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drawings/drawing4.xml" ContentType="application/vnd.openxmlformats-officedocument.drawing+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drawings/drawing5.xml" ContentType="application/vnd.openxmlformats-officedocument.drawing+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drawings/drawing6.xml" ContentType="application/vnd.openxmlformats-officedocument.drawing+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omments1.xml" ContentType="application/vnd.openxmlformats-officedocument.spreadsheetml.comments+xml"/>
  <Override PartName="/xl/drawings/drawing10.xml" ContentType="application/vnd.openxmlformats-officedocument.drawing+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drawings/drawing11.xml" ContentType="application/vnd.openxmlformats-officedocument.drawing+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drawings/drawing12.xml" ContentType="application/vnd.openxmlformats-officedocument.drawing+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drawings/drawing13.xml" ContentType="application/vnd.openxmlformats-officedocument.drawing+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k-hijikata\Desktop\"/>
    </mc:Choice>
  </mc:AlternateContent>
  <xr:revisionPtr revIDLastSave="0" documentId="13_ncr:1_{6F452016-A922-494F-90A1-749570E0E8A0}" xr6:coauthVersionLast="47" xr6:coauthVersionMax="47" xr10:uidLastSave="{00000000-0000-0000-0000-000000000000}"/>
  <bookViews>
    <workbookView xWindow="28680" yWindow="-120" windowWidth="29040" windowHeight="15720" tabRatio="728" xr2:uid="{00000000-000D-0000-FFFF-FFFF00000000}"/>
  </bookViews>
  <sheets>
    <sheet name="初期画面" sheetId="4" r:id="rId1"/>
    <sheet name="作業メニュー" sheetId="5" r:id="rId2"/>
    <sheet name="確認申請書（建築）入力" sheetId="6" r:id="rId3"/>
    <sheet name="他の建築主入力" sheetId="7" r:id="rId4"/>
    <sheet name="建築物別概要（追加）入力" sheetId="8" r:id="rId5"/>
    <sheet name="建築物独立部分別概要（追加）入力" sheetId="67" r:id="rId6"/>
    <sheet name="確認申請書（建築）印刷" sheetId="11" r:id="rId7"/>
    <sheet name="建築物別概要（追加）印刷" sheetId="10" r:id="rId8"/>
    <sheet name="建築物独立部分別概要（追加）印刷" sheetId="68" r:id="rId9"/>
    <sheet name="他の建築主（申請書用）" sheetId="12" r:id="rId10"/>
    <sheet name="昇降機の概要（申請書用）" sheetId="98" r:id="rId11"/>
    <sheet name="建築計画概要書" sheetId="14" r:id="rId12"/>
    <sheet name="他の建築主(概要書用)" sheetId="15" r:id="rId13"/>
    <sheet name="建築工事届（別記第40号様式）" sheetId="93" r:id="rId14"/>
    <sheet name="建築物除却届（別記第41号様式）" sheetId="94" r:id="rId15"/>
    <sheet name="計画変更確認申請書" sheetId="18" r:id="rId16"/>
    <sheet name="中間検査申請書" sheetId="20" r:id="rId17"/>
    <sheet name="完了検査申請書" sheetId="22" r:id="rId18"/>
    <sheet name="確認（昇降機）" sheetId="28" r:id="rId19"/>
    <sheet name="他の設置者" sheetId="29" r:id="rId20"/>
    <sheet name="計画変更（昇降機）" sheetId="30" r:id="rId21"/>
    <sheet name="確認申請書（昇降機以外）" sheetId="39" r:id="rId22"/>
    <sheet name="計画変更確認申請書（昇降機以外）" sheetId="40" r:id="rId23"/>
    <sheet name="検査添付写真" sheetId="23" r:id="rId24"/>
    <sheet name="確認（工作物）" sheetId="24" r:id="rId25"/>
    <sheet name="確認（工作物） (2)" sheetId="25" r:id="rId26"/>
    <sheet name="他の築造主（申請書用）" sheetId="97" r:id="rId27"/>
    <sheet name="他の築造主（概要書用）" sheetId="90" r:id="rId28"/>
    <sheet name="計画変更（工作物）" sheetId="26" r:id="rId29"/>
    <sheet name="築造計画概要書" sheetId="89" r:id="rId30"/>
    <sheet name="計画変更（工作物） (2)" sheetId="27" r:id="rId31"/>
    <sheet name="仮使用認定申請書印刷" sheetId="77" r:id="rId32"/>
    <sheet name="軽微な変更説明書" sheetId="92" r:id="rId33"/>
    <sheet name="記載内容変更訂正届" sheetId="99" r:id="rId34"/>
    <sheet name="確認取下" sheetId="79" r:id="rId35"/>
    <sheet name="工事取止" sheetId="80" r:id="rId36"/>
    <sheet name="中間検査取下" sheetId="81" r:id="rId37"/>
    <sheet name="完了検査取下" sheetId="82" r:id="rId38"/>
    <sheet name="仮使用申請取下" sheetId="83" r:id="rId39"/>
    <sheet name="建築主変更" sheetId="84" r:id="rId40"/>
    <sheet name="工事監理者届" sheetId="85" r:id="rId41"/>
    <sheet name="工事施工者届" sheetId="86" r:id="rId42"/>
    <sheet name="完了追加説明書" sheetId="87" r:id="rId43"/>
    <sheet name="注記（確認申請建築時）" sheetId="47" r:id="rId44"/>
    <sheet name="注記（仮使用認定）" sheetId="91" r:id="rId45"/>
    <sheet name="注記（確認申請昇降機）" sheetId="48" r:id="rId46"/>
    <sheet name="注記（確認申請昇降機以外）" sheetId="49" r:id="rId47"/>
    <sheet name="注記（確認申請工作物１）" sheetId="50" r:id="rId48"/>
    <sheet name="注記（確認申請工作物２）" sheetId="51" r:id="rId49"/>
    <sheet name="注記（建築計画概要書）" sheetId="52" r:id="rId50"/>
    <sheet name="注記（築造計画概要書）" sheetId="53" r:id="rId51"/>
    <sheet name="注記（計画変更建築物）" sheetId="54" r:id="rId52"/>
    <sheet name="注記（計画変更昇降機）" sheetId="55" r:id="rId53"/>
    <sheet name="注記（計画変更昇降機以外）" sheetId="56" r:id="rId54"/>
    <sheet name="注記（計画変更工作物１）" sheetId="57" r:id="rId55"/>
    <sheet name="注記（計画変更工作物２）" sheetId="58" r:id="rId56"/>
    <sheet name="注記（中間検査）" sheetId="59" r:id="rId57"/>
    <sheet name="注記（完了検査）" sheetId="60" r:id="rId58"/>
    <sheet name="注記（建築工事届）" sheetId="96" r:id="rId59"/>
    <sheet name="注記（建築物除却届）" sheetId="95" r:id="rId60"/>
    <sheet name="値一覧項目" sheetId="61" r:id="rId61"/>
    <sheet name="主要用途" sheetId="62" r:id="rId62"/>
    <sheet name="担当者登録" sheetId="74" r:id="rId63"/>
    <sheet name="構造・設備担当者登録" sheetId="75" r:id="rId64"/>
    <sheet name="施工者登録" sheetId="76" r:id="rId65"/>
    <sheet name="項目一覧" sheetId="63" r:id="rId66"/>
    <sheet name="項目一覧②" sheetId="64" r:id="rId67"/>
    <sheet name="更新履歴" sheetId="65" r:id="rId68"/>
    <sheet name="更新履歴フッター" sheetId="66" r:id="rId69"/>
  </sheets>
  <definedNames>
    <definedName name="_xlnm._FilterDatabase" localSheetId="13" hidden="1">'建築工事届（別記第40号様式）'!$A$60:$N$61</definedName>
    <definedName name="_xlnm._FilterDatabase" localSheetId="23" hidden="1">検査添付写真!$R$7:$R$8</definedName>
    <definedName name="_xlnm._FilterDatabase" localSheetId="65" hidden="1">項目一覧!$A$1:$S$351</definedName>
    <definedName name="_xlnm._FilterDatabase" localSheetId="66" hidden="1">項目一覧②!$A$1:$V$976</definedName>
    <definedName name="e申請書Version">項目一覧!$C$348</definedName>
    <definedName name="_xlnm.Print_Area" localSheetId="38">仮使用申請取下!$A$2:$AA$44</definedName>
    <definedName name="_xlnm.Print_Area" localSheetId="31">仮使用認定申請書印刷!$A$3:$AB$95</definedName>
    <definedName name="_xlnm.Print_Area" localSheetId="24">'確認（工作物）'!$A$2:$AB$122</definedName>
    <definedName name="_xlnm.Print_Area" localSheetId="25">'確認（工作物） (2)'!$A$2:$AB$129</definedName>
    <definedName name="_xlnm.Print_Area" localSheetId="18">'確認（昇降機）'!$A$2:$AB$125</definedName>
    <definedName name="_xlnm.Print_Area" localSheetId="34">確認取下!$A$2:$AA$44</definedName>
    <definedName name="_xlnm.Print_Area" localSheetId="6">'確認申請書（建築）印刷'!$A$2:$AC$641</definedName>
    <definedName name="_xlnm.Print_Area" localSheetId="21">'確認申請書（昇降機以外）'!$A$3:$AA$124</definedName>
    <definedName name="_xlnm.Print_Area" localSheetId="37">完了検査取下!$A$2:$AA$45</definedName>
    <definedName name="_xlnm.Print_Area" localSheetId="17">完了検査申請書!$A$2:$AC$280</definedName>
    <definedName name="_xlnm.Print_Area" localSheetId="42">完了追加説明書!$A$3:$Y$56</definedName>
    <definedName name="_xlnm.Print_Area" localSheetId="33">記載内容変更訂正届!$A$2:$Y$48</definedName>
    <definedName name="_xlnm.Print_Area" localSheetId="28">'計画変更（工作物）'!$A$2:$AB$125</definedName>
    <definedName name="_xlnm.Print_Area" localSheetId="30">'計画変更（工作物） (2)'!$A$2:$AB$132</definedName>
    <definedName name="_xlnm.Print_Area" localSheetId="20">'計画変更（昇降機）'!$A$2:$AB$125</definedName>
    <definedName name="_xlnm.Print_Area" localSheetId="15">計画変更確認申請書!$A$2:$AB$623</definedName>
    <definedName name="_xlnm.Print_Area" localSheetId="22">'計画変更確認申請書（昇降機以外）'!$A$3:$AA$126</definedName>
    <definedName name="_xlnm.Print_Area" localSheetId="32">軽微な変更説明書!$A$2:$Y$51</definedName>
    <definedName name="_xlnm.Print_Area" localSheetId="11">建築計画概要書!$A$2:$AA$355</definedName>
    <definedName name="_xlnm.Print_Area" localSheetId="13">'建築工事届（別記第40号様式）'!$A$2:$AL$163</definedName>
    <definedName name="_xlnm.Print_Area" localSheetId="39">建築主変更!$A$2:$AD$45</definedName>
    <definedName name="_xlnm.Print_Area" localSheetId="14">'建築物除却届（別記第41号様式）'!$A$2:$AG$118</definedName>
    <definedName name="_xlnm.Print_Area" localSheetId="8">'建築物独立部分別概要（追加）印刷'!$A$3:$Z$58</definedName>
    <definedName name="_xlnm.Print_Area" localSheetId="7">'建築物別概要（追加）印刷'!$A$2:$AA$558</definedName>
    <definedName name="_xlnm.Print_Area" localSheetId="23">検査添付写真!$A$3:$AH$139</definedName>
    <definedName name="_xlnm.Print_Area" localSheetId="40">工事監理者届!$A$2:$AB$43</definedName>
    <definedName name="_xlnm.Print_Area" localSheetId="41">工事施工者届!$A$2:$AB$41</definedName>
    <definedName name="_xlnm.Print_Area" localSheetId="35">工事取止!$A$2:$AA$44</definedName>
    <definedName name="_xlnm.Print_Area" localSheetId="65">項目一覧!$A$1:$D$347</definedName>
    <definedName name="_xlnm.Print_Area" localSheetId="1">作業メニュー!$A$1:$AL$55</definedName>
    <definedName name="_xlnm.Print_Area" localSheetId="10">'昇降機の概要（申請書用）'!$A$3:$Z$51</definedName>
    <definedName name="_xlnm.Print_Area" localSheetId="12">'他の建築主(概要書用)'!$A$2:$AB$52</definedName>
    <definedName name="_xlnm.Print_Area" localSheetId="9">'他の建築主（申請書用）'!$A$3:$AC$51</definedName>
    <definedName name="_xlnm.Print_Area" localSheetId="19">他の設置者!$A$3:$AB$51</definedName>
    <definedName name="_xlnm.Print_Area" localSheetId="27">'他の築造主（概要書用）'!$A$2:$AB$52</definedName>
    <definedName name="_xlnm.Print_Area" localSheetId="26">'他の築造主（申請書用）'!$A$2:$AB$51</definedName>
    <definedName name="_xlnm.Print_Area" localSheetId="29">築造計画概要書!$A$2:$AB$146</definedName>
    <definedName name="_xlnm.Print_Area" localSheetId="36">中間検査取下!$A$2:$AA$45</definedName>
    <definedName name="_xlnm.Print_Area" localSheetId="16">中間検査申請書!$A$2:$AC$276</definedName>
    <definedName name="_xlnm.Print_Area" localSheetId="44">'注記（仮使用認定）'!$A$3:$AC$51</definedName>
    <definedName name="_xlnm.Print_Area" localSheetId="43">'注記（確認申請建築時）'!$A$2:$AC$257</definedName>
    <definedName name="_xlnm.Print_Area" localSheetId="47">'注記（確認申請工作物１）'!$A$2:$AB$54</definedName>
    <definedName name="_xlnm.Print_Area" localSheetId="48">'注記（確認申請工作物２）'!$A$2:$Z$54</definedName>
    <definedName name="_xlnm.Print_Area" localSheetId="45">'注記（確認申請昇降機）'!$A$2:$AB$38</definedName>
    <definedName name="_xlnm.Print_Area" localSheetId="46">'注記（確認申請昇降機以外）'!$A$2:$AB$31</definedName>
    <definedName name="_xlnm.Print_Area" localSheetId="57">'注記（完了検査）'!$A$2:$AB$94</definedName>
    <definedName name="_xlnm.Print_Area" localSheetId="51">'注記（計画変更建築物）'!$A$2:$AB$9</definedName>
    <definedName name="_xlnm.Print_Area" localSheetId="54">'注記（計画変更工作物１）'!$A$2:$AB$9</definedName>
    <definedName name="_xlnm.Print_Area" localSheetId="55">'注記（計画変更工作物２）'!$A$2:$AB$9</definedName>
    <definedName name="_xlnm.Print_Area" localSheetId="52">'注記（計画変更昇降機）'!$A$2:$AB$9</definedName>
    <definedName name="_xlnm.Print_Area" localSheetId="53">'注記（計画変更昇降機以外）'!$A$2:$AB$9</definedName>
    <definedName name="_xlnm.Print_Area" localSheetId="49">'注記（建築計画概要書）'!$A$2:$AB$14</definedName>
    <definedName name="_xlnm.Print_Area" localSheetId="58">'注記（建築工事届）'!$A$1:$AD$183</definedName>
    <definedName name="_xlnm.Print_Area" localSheetId="59">'注記（建築物除却届）'!$A$2:$AE$44</definedName>
    <definedName name="_xlnm.Print_Area" localSheetId="50">'注記（築造計画概要書）'!$A$2:$AB$14</definedName>
    <definedName name="_xlnm.Print_Area" localSheetId="56">'注記（中間検査）'!$A$2:$AB$92</definedName>
    <definedName name="その他の区域1">項目一覧!$C$80</definedName>
    <definedName name="その他の区域2">項目一覧!$C$81</definedName>
    <definedName name="その他の区域3">項目一覧!$C$82</definedName>
    <definedName name="その他の区域4">項目一覧!$C$83</definedName>
    <definedName name="その他の区域5">項目一覧!$C$84</definedName>
    <definedName name="その他の区域6">項目一覧!$C$85</definedName>
    <definedName name="その他必要な事項">項目一覧!$C$166</definedName>
    <definedName name="その他必要な事項4_1">項目一覧②!$F$61</definedName>
    <definedName name="その他必要な事項4_2">項目一覧②!$F$311</definedName>
    <definedName name="その他必要な事項4_3">項目一覧②!$F$561</definedName>
    <definedName name="その他必要な事項5_1_1">項目一覧②!$F$88</definedName>
    <definedName name="その他必要な事項5_1_2">項目一覧②!$F$115</definedName>
    <definedName name="その他必要な事項5_1_3">項目一覧②!$F$142</definedName>
    <definedName name="その他必要な事項5_1_4">項目一覧②!$F$169</definedName>
    <definedName name="その他必要な事項5_1_5">項目一覧②!$F$196</definedName>
    <definedName name="その他必要な事項5_1_6">項目一覧②!$F$223</definedName>
    <definedName name="その他必要な事項5_1_7">項目一覧②!$F$250</definedName>
    <definedName name="その他必要な事項5_2_1">項目一覧②!$F$338</definedName>
    <definedName name="その他必要な事項5_2_2">項目一覧②!$F$365</definedName>
    <definedName name="その他必要な事項5_2_3">項目一覧②!$F$392</definedName>
    <definedName name="その他必要な事項5_2_4">項目一覧②!$F$419</definedName>
    <definedName name="その他必要な事項5_2_5">項目一覧②!$F$446</definedName>
    <definedName name="その他必要な事項5_2_6">項目一覧②!$F$473</definedName>
    <definedName name="その他必要な事項5_2_7">項目一覧②!$F$500</definedName>
    <definedName name="その他必要な事項5_3_1">項目一覧②!$F$588</definedName>
    <definedName name="その他必要な事項5_3_2">項目一覧②!$F$615</definedName>
    <definedName name="その他必要な事項5_3_3">項目一覧②!$F$642</definedName>
    <definedName name="その他必要な事項5_3_4">項目一覧②!$F$669</definedName>
    <definedName name="その他必要な事項5_3_5">項目一覧②!$F$696</definedName>
    <definedName name="その他必要な事項5_3_6">項目一覧②!$F$723</definedName>
    <definedName name="その他必要な事項5_3_7">項目一覧②!$F$750</definedName>
    <definedName name="プログラム認定区分6_1">項目一覧②!$F$768</definedName>
    <definedName name="プログラム認定区分6_2">項目一覧②!$F$789</definedName>
    <definedName name="プログラム認定区分6_3">項目一覧②!$F$810</definedName>
    <definedName name="プログラム認定区分その他6_1">項目一覧②!$F$770</definedName>
    <definedName name="プログラム認定区分その他6_2">項目一覧②!$F$791</definedName>
    <definedName name="プログラム認定区分その他6_3">項目一覧②!$F$812</definedName>
    <definedName name="プログラム名称6_1">項目一覧②!$F$767</definedName>
    <definedName name="プログラム名称6_2">項目一覧②!$F$788</definedName>
    <definedName name="プログラム名称6_3">項目一覧②!$F$809</definedName>
    <definedName name="メーカー会社名">項目一覧!$C$2</definedName>
    <definedName name="メーカー管理番号">項目一覧!$C$341</definedName>
    <definedName name="メーカー事業所">項目一覧!$C$3</definedName>
    <definedName name="メーカー申請担当メールアドレス">項目一覧!$C$170</definedName>
    <definedName name="一部構造1">項目一覧!$C$149</definedName>
    <definedName name="一部構造2">項目一覧!$C$150</definedName>
    <definedName name="一部構造3">項目一覧!$C$151</definedName>
    <definedName name="一面備考">項目一覧!$C$66</definedName>
    <definedName name="延べ面積6_1">項目一覧②!$F$753</definedName>
    <definedName name="延べ面積6_2">項目一覧②!$F$774</definedName>
    <definedName name="延べ面積6_3">項目一覧②!$F$795</definedName>
    <definedName name="延べ面積EV昇降路申請以外">項目一覧!$C$335</definedName>
    <definedName name="延べ面積EV昇降路申請合計">項目一覧!$C$336</definedName>
    <definedName name="延べ面積EV昇降路申請部分">項目一覧!$C$334</definedName>
    <definedName name="延べ面積共同住宅共用合計">項目一覧!$C$129</definedName>
    <definedName name="延べ面積共同住宅共用申請部分">項目一覧!$C$127</definedName>
    <definedName name="延べ面積共同住宅共用申請部分以外">項目一覧!$C$128</definedName>
    <definedName name="延べ面積建築物全体申請以外">項目一覧!$C$122</definedName>
    <definedName name="延べ面積建築物全体申請合計">項目一覧!$C$123</definedName>
    <definedName name="延べ面積建築物全体申請部分">項目一覧!$C$121</definedName>
    <definedName name="延べ面積自家発電設備申請以外">項目一覧!$C$329</definedName>
    <definedName name="延べ面積自家発電設備申請合計">項目一覧!$C$330</definedName>
    <definedName name="延べ面積自家発電設備申請部分">項目一覧!$C$328</definedName>
    <definedName name="延べ面積車庫申請以外">項目一覧!$C$131</definedName>
    <definedName name="延べ面積車庫申請合計">項目一覧!$C$132</definedName>
    <definedName name="延べ面積車庫申請部分">項目一覧!$C$130</definedName>
    <definedName name="延べ面積住宅合計">項目一覧!$C$135</definedName>
    <definedName name="延べ面積住宅申請以外">項目一覧!$C$134</definedName>
    <definedName name="延べ面積住宅申請部分">項目一覧!$C$133</definedName>
    <definedName name="延べ面積地階申請以外">項目一覧!$C$125</definedName>
    <definedName name="延べ面積地階申請合計">項目一覧!$C$126</definedName>
    <definedName name="延べ面積地階申請部分">項目一覧!$C$124</definedName>
    <definedName name="延べ面積蓄電池申請以外">項目一覧!$C$326</definedName>
    <definedName name="延べ面積蓄電池申請合計">項目一覧!$C$327</definedName>
    <definedName name="延べ面積蓄電池申請部分">項目一覧!$C$325</definedName>
    <definedName name="延べ面積貯水槽申請以外">項目一覧!$C$332</definedName>
    <definedName name="延べ面積貯水槽申請合計">項目一覧!$C$333</definedName>
    <definedName name="延べ面積貯水槽申請部分">項目一覧!$C$331</definedName>
    <definedName name="延べ面積備蓄倉庫申請以外">項目一覧!$C$323</definedName>
    <definedName name="延べ面積備蓄倉庫申請合計">項目一覧!$C$324</definedName>
    <definedName name="延べ面積備蓄倉庫申請部分">項目一覧!$C$322</definedName>
    <definedName name="延べ面積老人ホーム等その他申請以外">項目一覧!$C$346</definedName>
    <definedName name="延べ面積老人ホーム等その他申請合計">項目一覧!$C$347</definedName>
    <definedName name="延べ面積老人ホーム等その他申請部分">項目一覧!$C$345</definedName>
    <definedName name="横架材の垂直距離5_1_1">項目一覧②!$F$66</definedName>
    <definedName name="横架材の垂直距離5_1_2">項目一覧②!$F$93</definedName>
    <definedName name="横架材の垂直距離5_1_3">項目一覧②!$F$120</definedName>
    <definedName name="横架材の垂直距離5_1_4">項目一覧②!$F$147</definedName>
    <definedName name="横架材の垂直距離5_1_5">項目一覧②!$F$174</definedName>
    <definedName name="横架材の垂直距離5_1_6">項目一覧②!$F$201</definedName>
    <definedName name="横架材の垂直距離5_1_7">項目一覧②!$F$228</definedName>
    <definedName name="横架材の垂直距離5_2_1">項目一覧②!$F$316</definedName>
    <definedName name="横架材の垂直距離5_2_2">項目一覧②!$F$343</definedName>
    <definedName name="横架材の垂直距離5_2_3">項目一覧②!$F$370</definedName>
    <definedName name="横架材の垂直距離5_2_4">項目一覧②!$F$397</definedName>
    <definedName name="横架材の垂直距離5_2_5">項目一覧②!$F$424</definedName>
    <definedName name="横架材の垂直距離5_2_6">項目一覧②!$F$451</definedName>
    <definedName name="横架材の垂直距離5_2_7">項目一覧②!$F$478</definedName>
    <definedName name="横架材の垂直距離5_3_1">項目一覧②!$F$566</definedName>
    <definedName name="横架材の垂直距離5_3_2">項目一覧②!$F$593</definedName>
    <definedName name="横架材の垂直距離5_3_3">項目一覧②!$F$620</definedName>
    <definedName name="横架材の垂直距離5_3_4">項目一覧②!$F$647</definedName>
    <definedName name="横架材の垂直距離5_3_5">項目一覧②!$F$674</definedName>
    <definedName name="横架材の垂直距離5_3_6">項目一覧②!$F$701</definedName>
    <definedName name="横架材の垂直距離5_3_7">項目一覧②!$F$728</definedName>
    <definedName name="屋根4_1">項目一覧②!$F$56</definedName>
    <definedName name="屋根4_2">項目一覧②!$F$306</definedName>
    <definedName name="屋根4_3">項目一覧②!$F$556</definedName>
    <definedName name="階5_1_1">項目一覧②!$F$64</definedName>
    <definedName name="階5_1_2">項目一覧②!$F$91</definedName>
    <definedName name="階5_1_3">項目一覧②!$F$118</definedName>
    <definedName name="階5_1_4">項目一覧②!$F$145</definedName>
    <definedName name="階5_1_5">項目一覧②!$F$172</definedName>
    <definedName name="階5_1_6">項目一覧②!$F$199</definedName>
    <definedName name="階5_1_7">項目一覧②!$F$226</definedName>
    <definedName name="階5_2_1">項目一覧②!$F$314</definedName>
    <definedName name="階5_2_2">項目一覧②!$F$341</definedName>
    <definedName name="階5_2_3">項目一覧②!$F$368</definedName>
    <definedName name="階5_2_4">項目一覧②!$F$395</definedName>
    <definedName name="階5_2_5">項目一覧②!$F$422</definedName>
    <definedName name="階5_2_6">項目一覧②!$F$449</definedName>
    <definedName name="階5_2_7">項目一覧②!$F$476</definedName>
    <definedName name="階5_3_1">項目一覧②!$F$564</definedName>
    <definedName name="階5_3_2">項目一覧②!$F$591</definedName>
    <definedName name="階5_3_3">項目一覧②!$F$618</definedName>
    <definedName name="階5_3_4">項目一覧②!$F$645</definedName>
    <definedName name="階5_3_5">項目一覧②!$F$672</definedName>
    <definedName name="階5_3_6">項目一覧②!$F$699</definedName>
    <definedName name="階5_3_7">項目一覧②!$F$726</definedName>
    <definedName name="階の高さ5_1_1">項目一覧②!$F$67</definedName>
    <definedName name="階の高さ5_1_2">項目一覧②!$F$94</definedName>
    <definedName name="階の高さ5_1_3">項目一覧②!$F$121</definedName>
    <definedName name="階の高さ5_1_4">項目一覧②!$F$148</definedName>
    <definedName name="階の高さ5_1_5">項目一覧②!$F$175</definedName>
    <definedName name="階の高さ5_1_6">項目一覧②!$F$202</definedName>
    <definedName name="階の高さ5_1_7">項目一覧②!$F$229</definedName>
    <definedName name="階の高さ5_2_1">項目一覧②!$F$317</definedName>
    <definedName name="階の高さ5_2_2">項目一覧②!$F$344</definedName>
    <definedName name="階の高さ5_2_3">項目一覧②!$F$371</definedName>
    <definedName name="階の高さ5_2_4">項目一覧②!$F$398</definedName>
    <definedName name="階の高さ5_2_5">項目一覧②!$F$425</definedName>
    <definedName name="階の高さ5_2_6">項目一覧②!$F$452</definedName>
    <definedName name="階の高さ5_2_7">項目一覧②!$F$479</definedName>
    <definedName name="階の高さ5_3_1">項目一覧②!$F$567</definedName>
    <definedName name="階の高さ5_3_2">項目一覧②!$F$594</definedName>
    <definedName name="階の高さ5_3_3">項目一覧②!$F$621</definedName>
    <definedName name="階の高さ5_3_4">項目一覧②!$F$648</definedName>
    <definedName name="階の高さ5_3_5">項目一覧②!$F$675</definedName>
    <definedName name="階の高さ5_3_6">項目一覧②!$F$702</definedName>
    <definedName name="階の高さ5_3_7">項目一覧②!$F$729</definedName>
    <definedName name="階数イ4_1">項目一覧②!$F$13</definedName>
    <definedName name="階数イ4_2">項目一覧②!$F$263</definedName>
    <definedName name="階数イ4_3">項目一覧②!$F$513</definedName>
    <definedName name="階数ニ4_1">項目一覧②!$F$16</definedName>
    <definedName name="階数ニ4_2">項目一覧②!$F$266</definedName>
    <definedName name="階数ニ4_3">項目一覧②!$F$516</definedName>
    <definedName name="階数ハ4_1">項目一覧②!$F$15</definedName>
    <definedName name="階数ハ4_2">項目一覧②!$F$265</definedName>
    <definedName name="階数ハ4_3">項目一覧②!$F$515</definedName>
    <definedName name="階数ロ4_1">項目一覧②!$F$14</definedName>
    <definedName name="階数ロ4_2">項目一覧②!$F$264</definedName>
    <definedName name="階数ロ4_3">項目一覧②!$F$514</definedName>
    <definedName name="階数地下6_1">項目一覧②!$F$757</definedName>
    <definedName name="階数地下6_2">項目一覧②!$F$778</definedName>
    <definedName name="階数地下6_3">項目一覧②!$F$799</definedName>
    <definedName name="階数地上6_1">項目一覧②!$F$756</definedName>
    <definedName name="階数地上6_2">項目一覧②!$F$777</definedName>
    <definedName name="階数地上6_3">項目一覧②!$F$798</definedName>
    <definedName name="外壁4_1">項目一覧②!$F$57</definedName>
    <definedName name="外壁4_2">項目一覧②!$F$307</definedName>
    <definedName name="外壁4_3">項目一覧②!$F$557</definedName>
    <definedName name="確認申請受付日">項目一覧!$C$168</definedName>
    <definedName name="監理意見建築設備勤務先">項目一覧!$C$289</definedName>
    <definedName name="監理意見建築設備勤務先その他１">項目一覧!$C$296</definedName>
    <definedName name="監理意見建築設備勤務先その他２">項目一覧!$C$303</definedName>
    <definedName name="監理意見建築設備勤務先その他３">項目一覧!$C$310</definedName>
    <definedName name="監理意見建築設備氏名">項目一覧!$C$288</definedName>
    <definedName name="監理意見建築設備氏名その他１">項目一覧!$C$295</definedName>
    <definedName name="監理意見建築設備氏名その他２">項目一覧!$C$302</definedName>
    <definedName name="監理意見建築設備氏名その他３">項目一覧!$C$309</definedName>
    <definedName name="監理意見建築設備所在地">項目一覧!$C$291</definedName>
    <definedName name="監理意見建築設備所在地その他１">項目一覧!$C$298</definedName>
    <definedName name="監理意見建築設備所在地その他２">項目一覧!$C$305</definedName>
    <definedName name="監理意見建築設備所在地その他３">項目一覧!$C$312</definedName>
    <definedName name="監理意見建築設備設計図書">項目一覧!$C$294</definedName>
    <definedName name="監理意見建築設備設計図書その他１">項目一覧!$C$301</definedName>
    <definedName name="監理意見建築設備設計図書その他２">項目一覧!$C$308</definedName>
    <definedName name="監理意見建築設備設計図書その他３">項目一覧!$C$315</definedName>
    <definedName name="監理意見建築設備電話番号">項目一覧!$C$292</definedName>
    <definedName name="監理意見建築設備電話番号その他１">項目一覧!$C$299</definedName>
    <definedName name="監理意見建築設備電話番号その他２">項目一覧!$C$306</definedName>
    <definedName name="監理意見建築設備電話番号その他３">項目一覧!$C$313</definedName>
    <definedName name="監理意見建築設備登録番号">項目一覧!$C$293</definedName>
    <definedName name="監理意見建築設備登録番号その他１">項目一覧!$C$300</definedName>
    <definedName name="監理意見建築設備登録番号その他２">項目一覧!$C$307</definedName>
    <definedName name="監理意見建築設備登録番号その他３">項目一覧!$C$314</definedName>
    <definedName name="監理意見建築設備郵便番号">項目一覧!$C$290</definedName>
    <definedName name="監理意見建築設備郵便番号その他１">項目一覧!$C$297</definedName>
    <definedName name="監理意見建築設備郵便番号その他２">項目一覧!$C$304</definedName>
    <definedName name="監理意見建築設備郵便番号その他３">項目一覧!$C$311</definedName>
    <definedName name="監理者氏名">項目一覧!$C$46</definedName>
    <definedName name="監理者氏名その他１">項目一覧!$C$255</definedName>
    <definedName name="監理者氏名その他２">項目一覧!$C$267</definedName>
    <definedName name="監理者氏名その他３">項目一覧!$C$279</definedName>
    <definedName name="監理者資格">項目一覧!$C$43</definedName>
    <definedName name="監理者資格その他１">項目一覧!$C$252</definedName>
    <definedName name="監理者資格その他２">項目一覧!$C$264</definedName>
    <definedName name="監理者資格その他３">項目一覧!$C$276</definedName>
    <definedName name="監理者事務所登録番号">項目一覧!$C$49</definedName>
    <definedName name="監理者事務所登録番号その他１">項目一覧!$C$258</definedName>
    <definedName name="監理者事務所登録番号その他２">項目一覧!$C$270</definedName>
    <definedName name="監理者事務所登録番号その他３">項目一覧!$C$282</definedName>
    <definedName name="監理者事務所名">項目一覧!$C$50</definedName>
    <definedName name="監理者事務所名その他１">項目一覧!$C$259</definedName>
    <definedName name="監理者事務所名その他２">項目一覧!$C$271</definedName>
    <definedName name="監理者事務所名その他３">項目一覧!$C$283</definedName>
    <definedName name="監理者事務所名資格">項目一覧!$C$47</definedName>
    <definedName name="監理者事務所名資格その他１">項目一覧!$C$256</definedName>
    <definedName name="監理者事務所名資格その他２">項目一覧!$C$268</definedName>
    <definedName name="監理者事務所名資格その他３">項目一覧!$C$280</definedName>
    <definedName name="監理者事務所名登録種類">項目一覧!$C$48</definedName>
    <definedName name="監理者事務所名登録種類その他１">項目一覧!$C$257</definedName>
    <definedName name="監理者事務所名登録種類その他２">項目一覧!$C$269</definedName>
    <definedName name="監理者事務所名登録種類その他３">項目一覧!$C$281</definedName>
    <definedName name="監理者所在地">項目一覧!$C$52</definedName>
    <definedName name="監理者所在地その他１">項目一覧!$C$261</definedName>
    <definedName name="監理者所在地その他２">項目一覧!$C$273</definedName>
    <definedName name="監理者所在地その他３">項目一覧!$C$285</definedName>
    <definedName name="監理者設計図書">項目一覧!$C$54</definedName>
    <definedName name="監理者設計図書その他１">項目一覧!$C$263</definedName>
    <definedName name="監理者設計図書その他２">項目一覧!$C$275</definedName>
    <definedName name="監理者設計図書その他３">項目一覧!$C$287</definedName>
    <definedName name="監理者電話番号">項目一覧!$C$53</definedName>
    <definedName name="監理者電話番号その他１">項目一覧!$C$262</definedName>
    <definedName name="監理者電話番号その他２">項目一覧!$C$274</definedName>
    <definedName name="監理者電話番号その他３">項目一覧!$C$286</definedName>
    <definedName name="監理者登録種類">項目一覧!$C$44</definedName>
    <definedName name="監理者登録種類その他１">項目一覧!$C$253</definedName>
    <definedName name="監理者登録種類その他２">項目一覧!$C$265</definedName>
    <definedName name="監理者登録種類その他３">項目一覧!$C$277</definedName>
    <definedName name="監理者登録番号">項目一覧!$C$45</definedName>
    <definedName name="監理者登録番号その他１">項目一覧!$C$254</definedName>
    <definedName name="監理者登録番号その他２">項目一覧!$C$266</definedName>
    <definedName name="監理者登録番号その他３">項目一覧!$C$278</definedName>
    <definedName name="監理者郵便番号">項目一覧!$C$51</definedName>
    <definedName name="監理者郵便番号その他１">項目一覧!$C$260</definedName>
    <definedName name="監理者郵便番号その他２">項目一覧!$C$272</definedName>
    <definedName name="監理者郵便番号その他３">項目一覧!$C$284</definedName>
    <definedName name="基準区分6_1">項目一覧②!$F$771</definedName>
    <definedName name="基準区分6_2">項目一覧②!$F$792</definedName>
    <definedName name="基準区分6_3">項目一覧②!$F$813</definedName>
    <definedName name="規定区分イ4_1">項目一覧②!$F$815</definedName>
    <definedName name="規定区分イ4_2">項目一覧②!$F$817</definedName>
    <definedName name="規定区分イ4_3">項目一覧②!$F$819</definedName>
    <definedName name="規定区分ロ4_1">項目一覧②!$F$816</definedName>
    <definedName name="規定区分ロ4_2">項目一覧②!$F$818</definedName>
    <definedName name="規定区分ロ4_3">項目一覧②!$F$820</definedName>
    <definedName name="居室の床の高さ4_1">項目一覧②!$F$59</definedName>
    <definedName name="居室の床の高さ4_2">項目一覧②!$F$309</definedName>
    <definedName name="居室の床の高さ4_3">項目一覧②!$F$559</definedName>
    <definedName name="居室の天井の高さ5_1_1">項目一覧②!$F$68</definedName>
    <definedName name="居室の天井の高さ5_1_2">項目一覧②!$F$95</definedName>
    <definedName name="居室の天井の高さ5_1_3">項目一覧②!$F$122</definedName>
    <definedName name="居室の天井の高さ5_1_4">項目一覧②!$F$149</definedName>
    <definedName name="居室の天井の高さ5_1_5">項目一覧②!$F$176</definedName>
    <definedName name="居室の天井の高さ5_1_6">項目一覧②!$F$203</definedName>
    <definedName name="居室の天井の高さ5_1_7">項目一覧②!$F$230</definedName>
    <definedName name="居室の天井の高さ5_2_1">項目一覧②!$F$318</definedName>
    <definedName name="居室の天井の高さ5_2_2">項目一覧②!$F$345</definedName>
    <definedName name="居室の天井の高さ5_2_3">項目一覧②!$F$372</definedName>
    <definedName name="居室の天井の高さ5_2_4">項目一覧②!$F$399</definedName>
    <definedName name="居室の天井の高さ5_2_5">項目一覧②!$F$426</definedName>
    <definedName name="居室の天井の高さ5_2_6">項目一覧②!$F$453</definedName>
    <definedName name="居室の天井の高さ5_2_7">項目一覧②!$F$480</definedName>
    <definedName name="居室の天井の高さ5_3_1">項目一覧②!$F$568</definedName>
    <definedName name="居室の天井の高さ5_3_2">項目一覧②!$F$595</definedName>
    <definedName name="居室の天井の高さ5_3_3">項目一覧②!$F$622</definedName>
    <definedName name="居室の天井の高さ5_3_4">項目一覧②!$F$649</definedName>
    <definedName name="居室の天井の高さ5_3_5">項目一覧②!$F$676</definedName>
    <definedName name="居室の天井の高さ5_3_6">項目一覧②!$F$703</definedName>
    <definedName name="居室の天井の高さ5_3_7">項目一覧②!$F$730</definedName>
    <definedName name="許可・認定等">項目一覧!$C$154</definedName>
    <definedName name="許可番号">値一覧項目!$F$2:$F$17</definedName>
    <definedName name="建ぺい率">項目一覧!$C$120</definedName>
    <definedName name="建ぺい率a">項目一覧!$C$104</definedName>
    <definedName name="建ぺい率b">項目一覧!$C$105</definedName>
    <definedName name="建ぺい率c">項目一覧!$C$106</definedName>
    <definedName name="建ぺい率d">項目一覧!$C$107</definedName>
    <definedName name="建築可能な建ぺい率">項目一覧!$C$111</definedName>
    <definedName name="建築可能な容積率">項目一覧!$C$110</definedName>
    <definedName name="建築士資格">値一覧項目!$E$2:$E$6</definedName>
    <definedName name="建築士登録">値一覧項目!$D$2:$D$19</definedName>
    <definedName name="建築主会社名">項目一覧!$C$183</definedName>
    <definedName name="建築主会社名フリガナ">項目一覧!$C$21</definedName>
    <definedName name="建築主氏名１">項目一覧!$C$4</definedName>
    <definedName name="建築主氏名１フリガナ">項目一覧!$C$5</definedName>
    <definedName name="建築主氏名2">項目一覧!$C$173</definedName>
    <definedName name="建築主氏名2フリガナ">項目一覧!$C$174</definedName>
    <definedName name="建築主氏名3">項目一覧!$C$178</definedName>
    <definedName name="建築主氏名3フリガナ">項目一覧!$C$179</definedName>
    <definedName name="建築主氏名4">項目一覧!$C$184</definedName>
    <definedName name="建築主氏名4フリガナ">項目一覧!$C$185</definedName>
    <definedName name="建築主住所">項目一覧!$C$7</definedName>
    <definedName name="建築主住所2">項目一覧!$C$176</definedName>
    <definedName name="建築主住所3">項目一覧!$C$181</definedName>
    <definedName name="建築主住所4">項目一覧!$C$187</definedName>
    <definedName name="建築主電話番号">項目一覧!$C$8</definedName>
    <definedName name="建築主電話番号2">項目一覧!$C$177</definedName>
    <definedName name="建築主電話番号3">項目一覧!$C$182</definedName>
    <definedName name="建築主電話番号4">項目一覧!$C$188</definedName>
    <definedName name="建築主郵便番号">項目一覧!$C$6</definedName>
    <definedName name="建築主郵便番号2">項目一覧!$C$175</definedName>
    <definedName name="建築主郵便番号3">項目一覧!$C$180</definedName>
    <definedName name="建築主郵便番号4">項目一覧!$C$186</definedName>
    <definedName name="建築設備勤務先">項目一覧!$C$37</definedName>
    <definedName name="建築設備氏名">項目一覧!$C$36</definedName>
    <definedName name="建築設備所在地">項目一覧!$C$39</definedName>
    <definedName name="建築設備電話番号">項目一覧!$C$40</definedName>
    <definedName name="建築設備郵便番号">項目一覧!$C$38</definedName>
    <definedName name="建築物区分4_1">項目一覧②!$F$22</definedName>
    <definedName name="建築物区分4_2">項目一覧②!$F$272</definedName>
    <definedName name="建築物区分4_3">項目一覧②!$F$522</definedName>
    <definedName name="建築名称">項目一覧!$C$67</definedName>
    <definedName name="建築名称フリガナ">項目一覧!$C$68</definedName>
    <definedName name="建築面積合計">項目一覧!$C$119</definedName>
    <definedName name="建築面積申請以外">項目一覧!$C$118</definedName>
    <definedName name="建築面積申請面積">項目一覧!$C$117</definedName>
    <definedName name="建物の数申請に係わる数">項目一覧!$C$138</definedName>
    <definedName name="軒裏4_1">項目一覧②!$F$58</definedName>
    <definedName name="軒裏4_2">項目一覧②!$F$308</definedName>
    <definedName name="軒裏4_3">項目一覧②!$F$558</definedName>
    <definedName name="後退部分敷地面積">項目一覧!$C$109</definedName>
    <definedName name="工事完了予定年月日">項目一覧!$C$156</definedName>
    <definedName name="工事完了予定年月日_仮使用" localSheetId="26">#REF!</definedName>
    <definedName name="工事完了予定年月日_仮使用">#REF!</definedName>
    <definedName name="工事種別">項目一覧!$C$116</definedName>
    <definedName name="工事種別4_1">項目一覧②!$F$9</definedName>
    <definedName name="工事種別4_2">項目一覧②!$F$259</definedName>
    <definedName name="工事種別4_3">項目一覧②!$F$509</definedName>
    <definedName name="工事着手予定年月日">項目一覧!$C$155</definedName>
    <definedName name="工事着手予定年月日_仮使用" localSheetId="26">#REF!</definedName>
    <definedName name="工事着手予定年月日_仮使用">#REF!</definedName>
    <definedName name="構造_一部6_1">項目一覧②!$F$759</definedName>
    <definedName name="構造_一部6_2">項目一覧②!$F$780</definedName>
    <definedName name="構造_一部6_3">項目一覧②!$F$801</definedName>
    <definedName name="構造1">項目一覧!$C$146</definedName>
    <definedName name="構造2">項目一覧!$C$147</definedName>
    <definedName name="構造3">項目一覧!$C$148</definedName>
    <definedName name="構造4_1">項目一覧②!$F$10</definedName>
    <definedName name="構造4_2">項目一覧②!$F$260</definedName>
    <definedName name="構造4_3">項目一覧②!$F$510</definedName>
    <definedName name="構造6_1">項目一覧②!$F$758</definedName>
    <definedName name="構造6_2">項目一覧②!$F$779</definedName>
    <definedName name="構造6_3">項目一覧②!$F$800</definedName>
    <definedName name="構造計算区分16_1">項目一覧②!$F$762</definedName>
    <definedName name="構造計算区分16_2">項目一覧②!$F$783</definedName>
    <definedName name="構造計算区分16_3">項目一覧②!$F$804</definedName>
    <definedName name="構造計算区分26_1">項目一覧②!$F$763</definedName>
    <definedName name="構造計算区分26_2">項目一覧②!$F$784</definedName>
    <definedName name="構造計算区分26_3">項目一覧②!$F$805</definedName>
    <definedName name="構造計算区分36_1">項目一覧②!$F$764</definedName>
    <definedName name="構造計算区分36_2">項目一覧②!$F$785</definedName>
    <definedName name="構造計算区分36_3">項目一覧②!$F$806</definedName>
    <definedName name="構造計算区分46_1">項目一覧②!$F$765</definedName>
    <definedName name="構造計算区分46_2">項目一覧②!$F$786</definedName>
    <definedName name="構造計算区分46_3">項目一覧②!$F$807</definedName>
    <definedName name="構造計算区分56_1">項目一覧②!$F$766</definedName>
    <definedName name="構造計算区分56_2">項目一覧②!$F$787</definedName>
    <definedName name="構造計算区分56_3">項目一覧②!$F$808</definedName>
    <definedName name="構造計算適合性判定交付者名">項目一覧!$C$343</definedName>
    <definedName name="構造担当者氏名">構造・設備担当者登録!$B$2:$B$51</definedName>
    <definedName name="構造適判申請機関所在地">項目一覧!$C$344</definedName>
    <definedName name="構造適判申請区分">項目一覧!$C$342</definedName>
    <definedName name="最高の軒の高さ4_1">項目一覧②!$F$18</definedName>
    <definedName name="最高の軒の高さ4_2">項目一覧②!$F$268</definedName>
    <definedName name="最高の軒の高さ4_3">項目一覧②!$F$518</definedName>
    <definedName name="最高の軒の高さ6_1">項目一覧②!$F$755</definedName>
    <definedName name="最高の軒の高さ6_2">項目一覧②!$F$776</definedName>
    <definedName name="最高の軒の高さ6_3">項目一覧②!$F$797</definedName>
    <definedName name="最高の高さ4_1">項目一覧②!$F$17</definedName>
    <definedName name="最高の高さ4_2">項目一覧②!$F$267</definedName>
    <definedName name="最高の高さ4_3">項目一覧②!$F$517</definedName>
    <definedName name="最高の高さ6_1">項目一覧②!$F$754</definedName>
    <definedName name="最高の高さ6_2">項目一覧②!$F$775</definedName>
    <definedName name="最高の高さ6_3">項目一覧②!$F$796</definedName>
    <definedName name="最高の高さ申請建築物">項目一覧!$C$140</definedName>
    <definedName name="最高の高さ他の建築物">項目一覧!$C$141</definedName>
    <definedName name="士法第20条の2第1項の表示をした者">項目一覧!$C$316</definedName>
    <definedName name="士法第20条の2第1項の表示をした者_氏名">項目一覧!$C$317</definedName>
    <definedName name="士法第20条の2第1項の表示をした者_資格">項目一覧!$C$318</definedName>
    <definedName name="士法第20条の2第3項の表示をした者">項目一覧!$C$319</definedName>
    <definedName name="士法第20条の2第3項の表示をした者_氏名">項目一覧!$C$320</definedName>
    <definedName name="士法第20条の2第3項の表示をした者_資格">項目一覧!$C$321</definedName>
    <definedName name="市街化選択">項目一覧!$C$76</definedName>
    <definedName name="市街化選択2">項目一覧!$C$77</definedName>
    <definedName name="指定特定工程回数1">項目一覧!$C$157</definedName>
    <definedName name="指定特定工程回数2">項目一覧!$C$160</definedName>
    <definedName name="指定特定工程回数3">項目一覧!$C$163</definedName>
    <definedName name="指定特定工程内容1">項目一覧!$C$159</definedName>
    <definedName name="指定特定工程内容2">項目一覧!$C$162</definedName>
    <definedName name="指定特定工程内容3">項目一覧!$C$165</definedName>
    <definedName name="指定特定工程予定年月日1">項目一覧!$C$158</definedName>
    <definedName name="指定特定工程予定年月日2">項目一覧!$C$161</definedName>
    <definedName name="指定特定工程予定年月日3">項目一覧!$C$164</definedName>
    <definedName name="施工実担当メールアドレス">項目一覧!$C$172</definedName>
    <definedName name="施工者一覧">施工者登録!$B$2:$B$51</definedName>
    <definedName name="施工者営業所登録番号">項目一覧!$C$58</definedName>
    <definedName name="施工者営業所名">項目一覧!$C$59</definedName>
    <definedName name="施工者営業所名資格">項目一覧!$C$57</definedName>
    <definedName name="施工者営業所名登録種類">項目一覧!$C$56</definedName>
    <definedName name="施工者氏名">項目一覧!$C$55</definedName>
    <definedName name="施工者実FAX番号">項目一覧!$C$65</definedName>
    <definedName name="施工者実担当氏名">項目一覧!$C$63</definedName>
    <definedName name="施工者実電話番号">項目一覧!$C$64</definedName>
    <definedName name="施工者所在地">項目一覧!$C$61</definedName>
    <definedName name="施工者電話番号">項目一覧!$C$62</definedName>
    <definedName name="施工者郵便番号">項目一覧!$C$60</definedName>
    <definedName name="資格県">値一覧項目!$C$2:$C$17</definedName>
    <definedName name="主要用途区分">項目一覧!$C$113</definedName>
    <definedName name="主要用途区分2">項目一覧!$C$337</definedName>
    <definedName name="主要用途区分3">項目一覧!$C$339</definedName>
    <definedName name="主要用途備考">項目一覧!$C$115</definedName>
    <definedName name="主要用途表示">項目一覧!$C$114</definedName>
    <definedName name="主要用途表示2">項目一覧!$C$338</definedName>
    <definedName name="主要用途表示3">項目一覧!$C$340</definedName>
    <definedName name="受付支店名">項目一覧!$C$169</definedName>
    <definedName name="住居表示その他">項目一覧!$C$74</definedName>
    <definedName name="住居表示県">項目一覧!$C$72</definedName>
    <definedName name="住居表示市町">項目一覧!$C$73</definedName>
    <definedName name="床面積階数a4_1">項目一覧②!$F$25</definedName>
    <definedName name="床面積階数a4_2">項目一覧②!$F$275</definedName>
    <definedName name="床面積階数a4_3">項目一覧②!$F$525</definedName>
    <definedName name="床面積階数b4_1">項目一覧②!$F$26</definedName>
    <definedName name="床面積階数b4_2">項目一覧②!$F$276</definedName>
    <definedName name="床面積階数b4_3">項目一覧②!$F$526</definedName>
    <definedName name="床面積階数c4_1">項目一覧②!$F$27</definedName>
    <definedName name="床面積階数c4_2">項目一覧②!$F$277</definedName>
    <definedName name="床面積階数c4_3">項目一覧②!$F$527</definedName>
    <definedName name="床面積階数d4_1">項目一覧②!$F$28</definedName>
    <definedName name="床面積階数d4_2">項目一覧②!$F$278</definedName>
    <definedName name="床面積階数d4_3">項目一覧②!$F$528</definedName>
    <definedName name="床面積階数e4_1">項目一覧②!$F$29</definedName>
    <definedName name="床面積階数e4_2">項目一覧②!$F$279</definedName>
    <definedName name="床面積階数e4_3">項目一覧②!$F$529</definedName>
    <definedName name="床面積階数f4_1">項目一覧②!$F$30</definedName>
    <definedName name="床面積階数f4_2">項目一覧②!$F$280</definedName>
    <definedName name="床面積階数f4_3">項目一覧②!$F$530</definedName>
    <definedName name="床面積階数g4_1">項目一覧②!$F$31</definedName>
    <definedName name="床面積階数g4_2">項目一覧②!$F$281</definedName>
    <definedName name="床面積階数g4_3">項目一覧②!$F$531</definedName>
    <definedName name="床面積合計a4_1">項目一覧②!$F$46</definedName>
    <definedName name="床面積合計a4_2">項目一覧②!$F$296</definedName>
    <definedName name="床面積合計a4_3">項目一覧②!$F$546</definedName>
    <definedName name="床面積合計b4_1">項目一覧②!$F$47</definedName>
    <definedName name="床面積合計b4_2">項目一覧②!$F$297</definedName>
    <definedName name="床面積合計b4_3">項目一覧②!$F$547</definedName>
    <definedName name="床面積合計c4_1">項目一覧②!$F$48</definedName>
    <definedName name="床面積合計c4_2">項目一覧②!$F$298</definedName>
    <definedName name="床面積合計c4_3">項目一覧②!$F$548</definedName>
    <definedName name="床面積合計d4_1">項目一覧②!$F$49</definedName>
    <definedName name="床面積合計d4_2">項目一覧②!$F$299</definedName>
    <definedName name="床面積合計d4_3">項目一覧②!$F$549</definedName>
    <definedName name="床面積合計e4_1">項目一覧②!$F$50</definedName>
    <definedName name="床面積合計e4_2">項目一覧②!$F$300</definedName>
    <definedName name="床面積合計e4_3">項目一覧②!$F$550</definedName>
    <definedName name="床面積合計f4_1">項目一覧②!$F$51</definedName>
    <definedName name="床面積合計f4_2">項目一覧②!$F$301</definedName>
    <definedName name="床面積合計f4_3">項目一覧②!$F$551</definedName>
    <definedName name="床面積合計g4_1">項目一覧②!$F$52</definedName>
    <definedName name="床面積合計g4_2">項目一覧②!$F$302</definedName>
    <definedName name="床面積合計g4_3">項目一覧②!$F$552</definedName>
    <definedName name="床面積合計合計4_1">項目一覧②!$F$55</definedName>
    <definedName name="床面積合計合計4_2">項目一覧②!$F$305</definedName>
    <definedName name="床面積合計合計4_3">項目一覧②!$F$555</definedName>
    <definedName name="床面積申請以外a4_1">項目一覧②!$F$39</definedName>
    <definedName name="床面積申請以外a4_2">項目一覧②!$F$289</definedName>
    <definedName name="床面積申請以外a4_3">項目一覧②!$F$539</definedName>
    <definedName name="床面積申請以外b4_1">項目一覧②!$F$40</definedName>
    <definedName name="床面積申請以外b4_2">項目一覧②!$F$290</definedName>
    <definedName name="床面積申請以外b4_3">項目一覧②!$F$540</definedName>
    <definedName name="床面積申請以外c4_1">項目一覧②!$F$41</definedName>
    <definedName name="床面積申請以外c4_2">項目一覧②!$F$291</definedName>
    <definedName name="床面積申請以外c4_3">項目一覧②!$F$541</definedName>
    <definedName name="床面積申請以外d4_1">項目一覧②!$F$42</definedName>
    <definedName name="床面積申請以外d4_2">項目一覧②!$F$292</definedName>
    <definedName name="床面積申請以外d4_3">項目一覧②!$F$542</definedName>
    <definedName name="床面積申請以外e4_1">項目一覧②!$F$43</definedName>
    <definedName name="床面積申請以外e4_2">項目一覧②!$F$293</definedName>
    <definedName name="床面積申請以外e4_3">項目一覧②!$F$543</definedName>
    <definedName name="床面積申請以外f4_1">項目一覧②!$F$44</definedName>
    <definedName name="床面積申請以外f4_2">項目一覧②!$F$294</definedName>
    <definedName name="床面積申請以外f4_3">項目一覧②!$F$544</definedName>
    <definedName name="床面積申請以外g4_1">項目一覧②!$F$45</definedName>
    <definedName name="床面積申請以外g4_2">項目一覧②!$F$295</definedName>
    <definedName name="床面積申請以外g4_3">項目一覧②!$F$545</definedName>
    <definedName name="床面積申請以外合計4_1">項目一覧②!$F$54</definedName>
    <definedName name="床面積申請以外合計4_2">項目一覧②!$F$304</definedName>
    <definedName name="床面積申請以外合計4_3">項目一覧②!$F$554</definedName>
    <definedName name="床面積申請部分a4_1">項目一覧②!$F$32</definedName>
    <definedName name="床面積申請部分a4_2">項目一覧②!$F$282</definedName>
    <definedName name="床面積申請部分a4_3">項目一覧②!$F$532</definedName>
    <definedName name="床面積申請部分b4_1">項目一覧②!$F$33</definedName>
    <definedName name="床面積申請部分b4_2">項目一覧②!$F$283</definedName>
    <definedName name="床面積申請部分b4_3">項目一覧②!$F$533</definedName>
    <definedName name="床面積申請部分c4_1">項目一覧②!$F$34</definedName>
    <definedName name="床面積申請部分c4_2">項目一覧②!$F$284</definedName>
    <definedName name="床面積申請部分c4_3">項目一覧②!$F$534</definedName>
    <definedName name="床面積申請部分d4_1">項目一覧②!$F$35</definedName>
    <definedName name="床面積申請部分d4_2">項目一覧②!$F$285</definedName>
    <definedName name="床面積申請部分d4_3">項目一覧②!$F$535</definedName>
    <definedName name="床面積申請部分e4_1">項目一覧②!$F$36</definedName>
    <definedName name="床面積申請部分e4_2">項目一覧②!$F$286</definedName>
    <definedName name="床面積申請部分e4_3">項目一覧②!$F$536</definedName>
    <definedName name="床面積申請部分f4_1">項目一覧②!$F$37</definedName>
    <definedName name="床面積申請部分f4_2">項目一覧②!$F$287</definedName>
    <definedName name="床面積申請部分f4_3">項目一覧②!$F$537</definedName>
    <definedName name="床面積申請部分g4_1">項目一覧②!$F$38</definedName>
    <definedName name="床面積申請部分g4_2">項目一覧②!$F$288</definedName>
    <definedName name="床面積申請部分g4_3">項目一覧②!$F$538</definedName>
    <definedName name="床面積申請部分合計4_1">項目一覧②!$F$53</definedName>
    <definedName name="床面積申請部分合計4_2">項目一覧②!$F$303</definedName>
    <definedName name="床面積申請部分合計4_3">項目一覧②!$F$553</definedName>
    <definedName name="省エネ法確保計画の提出_区分">項目一覧!$C$349</definedName>
    <definedName name="省エネ法確保計画の提出_提出先会社名1">項目一覧!$C$350</definedName>
    <definedName name="省エネ法確保計画の提出_提出先会社名2">項目一覧!$C$352</definedName>
    <definedName name="省エネ法確保計画の提出_提出先所在地1">項目一覧!$C$351</definedName>
    <definedName name="省エネ法確保計画の提出_提出先所在地2">項目一覧!$C$353</definedName>
    <definedName name="省エネ法確保計画の提出_不要理由">項目一覧!$C$354</definedName>
    <definedName name="設計意見建築設備勤務先その他１">項目一覧!$C$232</definedName>
    <definedName name="設計意見建築設備勤務先その他２">項目一覧!$C$239</definedName>
    <definedName name="設計意見建築設備勤務先その他３">項目一覧!$C$246</definedName>
    <definedName name="設計意見建築設備氏名その他１">項目一覧!$C$231</definedName>
    <definedName name="設計意見建築設備氏名その他２">項目一覧!$C$238</definedName>
    <definedName name="設計意見建築設備氏名その他３">項目一覧!$C$245</definedName>
    <definedName name="設計意見建築設備所在地その他１">項目一覧!$C$234</definedName>
    <definedName name="設計意見建築設備所在地その他２">項目一覧!$C$241</definedName>
    <definedName name="設計意見建築設備所在地その他３">項目一覧!$C$248</definedName>
    <definedName name="設計意見建築設備設計図書">項目一覧!$C$42</definedName>
    <definedName name="設計意見建築設備設計図書その他１">項目一覧!$C$237</definedName>
    <definedName name="設計意見建築設備設計図書その他２">項目一覧!$C$244</definedName>
    <definedName name="設計意見建築設備設計図書その他３">項目一覧!$C$251</definedName>
    <definedName name="設計意見建築設備電話番号その他１">項目一覧!$C$235</definedName>
    <definedName name="設計意見建築設備電話番号その他２">項目一覧!$C$242</definedName>
    <definedName name="設計意見建築設備電話番号その他３">項目一覧!$C$249</definedName>
    <definedName name="設計意見建築設備登録番号">項目一覧!$C$41</definedName>
    <definedName name="設計意見建築設備登録番号１">項目一覧!$C$236</definedName>
    <definedName name="設計意見建築設備登録番号２">項目一覧!$C$243</definedName>
    <definedName name="設計意見建築設備登録番号３">項目一覧!$C$250</definedName>
    <definedName name="設計意見建築設備郵便番号その他１">項目一覧!$C$233</definedName>
    <definedName name="設計意見建築設備郵便番号その他２">項目一覧!$C$240</definedName>
    <definedName name="設計意見建築設備郵便番号その他３">項目一覧!$C$247</definedName>
    <definedName name="設計実担当メールアドレス">項目一覧!$C$171</definedName>
    <definedName name="設計者FAX番号">項目一覧!$C$34</definedName>
    <definedName name="設計者FAX番号その他１">項目一覧!$C$201</definedName>
    <definedName name="設計者FAX番号その他２">項目一覧!$C$215</definedName>
    <definedName name="設計者FAX番号その他３">項目一覧!$C$229</definedName>
    <definedName name="設計者作成した設計図書">項目一覧!$C$35</definedName>
    <definedName name="設計者作成した設計図書その他１">項目一覧!$C$202</definedName>
    <definedName name="設計者作成した設計図書その他２">項目一覧!$C$216</definedName>
    <definedName name="設計者作成した設計図書その他３">項目一覧!$C$230</definedName>
    <definedName name="設計者氏名">項目一覧!$C$25</definedName>
    <definedName name="設計者氏名その他１">項目一覧!$C$192</definedName>
    <definedName name="設計者氏名その他２">項目一覧!$C$206</definedName>
    <definedName name="設計者氏名その他３">項目一覧!$C$220</definedName>
    <definedName name="設計者資格">項目一覧!$C$22</definedName>
    <definedName name="設計者資格その他１">項目一覧!$C$189</definedName>
    <definedName name="設計者資格その他２">項目一覧!$C$203</definedName>
    <definedName name="設計者資格その他３">項目一覧!$C$217</definedName>
    <definedName name="設計者事務所登録番号">項目一覧!$C$29</definedName>
    <definedName name="設計者事務所登録番号その他１">項目一覧!$C$196</definedName>
    <definedName name="設計者事務所登録番号その他２">項目一覧!$C$210</definedName>
    <definedName name="設計者事務所登録番号その他３">項目一覧!$C$224</definedName>
    <definedName name="設計者事務所名">項目一覧!$C$30</definedName>
    <definedName name="設計者事務所名その他１">項目一覧!$C$197</definedName>
    <definedName name="設計者事務所名その他２">項目一覧!$C$211</definedName>
    <definedName name="設計者事務所名その他３">項目一覧!$C$225</definedName>
    <definedName name="設計者事務所名資格">項目一覧!$C$27</definedName>
    <definedName name="設計者事務所名資格その他１">項目一覧!$C$194</definedName>
    <definedName name="設計者事務所名資格その他２">項目一覧!$C$208</definedName>
    <definedName name="設計者事務所名資格その他３">項目一覧!$C$222</definedName>
    <definedName name="設計者事務所名登録種類">項目一覧!$C$28</definedName>
    <definedName name="設計者事務所名登録種類その他１">項目一覧!$C$195</definedName>
    <definedName name="設計者事務所名登録種類その他２">項目一覧!$C$209</definedName>
    <definedName name="設計者事務所名登録種類その他３">項目一覧!$C$223</definedName>
    <definedName name="設計者実担当氏名">項目一覧!$C$26</definedName>
    <definedName name="設計者実担当氏名その他１">項目一覧!$C$193</definedName>
    <definedName name="設計者実担当氏名その他２">項目一覧!$C$207</definedName>
    <definedName name="設計者実担当氏名その他３">項目一覧!$C$221</definedName>
    <definedName name="設計者所在地">項目一覧!$C$32</definedName>
    <definedName name="設計者所在地その他１">項目一覧!$C$199</definedName>
    <definedName name="設計者所在地その他２">項目一覧!$C$213</definedName>
    <definedName name="設計者所在地その他３">項目一覧!$C$227</definedName>
    <definedName name="設計者電話番号">項目一覧!$C$33</definedName>
    <definedName name="設計者電話番号その他１">項目一覧!$C$200</definedName>
    <definedName name="設計者電話番号その他２">項目一覧!$C$214</definedName>
    <definedName name="設計者電話番号その他３">項目一覧!$C$228</definedName>
    <definedName name="設計者登録種類">項目一覧!$C$23</definedName>
    <definedName name="設計者登録種類その他１">項目一覧!$C$190</definedName>
    <definedName name="設計者登録種類その他２">項目一覧!$C$204</definedName>
    <definedName name="設計者登録種類その他３">項目一覧!$C$218</definedName>
    <definedName name="設計者登録番号">項目一覧!$C$24</definedName>
    <definedName name="設計者登録番号その他１">項目一覧!$C$191</definedName>
    <definedName name="設計者登録番号その他２">項目一覧!$C$205</definedName>
    <definedName name="設計者登録番号その他３">項目一覧!$C$219</definedName>
    <definedName name="設計者郵便番号">項目一覧!$C$31</definedName>
    <definedName name="設計者郵便番号その他１">項目一覧!$C$198</definedName>
    <definedName name="設計者郵便番号その他２">項目一覧!$C$212</definedName>
    <definedName name="設計者郵便番号その他３">項目一覧!$C$226</definedName>
    <definedName name="設備の種類4_1">項目一覧②!$F$19</definedName>
    <definedName name="設備の種類4_2">項目一覧②!$F$269</definedName>
    <definedName name="設備の種類4_3">項目一覧②!$F$519</definedName>
    <definedName name="耐火建築物4_1">項目一覧②!$F$11</definedName>
    <definedName name="耐火建築物4_2">項目一覧②!$F$261</definedName>
    <definedName name="耐火建築物4_3">項目一覧②!$F$511</definedName>
    <definedName name="耐火建築物その他4_1">項目一覧②!$F$12</definedName>
    <definedName name="耐火建築物その他4_2">項目一覧②!$F$262</definedName>
    <definedName name="耐火建築物その他4_3">項目一覧②!$F$512</definedName>
    <definedName name="代理者FAX番号">項目一覧!$C$20</definedName>
    <definedName name="代理者氏名">項目一覧!$C$12</definedName>
    <definedName name="代理者資格">項目一覧!$C$9</definedName>
    <definedName name="代理者事務所登録番号">項目一覧!$C$15</definedName>
    <definedName name="代理者事務所名">項目一覧!$C$16</definedName>
    <definedName name="代理者事務所名資格">項目一覧!$C$13</definedName>
    <definedName name="代理者事務所名登録種類">項目一覧!$C$14</definedName>
    <definedName name="代理者所在地">項目一覧!$C$18</definedName>
    <definedName name="代理者電話番号">項目一覧!$C$19</definedName>
    <definedName name="代理者登録種類">項目一覧!$C$10</definedName>
    <definedName name="代理者登録番号">項目一覧!$C$11</definedName>
    <definedName name="代理者郵便番号">項目一覧!$C$17</definedName>
    <definedName name="大臣認定番号6_1">項目一覧②!$F$769</definedName>
    <definedName name="大臣認定番号6_2">項目一覧②!$F$790</definedName>
    <definedName name="大臣認定番号6_3">項目一覧②!$F$811</definedName>
    <definedName name="第５６条７項特例の区分">項目一覧!$C$153</definedName>
    <definedName name="第５６条７項特例有無">項目一覧!$C$152</definedName>
    <definedName name="担当者氏名">担当者登録!$B$2:$B$51</definedName>
    <definedName name="地下階数申請建築物">項目一覧!$C$144</definedName>
    <definedName name="地下階数他の建築物">項目一覧!$C$145</definedName>
    <definedName name="地上階数申請建築物">項目一覧!$C$142</definedName>
    <definedName name="地上階数他の建築物">項目一覧!$C$143</definedName>
    <definedName name="地名地番その他">項目一覧!$C$71</definedName>
    <definedName name="地名地番県">項目一覧!$C$69</definedName>
    <definedName name="地名地番市町">項目一覧!$C$70</definedName>
    <definedName name="柱の小径5_1_1">項目一覧②!$F$65</definedName>
    <definedName name="柱の小径5_1_2">項目一覧②!$F$92</definedName>
    <definedName name="柱の小径5_1_3">項目一覧②!$F$119</definedName>
    <definedName name="柱の小径5_1_4">項目一覧②!$F$146</definedName>
    <definedName name="柱の小径5_1_5">項目一覧②!$F$173</definedName>
    <definedName name="柱の小径5_1_6">項目一覧②!$F$200</definedName>
    <definedName name="柱の小径5_1_7">項目一覧②!$F$227</definedName>
    <definedName name="柱の小径5_2_1">項目一覧②!$F$315</definedName>
    <definedName name="柱の小径5_2_2">項目一覧②!$F$342</definedName>
    <definedName name="柱の小径5_2_3">項目一覧②!$F$369</definedName>
    <definedName name="柱の小径5_2_4">項目一覧②!$F$396</definedName>
    <definedName name="柱の小径5_2_5">項目一覧②!$F$423</definedName>
    <definedName name="柱の小径5_2_6">項目一覧②!$F$450</definedName>
    <definedName name="柱の小径5_2_7">項目一覧②!$F$477</definedName>
    <definedName name="柱の小径5_3_1">項目一覧②!$F$565</definedName>
    <definedName name="柱の小径5_3_2">項目一覧②!$F$592</definedName>
    <definedName name="柱の小径5_3_3">項目一覧②!$F$619</definedName>
    <definedName name="柱の小径5_3_4">項目一覧②!$F$646</definedName>
    <definedName name="柱の小径5_3_5">項目一覧②!$F$673</definedName>
    <definedName name="柱の小径5_3_6">項目一覧②!$F$700</definedName>
    <definedName name="柱の小径5_3_7">項目一覧②!$F$727</definedName>
    <definedName name="都市計画区域内外">項目一覧!$C$75</definedName>
    <definedName name="棟番号4_1">項目一覧②!$F$2</definedName>
    <definedName name="棟番号4_2">項目一覧②!$F$252</definedName>
    <definedName name="棟番号4_3">項目一覧②!$F$502</definedName>
    <definedName name="当該認定形式認定番号14_1">項目一覧②!$F$23</definedName>
    <definedName name="当該認定形式認定番号14_2">項目一覧②!$F$273</definedName>
    <definedName name="当該認定形式認定番号14_3">項目一覧②!$F$523</definedName>
    <definedName name="当該認定形式認定番号24_1">項目一覧②!$F$24</definedName>
    <definedName name="当該認定形式認定番号24_2">項目一覧②!$F$274</definedName>
    <definedName name="当該認定形式認定番号24_3">項目一覧②!$F$524</definedName>
    <definedName name="同一敷地内他の建築数">項目一覧!$C$139</definedName>
    <definedName name="道路接道">項目一覧!$C$87</definedName>
    <definedName name="道路幅員">項目一覧!$C$86</definedName>
    <definedName name="特定計算基準6_1">項目一覧②!$F$760</definedName>
    <definedName name="特定計算基準6_2">項目一覧②!$F$781</definedName>
    <definedName name="特定計算基準6_3">項目一覧②!$F$802</definedName>
    <definedName name="特定増改築計算基準6_1">項目一覧②!$F$761</definedName>
    <definedName name="特定増改築計算基準6_2">項目一覧②!$F$782</definedName>
    <definedName name="特定増改築計算基準6_3">項目一覧②!$F$803</definedName>
    <definedName name="特定天井有無5_1_1">項目一覧②!$F$69</definedName>
    <definedName name="特定天井有無5_1_2">項目一覧②!$F$96</definedName>
    <definedName name="特定天井有無5_1_3">項目一覧②!$F$123</definedName>
    <definedName name="特定天井有無5_1_4">項目一覧②!$F$150</definedName>
    <definedName name="特定天井有無5_1_5">項目一覧②!$F$177</definedName>
    <definedName name="特定天井有無5_1_6">項目一覧②!$F$204</definedName>
    <definedName name="特定天井有無5_1_7">項目一覧②!$F$231</definedName>
    <definedName name="特定天井有無5_2_1">項目一覧②!$F$319</definedName>
    <definedName name="特定天井有無5_2_2">項目一覧②!$F$346</definedName>
    <definedName name="特定天井有無5_2_3">項目一覧②!$F$373</definedName>
    <definedName name="特定天井有無5_2_4">項目一覧②!$F$400</definedName>
    <definedName name="特定天井有無5_2_5">項目一覧②!$F$427</definedName>
    <definedName name="特定天井有無5_2_6">項目一覧②!$F$454</definedName>
    <definedName name="特定天井有無5_2_7">項目一覧②!$F$481</definedName>
    <definedName name="特定天井有無5_3_1">項目一覧②!$F$569</definedName>
    <definedName name="特定天井有無5_3_2">項目一覧②!$F$596</definedName>
    <definedName name="特定天井有無5_3_3">項目一覧②!$F$623</definedName>
    <definedName name="特定天井有無5_3_4">項目一覧②!$F$650</definedName>
    <definedName name="特定天井有無5_3_5">項目一覧②!$F$677</definedName>
    <definedName name="特定天井有無5_3_6">項目一覧②!$F$704</definedName>
    <definedName name="特定天井有無5_3_7">項目一覧②!$F$731</definedName>
    <definedName name="特例適用有無14_1">項目一覧②!$F$20</definedName>
    <definedName name="特例適用有無14_2">項目一覧②!$F$270</definedName>
    <definedName name="特例適用有無14_3">項目一覧②!$F$520</definedName>
    <definedName name="特例適用有無24_1">項目一覧②!$F$21</definedName>
    <definedName name="特例適用有無24_2">項目一覧②!$F$271</definedName>
    <definedName name="特例適用有無24_3">項目一覧②!$F$521</definedName>
    <definedName name="番号5_1_1">項目一覧②!$F$63</definedName>
    <definedName name="番号5_1_2">項目一覧②!$F$90</definedName>
    <definedName name="番号5_1_3">項目一覧②!$F$117</definedName>
    <definedName name="番号5_1_4">項目一覧②!$F$144</definedName>
    <definedName name="番号5_1_5">項目一覧②!$F$171</definedName>
    <definedName name="番号5_1_6">項目一覧②!$F$198</definedName>
    <definedName name="番号5_1_7">項目一覧②!$F$225</definedName>
    <definedName name="番号5_2_1">項目一覧②!$F$313</definedName>
    <definedName name="番号5_2_2">項目一覧②!$F$340</definedName>
    <definedName name="番号5_2_3">項目一覧②!$F$367</definedName>
    <definedName name="番号5_2_4">項目一覧②!$F$394</definedName>
    <definedName name="番号5_2_5">項目一覧②!$F$421</definedName>
    <definedName name="番号5_2_6">項目一覧②!$F$448</definedName>
    <definedName name="番号5_2_7">項目一覧②!$F$475</definedName>
    <definedName name="番号5_3_1">項目一覧②!$F$563</definedName>
    <definedName name="番号5_3_2">項目一覧②!$F$590</definedName>
    <definedName name="番号5_3_3">項目一覧②!$F$617</definedName>
    <definedName name="番号5_3_4">項目一覧②!$F$644</definedName>
    <definedName name="番号5_3_5">項目一覧②!$F$671</definedName>
    <definedName name="番号5_3_6">項目一覧②!$F$698</definedName>
    <definedName name="番号5_3_7">項目一覧②!$F$725</definedName>
    <definedName name="番号6_1">項目一覧②!$F$752</definedName>
    <definedName name="番号6_2">項目一覧②!$F$773</definedName>
    <definedName name="番号6_3">項目一覧②!$F$794</definedName>
    <definedName name="備考">項目一覧!$C$167</definedName>
    <definedName name="備考4_1">項目一覧②!$F$62</definedName>
    <definedName name="備考4_2">項目一覧②!$F$312</definedName>
    <definedName name="備考4_3">項目一覧②!$F$562</definedName>
    <definedName name="備考5_1_1">項目一覧②!$F$89</definedName>
    <definedName name="備考5_1_2">項目一覧②!$F$116</definedName>
    <definedName name="備考5_1_3">項目一覧②!$F$143</definedName>
    <definedName name="備考5_1_4">項目一覧②!$F$170</definedName>
    <definedName name="備考5_1_5">項目一覧②!$F$197</definedName>
    <definedName name="備考5_1_6">項目一覧②!$F$224</definedName>
    <definedName name="備考5_1_7">項目一覧②!$F$251</definedName>
    <definedName name="備考5_2_1">項目一覧②!$F$339</definedName>
    <definedName name="備考5_2_2">項目一覧②!$F$366</definedName>
    <definedName name="備考5_2_3">項目一覧②!$F$393</definedName>
    <definedName name="備考5_2_4">項目一覧②!$F$420</definedName>
    <definedName name="備考5_2_5">項目一覧②!$F$447</definedName>
    <definedName name="備考5_2_6">項目一覧②!$F$474</definedName>
    <definedName name="備考5_2_7">項目一覧②!$F$501</definedName>
    <definedName name="備考5_3_1">項目一覧②!$F$589</definedName>
    <definedName name="備考5_3_2">項目一覧②!$F$616</definedName>
    <definedName name="備考5_3_3">項目一覧②!$F$643</definedName>
    <definedName name="備考5_3_4">項目一覧②!$F$670</definedName>
    <definedName name="備考5_3_5">項目一覧②!$F$697</definedName>
    <definedName name="備考5_3_6">項目一覧②!$F$724</definedName>
    <definedName name="備考5_3_7">項目一覧②!$F$751</definedName>
    <definedName name="備考6_1">項目一覧②!$F$772</definedName>
    <definedName name="備考6_2">項目一覧②!$F$793</definedName>
    <definedName name="備考6_3">項目一覧②!$F$814</definedName>
    <definedName name="敷地備考">項目一覧!$C$112</definedName>
    <definedName name="敷地面積a">項目一覧!$C$88</definedName>
    <definedName name="敷地面積a壁面後退部分">項目一覧!$C$92</definedName>
    <definedName name="敷地面積b">項目一覧!$C$89</definedName>
    <definedName name="敷地面積b壁面後退部分">項目一覧!$C$93</definedName>
    <definedName name="敷地面積c">項目一覧!$C$90</definedName>
    <definedName name="敷地面積c壁面後退部分">項目一覧!$C$94</definedName>
    <definedName name="敷地面積d">項目一覧!$C$91</definedName>
    <definedName name="敷地面積d壁面後退部分">項目一覧!$C$95</definedName>
    <definedName name="敷地面積の合計">項目一覧!$C$108</definedName>
    <definedName name="便所の種類4_1">項目一覧②!$F$60</definedName>
    <definedName name="便所の種類4_2">項目一覧②!$F$310</definedName>
    <definedName name="便所の種類4_3">項目一覧②!$F$560</definedName>
    <definedName name="防火地域1">項目一覧!$C$78</definedName>
    <definedName name="防火地域2">項目一覧!$C$79</definedName>
    <definedName name="容積率">項目一覧!$C$137</definedName>
    <definedName name="容積率a">項目一覧!$C$100</definedName>
    <definedName name="容積率b">項目一覧!$C$101</definedName>
    <definedName name="容積率c">項目一覧!$C$102</definedName>
    <definedName name="容積率d">項目一覧!$C$103</definedName>
    <definedName name="容積率延べ面積">項目一覧!$C$136</definedName>
    <definedName name="用途区分a4_1">項目一覧②!$F$3</definedName>
    <definedName name="用途区分a4_2">項目一覧②!$F$253</definedName>
    <definedName name="用途区分a4_3">項目一覧②!$F$503</definedName>
    <definedName name="用途区分b4_1">項目一覧②!$F$4</definedName>
    <definedName name="用途区分b4_2">項目一覧②!$F$255</definedName>
    <definedName name="用途区分b4_3">項目一覧②!$F$504</definedName>
    <definedName name="用途区分c4_1">項目一覧②!$F$5</definedName>
    <definedName name="用途区分c4_2">項目一覧②!$F$257</definedName>
    <definedName name="用途区分c4_3">項目一覧②!$F$505</definedName>
    <definedName name="用途地域a">項目一覧!$C$96</definedName>
    <definedName name="用途地域b">項目一覧!$C$97</definedName>
    <definedName name="用途地域c">項目一覧!$C$98</definedName>
    <definedName name="用途地域d">項目一覧!$C$99</definedName>
    <definedName name="用途表示a4_1">項目一覧②!$F$6</definedName>
    <definedName name="用途表示a4_2">項目一覧②!$F$254</definedName>
    <definedName name="用途表示a4_3">項目一覧②!$F$506</definedName>
    <definedName name="用途表示b4_1">項目一覧②!$F$7</definedName>
    <definedName name="用途表示b4_2">項目一覧②!$F$256</definedName>
    <definedName name="用途表示b4_3">項目一覧②!$F$507</definedName>
    <definedName name="用途表示c4_1">項目一覧②!$F$8</definedName>
    <definedName name="用途表示c4_2">項目一覧②!$F$258</definedName>
    <definedName name="用途表示c4_3">項目一覧②!$F$508</definedName>
    <definedName name="用途別床面積イ5_1_1">項目一覧②!$F$82</definedName>
    <definedName name="用途別床面積イ5_1_2">項目一覧②!$F$109</definedName>
    <definedName name="用途別床面積イ5_1_3">項目一覧②!$F$136</definedName>
    <definedName name="用途別床面積イ5_1_4">項目一覧②!$F$163</definedName>
    <definedName name="用途別床面積イ5_1_5">項目一覧②!$F$190</definedName>
    <definedName name="用途別床面積イ5_1_6">項目一覧②!$F$217</definedName>
    <definedName name="用途別床面積イ5_1_7">項目一覧②!$F$244</definedName>
    <definedName name="用途別床面積イ5_2_1">項目一覧②!$F$332</definedName>
    <definedName name="用途別床面積イ5_2_2">項目一覧②!$F$359</definedName>
    <definedName name="用途別床面積イ5_2_3">項目一覧②!$F$386</definedName>
    <definedName name="用途別床面積イ5_2_4">項目一覧②!$F$413</definedName>
    <definedName name="用途別床面積イ5_2_5">項目一覧②!$F$440</definedName>
    <definedName name="用途別床面積イ5_2_6">項目一覧②!$F$467</definedName>
    <definedName name="用途別床面積イ5_2_7">項目一覧②!$F$494</definedName>
    <definedName name="用途別床面積イ5_3_1">項目一覧②!$F$582</definedName>
    <definedName name="用途別床面積イ5_3_2">項目一覧②!$F$609</definedName>
    <definedName name="用途別床面積イ5_3_3">項目一覧②!$F$636</definedName>
    <definedName name="用途別床面積イ5_3_4">項目一覧②!$F$663</definedName>
    <definedName name="用途別床面積イ5_3_5">項目一覧②!$F$690</definedName>
    <definedName name="用途別床面積イ5_3_6">項目一覧②!$F$717</definedName>
    <definedName name="用途別床面積イ5_3_7">項目一覧②!$F$744</definedName>
    <definedName name="用途別床面積ニ5_1_1">項目一覧②!$F$85</definedName>
    <definedName name="用途別床面積ニ5_1_2">項目一覧②!$F$112</definedName>
    <definedName name="用途別床面積ニ5_1_3">項目一覧②!$F$139</definedName>
    <definedName name="用途別床面積ニ5_1_4">項目一覧②!$F$166</definedName>
    <definedName name="用途別床面積ニ5_1_5">項目一覧②!$F$193</definedName>
    <definedName name="用途別床面積ニ5_1_6">項目一覧②!$F$220</definedName>
    <definedName name="用途別床面積ニ5_1_7">項目一覧②!$F$247</definedName>
    <definedName name="用途別床面積ニ5_2_1">項目一覧②!$F$335</definedName>
    <definedName name="用途別床面積ニ5_2_2">項目一覧②!$F$362</definedName>
    <definedName name="用途別床面積ニ5_2_3">項目一覧②!$F$389</definedName>
    <definedName name="用途別床面積ニ5_2_4">項目一覧②!$F$416</definedName>
    <definedName name="用途別床面積ニ5_2_5">項目一覧②!$F$443</definedName>
    <definedName name="用途別床面積ニ5_2_6">項目一覧②!$F$470</definedName>
    <definedName name="用途別床面積ニ5_2_7">項目一覧②!$F$497</definedName>
    <definedName name="用途別床面積ニ5_3_1">項目一覧②!$F$612</definedName>
    <definedName name="用途別床面積ニ5_3_3">項目一覧②!$F$639</definedName>
    <definedName name="用途別床面積ニ5_3_4">項目一覧②!$F$666</definedName>
    <definedName name="用途別床面積ニ5_3_5">項目一覧②!$F$693</definedName>
    <definedName name="用途別床面積ニ5_3_6">項目一覧②!$F$720</definedName>
    <definedName name="用途別床面積ニ5_3_7">項目一覧②!$F$747</definedName>
    <definedName name="用途別床面積ハ5_1_1">項目一覧②!$F$84</definedName>
    <definedName name="用途別床面積ハ5_1_2">項目一覧②!$F$111</definedName>
    <definedName name="用途別床面積ハ5_1_3">項目一覧②!$F$138</definedName>
    <definedName name="用途別床面積ハ5_1_4">項目一覧②!$F$165</definedName>
    <definedName name="用途別床面積ハ5_1_5">項目一覧②!$F$192</definedName>
    <definedName name="用途別床面積ハ5_1_6">項目一覧②!$F$219</definedName>
    <definedName name="用途別床面積ハ5_1_7">項目一覧②!$F$246</definedName>
    <definedName name="用途別床面積ハ5_2_1">項目一覧②!$F$334</definedName>
    <definedName name="用途別床面積ハ5_2_2">項目一覧②!$F$361</definedName>
    <definedName name="用途別床面積ハ5_2_3">項目一覧②!$F$388</definedName>
    <definedName name="用途別床面積ハ5_2_4">項目一覧②!$F$415</definedName>
    <definedName name="用途別床面積ハ5_2_5">項目一覧②!$F$442</definedName>
    <definedName name="用途別床面積ハ5_2_6">項目一覧②!$F$469</definedName>
    <definedName name="用途別床面積ハ5_2_7">項目一覧②!$F$496</definedName>
    <definedName name="用途別床面積ハ5_3_1">項目一覧②!$F$611</definedName>
    <definedName name="用途別床面積ハ5_3_3">項目一覧②!$F$638</definedName>
    <definedName name="用途別床面積ハ5_3_4">項目一覧②!$F$665</definedName>
    <definedName name="用途別床面積ハ5_3_5">項目一覧②!$F$692</definedName>
    <definedName name="用途別床面積ハ5_3_6">項目一覧②!$F$719</definedName>
    <definedName name="用途別床面積ハ5_3_7">項目一覧②!$F$746</definedName>
    <definedName name="用途別床面積ヘ5_1_1">項目一覧②!$F$87</definedName>
    <definedName name="用途別床面積ヘ5_1_2">項目一覧②!$F$114</definedName>
    <definedName name="用途別床面積ヘ5_1_3">項目一覧②!$F$141</definedName>
    <definedName name="用途別床面積ヘ5_1_4">項目一覧②!$F$168</definedName>
    <definedName name="用途別床面積ヘ5_1_5">項目一覧②!$F$195</definedName>
    <definedName name="用途別床面積ヘ5_1_6">項目一覧②!$F$222</definedName>
    <definedName name="用途別床面積ヘ5_1_7">項目一覧②!$F$249</definedName>
    <definedName name="用途別床面積ヘ5_2_1">項目一覧②!$F$337</definedName>
    <definedName name="用途別床面積ヘ5_2_2">項目一覧②!$F$364</definedName>
    <definedName name="用途別床面積ヘ5_2_3">項目一覧②!$F$391</definedName>
    <definedName name="用途別床面積ヘ5_2_4">項目一覧②!$F$418</definedName>
    <definedName name="用途別床面積ヘ5_2_5">項目一覧②!$F$445</definedName>
    <definedName name="用途別床面積ヘ5_2_6">項目一覧②!$F$472</definedName>
    <definedName name="用途別床面積ヘ5_2_7">項目一覧②!$F$499</definedName>
    <definedName name="用途別床面積ヘ5_3_1">項目一覧②!$F$614</definedName>
    <definedName name="用途別床面積ヘ5_3_3">項目一覧②!$F$641</definedName>
    <definedName name="用途別床面積ヘ5_3_4">項目一覧②!$F$668</definedName>
    <definedName name="用途別床面積ヘ5_3_5">項目一覧②!$F$695</definedName>
    <definedName name="用途別床面積ヘ5_3_6">項目一覧②!$F$722</definedName>
    <definedName name="用途別床面積ヘ5_3_7">項目一覧②!$F$749</definedName>
    <definedName name="用途別床面積ホ5_1_1">項目一覧②!$F$86</definedName>
    <definedName name="用途別床面積ホ5_1_2">項目一覧②!$F$113</definedName>
    <definedName name="用途別床面積ホ5_1_3">項目一覧②!$F$140</definedName>
    <definedName name="用途別床面積ホ5_1_4">項目一覧②!$F$167</definedName>
    <definedName name="用途別床面積ホ5_1_5">項目一覧②!$F$194</definedName>
    <definedName name="用途別床面積ホ5_1_6">項目一覧②!$F$221</definedName>
    <definedName name="用途別床面積ホ5_1_7">項目一覧②!$F$248</definedName>
    <definedName name="用途別床面積ホ5_2_1">項目一覧②!$F$336</definedName>
    <definedName name="用途別床面積ホ5_2_2">項目一覧②!$F$363</definedName>
    <definedName name="用途別床面積ホ5_2_3">項目一覧②!$F$390</definedName>
    <definedName name="用途別床面積ホ5_2_4">項目一覧②!$F$417</definedName>
    <definedName name="用途別床面積ホ5_2_5">項目一覧②!$F$444</definedName>
    <definedName name="用途別床面積ホ5_2_6">項目一覧②!$F$471</definedName>
    <definedName name="用途別床面積ホ5_2_7">項目一覧②!$F$498</definedName>
    <definedName name="用途別床面積ホ5_3_1">項目一覧②!$F$613</definedName>
    <definedName name="用途別床面積ホ5_3_3">項目一覧②!$F$640</definedName>
    <definedName name="用途別床面積ホ5_3_4">項目一覧②!$F$667</definedName>
    <definedName name="用途別床面積ホ5_3_5">項目一覧②!$F$694</definedName>
    <definedName name="用途別床面積ホ5_3_6">項目一覧②!$F$721</definedName>
    <definedName name="用途別床面積ホ5_3_7">項目一覧②!$F$748</definedName>
    <definedName name="用途別床面積ロ5_1_1">項目一覧②!$F$83</definedName>
    <definedName name="用途別床面積ロ5_1_2">項目一覧②!$F$110</definedName>
    <definedName name="用途別床面積ロ5_1_3">項目一覧②!$F$137</definedName>
    <definedName name="用途別床面積ロ5_1_4">項目一覧②!$F$164</definedName>
    <definedName name="用途別床面積ロ5_1_5">項目一覧②!$F$191</definedName>
    <definedName name="用途別床面積ロ5_1_6">項目一覧②!$F$218</definedName>
    <definedName name="用途別床面積ロ5_1_7">項目一覧②!$F$245</definedName>
    <definedName name="用途別床面積ロ5_2_1">項目一覧②!$F$333</definedName>
    <definedName name="用途別床面積ロ5_2_2">項目一覧②!$F$360</definedName>
    <definedName name="用途別床面積ロ5_2_3">項目一覧②!$F$387</definedName>
    <definedName name="用途別床面積ロ5_2_4">項目一覧②!$F$414</definedName>
    <definedName name="用途別床面積ロ5_2_5">項目一覧②!$F$441</definedName>
    <definedName name="用途別床面積ロ5_2_6">項目一覧②!$F$468</definedName>
    <definedName name="用途別床面積ロ5_2_7">項目一覧②!$F$495</definedName>
    <definedName name="用途別床面積ロ5_3_1">項目一覧②!$F$610</definedName>
    <definedName name="用途別床面積ロ5_3_3">項目一覧②!$F$637</definedName>
    <definedName name="用途別床面積ロ5_3_4">項目一覧②!$F$664</definedName>
    <definedName name="用途別床面積ロ5_3_5">項目一覧②!$F$691</definedName>
    <definedName name="用途別床面積ロ5_3_6">項目一覧②!$F$718</definedName>
    <definedName name="用途別床面積ロ5_3_7">項目一覧②!$F$745</definedName>
    <definedName name="用途別床面積区分イ5_1_1">項目一覧②!$F$70</definedName>
    <definedName name="用途別床面積区分イ5_1_2">項目一覧②!$F$97</definedName>
    <definedName name="用途別床面積区分イ5_1_3">項目一覧②!$F$124</definedName>
    <definedName name="用途別床面積区分イ5_1_4">項目一覧②!$F$151</definedName>
    <definedName name="用途別床面積区分イ5_1_5">項目一覧②!$F$178</definedName>
    <definedName name="用途別床面積区分イ5_1_6">項目一覧②!$F$205</definedName>
    <definedName name="用途別床面積区分イ5_1_7">項目一覧②!$F$232</definedName>
    <definedName name="用途別床面積区分イ5_2_1">項目一覧②!$F$320</definedName>
    <definedName name="用途別床面積区分イ5_2_2">項目一覧②!$F$347</definedName>
    <definedName name="用途別床面積区分イ5_2_3">項目一覧②!$F$374</definedName>
    <definedName name="用途別床面積区分イ5_2_4">項目一覧②!$F$401</definedName>
    <definedName name="用途別床面積区分イ5_2_5">項目一覧②!$F$428</definedName>
    <definedName name="用途別床面積区分イ5_2_6">項目一覧②!$F$455</definedName>
    <definedName name="用途別床面積区分イ5_2_7">項目一覧②!$F$482</definedName>
    <definedName name="用途別床面積区分イ5_3_1">項目一覧②!$F$570</definedName>
    <definedName name="用途別床面積区分イ5_3_2">項目一覧②!$F$597</definedName>
    <definedName name="用途別床面積区分イ5_3_3">項目一覧②!$F$624</definedName>
    <definedName name="用途別床面積区分イ5_3_4">項目一覧②!$F$651</definedName>
    <definedName name="用途別床面積区分イ5_3_5">項目一覧②!$F$678</definedName>
    <definedName name="用途別床面積区分イ5_3_6">項目一覧②!$F$705</definedName>
    <definedName name="用途別床面積区分イ5_3_7">項目一覧②!$F$732</definedName>
    <definedName name="用途別床面積区分ニ5_1_1">項目一覧②!$F$73</definedName>
    <definedName name="用途別床面積区分ニ5_1_2">項目一覧②!$F$100</definedName>
    <definedName name="用途別床面積区分ニ5_1_3">項目一覧②!$F$127</definedName>
    <definedName name="用途別床面積区分ニ5_1_4">項目一覧②!$F$154</definedName>
    <definedName name="用途別床面積区分ニ5_1_5">項目一覧②!$F$181</definedName>
    <definedName name="用途別床面積区分ニ5_1_6">項目一覧②!$F$208</definedName>
    <definedName name="用途別床面積区分ニ5_1_7">項目一覧②!$F$235</definedName>
    <definedName name="用途別床面積区分ニ5_2_1">項目一覧②!$F$323</definedName>
    <definedName name="用途別床面積区分ニ5_2_2">項目一覧②!$F$350</definedName>
    <definedName name="用途別床面積区分ニ5_2_3">項目一覧②!$F$377</definedName>
    <definedName name="用途別床面積区分ニ5_2_4">項目一覧②!$F$404</definedName>
    <definedName name="用途別床面積区分ニ5_2_5">項目一覧②!$F$431</definedName>
    <definedName name="用途別床面積区分ニ5_2_6">項目一覧②!$F$458</definedName>
    <definedName name="用途別床面積区分ニ5_2_7">項目一覧②!$F$485</definedName>
    <definedName name="用途別床面積区分ニ5_3_1">項目一覧②!$F$600</definedName>
    <definedName name="用途別床面積区分ニ5_3_3">項目一覧②!$F$627</definedName>
    <definedName name="用途別床面積区分ニ5_3_4">項目一覧②!$F$654</definedName>
    <definedName name="用途別床面積区分ニ5_3_5">項目一覧②!$F$681</definedName>
    <definedName name="用途別床面積区分ニ5_3_6">項目一覧②!$F$708</definedName>
    <definedName name="用途別床面積区分ニ5_3_7">項目一覧②!$F$735</definedName>
    <definedName name="用途別床面積区分ハ5_1_1">項目一覧②!$F$72</definedName>
    <definedName name="用途別床面積区分ハ5_1_2">項目一覧②!$F$99</definedName>
    <definedName name="用途別床面積区分ハ5_1_3">項目一覧②!$F$126</definedName>
    <definedName name="用途別床面積区分ハ5_1_4">項目一覧②!$F$153</definedName>
    <definedName name="用途別床面積区分ハ5_1_5">項目一覧②!$F$180</definedName>
    <definedName name="用途別床面積区分ハ5_1_6">項目一覧②!$F$207</definedName>
    <definedName name="用途別床面積区分ハ5_1_7">項目一覧②!$F$234</definedName>
    <definedName name="用途別床面積区分ハ5_2_1">項目一覧②!$F$322</definedName>
    <definedName name="用途別床面積区分ハ5_2_2">項目一覧②!$F$349</definedName>
    <definedName name="用途別床面積区分ハ5_2_3">項目一覧②!$F$376</definedName>
    <definedName name="用途別床面積区分ハ5_2_4">項目一覧②!$F$403</definedName>
    <definedName name="用途別床面積区分ハ5_2_5">項目一覧②!$F$430</definedName>
    <definedName name="用途別床面積区分ハ5_2_6">項目一覧②!$F$457</definedName>
    <definedName name="用途別床面積区分ハ5_2_7">項目一覧②!$F$484</definedName>
    <definedName name="用途別床面積区分ハ5_3_1">項目一覧②!$F$599</definedName>
    <definedName name="用途別床面積区分ハ5_3_3">項目一覧②!$F$626</definedName>
    <definedName name="用途別床面積区分ハ5_3_4">項目一覧②!$F$653</definedName>
    <definedName name="用途別床面積区分ハ5_3_5">項目一覧②!$F$680</definedName>
    <definedName name="用途別床面積区分ハ5_3_6">項目一覧②!$F$707</definedName>
    <definedName name="用途別床面積区分ハ5_3_7">項目一覧②!$F$734</definedName>
    <definedName name="用途別床面積区分ヘ5_1_1">項目一覧②!$F$75</definedName>
    <definedName name="用途別床面積区分ヘ5_1_2">項目一覧②!$F$102</definedName>
    <definedName name="用途別床面積区分ヘ5_1_3">項目一覧②!$F$129</definedName>
    <definedName name="用途別床面積区分ヘ5_1_4">項目一覧②!$F$156</definedName>
    <definedName name="用途別床面積区分ヘ5_1_5">項目一覧②!$F$183</definedName>
    <definedName name="用途別床面積区分ヘ5_1_6">項目一覧②!$F$210</definedName>
    <definedName name="用途別床面積区分ヘ5_1_7">項目一覧②!$F$237</definedName>
    <definedName name="用途別床面積区分ヘ5_2_1">項目一覧②!$F$325</definedName>
    <definedName name="用途別床面積区分ヘ5_2_2">項目一覧②!$F$352</definedName>
    <definedName name="用途別床面積区分ヘ5_2_3">項目一覧②!$F$379</definedName>
    <definedName name="用途別床面積区分ヘ5_2_4">項目一覧②!$F$406</definedName>
    <definedName name="用途別床面積区分ヘ5_2_5">項目一覧②!$F$433</definedName>
    <definedName name="用途別床面積区分ヘ5_2_6">項目一覧②!$F$460</definedName>
    <definedName name="用途別床面積区分ヘ5_2_7">項目一覧②!$F$487</definedName>
    <definedName name="用途別床面積区分ヘ5_3_1">項目一覧②!$F$602</definedName>
    <definedName name="用途別床面積区分ヘ5_3_3">項目一覧②!$F$629</definedName>
    <definedName name="用途別床面積区分ヘ5_3_4">項目一覧②!$F$656</definedName>
    <definedName name="用途別床面積区分ヘ5_3_5">項目一覧②!$F$683</definedName>
    <definedName name="用途別床面積区分ヘ5_3_6">項目一覧②!$F$710</definedName>
    <definedName name="用途別床面積区分ヘ5_3_7">項目一覧②!$F$737</definedName>
    <definedName name="用途別床面積区分ホ5_1_1">項目一覧②!$F$74</definedName>
    <definedName name="用途別床面積区分ホ5_1_2">項目一覧②!$F$101</definedName>
    <definedName name="用途別床面積区分ホ5_1_3">項目一覧②!$F$128</definedName>
    <definedName name="用途別床面積区分ホ5_1_4">項目一覧②!$F$155</definedName>
    <definedName name="用途別床面積区分ホ5_1_5">項目一覧②!$F$182</definedName>
    <definedName name="用途別床面積区分ホ5_1_6">項目一覧②!$F$209</definedName>
    <definedName name="用途別床面積区分ホ5_1_7">項目一覧②!$F$236</definedName>
    <definedName name="用途別床面積区分ホ5_2_1">項目一覧②!$F$324</definedName>
    <definedName name="用途別床面積区分ホ5_2_2">項目一覧②!$F$351</definedName>
    <definedName name="用途別床面積区分ホ5_2_3">項目一覧②!$F$378</definedName>
    <definedName name="用途別床面積区分ホ5_2_4">項目一覧②!$F$405</definedName>
    <definedName name="用途別床面積区分ホ5_2_5">項目一覧②!$F$432</definedName>
    <definedName name="用途別床面積区分ホ5_2_6">項目一覧②!$F$459</definedName>
    <definedName name="用途別床面積区分ホ5_2_7">項目一覧②!$F$486</definedName>
    <definedName name="用途別床面積区分ホ5_3_1">項目一覧②!$F$601</definedName>
    <definedName name="用途別床面積区分ホ5_3_3">項目一覧②!$F$628</definedName>
    <definedName name="用途別床面積区分ホ5_3_4">項目一覧②!$F$655</definedName>
    <definedName name="用途別床面積区分ホ5_3_5">項目一覧②!$F$682</definedName>
    <definedName name="用途別床面積区分ホ5_3_6">項目一覧②!$F$709</definedName>
    <definedName name="用途別床面積区分ホ5_3_7">項目一覧②!$F$736</definedName>
    <definedName name="用途別床面積区分ロ5_1_1">項目一覧②!$F$71</definedName>
    <definedName name="用途別床面積区分ロ5_1_2">項目一覧②!$F$98</definedName>
    <definedName name="用途別床面積区分ロ5_1_3">項目一覧②!$F$125</definedName>
    <definedName name="用途別床面積区分ロ5_1_4">項目一覧②!$F$152</definedName>
    <definedName name="用途別床面積区分ロ5_1_5">項目一覧②!$F$179</definedName>
    <definedName name="用途別床面積区分ロ5_1_6">項目一覧②!$F$206</definedName>
    <definedName name="用途別床面積区分ロ5_1_7">項目一覧②!$F$233</definedName>
    <definedName name="用途別床面積区分ロ5_2_1">項目一覧②!$F$321</definedName>
    <definedName name="用途別床面積区分ロ5_2_2">項目一覧②!$F$348</definedName>
    <definedName name="用途別床面積区分ロ5_2_3">項目一覧②!$F$375</definedName>
    <definedName name="用途別床面積区分ロ5_2_4">項目一覧②!$F$402</definedName>
    <definedName name="用途別床面積区分ロ5_2_5">項目一覧②!$F$429</definedName>
    <definedName name="用途別床面積区分ロ5_2_6">項目一覧②!$F$456</definedName>
    <definedName name="用途別床面積区分ロ5_2_7">項目一覧②!$F$483</definedName>
    <definedName name="用途別床面積区分ロ5_3_1">項目一覧②!$F$598</definedName>
    <definedName name="用途別床面積区分ロ5_3_3">項目一覧②!$F$625</definedName>
    <definedName name="用途別床面積区分ロ5_3_4">項目一覧②!$F$652</definedName>
    <definedName name="用途別床面積区分ロ5_3_5">項目一覧②!$F$679</definedName>
    <definedName name="用途別床面積区分ロ5_3_6">項目一覧②!$F$706</definedName>
    <definedName name="用途別床面積区分ロ5_3_7">項目一覧②!$F$733</definedName>
    <definedName name="用途別床面積名称イ5_1_1">項目一覧②!$F$76</definedName>
    <definedName name="用途別床面積名称イ5_1_2">項目一覧②!$F$103</definedName>
    <definedName name="用途別床面積名称イ5_1_3">項目一覧②!$F$130</definedName>
    <definedName name="用途別床面積名称イ5_1_4">項目一覧②!$F$157</definedName>
    <definedName name="用途別床面積名称イ5_1_5">項目一覧②!$F$184</definedName>
    <definedName name="用途別床面積名称イ5_1_6">項目一覧②!$F$211</definedName>
    <definedName name="用途別床面積名称イ5_1_7">項目一覧②!$F$238</definedName>
    <definedName name="用途別床面積名称イ5_2_1">項目一覧②!$F$326</definedName>
    <definedName name="用途別床面積名称イ5_2_2">項目一覧②!$F$353</definedName>
    <definedName name="用途別床面積名称イ5_2_3">項目一覧②!$F$380</definedName>
    <definedName name="用途別床面積名称イ5_2_4">項目一覧②!$F$407</definedName>
    <definedName name="用途別床面積名称イ5_2_5">項目一覧②!$F$434</definedName>
    <definedName name="用途別床面積名称イ5_2_6">項目一覧②!$F$461</definedName>
    <definedName name="用途別床面積名称イ5_2_7">項目一覧②!$F$488</definedName>
    <definedName name="用途別床面積名称イ5_3_1">項目一覧②!$F$576</definedName>
    <definedName name="用途別床面積名称イ5_3_2">項目一覧②!$F$603</definedName>
    <definedName name="用途別床面積名称イ5_3_3">項目一覧②!$F$630</definedName>
    <definedName name="用途別床面積名称イ5_3_4">項目一覧②!$F$657</definedName>
    <definedName name="用途別床面積名称イ5_3_5">項目一覧②!$F$684</definedName>
    <definedName name="用途別床面積名称イ5_3_6">項目一覧②!$F$711</definedName>
    <definedName name="用途別床面積名称イ5_3_7">項目一覧②!$F$738</definedName>
    <definedName name="用途別床面積名称ニ5_1_1">項目一覧②!$F$79</definedName>
    <definedName name="用途別床面積名称ニ5_1_2">項目一覧②!$F$106</definedName>
    <definedName name="用途別床面積名称ニ5_1_3">項目一覧②!$F$133</definedName>
    <definedName name="用途別床面積名称ニ5_1_4">項目一覧②!$F$160</definedName>
    <definedName name="用途別床面積名称ニ5_1_5">項目一覧②!$F$187</definedName>
    <definedName name="用途別床面積名称ニ5_1_6">項目一覧②!$F$214</definedName>
    <definedName name="用途別床面積名称ニ5_1_7">項目一覧②!$F$241</definedName>
    <definedName name="用途別床面積名称ニ5_2_1">項目一覧②!$F$329</definedName>
    <definedName name="用途別床面積名称ニ5_2_2">項目一覧②!$F$356</definedName>
    <definedName name="用途別床面積名称ニ5_2_3">項目一覧②!$F$383</definedName>
    <definedName name="用途別床面積名称ニ5_2_4">項目一覧②!$F$410</definedName>
    <definedName name="用途別床面積名称ニ5_2_5">項目一覧②!$F$437</definedName>
    <definedName name="用途別床面積名称ニ5_2_6">項目一覧②!$F$464</definedName>
    <definedName name="用途別床面積名称ニ5_2_7">項目一覧②!$F$491</definedName>
    <definedName name="用途別床面積名称ニ5_3_1">項目一覧②!$F$606</definedName>
    <definedName name="用途別床面積名称ニ5_3_3">項目一覧②!$F$633</definedName>
    <definedName name="用途別床面積名称ニ5_3_4">項目一覧②!$F$660</definedName>
    <definedName name="用途別床面積名称ニ5_3_5">項目一覧②!$F$687</definedName>
    <definedName name="用途別床面積名称ニ5_3_6">項目一覧②!$F$714</definedName>
    <definedName name="用途別床面積名称ニ5_3_7">項目一覧②!$F$741</definedName>
    <definedName name="用途別床面積名称ハ5_1_1">項目一覧②!$F$78</definedName>
    <definedName name="用途別床面積名称ハ5_1_2">項目一覧②!$F$105</definedName>
    <definedName name="用途別床面積名称ハ5_1_3">項目一覧②!$F$132</definedName>
    <definedName name="用途別床面積名称ハ5_1_4">項目一覧②!$F$159</definedName>
    <definedName name="用途別床面積名称ハ5_1_5">項目一覧②!$F$186</definedName>
    <definedName name="用途別床面積名称ハ5_1_6">項目一覧②!$F$213</definedName>
    <definedName name="用途別床面積名称ハ5_1_7">項目一覧②!$F$240</definedName>
    <definedName name="用途別床面積名称ハ5_2_1">項目一覧②!$F$328</definedName>
    <definedName name="用途別床面積名称ハ5_2_2">項目一覧②!$F$355</definedName>
    <definedName name="用途別床面積名称ハ5_2_3">項目一覧②!$F$382</definedName>
    <definedName name="用途別床面積名称ハ5_2_4">項目一覧②!$F$409</definedName>
    <definedName name="用途別床面積名称ハ5_2_5">項目一覧②!$F$436</definedName>
    <definedName name="用途別床面積名称ハ5_2_6">項目一覧②!$F$463</definedName>
    <definedName name="用途別床面積名称ハ5_2_7">項目一覧②!$F$490</definedName>
    <definedName name="用途別床面積名称ハ5_3_1">項目一覧②!$F$605</definedName>
    <definedName name="用途別床面積名称ハ5_3_3">項目一覧②!$F$632</definedName>
    <definedName name="用途別床面積名称ハ5_3_4">項目一覧②!$F$659</definedName>
    <definedName name="用途別床面積名称ハ5_3_5">項目一覧②!$F$686</definedName>
    <definedName name="用途別床面積名称ハ5_3_6">項目一覧②!$F$713</definedName>
    <definedName name="用途別床面積名称ハ5_3_7">項目一覧②!$F$740</definedName>
    <definedName name="用途別床面積名称ヘ5_1_1">項目一覧②!$F$81</definedName>
    <definedName name="用途別床面積名称ヘ5_1_2">項目一覧②!$F$108</definedName>
    <definedName name="用途別床面積名称ヘ5_1_3">項目一覧②!$F$135</definedName>
    <definedName name="用途別床面積名称ヘ5_1_4">項目一覧②!$F$162</definedName>
    <definedName name="用途別床面積名称ヘ5_1_5">項目一覧②!$F$189</definedName>
    <definedName name="用途別床面積名称ヘ5_1_6">項目一覧②!$F$216</definedName>
    <definedName name="用途別床面積名称ヘ5_1_7">項目一覧②!$F$243</definedName>
    <definedName name="用途別床面積名称ヘ5_2_1">項目一覧②!$F$331</definedName>
    <definedName name="用途別床面積名称ヘ5_2_2">項目一覧②!$F$358</definedName>
    <definedName name="用途別床面積名称ヘ5_2_3">項目一覧②!$F$385</definedName>
    <definedName name="用途別床面積名称ヘ5_2_4">項目一覧②!$F$412</definedName>
    <definedName name="用途別床面積名称ヘ5_2_5">項目一覧②!$F$439</definedName>
    <definedName name="用途別床面積名称ヘ5_2_6">項目一覧②!$F$466</definedName>
    <definedName name="用途別床面積名称ヘ5_2_7">項目一覧②!$F$493</definedName>
    <definedName name="用途別床面積名称ヘ5_3_1">項目一覧②!$F$608</definedName>
    <definedName name="用途別床面積名称ヘ5_3_3">項目一覧②!$F$635</definedName>
    <definedName name="用途別床面積名称ヘ5_3_4">項目一覧②!$F$662</definedName>
    <definedName name="用途別床面積名称ヘ5_3_5">項目一覧②!$F$689</definedName>
    <definedName name="用途別床面積名称ヘ5_3_6">項目一覧②!$F$716</definedName>
    <definedName name="用途別床面積名称ヘ5_3_7">項目一覧②!$F$743</definedName>
    <definedName name="用途別床面積名称ホ5_1_1">項目一覧②!$F$80</definedName>
    <definedName name="用途別床面積名称ホ5_1_2">項目一覧②!$F$107</definedName>
    <definedName name="用途別床面積名称ホ5_1_3">項目一覧②!$F$134</definedName>
    <definedName name="用途別床面積名称ホ5_1_4">項目一覧②!$F$161</definedName>
    <definedName name="用途別床面積名称ホ5_1_5">項目一覧②!$F$188</definedName>
    <definedName name="用途別床面積名称ホ5_1_6">項目一覧②!$F$215</definedName>
    <definedName name="用途別床面積名称ホ5_1_7">項目一覧②!$F$242</definedName>
    <definedName name="用途別床面積名称ホ5_2_1">項目一覧②!$F$330</definedName>
    <definedName name="用途別床面積名称ホ5_2_2">項目一覧②!$F$357</definedName>
    <definedName name="用途別床面積名称ホ5_2_3">項目一覧②!$F$384</definedName>
    <definedName name="用途別床面積名称ホ5_2_4">項目一覧②!$F$411</definedName>
    <definedName name="用途別床面積名称ホ5_2_5">項目一覧②!$F$438</definedName>
    <definedName name="用途別床面積名称ホ5_2_6">項目一覧②!$F$465</definedName>
    <definedName name="用途別床面積名称ホ5_2_7">項目一覧②!$F$492</definedName>
    <definedName name="用途別床面積名称ホ5_3_1">項目一覧②!$F$607</definedName>
    <definedName name="用途別床面積名称ホ5_3_3">項目一覧②!$F$634</definedName>
    <definedName name="用途別床面積名称ホ5_3_4">項目一覧②!$F$661</definedName>
    <definedName name="用途別床面積名称ホ5_3_5">項目一覧②!$F$688</definedName>
    <definedName name="用途別床面積名称ホ5_3_6">項目一覧②!$F$715</definedName>
    <definedName name="用途別床面積名称ホ5_3_7">項目一覧②!$F$742</definedName>
    <definedName name="用途別床面積名称ロ5_1_1">項目一覧②!$F$77</definedName>
    <definedName name="用途別床面積名称ロ5_1_2">項目一覧②!$F$104</definedName>
    <definedName name="用途別床面積名称ロ5_1_3">項目一覧②!$F$131</definedName>
    <definedName name="用途別床面積名称ロ5_1_4">項目一覧②!$F$158</definedName>
    <definedName name="用途別床面積名称ロ5_1_5">項目一覧②!$F$185</definedName>
    <definedName name="用途別床面積名称ロ5_1_6">項目一覧②!$F$212</definedName>
    <definedName name="用途別床面積名称ロ5_1_7">項目一覧②!$F$239</definedName>
    <definedName name="用途別床面積名称ロ5_2_1">項目一覧②!$F$327</definedName>
    <definedName name="用途別床面積名称ロ5_2_2">項目一覧②!$F$354</definedName>
    <definedName name="用途別床面積名称ロ5_2_3">項目一覧②!$F$381</definedName>
    <definedName name="用途別床面積名称ロ5_2_4">項目一覧②!$F$408</definedName>
    <definedName name="用途別床面積名称ロ5_2_5">項目一覧②!$F$435</definedName>
    <definedName name="用途別床面積名称ロ5_2_6">項目一覧②!$F$462</definedName>
    <definedName name="用途別床面積名称ロ5_2_7">項目一覧②!$F$489</definedName>
    <definedName name="用途別床面積名称ロ5_3_1">項目一覧②!$F$604</definedName>
    <definedName name="用途別床面積名称ロ5_3_3">項目一覧②!$F$631</definedName>
    <definedName name="用途別床面積名称ロ5_3_4">項目一覧②!$F$658</definedName>
    <definedName name="用途別床面積名称ロ5_3_5">項目一覧②!$F$685</definedName>
    <definedName name="用途別床面積名称ロ5_3_6">項目一覧②!$F$712</definedName>
    <definedName name="用途別床面積名称ロ5_3_7">項目一覧②!$F$739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72" i="18" l="1"/>
  <c r="G335" i="10"/>
  <c r="G56" i="10"/>
  <c r="G388" i="11"/>
  <c r="F991" i="64"/>
  <c r="F990" i="64"/>
  <c r="F989" i="64"/>
  <c r="J20" i="20"/>
  <c r="J23" i="22"/>
  <c r="C80" i="63"/>
  <c r="P34" i="5"/>
  <c r="C392" i="63"/>
  <c r="C9" i="30"/>
  <c r="A9" i="22"/>
  <c r="A8" i="20"/>
  <c r="C9" i="27"/>
  <c r="B9" i="40"/>
  <c r="C9" i="25"/>
  <c r="C9" i="24"/>
  <c r="B9" i="39"/>
  <c r="A13" i="77"/>
  <c r="C9" i="28"/>
  <c r="E4" i="30"/>
  <c r="B5" i="79"/>
  <c r="B5" i="81"/>
  <c r="B5" i="82"/>
  <c r="AC29" i="5"/>
  <c r="AC27" i="5"/>
  <c r="AC23" i="5"/>
  <c r="J27" i="77"/>
  <c r="AB21" i="77" l="1"/>
  <c r="V21" i="77"/>
  <c r="B43" i="22" l="1"/>
  <c r="AA18" i="22"/>
  <c r="U18" i="22"/>
  <c r="B39" i="20"/>
  <c r="Z16" i="20"/>
  <c r="T16" i="20"/>
  <c r="D33" i="27"/>
  <c r="AB17" i="27"/>
  <c r="W17" i="27"/>
  <c r="J26" i="27"/>
  <c r="D32" i="26"/>
  <c r="AB17" i="26"/>
  <c r="W17" i="26"/>
  <c r="J25" i="26"/>
  <c r="C29" i="40"/>
  <c r="Y17" i="40"/>
  <c r="T17" i="40"/>
  <c r="L23" i="40"/>
  <c r="C31" i="30"/>
  <c r="AB17" i="30"/>
  <c r="W17" i="30"/>
  <c r="J24" i="30"/>
  <c r="I40" i="18"/>
  <c r="D34" i="18"/>
  <c r="Z16" i="18"/>
  <c r="T16" i="18"/>
  <c r="J20" i="18"/>
  <c r="AB17" i="25"/>
  <c r="W17" i="25"/>
  <c r="J26" i="25"/>
  <c r="AB17" i="24"/>
  <c r="W17" i="24"/>
  <c r="J26" i="24"/>
  <c r="AA19" i="39"/>
  <c r="V19" i="39"/>
  <c r="K27" i="39"/>
  <c r="AB17" i="28"/>
  <c r="W17" i="28"/>
  <c r="J25" i="28"/>
  <c r="I38" i="11"/>
  <c r="AB15" i="11"/>
  <c r="V15" i="11"/>
  <c r="J20" i="11"/>
  <c r="C387" i="63"/>
  <c r="G13" i="98" s="1"/>
  <c r="C386" i="63"/>
  <c r="G12" i="98" s="1"/>
  <c r="C381" i="63"/>
  <c r="G6" i="98" s="1"/>
  <c r="C380" i="63"/>
  <c r="G5" i="98" s="1"/>
  <c r="U45" i="22"/>
  <c r="L45" i="22"/>
  <c r="C45" i="22"/>
  <c r="C41" i="20"/>
  <c r="K41" i="20"/>
  <c r="C391" i="63"/>
  <c r="C390" i="63"/>
  <c r="C389" i="63"/>
  <c r="C388" i="63"/>
  <c r="C385" i="63"/>
  <c r="C384" i="63"/>
  <c r="C383" i="63"/>
  <c r="C382" i="63"/>
  <c r="A7" i="91"/>
  <c r="A6" i="91"/>
  <c r="A5" i="91"/>
  <c r="A4" i="91"/>
  <c r="A6" i="60"/>
  <c r="A5" i="60"/>
  <c r="A4" i="60"/>
  <c r="A3" i="60"/>
  <c r="A6" i="59"/>
  <c r="A5" i="59"/>
  <c r="A4" i="59"/>
  <c r="A3" i="59"/>
  <c r="A5" i="58"/>
  <c r="A4" i="58"/>
  <c r="A3" i="58"/>
  <c r="A5" i="57"/>
  <c r="A4" i="57"/>
  <c r="A3" i="57"/>
  <c r="A5" i="56"/>
  <c r="A4" i="56"/>
  <c r="A3" i="56"/>
  <c r="A5" i="55"/>
  <c r="A4" i="55"/>
  <c r="A3" i="55"/>
  <c r="A5" i="54"/>
  <c r="A4" i="54"/>
  <c r="A3" i="54"/>
  <c r="A5" i="51"/>
  <c r="A4" i="51"/>
  <c r="A3" i="51"/>
  <c r="A2" i="51"/>
  <c r="A5" i="50"/>
  <c r="A4" i="50"/>
  <c r="A3" i="50"/>
  <c r="A2" i="50"/>
  <c r="A5" i="49"/>
  <c r="A4" i="49"/>
  <c r="A3" i="49"/>
  <c r="A2" i="49"/>
  <c r="A5" i="48"/>
  <c r="A4" i="48"/>
  <c r="A3" i="48"/>
  <c r="A2" i="48"/>
  <c r="A5" i="47"/>
  <c r="E4" i="25"/>
  <c r="B3" i="25"/>
  <c r="H16" i="98"/>
  <c r="H15" i="98"/>
  <c r="H14" i="98"/>
  <c r="G17" i="98"/>
  <c r="G10" i="98"/>
  <c r="A4" i="47"/>
  <c r="A3" i="47"/>
  <c r="A2" i="47"/>
  <c r="A4" i="77"/>
  <c r="A5" i="22"/>
  <c r="B3" i="22"/>
  <c r="A5" i="20"/>
  <c r="B3" i="20"/>
  <c r="D4" i="27"/>
  <c r="B3" i="27"/>
  <c r="B5" i="27"/>
  <c r="C9" i="26"/>
  <c r="D4" i="26"/>
  <c r="B5" i="26"/>
  <c r="B3" i="26"/>
  <c r="E4" i="40"/>
  <c r="B5" i="40"/>
  <c r="B3" i="40"/>
  <c r="B5" i="30"/>
  <c r="B3" i="30"/>
  <c r="C9" i="18"/>
  <c r="I4" i="18"/>
  <c r="B5" i="18"/>
  <c r="B3" i="18"/>
  <c r="F4" i="24"/>
  <c r="B5" i="25"/>
  <c r="B5" i="24"/>
  <c r="B3" i="24"/>
  <c r="C4" i="39"/>
  <c r="B5" i="39"/>
  <c r="B3" i="39"/>
  <c r="E4" i="28" l="1"/>
  <c r="B3" i="28"/>
  <c r="L5" i="28"/>
  <c r="B2" i="11"/>
  <c r="C10" i="11"/>
  <c r="C9" i="11"/>
  <c r="B5" i="11"/>
  <c r="H4" i="11"/>
  <c r="P38" i="5"/>
  <c r="P30" i="5"/>
  <c r="P26" i="5"/>
  <c r="P22" i="5"/>
  <c r="P18" i="5"/>
  <c r="D46" i="5"/>
  <c r="D37" i="5"/>
  <c r="D33" i="5"/>
  <c r="D29" i="5"/>
  <c r="D25" i="5"/>
  <c r="D18" i="5"/>
  <c r="A11" i="98"/>
  <c r="B17" i="98" l="1"/>
  <c r="B16" i="98"/>
  <c r="B15" i="98"/>
  <c r="B13" i="98"/>
  <c r="B12" i="98"/>
  <c r="B14" i="98"/>
  <c r="G16" i="98"/>
  <c r="G15" i="98"/>
  <c r="G14" i="98"/>
  <c r="G8" i="98"/>
  <c r="G9" i="98"/>
  <c r="G7" i="98"/>
  <c r="C360" i="18" l="1"/>
  <c r="C359" i="18"/>
  <c r="C323" i="10"/>
  <c r="C322" i="10"/>
  <c r="C44" i="10"/>
  <c r="C43" i="10"/>
  <c r="F988" i="64"/>
  <c r="M326" i="10" s="1"/>
  <c r="F987" i="64"/>
  <c r="G325" i="10" s="1"/>
  <c r="F984" i="64"/>
  <c r="M47" i="10" s="1"/>
  <c r="F983" i="64"/>
  <c r="G46" i="10" s="1"/>
  <c r="F979" i="64"/>
  <c r="G378" i="11" s="1"/>
  <c r="F986" i="64"/>
  <c r="F982" i="64"/>
  <c r="F985" i="64"/>
  <c r="F981" i="64"/>
  <c r="F978" i="64"/>
  <c r="F977" i="64"/>
  <c r="C379" i="63"/>
  <c r="C376" i="11"/>
  <c r="C375" i="11"/>
  <c r="F980" i="64"/>
  <c r="M379" i="11" s="1"/>
  <c r="C358" i="63"/>
  <c r="M363" i="18" l="1"/>
  <c r="G362" i="18"/>
  <c r="AP35" i="93"/>
  <c r="AP34" i="93"/>
  <c r="AP33" i="93"/>
  <c r="AP32" i="93"/>
  <c r="AP31" i="93"/>
  <c r="AP29" i="93"/>
  <c r="AP28" i="93"/>
  <c r="AP27" i="93"/>
  <c r="AP26" i="93"/>
  <c r="AP25" i="93"/>
  <c r="AP24" i="93"/>
  <c r="AP23" i="93"/>
  <c r="AP22" i="93"/>
  <c r="AM66" i="93"/>
  <c r="AM68" i="93"/>
  <c r="AM73" i="93"/>
  <c r="AM74" i="93"/>
  <c r="AM79" i="93"/>
  <c r="AM85" i="93"/>
  <c r="AM87" i="93"/>
  <c r="AM91" i="93"/>
  <c r="AM93" i="93"/>
  <c r="AM101" i="93"/>
  <c r="AN101" i="93"/>
  <c r="AO101" i="93"/>
  <c r="AP101" i="93"/>
  <c r="AM104" i="93"/>
  <c r="AM106" i="93"/>
  <c r="AM110" i="93"/>
  <c r="C145" i="63"/>
  <c r="C144" i="63"/>
  <c r="C143" i="63"/>
  <c r="C142" i="63"/>
  <c r="F955" i="64"/>
  <c r="F954" i="64"/>
  <c r="F953" i="64"/>
  <c r="F952" i="64"/>
  <c r="J538" i="10" s="1"/>
  <c r="F951" i="64"/>
  <c r="F928" i="64"/>
  <c r="F927" i="64"/>
  <c r="F926" i="64"/>
  <c r="F924" i="64"/>
  <c r="F925" i="64"/>
  <c r="T580" i="18"/>
  <c r="Q580" i="18"/>
  <c r="F883" i="64"/>
  <c r="F882" i="64"/>
  <c r="F881" i="64"/>
  <c r="F880" i="64"/>
  <c r="F879" i="64"/>
  <c r="F878" i="64"/>
  <c r="F929" i="64"/>
  <c r="F956" i="64"/>
  <c r="T543" i="10"/>
  <c r="Q543" i="10"/>
  <c r="T265" i="10"/>
  <c r="Q265" i="10"/>
  <c r="F976" i="64"/>
  <c r="F556" i="10" s="1"/>
  <c r="F975" i="64"/>
  <c r="F974" i="64"/>
  <c r="F973" i="64"/>
  <c r="F972" i="64"/>
  <c r="F971" i="64"/>
  <c r="F970" i="64"/>
  <c r="F969" i="64"/>
  <c r="F947" i="64"/>
  <c r="F946" i="64"/>
  <c r="F945" i="64"/>
  <c r="F944" i="64"/>
  <c r="F943" i="64"/>
  <c r="F942" i="64"/>
  <c r="K551" i="8"/>
  <c r="F968" i="64" s="1"/>
  <c r="H551" i="10" s="1"/>
  <c r="K550" i="8"/>
  <c r="F967" i="64" s="1"/>
  <c r="K549" i="8"/>
  <c r="F966" i="64" s="1"/>
  <c r="K548" i="8"/>
  <c r="F965" i="64" s="1"/>
  <c r="K547" i="8"/>
  <c r="F964" i="64" s="1"/>
  <c r="K546" i="8"/>
  <c r="F963" i="64" s="1"/>
  <c r="F950" i="64"/>
  <c r="F962" i="64"/>
  <c r="F961" i="64"/>
  <c r="F960" i="64"/>
  <c r="F959" i="64"/>
  <c r="F958" i="64"/>
  <c r="F957" i="64"/>
  <c r="F949" i="64"/>
  <c r="F948" i="64"/>
  <c r="K271" i="8"/>
  <c r="F941" i="64" s="1"/>
  <c r="K270" i="8"/>
  <c r="F940" i="64" s="1"/>
  <c r="K269" i="8"/>
  <c r="F939" i="64" s="1"/>
  <c r="K268" i="8"/>
  <c r="F938" i="64" s="1"/>
  <c r="K267" i="8"/>
  <c r="F937" i="64" s="1"/>
  <c r="F935" i="64"/>
  <c r="F934" i="64"/>
  <c r="F933" i="64"/>
  <c r="F932" i="64"/>
  <c r="F931" i="64"/>
  <c r="F930" i="64"/>
  <c r="K266" i="8"/>
  <c r="F936" i="64" s="1"/>
  <c r="T610" i="6"/>
  <c r="E257" i="8"/>
  <c r="F923" i="64" s="1"/>
  <c r="T598" i="11"/>
  <c r="Q598" i="11"/>
  <c r="X270" i="10" l="1"/>
  <c r="E549" i="10"/>
  <c r="F922" i="64"/>
  <c r="F593" i="18" s="1"/>
  <c r="F921" i="64"/>
  <c r="F590" i="18" s="1"/>
  <c r="F920" i="64"/>
  <c r="X588" i="18" s="1"/>
  <c r="F919" i="64"/>
  <c r="X587" i="18" s="1"/>
  <c r="F918" i="64"/>
  <c r="X586" i="18" s="1"/>
  <c r="F917" i="64"/>
  <c r="X585" i="18" s="1"/>
  <c r="F916" i="64"/>
  <c r="X584" i="18" s="1"/>
  <c r="F915" i="64"/>
  <c r="X583" i="18" s="1"/>
  <c r="F898" i="64"/>
  <c r="J575" i="18" s="1"/>
  <c r="T615" i="6"/>
  <c r="T614" i="6"/>
  <c r="T613" i="6"/>
  <c r="T612" i="6"/>
  <c r="T611" i="6"/>
  <c r="F902" i="64"/>
  <c r="F901" i="64"/>
  <c r="J579" i="18" s="1"/>
  <c r="F900" i="64"/>
  <c r="J577" i="18" s="1"/>
  <c r="F899" i="64"/>
  <c r="J576" i="18" s="1"/>
  <c r="F897" i="64"/>
  <c r="J574" i="18" s="1"/>
  <c r="F908" i="64"/>
  <c r="E588" i="18" s="1"/>
  <c r="F907" i="64"/>
  <c r="E587" i="18" s="1"/>
  <c r="F906" i="64"/>
  <c r="E586" i="18" s="1"/>
  <c r="F905" i="64"/>
  <c r="E585" i="18" s="1"/>
  <c r="F904" i="64"/>
  <c r="E584" i="18" s="1"/>
  <c r="F903" i="64"/>
  <c r="E583" i="18" s="1"/>
  <c r="N601" i="6"/>
  <c r="P79" i="8"/>
  <c r="J79" i="8"/>
  <c r="P359" i="8"/>
  <c r="J359" i="8"/>
  <c r="Y420" i="6"/>
  <c r="S420" i="6"/>
  <c r="F894" i="64"/>
  <c r="F893" i="64"/>
  <c r="F890" i="64"/>
  <c r="F889" i="64"/>
  <c r="F288" i="64"/>
  <c r="F886" i="64"/>
  <c r="F885" i="64"/>
  <c r="F32" i="64"/>
  <c r="F884" i="64"/>
  <c r="F892" i="64"/>
  <c r="F888" i="64"/>
  <c r="F31" i="64"/>
  <c r="AE419" i="6"/>
  <c r="F887" i="64" s="1"/>
  <c r="V78" i="8"/>
  <c r="F891" i="64" s="1"/>
  <c r="I25" i="22"/>
  <c r="I27" i="22"/>
  <c r="O25" i="22"/>
  <c r="O22" i="20"/>
  <c r="I22" i="20"/>
  <c r="E339" i="18"/>
  <c r="E330" i="18"/>
  <c r="M26" i="18"/>
  <c r="M24" i="18"/>
  <c r="M22" i="18"/>
  <c r="P22" i="18"/>
  <c r="E354" i="11"/>
  <c r="E302" i="10"/>
  <c r="E293" i="10"/>
  <c r="E23" i="10"/>
  <c r="E14" i="10"/>
  <c r="AF20" i="14"/>
  <c r="E355" i="11"/>
  <c r="E346" i="11"/>
  <c r="M26" i="11"/>
  <c r="M24" i="11"/>
  <c r="M22" i="11"/>
  <c r="P22" i="11"/>
  <c r="P24" i="11"/>
  <c r="O300" i="6"/>
  <c r="C375" i="63"/>
  <c r="P217" i="14" s="1"/>
  <c r="C374" i="63"/>
  <c r="Z279" i="6"/>
  <c r="C376" i="63" s="1"/>
  <c r="V217" i="14" s="1"/>
  <c r="C116" i="63"/>
  <c r="C372" i="63"/>
  <c r="P290" i="18" s="1"/>
  <c r="C371" i="63"/>
  <c r="C369" i="63"/>
  <c r="C368" i="63"/>
  <c r="Z289" i="6"/>
  <c r="C370" i="63" s="1"/>
  <c r="Z296" i="6"/>
  <c r="C373" i="63" s="1"/>
  <c r="F912" i="64" l="1"/>
  <c r="H586" i="18" s="1"/>
  <c r="F913" i="64"/>
  <c r="H587" i="18" s="1"/>
  <c r="F914" i="64"/>
  <c r="H588" i="18" s="1"/>
  <c r="F909" i="64"/>
  <c r="H583" i="18" s="1"/>
  <c r="F910" i="64"/>
  <c r="H584" i="18" s="1"/>
  <c r="F911" i="64"/>
  <c r="H585" i="18" s="1"/>
  <c r="P283" i="18"/>
  <c r="J290" i="18"/>
  <c r="V290" i="18"/>
  <c r="J283" i="18"/>
  <c r="V283" i="18"/>
  <c r="J273" i="18"/>
  <c r="V273" i="18"/>
  <c r="P273" i="18"/>
  <c r="J288" i="11"/>
  <c r="V288" i="11"/>
  <c r="J298" i="11"/>
  <c r="J217" i="14"/>
  <c r="P298" i="11"/>
  <c r="V298" i="11"/>
  <c r="P305" i="11"/>
  <c r="P288" i="11"/>
  <c r="J305" i="11"/>
  <c r="V305" i="11"/>
  <c r="J227" i="14"/>
  <c r="P227" i="14"/>
  <c r="V227" i="14"/>
  <c r="J234" i="14"/>
  <c r="P234" i="14"/>
  <c r="V234" i="14"/>
  <c r="H214" i="18"/>
  <c r="H213" i="18"/>
  <c r="H212" i="18"/>
  <c r="F10" i="64"/>
  <c r="F877" i="64"/>
  <c r="F876" i="64"/>
  <c r="F875" i="64"/>
  <c r="H215" i="11"/>
  <c r="H214" i="11"/>
  <c r="H213" i="11"/>
  <c r="C367" i="63"/>
  <c r="H177" i="14" s="1"/>
  <c r="M218" i="6"/>
  <c r="C366" i="63" s="1"/>
  <c r="H176" i="14" s="1"/>
  <c r="M217" i="6"/>
  <c r="C365" i="63" s="1"/>
  <c r="H175" i="14" s="1"/>
  <c r="M216" i="6"/>
  <c r="C364" i="63" s="1"/>
  <c r="H174" i="14" s="1"/>
  <c r="AE215" i="6"/>
  <c r="C363" i="63" s="1"/>
  <c r="H209" i="18" s="1"/>
  <c r="Z215" i="6"/>
  <c r="C362" i="63" s="1"/>
  <c r="S215" i="6"/>
  <c r="C361" i="63" s="1"/>
  <c r="C360" i="63"/>
  <c r="H172" i="14" s="1"/>
  <c r="H173" i="14" l="1"/>
  <c r="H210" i="18"/>
  <c r="H211" i="18"/>
  <c r="H212" i="11"/>
  <c r="H211" i="11"/>
  <c r="H210" i="11"/>
  <c r="F259" i="14"/>
  <c r="C259" i="14"/>
  <c r="C359" i="63" l="1"/>
  <c r="Z278" i="6" l="1"/>
  <c r="T271" i="6"/>
  <c r="N264" i="6" l="1"/>
  <c r="R17" i="20" l="1"/>
  <c r="E120" i="63" l="1"/>
  <c r="E111" i="63" l="1"/>
  <c r="E110" i="63"/>
  <c r="E137" i="63" l="1"/>
  <c r="AN19" i="6" l="1"/>
  <c r="AN18" i="6"/>
  <c r="AE19" i="6"/>
  <c r="AE18" i="6"/>
  <c r="V19" i="6"/>
  <c r="V18" i="6"/>
  <c r="F261" i="14" l="1"/>
  <c r="C261" i="14"/>
  <c r="C152" i="63"/>
  <c r="J345" i="18" l="1"/>
  <c r="E345" i="18"/>
  <c r="V344" i="18"/>
  <c r="P344" i="18"/>
  <c r="J344" i="18"/>
  <c r="E344" i="18"/>
  <c r="E342" i="18"/>
  <c r="E341" i="18"/>
  <c r="E340" i="18"/>
  <c r="E338" i="18"/>
  <c r="E337" i="18"/>
  <c r="E335" i="18"/>
  <c r="E334" i="18"/>
  <c r="E333" i="18"/>
  <c r="E332" i="18"/>
  <c r="E331" i="18"/>
  <c r="E329" i="18"/>
  <c r="J361" i="11" l="1"/>
  <c r="E361" i="11"/>
  <c r="V360" i="11"/>
  <c r="P360" i="11"/>
  <c r="J360" i="11"/>
  <c r="E360" i="11"/>
  <c r="E358" i="11"/>
  <c r="E357" i="11"/>
  <c r="E356" i="11"/>
  <c r="E353" i="11"/>
  <c r="E351" i="11"/>
  <c r="E350" i="11"/>
  <c r="E349" i="11"/>
  <c r="E348" i="11"/>
  <c r="E347" i="11"/>
  <c r="E345" i="11"/>
  <c r="J308" i="10"/>
  <c r="P307" i="10"/>
  <c r="E307" i="10"/>
  <c r="E305" i="10"/>
  <c r="E304" i="10"/>
  <c r="E298" i="10"/>
  <c r="J29" i="10"/>
  <c r="P28" i="10"/>
  <c r="E28" i="10"/>
  <c r="E26" i="10"/>
  <c r="E25" i="10"/>
  <c r="E19" i="10"/>
  <c r="F874" i="64"/>
  <c r="F873" i="64"/>
  <c r="F872" i="64"/>
  <c r="F871" i="64"/>
  <c r="F870" i="64"/>
  <c r="F869" i="64"/>
  <c r="F868" i="64"/>
  <c r="F867" i="64"/>
  <c r="F866" i="64"/>
  <c r="F865" i="64"/>
  <c r="F864" i="64"/>
  <c r="F863" i="64"/>
  <c r="F861" i="64"/>
  <c r="F862" i="64"/>
  <c r="F860" i="64"/>
  <c r="F859" i="64"/>
  <c r="F858" i="64"/>
  <c r="F857" i="64"/>
  <c r="F825" i="64"/>
  <c r="K210" i="22" l="1"/>
  <c r="J204" i="22"/>
  <c r="J203" i="22"/>
  <c r="J201" i="22"/>
  <c r="E308" i="10" l="1"/>
  <c r="V307" i="10"/>
  <c r="J307" i="10"/>
  <c r="E303" i="10"/>
  <c r="E301" i="10"/>
  <c r="E300" i="10"/>
  <c r="E297" i="10"/>
  <c r="E296" i="10"/>
  <c r="E295" i="10"/>
  <c r="E294" i="10"/>
  <c r="E292" i="10"/>
  <c r="E29" i="10"/>
  <c r="U28" i="10"/>
  <c r="J28" i="10"/>
  <c r="E24" i="10"/>
  <c r="E22" i="10"/>
  <c r="E21" i="10"/>
  <c r="E18" i="10"/>
  <c r="E17" i="10"/>
  <c r="E16" i="10"/>
  <c r="E15" i="10"/>
  <c r="E13" i="10"/>
  <c r="F838" i="64"/>
  <c r="F850" i="64"/>
  <c r="F826" i="64" l="1"/>
  <c r="F796" i="64"/>
  <c r="E602" i="11" s="1"/>
  <c r="F856" i="64"/>
  <c r="H268" i="10" s="1"/>
  <c r="F855" i="64"/>
  <c r="F854" i="64"/>
  <c r="F853" i="64"/>
  <c r="F852" i="64"/>
  <c r="F851" i="64"/>
  <c r="F849" i="64"/>
  <c r="F848" i="64"/>
  <c r="J264" i="10" s="1"/>
  <c r="F847" i="64"/>
  <c r="F846" i="64"/>
  <c r="F845" i="64"/>
  <c r="F844" i="64"/>
  <c r="F843" i="64"/>
  <c r="F842" i="64"/>
  <c r="F841" i="64"/>
  <c r="F840" i="64"/>
  <c r="F839" i="64"/>
  <c r="F837" i="64"/>
  <c r="F836" i="64"/>
  <c r="F835" i="64"/>
  <c r="F834" i="64"/>
  <c r="F833" i="64"/>
  <c r="F832" i="64"/>
  <c r="F831" i="64"/>
  <c r="F830" i="64"/>
  <c r="F829" i="64"/>
  <c r="F828" i="64"/>
  <c r="F827" i="64"/>
  <c r="F824" i="64"/>
  <c r="F823" i="64"/>
  <c r="F822" i="64"/>
  <c r="F821" i="64"/>
  <c r="F812" i="64"/>
  <c r="X606" i="11" s="1"/>
  <c r="T210" i="22" l="1"/>
  <c r="L204" i="22"/>
  <c r="L203" i="22"/>
  <c r="L201" i="22"/>
  <c r="S19" i="22"/>
  <c r="U214" i="20"/>
  <c r="L214" i="20"/>
  <c r="L211" i="20"/>
  <c r="U211" i="20"/>
  <c r="Q205" i="20"/>
  <c r="L202" i="20"/>
  <c r="O205" i="20"/>
  <c r="J202" i="20"/>
  <c r="L201" i="20"/>
  <c r="J201" i="20"/>
  <c r="L199" i="20"/>
  <c r="J199" i="20"/>
  <c r="S17" i="18"/>
  <c r="L36" i="18"/>
  <c r="F215" i="22" l="1"/>
  <c r="F81" i="64" l="1"/>
  <c r="F80" i="64"/>
  <c r="F79" i="64"/>
  <c r="F78" i="64"/>
  <c r="F77" i="64"/>
  <c r="F76" i="64"/>
  <c r="F75" i="64"/>
  <c r="F74" i="64"/>
  <c r="F73" i="64"/>
  <c r="F72" i="64"/>
  <c r="F71" i="64"/>
  <c r="F70" i="64"/>
  <c r="F60" i="64"/>
  <c r="F16" i="64"/>
  <c r="F15" i="64"/>
  <c r="F14" i="64"/>
  <c r="F13" i="64"/>
  <c r="F5" i="64"/>
  <c r="F4" i="64"/>
  <c r="F3" i="64"/>
  <c r="F801" i="64"/>
  <c r="F800" i="64"/>
  <c r="F780" i="64"/>
  <c r="F779" i="64"/>
  <c r="F759" i="64"/>
  <c r="F758" i="64"/>
  <c r="F737" i="64"/>
  <c r="F736" i="64"/>
  <c r="F735" i="64"/>
  <c r="F734" i="64"/>
  <c r="F733" i="64"/>
  <c r="J262" i="10" s="1"/>
  <c r="F732" i="64"/>
  <c r="V400" i="11" s="1"/>
  <c r="F710" i="64"/>
  <c r="F709" i="64"/>
  <c r="F708" i="64"/>
  <c r="F707" i="64"/>
  <c r="F706" i="64"/>
  <c r="J261" i="10" s="1"/>
  <c r="F705" i="64"/>
  <c r="F683" i="64"/>
  <c r="F682" i="64"/>
  <c r="F681" i="64"/>
  <c r="F680" i="64"/>
  <c r="F679" i="64"/>
  <c r="J260" i="10" s="1"/>
  <c r="F678" i="64"/>
  <c r="J400" i="11" s="1"/>
  <c r="F656" i="64"/>
  <c r="F655" i="64"/>
  <c r="F654" i="64"/>
  <c r="F653" i="64"/>
  <c r="F652" i="64"/>
  <c r="F651" i="64"/>
  <c r="F629" i="64"/>
  <c r="F628" i="64"/>
  <c r="F627" i="64"/>
  <c r="F626" i="64"/>
  <c r="F625" i="64"/>
  <c r="F624" i="64"/>
  <c r="F602" i="64"/>
  <c r="F601" i="64"/>
  <c r="F600" i="64"/>
  <c r="F599" i="64"/>
  <c r="F598" i="64"/>
  <c r="F597" i="64"/>
  <c r="F575" i="64"/>
  <c r="F574" i="64"/>
  <c r="F573" i="64"/>
  <c r="F572" i="64"/>
  <c r="F571" i="64"/>
  <c r="F570" i="64"/>
  <c r="F560" i="64"/>
  <c r="F531" i="64"/>
  <c r="F530" i="64"/>
  <c r="F529" i="64"/>
  <c r="F528" i="64"/>
  <c r="F527" i="64"/>
  <c r="F526" i="64"/>
  <c r="F525" i="64"/>
  <c r="F516" i="64"/>
  <c r="F515" i="64"/>
  <c r="F514" i="64"/>
  <c r="F513" i="64"/>
  <c r="F510" i="64"/>
  <c r="F505" i="64"/>
  <c r="F504" i="64"/>
  <c r="F503" i="64"/>
  <c r="F487" i="64"/>
  <c r="F486" i="64"/>
  <c r="F485" i="64"/>
  <c r="F484" i="64"/>
  <c r="F483" i="64"/>
  <c r="F482" i="64"/>
  <c r="F460" i="64"/>
  <c r="F459" i="64"/>
  <c r="F458" i="64"/>
  <c r="F457" i="64"/>
  <c r="F456" i="64"/>
  <c r="F455" i="64"/>
  <c r="F433" i="64"/>
  <c r="F432" i="64"/>
  <c r="F431" i="64"/>
  <c r="F430" i="64"/>
  <c r="F429" i="64"/>
  <c r="F428" i="64"/>
  <c r="F406" i="64"/>
  <c r="F405" i="64"/>
  <c r="F404" i="64"/>
  <c r="F403" i="64"/>
  <c r="F402" i="64"/>
  <c r="F401" i="64"/>
  <c r="F379" i="64"/>
  <c r="F378" i="64"/>
  <c r="F377" i="64"/>
  <c r="F376" i="64"/>
  <c r="F375" i="64"/>
  <c r="F374" i="64"/>
  <c r="F352" i="64"/>
  <c r="F351" i="64"/>
  <c r="F350" i="64"/>
  <c r="F349" i="64"/>
  <c r="F348" i="64"/>
  <c r="F347" i="64"/>
  <c r="F325" i="64"/>
  <c r="F324" i="64"/>
  <c r="F323" i="64"/>
  <c r="F322" i="64"/>
  <c r="F321" i="64"/>
  <c r="F320" i="64"/>
  <c r="F310" i="64"/>
  <c r="F281" i="64"/>
  <c r="F280" i="64"/>
  <c r="F279" i="64"/>
  <c r="F278" i="64"/>
  <c r="F277" i="64"/>
  <c r="F276" i="64"/>
  <c r="F275" i="64"/>
  <c r="F266" i="64"/>
  <c r="F265" i="64"/>
  <c r="F264" i="64"/>
  <c r="F263" i="64"/>
  <c r="F260" i="64"/>
  <c r="F257" i="64"/>
  <c r="F255" i="64"/>
  <c r="F253" i="64"/>
  <c r="F243" i="64"/>
  <c r="F242" i="64"/>
  <c r="F241" i="64"/>
  <c r="F240" i="64"/>
  <c r="F239" i="64"/>
  <c r="F238" i="64"/>
  <c r="F237" i="64"/>
  <c r="F236" i="64"/>
  <c r="F235" i="64"/>
  <c r="F234" i="64"/>
  <c r="F233" i="64"/>
  <c r="F232" i="64"/>
  <c r="F216" i="64"/>
  <c r="F215" i="64"/>
  <c r="F214" i="64"/>
  <c r="F213" i="64"/>
  <c r="F212" i="64"/>
  <c r="F211" i="64"/>
  <c r="F210" i="64"/>
  <c r="F209" i="64"/>
  <c r="F208" i="64"/>
  <c r="F207" i="64"/>
  <c r="F206" i="64"/>
  <c r="F205" i="64"/>
  <c r="F189" i="64"/>
  <c r="F188" i="64"/>
  <c r="F187" i="64"/>
  <c r="F186" i="64"/>
  <c r="F185" i="64"/>
  <c r="F184" i="64"/>
  <c r="F183" i="64"/>
  <c r="F182" i="64"/>
  <c r="F181" i="64"/>
  <c r="F180" i="64"/>
  <c r="F179" i="64"/>
  <c r="F178" i="64"/>
  <c r="F162" i="64"/>
  <c r="F161" i="64"/>
  <c r="F160" i="64"/>
  <c r="F159" i="64"/>
  <c r="F158" i="64"/>
  <c r="F157" i="64"/>
  <c r="F156" i="64"/>
  <c r="F155" i="64"/>
  <c r="F154" i="64"/>
  <c r="F153" i="64"/>
  <c r="F152" i="64"/>
  <c r="F151" i="64"/>
  <c r="F135" i="64"/>
  <c r="F134" i="64"/>
  <c r="F133" i="64"/>
  <c r="F132" i="64"/>
  <c r="F131" i="64"/>
  <c r="F130" i="64"/>
  <c r="F129" i="64"/>
  <c r="F128" i="64"/>
  <c r="F127" i="64"/>
  <c r="F126" i="64"/>
  <c r="F125" i="64"/>
  <c r="F124" i="64"/>
  <c r="F108" i="64"/>
  <c r="F107" i="64"/>
  <c r="F106" i="64"/>
  <c r="F105" i="64"/>
  <c r="F104" i="64"/>
  <c r="F103" i="64"/>
  <c r="F102" i="64"/>
  <c r="F101" i="64"/>
  <c r="F100" i="64"/>
  <c r="F99" i="64"/>
  <c r="F98" i="64"/>
  <c r="F97" i="64"/>
  <c r="F30" i="64"/>
  <c r="F29" i="64"/>
  <c r="F28" i="64"/>
  <c r="F27" i="64"/>
  <c r="F26" i="64"/>
  <c r="F25" i="64"/>
  <c r="C169" i="63"/>
  <c r="C165" i="63"/>
  <c r="C163" i="63"/>
  <c r="C162" i="63"/>
  <c r="C160" i="63"/>
  <c r="C159" i="63"/>
  <c r="C157" i="63"/>
  <c r="C149" i="63"/>
  <c r="C146" i="63"/>
  <c r="C113" i="63"/>
  <c r="C99" i="63"/>
  <c r="C98" i="63"/>
  <c r="C97" i="63"/>
  <c r="C96" i="63"/>
  <c r="C84" i="63"/>
  <c r="C83" i="63"/>
  <c r="C82" i="63"/>
  <c r="C81" i="63"/>
  <c r="C72" i="63"/>
  <c r="C69" i="63"/>
  <c r="H601" i="11" l="1"/>
  <c r="E606" i="11"/>
  <c r="E400" i="11"/>
  <c r="P400" i="11"/>
  <c r="P246" i="14"/>
  <c r="P302" i="18"/>
  <c r="P317" i="11"/>
  <c r="K528" i="8"/>
  <c r="K527" i="8"/>
  <c r="K526" i="8"/>
  <c r="K525" i="8"/>
  <c r="K524" i="8"/>
  <c r="K504" i="8"/>
  <c r="K503" i="8"/>
  <c r="K502" i="8"/>
  <c r="K501" i="8"/>
  <c r="K500" i="8"/>
  <c r="K499" i="8"/>
  <c r="K481" i="8"/>
  <c r="K480" i="8"/>
  <c r="K479" i="8"/>
  <c r="K478" i="8"/>
  <c r="K477" i="8"/>
  <c r="K476" i="8"/>
  <c r="K458" i="8"/>
  <c r="K457" i="8"/>
  <c r="K456" i="8"/>
  <c r="K455" i="8"/>
  <c r="K454" i="8"/>
  <c r="K453" i="8"/>
  <c r="K435" i="8"/>
  <c r="K434" i="8"/>
  <c r="K433" i="8"/>
  <c r="K432" i="8"/>
  <c r="K431" i="8"/>
  <c r="K430" i="8"/>
  <c r="K412" i="8"/>
  <c r="K411" i="8"/>
  <c r="K410" i="8"/>
  <c r="K409" i="8"/>
  <c r="K408" i="8"/>
  <c r="K407" i="8"/>
  <c r="K389" i="8"/>
  <c r="K388" i="8"/>
  <c r="K387" i="8"/>
  <c r="K386" i="8"/>
  <c r="K385" i="8"/>
  <c r="K384" i="8"/>
  <c r="I286" i="8"/>
  <c r="I285" i="8"/>
  <c r="I284" i="8"/>
  <c r="K247" i="8"/>
  <c r="K246" i="8"/>
  <c r="K245" i="8"/>
  <c r="K244" i="8"/>
  <c r="K243" i="8"/>
  <c r="K242" i="8"/>
  <c r="K224" i="8"/>
  <c r="K223" i="8"/>
  <c r="K222" i="8"/>
  <c r="K221" i="8"/>
  <c r="K220" i="8"/>
  <c r="K219" i="8"/>
  <c r="K201" i="8"/>
  <c r="K200" i="8"/>
  <c r="K199" i="8"/>
  <c r="K198" i="8"/>
  <c r="K197" i="8"/>
  <c r="K196" i="8"/>
  <c r="K178" i="8"/>
  <c r="K177" i="8"/>
  <c r="K176" i="8"/>
  <c r="K175" i="8"/>
  <c r="K174" i="8"/>
  <c r="K173" i="8"/>
  <c r="K155" i="8"/>
  <c r="K154" i="8"/>
  <c r="K153" i="8"/>
  <c r="K152" i="8"/>
  <c r="K151" i="8"/>
  <c r="K150" i="8"/>
  <c r="K132" i="8"/>
  <c r="K131" i="8"/>
  <c r="K130" i="8"/>
  <c r="K129" i="8"/>
  <c r="K128" i="8"/>
  <c r="K127" i="8"/>
  <c r="K109" i="8"/>
  <c r="K108" i="8"/>
  <c r="K107" i="8"/>
  <c r="K106" i="8"/>
  <c r="K105" i="8"/>
  <c r="K104" i="8"/>
  <c r="K523" i="8"/>
  <c r="T589" i="6"/>
  <c r="T588" i="6"/>
  <c r="T587" i="6"/>
  <c r="T586" i="6"/>
  <c r="T585" i="6"/>
  <c r="T584" i="6"/>
  <c r="T565" i="6"/>
  <c r="T564" i="6"/>
  <c r="T563" i="6"/>
  <c r="T562" i="6"/>
  <c r="T561" i="6"/>
  <c r="T560" i="6"/>
  <c r="T542" i="6"/>
  <c r="T541" i="6"/>
  <c r="T540" i="6"/>
  <c r="T539" i="6"/>
  <c r="T538" i="6"/>
  <c r="T537" i="6"/>
  <c r="T519" i="6"/>
  <c r="T518" i="6"/>
  <c r="T517" i="6"/>
  <c r="T516" i="6"/>
  <c r="T515" i="6"/>
  <c r="T514" i="6"/>
  <c r="T496" i="6"/>
  <c r="T495" i="6"/>
  <c r="T494" i="6"/>
  <c r="T493" i="6"/>
  <c r="T492" i="6"/>
  <c r="T491" i="6"/>
  <c r="T473" i="6"/>
  <c r="T472" i="6"/>
  <c r="T471" i="6"/>
  <c r="T470" i="6"/>
  <c r="T469" i="6"/>
  <c r="T468" i="6"/>
  <c r="T450" i="6"/>
  <c r="T449" i="6"/>
  <c r="T448" i="6"/>
  <c r="T447" i="6"/>
  <c r="T446" i="6"/>
  <c r="T445" i="6"/>
  <c r="S347" i="6"/>
  <c r="S346" i="6"/>
  <c r="S345" i="6"/>
  <c r="T272" i="6"/>
  <c r="T270" i="6"/>
  <c r="B71" i="62"/>
  <c r="B70" i="62"/>
  <c r="B69" i="62"/>
  <c r="B72" i="62"/>
  <c r="B68" i="62"/>
  <c r="C356" i="63"/>
  <c r="C355" i="63"/>
  <c r="J289" i="18" s="1"/>
  <c r="C345" i="63"/>
  <c r="Z295" i="6"/>
  <c r="C357" i="63" s="1"/>
  <c r="P304" i="11" l="1"/>
  <c r="P289" i="18"/>
  <c r="V233" i="14"/>
  <c r="V289" i="18"/>
  <c r="V304" i="11"/>
  <c r="P233" i="14"/>
  <c r="J233" i="14"/>
  <c r="J304" i="11"/>
  <c r="C349" i="63" l="1"/>
  <c r="C218" i="18" l="1"/>
  <c r="C217" i="18"/>
  <c r="C216" i="18"/>
  <c r="C222" i="18"/>
  <c r="C221" i="18"/>
  <c r="C220" i="18"/>
  <c r="C352" i="63" l="1"/>
  <c r="C223" i="11" l="1"/>
  <c r="C222" i="11"/>
  <c r="C221" i="11"/>
  <c r="C219" i="11"/>
  <c r="C218" i="11"/>
  <c r="C217" i="11"/>
  <c r="C178" i="63" l="1"/>
  <c r="H13" i="97" s="1"/>
  <c r="C354" i="63"/>
  <c r="C353" i="63"/>
  <c r="C351" i="63"/>
  <c r="C350" i="63"/>
  <c r="H222" i="18" l="1"/>
  <c r="H221" i="18"/>
  <c r="H220" i="18"/>
  <c r="H222" i="11"/>
  <c r="H223" i="11"/>
  <c r="H221" i="11"/>
  <c r="C220" i="63"/>
  <c r="C348" i="63" l="1"/>
  <c r="F743" i="64" l="1"/>
  <c r="F742" i="64"/>
  <c r="F741" i="64"/>
  <c r="F740" i="64"/>
  <c r="F739" i="64"/>
  <c r="F738" i="64"/>
  <c r="F716" i="64"/>
  <c r="E547" i="10" s="1"/>
  <c r="F715" i="64"/>
  <c r="H549" i="10" s="1"/>
  <c r="F714" i="64"/>
  <c r="X268" i="10" s="1"/>
  <c r="F713" i="64"/>
  <c r="L536" i="10" s="1"/>
  <c r="F712" i="64"/>
  <c r="X551" i="10" s="1"/>
  <c r="F711" i="64"/>
  <c r="E272" i="10" s="1"/>
  <c r="F689" i="64"/>
  <c r="E546" i="10" s="1"/>
  <c r="F688" i="64"/>
  <c r="H548" i="10" s="1"/>
  <c r="F687" i="64"/>
  <c r="H273" i="10" s="1"/>
  <c r="F686" i="64"/>
  <c r="F685" i="64"/>
  <c r="X550" i="10" s="1"/>
  <c r="F684" i="64"/>
  <c r="E271" i="10" s="1"/>
  <c r="F662" i="64"/>
  <c r="F661" i="64"/>
  <c r="H547" i="10" s="1"/>
  <c r="F660" i="64"/>
  <c r="H272" i="10" s="1"/>
  <c r="F659" i="64"/>
  <c r="F275" i="10" s="1"/>
  <c r="F658" i="64"/>
  <c r="X549" i="10" s="1"/>
  <c r="F657" i="64"/>
  <c r="E270" i="10" s="1"/>
  <c r="F635" i="64"/>
  <c r="J542" i="10" s="1"/>
  <c r="F634" i="64"/>
  <c r="H546" i="10" s="1"/>
  <c r="F633" i="64"/>
  <c r="H271" i="10" s="1"/>
  <c r="F632" i="64"/>
  <c r="X273" i="10" s="1"/>
  <c r="F631" i="64"/>
  <c r="X548" i="10" s="1"/>
  <c r="F630" i="64"/>
  <c r="E269" i="10" s="1"/>
  <c r="F608" i="64"/>
  <c r="J540" i="10" s="1"/>
  <c r="F607" i="64"/>
  <c r="E551" i="10" s="1"/>
  <c r="F606" i="64"/>
  <c r="H270" i="10" s="1"/>
  <c r="F605" i="64"/>
  <c r="X272" i="10" s="1"/>
  <c r="F604" i="64"/>
  <c r="X547" i="10" s="1"/>
  <c r="F603" i="64"/>
  <c r="E268" i="10" s="1"/>
  <c r="F581" i="64"/>
  <c r="J539" i="10" s="1"/>
  <c r="F580" i="64"/>
  <c r="E550" i="10" s="1"/>
  <c r="F579" i="64"/>
  <c r="H269" i="10" s="1"/>
  <c r="F578" i="64"/>
  <c r="X271" i="10" s="1"/>
  <c r="F577" i="64"/>
  <c r="X546" i="10" s="1"/>
  <c r="F576" i="64"/>
  <c r="F493" i="64"/>
  <c r="F492" i="64"/>
  <c r="F491" i="64"/>
  <c r="F490" i="64"/>
  <c r="F489" i="64"/>
  <c r="F488" i="64"/>
  <c r="F466" i="64"/>
  <c r="F465" i="64"/>
  <c r="F464" i="64"/>
  <c r="F463" i="64"/>
  <c r="F462" i="64"/>
  <c r="F461" i="64"/>
  <c r="F439" i="64"/>
  <c r="F438" i="64"/>
  <c r="F437" i="64"/>
  <c r="F436" i="64"/>
  <c r="F435" i="64"/>
  <c r="F434" i="64"/>
  <c r="F412" i="64"/>
  <c r="F411" i="64"/>
  <c r="F410" i="64"/>
  <c r="F409" i="64"/>
  <c r="F408" i="64"/>
  <c r="F407" i="64"/>
  <c r="F385" i="64"/>
  <c r="F384" i="64"/>
  <c r="F383" i="64"/>
  <c r="F382" i="64"/>
  <c r="F381" i="64"/>
  <c r="F380" i="64"/>
  <c r="F358" i="64"/>
  <c r="F357" i="64"/>
  <c r="F356" i="64"/>
  <c r="F355" i="64"/>
  <c r="F354" i="64"/>
  <c r="F353" i="64"/>
  <c r="F331" i="64"/>
  <c r="F330" i="64"/>
  <c r="F329" i="64"/>
  <c r="F328" i="64"/>
  <c r="F327" i="64"/>
  <c r="F326" i="64"/>
  <c r="I5" i="8"/>
  <c r="E273" i="10" l="1"/>
  <c r="E68" i="10"/>
  <c r="F553" i="10"/>
  <c r="J68" i="10"/>
  <c r="J537" i="10"/>
  <c r="P68" i="10"/>
  <c r="H550" i="10"/>
  <c r="E346" i="10"/>
  <c r="X269" i="10"/>
  <c r="V68" i="10"/>
  <c r="E548" i="10"/>
  <c r="J346" i="10"/>
  <c r="I7" i="8"/>
  <c r="I6" i="8"/>
  <c r="F8" i="64"/>
  <c r="F7" i="64"/>
  <c r="F6" i="64"/>
  <c r="C338" i="63" l="1"/>
  <c r="C340" i="63"/>
  <c r="C114" i="63"/>
  <c r="N263" i="6" l="1"/>
  <c r="N280" i="6" s="1"/>
  <c r="M211" i="6"/>
  <c r="C62" i="63" s="1"/>
  <c r="I27" i="93" s="1"/>
  <c r="M210" i="6"/>
  <c r="C61" i="63" s="1"/>
  <c r="I26" i="93" s="1"/>
  <c r="M209" i="6"/>
  <c r="C60" i="63" s="1"/>
  <c r="I25" i="93" s="1"/>
  <c r="M208" i="6"/>
  <c r="AE207" i="6"/>
  <c r="Z207" i="6"/>
  <c r="C57" i="63" s="1"/>
  <c r="S207" i="6"/>
  <c r="C56" i="63" s="1"/>
  <c r="A51" i="76"/>
  <c r="A50" i="76"/>
  <c r="A49" i="76"/>
  <c r="A48" i="76"/>
  <c r="A47" i="76"/>
  <c r="A46" i="76"/>
  <c r="A45" i="76"/>
  <c r="A44" i="76"/>
  <c r="A43" i="76"/>
  <c r="A42" i="76"/>
  <c r="A41" i="76"/>
  <c r="A40" i="76"/>
  <c r="A39" i="76"/>
  <c r="A38" i="76"/>
  <c r="A37" i="76"/>
  <c r="A36" i="76"/>
  <c r="A35" i="76"/>
  <c r="A34" i="76"/>
  <c r="A33" i="76"/>
  <c r="A32" i="76"/>
  <c r="A31" i="76"/>
  <c r="A30" i="76"/>
  <c r="A29" i="76"/>
  <c r="A28" i="76"/>
  <c r="A27" i="76"/>
  <c r="A26" i="76"/>
  <c r="A25" i="76"/>
  <c r="A24" i="76"/>
  <c r="A23" i="76"/>
  <c r="A22" i="76"/>
  <c r="A21" i="76"/>
  <c r="A20" i="76"/>
  <c r="A19" i="76"/>
  <c r="A18" i="76"/>
  <c r="A17" i="76"/>
  <c r="A16" i="76"/>
  <c r="A15" i="76"/>
  <c r="A14" i="76"/>
  <c r="A13" i="76"/>
  <c r="A12" i="76"/>
  <c r="A11" i="76"/>
  <c r="A10" i="76"/>
  <c r="A9" i="76"/>
  <c r="A8" i="76"/>
  <c r="A7" i="76"/>
  <c r="A6" i="76"/>
  <c r="A5" i="76"/>
  <c r="A4" i="76"/>
  <c r="A3" i="76"/>
  <c r="A2" i="76"/>
  <c r="T80" i="6"/>
  <c r="T77" i="6"/>
  <c r="D137" i="63" l="1"/>
  <c r="C137" i="63" s="1"/>
  <c r="T266" i="6"/>
  <c r="D111" i="63" s="1"/>
  <c r="C111" i="63" s="1"/>
  <c r="T265" i="6"/>
  <c r="D110" i="63" s="1"/>
  <c r="C110" i="63" s="1"/>
  <c r="H69" i="89"/>
  <c r="H70" i="89"/>
  <c r="H71" i="89"/>
  <c r="AE64" i="6"/>
  <c r="A51" i="75"/>
  <c r="A50" i="75"/>
  <c r="A49" i="75"/>
  <c r="A48" i="75"/>
  <c r="A47" i="75"/>
  <c r="A46" i="75"/>
  <c r="A45" i="75"/>
  <c r="A44" i="75"/>
  <c r="A43" i="75"/>
  <c r="A42" i="75"/>
  <c r="A41" i="75"/>
  <c r="A40" i="75"/>
  <c r="A39" i="75"/>
  <c r="A38" i="75"/>
  <c r="A37" i="75"/>
  <c r="A36" i="75"/>
  <c r="A35" i="75"/>
  <c r="A34" i="75"/>
  <c r="A33" i="75"/>
  <c r="A32" i="75"/>
  <c r="A31" i="75"/>
  <c r="A30" i="75"/>
  <c r="A29" i="75"/>
  <c r="A28" i="75"/>
  <c r="A27" i="75"/>
  <c r="A26" i="75"/>
  <c r="A25" i="75"/>
  <c r="A24" i="75"/>
  <c r="A23" i="75"/>
  <c r="A22" i="75"/>
  <c r="A21" i="75"/>
  <c r="A20" i="75"/>
  <c r="A19" i="75"/>
  <c r="A18" i="75"/>
  <c r="A17" i="75"/>
  <c r="A16" i="75"/>
  <c r="A15" i="75"/>
  <c r="A14" i="75"/>
  <c r="A13" i="75"/>
  <c r="A12" i="75"/>
  <c r="A11" i="75"/>
  <c r="A10" i="75"/>
  <c r="A9" i="75"/>
  <c r="A8" i="75"/>
  <c r="A7" i="75"/>
  <c r="A6" i="75"/>
  <c r="A5" i="75"/>
  <c r="A4" i="75"/>
  <c r="A3" i="75"/>
  <c r="A2" i="75"/>
  <c r="N26" i="6" l="1"/>
  <c r="C9" i="63" s="1"/>
  <c r="V26" i="6"/>
  <c r="C10" i="63" s="1"/>
  <c r="C346" i="63"/>
  <c r="C344" i="63"/>
  <c r="C343" i="63"/>
  <c r="C341" i="63"/>
  <c r="C339" i="63"/>
  <c r="C337" i="63"/>
  <c r="C335" i="63"/>
  <c r="C334" i="63"/>
  <c r="C332" i="63"/>
  <c r="C331" i="63"/>
  <c r="C329" i="63"/>
  <c r="C328" i="63"/>
  <c r="C326" i="63"/>
  <c r="C325" i="63"/>
  <c r="C323" i="63"/>
  <c r="C322" i="63"/>
  <c r="C321" i="63"/>
  <c r="C320" i="63"/>
  <c r="C318" i="63"/>
  <c r="C317" i="63"/>
  <c r="C315" i="63"/>
  <c r="C314" i="63"/>
  <c r="C313" i="63"/>
  <c r="C312" i="63"/>
  <c r="C311" i="63"/>
  <c r="C310" i="63"/>
  <c r="C309" i="63"/>
  <c r="C308" i="63"/>
  <c r="C307" i="63"/>
  <c r="C306" i="63"/>
  <c r="C305" i="63"/>
  <c r="C304" i="63"/>
  <c r="C303" i="63"/>
  <c r="C302" i="63"/>
  <c r="C301" i="63"/>
  <c r="C300" i="63"/>
  <c r="C299" i="63"/>
  <c r="C298" i="63"/>
  <c r="C297" i="63"/>
  <c r="C296" i="63"/>
  <c r="C295" i="63"/>
  <c r="C294" i="63"/>
  <c r="C293" i="63"/>
  <c r="C292" i="63"/>
  <c r="C291" i="63"/>
  <c r="C290" i="63"/>
  <c r="C289" i="63"/>
  <c r="C288" i="63"/>
  <c r="C287" i="63"/>
  <c r="C279" i="63"/>
  <c r="C275" i="63"/>
  <c r="C267" i="63"/>
  <c r="C263" i="63"/>
  <c r="C255" i="63"/>
  <c r="C251" i="63"/>
  <c r="C250" i="63"/>
  <c r="C249" i="63"/>
  <c r="C248" i="63"/>
  <c r="C247" i="63"/>
  <c r="C246" i="63"/>
  <c r="C245" i="63"/>
  <c r="C244" i="63"/>
  <c r="C243" i="63"/>
  <c r="C242" i="63"/>
  <c r="C241" i="63"/>
  <c r="C240" i="63"/>
  <c r="C239" i="63"/>
  <c r="C238" i="63"/>
  <c r="C237" i="63"/>
  <c r="C236" i="63"/>
  <c r="C235" i="63"/>
  <c r="C234" i="63"/>
  <c r="C233" i="63"/>
  <c r="C232" i="63"/>
  <c r="C231" i="63"/>
  <c r="C230" i="63"/>
  <c r="C229" i="63"/>
  <c r="C221" i="63"/>
  <c r="C216" i="63"/>
  <c r="C215" i="63"/>
  <c r="C207" i="63"/>
  <c r="C206" i="63"/>
  <c r="C202" i="63"/>
  <c r="C201" i="63"/>
  <c r="C193" i="63"/>
  <c r="C192" i="63"/>
  <c r="C188" i="63"/>
  <c r="C187" i="63"/>
  <c r="H22" i="97" s="1"/>
  <c r="C186" i="63"/>
  <c r="H21" i="97" s="1"/>
  <c r="C185" i="63"/>
  <c r="H19" i="97" s="1"/>
  <c r="C184" i="63"/>
  <c r="H20" i="97" s="1"/>
  <c r="C183" i="63"/>
  <c r="C182" i="63"/>
  <c r="C181" i="63"/>
  <c r="H15" i="97" s="1"/>
  <c r="C180" i="63"/>
  <c r="H14" i="97" s="1"/>
  <c r="C179" i="63"/>
  <c r="H12" i="97" s="1"/>
  <c r="AF23" i="89"/>
  <c r="C177" i="63"/>
  <c r="C176" i="63"/>
  <c r="C175" i="63"/>
  <c r="C174" i="63"/>
  <c r="C173" i="63"/>
  <c r="C172" i="63"/>
  <c r="C171" i="63"/>
  <c r="C170" i="63"/>
  <c r="C168" i="63"/>
  <c r="C167" i="63"/>
  <c r="C166" i="63"/>
  <c r="C164" i="63"/>
  <c r="C161" i="63"/>
  <c r="C158" i="63"/>
  <c r="C156" i="63"/>
  <c r="J62" i="93" s="1"/>
  <c r="AM62" i="93" s="1"/>
  <c r="C155" i="63"/>
  <c r="J61" i="93" s="1"/>
  <c r="AM61" i="93" s="1"/>
  <c r="C154" i="63"/>
  <c r="C141" i="63"/>
  <c r="C140" i="63"/>
  <c r="C139" i="63"/>
  <c r="C138" i="63"/>
  <c r="C136" i="63"/>
  <c r="C134" i="63"/>
  <c r="C133" i="63"/>
  <c r="C131" i="63"/>
  <c r="C130" i="63"/>
  <c r="C128" i="63"/>
  <c r="C127" i="63"/>
  <c r="C125" i="63"/>
  <c r="C124" i="63"/>
  <c r="C122" i="63"/>
  <c r="C121" i="63"/>
  <c r="C118" i="63"/>
  <c r="C117" i="63"/>
  <c r="C112" i="63"/>
  <c r="C107" i="63"/>
  <c r="C106" i="63"/>
  <c r="C105" i="63"/>
  <c r="C104" i="63"/>
  <c r="C103" i="63"/>
  <c r="C102" i="63"/>
  <c r="C101" i="63"/>
  <c r="C100" i="63"/>
  <c r="C95" i="63"/>
  <c r="C94" i="63"/>
  <c r="C93" i="63"/>
  <c r="C92" i="63"/>
  <c r="C91" i="63"/>
  <c r="C90" i="63"/>
  <c r="C89" i="63"/>
  <c r="C88" i="63"/>
  <c r="C87" i="63"/>
  <c r="C86" i="63"/>
  <c r="C85" i="63"/>
  <c r="C74" i="63"/>
  <c r="C73" i="63"/>
  <c r="C71" i="63"/>
  <c r="C70" i="63"/>
  <c r="C68" i="63"/>
  <c r="G78" i="77" s="1"/>
  <c r="C67" i="63"/>
  <c r="C66" i="63"/>
  <c r="C65" i="63"/>
  <c r="C64" i="63"/>
  <c r="C63" i="63"/>
  <c r="C59" i="63"/>
  <c r="P24" i="93" s="1"/>
  <c r="C58" i="63"/>
  <c r="C55" i="63"/>
  <c r="I23" i="93" s="1"/>
  <c r="C54" i="63"/>
  <c r="C46" i="63"/>
  <c r="I32" i="93" s="1"/>
  <c r="C42" i="63"/>
  <c r="C41" i="63"/>
  <c r="C40" i="63"/>
  <c r="C39" i="63"/>
  <c r="C38" i="63"/>
  <c r="C37" i="63"/>
  <c r="C36" i="63"/>
  <c r="C35" i="63"/>
  <c r="C34" i="63"/>
  <c r="C26" i="63"/>
  <c r="C25" i="63"/>
  <c r="C21" i="63"/>
  <c r="C20" i="63"/>
  <c r="C12" i="63"/>
  <c r="C8" i="63"/>
  <c r="C7" i="63"/>
  <c r="C6" i="63"/>
  <c r="C5" i="63"/>
  <c r="C4" i="63"/>
  <c r="C3" i="63"/>
  <c r="C2" i="63"/>
  <c r="C342" i="63"/>
  <c r="C319" i="63"/>
  <c r="C316" i="63"/>
  <c r="C153" i="63"/>
  <c r="C78" i="63"/>
  <c r="C76" i="63"/>
  <c r="C75" i="63"/>
  <c r="M86" i="94" l="1"/>
  <c r="J73" i="93"/>
  <c r="AF19" i="89"/>
  <c r="H7" i="97"/>
  <c r="AF18" i="89"/>
  <c r="H6" i="97"/>
  <c r="AF20" i="89"/>
  <c r="H8" i="97"/>
  <c r="AF17" i="89"/>
  <c r="H5" i="97"/>
  <c r="I20" i="93"/>
  <c r="I19" i="93"/>
  <c r="I18" i="93"/>
  <c r="I17" i="93"/>
  <c r="G55" i="77"/>
  <c r="L257" i="14"/>
  <c r="L328" i="11"/>
  <c r="L256" i="14"/>
  <c r="L327" i="11"/>
  <c r="L326" i="11"/>
  <c r="L255" i="14"/>
  <c r="L252" i="14"/>
  <c r="L323" i="11"/>
  <c r="T16" i="11"/>
  <c r="L253" i="14"/>
  <c r="L324" i="11"/>
  <c r="L312" i="18"/>
  <c r="L313" i="18"/>
  <c r="L311" i="18"/>
  <c r="L308" i="18"/>
  <c r="L309" i="18"/>
  <c r="J313" i="18"/>
  <c r="J328" i="11"/>
  <c r="J257" i="14"/>
  <c r="J312" i="18"/>
  <c r="J256" i="14"/>
  <c r="J327" i="11"/>
  <c r="J311" i="18"/>
  <c r="J326" i="11"/>
  <c r="J255" i="14"/>
  <c r="J323" i="11"/>
  <c r="J252" i="14"/>
  <c r="J308" i="18"/>
  <c r="J324" i="11"/>
  <c r="J253" i="14"/>
  <c r="J309" i="18"/>
  <c r="P26" i="77"/>
  <c r="H217" i="18"/>
  <c r="H216" i="18"/>
  <c r="H217" i="11"/>
  <c r="H218" i="11"/>
  <c r="H35" i="89"/>
  <c r="H68" i="89"/>
  <c r="AF24" i="89"/>
  <c r="H15" i="90"/>
  <c r="AF28" i="89"/>
  <c r="H21" i="90"/>
  <c r="H45" i="89"/>
  <c r="R7" i="23"/>
  <c r="G79" i="77"/>
  <c r="AF25" i="89"/>
  <c r="H16" i="90"/>
  <c r="H20" i="90"/>
  <c r="AF27" i="89"/>
  <c r="H39" i="89"/>
  <c r="H48" i="89"/>
  <c r="H29" i="89"/>
  <c r="H59" i="77"/>
  <c r="H20" i="89"/>
  <c r="H66" i="89"/>
  <c r="AF29" i="89"/>
  <c r="H22" i="90"/>
  <c r="H67" i="89"/>
  <c r="H13" i="90"/>
  <c r="AF22" i="89"/>
  <c r="AF30" i="89"/>
  <c r="H23" i="90"/>
  <c r="G54" i="77"/>
  <c r="H16" i="89"/>
  <c r="H15" i="89"/>
  <c r="G53" i="77"/>
  <c r="G52" i="77"/>
  <c r="H14" i="89"/>
  <c r="P27" i="77"/>
  <c r="R27" i="39"/>
  <c r="H13" i="89"/>
  <c r="G51" i="77"/>
  <c r="F73" i="89"/>
  <c r="F72" i="77"/>
  <c r="H9" i="90"/>
  <c r="H7" i="90"/>
  <c r="F74" i="89"/>
  <c r="F74" i="77"/>
  <c r="H6" i="90"/>
  <c r="H14" i="90"/>
  <c r="H8" i="90"/>
  <c r="N36" i="6"/>
  <c r="C22" i="63" s="1"/>
  <c r="M166" i="6" l="1"/>
  <c r="C286" i="63" s="1"/>
  <c r="M165" i="6"/>
  <c r="C285" i="63" s="1"/>
  <c r="M164" i="6"/>
  <c r="C284" i="63" s="1"/>
  <c r="M163" i="6"/>
  <c r="C283" i="63" s="1"/>
  <c r="AE162" i="6"/>
  <c r="C282" i="63" s="1"/>
  <c r="W162" i="6"/>
  <c r="C281" i="63" s="1"/>
  <c r="N162" i="6"/>
  <c r="C280" i="63" s="1"/>
  <c r="AE160" i="6"/>
  <c r="C278" i="63" s="1"/>
  <c r="V160" i="6"/>
  <c r="C277" i="63" s="1"/>
  <c r="N160" i="6"/>
  <c r="C276" i="63" s="1"/>
  <c r="M157" i="6"/>
  <c r="C274" i="63" s="1"/>
  <c r="M156" i="6"/>
  <c r="C273" i="63" s="1"/>
  <c r="M155" i="6"/>
  <c r="C272" i="63" s="1"/>
  <c r="M154" i="6"/>
  <c r="C271" i="63" s="1"/>
  <c r="AE153" i="6"/>
  <c r="C270" i="63" s="1"/>
  <c r="W153" i="6"/>
  <c r="C269" i="63" s="1"/>
  <c r="N153" i="6"/>
  <c r="C268" i="63" s="1"/>
  <c r="AE151" i="6"/>
  <c r="C266" i="63" s="1"/>
  <c r="V151" i="6"/>
  <c r="C265" i="63" s="1"/>
  <c r="N151" i="6"/>
  <c r="C264" i="63" s="1"/>
  <c r="M148" i="6"/>
  <c r="C262" i="63" s="1"/>
  <c r="M147" i="6"/>
  <c r="C261" i="63" s="1"/>
  <c r="M146" i="6"/>
  <c r="C260" i="63" s="1"/>
  <c r="M145" i="6"/>
  <c r="C259" i="63" s="1"/>
  <c r="AE144" i="6"/>
  <c r="C258" i="63" s="1"/>
  <c r="W144" i="6"/>
  <c r="C257" i="63" s="1"/>
  <c r="N144" i="6"/>
  <c r="C256" i="63" s="1"/>
  <c r="AE142" i="6"/>
  <c r="C254" i="63" s="1"/>
  <c r="V142" i="6"/>
  <c r="C253" i="63" s="1"/>
  <c r="N142" i="6"/>
  <c r="C252" i="63" s="1"/>
  <c r="M138" i="6"/>
  <c r="C53" i="63" s="1"/>
  <c r="I36" i="93" s="1"/>
  <c r="M137" i="6"/>
  <c r="C52" i="63" s="1"/>
  <c r="I35" i="93" s="1"/>
  <c r="M136" i="6"/>
  <c r="C51" i="63" s="1"/>
  <c r="I34" i="93" s="1"/>
  <c r="M135" i="6"/>
  <c r="C50" i="63" s="1"/>
  <c r="P33" i="93" s="1"/>
  <c r="AE134" i="6"/>
  <c r="C49" i="63" s="1"/>
  <c r="W134" i="6"/>
  <c r="C48" i="63" s="1"/>
  <c r="N134" i="6"/>
  <c r="C47" i="63" s="1"/>
  <c r="AE132" i="6"/>
  <c r="C45" i="63" s="1"/>
  <c r="V132" i="6"/>
  <c r="C44" i="63" s="1"/>
  <c r="N132" i="6"/>
  <c r="C43" i="63" s="1"/>
  <c r="M32" i="6"/>
  <c r="C19" i="63" s="1"/>
  <c r="M31" i="6"/>
  <c r="C18" i="63" s="1"/>
  <c r="M30" i="6"/>
  <c r="C17" i="63" s="1"/>
  <c r="M29" i="6"/>
  <c r="C16" i="63" s="1"/>
  <c r="AE28" i="6"/>
  <c r="C15" i="63" s="1"/>
  <c r="W28" i="6"/>
  <c r="C14" i="63" s="1"/>
  <c r="N28" i="6"/>
  <c r="C13" i="63" s="1"/>
  <c r="AE26" i="6"/>
  <c r="C11" i="63" s="1"/>
  <c r="M70" i="6"/>
  <c r="C228" i="63" s="1"/>
  <c r="M69" i="6"/>
  <c r="C227" i="63" s="1"/>
  <c r="M68" i="6"/>
  <c r="C226" i="63" s="1"/>
  <c r="M67" i="6"/>
  <c r="C225" i="63" s="1"/>
  <c r="AE66" i="6"/>
  <c r="C224" i="63" s="1"/>
  <c r="W66" i="6"/>
  <c r="C223" i="63" s="1"/>
  <c r="N66" i="6"/>
  <c r="C222" i="63" s="1"/>
  <c r="C219" i="63"/>
  <c r="V64" i="6"/>
  <c r="C218" i="63" s="1"/>
  <c r="N64" i="6"/>
  <c r="C217" i="63" s="1"/>
  <c r="N57" i="6"/>
  <c r="C208" i="63" s="1"/>
  <c r="N48" i="6"/>
  <c r="C194" i="63" s="1"/>
  <c r="M61" i="6"/>
  <c r="C214" i="63" s="1"/>
  <c r="M60" i="6"/>
  <c r="C213" i="63" s="1"/>
  <c r="M59" i="6"/>
  <c r="C212" i="63" s="1"/>
  <c r="M58" i="6"/>
  <c r="C211" i="63" s="1"/>
  <c r="AE57" i="6"/>
  <c r="C210" i="63" s="1"/>
  <c r="W57" i="6"/>
  <c r="C209" i="63" s="1"/>
  <c r="AE55" i="6"/>
  <c r="C205" i="63" s="1"/>
  <c r="V55" i="6"/>
  <c r="C204" i="63" s="1"/>
  <c r="N55" i="6"/>
  <c r="C203" i="63" s="1"/>
  <c r="N38" i="6"/>
  <c r="C27" i="63" s="1"/>
  <c r="AE38" i="6"/>
  <c r="C29" i="63" s="1"/>
  <c r="W38" i="6"/>
  <c r="C28" i="63" s="1"/>
  <c r="M52" i="6"/>
  <c r="C200" i="63" s="1"/>
  <c r="M51" i="6"/>
  <c r="C199" i="63" s="1"/>
  <c r="M50" i="6"/>
  <c r="C198" i="63" s="1"/>
  <c r="M49" i="6"/>
  <c r="C197" i="63" s="1"/>
  <c r="AE48" i="6"/>
  <c r="C196" i="63" s="1"/>
  <c r="W48" i="6"/>
  <c r="C195" i="63" s="1"/>
  <c r="AE46" i="6"/>
  <c r="C191" i="63" s="1"/>
  <c r="V46" i="6"/>
  <c r="C190" i="63" s="1"/>
  <c r="N46" i="6"/>
  <c r="C189" i="63" s="1"/>
  <c r="M42" i="6"/>
  <c r="C33" i="63" s="1"/>
  <c r="M41" i="6"/>
  <c r="C32" i="63" s="1"/>
  <c r="M40" i="6"/>
  <c r="C31" i="63" s="1"/>
  <c r="M39" i="6"/>
  <c r="C30" i="63" s="1"/>
  <c r="AE36" i="6"/>
  <c r="C24" i="63" s="1"/>
  <c r="V36" i="6"/>
  <c r="C23" i="63" s="1"/>
  <c r="H30" i="89" l="1"/>
  <c r="H52" i="89"/>
  <c r="H38" i="89"/>
  <c r="H44" i="89"/>
  <c r="H25" i="89"/>
  <c r="H64" i="77"/>
  <c r="H32" i="89"/>
  <c r="H41" i="89"/>
  <c r="H50" i="89"/>
  <c r="H40" i="89"/>
  <c r="H19" i="89"/>
  <c r="H58" i="77"/>
  <c r="H22" i="89"/>
  <c r="H61" i="77"/>
  <c r="H28" i="89"/>
  <c r="H34" i="89"/>
  <c r="H43" i="89"/>
  <c r="H63" i="77"/>
  <c r="H24" i="89"/>
  <c r="H31" i="89"/>
  <c r="H47" i="89"/>
  <c r="H53" i="89"/>
  <c r="H33" i="89"/>
  <c r="H42" i="89"/>
  <c r="H51" i="89"/>
  <c r="H49" i="89"/>
  <c r="H54" i="89"/>
  <c r="H60" i="77"/>
  <c r="H21" i="89"/>
  <c r="H23" i="89"/>
  <c r="H62" i="77"/>
  <c r="F2" i="64"/>
  <c r="F9" i="64"/>
  <c r="F11" i="64"/>
  <c r="F12" i="64"/>
  <c r="F17" i="64"/>
  <c r="F18" i="64"/>
  <c r="F19" i="64"/>
  <c r="H370" i="11" s="1"/>
  <c r="F20" i="64"/>
  <c r="F21" i="64"/>
  <c r="F22" i="64"/>
  <c r="F23" i="64"/>
  <c r="F24" i="64"/>
  <c r="F33" i="64"/>
  <c r="F34" i="64"/>
  <c r="F35" i="64"/>
  <c r="F36" i="64"/>
  <c r="F37" i="64"/>
  <c r="F38" i="64"/>
  <c r="F39" i="64"/>
  <c r="F40" i="64"/>
  <c r="F41" i="64"/>
  <c r="F42" i="64"/>
  <c r="F43" i="64"/>
  <c r="F44" i="64"/>
  <c r="F45" i="64"/>
  <c r="F56" i="64"/>
  <c r="F57" i="64"/>
  <c r="F58" i="64"/>
  <c r="F59" i="64"/>
  <c r="F61" i="64"/>
  <c r="F62" i="64"/>
  <c r="F64" i="64"/>
  <c r="F65" i="64"/>
  <c r="F66" i="64"/>
  <c r="F67" i="64"/>
  <c r="F68" i="64"/>
  <c r="F69" i="64"/>
  <c r="F82" i="64"/>
  <c r="F83" i="64"/>
  <c r="F84" i="64"/>
  <c r="F85" i="64"/>
  <c r="F86" i="64"/>
  <c r="F87" i="64"/>
  <c r="F88" i="64"/>
  <c r="F89" i="64"/>
  <c r="F91" i="64"/>
  <c r="F92" i="64"/>
  <c r="F93" i="64"/>
  <c r="F94" i="64"/>
  <c r="F95" i="64"/>
  <c r="F96" i="64"/>
  <c r="F109" i="64"/>
  <c r="F110" i="64"/>
  <c r="F111" i="64"/>
  <c r="F112" i="64"/>
  <c r="F113" i="64"/>
  <c r="F114" i="64"/>
  <c r="F115" i="64"/>
  <c r="F116" i="64"/>
  <c r="F118" i="64"/>
  <c r="F119" i="64"/>
  <c r="F120" i="64"/>
  <c r="F121" i="64"/>
  <c r="F122" i="64"/>
  <c r="F123" i="64"/>
  <c r="F136" i="64"/>
  <c r="F137" i="64"/>
  <c r="F138" i="64"/>
  <c r="F139" i="64"/>
  <c r="F140" i="64"/>
  <c r="F141" i="64"/>
  <c r="F142" i="64"/>
  <c r="F143" i="64"/>
  <c r="F145" i="64"/>
  <c r="F146" i="64"/>
  <c r="F147" i="64"/>
  <c r="F148" i="64"/>
  <c r="F149" i="64"/>
  <c r="F150" i="64"/>
  <c r="F163" i="64"/>
  <c r="F164" i="64"/>
  <c r="F165" i="64"/>
  <c r="F166" i="64"/>
  <c r="F167" i="64"/>
  <c r="F168" i="64"/>
  <c r="F169" i="64"/>
  <c r="F170" i="64"/>
  <c r="F172" i="64"/>
  <c r="F173" i="64"/>
  <c r="F174" i="64"/>
  <c r="F175" i="64"/>
  <c r="F176" i="64"/>
  <c r="F177" i="64"/>
  <c r="F190" i="64"/>
  <c r="F191" i="64"/>
  <c r="F192" i="64"/>
  <c r="F193" i="64"/>
  <c r="F194" i="64"/>
  <c r="F195" i="64"/>
  <c r="F196" i="64"/>
  <c r="F197" i="64"/>
  <c r="F199" i="64"/>
  <c r="F200" i="64"/>
  <c r="F201" i="64"/>
  <c r="F202" i="64"/>
  <c r="F203" i="64"/>
  <c r="F204" i="64"/>
  <c r="F217" i="64"/>
  <c r="F218" i="64"/>
  <c r="F219" i="64"/>
  <c r="F220" i="64"/>
  <c r="F221" i="64"/>
  <c r="F222" i="64"/>
  <c r="F223" i="64"/>
  <c r="F224" i="64"/>
  <c r="F226" i="64"/>
  <c r="F227" i="64"/>
  <c r="F228" i="64"/>
  <c r="F229" i="64"/>
  <c r="F230" i="64"/>
  <c r="F231" i="64"/>
  <c r="F244" i="64"/>
  <c r="F245" i="64"/>
  <c r="F246" i="64"/>
  <c r="F247" i="64"/>
  <c r="F248" i="64"/>
  <c r="F249" i="64"/>
  <c r="F250" i="64"/>
  <c r="F251" i="64"/>
  <c r="F252" i="64"/>
  <c r="F259" i="64"/>
  <c r="F261" i="64"/>
  <c r="F262" i="64"/>
  <c r="F267" i="64"/>
  <c r="F268" i="64"/>
  <c r="F269" i="64"/>
  <c r="F270" i="64"/>
  <c r="F271" i="64"/>
  <c r="F272" i="64"/>
  <c r="F273" i="64"/>
  <c r="F274" i="64"/>
  <c r="F282" i="64"/>
  <c r="F283" i="64"/>
  <c r="F284" i="64"/>
  <c r="F285" i="64"/>
  <c r="F286" i="64"/>
  <c r="F287" i="64"/>
  <c r="F289" i="64"/>
  <c r="F290" i="64"/>
  <c r="F291" i="64"/>
  <c r="F292" i="64"/>
  <c r="F293" i="64"/>
  <c r="F294" i="64"/>
  <c r="F295" i="64"/>
  <c r="F306" i="64"/>
  <c r="F307" i="64"/>
  <c r="F308" i="64"/>
  <c r="F309" i="64"/>
  <c r="F311" i="64"/>
  <c r="F312" i="64"/>
  <c r="F314" i="64"/>
  <c r="F315" i="64"/>
  <c r="F316" i="64"/>
  <c r="F317" i="64"/>
  <c r="F318" i="64"/>
  <c r="F319" i="64"/>
  <c r="F332" i="64"/>
  <c r="F333" i="64"/>
  <c r="F334" i="64"/>
  <c r="F335" i="64"/>
  <c r="F336" i="64"/>
  <c r="F337" i="64"/>
  <c r="F338" i="64"/>
  <c r="F339" i="64"/>
  <c r="F341" i="64"/>
  <c r="F342" i="64"/>
  <c r="F343" i="64"/>
  <c r="F344" i="64"/>
  <c r="F345" i="64"/>
  <c r="F346" i="64"/>
  <c r="F359" i="64"/>
  <c r="F360" i="64"/>
  <c r="F361" i="64"/>
  <c r="F362" i="64"/>
  <c r="F363" i="64"/>
  <c r="F364" i="64"/>
  <c r="F365" i="64"/>
  <c r="F366" i="64"/>
  <c r="F368" i="64"/>
  <c r="F369" i="64"/>
  <c r="F370" i="64"/>
  <c r="F371" i="64"/>
  <c r="F372" i="64"/>
  <c r="F373" i="64"/>
  <c r="F386" i="64"/>
  <c r="F387" i="64"/>
  <c r="F388" i="64"/>
  <c r="F389" i="64"/>
  <c r="F390" i="64"/>
  <c r="F391" i="64"/>
  <c r="F392" i="64"/>
  <c r="F393" i="64"/>
  <c r="F395" i="64"/>
  <c r="F396" i="64"/>
  <c r="F397" i="64"/>
  <c r="F398" i="64"/>
  <c r="F399" i="64"/>
  <c r="F400" i="64"/>
  <c r="F413" i="64"/>
  <c r="F414" i="64"/>
  <c r="F415" i="64"/>
  <c r="F416" i="64"/>
  <c r="F417" i="64"/>
  <c r="F418" i="64"/>
  <c r="F419" i="64"/>
  <c r="F420" i="64"/>
  <c r="F422" i="64"/>
  <c r="F423" i="64"/>
  <c r="F424" i="64"/>
  <c r="F425" i="64"/>
  <c r="F426" i="64"/>
  <c r="F427" i="64"/>
  <c r="F440" i="64"/>
  <c r="F441" i="64"/>
  <c r="F442" i="64"/>
  <c r="F443" i="64"/>
  <c r="F444" i="64"/>
  <c r="F445" i="64"/>
  <c r="F446" i="64"/>
  <c r="F447" i="64"/>
  <c r="F449" i="64"/>
  <c r="F450" i="64"/>
  <c r="F451" i="64"/>
  <c r="F452" i="64"/>
  <c r="F453" i="64"/>
  <c r="F454" i="64"/>
  <c r="F467" i="64"/>
  <c r="F468" i="64"/>
  <c r="F469" i="64"/>
  <c r="F470" i="64"/>
  <c r="F471" i="64"/>
  <c r="F472" i="64"/>
  <c r="F473" i="64"/>
  <c r="F474" i="64"/>
  <c r="F476" i="64"/>
  <c r="F477" i="64"/>
  <c r="F478" i="64"/>
  <c r="F479" i="64"/>
  <c r="F480" i="64"/>
  <c r="F481" i="64"/>
  <c r="F494" i="64"/>
  <c r="F495" i="64"/>
  <c r="F496" i="64"/>
  <c r="F497" i="64"/>
  <c r="F498" i="64"/>
  <c r="F499" i="64"/>
  <c r="F500" i="64"/>
  <c r="F501" i="64"/>
  <c r="F502" i="64"/>
  <c r="F509" i="64"/>
  <c r="F511" i="64"/>
  <c r="F512" i="64"/>
  <c r="F517" i="64"/>
  <c r="F518" i="64"/>
  <c r="F519" i="64"/>
  <c r="F520" i="64"/>
  <c r="F521" i="64"/>
  <c r="F522" i="64"/>
  <c r="F523" i="64"/>
  <c r="F524" i="64"/>
  <c r="F532" i="64"/>
  <c r="F533" i="64"/>
  <c r="F534" i="64"/>
  <c r="F535" i="64"/>
  <c r="F536" i="64"/>
  <c r="F537" i="64"/>
  <c r="F538" i="64"/>
  <c r="F539" i="64"/>
  <c r="F540" i="64"/>
  <c r="F541" i="64"/>
  <c r="F542" i="64"/>
  <c r="F543" i="64"/>
  <c r="F544" i="64"/>
  <c r="F545" i="64"/>
  <c r="F556" i="64"/>
  <c r="F557" i="64"/>
  <c r="F558" i="64"/>
  <c r="F559" i="64"/>
  <c r="F561" i="64"/>
  <c r="F562" i="64"/>
  <c r="F564" i="64"/>
  <c r="F565" i="64"/>
  <c r="F566" i="64"/>
  <c r="F567" i="64"/>
  <c r="F568" i="64"/>
  <c r="F569" i="64"/>
  <c r="F582" i="64"/>
  <c r="F583" i="64"/>
  <c r="F584" i="64"/>
  <c r="F585" i="64"/>
  <c r="F586" i="64"/>
  <c r="F587" i="64"/>
  <c r="F588" i="64"/>
  <c r="F589" i="64"/>
  <c r="F591" i="64"/>
  <c r="F592" i="64"/>
  <c r="F593" i="64"/>
  <c r="F594" i="64"/>
  <c r="F595" i="64"/>
  <c r="F596" i="64"/>
  <c r="F609" i="64"/>
  <c r="F610" i="64"/>
  <c r="F611" i="64"/>
  <c r="F612" i="64"/>
  <c r="F613" i="64"/>
  <c r="F614" i="64"/>
  <c r="F615" i="64"/>
  <c r="F616" i="64"/>
  <c r="F618" i="64"/>
  <c r="F619" i="64"/>
  <c r="F620" i="64"/>
  <c r="F621" i="64"/>
  <c r="F622" i="64"/>
  <c r="F623" i="64"/>
  <c r="F636" i="64"/>
  <c r="F637" i="64"/>
  <c r="F638" i="64"/>
  <c r="F639" i="64"/>
  <c r="F640" i="64"/>
  <c r="F641" i="64"/>
  <c r="F642" i="64"/>
  <c r="F643" i="64"/>
  <c r="F645" i="64"/>
  <c r="F646" i="64"/>
  <c r="F647" i="64"/>
  <c r="F648" i="64"/>
  <c r="F649" i="64"/>
  <c r="F650" i="64"/>
  <c r="F663" i="64"/>
  <c r="F664" i="64"/>
  <c r="F665" i="64"/>
  <c r="F666" i="64"/>
  <c r="F667" i="64"/>
  <c r="F668" i="64"/>
  <c r="F669" i="64"/>
  <c r="F670" i="64"/>
  <c r="F672" i="64"/>
  <c r="F673" i="64"/>
  <c r="F674" i="64"/>
  <c r="F675" i="64"/>
  <c r="F676" i="64"/>
  <c r="F677" i="64"/>
  <c r="F690" i="64"/>
  <c r="F691" i="64"/>
  <c r="F692" i="64"/>
  <c r="F693" i="64"/>
  <c r="F694" i="64"/>
  <c r="F695" i="64"/>
  <c r="F696" i="64"/>
  <c r="F697" i="64"/>
  <c r="F699" i="64"/>
  <c r="F700" i="64"/>
  <c r="F701" i="64"/>
  <c r="F702" i="64"/>
  <c r="F703" i="64"/>
  <c r="F704" i="64"/>
  <c r="F717" i="64"/>
  <c r="F718" i="64"/>
  <c r="F719" i="64"/>
  <c r="F720" i="64"/>
  <c r="F721" i="64"/>
  <c r="F722" i="64"/>
  <c r="F723" i="64"/>
  <c r="F724" i="64"/>
  <c r="F726" i="64"/>
  <c r="F727" i="64"/>
  <c r="F728" i="64"/>
  <c r="F729" i="64"/>
  <c r="F730" i="64"/>
  <c r="F731" i="64"/>
  <c r="F744" i="64"/>
  <c r="P346" i="10" s="1"/>
  <c r="F745" i="64"/>
  <c r="F746" i="64"/>
  <c r="F747" i="64"/>
  <c r="J592" i="11" s="1"/>
  <c r="F748" i="64"/>
  <c r="J593" i="11" s="1"/>
  <c r="F749" i="64"/>
  <c r="J594" i="11" s="1"/>
  <c r="F750" i="64"/>
  <c r="J595" i="11" s="1"/>
  <c r="F751" i="64"/>
  <c r="J597" i="11" s="1"/>
  <c r="F752" i="64"/>
  <c r="F753" i="64"/>
  <c r="F754" i="64"/>
  <c r="F755" i="64"/>
  <c r="I620" i="11" s="1"/>
  <c r="F756" i="64"/>
  <c r="J621" i="11" s="1"/>
  <c r="F757" i="64"/>
  <c r="R621" i="11" s="1"/>
  <c r="F760" i="64"/>
  <c r="F761" i="64"/>
  <c r="F762" i="64"/>
  <c r="F763" i="64"/>
  <c r="F764" i="64"/>
  <c r="F765" i="64"/>
  <c r="F766" i="64"/>
  <c r="F767" i="64"/>
  <c r="G633" i="11" s="1"/>
  <c r="F768" i="64"/>
  <c r="F769" i="64"/>
  <c r="T636" i="11" s="1"/>
  <c r="F770" i="64"/>
  <c r="F771" i="64"/>
  <c r="T638" i="11" s="1"/>
  <c r="F772" i="64"/>
  <c r="E639" i="11" s="1"/>
  <c r="F773" i="64"/>
  <c r="F774" i="64"/>
  <c r="F775" i="64"/>
  <c r="F776" i="64"/>
  <c r="F777" i="64"/>
  <c r="F778" i="64"/>
  <c r="F781" i="64"/>
  <c r="F782" i="64"/>
  <c r="F783" i="64"/>
  <c r="F784" i="64"/>
  <c r="F785" i="64"/>
  <c r="F786" i="64"/>
  <c r="F787" i="64"/>
  <c r="F788" i="64"/>
  <c r="F789" i="64"/>
  <c r="F790" i="64"/>
  <c r="F791" i="64"/>
  <c r="F792" i="64"/>
  <c r="F793" i="64"/>
  <c r="F794" i="64"/>
  <c r="F795" i="64"/>
  <c r="E601" i="11" s="1"/>
  <c r="F797" i="64"/>
  <c r="E603" i="11" s="1"/>
  <c r="F798" i="64"/>
  <c r="E604" i="11" s="1"/>
  <c r="F799" i="64"/>
  <c r="E605" i="11" s="1"/>
  <c r="F802" i="64"/>
  <c r="H602" i="11" s="1"/>
  <c r="F803" i="64"/>
  <c r="H603" i="11" s="1"/>
  <c r="F804" i="64"/>
  <c r="H604" i="11" s="1"/>
  <c r="F805" i="64"/>
  <c r="H605" i="11" s="1"/>
  <c r="F806" i="64"/>
  <c r="H606" i="11" s="1"/>
  <c r="F807" i="64"/>
  <c r="X601" i="11" s="1"/>
  <c r="F808" i="64"/>
  <c r="X602" i="11" s="1"/>
  <c r="F809" i="64"/>
  <c r="X603" i="11" s="1"/>
  <c r="F810" i="64"/>
  <c r="X604" i="11" s="1"/>
  <c r="F811" i="64"/>
  <c r="X605" i="11" s="1"/>
  <c r="F813" i="64"/>
  <c r="F608" i="11" s="1"/>
  <c r="F814" i="64"/>
  <c r="F611" i="11" s="1"/>
  <c r="F815" i="64"/>
  <c r="F816" i="64"/>
  <c r="F817" i="64"/>
  <c r="F818" i="64"/>
  <c r="F819" i="64"/>
  <c r="L258" i="10" s="1"/>
  <c r="F820" i="64"/>
  <c r="J259" i="10" s="1"/>
  <c r="H11" i="10" l="1"/>
  <c r="A51" i="74"/>
  <c r="A50" i="74"/>
  <c r="A49" i="74"/>
  <c r="A48" i="74"/>
  <c r="A47" i="74"/>
  <c r="A46" i="74"/>
  <c r="A45" i="74"/>
  <c r="A44" i="74"/>
  <c r="A43" i="74"/>
  <c r="A42" i="74"/>
  <c r="A41" i="74"/>
  <c r="A40" i="74"/>
  <c r="A39" i="74"/>
  <c r="A38" i="74"/>
  <c r="A37" i="74"/>
  <c r="A36" i="74"/>
  <c r="A35" i="74"/>
  <c r="A34" i="74"/>
  <c r="A33" i="74"/>
  <c r="A32" i="74"/>
  <c r="A31" i="74"/>
  <c r="A30" i="74"/>
  <c r="A29" i="74"/>
  <c r="A28" i="74"/>
  <c r="A27" i="74"/>
  <c r="A26" i="74"/>
  <c r="A25" i="74"/>
  <c r="A24" i="74"/>
  <c r="A23" i="74"/>
  <c r="A22" i="74"/>
  <c r="A21" i="74"/>
  <c r="A20" i="74"/>
  <c r="A19" i="74"/>
  <c r="A18" i="74"/>
  <c r="A17" i="74"/>
  <c r="A16" i="74"/>
  <c r="A15" i="74"/>
  <c r="A14" i="74"/>
  <c r="A13" i="74"/>
  <c r="A12" i="74"/>
  <c r="A11" i="74"/>
  <c r="A10" i="74"/>
  <c r="A9" i="74"/>
  <c r="A8" i="74"/>
  <c r="A7" i="74"/>
  <c r="A6" i="74"/>
  <c r="A5" i="74"/>
  <c r="A4" i="74"/>
  <c r="A3" i="74"/>
  <c r="A2" i="74"/>
  <c r="D155" i="63" l="1"/>
  <c r="D156" i="63" l="1"/>
  <c r="E156" i="63" s="1"/>
  <c r="E155" i="63"/>
  <c r="F155" i="63"/>
  <c r="L329" i="10"/>
  <c r="L52" i="10"/>
  <c r="L50" i="10"/>
  <c r="F304" i="64" l="1"/>
  <c r="F303" i="64"/>
  <c r="G371" i="18"/>
  <c r="G370" i="18"/>
  <c r="G387" i="11"/>
  <c r="G386" i="11"/>
  <c r="G334" i="10"/>
  <c r="G333" i="10"/>
  <c r="G55" i="10"/>
  <c r="G54" i="10"/>
  <c r="H407" i="18" l="1"/>
  <c r="H424" i="11"/>
  <c r="X247" i="10"/>
  <c r="X246" i="10"/>
  <c r="X245" i="10"/>
  <c r="X243" i="10"/>
  <c r="X242" i="10"/>
  <c r="H245" i="10"/>
  <c r="H243" i="10"/>
  <c r="E247" i="10"/>
  <c r="E246" i="10"/>
  <c r="E245" i="10"/>
  <c r="E244" i="10"/>
  <c r="E243" i="10"/>
  <c r="E217" i="10"/>
  <c r="X222" i="10"/>
  <c r="X221" i="10"/>
  <c r="X220" i="10"/>
  <c r="X218" i="10"/>
  <c r="X217" i="10"/>
  <c r="H221" i="10"/>
  <c r="H220" i="10"/>
  <c r="H219" i="10"/>
  <c r="E222" i="10"/>
  <c r="E221" i="10"/>
  <c r="E220" i="10"/>
  <c r="E219" i="10"/>
  <c r="E218" i="10"/>
  <c r="X197" i="10"/>
  <c r="X196" i="10"/>
  <c r="X195" i="10"/>
  <c r="X193" i="10"/>
  <c r="X192" i="10"/>
  <c r="H196" i="10"/>
  <c r="H195" i="10"/>
  <c r="H193" i="10"/>
  <c r="E197" i="10"/>
  <c r="E196" i="10"/>
  <c r="E195" i="10"/>
  <c r="E194" i="10"/>
  <c r="E193" i="10"/>
  <c r="E192" i="10"/>
  <c r="X172" i="10"/>
  <c r="X171" i="10"/>
  <c r="X170" i="10"/>
  <c r="X168" i="10"/>
  <c r="X167" i="10"/>
  <c r="H171" i="10"/>
  <c r="H168" i="10"/>
  <c r="H167" i="10"/>
  <c r="E172" i="10"/>
  <c r="E171" i="10"/>
  <c r="E170" i="10"/>
  <c r="E169" i="10"/>
  <c r="E168" i="10"/>
  <c r="E167" i="10"/>
  <c r="H145" i="10"/>
  <c r="X147" i="10"/>
  <c r="X146" i="10"/>
  <c r="X145" i="10"/>
  <c r="X143" i="10"/>
  <c r="X142" i="10"/>
  <c r="E147" i="10"/>
  <c r="E146" i="10"/>
  <c r="X117" i="10"/>
  <c r="X122" i="10"/>
  <c r="X121" i="10"/>
  <c r="X120" i="10"/>
  <c r="X119" i="10"/>
  <c r="X118" i="10"/>
  <c r="E122" i="10"/>
  <c r="E121" i="10"/>
  <c r="E120" i="10"/>
  <c r="E119" i="10"/>
  <c r="E118" i="10"/>
  <c r="E117" i="10"/>
  <c r="X97" i="10"/>
  <c r="X96" i="10"/>
  <c r="X95" i="10"/>
  <c r="X94" i="10"/>
  <c r="X92" i="10"/>
  <c r="E97" i="10"/>
  <c r="E96" i="10"/>
  <c r="E95" i="10"/>
  <c r="E94" i="10"/>
  <c r="E93" i="10"/>
  <c r="E92" i="10"/>
  <c r="H246" i="10" l="1"/>
  <c r="H242" i="10"/>
  <c r="H247" i="10"/>
  <c r="H244" i="10"/>
  <c r="H217" i="10"/>
  <c r="H222" i="10"/>
  <c r="H218" i="10"/>
  <c r="H197" i="10"/>
  <c r="H194" i="10"/>
  <c r="H192" i="10"/>
  <c r="H170" i="10"/>
  <c r="H172" i="10"/>
  <c r="H169" i="10"/>
  <c r="H119" i="10"/>
  <c r="H118" i="10"/>
  <c r="H122" i="10"/>
  <c r="H144" i="10"/>
  <c r="H92" i="10"/>
  <c r="H96" i="10"/>
  <c r="H93" i="10"/>
  <c r="H120" i="10"/>
  <c r="H146" i="10"/>
  <c r="H94" i="10"/>
  <c r="H117" i="10"/>
  <c r="H121" i="10"/>
  <c r="H143" i="10"/>
  <c r="H147" i="10"/>
  <c r="P383" i="18" l="1"/>
  <c r="P399" i="11"/>
  <c r="J399" i="11"/>
  <c r="J383" i="18"/>
  <c r="C617" i="18" l="1"/>
  <c r="C637" i="11"/>
  <c r="C635" i="11"/>
  <c r="J566" i="11" l="1"/>
  <c r="J541" i="11"/>
  <c r="J516" i="11"/>
  <c r="J491" i="11"/>
  <c r="J466" i="11"/>
  <c r="J416" i="11"/>
  <c r="J441" i="11"/>
  <c r="J512" i="10" l="1"/>
  <c r="J462" i="10"/>
  <c r="J437" i="10"/>
  <c r="J412" i="10"/>
  <c r="J387" i="10"/>
  <c r="J362" i="10"/>
  <c r="J209" i="10"/>
  <c r="J159" i="10"/>
  <c r="J134" i="10"/>
  <c r="J109" i="10"/>
  <c r="J84" i="10"/>
  <c r="J474" i="18"/>
  <c r="J524" i="18" l="1"/>
  <c r="J549" i="18"/>
  <c r="J424" i="18"/>
  <c r="J449" i="18"/>
  <c r="J499" i="18"/>
  <c r="J399" i="18"/>
  <c r="L205" i="22" l="1"/>
  <c r="X562" i="18"/>
  <c r="X558" i="18"/>
  <c r="X535" i="18"/>
  <c r="X533" i="18"/>
  <c r="X485" i="18"/>
  <c r="X460" i="18"/>
  <c r="X458" i="18"/>
  <c r="X437" i="18"/>
  <c r="E435" i="18"/>
  <c r="X576" i="11"/>
  <c r="X504" i="11"/>
  <c r="E428" i="11"/>
  <c r="E410" i="18"/>
  <c r="E426" i="11"/>
  <c r="E408" i="18"/>
  <c r="E424" i="11"/>
  <c r="H525" i="10"/>
  <c r="H524" i="10"/>
  <c r="H523" i="10"/>
  <c r="H520" i="10"/>
  <c r="E525" i="10"/>
  <c r="E524" i="10"/>
  <c r="E523" i="10"/>
  <c r="E522" i="10"/>
  <c r="E521" i="10"/>
  <c r="E520" i="10"/>
  <c r="H500" i="10"/>
  <c r="H499" i="10"/>
  <c r="H498" i="10"/>
  <c r="H496" i="10"/>
  <c r="H495" i="10"/>
  <c r="E500" i="10"/>
  <c r="E499" i="10"/>
  <c r="E498" i="10"/>
  <c r="E497" i="10"/>
  <c r="E496" i="10"/>
  <c r="H474" i="10"/>
  <c r="H473" i="10"/>
  <c r="H472" i="10"/>
  <c r="E475" i="10"/>
  <c r="E474" i="10"/>
  <c r="E473" i="10"/>
  <c r="E472" i="10"/>
  <c r="E471" i="10"/>
  <c r="E470" i="10"/>
  <c r="H449" i="10"/>
  <c r="H448" i="10"/>
  <c r="E449" i="10"/>
  <c r="E448" i="10"/>
  <c r="E447" i="10"/>
  <c r="E446" i="10"/>
  <c r="E445" i="10"/>
  <c r="E425" i="10"/>
  <c r="E424" i="10"/>
  <c r="H424" i="10"/>
  <c r="H423" i="10"/>
  <c r="H420" i="10"/>
  <c r="E423" i="10"/>
  <c r="E422" i="10"/>
  <c r="E421" i="10"/>
  <c r="E420" i="10"/>
  <c r="H399" i="10"/>
  <c r="H398" i="10"/>
  <c r="H397" i="10"/>
  <c r="H395" i="10"/>
  <c r="E400" i="10"/>
  <c r="E399" i="10"/>
  <c r="E398" i="10"/>
  <c r="E397" i="10"/>
  <c r="E396" i="10"/>
  <c r="E395" i="10"/>
  <c r="H373" i="10"/>
  <c r="E373" i="10"/>
  <c r="H374" i="10"/>
  <c r="H370" i="10"/>
  <c r="E375" i="10"/>
  <c r="E374" i="10"/>
  <c r="E372" i="10"/>
  <c r="E371" i="10"/>
  <c r="E370" i="10"/>
  <c r="X520" i="10"/>
  <c r="X500" i="10"/>
  <c r="X499" i="10"/>
  <c r="X498" i="10"/>
  <c r="X497" i="10"/>
  <c r="X496" i="10"/>
  <c r="X495" i="10"/>
  <c r="X475" i="10"/>
  <c r="X474" i="10"/>
  <c r="X473" i="10"/>
  <c r="X472" i="10"/>
  <c r="X470" i="10"/>
  <c r="X471" i="10"/>
  <c r="X450" i="10"/>
  <c r="X449" i="10"/>
  <c r="X448" i="10"/>
  <c r="X447" i="10"/>
  <c r="X446" i="10"/>
  <c r="X445" i="10"/>
  <c r="X425" i="10"/>
  <c r="X424" i="10"/>
  <c r="X423" i="10"/>
  <c r="X422" i="10"/>
  <c r="X421" i="10"/>
  <c r="X420" i="10"/>
  <c r="X400" i="10"/>
  <c r="X399" i="10"/>
  <c r="X398" i="10"/>
  <c r="X397" i="10"/>
  <c r="X396" i="10"/>
  <c r="X395" i="10"/>
  <c r="X375" i="10"/>
  <c r="X374" i="10"/>
  <c r="X373" i="10"/>
  <c r="X372" i="10"/>
  <c r="X371" i="10"/>
  <c r="X370" i="10"/>
  <c r="E452" i="11"/>
  <c r="E478" i="11" l="1"/>
  <c r="E501" i="11"/>
  <c r="E528" i="11"/>
  <c r="E533" i="18"/>
  <c r="H552" i="11"/>
  <c r="H535" i="18"/>
  <c r="H575" i="11"/>
  <c r="H558" i="18"/>
  <c r="E462" i="18"/>
  <c r="E479" i="11"/>
  <c r="E508" i="18"/>
  <c r="H510" i="18"/>
  <c r="H549" i="11"/>
  <c r="H532" i="18"/>
  <c r="H576" i="11"/>
  <c r="H559" i="18"/>
  <c r="E474" i="11"/>
  <c r="H459" i="18"/>
  <c r="H476" i="11"/>
  <c r="H486" i="18"/>
  <c r="H503" i="11"/>
  <c r="E524" i="11"/>
  <c r="H509" i="18"/>
  <c r="E554" i="11"/>
  <c r="E537" i="18"/>
  <c r="H579" i="11"/>
  <c r="H562" i="18"/>
  <c r="E475" i="11"/>
  <c r="H460" i="18"/>
  <c r="H477" i="11"/>
  <c r="E529" i="11"/>
  <c r="E512" i="18"/>
  <c r="E551" i="11"/>
  <c r="H553" i="11"/>
  <c r="H536" i="18"/>
  <c r="E476" i="11"/>
  <c r="H474" i="11"/>
  <c r="H457" i="18"/>
  <c r="H478" i="11"/>
  <c r="H461" i="18"/>
  <c r="E499" i="11"/>
  <c r="E509" i="18"/>
  <c r="H507" i="18"/>
  <c r="H511" i="18"/>
  <c r="E552" i="11"/>
  <c r="H550" i="11"/>
  <c r="H533" i="18"/>
  <c r="H554" i="11"/>
  <c r="H537" i="18"/>
  <c r="E579" i="11"/>
  <c r="E562" i="18"/>
  <c r="H577" i="11"/>
  <c r="H560" i="18"/>
  <c r="H458" i="18"/>
  <c r="H475" i="11"/>
  <c r="H462" i="18"/>
  <c r="H479" i="11"/>
  <c r="E500" i="11"/>
  <c r="E527" i="11"/>
  <c r="H508" i="18"/>
  <c r="H512" i="18"/>
  <c r="E549" i="11"/>
  <c r="E553" i="11"/>
  <c r="H551" i="11"/>
  <c r="H534" i="18"/>
  <c r="H574" i="11"/>
  <c r="H557" i="18"/>
  <c r="H578" i="11"/>
  <c r="H561" i="18"/>
  <c r="H454" i="11"/>
  <c r="H437" i="18"/>
  <c r="E451" i="11"/>
  <c r="E450" i="11"/>
  <c r="E449" i="11"/>
  <c r="H429" i="11"/>
  <c r="H412" i="18"/>
  <c r="E429" i="11"/>
  <c r="E412" i="18"/>
  <c r="H428" i="11"/>
  <c r="H411" i="18"/>
  <c r="H410" i="18"/>
  <c r="H427" i="11"/>
  <c r="H409" i="18"/>
  <c r="H426" i="11"/>
  <c r="H425" i="11"/>
  <c r="H408" i="18"/>
  <c r="E425" i="11"/>
  <c r="E535" i="18"/>
  <c r="E427" i="11"/>
  <c r="E525" i="11"/>
  <c r="E409" i="18"/>
  <c r="E557" i="18"/>
  <c r="E550" i="11"/>
  <c r="E411" i="18"/>
  <c r="E407" i="18"/>
  <c r="E433" i="18"/>
  <c r="E483" i="18"/>
  <c r="E511" i="18"/>
  <c r="E532" i="18"/>
  <c r="E534" i="18"/>
  <c r="E536" i="18"/>
  <c r="E560" i="18"/>
  <c r="H521" i="10"/>
  <c r="E526" i="11"/>
  <c r="E434" i="18"/>
  <c r="E458" i="18"/>
  <c r="E484" i="18"/>
  <c r="E558" i="18"/>
  <c r="E561" i="18"/>
  <c r="E432" i="18"/>
  <c r="E457" i="18"/>
  <c r="E459" i="18"/>
  <c r="E461" i="18"/>
  <c r="E482" i="18"/>
  <c r="E507" i="18"/>
  <c r="E510" i="18"/>
  <c r="E559" i="18"/>
  <c r="X435" i="18"/>
  <c r="X487" i="18"/>
  <c r="X537" i="18"/>
  <c r="X502" i="11"/>
  <c r="X462" i="18"/>
  <c r="X560" i="18"/>
  <c r="X426" i="11"/>
  <c r="X453" i="11"/>
  <c r="X476" i="11"/>
  <c r="X527" i="11"/>
  <c r="X549" i="11"/>
  <c r="X553" i="11"/>
  <c r="X409" i="18"/>
  <c r="X510" i="18"/>
  <c r="X427" i="11"/>
  <c r="X450" i="11"/>
  <c r="X454" i="11"/>
  <c r="X477" i="11"/>
  <c r="X499" i="11"/>
  <c r="X503" i="11"/>
  <c r="X524" i="11"/>
  <c r="X528" i="11"/>
  <c r="X550" i="11"/>
  <c r="X554" i="11"/>
  <c r="X577" i="11"/>
  <c r="X408" i="18"/>
  <c r="X412" i="18"/>
  <c r="X434" i="18"/>
  <c r="X457" i="18"/>
  <c r="X461" i="18"/>
  <c r="X484" i="18"/>
  <c r="X509" i="18"/>
  <c r="X532" i="18"/>
  <c r="X536" i="18"/>
  <c r="X559" i="18"/>
  <c r="X424" i="11"/>
  <c r="X428" i="11"/>
  <c r="X451" i="11"/>
  <c r="X474" i="11"/>
  <c r="X478" i="11"/>
  <c r="X500" i="11"/>
  <c r="X525" i="11"/>
  <c r="X529" i="11"/>
  <c r="X551" i="11"/>
  <c r="X574" i="11"/>
  <c r="X578" i="11"/>
  <c r="X407" i="18"/>
  <c r="X411" i="18"/>
  <c r="X483" i="18"/>
  <c r="X508" i="18"/>
  <c r="X512" i="18"/>
  <c r="X425" i="11"/>
  <c r="X429" i="11"/>
  <c r="X452" i="11"/>
  <c r="X475" i="11"/>
  <c r="X479" i="11"/>
  <c r="X501" i="11"/>
  <c r="X526" i="11"/>
  <c r="X552" i="11"/>
  <c r="X575" i="11"/>
  <c r="X579" i="11"/>
  <c r="X410" i="18"/>
  <c r="X433" i="18"/>
  <c r="X436" i="18"/>
  <c r="X459" i="18"/>
  <c r="X482" i="18"/>
  <c r="X486" i="18"/>
  <c r="X507" i="18"/>
  <c r="X511" i="18"/>
  <c r="X534" i="18"/>
  <c r="X557" i="18"/>
  <c r="X561" i="18"/>
  <c r="E575" i="11"/>
  <c r="E576" i="11"/>
  <c r="E574" i="11"/>
  <c r="E578" i="11"/>
  <c r="E577" i="11"/>
  <c r="H470" i="10"/>
  <c r="H471" i="10"/>
  <c r="H475" i="10"/>
  <c r="H450" i="10"/>
  <c r="H447" i="10"/>
  <c r="H421" i="10"/>
  <c r="H425" i="10"/>
  <c r="H422" i="10"/>
  <c r="H400" i="10"/>
  <c r="H396" i="10"/>
  <c r="H372" i="10"/>
  <c r="H375" i="10"/>
  <c r="H371" i="10"/>
  <c r="F219" i="20" l="1"/>
  <c r="C619" i="18"/>
  <c r="C613" i="18"/>
  <c r="C612" i="18"/>
  <c r="C611" i="18"/>
  <c r="C610" i="18"/>
  <c r="C609" i="18"/>
  <c r="C607" i="18"/>
  <c r="C606" i="18"/>
  <c r="K304" i="18"/>
  <c r="K248" i="14"/>
  <c r="K319" i="11"/>
  <c r="C54" i="68" l="1"/>
  <c r="C52" i="68"/>
  <c r="C48" i="68"/>
  <c r="C47" i="68"/>
  <c r="C46" i="68"/>
  <c r="C45" i="68"/>
  <c r="C44" i="68"/>
  <c r="C42" i="68"/>
  <c r="C41" i="68"/>
  <c r="C26" i="68"/>
  <c r="C24" i="68"/>
  <c r="C20" i="68"/>
  <c r="C19" i="68"/>
  <c r="C18" i="68"/>
  <c r="C16" i="68"/>
  <c r="C14" i="68"/>
  <c r="C17" i="68"/>
  <c r="C13" i="68"/>
  <c r="B71" i="14"/>
  <c r="B68" i="14"/>
  <c r="C631" i="11"/>
  <c r="C630" i="11"/>
  <c r="C629" i="11"/>
  <c r="C628" i="11"/>
  <c r="C627" i="11"/>
  <c r="C625" i="11"/>
  <c r="C624" i="11"/>
  <c r="B108" i="18"/>
  <c r="B105" i="18"/>
  <c r="B109" i="11"/>
  <c r="B106" i="11"/>
  <c r="X364" i="18"/>
  <c r="U364" i="18"/>
  <c r="X380" i="11"/>
  <c r="U380" i="11"/>
  <c r="T554" i="18" l="1"/>
  <c r="Q554" i="18"/>
  <c r="T571" i="11"/>
  <c r="Q571" i="11"/>
  <c r="F152" i="10"/>
  <c r="F149" i="10"/>
  <c r="F127" i="10"/>
  <c r="F567" i="18"/>
  <c r="F564" i="18"/>
  <c r="J553" i="18"/>
  <c r="J551" i="18"/>
  <c r="J550" i="18"/>
  <c r="J548" i="18"/>
  <c r="F584" i="11" l="1"/>
  <c r="F581" i="11"/>
  <c r="J565" i="11"/>
  <c r="J570" i="11"/>
  <c r="J567" i="11"/>
  <c r="J568" i="11"/>
  <c r="X48" i="10" l="1"/>
  <c r="U48" i="10"/>
  <c r="X41" i="10"/>
  <c r="U41" i="10"/>
  <c r="J400" i="18" l="1"/>
  <c r="L366" i="18" l="1"/>
  <c r="L382" i="11"/>
  <c r="L384" i="11"/>
  <c r="L368" i="18"/>
  <c r="E399" i="11"/>
  <c r="E383" i="18"/>
  <c r="L374" i="18"/>
  <c r="L390" i="11"/>
  <c r="E56" i="68"/>
  <c r="T53" i="68"/>
  <c r="T55" i="68"/>
  <c r="F50" i="68"/>
  <c r="Q38" i="68"/>
  <c r="I38" i="68"/>
  <c r="I37" i="68"/>
  <c r="I36" i="68"/>
  <c r="G34" i="68"/>
  <c r="I8" i="68"/>
  <c r="G6" i="68"/>
  <c r="G5" i="68"/>
  <c r="I601" i="18"/>
  <c r="X327" i="10"/>
  <c r="U327" i="10"/>
  <c r="B10" i="10"/>
  <c r="L337" i="10"/>
  <c r="F22" i="68" l="1"/>
  <c r="J603" i="18"/>
  <c r="E621" i="18"/>
  <c r="T618" i="18"/>
  <c r="G50" i="68"/>
  <c r="I9" i="68"/>
  <c r="T25" i="68"/>
  <c r="J10" i="68"/>
  <c r="G22" i="68"/>
  <c r="T27" i="68"/>
  <c r="R603" i="18"/>
  <c r="I602" i="18"/>
  <c r="R10" i="68"/>
  <c r="E28" i="68"/>
  <c r="H604" i="18"/>
  <c r="I619" i="11"/>
  <c r="H622" i="11"/>
  <c r="I11" i="68"/>
  <c r="L58" i="10"/>
  <c r="Z298" i="6"/>
  <c r="C347" i="63" s="1"/>
  <c r="V292" i="18" l="1"/>
  <c r="V307" i="11"/>
  <c r="V236" i="14"/>
  <c r="P292" i="18"/>
  <c r="P307" i="11"/>
  <c r="P236" i="14"/>
  <c r="J292" i="18"/>
  <c r="J307" i="11"/>
  <c r="J236" i="14"/>
  <c r="E514" i="8"/>
  <c r="F725" i="64" s="1"/>
  <c r="T214" i="10"/>
  <c r="Q214" i="10"/>
  <c r="H290" i="10" l="1"/>
  <c r="H327" i="18"/>
  <c r="H343" i="11"/>
  <c r="T239" i="10"/>
  <c r="Q239" i="10"/>
  <c r="T517" i="10"/>
  <c r="Q517" i="10"/>
  <c r="J516" i="10"/>
  <c r="J514" i="10"/>
  <c r="J513" i="10"/>
  <c r="J511" i="10"/>
  <c r="L510" i="10"/>
  <c r="F252" i="10"/>
  <c r="F249" i="10"/>
  <c r="J67" i="10"/>
  <c r="E67" i="10"/>
  <c r="V358" i="8"/>
  <c r="F895" i="64" s="1"/>
  <c r="E233" i="8"/>
  <c r="V77" i="8"/>
  <c r="F302" i="64" s="1"/>
  <c r="E145" i="10" s="1"/>
  <c r="N575" i="6"/>
  <c r="F54" i="64"/>
  <c r="AE418" i="6"/>
  <c r="F52" i="64" s="1"/>
  <c r="H436" i="18" l="1"/>
  <c r="H453" i="11"/>
  <c r="F552" i="64"/>
  <c r="F530" i="10" s="1"/>
  <c r="F278" i="10"/>
  <c r="F225" i="64"/>
  <c r="F896" i="64"/>
  <c r="L573" i="18" s="1"/>
  <c r="F53" i="64"/>
  <c r="F475" i="64"/>
  <c r="V399" i="11"/>
  <c r="V383" i="18"/>
  <c r="L564" i="11"/>
  <c r="L547" i="18"/>
  <c r="P67" i="10"/>
  <c r="H487" i="18" l="1"/>
  <c r="H504" i="11"/>
  <c r="L207" i="10"/>
  <c r="E242" i="10"/>
  <c r="E460" i="18"/>
  <c r="E477" i="11"/>
  <c r="H485" i="18"/>
  <c r="H502" i="11"/>
  <c r="V346" i="10"/>
  <c r="G598" i="18"/>
  <c r="G616" i="11"/>
  <c r="L591" i="11"/>
  <c r="L232" i="10"/>
  <c r="V67" i="10"/>
  <c r="I265" i="18" l="1"/>
  <c r="G265" i="18" s="1"/>
  <c r="H138" i="22"/>
  <c r="H120" i="14"/>
  <c r="G93" i="26"/>
  <c r="G74" i="40"/>
  <c r="Z285" i="6"/>
  <c r="C126" i="63" s="1"/>
  <c r="M254" i="18"/>
  <c r="H254" i="18"/>
  <c r="F336" i="11"/>
  <c r="G338" i="11"/>
  <c r="K347" i="18"/>
  <c r="K349" i="18"/>
  <c r="E378" i="18"/>
  <c r="E382" i="18"/>
  <c r="J396" i="11"/>
  <c r="P378" i="18"/>
  <c r="P379" i="18"/>
  <c r="P398" i="11"/>
  <c r="J405" i="11"/>
  <c r="F417" i="18"/>
  <c r="J426" i="18"/>
  <c r="K448" i="18"/>
  <c r="J453" i="18"/>
  <c r="F489" i="18"/>
  <c r="J500" i="18"/>
  <c r="F517" i="18"/>
  <c r="J525" i="18"/>
  <c r="J526" i="18"/>
  <c r="F4" i="10"/>
  <c r="G5" i="10"/>
  <c r="G6" i="10"/>
  <c r="G7" i="10"/>
  <c r="K31" i="10"/>
  <c r="K36" i="10"/>
  <c r="H38" i="10"/>
  <c r="E62" i="10"/>
  <c r="E66" i="10"/>
  <c r="J61" i="10"/>
  <c r="J62" i="10"/>
  <c r="J63" i="10"/>
  <c r="J64" i="10"/>
  <c r="J65" i="10"/>
  <c r="J66" i="10"/>
  <c r="P61" i="10"/>
  <c r="P62" i="10"/>
  <c r="P63" i="10"/>
  <c r="P64" i="10"/>
  <c r="P65" i="10"/>
  <c r="P66" i="10"/>
  <c r="F71" i="10"/>
  <c r="F72" i="10"/>
  <c r="J73" i="10"/>
  <c r="L74" i="10"/>
  <c r="I75" i="10"/>
  <c r="F77" i="10"/>
  <c r="J83" i="10"/>
  <c r="J85" i="10"/>
  <c r="J86" i="10"/>
  <c r="J88" i="10"/>
  <c r="F99" i="10"/>
  <c r="F102" i="10"/>
  <c r="J108" i="10"/>
  <c r="J110" i="10"/>
  <c r="J111" i="10"/>
  <c r="J113" i="10"/>
  <c r="F124" i="10"/>
  <c r="K133" i="10"/>
  <c r="J135" i="10"/>
  <c r="K158" i="10"/>
  <c r="J160" i="10"/>
  <c r="J161" i="10"/>
  <c r="J163" i="10"/>
  <c r="F177" i="10"/>
  <c r="J185" i="10"/>
  <c r="J186" i="10"/>
  <c r="J188" i="10"/>
  <c r="F199" i="10"/>
  <c r="F202" i="10"/>
  <c r="J208" i="10"/>
  <c r="J210" i="10"/>
  <c r="J211" i="10"/>
  <c r="J213" i="10"/>
  <c r="F224" i="10"/>
  <c r="F227" i="10"/>
  <c r="F283" i="10"/>
  <c r="G285" i="10"/>
  <c r="K312" i="10"/>
  <c r="K313" i="10"/>
  <c r="K315" i="10"/>
  <c r="K316" i="10"/>
  <c r="H317" i="10"/>
  <c r="E341" i="10"/>
  <c r="E343" i="10"/>
  <c r="E345" i="10"/>
  <c r="J340" i="10"/>
  <c r="J341" i="10"/>
  <c r="J342" i="10"/>
  <c r="J343" i="10"/>
  <c r="J344" i="10"/>
  <c r="J345" i="10"/>
  <c r="P340" i="10"/>
  <c r="P342" i="10"/>
  <c r="P343" i="10"/>
  <c r="P344" i="10"/>
  <c r="P345" i="10"/>
  <c r="F348" i="10"/>
  <c r="F349" i="10"/>
  <c r="F350" i="10"/>
  <c r="L352" i="10"/>
  <c r="I353" i="10"/>
  <c r="F355" i="10"/>
  <c r="J361" i="10"/>
  <c r="J363" i="10"/>
  <c r="J364" i="10"/>
  <c r="F377" i="10"/>
  <c r="F380" i="10"/>
  <c r="J386" i="10"/>
  <c r="J388" i="10"/>
  <c r="J389" i="10"/>
  <c r="J391" i="10"/>
  <c r="F402" i="10"/>
  <c r="F405" i="10"/>
  <c r="M411" i="10"/>
  <c r="J413" i="10"/>
  <c r="J414" i="10"/>
  <c r="J416" i="10"/>
  <c r="F427" i="10"/>
  <c r="F430" i="10"/>
  <c r="K436" i="10"/>
  <c r="J438" i="10"/>
  <c r="J439" i="10"/>
  <c r="J441" i="10"/>
  <c r="F452" i="10"/>
  <c r="F455" i="10"/>
  <c r="K461" i="10"/>
  <c r="J463" i="10"/>
  <c r="J464" i="10"/>
  <c r="J466" i="10"/>
  <c r="F480" i="10"/>
  <c r="J486" i="10"/>
  <c r="J488" i="10"/>
  <c r="J489" i="10"/>
  <c r="F502" i="10"/>
  <c r="F505" i="10"/>
  <c r="H54" i="11"/>
  <c r="H58" i="18"/>
  <c r="H63" i="20"/>
  <c r="G69" i="25"/>
  <c r="H128" i="18"/>
  <c r="H131" i="18"/>
  <c r="H134" i="11"/>
  <c r="H113" i="22"/>
  <c r="G103" i="40"/>
  <c r="F188" i="22"/>
  <c r="N250" i="18"/>
  <c r="W252" i="18"/>
  <c r="W256" i="18"/>
  <c r="W258" i="18"/>
  <c r="Q262" i="18"/>
  <c r="P271" i="18"/>
  <c r="J220" i="14"/>
  <c r="P291" i="11"/>
  <c r="J222" i="14"/>
  <c r="P278" i="18"/>
  <c r="J299" i="11"/>
  <c r="J291" i="18"/>
  <c r="P306" i="11"/>
  <c r="M293" i="18"/>
  <c r="L296" i="18"/>
  <c r="L297" i="18"/>
  <c r="P300" i="18"/>
  <c r="H320" i="11"/>
  <c r="S311" i="18"/>
  <c r="F313" i="18"/>
  <c r="H82" i="20"/>
  <c r="G76" i="39"/>
  <c r="H45" i="14"/>
  <c r="H87" i="22"/>
  <c r="H95" i="22"/>
  <c r="J92" i="18"/>
  <c r="G91" i="30"/>
  <c r="H102" i="22"/>
  <c r="H137" i="18"/>
  <c r="H142" i="18"/>
  <c r="H146" i="18"/>
  <c r="H147" i="18"/>
  <c r="H111" i="14"/>
  <c r="H150" i="18"/>
  <c r="I151" i="18"/>
  <c r="H153" i="18"/>
  <c r="H154" i="18"/>
  <c r="H155" i="18"/>
  <c r="H120" i="22"/>
  <c r="H122" i="22"/>
  <c r="H178" i="11"/>
  <c r="H124" i="22"/>
  <c r="H125" i="22"/>
  <c r="I126" i="22"/>
  <c r="H129" i="22"/>
  <c r="H131" i="22"/>
  <c r="H131" i="20"/>
  <c r="I135" i="22"/>
  <c r="H139" i="20"/>
  <c r="H148" i="22"/>
  <c r="H150" i="20"/>
  <c r="I154" i="22"/>
  <c r="H158" i="22"/>
  <c r="H162" i="22"/>
  <c r="H167" i="22"/>
  <c r="H169" i="22"/>
  <c r="I169" i="20"/>
  <c r="H176" i="22"/>
  <c r="H177" i="22"/>
  <c r="H178" i="22"/>
  <c r="M107" i="18"/>
  <c r="P285" i="18"/>
  <c r="J230" i="14"/>
  <c r="J287" i="18"/>
  <c r="P232" i="14"/>
  <c r="J280" i="18"/>
  <c r="P280" i="18"/>
  <c r="B3" i="62"/>
  <c r="B4" i="62"/>
  <c r="B5" i="62"/>
  <c r="B6" i="62"/>
  <c r="B7" i="62"/>
  <c r="B8" i="62"/>
  <c r="B9" i="62"/>
  <c r="B10" i="62"/>
  <c r="B11" i="62"/>
  <c r="B12" i="62"/>
  <c r="B13" i="62"/>
  <c r="B14" i="62"/>
  <c r="B15" i="62"/>
  <c r="B16" i="62"/>
  <c r="B17" i="62"/>
  <c r="B18" i="62"/>
  <c r="B19" i="62"/>
  <c r="B20" i="62"/>
  <c r="B21" i="62"/>
  <c r="B22" i="62"/>
  <c r="B64" i="62"/>
  <c r="B23" i="62"/>
  <c r="B24" i="62"/>
  <c r="B25" i="62"/>
  <c r="B26" i="62"/>
  <c r="B65" i="62"/>
  <c r="B27" i="62"/>
  <c r="B66" i="62"/>
  <c r="B67" i="62"/>
  <c r="B28" i="62"/>
  <c r="B29" i="62"/>
  <c r="B30" i="62"/>
  <c r="B31" i="62"/>
  <c r="B32" i="62"/>
  <c r="B33" i="62"/>
  <c r="B34" i="62"/>
  <c r="B35" i="62"/>
  <c r="B36" i="62"/>
  <c r="B37" i="62"/>
  <c r="B38" i="62"/>
  <c r="B39" i="62"/>
  <c r="B40" i="62"/>
  <c r="B41" i="62"/>
  <c r="B42" i="62"/>
  <c r="B43" i="62"/>
  <c r="B44" i="62"/>
  <c r="B45" i="62"/>
  <c r="B46" i="62"/>
  <c r="B47" i="62"/>
  <c r="B48" i="62"/>
  <c r="B49" i="62"/>
  <c r="B50" i="62"/>
  <c r="B51" i="62"/>
  <c r="B52" i="62"/>
  <c r="B53" i="62"/>
  <c r="B54" i="62"/>
  <c r="B55" i="62"/>
  <c r="B56" i="62"/>
  <c r="B57" i="62"/>
  <c r="B58" i="62"/>
  <c r="B59" i="62"/>
  <c r="B60" i="62"/>
  <c r="B61" i="62"/>
  <c r="B62" i="62"/>
  <c r="B63" i="62"/>
  <c r="B15" i="40"/>
  <c r="G96" i="40"/>
  <c r="B16" i="39"/>
  <c r="G62" i="39"/>
  <c r="G94" i="39"/>
  <c r="B15" i="30"/>
  <c r="G95" i="30"/>
  <c r="I5" i="29"/>
  <c r="I6" i="29"/>
  <c r="I7" i="29"/>
  <c r="I8" i="29"/>
  <c r="I9" i="29"/>
  <c r="I12" i="29"/>
  <c r="I13" i="29"/>
  <c r="I14" i="29"/>
  <c r="I15" i="29"/>
  <c r="I16" i="29"/>
  <c r="I19" i="29"/>
  <c r="I20" i="29"/>
  <c r="I21" i="29"/>
  <c r="I22" i="29"/>
  <c r="I23" i="29"/>
  <c r="B15" i="28"/>
  <c r="G73" i="28"/>
  <c r="G86" i="28"/>
  <c r="G95" i="28"/>
  <c r="B16" i="27"/>
  <c r="G72" i="27"/>
  <c r="G99" i="27"/>
  <c r="B16" i="26"/>
  <c r="G98" i="26"/>
  <c r="B15" i="25"/>
  <c r="G75" i="25"/>
  <c r="G97" i="25"/>
  <c r="B15" i="24"/>
  <c r="G82" i="24"/>
  <c r="G95" i="24"/>
  <c r="G97" i="24"/>
  <c r="AG74" i="23"/>
  <c r="R76" i="23"/>
  <c r="B17" i="22"/>
  <c r="O27" i="22"/>
  <c r="I29" i="22"/>
  <c r="O29" i="22"/>
  <c r="C44" i="22"/>
  <c r="L44" i="22"/>
  <c r="U44" i="22"/>
  <c r="H93" i="22"/>
  <c r="H103" i="22"/>
  <c r="H143" i="22"/>
  <c r="H150" i="22"/>
  <c r="H160" i="22"/>
  <c r="H165" i="22"/>
  <c r="H174" i="22"/>
  <c r="S196" i="22"/>
  <c r="G197" i="22"/>
  <c r="K197" i="22"/>
  <c r="O197" i="22"/>
  <c r="S197" i="22"/>
  <c r="G198" i="22"/>
  <c r="M198" i="22"/>
  <c r="S199" i="22"/>
  <c r="N200" i="22"/>
  <c r="O201" i="22"/>
  <c r="R201" i="22"/>
  <c r="J202" i="22"/>
  <c r="O203" i="22"/>
  <c r="R203" i="22"/>
  <c r="O204" i="22"/>
  <c r="R204" i="22"/>
  <c r="K206" i="22"/>
  <c r="T206" i="22"/>
  <c r="K207" i="22"/>
  <c r="T207" i="22"/>
  <c r="K208" i="22"/>
  <c r="T208" i="22"/>
  <c r="K209" i="22"/>
  <c r="T209" i="22"/>
  <c r="K212" i="22"/>
  <c r="K213" i="22"/>
  <c r="B14" i="20"/>
  <c r="I24" i="20"/>
  <c r="O24" i="20"/>
  <c r="I26" i="20"/>
  <c r="O26" i="20"/>
  <c r="C40" i="20"/>
  <c r="K40" i="20"/>
  <c r="S40" i="20"/>
  <c r="H94" i="20"/>
  <c r="H101" i="20"/>
  <c r="H120" i="20"/>
  <c r="H141" i="20"/>
  <c r="H148" i="20"/>
  <c r="I152" i="20"/>
  <c r="H158" i="20"/>
  <c r="H163" i="20"/>
  <c r="H167" i="20"/>
  <c r="H172" i="20"/>
  <c r="H176" i="20"/>
  <c r="S194" i="20"/>
  <c r="G195" i="20"/>
  <c r="K195" i="20"/>
  <c r="O195" i="20"/>
  <c r="S195" i="20"/>
  <c r="G196" i="20"/>
  <c r="M196" i="20"/>
  <c r="S197" i="20"/>
  <c r="N198" i="20"/>
  <c r="O199" i="20"/>
  <c r="R199" i="20"/>
  <c r="J200" i="20"/>
  <c r="O201" i="20"/>
  <c r="R201" i="20"/>
  <c r="O202" i="20"/>
  <c r="R202" i="20"/>
  <c r="O204" i="20"/>
  <c r="T205" i="20"/>
  <c r="W205" i="20"/>
  <c r="O206" i="20"/>
  <c r="L207" i="20"/>
  <c r="U207" i="20"/>
  <c r="L208" i="20"/>
  <c r="U208" i="20"/>
  <c r="L209" i="20"/>
  <c r="U209" i="20"/>
  <c r="L210" i="20"/>
  <c r="U210" i="20"/>
  <c r="L212" i="20"/>
  <c r="U212" i="20"/>
  <c r="L213" i="20"/>
  <c r="U213" i="20"/>
  <c r="K216" i="20"/>
  <c r="K217" i="20"/>
  <c r="C14" i="18"/>
  <c r="P24" i="18"/>
  <c r="P26" i="18"/>
  <c r="L35" i="18"/>
  <c r="L37" i="18"/>
  <c r="L38" i="18"/>
  <c r="I41" i="18"/>
  <c r="H99" i="18"/>
  <c r="H109" i="18"/>
  <c r="H139" i="18"/>
  <c r="H140" i="18"/>
  <c r="H141" i="18"/>
  <c r="H145" i="18"/>
  <c r="H158" i="18"/>
  <c r="H163" i="18"/>
  <c r="H197" i="18"/>
  <c r="D242" i="18"/>
  <c r="K242" i="18"/>
  <c r="P242" i="18"/>
  <c r="V242" i="18"/>
  <c r="D243" i="18"/>
  <c r="K243" i="18"/>
  <c r="I244" i="18"/>
  <c r="O244" i="18"/>
  <c r="U244" i="18"/>
  <c r="N249" i="18"/>
  <c r="H252" i="18"/>
  <c r="H253" i="18"/>
  <c r="R253" i="18"/>
  <c r="R254" i="18"/>
  <c r="W254" i="18"/>
  <c r="H256" i="18"/>
  <c r="R256" i="18"/>
  <c r="H258" i="18"/>
  <c r="R258" i="18"/>
  <c r="Q261" i="18"/>
  <c r="I264" i="18"/>
  <c r="L264" i="18"/>
  <c r="L265" i="18"/>
  <c r="I266" i="18"/>
  <c r="G266" i="18" s="1"/>
  <c r="B269" i="18"/>
  <c r="E269" i="18"/>
  <c r="H269" i="18"/>
  <c r="K269" i="18"/>
  <c r="N269" i="18"/>
  <c r="R269" i="18"/>
  <c r="W269" i="18"/>
  <c r="P276" i="18"/>
  <c r="J282" i="18"/>
  <c r="J286" i="18"/>
  <c r="J288" i="18"/>
  <c r="M294" i="18"/>
  <c r="P299" i="18"/>
  <c r="J300" i="18"/>
  <c r="J301" i="18"/>
  <c r="P301" i="18"/>
  <c r="I302" i="18"/>
  <c r="Q303" i="18"/>
  <c r="T303" i="18"/>
  <c r="F311" i="18"/>
  <c r="F312" i="18"/>
  <c r="S312" i="18"/>
  <c r="S313" i="18"/>
  <c r="G321" i="18"/>
  <c r="G323" i="18"/>
  <c r="B326" i="18"/>
  <c r="E326" i="18"/>
  <c r="H326" i="18"/>
  <c r="K326" i="18"/>
  <c r="N326" i="18"/>
  <c r="R326" i="18"/>
  <c r="W326" i="18"/>
  <c r="K348" i="18"/>
  <c r="K352" i="18"/>
  <c r="K353" i="18"/>
  <c r="U357" i="18"/>
  <c r="X357" i="18"/>
  <c r="E377" i="18"/>
  <c r="J377" i="18"/>
  <c r="P377" i="18"/>
  <c r="J378" i="18"/>
  <c r="J379" i="18"/>
  <c r="E380" i="18"/>
  <c r="E381" i="18"/>
  <c r="J381" i="18"/>
  <c r="P381" i="18"/>
  <c r="J382" i="18"/>
  <c r="P382" i="18"/>
  <c r="F386" i="18"/>
  <c r="F387" i="18"/>
  <c r="J388" i="18"/>
  <c r="L389" i="18"/>
  <c r="F392" i="18"/>
  <c r="K398" i="18"/>
  <c r="J401" i="18"/>
  <c r="J403" i="18"/>
  <c r="Q404" i="18"/>
  <c r="T404" i="18"/>
  <c r="F414" i="18"/>
  <c r="K423" i="18"/>
  <c r="J425" i="18"/>
  <c r="J428" i="18"/>
  <c r="Q429" i="18"/>
  <c r="T429" i="18"/>
  <c r="F439" i="18"/>
  <c r="F442" i="18"/>
  <c r="J450" i="18"/>
  <c r="J451" i="18"/>
  <c r="Q454" i="18"/>
  <c r="T454" i="18"/>
  <c r="F464" i="18"/>
  <c r="F467" i="18"/>
  <c r="K473" i="18"/>
  <c r="J475" i="18"/>
  <c r="J476" i="18"/>
  <c r="J478" i="18"/>
  <c r="Q479" i="18"/>
  <c r="T479" i="18"/>
  <c r="F492" i="18"/>
  <c r="J498" i="18"/>
  <c r="J501" i="18"/>
  <c r="J503" i="18"/>
  <c r="Q504" i="18"/>
  <c r="T504" i="18"/>
  <c r="F514" i="18"/>
  <c r="J523" i="18"/>
  <c r="J528" i="18"/>
  <c r="Q529" i="18"/>
  <c r="T529" i="18"/>
  <c r="F539" i="18"/>
  <c r="I6" i="15"/>
  <c r="I7" i="15"/>
  <c r="I8" i="15"/>
  <c r="I9" i="15"/>
  <c r="I13" i="15"/>
  <c r="I14" i="15"/>
  <c r="I15" i="15"/>
  <c r="I16" i="15"/>
  <c r="I20" i="15"/>
  <c r="I21" i="15"/>
  <c r="I22" i="15"/>
  <c r="I23" i="15"/>
  <c r="H14" i="14"/>
  <c r="N14" i="14"/>
  <c r="S14" i="14"/>
  <c r="X14" i="14"/>
  <c r="N15" i="14"/>
  <c r="S15" i="14"/>
  <c r="X15" i="14"/>
  <c r="AF18" i="14"/>
  <c r="AF19" i="14"/>
  <c r="AF21" i="14"/>
  <c r="AF23" i="14"/>
  <c r="AF24" i="14"/>
  <c r="AF25" i="14"/>
  <c r="AF26" i="14"/>
  <c r="AF28" i="14"/>
  <c r="AF29" i="14"/>
  <c r="AF30" i="14"/>
  <c r="AF31" i="14"/>
  <c r="J36" i="14"/>
  <c r="AF39" i="14"/>
  <c r="H40" i="14"/>
  <c r="AF40" i="14"/>
  <c r="AF41" i="14"/>
  <c r="H42" i="14"/>
  <c r="H44" i="14"/>
  <c r="AF48" i="14"/>
  <c r="AF49" i="14"/>
  <c r="AF50" i="14"/>
  <c r="H51" i="14"/>
  <c r="H53" i="14"/>
  <c r="AF57" i="14"/>
  <c r="AF58" i="14"/>
  <c r="AF59" i="14"/>
  <c r="H60" i="14"/>
  <c r="H62" i="14"/>
  <c r="J64" i="14"/>
  <c r="M70" i="14"/>
  <c r="H103" i="14"/>
  <c r="H104" i="14"/>
  <c r="H109" i="14"/>
  <c r="H113" i="14"/>
  <c r="H118" i="14"/>
  <c r="H132" i="14"/>
  <c r="H137" i="14"/>
  <c r="H141" i="14"/>
  <c r="H146" i="14"/>
  <c r="H150" i="14"/>
  <c r="H160" i="14"/>
  <c r="H164" i="14"/>
  <c r="D186" i="14"/>
  <c r="K186" i="14"/>
  <c r="P186" i="14"/>
  <c r="V186" i="14"/>
  <c r="D187" i="14"/>
  <c r="K187" i="14"/>
  <c r="I188" i="14"/>
  <c r="O188" i="14"/>
  <c r="U188" i="14"/>
  <c r="N193" i="14"/>
  <c r="H196" i="14"/>
  <c r="R196" i="14"/>
  <c r="H197" i="14"/>
  <c r="R197" i="14"/>
  <c r="R198" i="14"/>
  <c r="H200" i="14"/>
  <c r="R200" i="14"/>
  <c r="H202" i="14"/>
  <c r="R202" i="14"/>
  <c r="Q205" i="14"/>
  <c r="F207" i="14"/>
  <c r="I208" i="14"/>
  <c r="L208" i="14"/>
  <c r="I209" i="14"/>
  <c r="K209" i="14" s="1"/>
  <c r="L209" i="14"/>
  <c r="B213" i="14"/>
  <c r="E213" i="14"/>
  <c r="H213" i="14"/>
  <c r="K213" i="14"/>
  <c r="N213" i="14"/>
  <c r="R213" i="14"/>
  <c r="W213" i="14"/>
  <c r="P215" i="14"/>
  <c r="J224" i="14"/>
  <c r="J226" i="14"/>
  <c r="J231" i="14"/>
  <c r="J232" i="14"/>
  <c r="J235" i="14"/>
  <c r="M237" i="14"/>
  <c r="M238" i="14"/>
  <c r="P243" i="14"/>
  <c r="J244" i="14"/>
  <c r="P244" i="14"/>
  <c r="J245" i="14"/>
  <c r="P245" i="14"/>
  <c r="I246" i="14"/>
  <c r="Q247" i="14"/>
  <c r="T247" i="14"/>
  <c r="F255" i="14"/>
  <c r="S255" i="14"/>
  <c r="F256" i="14"/>
  <c r="S256" i="14"/>
  <c r="S257" i="14"/>
  <c r="I5" i="12"/>
  <c r="I6" i="12"/>
  <c r="I7" i="12"/>
  <c r="I8" i="12"/>
  <c r="I9" i="12"/>
  <c r="I12" i="12"/>
  <c r="I13" i="12"/>
  <c r="I14" i="12"/>
  <c r="I15" i="12"/>
  <c r="I16" i="12"/>
  <c r="I19" i="12"/>
  <c r="I20" i="12"/>
  <c r="I21" i="12"/>
  <c r="I22" i="12"/>
  <c r="I23" i="12"/>
  <c r="B13" i="11"/>
  <c r="P26" i="11"/>
  <c r="H52" i="11"/>
  <c r="H55" i="11"/>
  <c r="H68" i="11"/>
  <c r="H78" i="11"/>
  <c r="H80" i="11"/>
  <c r="H91" i="11"/>
  <c r="H98" i="11"/>
  <c r="H100" i="11"/>
  <c r="J102" i="11"/>
  <c r="M108" i="11"/>
  <c r="H141" i="11"/>
  <c r="H142" i="11"/>
  <c r="H147" i="11"/>
  <c r="H151" i="11"/>
  <c r="H156" i="11"/>
  <c r="H170" i="11"/>
  <c r="H175" i="11"/>
  <c r="H179" i="11"/>
  <c r="H184" i="11"/>
  <c r="H188" i="11"/>
  <c r="H198" i="11"/>
  <c r="H202" i="11"/>
  <c r="H207" i="11"/>
  <c r="D257" i="11"/>
  <c r="K257" i="11"/>
  <c r="P257" i="11"/>
  <c r="V257" i="11"/>
  <c r="D258" i="11"/>
  <c r="K258" i="11"/>
  <c r="I259" i="11"/>
  <c r="O259" i="11"/>
  <c r="U259" i="11"/>
  <c r="N264" i="11"/>
  <c r="H267" i="11"/>
  <c r="R267" i="11"/>
  <c r="H268" i="11"/>
  <c r="R268" i="11"/>
  <c r="H269" i="11"/>
  <c r="M269" i="11"/>
  <c r="R269" i="11"/>
  <c r="W269" i="11"/>
  <c r="H271" i="11"/>
  <c r="R271" i="11"/>
  <c r="H273" i="11"/>
  <c r="R273" i="11"/>
  <c r="Q276" i="11"/>
  <c r="F278" i="11"/>
  <c r="I279" i="11"/>
  <c r="L279" i="11"/>
  <c r="L280" i="11"/>
  <c r="B284" i="11"/>
  <c r="E284" i="11"/>
  <c r="H284" i="11"/>
  <c r="K284" i="11"/>
  <c r="N284" i="11"/>
  <c r="R284" i="11"/>
  <c r="W284" i="11"/>
  <c r="P286" i="11"/>
  <c r="P293" i="11"/>
  <c r="J297" i="11"/>
  <c r="J303" i="11"/>
  <c r="M308" i="11"/>
  <c r="M309" i="11"/>
  <c r="L312" i="11"/>
  <c r="P314" i="11"/>
  <c r="J315" i="11"/>
  <c r="P315" i="11"/>
  <c r="J316" i="11"/>
  <c r="P316" i="11"/>
  <c r="I317" i="11"/>
  <c r="Q318" i="11"/>
  <c r="T318" i="11"/>
  <c r="F326" i="11"/>
  <c r="S326" i="11"/>
  <c r="F327" i="11"/>
  <c r="S327" i="11"/>
  <c r="S328" i="11"/>
  <c r="I329" i="11"/>
  <c r="G337" i="11"/>
  <c r="G339" i="11"/>
  <c r="B342" i="11"/>
  <c r="E342" i="11"/>
  <c r="H342" i="11"/>
  <c r="K342" i="11"/>
  <c r="N342" i="11"/>
  <c r="R342" i="11"/>
  <c r="W342" i="11"/>
  <c r="K364" i="11"/>
  <c r="K369" i="11"/>
  <c r="U373" i="11"/>
  <c r="X373" i="11"/>
  <c r="E393" i="11"/>
  <c r="P393" i="11"/>
  <c r="E394" i="11"/>
  <c r="J394" i="11"/>
  <c r="J395" i="11"/>
  <c r="E396" i="11"/>
  <c r="E397" i="11"/>
  <c r="J397" i="11"/>
  <c r="P397" i="11"/>
  <c r="E398" i="11"/>
  <c r="J398" i="11"/>
  <c r="F402" i="11"/>
  <c r="F403" i="11"/>
  <c r="F404" i="11"/>
  <c r="I407" i="11"/>
  <c r="F409" i="11"/>
  <c r="K415" i="11"/>
  <c r="J417" i="11"/>
  <c r="J418" i="11"/>
  <c r="J420" i="11"/>
  <c r="Q421" i="11"/>
  <c r="T421" i="11"/>
  <c r="F431" i="11"/>
  <c r="K440" i="11"/>
  <c r="J442" i="11"/>
  <c r="J445" i="11"/>
  <c r="Q446" i="11"/>
  <c r="T446" i="11"/>
  <c r="F456" i="11"/>
  <c r="F459" i="11"/>
  <c r="K465" i="11"/>
  <c r="J467" i="11"/>
  <c r="J468" i="11"/>
  <c r="J470" i="11"/>
  <c r="Q471" i="11"/>
  <c r="T471" i="11"/>
  <c r="F481" i="11"/>
  <c r="F484" i="11"/>
  <c r="K490" i="11"/>
  <c r="J492" i="11"/>
  <c r="J493" i="11"/>
  <c r="J495" i="11"/>
  <c r="Q496" i="11"/>
  <c r="T496" i="11"/>
  <c r="F506" i="11"/>
  <c r="F509" i="11"/>
  <c r="J515" i="11"/>
  <c r="J517" i="11"/>
  <c r="J518" i="11"/>
  <c r="J520" i="11"/>
  <c r="Q521" i="11"/>
  <c r="T521" i="11"/>
  <c r="F531" i="11"/>
  <c r="J540" i="11"/>
  <c r="J542" i="11"/>
  <c r="J545" i="11"/>
  <c r="Q546" i="11"/>
  <c r="T546" i="11"/>
  <c r="F556" i="11"/>
  <c r="E10" i="10"/>
  <c r="H10" i="10"/>
  <c r="K10" i="10"/>
  <c r="N10" i="10"/>
  <c r="R10" i="10"/>
  <c r="W10" i="10"/>
  <c r="K32" i="10"/>
  <c r="K33" i="10"/>
  <c r="K34" i="10"/>
  <c r="K37" i="10"/>
  <c r="E61" i="10"/>
  <c r="E63" i="10"/>
  <c r="E64" i="10"/>
  <c r="E65" i="10"/>
  <c r="F70" i="10"/>
  <c r="Q89" i="10"/>
  <c r="T89" i="10"/>
  <c r="Q114" i="10"/>
  <c r="T114" i="10"/>
  <c r="Q139" i="10"/>
  <c r="T139" i="10"/>
  <c r="Q164" i="10"/>
  <c r="T164" i="10"/>
  <c r="Q189" i="10"/>
  <c r="T189" i="10"/>
  <c r="G284" i="10"/>
  <c r="B289" i="10"/>
  <c r="E289" i="10"/>
  <c r="H289" i="10"/>
  <c r="K289" i="10"/>
  <c r="N289" i="10"/>
  <c r="R289" i="10"/>
  <c r="W289" i="10"/>
  <c r="K310" i="10"/>
  <c r="K311" i="10"/>
  <c r="U320" i="10"/>
  <c r="X320" i="10"/>
  <c r="E340" i="10"/>
  <c r="P341" i="10"/>
  <c r="E342" i="10"/>
  <c r="E344" i="10"/>
  <c r="J351" i="10"/>
  <c r="J366" i="10"/>
  <c r="Q367" i="10"/>
  <c r="T367" i="10"/>
  <c r="Q392" i="10"/>
  <c r="T392" i="10"/>
  <c r="Q417" i="10"/>
  <c r="T417" i="10"/>
  <c r="Q442" i="10"/>
  <c r="T442" i="10"/>
  <c r="Q467" i="10"/>
  <c r="T467" i="10"/>
  <c r="Q492" i="10"/>
  <c r="T492" i="10"/>
  <c r="F254" i="64"/>
  <c r="F256" i="64"/>
  <c r="H97" i="10" s="1"/>
  <c r="F258" i="64"/>
  <c r="X93" i="10" s="1"/>
  <c r="AD9" i="8"/>
  <c r="AE50" i="8"/>
  <c r="V71" i="8"/>
  <c r="V72" i="8"/>
  <c r="F297" i="64" s="1"/>
  <c r="J138" i="10" s="1"/>
  <c r="V73" i="8"/>
  <c r="F298" i="64" s="1"/>
  <c r="V74" i="8"/>
  <c r="F299" i="64" s="1"/>
  <c r="V75" i="8"/>
  <c r="F300" i="64" s="1"/>
  <c r="V76" i="8"/>
  <c r="F301" i="64" s="1"/>
  <c r="E144" i="10" s="1"/>
  <c r="E95" i="8"/>
  <c r="E118" i="8"/>
  <c r="E141" i="8"/>
  <c r="E164" i="8"/>
  <c r="E187" i="8"/>
  <c r="E210" i="8"/>
  <c r="F448" i="64" s="1"/>
  <c r="L331" i="10" s="1"/>
  <c r="F506" i="64"/>
  <c r="E450" i="10" s="1"/>
  <c r="F507" i="64"/>
  <c r="H445" i="10" s="1"/>
  <c r="F508" i="64"/>
  <c r="H446" i="10" s="1"/>
  <c r="AD288" i="8"/>
  <c r="V352" i="8"/>
  <c r="V353" i="8"/>
  <c r="F547" i="64" s="1"/>
  <c r="X522" i="10" s="1"/>
  <c r="V354" i="8"/>
  <c r="F548" i="64" s="1"/>
  <c r="X523" i="10" s="1"/>
  <c r="V355" i="8"/>
  <c r="F549" i="64" s="1"/>
  <c r="X524" i="10" s="1"/>
  <c r="V356" i="8"/>
  <c r="F550" i="64" s="1"/>
  <c r="V357" i="8"/>
  <c r="F551" i="64" s="1"/>
  <c r="F527" i="10" s="1"/>
  <c r="F553" i="64"/>
  <c r="T620" i="18" s="1"/>
  <c r="F554" i="64"/>
  <c r="E375" i="8"/>
  <c r="E398" i="8"/>
  <c r="E421" i="8"/>
  <c r="F617" i="64" s="1"/>
  <c r="F615" i="18" s="1"/>
  <c r="E444" i="8"/>
  <c r="E467" i="8"/>
  <c r="E490" i="8"/>
  <c r="AP275" i="6"/>
  <c r="Z283" i="6"/>
  <c r="C123" i="63" s="1"/>
  <c r="Z286" i="6"/>
  <c r="C336" i="63" s="1"/>
  <c r="Z288" i="6"/>
  <c r="C129" i="63" s="1"/>
  <c r="Z290" i="6"/>
  <c r="C132" i="63" s="1"/>
  <c r="Z291" i="6"/>
  <c r="C324" i="63" s="1"/>
  <c r="Z292" i="6"/>
  <c r="C327" i="63" s="1"/>
  <c r="Z293" i="6"/>
  <c r="C330" i="63" s="1"/>
  <c r="Z294" i="6"/>
  <c r="C333" i="63" s="1"/>
  <c r="Z297" i="6"/>
  <c r="C135" i="63" s="1"/>
  <c r="AK311" i="6"/>
  <c r="AN349" i="6"/>
  <c r="AO389" i="6"/>
  <c r="AE412" i="6"/>
  <c r="AE413" i="6"/>
  <c r="F47" i="64" s="1"/>
  <c r="AE414" i="6"/>
  <c r="F48" i="64" s="1"/>
  <c r="AE415" i="6"/>
  <c r="F49" i="64" s="1"/>
  <c r="AE416" i="6"/>
  <c r="AE417" i="6"/>
  <c r="M436" i="6"/>
  <c r="F63" i="64" s="1"/>
  <c r="N459" i="6"/>
  <c r="F90" i="64" s="1"/>
  <c r="N482" i="6"/>
  <c r="F117" i="64" s="1"/>
  <c r="N505" i="6"/>
  <c r="F144" i="64" s="1"/>
  <c r="N528" i="6"/>
  <c r="F171" i="64" s="1"/>
  <c r="N551" i="6"/>
  <c r="F198" i="64" s="1"/>
  <c r="X525" i="10" l="1"/>
  <c r="J487" i="10"/>
  <c r="G286" i="10"/>
  <c r="H95" i="10"/>
  <c r="J184" i="10"/>
  <c r="E143" i="10"/>
  <c r="J491" i="10"/>
  <c r="K183" i="10"/>
  <c r="E142" i="10"/>
  <c r="H501" i="11"/>
  <c r="H484" i="18"/>
  <c r="H483" i="18"/>
  <c r="H500" i="11"/>
  <c r="H432" i="18"/>
  <c r="H449" i="11"/>
  <c r="H482" i="18"/>
  <c r="H499" i="11"/>
  <c r="E487" i="18"/>
  <c r="E504" i="11"/>
  <c r="E454" i="11"/>
  <c r="E437" i="18"/>
  <c r="E485" i="18"/>
  <c r="E502" i="11"/>
  <c r="H433" i="18"/>
  <c r="H450" i="11"/>
  <c r="E503" i="11"/>
  <c r="E486" i="18"/>
  <c r="F546" i="64"/>
  <c r="V340" i="10" s="1"/>
  <c r="V359" i="8"/>
  <c r="F555" i="64" s="1"/>
  <c r="E495" i="10" s="1"/>
  <c r="F296" i="64"/>
  <c r="V61" i="10" s="1"/>
  <c r="V79" i="8"/>
  <c r="F305" i="64" s="1"/>
  <c r="H142" i="10" s="1"/>
  <c r="F46" i="64"/>
  <c r="AE420" i="6"/>
  <c r="F55" i="64" s="1"/>
  <c r="C109" i="63"/>
  <c r="N275" i="11" s="1"/>
  <c r="D120" i="63"/>
  <c r="C120" i="63" s="1"/>
  <c r="K289" i="11" s="1"/>
  <c r="F50" i="64"/>
  <c r="F698" i="64"/>
  <c r="L485" i="10" s="1"/>
  <c r="F590" i="64"/>
  <c r="F394" i="64"/>
  <c r="X219" i="10" s="1"/>
  <c r="F671" i="64"/>
  <c r="L460" i="10" s="1"/>
  <c r="F563" i="64"/>
  <c r="H497" i="10" s="1"/>
  <c r="F367" i="64"/>
  <c r="X194" i="10" s="1"/>
  <c r="F644" i="64"/>
  <c r="F340" i="64"/>
  <c r="X169" i="10" s="1"/>
  <c r="F51" i="64"/>
  <c r="F421" i="64"/>
  <c r="X244" i="10" s="1"/>
  <c r="F313" i="64"/>
  <c r="X144" i="10" s="1"/>
  <c r="C119" i="63"/>
  <c r="C108" i="63"/>
  <c r="H139" i="11"/>
  <c r="H101" i="14"/>
  <c r="H81" i="18"/>
  <c r="I171" i="22"/>
  <c r="I159" i="18"/>
  <c r="G99" i="26"/>
  <c r="H193" i="11"/>
  <c r="H155" i="14"/>
  <c r="H96" i="14"/>
  <c r="H185" i="18"/>
  <c r="H148" i="18"/>
  <c r="H72" i="18"/>
  <c r="H136" i="20"/>
  <c r="H90" i="20"/>
  <c r="H154" i="11"/>
  <c r="I144" i="11"/>
  <c r="H101" i="11"/>
  <c r="H89" i="11"/>
  <c r="I262" i="14"/>
  <c r="I143" i="14"/>
  <c r="I106" i="14"/>
  <c r="H63" i="14"/>
  <c r="I180" i="18"/>
  <c r="H100" i="18"/>
  <c r="H174" i="20"/>
  <c r="H156" i="20"/>
  <c r="I133" i="20"/>
  <c r="H83" i="20"/>
  <c r="H152" i="22"/>
  <c r="H141" i="22"/>
  <c r="I160" i="11"/>
  <c r="H110" i="11"/>
  <c r="H82" i="11"/>
  <c r="I122" i="14"/>
  <c r="H72" i="14"/>
  <c r="I314" i="18"/>
  <c r="F263" i="18"/>
  <c r="H192" i="18"/>
  <c r="H176" i="18"/>
  <c r="H157" i="18"/>
  <c r="I143" i="18"/>
  <c r="H138" i="18"/>
  <c r="H129" i="20"/>
  <c r="G55" i="25"/>
  <c r="V228" i="14"/>
  <c r="I190" i="11"/>
  <c r="I181" i="11"/>
  <c r="I135" i="11"/>
  <c r="I152" i="14"/>
  <c r="H116" i="14"/>
  <c r="H195" i="18"/>
  <c r="H165" i="20"/>
  <c r="H146" i="20"/>
  <c r="H102" i="20"/>
  <c r="H196" i="11"/>
  <c r="H186" i="11"/>
  <c r="H177" i="11"/>
  <c r="H158" i="11"/>
  <c r="H149" i="11"/>
  <c r="H158" i="14"/>
  <c r="H148" i="14"/>
  <c r="H139" i="14"/>
  <c r="H203" i="18"/>
  <c r="I189" i="18"/>
  <c r="H133" i="18"/>
  <c r="H88" i="18"/>
  <c r="H182" i="20"/>
  <c r="H160" i="20"/>
  <c r="I124" i="20"/>
  <c r="H104" i="22"/>
  <c r="G98" i="25"/>
  <c r="J347" i="10"/>
  <c r="V342" i="10"/>
  <c r="V65" i="10"/>
  <c r="V345" i="10"/>
  <c r="P69" i="10"/>
  <c r="V64" i="10"/>
  <c r="P347" i="10"/>
  <c r="V66" i="10"/>
  <c r="V62" i="10"/>
  <c r="L410" i="10"/>
  <c r="V341" i="10"/>
  <c r="J69" i="10"/>
  <c r="V63" i="10"/>
  <c r="D261" i="11"/>
  <c r="G84" i="26"/>
  <c r="H139" i="22"/>
  <c r="H65" i="22"/>
  <c r="G57" i="40"/>
  <c r="G58" i="27"/>
  <c r="G58" i="40"/>
  <c r="G51" i="40"/>
  <c r="G50" i="30"/>
  <c r="H16" i="14"/>
  <c r="P20" i="11"/>
  <c r="H132" i="11"/>
  <c r="H73" i="11"/>
  <c r="H92" i="14"/>
  <c r="H48" i="14"/>
  <c r="H33" i="14"/>
  <c r="H24" i="14"/>
  <c r="H169" i="18"/>
  <c r="H85" i="18"/>
  <c r="H67" i="18"/>
  <c r="P31" i="18"/>
  <c r="H74" i="20"/>
  <c r="H184" i="22"/>
  <c r="H76" i="22"/>
  <c r="G69" i="26"/>
  <c r="G85" i="27"/>
  <c r="G73" i="30"/>
  <c r="H206" i="11"/>
  <c r="H62" i="11"/>
  <c r="H168" i="14"/>
  <c r="H57" i="14"/>
  <c r="H22" i="14"/>
  <c r="H193" i="18"/>
  <c r="H129" i="18"/>
  <c r="H94" i="18"/>
  <c r="H80" i="18"/>
  <c r="H51" i="18"/>
  <c r="G68" i="25"/>
  <c r="G106" i="27"/>
  <c r="G63" i="28"/>
  <c r="G105" i="26"/>
  <c r="G50" i="26"/>
  <c r="G102" i="30"/>
  <c r="H168" i="11"/>
  <c r="H86" i="11"/>
  <c r="J74" i="11"/>
  <c r="H64" i="11"/>
  <c r="H166" i="14"/>
  <c r="H121" i="14"/>
  <c r="H94" i="14"/>
  <c r="H17" i="14"/>
  <c r="H205" i="18"/>
  <c r="H167" i="18"/>
  <c r="H77" i="18"/>
  <c r="H61" i="18"/>
  <c r="H137" i="20"/>
  <c r="H79" i="20"/>
  <c r="H53" i="20"/>
  <c r="H115" i="22"/>
  <c r="H81" i="22"/>
  <c r="H55" i="22"/>
  <c r="G104" i="25"/>
  <c r="G70" i="25"/>
  <c r="G52" i="25"/>
  <c r="G103" i="26"/>
  <c r="G76" i="26"/>
  <c r="G77" i="27"/>
  <c r="G102" i="28"/>
  <c r="G68" i="28"/>
  <c r="G240" i="18"/>
  <c r="H204" i="11"/>
  <c r="H159" i="11"/>
  <c r="H71" i="11"/>
  <c r="H60" i="11"/>
  <c r="P31" i="11"/>
  <c r="H130" i="14"/>
  <c r="H35" i="14"/>
  <c r="H30" i="14"/>
  <c r="H26" i="14"/>
  <c r="H201" i="18"/>
  <c r="H70" i="18"/>
  <c r="H54" i="18"/>
  <c r="H113" i="20"/>
  <c r="H69" i="20"/>
  <c r="H74" i="22"/>
  <c r="G102" i="24"/>
  <c r="G73" i="24"/>
  <c r="G61" i="25"/>
  <c r="G107" i="26"/>
  <c r="G62" i="26"/>
  <c r="G67" i="27"/>
  <c r="G57" i="28"/>
  <c r="G63" i="30"/>
  <c r="I210" i="14"/>
  <c r="I281" i="11"/>
  <c r="K281" i="11" s="1"/>
  <c r="I280" i="11"/>
  <c r="G280" i="11" s="1"/>
  <c r="F320" i="18"/>
  <c r="J306" i="11"/>
  <c r="J302" i="11"/>
  <c r="J301" i="11"/>
  <c r="J229" i="14"/>
  <c r="J285" i="18"/>
  <c r="J300" i="11"/>
  <c r="J284" i="18"/>
  <c r="J228" i="14"/>
  <c r="J295" i="11"/>
  <c r="J278" i="18"/>
  <c r="J276" i="18"/>
  <c r="G57" i="27"/>
  <c r="H95" i="11"/>
  <c r="W198" i="14"/>
  <c r="H59" i="20"/>
  <c r="H89" i="22"/>
  <c r="G83" i="25"/>
  <c r="G53" i="28"/>
  <c r="H203" i="11"/>
  <c r="H194" i="11"/>
  <c r="H164" i="11"/>
  <c r="H58" i="11"/>
  <c r="M198" i="14"/>
  <c r="H156" i="14"/>
  <c r="H126" i="14"/>
  <c r="H20" i="14"/>
  <c r="H57" i="18"/>
  <c r="H87" i="20"/>
  <c r="G56" i="26"/>
  <c r="H67" i="11"/>
  <c r="G209" i="14"/>
  <c r="P230" i="14"/>
  <c r="P286" i="18"/>
  <c r="H69" i="14"/>
  <c r="H107" i="11"/>
  <c r="H149" i="22"/>
  <c r="H147" i="20"/>
  <c r="H186" i="18"/>
  <c r="H187" i="11"/>
  <c r="H130" i="20"/>
  <c r="H149" i="14"/>
  <c r="H146" i="11"/>
  <c r="G82" i="28"/>
  <c r="G84" i="25"/>
  <c r="H88" i="20"/>
  <c r="H86" i="18"/>
  <c r="H90" i="22"/>
  <c r="H49" i="14"/>
  <c r="P25" i="25"/>
  <c r="P19" i="11"/>
  <c r="O22" i="22"/>
  <c r="O19" i="20"/>
  <c r="I316" i="18"/>
  <c r="I331" i="11"/>
  <c r="J299" i="18"/>
  <c r="J271" i="18"/>
  <c r="J286" i="11"/>
  <c r="M271" i="11"/>
  <c r="M256" i="18"/>
  <c r="H166" i="18"/>
  <c r="H167" i="11"/>
  <c r="O40" i="22"/>
  <c r="O35" i="20"/>
  <c r="H110" i="20"/>
  <c r="H73" i="22"/>
  <c r="H69" i="18"/>
  <c r="P30" i="11"/>
  <c r="G65" i="24"/>
  <c r="H32" i="14"/>
  <c r="H70" i="11"/>
  <c r="G64" i="39"/>
  <c r="G65" i="28"/>
  <c r="G69" i="27"/>
  <c r="H71" i="20"/>
  <c r="G61" i="26"/>
  <c r="G58" i="28"/>
  <c r="G62" i="27"/>
  <c r="H62" i="18"/>
  <c r="H63" i="11"/>
  <c r="J314" i="11"/>
  <c r="P301" i="11"/>
  <c r="P297" i="11"/>
  <c r="H87" i="11"/>
  <c r="M200" i="14"/>
  <c r="H129" i="14"/>
  <c r="H112" i="22"/>
  <c r="H70" i="22"/>
  <c r="M73" i="14"/>
  <c r="M110" i="18"/>
  <c r="H171" i="20"/>
  <c r="H168" i="22"/>
  <c r="H166" i="20"/>
  <c r="H151" i="20"/>
  <c r="H177" i="18"/>
  <c r="H140" i="14"/>
  <c r="H123" i="22"/>
  <c r="H121" i="20"/>
  <c r="H150" i="11"/>
  <c r="H149" i="18"/>
  <c r="H112" i="14"/>
  <c r="G84" i="39"/>
  <c r="G85" i="24"/>
  <c r="H90" i="11"/>
  <c r="H91" i="20"/>
  <c r="H89" i="18"/>
  <c r="H52" i="14"/>
  <c r="P235" i="14"/>
  <c r="P291" i="18"/>
  <c r="P220" i="14"/>
  <c r="M258" i="18"/>
  <c r="M202" i="14"/>
  <c r="M196" i="14"/>
  <c r="M267" i="11"/>
  <c r="I114" i="20"/>
  <c r="I171" i="11"/>
  <c r="I116" i="22"/>
  <c r="I133" i="14"/>
  <c r="H131" i="11"/>
  <c r="H93" i="14"/>
  <c r="G57" i="26"/>
  <c r="G56" i="25"/>
  <c r="H62" i="22"/>
  <c r="H60" i="20"/>
  <c r="H21" i="14"/>
  <c r="G55" i="40"/>
  <c r="G54" i="28"/>
  <c r="G54" i="24"/>
  <c r="H59" i="11"/>
  <c r="J93" i="11"/>
  <c r="H25" i="14"/>
  <c r="M252" i="18"/>
  <c r="I170" i="18"/>
  <c r="H106" i="18"/>
  <c r="H175" i="20"/>
  <c r="G58" i="24"/>
  <c r="G85" i="26"/>
  <c r="G68" i="26"/>
  <c r="I163" i="22"/>
  <c r="I161" i="20"/>
  <c r="H159" i="14"/>
  <c r="H196" i="18"/>
  <c r="H140" i="20"/>
  <c r="H197" i="11"/>
  <c r="H117" i="14"/>
  <c r="H140" i="11"/>
  <c r="H96" i="22"/>
  <c r="J55" i="14"/>
  <c r="H86" i="22"/>
  <c r="G78" i="30"/>
  <c r="H83" i="11"/>
  <c r="H84" i="20"/>
  <c r="H82" i="18"/>
  <c r="P226" i="14"/>
  <c r="P282" i="18"/>
  <c r="Q206" i="14"/>
  <c r="Q277" i="11"/>
  <c r="M253" i="18"/>
  <c r="M197" i="14"/>
  <c r="M268" i="11"/>
  <c r="F194" i="22"/>
  <c r="G253" i="11"/>
  <c r="G184" i="14"/>
  <c r="G102" i="39"/>
  <c r="G103" i="30"/>
  <c r="G103" i="28"/>
  <c r="G107" i="27"/>
  <c r="G105" i="25"/>
  <c r="G103" i="24"/>
  <c r="H185" i="22"/>
  <c r="H167" i="14"/>
  <c r="G106" i="26"/>
  <c r="H204" i="18"/>
  <c r="H183" i="20"/>
  <c r="I134" i="18"/>
  <c r="I97" i="14"/>
  <c r="G62" i="24"/>
  <c r="H68" i="20"/>
  <c r="H29" i="14"/>
  <c r="G65" i="26"/>
  <c r="G64" i="25"/>
  <c r="H66" i="18"/>
  <c r="G50" i="40"/>
  <c r="H53" i="18"/>
  <c r="G51" i="25"/>
  <c r="H79" i="11"/>
  <c r="M273" i="11"/>
  <c r="H205" i="11"/>
  <c r="H155" i="11"/>
  <c r="J243" i="14"/>
  <c r="J215" i="14"/>
  <c r="H108" i="14"/>
  <c r="H102" i="14"/>
  <c r="P30" i="18"/>
  <c r="F192" i="20"/>
  <c r="H157" i="20"/>
  <c r="H64" i="20"/>
  <c r="H159" i="22"/>
  <c r="H132" i="22"/>
  <c r="G67" i="25"/>
  <c r="G65" i="30"/>
  <c r="H31" i="14"/>
  <c r="H128" i="14"/>
  <c r="H88" i="11"/>
  <c r="H97" i="11"/>
  <c r="H145" i="14"/>
  <c r="H53" i="11"/>
  <c r="H59" i="14"/>
  <c r="H97" i="20"/>
  <c r="H89" i="20"/>
  <c r="H173" i="22"/>
  <c r="H153" i="22"/>
  <c r="H134" i="22"/>
  <c r="G88" i="24"/>
  <c r="G86" i="27"/>
  <c r="G83" i="40"/>
  <c r="G90" i="24"/>
  <c r="P302" i="11"/>
  <c r="P300" i="11"/>
  <c r="H165" i="11"/>
  <c r="H92" i="11"/>
  <c r="H69" i="11"/>
  <c r="W253" i="18"/>
  <c r="L282" i="11"/>
  <c r="H169" i="11"/>
  <c r="H34" i="14"/>
  <c r="H165" i="14"/>
  <c r="H68" i="18"/>
  <c r="G250" i="11"/>
  <c r="H50" i="14"/>
  <c r="H135" i="20"/>
  <c r="H192" i="11"/>
  <c r="H183" i="11"/>
  <c r="H174" i="11"/>
  <c r="H157" i="11"/>
  <c r="I152" i="11"/>
  <c r="H148" i="11"/>
  <c r="H143" i="11"/>
  <c r="H133" i="11"/>
  <c r="H96" i="11"/>
  <c r="H72" i="11"/>
  <c r="L240" i="14"/>
  <c r="P222" i="14"/>
  <c r="L211" i="14"/>
  <c r="W197" i="14"/>
  <c r="W196" i="14"/>
  <c r="N194" i="14"/>
  <c r="G183" i="14"/>
  <c r="H131" i="14"/>
  <c r="H127" i="14"/>
  <c r="H61" i="14"/>
  <c r="H41" i="14"/>
  <c r="H39" i="14"/>
  <c r="H23" i="14"/>
  <c r="H191" i="18"/>
  <c r="H173" i="18"/>
  <c r="H108" i="20"/>
  <c r="G105" i="27"/>
  <c r="L311" i="11"/>
  <c r="P299" i="11"/>
  <c r="P295" i="11"/>
  <c r="W273" i="11"/>
  <c r="W271" i="11"/>
  <c r="W268" i="11"/>
  <c r="W267" i="11"/>
  <c r="N265" i="11"/>
  <c r="I199" i="11"/>
  <c r="H195" i="11"/>
  <c r="H138" i="11"/>
  <c r="H99" i="11"/>
  <c r="H81" i="11"/>
  <c r="H77" i="11"/>
  <c r="H61" i="11"/>
  <c r="W202" i="14"/>
  <c r="W200" i="14"/>
  <c r="F178" i="14"/>
  <c r="H154" i="14"/>
  <c r="H136" i="14"/>
  <c r="H119" i="14"/>
  <c r="I114" i="14"/>
  <c r="H110" i="14"/>
  <c r="H105" i="14"/>
  <c r="H95" i="14"/>
  <c r="H58" i="14"/>
  <c r="H54" i="14"/>
  <c r="H43" i="14"/>
  <c r="H15" i="14"/>
  <c r="L267" i="18"/>
  <c r="H179" i="18"/>
  <c r="H156" i="18"/>
  <c r="G75" i="26"/>
  <c r="F224" i="11"/>
  <c r="H189" i="11"/>
  <c r="H185" i="11"/>
  <c r="H180" i="11"/>
  <c r="H176" i="11"/>
  <c r="H166" i="11"/>
  <c r="J84" i="11"/>
  <c r="P228" i="14"/>
  <c r="P224" i="14"/>
  <c r="H169" i="14"/>
  <c r="H100" i="14"/>
  <c r="H132" i="18"/>
  <c r="H98" i="18"/>
  <c r="H71" i="18"/>
  <c r="H60" i="18"/>
  <c r="O36" i="20"/>
  <c r="G78" i="25"/>
  <c r="G75" i="39"/>
  <c r="H202" i="18"/>
  <c r="H54" i="20"/>
  <c r="H111" i="22"/>
  <c r="F111" i="27"/>
  <c r="H80" i="20"/>
  <c r="G83" i="30"/>
  <c r="H98" i="20"/>
  <c r="H117" i="20"/>
  <c r="I161" i="14"/>
  <c r="H157" i="14"/>
  <c r="P287" i="18"/>
  <c r="P284" i="18"/>
  <c r="G239" i="18"/>
  <c r="I198" i="18"/>
  <c r="H194" i="18"/>
  <c r="H184" i="18"/>
  <c r="H95" i="18"/>
  <c r="J83" i="18"/>
  <c r="H78" i="18"/>
  <c r="H52" i="18"/>
  <c r="H181" i="20"/>
  <c r="H126" i="20"/>
  <c r="O20" i="20"/>
  <c r="H183" i="22"/>
  <c r="H80" i="22"/>
  <c r="G105" i="24"/>
  <c r="G89" i="25"/>
  <c r="G95" i="40"/>
  <c r="P231" i="14"/>
  <c r="H151" i="14"/>
  <c r="H147" i="14"/>
  <c r="H142" i="14"/>
  <c r="H138" i="14"/>
  <c r="J46" i="14"/>
  <c r="F223" i="18"/>
  <c r="H188" i="18"/>
  <c r="H182" i="18"/>
  <c r="H165" i="18"/>
  <c r="H87" i="18"/>
  <c r="F186" i="20"/>
  <c r="H132" i="20"/>
  <c r="H119" i="20"/>
  <c r="H112" i="20"/>
  <c r="H73" i="20"/>
  <c r="H128" i="22"/>
  <c r="O41" i="22"/>
  <c r="G67" i="24"/>
  <c r="G56" i="24"/>
  <c r="G67" i="30"/>
  <c r="G48" i="30"/>
  <c r="H206" i="18"/>
  <c r="H175" i="18"/>
  <c r="H168" i="18"/>
  <c r="H164" i="18"/>
  <c r="H123" i="20"/>
  <c r="H85" i="20"/>
  <c r="G63" i="40"/>
  <c r="J286" i="10"/>
  <c r="J285" i="10"/>
  <c r="J284" i="10"/>
  <c r="J6" i="10"/>
  <c r="J5" i="10"/>
  <c r="J7" i="10"/>
  <c r="F385" i="18"/>
  <c r="H142" i="22"/>
  <c r="G85" i="28"/>
  <c r="G86" i="40"/>
  <c r="G101" i="28"/>
  <c r="H133" i="22"/>
  <c r="G93" i="24"/>
  <c r="G78" i="24"/>
  <c r="P25" i="24"/>
  <c r="P25" i="27"/>
  <c r="G78" i="28"/>
  <c r="G69" i="30"/>
  <c r="G68" i="39"/>
  <c r="G66" i="40"/>
  <c r="L406" i="11"/>
  <c r="E395" i="11"/>
  <c r="J393" i="11"/>
  <c r="K365" i="11"/>
  <c r="E379" i="18"/>
  <c r="H354" i="18"/>
  <c r="P395" i="11"/>
  <c r="G96" i="24"/>
  <c r="G90" i="25"/>
  <c r="G85" i="30"/>
  <c r="G87" i="39"/>
  <c r="H109" i="20"/>
  <c r="G84" i="30"/>
  <c r="G81" i="39"/>
  <c r="G89" i="40"/>
  <c r="I179" i="22"/>
  <c r="I177" i="20"/>
  <c r="H175" i="22"/>
  <c r="H173" i="20"/>
  <c r="H170" i="22"/>
  <c r="H168" i="20"/>
  <c r="H166" i="22"/>
  <c r="H164" i="20"/>
  <c r="H161" i="22"/>
  <c r="H159" i="20"/>
  <c r="H157" i="22"/>
  <c r="H155" i="20"/>
  <c r="H151" i="22"/>
  <c r="H149" i="20"/>
  <c r="I144" i="22"/>
  <c r="I142" i="20"/>
  <c r="H140" i="22"/>
  <c r="H138" i="20"/>
  <c r="H130" i="22"/>
  <c r="H128" i="20"/>
  <c r="H121" i="22"/>
  <c r="G94" i="30"/>
  <c r="G98" i="27"/>
  <c r="G94" i="24"/>
  <c r="G94" i="28"/>
  <c r="G97" i="26"/>
  <c r="G96" i="25"/>
  <c r="H100" i="20"/>
  <c r="G90" i="39"/>
  <c r="G91" i="28"/>
  <c r="G94" i="26"/>
  <c r="G93" i="25"/>
  <c r="H99" i="22"/>
  <c r="G92" i="40"/>
  <c r="G91" i="24"/>
  <c r="G87" i="24"/>
  <c r="G91" i="27"/>
  <c r="G90" i="26"/>
  <c r="G87" i="30"/>
  <c r="H93" i="20"/>
  <c r="H91" i="18"/>
  <c r="G80" i="40"/>
  <c r="G78" i="39"/>
  <c r="G79" i="28"/>
  <c r="G81" i="25"/>
  <c r="G79" i="24"/>
  <c r="G79" i="30"/>
  <c r="G83" i="27"/>
  <c r="G82" i="26"/>
  <c r="G80" i="27"/>
  <c r="G79" i="26"/>
  <c r="H84" i="22"/>
  <c r="G76" i="28"/>
  <c r="G76" i="24"/>
  <c r="G72" i="28"/>
  <c r="G72" i="24"/>
  <c r="G72" i="30"/>
  <c r="G74" i="25"/>
  <c r="G71" i="39"/>
  <c r="G76" i="27"/>
  <c r="H78" i="20"/>
  <c r="H76" i="18"/>
  <c r="G104" i="39"/>
  <c r="G107" i="25"/>
  <c r="G105" i="30"/>
  <c r="G108" i="26"/>
  <c r="G106" i="40"/>
  <c r="G105" i="28"/>
  <c r="G109" i="27"/>
  <c r="H187" i="22"/>
  <c r="H185" i="20"/>
  <c r="G101" i="24"/>
  <c r="G102" i="40"/>
  <c r="G104" i="26"/>
  <c r="G103" i="25"/>
  <c r="G100" i="39"/>
  <c r="G101" i="30"/>
  <c r="H114" i="22"/>
  <c r="H110" i="22"/>
  <c r="G66" i="39"/>
  <c r="G71" i="27"/>
  <c r="G68" i="40"/>
  <c r="H75" i="22"/>
  <c r="G67" i="28"/>
  <c r="G70" i="26"/>
  <c r="G56" i="30"/>
  <c r="G60" i="27"/>
  <c r="H64" i="22"/>
  <c r="G55" i="39"/>
  <c r="G56" i="28"/>
  <c r="G59" i="26"/>
  <c r="G58" i="25"/>
  <c r="H62" i="20"/>
  <c r="G50" i="39"/>
  <c r="G52" i="40"/>
  <c r="R23" i="40"/>
  <c r="P26" i="25"/>
  <c r="P26" i="24"/>
  <c r="P24" i="30"/>
  <c r="P26" i="27"/>
  <c r="P25" i="26"/>
  <c r="G50" i="25"/>
  <c r="G48" i="24"/>
  <c r="P25" i="28"/>
  <c r="O23" i="22"/>
  <c r="H56" i="22"/>
  <c r="P20" i="18"/>
  <c r="F109" i="25"/>
  <c r="G78" i="27"/>
  <c r="G83" i="24"/>
  <c r="H100" i="22"/>
  <c r="H96" i="18"/>
  <c r="G95" i="27"/>
  <c r="G87" i="28"/>
  <c r="G76" i="30"/>
  <c r="G91" i="26"/>
  <c r="G100" i="27"/>
  <c r="G92" i="27"/>
  <c r="G82" i="30"/>
  <c r="G83" i="39"/>
  <c r="G78" i="40"/>
  <c r="G49" i="40"/>
  <c r="G81" i="24"/>
  <c r="G94" i="25"/>
  <c r="G87" i="25"/>
  <c r="G80" i="25"/>
  <c r="G88" i="26"/>
  <c r="G81" i="26"/>
  <c r="G51" i="26"/>
  <c r="G96" i="27"/>
  <c r="G89" i="27"/>
  <c r="G82" i="27"/>
  <c r="G96" i="28"/>
  <c r="G88" i="28"/>
  <c r="P24" i="28"/>
  <c r="G88" i="30"/>
  <c r="G54" i="30"/>
  <c r="P23" i="30"/>
  <c r="G95" i="39"/>
  <c r="G77" i="39"/>
  <c r="G53" i="39"/>
  <c r="G104" i="40"/>
  <c r="G79" i="40"/>
  <c r="P380" i="18"/>
  <c r="P396" i="11"/>
  <c r="P394" i="11"/>
  <c r="K363" i="11"/>
  <c r="F542" i="18"/>
  <c r="J380" i="18"/>
  <c r="G322" i="18"/>
  <c r="K368" i="11"/>
  <c r="F559" i="11"/>
  <c r="J543" i="11"/>
  <c r="F534" i="11"/>
  <c r="J443" i="11"/>
  <c r="F434" i="11"/>
  <c r="F193" i="22"/>
  <c r="G85" i="25"/>
  <c r="G93" i="40"/>
  <c r="H119" i="22"/>
  <c r="H137" i="22"/>
  <c r="R252" i="18"/>
  <c r="H187" i="18"/>
  <c r="H183" i="18"/>
  <c r="H178" i="18"/>
  <c r="H174" i="18"/>
  <c r="J101" i="18"/>
  <c r="H97" i="18"/>
  <c r="H79" i="18"/>
  <c r="J73" i="18"/>
  <c r="H63" i="18"/>
  <c r="H59" i="18"/>
  <c r="H127" i="20"/>
  <c r="H122" i="20"/>
  <c r="H118" i="20"/>
  <c r="H92" i="20"/>
  <c r="H56" i="20"/>
  <c r="H94" i="22"/>
  <c r="H83" i="22"/>
  <c r="H77" i="22"/>
  <c r="H67" i="22"/>
  <c r="H58" i="22"/>
  <c r="F107" i="24"/>
  <c r="G92" i="24"/>
  <c r="G69" i="24"/>
  <c r="G63" i="24"/>
  <c r="G88" i="25"/>
  <c r="G77" i="25"/>
  <c r="G71" i="25"/>
  <c r="G100" i="26"/>
  <c r="G96" i="26"/>
  <c r="G86" i="26"/>
  <c r="G63" i="27"/>
  <c r="G90" i="28"/>
  <c r="G66" i="28"/>
  <c r="G59" i="28"/>
  <c r="G55" i="28"/>
  <c r="G74" i="30"/>
  <c r="G59" i="30"/>
  <c r="G91" i="39"/>
  <c r="G58" i="39"/>
  <c r="H184" i="20"/>
  <c r="H180" i="20"/>
  <c r="H111" i="20"/>
  <c r="H107" i="20"/>
  <c r="H96" i="20"/>
  <c r="H72" i="20"/>
  <c r="H65" i="20"/>
  <c r="H61" i="20"/>
  <c r="H186" i="22"/>
  <c r="H182" i="22"/>
  <c r="H109" i="22"/>
  <c r="H98" i="22"/>
  <c r="H82" i="22"/>
  <c r="H72" i="22"/>
  <c r="G86" i="24"/>
  <c r="G75" i="24"/>
  <c r="G55" i="24"/>
  <c r="G106" i="25"/>
  <c r="G102" i="25"/>
  <c r="G92" i="25"/>
  <c r="G76" i="25"/>
  <c r="G65" i="25"/>
  <c r="F110" i="26"/>
  <c r="G95" i="26"/>
  <c r="G72" i="26"/>
  <c r="G66" i="26"/>
  <c r="G108" i="27"/>
  <c r="G104" i="27"/>
  <c r="G94" i="27"/>
  <c r="G87" i="27"/>
  <c r="G70" i="27"/>
  <c r="G54" i="27"/>
  <c r="G83" i="28"/>
  <c r="G69" i="28"/>
  <c r="G92" i="30"/>
  <c r="G66" i="30"/>
  <c r="G82" i="39"/>
  <c r="G65" i="39"/>
  <c r="G67" i="26"/>
  <c r="H90" i="18"/>
  <c r="F191" i="20"/>
  <c r="H103" i="20"/>
  <c r="H99" i="20"/>
  <c r="H81" i="20"/>
  <c r="H75" i="20"/>
  <c r="H105" i="22"/>
  <c r="H101" i="22"/>
  <c r="H91" i="22"/>
  <c r="H71" i="22"/>
  <c r="G104" i="24"/>
  <c r="G100" i="24"/>
  <c r="G66" i="24"/>
  <c r="G59" i="24"/>
  <c r="G99" i="25"/>
  <c r="G95" i="25"/>
  <c r="G89" i="26"/>
  <c r="G78" i="26"/>
  <c r="G101" i="27"/>
  <c r="G97" i="27"/>
  <c r="G73" i="27"/>
  <c r="G104" i="28"/>
  <c r="G100" i="28"/>
  <c r="G92" i="28"/>
  <c r="G74" i="28"/>
  <c r="G64" i="28"/>
  <c r="G104" i="30"/>
  <c r="G100" i="30"/>
  <c r="G84" i="40"/>
  <c r="G77" i="40"/>
  <c r="C246" i="18"/>
  <c r="C190" i="14"/>
  <c r="G90" i="27"/>
  <c r="G79" i="27"/>
  <c r="G75" i="28"/>
  <c r="G93" i="30"/>
  <c r="G93" i="39"/>
  <c r="G86" i="39"/>
  <c r="G94" i="40"/>
  <c r="G88" i="40"/>
  <c r="G70" i="40"/>
  <c r="G60" i="40"/>
  <c r="G86" i="30"/>
  <c r="G75" i="30"/>
  <c r="G98" i="40"/>
  <c r="G74" i="39"/>
  <c r="F112" i="27"/>
  <c r="G64" i="40"/>
  <c r="G65" i="40"/>
  <c r="G90" i="30"/>
  <c r="H92" i="22"/>
  <c r="F108" i="24"/>
  <c r="G84" i="24"/>
  <c r="G68" i="24"/>
  <c r="G64" i="24"/>
  <c r="G53" i="24"/>
  <c r="G86" i="25"/>
  <c r="G59" i="25"/>
  <c r="G80" i="26"/>
  <c r="G81" i="27"/>
  <c r="G97" i="28"/>
  <c r="G93" i="28"/>
  <c r="G84" i="28"/>
  <c r="G81" i="30"/>
  <c r="G103" i="39"/>
  <c r="G99" i="39"/>
  <c r="G80" i="39"/>
  <c r="G67" i="39"/>
  <c r="G63" i="39"/>
  <c r="G105" i="40"/>
  <c r="G101" i="40"/>
  <c r="G69" i="40"/>
  <c r="H85" i="22"/>
  <c r="G77" i="24"/>
  <c r="G79" i="25"/>
  <c r="F111" i="26"/>
  <c r="G87" i="26"/>
  <c r="G71" i="26"/>
  <c r="G60" i="26"/>
  <c r="G88" i="27"/>
  <c r="G61" i="27"/>
  <c r="G77" i="28"/>
  <c r="G96" i="30"/>
  <c r="G68" i="30"/>
  <c r="G53" i="30"/>
  <c r="G101" i="39"/>
  <c r="G97" i="40"/>
  <c r="G82" i="40"/>
  <c r="G67" i="40"/>
  <c r="G81" i="28"/>
  <c r="G77" i="30"/>
  <c r="G85" i="40"/>
  <c r="G97" i="30"/>
  <c r="G96" i="39"/>
  <c r="G92" i="39"/>
  <c r="G76" i="40"/>
  <c r="G87" i="40"/>
  <c r="G85" i="39"/>
  <c r="I390" i="18"/>
  <c r="G89" i="39"/>
  <c r="G91" i="40"/>
  <c r="N312" i="18"/>
  <c r="P327" i="11"/>
  <c r="N327" i="11"/>
  <c r="P256" i="14"/>
  <c r="P312" i="18"/>
  <c r="N256" i="14"/>
  <c r="P253" i="14"/>
  <c r="N324" i="11"/>
  <c r="P309" i="18"/>
  <c r="N253" i="14"/>
  <c r="N309" i="18"/>
  <c r="P324" i="11"/>
  <c r="G74" i="24"/>
  <c r="P308" i="18"/>
  <c r="N252" i="14"/>
  <c r="N308" i="18"/>
  <c r="N323" i="11"/>
  <c r="P252" i="14"/>
  <c r="P323" i="11"/>
  <c r="G73" i="40"/>
  <c r="P313" i="18"/>
  <c r="N257" i="14"/>
  <c r="N313" i="18"/>
  <c r="P328" i="11"/>
  <c r="N328" i="11"/>
  <c r="P257" i="14"/>
  <c r="N326" i="11"/>
  <c r="P255" i="14"/>
  <c r="P311" i="18"/>
  <c r="N255" i="14"/>
  <c r="N311" i="18"/>
  <c r="P326" i="11"/>
  <c r="G61" i="39"/>
  <c r="G47" i="39"/>
  <c r="R22" i="40"/>
  <c r="G48" i="40"/>
  <c r="L241" i="14"/>
  <c r="G73" i="39"/>
  <c r="G77" i="26"/>
  <c r="G75" i="40"/>
  <c r="G72" i="39"/>
  <c r="H198" i="14"/>
  <c r="F110" i="25"/>
  <c r="G64" i="30"/>
  <c r="H70" i="20"/>
  <c r="G66" i="25"/>
  <c r="G68" i="27"/>
  <c r="G62" i="30"/>
  <c r="G62" i="28"/>
  <c r="G66" i="27"/>
  <c r="K350" i="18"/>
  <c r="K366" i="11"/>
  <c r="F328" i="11"/>
  <c r="F257" i="14"/>
  <c r="H305" i="18"/>
  <c r="H249" i="14"/>
  <c r="P303" i="11"/>
  <c r="P288" i="18"/>
  <c r="P229" i="14"/>
  <c r="J293" i="11"/>
  <c r="J291" i="11"/>
  <c r="H130" i="11"/>
  <c r="H129" i="11"/>
  <c r="H91" i="14"/>
  <c r="H130" i="18"/>
  <c r="M111" i="11"/>
  <c r="G57" i="24"/>
  <c r="G56" i="39"/>
  <c r="G57" i="30"/>
  <c r="G58" i="30"/>
  <c r="G57" i="39"/>
  <c r="G59" i="40"/>
  <c r="H66" i="22"/>
  <c r="G60" i="25"/>
  <c r="H63" i="22"/>
  <c r="G54" i="39"/>
  <c r="G58" i="26"/>
  <c r="G57" i="25"/>
  <c r="G59" i="27"/>
  <c r="G55" i="30"/>
  <c r="G54" i="40"/>
  <c r="H61" i="22"/>
  <c r="G56" i="40"/>
  <c r="G52" i="39"/>
  <c r="H56" i="11"/>
  <c r="H55" i="18"/>
  <c r="H59" i="22"/>
  <c r="G51" i="24"/>
  <c r="G53" i="25"/>
  <c r="G51" i="28"/>
  <c r="G51" i="30"/>
  <c r="H57" i="20"/>
  <c r="G54" i="26"/>
  <c r="G55" i="27"/>
  <c r="H55" i="20"/>
  <c r="H57" i="22"/>
  <c r="G49" i="24"/>
  <c r="G53" i="27"/>
  <c r="G49" i="30"/>
  <c r="G52" i="26"/>
  <c r="G49" i="28"/>
  <c r="G48" i="39"/>
  <c r="G49" i="39"/>
  <c r="G50" i="24"/>
  <c r="G53" i="26"/>
  <c r="G50" i="28"/>
  <c r="G49" i="25"/>
  <c r="P24" i="26"/>
  <c r="G52" i="27"/>
  <c r="G48" i="28"/>
  <c r="R26" i="39"/>
  <c r="G47" i="24"/>
  <c r="G51" i="27"/>
  <c r="G47" i="28"/>
  <c r="G47" i="30"/>
  <c r="G46" i="39"/>
  <c r="H528" i="11"/>
  <c r="H524" i="11"/>
  <c r="M489" i="11"/>
  <c r="L472" i="18"/>
  <c r="J401" i="11"/>
  <c r="J384" i="18"/>
  <c r="V379" i="18"/>
  <c r="V395" i="11"/>
  <c r="V286" i="18"/>
  <c r="V301" i="11"/>
  <c r="H526" i="11"/>
  <c r="H525" i="11"/>
  <c r="L464" i="11"/>
  <c r="L447" i="18"/>
  <c r="V380" i="18"/>
  <c r="V396" i="11"/>
  <c r="V226" i="14"/>
  <c r="H527" i="11"/>
  <c r="M514" i="11"/>
  <c r="L497" i="18"/>
  <c r="M414" i="11"/>
  <c r="L397" i="18"/>
  <c r="V378" i="18"/>
  <c r="V394" i="11"/>
  <c r="J339" i="11"/>
  <c r="J323" i="18"/>
  <c r="V344" i="10"/>
  <c r="V343" i="10"/>
  <c r="M539" i="11"/>
  <c r="L522" i="18"/>
  <c r="L439" i="11"/>
  <c r="L422" i="18"/>
  <c r="J338" i="11"/>
  <c r="J322" i="18"/>
  <c r="V303" i="11"/>
  <c r="V232" i="14"/>
  <c r="H529" i="11"/>
  <c r="P401" i="11"/>
  <c r="P384" i="18"/>
  <c r="K266" i="18"/>
  <c r="K265" i="18"/>
  <c r="L435" i="10" l="1"/>
  <c r="G33" i="68"/>
  <c r="F174" i="10"/>
  <c r="J136" i="10"/>
  <c r="L385" i="10"/>
  <c r="H522" i="10"/>
  <c r="X521" i="10"/>
  <c r="F477" i="10"/>
  <c r="M132" i="10"/>
  <c r="J235" i="10"/>
  <c r="E453" i="11"/>
  <c r="E436" i="18"/>
  <c r="X449" i="11"/>
  <c r="X432" i="18"/>
  <c r="L360" i="10"/>
  <c r="I39" i="68"/>
  <c r="H451" i="11"/>
  <c r="H434" i="18"/>
  <c r="M82" i="10"/>
  <c r="J233" i="10"/>
  <c r="L182" i="10"/>
  <c r="J238" i="10"/>
  <c r="V398" i="11"/>
  <c r="H452" i="11"/>
  <c r="H435" i="18"/>
  <c r="G599" i="18"/>
  <c r="G617" i="11"/>
  <c r="M107" i="10"/>
  <c r="J234" i="10"/>
  <c r="L157" i="10"/>
  <c r="J236" i="10"/>
  <c r="K274" i="18"/>
  <c r="N260" i="18"/>
  <c r="N204" i="14"/>
  <c r="G281" i="11"/>
  <c r="V382" i="18"/>
  <c r="V278" i="18"/>
  <c r="V284" i="18"/>
  <c r="V69" i="10"/>
  <c r="V347" i="10"/>
  <c r="V215" i="14"/>
  <c r="V224" i="14"/>
  <c r="V286" i="11"/>
  <c r="K210" i="14"/>
  <c r="G210" i="14"/>
  <c r="K280" i="11"/>
  <c r="V287" i="18"/>
  <c r="V300" i="11"/>
  <c r="V271" i="18"/>
  <c r="V302" i="11"/>
  <c r="V299" i="11"/>
  <c r="V288" i="18"/>
  <c r="V230" i="14"/>
  <c r="V229" i="14"/>
  <c r="V285" i="18"/>
  <c r="V297" i="11"/>
  <c r="V282" i="18"/>
  <c r="V295" i="11"/>
  <c r="V280" i="18"/>
  <c r="V222" i="14"/>
  <c r="V293" i="11"/>
  <c r="V276" i="18"/>
  <c r="V235" i="14"/>
  <c r="V291" i="18"/>
  <c r="V306" i="11"/>
  <c r="V231" i="14"/>
  <c r="V220" i="14"/>
  <c r="V291" i="11"/>
  <c r="V397" i="11"/>
  <c r="V393" i="11"/>
  <c r="V377" i="18"/>
  <c r="V381" i="18"/>
  <c r="V401" i="11"/>
  <c r="V384" i="18"/>
  <c r="N259" i="18"/>
  <c r="N203" i="14"/>
  <c r="N274" i="11"/>
  <c r="K218" i="14" l="1"/>
  <c r="J337" i="11"/>
  <c r="J321" i="18"/>
  <c r="L281" i="11" l="1"/>
  <c r="L210" i="14"/>
  <c r="L266" i="18"/>
  <c r="A3" i="64"/>
  <c r="A4" i="64" s="1"/>
  <c r="A5" i="64" s="1"/>
  <c r="A6" i="64" s="1"/>
  <c r="A7" i="64" s="1"/>
  <c r="A8" i="64" s="1"/>
  <c r="A9" i="64" s="1"/>
  <c r="A10" i="64" s="1"/>
  <c r="A11" i="64" s="1"/>
  <c r="A12" i="64" s="1"/>
  <c r="A13" i="64" s="1"/>
  <c r="A14" i="64" s="1"/>
  <c r="A15" i="64" s="1"/>
  <c r="A16" i="64" s="1"/>
  <c r="A17" i="64" s="1"/>
  <c r="A18" i="64" s="1"/>
  <c r="A19" i="64" s="1"/>
  <c r="A20" i="64" s="1"/>
  <c r="A21" i="64" s="1"/>
  <c r="A22" i="64" s="1"/>
  <c r="A23" i="64" s="1"/>
  <c r="A24" i="64" s="1"/>
  <c r="A25" i="64" s="1"/>
  <c r="A26" i="64" s="1"/>
  <c r="A27" i="64" s="1"/>
  <c r="A28" i="64" s="1"/>
  <c r="A29" i="64" s="1"/>
  <c r="A30" i="64" s="1"/>
  <c r="A31" i="64" s="1"/>
  <c r="A32" i="64" s="1"/>
  <c r="A33" i="64" s="1"/>
  <c r="A34" i="64" s="1"/>
  <c r="A35" i="64" s="1"/>
  <c r="A36" i="64" s="1"/>
  <c r="A37" i="64" s="1"/>
  <c r="A38" i="64" s="1"/>
  <c r="A39" i="64" s="1"/>
  <c r="A40" i="64" s="1"/>
  <c r="A41" i="64" s="1"/>
  <c r="A42" i="64" s="1"/>
  <c r="A43" i="64" s="1"/>
  <c r="A44" i="64" s="1"/>
  <c r="A45" i="64" s="1"/>
  <c r="A46" i="64" s="1"/>
  <c r="A47" i="64" s="1"/>
  <c r="A48" i="64" s="1"/>
  <c r="A49" i="64" s="1"/>
  <c r="A50" i="64" s="1"/>
  <c r="A51" i="64" s="1"/>
  <c r="A52" i="64" s="1"/>
  <c r="A53" i="64" s="1"/>
  <c r="A54" i="64" s="1"/>
  <c r="A55" i="64" s="1"/>
  <c r="A56" i="64" s="1"/>
  <c r="A57" i="64" s="1"/>
  <c r="A58" i="64" s="1"/>
  <c r="A59" i="64" s="1"/>
  <c r="A60" i="64" s="1"/>
  <c r="A61" i="64" s="1"/>
  <c r="A62" i="64" s="1"/>
  <c r="A63" i="64" s="1"/>
  <c r="A64" i="64" s="1"/>
  <c r="A65" i="64" s="1"/>
  <c r="A66" i="64" s="1"/>
  <c r="A67" i="64" s="1"/>
  <c r="A68" i="64" s="1"/>
  <c r="A69" i="64" s="1"/>
  <c r="A70" i="64" s="1"/>
  <c r="A71" i="64" s="1"/>
  <c r="A72" i="64" s="1"/>
  <c r="A73" i="64" s="1"/>
  <c r="A74" i="64" s="1"/>
  <c r="A75" i="64" s="1"/>
  <c r="A76" i="64" s="1"/>
  <c r="A77" i="64" s="1"/>
  <c r="A78" i="64" s="1"/>
  <c r="A79" i="64" s="1"/>
  <c r="A80" i="64" s="1"/>
  <c r="A81" i="64" s="1"/>
  <c r="A82" i="64" s="1"/>
  <c r="A83" i="64" s="1"/>
  <c r="A84" i="64" s="1"/>
  <c r="A85" i="64" s="1"/>
  <c r="A86" i="64" s="1"/>
  <c r="A87" i="64" s="1"/>
  <c r="A88" i="64" s="1"/>
  <c r="A89" i="64" s="1"/>
  <c r="A90" i="64" s="1"/>
  <c r="A91" i="64" s="1"/>
  <c r="A92" i="64" s="1"/>
  <c r="A93" i="64" s="1"/>
  <c r="A94" i="64" s="1"/>
  <c r="A95" i="64" s="1"/>
  <c r="A96" i="64" s="1"/>
  <c r="A97" i="64" s="1"/>
  <c r="A98" i="64" s="1"/>
  <c r="A99" i="64" s="1"/>
  <c r="A100" i="64" s="1"/>
  <c r="A101" i="64" s="1"/>
  <c r="A102" i="64" s="1"/>
  <c r="A103" i="64" s="1"/>
  <c r="A104" i="64" s="1"/>
  <c r="A105" i="64" s="1"/>
  <c r="A106" i="64" s="1"/>
  <c r="A107" i="64" s="1"/>
  <c r="A108" i="64" s="1"/>
  <c r="A109" i="64" s="1"/>
  <c r="A110" i="64" s="1"/>
  <c r="A111" i="64" s="1"/>
  <c r="A112" i="64" s="1"/>
  <c r="A113" i="64" s="1"/>
  <c r="A114" i="64" s="1"/>
  <c r="A115" i="64" s="1"/>
  <c r="A116" i="64" s="1"/>
  <c r="A117" i="64" s="1"/>
  <c r="A118" i="64" s="1"/>
  <c r="A119" i="64" s="1"/>
  <c r="A120" i="64" s="1"/>
  <c r="A121" i="64" s="1"/>
  <c r="A122" i="64" s="1"/>
  <c r="A123" i="64" s="1"/>
  <c r="A124" i="64" s="1"/>
  <c r="A125" i="64" s="1"/>
  <c r="A126" i="64" s="1"/>
  <c r="A127" i="64" s="1"/>
  <c r="A128" i="64" s="1"/>
  <c r="A129" i="64" s="1"/>
  <c r="A130" i="64" s="1"/>
  <c r="A131" i="64" s="1"/>
  <c r="A132" i="64" s="1"/>
  <c r="A133" i="64" s="1"/>
  <c r="A134" i="64" s="1"/>
  <c r="A135" i="64" s="1"/>
  <c r="A136" i="64" s="1"/>
  <c r="A137" i="64" s="1"/>
  <c r="A138" i="64" s="1"/>
  <c r="A139" i="64" s="1"/>
  <c r="A140" i="64" s="1"/>
  <c r="A141" i="64" s="1"/>
  <c r="A142" i="64" s="1"/>
  <c r="A143" i="64" s="1"/>
  <c r="A144" i="64" s="1"/>
  <c r="A145" i="64" s="1"/>
  <c r="A146" i="64" s="1"/>
  <c r="A147" i="64" s="1"/>
  <c r="A148" i="64" s="1"/>
  <c r="A149" i="64" s="1"/>
  <c r="A150" i="64" s="1"/>
  <c r="A151" i="64" s="1"/>
  <c r="A152" i="64" s="1"/>
  <c r="A153" i="64" s="1"/>
  <c r="A154" i="64" s="1"/>
  <c r="A155" i="64" s="1"/>
  <c r="A156" i="64" s="1"/>
  <c r="A157" i="64" s="1"/>
  <c r="A158" i="64" s="1"/>
  <c r="A159" i="64" s="1"/>
  <c r="A160" i="64" s="1"/>
  <c r="A161" i="64" s="1"/>
  <c r="A162" i="64" s="1"/>
  <c r="A163" i="64" s="1"/>
  <c r="A164" i="64" s="1"/>
  <c r="A165" i="64" s="1"/>
  <c r="A166" i="64" s="1"/>
  <c r="A167" i="64" s="1"/>
  <c r="A168" i="64" s="1"/>
  <c r="A169" i="64" s="1"/>
  <c r="A170" i="64" s="1"/>
  <c r="A171" i="64" s="1"/>
  <c r="A172" i="64" s="1"/>
  <c r="A173" i="64" s="1"/>
  <c r="A174" i="64" s="1"/>
  <c r="A175" i="64" s="1"/>
  <c r="A176" i="64" s="1"/>
  <c r="A177" i="64" s="1"/>
  <c r="A178" i="64" s="1"/>
  <c r="A179" i="64" s="1"/>
  <c r="A180" i="64" s="1"/>
  <c r="A181" i="64" s="1"/>
  <c r="A182" i="64" s="1"/>
  <c r="A183" i="64" s="1"/>
  <c r="A184" i="64" s="1"/>
  <c r="A185" i="64" s="1"/>
  <c r="A186" i="64" s="1"/>
  <c r="A187" i="64" s="1"/>
  <c r="A188" i="64" s="1"/>
  <c r="A189" i="64" s="1"/>
  <c r="A190" i="64" s="1"/>
  <c r="A191" i="64" s="1"/>
  <c r="A192" i="64" s="1"/>
  <c r="A193" i="64" s="1"/>
  <c r="A194" i="64" s="1"/>
  <c r="A195" i="64" s="1"/>
  <c r="A196" i="64" s="1"/>
  <c r="A197" i="64" s="1"/>
  <c r="A198" i="64" s="1"/>
  <c r="A199" i="64" s="1"/>
  <c r="A200" i="64" s="1"/>
  <c r="A201" i="64" s="1"/>
  <c r="A202" i="64" s="1"/>
  <c r="A203" i="64" s="1"/>
  <c r="A204" i="64" s="1"/>
  <c r="A205" i="64" s="1"/>
  <c r="A206" i="64" s="1"/>
  <c r="A207" i="64" s="1"/>
  <c r="A208" i="64" s="1"/>
  <c r="A209" i="64" s="1"/>
  <c r="A210" i="64" s="1"/>
  <c r="A211" i="64" s="1"/>
  <c r="A212" i="64" s="1"/>
  <c r="A213" i="64" s="1"/>
  <c r="A214" i="64" s="1"/>
  <c r="A215" i="64" s="1"/>
  <c r="A216" i="64" s="1"/>
  <c r="A217" i="64" s="1"/>
  <c r="A218" i="64" s="1"/>
  <c r="A219" i="64" s="1"/>
  <c r="A220" i="64" s="1"/>
  <c r="A221" i="64" s="1"/>
  <c r="A222" i="64" s="1"/>
  <c r="A223" i="64" s="1"/>
  <c r="A224" i="64" s="1"/>
  <c r="A225" i="64" s="1"/>
  <c r="A226" i="64" s="1"/>
  <c r="A227" i="64" s="1"/>
  <c r="A228" i="64" s="1"/>
  <c r="A229" i="64" s="1"/>
  <c r="A230" i="64" s="1"/>
  <c r="A231" i="64" s="1"/>
  <c r="A232" i="64" s="1"/>
  <c r="A233" i="64" s="1"/>
  <c r="A234" i="64" s="1"/>
  <c r="A235" i="64" s="1"/>
  <c r="A236" i="64" s="1"/>
  <c r="A237" i="64" s="1"/>
  <c r="A238" i="64" s="1"/>
  <c r="A239" i="64" s="1"/>
  <c r="A240" i="64" s="1"/>
  <c r="A241" i="64" s="1"/>
  <c r="A242" i="64" s="1"/>
  <c r="A243" i="64" s="1"/>
  <c r="A244" i="64" s="1"/>
  <c r="A245" i="64" s="1"/>
  <c r="A246" i="64" s="1"/>
  <c r="A247" i="64" s="1"/>
  <c r="A248" i="64" s="1"/>
  <c r="A249" i="64" s="1"/>
  <c r="A250" i="64" s="1"/>
  <c r="A251" i="64" s="1"/>
  <c r="A252" i="64" s="1"/>
  <c r="A253" i="64" s="1"/>
  <c r="A254" i="64" s="1"/>
  <c r="A255" i="64" s="1"/>
  <c r="A256" i="64" s="1"/>
  <c r="A257" i="64" s="1"/>
  <c r="A258" i="64" s="1"/>
  <c r="A259" i="64" s="1"/>
  <c r="A260" i="64" s="1"/>
  <c r="A261" i="64" s="1"/>
  <c r="A262" i="64" s="1"/>
  <c r="A263" i="64" s="1"/>
  <c r="A264" i="64" s="1"/>
  <c r="A265" i="64" s="1"/>
  <c r="A266" i="64" s="1"/>
  <c r="A267" i="64" s="1"/>
  <c r="A268" i="64" s="1"/>
  <c r="A269" i="64" s="1"/>
  <c r="A270" i="64" s="1"/>
  <c r="A271" i="64" s="1"/>
  <c r="A272" i="64" s="1"/>
  <c r="A273" i="64" s="1"/>
  <c r="A274" i="64" s="1"/>
  <c r="A275" i="64" s="1"/>
  <c r="A276" i="64" s="1"/>
  <c r="A277" i="64" s="1"/>
  <c r="A278" i="64" s="1"/>
  <c r="A279" i="64" s="1"/>
  <c r="A280" i="64" s="1"/>
  <c r="A281" i="64" s="1"/>
  <c r="A282" i="64" s="1"/>
  <c r="A283" i="64" s="1"/>
  <c r="A284" i="64" s="1"/>
  <c r="A285" i="64" s="1"/>
  <c r="A286" i="64" s="1"/>
  <c r="A287" i="64" s="1"/>
  <c r="A288" i="64" s="1"/>
  <c r="A289" i="64" s="1"/>
  <c r="A290" i="64" s="1"/>
  <c r="A291" i="64" s="1"/>
  <c r="A292" i="64" s="1"/>
  <c r="A293" i="64" s="1"/>
  <c r="A294" i="64" s="1"/>
  <c r="A295" i="64" s="1"/>
  <c r="A296" i="64" s="1"/>
  <c r="A297" i="64" s="1"/>
  <c r="A298" i="64" s="1"/>
  <c r="A299" i="64" s="1"/>
  <c r="A300" i="64" s="1"/>
  <c r="A301" i="64" s="1"/>
  <c r="A302" i="64" s="1"/>
  <c r="A303" i="64" s="1"/>
  <c r="A304" i="64" s="1"/>
  <c r="A305" i="64" s="1"/>
  <c r="A306" i="64" s="1"/>
  <c r="A307" i="64" s="1"/>
  <c r="A308" i="64" s="1"/>
  <c r="A309" i="64" s="1"/>
  <c r="A310" i="64" s="1"/>
  <c r="A311" i="64" s="1"/>
  <c r="A312" i="64" s="1"/>
  <c r="A313" i="64" s="1"/>
  <c r="A314" i="64" s="1"/>
  <c r="A315" i="64" s="1"/>
  <c r="A316" i="64" s="1"/>
  <c r="A317" i="64" s="1"/>
  <c r="A318" i="64" s="1"/>
  <c r="A319" i="64" s="1"/>
  <c r="A320" i="64" s="1"/>
  <c r="A321" i="64" s="1"/>
  <c r="A322" i="64" s="1"/>
  <c r="A323" i="64" s="1"/>
  <c r="A324" i="64" s="1"/>
  <c r="A325" i="64" s="1"/>
  <c r="A326" i="64" s="1"/>
  <c r="A327" i="64" s="1"/>
  <c r="A328" i="64" s="1"/>
  <c r="A329" i="64" s="1"/>
  <c r="A330" i="64" s="1"/>
  <c r="A331" i="64" s="1"/>
  <c r="A332" i="64" s="1"/>
  <c r="A333" i="64" s="1"/>
  <c r="A334" i="64" s="1"/>
  <c r="A335" i="64" s="1"/>
  <c r="A336" i="64" s="1"/>
  <c r="A337" i="64" s="1"/>
  <c r="A338" i="64" s="1"/>
  <c r="A339" i="64" s="1"/>
  <c r="A340" i="64" s="1"/>
  <c r="A341" i="64" s="1"/>
  <c r="A342" i="64" s="1"/>
  <c r="A343" i="64" s="1"/>
  <c r="A344" i="64" s="1"/>
  <c r="A345" i="64" s="1"/>
  <c r="A346" i="64" s="1"/>
  <c r="A347" i="64" s="1"/>
  <c r="A348" i="64" s="1"/>
  <c r="A349" i="64" s="1"/>
  <c r="A350" i="64" s="1"/>
  <c r="A351" i="64" s="1"/>
  <c r="A352" i="64" s="1"/>
  <c r="A353" i="64" s="1"/>
  <c r="A354" i="64" s="1"/>
  <c r="A355" i="64" s="1"/>
  <c r="A356" i="64" s="1"/>
  <c r="A357" i="64" s="1"/>
  <c r="A358" i="64" s="1"/>
  <c r="A359" i="64" s="1"/>
  <c r="A360" i="64" s="1"/>
  <c r="A361" i="64" s="1"/>
  <c r="A362" i="64" s="1"/>
  <c r="A363" i="64" s="1"/>
  <c r="A364" i="64" s="1"/>
  <c r="A365" i="64" s="1"/>
  <c r="A366" i="64" s="1"/>
  <c r="A367" i="64" s="1"/>
  <c r="A368" i="64" s="1"/>
  <c r="A369" i="64" s="1"/>
  <c r="A370" i="64" s="1"/>
  <c r="A371" i="64" s="1"/>
  <c r="A372" i="64" s="1"/>
  <c r="A373" i="64" s="1"/>
  <c r="A374" i="64" s="1"/>
  <c r="A375" i="64" s="1"/>
  <c r="A376" i="64" s="1"/>
  <c r="A377" i="64" s="1"/>
  <c r="A378" i="64" s="1"/>
  <c r="A379" i="64" s="1"/>
  <c r="A380" i="64" s="1"/>
  <c r="A381" i="64" s="1"/>
  <c r="A382" i="64" s="1"/>
  <c r="A383" i="64" s="1"/>
  <c r="A384" i="64" s="1"/>
  <c r="A385" i="64" s="1"/>
  <c r="A386" i="64" s="1"/>
  <c r="A387" i="64" s="1"/>
  <c r="A388" i="64" s="1"/>
  <c r="A389" i="64" s="1"/>
  <c r="A390" i="64" s="1"/>
  <c r="A391" i="64" s="1"/>
  <c r="A392" i="64" s="1"/>
  <c r="A393" i="64" s="1"/>
  <c r="A394" i="64" s="1"/>
  <c r="A395" i="64" s="1"/>
  <c r="A396" i="64" s="1"/>
  <c r="A397" i="64" s="1"/>
  <c r="A398" i="64" s="1"/>
  <c r="A399" i="64" s="1"/>
  <c r="A400" i="64" s="1"/>
  <c r="A401" i="64" s="1"/>
  <c r="A402" i="64" s="1"/>
  <c r="A403" i="64" s="1"/>
  <c r="A404" i="64" s="1"/>
  <c r="A405" i="64" s="1"/>
  <c r="A406" i="64" s="1"/>
  <c r="A407" i="64" s="1"/>
  <c r="A408" i="64" s="1"/>
  <c r="A409" i="64" s="1"/>
  <c r="A410" i="64" s="1"/>
  <c r="A411" i="64" s="1"/>
  <c r="A412" i="64" s="1"/>
  <c r="A413" i="64" s="1"/>
  <c r="A414" i="64" s="1"/>
  <c r="A415" i="64" s="1"/>
  <c r="A416" i="64" s="1"/>
  <c r="A417" i="64" s="1"/>
  <c r="A418" i="64" s="1"/>
  <c r="A419" i="64" s="1"/>
  <c r="A420" i="64" s="1"/>
  <c r="A421" i="64" s="1"/>
  <c r="A422" i="64" s="1"/>
  <c r="A423" i="64" s="1"/>
  <c r="A424" i="64" s="1"/>
  <c r="A425" i="64" s="1"/>
  <c r="A426" i="64" s="1"/>
  <c r="A427" i="64" s="1"/>
  <c r="A428" i="64" s="1"/>
  <c r="A429" i="64" s="1"/>
  <c r="A430" i="64" s="1"/>
  <c r="A431" i="64" s="1"/>
  <c r="A432" i="64" s="1"/>
  <c r="A433" i="64" s="1"/>
  <c r="A434" i="64" s="1"/>
  <c r="A435" i="64" s="1"/>
  <c r="A436" i="64" s="1"/>
  <c r="A437" i="64" s="1"/>
  <c r="A438" i="64" s="1"/>
  <c r="A439" i="64" s="1"/>
  <c r="A440" i="64" s="1"/>
  <c r="A441" i="64" s="1"/>
  <c r="A442" i="64" s="1"/>
  <c r="A443" i="64" s="1"/>
  <c r="A444" i="64" s="1"/>
  <c r="A445" i="64" s="1"/>
  <c r="A446" i="64" s="1"/>
  <c r="A447" i="64" s="1"/>
  <c r="A448" i="64" s="1"/>
  <c r="A449" i="64" s="1"/>
  <c r="A450" i="64" s="1"/>
  <c r="A451" i="64" s="1"/>
  <c r="A452" i="64" s="1"/>
  <c r="A453" i="64" s="1"/>
  <c r="A454" i="64" s="1"/>
  <c r="A455" i="64" s="1"/>
  <c r="A456" i="64" s="1"/>
  <c r="A457" i="64" s="1"/>
  <c r="A458" i="64" s="1"/>
  <c r="A459" i="64" s="1"/>
  <c r="A460" i="64" s="1"/>
  <c r="A461" i="64" s="1"/>
  <c r="A462" i="64" s="1"/>
  <c r="A463" i="64" s="1"/>
  <c r="A464" i="64" s="1"/>
  <c r="A465" i="64" s="1"/>
  <c r="A466" i="64" s="1"/>
  <c r="A467" i="64" s="1"/>
  <c r="A468" i="64" s="1"/>
  <c r="A469" i="64" s="1"/>
  <c r="A470" i="64" s="1"/>
  <c r="A471" i="64" s="1"/>
  <c r="A472" i="64" s="1"/>
  <c r="A473" i="64" s="1"/>
  <c r="A474" i="64" s="1"/>
  <c r="A475" i="64" s="1"/>
  <c r="A476" i="64" s="1"/>
  <c r="A477" i="64" s="1"/>
  <c r="A478" i="64" s="1"/>
  <c r="A479" i="64" s="1"/>
  <c r="A480" i="64" s="1"/>
  <c r="A481" i="64" s="1"/>
  <c r="A482" i="64" s="1"/>
  <c r="A483" i="64" s="1"/>
  <c r="A484" i="64" s="1"/>
  <c r="A485" i="64" s="1"/>
  <c r="A486" i="64" s="1"/>
  <c r="A487" i="64" s="1"/>
  <c r="A488" i="64" s="1"/>
  <c r="A489" i="64" s="1"/>
  <c r="A490" i="64" s="1"/>
  <c r="A491" i="64" s="1"/>
  <c r="A492" i="64" s="1"/>
  <c r="A493" i="64" s="1"/>
  <c r="A494" i="64" s="1"/>
  <c r="A495" i="64" s="1"/>
  <c r="A496" i="64" s="1"/>
  <c r="A497" i="64" s="1"/>
  <c r="A498" i="64" s="1"/>
  <c r="A499" i="64" s="1"/>
  <c r="A500" i="64" s="1"/>
  <c r="A501" i="64" s="1"/>
  <c r="A502" i="64" s="1"/>
  <c r="A503" i="64" s="1"/>
  <c r="A504" i="64" s="1"/>
  <c r="A505" i="64" s="1"/>
  <c r="A506" i="64" s="1"/>
  <c r="A507" i="64" s="1"/>
  <c r="A508" i="64" s="1"/>
  <c r="A509" i="64" s="1"/>
  <c r="A510" i="64" s="1"/>
  <c r="A511" i="64" s="1"/>
  <c r="A512" i="64" s="1"/>
  <c r="A513" i="64" s="1"/>
  <c r="A514" i="64" s="1"/>
  <c r="A515" i="64" s="1"/>
  <c r="A516" i="64" s="1"/>
  <c r="A517" i="64" s="1"/>
  <c r="A518" i="64" s="1"/>
  <c r="A519" i="64" s="1"/>
  <c r="A520" i="64" s="1"/>
  <c r="A521" i="64" s="1"/>
  <c r="A522" i="64" s="1"/>
  <c r="A523" i="64" s="1"/>
  <c r="A524" i="64" s="1"/>
  <c r="A525" i="64" s="1"/>
  <c r="A526" i="64" s="1"/>
  <c r="A527" i="64" s="1"/>
  <c r="A528" i="64" s="1"/>
  <c r="A529" i="64" s="1"/>
  <c r="A530" i="64" s="1"/>
  <c r="A531" i="64" s="1"/>
  <c r="A532" i="64" s="1"/>
  <c r="A533" i="64" s="1"/>
  <c r="A534" i="64" s="1"/>
  <c r="A535" i="64" s="1"/>
  <c r="A536" i="64" s="1"/>
  <c r="A537" i="64" s="1"/>
  <c r="A538" i="64" s="1"/>
  <c r="A539" i="64" s="1"/>
  <c r="A540" i="64" s="1"/>
  <c r="A541" i="64" s="1"/>
  <c r="A542" i="64" s="1"/>
  <c r="A543" i="64" s="1"/>
  <c r="A544" i="64" s="1"/>
  <c r="A545" i="64" s="1"/>
  <c r="A546" i="64" s="1"/>
  <c r="A547" i="64" s="1"/>
  <c r="A548" i="64" s="1"/>
  <c r="A549" i="64" s="1"/>
  <c r="A550" i="64" s="1"/>
  <c r="A551" i="64" s="1"/>
  <c r="A552" i="64" s="1"/>
  <c r="A553" i="64" s="1"/>
  <c r="A554" i="64" s="1"/>
  <c r="A555" i="64" s="1"/>
  <c r="A556" i="64" s="1"/>
  <c r="A557" i="64" s="1"/>
  <c r="A558" i="64" s="1"/>
  <c r="A559" i="64" s="1"/>
  <c r="A560" i="64" s="1"/>
  <c r="A561" i="64" s="1"/>
  <c r="A562" i="64" s="1"/>
  <c r="A563" i="64" s="1"/>
  <c r="A564" i="64" s="1"/>
  <c r="A565" i="64" s="1"/>
  <c r="A566" i="64" s="1"/>
  <c r="A567" i="64" s="1"/>
  <c r="A568" i="64" s="1"/>
  <c r="A569" i="64" s="1"/>
  <c r="A570" i="64" s="1"/>
  <c r="A571" i="64" s="1"/>
  <c r="A572" i="64" s="1"/>
  <c r="A573" i="64" s="1"/>
  <c r="A574" i="64" s="1"/>
  <c r="A575" i="64" s="1"/>
  <c r="A576" i="64" s="1"/>
  <c r="A577" i="64" s="1"/>
  <c r="A578" i="64" s="1"/>
  <c r="A579" i="64" s="1"/>
  <c r="A580" i="64" s="1"/>
  <c r="A581" i="64" s="1"/>
  <c r="A582" i="64" s="1"/>
  <c r="A583" i="64" s="1"/>
  <c r="A584" i="64" s="1"/>
  <c r="A585" i="64" s="1"/>
  <c r="A586" i="64" s="1"/>
  <c r="A587" i="64" s="1"/>
  <c r="A588" i="64" s="1"/>
  <c r="A589" i="64" s="1"/>
  <c r="A590" i="64" s="1"/>
  <c r="A591" i="64" s="1"/>
  <c r="A592" i="64" s="1"/>
  <c r="A593" i="64" s="1"/>
  <c r="A594" i="64" s="1"/>
  <c r="A595" i="64" s="1"/>
  <c r="A596" i="64" s="1"/>
  <c r="A597" i="64" s="1"/>
  <c r="A598" i="64" s="1"/>
  <c r="A599" i="64" s="1"/>
  <c r="A600" i="64" s="1"/>
  <c r="A601" i="64" s="1"/>
  <c r="A602" i="64" s="1"/>
  <c r="A603" i="64" s="1"/>
  <c r="A604" i="64" s="1"/>
  <c r="A605" i="64" s="1"/>
  <c r="A606" i="64" s="1"/>
  <c r="A607" i="64" s="1"/>
  <c r="A608" i="64" s="1"/>
  <c r="A609" i="64" s="1"/>
  <c r="A610" i="64" s="1"/>
  <c r="A611" i="64" s="1"/>
  <c r="A612" i="64" s="1"/>
  <c r="A613" i="64" s="1"/>
  <c r="A614" i="64" s="1"/>
  <c r="A615" i="64" s="1"/>
  <c r="A616" i="64" s="1"/>
  <c r="A617" i="64" s="1"/>
  <c r="A618" i="64" s="1"/>
  <c r="A619" i="64" s="1"/>
  <c r="A620" i="64" s="1"/>
  <c r="A621" i="64" s="1"/>
  <c r="A622" i="64" s="1"/>
  <c r="A623" i="64" s="1"/>
  <c r="A624" i="64" s="1"/>
  <c r="A625" i="64" s="1"/>
  <c r="A626" i="64" s="1"/>
  <c r="A627" i="64" s="1"/>
  <c r="A628" i="64" s="1"/>
  <c r="A629" i="64" s="1"/>
  <c r="A630" i="64" s="1"/>
  <c r="A631" i="64" s="1"/>
  <c r="A632" i="64" s="1"/>
  <c r="A633" i="64" s="1"/>
  <c r="A634" i="64" s="1"/>
  <c r="A635" i="64" s="1"/>
  <c r="A636" i="64" s="1"/>
  <c r="A637" i="64" s="1"/>
  <c r="A638" i="64" s="1"/>
  <c r="A639" i="64" s="1"/>
  <c r="A640" i="64" s="1"/>
  <c r="A641" i="64" s="1"/>
  <c r="A642" i="64" s="1"/>
  <c r="A643" i="64" s="1"/>
  <c r="A644" i="64" s="1"/>
  <c r="A645" i="64" s="1"/>
  <c r="A646" i="64" s="1"/>
  <c r="A647" i="64" s="1"/>
  <c r="A648" i="64" s="1"/>
  <c r="A649" i="64" s="1"/>
  <c r="A650" i="64" s="1"/>
  <c r="A651" i="64" s="1"/>
  <c r="A652" i="64" s="1"/>
  <c r="A653" i="64" s="1"/>
  <c r="A654" i="64" s="1"/>
  <c r="A655" i="64" s="1"/>
  <c r="A656" i="64" s="1"/>
  <c r="A657" i="64" s="1"/>
  <c r="A658" i="64" s="1"/>
  <c r="A659" i="64" s="1"/>
  <c r="A660" i="64" s="1"/>
  <c r="A661" i="64" s="1"/>
  <c r="A662" i="64" s="1"/>
  <c r="A663" i="64" s="1"/>
  <c r="A664" i="64" s="1"/>
  <c r="A665" i="64" s="1"/>
  <c r="A666" i="64" s="1"/>
  <c r="A667" i="64" s="1"/>
  <c r="A668" i="64" s="1"/>
  <c r="A669" i="64" s="1"/>
  <c r="A670" i="64" s="1"/>
  <c r="A671" i="64" s="1"/>
  <c r="A672" i="64" s="1"/>
  <c r="A673" i="64" s="1"/>
  <c r="A674" i="64" s="1"/>
  <c r="A675" i="64" s="1"/>
  <c r="A676" i="64" s="1"/>
  <c r="A677" i="64" s="1"/>
  <c r="A678" i="64" s="1"/>
  <c r="A679" i="64" s="1"/>
  <c r="A680" i="64" s="1"/>
  <c r="A681" i="64" s="1"/>
  <c r="A682" i="64" s="1"/>
  <c r="A683" i="64" s="1"/>
  <c r="A684" i="64" s="1"/>
  <c r="A685" i="64" s="1"/>
  <c r="A686" i="64" s="1"/>
  <c r="A687" i="64" s="1"/>
  <c r="A688" i="64" s="1"/>
  <c r="A689" i="64" s="1"/>
  <c r="A690" i="64" s="1"/>
  <c r="A691" i="64" s="1"/>
  <c r="A692" i="64" s="1"/>
  <c r="A693" i="64" s="1"/>
  <c r="A694" i="64" s="1"/>
  <c r="A695" i="64" s="1"/>
  <c r="A696" i="64" s="1"/>
  <c r="A697" i="64" s="1"/>
  <c r="A698" i="64" s="1"/>
  <c r="A699" i="64" s="1"/>
  <c r="A700" i="64" s="1"/>
  <c r="A701" i="64" s="1"/>
  <c r="A702" i="64" s="1"/>
  <c r="A703" i="64" s="1"/>
  <c r="A704" i="64" s="1"/>
  <c r="A705" i="64" s="1"/>
  <c r="A706" i="64" s="1"/>
  <c r="A707" i="64" s="1"/>
  <c r="A708" i="64" s="1"/>
  <c r="A709" i="64" s="1"/>
  <c r="A710" i="64" s="1"/>
  <c r="A711" i="64" s="1"/>
  <c r="A712" i="64" s="1"/>
  <c r="A713" i="64" s="1"/>
  <c r="A714" i="64" s="1"/>
  <c r="A715" i="64" s="1"/>
  <c r="A716" i="64" s="1"/>
  <c r="A717" i="64" s="1"/>
  <c r="A718" i="64" s="1"/>
  <c r="A719" i="64" s="1"/>
  <c r="A720" i="64" s="1"/>
  <c r="A721" i="64" s="1"/>
  <c r="A722" i="64" s="1"/>
  <c r="A723" i="64" s="1"/>
  <c r="A724" i="64" s="1"/>
  <c r="A725" i="64" s="1"/>
  <c r="A726" i="64" s="1"/>
  <c r="A727" i="64" s="1"/>
  <c r="A728" i="64" s="1"/>
  <c r="A729" i="64" s="1"/>
  <c r="A730" i="64" s="1"/>
  <c r="A731" i="64" s="1"/>
  <c r="A732" i="64" s="1"/>
  <c r="A733" i="64" s="1"/>
  <c r="A734" i="64" s="1"/>
  <c r="A735" i="64" s="1"/>
  <c r="A736" i="64" s="1"/>
  <c r="A737" i="64" s="1"/>
  <c r="A738" i="64" s="1"/>
  <c r="A739" i="64" s="1"/>
  <c r="A740" i="64" s="1"/>
  <c r="A741" i="64" s="1"/>
  <c r="A742" i="64" s="1"/>
  <c r="A743" i="64" s="1"/>
  <c r="A744" i="64" s="1"/>
  <c r="A745" i="64" s="1"/>
  <c r="A746" i="64" s="1"/>
  <c r="A747" i="64" s="1"/>
  <c r="A748" i="64" s="1"/>
  <c r="A749" i="64" s="1"/>
  <c r="A750" i="64" s="1"/>
  <c r="A751" i="64" s="1"/>
  <c r="A752" i="64" s="1"/>
  <c r="A753" i="64" s="1"/>
  <c r="A754" i="64" s="1"/>
  <c r="A755" i="64" s="1"/>
  <c r="A756" i="64" s="1"/>
  <c r="A757" i="64" s="1"/>
  <c r="A758" i="64" s="1"/>
  <c r="A759" i="64" s="1"/>
  <c r="A760" i="64" s="1"/>
  <c r="A761" i="64" s="1"/>
  <c r="A762" i="64" s="1"/>
  <c r="A763" i="64" s="1"/>
  <c r="A764" i="64" s="1"/>
  <c r="A765" i="64" s="1"/>
  <c r="A766" i="64" s="1"/>
  <c r="A767" i="64" s="1"/>
  <c r="A768" i="64" s="1"/>
  <c r="A769" i="64" s="1"/>
  <c r="A770" i="64" s="1"/>
  <c r="A771" i="64" s="1"/>
  <c r="A772" i="64" s="1"/>
  <c r="A773" i="64" s="1"/>
  <c r="A774" i="64" s="1"/>
  <c r="A775" i="64" s="1"/>
  <c r="A776" i="64" s="1"/>
  <c r="A777" i="64" s="1"/>
  <c r="A778" i="64" s="1"/>
  <c r="A779" i="64" s="1"/>
  <c r="A780" i="64" s="1"/>
  <c r="A781" i="64" s="1"/>
  <c r="A782" i="64" s="1"/>
  <c r="A783" i="64" s="1"/>
  <c r="A784" i="64" s="1"/>
  <c r="A785" i="64" s="1"/>
  <c r="A786" i="64" s="1"/>
  <c r="A787" i="64" s="1"/>
  <c r="A788" i="64" s="1"/>
  <c r="A789" i="64" s="1"/>
  <c r="A790" i="64" s="1"/>
  <c r="A791" i="64" s="1"/>
  <c r="A792" i="64" s="1"/>
  <c r="A793" i="64" s="1"/>
  <c r="A794" i="64" s="1"/>
  <c r="A795" i="64" s="1"/>
  <c r="A796" i="64" s="1"/>
  <c r="A797" i="64" s="1"/>
  <c r="A798" i="64" s="1"/>
  <c r="A799" i="64" s="1"/>
  <c r="A800" i="64" s="1"/>
  <c r="A801" i="64" s="1"/>
  <c r="A802" i="64" s="1"/>
  <c r="A803" i="64" s="1"/>
  <c r="A804" i="64" s="1"/>
  <c r="A805" i="64" s="1"/>
  <c r="A806" i="64" s="1"/>
  <c r="A807" i="64" s="1"/>
  <c r="A808" i="64" s="1"/>
  <c r="A809" i="64" s="1"/>
  <c r="A810" i="64" s="1"/>
  <c r="A811" i="64" s="1"/>
  <c r="A812" i="64" s="1"/>
  <c r="A813" i="64" s="1"/>
  <c r="A814" i="64" s="1"/>
  <c r="A815" i="64" s="1"/>
  <c r="A816" i="64" s="1"/>
  <c r="A817" i="64" s="1"/>
  <c r="A818" i="64" s="1"/>
  <c r="A819" i="64" s="1"/>
  <c r="A820" i="64" s="1"/>
  <c r="A821" i="64" s="1"/>
  <c r="A822" i="64" s="1"/>
  <c r="A823" i="64" s="1"/>
  <c r="A824" i="64" s="1"/>
  <c r="A825" i="64" s="1"/>
  <c r="A826" i="64" s="1"/>
  <c r="A827" i="64" s="1"/>
  <c r="A828" i="64" s="1"/>
  <c r="A829" i="64" s="1"/>
  <c r="A830" i="64" s="1"/>
  <c r="A831" i="64" s="1"/>
  <c r="A832" i="64" s="1"/>
  <c r="A833" i="64" s="1"/>
  <c r="A834" i="64" s="1"/>
  <c r="A835" i="64" s="1"/>
  <c r="A836" i="64" s="1"/>
  <c r="A837" i="64" s="1"/>
  <c r="A838" i="64" s="1"/>
  <c r="A839" i="64" s="1"/>
  <c r="A840" i="64" s="1"/>
  <c r="A841" i="64" s="1"/>
  <c r="A842" i="64" s="1"/>
  <c r="A843" i="64" s="1"/>
  <c r="A844" i="64" s="1"/>
  <c r="A845" i="64" s="1"/>
  <c r="A846" i="64" s="1"/>
  <c r="A847" i="64" s="1"/>
  <c r="A848" i="64" s="1"/>
  <c r="A849" i="64" s="1"/>
  <c r="A850" i="64" s="1"/>
  <c r="A851" i="64" s="1"/>
  <c r="A852" i="64" s="1"/>
  <c r="A853" i="64" s="1"/>
  <c r="A854" i="64" s="1"/>
  <c r="A855" i="64" s="1"/>
  <c r="A856" i="64" s="1"/>
  <c r="A857" i="64" s="1"/>
  <c r="A858" i="64" s="1"/>
  <c r="A859" i="64" s="1"/>
  <c r="A860" i="64" s="1"/>
  <c r="A861" i="64" s="1"/>
  <c r="A862" i="64" s="1"/>
  <c r="A863" i="64" s="1"/>
  <c r="A864" i="64" s="1"/>
  <c r="A865" i="64" s="1"/>
  <c r="A866" i="64" s="1"/>
  <c r="A867" i="64" s="1"/>
  <c r="A868" i="64" s="1"/>
  <c r="A869" i="64" s="1"/>
  <c r="A870" i="64" s="1"/>
  <c r="A871" i="64" s="1"/>
  <c r="A872" i="64" s="1"/>
  <c r="A873" i="64" s="1"/>
  <c r="A874" i="64" s="1"/>
  <c r="A875" i="64" s="1"/>
  <c r="A876" i="64" s="1"/>
  <c r="A877" i="64" s="1"/>
  <c r="A878" i="64" s="1"/>
  <c r="A879" i="64" s="1"/>
  <c r="A880" i="64" s="1"/>
  <c r="A881" i="64" s="1"/>
  <c r="A882" i="64" s="1"/>
  <c r="A883" i="64" s="1"/>
  <c r="A884" i="64" s="1"/>
  <c r="A885" i="64" s="1"/>
  <c r="A886" i="64" s="1"/>
  <c r="A887" i="64" s="1"/>
  <c r="A888" i="64" s="1"/>
  <c r="A889" i="64" s="1"/>
  <c r="A890" i="64" s="1"/>
  <c r="A891" i="64" s="1"/>
  <c r="A892" i="64" s="1"/>
  <c r="A893" i="64" s="1"/>
  <c r="A894" i="64" s="1"/>
  <c r="A895" i="64" s="1"/>
  <c r="A896" i="64" s="1"/>
  <c r="A897" i="64" s="1"/>
  <c r="A898" i="64" s="1"/>
  <c r="A899" i="64" s="1"/>
  <c r="A900" i="64" s="1"/>
  <c r="A901" i="64" s="1"/>
  <c r="A902" i="64" s="1"/>
  <c r="A903" i="64" s="1"/>
  <c r="A904" i="64" s="1"/>
  <c r="A905" i="64" s="1"/>
  <c r="A906" i="64" s="1"/>
  <c r="A907" i="64" s="1"/>
  <c r="A908" i="64" s="1"/>
  <c r="A909" i="64" s="1"/>
  <c r="A910" i="64" s="1"/>
  <c r="A911" i="64" s="1"/>
  <c r="A912" i="64" s="1"/>
  <c r="A913" i="64" s="1"/>
  <c r="A914" i="64" s="1"/>
  <c r="A915" i="64" s="1"/>
  <c r="A916" i="64" s="1"/>
  <c r="A917" i="64" s="1"/>
  <c r="A918" i="64" s="1"/>
  <c r="A919" i="64" s="1"/>
  <c r="A920" i="64" s="1"/>
  <c r="A921" i="64" s="1"/>
  <c r="A922" i="64" s="1"/>
  <c r="A923" i="64" s="1"/>
  <c r="A924" i="64" s="1"/>
  <c r="A925" i="64" s="1"/>
  <c r="A926" i="64" s="1"/>
  <c r="A927" i="64" s="1"/>
  <c r="A928" i="64" s="1"/>
  <c r="A929" i="64" s="1"/>
  <c r="A930" i="64" s="1"/>
  <c r="A931" i="64" s="1"/>
  <c r="A932" i="64" s="1"/>
  <c r="A933" i="64" s="1"/>
  <c r="A934" i="64" s="1"/>
  <c r="A935" i="64" s="1"/>
  <c r="A936" i="64" s="1"/>
  <c r="A937" i="64" s="1"/>
  <c r="A938" i="64" s="1"/>
  <c r="A939" i="64" s="1"/>
  <c r="A940" i="64" s="1"/>
  <c r="A941" i="64" s="1"/>
  <c r="A942" i="64" s="1"/>
  <c r="A943" i="64" s="1"/>
  <c r="A944" i="64" s="1"/>
  <c r="A945" i="64" s="1"/>
  <c r="A946" i="64" s="1"/>
  <c r="A947" i="64" s="1"/>
  <c r="A948" i="64" s="1"/>
  <c r="A949" i="64" s="1"/>
  <c r="A950" i="64" s="1"/>
  <c r="A951" i="64" s="1"/>
  <c r="A952" i="64" s="1"/>
  <c r="A953" i="64" s="1"/>
  <c r="A954" i="64" s="1"/>
  <c r="A955" i="64" s="1"/>
  <c r="A956" i="64" s="1"/>
  <c r="A957" i="64" s="1"/>
  <c r="A958" i="64" s="1"/>
  <c r="A959" i="64" s="1"/>
  <c r="A960" i="64" s="1"/>
  <c r="A961" i="64" s="1"/>
  <c r="A962" i="64" s="1"/>
  <c r="A963" i="64" s="1"/>
  <c r="A964" i="64" s="1"/>
  <c r="A965" i="64" s="1"/>
  <c r="A966" i="64" s="1"/>
  <c r="A967" i="64" s="1"/>
  <c r="A968" i="64" s="1"/>
  <c r="A969" i="64" s="1"/>
  <c r="A970" i="64" s="1"/>
  <c r="A971" i="64" s="1"/>
  <c r="A972" i="64" s="1"/>
  <c r="A973" i="64" s="1"/>
  <c r="A974" i="64" s="1"/>
  <c r="A975" i="64" s="1"/>
  <c r="A976" i="64" s="1"/>
  <c r="A977" i="64" s="1"/>
  <c r="A978" i="64" s="1"/>
  <c r="A979" i="64" s="1"/>
  <c r="A980" i="64" s="1"/>
  <c r="A981" i="64" s="1"/>
  <c r="A982" i="64" s="1"/>
  <c r="A983" i="64" s="1"/>
  <c r="A984" i="64" s="1"/>
  <c r="A985" i="64" s="1"/>
  <c r="A986" i="64" s="1"/>
  <c r="A987" i="64" s="1"/>
  <c r="A988" i="64" s="1"/>
  <c r="A989" i="64" s="1"/>
  <c r="A990" i="64" s="1"/>
  <c r="A991"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ㅤ</author>
  </authors>
  <commentList>
    <comment ref="B68" authorId="0" shapeId="0" xr:uid="{00000000-0006-0000-0D00-000001000000}">
      <text>
        <r>
          <rPr>
            <sz val="12"/>
            <color indexed="81"/>
            <rFont val="ＭＳ Ｐゴシック"/>
            <family val="3"/>
            <charset val="128"/>
            <scheme val="minor"/>
          </rPr>
          <t>【イ．建築主の種別】において「(４)会社」を選択した場合のみ選択記入ください</t>
        </r>
      </text>
    </comment>
    <comment ref="B85" authorId="0" shapeId="0" xr:uid="{00000000-0006-0000-0D00-000002000000}">
      <text>
        <r>
          <rPr>
            <sz val="12"/>
            <color indexed="81"/>
            <rFont val="ＭＳ Ｐゴシック"/>
            <family val="3"/>
            <charset val="128"/>
            <scheme val="minor"/>
          </rPr>
          <t>複数棟の番号を記入をする場合、3棟までは各括弧内に1, 2, 3の順に番号を記入ください。
4棟以上の記入が必要な場合、別シートの「追加記入欄」に4棟目以降を記入ください。</t>
        </r>
      </text>
    </comment>
    <comment ref="B117" authorId="0" shapeId="0" xr:uid="{00000000-0006-0000-0D00-00000300000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129" authorId="0" shapeId="0" xr:uid="{00000000-0006-0000-0D00-00000400000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 ref="B141" authorId="0" shapeId="0" xr:uid="{00000000-0006-0000-0D00-000005000000}">
      <text>
        <r>
          <rPr>
            <sz val="12"/>
            <color indexed="81"/>
            <rFont val="ＭＳ Ｐゴシック"/>
            <family val="3"/>
            <charset val="128"/>
            <scheme val="minor"/>
          </rPr>
          <t>（第二面）の【６．一の建築物ごとの内容】【イ．番号】と同じ番号を記入し、
複数棟ある場合、別シートの「追加記入欄」に2棟目以降を記入してください</t>
        </r>
      </text>
    </comment>
  </commentList>
</comments>
</file>

<file path=xl/sharedStrings.xml><?xml version="1.0" encoding="utf-8"?>
<sst xmlns="http://schemas.openxmlformats.org/spreadsheetml/2006/main" count="15470" uniqueCount="3799">
  <si>
    <t>http://www.e-hyoka.co.jp</t>
    <phoneticPr fontId="4"/>
  </si>
  <si>
    <t>作業メニュー</t>
  </si>
  <si>
    <t>更新履歴はこちら</t>
    <rPh sb="0" eb="2">
      <t>コウシン</t>
    </rPh>
    <rPh sb="2" eb="4">
      <t>リレキ</t>
    </rPh>
    <phoneticPr fontId="4"/>
  </si>
  <si>
    <t>建築確認申請書</t>
    <rPh sb="0" eb="2">
      <t>ケンチク</t>
    </rPh>
    <rPh sb="2" eb="4">
      <t>カクニン</t>
    </rPh>
    <rPh sb="6" eb="7">
      <t>ショ</t>
    </rPh>
    <phoneticPr fontId="4"/>
  </si>
  <si>
    <t>■</t>
    <phoneticPr fontId="4"/>
  </si>
  <si>
    <t>□</t>
    <phoneticPr fontId="4"/>
  </si>
  <si>
    <t>チェックボックス項目</t>
    <rPh sb="8" eb="10">
      <t>コウモク</t>
    </rPh>
    <phoneticPr fontId="4"/>
  </si>
  <si>
    <t>主要用途一覧</t>
    <rPh sb="0" eb="2">
      <t>シュヨウ</t>
    </rPh>
    <rPh sb="2" eb="4">
      <t>ヨウト</t>
    </rPh>
    <rPh sb="4" eb="6">
      <t>イチラン</t>
    </rPh>
    <phoneticPr fontId="4"/>
  </si>
  <si>
    <t>プルダウンメニュー値一覧</t>
    <rPh sb="9" eb="10">
      <t>アタイ</t>
    </rPh>
    <rPh sb="10" eb="12">
      <t>イチラン</t>
    </rPh>
    <phoneticPr fontId="4"/>
  </si>
  <si>
    <t>プルダウンメニューの項目を変更することができます。</t>
    <rPh sb="10" eb="12">
      <t>コウモク</t>
    </rPh>
    <rPh sb="13" eb="15">
      <t>ヘンコウ</t>
    </rPh>
    <phoneticPr fontId="4"/>
  </si>
  <si>
    <t>３．メンテナンス</t>
    <phoneticPr fontId="4"/>
  </si>
  <si>
    <t>（注記）</t>
    <phoneticPr fontId="4"/>
  </si>
  <si>
    <t>別紙（他の築造主）</t>
    <rPh sb="0" eb="2">
      <t>ベッシ</t>
    </rPh>
    <rPh sb="3" eb="4">
      <t>タ</t>
    </rPh>
    <rPh sb="5" eb="7">
      <t>チクゾウ</t>
    </rPh>
    <rPh sb="7" eb="8">
      <t>ヌシ</t>
    </rPh>
    <phoneticPr fontId="4"/>
  </si>
  <si>
    <t>築造主複数名用</t>
    <rPh sb="0" eb="2">
      <t>チクゾウ</t>
    </rPh>
    <rPh sb="2" eb="3">
      <t>ヌシ</t>
    </rPh>
    <rPh sb="3" eb="5">
      <t>フクスウ</t>
    </rPh>
    <rPh sb="5" eb="6">
      <t>メイ</t>
    </rPh>
    <rPh sb="6" eb="7">
      <t>ヨウ</t>
    </rPh>
    <phoneticPr fontId="4"/>
  </si>
  <si>
    <t>築造主１名用</t>
    <rPh sb="0" eb="2">
      <t>チクゾウ</t>
    </rPh>
    <rPh sb="2" eb="3">
      <t>ヌシ</t>
    </rPh>
    <rPh sb="4" eb="5">
      <t>メイ</t>
    </rPh>
    <rPh sb="5" eb="6">
      <t>ヨウ</t>
    </rPh>
    <phoneticPr fontId="4"/>
  </si>
  <si>
    <t>築造計画概要書</t>
    <rPh sb="0" eb="2">
      <t>チクゾウ</t>
    </rPh>
    <rPh sb="2" eb="4">
      <t>ケイカク</t>
    </rPh>
    <rPh sb="4" eb="7">
      <t>ガイヨウショ</t>
    </rPh>
    <phoneticPr fontId="4"/>
  </si>
  <si>
    <t>完了検査追加説明書</t>
    <rPh sb="0" eb="2">
      <t>カンリョウ</t>
    </rPh>
    <rPh sb="2" eb="4">
      <t>ケンサ</t>
    </rPh>
    <rPh sb="4" eb="6">
      <t>ツイカ</t>
    </rPh>
    <rPh sb="6" eb="9">
      <t>セツメイショ</t>
    </rPh>
    <phoneticPr fontId="4"/>
  </si>
  <si>
    <t>（注記）</t>
    <phoneticPr fontId="4"/>
  </si>
  <si>
    <t>確認審査追加説明書</t>
    <rPh sb="0" eb="2">
      <t>カクニン</t>
    </rPh>
    <rPh sb="2" eb="4">
      <t>シンサ</t>
    </rPh>
    <rPh sb="4" eb="6">
      <t>ツイカ</t>
    </rPh>
    <rPh sb="6" eb="9">
      <t>セツメイショ</t>
    </rPh>
    <phoneticPr fontId="4"/>
  </si>
  <si>
    <t>工事施工者届</t>
    <rPh sb="0" eb="2">
      <t>コウジ</t>
    </rPh>
    <rPh sb="2" eb="4">
      <t>セコウ</t>
    </rPh>
    <rPh sb="4" eb="5">
      <t>シャ</t>
    </rPh>
    <rPh sb="5" eb="6">
      <t>トド</t>
    </rPh>
    <phoneticPr fontId="4"/>
  </si>
  <si>
    <t>計画変更確認申請書（工作物２）</t>
    <rPh sb="0" eb="2">
      <t>ケイカク</t>
    </rPh>
    <rPh sb="2" eb="4">
      <t>ヘンコウ</t>
    </rPh>
    <rPh sb="4" eb="6">
      <t>カクニン</t>
    </rPh>
    <rPh sb="10" eb="13">
      <t>コウサクブツ</t>
    </rPh>
    <phoneticPr fontId="4"/>
  </si>
  <si>
    <t>工事監理者届</t>
    <rPh sb="0" eb="2">
      <t>コウジ</t>
    </rPh>
    <rPh sb="2" eb="4">
      <t>カンリ</t>
    </rPh>
    <rPh sb="4" eb="5">
      <t>シャ</t>
    </rPh>
    <rPh sb="5" eb="6">
      <t>トド</t>
    </rPh>
    <phoneticPr fontId="4"/>
  </si>
  <si>
    <t>（法第８８条第２項）</t>
    <phoneticPr fontId="4"/>
  </si>
  <si>
    <t>計画変更確認申請書（工作物１）</t>
    <rPh sb="0" eb="2">
      <t>ケイカク</t>
    </rPh>
    <rPh sb="2" eb="4">
      <t>ヘンコウ</t>
    </rPh>
    <rPh sb="4" eb="6">
      <t>カクニン</t>
    </rPh>
    <rPh sb="10" eb="13">
      <t>コウサクブツ</t>
    </rPh>
    <phoneticPr fontId="4"/>
  </si>
  <si>
    <t>確認申請書（工作物２）</t>
    <rPh sb="0" eb="2">
      <t>カクニン</t>
    </rPh>
    <rPh sb="6" eb="9">
      <t>コウサクブツ</t>
    </rPh>
    <phoneticPr fontId="4"/>
  </si>
  <si>
    <t>工事取り止め届</t>
    <rPh sb="0" eb="2">
      <t>コウジ</t>
    </rPh>
    <rPh sb="2" eb="3">
      <t>ト</t>
    </rPh>
    <rPh sb="4" eb="5">
      <t>ヤ</t>
    </rPh>
    <rPh sb="6" eb="7">
      <t>トド</t>
    </rPh>
    <phoneticPr fontId="4"/>
  </si>
  <si>
    <t>（昇降機以外の建築設備）</t>
    <rPh sb="1" eb="4">
      <t>ショウコウキ</t>
    </rPh>
    <rPh sb="4" eb="6">
      <t>イガイ</t>
    </rPh>
    <rPh sb="7" eb="9">
      <t>ケンチク</t>
    </rPh>
    <rPh sb="9" eb="11">
      <t>セツビ</t>
    </rPh>
    <phoneticPr fontId="4"/>
  </si>
  <si>
    <t>確認申請取り下げ届</t>
    <rPh sb="0" eb="2">
      <t>カクニン</t>
    </rPh>
    <rPh sb="4" eb="5">
      <t>ト</t>
    </rPh>
    <rPh sb="6" eb="7">
      <t>サ</t>
    </rPh>
    <rPh sb="8" eb="9">
      <t>トド</t>
    </rPh>
    <phoneticPr fontId="4"/>
  </si>
  <si>
    <t>計画変更確認申請書</t>
    <rPh sb="0" eb="2">
      <t>ケイカク</t>
    </rPh>
    <rPh sb="2" eb="4">
      <t>ヘンコウ</t>
    </rPh>
    <rPh sb="4" eb="6">
      <t>カクニン</t>
    </rPh>
    <phoneticPr fontId="4"/>
  </si>
  <si>
    <t>（法第８８条第１項）</t>
  </si>
  <si>
    <t>軽微変更報告書</t>
    <rPh sb="0" eb="2">
      <t>ケイビ</t>
    </rPh>
    <rPh sb="2" eb="4">
      <t>ヘンコウ</t>
    </rPh>
    <rPh sb="4" eb="7">
      <t>ホウコクショ</t>
    </rPh>
    <phoneticPr fontId="4"/>
  </si>
  <si>
    <t>（注記）</t>
    <phoneticPr fontId="4"/>
  </si>
  <si>
    <t>確認申請書（工作物１）</t>
    <rPh sb="0" eb="2">
      <t>カクニン</t>
    </rPh>
    <rPh sb="6" eb="9">
      <t>コウサクブツ</t>
    </rPh>
    <phoneticPr fontId="4"/>
  </si>
  <si>
    <t>建築工事届</t>
    <rPh sb="0" eb="2">
      <t>ケンチク</t>
    </rPh>
    <rPh sb="2" eb="4">
      <t>コウジ</t>
    </rPh>
    <rPh sb="4" eb="5">
      <t>トド</t>
    </rPh>
    <phoneticPr fontId="4"/>
  </si>
  <si>
    <t>別紙（他の設置者）</t>
    <rPh sb="0" eb="2">
      <t>ベッシ</t>
    </rPh>
    <rPh sb="3" eb="4">
      <t>タ</t>
    </rPh>
    <rPh sb="5" eb="8">
      <t>セッチシャ</t>
    </rPh>
    <phoneticPr fontId="4"/>
  </si>
  <si>
    <t>検査添付写真（軸組仕口）</t>
    <rPh sb="0" eb="2">
      <t>ケンサ</t>
    </rPh>
    <rPh sb="2" eb="4">
      <t>テンプ</t>
    </rPh>
    <rPh sb="4" eb="6">
      <t>シャシン</t>
    </rPh>
    <rPh sb="7" eb="8">
      <t>ジク</t>
    </rPh>
    <rPh sb="8" eb="9">
      <t>グ</t>
    </rPh>
    <rPh sb="9" eb="10">
      <t>シ</t>
    </rPh>
    <rPh sb="10" eb="11">
      <t>グチ</t>
    </rPh>
    <phoneticPr fontId="4"/>
  </si>
  <si>
    <t>計画変更確認申請書（昇降機）</t>
    <rPh sb="0" eb="2">
      <t>ケイカク</t>
    </rPh>
    <rPh sb="2" eb="4">
      <t>ヘンコウ</t>
    </rPh>
    <rPh sb="4" eb="6">
      <t>カクニン</t>
    </rPh>
    <rPh sb="10" eb="13">
      <t>ショウコウキ</t>
    </rPh>
    <phoneticPr fontId="4"/>
  </si>
  <si>
    <t>（注記）</t>
    <phoneticPr fontId="4"/>
  </si>
  <si>
    <t>確認申請書（昇降機以外の建築設備）</t>
    <rPh sb="12" eb="14">
      <t>ケンチク</t>
    </rPh>
    <rPh sb="14" eb="16">
      <t>セツビ</t>
    </rPh>
    <phoneticPr fontId="4"/>
  </si>
  <si>
    <t>(3)</t>
    <phoneticPr fontId="4"/>
  </si>
  <si>
    <t>別紙（他の建築主）</t>
    <rPh sb="0" eb="2">
      <t>ベッシ</t>
    </rPh>
    <rPh sb="3" eb="4">
      <t>タ</t>
    </rPh>
    <rPh sb="5" eb="7">
      <t>ケンチク</t>
    </rPh>
    <rPh sb="7" eb="8">
      <t>ヌシ</t>
    </rPh>
    <phoneticPr fontId="4"/>
  </si>
  <si>
    <t>（注記）</t>
    <phoneticPr fontId="4"/>
  </si>
  <si>
    <t>（注記）</t>
    <phoneticPr fontId="4"/>
  </si>
  <si>
    <t>確認申請書（昇降機）</t>
    <rPh sb="0" eb="2">
      <t>カクニン</t>
    </rPh>
    <rPh sb="6" eb="9">
      <t>ショウコウキ</t>
    </rPh>
    <phoneticPr fontId="4"/>
  </si>
  <si>
    <t>(2)</t>
    <phoneticPr fontId="4"/>
  </si>
  <si>
    <t>完了検査申請書</t>
    <rPh sb="0" eb="2">
      <t>カンリョウ</t>
    </rPh>
    <rPh sb="2" eb="4">
      <t>ケンサ</t>
    </rPh>
    <phoneticPr fontId="4"/>
  </si>
  <si>
    <t>計画変更確認申請書（建築物）</t>
    <rPh sb="0" eb="2">
      <t>ケイカク</t>
    </rPh>
    <rPh sb="2" eb="4">
      <t>ヘンコウ</t>
    </rPh>
    <rPh sb="4" eb="6">
      <t>カクニン</t>
    </rPh>
    <rPh sb="10" eb="13">
      <t>ケンチクブツ</t>
    </rPh>
    <phoneticPr fontId="4"/>
  </si>
  <si>
    <t>（注記）</t>
    <phoneticPr fontId="4"/>
  </si>
  <si>
    <t>建築物別概要（追加）</t>
  </si>
  <si>
    <t>建築主複数名用</t>
    <rPh sb="0" eb="2">
      <t>ケンチク</t>
    </rPh>
    <rPh sb="2" eb="3">
      <t>ヌシ</t>
    </rPh>
    <rPh sb="3" eb="5">
      <t>フクスウ</t>
    </rPh>
    <rPh sb="5" eb="6">
      <t>メイ</t>
    </rPh>
    <rPh sb="6" eb="7">
      <t>ヨウ</t>
    </rPh>
    <phoneticPr fontId="4"/>
  </si>
  <si>
    <t>建築主１名用</t>
    <rPh sb="0" eb="2">
      <t>ケンチク</t>
    </rPh>
    <rPh sb="2" eb="3">
      <t>ヌシ</t>
    </rPh>
    <rPh sb="4" eb="5">
      <t>メイ</t>
    </rPh>
    <rPh sb="5" eb="6">
      <t>ヨウ</t>
    </rPh>
    <phoneticPr fontId="4"/>
  </si>
  <si>
    <t>中間検査申請書</t>
    <rPh sb="0" eb="2">
      <t>チュウカン</t>
    </rPh>
    <rPh sb="2" eb="4">
      <t>ケンサ</t>
    </rPh>
    <phoneticPr fontId="4"/>
  </si>
  <si>
    <t>建築計画概要書</t>
    <rPh sb="0" eb="2">
      <t>ケンチク</t>
    </rPh>
    <rPh sb="2" eb="4">
      <t>ケイカク</t>
    </rPh>
    <rPh sb="4" eb="7">
      <t>ガイヨウショ</t>
    </rPh>
    <phoneticPr fontId="4"/>
  </si>
  <si>
    <t>(1)</t>
    <phoneticPr fontId="4"/>
  </si>
  <si>
    <t>帳票に直接上書きすることも可能です。</t>
    <rPh sb="0" eb="2">
      <t>チョウヒョウ</t>
    </rPh>
    <rPh sb="3" eb="5">
      <t>チョクセツ</t>
    </rPh>
    <rPh sb="5" eb="7">
      <t>ウワガ</t>
    </rPh>
    <rPh sb="13" eb="15">
      <t>カノウ</t>
    </rPh>
    <phoneticPr fontId="4"/>
  </si>
  <si>
    <t>各帳票は、「確認申請書（建築）入力画面」にて入力した内容を反映しておりますが、帳票によって追加で入力する項目がございます。</t>
    <rPh sb="0" eb="1">
      <t>カク</t>
    </rPh>
    <rPh sb="1" eb="3">
      <t>チョウヒョウ</t>
    </rPh>
    <rPh sb="6" eb="8">
      <t>カクニン</t>
    </rPh>
    <rPh sb="12" eb="14">
      <t>ケンチク</t>
    </rPh>
    <rPh sb="15" eb="17">
      <t>ニュウリョク</t>
    </rPh>
    <rPh sb="17" eb="19">
      <t>ガメン</t>
    </rPh>
    <rPh sb="22" eb="24">
      <t>ニュウリョク</t>
    </rPh>
    <rPh sb="26" eb="28">
      <t>ナイヨウ</t>
    </rPh>
    <rPh sb="29" eb="31">
      <t>ハンエイ</t>
    </rPh>
    <phoneticPr fontId="4"/>
  </si>
  <si>
    <t>印刷対象の帳票を指定し、印刷内容を表示して確認後に印刷してください。</t>
  </si>
  <si>
    <t>建築物別概要（追加）入力</t>
    <rPh sb="0" eb="3">
      <t>ケンチクブツ</t>
    </rPh>
    <rPh sb="3" eb="4">
      <t>ベツ</t>
    </rPh>
    <rPh sb="4" eb="6">
      <t>ガイヨウ</t>
    </rPh>
    <rPh sb="7" eb="9">
      <t>ツイカ</t>
    </rPh>
    <rPh sb="10" eb="12">
      <t>ニュウリョク</t>
    </rPh>
    <phoneticPr fontId="4"/>
  </si>
  <si>
    <t>他の建築主入力</t>
  </si>
  <si>
    <t>確認申請書（注記）</t>
  </si>
  <si>
    <t>確認申請書入力</t>
  </si>
  <si>
    <t>「確認申請書入力」画面にて申請内容を入力してください。建築主が２以上の場合は、「他の建築主入力」画面にて追加入力してください。</t>
    <rPh sb="1" eb="3">
      <t>カクニン</t>
    </rPh>
    <rPh sb="6" eb="8">
      <t>ニュウリョク</t>
    </rPh>
    <rPh sb="15" eb="17">
      <t>ナイヨウ</t>
    </rPh>
    <rPh sb="18" eb="20">
      <t>ニュウリョク</t>
    </rPh>
    <rPh sb="27" eb="29">
      <t>ケンチク</t>
    </rPh>
    <rPh sb="29" eb="30">
      <t>ヌシ</t>
    </rPh>
    <rPh sb="32" eb="34">
      <t>イジョウ</t>
    </rPh>
    <rPh sb="35" eb="37">
      <t>バアイ</t>
    </rPh>
    <rPh sb="40" eb="41">
      <t>タ</t>
    </rPh>
    <rPh sb="42" eb="44">
      <t>ケンチク</t>
    </rPh>
    <rPh sb="44" eb="45">
      <t>ヌシ</t>
    </rPh>
    <rPh sb="45" eb="47">
      <t>ニュウリョク</t>
    </rPh>
    <rPh sb="52" eb="54">
      <t>ツイカ</t>
    </rPh>
    <rPh sb="54" eb="56">
      <t>ニュウリョク</t>
    </rPh>
    <phoneticPr fontId="4"/>
  </si>
  <si>
    <t>１．データ入力</t>
    <rPh sb="5" eb="7">
      <t>ニュウリョク</t>
    </rPh>
    <phoneticPr fontId="4"/>
  </si>
  <si>
    <t>初期画面</t>
    <rPh sb="0" eb="2">
      <t>ショキ</t>
    </rPh>
    <rPh sb="2" eb="4">
      <t>ガメン</t>
    </rPh>
    <phoneticPr fontId="4"/>
  </si>
  <si>
    <t>作業メニュー</t>
    <rPh sb="0" eb="2">
      <t>サギョウ</t>
    </rPh>
    <phoneticPr fontId="4"/>
  </si>
  <si>
    <t>※追加の概要入力はこちらから</t>
    <rPh sb="1" eb="3">
      <t>ツイカ</t>
    </rPh>
    <rPh sb="4" eb="6">
      <t>ガイヨウ</t>
    </rPh>
    <rPh sb="6" eb="8">
      <t>ニュウリョク</t>
    </rPh>
    <phoneticPr fontId="4"/>
  </si>
  <si>
    <t>建築物別概要（追加）　入力</t>
  </si>
  <si>
    <t>)</t>
    <phoneticPr fontId="4"/>
  </si>
  <si>
    <t>)</t>
    <phoneticPr fontId="4"/>
  </si>
  <si>
    <t>㎡</t>
  </si>
  <si>
    <t>）（</t>
  </si>
  <si>
    <t>（</t>
  </si>
  <si>
    <t>【ﾍ.】</t>
  </si>
  <si>
    <t>)</t>
    <phoneticPr fontId="4"/>
  </si>
  <si>
    <t>【ﾎ.】</t>
  </si>
  <si>
    <t>【ﾆ.】</t>
  </si>
  <si>
    <t>【ﾊ.】</t>
  </si>
  <si>
    <t>【ﾛ.】</t>
  </si>
  <si>
    <t>【ｲ.】</t>
    <phoneticPr fontId="4"/>
  </si>
  <si>
    <t>【ｲ.】</t>
    <phoneticPr fontId="4"/>
  </si>
  <si>
    <t>床面積</t>
  </si>
  <si>
    <t>具体的な用途の名称</t>
  </si>
  <si>
    <t>用途の区分</t>
  </si>
  <si>
    <t>無</t>
    <rPh sb="0" eb="1">
      <t>ム</t>
    </rPh>
    <phoneticPr fontId="4"/>
  </si>
  <si>
    <t>有</t>
    <rPh sb="0" eb="1">
      <t>アリ</t>
    </rPh>
    <phoneticPr fontId="4"/>
  </si>
  <si>
    <t>ｍ</t>
    <phoneticPr fontId="4"/>
  </si>
  <si>
    <t>ｍ</t>
    <phoneticPr fontId="4"/>
  </si>
  <si>
    <t>階</t>
  </si>
  <si>
    <t>建築物の階別概要</t>
    <phoneticPr fontId="4"/>
  </si>
  <si>
    <t>建築物の階別概要</t>
    <phoneticPr fontId="4"/>
  </si>
  <si>
    <t>)</t>
    <phoneticPr fontId="4"/>
  </si>
  <si>
    <t>【ｲ.】</t>
    <phoneticPr fontId="4"/>
  </si>
  <si>
    <t>ｍ</t>
    <phoneticPr fontId="4"/>
  </si>
  <si>
    <t>建築物の階別概要</t>
    <phoneticPr fontId="4"/>
  </si>
  <si>
    <t>)</t>
    <phoneticPr fontId="4"/>
  </si>
  <si>
    <t>【ｲ.】</t>
    <phoneticPr fontId="4"/>
  </si>
  <si>
    <t/>
  </si>
  <si>
    <t>ください。</t>
  </si>
  <si>
    <t>項目を書き換えて</t>
    <phoneticPr fontId="4"/>
  </si>
  <si>
    <t>メンテナンスより、</t>
    <phoneticPr fontId="4"/>
  </si>
  <si>
    <t>←プルダウンメニューは変更できます。</t>
    <rPh sb="11" eb="13">
      <t>ヘンコウ</t>
    </rPh>
    <phoneticPr fontId="4"/>
  </si>
  <si>
    <t xml:space="preserve"> </t>
    <phoneticPr fontId="4"/>
  </si>
  <si>
    <t>[</t>
  </si>
  <si>
    <t>）</t>
  </si>
  <si>
    <t>【ﾛ.合計】</t>
  </si>
  <si>
    <t>合　計</t>
  </si>
  <si>
    <t>申請以外の部分</t>
  </si>
  <si>
    <t>申請部分</t>
  </si>
  <si>
    <t>【ｲ.階別】</t>
  </si>
  <si>
    <t>[</t>
    <phoneticPr fontId="4"/>
  </si>
  <si>
    <t>[</t>
    <phoneticPr fontId="4"/>
  </si>
  <si>
    <t>号</t>
    <rPh sb="0" eb="1">
      <t>ゴウ</t>
    </rPh>
    <phoneticPr fontId="4"/>
  </si>
  <si>
    <t>第</t>
    <rPh sb="0" eb="1">
      <t>ダイ</t>
    </rPh>
    <phoneticPr fontId="4"/>
  </si>
  <si>
    <t>号</t>
  </si>
  <si>
    <t>第</t>
  </si>
  <si>
    <t>無</t>
    <rPh sb="0" eb="1">
      <t>ナシ</t>
    </rPh>
    <phoneticPr fontId="4"/>
  </si>
  <si>
    <t>有</t>
    <rPh sb="0" eb="1">
      <t>アリ</t>
    </rPh>
    <phoneticPr fontId="4"/>
  </si>
  <si>
    <t>ｍ</t>
  </si>
  <si>
    <t>項目を書き換えて</t>
    <phoneticPr fontId="4"/>
  </si>
  <si>
    <t>メンテナンスより、</t>
    <phoneticPr fontId="4"/>
  </si>
  <si>
    <t>[</t>
    <phoneticPr fontId="4"/>
  </si>
  <si>
    <t>４．構造　]</t>
    <rPh sb="2" eb="4">
      <t>コウゾウ</t>
    </rPh>
    <phoneticPr fontId="4"/>
  </si>
  <si>
    <t>大規模の模様替</t>
  </si>
  <si>
    <t>大規模の修繕</t>
  </si>
  <si>
    <t>用途変更</t>
  </si>
  <si>
    <t>移転</t>
  </si>
  <si>
    <t>改築</t>
  </si>
  <si>
    <t>増築</t>
  </si>
  <si>
    <t>新築</t>
  </si>
  <si>
    <t>３．工事種別　]</t>
    <rPh sb="2" eb="4">
      <t>コウジ</t>
    </rPh>
    <rPh sb="4" eb="6">
      <t>シュベツ</t>
    </rPh>
    <phoneticPr fontId="4"/>
  </si>
  <si>
    <t>（区分</t>
  </si>
  <si>
    <t>２．用途　]　</t>
    <rPh sb="2" eb="4">
      <t>ヨウト</t>
    </rPh>
    <phoneticPr fontId="4"/>
  </si>
  <si>
    <t>１．番号　]</t>
    <rPh sb="2" eb="4">
      <t>バンゴウ</t>
    </rPh>
    <phoneticPr fontId="4"/>
  </si>
  <si>
    <t>建築物別概要</t>
  </si>
  <si>
    <t>（日付）</t>
    <rPh sb="1" eb="3">
      <t>ヒヅケ</t>
    </rPh>
    <phoneticPr fontId="4"/>
  </si>
  <si>
    <t>北側高さ制限不適用</t>
    <rPh sb="0" eb="2">
      <t>キタガワ</t>
    </rPh>
    <rPh sb="2" eb="3">
      <t>タカ</t>
    </rPh>
    <rPh sb="4" eb="6">
      <t>セイゲン</t>
    </rPh>
    <rPh sb="6" eb="7">
      <t>フ</t>
    </rPh>
    <rPh sb="7" eb="9">
      <t>テキヨウ</t>
    </rPh>
    <phoneticPr fontId="4"/>
  </si>
  <si>
    <t>隣地高さ制限不適用</t>
    <rPh sb="0" eb="2">
      <t>リンチ</t>
    </rPh>
    <rPh sb="2" eb="3">
      <t>タカ</t>
    </rPh>
    <rPh sb="4" eb="6">
      <t>セイゲン</t>
    </rPh>
    <rPh sb="6" eb="7">
      <t>フ</t>
    </rPh>
    <rPh sb="7" eb="9">
      <t>テキヨウ</t>
    </rPh>
    <phoneticPr fontId="4"/>
  </si>
  <si>
    <t>道路高さ制限不適用</t>
    <rPh sb="0" eb="2">
      <t>ドウロ</t>
    </rPh>
    <rPh sb="2" eb="3">
      <t>タカ</t>
    </rPh>
    <rPh sb="4" eb="6">
      <t>セイゲン</t>
    </rPh>
    <rPh sb="6" eb="7">
      <t>フ</t>
    </rPh>
    <rPh sb="7" eb="9">
      <t>テキヨウ</t>
    </rPh>
    <phoneticPr fontId="4"/>
  </si>
  <si>
    <t xml:space="preserve">) </t>
    <phoneticPr fontId="4"/>
  </si>
  <si>
    <t>(</t>
    <phoneticPr fontId="4"/>
  </si>
  <si>
    <t>(</t>
    <phoneticPr fontId="4"/>
  </si>
  <si>
    <t>地下</t>
  </si>
  <si>
    <t>地上</t>
    <phoneticPr fontId="4"/>
  </si>
  <si>
    <t>他の建築物</t>
  </si>
  <si>
    <t>　(申請に係る建築物）</t>
    <phoneticPr fontId="4"/>
  </si>
  <si>
    <t>[</t>
    <phoneticPr fontId="4"/>
  </si>
  <si>
    <t>％</t>
    <phoneticPr fontId="4"/>
  </si>
  <si>
    <t>㎡</t>
    <phoneticPr fontId="4"/>
  </si>
  <si>
    <t xml:space="preserve">) </t>
    <phoneticPr fontId="4"/>
  </si>
  <si>
    <t>) (</t>
    <phoneticPr fontId="4"/>
  </si>
  <si>
    <t>(</t>
    <phoneticPr fontId="4"/>
  </si>
  <si>
    <t>合計</t>
    <phoneticPr fontId="4"/>
  </si>
  <si>
    <t>申請以外の部分</t>
    <phoneticPr fontId="4"/>
  </si>
  <si>
    <t>％</t>
    <phoneticPr fontId="4"/>
  </si>
  <si>
    <t>㎡</t>
    <phoneticPr fontId="4"/>
  </si>
  <si>
    <t xml:space="preserve">) </t>
    <phoneticPr fontId="4"/>
  </si>
  <si>
    <t>) (</t>
    <phoneticPr fontId="4"/>
  </si>
  <si>
    <t>(</t>
    <phoneticPr fontId="4"/>
  </si>
  <si>
    <t xml:space="preserve">) </t>
    <phoneticPr fontId="4"/>
  </si>
  <si>
    <t>合計</t>
    <phoneticPr fontId="4"/>
  </si>
  <si>
    <t>) (</t>
    <phoneticPr fontId="4"/>
  </si>
  <si>
    <t>申請以外の部分</t>
    <phoneticPr fontId="4"/>
  </si>
  <si>
    <t>(</t>
    <phoneticPr fontId="4"/>
  </si>
  <si>
    <t>[</t>
    <phoneticPr fontId="4"/>
  </si>
  <si>
    <t>)</t>
    <phoneticPr fontId="4"/>
  </si>
  <si>
    <t>（区分</t>
    <rPh sb="1" eb="3">
      <t>クブン</t>
    </rPh>
    <phoneticPr fontId="4"/>
  </si>
  <si>
    <t>％</t>
    <phoneticPr fontId="4"/>
  </si>
  <si>
    <t>㎡</t>
    <phoneticPr fontId="4"/>
  </si>
  <si>
    <t>(2)</t>
    <phoneticPr fontId="4"/>
  </si>
  <si>
    <t>(1)</t>
    <phoneticPr fontId="4"/>
  </si>
  <si>
    <t>項目を書き換えて</t>
    <phoneticPr fontId="4"/>
  </si>
  <si>
    <t>メンテナンスより、</t>
    <phoneticPr fontId="4"/>
  </si>
  <si>
    <t>ｍ</t>
    <phoneticPr fontId="4"/>
  </si>
  <si>
    <t>ｍ</t>
    <phoneticPr fontId="4"/>
  </si>
  <si>
    <t>[</t>
    <phoneticPr fontId="4"/>
  </si>
  <si>
    <t>）</t>
    <phoneticPr fontId="4"/>
  </si>
  <si>
    <t>）</t>
    <phoneticPr fontId="4"/>
  </si>
  <si>
    <t>その他（</t>
    <rPh sb="2" eb="3">
      <t>タ</t>
    </rPh>
    <phoneticPr fontId="4"/>
  </si>
  <si>
    <t>該当するところをクリックしてください</t>
  </si>
  <si>
    <t>指定無し</t>
    <rPh sb="0" eb="2">
      <t>シテイ</t>
    </rPh>
    <rPh sb="2" eb="3">
      <t>ナ</t>
    </rPh>
    <phoneticPr fontId="4"/>
  </si>
  <si>
    <t>準防火地域</t>
    <rPh sb="0" eb="1">
      <t>ジュン</t>
    </rPh>
    <rPh sb="1" eb="3">
      <t>ボウカ</t>
    </rPh>
    <rPh sb="3" eb="5">
      <t>チイキ</t>
    </rPh>
    <phoneticPr fontId="4"/>
  </si>
  <si>
    <t>防火地域</t>
    <rPh sb="0" eb="2">
      <t>ボウカ</t>
    </rPh>
    <rPh sb="2" eb="4">
      <t>チイキ</t>
    </rPh>
    <phoneticPr fontId="4"/>
  </si>
  <si>
    <t>都市計画区域及び準都市計画区域外</t>
    <rPh sb="0" eb="2">
      <t>トシ</t>
    </rPh>
    <rPh sb="2" eb="4">
      <t>ケイカク</t>
    </rPh>
    <rPh sb="4" eb="6">
      <t>クイキ</t>
    </rPh>
    <rPh sb="6" eb="7">
      <t>オヨ</t>
    </rPh>
    <rPh sb="8" eb="9">
      <t>ジュン</t>
    </rPh>
    <rPh sb="9" eb="10">
      <t>ト</t>
    </rPh>
    <rPh sb="10" eb="11">
      <t>シ</t>
    </rPh>
    <rPh sb="11" eb="13">
      <t>ケイカク</t>
    </rPh>
    <rPh sb="13" eb="15">
      <t>クイキ</t>
    </rPh>
    <rPh sb="15" eb="16">
      <t>ガイ</t>
    </rPh>
    <phoneticPr fontId="4"/>
  </si>
  <si>
    <t>準都市計画区域内</t>
    <rPh sb="0" eb="1">
      <t>ジュン</t>
    </rPh>
    <rPh sb="1" eb="2">
      <t>ト</t>
    </rPh>
    <rPh sb="2" eb="3">
      <t>シ</t>
    </rPh>
    <rPh sb="3" eb="5">
      <t>ケイカク</t>
    </rPh>
    <rPh sb="5" eb="7">
      <t>クイキ</t>
    </rPh>
    <rPh sb="7" eb="8">
      <t>ナイ</t>
    </rPh>
    <phoneticPr fontId="4"/>
  </si>
  <si>
    <t>区域区分非設定）</t>
    <rPh sb="0" eb="2">
      <t>クイキ</t>
    </rPh>
    <rPh sb="2" eb="4">
      <t>クブン</t>
    </rPh>
    <rPh sb="4" eb="5">
      <t>ヒ</t>
    </rPh>
    <rPh sb="5" eb="7">
      <t>セッテイ</t>
    </rPh>
    <phoneticPr fontId="4"/>
  </si>
  <si>
    <t>市街化調整区域</t>
    <rPh sb="0" eb="3">
      <t>シガイカ</t>
    </rPh>
    <rPh sb="3" eb="5">
      <t>チョウセイ</t>
    </rPh>
    <rPh sb="5" eb="7">
      <t>クイキ</t>
    </rPh>
    <phoneticPr fontId="4"/>
  </si>
  <si>
    <t>市街化区域</t>
    <rPh sb="0" eb="3">
      <t>シガイカ</t>
    </rPh>
    <rPh sb="3" eb="5">
      <t>クイキ</t>
    </rPh>
    <phoneticPr fontId="4"/>
  </si>
  <si>
    <t>（</t>
    <phoneticPr fontId="4"/>
  </si>
  <si>
    <t>（</t>
    <phoneticPr fontId="4"/>
  </si>
  <si>
    <t>都市計画区域内</t>
    <rPh sb="0" eb="2">
      <t>トシ</t>
    </rPh>
    <rPh sb="2" eb="4">
      <t>ケイカク</t>
    </rPh>
    <rPh sb="4" eb="6">
      <t>クイキ</t>
    </rPh>
    <rPh sb="6" eb="7">
      <t>ナイ</t>
    </rPh>
    <phoneticPr fontId="4"/>
  </si>
  <si>
    <t>（番地その他）</t>
    <rPh sb="1" eb="3">
      <t>バンチ</t>
    </rPh>
    <rPh sb="5" eb="6">
      <t>タ</t>
    </rPh>
    <phoneticPr fontId="4"/>
  </si>
  <si>
    <t>（市区町村等）</t>
    <rPh sb="1" eb="2">
      <t>シ</t>
    </rPh>
    <rPh sb="2" eb="3">
      <t>ク</t>
    </rPh>
    <rPh sb="3" eb="4">
      <t>チョウ</t>
    </rPh>
    <rPh sb="4" eb="5">
      <t>ソン</t>
    </rPh>
    <rPh sb="5" eb="6">
      <t>トウ</t>
    </rPh>
    <phoneticPr fontId="4"/>
  </si>
  <si>
    <t>（県名）</t>
    <rPh sb="1" eb="2">
      <t>ケン</t>
    </rPh>
    <rPh sb="2" eb="3">
      <t>メイ</t>
    </rPh>
    <phoneticPr fontId="4"/>
  </si>
  <si>
    <t>建築物及びその敷地に関する事項</t>
    <rPh sb="0" eb="2">
      <t>ケンチク</t>
    </rPh>
    <rPh sb="2" eb="3">
      <t>ブツ</t>
    </rPh>
    <rPh sb="3" eb="4">
      <t>オヨ</t>
    </rPh>
    <rPh sb="7" eb="9">
      <t>シキチ</t>
    </rPh>
    <rPh sb="10" eb="11">
      <t>カン</t>
    </rPh>
    <rPh sb="13" eb="15">
      <t>ジコウ</t>
    </rPh>
    <phoneticPr fontId="4"/>
  </si>
  <si>
    <t>【ﾎ.電話番号】</t>
  </si>
  <si>
    <t>【ﾊ.郵便番号】</t>
  </si>
  <si>
    <t>）</t>
    <phoneticPr fontId="1"/>
  </si>
  <si>
    <t>)　第　（</t>
    <phoneticPr fontId="4"/>
  </si>
  <si>
    <t>（</t>
    <phoneticPr fontId="4"/>
  </si>
  <si>
    <t>建設業の許可</t>
    <rPh sb="0" eb="3">
      <t>ケンセツギョウ</t>
    </rPh>
    <rPh sb="4" eb="6">
      <t>キョカ</t>
    </rPh>
    <phoneticPr fontId="4"/>
  </si>
  <si>
    <t>[</t>
    <phoneticPr fontId="4"/>
  </si>
  <si>
    <t>（その他の建築設備の工事監理に関し意見を聴いた者）</t>
    <rPh sb="3" eb="4">
      <t>タ</t>
    </rPh>
    <rPh sb="5" eb="7">
      <t>ケンチク</t>
    </rPh>
    <rPh sb="7" eb="9">
      <t>セツビ</t>
    </rPh>
    <rPh sb="10" eb="12">
      <t>コウジ</t>
    </rPh>
    <rPh sb="12" eb="14">
      <t>カンリ</t>
    </rPh>
    <rPh sb="15" eb="16">
      <t>カン</t>
    </rPh>
    <rPh sb="17" eb="19">
      <t>イケン</t>
    </rPh>
    <rPh sb="20" eb="21">
      <t>キ</t>
    </rPh>
    <rPh sb="23" eb="24">
      <t>モノ</t>
    </rPh>
    <phoneticPr fontId="4"/>
  </si>
  <si>
    <t>（代表となる建築設備の工事監理に関し意見を聴いた者）</t>
    <rPh sb="1" eb="3">
      <t>ダイヒョウ</t>
    </rPh>
    <rPh sb="6" eb="8">
      <t>ケンチク</t>
    </rPh>
    <rPh sb="8" eb="10">
      <t>セツビ</t>
    </rPh>
    <rPh sb="11" eb="13">
      <t>コウジ</t>
    </rPh>
    <rPh sb="13" eb="15">
      <t>カンリ</t>
    </rPh>
    <rPh sb="16" eb="17">
      <t>カン</t>
    </rPh>
    <rPh sb="18" eb="20">
      <t>イケン</t>
    </rPh>
    <rPh sb="21" eb="22">
      <t>キ</t>
    </rPh>
    <rPh sb="24" eb="25">
      <t>モノ</t>
    </rPh>
    <phoneticPr fontId="4"/>
  </si>
  <si>
    <t>【ﾍ.電話番号】</t>
  </si>
  <si>
    <t>【ﾎ.所在地】</t>
  </si>
  <si>
    <t>【ﾆ.郵便番号】</t>
  </si>
  <si>
    <t>）知事登録　第</t>
    <phoneticPr fontId="4"/>
  </si>
  <si>
    <t>）建築士事務所</t>
    <rPh sb="1" eb="4">
      <t>ケンチクシ</t>
    </rPh>
    <rPh sb="4" eb="6">
      <t>ジム</t>
    </rPh>
    <rPh sb="6" eb="7">
      <t>ショ</t>
    </rPh>
    <phoneticPr fontId="4"/>
  </si>
  <si>
    <t>【ﾛ.氏名】</t>
  </si>
  <si>
    <t>）登録　第</t>
    <phoneticPr fontId="4"/>
  </si>
  <si>
    <t>）建築士</t>
    <rPh sb="1" eb="4">
      <t>ケンチクシ</t>
    </rPh>
    <phoneticPr fontId="4"/>
  </si>
  <si>
    <t>（その他の工事監理者）</t>
    <rPh sb="3" eb="4">
      <t>タ</t>
    </rPh>
    <rPh sb="5" eb="7">
      <t>コウジ</t>
    </rPh>
    <rPh sb="7" eb="9">
      <t>カンリ</t>
    </rPh>
    <rPh sb="9" eb="10">
      <t>モノ</t>
    </rPh>
    <phoneticPr fontId="4"/>
  </si>
  <si>
    <t>（代表となる工事監理者）</t>
    <rPh sb="1" eb="3">
      <t>ダイヒョウ</t>
    </rPh>
    <rPh sb="6" eb="8">
      <t>コウジ</t>
    </rPh>
    <rPh sb="8" eb="10">
      <t>カンリ</t>
    </rPh>
    <rPh sb="10" eb="11">
      <t>シャ</t>
    </rPh>
    <phoneticPr fontId="4"/>
  </si>
  <si>
    <t>（その他の建築設備の設計に関し意見を聴いた者）</t>
    <rPh sb="3" eb="4">
      <t>タ</t>
    </rPh>
    <rPh sb="5" eb="7">
      <t>ケンチク</t>
    </rPh>
    <rPh sb="7" eb="9">
      <t>セツビ</t>
    </rPh>
    <rPh sb="10" eb="12">
      <t>セッケイ</t>
    </rPh>
    <rPh sb="13" eb="14">
      <t>カン</t>
    </rPh>
    <rPh sb="15" eb="17">
      <t>イケン</t>
    </rPh>
    <rPh sb="18" eb="19">
      <t>キ</t>
    </rPh>
    <rPh sb="21" eb="22">
      <t>モノ</t>
    </rPh>
    <phoneticPr fontId="4"/>
  </si>
  <si>
    <t>（代表となる建築設備の設計に関し意見を聴いた者）</t>
    <rPh sb="1" eb="3">
      <t>ダイヒョウ</t>
    </rPh>
    <rPh sb="6" eb="8">
      <t>ケンチク</t>
    </rPh>
    <rPh sb="8" eb="10">
      <t>セツビ</t>
    </rPh>
    <rPh sb="11" eb="13">
      <t>セッケイ</t>
    </rPh>
    <rPh sb="14" eb="15">
      <t>カン</t>
    </rPh>
    <rPh sb="16" eb="18">
      <t>イケン</t>
    </rPh>
    <rPh sb="19" eb="20">
      <t>キ</t>
    </rPh>
    <rPh sb="22" eb="23">
      <t>モノ</t>
    </rPh>
    <phoneticPr fontId="4"/>
  </si>
  <si>
    <t>設備設計一級建築士交付第</t>
    <rPh sb="0" eb="2">
      <t>セツビ</t>
    </rPh>
    <rPh sb="2" eb="4">
      <t>セッケイ</t>
    </rPh>
    <rPh sb="4" eb="6">
      <t>イッキュウ</t>
    </rPh>
    <rPh sb="6" eb="8">
      <t>ケンチク</t>
    </rPh>
    <rPh sb="8" eb="9">
      <t>シ</t>
    </rPh>
    <rPh sb="9" eb="11">
      <t>コウフ</t>
    </rPh>
    <rPh sb="11" eb="12">
      <t>ダイ</t>
    </rPh>
    <phoneticPr fontId="4"/>
  </si>
  <si>
    <t>【ﾛ．資格】</t>
    <rPh sb="3" eb="5">
      <t>シカク</t>
    </rPh>
    <phoneticPr fontId="4"/>
  </si>
  <si>
    <t>【ｲ．氏名】</t>
    <rPh sb="3" eb="5">
      <t>シメイ</t>
    </rPh>
    <phoneticPr fontId="4"/>
  </si>
  <si>
    <t>　　　建築士法第20条の3第3項の表示をした者</t>
    <rPh sb="3" eb="5">
      <t>ケンチク</t>
    </rPh>
    <rPh sb="5" eb="6">
      <t>シ</t>
    </rPh>
    <rPh sb="6" eb="7">
      <t>ホウ</t>
    </rPh>
    <rPh sb="7" eb="8">
      <t>ダイ</t>
    </rPh>
    <rPh sb="10" eb="11">
      <t>ジョウ</t>
    </rPh>
    <rPh sb="13" eb="14">
      <t>ダイ</t>
    </rPh>
    <rPh sb="15" eb="16">
      <t>コウ</t>
    </rPh>
    <rPh sb="17" eb="19">
      <t>ヒョウジ</t>
    </rPh>
    <rPh sb="22" eb="23">
      <t>モノ</t>
    </rPh>
    <phoneticPr fontId="4"/>
  </si>
  <si>
    <t>　　　建築士法第20条の3第1項の表示をした者</t>
    <rPh sb="3" eb="5">
      <t>ケンチク</t>
    </rPh>
    <rPh sb="5" eb="6">
      <t>シ</t>
    </rPh>
    <rPh sb="6" eb="7">
      <t>ホウ</t>
    </rPh>
    <rPh sb="7" eb="8">
      <t>ダイ</t>
    </rPh>
    <rPh sb="10" eb="11">
      <t>ジョウ</t>
    </rPh>
    <rPh sb="13" eb="14">
      <t>ダイ</t>
    </rPh>
    <rPh sb="15" eb="16">
      <t>コウ</t>
    </rPh>
    <rPh sb="17" eb="19">
      <t>ヒョウジ</t>
    </rPh>
    <rPh sb="22" eb="23">
      <t>モノ</t>
    </rPh>
    <phoneticPr fontId="4"/>
  </si>
  <si>
    <t>構造設計一級建築士交付第</t>
    <rPh sb="0" eb="2">
      <t>コウゾウ</t>
    </rPh>
    <rPh sb="2" eb="4">
      <t>セッケイ</t>
    </rPh>
    <rPh sb="4" eb="6">
      <t>イッキュウ</t>
    </rPh>
    <rPh sb="6" eb="8">
      <t>ケンチク</t>
    </rPh>
    <rPh sb="8" eb="9">
      <t>シ</t>
    </rPh>
    <rPh sb="9" eb="11">
      <t>コウフ</t>
    </rPh>
    <rPh sb="11" eb="12">
      <t>ダイ</t>
    </rPh>
    <phoneticPr fontId="4"/>
  </si>
  <si>
    <t>　　　建築士法第20条の2第3項の表示をした者</t>
    <rPh sb="3" eb="5">
      <t>ケンチク</t>
    </rPh>
    <rPh sb="5" eb="6">
      <t>シ</t>
    </rPh>
    <rPh sb="6" eb="7">
      <t>ホウ</t>
    </rPh>
    <rPh sb="7" eb="8">
      <t>ダイ</t>
    </rPh>
    <rPh sb="10" eb="11">
      <t>ジョウ</t>
    </rPh>
    <rPh sb="13" eb="14">
      <t>ダイ</t>
    </rPh>
    <rPh sb="15" eb="16">
      <t>コウ</t>
    </rPh>
    <rPh sb="17" eb="19">
      <t>ヒョウジ</t>
    </rPh>
    <rPh sb="22" eb="23">
      <t>モノ</t>
    </rPh>
    <phoneticPr fontId="4"/>
  </si>
  <si>
    <t>　　　建築士法第20条の2第1項の表示をした者</t>
    <rPh sb="3" eb="5">
      <t>ケンチク</t>
    </rPh>
    <rPh sb="5" eb="6">
      <t>シ</t>
    </rPh>
    <rPh sb="6" eb="7">
      <t>ホウ</t>
    </rPh>
    <rPh sb="7" eb="8">
      <t>ダイ</t>
    </rPh>
    <rPh sb="10" eb="11">
      <t>ジョウ</t>
    </rPh>
    <rPh sb="13" eb="14">
      <t>ダイ</t>
    </rPh>
    <rPh sb="15" eb="16">
      <t>コウ</t>
    </rPh>
    <rPh sb="17" eb="19">
      <t>ヒョウジ</t>
    </rPh>
    <rPh sb="22" eb="23">
      <t>モノ</t>
    </rPh>
    <phoneticPr fontId="4"/>
  </si>
  <si>
    <t>上記の設計者のうち、</t>
    <rPh sb="0" eb="2">
      <t>ジョウキ</t>
    </rPh>
    <rPh sb="3" eb="6">
      <t>セッケイシャ</t>
    </rPh>
    <phoneticPr fontId="4"/>
  </si>
  <si>
    <t>（構造設計一級建築士又は設備設計一級建築士である旨の表示をした者）</t>
    <rPh sb="1" eb="3">
      <t>コウゾウ</t>
    </rPh>
    <rPh sb="3" eb="5">
      <t>セッケイ</t>
    </rPh>
    <rPh sb="5" eb="7">
      <t>イッキュウ</t>
    </rPh>
    <rPh sb="7" eb="10">
      <t>ケンチクシ</t>
    </rPh>
    <rPh sb="10" eb="11">
      <t>マタ</t>
    </rPh>
    <rPh sb="12" eb="14">
      <t>セツビ</t>
    </rPh>
    <rPh sb="14" eb="16">
      <t>セッケイ</t>
    </rPh>
    <rPh sb="16" eb="18">
      <t>イッキュウ</t>
    </rPh>
    <rPh sb="18" eb="21">
      <t>ケンチクシ</t>
    </rPh>
    <rPh sb="24" eb="25">
      <t>ムネ</t>
    </rPh>
    <rPh sb="26" eb="28">
      <t>ヒョウジ</t>
    </rPh>
    <rPh sb="31" eb="32">
      <t>モノ</t>
    </rPh>
    <phoneticPr fontId="4"/>
  </si>
  <si>
    <t>（その他の設計者）</t>
    <rPh sb="3" eb="4">
      <t>タ</t>
    </rPh>
    <rPh sb="5" eb="8">
      <t>セッケイシャ</t>
    </rPh>
    <phoneticPr fontId="4"/>
  </si>
  <si>
    <t>（代表となる設計者）</t>
    <rPh sb="1" eb="3">
      <t>ダイヒョウ</t>
    </rPh>
    <rPh sb="6" eb="9">
      <t>セッケイシャ</t>
    </rPh>
    <phoneticPr fontId="4"/>
  </si>
  <si>
    <t>【ﾆ.住所】</t>
  </si>
  <si>
    <t>【ｲ.氏名のフリガナ】</t>
    <phoneticPr fontId="4"/>
  </si>
  <si>
    <t>建築主会社名</t>
  </si>
  <si>
    <t>※建築主が法人の場合、こちらに会社名を入力してください。</t>
    <rPh sb="1" eb="3">
      <t>ケンチク</t>
    </rPh>
    <rPh sb="3" eb="4">
      <t>ヌシ</t>
    </rPh>
    <rPh sb="5" eb="7">
      <t>ホウジン</t>
    </rPh>
    <rPh sb="8" eb="10">
      <t>バアイ</t>
    </rPh>
    <rPh sb="15" eb="17">
      <t>カイシャ</t>
    </rPh>
    <rPh sb="17" eb="18">
      <t>メイ</t>
    </rPh>
    <rPh sb="19" eb="21">
      <t>ニュウリョク</t>
    </rPh>
    <phoneticPr fontId="4"/>
  </si>
  <si>
    <t>建築主会社名フリガナ</t>
    <phoneticPr fontId="4"/>
  </si>
  <si>
    <t>他の建築主入力</t>
    <rPh sb="0" eb="1">
      <t>タ</t>
    </rPh>
    <rPh sb="2" eb="4">
      <t>ケンチク</t>
    </rPh>
    <rPh sb="4" eb="5">
      <t>ヌシ</t>
    </rPh>
    <rPh sb="5" eb="7">
      <t>ニュウリョク</t>
    </rPh>
    <phoneticPr fontId="4"/>
  </si>
  <si>
    <t>建築主が２以上のときは、「他の建築主入力」画面で追加入力してください</t>
    <rPh sb="0" eb="2">
      <t>ケンチク</t>
    </rPh>
    <rPh sb="2" eb="3">
      <t>ヌシ</t>
    </rPh>
    <rPh sb="5" eb="7">
      <t>イジョウ</t>
    </rPh>
    <rPh sb="13" eb="14">
      <t>タ</t>
    </rPh>
    <rPh sb="15" eb="17">
      <t>ケンチク</t>
    </rPh>
    <rPh sb="17" eb="18">
      <t>シュ</t>
    </rPh>
    <rPh sb="18" eb="20">
      <t>ニュウリョク</t>
    </rPh>
    <rPh sb="21" eb="23">
      <t>ガメン</t>
    </rPh>
    <rPh sb="24" eb="26">
      <t>ツイカ</t>
    </rPh>
    <rPh sb="26" eb="28">
      <t>ニュウリョク</t>
    </rPh>
    <phoneticPr fontId="4"/>
  </si>
  <si>
    <t>建築主等の概要　</t>
    <rPh sb="0" eb="2">
      <t>ケンチク</t>
    </rPh>
    <rPh sb="2" eb="3">
      <t>ヌシ</t>
    </rPh>
    <rPh sb="3" eb="4">
      <t>トウ</t>
    </rPh>
    <rPh sb="5" eb="7">
      <t>ガイヨウ</t>
    </rPh>
    <phoneticPr fontId="4"/>
  </si>
  <si>
    <t>メーカー管理番号</t>
    <rPh sb="4" eb="6">
      <t>カンリ</t>
    </rPh>
    <rPh sb="6" eb="8">
      <t>バンゴウ</t>
    </rPh>
    <phoneticPr fontId="4"/>
  </si>
  <si>
    <t>建築名称</t>
    <rPh sb="0" eb="2">
      <t>ケンチク</t>
    </rPh>
    <rPh sb="2" eb="4">
      <t>メイショウ</t>
    </rPh>
    <phoneticPr fontId="4"/>
  </si>
  <si>
    <t>建築名称フリガナ</t>
    <rPh sb="0" eb="2">
      <t>ケンチク</t>
    </rPh>
    <rPh sb="2" eb="4">
      <t>メイショウ</t>
    </rPh>
    <phoneticPr fontId="4"/>
  </si>
  <si>
    <t>確認申請日</t>
    <rPh sb="0" eb="2">
      <t>カクニン</t>
    </rPh>
    <rPh sb="4" eb="5">
      <t>ビ</t>
    </rPh>
    <phoneticPr fontId="4"/>
  </si>
  <si>
    <t>提出先支店名</t>
    <rPh sb="0" eb="2">
      <t>テイシュツ</t>
    </rPh>
    <rPh sb="2" eb="3">
      <t>サキ</t>
    </rPh>
    <rPh sb="3" eb="5">
      <t>シテン</t>
    </rPh>
    <rPh sb="5" eb="6">
      <t>メイ</t>
    </rPh>
    <phoneticPr fontId="4"/>
  </si>
  <si>
    <t>指定確認検査機関
　株式会社東日本住宅評価センター　様</t>
    <rPh sb="0" eb="2">
      <t>シテイ</t>
    </rPh>
    <rPh sb="2" eb="4">
      <t>カクニン</t>
    </rPh>
    <rPh sb="4" eb="6">
      <t>ケンサ</t>
    </rPh>
    <rPh sb="6" eb="8">
      <t>キカン</t>
    </rPh>
    <rPh sb="10" eb="14">
      <t>カブシキガイシャ</t>
    </rPh>
    <rPh sb="14" eb="15">
      <t>ヒガシ</t>
    </rPh>
    <rPh sb="15" eb="17">
      <t>ニホン</t>
    </rPh>
    <rPh sb="17" eb="19">
      <t>ジュウタク</t>
    </rPh>
    <rPh sb="19" eb="21">
      <t>ヒョウカ</t>
    </rPh>
    <rPh sb="26" eb="27">
      <t>サマ</t>
    </rPh>
    <phoneticPr fontId="4"/>
  </si>
  <si>
    <t>提出先</t>
    <rPh sb="0" eb="2">
      <t>テイシュツ</t>
    </rPh>
    <rPh sb="2" eb="3">
      <t>サキ</t>
    </rPh>
    <phoneticPr fontId="4"/>
  </si>
  <si>
    <t>確認申請書（建築物）入力画面</t>
    <rPh sb="0" eb="2">
      <t>カクニン</t>
    </rPh>
    <rPh sb="6" eb="8">
      <t>ケンチク</t>
    </rPh>
    <rPh sb="8" eb="9">
      <t>ブツ</t>
    </rPh>
    <rPh sb="10" eb="12">
      <t>ニュウリョク</t>
    </rPh>
    <rPh sb="12" eb="14">
      <t>ガメン</t>
    </rPh>
    <phoneticPr fontId="4"/>
  </si>
  <si>
    <t>【ｲ.氏名のフリガナ】</t>
    <phoneticPr fontId="4"/>
  </si>
  <si>
    <t>[１．他の建築主（３）　]</t>
    <rPh sb="3" eb="4">
      <t>ホカ</t>
    </rPh>
    <rPh sb="5" eb="7">
      <t>ケンチク</t>
    </rPh>
    <rPh sb="7" eb="8">
      <t>ヌシ</t>
    </rPh>
    <phoneticPr fontId="4"/>
  </si>
  <si>
    <t>[１．他の建築主（２）　]</t>
    <rPh sb="3" eb="4">
      <t>ホカ</t>
    </rPh>
    <rPh sb="5" eb="7">
      <t>ケンチク</t>
    </rPh>
    <rPh sb="7" eb="8">
      <t>ヌシ</t>
    </rPh>
    <phoneticPr fontId="4"/>
  </si>
  <si>
    <t>[１．他の建築主（１）　]</t>
    <rPh sb="3" eb="4">
      <t>ホカ</t>
    </rPh>
    <rPh sb="5" eb="7">
      <t>ケンチク</t>
    </rPh>
    <rPh sb="7" eb="8">
      <t>ヌシ</t>
    </rPh>
    <phoneticPr fontId="4"/>
  </si>
  <si>
    <t>他の建築主　入力画面</t>
    <rPh sb="0" eb="1">
      <t>タ</t>
    </rPh>
    <rPh sb="2" eb="4">
      <t>ケンチク</t>
    </rPh>
    <rPh sb="4" eb="5">
      <t>シュ</t>
    </rPh>
    <rPh sb="6" eb="8">
      <t>ニュウリョク</t>
    </rPh>
    <rPh sb="8" eb="10">
      <t>ガメン</t>
    </rPh>
    <phoneticPr fontId="4"/>
  </si>
  <si>
    <t>建築物
番号3</t>
    <rPh sb="0" eb="3">
      <t>ケンチクブツ</t>
    </rPh>
    <rPh sb="4" eb="6">
      <t>バンゴウ</t>
    </rPh>
    <phoneticPr fontId="4"/>
  </si>
  <si>
    <t>建築物別概要　入力画面</t>
    <rPh sb="0" eb="3">
      <t>ケンチクブツ</t>
    </rPh>
    <rPh sb="3" eb="4">
      <t>ベツ</t>
    </rPh>
    <rPh sb="4" eb="6">
      <t>ガイヨウ</t>
    </rPh>
    <rPh sb="7" eb="9">
      <t>ニュウリョク</t>
    </rPh>
    <rPh sb="9" eb="11">
      <t>ガメン</t>
    </rPh>
    <phoneticPr fontId="4"/>
  </si>
  <si>
    <t>９．備考　]</t>
    <rPh sb="2" eb="4">
      <t>ビコウ</t>
    </rPh>
    <phoneticPr fontId="4"/>
  </si>
  <si>
    <t>８．その他必要な事項　]</t>
    <rPh sb="4" eb="5">
      <t>タ</t>
    </rPh>
    <rPh sb="5" eb="7">
      <t>ヒツヨウ</t>
    </rPh>
    <rPh sb="8" eb="10">
      <t>ジコウ</t>
    </rPh>
    <phoneticPr fontId="4"/>
  </si>
  <si>
    <t>）㎡</t>
    <phoneticPr fontId="4"/>
  </si>
  <si>
    <t>）　(</t>
    <phoneticPr fontId="4"/>
  </si>
  <si>
    <t>)　（</t>
    <phoneticPr fontId="4"/>
  </si>
  <si>
    <t>[ﾍ．]</t>
    <phoneticPr fontId="4"/>
  </si>
  <si>
    <t>[ﾎ．]</t>
    <phoneticPr fontId="4"/>
  </si>
  <si>
    <t>[ﾆ．]</t>
    <phoneticPr fontId="4"/>
  </si>
  <si>
    <t>[ﾊ．]</t>
    <phoneticPr fontId="4"/>
  </si>
  <si>
    <t>[ﾛ．]</t>
    <phoneticPr fontId="4"/>
  </si>
  <si>
    <t>[ｲ．]</t>
    <phoneticPr fontId="4"/>
  </si>
  <si>
    <t>床面積</t>
    <phoneticPr fontId="4"/>
  </si>
  <si>
    <t>具体的な用途の名称</t>
    <rPh sb="0" eb="3">
      <t>グタイテキ</t>
    </rPh>
    <rPh sb="4" eb="6">
      <t>ヨウト</t>
    </rPh>
    <rPh sb="7" eb="9">
      <t>メイショウ</t>
    </rPh>
    <phoneticPr fontId="4"/>
  </si>
  <si>
    <t>（用途の区分)　（</t>
    <rPh sb="1" eb="3">
      <t>ヨウト</t>
    </rPh>
    <rPh sb="4" eb="6">
      <t>クブン</t>
    </rPh>
    <phoneticPr fontId="4"/>
  </si>
  <si>
    <t>７．用途別床面積　]</t>
    <rPh sb="2" eb="4">
      <t>ヨウト</t>
    </rPh>
    <rPh sb="4" eb="5">
      <t>ベツ</t>
    </rPh>
    <rPh sb="5" eb="8">
      <t>ユカメンセキ</t>
    </rPh>
    <phoneticPr fontId="4"/>
  </si>
  <si>
    <t>無</t>
    <rPh sb="0" eb="1">
      <t>ム</t>
    </rPh>
    <phoneticPr fontId="4"/>
  </si>
  <si>
    <t>有</t>
    <rPh sb="0" eb="1">
      <t>ユウ</t>
    </rPh>
    <phoneticPr fontId="4"/>
  </si>
  <si>
    <t>ｍ</t>
    <phoneticPr fontId="4"/>
  </si>
  <si>
    <t>６．天井　]</t>
    <rPh sb="2" eb="4">
      <t>テンジョウ</t>
    </rPh>
    <phoneticPr fontId="4"/>
  </si>
  <si>
    <t>[</t>
    <phoneticPr fontId="4"/>
  </si>
  <si>
    <t>５．階の高さ　]</t>
    <rPh sb="2" eb="3">
      <t>カイ</t>
    </rPh>
    <rPh sb="4" eb="5">
      <t>タカ</t>
    </rPh>
    <phoneticPr fontId="4"/>
  </si>
  <si>
    <t>４．横架材間の垂直距離　]</t>
    <rPh sb="2" eb="3">
      <t>ヨコ</t>
    </rPh>
    <rPh sb="3" eb="4">
      <t>カ</t>
    </rPh>
    <rPh sb="4" eb="5">
      <t>ザイ</t>
    </rPh>
    <rPh sb="5" eb="6">
      <t>カン</t>
    </rPh>
    <rPh sb="7" eb="9">
      <t>スイチョク</t>
    </rPh>
    <rPh sb="9" eb="11">
      <t>キョリ</t>
    </rPh>
    <phoneticPr fontId="4"/>
  </si>
  <si>
    <t>３．柱の小径　]</t>
    <rPh sb="2" eb="3">
      <t>ハシラ</t>
    </rPh>
    <rPh sb="4" eb="6">
      <t>ショウケイ</t>
    </rPh>
    <phoneticPr fontId="4"/>
  </si>
  <si>
    <t>階</t>
    <rPh sb="0" eb="1">
      <t>カイ</t>
    </rPh>
    <phoneticPr fontId="4"/>
  </si>
  <si>
    <t>２．階　]</t>
    <rPh sb="2" eb="3">
      <t>カイ</t>
    </rPh>
    <phoneticPr fontId="4"/>
  </si>
  <si>
    <t>[</t>
    <phoneticPr fontId="4"/>
  </si>
  <si>
    <t>建築物の階別概要</t>
    <rPh sb="0" eb="3">
      <t>ケンチクブツ</t>
    </rPh>
    <rPh sb="4" eb="5">
      <t>カイ</t>
    </rPh>
    <rPh sb="5" eb="6">
      <t>ベツ</t>
    </rPh>
    <rPh sb="6" eb="8">
      <t>ガイヨウ</t>
    </rPh>
    <phoneticPr fontId="4"/>
  </si>
  <si>
    <t>（第五面）</t>
    <rPh sb="1" eb="4">
      <t>ダイゴメン</t>
    </rPh>
    <phoneticPr fontId="4"/>
  </si>
  <si>
    <t>）㎡</t>
    <phoneticPr fontId="4"/>
  </si>
  <si>
    <t>）　(</t>
    <phoneticPr fontId="4"/>
  </si>
  <si>
    <t>)　（</t>
    <phoneticPr fontId="4"/>
  </si>
  <si>
    <t>（</t>
    <phoneticPr fontId="4"/>
  </si>
  <si>
    <t>[ﾍ．]</t>
    <phoneticPr fontId="4"/>
  </si>
  <si>
    <t>[ﾎ．]</t>
    <phoneticPr fontId="4"/>
  </si>
  <si>
    <t>[ﾆ．]</t>
    <phoneticPr fontId="4"/>
  </si>
  <si>
    <t>[ﾊ．]</t>
    <phoneticPr fontId="4"/>
  </si>
  <si>
    <t>[ﾛ．]</t>
    <phoneticPr fontId="4"/>
  </si>
  <si>
    <t>[ｲ．]</t>
    <phoneticPr fontId="4"/>
  </si>
  <si>
    <t>）</t>
    <phoneticPr fontId="4"/>
  </si>
  <si>
    <t>床面積</t>
    <phoneticPr fontId="4"/>
  </si>
  <si>
    <t>m</t>
    <phoneticPr fontId="4"/>
  </si>
  <si>
    <t>ｍ</t>
    <phoneticPr fontId="4"/>
  </si>
  <si>
    <t>）㎡</t>
  </si>
  <si>
    <t>(</t>
  </si>
  <si>
    <t>)</t>
    <phoneticPr fontId="4"/>
  </si>
  <si>
    <t>(</t>
    <phoneticPr fontId="4"/>
  </si>
  <si>
    <t>[ﾛ．　合計]</t>
    <rPh sb="4" eb="6">
      <t>ゴウケイ</t>
    </rPh>
    <phoneticPr fontId="4"/>
  </si>
  <si>
    <t>合計</t>
    <rPh sb="0" eb="2">
      <t>ゴウケイ</t>
    </rPh>
    <phoneticPr fontId="4"/>
  </si>
  <si>
    <t>申請以外の部分</t>
    <rPh sb="0" eb="2">
      <t>シンセイ</t>
    </rPh>
    <rPh sb="2" eb="4">
      <t>イガイ</t>
    </rPh>
    <rPh sb="5" eb="7">
      <t>ブブン</t>
    </rPh>
    <phoneticPr fontId="4"/>
  </si>
  <si>
    <t>申請部分</t>
    <rPh sb="0" eb="2">
      <t>シンセイ</t>
    </rPh>
    <rPh sb="2" eb="4">
      <t>ブブン</t>
    </rPh>
    <phoneticPr fontId="4"/>
  </si>
  <si>
    <t>[ｲ．　階別]</t>
    <rPh sb="4" eb="5">
      <t>カイ</t>
    </rPh>
    <rPh sb="5" eb="6">
      <t>ベツ</t>
    </rPh>
    <phoneticPr fontId="4"/>
  </si>
  <si>
    <t>[ｲ．　最高の高さ]</t>
    <rPh sb="4" eb="6">
      <t>サイコウ</t>
    </rPh>
    <rPh sb="7" eb="8">
      <t>タカ</t>
    </rPh>
    <phoneticPr fontId="4"/>
  </si>
  <si>
    <t>大規模の模様替</t>
    <rPh sb="0" eb="3">
      <t>ダイキボ</t>
    </rPh>
    <rPh sb="4" eb="6">
      <t>モヨウ</t>
    </rPh>
    <rPh sb="6" eb="7">
      <t>カ</t>
    </rPh>
    <phoneticPr fontId="4"/>
  </si>
  <si>
    <t>大規模の修繕</t>
    <rPh sb="0" eb="3">
      <t>ダイキボ</t>
    </rPh>
    <rPh sb="4" eb="6">
      <t>シュウゼン</t>
    </rPh>
    <phoneticPr fontId="4"/>
  </si>
  <si>
    <t>用途変更</t>
    <rPh sb="0" eb="2">
      <t>ヨウト</t>
    </rPh>
    <rPh sb="2" eb="4">
      <t>ヘンコウ</t>
    </rPh>
    <phoneticPr fontId="4"/>
  </si>
  <si>
    <t>移転</t>
    <rPh sb="0" eb="2">
      <t>イテン</t>
    </rPh>
    <phoneticPr fontId="4"/>
  </si>
  <si>
    <t>改築</t>
    <rPh sb="0" eb="1">
      <t>カイ</t>
    </rPh>
    <rPh sb="1" eb="2">
      <t>ゾウチク</t>
    </rPh>
    <phoneticPr fontId="4"/>
  </si>
  <si>
    <t>増築</t>
    <rPh sb="0" eb="2">
      <t>ゾウチク</t>
    </rPh>
    <phoneticPr fontId="4"/>
  </si>
  <si>
    <t>新築</t>
    <rPh sb="0" eb="2">
      <t>シンチク</t>
    </rPh>
    <phoneticPr fontId="4"/>
  </si>
  <si>
    <t>[</t>
    <phoneticPr fontId="4"/>
  </si>
  <si>
    <t>）</t>
    <phoneticPr fontId="4"/>
  </si>
  <si>
    <t>２．用途　]</t>
    <rPh sb="2" eb="4">
      <t>ヨウト</t>
    </rPh>
    <phoneticPr fontId="4"/>
  </si>
  <si>
    <t>建築物別概要</t>
    <rPh sb="0" eb="3">
      <t>ケンチクブツ</t>
    </rPh>
    <rPh sb="3" eb="4">
      <t>ベツ</t>
    </rPh>
    <rPh sb="4" eb="6">
      <t>ガイヨウ</t>
    </rPh>
    <phoneticPr fontId="4"/>
  </si>
  <si>
    <t>（第四面）</t>
    <rPh sb="1" eb="2">
      <t>ダイ</t>
    </rPh>
    <rPh sb="2" eb="3">
      <t>ヨン</t>
    </rPh>
    <rPh sb="3" eb="4">
      <t>メン</t>
    </rPh>
    <phoneticPr fontId="4"/>
  </si>
  <si>
    <t>)</t>
  </si>
  <si>
    <t>(</t>
    <phoneticPr fontId="4"/>
  </si>
  <si>
    <t>日</t>
    <rPh sb="0" eb="1">
      <t>ヒ</t>
    </rPh>
    <phoneticPr fontId="4"/>
  </si>
  <si>
    <t>月</t>
    <rPh sb="0" eb="1">
      <t>ツキ</t>
    </rPh>
    <phoneticPr fontId="4"/>
  </si>
  <si>
    <t>年</t>
    <rPh sb="0" eb="1">
      <t>ネン</t>
    </rPh>
    <phoneticPr fontId="4"/>
  </si>
  <si>
    <t>(</t>
    <phoneticPr fontId="4"/>
  </si>
  <si>
    <t>)</t>
    <phoneticPr fontId="4"/>
  </si>
  <si>
    <t>(　特　定　工　程　）</t>
    <rPh sb="2" eb="3">
      <t>トク</t>
    </rPh>
    <rPh sb="4" eb="5">
      <t>サダム</t>
    </rPh>
    <rPh sb="6" eb="7">
      <t>コウ</t>
    </rPh>
    <rPh sb="8" eb="9">
      <t>ホド</t>
    </rPh>
    <phoneticPr fontId="4"/>
  </si>
  <si>
    <t>1７．　特定工程工事終了予定年月日　]</t>
    <rPh sb="4" eb="6">
      <t>トクテイ</t>
    </rPh>
    <rPh sb="6" eb="8">
      <t>コウテイ</t>
    </rPh>
    <rPh sb="8" eb="10">
      <t>コウジ</t>
    </rPh>
    <rPh sb="10" eb="12">
      <t>シュウリョウ</t>
    </rPh>
    <rPh sb="12" eb="14">
      <t>ヨテイ</t>
    </rPh>
    <rPh sb="14" eb="17">
      <t>ネンガッピ</t>
    </rPh>
    <phoneticPr fontId="4"/>
  </si>
  <si>
    <t>[</t>
    <phoneticPr fontId="4"/>
  </si>
  <si>
    <t>1６．　工事完了予定年月日　]</t>
    <rPh sb="4" eb="6">
      <t>コウジ</t>
    </rPh>
    <rPh sb="6" eb="8">
      <t>カンリョウ</t>
    </rPh>
    <rPh sb="8" eb="10">
      <t>ヨテイ</t>
    </rPh>
    <rPh sb="10" eb="13">
      <t>ネンガッピ</t>
    </rPh>
    <phoneticPr fontId="4"/>
  </si>
  <si>
    <t>1５．　工事着手予定年月日　]</t>
    <rPh sb="4" eb="6">
      <t>コウジ</t>
    </rPh>
    <rPh sb="6" eb="8">
      <t>チャクシュ</t>
    </rPh>
    <rPh sb="8" eb="10">
      <t>ヨテイ</t>
    </rPh>
    <rPh sb="10" eb="13">
      <t>ネンガッピ</t>
    </rPh>
    <phoneticPr fontId="4"/>
  </si>
  <si>
    <t>1４．　許可・認定等　]</t>
    <rPh sb="4" eb="6">
      <t>キョカ</t>
    </rPh>
    <rPh sb="7" eb="9">
      <t>ニンテイ</t>
    </rPh>
    <rPh sb="9" eb="10">
      <t>トウ</t>
    </rPh>
    <phoneticPr fontId="4"/>
  </si>
  <si>
    <t>無</t>
  </si>
  <si>
    <t>有</t>
  </si>
  <si>
    <t>[ﾊ．　構造]</t>
    <rPh sb="4" eb="6">
      <t>コウゾウ</t>
    </rPh>
    <phoneticPr fontId="4"/>
  </si>
  <si>
    <t>) (</t>
    <phoneticPr fontId="4"/>
  </si>
  <si>
    <t>地下</t>
    <rPh sb="0" eb="2">
      <t>チカ</t>
    </rPh>
    <phoneticPr fontId="4"/>
  </si>
  <si>
    <t>)</t>
    <phoneticPr fontId="4"/>
  </si>
  <si>
    <t>) (</t>
    <phoneticPr fontId="4"/>
  </si>
  <si>
    <t>(</t>
    <phoneticPr fontId="4"/>
  </si>
  <si>
    <t>地上</t>
    <rPh sb="0" eb="2">
      <t>チジョウ</t>
    </rPh>
    <phoneticPr fontId="4"/>
  </si>
  <si>
    <t>[ﾛ．　階数]</t>
    <rPh sb="4" eb="6">
      <t>カイスウ</t>
    </rPh>
    <phoneticPr fontId="4"/>
  </si>
  <si>
    <t>)ｍ</t>
    <phoneticPr fontId="4"/>
  </si>
  <si>
    <t>申請に係る建築物</t>
  </si>
  <si>
    <t>1３．　建築物の高さ等　]</t>
    <rPh sb="4" eb="6">
      <t>ケンチク</t>
    </rPh>
    <rPh sb="6" eb="7">
      <t>ブツ</t>
    </rPh>
    <rPh sb="8" eb="9">
      <t>タカ</t>
    </rPh>
    <rPh sb="10" eb="11">
      <t>トウ</t>
    </rPh>
    <phoneticPr fontId="4"/>
  </si>
  <si>
    <t>[</t>
    <phoneticPr fontId="4"/>
  </si>
  <si>
    <t>1２．　建築物の数　]</t>
    <rPh sb="4" eb="6">
      <t>ケンチク</t>
    </rPh>
    <rPh sb="6" eb="7">
      <t>ブツ</t>
    </rPh>
    <rPh sb="8" eb="9">
      <t>スウ</t>
    </rPh>
    <phoneticPr fontId="4"/>
  </si>
  <si>
    <t>％</t>
    <phoneticPr fontId="4"/>
  </si>
  <si>
    <t>容積率]</t>
    <rPh sb="0" eb="2">
      <t>ヨウセキ</t>
    </rPh>
    <rPh sb="2" eb="3">
      <t>リツ</t>
    </rPh>
    <phoneticPr fontId="4"/>
  </si>
  <si>
    <t>㎡</t>
    <phoneticPr fontId="4"/>
  </si>
  <si>
    <t>延べ面積]</t>
    <rPh sb="0" eb="1">
      <t>ノ</t>
    </rPh>
    <rPh sb="2" eb="4">
      <t>メンセキ</t>
    </rPh>
    <phoneticPr fontId="4"/>
  </si>
  <si>
    <t>) ㎡</t>
    <phoneticPr fontId="4"/>
  </si>
  <si>
    <t>住宅の部分]</t>
    <rPh sb="0" eb="2">
      <t>ジュウタク</t>
    </rPh>
    <rPh sb="3" eb="5">
      <t>ブブン</t>
    </rPh>
    <phoneticPr fontId="4"/>
  </si>
  <si>
    <t>貯水槽の設置部分]</t>
    <rPh sb="0" eb="3">
      <t>チョスイソウ</t>
    </rPh>
    <rPh sb="4" eb="6">
      <t>セッチ</t>
    </rPh>
    <rPh sb="6" eb="8">
      <t>ブブン</t>
    </rPh>
    <phoneticPr fontId="4"/>
  </si>
  <si>
    <t>自家発電設備の設置部分]</t>
    <rPh sb="0" eb="2">
      <t>ジカ</t>
    </rPh>
    <rPh sb="2" eb="4">
      <t>ハツデン</t>
    </rPh>
    <rPh sb="4" eb="6">
      <t>セツビ</t>
    </rPh>
    <rPh sb="7" eb="9">
      <t>セッチ</t>
    </rPh>
    <rPh sb="9" eb="11">
      <t>ブブン</t>
    </rPh>
    <phoneticPr fontId="4"/>
  </si>
  <si>
    <t>蓄電池の設置部分]</t>
    <rPh sb="0" eb="3">
      <t>チクデンチ</t>
    </rPh>
    <rPh sb="4" eb="6">
      <t>セッチ</t>
    </rPh>
    <rPh sb="6" eb="8">
      <t>ブブン</t>
    </rPh>
    <phoneticPr fontId="4"/>
  </si>
  <si>
    <t>備蓄倉庫の部分]</t>
    <rPh sb="0" eb="2">
      <t>ビチク</t>
    </rPh>
    <rPh sb="2" eb="4">
      <t>ソウコ</t>
    </rPh>
    <rPh sb="5" eb="7">
      <t>ブブン</t>
    </rPh>
    <phoneticPr fontId="4"/>
  </si>
  <si>
    <t>[ﾍ．</t>
    <phoneticPr fontId="4"/>
  </si>
  <si>
    <t>自動車車庫等の部分]</t>
    <rPh sb="0" eb="3">
      <t>ジドウシャ</t>
    </rPh>
    <rPh sb="3" eb="5">
      <t>シャコ</t>
    </rPh>
    <rPh sb="5" eb="6">
      <t>トウ</t>
    </rPh>
    <rPh sb="7" eb="9">
      <t>ブブン</t>
    </rPh>
    <phoneticPr fontId="4"/>
  </si>
  <si>
    <t>[ﾎ．</t>
    <phoneticPr fontId="4"/>
  </si>
  <si>
    <t>[ﾆ．</t>
    <phoneticPr fontId="4"/>
  </si>
  <si>
    <t>エレベーターの昇降路の部分］</t>
    <rPh sb="7" eb="9">
      <t>ショウコウ</t>
    </rPh>
    <rPh sb="9" eb="10">
      <t>ロ</t>
    </rPh>
    <rPh sb="11" eb="13">
      <t>ブブン</t>
    </rPh>
    <phoneticPr fontId="4"/>
  </si>
  <si>
    <t>[ﾊ．</t>
    <phoneticPr fontId="4"/>
  </si>
  <si>
    <t xml:space="preserve">) </t>
    <phoneticPr fontId="4"/>
  </si>
  <si>
    <t>合計</t>
    <phoneticPr fontId="4"/>
  </si>
  <si>
    <t>申請以外の部分</t>
    <phoneticPr fontId="4"/>
  </si>
  <si>
    <t>１１．　延べ面積　]</t>
    <rPh sb="4" eb="5">
      <t>ノ</t>
    </rPh>
    <rPh sb="6" eb="8">
      <t>メンセキ</t>
    </rPh>
    <phoneticPr fontId="4"/>
  </si>
  <si>
    <t>１０．　建築面積　]</t>
    <rPh sb="4" eb="6">
      <t>ケンチク</t>
    </rPh>
    <rPh sb="6" eb="8">
      <t>メンセキ</t>
    </rPh>
    <phoneticPr fontId="4"/>
  </si>
  <si>
    <t>９．　工事種別　]</t>
    <rPh sb="3" eb="5">
      <t>コウジ</t>
    </rPh>
    <rPh sb="5" eb="7">
      <t>シュベツ</t>
    </rPh>
    <phoneticPr fontId="4"/>
  </si>
  <si>
    <t>)</t>
    <phoneticPr fontId="4"/>
  </si>
  <si>
    <t>（区分</t>
    <phoneticPr fontId="4"/>
  </si>
  <si>
    <t>８．　主要用途　]</t>
    <rPh sb="3" eb="5">
      <t>シュヨウ</t>
    </rPh>
    <rPh sb="5" eb="7">
      <t>ヨウト</t>
    </rPh>
    <phoneticPr fontId="4"/>
  </si>
  <si>
    <t>[ﾁ．　備考]</t>
    <rPh sb="4" eb="6">
      <t>ビコウ</t>
    </rPh>
    <phoneticPr fontId="4"/>
  </si>
  <si>
    <t>％</t>
    <phoneticPr fontId="4"/>
  </si>
  <si>
    <t>[ﾄ．　敷地に建築可能な建築面積を敷地面積で除した数値]</t>
    <rPh sb="4" eb="6">
      <t>シキチ</t>
    </rPh>
    <rPh sb="7" eb="9">
      <t>ケンチク</t>
    </rPh>
    <rPh sb="9" eb="11">
      <t>カノウ</t>
    </rPh>
    <rPh sb="12" eb="14">
      <t>ケンチク</t>
    </rPh>
    <rPh sb="14" eb="16">
      <t>メンセキ</t>
    </rPh>
    <rPh sb="17" eb="19">
      <t>シキチ</t>
    </rPh>
    <rPh sb="19" eb="21">
      <t>メンセキ</t>
    </rPh>
    <rPh sb="22" eb="23">
      <t>ジョ</t>
    </rPh>
    <rPh sb="25" eb="27">
      <t>スウチ</t>
    </rPh>
    <phoneticPr fontId="4"/>
  </si>
  <si>
    <t>[ﾍ．　敷地に建築可能な延べ面積を敷地面積で除した数値]</t>
    <rPh sb="4" eb="6">
      <t>シキチ</t>
    </rPh>
    <rPh sb="7" eb="9">
      <t>ケンチク</t>
    </rPh>
    <rPh sb="9" eb="11">
      <t>カノウ</t>
    </rPh>
    <rPh sb="12" eb="13">
      <t>ノ</t>
    </rPh>
    <rPh sb="14" eb="16">
      <t>メンセキ</t>
    </rPh>
    <rPh sb="17" eb="19">
      <t>シキチ</t>
    </rPh>
    <rPh sb="19" eb="21">
      <t>メンセキ</t>
    </rPh>
    <rPh sb="22" eb="23">
      <t>ジョ</t>
    </rPh>
    <rPh sb="25" eb="27">
      <t>スウチ</t>
    </rPh>
    <phoneticPr fontId="4"/>
  </si>
  <si>
    <t>㎡</t>
    <phoneticPr fontId="4"/>
  </si>
  <si>
    <t>（２）</t>
    <phoneticPr fontId="4"/>
  </si>
  <si>
    <t>（１）</t>
    <phoneticPr fontId="4"/>
  </si>
  <si>
    <t>[ﾎ．　敷地面積の合計]</t>
    <rPh sb="4" eb="6">
      <t>シキチ</t>
    </rPh>
    <rPh sb="6" eb="8">
      <t>メンセキ</t>
    </rPh>
    <rPh sb="9" eb="11">
      <t>ゴウケイ</t>
    </rPh>
    <phoneticPr fontId="4"/>
  </si>
  <si>
    <t>）％</t>
    <phoneticPr fontId="4"/>
  </si>
  <si>
    <t>) (</t>
    <phoneticPr fontId="4"/>
  </si>
  <si>
    <t>[ﾆ．　建築基準法第５３条第１項の規定による建築物の建蔽率 ]</t>
    <rPh sb="4" eb="6">
      <t>ケンチク</t>
    </rPh>
    <rPh sb="6" eb="9">
      <t>キジュンホウ</t>
    </rPh>
    <rPh sb="9" eb="10">
      <t>ダイ</t>
    </rPh>
    <rPh sb="12" eb="13">
      <t>ジョウ</t>
    </rPh>
    <rPh sb="13" eb="14">
      <t>ダイ</t>
    </rPh>
    <rPh sb="15" eb="16">
      <t>コウ</t>
    </rPh>
    <rPh sb="17" eb="19">
      <t>キテイ</t>
    </rPh>
    <rPh sb="22" eb="24">
      <t>ケンチク</t>
    </rPh>
    <rPh sb="24" eb="25">
      <t>ブツ</t>
    </rPh>
    <rPh sb="26" eb="28">
      <t>ケンペイ</t>
    </rPh>
    <rPh sb="28" eb="29">
      <t>リツ</t>
    </rPh>
    <phoneticPr fontId="4"/>
  </si>
  <si>
    <t>[ﾊ．　建築基準法第５２条第１項及び第２項の規定による建築物の容積率 ]</t>
    <rPh sb="4" eb="6">
      <t>ケンチク</t>
    </rPh>
    <rPh sb="6" eb="9">
      <t>キジュンホウ</t>
    </rPh>
    <rPh sb="9" eb="10">
      <t>ダイ</t>
    </rPh>
    <rPh sb="12" eb="13">
      <t>ジョウ</t>
    </rPh>
    <rPh sb="13" eb="14">
      <t>ダイ</t>
    </rPh>
    <rPh sb="15" eb="16">
      <t>コウ</t>
    </rPh>
    <rPh sb="16" eb="17">
      <t>オヨ</t>
    </rPh>
    <rPh sb="18" eb="19">
      <t>ダイ</t>
    </rPh>
    <rPh sb="20" eb="21">
      <t>コウ</t>
    </rPh>
    <rPh sb="22" eb="24">
      <t>キテイ</t>
    </rPh>
    <rPh sb="27" eb="29">
      <t>ケンチク</t>
    </rPh>
    <rPh sb="29" eb="30">
      <t>ブツ</t>
    </rPh>
    <rPh sb="31" eb="33">
      <t>ヨウセキ</t>
    </rPh>
    <rPh sb="33" eb="34">
      <t>リツ</t>
    </rPh>
    <phoneticPr fontId="4"/>
  </si>
  <si>
    <t>[ﾛ．　用途地域等]</t>
    <rPh sb="4" eb="6">
      <t>ヨウト</t>
    </rPh>
    <rPh sb="6" eb="8">
      <t>チイキ</t>
    </rPh>
    <rPh sb="8" eb="9">
      <t>トウ</t>
    </rPh>
    <phoneticPr fontId="4"/>
  </si>
  <si>
    <t>）㎡</t>
    <phoneticPr fontId="4"/>
  </si>
  <si>
    <t>[ｲ．　敷地面積]</t>
    <rPh sb="4" eb="6">
      <t>シキチ</t>
    </rPh>
    <rPh sb="6" eb="8">
      <t>メンセキ</t>
    </rPh>
    <phoneticPr fontId="4"/>
  </si>
  <si>
    <t>７．　敷地面積　]</t>
    <rPh sb="3" eb="5">
      <t>シキチ</t>
    </rPh>
    <rPh sb="5" eb="7">
      <t>メンセキ</t>
    </rPh>
    <phoneticPr fontId="4"/>
  </si>
  <si>
    <t>ｍ</t>
    <phoneticPr fontId="4"/>
  </si>
  <si>
    <t>[ﾛ．　敷地と接している部分の長さ]</t>
    <rPh sb="4" eb="6">
      <t>シキチ</t>
    </rPh>
    <rPh sb="7" eb="8">
      <t>セッ</t>
    </rPh>
    <rPh sb="12" eb="14">
      <t>ブブン</t>
    </rPh>
    <rPh sb="15" eb="16">
      <t>ナガ</t>
    </rPh>
    <phoneticPr fontId="4"/>
  </si>
  <si>
    <t>[ｲ．　幅員]</t>
    <rPh sb="4" eb="6">
      <t>フクイン</t>
    </rPh>
    <phoneticPr fontId="4"/>
  </si>
  <si>
    <t>６．　道路　]</t>
    <rPh sb="3" eb="5">
      <t>ドウロ</t>
    </rPh>
    <phoneticPr fontId="4"/>
  </si>
  <si>
    <t>５．　その他の区域、地域、地区又は街区]</t>
    <rPh sb="5" eb="6">
      <t>タ</t>
    </rPh>
    <rPh sb="7" eb="9">
      <t>クイキ</t>
    </rPh>
    <rPh sb="10" eb="12">
      <t>チイキ</t>
    </rPh>
    <rPh sb="13" eb="15">
      <t>チク</t>
    </rPh>
    <rPh sb="15" eb="16">
      <t>マタ</t>
    </rPh>
    <rPh sb="17" eb="19">
      <t>ガイク</t>
    </rPh>
    <phoneticPr fontId="4"/>
  </si>
  <si>
    <t>指定なし</t>
    <rPh sb="0" eb="2">
      <t>シテイ</t>
    </rPh>
    <phoneticPr fontId="4"/>
  </si>
  <si>
    <t>４．　防火地域　]</t>
    <rPh sb="3" eb="5">
      <t>ボウカ</t>
    </rPh>
    <rPh sb="5" eb="7">
      <t>チイキ</t>
    </rPh>
    <phoneticPr fontId="4"/>
  </si>
  <si>
    <t>都市計画区域及び準都市計画区域外</t>
    <rPh sb="0" eb="2">
      <t>トシ</t>
    </rPh>
    <rPh sb="2" eb="4">
      <t>ケイカク</t>
    </rPh>
    <rPh sb="4" eb="6">
      <t>クイキ</t>
    </rPh>
    <rPh sb="6" eb="7">
      <t>オヨ</t>
    </rPh>
    <rPh sb="8" eb="9">
      <t>ジュン</t>
    </rPh>
    <rPh sb="9" eb="11">
      <t>トシ</t>
    </rPh>
    <rPh sb="11" eb="13">
      <t>ケイカク</t>
    </rPh>
    <rPh sb="13" eb="15">
      <t>クイキ</t>
    </rPh>
    <rPh sb="15" eb="16">
      <t>ソト</t>
    </rPh>
    <phoneticPr fontId="4"/>
  </si>
  <si>
    <t>準都市計画区域内</t>
    <rPh sb="0" eb="1">
      <t>ジュン</t>
    </rPh>
    <rPh sb="1" eb="3">
      <t>トシ</t>
    </rPh>
    <rPh sb="3" eb="5">
      <t>ケイカク</t>
    </rPh>
    <rPh sb="5" eb="7">
      <t>クイキ</t>
    </rPh>
    <rPh sb="7" eb="8">
      <t>ナイ</t>
    </rPh>
    <phoneticPr fontId="4"/>
  </si>
  <si>
    <t>３．　都市計画区域及び準都市計画区域の内外の別等　]</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4"/>
  </si>
  <si>
    <t>２．　住居表示　]</t>
    <rPh sb="3" eb="5">
      <t>ジュウキョ</t>
    </rPh>
    <rPh sb="5" eb="7">
      <t>ヒョウジ</t>
    </rPh>
    <phoneticPr fontId="4"/>
  </si>
  <si>
    <t>１．　地名地番　]</t>
    <rPh sb="3" eb="5">
      <t>チメイ</t>
    </rPh>
    <rPh sb="5" eb="7">
      <t>チバン</t>
    </rPh>
    <phoneticPr fontId="4"/>
  </si>
  <si>
    <t>（第三面）</t>
    <rPh sb="1" eb="2">
      <t>ダイ</t>
    </rPh>
    <rPh sb="2" eb="3">
      <t>サン</t>
    </rPh>
    <rPh sb="3" eb="4">
      <t>ニメン</t>
    </rPh>
    <phoneticPr fontId="4"/>
  </si>
  <si>
    <t>７．　備考　]</t>
    <rPh sb="3" eb="5">
      <t>ビコウ</t>
    </rPh>
    <phoneticPr fontId="4"/>
  </si>
  <si>
    <t>[ﾎ．　電話番号]</t>
    <rPh sb="4" eb="6">
      <t>デンワ</t>
    </rPh>
    <rPh sb="6" eb="8">
      <t>バンゴウ</t>
    </rPh>
    <phoneticPr fontId="4"/>
  </si>
  <si>
    <t>[ﾆ．　所在地]</t>
    <rPh sb="4" eb="7">
      <t>ショザイチ</t>
    </rPh>
    <phoneticPr fontId="4"/>
  </si>
  <si>
    <t>[ﾊ．　郵便番号]</t>
    <rPh sb="4" eb="6">
      <t>ユウビン</t>
    </rPh>
    <rPh sb="6" eb="8">
      <t>バンゴウ</t>
    </rPh>
    <phoneticPr fontId="4"/>
  </si>
  <si>
    <t>[ﾛ．　営業所名]</t>
    <rPh sb="4" eb="7">
      <t>エイギョウショ</t>
    </rPh>
    <rPh sb="7" eb="8">
      <t>メイ</t>
    </rPh>
    <phoneticPr fontId="4"/>
  </si>
  <si>
    <t>[ｲ．　氏名]</t>
    <rPh sb="4" eb="6">
      <t>シメイ</t>
    </rPh>
    <phoneticPr fontId="4"/>
  </si>
  <si>
    <t>６．　工事施工者　]</t>
    <rPh sb="3" eb="5">
      <t>コウジ</t>
    </rPh>
    <rPh sb="5" eb="7">
      <t>セコウ</t>
    </rPh>
    <rPh sb="7" eb="8">
      <t>セッケイシャ</t>
    </rPh>
    <phoneticPr fontId="4"/>
  </si>
  <si>
    <t>[ﾄ.　　工事と照合する設計図書]</t>
    <rPh sb="5" eb="7">
      <t>コウジ</t>
    </rPh>
    <rPh sb="8" eb="10">
      <t>ショウゴウ</t>
    </rPh>
    <rPh sb="12" eb="14">
      <t>セッケイ</t>
    </rPh>
    <rPh sb="14" eb="16">
      <t>トショ</t>
    </rPh>
    <phoneticPr fontId="4"/>
  </si>
  <si>
    <t>[ﾍ．　電話番号]</t>
    <rPh sb="4" eb="6">
      <t>デンワ</t>
    </rPh>
    <rPh sb="6" eb="8">
      <t>バンゴウ</t>
    </rPh>
    <phoneticPr fontId="4"/>
  </si>
  <si>
    <t>[ﾎ．　所在地]</t>
    <rPh sb="4" eb="7">
      <t>ショザイチ</t>
    </rPh>
    <phoneticPr fontId="4"/>
  </si>
  <si>
    <t>[ﾆ．　郵便番号]</t>
    <rPh sb="4" eb="6">
      <t>ユウビン</t>
    </rPh>
    <rPh sb="6" eb="8">
      <t>バンゴウ</t>
    </rPh>
    <phoneticPr fontId="4"/>
  </si>
  <si>
    <t>[ﾊ．　建築士事務所名]</t>
    <rPh sb="4" eb="6">
      <t>ケンチク</t>
    </rPh>
    <rPh sb="6" eb="7">
      <t>シ</t>
    </rPh>
    <rPh sb="7" eb="9">
      <t>ジム</t>
    </rPh>
    <rPh sb="9" eb="10">
      <t>ショ</t>
    </rPh>
    <rPh sb="10" eb="11">
      <t>メイ</t>
    </rPh>
    <phoneticPr fontId="4"/>
  </si>
  <si>
    <t>[ﾛ．　氏名]</t>
    <rPh sb="4" eb="6">
      <t>シメイ</t>
    </rPh>
    <phoneticPr fontId="4"/>
  </si>
  <si>
    <t>[ｲ．　資格]</t>
    <rPh sb="4" eb="6">
      <t>シカク</t>
    </rPh>
    <phoneticPr fontId="4"/>
  </si>
  <si>
    <t>（その他の工事監理者）</t>
    <rPh sb="3" eb="4">
      <t>タ</t>
    </rPh>
    <rPh sb="5" eb="7">
      <t>コウジ</t>
    </rPh>
    <rPh sb="7" eb="9">
      <t>カンリ</t>
    </rPh>
    <rPh sb="9" eb="10">
      <t>シャ</t>
    </rPh>
    <phoneticPr fontId="4"/>
  </si>
  <si>
    <t>５．　工事監理者　]</t>
    <rPh sb="3" eb="5">
      <t>コウジ</t>
    </rPh>
    <rPh sb="5" eb="7">
      <t>カンリ</t>
    </rPh>
    <rPh sb="7" eb="8">
      <t>セッケイシャ</t>
    </rPh>
    <phoneticPr fontId="4"/>
  </si>
  <si>
    <t>[ﾄ．　意見を聴いた設計図書]</t>
    <rPh sb="4" eb="6">
      <t>イケン</t>
    </rPh>
    <rPh sb="7" eb="8">
      <t>キ</t>
    </rPh>
    <rPh sb="10" eb="12">
      <t>セッケイ</t>
    </rPh>
    <rPh sb="12" eb="14">
      <t>トショ</t>
    </rPh>
    <phoneticPr fontId="4"/>
  </si>
  <si>
    <t>[ﾍ．　登録番号]</t>
    <rPh sb="4" eb="6">
      <t>トウロク</t>
    </rPh>
    <rPh sb="6" eb="8">
      <t>バンゴウ</t>
    </rPh>
    <phoneticPr fontId="4"/>
  </si>
  <si>
    <t>[ﾛ．　勤務先]</t>
    <rPh sb="4" eb="6">
      <t>キンム</t>
    </rPh>
    <rPh sb="6" eb="7">
      <t>サキ</t>
    </rPh>
    <phoneticPr fontId="4"/>
  </si>
  <si>
    <t>（その他の建築設備の設計に関し意見を聴いた者）</t>
    <rPh sb="3" eb="4">
      <t>タ</t>
    </rPh>
    <rPh sb="5" eb="7">
      <t>ケンチク</t>
    </rPh>
    <rPh sb="7" eb="9">
      <t>セツビ</t>
    </rPh>
    <rPh sb="10" eb="12">
      <t>セッケイ</t>
    </rPh>
    <rPh sb="13" eb="14">
      <t>カン</t>
    </rPh>
    <rPh sb="15" eb="17">
      <t>イケン</t>
    </rPh>
    <rPh sb="18" eb="19">
      <t>キ</t>
    </rPh>
    <rPh sb="21" eb="22">
      <t>シャ</t>
    </rPh>
    <phoneticPr fontId="4"/>
  </si>
  <si>
    <t>（代表となる建築設備の設計に関し意見を聴いた者）</t>
    <rPh sb="1" eb="3">
      <t>ダイヒョウ</t>
    </rPh>
    <rPh sb="6" eb="8">
      <t>ケンチク</t>
    </rPh>
    <rPh sb="8" eb="10">
      <t>セツビ</t>
    </rPh>
    <rPh sb="11" eb="13">
      <t>セッケイ</t>
    </rPh>
    <rPh sb="14" eb="15">
      <t>カン</t>
    </rPh>
    <rPh sb="16" eb="18">
      <t>イケン</t>
    </rPh>
    <rPh sb="19" eb="20">
      <t>キ</t>
    </rPh>
    <rPh sb="22" eb="23">
      <t>シャ</t>
    </rPh>
    <phoneticPr fontId="4"/>
  </si>
  <si>
    <t>４．　建築設備の設計に関し意見を聴いた者　]</t>
    <rPh sb="3" eb="5">
      <t>ケンチク</t>
    </rPh>
    <rPh sb="5" eb="7">
      <t>セツビ</t>
    </rPh>
    <rPh sb="8" eb="10">
      <t>セッケイ</t>
    </rPh>
    <rPh sb="11" eb="12">
      <t>カン</t>
    </rPh>
    <rPh sb="13" eb="15">
      <t>イケン</t>
    </rPh>
    <rPh sb="16" eb="17">
      <t>キ</t>
    </rPh>
    <rPh sb="19" eb="20">
      <t>モノ</t>
    </rPh>
    <phoneticPr fontId="4"/>
  </si>
  <si>
    <t>設備設計一級建築士交付第</t>
    <rPh sb="0" eb="2">
      <t>セツビ</t>
    </rPh>
    <rPh sb="2" eb="4">
      <t>セッケイ</t>
    </rPh>
    <rPh sb="4" eb="6">
      <t>イッキュウ</t>
    </rPh>
    <rPh sb="6" eb="9">
      <t>ケンチクシ</t>
    </rPh>
    <rPh sb="9" eb="11">
      <t>コウフ</t>
    </rPh>
    <rPh sb="11" eb="12">
      <t>ダイ</t>
    </rPh>
    <phoneticPr fontId="4"/>
  </si>
  <si>
    <t>[ﾛ．　資格]</t>
    <rPh sb="4" eb="6">
      <t>シカク</t>
    </rPh>
    <phoneticPr fontId="4"/>
  </si>
  <si>
    <t>建築士法第20条の3第3項の表示をした者</t>
    <rPh sb="0" eb="3">
      <t>ケンチクシ</t>
    </rPh>
    <rPh sb="3" eb="4">
      <t>ホウ</t>
    </rPh>
    <rPh sb="4" eb="5">
      <t>ダイ</t>
    </rPh>
    <rPh sb="7" eb="8">
      <t>ジョウ</t>
    </rPh>
    <rPh sb="10" eb="11">
      <t>ダイ</t>
    </rPh>
    <rPh sb="12" eb="13">
      <t>コウ</t>
    </rPh>
    <rPh sb="14" eb="16">
      <t>ヒョウジ</t>
    </rPh>
    <phoneticPr fontId="4"/>
  </si>
  <si>
    <t>建築士法第20条の3第1項の表示をした者</t>
    <rPh sb="0" eb="3">
      <t>ケンチクシ</t>
    </rPh>
    <rPh sb="3" eb="4">
      <t>ホウ</t>
    </rPh>
    <rPh sb="4" eb="5">
      <t>ダイ</t>
    </rPh>
    <rPh sb="7" eb="8">
      <t>ジョウ</t>
    </rPh>
    <rPh sb="10" eb="11">
      <t>ダイ</t>
    </rPh>
    <rPh sb="12" eb="13">
      <t>コウ</t>
    </rPh>
    <rPh sb="14" eb="16">
      <t>ヒョウジ</t>
    </rPh>
    <phoneticPr fontId="4"/>
  </si>
  <si>
    <t>構造設計一級建築士交付第</t>
    <rPh sb="0" eb="2">
      <t>コウゾウ</t>
    </rPh>
    <rPh sb="2" eb="4">
      <t>セッケイ</t>
    </rPh>
    <rPh sb="4" eb="6">
      <t>イッキュウ</t>
    </rPh>
    <rPh sb="6" eb="9">
      <t>ケンチクシ</t>
    </rPh>
    <rPh sb="9" eb="11">
      <t>コウフ</t>
    </rPh>
    <rPh sb="11" eb="12">
      <t>ダイ</t>
    </rPh>
    <phoneticPr fontId="4"/>
  </si>
  <si>
    <t>建築士法第20条の2第3項の表示をした者</t>
    <rPh sb="0" eb="3">
      <t>ケンチクシ</t>
    </rPh>
    <rPh sb="3" eb="4">
      <t>ホウ</t>
    </rPh>
    <rPh sb="4" eb="5">
      <t>ダイ</t>
    </rPh>
    <rPh sb="7" eb="8">
      <t>ジョウ</t>
    </rPh>
    <rPh sb="10" eb="11">
      <t>ダイ</t>
    </rPh>
    <rPh sb="12" eb="13">
      <t>コウ</t>
    </rPh>
    <rPh sb="14" eb="16">
      <t>ヒョウジ</t>
    </rPh>
    <phoneticPr fontId="4"/>
  </si>
  <si>
    <t>建築士法第20条の2第1項の表示をした者</t>
    <rPh sb="0" eb="3">
      <t>ケンチクシ</t>
    </rPh>
    <rPh sb="3" eb="4">
      <t>ホウ</t>
    </rPh>
    <rPh sb="4" eb="5">
      <t>ダイ</t>
    </rPh>
    <rPh sb="7" eb="8">
      <t>ジョウ</t>
    </rPh>
    <rPh sb="10" eb="11">
      <t>ダイ</t>
    </rPh>
    <rPh sb="12" eb="13">
      <t>コウ</t>
    </rPh>
    <rPh sb="14" eb="16">
      <t>ヒョウジ</t>
    </rPh>
    <phoneticPr fontId="4"/>
  </si>
  <si>
    <t>[ﾄ． 作成又は確認した設計図書]</t>
    <phoneticPr fontId="4"/>
  </si>
  <si>
    <t>（その他の設計者）</t>
    <rPh sb="3" eb="4">
      <t>タ</t>
    </rPh>
    <rPh sb="5" eb="7">
      <t>セッケイ</t>
    </rPh>
    <rPh sb="7" eb="8">
      <t>シャ</t>
    </rPh>
    <phoneticPr fontId="4"/>
  </si>
  <si>
    <t>（代表となる設計者）</t>
    <rPh sb="1" eb="3">
      <t>ダイヒョウ</t>
    </rPh>
    <rPh sb="6" eb="8">
      <t>セッケイ</t>
    </rPh>
    <rPh sb="8" eb="9">
      <t>シャ</t>
    </rPh>
    <phoneticPr fontId="4"/>
  </si>
  <si>
    <t>３．　設計者　]</t>
    <rPh sb="3" eb="6">
      <t>セッケイシャ</t>
    </rPh>
    <phoneticPr fontId="4"/>
  </si>
  <si>
    <t>２．　代理者　]</t>
    <rPh sb="3" eb="5">
      <t>ダイリ</t>
    </rPh>
    <rPh sb="5" eb="6">
      <t>シャ</t>
    </rPh>
    <phoneticPr fontId="4"/>
  </si>
  <si>
    <t>[ﾆ．　住所]</t>
    <rPh sb="4" eb="6">
      <t>ジュウショ</t>
    </rPh>
    <phoneticPr fontId="4"/>
  </si>
  <si>
    <t>[ｲ．　氏名のフリガナ]</t>
    <rPh sb="4" eb="6">
      <t>シメイ</t>
    </rPh>
    <phoneticPr fontId="4"/>
  </si>
  <si>
    <t>１．　建築主　]</t>
    <rPh sb="3" eb="5">
      <t>ケンチク</t>
    </rPh>
    <rPh sb="5" eb="6">
      <t>ヌシ</t>
    </rPh>
    <phoneticPr fontId="4"/>
  </si>
  <si>
    <t>建築主等の概要</t>
    <rPh sb="0" eb="2">
      <t>ケンチク</t>
    </rPh>
    <rPh sb="2" eb="3">
      <t>ヌシ</t>
    </rPh>
    <rPh sb="3" eb="4">
      <t>トウ</t>
    </rPh>
    <rPh sb="5" eb="7">
      <t>ガイヨウ</t>
    </rPh>
    <phoneticPr fontId="4"/>
  </si>
  <si>
    <t>（第二面）</t>
    <rPh sb="1" eb="3">
      <t>ダイニ</t>
    </rPh>
    <rPh sb="3" eb="4">
      <t>メン</t>
    </rPh>
    <phoneticPr fontId="4"/>
  </si>
  <si>
    <t>別紙による</t>
    <rPh sb="0" eb="2">
      <t>ベッシ</t>
    </rPh>
    <phoneticPr fontId="4"/>
  </si>
  <si>
    <t>※　確認番号欄</t>
    <rPh sb="2" eb="4">
      <t>カクニン</t>
    </rPh>
    <rPh sb="4" eb="6">
      <t>バンゴウ</t>
    </rPh>
    <rPh sb="6" eb="7">
      <t>ラン</t>
    </rPh>
    <phoneticPr fontId="4"/>
  </si>
  <si>
    <t>※　決裁欄</t>
    <rPh sb="2" eb="4">
      <t>ケッサイ</t>
    </rPh>
    <rPh sb="4" eb="5">
      <t>ラン</t>
    </rPh>
    <phoneticPr fontId="4"/>
  </si>
  <si>
    <t>※　受付欄</t>
    <rPh sb="2" eb="4">
      <t>ウケツケ</t>
    </rPh>
    <rPh sb="4" eb="5">
      <t>ラン</t>
    </rPh>
    <phoneticPr fontId="4"/>
  </si>
  <si>
    <t>設　計　者　　 氏　名</t>
    <rPh sb="0" eb="1">
      <t>セツ</t>
    </rPh>
    <rPh sb="4" eb="5">
      <t>シャ</t>
    </rPh>
    <rPh sb="8" eb="11">
      <t>シメイ</t>
    </rPh>
    <phoneticPr fontId="4"/>
  </si>
  <si>
    <t>（第一面）</t>
    <rPh sb="1" eb="2">
      <t>ダイ</t>
    </rPh>
    <rPh sb="2" eb="3">
      <t>イチ</t>
    </rPh>
    <rPh sb="3" eb="4">
      <t>メン</t>
    </rPh>
    <phoneticPr fontId="4"/>
  </si>
  <si>
    <t>[</t>
    <phoneticPr fontId="4"/>
  </si>
  <si>
    <t>）㎡</t>
    <phoneticPr fontId="4"/>
  </si>
  <si>
    <t>）　(</t>
    <phoneticPr fontId="4"/>
  </si>
  <si>
    <t>)　（</t>
    <phoneticPr fontId="4"/>
  </si>
  <si>
    <t>（</t>
    <phoneticPr fontId="4"/>
  </si>
  <si>
    <t>[ﾍ．]</t>
    <phoneticPr fontId="4"/>
  </si>
  <si>
    <t>[ﾎ．]</t>
    <phoneticPr fontId="4"/>
  </si>
  <si>
    <t>[ﾆ．]</t>
    <phoneticPr fontId="4"/>
  </si>
  <si>
    <t>[ﾊ．]</t>
    <phoneticPr fontId="4"/>
  </si>
  <si>
    <t>[ﾛ．]</t>
    <phoneticPr fontId="4"/>
  </si>
  <si>
    <t>[ｲ．]</t>
    <phoneticPr fontId="4"/>
  </si>
  <si>
    <t>）</t>
    <phoneticPr fontId="4"/>
  </si>
  <si>
    <t>床面積</t>
    <phoneticPr fontId="4"/>
  </si>
  <si>
    <t>無</t>
    <rPh sb="0" eb="1">
      <t>ナシ</t>
    </rPh>
    <phoneticPr fontId="4"/>
  </si>
  <si>
    <t>）　(</t>
    <phoneticPr fontId="4"/>
  </si>
  <si>
    <t>)　（</t>
    <phoneticPr fontId="4"/>
  </si>
  <si>
    <t>（</t>
    <phoneticPr fontId="4"/>
  </si>
  <si>
    <t>[ﾍ．]</t>
    <phoneticPr fontId="4"/>
  </si>
  <si>
    <t>[ﾎ．]</t>
    <phoneticPr fontId="4"/>
  </si>
  <si>
    <t>[ﾆ．]</t>
    <phoneticPr fontId="4"/>
  </si>
  <si>
    <t>[ﾊ．]</t>
    <phoneticPr fontId="4"/>
  </si>
  <si>
    <t>[ﾛ．]</t>
    <phoneticPr fontId="4"/>
  </si>
  <si>
    <t>[ｲ．]</t>
    <phoneticPr fontId="4"/>
  </si>
  <si>
    <t>床面積</t>
    <phoneticPr fontId="4"/>
  </si>
  <si>
    <t>[</t>
    <phoneticPr fontId="4"/>
  </si>
  <si>
    <t>）㎡</t>
    <phoneticPr fontId="4"/>
  </si>
  <si>
    <t>）　(</t>
    <phoneticPr fontId="4"/>
  </si>
  <si>
    <t>)　（</t>
    <phoneticPr fontId="4"/>
  </si>
  <si>
    <t>（</t>
    <phoneticPr fontId="4"/>
  </si>
  <si>
    <t>[ﾍ．]</t>
    <phoneticPr fontId="4"/>
  </si>
  <si>
    <t>[ﾎ．]</t>
    <phoneticPr fontId="4"/>
  </si>
  <si>
    <t>[ﾆ．]</t>
    <phoneticPr fontId="4"/>
  </si>
  <si>
    <t>[ﾊ．]</t>
    <phoneticPr fontId="4"/>
  </si>
  <si>
    <t>[ﾛ．]</t>
    <phoneticPr fontId="4"/>
  </si>
  <si>
    <t>[ｲ．]</t>
    <phoneticPr fontId="4"/>
  </si>
  <si>
    <t>）</t>
    <phoneticPr fontId="4"/>
  </si>
  <si>
    <t>床面積</t>
    <phoneticPr fontId="4"/>
  </si>
  <si>
    <t>[ﾘ．</t>
  </si>
  <si>
    <t>[ﾁ．</t>
  </si>
  <si>
    <t>[ﾄ．</t>
  </si>
  <si>
    <t>[ﾍ．</t>
  </si>
  <si>
    <t>[ﾎ．</t>
  </si>
  <si>
    <t>[ﾆ．</t>
  </si>
  <si>
    <t>１．　他の建築主（3）　]</t>
    <rPh sb="3" eb="4">
      <t>ホカ</t>
    </rPh>
    <rPh sb="5" eb="7">
      <t>ケンチク</t>
    </rPh>
    <rPh sb="7" eb="8">
      <t>ヌシ</t>
    </rPh>
    <phoneticPr fontId="4"/>
  </si>
  <si>
    <t>１．　他の建築主（2）　]</t>
    <rPh sb="3" eb="4">
      <t>ホカ</t>
    </rPh>
    <rPh sb="5" eb="7">
      <t>ケンチク</t>
    </rPh>
    <rPh sb="7" eb="8">
      <t>ヌシ</t>
    </rPh>
    <phoneticPr fontId="4"/>
  </si>
  <si>
    <t>１．　他の建築主（１）　]</t>
    <rPh sb="3" eb="4">
      <t>ホカ</t>
    </rPh>
    <rPh sb="5" eb="7">
      <t>ケンチク</t>
    </rPh>
    <rPh sb="7" eb="8">
      <t>ヌシ</t>
    </rPh>
    <phoneticPr fontId="4"/>
  </si>
  <si>
    <t>※入力項目があります</t>
    <rPh sb="1" eb="3">
      <t>ニュウリョク</t>
    </rPh>
    <rPh sb="3" eb="5">
      <t>コウモク</t>
    </rPh>
    <phoneticPr fontId="4"/>
  </si>
  <si>
    <t>確認申請書別紙（他の建築主）　印刷画面</t>
    <rPh sb="0" eb="2">
      <t>カクニン</t>
    </rPh>
    <rPh sb="5" eb="7">
      <t>ベッシ</t>
    </rPh>
    <rPh sb="8" eb="9">
      <t>タ</t>
    </rPh>
    <rPh sb="10" eb="12">
      <t>ケンチク</t>
    </rPh>
    <rPh sb="12" eb="13">
      <t>シュ</t>
    </rPh>
    <rPh sb="15" eb="17">
      <t>インサツ</t>
    </rPh>
    <rPh sb="17" eb="19">
      <t>ガメン</t>
    </rPh>
    <phoneticPr fontId="4"/>
  </si>
  <si>
    <t>【６,備考】</t>
    <rPh sb="3" eb="5">
      <t>ビコウ</t>
    </rPh>
    <phoneticPr fontId="4"/>
  </si>
  <si>
    <t>（５）【報告年月日】</t>
    <rPh sb="4" eb="6">
      <t>ホウコク</t>
    </rPh>
    <rPh sb="6" eb="9">
      <t>ネンガッピ</t>
    </rPh>
    <phoneticPr fontId="4"/>
  </si>
  <si>
    <t>（４）【報告年月日】</t>
    <rPh sb="4" eb="6">
      <t>ホウコク</t>
    </rPh>
    <rPh sb="6" eb="9">
      <t>ネンガッピ</t>
    </rPh>
    <phoneticPr fontId="4"/>
  </si>
  <si>
    <t>（３）【報告年月日】</t>
    <rPh sb="4" eb="6">
      <t>ホウコク</t>
    </rPh>
    <rPh sb="6" eb="9">
      <t>ネンガッピ</t>
    </rPh>
    <phoneticPr fontId="4"/>
  </si>
  <si>
    <t>（２）【報告年月日】</t>
    <rPh sb="4" eb="6">
      <t>ホウコク</t>
    </rPh>
    <rPh sb="6" eb="9">
      <t>ネンガッピ</t>
    </rPh>
    <phoneticPr fontId="4"/>
  </si>
  <si>
    <t>（１）【報告年月日】</t>
    <rPh sb="4" eb="6">
      <t>ホウコク</t>
    </rPh>
    <rPh sb="6" eb="9">
      <t>ネンガッピ</t>
    </rPh>
    <phoneticPr fontId="4"/>
  </si>
  <si>
    <t>【５,定期報告等】</t>
    <rPh sb="3" eb="5">
      <t>テイキ</t>
    </rPh>
    <rPh sb="5" eb="7">
      <t>ホウコク</t>
    </rPh>
    <rPh sb="7" eb="8">
      <t>トウ</t>
    </rPh>
    <phoneticPr fontId="4"/>
  </si>
  <si>
    <t>【４,その他の処分】</t>
    <rPh sb="5" eb="6">
      <t>タ</t>
    </rPh>
    <rPh sb="7" eb="9">
      <t>ショブン</t>
    </rPh>
    <phoneticPr fontId="4"/>
  </si>
  <si>
    <t>【ハ,検査済証番号】</t>
    <rPh sb="3" eb="5">
      <t>ケンサ</t>
    </rPh>
    <rPh sb="5" eb="6">
      <t>スミ</t>
    </rPh>
    <rPh sb="6" eb="7">
      <t>ショウ</t>
    </rPh>
    <rPh sb="7" eb="9">
      <t>バンゴウ</t>
    </rPh>
    <phoneticPr fontId="4"/>
  </si>
  <si>
    <t>【ロ,検査済証交付者】</t>
    <rPh sb="3" eb="5">
      <t>ケンサ</t>
    </rPh>
    <rPh sb="5" eb="6">
      <t>スミ</t>
    </rPh>
    <rPh sb="6" eb="7">
      <t>ショウ</t>
    </rPh>
    <rPh sb="7" eb="9">
      <t>コウフ</t>
    </rPh>
    <rPh sb="9" eb="10">
      <t>シャ</t>
    </rPh>
    <phoneticPr fontId="4"/>
  </si>
  <si>
    <t>【イ,検査日】</t>
    <rPh sb="3" eb="6">
      <t>ケンサビ</t>
    </rPh>
    <phoneticPr fontId="4"/>
  </si>
  <si>
    <t>【３,完了検査】</t>
    <rPh sb="3" eb="5">
      <t>カンリョウ</t>
    </rPh>
    <rPh sb="5" eb="7">
      <t>ケンサ</t>
    </rPh>
    <phoneticPr fontId="4"/>
  </si>
  <si>
    <t>【ニ,中間検査合格証番号】</t>
    <rPh sb="3" eb="5">
      <t>チュウカン</t>
    </rPh>
    <rPh sb="5" eb="7">
      <t>ケンサ</t>
    </rPh>
    <rPh sb="7" eb="9">
      <t>ゴウカク</t>
    </rPh>
    <rPh sb="9" eb="10">
      <t>ショウ</t>
    </rPh>
    <rPh sb="10" eb="12">
      <t>バンゴウ</t>
    </rPh>
    <phoneticPr fontId="4"/>
  </si>
  <si>
    <t>【ハ,中間検査合格証交付者】</t>
    <rPh sb="3" eb="5">
      <t>チュウカン</t>
    </rPh>
    <rPh sb="5" eb="7">
      <t>ケンサ</t>
    </rPh>
    <rPh sb="7" eb="9">
      <t>ゴウカク</t>
    </rPh>
    <rPh sb="9" eb="10">
      <t>ショウ</t>
    </rPh>
    <rPh sb="10" eb="12">
      <t>コウフ</t>
    </rPh>
    <rPh sb="12" eb="13">
      <t>シャ</t>
    </rPh>
    <phoneticPr fontId="4"/>
  </si>
  <si>
    <t>【ロ,検査日】</t>
    <rPh sb="3" eb="6">
      <t>ケンサビ</t>
    </rPh>
    <phoneticPr fontId="4"/>
  </si>
  <si>
    <t>【イ,特定工程】</t>
    <rPh sb="3" eb="5">
      <t>トクテイ</t>
    </rPh>
    <rPh sb="5" eb="7">
      <t>コウテイ</t>
    </rPh>
    <phoneticPr fontId="4"/>
  </si>
  <si>
    <t>(3)</t>
    <phoneticPr fontId="4"/>
  </si>
  <si>
    <t>(2)</t>
    <phoneticPr fontId="4"/>
  </si>
  <si>
    <t>(1)</t>
    <phoneticPr fontId="4"/>
  </si>
  <si>
    <t>【２,中間検査】</t>
    <rPh sb="3" eb="5">
      <t>チュウカン</t>
    </rPh>
    <rPh sb="5" eb="7">
      <t>ケンサ</t>
    </rPh>
    <phoneticPr fontId="4"/>
  </si>
  <si>
    <t>【ロ.確認済証番号】</t>
    <rPh sb="3" eb="5">
      <t>カクニン</t>
    </rPh>
    <rPh sb="5" eb="6">
      <t>スミ</t>
    </rPh>
    <rPh sb="6" eb="7">
      <t>ショウ</t>
    </rPh>
    <rPh sb="7" eb="9">
      <t>バンゴウ</t>
    </rPh>
    <phoneticPr fontId="4"/>
  </si>
  <si>
    <t>【イ.確認済証交付者】</t>
    <rPh sb="3" eb="5">
      <t>カクニン</t>
    </rPh>
    <rPh sb="5" eb="6">
      <t>スミ</t>
    </rPh>
    <rPh sb="6" eb="7">
      <t>ショウ</t>
    </rPh>
    <rPh sb="7" eb="9">
      <t>コウフ</t>
    </rPh>
    <rPh sb="9" eb="10">
      <t>シャ</t>
    </rPh>
    <phoneticPr fontId="4"/>
  </si>
  <si>
    <t>（計画変更の確認）</t>
    <rPh sb="1" eb="3">
      <t>ケイカク</t>
    </rPh>
    <rPh sb="3" eb="5">
      <t>ヘンコウ</t>
    </rPh>
    <rPh sb="6" eb="8">
      <t>カクニン</t>
    </rPh>
    <phoneticPr fontId="4"/>
  </si>
  <si>
    <t>株式会社　東日本住宅評価センター</t>
    <rPh sb="0" eb="4">
      <t>カブシキガイシャ</t>
    </rPh>
    <rPh sb="5" eb="6">
      <t>ヒガシ</t>
    </rPh>
    <rPh sb="6" eb="8">
      <t>ニホン</t>
    </rPh>
    <rPh sb="8" eb="10">
      <t>ジュウタク</t>
    </rPh>
    <rPh sb="10" eb="12">
      <t>ヒョウカ</t>
    </rPh>
    <phoneticPr fontId="4"/>
  </si>
  <si>
    <t>【１,建築確認】</t>
    <rPh sb="3" eb="5">
      <t>ケンチク</t>
    </rPh>
    <rPh sb="5" eb="7">
      <t>カクニン</t>
    </rPh>
    <phoneticPr fontId="4"/>
  </si>
  <si>
    <t>建築基準法令による処分等の概要書</t>
    <rPh sb="0" eb="2">
      <t>ケンチク</t>
    </rPh>
    <rPh sb="2" eb="4">
      <t>キジュン</t>
    </rPh>
    <rPh sb="4" eb="5">
      <t>ホウ</t>
    </rPh>
    <rPh sb="5" eb="6">
      <t>レイ</t>
    </rPh>
    <rPh sb="9" eb="11">
      <t>ショブン</t>
    </rPh>
    <rPh sb="11" eb="12">
      <t>トウ</t>
    </rPh>
    <rPh sb="13" eb="15">
      <t>ガイヨウ</t>
    </rPh>
    <rPh sb="15" eb="16">
      <t>ショ</t>
    </rPh>
    <phoneticPr fontId="4"/>
  </si>
  <si>
    <t>※ここから下は記入しないでください</t>
    <rPh sb="5" eb="6">
      <t>シタ</t>
    </rPh>
    <rPh sb="7" eb="9">
      <t>キニュウ</t>
    </rPh>
    <phoneticPr fontId="4"/>
  </si>
  <si>
    <t>（配置図）</t>
  </si>
  <si>
    <t>（付近見取図）</t>
  </si>
  <si>
    <t>建築計画概要書　（第三面）</t>
  </si>
  <si>
    <t>[</t>
    <phoneticPr fontId="4"/>
  </si>
  <si>
    <t>(</t>
    <phoneticPr fontId="4"/>
  </si>
  <si>
    <t>1４．　許可・認定等　]</t>
    <rPh sb="9" eb="10">
      <t>トウ</t>
    </rPh>
    <phoneticPr fontId="4"/>
  </si>
  <si>
    <t>建築計画概要書（第二面）</t>
    <rPh sb="0" eb="2">
      <t>ケンチク</t>
    </rPh>
    <rPh sb="2" eb="4">
      <t>ケイカク</t>
    </rPh>
    <rPh sb="4" eb="6">
      <t>ガイヨウ</t>
    </rPh>
    <rPh sb="6" eb="7">
      <t>ショ</t>
    </rPh>
    <rPh sb="8" eb="9">
      <t>ダイ</t>
    </rPh>
    <rPh sb="9" eb="10">
      <t>ニ</t>
    </rPh>
    <rPh sb="10" eb="11">
      <t>ニメン</t>
    </rPh>
    <phoneticPr fontId="4"/>
  </si>
  <si>
    <t>[ﾄ．　工事と照合する設計図書]</t>
    <rPh sb="4" eb="6">
      <t>コウジ</t>
    </rPh>
    <rPh sb="7" eb="9">
      <t>ショウゴウ</t>
    </rPh>
    <rPh sb="11" eb="13">
      <t>セッケイ</t>
    </rPh>
    <rPh sb="13" eb="15">
      <t>トショ</t>
    </rPh>
    <phoneticPr fontId="4"/>
  </si>
  <si>
    <t>４.　建築設備の設計に関し意見を聴いた者　]</t>
    <rPh sb="3" eb="5">
      <t>ケンチク</t>
    </rPh>
    <rPh sb="5" eb="7">
      <t>セツビ</t>
    </rPh>
    <rPh sb="8" eb="10">
      <t>セッケイ</t>
    </rPh>
    <rPh sb="11" eb="12">
      <t>カン</t>
    </rPh>
    <rPh sb="13" eb="15">
      <t>イケン</t>
    </rPh>
    <rPh sb="16" eb="17">
      <t>キ</t>
    </rPh>
    <rPh sb="19" eb="20">
      <t>モノ</t>
    </rPh>
    <phoneticPr fontId="4"/>
  </si>
  <si>
    <t>建築計画概要書　　（第一面）</t>
    <phoneticPr fontId="4"/>
  </si>
  <si>
    <t>　　</t>
    <phoneticPr fontId="4"/>
  </si>
  <si>
    <t>第 東日本</t>
    <rPh sb="0" eb="1">
      <t>ダイ</t>
    </rPh>
    <rPh sb="2" eb="3">
      <t>ヒガシ</t>
    </rPh>
    <rPh sb="3" eb="5">
      <t>ニホン</t>
    </rPh>
    <phoneticPr fontId="4"/>
  </si>
  <si>
    <t>※確認済証番号</t>
    <rPh sb="1" eb="3">
      <t>カクニン</t>
    </rPh>
    <rPh sb="3" eb="4">
      <t>ス</t>
    </rPh>
    <rPh sb="4" eb="5">
      <t>ショウ</t>
    </rPh>
    <rPh sb="5" eb="7">
      <t>バンゴウ</t>
    </rPh>
    <phoneticPr fontId="4"/>
  </si>
  <si>
    <t>第三号様式</t>
    <rPh sb="1" eb="2">
      <t>サン</t>
    </rPh>
    <phoneticPr fontId="4"/>
  </si>
  <si>
    <t>（その他の建築設備設計に関し意見を聴いた者）</t>
    <rPh sb="3" eb="4">
      <t>タ</t>
    </rPh>
    <rPh sb="5" eb="7">
      <t>ケンチク</t>
    </rPh>
    <rPh sb="7" eb="9">
      <t>セツビ</t>
    </rPh>
    <rPh sb="9" eb="11">
      <t>セッケイ</t>
    </rPh>
    <rPh sb="12" eb="13">
      <t>カン</t>
    </rPh>
    <rPh sb="14" eb="16">
      <t>イケン</t>
    </rPh>
    <rPh sb="17" eb="18">
      <t>キ</t>
    </rPh>
    <rPh sb="20" eb="21">
      <t>シャ</t>
    </rPh>
    <phoneticPr fontId="4"/>
  </si>
  <si>
    <t>４　建築設備の設計に関し意見を聴いた者　]</t>
    <rPh sb="2" eb="4">
      <t>ケンチク</t>
    </rPh>
    <rPh sb="4" eb="6">
      <t>セツビ</t>
    </rPh>
    <rPh sb="7" eb="9">
      <t>セッケイ</t>
    </rPh>
    <rPh sb="10" eb="11">
      <t>カン</t>
    </rPh>
    <rPh sb="12" eb="14">
      <t>イケン</t>
    </rPh>
    <rPh sb="15" eb="16">
      <t>キ</t>
    </rPh>
    <rPh sb="18" eb="19">
      <t>モノ</t>
    </rPh>
    <phoneticPr fontId="4"/>
  </si>
  <si>
    <t>（その他の設計者）</t>
  </si>
  <si>
    <t>（３）</t>
    <phoneticPr fontId="4"/>
  </si>
  <si>
    <t>（２）</t>
    <phoneticPr fontId="4"/>
  </si>
  <si>
    <t>（１）</t>
    <phoneticPr fontId="4"/>
  </si>
  <si>
    <t>－－－以下は「他の建築主」より参照－－－</t>
    <rPh sb="3" eb="5">
      <t>イカ</t>
    </rPh>
    <rPh sb="7" eb="8">
      <t>タ</t>
    </rPh>
    <rPh sb="9" eb="11">
      <t>ケンチク</t>
    </rPh>
    <rPh sb="11" eb="12">
      <t>ヌシ</t>
    </rPh>
    <rPh sb="15" eb="17">
      <t>サンショウ</t>
    </rPh>
    <phoneticPr fontId="4"/>
  </si>
  <si>
    <t>左側画面に上書きで入力し、修正してください。</t>
    <rPh sb="0" eb="1">
      <t>ヒダリ</t>
    </rPh>
    <rPh sb="1" eb="2">
      <t>ガワ</t>
    </rPh>
    <rPh sb="2" eb="4">
      <t>ガメン</t>
    </rPh>
    <rPh sb="5" eb="7">
      <t>ウワガ</t>
    </rPh>
    <rPh sb="9" eb="11">
      <t>ニュウリョク</t>
    </rPh>
    <rPh sb="13" eb="15">
      <t>シュウセイ</t>
    </rPh>
    <phoneticPr fontId="4"/>
  </si>
  <si>
    <t>建築主ごとに住所が異なる場合に対応しておりません。</t>
    <rPh sb="0" eb="2">
      <t>ケンチク</t>
    </rPh>
    <rPh sb="2" eb="3">
      <t>ヌシ</t>
    </rPh>
    <rPh sb="6" eb="8">
      <t>ジュウショ</t>
    </rPh>
    <rPh sb="9" eb="10">
      <t>コト</t>
    </rPh>
    <rPh sb="12" eb="14">
      <t>バアイ</t>
    </rPh>
    <rPh sb="15" eb="17">
      <t>タイオウ</t>
    </rPh>
    <phoneticPr fontId="4"/>
  </si>
  <si>
    <t>※受付欄</t>
    <phoneticPr fontId="4"/>
  </si>
  <si>
    <t>建築計画概要書（別紙）</t>
    <rPh sb="0" eb="2">
      <t>ケンチク</t>
    </rPh>
    <rPh sb="2" eb="4">
      <t>ケイカク</t>
    </rPh>
    <rPh sb="4" eb="7">
      <t>ガイヨウショ</t>
    </rPh>
    <rPh sb="8" eb="10">
      <t>ベッシ</t>
    </rPh>
    <phoneticPr fontId="4"/>
  </si>
  <si>
    <t>（第四面）</t>
  </si>
  <si>
    <t>（３）</t>
  </si>
  <si>
    <t>（２）</t>
  </si>
  <si>
    <t>（１）</t>
  </si>
  <si>
    <t>－－－以下は「他の建築主」より参照－－－</t>
  </si>
  <si>
    <t>左側画面に上書きで入力し、修正してください。</t>
  </si>
  <si>
    <t>建築主ごとに住所が異なる場合に対応しておりません。</t>
  </si>
  <si>
    <t>建築工事届</t>
    <rPh sb="0" eb="2">
      <t>ケンチク</t>
    </rPh>
    <rPh sb="2" eb="4">
      <t>コウジ</t>
    </rPh>
    <rPh sb="4" eb="5">
      <t>トドケ</t>
    </rPh>
    <phoneticPr fontId="4"/>
  </si>
  <si>
    <t>※直接入力してください</t>
    <rPh sb="1" eb="3">
      <t>チョクセツ</t>
    </rPh>
    <rPh sb="3" eb="5">
      <t>ニュウリョク</t>
    </rPh>
    <phoneticPr fontId="4"/>
  </si>
  <si>
    <t>（第二面）</t>
  </si>
  <si>
    <t>[計画変更の概要]</t>
  </si>
  <si>
    <t>[確認済証交付者]</t>
  </si>
  <si>
    <t>[確認済証交付年月日]</t>
  </si>
  <si>
    <t>[確認済証番号]</t>
  </si>
  <si>
    <t>入力してください→</t>
    <rPh sb="0" eb="2">
      <t>ニュウリョク</t>
    </rPh>
    <phoneticPr fontId="4"/>
  </si>
  <si>
    <t>計画変更申請日</t>
    <rPh sb="0" eb="2">
      <t>ケイカク</t>
    </rPh>
    <rPh sb="2" eb="4">
      <t>ヘンコウ</t>
    </rPh>
    <rPh sb="6" eb="7">
      <t>ビ</t>
    </rPh>
    <phoneticPr fontId="4"/>
  </si>
  <si>
    <t>（第一面）</t>
    <rPh sb="2" eb="3">
      <t>イチ</t>
    </rPh>
    <phoneticPr fontId="4"/>
  </si>
  <si>
    <t>備　　　考</t>
  </si>
  <si>
    <t>開口部に設ける建具の種類及び大きさ</t>
  </si>
  <si>
    <t>天井及び壁の室内に面する部分に係る仕上げの材料の種別及び厚さ</t>
  </si>
  <si>
    <t>居室の内装の仕上げに用いる建築材料の種別及び当該建築材料を用いる部分の面積</t>
    <phoneticPr fontId="4"/>
  </si>
  <si>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4"/>
  </si>
  <si>
    <t>構造耐力上主要な部分の防錆、腐食及び防蟻措置及び状況</t>
  </si>
  <si>
    <t>建築物の各部分の位置、形状及び大きさ</t>
  </si>
  <si>
    <t>主要構造部及び主要構造部以外の構造耐力上主要な部分に用いる材料の接合状況、接合部分の形状等</t>
  </si>
  <si>
    <t>主要構造部及び主要構造部以外の構造耐力上主要な部分に用いる材料（接合材料を含む。）の種類、品質、形状及び寸法</t>
    <rPh sb="32" eb="34">
      <t>セツゴウ</t>
    </rPh>
    <phoneticPr fontId="4"/>
  </si>
  <si>
    <t>敷地の形状、高さ、　　衛生及び安全</t>
  </si>
  <si>
    <t>照合結果             （不適の場合には建築主に対して行った報告の内容）</t>
    <rPh sb="25" eb="27">
      <t>ケンチク</t>
    </rPh>
    <rPh sb="27" eb="28">
      <t>ヌシ</t>
    </rPh>
    <phoneticPr fontId="4"/>
  </si>
  <si>
    <t>照合方法</t>
  </si>
  <si>
    <t>設計図書の内容について設計者に確認した事項</t>
    <phoneticPr fontId="4"/>
  </si>
  <si>
    <t>照合を行った設計図書</t>
  </si>
  <si>
    <t>照合内容</t>
  </si>
  <si>
    <t>確認を行った部位、材料の種類等</t>
  </si>
  <si>
    <t>工事監理の状況</t>
  </si>
  <si>
    <t>（第四面）は左面に直接入力してください</t>
    <rPh sb="1" eb="3">
      <t>ダイヨン</t>
    </rPh>
    <rPh sb="3" eb="4">
      <t>メン</t>
    </rPh>
    <rPh sb="6" eb="7">
      <t>ヒダリ</t>
    </rPh>
    <rPh sb="7" eb="8">
      <t>メン</t>
    </rPh>
    <rPh sb="9" eb="11">
      <t>チョクセツ</t>
    </rPh>
    <rPh sb="11" eb="13">
      <t>ニュウリョク</t>
    </rPh>
    <phoneticPr fontId="4"/>
  </si>
  <si>
    <t>備考</t>
    <rPh sb="0" eb="2">
      <t>ビコウ</t>
    </rPh>
    <phoneticPr fontId="4"/>
  </si>
  <si>
    <t>１２．備考　]</t>
  </si>
  <si>
    <t>変更概要</t>
    <rPh sb="0" eb="2">
      <t>ヘンコウ</t>
    </rPh>
    <rPh sb="2" eb="4">
      <t>ガイヨウ</t>
    </rPh>
    <phoneticPr fontId="4"/>
  </si>
  <si>
    <t>[ﾛ．　変更の概要]</t>
  </si>
  <si>
    <t>変更・設計図面種類</t>
    <rPh sb="0" eb="2">
      <t>ヘンコウ</t>
    </rPh>
    <rPh sb="3" eb="5">
      <t>セッケイ</t>
    </rPh>
    <rPh sb="5" eb="7">
      <t>ズメン</t>
    </rPh>
    <rPh sb="7" eb="9">
      <t>シュルイ</t>
    </rPh>
    <phoneticPr fontId="4"/>
  </si>
  <si>
    <t>[ｲ．　変更された設計図書の種類]</t>
  </si>
  <si>
    <t>１１．確認以降の軽微な変更の概要　]</t>
  </si>
  <si>
    <t>工事終了・予定年月日</t>
    <rPh sb="0" eb="2">
      <t>コウジ</t>
    </rPh>
    <rPh sb="2" eb="4">
      <t>シュウリョウ</t>
    </rPh>
    <rPh sb="5" eb="7">
      <t>ヨテイ</t>
    </rPh>
    <rPh sb="7" eb="10">
      <t>ネンガッピ</t>
    </rPh>
    <phoneticPr fontId="4"/>
  </si>
  <si>
    <t>）</t>
    <phoneticPr fontId="4"/>
  </si>
  <si>
    <t>（</t>
    <phoneticPr fontId="4"/>
  </si>
  <si>
    <t>[ﾛ．　特定工程工事終了予定年月日]</t>
  </si>
  <si>
    <t>特定工程</t>
    <rPh sb="0" eb="2">
      <t>トクテイ</t>
    </rPh>
    <rPh sb="2" eb="4">
      <t>コウテイ</t>
    </rPh>
    <phoneticPr fontId="4"/>
  </si>
  <si>
    <t>[ｲ．　特定工程名]</t>
  </si>
  <si>
    <t>１０．今回申請以降の中間検査　]</t>
  </si>
  <si>
    <t>交付年月日</t>
    <rPh sb="0" eb="2">
      <t>コウフ</t>
    </rPh>
    <rPh sb="2" eb="5">
      <t>ネンガッピ</t>
    </rPh>
    <phoneticPr fontId="4"/>
  </si>
  <si>
    <t>[ﾆ．　交付年月日]</t>
  </si>
  <si>
    <t>合格証番号</t>
    <rPh sb="0" eb="2">
      <t>ゴウカク</t>
    </rPh>
    <rPh sb="2" eb="3">
      <t>ショウ</t>
    </rPh>
    <rPh sb="3" eb="5">
      <t>バンゴウ</t>
    </rPh>
    <phoneticPr fontId="4"/>
  </si>
  <si>
    <t>[ﾊ．　中間検査合格証番号]</t>
  </si>
  <si>
    <t>交付者</t>
    <rPh sb="0" eb="2">
      <t>コウフ</t>
    </rPh>
    <rPh sb="2" eb="3">
      <t>シャ</t>
    </rPh>
    <phoneticPr fontId="4"/>
  </si>
  <si>
    <t>[ﾛ．　中間検査合格証交付者]</t>
  </si>
  <si>
    <t>[ｲ．　特定工程]</t>
  </si>
  <si>
    <t>９．今回申請以前の中間検査　]</t>
  </si>
  <si>
    <t>検査対象床面積</t>
    <rPh sb="0" eb="2">
      <t>ケンサ</t>
    </rPh>
    <rPh sb="2" eb="4">
      <t>タイショウ</t>
    </rPh>
    <rPh sb="4" eb="5">
      <t>ユカ</t>
    </rPh>
    <rPh sb="5" eb="7">
      <t>メンセキ</t>
    </rPh>
    <phoneticPr fontId="4"/>
  </si>
  <si>
    <t>[ﾊ．　検査対象床面積]</t>
  </si>
  <si>
    <t>工事終了（予定）年月日</t>
    <rPh sb="0" eb="2">
      <t>コウジ</t>
    </rPh>
    <rPh sb="2" eb="4">
      <t>シュウリョウ</t>
    </rPh>
    <rPh sb="5" eb="7">
      <t>ヨテイ</t>
    </rPh>
    <rPh sb="8" eb="11">
      <t>ネンガッピ</t>
    </rPh>
    <phoneticPr fontId="4"/>
  </si>
  <si>
    <t>日</t>
  </si>
  <si>
    <t>月</t>
  </si>
  <si>
    <t>年</t>
  </si>
  <si>
    <t>８．特定工程　]</t>
    <phoneticPr fontId="4"/>
  </si>
  <si>
    <t>工事完了予定年月日</t>
    <rPh sb="0" eb="2">
      <t>コウジ</t>
    </rPh>
    <rPh sb="2" eb="4">
      <t>カンリョウ</t>
    </rPh>
    <rPh sb="4" eb="6">
      <t>ヨテイ</t>
    </rPh>
    <rPh sb="6" eb="9">
      <t>ネンガッピ</t>
    </rPh>
    <phoneticPr fontId="4"/>
  </si>
  <si>
    <t>７．工事完了予定年月日　]</t>
  </si>
  <si>
    <t>工事着手年月日</t>
    <rPh sb="0" eb="2">
      <t>コウジ</t>
    </rPh>
    <rPh sb="2" eb="4">
      <t>チャクシュ</t>
    </rPh>
    <rPh sb="4" eb="7">
      <t>ネンガッピ</t>
    </rPh>
    <phoneticPr fontId="4"/>
  </si>
  <si>
    <t>６．工事着手年月日　]</t>
  </si>
  <si>
    <t>確認済証交付者</t>
    <rPh sb="0" eb="2">
      <t>カクニン</t>
    </rPh>
    <rPh sb="2" eb="3">
      <t>ズ</t>
    </rPh>
    <rPh sb="3" eb="4">
      <t>ショウ</t>
    </rPh>
    <rPh sb="4" eb="6">
      <t>コウフ</t>
    </rPh>
    <rPh sb="6" eb="7">
      <t>シャ</t>
    </rPh>
    <phoneticPr fontId="4"/>
  </si>
  <si>
    <t>５．確認済証交付者　]</t>
  </si>
  <si>
    <t>確認済証交付年月日</t>
    <rPh sb="0" eb="2">
      <t>カクニン</t>
    </rPh>
    <rPh sb="2" eb="3">
      <t>ズ</t>
    </rPh>
    <rPh sb="3" eb="4">
      <t>ショウ</t>
    </rPh>
    <rPh sb="4" eb="6">
      <t>コウフ</t>
    </rPh>
    <rPh sb="6" eb="9">
      <t>ネンガッピ</t>
    </rPh>
    <phoneticPr fontId="4"/>
  </si>
  <si>
    <t>４．確認済証交付年月日　]</t>
  </si>
  <si>
    <t>確認済証番号</t>
    <rPh sb="0" eb="2">
      <t>カクニン</t>
    </rPh>
    <rPh sb="2" eb="3">
      <t>ズ</t>
    </rPh>
    <rPh sb="3" eb="4">
      <t>ショウ</t>
    </rPh>
    <rPh sb="4" eb="6">
      <t>バンゴウ</t>
    </rPh>
    <phoneticPr fontId="4"/>
  </si>
  <si>
    <t>３．確認済証番号　]</t>
  </si>
  <si>
    <t>認証番号</t>
    <rPh sb="0" eb="2">
      <t>ニンショウ</t>
    </rPh>
    <rPh sb="2" eb="4">
      <t>バンゴウ</t>
    </rPh>
    <phoneticPr fontId="4"/>
  </si>
  <si>
    <t>[ﾊ．　建築基準法第６８条の２０第２項の検査の特例に係る認証番号]</t>
  </si>
  <si>
    <t>建築設備の設置</t>
  </si>
  <si>
    <t>□</t>
  </si>
  <si>
    <t>[ﾛ．　工事種別]</t>
  </si>
  <si>
    <t>区分</t>
    <rPh sb="0" eb="2">
      <t>クブン</t>
    </rPh>
    <phoneticPr fontId="4"/>
  </si>
  <si>
    <t>[ｲ．　建築基準法施行令第１０条各号に掲げる建築物の区分]</t>
    <phoneticPr fontId="4"/>
  </si>
  <si>
    <t>２．　工事種別　]</t>
  </si>
  <si>
    <t>[ﾛ．　住居表示]</t>
  </si>
  <si>
    <t>[ｲ．　地名地番]</t>
  </si>
  <si>
    <t>１．　建築場所、設置場所又は築造場所　]</t>
  </si>
  <si>
    <t>申請する工事の概要</t>
  </si>
  <si>
    <t>（第三面）</t>
  </si>
  <si>
    <t>[</t>
    <phoneticPr fontId="4"/>
  </si>
  <si>
    <t>（その他の建築設備の工事監理に関し意見を聴いた者）</t>
    <rPh sb="3" eb="4">
      <t>タ</t>
    </rPh>
    <rPh sb="5" eb="7">
      <t>ケンチク</t>
    </rPh>
    <rPh sb="7" eb="9">
      <t>セツビ</t>
    </rPh>
    <rPh sb="10" eb="12">
      <t>コウジ</t>
    </rPh>
    <rPh sb="12" eb="14">
      <t>カンリ</t>
    </rPh>
    <rPh sb="15" eb="16">
      <t>カン</t>
    </rPh>
    <rPh sb="17" eb="19">
      <t>イケン</t>
    </rPh>
    <rPh sb="20" eb="21">
      <t>キ</t>
    </rPh>
    <rPh sb="23" eb="24">
      <t>シャ</t>
    </rPh>
    <phoneticPr fontId="4"/>
  </si>
  <si>
    <t>（代表となる建築設備の工事監理に関し意見を聴いた者）</t>
    <rPh sb="1" eb="3">
      <t>ダイヒョウ</t>
    </rPh>
    <rPh sb="6" eb="8">
      <t>ケンチク</t>
    </rPh>
    <rPh sb="8" eb="10">
      <t>セツビ</t>
    </rPh>
    <rPh sb="11" eb="13">
      <t>コウジ</t>
    </rPh>
    <rPh sb="13" eb="15">
      <t>カンリ</t>
    </rPh>
    <rPh sb="16" eb="17">
      <t>カン</t>
    </rPh>
    <rPh sb="18" eb="20">
      <t>イケン</t>
    </rPh>
    <rPh sb="21" eb="22">
      <t>キ</t>
    </rPh>
    <rPh sb="24" eb="25">
      <t>シャ</t>
    </rPh>
    <phoneticPr fontId="4"/>
  </si>
  <si>
    <t>５．建築設備の工事監理に関し意見を聴いた者　]</t>
    <rPh sb="2" eb="4">
      <t>ケンチク</t>
    </rPh>
    <rPh sb="4" eb="6">
      <t>セツビ</t>
    </rPh>
    <rPh sb="7" eb="9">
      <t>コウジ</t>
    </rPh>
    <rPh sb="9" eb="11">
      <t>カンリ</t>
    </rPh>
    <rPh sb="12" eb="13">
      <t>カン</t>
    </rPh>
    <rPh sb="14" eb="16">
      <t>イケン</t>
    </rPh>
    <rPh sb="17" eb="18">
      <t>キ</t>
    </rPh>
    <rPh sb="20" eb="21">
      <t>モノ</t>
    </rPh>
    <phoneticPr fontId="4"/>
  </si>
  <si>
    <t>[ﾄ．　工事と照合した設計図書]</t>
    <rPh sb="4" eb="6">
      <t>コウジ</t>
    </rPh>
    <rPh sb="7" eb="9">
      <t>ショウゴウ</t>
    </rPh>
    <rPh sb="11" eb="13">
      <t>セッケイ</t>
    </rPh>
    <rPh sb="13" eb="15">
      <t>トショ</t>
    </rPh>
    <phoneticPr fontId="4"/>
  </si>
  <si>
    <t>４．　工事監理者　]</t>
    <rPh sb="3" eb="5">
      <t>コウジ</t>
    </rPh>
    <rPh sb="5" eb="7">
      <t>カンリ</t>
    </rPh>
    <rPh sb="7" eb="8">
      <t>セッケイシャ</t>
    </rPh>
    <phoneticPr fontId="4"/>
  </si>
  <si>
    <t>[ﾄ． 作成した設計図書]</t>
    <rPh sb="4" eb="6">
      <t>サクセイ</t>
    </rPh>
    <rPh sb="8" eb="10">
      <t>セッケイ</t>
    </rPh>
    <rPh sb="10" eb="12">
      <t>トショ</t>
    </rPh>
    <phoneticPr fontId="4"/>
  </si>
  <si>
    <t>１．　建築主、設置者又は築造主　]</t>
    <rPh sb="3" eb="5">
      <t>ケンチク</t>
    </rPh>
    <rPh sb="5" eb="6">
      <t>ヌシ</t>
    </rPh>
    <phoneticPr fontId="4"/>
  </si>
  <si>
    <t>建築主、設置者又は築造主等の概要</t>
  </si>
  <si>
    <t>　　（第二面）</t>
  </si>
  <si>
    <t>第　東日本
　　　　　　　　　　　　号</t>
    <rPh sb="0" eb="1">
      <t>ダイ</t>
    </rPh>
    <rPh sb="2" eb="3">
      <t>ヒガシ</t>
    </rPh>
    <rPh sb="3" eb="5">
      <t>ニホン</t>
    </rPh>
    <rPh sb="19" eb="20">
      <t>ゴウ</t>
    </rPh>
    <phoneticPr fontId="4"/>
  </si>
  <si>
    <t>※合格番号欄</t>
    <rPh sb="3" eb="5">
      <t>バンゴウ</t>
    </rPh>
    <phoneticPr fontId="4"/>
  </si>
  <si>
    <t>※決裁欄</t>
  </si>
  <si>
    <t>※検査欄</t>
  </si>
  <si>
    <t>※検査の特例欄</t>
    <rPh sb="1" eb="3">
      <t>ケンサ</t>
    </rPh>
    <phoneticPr fontId="4"/>
  </si>
  <si>
    <t>※受付欄</t>
  </si>
  <si>
    <t>工作物（法第８８条第１項）</t>
  </si>
  <si>
    <t>建築設備（昇降機）</t>
  </si>
  <si>
    <t>建築物</t>
  </si>
  <si>
    <t>　選択してください↓</t>
    <rPh sb="1" eb="3">
      <t>センタク</t>
    </rPh>
    <phoneticPr fontId="4"/>
  </si>
  <si>
    <t>中間検査申請日</t>
    <rPh sb="0" eb="2">
      <t>チュウカン</t>
    </rPh>
    <rPh sb="2" eb="4">
      <t>ケンサ</t>
    </rPh>
    <rPh sb="6" eb="7">
      <t>ビ</t>
    </rPh>
    <phoneticPr fontId="4"/>
  </si>
  <si>
    <t>（第一面）</t>
  </si>
  <si>
    <t>建築設備に用いる材料の種類及びその照合した内容並びに当該建築設備の構造及び施工状況(区画貫通部の処理状況を含む。)</t>
    <rPh sb="13" eb="14">
      <t>オヨ</t>
    </rPh>
    <rPh sb="23" eb="24">
      <t>ナラ</t>
    </rPh>
    <rPh sb="26" eb="28">
      <t>トウガイ</t>
    </rPh>
    <rPh sb="28" eb="30">
      <t>ケンチク</t>
    </rPh>
    <rPh sb="33" eb="35">
      <t>コウゾウ</t>
    </rPh>
    <rPh sb="35" eb="36">
      <t>オヨ</t>
    </rPh>
    <rPh sb="37" eb="39">
      <t>セコウ</t>
    </rPh>
    <rPh sb="39" eb="41">
      <t>ジョウキョウ</t>
    </rPh>
    <phoneticPr fontId="4"/>
  </si>
  <si>
    <t>居室の内装の仕上げに用いる建築材料の種別及び当該建築材料を用いる部分の面積</t>
    <phoneticPr fontId="4"/>
  </si>
  <si>
    <t>照合結果  （不適の場合には建築主に対して行った報告の内容）</t>
    <rPh sb="14" eb="16">
      <t>ケンチク</t>
    </rPh>
    <rPh sb="16" eb="17">
      <t>ヌシ</t>
    </rPh>
    <phoneticPr fontId="4"/>
  </si>
  <si>
    <t>設計図書の内容について設計者に確認した事項</t>
    <phoneticPr fontId="4"/>
  </si>
  <si>
    <t>今回申請以降の中間検査</t>
  </si>
  <si>
    <t>今回申請以前の中間検査</t>
  </si>
  <si>
    <t>㎡</t>
    <phoneticPr fontId="4"/>
  </si>
  <si>
    <t>[ﾛ．　特定工程工事終了（予定）年月日]</t>
    <phoneticPr fontId="4"/>
  </si>
  <si>
    <t>建築設備（昇降機以外）</t>
    <rPh sb="8" eb="10">
      <t>イガイ</t>
    </rPh>
    <phoneticPr fontId="4"/>
  </si>
  <si>
    <t>工事監理者　 氏　名</t>
    <rPh sb="7" eb="8">
      <t>シ</t>
    </rPh>
    <rPh sb="9" eb="10">
      <t>メイ</t>
    </rPh>
    <phoneticPr fontId="4"/>
  </si>
  <si>
    <t>第四面に記載の事項は、事実に相違ありません。</t>
    <rPh sb="4" eb="6">
      <t>キサイ</t>
    </rPh>
    <rPh sb="7" eb="9">
      <t>ジコウ</t>
    </rPh>
    <rPh sb="11" eb="13">
      <t>ジジツ</t>
    </rPh>
    <phoneticPr fontId="4"/>
  </si>
  <si>
    <t>１１．備考　]</t>
  </si>
  <si>
    <t>[ﾛ．　変更の概要 ]</t>
  </si>
  <si>
    <t>検査経過２</t>
    <rPh sb="0" eb="2">
      <t>ケンサ</t>
    </rPh>
    <rPh sb="2" eb="4">
      <t>ケイカ</t>
    </rPh>
    <phoneticPr fontId="4"/>
  </si>
  <si>
    <t>[ｲ．　変更された設計図書の種類 ]</t>
  </si>
  <si>
    <t>１０．確認以降の軽微な変更の概要　]</t>
  </si>
  <si>
    <t>　）</t>
  </si>
  <si>
    <t>[ﾊ．　中間検査合格証番号]</t>
    <rPh sb="11" eb="13">
      <t>バンゴウ</t>
    </rPh>
    <phoneticPr fontId="4"/>
  </si>
  <si>
    <t>検査経過１</t>
    <rPh sb="0" eb="2">
      <t>ケンサ</t>
    </rPh>
    <rPh sb="2" eb="4">
      <t>ケイカ</t>
    </rPh>
    <phoneticPr fontId="4"/>
  </si>
  <si>
    <t>９．検査経過　]</t>
  </si>
  <si>
    <t>検査対象面積</t>
    <rPh sb="0" eb="2">
      <t>ケンサ</t>
    </rPh>
    <rPh sb="2" eb="4">
      <t>タイショウ</t>
    </rPh>
    <rPh sb="4" eb="6">
      <t>メンセキ</t>
    </rPh>
    <phoneticPr fontId="4"/>
  </si>
  <si>
    <t>８．検査対象面積　]</t>
  </si>
  <si>
    <t>第　東日本
　　　　　　　　　　　　　　　号</t>
    <rPh sb="0" eb="1">
      <t>ダイ</t>
    </rPh>
    <rPh sb="2" eb="3">
      <t>ヒガシ</t>
    </rPh>
    <rPh sb="3" eb="5">
      <t>ニホン</t>
    </rPh>
    <rPh sb="22" eb="23">
      <t>ゴウ</t>
    </rPh>
    <phoneticPr fontId="4"/>
  </si>
  <si>
    <t>※検査済番号欄</t>
    <rPh sb="1" eb="3">
      <t>ケンサ</t>
    </rPh>
    <rPh sb="3" eb="4">
      <t>スミ</t>
    </rPh>
    <rPh sb="4" eb="6">
      <t>バンゴウ</t>
    </rPh>
    <phoneticPr fontId="4"/>
  </si>
  <si>
    <t>工作物（法第８８条第２項）</t>
    <phoneticPr fontId="4"/>
  </si>
  <si>
    <t>完了検査申請日</t>
    <rPh sb="0" eb="2">
      <t>カンリョウ</t>
    </rPh>
    <rPh sb="2" eb="4">
      <t>ケンサ</t>
    </rPh>
    <rPh sb="6" eb="7">
      <t>ビ</t>
    </rPh>
    <phoneticPr fontId="4"/>
  </si>
  <si>
    <t>　</t>
  </si>
  <si>
    <t>撮影日時：</t>
    <rPh sb="0" eb="2">
      <t>サツエイ</t>
    </rPh>
    <rPh sb="2" eb="4">
      <t>ニチジ</t>
    </rPh>
    <phoneticPr fontId="4"/>
  </si>
  <si>
    <t>（ここに写真を貼付してください）</t>
    <rPh sb="4" eb="6">
      <t>シャシン</t>
    </rPh>
    <rPh sb="7" eb="9">
      <t>チョウフ</t>
    </rPh>
    <phoneticPr fontId="4"/>
  </si>
  <si>
    <t>工程の終了時</t>
    <rPh sb="0" eb="2">
      <t>コウテイ</t>
    </rPh>
    <rPh sb="3" eb="6">
      <t>シュウリョウジ</t>
    </rPh>
    <phoneticPr fontId="4"/>
  </si>
  <si>
    <t>必要と認めて指定する</t>
    <rPh sb="0" eb="2">
      <t>ヒツヨウ</t>
    </rPh>
    <rPh sb="3" eb="4">
      <t>ミト</t>
    </rPh>
    <rPh sb="6" eb="8">
      <t>シテイ</t>
    </rPh>
    <phoneticPr fontId="4"/>
  </si>
  <si>
    <t>その他特定行政庁が</t>
    <rPh sb="2" eb="3">
      <t>タ</t>
    </rPh>
    <rPh sb="3" eb="5">
      <t>トクテイ</t>
    </rPh>
    <rPh sb="5" eb="7">
      <t>ギョウセイ</t>
    </rPh>
    <rPh sb="7" eb="8">
      <t>チョウ</t>
    </rPh>
    <phoneticPr fontId="4"/>
  </si>
  <si>
    <t>建築物の名称：　</t>
    <rPh sb="0" eb="3">
      <t>ケンチクブツ</t>
    </rPh>
    <rPh sb="4" eb="6">
      <t>メイショウ</t>
    </rPh>
    <phoneticPr fontId="4"/>
  </si>
  <si>
    <t>確認済証番号：</t>
    <rPh sb="0" eb="2">
      <t>カクニン</t>
    </rPh>
    <rPh sb="2" eb="3">
      <t>ズ</t>
    </rPh>
    <rPh sb="3" eb="4">
      <t>ショウ</t>
    </rPh>
    <rPh sb="4" eb="6">
      <t>バンゴウ</t>
    </rPh>
    <phoneticPr fontId="4"/>
  </si>
  <si>
    <t>の工事終了時</t>
    <rPh sb="1" eb="3">
      <t>コウジ</t>
    </rPh>
    <rPh sb="3" eb="6">
      <t>シュウリョウジ</t>
    </rPh>
    <phoneticPr fontId="4"/>
  </si>
  <si>
    <t>屋根の小屋組</t>
    <rPh sb="0" eb="2">
      <t>ヤネ</t>
    </rPh>
    <rPh sb="3" eb="5">
      <t>コヤ</t>
    </rPh>
    <rPh sb="5" eb="6">
      <t>グ</t>
    </rPh>
    <phoneticPr fontId="4"/>
  </si>
  <si>
    <t>軸組若しくは耐力壁</t>
    <rPh sb="0" eb="1">
      <t>ジク</t>
    </rPh>
    <rPh sb="1" eb="2">
      <t>グ</t>
    </rPh>
    <rPh sb="2" eb="3">
      <t>モ</t>
    </rPh>
    <rPh sb="6" eb="8">
      <t>タイリョク</t>
    </rPh>
    <rPh sb="8" eb="9">
      <t>カベ</t>
    </rPh>
    <phoneticPr fontId="4"/>
  </si>
  <si>
    <t>構造耐力上主要な</t>
    <rPh sb="0" eb="2">
      <t>コウゾウ</t>
    </rPh>
    <rPh sb="2" eb="4">
      <t>タイリョク</t>
    </rPh>
    <rPh sb="4" eb="5">
      <t>ジョウ</t>
    </rPh>
    <rPh sb="5" eb="7">
      <t>シュヨウ</t>
    </rPh>
    <phoneticPr fontId="4"/>
  </si>
  <si>
    <t>工事終了時</t>
    <rPh sb="0" eb="2">
      <t>コウジ</t>
    </rPh>
    <rPh sb="2" eb="5">
      <t>シュウリョウジ</t>
    </rPh>
    <phoneticPr fontId="4"/>
  </si>
  <si>
    <t>基礎の配筋の</t>
    <rPh sb="0" eb="2">
      <t>キソ</t>
    </rPh>
    <rPh sb="3" eb="4">
      <t>クバ</t>
    </rPh>
    <rPh sb="4" eb="5">
      <t>スジ</t>
    </rPh>
    <phoneticPr fontId="4"/>
  </si>
  <si>
    <t>検査申請書 添付写真（軸組仕口）</t>
    <rPh sb="0" eb="2">
      <t>ケンサ</t>
    </rPh>
    <rPh sb="6" eb="8">
      <t>テンプ</t>
    </rPh>
    <rPh sb="8" eb="10">
      <t>ジャシン</t>
    </rPh>
    <rPh sb="11" eb="12">
      <t>ジク</t>
    </rPh>
    <rPh sb="12" eb="13">
      <t>グ</t>
    </rPh>
    <rPh sb="13" eb="14">
      <t>シ</t>
    </rPh>
    <rPh sb="14" eb="15">
      <t>グチ</t>
    </rPh>
    <phoneticPr fontId="4"/>
  </si>
  <si>
    <t>１０．　備考　]</t>
    <rPh sb="4" eb="6">
      <t>ビコウ</t>
    </rPh>
    <phoneticPr fontId="4"/>
  </si>
  <si>
    <t>[</t>
    <phoneticPr fontId="4"/>
  </si>
  <si>
    <t>(</t>
    <phoneticPr fontId="4"/>
  </si>
  <si>
    <t>回)</t>
    <rPh sb="0" eb="1">
      <t>カイ</t>
    </rPh>
    <phoneticPr fontId="4"/>
  </si>
  <si>
    <t>(第</t>
    <rPh sb="1" eb="2">
      <t>ダイ</t>
    </rPh>
    <phoneticPr fontId="4"/>
  </si>
  <si>
    <t>９．　特定工程工事終了予定年月日　]</t>
    <rPh sb="3" eb="5">
      <t>トクテイ</t>
    </rPh>
    <rPh sb="5" eb="7">
      <t>コウテイ</t>
    </rPh>
    <rPh sb="7" eb="9">
      <t>コウジ</t>
    </rPh>
    <rPh sb="9" eb="11">
      <t>シュウリョウ</t>
    </rPh>
    <rPh sb="11" eb="13">
      <t>ヨテイ</t>
    </rPh>
    <rPh sb="13" eb="16">
      <t>ネンガッピ</t>
    </rPh>
    <phoneticPr fontId="4"/>
  </si>
  <si>
    <t>８．　工事完了予定年月日　]</t>
    <rPh sb="3" eb="5">
      <t>コウジ</t>
    </rPh>
    <rPh sb="5" eb="7">
      <t>カンリョウ</t>
    </rPh>
    <rPh sb="7" eb="9">
      <t>ヨテイ</t>
    </rPh>
    <rPh sb="9" eb="12">
      <t>ネンガッピ</t>
    </rPh>
    <phoneticPr fontId="4"/>
  </si>
  <si>
    <t>７．　工事着手予定年月日　]</t>
    <rPh sb="3" eb="5">
      <t>コウジ</t>
    </rPh>
    <rPh sb="5" eb="7">
      <t>チャクシュ</t>
    </rPh>
    <rPh sb="7" eb="9">
      <t>ヨテイ</t>
    </rPh>
    <rPh sb="9" eb="12">
      <t>ネンガッピ</t>
    </rPh>
    <phoneticPr fontId="4"/>
  </si>
  <si>
    <t>[ﾎ．　その他必要な事項]</t>
    <rPh sb="6" eb="7">
      <t>タ</t>
    </rPh>
    <rPh sb="7" eb="9">
      <t>ヒツヨウ</t>
    </rPh>
    <rPh sb="10" eb="12">
      <t>ジコウ</t>
    </rPh>
    <phoneticPr fontId="4"/>
  </si>
  <si>
    <t>）</t>
    <phoneticPr fontId="4"/>
  </si>
  <si>
    <t>□</t>
    <phoneticPr fontId="4"/>
  </si>
  <si>
    <t>改築</t>
    <rPh sb="0" eb="2">
      <t>カイチク</t>
    </rPh>
    <phoneticPr fontId="4"/>
  </si>
  <si>
    <t>[ﾆ．　工事種別]</t>
    <rPh sb="4" eb="6">
      <t>コウジ</t>
    </rPh>
    <rPh sb="6" eb="8">
      <t>シュベツ</t>
    </rPh>
    <phoneticPr fontId="4"/>
  </si>
  <si>
    <t>ｍ</t>
    <phoneticPr fontId="4"/>
  </si>
  <si>
    <t>[ﾛ．　高さ]</t>
    <rPh sb="4" eb="5">
      <t>タカ</t>
    </rPh>
    <phoneticPr fontId="4"/>
  </si>
  <si>
    <t>[ｲ．　種類]</t>
    <rPh sb="4" eb="6">
      <t>シュルイ</t>
    </rPh>
    <phoneticPr fontId="4"/>
  </si>
  <si>
    <t>（番号</t>
    <rPh sb="1" eb="3">
      <t>バンゴウ</t>
    </rPh>
    <phoneticPr fontId="4"/>
  </si>
  <si>
    <t>６．　工作物の概要　]</t>
    <rPh sb="3" eb="5">
      <t>コウサク</t>
    </rPh>
    <rPh sb="5" eb="6">
      <t>ブツ</t>
    </rPh>
    <rPh sb="7" eb="9">
      <t>ガイヨウ</t>
    </rPh>
    <phoneticPr fontId="4"/>
  </si>
  <si>
    <t>[ｲ．　地名地番]</t>
    <rPh sb="4" eb="6">
      <t>チメイ</t>
    </rPh>
    <rPh sb="6" eb="8">
      <t>チバン</t>
    </rPh>
    <phoneticPr fontId="4"/>
  </si>
  <si>
    <t>５．　敷地の位置　]</t>
    <rPh sb="3" eb="5">
      <t>シキチ</t>
    </rPh>
    <rPh sb="6" eb="8">
      <t>イチ</t>
    </rPh>
    <phoneticPr fontId="4"/>
  </si>
  <si>
    <t>４．　工事施工者　]</t>
    <rPh sb="3" eb="5">
      <t>コウジ</t>
    </rPh>
    <rPh sb="5" eb="7">
      <t>セコウ</t>
    </rPh>
    <rPh sb="7" eb="8">
      <t>セッケイシャ</t>
    </rPh>
    <phoneticPr fontId="4"/>
  </si>
  <si>
    <t>[ﾄ．　作成した設計図書]</t>
    <rPh sb="4" eb="6">
      <t>サクセイ</t>
    </rPh>
    <rPh sb="8" eb="10">
      <t>セッケイ</t>
    </rPh>
    <rPh sb="10" eb="12">
      <t>トショ</t>
    </rPh>
    <phoneticPr fontId="4"/>
  </si>
  <si>
    <t>１．　築造主　]</t>
    <rPh sb="3" eb="5">
      <t>チクゾウ</t>
    </rPh>
    <rPh sb="5" eb="6">
      <t>ヌシ</t>
    </rPh>
    <phoneticPr fontId="4"/>
  </si>
  <si>
    <t>第　東日本
　　　　　　　　　　　　　　　　　　号</t>
    <rPh sb="0" eb="1">
      <t>ダイ</t>
    </rPh>
    <rPh sb="2" eb="3">
      <t>ヒガシ</t>
    </rPh>
    <rPh sb="3" eb="5">
      <t>ニホン</t>
    </rPh>
    <rPh sb="25" eb="26">
      <t>ゴウ</t>
    </rPh>
    <phoneticPr fontId="4"/>
  </si>
  <si>
    <t>１１．　備考　]</t>
    <rPh sb="4" eb="6">
      <t>ビコウ</t>
    </rPh>
    <phoneticPr fontId="4"/>
  </si>
  <si>
    <t>１０．　許可等　]</t>
    <rPh sb="4" eb="7">
      <t>キョカトウ</t>
    </rPh>
    <phoneticPr fontId="4"/>
  </si>
  <si>
    <t>[ﾍ．　その他必要な事項]</t>
    <rPh sb="6" eb="7">
      <t>タ</t>
    </rPh>
    <rPh sb="7" eb="9">
      <t>ヒツヨウ</t>
    </rPh>
    <rPh sb="10" eb="12">
      <t>ジコウ</t>
    </rPh>
    <phoneticPr fontId="4"/>
  </si>
  <si>
    <t>）（</t>
    <phoneticPr fontId="4"/>
  </si>
  <si>
    <t>（</t>
    <phoneticPr fontId="4"/>
  </si>
  <si>
    <t>[ﾎ．　工作物の数]</t>
    <rPh sb="4" eb="7">
      <t>コウサクブツ</t>
    </rPh>
    <rPh sb="8" eb="9">
      <t>カズ</t>
    </rPh>
    <phoneticPr fontId="4"/>
  </si>
  <si>
    <t>[ﾆ．　築造面積]</t>
    <rPh sb="4" eb="6">
      <t>チクゾウ</t>
    </rPh>
    <rPh sb="6" eb="8">
      <t>メンセキ</t>
    </rPh>
    <phoneticPr fontId="4"/>
  </si>
  <si>
    <t>[ﾊ．　工事種別]</t>
    <rPh sb="4" eb="6">
      <t>コウジ</t>
    </rPh>
    <rPh sb="6" eb="8">
      <t>シュベツ</t>
    </rPh>
    <phoneticPr fontId="4"/>
  </si>
  <si>
    <t>[ﾆ．　その他の区域又は地区]</t>
    <rPh sb="6" eb="7">
      <t>タ</t>
    </rPh>
    <rPh sb="8" eb="10">
      <t>クイキ</t>
    </rPh>
    <rPh sb="10" eb="11">
      <t>マタ</t>
    </rPh>
    <rPh sb="12" eb="14">
      <t>チク</t>
    </rPh>
    <phoneticPr fontId="4"/>
  </si>
  <si>
    <t>[ﾊ．　用途地域]</t>
    <rPh sb="4" eb="6">
      <t>ヨウト</t>
    </rPh>
    <rPh sb="6" eb="8">
      <t>チイキ</t>
    </rPh>
    <phoneticPr fontId="4"/>
  </si>
  <si>
    <t>[ﾛ．　住居表示]</t>
    <phoneticPr fontId="4"/>
  </si>
  <si>
    <t>[ﾄ.　　作成した設計図書]</t>
    <rPh sb="5" eb="7">
      <t>サクセイ</t>
    </rPh>
    <rPh sb="9" eb="11">
      <t>セッケイ</t>
    </rPh>
    <rPh sb="11" eb="13">
      <t>トショ</t>
    </rPh>
    <phoneticPr fontId="4"/>
  </si>
  <si>
    <t>第　東日本
　　　　　　　　　　　　　　　　　号</t>
    <rPh sb="0" eb="1">
      <t>ダイ</t>
    </rPh>
    <rPh sb="2" eb="3">
      <t>ヒガシ</t>
    </rPh>
    <rPh sb="3" eb="5">
      <t>ニホン</t>
    </rPh>
    <rPh sb="24" eb="25">
      <t>ゴウ</t>
    </rPh>
    <phoneticPr fontId="4"/>
  </si>
  <si>
    <t>第東日本</t>
    <rPh sb="0" eb="1">
      <t>ダイ</t>
    </rPh>
    <rPh sb="1" eb="2">
      <t>ヒガシ</t>
    </rPh>
    <rPh sb="2" eb="4">
      <t>ニホン</t>
    </rPh>
    <phoneticPr fontId="4"/>
  </si>
  <si>
    <t>[</t>
    <phoneticPr fontId="4"/>
  </si>
  <si>
    <t>(</t>
    <phoneticPr fontId="4"/>
  </si>
  <si>
    <t>１０．　備考　]</t>
  </si>
  <si>
    <t>（第　　　回）</t>
  </si>
  <si>
    <t>（特定工程）</t>
    <phoneticPr fontId="4"/>
  </si>
  <si>
    <t>（特定工程）</t>
    <phoneticPr fontId="4"/>
  </si>
  <si>
    <t>９．　特定工程工事終了予定年月日　]</t>
    <phoneticPr fontId="4"/>
  </si>
  <si>
    <t>９．　特定工程工事終了予定年月日　]</t>
    <phoneticPr fontId="4"/>
  </si>
  <si>
    <t>８．　工事完了予定年月日　]</t>
  </si>
  <si>
    <t>７．　工事着手予定年月日　]</t>
    <rPh sb="6" eb="7">
      <t>テ</t>
    </rPh>
    <phoneticPr fontId="4"/>
  </si>
  <si>
    <t>[ﾍ．　その他必要な事項]</t>
  </si>
  <si>
    <t>[ﾎ．　定格速度]</t>
  </si>
  <si>
    <t>[ﾆ．　最大定員]</t>
  </si>
  <si>
    <t>[ﾊ．　積載荷重]</t>
  </si>
  <si>
    <t>[ﾛ．　用途]</t>
  </si>
  <si>
    <t>[ｲ．　種別]</t>
  </si>
  <si>
    <t>（番号　　　　　　）</t>
  </si>
  <si>
    <t>６．　昇降機の概要　]</t>
  </si>
  <si>
    <t>[ﾆ．　用途]</t>
  </si>
  <si>
    <t>[ﾊ．　名称]</t>
  </si>
  <si>
    <t>[ﾛ．　名称のフリガナ]</t>
  </si>
  <si>
    <t>[ｲ．　所在地]</t>
  </si>
  <si>
    <t>５．　設置する建築物又は工作物　]</t>
  </si>
  <si>
    <t>１．　設置者　]</t>
    <rPh sb="3" eb="5">
      <t>セッチ</t>
    </rPh>
    <rPh sb="5" eb="6">
      <t>シャ</t>
    </rPh>
    <phoneticPr fontId="4"/>
  </si>
  <si>
    <t>　第　東日本
　　　　　　　　　　　　　　　　　号</t>
    <rPh sb="1" eb="2">
      <t>ダイ</t>
    </rPh>
    <rPh sb="3" eb="4">
      <t>ヒガシ</t>
    </rPh>
    <rPh sb="4" eb="6">
      <t>ニホン</t>
    </rPh>
    <rPh sb="26" eb="27">
      <t>ゴウ</t>
    </rPh>
    <phoneticPr fontId="4"/>
  </si>
  <si>
    <t>（第一面）</t>
    <rPh sb="2" eb="3">
      <t>1</t>
    </rPh>
    <phoneticPr fontId="4"/>
  </si>
  <si>
    <t>１．　他の設置者（3）　]</t>
    <rPh sb="3" eb="4">
      <t>ホカ</t>
    </rPh>
    <rPh sb="5" eb="7">
      <t>セッチ</t>
    </rPh>
    <rPh sb="7" eb="8">
      <t>シャ</t>
    </rPh>
    <phoneticPr fontId="4"/>
  </si>
  <si>
    <t>１．　他の設置者（2）　]</t>
    <rPh sb="3" eb="4">
      <t>ホカ</t>
    </rPh>
    <rPh sb="5" eb="7">
      <t>セッチ</t>
    </rPh>
    <rPh sb="7" eb="8">
      <t>シャ</t>
    </rPh>
    <phoneticPr fontId="4"/>
  </si>
  <si>
    <t>１．　他の設置者（１）　]</t>
    <rPh sb="3" eb="4">
      <t>ホカ</t>
    </rPh>
    <rPh sb="5" eb="7">
      <t>セッチ</t>
    </rPh>
    <rPh sb="7" eb="8">
      <t>シャ</t>
    </rPh>
    <phoneticPr fontId="4"/>
  </si>
  <si>
    <t>確認申請書別紙（他の設置者）印刷画面</t>
    <rPh sb="0" eb="2">
      <t>カクニン</t>
    </rPh>
    <rPh sb="5" eb="7">
      <t>ベッシ</t>
    </rPh>
    <rPh sb="8" eb="9">
      <t>タ</t>
    </rPh>
    <rPh sb="10" eb="13">
      <t>セッチシャ</t>
    </rPh>
    <rPh sb="14" eb="16">
      <t>インサツ</t>
    </rPh>
    <rPh sb="16" eb="18">
      <t>ガメン</t>
    </rPh>
    <phoneticPr fontId="4"/>
  </si>
  <si>
    <t>東日本</t>
    <rPh sb="0" eb="1">
      <t>ヒガシ</t>
    </rPh>
    <rPh sb="1" eb="3">
      <t>ニホン</t>
    </rPh>
    <phoneticPr fontId="4"/>
  </si>
  <si>
    <t>（特定工程）</t>
    <phoneticPr fontId="4"/>
  </si>
  <si>
    <t>９．　特定工程工事終了予定年月日　]</t>
    <phoneticPr fontId="4"/>
  </si>
  <si>
    <t>６．　建築設備の概要　]</t>
    <rPh sb="3" eb="5">
      <t>ケンチク</t>
    </rPh>
    <rPh sb="5" eb="7">
      <t>セツビ</t>
    </rPh>
    <phoneticPr fontId="4"/>
  </si>
  <si>
    <t>５．　設置する建築物　]</t>
    <phoneticPr fontId="4"/>
  </si>
  <si>
    <t>[</t>
    <phoneticPr fontId="4"/>
  </si>
  <si>
    <t>号</t>
    <phoneticPr fontId="4"/>
  </si>
  <si>
    <t>※　確認番号欄</t>
  </si>
  <si>
    <t>※　決裁欄</t>
  </si>
  <si>
    <t>※　受付欄</t>
  </si>
  <si>
    <t>（特定工程）</t>
    <phoneticPr fontId="4"/>
  </si>
  <si>
    <t>９．　特定工程工事終了予定年月日　]</t>
    <phoneticPr fontId="4"/>
  </si>
  <si>
    <t>５．　設置する建築物　]</t>
    <phoneticPr fontId="4"/>
  </si>
  <si>
    <t>[</t>
    <phoneticPr fontId="4"/>
  </si>
  <si>
    <t>株式会社 東日本住宅評価センター</t>
    <rPh sb="0" eb="4">
      <t>カブ</t>
    </rPh>
    <rPh sb="5" eb="6">
      <t>ヒガシ</t>
    </rPh>
    <rPh sb="6" eb="8">
      <t>ニホン</t>
    </rPh>
    <rPh sb="8" eb="10">
      <t>ジュウタク</t>
    </rPh>
    <rPh sb="10" eb="12">
      <t>ヒョウカ</t>
    </rPh>
    <phoneticPr fontId="4"/>
  </si>
  <si>
    <t>計画の変更申請の際は、９欄に第五面に係る変更の概要について記入してください。</t>
  </si>
  <si>
    <t>ここに書き表せない事項で特に確認を受けようとする事項は、８欄又は別紙に記載して添えてください。</t>
  </si>
  <si>
    <t>7)</t>
    <phoneticPr fontId="4"/>
  </si>
  <si>
    <t>それぞれの用途に供する部分の床面積を記入してください。</t>
    <rPh sb="5" eb="7">
      <t>ヨウト</t>
    </rPh>
    <rPh sb="8" eb="9">
      <t>キョウ</t>
    </rPh>
    <rPh sb="11" eb="13">
      <t>ブブン</t>
    </rPh>
    <rPh sb="14" eb="17">
      <t>ユカメンセキ</t>
    </rPh>
    <rPh sb="18" eb="20">
      <t>キニュウ</t>
    </rPh>
    <phoneticPr fontId="4"/>
  </si>
  <si>
    <t>6)</t>
    <phoneticPr fontId="4"/>
  </si>
  <si>
    <t>６欄の「ロ」は、該当するチェックボックスに「レ」マークを入れてください。</t>
    <phoneticPr fontId="4"/>
  </si>
  <si>
    <t>5)</t>
    <phoneticPr fontId="4"/>
  </si>
  <si>
    <t>３欄及び４欄は、木造の場合にのみ記入してください。</t>
    <rPh sb="1" eb="2">
      <t>ラン</t>
    </rPh>
    <rPh sb="2" eb="3">
      <t>オヨ</t>
    </rPh>
    <rPh sb="5" eb="6">
      <t>ラン</t>
    </rPh>
    <rPh sb="8" eb="10">
      <t>モクゾウ</t>
    </rPh>
    <rPh sb="11" eb="13">
      <t>バアイ</t>
    </rPh>
    <rPh sb="16" eb="18">
      <t>キニュウ</t>
    </rPh>
    <phoneticPr fontId="4"/>
  </si>
  <si>
    <t>4)</t>
    <phoneticPr fontId="4"/>
  </si>
  <si>
    <t>１欄は、第ニ号様式の第四面の１欄に記入した番号と同じ番号を記入してください。</t>
    <rPh sb="1" eb="2">
      <t>ラン</t>
    </rPh>
    <rPh sb="4" eb="5">
      <t>ダイ</t>
    </rPh>
    <rPh sb="6" eb="7">
      <t>ゴウ</t>
    </rPh>
    <rPh sb="7" eb="9">
      <t>ヨウシキ</t>
    </rPh>
    <rPh sb="10" eb="11">
      <t>ダイ</t>
    </rPh>
    <rPh sb="11" eb="12">
      <t>ヨン</t>
    </rPh>
    <rPh sb="12" eb="13">
      <t>メン</t>
    </rPh>
    <rPh sb="15" eb="16">
      <t>ラン</t>
    </rPh>
    <rPh sb="17" eb="19">
      <t>キニュウ</t>
    </rPh>
    <rPh sb="21" eb="23">
      <t>バンゴウ</t>
    </rPh>
    <rPh sb="24" eb="25">
      <t>オナ</t>
    </rPh>
    <rPh sb="26" eb="28">
      <t>バンゴウ</t>
    </rPh>
    <rPh sb="29" eb="31">
      <t>キニュウ</t>
    </rPh>
    <phoneticPr fontId="4"/>
  </si>
  <si>
    <t>3)</t>
    <phoneticPr fontId="4"/>
  </si>
  <si>
    <t>１枚とすることができます。</t>
    <phoneticPr fontId="4"/>
  </si>
  <si>
    <t>以外の場合は５欄から８欄までの記載内容が同じときは、２欄に同じ記載内容となる階を列記し、併せて</t>
    <phoneticPr fontId="4"/>
  </si>
  <si>
    <t>この書類は、各申請建築物の階ごとに作成してください。ただし、木造の場合は３欄から８欄まで、木造</t>
  </si>
  <si>
    <t>2)</t>
    <phoneticPr fontId="4"/>
  </si>
  <si>
    <t>この書類に記載すべき事項を別紙に明示して添付すれば、この書類を別途提出する必要はありません。</t>
  </si>
  <si>
    <t>1)</t>
    <phoneticPr fontId="4"/>
  </si>
  <si>
    <t>第五面関係</t>
    <rPh sb="0" eb="1">
      <t>ダイ</t>
    </rPh>
    <rPh sb="1" eb="2">
      <t>ゴ</t>
    </rPh>
    <rPh sb="2" eb="3">
      <t>メン</t>
    </rPh>
    <rPh sb="3" eb="5">
      <t>カンケイ</t>
    </rPh>
    <phoneticPr fontId="4"/>
  </si>
  <si>
    <t>６．</t>
    <phoneticPr fontId="4"/>
  </si>
  <si>
    <t>　してください。</t>
    <phoneticPr fontId="4"/>
  </si>
  <si>
    <t>第四面関係</t>
    <rPh sb="0" eb="1">
      <t>ダイ</t>
    </rPh>
    <rPh sb="1" eb="2">
      <t>ヨン</t>
    </rPh>
    <rPh sb="2" eb="3">
      <t>メン</t>
    </rPh>
    <rPh sb="3" eb="5">
      <t>カンケイ</t>
    </rPh>
    <phoneticPr fontId="4"/>
  </si>
  <si>
    <t>５．</t>
    <phoneticPr fontId="4"/>
  </si>
  <si>
    <t>25)</t>
    <phoneticPr fontId="4"/>
  </si>
  <si>
    <t>24)</t>
    <phoneticPr fontId="4"/>
  </si>
  <si>
    <t>23)</t>
    <phoneticPr fontId="4"/>
  </si>
  <si>
    <t>・認定等の番号並びに許可・認定等を受けた日付について１４欄又は別紙に記載して添えてください。</t>
    <rPh sb="1" eb="3">
      <t>ニンテイ</t>
    </rPh>
    <rPh sb="3" eb="4">
      <t>トウ</t>
    </rPh>
    <rPh sb="5" eb="7">
      <t>バンゴウ</t>
    </rPh>
    <rPh sb="7" eb="8">
      <t>ナラ</t>
    </rPh>
    <rPh sb="10" eb="12">
      <t>キョカ</t>
    </rPh>
    <rPh sb="13" eb="15">
      <t>ニンテイ</t>
    </rPh>
    <rPh sb="15" eb="16">
      <t>トウ</t>
    </rPh>
    <rPh sb="28" eb="29">
      <t>ラン</t>
    </rPh>
    <rPh sb="29" eb="30">
      <t>マタ</t>
    </rPh>
    <rPh sb="31" eb="33">
      <t>ベッシ</t>
    </rPh>
    <rPh sb="34" eb="36">
      <t>キサイ</t>
    </rPh>
    <rPh sb="38" eb="39">
      <t>ソ</t>
    </rPh>
    <phoneticPr fontId="4"/>
  </si>
  <si>
    <t>建築物及びその敷地に関して許可・認定等を受けた場合には、根拠となる法令及びその条項、当該許可</t>
  </si>
  <si>
    <t>22)</t>
    <phoneticPr fontId="4"/>
  </si>
  <si>
    <t>マークを入れてください。</t>
    <rPh sb="4" eb="5">
      <t>イ</t>
    </rPh>
    <phoneticPr fontId="4"/>
  </si>
  <si>
    <t>項第３号に掲げる規定が適用されない建築物については「北側高さ制限不適用」のチェックボックスに「レ」</t>
    <rPh sb="26" eb="28">
      <t>キタガワ</t>
    </rPh>
    <phoneticPr fontId="4"/>
  </si>
  <si>
    <t>高さ制限不適用」、同項第２号に掲げる規定が適用されない建築物については「隣地高さ制限不適用」、同</t>
    <rPh sb="4" eb="5">
      <t>フ</t>
    </rPh>
    <rPh sb="5" eb="7">
      <t>テキヨウ</t>
    </rPh>
    <rPh sb="9" eb="10">
      <t>ドウ</t>
    </rPh>
    <rPh sb="10" eb="11">
      <t>コウ</t>
    </rPh>
    <rPh sb="11" eb="12">
      <t>ダイ</t>
    </rPh>
    <rPh sb="13" eb="14">
      <t>ゴウ</t>
    </rPh>
    <rPh sb="15" eb="16">
      <t>カカ</t>
    </rPh>
    <rPh sb="18" eb="20">
      <t>キテイ</t>
    </rPh>
    <rPh sb="21" eb="23">
      <t>テキヨウ</t>
    </rPh>
    <rPh sb="27" eb="30">
      <t>ケンチクブツ</t>
    </rPh>
    <rPh sb="36" eb="38">
      <t>リンチ</t>
    </rPh>
    <rPh sb="38" eb="39">
      <t>タカ</t>
    </rPh>
    <rPh sb="40" eb="42">
      <t>セイゲン</t>
    </rPh>
    <rPh sb="42" eb="43">
      <t>フ</t>
    </rPh>
    <rPh sb="43" eb="45">
      <t>テキヨウ</t>
    </rPh>
    <rPh sb="47" eb="48">
      <t>ドウ</t>
    </rPh>
    <phoneticPr fontId="4"/>
  </si>
  <si>
    <t>１３欄の｢ホ｣は、建築基準法第５６条第７項第１号に掲げる規定が適用されない建築物については「道路</t>
    <rPh sb="2" eb="3">
      <t>ラン</t>
    </rPh>
    <rPh sb="9" eb="11">
      <t>ケンチク</t>
    </rPh>
    <rPh sb="11" eb="14">
      <t>キジュンホウ</t>
    </rPh>
    <rPh sb="14" eb="15">
      <t>ダイ</t>
    </rPh>
    <rPh sb="17" eb="18">
      <t>ジョウ</t>
    </rPh>
    <rPh sb="18" eb="19">
      <t>ダイ</t>
    </rPh>
    <rPh sb="20" eb="21">
      <t>コウ</t>
    </rPh>
    <rPh sb="21" eb="22">
      <t>ダイ</t>
    </rPh>
    <rPh sb="23" eb="24">
      <t>ゴウ</t>
    </rPh>
    <rPh sb="25" eb="26">
      <t>カカ</t>
    </rPh>
    <rPh sb="28" eb="30">
      <t>キテイ</t>
    </rPh>
    <rPh sb="31" eb="33">
      <t>テキヨウ</t>
    </rPh>
    <rPh sb="37" eb="39">
      <t>ケンチク</t>
    </rPh>
    <rPh sb="39" eb="40">
      <t>ブツ</t>
    </rPh>
    <rPh sb="46" eb="48">
      <t>ドウロ</t>
    </rPh>
    <phoneticPr fontId="4"/>
  </si>
  <si>
    <t>21)</t>
    <phoneticPr fontId="4"/>
  </si>
  <si>
    <t>１３欄の｢ニ｣は、該当するチェックボックスに「レ」マークを入れてください。</t>
    <rPh sb="2" eb="3">
      <t>ラン</t>
    </rPh>
    <rPh sb="9" eb="11">
      <t>ガイトウ</t>
    </rPh>
    <rPh sb="29" eb="30">
      <t>イ</t>
    </rPh>
    <phoneticPr fontId="4"/>
  </si>
  <si>
    <t>20)</t>
    <phoneticPr fontId="4"/>
  </si>
  <si>
    <t>１３欄の｢ハ｣は、敷地内の建築物の主たる構造について記入してください。</t>
    <rPh sb="2" eb="3">
      <t>ラン</t>
    </rPh>
    <rPh sb="9" eb="11">
      <t>シキチ</t>
    </rPh>
    <rPh sb="11" eb="12">
      <t>ナイ</t>
    </rPh>
    <rPh sb="13" eb="16">
      <t>ケンチクブツ</t>
    </rPh>
    <rPh sb="17" eb="18">
      <t>シュ</t>
    </rPh>
    <rPh sb="20" eb="22">
      <t>コウゾウ</t>
    </rPh>
    <rPh sb="26" eb="28">
      <t>キニュウ</t>
    </rPh>
    <phoneticPr fontId="4"/>
  </si>
  <si>
    <t>19)</t>
    <phoneticPr fontId="4"/>
  </si>
  <si>
    <t>おいては、最大のものを記入してください。</t>
    <rPh sb="5" eb="7">
      <t>サイダイ</t>
    </rPh>
    <rPh sb="11" eb="13">
      <t>キニュウ</t>
    </rPh>
    <phoneticPr fontId="4"/>
  </si>
  <si>
    <t>１３欄の｢イ｣及び｢ロ｣は、申請に係る建築物又は同一敷地内の他の建築物がそれぞれ２以上ある場合に</t>
    <rPh sb="2" eb="3">
      <t>ラン</t>
    </rPh>
    <rPh sb="7" eb="8">
      <t>オヨ</t>
    </rPh>
    <rPh sb="14" eb="16">
      <t>シンセイ</t>
    </rPh>
    <rPh sb="17" eb="18">
      <t>カカ</t>
    </rPh>
    <rPh sb="19" eb="22">
      <t>ケンチクブツ</t>
    </rPh>
    <rPh sb="22" eb="23">
      <t>マタ</t>
    </rPh>
    <rPh sb="24" eb="26">
      <t>ドウイツ</t>
    </rPh>
    <rPh sb="26" eb="28">
      <t>シキチ</t>
    </rPh>
    <rPh sb="28" eb="29">
      <t>ナイ</t>
    </rPh>
    <rPh sb="30" eb="31">
      <t>タ</t>
    </rPh>
    <rPh sb="32" eb="35">
      <t>ケンチクブツ</t>
    </rPh>
    <rPh sb="41" eb="43">
      <t>イジョウ</t>
    </rPh>
    <rPh sb="45" eb="47">
      <t>バアイ</t>
    </rPh>
    <phoneticPr fontId="4"/>
  </si>
  <si>
    <t>18)</t>
    <phoneticPr fontId="4"/>
  </si>
  <si>
    <t>１２欄の建築物の数は、延べ面積が１０平方メートルを超えるものについて記入してください。</t>
    <rPh sb="2" eb="3">
      <t>ラン</t>
    </rPh>
    <rPh sb="4" eb="7">
      <t>ケンチクブツ</t>
    </rPh>
    <rPh sb="8" eb="9">
      <t>スウ</t>
    </rPh>
    <rPh sb="11" eb="12">
      <t>ノ</t>
    </rPh>
    <rPh sb="13" eb="15">
      <t>メンセキ</t>
    </rPh>
    <rPh sb="18" eb="20">
      <t>ヘイホウ</t>
    </rPh>
    <rPh sb="25" eb="26">
      <t>コ</t>
    </rPh>
    <rPh sb="34" eb="36">
      <t>キニュウ</t>
    </rPh>
    <phoneticPr fontId="4"/>
  </si>
  <si>
    <t>17)</t>
    <phoneticPr fontId="4"/>
  </si>
  <si>
    <t>貯水槽の設置部分　100分の１</t>
  </si>
  <si>
    <t>(5)</t>
  </si>
  <si>
    <t>自家発電設備の設置部分　100分の１</t>
  </si>
  <si>
    <t>(4)</t>
  </si>
  <si>
    <t>(3)</t>
  </si>
  <si>
    <t>備蓄倉庫の部分　50分の１</t>
  </si>
  <si>
    <t>(2)</t>
  </si>
  <si>
    <t>自動車車庫等の部分　５分の１</t>
  </si>
  <si>
    <t>(1)</t>
    <phoneticPr fontId="4"/>
  </si>
  <si>
    <t>16)</t>
    <phoneticPr fontId="4"/>
  </si>
  <si>
    <t>15)</t>
    <phoneticPr fontId="4"/>
  </si>
  <si>
    <t>14)</t>
  </si>
  <si>
    <t>９欄は、該当するチェックボックスに｢レ｣マークを入れてください。</t>
    <rPh sb="1" eb="2">
      <t>ラン</t>
    </rPh>
    <rPh sb="4" eb="6">
      <t>ガイトウ</t>
    </rPh>
    <rPh sb="24" eb="25">
      <t>イ</t>
    </rPh>
    <phoneticPr fontId="4"/>
  </si>
  <si>
    <t>13)</t>
    <phoneticPr fontId="4"/>
  </si>
  <si>
    <t>体的に記入してください。</t>
    <rPh sb="0" eb="1">
      <t>カラダ</t>
    </rPh>
    <rPh sb="1" eb="2">
      <t>テキ</t>
    </rPh>
    <rPh sb="3" eb="4">
      <t>キ</t>
    </rPh>
    <rPh sb="4" eb="5">
      <t>イ</t>
    </rPh>
    <phoneticPr fontId="4"/>
  </si>
  <si>
    <t>８欄は、別紙の表の用途の区分に従い対応する記号を記入した上で、主要用途をできるだけ具</t>
  </si>
  <si>
    <t>12)</t>
    <phoneticPr fontId="4"/>
  </si>
  <si>
    <t>が同法第５３条第３項、第５項若しくは第６項に該当する場合においては、７欄の｢ト｣に、同条第２項、第３</t>
    <rPh sb="1" eb="2">
      <t>ドウ</t>
    </rPh>
    <rPh sb="2" eb="3">
      <t>ホウ</t>
    </rPh>
    <rPh sb="3" eb="4">
      <t>ダイ</t>
    </rPh>
    <rPh sb="6" eb="7">
      <t>ジョウ</t>
    </rPh>
    <rPh sb="7" eb="8">
      <t>ダイ</t>
    </rPh>
    <rPh sb="9" eb="10">
      <t>コウ</t>
    </rPh>
    <rPh sb="11" eb="12">
      <t>ダイ</t>
    </rPh>
    <rPh sb="13" eb="14">
      <t>コウ</t>
    </rPh>
    <rPh sb="14" eb="15">
      <t>モ</t>
    </rPh>
    <rPh sb="18" eb="19">
      <t>ダイ</t>
    </rPh>
    <rPh sb="20" eb="21">
      <t>コウ</t>
    </rPh>
    <rPh sb="22" eb="24">
      <t>ガイトウ</t>
    </rPh>
    <rPh sb="26" eb="28">
      <t>バアイ</t>
    </rPh>
    <phoneticPr fontId="4"/>
  </si>
  <si>
    <t>建築物の敷地が建築基準法第５３条第２項若しくは同法第５７条の５第２項に該当する場合又は建築物</t>
  </si>
  <si>
    <t>11)</t>
    <phoneticPr fontId="4"/>
  </si>
  <si>
    <t>ているときは、７欄の「チ」にその旨及び当該特例容積率の限度を記入してください。</t>
    <rPh sb="8" eb="9">
      <t>ラン</t>
    </rPh>
    <rPh sb="16" eb="17">
      <t>ムネ</t>
    </rPh>
    <rPh sb="17" eb="18">
      <t>オヨ</t>
    </rPh>
    <rPh sb="19" eb="21">
      <t>トウガイ</t>
    </rPh>
    <rPh sb="21" eb="23">
      <t>トクレイ</t>
    </rPh>
    <rPh sb="23" eb="25">
      <t>ヨウセキ</t>
    </rPh>
    <rPh sb="25" eb="26">
      <t>リツ</t>
    </rPh>
    <rPh sb="27" eb="29">
      <t>ゲンド</t>
    </rPh>
    <rPh sb="30" eb="32">
      <t>キニュウ</t>
    </rPh>
    <phoneticPr fontId="4"/>
  </si>
  <si>
    <t>建築物の敷地について、建築基準法第５７条の２第４項の規定により現に特例容積率の限度が公告され</t>
    <phoneticPr fontId="4"/>
  </si>
  <si>
    <t>10)</t>
    <phoneticPr fontId="4"/>
  </si>
  <si>
    <t>容積率を記入してください。</t>
  </si>
  <si>
    <t>る当該建築物の容積率又は同条第８項若しくは第１２項の規定が適用される場合における当該建築物の</t>
    <rPh sb="7" eb="9">
      <t>ヨウセキ</t>
    </rPh>
    <rPh sb="9" eb="10">
      <t>リツ</t>
    </rPh>
    <rPh sb="10" eb="11">
      <t>マタ</t>
    </rPh>
    <rPh sb="12" eb="13">
      <t>ドウ</t>
    </rPh>
    <rPh sb="13" eb="14">
      <t>ジョウ</t>
    </rPh>
    <rPh sb="14" eb="15">
      <t>ダイ</t>
    </rPh>
    <rPh sb="16" eb="17">
      <t>コウ</t>
    </rPh>
    <rPh sb="17" eb="18">
      <t>モ</t>
    </rPh>
    <rPh sb="21" eb="22">
      <t>ダイ</t>
    </rPh>
    <rPh sb="24" eb="25">
      <t>コウ</t>
    </rPh>
    <rPh sb="26" eb="28">
      <t>キテイ</t>
    </rPh>
    <rPh sb="29" eb="31">
      <t>テキヨウ</t>
    </rPh>
    <rPh sb="34" eb="36">
      <t>バアイ</t>
    </rPh>
    <rPh sb="40" eb="42">
      <t>トウガイ</t>
    </rPh>
    <rPh sb="42" eb="45">
      <t>ケンチクブツ</t>
    </rPh>
    <phoneticPr fontId="4"/>
  </si>
  <si>
    <t>１２項の規定が適用される場合においては、７欄の｢ヘ｣に、同条第７項又は第９項の規定に基づき定められ</t>
    <rPh sb="8" eb="9">
      <t>ヨウ</t>
    </rPh>
    <rPh sb="12" eb="14">
      <t>バアイ</t>
    </rPh>
    <rPh sb="21" eb="22">
      <t>ラン</t>
    </rPh>
    <rPh sb="28" eb="29">
      <t>ドウ</t>
    </rPh>
    <rPh sb="29" eb="30">
      <t>ジョウ</t>
    </rPh>
    <rPh sb="30" eb="31">
      <t>ダイ</t>
    </rPh>
    <rPh sb="32" eb="33">
      <t>コウ</t>
    </rPh>
    <rPh sb="33" eb="34">
      <t>マタ</t>
    </rPh>
    <rPh sb="35" eb="36">
      <t>ダイ</t>
    </rPh>
    <rPh sb="37" eb="38">
      <t>コウ</t>
    </rPh>
    <rPh sb="39" eb="41">
      <t>キテイ</t>
    </rPh>
    <rPh sb="42" eb="43">
      <t>モト</t>
    </rPh>
    <rPh sb="45" eb="46">
      <t>サダ</t>
    </rPh>
    <phoneticPr fontId="4"/>
  </si>
  <si>
    <t>建築物の敷地が、建築基準法第５２条第７項若しくは第９項に該当する場合又は同条第８項若しくは第</t>
  </si>
  <si>
    <t>9)</t>
    <phoneticPr fontId="4"/>
  </si>
  <si>
    <t>７欄の｢ホ｣（１）は、｢イ｣（１）の合計とし、｢ホ｣（２）は、｢イ｣（２）の合計とします。</t>
  </si>
  <si>
    <t>8)</t>
    <phoneticPr fontId="4"/>
  </si>
  <si>
    <t>位置の制限として定められた限度の線との間の部分を除いた敷地の面積を記入してください。</t>
    <rPh sb="4" eb="5">
      <t>キリ</t>
    </rPh>
    <rPh sb="8" eb="9">
      <t>サダ</t>
    </rPh>
    <rPh sb="13" eb="15">
      <t>ゲンド</t>
    </rPh>
    <rPh sb="16" eb="17">
      <t>セン</t>
    </rPh>
    <rPh sb="19" eb="20">
      <t>アイダ</t>
    </rPh>
    <rPh sb="21" eb="23">
      <t>ブブン</t>
    </rPh>
    <rPh sb="24" eb="25">
      <t>ノゾ</t>
    </rPh>
    <rPh sb="27" eb="29">
      <t>シキチ</t>
    </rPh>
    <rPh sb="30" eb="32">
      <t>メンセキ</t>
    </rPh>
    <rPh sb="33" eb="35">
      <t>キニュウ</t>
    </rPh>
    <phoneticPr fontId="4"/>
  </si>
  <si>
    <t>で記入した敷地面積に対応する敷地の部分について、建築物の敷地のうち前面道路と壁面線又は壁面の</t>
    <rPh sb="1" eb="3">
      <t>キニュウ</t>
    </rPh>
    <rPh sb="5" eb="7">
      <t>シキチ</t>
    </rPh>
    <rPh sb="7" eb="9">
      <t>メンセキ</t>
    </rPh>
    <rPh sb="10" eb="12">
      <t>タイオウ</t>
    </rPh>
    <rPh sb="14" eb="16">
      <t>シキチ</t>
    </rPh>
    <rPh sb="17" eb="19">
      <t>ブブン</t>
    </rPh>
    <rPh sb="24" eb="27">
      <t>ケンチクブツ</t>
    </rPh>
    <rPh sb="28" eb="30">
      <t>シキチ</t>
    </rPh>
    <rPh sb="33" eb="35">
      <t>ゼンメン</t>
    </rPh>
    <rPh sb="35" eb="37">
      <t>ドウロ</t>
    </rPh>
    <rPh sb="38" eb="39">
      <t>カベ</t>
    </rPh>
    <rPh sb="39" eb="40">
      <t>メン</t>
    </rPh>
    <rPh sb="40" eb="41">
      <t>セン</t>
    </rPh>
    <rPh sb="41" eb="42">
      <t>マタ</t>
    </rPh>
    <rPh sb="43" eb="45">
      <t>ヘキメン</t>
    </rPh>
    <phoneticPr fontId="4"/>
  </si>
  <si>
    <t>６欄は、建築物の敷地が２ｍ以上接している道路のうち最も幅員の大きなものについて記入してください。</t>
  </si>
  <si>
    <t>区域、地域、地区又は街区を記入してください。</t>
    <rPh sb="13" eb="15">
      <t>キニュウ</t>
    </rPh>
    <phoneticPr fontId="4"/>
  </si>
  <si>
    <t>記入してください。なお、建築物の敷地が２以上の区域、地域、地区又は街区にわたる場合は、それぞれの</t>
    <rPh sb="0" eb="1">
      <t>キ</t>
    </rPh>
    <rPh sb="1" eb="2">
      <t>ニュウ</t>
    </rPh>
    <rPh sb="12" eb="15">
      <t>ケンチクブツ</t>
    </rPh>
    <rPh sb="16" eb="18">
      <t>シキチ</t>
    </rPh>
    <rPh sb="20" eb="22">
      <t>イジョウ</t>
    </rPh>
    <rPh sb="23" eb="25">
      <t>クイキ</t>
    </rPh>
    <rPh sb="26" eb="28">
      <t>チイキ</t>
    </rPh>
    <rPh sb="29" eb="31">
      <t>チク</t>
    </rPh>
    <rPh sb="31" eb="32">
      <t>マタ</t>
    </rPh>
    <rPh sb="33" eb="34">
      <t>マチ</t>
    </rPh>
    <rPh sb="34" eb="35">
      <t>ク</t>
    </rPh>
    <rPh sb="39" eb="41">
      <t>バアイ</t>
    </rPh>
    <phoneticPr fontId="4"/>
  </si>
  <si>
    <t>５欄は、建築物の敷地が存する３欄及び４欄に掲げる区域及び地域以外の区域、地域、地区又は街区を</t>
  </si>
  <si>
    <t>いて記入してください。</t>
    <rPh sb="2" eb="4">
      <t>キニュウ</t>
    </rPh>
    <phoneticPr fontId="4"/>
  </si>
  <si>
    <t>火地域又は指定のない区域のうち２以上の地域又は区域にわたるときは、それぞれの地域又は区域につ</t>
    <rPh sb="1" eb="3">
      <t>チイキ</t>
    </rPh>
    <rPh sb="3" eb="4">
      <t>マタ</t>
    </rPh>
    <rPh sb="5" eb="7">
      <t>シテイ</t>
    </rPh>
    <rPh sb="10" eb="12">
      <t>クイキ</t>
    </rPh>
    <rPh sb="16" eb="18">
      <t>イジョウ</t>
    </rPh>
    <rPh sb="19" eb="21">
      <t>チイキ</t>
    </rPh>
    <rPh sb="21" eb="22">
      <t>マタ</t>
    </rPh>
    <rPh sb="23" eb="25">
      <t>クイキ</t>
    </rPh>
    <rPh sb="38" eb="40">
      <t>チイキ</t>
    </rPh>
    <rPh sb="40" eb="41">
      <t>マタ</t>
    </rPh>
    <rPh sb="42" eb="44">
      <t>クイキ</t>
    </rPh>
    <phoneticPr fontId="4"/>
  </si>
  <si>
    <t>４欄は、該当するチェックボックスに｢レ｣マークを入れてください。なお、建築物の敷地が防火地域、準防</t>
  </si>
  <si>
    <t>する面積が大きい区域について記入してください。</t>
    <rPh sb="2" eb="4">
      <t>メンセキ</t>
    </rPh>
    <rPh sb="5" eb="6">
      <t>オオ</t>
    </rPh>
    <rPh sb="8" eb="10">
      <t>クイキ</t>
    </rPh>
    <rPh sb="14" eb="16">
      <t>キニュウ</t>
    </rPh>
    <phoneticPr fontId="4"/>
  </si>
  <si>
    <t>の過半の属する区域がない場合においては、都市計画区域又は準都市計画区域のうち、当該敷地の属</t>
    <rPh sb="1" eb="3">
      <t>カハン</t>
    </rPh>
    <rPh sb="4" eb="5">
      <t>ゾク</t>
    </rPh>
    <rPh sb="7" eb="9">
      <t>クイキ</t>
    </rPh>
    <rPh sb="12" eb="14">
      <t>バアイ</t>
    </rPh>
    <rPh sb="20" eb="22">
      <t>トシ</t>
    </rPh>
    <rPh sb="22" eb="24">
      <t>ケイカク</t>
    </rPh>
    <rPh sb="24" eb="26">
      <t>クイキ</t>
    </rPh>
    <rPh sb="26" eb="27">
      <t>マタ</t>
    </rPh>
    <rPh sb="28" eb="29">
      <t>ジュン</t>
    </rPh>
    <rPh sb="29" eb="31">
      <t>トシ</t>
    </rPh>
    <rPh sb="31" eb="33">
      <t>ケイカク</t>
    </rPh>
    <rPh sb="33" eb="35">
      <t>クイキ</t>
    </rPh>
    <rPh sb="39" eb="41">
      <t>トウガイ</t>
    </rPh>
    <rPh sb="41" eb="43">
      <t>シキチ</t>
    </rPh>
    <rPh sb="44" eb="45">
      <t>ゾク</t>
    </rPh>
    <phoneticPr fontId="4"/>
  </si>
  <si>
    <t>過半の属する区域について記入してください。なお、当該敷地が３の区域にわたる場合で、かつ、当該敷地</t>
    <rPh sb="0" eb="2">
      <t>カハン</t>
    </rPh>
    <rPh sb="3" eb="4">
      <t>ゾク</t>
    </rPh>
    <rPh sb="6" eb="8">
      <t>クイキ</t>
    </rPh>
    <rPh sb="12" eb="14">
      <t>キニュウ</t>
    </rPh>
    <rPh sb="24" eb="26">
      <t>トウガイ</t>
    </rPh>
    <rPh sb="26" eb="28">
      <t>シキチ</t>
    </rPh>
    <rPh sb="31" eb="33">
      <t>クイキ</t>
    </rPh>
    <rPh sb="37" eb="39">
      <t>バアイ</t>
    </rPh>
    <rPh sb="44" eb="46">
      <t>トウガイ</t>
    </rPh>
    <rPh sb="46" eb="48">
      <t>シキチ</t>
    </rPh>
    <phoneticPr fontId="4"/>
  </si>
  <si>
    <t>準都市計画区域又はこれらの区域以外の区域のうち２以上の区域にわたる場合においては、当該敷地の</t>
    <rPh sb="0" eb="1">
      <t>ジュン</t>
    </rPh>
    <rPh sb="1" eb="3">
      <t>トシ</t>
    </rPh>
    <rPh sb="3" eb="5">
      <t>ケイカク</t>
    </rPh>
    <rPh sb="5" eb="7">
      <t>クイキ</t>
    </rPh>
    <rPh sb="7" eb="8">
      <t>マタ</t>
    </rPh>
    <rPh sb="13" eb="15">
      <t>クイキ</t>
    </rPh>
    <rPh sb="15" eb="17">
      <t>イガイ</t>
    </rPh>
    <rPh sb="18" eb="20">
      <t>クイキ</t>
    </rPh>
    <rPh sb="24" eb="26">
      <t>イジョウ</t>
    </rPh>
    <rPh sb="27" eb="29">
      <t>クイキ</t>
    </rPh>
    <rPh sb="33" eb="35">
      <t>バアイ</t>
    </rPh>
    <rPh sb="41" eb="43">
      <t>トウガイ</t>
    </rPh>
    <rPh sb="43" eb="45">
      <t>シキチ</t>
    </rPh>
    <phoneticPr fontId="4"/>
  </si>
  <si>
    <t>３欄は、該当するチェックボックスに｢レ｣マークを入れてください。ただし、建築物の敷地が都市計画区域、</t>
    <phoneticPr fontId="4"/>
  </si>
  <si>
    <t>第三面関係</t>
    <rPh sb="0" eb="1">
      <t>ダイ</t>
    </rPh>
    <rPh sb="1" eb="3">
      <t>サンメン</t>
    </rPh>
    <rPh sb="3" eb="5">
      <t>カンケイ</t>
    </rPh>
    <phoneticPr fontId="4"/>
  </si>
  <si>
    <t>４．</t>
    <phoneticPr fontId="4"/>
  </si>
  <si>
    <t>について棟別にそれぞれ必要な事項を記入して添えてください。</t>
    <rPh sb="4" eb="5">
      <t>トウ</t>
    </rPh>
    <rPh sb="5" eb="6">
      <t>ベツ</t>
    </rPh>
    <rPh sb="11" eb="13">
      <t>ヒツヨウ</t>
    </rPh>
    <rPh sb="14" eb="16">
      <t>ジコウ</t>
    </rPh>
    <rPh sb="17" eb="19">
      <t>キニュウ</t>
    </rPh>
    <rPh sb="21" eb="22">
      <t>ソ</t>
    </rPh>
    <phoneticPr fontId="4"/>
  </si>
  <si>
    <t>６欄は、工事施行者が２以上のときは、代表となる工事施工者について記入し、別紙に他の工事施工者に</t>
  </si>
  <si>
    <t>届け出てください。</t>
    <rPh sb="0" eb="1">
      <t>トド</t>
    </rPh>
    <rPh sb="2" eb="3">
      <t>デ</t>
    </rPh>
    <phoneticPr fontId="4"/>
  </si>
  <si>
    <t>５欄及び６欄は、それぞれ工事監理者又は工事施工者が未定のときは、後で定まってから工事着手前に</t>
  </si>
  <si>
    <t>る者について記入し、所在地は、その者が勤務しているときは勤務先の所在地を、勤務していないときはそ</t>
    <rPh sb="1" eb="2">
      <t>モノ</t>
    </rPh>
    <rPh sb="6" eb="8">
      <t>キニュウ</t>
    </rPh>
    <rPh sb="10" eb="13">
      <t>ショザイチ</t>
    </rPh>
    <rPh sb="17" eb="18">
      <t>モノ</t>
    </rPh>
    <rPh sb="19" eb="21">
      <t>キンム</t>
    </rPh>
    <rPh sb="28" eb="30">
      <t>キンム</t>
    </rPh>
    <rPh sb="30" eb="31">
      <t>サキ</t>
    </rPh>
    <rPh sb="32" eb="35">
      <t>ショザイチ</t>
    </rPh>
    <rPh sb="37" eb="39">
      <t>キンム</t>
    </rPh>
    <phoneticPr fontId="4"/>
  </si>
  <si>
    <t>４欄は、建築士法第２０条第５項に規定する場合（設計に係る場合に限る。）に、同項に定める資格を有す</t>
  </si>
  <si>
    <t>記入欄が不足する場合には、別紙に必要な事項を記入して添えてください。</t>
  </si>
  <si>
    <t>る旨の表示をした者がいる場合は、該当するチェックボックスに「レ」マークを入れてください。</t>
    <rPh sb="3" eb="5">
      <t>ヒョウジ</t>
    </rPh>
    <rPh sb="8" eb="9">
      <t>モノ</t>
    </rPh>
    <rPh sb="12" eb="14">
      <t>バアイ</t>
    </rPh>
    <rPh sb="16" eb="18">
      <t>ガイトウ</t>
    </rPh>
    <rPh sb="36" eb="37">
      <t>イ</t>
    </rPh>
    <phoneticPr fontId="4"/>
  </si>
  <si>
    <t>監理者について記入してください。３欄の設計者のうち、構造設計一級建築士又は設備設計一級建築士であ</t>
    <rPh sb="1" eb="2">
      <t>リ</t>
    </rPh>
    <rPh sb="2" eb="3">
      <t>シャ</t>
    </rPh>
    <rPh sb="17" eb="18">
      <t>ラン</t>
    </rPh>
    <rPh sb="19" eb="22">
      <t>セッケイシャ</t>
    </rPh>
    <rPh sb="26" eb="28">
      <t>コウゾウ</t>
    </rPh>
    <rPh sb="28" eb="30">
      <t>セッケイ</t>
    </rPh>
    <rPh sb="30" eb="32">
      <t>イッキュウ</t>
    </rPh>
    <rPh sb="32" eb="35">
      <t>ケンチクシ</t>
    </rPh>
    <rPh sb="35" eb="36">
      <t>マタ</t>
    </rPh>
    <rPh sb="37" eb="39">
      <t>セツビ</t>
    </rPh>
    <rPh sb="39" eb="41">
      <t>セッケイ</t>
    </rPh>
    <rPh sb="41" eb="43">
      <t>イッキュウ</t>
    </rPh>
    <rPh sb="43" eb="46">
      <t>ケンチクシ</t>
    </rPh>
    <phoneticPr fontId="4"/>
  </si>
  <si>
    <t>者並びに申請に係る建築物に係る他のすべての設計者、建築設備の設計に関し意見を聴いた者及び工事</t>
    <rPh sb="0" eb="1">
      <t>シャ</t>
    </rPh>
    <rPh sb="7" eb="8">
      <t>カカ</t>
    </rPh>
    <rPh sb="9" eb="12">
      <t>ケンチクブツ</t>
    </rPh>
    <rPh sb="13" eb="14">
      <t>カカ</t>
    </rPh>
    <rPh sb="15" eb="16">
      <t>ホカ</t>
    </rPh>
    <rPh sb="21" eb="24">
      <t>セッケイシャ</t>
    </rPh>
    <rPh sb="25" eb="27">
      <t>ケンチク</t>
    </rPh>
    <rPh sb="27" eb="29">
      <t>セツビ</t>
    </rPh>
    <rPh sb="30" eb="32">
      <t>セッケイ</t>
    </rPh>
    <rPh sb="33" eb="34">
      <t>カン</t>
    </rPh>
    <rPh sb="35" eb="37">
      <t>イケン</t>
    </rPh>
    <rPh sb="38" eb="39">
      <t>キ</t>
    </rPh>
    <rPh sb="41" eb="42">
      <t>モノ</t>
    </rPh>
    <rPh sb="42" eb="43">
      <t>オヨ</t>
    </rPh>
    <rPh sb="44" eb="46">
      <t>コウジ</t>
    </rPh>
    <phoneticPr fontId="4"/>
  </si>
  <si>
    <t>３欄、４欄及び５欄は、それぞれ代表となる設計者、建築設備の設計に関し意見を聴いた者及び工事監理</t>
  </si>
  <si>
    <t>いて記入してください。</t>
    <phoneticPr fontId="4"/>
  </si>
  <si>
    <t>３欄の「ト」は、作成した又は建築士法第２０条の２第３項若しくは第２０条の３第３項の表示をした図書につ</t>
    <phoneticPr fontId="4"/>
  </si>
  <si>
    <t>4）</t>
    <phoneticPr fontId="4"/>
  </si>
  <si>
    <t>いてください。</t>
    <phoneticPr fontId="4"/>
  </si>
  <si>
    <t>書き、建築士事務所に属していないときは、所在地はそれぞれ代理者、設計者又は工事監理者の住所を書</t>
    <rPh sb="0" eb="1">
      <t>カ</t>
    </rPh>
    <rPh sb="3" eb="5">
      <t>ケンチク</t>
    </rPh>
    <rPh sb="5" eb="6">
      <t>シ</t>
    </rPh>
    <rPh sb="6" eb="8">
      <t>ジム</t>
    </rPh>
    <rPh sb="8" eb="9">
      <t>ショ</t>
    </rPh>
    <rPh sb="10" eb="11">
      <t>ゾク</t>
    </rPh>
    <rPh sb="20" eb="23">
      <t>ショザイチ</t>
    </rPh>
    <rPh sb="28" eb="30">
      <t>ダイリ</t>
    </rPh>
    <rPh sb="30" eb="31">
      <t>シャ</t>
    </rPh>
    <rPh sb="32" eb="35">
      <t>セッケイシャ</t>
    </rPh>
    <rPh sb="35" eb="36">
      <t>マタ</t>
    </rPh>
    <rPh sb="37" eb="39">
      <t>コウジ</t>
    </rPh>
    <rPh sb="39" eb="41">
      <t>カンリ</t>
    </rPh>
    <rPh sb="41" eb="42">
      <t>シャ</t>
    </rPh>
    <rPh sb="43" eb="45">
      <t>ジュウショ</t>
    </rPh>
    <rPh sb="46" eb="47">
      <t>カ</t>
    </rPh>
    <phoneticPr fontId="4"/>
  </si>
  <si>
    <t>２欄、３欄及び５欄は､代理者、設計者又は工事監理者が建築士事務所に属しているときは、その名称を</t>
    <phoneticPr fontId="4"/>
  </si>
  <si>
    <t>建築主からの委任を受けて申請を行う者がいる場合においては、２欄に記入してください。</t>
    <phoneticPr fontId="4"/>
  </si>
  <si>
    <t>ぞれ必要な事項を記入して添えてください。</t>
    <phoneticPr fontId="4"/>
  </si>
  <si>
    <t>建築主が２以上のときは、１欄は代表となる建築主について記入し、別紙に他の建築主についてそれ</t>
    <phoneticPr fontId="4"/>
  </si>
  <si>
    <t>第二面関係</t>
    <rPh sb="0" eb="1">
      <t>ダイ</t>
    </rPh>
    <rPh sb="1" eb="2">
      <t>ニ</t>
    </rPh>
    <rPh sb="2" eb="3">
      <t>イチメン</t>
    </rPh>
    <rPh sb="3" eb="5">
      <t>カンケイ</t>
    </rPh>
    <phoneticPr fontId="4"/>
  </si>
  <si>
    <t>３．</t>
    <phoneticPr fontId="4"/>
  </si>
  <si>
    <t>※印のある欄は記入しないでください。</t>
  </si>
  <si>
    <t>第一面関係</t>
    <rPh sb="0" eb="1">
      <t>ダイ</t>
    </rPh>
    <rPh sb="1" eb="3">
      <t>イチメン</t>
    </rPh>
    <rPh sb="3" eb="5">
      <t>カンケイ</t>
    </rPh>
    <phoneticPr fontId="4"/>
  </si>
  <si>
    <t>２．</t>
    <phoneticPr fontId="4"/>
  </si>
  <si>
    <t>数字は算用数字を、単位はメートル法を用いてください。</t>
    <phoneticPr fontId="4"/>
  </si>
  <si>
    <t>各面共通関係</t>
    <rPh sb="0" eb="2">
      <t>カクメン</t>
    </rPh>
    <rPh sb="2" eb="4">
      <t>キョウツウ</t>
    </rPh>
    <rPh sb="4" eb="6">
      <t>カンケイ</t>
    </rPh>
    <phoneticPr fontId="4"/>
  </si>
  <si>
    <t>１．</t>
    <phoneticPr fontId="4"/>
  </si>
  <si>
    <t>（注意）</t>
    <rPh sb="1" eb="3">
      <t>チュウイ</t>
    </rPh>
    <phoneticPr fontId="4"/>
  </si>
  <si>
    <t>⑫　ここに書き表せない事項で特に確認を受けようとする事項は、別紙に記載して添えてください。</t>
    <rPh sb="5" eb="6">
      <t>カ</t>
    </rPh>
    <rPh sb="7" eb="8">
      <t>アラワ</t>
    </rPh>
    <rPh sb="11" eb="13">
      <t>ジコウ</t>
    </rPh>
    <rPh sb="14" eb="15">
      <t>トク</t>
    </rPh>
    <rPh sb="16" eb="18">
      <t>カクニン</t>
    </rPh>
    <rPh sb="19" eb="20">
      <t>ウ</t>
    </rPh>
    <rPh sb="26" eb="28">
      <t>ジコウ</t>
    </rPh>
    <rPh sb="30" eb="32">
      <t>ベッシ</t>
    </rPh>
    <rPh sb="33" eb="35">
      <t>キサイ</t>
    </rPh>
    <rPh sb="37" eb="38">
      <t>ソ</t>
    </rPh>
    <phoneticPr fontId="4"/>
  </si>
  <si>
    <t>⑪　計画の変更申請の際は、１０欄に変更の概要について記入してください。</t>
    <rPh sb="2" eb="4">
      <t>ケイカク</t>
    </rPh>
    <rPh sb="5" eb="7">
      <t>ヘンコウ</t>
    </rPh>
    <rPh sb="7" eb="9">
      <t>シンセイ</t>
    </rPh>
    <rPh sb="10" eb="11">
      <t>サイ</t>
    </rPh>
    <rPh sb="15" eb="16">
      <t>ラン</t>
    </rPh>
    <rPh sb="17" eb="19">
      <t>ヘンコウ</t>
    </rPh>
    <rPh sb="20" eb="22">
      <t>ガイヨウ</t>
    </rPh>
    <rPh sb="26" eb="28">
      <t>キニュウ</t>
    </rPh>
    <phoneticPr fontId="4"/>
  </si>
  <si>
    <t>　この様式を別途提出する必要はありません。</t>
    <rPh sb="3" eb="5">
      <t>ヨウシキ</t>
    </rPh>
    <rPh sb="6" eb="8">
      <t>ベット</t>
    </rPh>
    <rPh sb="8" eb="10">
      <t>テイシュツ</t>
    </rPh>
    <rPh sb="12" eb="14">
      <t>ヒツヨウ</t>
    </rPh>
    <phoneticPr fontId="4"/>
  </si>
  <si>
    <t>⑩　建築物に関する確認申請と併せて申請する場合には、６欄に記載したものを第二号様式に追加添付すれば、</t>
    <rPh sb="2" eb="4">
      <t>ケンチク</t>
    </rPh>
    <rPh sb="4" eb="5">
      <t>ブツ</t>
    </rPh>
    <rPh sb="6" eb="7">
      <t>カン</t>
    </rPh>
    <rPh sb="9" eb="11">
      <t>カクニン</t>
    </rPh>
    <rPh sb="11" eb="13">
      <t>シンセイ</t>
    </rPh>
    <rPh sb="14" eb="15">
      <t>アワ</t>
    </rPh>
    <rPh sb="17" eb="19">
      <t>シンセイ</t>
    </rPh>
    <rPh sb="21" eb="23">
      <t>バアイ</t>
    </rPh>
    <rPh sb="27" eb="28">
      <t>ラン</t>
    </rPh>
    <rPh sb="29" eb="31">
      <t>キサイ</t>
    </rPh>
    <rPh sb="36" eb="39">
      <t>ダイニゴウ</t>
    </rPh>
    <rPh sb="39" eb="41">
      <t>ヨウシキ</t>
    </rPh>
    <rPh sb="42" eb="44">
      <t>ツイカ</t>
    </rPh>
    <rPh sb="44" eb="46">
      <t>テンプ</t>
    </rPh>
    <phoneticPr fontId="4"/>
  </si>
  <si>
    <t>　者が把握できる場合には、１０欄に記入してください。</t>
    <rPh sb="3" eb="5">
      <t>ハアク</t>
    </rPh>
    <rPh sb="8" eb="10">
      <t>バアイ</t>
    </rPh>
    <rPh sb="15" eb="16">
      <t>ラン</t>
    </rPh>
    <rPh sb="17" eb="19">
      <t>キニュウ</t>
    </rPh>
    <phoneticPr fontId="4"/>
  </si>
  <si>
    <t>⑨　申請に係る昇降機を設置する建築物又は工作物の確認済証番号、確認済証交付年月日及び確認済証交付</t>
    <rPh sb="2" eb="4">
      <t>シンセイ</t>
    </rPh>
    <rPh sb="5" eb="6">
      <t>カカ</t>
    </rPh>
    <rPh sb="7" eb="10">
      <t>ショウコウキ</t>
    </rPh>
    <rPh sb="11" eb="13">
      <t>セッチ</t>
    </rPh>
    <rPh sb="15" eb="17">
      <t>ケンチク</t>
    </rPh>
    <rPh sb="17" eb="18">
      <t>ブツ</t>
    </rPh>
    <rPh sb="18" eb="19">
      <t>マタ</t>
    </rPh>
    <rPh sb="20" eb="22">
      <t>コウサク</t>
    </rPh>
    <rPh sb="22" eb="23">
      <t>ブツ</t>
    </rPh>
    <rPh sb="24" eb="26">
      <t>カクニン</t>
    </rPh>
    <rPh sb="26" eb="27">
      <t>ス</t>
    </rPh>
    <rPh sb="27" eb="28">
      <t>ショウ</t>
    </rPh>
    <rPh sb="28" eb="30">
      <t>バンゴウ</t>
    </rPh>
    <rPh sb="31" eb="33">
      <t>カクニン</t>
    </rPh>
    <rPh sb="33" eb="34">
      <t>ス</t>
    </rPh>
    <rPh sb="34" eb="35">
      <t>ショウ</t>
    </rPh>
    <rPh sb="35" eb="37">
      <t>コウフ</t>
    </rPh>
    <rPh sb="37" eb="40">
      <t>ネンガッピ</t>
    </rPh>
    <rPh sb="40" eb="41">
      <t>オヨ</t>
    </rPh>
    <rPh sb="42" eb="44">
      <t>カクニン</t>
    </rPh>
    <rPh sb="44" eb="45">
      <t>ス</t>
    </rPh>
    <rPh sb="45" eb="46">
      <t>ショウ</t>
    </rPh>
    <rPh sb="46" eb="48">
      <t>コウフ</t>
    </rPh>
    <phoneticPr fontId="4"/>
  </si>
  <si>
    <t>　認証に係る型式部材等を有する場合は認証番号を記入してください。</t>
  </si>
  <si>
    <t>⑧　６欄の「ヘ」は、エスカレーター、小荷物専用昇降機の概要を、また、認証型式部材等製造者が製造した当該</t>
    <rPh sb="3" eb="4">
      <t>ラン</t>
    </rPh>
    <rPh sb="18" eb="19">
      <t>ショウ</t>
    </rPh>
    <rPh sb="19" eb="21">
      <t>ニモツ</t>
    </rPh>
    <rPh sb="21" eb="23">
      <t>センヨウ</t>
    </rPh>
    <rPh sb="23" eb="26">
      <t>ショウコウキ</t>
    </rPh>
    <rPh sb="27" eb="29">
      <t>ガイヨウ</t>
    </rPh>
    <rPh sb="34" eb="36">
      <t>ニンショウ</t>
    </rPh>
    <rPh sb="36" eb="38">
      <t>カタシキ</t>
    </rPh>
    <rPh sb="38" eb="40">
      <t>ブザイ</t>
    </rPh>
    <rPh sb="40" eb="41">
      <t>ナド</t>
    </rPh>
    <rPh sb="41" eb="44">
      <t>セイゾウシャ</t>
    </rPh>
    <rPh sb="45" eb="47">
      <t>セイゾウ</t>
    </rPh>
    <rPh sb="49" eb="51">
      <t>トウガイ</t>
    </rPh>
    <phoneticPr fontId="4"/>
  </si>
  <si>
    <t>　用」又は「自動車運搬用」の別を記入し、「ニ」は、乗用エレベーター及び寝台用エレベーターについてのみ記入</t>
    <phoneticPr fontId="4"/>
  </si>
  <si>
    <t>⑦　６欄の「イ」は、「エレベーター」、「エスカレーター」又は「小荷物専用昇降機」の別を、「ロ」は、「乗用」、「寝台</t>
    <rPh sb="3" eb="4">
      <t>ラン</t>
    </rPh>
    <rPh sb="28" eb="29">
      <t>マタ</t>
    </rPh>
    <rPh sb="31" eb="32">
      <t>ショウ</t>
    </rPh>
    <rPh sb="32" eb="34">
      <t>ニモツ</t>
    </rPh>
    <rPh sb="34" eb="36">
      <t>センヨウ</t>
    </rPh>
    <rPh sb="36" eb="39">
      <t>ショウコウキ</t>
    </rPh>
    <rPh sb="41" eb="42">
      <t>ベツ</t>
    </rPh>
    <rPh sb="50" eb="52">
      <t>ジョウヨウ</t>
    </rPh>
    <rPh sb="55" eb="57">
      <t>シンダイ</t>
    </rPh>
    <phoneticPr fontId="4"/>
  </si>
  <si>
    <t>　して添えてください。この際には、添付する図面にもその番号を明示してください。</t>
    <rPh sb="3" eb="4">
      <t>ソ</t>
    </rPh>
    <rPh sb="13" eb="14">
      <t>サイ</t>
    </rPh>
    <rPh sb="17" eb="19">
      <t>テンプ</t>
    </rPh>
    <rPh sb="21" eb="23">
      <t>ズメン</t>
    </rPh>
    <rPh sb="27" eb="29">
      <t>バンゴウ</t>
    </rPh>
    <rPh sb="30" eb="32">
      <t>メイジ</t>
    </rPh>
    <phoneticPr fontId="4"/>
  </si>
  <si>
    <t>　第二面には第１番目の昇降機について記入し、第２番目以降の昇降機については、別紙に必要な事項を記入</t>
    <rPh sb="11" eb="14">
      <t>ショウコウキ</t>
    </rPh>
    <rPh sb="18" eb="20">
      <t>キニュウ</t>
    </rPh>
    <rPh sb="22" eb="23">
      <t>ダイ</t>
    </rPh>
    <rPh sb="24" eb="26">
      <t>バンメ</t>
    </rPh>
    <rPh sb="26" eb="28">
      <t>イコウ</t>
    </rPh>
    <rPh sb="29" eb="32">
      <t>ショウコウキ</t>
    </rPh>
    <rPh sb="38" eb="40">
      <t>ベッシ</t>
    </rPh>
    <rPh sb="41" eb="43">
      <t>ヒツヨウ</t>
    </rPh>
    <rPh sb="44" eb="46">
      <t>ジコウ</t>
    </rPh>
    <rPh sb="47" eb="49">
      <t>キニュウ</t>
    </rPh>
    <phoneticPr fontId="4"/>
  </si>
  <si>
    <t>⑥　６欄は、複数の昇降機について同時に申請する場合には、申請する昇降機ごとに通し番号を付した上で、</t>
    <rPh sb="3" eb="4">
      <t>ラン</t>
    </rPh>
    <rPh sb="6" eb="8">
      <t>フクスウ</t>
    </rPh>
    <rPh sb="9" eb="12">
      <t>ショウコウキ</t>
    </rPh>
    <rPh sb="16" eb="18">
      <t>ドウジ</t>
    </rPh>
    <rPh sb="19" eb="21">
      <t>シンセイ</t>
    </rPh>
    <rPh sb="23" eb="25">
      <t>バアイ</t>
    </rPh>
    <rPh sb="28" eb="30">
      <t>シンセイ</t>
    </rPh>
    <rPh sb="32" eb="35">
      <t>ショウコウキ</t>
    </rPh>
    <rPh sb="38" eb="39">
      <t>トオ</t>
    </rPh>
    <rPh sb="40" eb="42">
      <t>バンゴウ</t>
    </rPh>
    <rPh sb="43" eb="44">
      <t>ツ</t>
    </rPh>
    <rPh sb="46" eb="47">
      <t>ウエ</t>
    </rPh>
    <phoneticPr fontId="4"/>
  </si>
  <si>
    <t>　着手前に届け出てください。</t>
    <phoneticPr fontId="4"/>
  </si>
  <si>
    <t>　ついてそれぞれ必要な事項を記入して添えてください。工事施工者が未定のときは、後で定まってから工事</t>
    <phoneticPr fontId="4"/>
  </si>
  <si>
    <t>⑤　４欄は、工事施工者が２以上のときは、代表となる工事施工者について記入し、別紙に他の工事施工者に</t>
    <rPh sb="3" eb="4">
      <t>ラン</t>
    </rPh>
    <rPh sb="6" eb="8">
      <t>コウジ</t>
    </rPh>
    <rPh sb="8" eb="10">
      <t>シコウ</t>
    </rPh>
    <rPh sb="10" eb="11">
      <t>シャ</t>
    </rPh>
    <rPh sb="13" eb="15">
      <t>イジョウ</t>
    </rPh>
    <rPh sb="20" eb="22">
      <t>ダイヒョウ</t>
    </rPh>
    <rPh sb="25" eb="27">
      <t>コウジ</t>
    </rPh>
    <rPh sb="27" eb="29">
      <t>シコウ</t>
    </rPh>
    <rPh sb="29" eb="30">
      <t>シャ</t>
    </rPh>
    <rPh sb="34" eb="36">
      <t>キニュウ</t>
    </rPh>
    <rPh sb="38" eb="40">
      <t>ベッシ</t>
    </rPh>
    <rPh sb="41" eb="42">
      <t>ホカ</t>
    </rPh>
    <rPh sb="43" eb="45">
      <t>コウジ</t>
    </rPh>
    <rPh sb="45" eb="47">
      <t>シコウ</t>
    </rPh>
    <rPh sb="47" eb="48">
      <t>シャ</t>
    </rPh>
    <phoneticPr fontId="4"/>
  </si>
  <si>
    <t>　記入欄が不足する場合には、別紙に必要な事項を記入して添えてください。</t>
    <rPh sb="3" eb="4">
      <t>ラン</t>
    </rPh>
    <rPh sb="5" eb="7">
      <t>フソク</t>
    </rPh>
    <rPh sb="9" eb="11">
      <t>バアイ</t>
    </rPh>
    <rPh sb="14" eb="16">
      <t>ベッシ</t>
    </rPh>
    <phoneticPr fontId="4"/>
  </si>
  <si>
    <t>④　３欄は、代表となる設計者並びに申請に係る昇降機に係る他のすべての設計者について記入してください。</t>
    <rPh sb="3" eb="4">
      <t>ラン</t>
    </rPh>
    <rPh sb="6" eb="8">
      <t>ダイヒョウ</t>
    </rPh>
    <rPh sb="14" eb="15">
      <t>ナラ</t>
    </rPh>
    <rPh sb="17" eb="19">
      <t>シンセイ</t>
    </rPh>
    <rPh sb="20" eb="21">
      <t>カカ</t>
    </rPh>
    <rPh sb="22" eb="25">
      <t>ショウコウキ</t>
    </rPh>
    <rPh sb="26" eb="27">
      <t>カカ</t>
    </rPh>
    <rPh sb="28" eb="29">
      <t>ホカ</t>
    </rPh>
    <rPh sb="34" eb="36">
      <t>セッケイ</t>
    </rPh>
    <rPh sb="36" eb="37">
      <t>シャ</t>
    </rPh>
    <rPh sb="41" eb="42">
      <t>キ</t>
    </rPh>
    <rPh sb="42" eb="43">
      <t>ニュウ</t>
    </rPh>
    <phoneticPr fontId="4"/>
  </si>
  <si>
    <t>　に属していないときは、所在地はそれぞれ代理者又は設計者の住所を書いてください。</t>
    <rPh sb="25" eb="27">
      <t>セッケイ</t>
    </rPh>
    <rPh sb="27" eb="28">
      <t>シャ</t>
    </rPh>
    <phoneticPr fontId="4"/>
  </si>
  <si>
    <t>③　２欄及び３欄は、代理者又は設計者が建築士事務所に属しているときは、その名称を書き、建築士事務所</t>
    <rPh sb="15" eb="18">
      <t>セッケイシャ</t>
    </rPh>
    <phoneticPr fontId="4"/>
  </si>
  <si>
    <t>②　設置者からの委任を受けて申請を行う者がいる場合においては、２欄に記入してください。</t>
    <phoneticPr fontId="4"/>
  </si>
  <si>
    <t>　必要な事項を記入して添えてください。</t>
    <phoneticPr fontId="4"/>
  </si>
  <si>
    <t>①　設置者が２以上のときは、１欄は代表となる設置者について記入し、別紙に他の設置者についてそれぞれ</t>
    <phoneticPr fontId="4"/>
  </si>
  <si>
    <t>第二面関係</t>
  </si>
  <si>
    <t>３．</t>
  </si>
  <si>
    <t>第一面関係</t>
  </si>
  <si>
    <t>２．</t>
  </si>
  <si>
    <t>数字は算用数字を、単位はメートル法を用いてください。</t>
  </si>
  <si>
    <t>各面共通関係</t>
  </si>
  <si>
    <t>１．</t>
  </si>
  <si>
    <t>⑩　ここに書き表せない事項で特に確認を受けようとする事項は、別紙に記載して添えてください。</t>
    <rPh sb="5" eb="6">
      <t>カ</t>
    </rPh>
    <rPh sb="7" eb="8">
      <t>アラワ</t>
    </rPh>
    <rPh sb="11" eb="13">
      <t>ジコウ</t>
    </rPh>
    <rPh sb="14" eb="15">
      <t>トク</t>
    </rPh>
    <rPh sb="16" eb="18">
      <t>カクニン</t>
    </rPh>
    <rPh sb="19" eb="20">
      <t>ウ</t>
    </rPh>
    <rPh sb="26" eb="28">
      <t>ジコウ</t>
    </rPh>
    <rPh sb="30" eb="32">
      <t>ベッシ</t>
    </rPh>
    <rPh sb="33" eb="35">
      <t>キサイ</t>
    </rPh>
    <rPh sb="37" eb="38">
      <t>ソ</t>
    </rPh>
    <phoneticPr fontId="4"/>
  </si>
  <si>
    <t>⑨　計画の変更申請の際は、１０欄に変更の概要について記入してください。</t>
    <rPh sb="2" eb="4">
      <t>ケイカク</t>
    </rPh>
    <rPh sb="5" eb="7">
      <t>ヘンコウ</t>
    </rPh>
    <rPh sb="7" eb="9">
      <t>シンセイ</t>
    </rPh>
    <rPh sb="10" eb="11">
      <t>サイ</t>
    </rPh>
    <rPh sb="15" eb="16">
      <t>ラン</t>
    </rPh>
    <rPh sb="17" eb="19">
      <t>ヘンコウ</t>
    </rPh>
    <rPh sb="20" eb="22">
      <t>ガイヨウ</t>
    </rPh>
    <rPh sb="26" eb="28">
      <t>キニュウ</t>
    </rPh>
    <phoneticPr fontId="4"/>
  </si>
  <si>
    <t>⑧　建築物に関する確認申請と併せて申請する場合には、６欄に記載したものを第二号様式に追加添付すれば、</t>
    <rPh sb="2" eb="4">
      <t>ケンチク</t>
    </rPh>
    <rPh sb="4" eb="5">
      <t>ブツ</t>
    </rPh>
    <rPh sb="6" eb="7">
      <t>カン</t>
    </rPh>
    <rPh sb="9" eb="11">
      <t>カクニン</t>
    </rPh>
    <rPh sb="11" eb="13">
      <t>シンセイ</t>
    </rPh>
    <rPh sb="14" eb="15">
      <t>アワ</t>
    </rPh>
    <rPh sb="17" eb="19">
      <t>シンセイ</t>
    </rPh>
    <rPh sb="21" eb="23">
      <t>バアイ</t>
    </rPh>
    <rPh sb="27" eb="28">
      <t>ラン</t>
    </rPh>
    <rPh sb="29" eb="31">
      <t>キサイ</t>
    </rPh>
    <rPh sb="36" eb="39">
      <t>ダイニゴウ</t>
    </rPh>
    <rPh sb="39" eb="41">
      <t>ヨウシキ</t>
    </rPh>
    <rPh sb="42" eb="44">
      <t>ツイカ</t>
    </rPh>
    <rPh sb="44" eb="46">
      <t>テンプ</t>
    </rPh>
    <phoneticPr fontId="4"/>
  </si>
  <si>
    <t>　できる場合には、１０欄に記入してください。</t>
    <phoneticPr fontId="4"/>
  </si>
  <si>
    <t>⑦　申請に係る建築設備を設置する建築物の確認済証番号、確認済証交付年月日及び確認済証交付者が把握</t>
    <rPh sb="7" eb="9">
      <t>ケンチク</t>
    </rPh>
    <rPh sb="9" eb="11">
      <t>セツビ</t>
    </rPh>
    <phoneticPr fontId="4"/>
  </si>
  <si>
    <t>　れば、概要を記載する必要はありません。</t>
    <rPh sb="4" eb="6">
      <t>ガイヨウ</t>
    </rPh>
    <rPh sb="7" eb="9">
      <t>キサイ</t>
    </rPh>
    <rPh sb="11" eb="13">
      <t>ヒツヨウ</t>
    </rPh>
    <phoneticPr fontId="4"/>
  </si>
  <si>
    <t>⑥　認証型式部材等製造者が製造した当該認証に係る型式部材等を有する場合は、６欄に認証番号を記入す</t>
    <rPh sb="38" eb="39">
      <t>ラン</t>
    </rPh>
    <phoneticPr fontId="4"/>
  </si>
  <si>
    <t>　着手前に届け出てください。</t>
    <phoneticPr fontId="4"/>
  </si>
  <si>
    <t>　ついてそれぞれ必要な事項を記入して添えてください。工事施工者が未定のときは、後で定まってから工事</t>
    <phoneticPr fontId="4"/>
  </si>
  <si>
    <t>　い。記入欄が不足する場合には、別紙に必要な事項を記入して添えてください。</t>
    <rPh sb="5" eb="6">
      <t>ラン</t>
    </rPh>
    <rPh sb="7" eb="9">
      <t>フソク</t>
    </rPh>
    <rPh sb="11" eb="13">
      <t>バアイ</t>
    </rPh>
    <rPh sb="16" eb="18">
      <t>ベッシ</t>
    </rPh>
    <phoneticPr fontId="4"/>
  </si>
  <si>
    <t>④　３欄は、代表となる設計者並びに申請に係る建築設備に係る他のすべての設計者について記入してくださ</t>
    <rPh sb="3" eb="4">
      <t>ラン</t>
    </rPh>
    <rPh sb="6" eb="8">
      <t>ダイヒョウ</t>
    </rPh>
    <rPh sb="14" eb="15">
      <t>ナラ</t>
    </rPh>
    <rPh sb="17" eb="19">
      <t>シンセイ</t>
    </rPh>
    <rPh sb="20" eb="21">
      <t>カカ</t>
    </rPh>
    <rPh sb="22" eb="24">
      <t>ケンチク</t>
    </rPh>
    <rPh sb="24" eb="26">
      <t>セツビ</t>
    </rPh>
    <rPh sb="27" eb="28">
      <t>カカ</t>
    </rPh>
    <rPh sb="29" eb="30">
      <t>ホカ</t>
    </rPh>
    <rPh sb="35" eb="37">
      <t>セッケイ</t>
    </rPh>
    <rPh sb="37" eb="38">
      <t>シャ</t>
    </rPh>
    <rPh sb="42" eb="43">
      <t>キ</t>
    </rPh>
    <rPh sb="43" eb="44">
      <t>ニュウ</t>
    </rPh>
    <phoneticPr fontId="4"/>
  </si>
  <si>
    <t>②　設置者からの委任を受けて申請を行う者がいる場合においては、２欄に記入してください。</t>
    <phoneticPr fontId="4"/>
  </si>
  <si>
    <t>　必要な事項を記入して添えてください。</t>
    <phoneticPr fontId="4"/>
  </si>
  <si>
    <t>①　設置者が２以上のときは、１欄は代表となる設置者について記入し、別紙に他の設置者についてそれぞれ</t>
    <phoneticPr fontId="4"/>
  </si>
  <si>
    <t>⑮　ここに書き表せない事項で特に確認を受けようとする事項は、別紙に記載して添えてください。</t>
    <rPh sb="5" eb="6">
      <t>カ</t>
    </rPh>
    <rPh sb="7" eb="8">
      <t>アラワ</t>
    </rPh>
    <rPh sb="11" eb="13">
      <t>ジコウ</t>
    </rPh>
    <rPh sb="14" eb="15">
      <t>トク</t>
    </rPh>
    <rPh sb="16" eb="18">
      <t>カクニン</t>
    </rPh>
    <rPh sb="19" eb="20">
      <t>ウ</t>
    </rPh>
    <rPh sb="26" eb="28">
      <t>ジコウ</t>
    </rPh>
    <rPh sb="30" eb="32">
      <t>ベッシ</t>
    </rPh>
    <rPh sb="33" eb="35">
      <t>キサイ</t>
    </rPh>
    <rPh sb="37" eb="38">
      <t>ソ</t>
    </rPh>
    <phoneticPr fontId="4"/>
  </si>
  <si>
    <t>⑭　計画の変更申請の際は、１０欄に変更の概要について記入してください。</t>
    <rPh sb="2" eb="4">
      <t>ケイカク</t>
    </rPh>
    <rPh sb="5" eb="7">
      <t>ヘンコウ</t>
    </rPh>
    <rPh sb="7" eb="9">
      <t>シンセイ</t>
    </rPh>
    <rPh sb="10" eb="11">
      <t>サイ</t>
    </rPh>
    <rPh sb="15" eb="16">
      <t>ラン</t>
    </rPh>
    <rPh sb="17" eb="19">
      <t>ヘンコウ</t>
    </rPh>
    <rPh sb="20" eb="22">
      <t>ガイヨウ</t>
    </rPh>
    <rPh sb="26" eb="28">
      <t>キニュウ</t>
    </rPh>
    <phoneticPr fontId="4"/>
  </si>
  <si>
    <t>　紙に記載して添えてください。</t>
    <rPh sb="3" eb="5">
      <t>キサイ</t>
    </rPh>
    <rPh sb="7" eb="8">
      <t>ソ</t>
    </rPh>
    <phoneticPr fontId="4"/>
  </si>
  <si>
    <t>　場合を含む。）の適用を受けない規定並びに当該規定に適合しないこととなった時期及び理由を１０欄又は別</t>
    <rPh sb="4" eb="5">
      <t>フク</t>
    </rPh>
    <rPh sb="9" eb="11">
      <t>テキヨウ</t>
    </rPh>
    <rPh sb="12" eb="13">
      <t>ウ</t>
    </rPh>
    <rPh sb="16" eb="18">
      <t>キテイ</t>
    </rPh>
    <rPh sb="18" eb="19">
      <t>ナラ</t>
    </rPh>
    <rPh sb="21" eb="23">
      <t>トウガイ</t>
    </rPh>
    <rPh sb="23" eb="25">
      <t>キテイ</t>
    </rPh>
    <rPh sb="26" eb="28">
      <t>テキゴウ</t>
    </rPh>
    <rPh sb="37" eb="39">
      <t>ジキ</t>
    </rPh>
    <rPh sb="39" eb="40">
      <t>オヨ</t>
    </rPh>
    <rPh sb="41" eb="43">
      <t>リユウ</t>
    </rPh>
    <rPh sb="46" eb="47">
      <t>ラン</t>
    </rPh>
    <rPh sb="47" eb="48">
      <t>マタ</t>
    </rPh>
    <rPh sb="49" eb="50">
      <t>ベツ</t>
    </rPh>
    <phoneticPr fontId="4"/>
  </si>
  <si>
    <t>　においては、工事の完了後においても引き続き同法第３条第２項（同法第８６条の９項第１項において準用する</t>
    <rPh sb="7" eb="9">
      <t>コウジ</t>
    </rPh>
    <rPh sb="10" eb="12">
      <t>カンリョウ</t>
    </rPh>
    <rPh sb="12" eb="13">
      <t>ゴ</t>
    </rPh>
    <rPh sb="18" eb="19">
      <t>ヒ</t>
    </rPh>
    <rPh sb="20" eb="21">
      <t>ツヅ</t>
    </rPh>
    <rPh sb="22" eb="23">
      <t>ドウ</t>
    </rPh>
    <rPh sb="23" eb="24">
      <t>ホウ</t>
    </rPh>
    <rPh sb="24" eb="25">
      <t>ダイ</t>
    </rPh>
    <rPh sb="26" eb="27">
      <t>ジョウ</t>
    </rPh>
    <rPh sb="27" eb="28">
      <t>ダイ</t>
    </rPh>
    <rPh sb="29" eb="30">
      <t>コウ</t>
    </rPh>
    <rPh sb="31" eb="32">
      <t>ドウ</t>
    </rPh>
    <rPh sb="32" eb="33">
      <t>ホウ</t>
    </rPh>
    <rPh sb="33" eb="34">
      <t>ダイ</t>
    </rPh>
    <rPh sb="36" eb="37">
      <t>ジョウ</t>
    </rPh>
    <rPh sb="39" eb="40">
      <t>コウ</t>
    </rPh>
    <rPh sb="40" eb="41">
      <t>ダイ</t>
    </rPh>
    <rPh sb="42" eb="43">
      <t>コウ</t>
    </rPh>
    <rPh sb="47" eb="48">
      <t>ジュン</t>
    </rPh>
    <rPh sb="48" eb="49">
      <t>ヨウ</t>
    </rPh>
    <phoneticPr fontId="4"/>
  </si>
  <si>
    <t>⑬　建築基準法第８８条第１項において準用する同法第８６条の７第２項及び第３項の規定の適用を受ける場合</t>
    <rPh sb="2" eb="4">
      <t>ケンチク</t>
    </rPh>
    <rPh sb="4" eb="7">
      <t>キジュンホウ</t>
    </rPh>
    <rPh sb="7" eb="8">
      <t>ダイ</t>
    </rPh>
    <rPh sb="10" eb="11">
      <t>ジョウ</t>
    </rPh>
    <rPh sb="11" eb="12">
      <t>ダイ</t>
    </rPh>
    <rPh sb="13" eb="14">
      <t>コウ</t>
    </rPh>
    <rPh sb="18" eb="19">
      <t>ジュン</t>
    </rPh>
    <rPh sb="19" eb="20">
      <t>ヨウ</t>
    </rPh>
    <rPh sb="22" eb="24">
      <t>ドウホウ</t>
    </rPh>
    <rPh sb="24" eb="25">
      <t>ダイ</t>
    </rPh>
    <rPh sb="27" eb="28">
      <t>ジョウ</t>
    </rPh>
    <rPh sb="30" eb="31">
      <t>ダイ</t>
    </rPh>
    <rPh sb="32" eb="33">
      <t>コウ</t>
    </rPh>
    <rPh sb="33" eb="34">
      <t>オヨ</t>
    </rPh>
    <rPh sb="35" eb="36">
      <t>ダイ</t>
    </rPh>
    <rPh sb="37" eb="38">
      <t>コウ</t>
    </rPh>
    <rPh sb="39" eb="41">
      <t>キテイ</t>
    </rPh>
    <rPh sb="42" eb="44">
      <t>テキヨウ</t>
    </rPh>
    <rPh sb="45" eb="46">
      <t>ウ</t>
    </rPh>
    <rPh sb="48" eb="50">
      <t>バアイ</t>
    </rPh>
    <phoneticPr fontId="4"/>
  </si>
  <si>
    <t>⑫　建築物に関する確認申請と併せて申請する場合には、６欄に記載したものを第二号様式に追加添付すれば、</t>
    <rPh sb="2" eb="4">
      <t>ケンチク</t>
    </rPh>
    <rPh sb="4" eb="5">
      <t>ブツ</t>
    </rPh>
    <rPh sb="6" eb="7">
      <t>カン</t>
    </rPh>
    <rPh sb="9" eb="11">
      <t>カクニン</t>
    </rPh>
    <rPh sb="11" eb="13">
      <t>シンセイ</t>
    </rPh>
    <rPh sb="14" eb="15">
      <t>アワ</t>
    </rPh>
    <rPh sb="17" eb="19">
      <t>シンセイ</t>
    </rPh>
    <rPh sb="21" eb="23">
      <t>バアイ</t>
    </rPh>
    <rPh sb="27" eb="28">
      <t>ラン</t>
    </rPh>
    <rPh sb="29" eb="31">
      <t>キサイ</t>
    </rPh>
    <rPh sb="36" eb="37">
      <t>ダイ</t>
    </rPh>
    <rPh sb="37" eb="39">
      <t>ニゴウ</t>
    </rPh>
    <rPh sb="39" eb="41">
      <t>ヨウシキ</t>
    </rPh>
    <rPh sb="42" eb="44">
      <t>ツイカ</t>
    </rPh>
    <rPh sb="44" eb="46">
      <t>テンプ</t>
    </rPh>
    <phoneticPr fontId="4"/>
  </si>
  <si>
    <t>⑪　工作物の名称又は工事名が定まっているときは、１０欄に記入してください。</t>
    <rPh sb="2" eb="5">
      <t>コウサクブツ</t>
    </rPh>
    <rPh sb="6" eb="8">
      <t>メイショウ</t>
    </rPh>
    <rPh sb="8" eb="9">
      <t>マタ</t>
    </rPh>
    <rPh sb="10" eb="12">
      <t>コウジ</t>
    </rPh>
    <rPh sb="12" eb="13">
      <t>メイ</t>
    </rPh>
    <rPh sb="14" eb="15">
      <t>サダ</t>
    </rPh>
    <rPh sb="26" eb="27">
      <t>ラン</t>
    </rPh>
    <rPh sb="28" eb="30">
      <t>キニュウ</t>
    </rPh>
    <phoneticPr fontId="4"/>
  </si>
  <si>
    <t>　記入してください。</t>
    <rPh sb="1" eb="3">
      <t>キニュウ</t>
    </rPh>
    <phoneticPr fontId="4"/>
  </si>
  <si>
    <t>⑩　認証型式部材等製造者が製造した当該認証に係る型式部材等を有する場合は、６欄の「ホ」に認証番号を</t>
    <rPh sb="38" eb="39">
      <t>ラン</t>
    </rPh>
    <phoneticPr fontId="4"/>
  </si>
  <si>
    <t>　せて記入してください。</t>
    <phoneticPr fontId="4"/>
  </si>
  <si>
    <t>⑨　６欄の「二」は、該当するチェックボックスに｢レ｣マークを入れ、「その他」の場合は、具体的な工事種別を併</t>
    <rPh sb="3" eb="4">
      <t>ラン</t>
    </rPh>
    <rPh sb="6" eb="7">
      <t>ニ</t>
    </rPh>
    <rPh sb="10" eb="12">
      <t>ガイトウ</t>
    </rPh>
    <rPh sb="36" eb="37">
      <t>タ</t>
    </rPh>
    <rPh sb="39" eb="41">
      <t>バアイ</t>
    </rPh>
    <rPh sb="43" eb="46">
      <t>グタイテキ</t>
    </rPh>
    <rPh sb="47" eb="49">
      <t>コウジ</t>
    </rPh>
    <rPh sb="49" eb="51">
      <t>シュベツ</t>
    </rPh>
    <rPh sb="52" eb="53">
      <t>アワ</t>
    </rPh>
    <phoneticPr fontId="4"/>
  </si>
  <si>
    <t>　　　遊戯施設で原動機を使用するもの</t>
    <rPh sb="8" eb="11">
      <t>ゲンドウキ</t>
    </rPh>
    <rPh sb="12" eb="14">
      <t>シヨウ</t>
    </rPh>
    <phoneticPr fontId="4"/>
  </si>
  <si>
    <t>06370</t>
    <phoneticPr fontId="4"/>
  </si>
  <si>
    <t>　７．メリーゴーラウンド、観覧車、オクトパス、飛行塔その他これらに類する回転運動をする</t>
    <rPh sb="13" eb="16">
      <t>カンランシャ</t>
    </rPh>
    <rPh sb="23" eb="25">
      <t>ヒコウ</t>
    </rPh>
    <rPh sb="25" eb="26">
      <t>トウ</t>
    </rPh>
    <rPh sb="28" eb="29">
      <t>タ</t>
    </rPh>
    <rPh sb="33" eb="34">
      <t>ルイ</t>
    </rPh>
    <rPh sb="36" eb="38">
      <t>カイテン</t>
    </rPh>
    <rPh sb="38" eb="40">
      <t>ウンドウ</t>
    </rPh>
    <phoneticPr fontId="4"/>
  </si>
  <si>
    <t>06360</t>
    <phoneticPr fontId="4"/>
  </si>
  <si>
    <t>　６．ウォーターシュート、コースターその他これに類する高架の遊戯施設</t>
    <rPh sb="20" eb="21">
      <t>タ</t>
    </rPh>
    <rPh sb="24" eb="25">
      <t>ルイ</t>
    </rPh>
    <rPh sb="27" eb="29">
      <t>コウカ</t>
    </rPh>
    <rPh sb="30" eb="32">
      <t>ユウギ</t>
    </rPh>
    <rPh sb="32" eb="34">
      <t>シセツ</t>
    </rPh>
    <phoneticPr fontId="4"/>
  </si>
  <si>
    <t>06350</t>
    <phoneticPr fontId="4"/>
  </si>
  <si>
    <t>　５．擁壁</t>
    <rPh sb="3" eb="4">
      <t>ヨウ</t>
    </rPh>
    <rPh sb="4" eb="5">
      <t>カベ</t>
    </rPh>
    <phoneticPr fontId="4"/>
  </si>
  <si>
    <t>06340</t>
    <phoneticPr fontId="4"/>
  </si>
  <si>
    <t>　４．高架水槽、サイロ、物見塔その他これらに類するもの</t>
    <rPh sb="3" eb="5">
      <t>コウカ</t>
    </rPh>
    <rPh sb="5" eb="7">
      <t>スイソウ</t>
    </rPh>
    <rPh sb="12" eb="14">
      <t>モノミ</t>
    </rPh>
    <rPh sb="14" eb="15">
      <t>トウ</t>
    </rPh>
    <rPh sb="17" eb="18">
      <t>タ</t>
    </rPh>
    <rPh sb="22" eb="23">
      <t>ルイ</t>
    </rPh>
    <phoneticPr fontId="4"/>
  </si>
  <si>
    <t>06330</t>
    <phoneticPr fontId="4"/>
  </si>
  <si>
    <t>　３．広告塔、広告板、装飾塔、記念塔その他これらに類するもの</t>
    <rPh sb="3" eb="5">
      <t>コウコク</t>
    </rPh>
    <rPh sb="5" eb="6">
      <t>トウ</t>
    </rPh>
    <rPh sb="7" eb="9">
      <t>コウコク</t>
    </rPh>
    <rPh sb="9" eb="10">
      <t>イタ</t>
    </rPh>
    <rPh sb="11" eb="13">
      <t>ソウショク</t>
    </rPh>
    <rPh sb="13" eb="14">
      <t>トウ</t>
    </rPh>
    <rPh sb="15" eb="17">
      <t>キネン</t>
    </rPh>
    <rPh sb="17" eb="18">
      <t>トウ</t>
    </rPh>
    <rPh sb="20" eb="21">
      <t>タ</t>
    </rPh>
    <rPh sb="25" eb="26">
      <t>ルイ</t>
    </rPh>
    <phoneticPr fontId="4"/>
  </si>
  <si>
    <t>　　　電線路用並びに電気事業者及び卸供給事業者の保安通信設備用のものを除く。）</t>
    <rPh sb="7" eb="8">
      <t>ナラ</t>
    </rPh>
    <rPh sb="10" eb="12">
      <t>デンキ</t>
    </rPh>
    <rPh sb="12" eb="15">
      <t>ジギョウシャ</t>
    </rPh>
    <rPh sb="15" eb="16">
      <t>オヨ</t>
    </rPh>
    <rPh sb="17" eb="18">
      <t>オロシ</t>
    </rPh>
    <rPh sb="18" eb="20">
      <t>キョウキュウ</t>
    </rPh>
    <rPh sb="20" eb="23">
      <t>ジギョウシャ</t>
    </rPh>
    <rPh sb="24" eb="26">
      <t>ホアン</t>
    </rPh>
    <rPh sb="26" eb="28">
      <t>ツウシン</t>
    </rPh>
    <rPh sb="28" eb="30">
      <t>セツビ</t>
    </rPh>
    <rPh sb="30" eb="31">
      <t>ヨウ</t>
    </rPh>
    <rPh sb="35" eb="36">
      <t>ノゾ</t>
    </rPh>
    <phoneticPr fontId="4"/>
  </si>
  <si>
    <t>06320</t>
    <phoneticPr fontId="4"/>
  </si>
  <si>
    <t>　２．鉄筋コンクリート造の柱、鉄柱、木柱その他これらに類するもの（旗ざお並びに架空</t>
    <rPh sb="3" eb="5">
      <t>テッキン</t>
    </rPh>
    <rPh sb="11" eb="12">
      <t>ゾウ</t>
    </rPh>
    <rPh sb="13" eb="14">
      <t>ハシラ</t>
    </rPh>
    <rPh sb="15" eb="17">
      <t>テッチュウ</t>
    </rPh>
    <rPh sb="18" eb="19">
      <t>キ</t>
    </rPh>
    <rPh sb="19" eb="20">
      <t>ハシラ</t>
    </rPh>
    <rPh sb="22" eb="23">
      <t>タ</t>
    </rPh>
    <rPh sb="27" eb="28">
      <t>ルイ</t>
    </rPh>
    <rPh sb="33" eb="34">
      <t>ハタ</t>
    </rPh>
    <rPh sb="36" eb="37">
      <t>ナラ</t>
    </rPh>
    <rPh sb="39" eb="41">
      <t>カクウ</t>
    </rPh>
    <phoneticPr fontId="4"/>
  </si>
  <si>
    <t>06310</t>
    <phoneticPr fontId="4"/>
  </si>
  <si>
    <t>　１．煙突（支わく及び支線がある場合においては、これらを含み、ストーブの煙突を除く。）</t>
    <rPh sb="3" eb="5">
      <t>エントツ</t>
    </rPh>
    <rPh sb="6" eb="7">
      <t>シ</t>
    </rPh>
    <rPh sb="9" eb="10">
      <t>オヨ</t>
    </rPh>
    <rPh sb="11" eb="13">
      <t>シセン</t>
    </rPh>
    <rPh sb="16" eb="18">
      <t>バアイ</t>
    </rPh>
    <rPh sb="28" eb="29">
      <t>フク</t>
    </rPh>
    <rPh sb="36" eb="38">
      <t>エントツ</t>
    </rPh>
    <rPh sb="39" eb="40">
      <t>ノゾ</t>
    </rPh>
    <phoneticPr fontId="4"/>
  </si>
  <si>
    <t>記号</t>
    <rPh sb="0" eb="2">
      <t>キゴウ</t>
    </rPh>
    <phoneticPr fontId="4"/>
  </si>
  <si>
    <t>工作物の区分</t>
    <rPh sb="0" eb="2">
      <t>コウサク</t>
    </rPh>
    <rPh sb="2" eb="3">
      <t>ブツ</t>
    </rPh>
    <rPh sb="4" eb="6">
      <t>クブン</t>
    </rPh>
    <phoneticPr fontId="4"/>
  </si>
  <si>
    <t>　体的に書いてください。</t>
    <rPh sb="1" eb="2">
      <t>タイ</t>
    </rPh>
    <rPh sb="2" eb="3">
      <t>テキ</t>
    </rPh>
    <rPh sb="4" eb="5">
      <t>カ</t>
    </rPh>
    <phoneticPr fontId="4"/>
  </si>
  <si>
    <t>⑧　６欄の「イ」は、次の表の工作物の区分に従い対応する記号を記入した上で、工作物の種類をできるだけ具</t>
    <rPh sb="3" eb="4">
      <t>ラン</t>
    </rPh>
    <rPh sb="10" eb="11">
      <t>ツギ</t>
    </rPh>
    <rPh sb="12" eb="13">
      <t>ヒョウ</t>
    </rPh>
    <rPh sb="14" eb="17">
      <t>コウサクブツ</t>
    </rPh>
    <rPh sb="18" eb="20">
      <t>クブン</t>
    </rPh>
    <rPh sb="21" eb="22">
      <t>シタガ</t>
    </rPh>
    <rPh sb="23" eb="25">
      <t>タイオウ</t>
    </rPh>
    <rPh sb="27" eb="29">
      <t>キゴウ</t>
    </rPh>
    <rPh sb="30" eb="32">
      <t>キニュウ</t>
    </rPh>
    <rPh sb="34" eb="35">
      <t>ウエ</t>
    </rPh>
    <rPh sb="37" eb="39">
      <t>コウサク</t>
    </rPh>
    <rPh sb="39" eb="40">
      <t>ブツ</t>
    </rPh>
    <rPh sb="41" eb="43">
      <t>シュルイ</t>
    </rPh>
    <rPh sb="49" eb="50">
      <t>グ</t>
    </rPh>
    <phoneticPr fontId="4"/>
  </si>
  <si>
    <t>　第二面には第１番目の工作物について記入し、第２番目以降の工作物については、別紙に必要な事項を記入</t>
    <rPh sb="11" eb="13">
      <t>コウサク</t>
    </rPh>
    <rPh sb="13" eb="14">
      <t>ブツ</t>
    </rPh>
    <rPh sb="18" eb="20">
      <t>キニュウ</t>
    </rPh>
    <rPh sb="22" eb="23">
      <t>ダイ</t>
    </rPh>
    <rPh sb="24" eb="26">
      <t>バンメ</t>
    </rPh>
    <rPh sb="26" eb="28">
      <t>イコウ</t>
    </rPh>
    <rPh sb="29" eb="31">
      <t>コウサク</t>
    </rPh>
    <rPh sb="31" eb="32">
      <t>ブツ</t>
    </rPh>
    <rPh sb="38" eb="40">
      <t>ベッシ</t>
    </rPh>
    <rPh sb="41" eb="43">
      <t>ヒツヨウ</t>
    </rPh>
    <rPh sb="44" eb="46">
      <t>ジコウ</t>
    </rPh>
    <rPh sb="47" eb="49">
      <t>キニュウ</t>
    </rPh>
    <phoneticPr fontId="4"/>
  </si>
  <si>
    <t>⑦　６欄は、複数の工作物について同時に申請する場合には、申請する工作物ごとに通し番号を付した上で、</t>
    <rPh sb="3" eb="4">
      <t>ラン</t>
    </rPh>
    <rPh sb="6" eb="8">
      <t>フクスウ</t>
    </rPh>
    <rPh sb="9" eb="11">
      <t>コウサク</t>
    </rPh>
    <rPh sb="11" eb="12">
      <t>ブツ</t>
    </rPh>
    <rPh sb="16" eb="18">
      <t>ドウジ</t>
    </rPh>
    <rPh sb="19" eb="21">
      <t>シンセイ</t>
    </rPh>
    <rPh sb="32" eb="34">
      <t>コウサク</t>
    </rPh>
    <rPh sb="34" eb="35">
      <t>ブツ</t>
    </rPh>
    <phoneticPr fontId="4"/>
  </si>
  <si>
    <t>⑥　住居表示が定まっているときは、５欄の「ロ」に記入してください。</t>
    <rPh sb="2" eb="4">
      <t>ジュウキョ</t>
    </rPh>
    <rPh sb="4" eb="6">
      <t>ヒョウジ</t>
    </rPh>
    <rPh sb="7" eb="8">
      <t>サダ</t>
    </rPh>
    <rPh sb="18" eb="19">
      <t>ラン</t>
    </rPh>
    <rPh sb="24" eb="26">
      <t>キニュウ</t>
    </rPh>
    <phoneticPr fontId="4"/>
  </si>
  <si>
    <t>　着手前に届け出てください。</t>
    <phoneticPr fontId="4"/>
  </si>
  <si>
    <t>　ついてそれぞれ必要な事項を記入して添えてください。工事施工者が未定のときは、後で定まってから工事</t>
    <phoneticPr fontId="4"/>
  </si>
  <si>
    <t>④　３欄は、代表となる設計者及び申請に係る工作物に係る他のすべての設計者について記入してください。</t>
    <rPh sb="3" eb="4">
      <t>ラン</t>
    </rPh>
    <rPh sb="6" eb="8">
      <t>ダイヒョウ</t>
    </rPh>
    <rPh sb="14" eb="15">
      <t>オヨ</t>
    </rPh>
    <rPh sb="16" eb="18">
      <t>シンセイ</t>
    </rPh>
    <rPh sb="19" eb="20">
      <t>カカ</t>
    </rPh>
    <rPh sb="21" eb="24">
      <t>コウサクブツ</t>
    </rPh>
    <rPh sb="25" eb="26">
      <t>カカ</t>
    </rPh>
    <rPh sb="27" eb="28">
      <t>ホカ</t>
    </rPh>
    <rPh sb="33" eb="35">
      <t>セッケイ</t>
    </rPh>
    <rPh sb="35" eb="36">
      <t>シャ</t>
    </rPh>
    <rPh sb="40" eb="41">
      <t>キ</t>
    </rPh>
    <rPh sb="41" eb="42">
      <t>ニュウ</t>
    </rPh>
    <phoneticPr fontId="4"/>
  </si>
  <si>
    <t>②　築造主からの委任を受けて申請を行う者がいる場合においては、２欄に記入してください。</t>
    <rPh sb="2" eb="3">
      <t>チク</t>
    </rPh>
    <rPh sb="3" eb="4">
      <t>ゾウ</t>
    </rPh>
    <rPh sb="4" eb="5">
      <t>ヌシ</t>
    </rPh>
    <phoneticPr fontId="4"/>
  </si>
  <si>
    <t>　必要な事項を記入して添えてください。</t>
    <phoneticPr fontId="4"/>
  </si>
  <si>
    <t>①　築造主が２以上のときは、１欄は代表となる築造主について記入し、別紙に他の築造主についてそれぞれ</t>
    <rPh sb="2" eb="3">
      <t>チク</t>
    </rPh>
    <rPh sb="3" eb="4">
      <t>ゾウ</t>
    </rPh>
    <rPh sb="4" eb="5">
      <t>ヌシ</t>
    </rPh>
    <rPh sb="22" eb="23">
      <t>チク</t>
    </rPh>
    <rPh sb="23" eb="24">
      <t>ゾウ</t>
    </rPh>
    <rPh sb="24" eb="25">
      <t>ヌシ</t>
    </rPh>
    <rPh sb="38" eb="40">
      <t>チクゾウ</t>
    </rPh>
    <rPh sb="40" eb="41">
      <t>ヌシ</t>
    </rPh>
    <phoneticPr fontId="4"/>
  </si>
  <si>
    <t>⑯　ここに書き表せない事項で特に確認を受けようとする事項は、別紙に記載して添えてください。</t>
    <rPh sb="5" eb="6">
      <t>カ</t>
    </rPh>
    <rPh sb="7" eb="8">
      <t>アラワ</t>
    </rPh>
    <rPh sb="11" eb="13">
      <t>ジコウ</t>
    </rPh>
    <rPh sb="14" eb="15">
      <t>トク</t>
    </rPh>
    <rPh sb="16" eb="18">
      <t>カクニン</t>
    </rPh>
    <rPh sb="19" eb="20">
      <t>ウ</t>
    </rPh>
    <rPh sb="26" eb="28">
      <t>ジコウ</t>
    </rPh>
    <rPh sb="30" eb="32">
      <t>ベッシ</t>
    </rPh>
    <rPh sb="33" eb="35">
      <t>キサイ</t>
    </rPh>
    <rPh sb="37" eb="38">
      <t>ソ</t>
    </rPh>
    <phoneticPr fontId="4"/>
  </si>
  <si>
    <t>⑮　計画の変更申請の際は、１１欄に変更の概要について記入してください。</t>
    <rPh sb="2" eb="4">
      <t>ケイカク</t>
    </rPh>
    <rPh sb="5" eb="7">
      <t>ヘンコウ</t>
    </rPh>
    <rPh sb="7" eb="9">
      <t>シンセイ</t>
    </rPh>
    <rPh sb="10" eb="11">
      <t>サイ</t>
    </rPh>
    <rPh sb="15" eb="16">
      <t>ラン</t>
    </rPh>
    <rPh sb="17" eb="19">
      <t>ヘンコウ</t>
    </rPh>
    <rPh sb="20" eb="22">
      <t>ガイヨウ</t>
    </rPh>
    <rPh sb="26" eb="28">
      <t>キニュウ</t>
    </rPh>
    <phoneticPr fontId="4"/>
  </si>
  <si>
    <t>　当該規定に適合しないこととなった時期及び理由を１１欄又は別紙に記載して添えてください。</t>
    <rPh sb="6" eb="8">
      <t>テキゴウ</t>
    </rPh>
    <rPh sb="17" eb="19">
      <t>ジキ</t>
    </rPh>
    <rPh sb="19" eb="20">
      <t>オヨ</t>
    </rPh>
    <rPh sb="21" eb="23">
      <t>リユウ</t>
    </rPh>
    <rPh sb="26" eb="27">
      <t>ラン</t>
    </rPh>
    <rPh sb="27" eb="28">
      <t>マタ</t>
    </rPh>
    <rPh sb="29" eb="31">
      <t>ベッシ</t>
    </rPh>
    <phoneticPr fontId="4"/>
  </si>
  <si>
    <t>　き同法第３条第２項（同法第８６条の９項第１項において準用する場合を含む。）の適用を受けない規定並びに</t>
    <rPh sb="4" eb="5">
      <t>ダイ</t>
    </rPh>
    <rPh sb="6" eb="7">
      <t>ジョウ</t>
    </rPh>
    <rPh sb="7" eb="8">
      <t>ダイ</t>
    </rPh>
    <rPh sb="9" eb="10">
      <t>コウ</t>
    </rPh>
    <rPh sb="11" eb="12">
      <t>ドウ</t>
    </rPh>
    <rPh sb="12" eb="13">
      <t>ホウ</t>
    </rPh>
    <rPh sb="13" eb="14">
      <t>ダイ</t>
    </rPh>
    <rPh sb="16" eb="17">
      <t>ジョウ</t>
    </rPh>
    <rPh sb="19" eb="20">
      <t>コウ</t>
    </rPh>
    <rPh sb="20" eb="21">
      <t>ダイ</t>
    </rPh>
    <rPh sb="22" eb="23">
      <t>コウ</t>
    </rPh>
    <rPh sb="27" eb="28">
      <t>ジュン</t>
    </rPh>
    <rPh sb="28" eb="29">
      <t>ヨウ</t>
    </rPh>
    <phoneticPr fontId="4"/>
  </si>
  <si>
    <t>　び同法第５１条に係る部分に限る。）の規定の適用を受ける場合においては、工事の完了後においても引き続</t>
    <rPh sb="2" eb="3">
      <t>ドウ</t>
    </rPh>
    <rPh sb="3" eb="4">
      <t>ホウ</t>
    </rPh>
    <rPh sb="4" eb="5">
      <t>ダイ</t>
    </rPh>
    <rPh sb="7" eb="8">
      <t>ジョウ</t>
    </rPh>
    <rPh sb="9" eb="10">
      <t>カカ</t>
    </rPh>
    <rPh sb="11" eb="13">
      <t>ブブン</t>
    </rPh>
    <rPh sb="14" eb="15">
      <t>カギ</t>
    </rPh>
    <rPh sb="19" eb="21">
      <t>キテイ</t>
    </rPh>
    <rPh sb="22" eb="24">
      <t>テキヨウ</t>
    </rPh>
    <rPh sb="25" eb="26">
      <t>ウ</t>
    </rPh>
    <rPh sb="28" eb="30">
      <t>バアイ</t>
    </rPh>
    <phoneticPr fontId="4"/>
  </si>
  <si>
    <t>⑬　工作物の名称又は工事名が定まっているときは、１１欄に記入してください。</t>
    <rPh sb="2" eb="5">
      <t>コウサクブツ</t>
    </rPh>
    <rPh sb="6" eb="8">
      <t>メイショウ</t>
    </rPh>
    <rPh sb="8" eb="9">
      <t>マタ</t>
    </rPh>
    <rPh sb="10" eb="12">
      <t>コウジ</t>
    </rPh>
    <rPh sb="12" eb="13">
      <t>メイ</t>
    </rPh>
    <rPh sb="14" eb="15">
      <t>サダ</t>
    </rPh>
    <rPh sb="26" eb="27">
      <t>ラン</t>
    </rPh>
    <rPh sb="28" eb="30">
      <t>キニュウ</t>
    </rPh>
    <phoneticPr fontId="4"/>
  </si>
  <si>
    <t>　受けた日付について記入してください。</t>
    <rPh sb="4" eb="6">
      <t>ヒヅケ</t>
    </rPh>
    <rPh sb="10" eb="12">
      <t>キニュウ</t>
    </rPh>
    <phoneticPr fontId="4"/>
  </si>
  <si>
    <t>⑫　１０欄は、工作物に関して許可を受けた場合には、根拠となる法令及び条項、当該許可等の番号、許可等を</t>
    <rPh sb="4" eb="5">
      <t>ラン</t>
    </rPh>
    <rPh sb="7" eb="10">
      <t>コウサクブツ</t>
    </rPh>
    <rPh sb="11" eb="12">
      <t>カン</t>
    </rPh>
    <rPh sb="14" eb="16">
      <t>キョカ</t>
    </rPh>
    <rPh sb="17" eb="18">
      <t>ウ</t>
    </rPh>
    <rPh sb="20" eb="22">
      <t>バアイ</t>
    </rPh>
    <rPh sb="25" eb="27">
      <t>コンキョ</t>
    </rPh>
    <rPh sb="30" eb="32">
      <t>ホウレイ</t>
    </rPh>
    <rPh sb="32" eb="33">
      <t>オヨ</t>
    </rPh>
    <rPh sb="34" eb="36">
      <t>ジョウコウ</t>
    </rPh>
    <rPh sb="37" eb="39">
      <t>トウガイ</t>
    </rPh>
    <rPh sb="39" eb="41">
      <t>キョカ</t>
    </rPh>
    <rPh sb="41" eb="42">
      <t>ナド</t>
    </rPh>
    <rPh sb="43" eb="45">
      <t>バンゴウ</t>
    </rPh>
    <rPh sb="46" eb="48">
      <t>キョカ</t>
    </rPh>
    <rPh sb="48" eb="49">
      <t>ナド</t>
    </rPh>
    <phoneticPr fontId="4"/>
  </si>
  <si>
    <t>　２）の用途に供する工作物については、原動機の出力の合計を６欄の「ヘ」に記入してください。</t>
    <rPh sb="4" eb="6">
      <t>ヨウト</t>
    </rPh>
    <rPh sb="7" eb="8">
      <t>トモ</t>
    </rPh>
    <rPh sb="10" eb="12">
      <t>コウサク</t>
    </rPh>
    <rPh sb="12" eb="13">
      <t>ブツ</t>
    </rPh>
    <rPh sb="19" eb="22">
      <t>ゲンドウキ</t>
    </rPh>
    <rPh sb="23" eb="25">
      <t>シュツリョク</t>
    </rPh>
    <rPh sb="26" eb="28">
      <t>ゴウケイ</t>
    </rPh>
    <rPh sb="30" eb="31">
      <t>ラン</t>
    </rPh>
    <rPh sb="36" eb="38">
      <t>キニュウ</t>
    </rPh>
    <phoneticPr fontId="4"/>
  </si>
  <si>
    <t>06460</t>
    <phoneticPr fontId="4"/>
  </si>
  <si>
    <t>　６．その他</t>
    <rPh sb="5" eb="6">
      <t>タ</t>
    </rPh>
    <phoneticPr fontId="4"/>
  </si>
  <si>
    <t>06450</t>
    <phoneticPr fontId="4"/>
  </si>
  <si>
    <t>　５．汚物処理場、ごみ焼却場その他の処理施設の用途に供するもの</t>
    <rPh sb="3" eb="5">
      <t>オブツ</t>
    </rPh>
    <rPh sb="5" eb="7">
      <t>ショリ</t>
    </rPh>
    <rPh sb="7" eb="8">
      <t>ジョウ</t>
    </rPh>
    <rPh sb="11" eb="13">
      <t>ショウキャク</t>
    </rPh>
    <rPh sb="13" eb="14">
      <t>ジョウ</t>
    </rPh>
    <rPh sb="16" eb="17">
      <t>タ</t>
    </rPh>
    <rPh sb="18" eb="20">
      <t>ショリ</t>
    </rPh>
    <rPh sb="20" eb="22">
      <t>シセツ</t>
    </rPh>
    <rPh sb="23" eb="25">
      <t>ヨウト</t>
    </rPh>
    <rPh sb="26" eb="27">
      <t>トモ</t>
    </rPh>
    <phoneticPr fontId="4"/>
  </si>
  <si>
    <t>06440</t>
    <phoneticPr fontId="4"/>
  </si>
  <si>
    <t>　４．昇降機、ウォーターシュート、飛行塔その他これに類するもの</t>
    <rPh sb="3" eb="6">
      <t>ショウコウキ</t>
    </rPh>
    <rPh sb="17" eb="19">
      <t>ヒコウ</t>
    </rPh>
    <rPh sb="19" eb="20">
      <t>トウ</t>
    </rPh>
    <rPh sb="22" eb="23">
      <t>タ</t>
    </rPh>
    <rPh sb="26" eb="27">
      <t>ルイ</t>
    </rPh>
    <phoneticPr fontId="4"/>
  </si>
  <si>
    <t>　　　を貯蔵するもの</t>
    <rPh sb="4" eb="6">
      <t>チョゾウ</t>
    </rPh>
    <phoneticPr fontId="4"/>
  </si>
  <si>
    <t>06430</t>
    <phoneticPr fontId="4"/>
  </si>
  <si>
    <t>　３．サイロその他これに類する工作物のうち飼料、肥料、セメントその他これらに類するもの</t>
    <rPh sb="8" eb="9">
      <t>タ</t>
    </rPh>
    <rPh sb="12" eb="13">
      <t>ルイ</t>
    </rPh>
    <rPh sb="15" eb="17">
      <t>コウサク</t>
    </rPh>
    <rPh sb="17" eb="18">
      <t>ブツ</t>
    </rPh>
    <rPh sb="21" eb="23">
      <t>シリョウ</t>
    </rPh>
    <rPh sb="24" eb="26">
      <t>ヒリョウ</t>
    </rPh>
    <rPh sb="33" eb="34">
      <t>タ</t>
    </rPh>
    <rPh sb="38" eb="39">
      <t>ルイ</t>
    </rPh>
    <phoneticPr fontId="4"/>
  </si>
  <si>
    <t>06420</t>
    <phoneticPr fontId="4"/>
  </si>
  <si>
    <t>　２．自動車車庫の用途に供するもの</t>
    <rPh sb="3" eb="5">
      <t>ジドウ</t>
    </rPh>
    <rPh sb="5" eb="6">
      <t>シャ</t>
    </rPh>
    <rPh sb="6" eb="8">
      <t>シャコ</t>
    </rPh>
    <rPh sb="9" eb="11">
      <t>ヨウト</t>
    </rPh>
    <rPh sb="12" eb="13">
      <t>トモ</t>
    </rPh>
    <phoneticPr fontId="4"/>
  </si>
  <si>
    <t>　　　ルタール、木タール、石油蒸留産物又はその残りかすを原料とする製造を行うもの</t>
    <rPh sb="13" eb="15">
      <t>セキユ</t>
    </rPh>
    <rPh sb="15" eb="17">
      <t>ジョウリュウ</t>
    </rPh>
    <rPh sb="17" eb="19">
      <t>サンブツ</t>
    </rPh>
    <rPh sb="19" eb="20">
      <t>マタ</t>
    </rPh>
    <rPh sb="23" eb="24">
      <t>ノコ</t>
    </rPh>
    <rPh sb="28" eb="30">
      <t>ゲンリョウ</t>
    </rPh>
    <rPh sb="33" eb="35">
      <t>セイゾウ</t>
    </rPh>
    <rPh sb="36" eb="37">
      <t>オコナ</t>
    </rPh>
    <phoneticPr fontId="4"/>
  </si>
  <si>
    <t>　　　で出力の合計が２．５キロワットを超える原動機を使用するもの及びアスファルト、コー</t>
    <rPh sb="4" eb="6">
      <t>シュツリョク</t>
    </rPh>
    <rPh sb="7" eb="9">
      <t>ゴウケイ</t>
    </rPh>
    <rPh sb="19" eb="20">
      <t>コ</t>
    </rPh>
    <rPh sb="22" eb="25">
      <t>ゲンドウキ</t>
    </rPh>
    <rPh sb="26" eb="28">
      <t>シヨウ</t>
    </rPh>
    <rPh sb="32" eb="33">
      <t>オヨ</t>
    </rPh>
    <phoneticPr fontId="4"/>
  </si>
  <si>
    <t>06410</t>
    <phoneticPr fontId="4"/>
  </si>
  <si>
    <t>　１．鉱物、岩石その他の粉砕で原動機を使用するもの、レディミクストコンクリートの製造等</t>
    <rPh sb="3" eb="5">
      <t>コウブツ</t>
    </rPh>
    <rPh sb="6" eb="8">
      <t>ガンセキ</t>
    </rPh>
    <rPh sb="10" eb="11">
      <t>タ</t>
    </rPh>
    <rPh sb="12" eb="13">
      <t>コナ</t>
    </rPh>
    <rPh sb="13" eb="14">
      <t>クダ</t>
    </rPh>
    <rPh sb="15" eb="18">
      <t>ゲンドウキ</t>
    </rPh>
    <rPh sb="19" eb="21">
      <t>シヨウ</t>
    </rPh>
    <rPh sb="40" eb="42">
      <t>セイゾウ</t>
    </rPh>
    <rPh sb="42" eb="43">
      <t>ナド</t>
    </rPh>
    <phoneticPr fontId="4"/>
  </si>
  <si>
    <t>工作物の用途の区分</t>
    <rPh sb="0" eb="2">
      <t>コウサク</t>
    </rPh>
    <rPh sb="2" eb="3">
      <t>ブツ</t>
    </rPh>
    <rPh sb="4" eb="6">
      <t>ヨウト</t>
    </rPh>
    <rPh sb="7" eb="9">
      <t>クブン</t>
    </rPh>
    <phoneticPr fontId="4"/>
  </si>
  <si>
    <t>　だけ具体的に書いてください。</t>
    <rPh sb="4" eb="5">
      <t>タイ</t>
    </rPh>
    <rPh sb="5" eb="6">
      <t>テキ</t>
    </rPh>
    <rPh sb="7" eb="8">
      <t>カ</t>
    </rPh>
    <phoneticPr fontId="4"/>
  </si>
  <si>
    <t>⑧　６欄の「イ」は、次の表の工作物の用途の区分に従い対応する記号を記入した上で、工作物の用途をできる</t>
    <rPh sb="3" eb="4">
      <t>ラン</t>
    </rPh>
    <rPh sb="10" eb="11">
      <t>ツギ</t>
    </rPh>
    <rPh sb="12" eb="13">
      <t>ヒョウ</t>
    </rPh>
    <rPh sb="14" eb="17">
      <t>コウサクブツ</t>
    </rPh>
    <rPh sb="18" eb="20">
      <t>ヨウト</t>
    </rPh>
    <rPh sb="21" eb="23">
      <t>クブン</t>
    </rPh>
    <rPh sb="24" eb="25">
      <t>シタガ</t>
    </rPh>
    <rPh sb="26" eb="28">
      <t>タイオウ</t>
    </rPh>
    <rPh sb="30" eb="32">
      <t>キゴウ</t>
    </rPh>
    <rPh sb="33" eb="35">
      <t>キニュウ</t>
    </rPh>
    <rPh sb="37" eb="38">
      <t>ウエ</t>
    </rPh>
    <rPh sb="40" eb="42">
      <t>コウサク</t>
    </rPh>
    <rPh sb="42" eb="43">
      <t>ブツ</t>
    </rPh>
    <rPh sb="44" eb="46">
      <t>ヨウト</t>
    </rPh>
    <phoneticPr fontId="4"/>
  </si>
  <si>
    <t>⑦　５欄の「ニ」は、都市再生特別地区の内外の別を記入してください。</t>
    <rPh sb="3" eb="4">
      <t>ラン</t>
    </rPh>
    <rPh sb="10" eb="12">
      <t>トシ</t>
    </rPh>
    <rPh sb="12" eb="14">
      <t>サイセイ</t>
    </rPh>
    <rPh sb="14" eb="16">
      <t>トクベツ</t>
    </rPh>
    <rPh sb="16" eb="18">
      <t>チク</t>
    </rPh>
    <rPh sb="19" eb="21">
      <t>ナイガイ</t>
    </rPh>
    <rPh sb="22" eb="23">
      <t>ベツ</t>
    </rPh>
    <rPh sb="24" eb="25">
      <t>キ</t>
    </rPh>
    <rPh sb="25" eb="26">
      <t>ニュウ</t>
    </rPh>
    <phoneticPr fontId="4"/>
  </si>
  <si>
    <t>数字は算用数字を、単位はメートル法を用いてください。</t>
    <phoneticPr fontId="4"/>
  </si>
  <si>
    <t>①　付近見取図には、方位、道路及び目標となる地物を明示してください。　</t>
    <rPh sb="2" eb="4">
      <t>フキン</t>
    </rPh>
    <rPh sb="4" eb="6">
      <t>ミト</t>
    </rPh>
    <rPh sb="6" eb="7">
      <t>ズ</t>
    </rPh>
    <rPh sb="10" eb="12">
      <t>ホウイ</t>
    </rPh>
    <rPh sb="13" eb="15">
      <t>ドウロ</t>
    </rPh>
    <rPh sb="15" eb="16">
      <t>オヨ</t>
    </rPh>
    <rPh sb="17" eb="19">
      <t>モクヒョウ</t>
    </rPh>
    <rPh sb="22" eb="23">
      <t>チ</t>
    </rPh>
    <rPh sb="23" eb="24">
      <t>モノ</t>
    </rPh>
    <rPh sb="25" eb="27">
      <t>メイジ</t>
    </rPh>
    <phoneticPr fontId="4"/>
  </si>
  <si>
    <t>第三面関係</t>
    <rPh sb="1" eb="2">
      <t>サン</t>
    </rPh>
    <phoneticPr fontId="4"/>
  </si>
  <si>
    <t>第一面関係及び第二面関係</t>
    <rPh sb="5" eb="6">
      <t>オヨ</t>
    </rPh>
    <rPh sb="7" eb="8">
      <t>ダイ</t>
    </rPh>
    <rPh sb="8" eb="9">
      <t>ニ</t>
    </rPh>
    <rPh sb="9" eb="10">
      <t>メン</t>
    </rPh>
    <rPh sb="10" eb="12">
      <t>カンケイ</t>
    </rPh>
    <phoneticPr fontId="4"/>
  </si>
  <si>
    <r>
      <t>注記</t>
    </r>
    <r>
      <rPr>
        <sz val="14"/>
        <color indexed="63"/>
        <rFont val="ＭＳ Ｐゴシック"/>
        <family val="3"/>
        <charset val="128"/>
      </rPr>
      <t>（建築計画概要書）</t>
    </r>
    <rPh sb="0" eb="2">
      <t>チュウキ</t>
    </rPh>
    <rPh sb="3" eb="5">
      <t>ケンチク</t>
    </rPh>
    <rPh sb="5" eb="7">
      <t>ケイカク</t>
    </rPh>
    <rPh sb="7" eb="9">
      <t>ガイヨウ</t>
    </rPh>
    <rPh sb="9" eb="10">
      <t>ショ</t>
    </rPh>
    <phoneticPr fontId="4"/>
  </si>
  <si>
    <t>　おいては、当該工作物と建築物との別を含む。）を明示してください。</t>
    <phoneticPr fontId="4"/>
  </si>
  <si>
    <t>②　配置図には、縮尺、方位、敷地境界線、敷地内における工作物の位置及び申請に係る工作物と他の工作物</t>
    <rPh sb="2" eb="4">
      <t>ハイチ</t>
    </rPh>
    <rPh sb="4" eb="5">
      <t>ズ</t>
    </rPh>
    <rPh sb="8" eb="10">
      <t>シュクシャク</t>
    </rPh>
    <rPh sb="11" eb="13">
      <t>ホウイ</t>
    </rPh>
    <rPh sb="14" eb="16">
      <t>シキチ</t>
    </rPh>
    <rPh sb="16" eb="19">
      <t>キョウカイセン</t>
    </rPh>
    <rPh sb="20" eb="22">
      <t>シキチ</t>
    </rPh>
    <rPh sb="22" eb="23">
      <t>ナイ</t>
    </rPh>
    <rPh sb="27" eb="30">
      <t>コウサクブツ</t>
    </rPh>
    <rPh sb="31" eb="33">
      <t>イチ</t>
    </rPh>
    <rPh sb="33" eb="34">
      <t>オヨ</t>
    </rPh>
    <rPh sb="35" eb="37">
      <t>シンセイ</t>
    </rPh>
    <rPh sb="38" eb="39">
      <t>カカ</t>
    </rPh>
    <rPh sb="40" eb="43">
      <t>コウサクブツ</t>
    </rPh>
    <rPh sb="44" eb="45">
      <t>タ</t>
    </rPh>
    <rPh sb="46" eb="48">
      <t>コウサク</t>
    </rPh>
    <rPh sb="48" eb="49">
      <t>ブツ</t>
    </rPh>
    <phoneticPr fontId="4"/>
  </si>
  <si>
    <t>第二面関係</t>
    <rPh sb="1" eb="2">
      <t>ニ</t>
    </rPh>
    <phoneticPr fontId="4"/>
  </si>
  <si>
    <t>　特定行政庁が届出のあった旨を明示した上で記入します。</t>
    <phoneticPr fontId="4"/>
  </si>
  <si>
    <t>②　４欄は、工事施工者が未定のときは、後で定まってから工事着手前に届け出てください。この場合には、</t>
    <rPh sb="3" eb="4">
      <t>ラン</t>
    </rPh>
    <rPh sb="6" eb="8">
      <t>コウジ</t>
    </rPh>
    <rPh sb="8" eb="10">
      <t>シコウ</t>
    </rPh>
    <rPh sb="10" eb="11">
      <t>シャ</t>
    </rPh>
    <rPh sb="12" eb="14">
      <t>ミテイ</t>
    </rPh>
    <rPh sb="19" eb="20">
      <t>アト</t>
    </rPh>
    <rPh sb="21" eb="22">
      <t>サダ</t>
    </rPh>
    <rPh sb="27" eb="29">
      <t>コウジ</t>
    </rPh>
    <phoneticPr fontId="4"/>
  </si>
  <si>
    <t>　書（第一面）」と明示してください。</t>
    <rPh sb="4" eb="5">
      <t>イチ</t>
    </rPh>
    <phoneticPr fontId="4"/>
  </si>
  <si>
    <t>①　これは第十一号様式の第二面の写しに代えることができます。この場合には、最上段に「築造計画概要</t>
    <rPh sb="5" eb="6">
      <t>ダイ</t>
    </rPh>
    <rPh sb="6" eb="7">
      <t>ジュウ</t>
    </rPh>
    <rPh sb="7" eb="8">
      <t>イチ</t>
    </rPh>
    <rPh sb="8" eb="9">
      <t>ゴウ</t>
    </rPh>
    <rPh sb="9" eb="11">
      <t>ヨウシキ</t>
    </rPh>
    <rPh sb="12" eb="13">
      <t>ダイ</t>
    </rPh>
    <rPh sb="13" eb="14">
      <t>ニ</t>
    </rPh>
    <rPh sb="14" eb="15">
      <t>メン</t>
    </rPh>
    <rPh sb="16" eb="17">
      <t>ウツ</t>
    </rPh>
    <rPh sb="19" eb="20">
      <t>カ</t>
    </rPh>
    <rPh sb="32" eb="34">
      <t>バアイ</t>
    </rPh>
    <rPh sb="37" eb="39">
      <t>サイジョウ</t>
    </rPh>
    <rPh sb="39" eb="40">
      <t>ダン</t>
    </rPh>
    <rPh sb="42" eb="44">
      <t>チクゾウ</t>
    </rPh>
    <phoneticPr fontId="4"/>
  </si>
  <si>
    <t>第一面関係</t>
    <phoneticPr fontId="4"/>
  </si>
  <si>
    <r>
      <t>注記</t>
    </r>
    <r>
      <rPr>
        <sz val="14"/>
        <color indexed="63"/>
        <rFont val="ＭＳ Ｐゴシック"/>
        <family val="3"/>
        <charset val="128"/>
      </rPr>
      <t>（築造計画概要書）</t>
    </r>
    <rPh sb="0" eb="2">
      <t>チュウキ</t>
    </rPh>
    <rPh sb="3" eb="5">
      <t>チクゾウ</t>
    </rPh>
    <rPh sb="5" eb="7">
      <t>ケイカク</t>
    </rPh>
    <rPh sb="7" eb="9">
      <t>ガイヨウ</t>
    </rPh>
    <rPh sb="9" eb="10">
      <t>ショ</t>
    </rPh>
    <phoneticPr fontId="4"/>
  </si>
  <si>
    <t>この書類に記載すべき事項を含む報告書を別に添付すれば、この書類を別途提出する必要はありません。</t>
    <phoneticPr fontId="4"/>
  </si>
  <si>
    <t>⑪　１１欄は、申請建築物について変更後も建築物の計画が建築基準関係規定に適合することが明らかなこと</t>
    <rPh sb="16" eb="18">
      <t>ヘンコウ</t>
    </rPh>
    <rPh sb="18" eb="19">
      <t>ゴ</t>
    </rPh>
    <rPh sb="20" eb="23">
      <t>ケンチクブツ</t>
    </rPh>
    <rPh sb="24" eb="26">
      <t>ケイカク</t>
    </rPh>
    <rPh sb="27" eb="29">
      <t>ケンチク</t>
    </rPh>
    <rPh sb="29" eb="31">
      <t>キジュン</t>
    </rPh>
    <rPh sb="31" eb="33">
      <t>カンケイ</t>
    </rPh>
    <rPh sb="33" eb="35">
      <t>キテイ</t>
    </rPh>
    <rPh sb="36" eb="38">
      <t>テキゴウ</t>
    </rPh>
    <rPh sb="43" eb="44">
      <t>アキ</t>
    </rPh>
    <phoneticPr fontId="4"/>
  </si>
  <si>
    <t>ここに書き表されない事項で特に報告すべき事項は、備考欄又は別紙に記載して添えて下さい。</t>
    <phoneticPr fontId="4"/>
  </si>
  <si>
    <t>⑩</t>
  </si>
  <si>
    <t>入して下さい。また、不適の場合には建築主に対して行った報告の内容を記載して下さい。</t>
  </si>
  <si>
    <t>｢照合結果｣は、｢適｣・｢不適｣のいずれかを記入し、工事施工者が注意に従わなかった場合には、｢不適｣を記</t>
    <phoneticPr fontId="4"/>
  </si>
  <si>
    <t>⑨</t>
  </si>
  <si>
    <t>｢開口部｣は、防火設備の設置が義務付けられている部分、建築基準法第２８条第１項の規定の適用を受ける</t>
    <phoneticPr fontId="4"/>
  </si>
  <si>
    <t>⑧</t>
  </si>
  <si>
    <t>ついて記載してください。</t>
  </si>
  <si>
    <t>｢天井及び壁の室内に面する部分に係る仕上げ｣は、建築基準法第３５条の２の規定の適用を受ける部分に</t>
    <phoneticPr fontId="4"/>
  </si>
  <si>
    <t>⑦</t>
  </si>
  <si>
    <t>内装の仕上げの部分及び当該部分の面積について記載してください。</t>
  </si>
  <si>
    <t>行令第２０条の５第１項第３号に規定する内装の仕上げに用いる建築材料の種別並びに当該建築材料を用いる</t>
    <rPh sb="46" eb="47">
      <t>モチ</t>
    </rPh>
    <phoneticPr fontId="4"/>
  </si>
  <si>
    <t>「居室の内装の仕上げに用いる建築材料の種別及び当該建築材料を用いる部分の面積」は、建築基準法施</t>
    <phoneticPr fontId="4"/>
  </si>
  <si>
    <t>⑥</t>
  </si>
  <si>
    <t>ついて記載してください。</t>
    <phoneticPr fontId="4"/>
  </si>
  <si>
    <t>　</t>
    <phoneticPr fontId="4"/>
  </si>
  <si>
    <t>「特定天井に用いる材料の種類並びに当該特定天井の構造及び施工状況」は、建築基準法施行令第３９条</t>
    <phoneticPr fontId="4"/>
  </si>
  <si>
    <t>⑤</t>
  </si>
  <si>
    <t>｢試験等｣という。）を行った者、試験等に係るサンプル数及び試験等の結果について記載して下さい。</t>
  </si>
  <si>
    <t>材料のうち、コンクリートについては、四週圧縮強度、塩化物量、アルカリ骨材反応等の試験又は検査（以下</t>
    <rPh sb="20" eb="22">
      <t>アッシュク</t>
    </rPh>
    <phoneticPr fontId="4"/>
  </si>
  <si>
    <t>④</t>
    <phoneticPr fontId="4"/>
  </si>
  <si>
    <t>載してください。</t>
  </si>
  <si>
    <t>いては、当該部分に係る検査を行った者の氏名及び資格並びに当該検査に係るサンプル数及びその結果を記</t>
  </si>
  <si>
    <t>接合状況のうち、鋼材等の金属材料の溶接又は圧接部分に係る内部欠陥の検査、強度検査等の確認につ</t>
    <phoneticPr fontId="4"/>
  </si>
  <si>
    <t>③</t>
  </si>
  <si>
    <t>申請建築物が複数の構造方法からなる場合には、それぞれの構造の部分ごとに記載してください。</t>
    <phoneticPr fontId="4"/>
  </si>
  <si>
    <t>②</t>
  </si>
  <si>
    <t>付すれば、その部分について記入する必要はありません。</t>
  </si>
  <si>
    <t>確認から直前の中間検査までの工事監理の状況についてこの書類に記載すべき事項を記載した書類を別に添</t>
  </si>
  <si>
    <t>認から直前の中間検査までの工事監理の状況について記入する必要はありません。また、それ以外の場合で、</t>
  </si>
  <si>
    <t>特定工程に係る工事までの工事監理の状況について記載してください。ただし、既に中間検査を受けたものに</t>
  </si>
  <si>
    <t>用を受けず,かつ,建築士法第３条から第３条の３までの規定に含まれないものを除く。以下同じ）に関する当該</t>
  </si>
  <si>
    <t>申請建築物（建築基準法第７条の５及び第６８条の２０第２項（建築物である認証型式部材等に限る。）の適</t>
    <phoneticPr fontId="4"/>
  </si>
  <si>
    <t>①</t>
  </si>
  <si>
    <t>第四面関係</t>
  </si>
  <si>
    <t>５．</t>
  </si>
  <si>
    <t>が確かめられた旨の図書を添えてください。</t>
  </si>
  <si>
    <t>１１欄は、申請建築物について変更後も建築物の計画が建築基準関係規定に適合することが明らかなこと</t>
    <rPh sb="14" eb="16">
      <t>ヘンコウ</t>
    </rPh>
    <rPh sb="16" eb="17">
      <t>ゴ</t>
    </rPh>
    <rPh sb="18" eb="21">
      <t>ケンチクブツ</t>
    </rPh>
    <rPh sb="22" eb="24">
      <t>ケイカク</t>
    </rPh>
    <rPh sb="25" eb="27">
      <t>ケンチク</t>
    </rPh>
    <rPh sb="27" eb="29">
      <t>キジュン</t>
    </rPh>
    <rPh sb="29" eb="31">
      <t>カンケイ</t>
    </rPh>
    <rPh sb="31" eb="33">
      <t>キテイ</t>
    </rPh>
    <rPh sb="34" eb="36">
      <t>テキゴウ</t>
    </rPh>
    <rPh sb="41" eb="42">
      <t>アキ</t>
    </rPh>
    <phoneticPr fontId="4"/>
  </si>
  <si>
    <t>⑪</t>
    <phoneticPr fontId="4"/>
  </si>
  <si>
    <t>必要はありません。</t>
  </si>
  <si>
    <t>変更の概要についてこの欄に記載すべき事項を記載した書類を別に添付すれば、その部分について記入する</t>
  </si>
  <si>
    <t>て記入する必要はありません。また、それ以外の場合で、確認から直前の中間検査までに生じた軽微な設計</t>
  </si>
  <si>
    <t>住宅評価センターに対して行う場合は、確認から直前の中間検査までに生じた軽微な設計変更の概要につい</t>
    <rPh sb="43" eb="45">
      <t>ガイヨウ</t>
    </rPh>
    <phoneticPr fontId="4"/>
  </si>
  <si>
    <t>１１欄は、既に中間検査を受けたものにあっては、この申請の直前の中間検査を申請した株式会社東日本</t>
    <phoneticPr fontId="4"/>
  </si>
  <si>
    <t>１１欄の｢ロ｣は、変更の内容、変更の理由等の概要を記入してください。</t>
    <phoneticPr fontId="4"/>
  </si>
  <si>
    <t>について、必要な事項を記入して添えてください。</t>
  </si>
  <si>
    <t>１１欄は、軽微な設計変更が２以上あるときは、その一について記入し、別紙にその他の軽微な設計変更</t>
    <phoneticPr fontId="4"/>
  </si>
  <si>
    <t>９欄及び１０欄は、記入欄が不足する場合には、別紙に必要な事項を記入して添えてください。</t>
    <phoneticPr fontId="4"/>
  </si>
  <si>
    <t>８欄の｢ハ｣は、検査対象となる部分の床面積に相当する面積を記入してください。</t>
    <phoneticPr fontId="4"/>
  </si>
  <si>
    <t>さい。</t>
  </si>
  <si>
    <t>３欄、４欄及び５欄は、計画変更の確認を受けている場合は直前の計画変更の確認について記載してくだ</t>
    <phoneticPr fontId="4"/>
  </si>
  <si>
    <t>番号を記載してください。</t>
  </si>
  <si>
    <t>２欄の｢ハ｣は、認証型式部材等製造者が製造をした当該認証に係る型式部材等を有する場合に、その認証</t>
    <phoneticPr fontId="4"/>
  </si>
  <si>
    <t>④</t>
  </si>
  <si>
    <t>２欄の｢ロ｣は、該当するチェックボックスに｢レ｣マークを入れてください。</t>
    <phoneticPr fontId="4"/>
  </si>
  <si>
    <t>数字を記入してください。</t>
  </si>
  <si>
    <t>２欄の｢イ｣は、建築物が建築基準法施行令第１０条各号に掲げる建築物に該当する場合に、当該各号の</t>
    <phoneticPr fontId="4"/>
  </si>
  <si>
    <t>住居表示がさだまっているときは、１欄の｢ロ｣に記入してください。</t>
    <phoneticPr fontId="4"/>
  </si>
  <si>
    <t>第三面関係</t>
  </si>
  <si>
    <t>４．</t>
  </si>
  <si>
    <t>建築物又は工作物の名称又は工事名が定まっているときは、７欄に記入してください。</t>
    <phoneticPr fontId="4"/>
  </si>
  <si>
    <t>いて棟別にそれぞれ必要な事項を記入して添えてください。</t>
    <rPh sb="2" eb="3">
      <t>トウ</t>
    </rPh>
    <rPh sb="3" eb="4">
      <t>ベツ</t>
    </rPh>
    <rPh sb="9" eb="11">
      <t>ヒツヨウ</t>
    </rPh>
    <rPh sb="12" eb="14">
      <t>ジコウ</t>
    </rPh>
    <rPh sb="15" eb="17">
      <t>キニュウ</t>
    </rPh>
    <rPh sb="19" eb="20">
      <t>ソ</t>
    </rPh>
    <phoneticPr fontId="4"/>
  </si>
  <si>
    <t>６欄は、工事施工者が２以上のときは、代表となる工事施工者について記入し、別紙に他の工事施工者につ</t>
    <rPh sb="1" eb="2">
      <t>ラン</t>
    </rPh>
    <rPh sb="4" eb="6">
      <t>コウジ</t>
    </rPh>
    <rPh sb="6" eb="8">
      <t>セコウ</t>
    </rPh>
    <rPh sb="8" eb="9">
      <t>シャ</t>
    </rPh>
    <rPh sb="11" eb="13">
      <t>イジョウ</t>
    </rPh>
    <rPh sb="18" eb="20">
      <t>ダイヒョウ</t>
    </rPh>
    <rPh sb="23" eb="25">
      <t>コウジ</t>
    </rPh>
    <rPh sb="25" eb="27">
      <t>セコウ</t>
    </rPh>
    <rPh sb="27" eb="28">
      <t>シャ</t>
    </rPh>
    <rPh sb="32" eb="34">
      <t>キニュウ</t>
    </rPh>
    <rPh sb="36" eb="38">
      <t>ベッシ</t>
    </rPh>
    <rPh sb="39" eb="40">
      <t>ホカ</t>
    </rPh>
    <rPh sb="41" eb="43">
      <t>コウジ</t>
    </rPh>
    <rPh sb="43" eb="45">
      <t>セコウ</t>
    </rPh>
    <rPh sb="45" eb="46">
      <t>シャ</t>
    </rPh>
    <phoneticPr fontId="4"/>
  </si>
  <si>
    <t>⑥</t>
    <phoneticPr fontId="4"/>
  </si>
  <si>
    <t>登録を受けている場合の当該登録番号を書いてください。</t>
    <rPh sb="0" eb="2">
      <t>トウロク</t>
    </rPh>
    <rPh sb="3" eb="4">
      <t>ウ</t>
    </rPh>
    <rPh sb="8" eb="10">
      <t>バアイ</t>
    </rPh>
    <rPh sb="11" eb="13">
      <t>トウガイ</t>
    </rPh>
    <rPh sb="13" eb="15">
      <t>トウロク</t>
    </rPh>
    <rPh sb="15" eb="17">
      <t>バンゴウ</t>
    </rPh>
    <rPh sb="18" eb="19">
      <t>カ</t>
    </rPh>
    <phoneticPr fontId="4"/>
  </si>
  <si>
    <t>者の住所を、登録番号は建築士法施行規則（昭和２５年建築省令第３８号）第１７条の３５第１項の規定による</t>
    <rPh sb="0" eb="1">
      <t>モノ</t>
    </rPh>
    <rPh sb="2" eb="4">
      <t>ジュウショ</t>
    </rPh>
    <rPh sb="6" eb="8">
      <t>トウロク</t>
    </rPh>
    <rPh sb="8" eb="10">
      <t>バンゴウ</t>
    </rPh>
    <rPh sb="11" eb="13">
      <t>ケンチク</t>
    </rPh>
    <rPh sb="13" eb="14">
      <t>シ</t>
    </rPh>
    <rPh sb="14" eb="15">
      <t>ホウ</t>
    </rPh>
    <rPh sb="15" eb="17">
      <t>シコウ</t>
    </rPh>
    <rPh sb="17" eb="19">
      <t>キソク</t>
    </rPh>
    <rPh sb="20" eb="22">
      <t>ショウワ</t>
    </rPh>
    <rPh sb="24" eb="25">
      <t>ネン</t>
    </rPh>
    <rPh sb="25" eb="27">
      <t>ケンチク</t>
    </rPh>
    <rPh sb="27" eb="28">
      <t>ショウ</t>
    </rPh>
    <rPh sb="28" eb="29">
      <t>レイ</t>
    </rPh>
    <rPh sb="29" eb="30">
      <t>ダイ</t>
    </rPh>
    <rPh sb="32" eb="33">
      <t>ゴウ</t>
    </rPh>
    <rPh sb="34" eb="35">
      <t>ダイ</t>
    </rPh>
    <rPh sb="37" eb="38">
      <t>ジョウ</t>
    </rPh>
    <rPh sb="41" eb="42">
      <t>ダイ</t>
    </rPh>
    <rPh sb="43" eb="44">
      <t>コウ</t>
    </rPh>
    <rPh sb="45" eb="47">
      <t>キテイ</t>
    </rPh>
    <phoneticPr fontId="4"/>
  </si>
  <si>
    <t>有する者について記入し、所在地は、その者が勤務しているときは勤務先の住所を、勤務していないときはその</t>
    <rPh sb="3" eb="4">
      <t>モノ</t>
    </rPh>
    <rPh sb="8" eb="9">
      <t>キ</t>
    </rPh>
    <rPh sb="9" eb="10">
      <t>ニュウ</t>
    </rPh>
    <rPh sb="12" eb="15">
      <t>ショザイチ</t>
    </rPh>
    <rPh sb="19" eb="20">
      <t>モノ</t>
    </rPh>
    <rPh sb="21" eb="23">
      <t>キンム</t>
    </rPh>
    <rPh sb="30" eb="32">
      <t>キンム</t>
    </rPh>
    <rPh sb="32" eb="33">
      <t>サキ</t>
    </rPh>
    <rPh sb="34" eb="36">
      <t>ジュウショ</t>
    </rPh>
    <rPh sb="38" eb="40">
      <t>キンム</t>
    </rPh>
    <phoneticPr fontId="4"/>
  </si>
  <si>
    <t>５欄は、建築士法第２０条第５項に規定する場合（工事監理に係る場合に限る。）に、同項に定める資格を</t>
    <rPh sb="1" eb="2">
      <t>ラン</t>
    </rPh>
    <rPh sb="4" eb="6">
      <t>ケンチク</t>
    </rPh>
    <rPh sb="6" eb="7">
      <t>シ</t>
    </rPh>
    <rPh sb="7" eb="8">
      <t>ホウ</t>
    </rPh>
    <rPh sb="8" eb="9">
      <t>ダイ</t>
    </rPh>
    <rPh sb="11" eb="12">
      <t>ジョウ</t>
    </rPh>
    <rPh sb="12" eb="13">
      <t>ダイ</t>
    </rPh>
    <rPh sb="14" eb="15">
      <t>コウ</t>
    </rPh>
    <rPh sb="16" eb="18">
      <t>キテイ</t>
    </rPh>
    <rPh sb="20" eb="22">
      <t>バアイ</t>
    </rPh>
    <rPh sb="28" eb="29">
      <t>カカ</t>
    </rPh>
    <rPh sb="30" eb="32">
      <t>バアイ</t>
    </rPh>
    <rPh sb="33" eb="34">
      <t>カギ</t>
    </rPh>
    <rPh sb="39" eb="40">
      <t>ドウ</t>
    </rPh>
    <rPh sb="40" eb="41">
      <t>コウ</t>
    </rPh>
    <rPh sb="42" eb="43">
      <t>サダ</t>
    </rPh>
    <rPh sb="45" eb="47">
      <t>シカク</t>
    </rPh>
    <phoneticPr fontId="4"/>
  </si>
  <si>
    <t>⑤</t>
    <phoneticPr fontId="4"/>
  </si>
  <si>
    <t>聴いた者について記入してください。記入欄が不足する場合には、別紙に必要な事項を記入して添えてください。</t>
    <rPh sb="3" eb="4">
      <t>モノ</t>
    </rPh>
    <rPh sb="8" eb="9">
      <t>キ</t>
    </rPh>
    <rPh sb="9" eb="10">
      <t>ニュウ</t>
    </rPh>
    <rPh sb="17" eb="18">
      <t>キ</t>
    </rPh>
    <rPh sb="18" eb="19">
      <t>ニュウ</t>
    </rPh>
    <rPh sb="19" eb="20">
      <t>ラン</t>
    </rPh>
    <rPh sb="21" eb="23">
      <t>フソク</t>
    </rPh>
    <rPh sb="25" eb="27">
      <t>バアイ</t>
    </rPh>
    <rPh sb="30" eb="32">
      <t>ベッシ</t>
    </rPh>
    <rPh sb="33" eb="35">
      <t>ヒツヨウ</t>
    </rPh>
    <rPh sb="36" eb="38">
      <t>ジコウ</t>
    </rPh>
    <rPh sb="39" eb="41">
      <t>キニュウ</t>
    </rPh>
    <rPh sb="43" eb="44">
      <t>ソ</t>
    </rPh>
    <phoneticPr fontId="4"/>
  </si>
  <si>
    <t>た者並びに申請に係る建築物に係る他のすべての設計者、工事監理者及び建築設備の工事監理に関し意見を</t>
    <rPh sb="1" eb="2">
      <t>モノ</t>
    </rPh>
    <rPh sb="2" eb="3">
      <t>ナラ</t>
    </rPh>
    <rPh sb="5" eb="7">
      <t>シンセイ</t>
    </rPh>
    <rPh sb="8" eb="9">
      <t>カカ</t>
    </rPh>
    <rPh sb="10" eb="13">
      <t>ケンチクブツ</t>
    </rPh>
    <rPh sb="14" eb="15">
      <t>カカ</t>
    </rPh>
    <rPh sb="16" eb="17">
      <t>ホカ</t>
    </rPh>
    <rPh sb="22" eb="25">
      <t>セッケイシャ</t>
    </rPh>
    <rPh sb="26" eb="28">
      <t>コウジ</t>
    </rPh>
    <rPh sb="28" eb="30">
      <t>カンリ</t>
    </rPh>
    <rPh sb="30" eb="31">
      <t>シャ</t>
    </rPh>
    <rPh sb="31" eb="32">
      <t>オヨ</t>
    </rPh>
    <rPh sb="33" eb="35">
      <t>ケンチク</t>
    </rPh>
    <rPh sb="35" eb="37">
      <t>セツビ</t>
    </rPh>
    <rPh sb="38" eb="40">
      <t>コウジ</t>
    </rPh>
    <rPh sb="40" eb="42">
      <t>カンリ</t>
    </rPh>
    <rPh sb="43" eb="44">
      <t>カン</t>
    </rPh>
    <rPh sb="45" eb="47">
      <t>イケン</t>
    </rPh>
    <phoneticPr fontId="4"/>
  </si>
  <si>
    <t>３欄、４欄及び５欄は、それぞれ代表となる設計者、工事監理者及び建築設備の工事監理に関し意見を聴い</t>
    <rPh sb="1" eb="2">
      <t>ラン</t>
    </rPh>
    <rPh sb="5" eb="6">
      <t>オヨ</t>
    </rPh>
    <rPh sb="8" eb="9">
      <t>ラン</t>
    </rPh>
    <rPh sb="15" eb="17">
      <t>ダイヒョウ</t>
    </rPh>
    <rPh sb="20" eb="23">
      <t>セッケイシャ</t>
    </rPh>
    <rPh sb="24" eb="26">
      <t>コウジ</t>
    </rPh>
    <rPh sb="26" eb="28">
      <t>カンリ</t>
    </rPh>
    <rPh sb="28" eb="29">
      <t>シャ</t>
    </rPh>
    <rPh sb="29" eb="30">
      <t>オヨ</t>
    </rPh>
    <rPh sb="31" eb="33">
      <t>ケンチク</t>
    </rPh>
    <rPh sb="33" eb="35">
      <t>セツビ</t>
    </rPh>
    <rPh sb="36" eb="38">
      <t>コウジ</t>
    </rPh>
    <rPh sb="38" eb="40">
      <t>カンリ</t>
    </rPh>
    <rPh sb="41" eb="42">
      <t>カン</t>
    </rPh>
    <rPh sb="43" eb="45">
      <t>イケン</t>
    </rPh>
    <rPh sb="46" eb="47">
      <t>キ</t>
    </rPh>
    <phoneticPr fontId="4"/>
  </si>
  <si>
    <t>てください。</t>
  </si>
  <si>
    <t>書き、建築士事務所に属していないときは、所在地はそれぞれ代理者、設計者又は工事監理者の住所を書い</t>
  </si>
  <si>
    <t>２欄、３欄及び５欄は、代理者、設計者又は工事監理者が建築士事務書所に属しているときは、その名称を</t>
    <phoneticPr fontId="4"/>
  </si>
  <si>
    <t>建築主、設置者又は築造主からの委任を受けて申請を行う者がいる場合は、２欄に記入してください。</t>
    <phoneticPr fontId="4"/>
  </si>
  <si>
    <t>し、別紙に他の建築主、設置者又は築造主についてそれぞれ必要な事項を記入して添えてください。</t>
  </si>
  <si>
    <t>建築主、設置者又は築造主が２以上のときは、１欄は代表となる建築主、設置者又は築造主について記入</t>
    <phoneticPr fontId="4"/>
  </si>
  <si>
    <t>※印のある欄は記入しないでください。</t>
    <phoneticPr fontId="4"/>
  </si>
  <si>
    <t>は、｢工作物（昇降機）｣のチェックボックスに｢レ｣マークを入れてください。</t>
  </si>
  <si>
    <t>建築基準法第８８条第１項に規定する工作物のうち同法施行令第１３８条第２項第１号に掲げるものにあって</t>
    <phoneticPr fontId="4"/>
  </si>
  <si>
    <t>｢検査を申請する建築物等｣の欄は、該当するチェックボックスに｢レ｣マークを入れてください。</t>
    <phoneticPr fontId="4"/>
  </si>
  <si>
    <t>　　（注意）</t>
  </si>
  <si>
    <t>この書類に記載すべき事項を含む報告書を別に添付すれば、この書類を別途提出する必要はありません。</t>
  </si>
  <si>
    <t>⑪</t>
    <phoneticPr fontId="4"/>
  </si>
  <si>
    <t>その他ここに書き表されない事項で特に報告すべき事項は、備考欄又は別紙に記載して添えて下さい。</t>
  </si>
  <si>
    <t>消防法（昭和２３年法律第１８６号）第９条の２第１項に規定する住宅用防災機器の位置及び種類</t>
    <rPh sb="0" eb="3">
      <t>ショウボウホウ</t>
    </rPh>
    <rPh sb="4" eb="6">
      <t>ショウワ</t>
    </rPh>
    <rPh sb="8" eb="9">
      <t>ネン</t>
    </rPh>
    <rPh sb="9" eb="11">
      <t>ホウリツ</t>
    </rPh>
    <rPh sb="11" eb="12">
      <t>ダイ</t>
    </rPh>
    <rPh sb="15" eb="16">
      <t>ゴウ</t>
    </rPh>
    <rPh sb="17" eb="18">
      <t>ダイ</t>
    </rPh>
    <rPh sb="19" eb="20">
      <t>ジョウ</t>
    </rPh>
    <rPh sb="22" eb="23">
      <t>ダイ</t>
    </rPh>
    <rPh sb="24" eb="25">
      <t>コウ</t>
    </rPh>
    <rPh sb="26" eb="28">
      <t>キテイ</t>
    </rPh>
    <rPh sb="30" eb="33">
      <t>ジュウタクヨウ</t>
    </rPh>
    <rPh sb="33" eb="35">
      <t>ボウサイ</t>
    </rPh>
    <rPh sb="35" eb="37">
      <t>キキ</t>
    </rPh>
    <rPh sb="38" eb="40">
      <t>イチ</t>
    </rPh>
    <rPh sb="40" eb="41">
      <t>オヨ</t>
    </rPh>
    <rPh sb="42" eb="44">
      <t>シュルイ</t>
    </rPh>
    <phoneticPr fontId="4"/>
  </si>
  <si>
    <t>記入して下さい。また、不適の場合には建築主に対して行った報告の内容を記載して下さい。</t>
  </si>
  <si>
    <t>｢照合結果｣は、｢適｣・｢不適｣のいずれかを記入し、工事施工者が注意に従わなかった場合には、｢不適｣を</t>
  </si>
  <si>
    <t>⑨</t>
    <phoneticPr fontId="4"/>
  </si>
  <si>
    <t>る部分及び同法第３５条の適用を受ける部分について記載してください。</t>
    <rPh sb="3" eb="4">
      <t>オヨ</t>
    </rPh>
    <rPh sb="5" eb="6">
      <t>ドウ</t>
    </rPh>
    <rPh sb="6" eb="7">
      <t>ホウ</t>
    </rPh>
    <rPh sb="7" eb="8">
      <t>ダイ</t>
    </rPh>
    <rPh sb="10" eb="11">
      <t>ジョウ</t>
    </rPh>
    <rPh sb="12" eb="14">
      <t>テキヨウ</t>
    </rPh>
    <rPh sb="15" eb="16">
      <t>ウ</t>
    </rPh>
    <rPh sb="18" eb="20">
      <t>ブブン</t>
    </rPh>
    <phoneticPr fontId="4"/>
  </si>
  <si>
    <t>｢開口部｣は、防火設備の設置が義務付けられている部分、建築基準法第２８条第１項の規定の適用を受け</t>
  </si>
  <si>
    <t>｢天井及び壁の室内に面する部分に係る仕上げ｣は、建築基準法第３５条の２の規定の適用を受ける部分に</t>
  </si>
  <si>
    <t>る内装の仕上げの部分及び当該部分の面積について記載してください。</t>
  </si>
  <si>
    <t>「居室の内装の仕上げに用いる建築材料の種別及び当該建築材料を用いる部分の面積」は、建築基準法施</t>
  </si>
  <si>
    <t xml:space="preserve"> 「特定天井に用いる材料の種類並びに当該特定天井の構造及び施工状況」は、建築基準法施行令第３９条</t>
    <phoneticPr fontId="4"/>
  </si>
  <si>
    <t>接合状況のうち、鋼材等の金属材料の溶接又は圧接部分に係る内部欠陥の検査、強度検査等の確認につ</t>
  </si>
  <si>
    <t>申請建築物が複数の構造方法からなる場合には、それぞれの構造の部分ごとに記載してください。</t>
  </si>
  <si>
    <t>入する必要はありません。</t>
  </si>
  <si>
    <t>工事監理の状況についてこの書類に記載すべき事項を記載した書類を別に添付すれば、その部分について記</t>
  </si>
  <si>
    <t>監理の状況について記入する必要はありません。また、それ以外の場合で、確認から直前の中間検査までの</t>
    <rPh sb="3" eb="5">
      <t>ジョウキョウ</t>
    </rPh>
    <rPh sb="9" eb="11">
      <t>キニュウ</t>
    </rPh>
    <rPh sb="13" eb="15">
      <t>ヒツヨウ</t>
    </rPh>
    <rPh sb="27" eb="29">
      <t>イガイ</t>
    </rPh>
    <rPh sb="30" eb="32">
      <t>バアイ</t>
    </rPh>
    <rPh sb="34" eb="36">
      <t>カクニン</t>
    </rPh>
    <rPh sb="38" eb="40">
      <t>チョクゼン</t>
    </rPh>
    <rPh sb="41" eb="43">
      <t>チュウカン</t>
    </rPh>
    <rPh sb="43" eb="45">
      <t>ケンサ</t>
    </rPh>
    <phoneticPr fontId="4"/>
  </si>
  <si>
    <t>監理の状況について記載してください。ただし、特定工程に係る建築物にあっては、この申請を直前の中間検</t>
  </si>
  <si>
    <t>申請建築物（建築基準法第７条の５及び第６８条の２０第２項（建築物である認証型式部材等に限る。）の適</t>
  </si>
  <si>
    <t>の適用を受ける場合は、その根拠となる規定及び不適合の規定を１１欄又は別紙に記載して添えてください。</t>
    <rPh sb="1" eb="3">
      <t>テキヨウ</t>
    </rPh>
    <rPh sb="4" eb="5">
      <t>ウ</t>
    </rPh>
    <rPh sb="7" eb="9">
      <t>バアイ</t>
    </rPh>
    <rPh sb="13" eb="15">
      <t>コンキョ</t>
    </rPh>
    <rPh sb="18" eb="20">
      <t>キテイ</t>
    </rPh>
    <rPh sb="20" eb="21">
      <t>オヨ</t>
    </rPh>
    <rPh sb="22" eb="25">
      <t>フテキゴウ</t>
    </rPh>
    <rPh sb="26" eb="28">
      <t>キテイ</t>
    </rPh>
    <rPh sb="31" eb="32">
      <t>ラン</t>
    </rPh>
    <rPh sb="32" eb="33">
      <t>マタ</t>
    </rPh>
    <rPh sb="34" eb="36">
      <t>ベッシ</t>
    </rPh>
    <rPh sb="37" eb="39">
      <t>キサイ</t>
    </rPh>
    <rPh sb="41" eb="42">
      <t>ソ</t>
    </rPh>
    <phoneticPr fontId="4"/>
  </si>
  <si>
    <t>検査後も引き続き建築基準法第３条第２項（同法第８６条の９第１項において準用する場合を含む。）の規定</t>
    <rPh sb="0" eb="2">
      <t>ケンサ</t>
    </rPh>
    <rPh sb="2" eb="3">
      <t>ゴ</t>
    </rPh>
    <rPh sb="4" eb="5">
      <t>ヒ</t>
    </rPh>
    <rPh sb="6" eb="7">
      <t>ツヅ</t>
    </rPh>
    <rPh sb="8" eb="10">
      <t>ケンチク</t>
    </rPh>
    <rPh sb="10" eb="13">
      <t>キジュンホウ</t>
    </rPh>
    <rPh sb="13" eb="14">
      <t>ダイ</t>
    </rPh>
    <rPh sb="15" eb="16">
      <t>ジョウ</t>
    </rPh>
    <rPh sb="16" eb="17">
      <t>ダイ</t>
    </rPh>
    <rPh sb="18" eb="19">
      <t>コウ</t>
    </rPh>
    <rPh sb="20" eb="21">
      <t>ドウ</t>
    </rPh>
    <rPh sb="21" eb="22">
      <t>ホウ</t>
    </rPh>
    <rPh sb="22" eb="23">
      <t>ダイ</t>
    </rPh>
    <rPh sb="25" eb="26">
      <t>ジョウ</t>
    </rPh>
    <rPh sb="28" eb="29">
      <t>ダイ</t>
    </rPh>
    <rPh sb="30" eb="31">
      <t>コウ</t>
    </rPh>
    <rPh sb="35" eb="37">
      <t>ジュンヨウ</t>
    </rPh>
    <rPh sb="39" eb="41">
      <t>バアイ</t>
    </rPh>
    <rPh sb="42" eb="43">
      <t>フク</t>
    </rPh>
    <phoneticPr fontId="4"/>
  </si>
  <si>
    <t>が確かめられた旨の図書を添えてください。</t>
    <rPh sb="1" eb="2">
      <t>タシ</t>
    </rPh>
    <rPh sb="7" eb="8">
      <t>ムネ</t>
    </rPh>
    <rPh sb="9" eb="11">
      <t>トショ</t>
    </rPh>
    <rPh sb="12" eb="13">
      <t>ソ</t>
    </rPh>
    <phoneticPr fontId="4"/>
  </si>
  <si>
    <t>１０欄は、申請建築物について変更後も建築物の計画が建築基準関係規定に適合することが明らかなこと</t>
    <rPh sb="2" eb="3">
      <t>ラン</t>
    </rPh>
    <rPh sb="5" eb="7">
      <t>シンセイ</t>
    </rPh>
    <rPh sb="7" eb="10">
      <t>ケンチクブツ</t>
    </rPh>
    <rPh sb="14" eb="16">
      <t>ヘンコウ</t>
    </rPh>
    <rPh sb="16" eb="17">
      <t>ゴ</t>
    </rPh>
    <rPh sb="18" eb="21">
      <t>ケンチクブツ</t>
    </rPh>
    <rPh sb="22" eb="24">
      <t>ケイカク</t>
    </rPh>
    <rPh sb="25" eb="27">
      <t>ケンチク</t>
    </rPh>
    <rPh sb="27" eb="29">
      <t>キジュン</t>
    </rPh>
    <rPh sb="29" eb="31">
      <t>カンケイ</t>
    </rPh>
    <rPh sb="31" eb="33">
      <t>キテイ</t>
    </rPh>
    <rPh sb="34" eb="36">
      <t>テキゴウ</t>
    </rPh>
    <rPh sb="41" eb="42">
      <t>アキ</t>
    </rPh>
    <phoneticPr fontId="4"/>
  </si>
  <si>
    <t>⑩</t>
    <phoneticPr fontId="4"/>
  </si>
  <si>
    <t>はありません。</t>
  </si>
  <si>
    <t>の概要についてこの欄に記載すべき事項を記載した書類を別に添付すれば、その部分について記入する必要</t>
  </si>
  <si>
    <t>入する必要はありません。また、それ以外の場合で、確認から直前の中間検査までに生じた軽微な設計変更</t>
  </si>
  <si>
    <t>評価センターに対して行う場合は、確認から直前の中間検査までに生じた軽微な設計変更の概要について記</t>
  </si>
  <si>
    <t>１０欄は、特定工程に係る建築物にあっては、この申請を直前の中間検査を申請した株式会社東日本住宅</t>
  </si>
  <si>
    <t>１０欄の｢ロ｣は、変更の内容、変更の理由等の概要を記入してください。</t>
  </si>
  <si>
    <t>ついて、必要な事項を記入して添えてください。</t>
  </si>
  <si>
    <t>１０欄は、軽微な設計変更が２以上あるときは、その一について記入し、別紙にその他の軽微な設計変更に</t>
  </si>
  <si>
    <t>９欄は、記入欄が不足する場合には、別紙に必要な事項を記入し添えてください。</t>
  </si>
  <si>
    <t>３欄、４欄及び５欄は、計画変更の確認を受けている場合は直前の計画変更の確認について記載してくだ</t>
  </si>
  <si>
    <t>２欄の｢ハ｣は、認証型式部材等製造者が製造した当該認証に係る型式部材等を有する場合に、その認証</t>
  </si>
  <si>
    <t>２欄の｢ロ｣は、該当するチェックボックスに｢レ｣マークを入れてください。</t>
  </si>
  <si>
    <t>の数字を記入してください。</t>
  </si>
  <si>
    <t>２欄の｢イ｣は、建築物が建築基準法施行令第１０条各号に掲げる建築物に該当する場合に、当該各号</t>
    <phoneticPr fontId="4"/>
  </si>
  <si>
    <t>２欄、３欄及び５欄は、代理者、設計者又は工事監理者が建築士事務所に属しているときは、その名称を</t>
    <phoneticPr fontId="4"/>
  </si>
  <si>
    <t>建築主、設置者又は築造主からの委任を受けて申請を行う者がいる場合においては、２欄に記入してください。</t>
    <phoneticPr fontId="4"/>
  </si>
  <si>
    <t>別紙に他の建築主、設置者又は築造主についてそれぞれ必要な事項を記入して添えてください。</t>
  </si>
  <si>
    <t>建築主、設置者又は築造主が２以上のときは、１欄は代表となる建築主、設置者又は築造主について記入し、</t>
    <phoneticPr fontId="4"/>
  </si>
  <si>
    <t>｢検査を申請する建築物等｣の欄は、該当するチェックボックスに｢レ｣マークを入れてください。</t>
  </si>
  <si>
    <t>般-26</t>
    <phoneticPr fontId="4"/>
  </si>
  <si>
    <t>般-25</t>
  </si>
  <si>
    <t>岩手県知事</t>
    <rPh sb="0" eb="3">
      <t>イワテケン</t>
    </rPh>
    <rPh sb="3" eb="5">
      <t>チジ</t>
    </rPh>
    <phoneticPr fontId="4"/>
  </si>
  <si>
    <t>2階の床版の配筋工事</t>
  </si>
  <si>
    <t>特定用途制限地域</t>
    <rPh sb="0" eb="2">
      <t>トクテイ</t>
    </rPh>
    <rPh sb="2" eb="4">
      <t>ヨウト</t>
    </rPh>
    <rPh sb="4" eb="6">
      <t>セイゲン</t>
    </rPh>
    <rPh sb="6" eb="8">
      <t>チイキ</t>
    </rPh>
    <phoneticPr fontId="4"/>
  </si>
  <si>
    <t>福島県知事</t>
    <rPh sb="0" eb="3">
      <t>フクシマケン</t>
    </rPh>
    <rPh sb="3" eb="5">
      <t>チジ</t>
    </rPh>
    <phoneticPr fontId="4"/>
  </si>
  <si>
    <t>岩手県</t>
    <rPh sb="0" eb="3">
      <t>イワテケン</t>
    </rPh>
    <phoneticPr fontId="4"/>
  </si>
  <si>
    <t>2階の床版の取付け工事</t>
  </si>
  <si>
    <t>下水道処理区域</t>
    <rPh sb="0" eb="3">
      <t>ゲスイドウ</t>
    </rPh>
    <rPh sb="3" eb="5">
      <t>ショリ</t>
    </rPh>
    <rPh sb="5" eb="7">
      <t>クイキ</t>
    </rPh>
    <phoneticPr fontId="4"/>
  </si>
  <si>
    <t>北海道知事</t>
    <rPh sb="0" eb="3">
      <t>ホッカイドウ</t>
    </rPh>
    <rPh sb="3" eb="5">
      <t>チジ</t>
    </rPh>
    <phoneticPr fontId="4"/>
  </si>
  <si>
    <t>福島県</t>
    <rPh sb="0" eb="3">
      <t>フクシマケン</t>
    </rPh>
    <phoneticPr fontId="4"/>
  </si>
  <si>
    <t>1階の建て方工事</t>
  </si>
  <si>
    <t>法第22条区域</t>
    <phoneticPr fontId="4"/>
  </si>
  <si>
    <t>工業地域</t>
  </si>
  <si>
    <t>山形県知事</t>
    <rPh sb="0" eb="2">
      <t>ヤマガタ</t>
    </rPh>
    <rPh sb="2" eb="5">
      <t>ケンチジ</t>
    </rPh>
    <phoneticPr fontId="4"/>
  </si>
  <si>
    <t>北海道</t>
    <rPh sb="0" eb="3">
      <t>ホッカイドウ</t>
    </rPh>
    <phoneticPr fontId="4"/>
  </si>
  <si>
    <t>屋根の小屋組工事及び耐力壁の工事</t>
  </si>
  <si>
    <t>土地区画整理事業計画区域</t>
    <phoneticPr fontId="4"/>
  </si>
  <si>
    <t>指定なし</t>
  </si>
  <si>
    <t>宮城県知事</t>
    <rPh sb="0" eb="3">
      <t>ミヤギケン</t>
    </rPh>
    <rPh sb="3" eb="5">
      <t>チジ</t>
    </rPh>
    <phoneticPr fontId="4"/>
  </si>
  <si>
    <t>宮城県</t>
    <rPh sb="0" eb="2">
      <t>ミヤギ</t>
    </rPh>
    <rPh sb="2" eb="3">
      <t>ケン</t>
    </rPh>
    <phoneticPr fontId="4"/>
  </si>
  <si>
    <t>屋根の小屋組工事及び構造耐力上主要な軸組工事</t>
  </si>
  <si>
    <t>地区計画区域内</t>
  </si>
  <si>
    <t>準工業地域</t>
  </si>
  <si>
    <t>静岡県知事</t>
  </si>
  <si>
    <t>山形県</t>
    <rPh sb="0" eb="2">
      <t>ヤマガタ</t>
    </rPh>
    <rPh sb="2" eb="3">
      <t>ケン</t>
    </rPh>
    <phoneticPr fontId="4"/>
  </si>
  <si>
    <t>地下4階</t>
    <rPh sb="0" eb="2">
      <t>チカ</t>
    </rPh>
    <rPh sb="3" eb="4">
      <t>カイ</t>
    </rPh>
    <phoneticPr fontId="4"/>
  </si>
  <si>
    <t>１階鉄骨建て方完了時</t>
    <rPh sb="1" eb="2">
      <t>カイ</t>
    </rPh>
    <rPh sb="2" eb="4">
      <t>テッコツ</t>
    </rPh>
    <rPh sb="4" eb="5">
      <t>タ</t>
    </rPh>
    <rPh sb="6" eb="7">
      <t>カタ</t>
    </rPh>
    <rPh sb="7" eb="9">
      <t>カンリョウ</t>
    </rPh>
    <rPh sb="9" eb="10">
      <t>ジ</t>
    </rPh>
    <phoneticPr fontId="4"/>
  </si>
  <si>
    <t>第７種高度地区</t>
  </si>
  <si>
    <t>軽量鉄骨造</t>
  </si>
  <si>
    <t>商業地域</t>
  </si>
  <si>
    <t>山梨県知事</t>
  </si>
  <si>
    <t>山梨県</t>
  </si>
  <si>
    <t>東北支店</t>
    <rPh sb="0" eb="2">
      <t>トウホク</t>
    </rPh>
    <rPh sb="2" eb="4">
      <t>シテン</t>
    </rPh>
    <phoneticPr fontId="4"/>
  </si>
  <si>
    <t>地下3階</t>
    <rPh sb="0" eb="2">
      <t>チカ</t>
    </rPh>
    <rPh sb="3" eb="4">
      <t>カイ</t>
    </rPh>
    <phoneticPr fontId="4"/>
  </si>
  <si>
    <t>小屋組工事完了時</t>
  </si>
  <si>
    <t>第６種高度地区</t>
  </si>
  <si>
    <t>組積造</t>
  </si>
  <si>
    <t>近隣商業地域</t>
  </si>
  <si>
    <t>特-26</t>
    <phoneticPr fontId="4"/>
  </si>
  <si>
    <t>茨城県知事</t>
  </si>
  <si>
    <t>静岡県</t>
  </si>
  <si>
    <t>地下2階</t>
    <rPh sb="0" eb="2">
      <t>チカ</t>
    </rPh>
    <rPh sb="3" eb="4">
      <t>カイ</t>
    </rPh>
    <phoneticPr fontId="4"/>
  </si>
  <si>
    <t>屋根工事及び耐力壁の工事</t>
  </si>
  <si>
    <t>第５種高度地区</t>
  </si>
  <si>
    <t>鉄筋コンクリート造</t>
  </si>
  <si>
    <t>準住居地域</t>
  </si>
  <si>
    <t>特-25</t>
  </si>
  <si>
    <t>群馬県知事</t>
  </si>
  <si>
    <t>茨城県</t>
  </si>
  <si>
    <t>工作物（法第８８条第２項）</t>
  </si>
  <si>
    <t>地下1階</t>
    <rPh sb="0" eb="2">
      <t>チカ</t>
    </rPh>
    <rPh sb="3" eb="4">
      <t>カイ</t>
    </rPh>
    <phoneticPr fontId="4"/>
  </si>
  <si>
    <t>屋根工事及び軸組みの工事</t>
  </si>
  <si>
    <t>第４種高度地区</t>
  </si>
  <si>
    <t>鉄骨造</t>
  </si>
  <si>
    <t>第二種住居地域</t>
  </si>
  <si>
    <t>栃木県知事</t>
  </si>
  <si>
    <t>群馬県</t>
  </si>
  <si>
    <t>北関東支店</t>
    <rPh sb="0" eb="1">
      <t>キタ</t>
    </rPh>
    <rPh sb="1" eb="3">
      <t>カントウ</t>
    </rPh>
    <rPh sb="3" eb="5">
      <t>シテン</t>
    </rPh>
    <phoneticPr fontId="4"/>
  </si>
  <si>
    <t>4階</t>
    <rPh sb="1" eb="2">
      <t>カイ</t>
    </rPh>
    <phoneticPr fontId="4"/>
  </si>
  <si>
    <t>第5回</t>
    <rPh sb="0" eb="1">
      <t>ダイ</t>
    </rPh>
    <rPh sb="2" eb="3">
      <t>カイ</t>
    </rPh>
    <phoneticPr fontId="4"/>
  </si>
  <si>
    <t>２階の床工事</t>
  </si>
  <si>
    <t>第３種高度地区</t>
  </si>
  <si>
    <t>準耐火建築物（ロ－２）</t>
  </si>
  <si>
    <t>鉄骨鉄筋コンクリート造</t>
  </si>
  <si>
    <t>第一種住居地域</t>
  </si>
  <si>
    <t>千葉県知事</t>
  </si>
  <si>
    <t>栃木県</t>
  </si>
  <si>
    <t>埼玉支店</t>
  </si>
  <si>
    <t>工作物（昇降機）</t>
    <rPh sb="4" eb="7">
      <t>ショウコウキ</t>
    </rPh>
    <phoneticPr fontId="4"/>
  </si>
  <si>
    <t>3階</t>
    <rPh sb="1" eb="2">
      <t>カイ</t>
    </rPh>
    <phoneticPr fontId="4"/>
  </si>
  <si>
    <t>15</t>
  </si>
  <si>
    <t>05:他に分類されない居住専用建築物</t>
    <rPh sb="3" eb="4">
      <t>タ</t>
    </rPh>
    <rPh sb="5" eb="7">
      <t>ブンルイ</t>
    </rPh>
    <rPh sb="11" eb="13">
      <t>キョジュウ</t>
    </rPh>
    <rPh sb="13" eb="15">
      <t>センヨウ</t>
    </rPh>
    <rPh sb="15" eb="18">
      <t>ケンチクブツ</t>
    </rPh>
    <phoneticPr fontId="4"/>
  </si>
  <si>
    <t>第4回</t>
    <rPh sb="0" eb="1">
      <t>ダイ</t>
    </rPh>
    <rPh sb="2" eb="3">
      <t>カイ</t>
    </rPh>
    <phoneticPr fontId="4"/>
  </si>
  <si>
    <t>屋根工事完了時</t>
  </si>
  <si>
    <t>第2種風致地区</t>
    <phoneticPr fontId="4"/>
  </si>
  <si>
    <t>準耐火建築物（ロ－１）</t>
  </si>
  <si>
    <t>薄板軽量形鋼造</t>
  </si>
  <si>
    <t>第二種中高層住居専用地域</t>
  </si>
  <si>
    <t>神奈川県知事</t>
  </si>
  <si>
    <t>千葉県</t>
  </si>
  <si>
    <t>東関東支店</t>
    <rPh sb="0" eb="1">
      <t>ヒガシ</t>
    </rPh>
    <rPh sb="1" eb="3">
      <t>カントウ</t>
    </rPh>
    <phoneticPr fontId="4"/>
  </si>
  <si>
    <t>告示対象外</t>
    <rPh sb="0" eb="2">
      <t>コクジ</t>
    </rPh>
    <rPh sb="2" eb="5">
      <t>タイショウガイ</t>
    </rPh>
    <phoneticPr fontId="4"/>
  </si>
  <si>
    <t>2階</t>
    <rPh sb="1" eb="2">
      <t>カイ</t>
    </rPh>
    <phoneticPr fontId="4"/>
  </si>
  <si>
    <t>14:食品製造業、飲料・たばこ・資料製造業、繊維工業、衣服</t>
    <rPh sb="3" eb="5">
      <t>ショクヒン</t>
    </rPh>
    <rPh sb="5" eb="8">
      <t>セイゾウギョウ</t>
    </rPh>
    <rPh sb="9" eb="11">
      <t>インリョウ</t>
    </rPh>
    <rPh sb="16" eb="18">
      <t>シリョウ</t>
    </rPh>
    <rPh sb="18" eb="21">
      <t>セイゾウギョウ</t>
    </rPh>
    <rPh sb="22" eb="24">
      <t>センイ</t>
    </rPh>
    <rPh sb="24" eb="26">
      <t>コウギョウ</t>
    </rPh>
    <rPh sb="27" eb="29">
      <t>イフク</t>
    </rPh>
    <phoneticPr fontId="4"/>
  </si>
  <si>
    <t>04:寮、寄宿舎、合宿所付属建築物</t>
    <rPh sb="12" eb="14">
      <t>フゾク</t>
    </rPh>
    <rPh sb="14" eb="17">
      <t>ケンチクブツ</t>
    </rPh>
    <phoneticPr fontId="4"/>
  </si>
  <si>
    <t>第3回</t>
    <rPh sb="0" eb="1">
      <t>ダイ</t>
    </rPh>
    <rPh sb="2" eb="3">
      <t>カイ</t>
    </rPh>
    <phoneticPr fontId="4"/>
  </si>
  <si>
    <t>全軸組緊結完了時</t>
  </si>
  <si>
    <t>第2種特別工業地区</t>
  </si>
  <si>
    <t>汲み取り（改良）</t>
    <phoneticPr fontId="4"/>
  </si>
  <si>
    <t>準耐火建築物（イ－２）</t>
    <phoneticPr fontId="4"/>
  </si>
  <si>
    <t>補強コンクリートブロック造</t>
  </si>
  <si>
    <t>第一種中高層住居専用地域</t>
  </si>
  <si>
    <t>木造</t>
  </si>
  <si>
    <t>埼玉県知事</t>
  </si>
  <si>
    <t>神奈川県</t>
  </si>
  <si>
    <t>Ｆ☆☆☆</t>
    <phoneticPr fontId="4"/>
  </si>
  <si>
    <t>1階</t>
    <rPh sb="1" eb="2">
      <t>カイ</t>
    </rPh>
    <phoneticPr fontId="4"/>
  </si>
  <si>
    <t>13:建設業</t>
    <rPh sb="3" eb="6">
      <t>ケンセツギョウ</t>
    </rPh>
    <phoneticPr fontId="4"/>
  </si>
  <si>
    <t>03:寮、寄宿舎、合宿所（付属建築物を除く）</t>
    <rPh sb="3" eb="4">
      <t>リョウ</t>
    </rPh>
    <rPh sb="5" eb="8">
      <t>キシュクシャ</t>
    </rPh>
    <rPh sb="9" eb="11">
      <t>ガッシュク</t>
    </rPh>
    <rPh sb="11" eb="12">
      <t>ジョ</t>
    </rPh>
    <rPh sb="13" eb="15">
      <t>フゾク</t>
    </rPh>
    <rPh sb="15" eb="18">
      <t>ケンチクブツ</t>
    </rPh>
    <rPh sb="19" eb="20">
      <t>ノゾ</t>
    </rPh>
    <phoneticPr fontId="4"/>
  </si>
  <si>
    <t>第2回</t>
    <rPh sb="0" eb="1">
      <t>ダイ</t>
    </rPh>
    <rPh sb="2" eb="3">
      <t>カイ</t>
    </rPh>
    <phoneticPr fontId="4"/>
  </si>
  <si>
    <t>基礎躯体緊結完了時</t>
  </si>
  <si>
    <t>第２種高度地区</t>
  </si>
  <si>
    <t>汲み取り</t>
  </si>
  <si>
    <t>準耐火建築物（イ－１）</t>
    <phoneticPr fontId="4"/>
  </si>
  <si>
    <t>無筋コンクリート造</t>
  </si>
  <si>
    <t>第二種低層住居専用地域</t>
  </si>
  <si>
    <t>東京都知事</t>
  </si>
  <si>
    <t>埼玉県</t>
  </si>
  <si>
    <t>東京支店</t>
    <rPh sb="2" eb="4">
      <t>シテン</t>
    </rPh>
    <phoneticPr fontId="4"/>
  </si>
  <si>
    <t>建築物</t>
    <rPh sb="0" eb="3">
      <t>ケンチクブツ</t>
    </rPh>
    <phoneticPr fontId="4"/>
  </si>
  <si>
    <t>Ｆ☆☆☆☆</t>
    <phoneticPr fontId="4"/>
  </si>
  <si>
    <t>PH</t>
    <phoneticPr fontId="4"/>
  </si>
  <si>
    <t>12:鉱業</t>
    <rPh sb="3" eb="5">
      <t>コウギョウ</t>
    </rPh>
    <phoneticPr fontId="4"/>
  </si>
  <si>
    <t>02:居住専用住宅付属建築物（物置、車庫等）</t>
    <rPh sb="3" eb="5">
      <t>キョジュウ</t>
    </rPh>
    <rPh sb="5" eb="7">
      <t>センヨウ</t>
    </rPh>
    <rPh sb="7" eb="9">
      <t>ジュウタク</t>
    </rPh>
    <rPh sb="9" eb="11">
      <t>フゾク</t>
    </rPh>
    <rPh sb="11" eb="14">
      <t>ケンチクブツ</t>
    </rPh>
    <rPh sb="15" eb="17">
      <t>モノオキ</t>
    </rPh>
    <rPh sb="18" eb="20">
      <t>シャコ</t>
    </rPh>
    <rPh sb="20" eb="21">
      <t>トウ</t>
    </rPh>
    <phoneticPr fontId="4"/>
  </si>
  <si>
    <t>第1回</t>
    <rPh sb="0" eb="1">
      <t>ダイ</t>
    </rPh>
    <rPh sb="2" eb="3">
      <t>カイ</t>
    </rPh>
    <phoneticPr fontId="4"/>
  </si>
  <si>
    <t>基礎配筋完了時</t>
  </si>
  <si>
    <t>第１種高度地区</t>
  </si>
  <si>
    <t>水洗</t>
  </si>
  <si>
    <t>耐火建築物</t>
  </si>
  <si>
    <t>第一種低層住居専用地域</t>
  </si>
  <si>
    <t>大臣</t>
  </si>
  <si>
    <t>東京都</t>
  </si>
  <si>
    <t>神奈川支店</t>
    <rPh sb="0" eb="3">
      <t>カナガワ</t>
    </rPh>
    <phoneticPr fontId="4"/>
  </si>
  <si>
    <t>検査を申請する建築物</t>
    <rPh sb="0" eb="2">
      <t>ケンサ</t>
    </rPh>
    <rPh sb="3" eb="5">
      <t>シンセイ</t>
    </rPh>
    <rPh sb="7" eb="10">
      <t>ケンチクブツ</t>
    </rPh>
    <phoneticPr fontId="4"/>
  </si>
  <si>
    <t>11:農業、林業、漁業、水産養殖業</t>
    <rPh sb="3" eb="5">
      <t>ノウギョウ</t>
    </rPh>
    <rPh sb="6" eb="8">
      <t>リンギョウ</t>
    </rPh>
    <rPh sb="9" eb="11">
      <t>ギョギョウ</t>
    </rPh>
    <rPh sb="12" eb="14">
      <t>スイサン</t>
    </rPh>
    <rPh sb="14" eb="17">
      <t>ヨウショクギョウ</t>
    </rPh>
    <phoneticPr fontId="4"/>
  </si>
  <si>
    <t>01:居住専用住宅（付属建築物を除く）</t>
    <rPh sb="3" eb="5">
      <t>キョジュウ</t>
    </rPh>
    <rPh sb="5" eb="7">
      <t>センヨウ</t>
    </rPh>
    <rPh sb="7" eb="9">
      <t>ジュウタク</t>
    </rPh>
    <rPh sb="10" eb="12">
      <t>フゾク</t>
    </rPh>
    <rPh sb="12" eb="15">
      <t>ケンチクブツ</t>
    </rPh>
    <rPh sb="16" eb="17">
      <t>ノゾ</t>
    </rPh>
    <phoneticPr fontId="4"/>
  </si>
  <si>
    <t>完了検査</t>
    <rPh sb="0" eb="2">
      <t>カンリョウ</t>
    </rPh>
    <rPh sb="2" eb="4">
      <t>ケンサ</t>
    </rPh>
    <phoneticPr fontId="4"/>
  </si>
  <si>
    <t>中間検査</t>
    <rPh sb="0" eb="2">
      <t>チュウカン</t>
    </rPh>
    <rPh sb="2" eb="4">
      <t>ケンサ</t>
    </rPh>
    <phoneticPr fontId="4"/>
  </si>
  <si>
    <t>地下階数</t>
    <rPh sb="0" eb="2">
      <t>チカ</t>
    </rPh>
    <rPh sb="2" eb="4">
      <t>カイスウ</t>
    </rPh>
    <phoneticPr fontId="4"/>
  </si>
  <si>
    <t>地上階数</t>
    <rPh sb="0" eb="2">
      <t>チジョウ</t>
    </rPh>
    <rPh sb="2" eb="4">
      <t>カイスウ</t>
    </rPh>
    <phoneticPr fontId="4"/>
  </si>
  <si>
    <t>階数</t>
    <rPh sb="0" eb="2">
      <t>カイスウ</t>
    </rPh>
    <phoneticPr fontId="4"/>
  </si>
  <si>
    <t>居住産業併用、産業専用</t>
    <rPh sb="0" eb="2">
      <t>キョジュウ</t>
    </rPh>
    <rPh sb="2" eb="4">
      <t>サンギョウ</t>
    </rPh>
    <rPh sb="4" eb="6">
      <t>ヘイヨウ</t>
    </rPh>
    <rPh sb="7" eb="9">
      <t>サンギョウ</t>
    </rPh>
    <rPh sb="9" eb="11">
      <t>センヨウ</t>
    </rPh>
    <phoneticPr fontId="4"/>
  </si>
  <si>
    <t>居住・主要用途</t>
    <rPh sb="0" eb="2">
      <t>キョジュウ</t>
    </rPh>
    <rPh sb="3" eb="5">
      <t>シュヨウ</t>
    </rPh>
    <rPh sb="5" eb="7">
      <t>ヨウト</t>
    </rPh>
    <phoneticPr fontId="4"/>
  </si>
  <si>
    <t>回数</t>
    <rPh sb="0" eb="2">
      <t>カイスウ</t>
    </rPh>
    <phoneticPr fontId="4"/>
  </si>
  <si>
    <t>区域-地区-地域-街区</t>
    <rPh sb="0" eb="2">
      <t>クイキ</t>
    </rPh>
    <rPh sb="3" eb="5">
      <t>チク</t>
    </rPh>
    <rPh sb="6" eb="8">
      <t>チイキ</t>
    </rPh>
    <rPh sb="9" eb="11">
      <t>ガイク</t>
    </rPh>
    <phoneticPr fontId="4"/>
  </si>
  <si>
    <t>適用の区分</t>
    <rPh sb="0" eb="2">
      <t>テキヨウ</t>
    </rPh>
    <rPh sb="3" eb="5">
      <t>クブン</t>
    </rPh>
    <phoneticPr fontId="4"/>
  </si>
  <si>
    <t>便所の種類</t>
    <rPh sb="0" eb="2">
      <t>ベンジョ</t>
    </rPh>
    <rPh sb="3" eb="5">
      <t>シュルイ</t>
    </rPh>
    <phoneticPr fontId="4"/>
  </si>
  <si>
    <t>耐火建築物</t>
    <rPh sb="0" eb="2">
      <t>タイカ</t>
    </rPh>
    <rPh sb="2" eb="4">
      <t>ケンチク</t>
    </rPh>
    <rPh sb="4" eb="5">
      <t>ブツ</t>
    </rPh>
    <phoneticPr fontId="4"/>
  </si>
  <si>
    <t>建築物種類</t>
    <rPh sb="0" eb="3">
      <t>ケンチクブツ</t>
    </rPh>
    <rPh sb="3" eb="5">
      <t>シュルイ</t>
    </rPh>
    <phoneticPr fontId="4"/>
  </si>
  <si>
    <t>建築物構造</t>
    <rPh sb="0" eb="3">
      <t>ケンチクブツ</t>
    </rPh>
    <rPh sb="3" eb="5">
      <t>コウゾウ</t>
    </rPh>
    <phoneticPr fontId="4"/>
  </si>
  <si>
    <t>建築物用途</t>
    <rPh sb="0" eb="3">
      <t>ケンチクブツ</t>
    </rPh>
    <rPh sb="3" eb="5">
      <t>ヨウト</t>
    </rPh>
    <phoneticPr fontId="4"/>
  </si>
  <si>
    <t>センター交付・申請者</t>
    <rPh sb="4" eb="6">
      <t>コウフ</t>
    </rPh>
    <rPh sb="7" eb="10">
      <t>シンセイシャ</t>
    </rPh>
    <phoneticPr fontId="4"/>
  </si>
  <si>
    <t>建設業の許可番号種類</t>
    <rPh sb="0" eb="3">
      <t>ケンセツギョウ</t>
    </rPh>
    <rPh sb="4" eb="6">
      <t>キョカ</t>
    </rPh>
    <rPh sb="6" eb="8">
      <t>バンゴウ</t>
    </rPh>
    <rPh sb="8" eb="10">
      <t>シュルイ</t>
    </rPh>
    <phoneticPr fontId="4"/>
  </si>
  <si>
    <t>建築士</t>
    <rPh sb="0" eb="3">
      <t>ケンチクシ</t>
    </rPh>
    <phoneticPr fontId="4"/>
  </si>
  <si>
    <t>建築士登録</t>
    <rPh sb="0" eb="3">
      <t>ケンチクシ</t>
    </rPh>
    <rPh sb="3" eb="5">
      <t>トウロク</t>
    </rPh>
    <phoneticPr fontId="4"/>
  </si>
  <si>
    <t>県</t>
    <rPh sb="0" eb="1">
      <t>ケン</t>
    </rPh>
    <phoneticPr fontId="4"/>
  </si>
  <si>
    <t>支店</t>
    <rPh sb="0" eb="2">
      <t>シテン</t>
    </rPh>
    <phoneticPr fontId="4"/>
  </si>
  <si>
    <t>メーカー名</t>
  </si>
  <si>
    <t>その他</t>
  </si>
  <si>
    <t>08990</t>
  </si>
  <si>
    <t>風営法関連施設・特殊系、その他</t>
  </si>
  <si>
    <t>火葬場又はと畜場、汚物処理場、ごみ焼却場その他の処理施設</t>
  </si>
  <si>
    <t>08620</t>
  </si>
  <si>
    <t>卸売市場</t>
  </si>
  <si>
    <t>08610</t>
  </si>
  <si>
    <t>個室付浴場に係る公衆浴場、ヌードスタジオ、のぞき劇場、ストリップ劇場、専ら異性を同伴する客の休憩の用に供する施設、専ら性的好奇心をそそる写真その他の物品の販売を目的とする店舗その他これらに類するもの</t>
  </si>
  <si>
    <t>08600</t>
  </si>
  <si>
    <t>ダンスホール</t>
  </si>
  <si>
    <t>08590</t>
  </si>
  <si>
    <t>特建系</t>
  </si>
  <si>
    <t>キャバレー、カフェー、ナイトクラブ又はバー</t>
  </si>
  <si>
    <t>08580</t>
  </si>
  <si>
    <t>料理店</t>
  </si>
  <si>
    <t>08570</t>
  </si>
  <si>
    <t>展示場</t>
  </si>
  <si>
    <t>08560</t>
  </si>
  <si>
    <t>公会堂又は集会場</t>
  </si>
  <si>
    <t>08550</t>
  </si>
  <si>
    <t>観覧場</t>
  </si>
  <si>
    <t>08540</t>
  </si>
  <si>
    <t>劇場、映画館又は演芸場</t>
  </si>
  <si>
    <t>08530</t>
  </si>
  <si>
    <t>倉庫業を営まない倉庫</t>
  </si>
  <si>
    <t>08520</t>
  </si>
  <si>
    <t>倉庫業を営む倉庫</t>
  </si>
  <si>
    <t>08510</t>
  </si>
  <si>
    <t>自転車駐車場</t>
  </si>
  <si>
    <t>08500</t>
  </si>
  <si>
    <t>自動車車庫</t>
  </si>
  <si>
    <t>08490</t>
  </si>
  <si>
    <t>映画スタジオ又はテレビスタジオ</t>
  </si>
  <si>
    <t>08480</t>
  </si>
  <si>
    <t>事務所</t>
  </si>
  <si>
    <t>08470</t>
  </si>
  <si>
    <t>サービス  事務系</t>
  </si>
  <si>
    <t>前２項に掲げるものを除く</t>
  </si>
  <si>
    <t>物品販売業を営む店舗以外の店舗</t>
  </si>
  <si>
    <t>08460</t>
  </si>
  <si>
    <t>銀行の支店、損害保険代理店、宅地建物取引業を営む店舗そのたこれらに類するサービス業を営む店舗</t>
  </si>
  <si>
    <t>08458</t>
  </si>
  <si>
    <t>Ｂ・Ｃ：作業場の床面積の合計が50㎡以内（原動機使用の場合は出力合計0.75kw以下）　　　Ａ・Ｄ：制限なし</t>
  </si>
  <si>
    <t>理髪店、美容院、クリーニング取次店、質屋、貸衣装屋、貸本屋その他これらに類するサービス業を営む店舗等</t>
    <rPh sb="49" eb="50">
      <t>トウ</t>
    </rPh>
    <phoneticPr fontId="4"/>
  </si>
  <si>
    <t>08456</t>
  </si>
  <si>
    <t>食堂又は喫茶店</t>
  </si>
  <si>
    <t>08452</t>
  </si>
  <si>
    <t>食堂又は喫茶店を除く</t>
  </si>
  <si>
    <t>飲食店</t>
  </si>
  <si>
    <t>08450</t>
  </si>
  <si>
    <t>前項に掲げるもの及び専ら性的好奇心をそそる写真その他の物品の販売を行うものを除く</t>
  </si>
  <si>
    <t>百貨店、マーケットその他の物品販売業を営む店舗</t>
  </si>
  <si>
    <t>08440</t>
  </si>
  <si>
    <t>日用品の販売を主たる目的とする店舗</t>
  </si>
  <si>
    <t>08438</t>
  </si>
  <si>
    <t>堆肥舎又は水産物の増殖場若しくは養殖場</t>
  </si>
  <si>
    <t>08430</t>
  </si>
  <si>
    <t>風俗　　　公害系</t>
  </si>
  <si>
    <t>畜舎</t>
  </si>
  <si>
    <t>08420</t>
  </si>
  <si>
    <t>自動車教習所</t>
  </si>
  <si>
    <t>08410</t>
  </si>
  <si>
    <t>ホテル又は旅館</t>
  </si>
  <si>
    <t>08400</t>
  </si>
  <si>
    <t>マージャン屋、ぱちんこ屋、射的場、勝馬投票券発売所、場外車券売場その他これらに類するもの又はカラオケボックスその他これらに類するもの</t>
  </si>
  <si>
    <t>08390</t>
  </si>
  <si>
    <t>前項に掲げるものを除く</t>
  </si>
  <si>
    <t>体育館又はスポーツの練習場</t>
  </si>
  <si>
    <t>08380</t>
  </si>
  <si>
    <t>体育系</t>
  </si>
  <si>
    <t>ボーリング場、スケート場、水泳場、スキー場、ゴルフ練習場又はバッティング練習場</t>
  </si>
  <si>
    <t>08370</t>
  </si>
  <si>
    <t>危険物の貯蔵又は処理に供するもの</t>
  </si>
  <si>
    <t>08360</t>
  </si>
  <si>
    <t>工場系</t>
  </si>
  <si>
    <t>自動車修理工場</t>
  </si>
  <si>
    <t>08350</t>
  </si>
  <si>
    <t>工場（自動車修理工場を除く）</t>
  </si>
  <si>
    <t>08340</t>
  </si>
  <si>
    <t>税務署、警察署、保健所又は消防署その他これらに類するもの</t>
  </si>
  <si>
    <t>08330</t>
  </si>
  <si>
    <t>公共系</t>
  </si>
  <si>
    <t>建築基準法施行令第130条の4第5号に基づき建設大臣が指定する施設</t>
  </si>
  <si>
    <t>08320</t>
  </si>
  <si>
    <t>公衆便所、休憩所又は路線バスの停留所の上家</t>
  </si>
  <si>
    <t>08310</t>
  </si>
  <si>
    <t>地方公共団体の支庁又は支所</t>
  </si>
  <si>
    <t>08300</t>
  </si>
  <si>
    <t>郵便局</t>
  </si>
  <si>
    <t>08290</t>
  </si>
  <si>
    <t>公衆電話所</t>
  </si>
  <si>
    <t>08280</t>
  </si>
  <si>
    <t>巡査派出所</t>
  </si>
  <si>
    <t>08270</t>
  </si>
  <si>
    <t>病院</t>
  </si>
  <si>
    <t>08260</t>
  </si>
  <si>
    <t>医療系</t>
  </si>
  <si>
    <t>診療所（患者の収容施設のないものに限る。）</t>
  </si>
  <si>
    <t>08250</t>
  </si>
  <si>
    <t>診療所（患者の収容施設のあるものに限る。）</t>
  </si>
  <si>
    <t>08240</t>
  </si>
  <si>
    <t>公衆浴場（個室付浴場業に係る公衆浴場を除く）</t>
  </si>
  <si>
    <t>08230</t>
  </si>
  <si>
    <t>福祉公衆系</t>
  </si>
  <si>
    <t>隣保館</t>
  </si>
  <si>
    <t>08220</t>
  </si>
  <si>
    <t>前３項に掲げるものを除く</t>
  </si>
  <si>
    <t>児童福祉施設等</t>
  </si>
  <si>
    <t>08210</t>
  </si>
  <si>
    <t>助産所</t>
  </si>
  <si>
    <t>08190</t>
  </si>
  <si>
    <t>保育所その他これらに類するもの</t>
  </si>
  <si>
    <t>08180</t>
  </si>
  <si>
    <t>老人ホーム、身体障害者福祉ホームその他これらに類するもの</t>
  </si>
  <si>
    <t>08170</t>
  </si>
  <si>
    <t>神社、寺院、教会その他これらに類するもの</t>
  </si>
  <si>
    <t>08160</t>
  </si>
  <si>
    <t>文化系</t>
  </si>
  <si>
    <t>博物館その他これらに類するもの</t>
  </si>
  <si>
    <t>08150</t>
  </si>
  <si>
    <t>図書館その他これらに類するもの</t>
  </si>
  <si>
    <t>08140</t>
  </si>
  <si>
    <t>各種学校</t>
  </si>
  <si>
    <t>08130</t>
  </si>
  <si>
    <t>学校系</t>
  </si>
  <si>
    <t>専修学校</t>
  </si>
  <si>
    <t>08120</t>
  </si>
  <si>
    <t>大学又は高等専門学校</t>
  </si>
  <si>
    <t>08110</t>
  </si>
  <si>
    <t>養護学校、盲学校又は聾学校</t>
  </si>
  <si>
    <t>08100</t>
  </si>
  <si>
    <t>中学校、高等学校又は中等教育学校</t>
  </si>
  <si>
    <t>08090</t>
  </si>
  <si>
    <t>小学校</t>
  </si>
  <si>
    <t>08080</t>
  </si>
  <si>
    <t>幼稚園</t>
  </si>
  <si>
    <t>08070</t>
  </si>
  <si>
    <t>住宅で事務所、店舗その他これらに類する用途を兼ねるもの</t>
  </si>
  <si>
    <t>08060</t>
  </si>
  <si>
    <t>住居系</t>
  </si>
  <si>
    <t>下宿</t>
  </si>
  <si>
    <t>08050</t>
  </si>
  <si>
    <t>寄宿舎</t>
  </si>
  <si>
    <t>08040</t>
  </si>
  <si>
    <t>共同住宅</t>
  </si>
  <si>
    <t>08030</t>
  </si>
  <si>
    <t>長屋</t>
  </si>
  <si>
    <t>08020</t>
  </si>
  <si>
    <t>一戸建ての住宅</t>
  </si>
  <si>
    <t>08010</t>
    <phoneticPr fontId="4"/>
  </si>
  <si>
    <t>主要用途</t>
    <rPh sb="0" eb="2">
      <t>シュヨウ</t>
    </rPh>
    <rPh sb="2" eb="4">
      <t>ヨウト</t>
    </rPh>
    <phoneticPr fontId="4"/>
  </si>
  <si>
    <t>入力用</t>
    <rPh sb="0" eb="2">
      <t>ニュウリョク</t>
    </rPh>
    <rPh sb="2" eb="3">
      <t>ヨウ</t>
    </rPh>
    <phoneticPr fontId="4"/>
  </si>
  <si>
    <t>系列</t>
    <rPh sb="0" eb="2">
      <t>ケイレツ</t>
    </rPh>
    <phoneticPr fontId="4"/>
  </si>
  <si>
    <t>メーカー管理番号</t>
    <rPh sb="4" eb="6">
      <t>カンリ</t>
    </rPh>
    <rPh sb="6" eb="8">
      <t>バンゴウ</t>
    </rPh>
    <phoneticPr fontId="4"/>
  </si>
  <si>
    <t>""</t>
  </si>
  <si>
    <t>主要用途表示3</t>
    <phoneticPr fontId="4"/>
  </si>
  <si>
    <t>主要用途区分3</t>
    <phoneticPr fontId="4"/>
  </si>
  <si>
    <t>主要用途表示2</t>
    <phoneticPr fontId="4"/>
  </si>
  <si>
    <t>主要用途区分2</t>
    <phoneticPr fontId="4"/>
  </si>
  <si>
    <t>延べ面積EV昇降路申請合計</t>
  </si>
  <si>
    <t>延べ面積EV昇降路申請以外</t>
  </si>
  <si>
    <t>延べ面積EV昇降路申請部分</t>
  </si>
  <si>
    <t>延べ面積貯水槽申請合計</t>
  </si>
  <si>
    <t>延べ面積貯水槽申請以外</t>
  </si>
  <si>
    <t>延べ面積貯水槽申請部分</t>
  </si>
  <si>
    <t>延べ面積自家発電設備申請合計</t>
  </si>
  <si>
    <t>延べ面積自家発電設備申請以外</t>
  </si>
  <si>
    <t>延べ面積自家発電設備申請部分</t>
  </si>
  <si>
    <t>延べ面積蓄電池申請合計</t>
  </si>
  <si>
    <t>延べ面積蓄電池申請以外</t>
  </si>
  <si>
    <t>延べ面積蓄電池申請部分</t>
  </si>
  <si>
    <t>延べ面積備蓄倉庫申請合計</t>
  </si>
  <si>
    <t>延べ面積備蓄倉庫申請以外</t>
  </si>
  <si>
    <t>延べ面積備蓄倉庫申請部分</t>
  </si>
  <si>
    <t>士法第20条の2第3項の表示をした者_資格</t>
  </si>
  <si>
    <t>士法第20条の2第3項の表示をした者_氏名</t>
  </si>
  <si>
    <t>士法第20条の2第3項の表示をした者</t>
  </si>
  <si>
    <t>士法第20条の2第1項の表示をした者_資格</t>
  </si>
  <si>
    <t>士法第20条の2第1項の表示をした者_氏名</t>
  </si>
  <si>
    <t>士法第20条の2第1項の表示をした者</t>
  </si>
  <si>
    <t>監理意見建築設備設計図書その他３</t>
  </si>
  <si>
    <t>監理意見建築設備登録番号その他３</t>
  </si>
  <si>
    <t>監理意見建築設備電話番号その他３</t>
  </si>
  <si>
    <t>監理意見建築設備所在地その他３</t>
  </si>
  <si>
    <t>監理意見建築設備郵便番号その他３</t>
  </si>
  <si>
    <t>監理意見建築設備勤務先その他３</t>
  </si>
  <si>
    <t>監理意見建築設備氏名その他３</t>
  </si>
  <si>
    <t>監理意見建築設備設計図書その他２</t>
  </si>
  <si>
    <t>監理意見建築設備登録番号その他２</t>
  </si>
  <si>
    <t>監理意見建築設備電話番号その他２</t>
  </si>
  <si>
    <t>監理意見建築設備所在地その他２</t>
  </si>
  <si>
    <t>監理意見建築設備郵便番号その他２</t>
  </si>
  <si>
    <t>監理意見建築設備勤務先その他２</t>
  </si>
  <si>
    <t>監理意見建築設備氏名その他２</t>
  </si>
  <si>
    <t>監理意見建築設備設計図書その他１</t>
  </si>
  <si>
    <t>監理意見建築設備登録番号その他１</t>
  </si>
  <si>
    <t>監理意見建築設備電話番号その他１</t>
  </si>
  <si>
    <t>監理意見建築設備所在地その他１</t>
  </si>
  <si>
    <t>監理意見建築設備郵便番号その他１</t>
  </si>
  <si>
    <t>監理意見建築設備勤務先その他１</t>
  </si>
  <si>
    <t>監理意見建築設備氏名その他１</t>
  </si>
  <si>
    <t>監理意見建築設備設計図書</t>
  </si>
  <si>
    <t>監理意見建築設備登録番号</t>
  </si>
  <si>
    <t>監理意見建築設備電話番号</t>
  </si>
  <si>
    <t>監理意見建築設備所在地</t>
  </si>
  <si>
    <t>監理意見建築設備郵便番号</t>
  </si>
  <si>
    <t>監理意見建築設備勤務先</t>
  </si>
  <si>
    <t>監理意見建築設備氏名</t>
  </si>
  <si>
    <t>監理者設計図書その他３</t>
  </si>
  <si>
    <t>監理者電話番号その他３</t>
  </si>
  <si>
    <t>監理者所在地その他３</t>
  </si>
  <si>
    <t>監理者郵便番号その他３</t>
  </si>
  <si>
    <t>監理者事務所名その他３</t>
  </si>
  <si>
    <t>監理者事務所登録番号その他３</t>
  </si>
  <si>
    <t>監理者事務所名登録種類その他３</t>
  </si>
  <si>
    <t>監理者事務所名資格その他３</t>
  </si>
  <si>
    <t>監理者氏名その他３</t>
  </si>
  <si>
    <t>監理者登録番号その他３</t>
  </si>
  <si>
    <t>監理者登録種類その他３</t>
  </si>
  <si>
    <t>監理者資格その他３</t>
  </si>
  <si>
    <t>監理者設計図書その他２</t>
  </si>
  <si>
    <t>監理者電話番号その他２</t>
  </si>
  <si>
    <t>監理者所在地その他２</t>
  </si>
  <si>
    <t>監理者郵便番号その他２</t>
  </si>
  <si>
    <t>監理者事務所名その他２</t>
  </si>
  <si>
    <t>監理者事務所登録番号その他２</t>
  </si>
  <si>
    <t>監理者事務所名登録種類その他２</t>
  </si>
  <si>
    <t>監理者事務所名資格その他２</t>
  </si>
  <si>
    <t>監理者氏名その他２</t>
  </si>
  <si>
    <t>監理者登録番号その他２</t>
  </si>
  <si>
    <t>監理者登録種類その他２</t>
  </si>
  <si>
    <t>監理者資格その他２</t>
  </si>
  <si>
    <t>監理者設計図書その他１</t>
  </si>
  <si>
    <t>監理者電話番号その他１</t>
  </si>
  <si>
    <t>監理者所在地その他１</t>
  </si>
  <si>
    <t>監理者郵便番号その他１</t>
  </si>
  <si>
    <t>監理者事務所名その他１</t>
  </si>
  <si>
    <t>監理者事務所登録番号その他１</t>
  </si>
  <si>
    <t>監理者事務所名登録種類その他１</t>
  </si>
  <si>
    <t>監理者事務所名資格その他１</t>
  </si>
  <si>
    <t>監理者氏名その他１</t>
  </si>
  <si>
    <t>監理者登録番号その他１</t>
  </si>
  <si>
    <t>監理者登録種類その他１</t>
  </si>
  <si>
    <t>監理者資格その他１</t>
  </si>
  <si>
    <t>設計意見建築設備設計図書その他３</t>
  </si>
  <si>
    <t>設計意見建築設備登録番号３</t>
  </si>
  <si>
    <t>設計意見建築設備電話番号その他３</t>
  </si>
  <si>
    <t>設計意見建築設備所在地その他３</t>
  </si>
  <si>
    <t>設計意見建築設備郵便番号その他３</t>
  </si>
  <si>
    <t>設計意見建築設備勤務先その他３</t>
  </si>
  <si>
    <t>設計意見建築設備氏名その他３</t>
  </si>
  <si>
    <t>設計意見建築設備設計図書その他２</t>
  </si>
  <si>
    <t>設計意見建築設備登録番号２</t>
  </si>
  <si>
    <t>設計意見建築設備電話番号その他２</t>
  </si>
  <si>
    <t>設計意見建築設備所在地その他２</t>
  </si>
  <si>
    <t>設計意見建築設備郵便番号その他２</t>
  </si>
  <si>
    <t>設計意見建築設備勤務先その他２</t>
  </si>
  <si>
    <t>設計意見建築設備氏名その他２</t>
  </si>
  <si>
    <t>設計意見建築設備設計図書その他１</t>
  </si>
  <si>
    <t>設計意見建築設備登録番号１</t>
  </si>
  <si>
    <t>設計意見建築設備電話番号その他１</t>
  </si>
  <si>
    <t>設計意見建築設備所在地その他１</t>
  </si>
  <si>
    <t>設計意見建築設備郵便番号その他１</t>
  </si>
  <si>
    <t>設計意見建築設備勤務先その他１</t>
  </si>
  <si>
    <t>設計意見建築設備氏名その他１</t>
  </si>
  <si>
    <t>設計者作成した設計図書その他３</t>
  </si>
  <si>
    <t>設計者FAX番号その他３</t>
  </si>
  <si>
    <t>設計者電話番号その他３</t>
  </si>
  <si>
    <t>設計者所在地その他３</t>
  </si>
  <si>
    <t>設計者郵便番号その他３</t>
  </si>
  <si>
    <t>設計者事務所名その他３</t>
  </si>
  <si>
    <t>設計者事務所登録番号その他３</t>
  </si>
  <si>
    <t>設計者事務所名登録種類その他３</t>
  </si>
  <si>
    <t>設計者事務所名資格その他３</t>
  </si>
  <si>
    <t>設計者実担当氏名その他３</t>
  </si>
  <si>
    <t>設計者氏名その他３</t>
  </si>
  <si>
    <t>設計者登録番号その他３</t>
  </si>
  <si>
    <t>設計者登録種類その他３</t>
  </si>
  <si>
    <t>設計者資格その他３</t>
  </si>
  <si>
    <t>設計者作成した設計図書その他２</t>
  </si>
  <si>
    <t>設計者FAX番号その他２</t>
  </si>
  <si>
    <t>設計者電話番号その他２</t>
  </si>
  <si>
    <t>設計者所在地その他２</t>
  </si>
  <si>
    <t>設計者郵便番号その他２</t>
  </si>
  <si>
    <t>設計者事務所名その他２</t>
  </si>
  <si>
    <t>設計者事務所登録番号その他２</t>
  </si>
  <si>
    <t>設計者事務所名登録種類その他２</t>
  </si>
  <si>
    <t>設計者事務所名資格その他２</t>
  </si>
  <si>
    <t>設計者実担当氏名その他２</t>
  </si>
  <si>
    <t>設計者氏名その他２</t>
  </si>
  <si>
    <t>設計者登録番号その他２</t>
  </si>
  <si>
    <t>設計者登録種類その他２</t>
  </si>
  <si>
    <t>設計者資格その他２</t>
  </si>
  <si>
    <t>設計者作成した設計図書その他１</t>
  </si>
  <si>
    <t>設計者FAX番号その他１</t>
  </si>
  <si>
    <t>設計者電話番号その他１</t>
  </si>
  <si>
    <t>設計者所在地その他１</t>
  </si>
  <si>
    <t>設計者郵便番号その他１</t>
  </si>
  <si>
    <t>設計者事務所名その他１</t>
  </si>
  <si>
    <t>設計者事務所登録番号その他１</t>
  </si>
  <si>
    <t>設計者事務所名登録種類その他１</t>
  </si>
  <si>
    <t>設計者事務所名資格その他１</t>
  </si>
  <si>
    <t>設計者実担当氏名その他１</t>
  </si>
  <si>
    <t>設計者氏名その他１</t>
  </si>
  <si>
    <t>設計者登録番号その他１</t>
  </si>
  <si>
    <t>設計者登録種類その他１</t>
  </si>
  <si>
    <t>設計者資格その他１</t>
  </si>
  <si>
    <t>建築主電話番号4</t>
    <rPh sb="0" eb="2">
      <t>ケンチク</t>
    </rPh>
    <rPh sb="2" eb="3">
      <t>ヌシ</t>
    </rPh>
    <rPh sb="3" eb="5">
      <t>デンワ</t>
    </rPh>
    <rPh sb="5" eb="7">
      <t>バンゴウ</t>
    </rPh>
    <phoneticPr fontId="0"/>
  </si>
  <si>
    <t>建築主住所4</t>
    <rPh sb="0" eb="2">
      <t>ケンチク</t>
    </rPh>
    <rPh sb="2" eb="3">
      <t>ヌシ</t>
    </rPh>
    <rPh sb="3" eb="5">
      <t>ジュウショ</t>
    </rPh>
    <phoneticPr fontId="0"/>
  </si>
  <si>
    <t>建築主郵便番号4</t>
    <rPh sb="3" eb="7">
      <t>ユウビンバンゴウ</t>
    </rPh>
    <phoneticPr fontId="0"/>
  </si>
  <si>
    <t>建築主氏名4フリガナ</t>
  </si>
  <si>
    <t>建築主氏名4</t>
  </si>
  <si>
    <t>建築主電話番号3</t>
    <rPh sb="0" eb="2">
      <t>ケンチク</t>
    </rPh>
    <rPh sb="2" eb="3">
      <t>ヌシ</t>
    </rPh>
    <rPh sb="3" eb="5">
      <t>デンワ</t>
    </rPh>
    <rPh sb="5" eb="7">
      <t>バンゴウ</t>
    </rPh>
    <phoneticPr fontId="0"/>
  </si>
  <si>
    <t>建築主住所3</t>
    <rPh sb="0" eb="2">
      <t>ケンチク</t>
    </rPh>
    <rPh sb="2" eb="3">
      <t>ヌシ</t>
    </rPh>
    <rPh sb="3" eb="5">
      <t>ジュウショ</t>
    </rPh>
    <phoneticPr fontId="0"/>
  </si>
  <si>
    <t>建築主郵便番号3</t>
    <rPh sb="3" eb="7">
      <t>ユウビンバンゴウ</t>
    </rPh>
    <phoneticPr fontId="0"/>
  </si>
  <si>
    <t>建築主氏名3フリガナ</t>
  </si>
  <si>
    <t>建築主氏名3</t>
  </si>
  <si>
    <t>建築主電話番号2</t>
  </si>
  <si>
    <t>建築主住所2</t>
  </si>
  <si>
    <t>建築主郵便番号2</t>
  </si>
  <si>
    <t>建築主氏名2フリガナ</t>
  </si>
  <si>
    <t>建築主氏名2</t>
  </si>
  <si>
    <t>施工実担当メールアドレス</t>
    <rPh sb="0" eb="2">
      <t>セコウ</t>
    </rPh>
    <rPh sb="2" eb="3">
      <t>ジツ</t>
    </rPh>
    <rPh sb="3" eb="5">
      <t>タントウ</t>
    </rPh>
    <phoneticPr fontId="0"/>
  </si>
  <si>
    <t>設計実担当メールアドレス</t>
    <rPh sb="0" eb="2">
      <t>セッケイ</t>
    </rPh>
    <rPh sb="2" eb="3">
      <t>ジツ</t>
    </rPh>
    <rPh sb="3" eb="5">
      <t>タントウ</t>
    </rPh>
    <phoneticPr fontId="0"/>
  </si>
  <si>
    <t>メーカー申請担当メールアドレス</t>
    <rPh sb="4" eb="6">
      <t>シンセイ</t>
    </rPh>
    <rPh sb="6" eb="8">
      <t>タントウ</t>
    </rPh>
    <phoneticPr fontId="0"/>
  </si>
  <si>
    <t>受付支店名</t>
    <rPh sb="0" eb="2">
      <t>ウケツケ</t>
    </rPh>
    <rPh sb="2" eb="4">
      <t>シテン</t>
    </rPh>
    <rPh sb="4" eb="5">
      <t>メイ</t>
    </rPh>
    <phoneticPr fontId="0"/>
  </si>
  <si>
    <t>確認申請受付日</t>
  </si>
  <si>
    <t>備考</t>
  </si>
  <si>
    <t>その他必要な事項</t>
  </si>
  <si>
    <t>指定特定工程内容3</t>
  </si>
  <si>
    <t>指定特定工程予定年月日3</t>
  </si>
  <si>
    <t>指定特定工程回数3</t>
  </si>
  <si>
    <t>指定特定工程内容2</t>
  </si>
  <si>
    <t>指定特定工程予定年月日2</t>
  </si>
  <si>
    <t>指定特定工程回数2</t>
  </si>
  <si>
    <t>指定特定工程内容1</t>
  </si>
  <si>
    <t>指定特定工程予定年月日1</t>
  </si>
  <si>
    <t>指定特定工程回数1</t>
  </si>
  <si>
    <t>工事完了予定年月日</t>
  </si>
  <si>
    <t>工事着手予定年月日</t>
  </si>
  <si>
    <t>許可・認定等</t>
  </si>
  <si>
    <t>" _x000B_ _x000B_ "</t>
    <phoneticPr fontId="4"/>
  </si>
  <si>
    <t>第５６条７項特例の区分</t>
  </si>
  <si>
    <t>""</t>
    <phoneticPr fontId="4"/>
  </si>
  <si>
    <t>第５６条７項特例有無</t>
  </si>
  <si>
    <t>一部構造3</t>
  </si>
  <si>
    <t>一部構造2</t>
  </si>
  <si>
    <t>一部構造1</t>
  </si>
  <si>
    <t>構造3</t>
  </si>
  <si>
    <t>構造2</t>
  </si>
  <si>
    <t>構造1</t>
  </si>
  <si>
    <t>"-"</t>
    <phoneticPr fontId="4"/>
  </si>
  <si>
    <t>"-"</t>
    <phoneticPr fontId="4"/>
  </si>
  <si>
    <t>地下階数他の建築物</t>
  </si>
  <si>
    <t>"-"</t>
    <phoneticPr fontId="4"/>
  </si>
  <si>
    <t>地下階数申請建築物</t>
  </si>
  <si>
    <t>地上階数他の建築物</t>
  </si>
  <si>
    <t>地上階数申請建築物</t>
  </si>
  <si>
    <t>最高の高さ他の建築物</t>
  </si>
  <si>
    <t>最高の高さ申請建築物</t>
  </si>
  <si>
    <t>同一敷地内他の建築数</t>
  </si>
  <si>
    <t>建物の数申請に係わる数</t>
  </si>
  <si>
    <t>容積率</t>
    <rPh sb="0" eb="2">
      <t>ヨウセキ</t>
    </rPh>
    <rPh sb="2" eb="3">
      <t>リツ</t>
    </rPh>
    <phoneticPr fontId="0"/>
  </si>
  <si>
    <t>容積率延べ面積</t>
  </si>
  <si>
    <t>延べ面積住宅合計</t>
  </si>
  <si>
    <t>延べ面積住宅申請以外</t>
  </si>
  <si>
    <t>延べ面積住宅申請部分</t>
  </si>
  <si>
    <t>延べ面積車庫申請合計</t>
  </si>
  <si>
    <t>延べ面積車庫申請以外</t>
  </si>
  <si>
    <t>延べ面積車庫申請部分</t>
  </si>
  <si>
    <t>延べ面積共同住宅共用合計</t>
  </si>
  <si>
    <t>延べ面積共同住宅共用申請部分以外</t>
  </si>
  <si>
    <t>延べ面積共同住宅共用申請部分</t>
  </si>
  <si>
    <t>延べ面積地階申請合計</t>
  </si>
  <si>
    <t>延べ面積地階申請以外</t>
  </si>
  <si>
    <t>延べ面積地階申請部分</t>
  </si>
  <si>
    <t>延べ面積建築物全体申請合計</t>
  </si>
  <si>
    <t>延べ面積建築物全体申請以外</t>
  </si>
  <si>
    <t>延べ面積建築物全体申請部分</t>
  </si>
  <si>
    <t>建ぺい率</t>
  </si>
  <si>
    <t>建築面積合計</t>
  </si>
  <si>
    <t>建築面積申請以外</t>
  </si>
  <si>
    <t>""</t>
    <phoneticPr fontId="4"/>
  </si>
  <si>
    <t>工事種別</t>
  </si>
  <si>
    <t>主要用途備考</t>
    <rPh sb="0" eb="2">
      <t>シュヨウ</t>
    </rPh>
    <rPh sb="2" eb="4">
      <t>ヨウト</t>
    </rPh>
    <rPh sb="4" eb="6">
      <t>ビコウ</t>
    </rPh>
    <phoneticPr fontId="0"/>
  </si>
  <si>
    <t>主要用途表示</t>
  </si>
  <si>
    <t>敷地備考</t>
  </si>
  <si>
    <t>建築可能な建ぺい率</t>
    <rPh sb="0" eb="2">
      <t>ケンチク</t>
    </rPh>
    <rPh sb="2" eb="4">
      <t>カノウ</t>
    </rPh>
    <rPh sb="5" eb="6">
      <t>ケン</t>
    </rPh>
    <rPh sb="8" eb="9">
      <t>リツ</t>
    </rPh>
    <phoneticPr fontId="0"/>
  </si>
  <si>
    <t>建築可能な容積率</t>
  </si>
  <si>
    <t>後退部分敷地面積</t>
  </si>
  <si>
    <t>敷地面積の合計</t>
  </si>
  <si>
    <t>建ぺい率d</t>
  </si>
  <si>
    <t>建ぺい率c</t>
  </si>
  <si>
    <t>建ぺい率b</t>
  </si>
  <si>
    <t>建ぺい率a</t>
  </si>
  <si>
    <t>容積率d</t>
  </si>
  <si>
    <t>容積率c</t>
  </si>
  <si>
    <t>容積率b</t>
  </si>
  <si>
    <t>容積率a</t>
  </si>
  <si>
    <t>用途地域d</t>
  </si>
  <si>
    <t>用途地域c</t>
  </si>
  <si>
    <t>用途地域b</t>
  </si>
  <si>
    <t>用途地域a</t>
  </si>
  <si>
    <t>敷地面積d壁面後退部分</t>
  </si>
  <si>
    <t>敷地面積c壁面後退部分</t>
  </si>
  <si>
    <t>敷地面積b壁面後退部分</t>
  </si>
  <si>
    <t>敷地面積a壁面後退部分</t>
  </si>
  <si>
    <t>敷地面積d</t>
  </si>
  <si>
    <t>敷地面積c</t>
  </si>
  <si>
    <t>敷地面積b</t>
  </si>
  <si>
    <t>敷地面積a</t>
  </si>
  <si>
    <t>道路接道</t>
  </si>
  <si>
    <t>道路幅員</t>
  </si>
  <si>
    <t>その他の区域6</t>
  </si>
  <si>
    <t>その他の区域5</t>
  </si>
  <si>
    <t>その他の区域4</t>
  </si>
  <si>
    <t>その他の区域3</t>
  </si>
  <si>
    <t>その他の区域2</t>
  </si>
  <si>
    <t>その他の区域1</t>
  </si>
  <si>
    <t>防火地域2</t>
  </si>
  <si>
    <t>防火地域1</t>
  </si>
  <si>
    <t>市街化選択2</t>
  </si>
  <si>
    <t>""</t>
    <phoneticPr fontId="4"/>
  </si>
  <si>
    <t>市街化選択</t>
  </si>
  <si>
    <t>都市計画区域内外</t>
  </si>
  <si>
    <t>住居表示その他</t>
  </si>
  <si>
    <t>住居表示市町</t>
  </si>
  <si>
    <t>住居表示県</t>
  </si>
  <si>
    <t>地名地番その他</t>
  </si>
  <si>
    <t>地名地番市町</t>
  </si>
  <si>
    <t>地名地番県</t>
  </si>
  <si>
    <t>建築名称フリガナ</t>
  </si>
  <si>
    <t>建築名称</t>
  </si>
  <si>
    <t>一面備考</t>
  </si>
  <si>
    <t>施工者実FAX番号</t>
  </si>
  <si>
    <t>施工者実電話番号</t>
  </si>
  <si>
    <t>施工者実担当氏名</t>
  </si>
  <si>
    <t>施工者電話番号</t>
  </si>
  <si>
    <t>施工者所在地</t>
  </si>
  <si>
    <t>施工者郵便番号</t>
  </si>
  <si>
    <t>施工者営業所名</t>
  </si>
  <si>
    <t>施工者営業所登録番号</t>
  </si>
  <si>
    <t>"　"</t>
    <phoneticPr fontId="4"/>
  </si>
  <si>
    <t>施工者営業所名資格</t>
  </si>
  <si>
    <t>施工者営業所名登録種類</t>
  </si>
  <si>
    <t>施工者氏名</t>
  </si>
  <si>
    <t>監理者設計図書</t>
  </si>
  <si>
    <t>監理者電話番号</t>
  </si>
  <si>
    <t>監理者所在地</t>
  </si>
  <si>
    <t>監理者郵便番号</t>
  </si>
  <si>
    <t>監理者事務所名</t>
  </si>
  <si>
    <t>監理者事務所登録番号</t>
  </si>
  <si>
    <t>監理者事務所名登録種類</t>
  </si>
  <si>
    <t>監理者事務所名資格</t>
  </si>
  <si>
    <t>監理者氏名</t>
  </si>
  <si>
    <t>監理者登録番号</t>
  </si>
  <si>
    <t>監理者登録種類</t>
  </si>
  <si>
    <t>監理者資格</t>
  </si>
  <si>
    <t>設計意見建築設備設計図書</t>
  </si>
  <si>
    <t>設計意見建築設備登録番号</t>
  </si>
  <si>
    <t>建築設備電話番号</t>
  </si>
  <si>
    <t>建築設備所在地</t>
  </si>
  <si>
    <t>建築設備郵便番号</t>
  </si>
  <si>
    <t>建築設備勤務先</t>
  </si>
  <si>
    <t>建築設備氏名</t>
  </si>
  <si>
    <t>設計者作成した設計図書</t>
    <rPh sb="3" eb="5">
      <t>サクセイ</t>
    </rPh>
    <rPh sb="7" eb="9">
      <t>セッケイ</t>
    </rPh>
    <rPh sb="9" eb="11">
      <t>トショ</t>
    </rPh>
    <phoneticPr fontId="0"/>
  </si>
  <si>
    <t>設計者FAX番号</t>
  </si>
  <si>
    <t>設計者電話番号</t>
  </si>
  <si>
    <t>設計者所在地</t>
  </si>
  <si>
    <t>設計者郵便番号</t>
  </si>
  <si>
    <t>設計者事務所名</t>
  </si>
  <si>
    <t>設計者事務所登録番号</t>
  </si>
  <si>
    <t>設計者事務所名登録種類</t>
  </si>
  <si>
    <t>設計者事務所名資格</t>
  </si>
  <si>
    <t>設計者実担当氏名</t>
  </si>
  <si>
    <t>設計者氏名</t>
  </si>
  <si>
    <t>設計者登録番号</t>
  </si>
  <si>
    <t>設計者登録種類</t>
  </si>
  <si>
    <t>設計者資格</t>
  </si>
  <si>
    <t>建築主会社名フリガナ</t>
    <rPh sb="0" eb="2">
      <t>ケンチク</t>
    </rPh>
    <rPh sb="2" eb="3">
      <t>ヌシ</t>
    </rPh>
    <phoneticPr fontId="0"/>
  </si>
  <si>
    <t>代理者FAX番号</t>
  </si>
  <si>
    <t>代理者電話番号</t>
  </si>
  <si>
    <t>代理者所在地</t>
  </si>
  <si>
    <t>代理者郵便番号</t>
  </si>
  <si>
    <t>代理者事務所名</t>
  </si>
  <si>
    <t>代理者事務所登録番号</t>
  </si>
  <si>
    <t>代理者事務所名登録種類</t>
  </si>
  <si>
    <t>代理者事務所名資格</t>
  </si>
  <si>
    <t>代理者氏名</t>
  </si>
  <si>
    <t>代理者登録番号</t>
  </si>
  <si>
    <t>代理者登録種類</t>
  </si>
  <si>
    <t>代理者資格</t>
  </si>
  <si>
    <t>建築主電話番号</t>
  </si>
  <si>
    <t>建築主住所</t>
  </si>
  <si>
    <t>建築主郵便番号</t>
  </si>
  <si>
    <t>建築主氏名１フリガナ</t>
    <phoneticPr fontId="4"/>
  </si>
  <si>
    <t>建築主氏名１</t>
    <phoneticPr fontId="4"/>
  </si>
  <si>
    <t>メーカー事業所</t>
  </si>
  <si>
    <t>メーカー会社名</t>
  </si>
  <si>
    <t>値16</t>
    <rPh sb="0" eb="1">
      <t>アタイ</t>
    </rPh>
    <phoneticPr fontId="4"/>
  </si>
  <si>
    <t>値15</t>
    <rPh sb="0" eb="1">
      <t>アタイ</t>
    </rPh>
    <phoneticPr fontId="4"/>
  </si>
  <si>
    <t>値14</t>
    <rPh sb="0" eb="1">
      <t>アタイ</t>
    </rPh>
    <phoneticPr fontId="4"/>
  </si>
  <si>
    <t>値13</t>
    <rPh sb="0" eb="1">
      <t>アタイ</t>
    </rPh>
    <phoneticPr fontId="4"/>
  </si>
  <si>
    <t>値12</t>
    <rPh sb="0" eb="1">
      <t>アタイ</t>
    </rPh>
    <phoneticPr fontId="4"/>
  </si>
  <si>
    <t>値11</t>
    <rPh sb="0" eb="1">
      <t>アタイ</t>
    </rPh>
    <phoneticPr fontId="4"/>
  </si>
  <si>
    <t>値10</t>
    <rPh sb="0" eb="1">
      <t>アタイ</t>
    </rPh>
    <phoneticPr fontId="4"/>
  </si>
  <si>
    <t>値9</t>
    <rPh sb="0" eb="1">
      <t>アタイ</t>
    </rPh>
    <phoneticPr fontId="4"/>
  </si>
  <si>
    <t>値8</t>
    <rPh sb="0" eb="1">
      <t>アタイ</t>
    </rPh>
    <phoneticPr fontId="4"/>
  </si>
  <si>
    <t>値7</t>
    <rPh sb="0" eb="1">
      <t>アタイ</t>
    </rPh>
    <phoneticPr fontId="4"/>
  </si>
  <si>
    <t>値6</t>
    <rPh sb="0" eb="1">
      <t>アタイ</t>
    </rPh>
    <phoneticPr fontId="4"/>
  </si>
  <si>
    <t>値5</t>
    <rPh sb="0" eb="1">
      <t>アタイ</t>
    </rPh>
    <phoneticPr fontId="4"/>
  </si>
  <si>
    <t>値4</t>
    <rPh sb="0" eb="1">
      <t>アタイ</t>
    </rPh>
    <phoneticPr fontId="4"/>
  </si>
  <si>
    <t>値3</t>
    <rPh sb="0" eb="1">
      <t>アタイ</t>
    </rPh>
    <phoneticPr fontId="4"/>
  </si>
  <si>
    <t>値2</t>
    <rPh sb="0" eb="1">
      <t>アタイ</t>
    </rPh>
    <phoneticPr fontId="4"/>
  </si>
  <si>
    <t>値1</t>
    <rPh sb="0" eb="1">
      <t>アタイ</t>
    </rPh>
    <phoneticPr fontId="4"/>
  </si>
  <si>
    <t>入力項目</t>
    <rPh sb="0" eb="2">
      <t>ニュウリョク</t>
    </rPh>
    <rPh sb="2" eb="4">
      <t>コウモク</t>
    </rPh>
    <phoneticPr fontId="4"/>
  </si>
  <si>
    <t>フィールド名</t>
    <rPh sb="5" eb="6">
      <t>メイ</t>
    </rPh>
    <phoneticPr fontId="4"/>
  </si>
  <si>
    <t>「主要用途」が３つまで入力できるようになりました。</t>
    <rPh sb="1" eb="3">
      <t>シュヨウ</t>
    </rPh>
    <rPh sb="3" eb="5">
      <t>ヨウト</t>
    </rPh>
    <rPh sb="11" eb="13">
      <t>ニュウリョク</t>
    </rPh>
    <phoneticPr fontId="4"/>
  </si>
  <si>
    <t>確認申請書（建築物）、計画変更確認申請書（建築物）、建築計画概要書の変更</t>
    <rPh sb="0" eb="2">
      <t>カクニン</t>
    </rPh>
    <rPh sb="2" eb="5">
      <t>シンセイショ</t>
    </rPh>
    <rPh sb="6" eb="9">
      <t>ケンチクブツ</t>
    </rPh>
    <rPh sb="11" eb="13">
      <t>ケイカク</t>
    </rPh>
    <rPh sb="13" eb="15">
      <t>ヘンコウ</t>
    </rPh>
    <rPh sb="15" eb="17">
      <t>カクニン</t>
    </rPh>
    <rPh sb="17" eb="20">
      <t>シンセイショ</t>
    </rPh>
    <rPh sb="21" eb="24">
      <t>ケンチクブツ</t>
    </rPh>
    <rPh sb="26" eb="28">
      <t>ケンチク</t>
    </rPh>
    <rPh sb="28" eb="30">
      <t>ケイカク</t>
    </rPh>
    <rPh sb="30" eb="33">
      <t>ガイヨウショ</t>
    </rPh>
    <rPh sb="34" eb="36">
      <t>ヘンコウ</t>
    </rPh>
    <phoneticPr fontId="4"/>
  </si>
  <si>
    <t>「中間検査申請書（注記）」の変更</t>
    <rPh sb="1" eb="3">
      <t>チュウカン</t>
    </rPh>
    <rPh sb="3" eb="5">
      <t>ケンサ</t>
    </rPh>
    <rPh sb="5" eb="8">
      <t>シンセイショ</t>
    </rPh>
    <rPh sb="9" eb="11">
      <t>チュウキ</t>
    </rPh>
    <rPh sb="14" eb="16">
      <t>ヘンコウ</t>
    </rPh>
    <phoneticPr fontId="4"/>
  </si>
  <si>
    <t>「完了検査申請書（注記）」の変更</t>
  </si>
  <si>
    <t>「中間検査申請書」の変更</t>
    <rPh sb="1" eb="3">
      <t>チュウカン</t>
    </rPh>
    <rPh sb="3" eb="5">
      <t>ケンサ</t>
    </rPh>
    <rPh sb="5" eb="8">
      <t>シンセイショ</t>
    </rPh>
    <rPh sb="10" eb="12">
      <t>ヘンコウ</t>
    </rPh>
    <phoneticPr fontId="4"/>
  </si>
  <si>
    <t>「完了検査申請書」の変更</t>
    <phoneticPr fontId="4"/>
  </si>
  <si>
    <t>｢確認申請書{建築物）」、「計画変更確認申請書（建築物）」の変更</t>
    <rPh sb="1" eb="3">
      <t>カクニン</t>
    </rPh>
    <rPh sb="3" eb="6">
      <t>シンセイショ</t>
    </rPh>
    <rPh sb="7" eb="10">
      <t>ケンチクブツ</t>
    </rPh>
    <rPh sb="14" eb="16">
      <t>ケイカク</t>
    </rPh>
    <rPh sb="16" eb="18">
      <t>ヘンコウ</t>
    </rPh>
    <rPh sb="18" eb="20">
      <t>カクニン</t>
    </rPh>
    <rPh sb="20" eb="23">
      <t>シンセイショ</t>
    </rPh>
    <rPh sb="24" eb="27">
      <t>ケンチクブツ</t>
    </rPh>
    <rPh sb="30" eb="32">
      <t>ヘンコウ</t>
    </rPh>
    <phoneticPr fontId="4"/>
  </si>
  <si>
    <t>「確認申請書（建築物入力画面）」の変更</t>
    <rPh sb="1" eb="3">
      <t>カクニン</t>
    </rPh>
    <rPh sb="3" eb="6">
      <t>シンセイショ</t>
    </rPh>
    <rPh sb="7" eb="10">
      <t>ケンチクブツ</t>
    </rPh>
    <rPh sb="10" eb="12">
      <t>ニュウリョク</t>
    </rPh>
    <rPh sb="12" eb="14">
      <t>ガメン</t>
    </rPh>
    <rPh sb="17" eb="19">
      <t>ヘンコウ</t>
    </rPh>
    <phoneticPr fontId="4"/>
  </si>
  <si>
    <t>平成26年</t>
    <rPh sb="0" eb="2">
      <t>ヘイセイ</t>
    </rPh>
    <rPh sb="4" eb="5">
      <t>ネン</t>
    </rPh>
    <phoneticPr fontId="4"/>
  </si>
  <si>
    <t>平成25年</t>
    <rPh sb="0" eb="2">
      <t>ヘイセイ</t>
    </rPh>
    <rPh sb="4" eb="5">
      <t>ネン</t>
    </rPh>
    <phoneticPr fontId="4"/>
  </si>
  <si>
    <t>確認申請書（建築物）、計画変更確認申請書（建築物）の第3面、建築計画概要書の第2面の変更</t>
    <rPh sb="0" eb="2">
      <t>カクニン</t>
    </rPh>
    <rPh sb="2" eb="5">
      <t>シンセイショ</t>
    </rPh>
    <rPh sb="6" eb="9">
      <t>ケンチクブツ</t>
    </rPh>
    <rPh sb="11" eb="13">
      <t>ケイカク</t>
    </rPh>
    <rPh sb="13" eb="15">
      <t>ヘンコウ</t>
    </rPh>
    <rPh sb="15" eb="17">
      <t>カクニン</t>
    </rPh>
    <rPh sb="17" eb="20">
      <t>シンセイショ</t>
    </rPh>
    <rPh sb="21" eb="24">
      <t>ケンチクブツ</t>
    </rPh>
    <rPh sb="26" eb="27">
      <t>ダイ</t>
    </rPh>
    <rPh sb="28" eb="29">
      <t>メン</t>
    </rPh>
    <rPh sb="30" eb="32">
      <t>ケンチク</t>
    </rPh>
    <rPh sb="32" eb="34">
      <t>ケイカク</t>
    </rPh>
    <rPh sb="34" eb="37">
      <t>ガイヨウショ</t>
    </rPh>
    <rPh sb="38" eb="39">
      <t>ダイ</t>
    </rPh>
    <rPh sb="40" eb="41">
      <t>メン</t>
    </rPh>
    <rPh sb="42" eb="44">
      <t>ヘンコウ</t>
    </rPh>
    <phoneticPr fontId="4"/>
  </si>
  <si>
    <t>国土交通省令第76号による</t>
    <rPh sb="0" eb="2">
      <t>コクド</t>
    </rPh>
    <rPh sb="2" eb="5">
      <t>コウツウショウ</t>
    </rPh>
    <rPh sb="5" eb="6">
      <t>レイ</t>
    </rPh>
    <rPh sb="6" eb="7">
      <t>ダイ</t>
    </rPh>
    <rPh sb="9" eb="10">
      <t>ゴウ</t>
    </rPh>
    <phoneticPr fontId="4"/>
  </si>
  <si>
    <t>「他の建築主」「他の建築主(2)」のタブ名称と位置の変更</t>
    <rPh sb="1" eb="2">
      <t>タ</t>
    </rPh>
    <rPh sb="3" eb="5">
      <t>ケンチク</t>
    </rPh>
    <rPh sb="5" eb="6">
      <t>ヌシ</t>
    </rPh>
    <rPh sb="8" eb="9">
      <t>タ</t>
    </rPh>
    <rPh sb="10" eb="12">
      <t>ケンチク</t>
    </rPh>
    <rPh sb="12" eb="13">
      <t>ヌシ</t>
    </rPh>
    <rPh sb="20" eb="22">
      <t>メイショウ</t>
    </rPh>
    <rPh sb="23" eb="25">
      <t>イチ</t>
    </rPh>
    <rPh sb="26" eb="28">
      <t>ヘンコウ</t>
    </rPh>
    <phoneticPr fontId="4"/>
  </si>
  <si>
    <t>平成24年</t>
    <rPh sb="0" eb="2">
      <t>ヘイセイ</t>
    </rPh>
    <rPh sb="4" eb="5">
      <t>ネン</t>
    </rPh>
    <phoneticPr fontId="4"/>
  </si>
  <si>
    <t>「確認審査追加説明書」の変更</t>
    <rPh sb="1" eb="3">
      <t>カクニン</t>
    </rPh>
    <rPh sb="3" eb="5">
      <t>シンサ</t>
    </rPh>
    <rPh sb="5" eb="7">
      <t>ツイカ</t>
    </rPh>
    <rPh sb="7" eb="10">
      <t>セツメイショ</t>
    </rPh>
    <rPh sb="12" eb="14">
      <t>ヘンコウ</t>
    </rPh>
    <phoneticPr fontId="4"/>
  </si>
  <si>
    <t>建築基準法施行規則の改正による</t>
    <phoneticPr fontId="4"/>
  </si>
  <si>
    <t>「確認申請書（建築物）」の「建物別概要入力」欄を増やしました。</t>
    <rPh sb="1" eb="3">
      <t>カクニン</t>
    </rPh>
    <rPh sb="3" eb="6">
      <t>シンセイショ</t>
    </rPh>
    <rPh sb="7" eb="10">
      <t>ケンチクブツ</t>
    </rPh>
    <rPh sb="14" eb="16">
      <t>タテモノ</t>
    </rPh>
    <rPh sb="16" eb="17">
      <t>ベツ</t>
    </rPh>
    <rPh sb="17" eb="19">
      <t>ガイヨウ</t>
    </rPh>
    <rPh sb="19" eb="21">
      <t>ニュウリョク</t>
    </rPh>
    <rPh sb="22" eb="23">
      <t>ラン</t>
    </rPh>
    <rPh sb="24" eb="25">
      <t>フ</t>
    </rPh>
    <phoneticPr fontId="4"/>
  </si>
  <si>
    <t>平成22年</t>
    <rPh sb="0" eb="2">
      <t>ヘイセイ</t>
    </rPh>
    <rPh sb="4" eb="5">
      <t>ネン</t>
    </rPh>
    <phoneticPr fontId="4"/>
  </si>
  <si>
    <t>｢確認申請書{建築物）」、「建築計画概要書」、「計画変更確認申請書（建築物）」の変更</t>
    <rPh sb="1" eb="3">
      <t>カクニン</t>
    </rPh>
    <rPh sb="3" eb="6">
      <t>シンセイショ</t>
    </rPh>
    <rPh sb="7" eb="10">
      <t>ケンチクブツ</t>
    </rPh>
    <rPh sb="14" eb="16">
      <t>ケンチク</t>
    </rPh>
    <rPh sb="16" eb="18">
      <t>ケイカク</t>
    </rPh>
    <rPh sb="18" eb="20">
      <t>ガイヨウ</t>
    </rPh>
    <rPh sb="20" eb="21">
      <t>ショ</t>
    </rPh>
    <rPh sb="24" eb="26">
      <t>ケイカク</t>
    </rPh>
    <rPh sb="26" eb="28">
      <t>ヘンコウ</t>
    </rPh>
    <rPh sb="28" eb="30">
      <t>カクニン</t>
    </rPh>
    <rPh sb="30" eb="33">
      <t>シンセイショ</t>
    </rPh>
    <rPh sb="34" eb="37">
      <t>ケンチクブツ</t>
    </rPh>
    <rPh sb="40" eb="42">
      <t>ヘンコウ</t>
    </rPh>
    <phoneticPr fontId="4"/>
  </si>
  <si>
    <t>建築基準法施行規則の改正による</t>
    <rPh sb="0" eb="2">
      <t>ケンチク</t>
    </rPh>
    <rPh sb="2" eb="5">
      <t>キジュンホウ</t>
    </rPh>
    <rPh sb="5" eb="7">
      <t>セコウ</t>
    </rPh>
    <rPh sb="7" eb="9">
      <t>キソク</t>
    </rPh>
    <rPh sb="10" eb="12">
      <t>カイセイ</t>
    </rPh>
    <phoneticPr fontId="4"/>
  </si>
  <si>
    <t>『5.その他の区域、地域、地区又は街区』　入力スペースを増やしました。</t>
    <rPh sb="5" eb="6">
      <t>タ</t>
    </rPh>
    <rPh sb="7" eb="9">
      <t>クイキ</t>
    </rPh>
    <rPh sb="10" eb="12">
      <t>チイキ</t>
    </rPh>
    <rPh sb="13" eb="15">
      <t>チク</t>
    </rPh>
    <rPh sb="15" eb="16">
      <t>マタ</t>
    </rPh>
    <rPh sb="17" eb="19">
      <t>ガイク</t>
    </rPh>
    <rPh sb="21" eb="23">
      <t>ニュウリョク</t>
    </rPh>
    <rPh sb="28" eb="29">
      <t>フ</t>
    </rPh>
    <phoneticPr fontId="4"/>
  </si>
  <si>
    <t>「確認申請書（建築物入力画面」</t>
    <rPh sb="1" eb="3">
      <t>カクニン</t>
    </rPh>
    <rPh sb="3" eb="6">
      <t>シンセイショ</t>
    </rPh>
    <rPh sb="7" eb="10">
      <t>ケンチクブツ</t>
    </rPh>
    <rPh sb="10" eb="12">
      <t>ニュウリョク</t>
    </rPh>
    <rPh sb="12" eb="14">
      <t>ガメン</t>
    </rPh>
    <phoneticPr fontId="4"/>
  </si>
  <si>
    <t>「建築工事届」の様式変更</t>
    <rPh sb="8" eb="10">
      <t>ヨウシキ</t>
    </rPh>
    <rPh sb="10" eb="12">
      <t>ヘンコウ</t>
    </rPh>
    <phoneticPr fontId="4"/>
  </si>
  <si>
    <t>平成21年</t>
    <rPh sb="0" eb="2">
      <t>ヘイセイ</t>
    </rPh>
    <rPh sb="4" eb="5">
      <t>ネン</t>
    </rPh>
    <phoneticPr fontId="4"/>
  </si>
  <si>
    <t>一部修正をしました</t>
    <rPh sb="0" eb="2">
      <t>イチブ</t>
    </rPh>
    <rPh sb="2" eb="4">
      <t>シュウセイ</t>
    </rPh>
    <phoneticPr fontId="4"/>
  </si>
  <si>
    <t>「工事監理者届」</t>
  </si>
  <si>
    <t>(削除)</t>
    <rPh sb="1" eb="3">
      <t>サクジョ</t>
    </rPh>
    <phoneticPr fontId="4"/>
  </si>
  <si>
    <t>「軽微な変更説明書」</t>
    <phoneticPr fontId="4"/>
  </si>
  <si>
    <t>「完了検査追加説明書」</t>
  </si>
  <si>
    <t>「確認審査追加説明書」</t>
  </si>
  <si>
    <t>「工事施工者届」</t>
  </si>
  <si>
    <t>「建築主変更届」</t>
  </si>
  <si>
    <t>「検査取り下げ届」</t>
  </si>
  <si>
    <t>「工事取り止め届」</t>
  </si>
  <si>
    <t>「確認申請取り下げ届」</t>
  </si>
  <si>
    <t>「軽微変更報告書」</t>
    <phoneticPr fontId="4"/>
  </si>
  <si>
    <t>業務規程改定に伴い下記の帳票について一部修正または削除しました</t>
    <rPh sb="0" eb="2">
      <t>ギョウム</t>
    </rPh>
    <rPh sb="2" eb="4">
      <t>キテイ</t>
    </rPh>
    <rPh sb="4" eb="6">
      <t>カイテイ</t>
    </rPh>
    <rPh sb="7" eb="8">
      <t>トモナ</t>
    </rPh>
    <rPh sb="9" eb="11">
      <t>カキ</t>
    </rPh>
    <rPh sb="12" eb="14">
      <t>チョウヒョウ</t>
    </rPh>
    <rPh sb="18" eb="20">
      <t>イチブ</t>
    </rPh>
    <rPh sb="20" eb="22">
      <t>シュウセイ</t>
    </rPh>
    <rPh sb="25" eb="27">
      <t>サクジョ</t>
    </rPh>
    <phoneticPr fontId="4"/>
  </si>
  <si>
    <t>「建築計画概要書」を一部修正しました</t>
    <rPh sb="1" eb="3">
      <t>ケンチク</t>
    </rPh>
    <rPh sb="3" eb="5">
      <t>ケイカク</t>
    </rPh>
    <rPh sb="5" eb="8">
      <t>ガイヨウショ</t>
    </rPh>
    <rPh sb="10" eb="12">
      <t>イチブ</t>
    </rPh>
    <rPh sb="12" eb="14">
      <t>シュウセイ</t>
    </rPh>
    <phoneticPr fontId="4"/>
  </si>
  <si>
    <t>「工事監理者届」を一部修正しました</t>
    <rPh sb="1" eb="3">
      <t>コウジ</t>
    </rPh>
    <rPh sb="3" eb="5">
      <t>カンリ</t>
    </rPh>
    <rPh sb="5" eb="6">
      <t>シャ</t>
    </rPh>
    <rPh sb="6" eb="7">
      <t>トド</t>
    </rPh>
    <rPh sb="9" eb="11">
      <t>イチブ</t>
    </rPh>
    <rPh sb="11" eb="13">
      <t>シュウセイ</t>
    </rPh>
    <phoneticPr fontId="4"/>
  </si>
  <si>
    <t>平成20年</t>
    <rPh sb="0" eb="2">
      <t>ヘイセイ</t>
    </rPh>
    <rPh sb="4" eb="5">
      <t>ネン</t>
    </rPh>
    <phoneticPr fontId="4"/>
  </si>
  <si>
    <t>建築基準法施行規則見直しにより、「確認申請書（建築物)注記」、「完了検査申請書注記」および「中間検査申請書注記」を修正しました。</t>
    <rPh sb="0" eb="2">
      <t>ケンチク</t>
    </rPh>
    <rPh sb="2" eb="5">
      <t>キジュンホウ</t>
    </rPh>
    <rPh sb="5" eb="7">
      <t>セコウ</t>
    </rPh>
    <rPh sb="7" eb="9">
      <t>キソク</t>
    </rPh>
    <rPh sb="9" eb="11">
      <t>ミナオ</t>
    </rPh>
    <rPh sb="17" eb="19">
      <t>カクニン</t>
    </rPh>
    <rPh sb="19" eb="21">
      <t>シンセイ</t>
    </rPh>
    <rPh sb="21" eb="22">
      <t>ショ</t>
    </rPh>
    <rPh sb="23" eb="26">
      <t>ケンチクブツ</t>
    </rPh>
    <rPh sb="27" eb="29">
      <t>チュウキ</t>
    </rPh>
    <rPh sb="32" eb="34">
      <t>カンリョウ</t>
    </rPh>
    <rPh sb="34" eb="36">
      <t>ケンサ</t>
    </rPh>
    <rPh sb="36" eb="39">
      <t>シンセイショ</t>
    </rPh>
    <rPh sb="39" eb="41">
      <t>チュウキ</t>
    </rPh>
    <rPh sb="46" eb="48">
      <t>チュウカン</t>
    </rPh>
    <rPh sb="48" eb="50">
      <t>ケンサ</t>
    </rPh>
    <rPh sb="50" eb="53">
      <t>シンセイショ</t>
    </rPh>
    <rPh sb="53" eb="55">
      <t>チュウキ</t>
    </rPh>
    <rPh sb="57" eb="59">
      <t>シュウセイ</t>
    </rPh>
    <phoneticPr fontId="4"/>
  </si>
  <si>
    <t>「確認審査追加説明書」を一部修正しました</t>
    <rPh sb="1" eb="3">
      <t>カクニン</t>
    </rPh>
    <rPh sb="3" eb="5">
      <t>シンサ</t>
    </rPh>
    <rPh sb="5" eb="7">
      <t>ツイカ</t>
    </rPh>
    <rPh sb="7" eb="10">
      <t>セツメイショ</t>
    </rPh>
    <rPh sb="12" eb="14">
      <t>イチブ</t>
    </rPh>
    <rPh sb="14" eb="16">
      <t>シュウセイ</t>
    </rPh>
    <phoneticPr fontId="4"/>
  </si>
  <si>
    <t>「完了検査申請書」「完了検査申請書（申請者複数）」の第三面について、「工事完了予定年月日」を「工事完了年月日」に訂正しました。</t>
    <rPh sb="1" eb="3">
      <t>カンリョウ</t>
    </rPh>
    <rPh sb="3" eb="5">
      <t>ケンサ</t>
    </rPh>
    <rPh sb="5" eb="8">
      <t>シンセイショ</t>
    </rPh>
    <rPh sb="10" eb="12">
      <t>カンリョウ</t>
    </rPh>
    <rPh sb="12" eb="14">
      <t>ケンサ</t>
    </rPh>
    <rPh sb="14" eb="17">
      <t>シンセイショ</t>
    </rPh>
    <rPh sb="18" eb="21">
      <t>シンセイシャ</t>
    </rPh>
    <rPh sb="21" eb="23">
      <t>フクスウ</t>
    </rPh>
    <rPh sb="26" eb="27">
      <t>ダイ</t>
    </rPh>
    <rPh sb="27" eb="28">
      <t>サン</t>
    </rPh>
    <rPh sb="28" eb="29">
      <t>メン</t>
    </rPh>
    <rPh sb="35" eb="37">
      <t>コウジ</t>
    </rPh>
    <rPh sb="37" eb="39">
      <t>カンリョウ</t>
    </rPh>
    <rPh sb="39" eb="41">
      <t>ヨテイ</t>
    </rPh>
    <rPh sb="41" eb="44">
      <t>ネンガッピ</t>
    </rPh>
    <rPh sb="47" eb="49">
      <t>コウジ</t>
    </rPh>
    <rPh sb="49" eb="51">
      <t>カンリョウ</t>
    </rPh>
    <rPh sb="51" eb="54">
      <t>ネンガッピ</t>
    </rPh>
    <rPh sb="56" eb="58">
      <t>テイセイ</t>
    </rPh>
    <phoneticPr fontId="4"/>
  </si>
  <si>
    <t>「軽微な変更説明書」を追加しました</t>
    <rPh sb="1" eb="3">
      <t>ケイビ</t>
    </rPh>
    <rPh sb="4" eb="6">
      <t>ヘンコウ</t>
    </rPh>
    <rPh sb="6" eb="9">
      <t>セツメイショ</t>
    </rPh>
    <rPh sb="11" eb="13">
      <t>ツイカ</t>
    </rPh>
    <phoneticPr fontId="4"/>
  </si>
  <si>
    <t>「確認申請書（建築物入力）」建物別概要2.用途をプルダウンからコード選択の際に自動入力（手修正可能）に変更しました。</t>
    <rPh sb="1" eb="3">
      <t>カクニン</t>
    </rPh>
    <rPh sb="3" eb="6">
      <t>シンセイショ</t>
    </rPh>
    <rPh sb="7" eb="10">
      <t>ケンチクブツ</t>
    </rPh>
    <rPh sb="10" eb="12">
      <t>ニュウリョク</t>
    </rPh>
    <rPh sb="14" eb="16">
      <t>タテモノ</t>
    </rPh>
    <rPh sb="16" eb="17">
      <t>ベツ</t>
    </rPh>
    <rPh sb="17" eb="19">
      <t>ガイヨウ</t>
    </rPh>
    <rPh sb="21" eb="23">
      <t>ヨウト</t>
    </rPh>
    <rPh sb="34" eb="36">
      <t>センタク</t>
    </rPh>
    <rPh sb="37" eb="38">
      <t>サイ</t>
    </rPh>
    <rPh sb="39" eb="41">
      <t>ジドウ</t>
    </rPh>
    <rPh sb="41" eb="43">
      <t>ニュウリョク</t>
    </rPh>
    <rPh sb="44" eb="45">
      <t>テ</t>
    </rPh>
    <rPh sb="45" eb="47">
      <t>シュウセイ</t>
    </rPh>
    <rPh sb="47" eb="49">
      <t>カノウ</t>
    </rPh>
    <rPh sb="51" eb="53">
      <t>ヘンコウ</t>
    </rPh>
    <phoneticPr fontId="4"/>
  </si>
  <si>
    <t>「確認申請書（建築物）入力」第四面10.床面積の入力欄を増やし、第五面も追加しました。</t>
    <rPh sb="1" eb="3">
      <t>カクニン</t>
    </rPh>
    <rPh sb="3" eb="6">
      <t>シンセイショ</t>
    </rPh>
    <rPh sb="7" eb="10">
      <t>ケンチクブツ</t>
    </rPh>
    <rPh sb="11" eb="13">
      <t>ニュウリョク</t>
    </rPh>
    <rPh sb="14" eb="15">
      <t>ダイ</t>
    </rPh>
    <rPh sb="15" eb="17">
      <t>ヨンメン</t>
    </rPh>
    <rPh sb="20" eb="23">
      <t>ユカメンセキ</t>
    </rPh>
    <rPh sb="24" eb="26">
      <t>ニュウリョク</t>
    </rPh>
    <rPh sb="26" eb="27">
      <t>ラン</t>
    </rPh>
    <rPh sb="28" eb="29">
      <t>フ</t>
    </rPh>
    <rPh sb="32" eb="33">
      <t>ダイ</t>
    </rPh>
    <rPh sb="33" eb="35">
      <t>ゴメン</t>
    </rPh>
    <rPh sb="36" eb="38">
      <t>ツイカ</t>
    </rPh>
    <phoneticPr fontId="4"/>
  </si>
  <si>
    <t>「完了検査追加説明書」を追加しました</t>
    <rPh sb="1" eb="3">
      <t>カンリョウ</t>
    </rPh>
    <rPh sb="3" eb="5">
      <t>ケンサ</t>
    </rPh>
    <rPh sb="5" eb="7">
      <t>ツイカ</t>
    </rPh>
    <rPh sb="7" eb="10">
      <t>セツメイショ</t>
    </rPh>
    <rPh sb="12" eb="14">
      <t>ツイカ</t>
    </rPh>
    <phoneticPr fontId="4"/>
  </si>
  <si>
    <t>「確認審査追加説明書」を追加しました</t>
    <rPh sb="1" eb="3">
      <t>カクニン</t>
    </rPh>
    <rPh sb="3" eb="5">
      <t>シンサ</t>
    </rPh>
    <rPh sb="5" eb="7">
      <t>ツイカ</t>
    </rPh>
    <rPh sb="7" eb="10">
      <t>セツメイショ</t>
    </rPh>
    <rPh sb="12" eb="14">
      <t>ツイカ</t>
    </rPh>
    <phoneticPr fontId="4"/>
  </si>
  <si>
    <t>印刷領域を示す点線を消去しました（フッターの変更なし）</t>
    <rPh sb="0" eb="2">
      <t>インサツ</t>
    </rPh>
    <rPh sb="2" eb="4">
      <t>リョウイキ</t>
    </rPh>
    <rPh sb="5" eb="6">
      <t>シメ</t>
    </rPh>
    <rPh sb="7" eb="9">
      <t>テンセン</t>
    </rPh>
    <rPh sb="10" eb="12">
      <t>ショウキョ</t>
    </rPh>
    <phoneticPr fontId="4"/>
  </si>
  <si>
    <t>シートの保護を解除しました（フッターの変更なし）</t>
    <rPh sb="4" eb="6">
      <t>ホゴ</t>
    </rPh>
    <rPh sb="7" eb="9">
      <t>カイジョ</t>
    </rPh>
    <phoneticPr fontId="4"/>
  </si>
  <si>
    <t>地名地番・住居表示の表示スペースを２行にしました（フッターの変更なし）</t>
    <rPh sb="0" eb="2">
      <t>チメイ</t>
    </rPh>
    <rPh sb="2" eb="4">
      <t>チバン</t>
    </rPh>
    <rPh sb="5" eb="7">
      <t>ジュウキョ</t>
    </rPh>
    <rPh sb="7" eb="9">
      <t>ヒョウジ</t>
    </rPh>
    <rPh sb="10" eb="12">
      <t>ヒョウジ</t>
    </rPh>
    <rPh sb="18" eb="19">
      <t>ギョウ</t>
    </rPh>
    <rPh sb="30" eb="32">
      <t>ヘンコウ</t>
    </rPh>
    <phoneticPr fontId="4"/>
  </si>
  <si>
    <t>｢完了検査添付資料」を「完了検査添付写真（内装仕上）」に変更しました。</t>
    <rPh sb="1" eb="3">
      <t>カンリョウ</t>
    </rPh>
    <rPh sb="3" eb="5">
      <t>ケンサ</t>
    </rPh>
    <rPh sb="5" eb="7">
      <t>テンプ</t>
    </rPh>
    <rPh sb="7" eb="9">
      <t>シリョウ</t>
    </rPh>
    <rPh sb="12" eb="14">
      <t>カンリョウ</t>
    </rPh>
    <rPh sb="14" eb="16">
      <t>ケンサ</t>
    </rPh>
    <rPh sb="16" eb="18">
      <t>テンプ</t>
    </rPh>
    <rPh sb="18" eb="20">
      <t>シャシン</t>
    </rPh>
    <rPh sb="21" eb="23">
      <t>ナイソウ</t>
    </rPh>
    <rPh sb="23" eb="25">
      <t>シア</t>
    </rPh>
    <rPh sb="28" eb="30">
      <t>ヘンコウ</t>
    </rPh>
    <phoneticPr fontId="4"/>
  </si>
  <si>
    <t>「検査添付写真（軸組仕口）」を追加しました。</t>
    <rPh sb="1" eb="3">
      <t>ケンサ</t>
    </rPh>
    <rPh sb="3" eb="5">
      <t>テンプ</t>
    </rPh>
    <rPh sb="5" eb="7">
      <t>シャシン</t>
    </rPh>
    <rPh sb="8" eb="9">
      <t>ジク</t>
    </rPh>
    <rPh sb="9" eb="10">
      <t>グ</t>
    </rPh>
    <rPh sb="10" eb="11">
      <t>シ</t>
    </rPh>
    <rPh sb="11" eb="12">
      <t>グチ</t>
    </rPh>
    <rPh sb="15" eb="17">
      <t>ツイカ</t>
    </rPh>
    <phoneticPr fontId="4"/>
  </si>
  <si>
    <t>支店のプルダウンメニューに東京支店と群馬事務所を追加しました（フッターの変更なし）</t>
    <rPh sb="0" eb="2">
      <t>シテン</t>
    </rPh>
    <rPh sb="13" eb="15">
      <t>トウキョウ</t>
    </rPh>
    <rPh sb="15" eb="17">
      <t>シテン</t>
    </rPh>
    <rPh sb="18" eb="20">
      <t>グンマ</t>
    </rPh>
    <rPh sb="20" eb="22">
      <t>ジム</t>
    </rPh>
    <rPh sb="22" eb="23">
      <t>ショ</t>
    </rPh>
    <rPh sb="24" eb="26">
      <t>ツイカ</t>
    </rPh>
    <rPh sb="36" eb="38">
      <t>ヘンコウ</t>
    </rPh>
    <phoneticPr fontId="4"/>
  </si>
  <si>
    <t>作成した設計図書等の表示スペースを２行にしました（フッターの変更なし）</t>
    <rPh sb="0" eb="2">
      <t>サクセイ</t>
    </rPh>
    <rPh sb="4" eb="6">
      <t>セッケイ</t>
    </rPh>
    <rPh sb="6" eb="8">
      <t>トショ</t>
    </rPh>
    <rPh sb="8" eb="9">
      <t>トウ</t>
    </rPh>
    <rPh sb="10" eb="12">
      <t>ヒョウジ</t>
    </rPh>
    <rPh sb="18" eb="19">
      <t>ギョウ</t>
    </rPh>
    <rPh sb="30" eb="32">
      <t>ヘンコウ</t>
    </rPh>
    <phoneticPr fontId="4"/>
  </si>
  <si>
    <t>代表取締役名表示を中止しました</t>
    <rPh sb="0" eb="2">
      <t>ダイヒョウ</t>
    </rPh>
    <rPh sb="2" eb="5">
      <t>トリシマリヤク</t>
    </rPh>
    <rPh sb="5" eb="6">
      <t>メイ</t>
    </rPh>
    <rPh sb="6" eb="8">
      <t>ヒョウジ</t>
    </rPh>
    <rPh sb="9" eb="11">
      <t>チュウシ</t>
    </rPh>
    <phoneticPr fontId="4"/>
  </si>
  <si>
    <t>建築基準法施行規則等の一部の改正に係る書式の全面変更しました</t>
    <rPh sb="0" eb="2">
      <t>ケンチク</t>
    </rPh>
    <rPh sb="2" eb="4">
      <t>キジュン</t>
    </rPh>
    <rPh sb="4" eb="5">
      <t>ホウ</t>
    </rPh>
    <rPh sb="5" eb="7">
      <t>シコウ</t>
    </rPh>
    <rPh sb="7" eb="9">
      <t>キソク</t>
    </rPh>
    <rPh sb="9" eb="10">
      <t>ナド</t>
    </rPh>
    <rPh sb="11" eb="13">
      <t>イチブ</t>
    </rPh>
    <rPh sb="14" eb="16">
      <t>カイセイ</t>
    </rPh>
    <rPh sb="17" eb="18">
      <t>カカ</t>
    </rPh>
    <rPh sb="19" eb="21">
      <t>ショシキ</t>
    </rPh>
    <rPh sb="22" eb="24">
      <t>ゼンメン</t>
    </rPh>
    <rPh sb="24" eb="26">
      <t>ヘンコウ</t>
    </rPh>
    <phoneticPr fontId="4"/>
  </si>
  <si>
    <t>社長名を変更しました</t>
    <rPh sb="0" eb="3">
      <t>シャチョウメイ</t>
    </rPh>
    <rPh sb="4" eb="6">
      <t>ヘンコウ</t>
    </rPh>
    <phoneticPr fontId="4"/>
  </si>
  <si>
    <t>更新履歴フッターのページを追加しました</t>
    <rPh sb="0" eb="2">
      <t>コウシン</t>
    </rPh>
    <rPh sb="2" eb="4">
      <t>リレキ</t>
    </rPh>
    <rPh sb="13" eb="15">
      <t>ツイカ</t>
    </rPh>
    <phoneticPr fontId="4"/>
  </si>
  <si>
    <t>帳票右下フッターに更新した日付を表示しました</t>
    <rPh sb="0" eb="2">
      <t>チョウヒョウ</t>
    </rPh>
    <rPh sb="2" eb="4">
      <t>ミギシタ</t>
    </rPh>
    <rPh sb="9" eb="11">
      <t>コウシン</t>
    </rPh>
    <rPh sb="13" eb="15">
      <t>ヒヅケ</t>
    </rPh>
    <rPh sb="16" eb="18">
      <t>ヒョウジ</t>
    </rPh>
    <phoneticPr fontId="4"/>
  </si>
  <si>
    <t>トップページより更新履歴のページにリンクをはりました</t>
    <rPh sb="8" eb="10">
      <t>コウシン</t>
    </rPh>
    <rPh sb="10" eb="12">
      <t>リレキ</t>
    </rPh>
    <phoneticPr fontId="4"/>
  </si>
  <si>
    <t>同　リンク不具合を修正しました</t>
    <rPh sb="0" eb="1">
      <t>ドウ</t>
    </rPh>
    <rPh sb="5" eb="8">
      <t>フグアイ</t>
    </rPh>
    <rPh sb="9" eb="11">
      <t>シュウセイ</t>
    </rPh>
    <phoneticPr fontId="4"/>
  </si>
  <si>
    <t>建設業の許可番号種類のプルダウンメニューについて、項目を追加しました</t>
    <rPh sb="25" eb="27">
      <t>コウモク</t>
    </rPh>
    <rPh sb="28" eb="30">
      <t>ツイカ</t>
    </rPh>
    <phoneticPr fontId="4"/>
  </si>
  <si>
    <t>中間検査申込書、完了検査申込書の第一面を変更しました。</t>
    <rPh sb="0" eb="2">
      <t>チュウカン</t>
    </rPh>
    <rPh sb="2" eb="4">
      <t>ケンサ</t>
    </rPh>
    <rPh sb="4" eb="7">
      <t>モウシコミショ</t>
    </rPh>
    <rPh sb="8" eb="10">
      <t>カンリョウ</t>
    </rPh>
    <rPh sb="10" eb="12">
      <t>ケンサ</t>
    </rPh>
    <rPh sb="12" eb="15">
      <t>モウシコミショ</t>
    </rPh>
    <rPh sb="16" eb="17">
      <t>ダイ</t>
    </rPh>
    <rPh sb="17" eb="19">
      <t>イチメン</t>
    </rPh>
    <rPh sb="20" eb="22">
      <t>ヘンコウ</t>
    </rPh>
    <phoneticPr fontId="4"/>
  </si>
  <si>
    <t>事前調査表を削除しました</t>
    <rPh sb="0" eb="2">
      <t>ジゼン</t>
    </rPh>
    <rPh sb="2" eb="4">
      <t>チョウサ</t>
    </rPh>
    <rPh sb="4" eb="5">
      <t>ヒョウ</t>
    </rPh>
    <rPh sb="6" eb="8">
      <t>サクジョ</t>
    </rPh>
    <phoneticPr fontId="4"/>
  </si>
  <si>
    <t>別記第30号書式「検査済証交付証明申込書」を追加しました</t>
    <rPh sb="0" eb="2">
      <t>ベッキ</t>
    </rPh>
    <rPh sb="2" eb="3">
      <t>ダイ</t>
    </rPh>
    <rPh sb="5" eb="6">
      <t>ゴウ</t>
    </rPh>
    <rPh sb="6" eb="8">
      <t>ショシキ</t>
    </rPh>
    <rPh sb="9" eb="11">
      <t>ケンサ</t>
    </rPh>
    <rPh sb="11" eb="12">
      <t>ズ</t>
    </rPh>
    <rPh sb="12" eb="13">
      <t>ショウ</t>
    </rPh>
    <rPh sb="13" eb="15">
      <t>コウフ</t>
    </rPh>
    <rPh sb="15" eb="17">
      <t>ショウメイ</t>
    </rPh>
    <rPh sb="17" eb="20">
      <t>モウシコミショ</t>
    </rPh>
    <rPh sb="22" eb="24">
      <t>ツイカ</t>
    </rPh>
    <phoneticPr fontId="4"/>
  </si>
  <si>
    <t>別記第29号書式「確認済証交付証明申込書」を追加しました</t>
    <rPh sb="0" eb="2">
      <t>ベッキ</t>
    </rPh>
    <rPh sb="2" eb="3">
      <t>ダイ</t>
    </rPh>
    <rPh sb="5" eb="6">
      <t>ゴウ</t>
    </rPh>
    <rPh sb="6" eb="8">
      <t>ショシキ</t>
    </rPh>
    <rPh sb="9" eb="11">
      <t>カクニン</t>
    </rPh>
    <rPh sb="11" eb="12">
      <t>スミ</t>
    </rPh>
    <rPh sb="12" eb="13">
      <t>アカシ</t>
    </rPh>
    <rPh sb="13" eb="15">
      <t>コウフ</t>
    </rPh>
    <rPh sb="15" eb="17">
      <t>ショウメイ</t>
    </rPh>
    <rPh sb="17" eb="20">
      <t>モウシコミショ</t>
    </rPh>
    <rPh sb="22" eb="24">
      <t>ツイカ</t>
    </rPh>
    <phoneticPr fontId="4"/>
  </si>
  <si>
    <t>別記第28号書式「計画変更確認申込書（昇降機以外の建築設備）」を追加しました</t>
    <rPh sb="0" eb="2">
      <t>ベッキ</t>
    </rPh>
    <rPh sb="2" eb="3">
      <t>ダイ</t>
    </rPh>
    <rPh sb="5" eb="6">
      <t>ゴウ</t>
    </rPh>
    <rPh sb="6" eb="8">
      <t>ショシキ</t>
    </rPh>
    <rPh sb="9" eb="11">
      <t>ケイカク</t>
    </rPh>
    <rPh sb="11" eb="13">
      <t>ヘンコウ</t>
    </rPh>
    <rPh sb="13" eb="15">
      <t>カクニン</t>
    </rPh>
    <rPh sb="15" eb="18">
      <t>モウシコミショ</t>
    </rPh>
    <rPh sb="19" eb="22">
      <t>ショウコウキ</t>
    </rPh>
    <rPh sb="22" eb="24">
      <t>イガイ</t>
    </rPh>
    <rPh sb="25" eb="27">
      <t>ケンチク</t>
    </rPh>
    <rPh sb="27" eb="29">
      <t>セツビ</t>
    </rPh>
    <rPh sb="32" eb="34">
      <t>ツイカ</t>
    </rPh>
    <phoneticPr fontId="4"/>
  </si>
  <si>
    <t>別記第27号書式「確認申込書（昇降機以外の建築設備）」を追加しました</t>
    <rPh sb="0" eb="2">
      <t>ベッキ</t>
    </rPh>
    <rPh sb="2" eb="3">
      <t>ダイ</t>
    </rPh>
    <rPh sb="5" eb="6">
      <t>ゴウ</t>
    </rPh>
    <rPh sb="6" eb="8">
      <t>ショシキ</t>
    </rPh>
    <rPh sb="9" eb="11">
      <t>カクニン</t>
    </rPh>
    <rPh sb="11" eb="14">
      <t>モウシコミショ</t>
    </rPh>
    <rPh sb="15" eb="18">
      <t>ショウコウキ</t>
    </rPh>
    <rPh sb="18" eb="20">
      <t>イガイ</t>
    </rPh>
    <rPh sb="21" eb="23">
      <t>ケンチク</t>
    </rPh>
    <rPh sb="23" eb="25">
      <t>セツビ</t>
    </rPh>
    <rPh sb="28" eb="30">
      <t>ツイカ</t>
    </rPh>
    <phoneticPr fontId="4"/>
  </si>
  <si>
    <t>中間・完了検査申込書における「検査を申請する建築物等」に「建築設備（昇降機以外）」を追加しました。</t>
    <rPh sb="0" eb="2">
      <t>チュウカン</t>
    </rPh>
    <rPh sb="3" eb="5">
      <t>カンリョウ</t>
    </rPh>
    <rPh sb="5" eb="7">
      <t>ケンサ</t>
    </rPh>
    <rPh sb="7" eb="10">
      <t>モウシコミショ</t>
    </rPh>
    <rPh sb="15" eb="17">
      <t>ケンサ</t>
    </rPh>
    <rPh sb="18" eb="20">
      <t>シンセイ</t>
    </rPh>
    <rPh sb="22" eb="25">
      <t>ケンチクブツ</t>
    </rPh>
    <rPh sb="25" eb="26">
      <t>トウ</t>
    </rPh>
    <rPh sb="29" eb="31">
      <t>ケンチク</t>
    </rPh>
    <rPh sb="31" eb="33">
      <t>セツビ</t>
    </rPh>
    <rPh sb="34" eb="37">
      <t>ショウコウキ</t>
    </rPh>
    <rPh sb="37" eb="39">
      <t>イガイ</t>
    </rPh>
    <rPh sb="42" eb="44">
      <t>ツイカ</t>
    </rPh>
    <phoneticPr fontId="4"/>
  </si>
  <si>
    <t>代理者等の「代表者」を「氏名」に変更しました（全書式）</t>
    <rPh sb="0" eb="2">
      <t>ダイリ</t>
    </rPh>
    <rPh sb="2" eb="3">
      <t>シャ</t>
    </rPh>
    <rPh sb="3" eb="4">
      <t>トウ</t>
    </rPh>
    <rPh sb="6" eb="9">
      <t>ダイヒョウシャ</t>
    </rPh>
    <rPh sb="12" eb="14">
      <t>シメイ</t>
    </rPh>
    <rPh sb="16" eb="18">
      <t>ヘンコウ</t>
    </rPh>
    <rPh sb="23" eb="24">
      <t>ゼン</t>
    </rPh>
    <rPh sb="24" eb="26">
      <t>ショシキ</t>
    </rPh>
    <phoneticPr fontId="4"/>
  </si>
  <si>
    <t>平成19年</t>
    <rPh sb="0" eb="2">
      <t>ヘイセイ</t>
    </rPh>
    <rPh sb="4" eb="5">
      <t>ネン</t>
    </rPh>
    <phoneticPr fontId="4"/>
  </si>
  <si>
    <t>工事施工者の建設業の許可について、プルダウンメニューの項目を追加しました。</t>
    <rPh sb="0" eb="2">
      <t>コウジ</t>
    </rPh>
    <rPh sb="2" eb="5">
      <t>セコウシャ</t>
    </rPh>
    <rPh sb="6" eb="9">
      <t>ケンセツギョウ</t>
    </rPh>
    <rPh sb="10" eb="12">
      <t>キョカ</t>
    </rPh>
    <rPh sb="27" eb="29">
      <t>コウモク</t>
    </rPh>
    <rPh sb="30" eb="32">
      <t>ツイカ</t>
    </rPh>
    <phoneticPr fontId="4"/>
  </si>
  <si>
    <t>建築計画概要書に建築基準法令による処分等の概要書を追加しました。</t>
    <rPh sb="0" eb="2">
      <t>ケンチク</t>
    </rPh>
    <rPh sb="2" eb="4">
      <t>ケイカク</t>
    </rPh>
    <rPh sb="4" eb="7">
      <t>ガイヨウショ</t>
    </rPh>
    <rPh sb="25" eb="27">
      <t>ツイカ</t>
    </rPh>
    <phoneticPr fontId="4"/>
  </si>
  <si>
    <t>建築確認申込書の１４．許可・認定等の欄のセルの設定について、折り返して全体を表示するようにしました。</t>
    <rPh sb="0" eb="2">
      <t>ケンチク</t>
    </rPh>
    <rPh sb="2" eb="4">
      <t>カクニン</t>
    </rPh>
    <rPh sb="4" eb="7">
      <t>モウシコミショ</t>
    </rPh>
    <rPh sb="11" eb="13">
      <t>キョカ</t>
    </rPh>
    <rPh sb="14" eb="16">
      <t>ニンテイ</t>
    </rPh>
    <rPh sb="16" eb="17">
      <t>トウ</t>
    </rPh>
    <rPh sb="18" eb="19">
      <t>ラン</t>
    </rPh>
    <rPh sb="23" eb="25">
      <t>セッテイ</t>
    </rPh>
    <rPh sb="30" eb="31">
      <t>オ</t>
    </rPh>
    <rPh sb="32" eb="33">
      <t>カエ</t>
    </rPh>
    <rPh sb="35" eb="37">
      <t>ゼンタイ</t>
    </rPh>
    <rPh sb="38" eb="40">
      <t>ヒョウジ</t>
    </rPh>
    <phoneticPr fontId="4"/>
  </si>
  <si>
    <t>建築工事届の表記を訂正しました（誤：建設主→正：建築主）</t>
    <rPh sb="0" eb="2">
      <t>ケンチク</t>
    </rPh>
    <rPh sb="2" eb="4">
      <t>コウジ</t>
    </rPh>
    <rPh sb="4" eb="5">
      <t>トド</t>
    </rPh>
    <rPh sb="6" eb="8">
      <t>ヒョウキ</t>
    </rPh>
    <rPh sb="9" eb="11">
      <t>テイセイ</t>
    </rPh>
    <rPh sb="16" eb="17">
      <t>ゴ</t>
    </rPh>
    <rPh sb="18" eb="20">
      <t>ケンセツ</t>
    </rPh>
    <rPh sb="20" eb="21">
      <t>ヌシ</t>
    </rPh>
    <rPh sb="22" eb="23">
      <t>セイ</t>
    </rPh>
    <rPh sb="24" eb="26">
      <t>ケンチク</t>
    </rPh>
    <rPh sb="26" eb="27">
      <t>ヌシ</t>
    </rPh>
    <phoneticPr fontId="4"/>
  </si>
  <si>
    <t>中間検査申込書・完了検査申込書の日付表記を訂正しました（誤：火・月→正：月・日）</t>
    <rPh sb="0" eb="2">
      <t>チュウカン</t>
    </rPh>
    <rPh sb="2" eb="4">
      <t>ケンサ</t>
    </rPh>
    <rPh sb="4" eb="7">
      <t>モウシコミショ</t>
    </rPh>
    <rPh sb="8" eb="10">
      <t>カンリョウ</t>
    </rPh>
    <rPh sb="10" eb="12">
      <t>ケンサ</t>
    </rPh>
    <rPh sb="12" eb="15">
      <t>モウシコミショ</t>
    </rPh>
    <rPh sb="16" eb="18">
      <t>ヒヅケ</t>
    </rPh>
    <rPh sb="18" eb="20">
      <t>ヒョウキ</t>
    </rPh>
    <rPh sb="21" eb="23">
      <t>テイセイ</t>
    </rPh>
    <rPh sb="28" eb="29">
      <t>ゴ</t>
    </rPh>
    <rPh sb="30" eb="31">
      <t>ヒ</t>
    </rPh>
    <rPh sb="32" eb="33">
      <t>ツキ</t>
    </rPh>
    <rPh sb="34" eb="35">
      <t>セイ</t>
    </rPh>
    <rPh sb="36" eb="37">
      <t>ツキ</t>
    </rPh>
    <rPh sb="38" eb="39">
      <t>ニチ</t>
    </rPh>
    <phoneticPr fontId="4"/>
  </si>
  <si>
    <t>完了検査申込書（建築主複数）の（注意）を更新しました（第四面関係⑨）</t>
    <rPh sb="0" eb="2">
      <t>カンリョウ</t>
    </rPh>
    <rPh sb="2" eb="4">
      <t>ケンサ</t>
    </rPh>
    <rPh sb="4" eb="7">
      <t>モウシコミショ</t>
    </rPh>
    <rPh sb="8" eb="10">
      <t>ケンチク</t>
    </rPh>
    <rPh sb="10" eb="11">
      <t>ヌシ</t>
    </rPh>
    <rPh sb="11" eb="13">
      <t>フクスウ</t>
    </rPh>
    <rPh sb="16" eb="18">
      <t>チュウイ</t>
    </rPh>
    <rPh sb="20" eb="22">
      <t>コウシン</t>
    </rPh>
    <rPh sb="27" eb="28">
      <t>ダイ</t>
    </rPh>
    <rPh sb="28" eb="30">
      <t>ヨンメン</t>
    </rPh>
    <rPh sb="30" eb="32">
      <t>カンケイ</t>
    </rPh>
    <phoneticPr fontId="4"/>
  </si>
  <si>
    <t>完了検査申込書の（注意）を更新しました（第四面関係⑨）</t>
    <rPh sb="0" eb="2">
      <t>カンリョウ</t>
    </rPh>
    <rPh sb="2" eb="4">
      <t>ケンサ</t>
    </rPh>
    <rPh sb="4" eb="7">
      <t>モウシコミショ</t>
    </rPh>
    <rPh sb="9" eb="11">
      <t>チュウイ</t>
    </rPh>
    <rPh sb="13" eb="15">
      <t>コウシン</t>
    </rPh>
    <rPh sb="20" eb="21">
      <t>ダイ</t>
    </rPh>
    <rPh sb="21" eb="23">
      <t>ヨンメン</t>
    </rPh>
    <rPh sb="23" eb="25">
      <t>カンケイ</t>
    </rPh>
    <phoneticPr fontId="4"/>
  </si>
  <si>
    <t>平成18年</t>
    <rPh sb="0" eb="2">
      <t>ヘイセイ</t>
    </rPh>
    <rPh sb="4" eb="5">
      <t>ネン</t>
    </rPh>
    <phoneticPr fontId="4"/>
  </si>
  <si>
    <t>更新履歴</t>
    <rPh sb="0" eb="2">
      <t>コウシン</t>
    </rPh>
    <rPh sb="2" eb="4">
      <t>リレキ</t>
    </rPh>
    <phoneticPr fontId="4"/>
  </si>
  <si>
    <t>070620</t>
    <phoneticPr fontId="4"/>
  </si>
  <si>
    <t>070123</t>
    <phoneticPr fontId="4"/>
  </si>
  <si>
    <t>070226</t>
    <phoneticPr fontId="4"/>
  </si>
  <si>
    <t>070827</t>
    <phoneticPr fontId="4"/>
  </si>
  <si>
    <t>軽微な変更説明書</t>
    <rPh sb="0" eb="2">
      <t>ケイビ</t>
    </rPh>
    <rPh sb="3" eb="5">
      <t>ヘンコウ</t>
    </rPh>
    <rPh sb="5" eb="8">
      <t>セツメイショ</t>
    </rPh>
    <phoneticPr fontId="4"/>
  </si>
  <si>
    <t>070802</t>
    <phoneticPr fontId="4"/>
  </si>
  <si>
    <t>071005</t>
    <phoneticPr fontId="4"/>
  </si>
  <si>
    <t>建築主等変更届</t>
    <rPh sb="0" eb="2">
      <t>ケンチク</t>
    </rPh>
    <rPh sb="2" eb="3">
      <t>ヌシ</t>
    </rPh>
    <rPh sb="3" eb="4">
      <t>トウ</t>
    </rPh>
    <rPh sb="4" eb="6">
      <t>ヘンコウ</t>
    </rPh>
    <rPh sb="6" eb="7">
      <t>トド</t>
    </rPh>
    <phoneticPr fontId="4"/>
  </si>
  <si>
    <t>検査取り下げ届</t>
    <rPh sb="0" eb="2">
      <t>ケンサ</t>
    </rPh>
    <rPh sb="2" eb="3">
      <t>ト</t>
    </rPh>
    <rPh sb="4" eb="5">
      <t>サ</t>
    </rPh>
    <rPh sb="6" eb="7">
      <t>トド</t>
    </rPh>
    <phoneticPr fontId="4"/>
  </si>
  <si>
    <t>070721</t>
    <phoneticPr fontId="4"/>
  </si>
  <si>
    <t>完了検査添付写真（内装仕上）</t>
    <rPh sb="0" eb="2">
      <t>カンリョウ</t>
    </rPh>
    <rPh sb="2" eb="4">
      <t>ケンサ</t>
    </rPh>
    <rPh sb="4" eb="6">
      <t>テンプ</t>
    </rPh>
    <rPh sb="6" eb="8">
      <t>シャシン</t>
    </rPh>
    <rPh sb="9" eb="11">
      <t>ナイソウ</t>
    </rPh>
    <rPh sb="11" eb="13">
      <t>シア</t>
    </rPh>
    <phoneticPr fontId="4"/>
  </si>
  <si>
    <t>070918</t>
    <phoneticPr fontId="4"/>
  </si>
  <si>
    <t>070206</t>
    <phoneticPr fontId="4"/>
  </si>
  <si>
    <t>0700806</t>
    <phoneticPr fontId="4"/>
  </si>
  <si>
    <t>第５面（５～１４）</t>
    <rPh sb="0" eb="1">
      <t>ダイ</t>
    </rPh>
    <rPh sb="2" eb="3">
      <t>メン</t>
    </rPh>
    <phoneticPr fontId="4"/>
  </si>
  <si>
    <t>（法第８８条第２項）</t>
    <phoneticPr fontId="4"/>
  </si>
  <si>
    <t>確認申請書（建築物）</t>
    <rPh sb="0" eb="2">
      <t>カクニン</t>
    </rPh>
    <rPh sb="6" eb="8">
      <t>ケンチク</t>
    </rPh>
    <rPh sb="8" eb="9">
      <t>ブツ</t>
    </rPh>
    <phoneticPr fontId="4"/>
  </si>
  <si>
    <t>第５面（５～１４）入力</t>
    <rPh sb="0" eb="1">
      <t>ダイ</t>
    </rPh>
    <rPh sb="2" eb="3">
      <t>メン</t>
    </rPh>
    <rPh sb="9" eb="11">
      <t>ニュウリョク</t>
    </rPh>
    <phoneticPr fontId="4"/>
  </si>
  <si>
    <t>※各ページのフッターとリンクしているわけではありません。</t>
    <rPh sb="1" eb="2">
      <t>カク</t>
    </rPh>
    <phoneticPr fontId="4"/>
  </si>
  <si>
    <t>更新履歴フッター一覧</t>
    <rPh sb="0" eb="2">
      <t>コウシン</t>
    </rPh>
    <rPh sb="2" eb="4">
      <t>リレキ</t>
    </rPh>
    <rPh sb="8" eb="10">
      <t>イチラン</t>
    </rPh>
    <phoneticPr fontId="4"/>
  </si>
  <si>
    <r>
      <t>２．帳票印刷　</t>
    </r>
    <r>
      <rPr>
        <sz val="11"/>
        <color indexed="63"/>
        <rFont val="Meiryo UI"/>
        <family val="3"/>
        <charset val="128"/>
      </rPr>
      <t>（追加入力項目あり）</t>
    </r>
    <rPh sb="2" eb="4">
      <t>チョウヒョウ</t>
    </rPh>
    <rPh sb="4" eb="6">
      <t>インサツ</t>
    </rPh>
    <rPh sb="8" eb="10">
      <t>ツイカ</t>
    </rPh>
    <rPh sb="10" eb="12">
      <t>ニュウリョク</t>
    </rPh>
    <rPh sb="12" eb="14">
      <t>コウモク</t>
    </rPh>
    <phoneticPr fontId="4"/>
  </si>
  <si>
    <t>(6)</t>
    <phoneticPr fontId="4"/>
  </si>
  <si>
    <t>(7)</t>
    <phoneticPr fontId="4"/>
  </si>
  <si>
    <t>(8)</t>
    <phoneticPr fontId="4"/>
  </si>
  <si>
    <t>(4)</t>
    <phoneticPr fontId="4"/>
  </si>
  <si>
    <t>(9)</t>
    <phoneticPr fontId="4"/>
  </si>
  <si>
    <t>(5)</t>
    <phoneticPr fontId="4"/>
  </si>
  <si>
    <r>
      <t>(10)</t>
    </r>
    <r>
      <rPr>
        <sz val="11"/>
        <rFont val="ＭＳ Ｐゴシック"/>
        <family val="3"/>
        <charset val="128"/>
      </rPr>
      <t/>
    </r>
  </si>
  <si>
    <r>
      <t>(11)</t>
    </r>
    <r>
      <rPr>
        <sz val="11"/>
        <rFont val="ＭＳ Ｐゴシック"/>
        <family val="3"/>
        <charset val="128"/>
      </rPr>
      <t/>
    </r>
  </si>
  <si>
    <r>
      <t>　　　　株式会社</t>
    </r>
    <r>
      <rPr>
        <b/>
        <sz val="16"/>
        <color indexed="8"/>
        <rFont val="Meiryo UI"/>
        <family val="3"/>
        <charset val="128"/>
      </rPr>
      <t>東日本住宅評価センター</t>
    </r>
    <rPh sb="8" eb="9">
      <t>ヒガシ</t>
    </rPh>
    <rPh sb="9" eb="11">
      <t>ニホン</t>
    </rPh>
    <rPh sb="11" eb="13">
      <t>ジュウタク</t>
    </rPh>
    <rPh sb="13" eb="15">
      <t>ヒョウカ</t>
    </rPh>
    <phoneticPr fontId="4"/>
  </si>
  <si>
    <r>
      <t>項目追加　【11.延べ面積】【ﾊ.</t>
    </r>
    <r>
      <rPr>
        <sz val="10"/>
        <rFont val="Meiryo UI"/>
        <family val="3"/>
        <charset val="128"/>
      </rPr>
      <t>エレベーターの昇格路の部分】</t>
    </r>
    <rPh sb="0" eb="2">
      <t>コウモク</t>
    </rPh>
    <rPh sb="2" eb="4">
      <t>ツイカ</t>
    </rPh>
    <rPh sb="9" eb="10">
      <t>ノ</t>
    </rPh>
    <rPh sb="11" eb="13">
      <t>メンセキ</t>
    </rPh>
    <phoneticPr fontId="4"/>
  </si>
  <si>
    <t>　このEXCEL表により株式会社東日本住宅評価センターへの提出図書を作成（印刷）することができます。</t>
    <rPh sb="8" eb="9">
      <t>ヒョウ</t>
    </rPh>
    <rPh sb="12" eb="14">
      <t>カブシキ</t>
    </rPh>
    <rPh sb="14" eb="16">
      <t>カイシャ</t>
    </rPh>
    <rPh sb="16" eb="17">
      <t>ヒガシ</t>
    </rPh>
    <rPh sb="17" eb="19">
      <t>ニホン</t>
    </rPh>
    <rPh sb="19" eb="21">
      <t>ジュウタク</t>
    </rPh>
    <rPh sb="21" eb="23">
      <t>ヒョウカ</t>
    </rPh>
    <rPh sb="29" eb="31">
      <t>テイシュツ</t>
    </rPh>
    <rPh sb="31" eb="33">
      <t>トショ</t>
    </rPh>
    <phoneticPr fontId="4"/>
  </si>
  <si>
    <t>　内容に関する質問及びご要望に関しては、以下の問合せ先にてお受けいたします。
　尚、このEXCEL表は公開時点で最新のウイルス対策ソフトで確認しておりますが、このソフトを使用したことによる全ての損害等に対し株式会社東日本住宅評価センターは一切責任を負いません。</t>
    <rPh sb="1" eb="3">
      <t>ナイヨウ</t>
    </rPh>
    <rPh sb="4" eb="5">
      <t>カン</t>
    </rPh>
    <rPh sb="7" eb="9">
      <t>シツモン</t>
    </rPh>
    <rPh sb="9" eb="10">
      <t>オヨ</t>
    </rPh>
    <rPh sb="12" eb="14">
      <t>ヨウボウ</t>
    </rPh>
    <rPh sb="15" eb="16">
      <t>カン</t>
    </rPh>
    <rPh sb="20" eb="22">
      <t>イカ</t>
    </rPh>
    <rPh sb="23" eb="25">
      <t>トイアワ</t>
    </rPh>
    <rPh sb="26" eb="27">
      <t>サキ</t>
    </rPh>
    <rPh sb="30" eb="31">
      <t>ウ</t>
    </rPh>
    <phoneticPr fontId="5"/>
  </si>
  <si>
    <t>株式会社東日本住宅評価センター</t>
    <rPh sb="0" eb="4">
      <t>カブシキガイシャ</t>
    </rPh>
    <rPh sb="4" eb="5">
      <t>ヒガシ</t>
    </rPh>
    <rPh sb="5" eb="7">
      <t>ニホン</t>
    </rPh>
    <rPh sb="7" eb="9">
      <t>ジュウタク</t>
    </rPh>
    <rPh sb="9" eb="11">
      <t>ヒョウカ</t>
    </rPh>
    <phoneticPr fontId="4"/>
  </si>
  <si>
    <r>
      <t>※この画面は</t>
    </r>
    <r>
      <rPr>
        <b/>
        <sz val="11"/>
        <color indexed="10"/>
        <rFont val="MS UI Gothic"/>
        <family val="3"/>
        <charset val="128"/>
      </rPr>
      <t>入力専用画面</t>
    </r>
    <r>
      <rPr>
        <b/>
        <sz val="11"/>
        <color indexed="63"/>
        <rFont val="MS UI Gothic"/>
        <family val="3"/>
        <charset val="128"/>
      </rPr>
      <t>です。印刷する場合は</t>
    </r>
    <r>
      <rPr>
        <b/>
        <sz val="11"/>
        <color indexed="10"/>
        <rFont val="MS UI Gothic"/>
        <family val="3"/>
        <charset val="128"/>
      </rPr>
      <t>「作業メニュー」→帳票確認・印刷</t>
    </r>
    <r>
      <rPr>
        <b/>
        <sz val="11"/>
        <color indexed="63"/>
        <rFont val="MS UI Gothic"/>
        <family val="3"/>
        <charset val="128"/>
      </rPr>
      <t>より印刷してください。</t>
    </r>
    <rPh sb="3" eb="5">
      <t>ガメン</t>
    </rPh>
    <rPh sb="6" eb="8">
      <t>ニュウリョク</t>
    </rPh>
    <rPh sb="8" eb="10">
      <t>センヨウ</t>
    </rPh>
    <rPh sb="10" eb="12">
      <t>ガメン</t>
    </rPh>
    <rPh sb="15" eb="17">
      <t>インサツ</t>
    </rPh>
    <rPh sb="19" eb="21">
      <t>バアイ</t>
    </rPh>
    <rPh sb="23" eb="25">
      <t>サギョウ</t>
    </rPh>
    <rPh sb="31" eb="33">
      <t>チョウヒョウ</t>
    </rPh>
    <rPh sb="33" eb="35">
      <t>カクニン</t>
    </rPh>
    <rPh sb="36" eb="38">
      <t>インサツ</t>
    </rPh>
    <rPh sb="40" eb="42">
      <t>インサツ</t>
    </rPh>
    <phoneticPr fontId="4"/>
  </si>
  <si>
    <t>（特定工程）</t>
    <phoneticPr fontId="2"/>
  </si>
  <si>
    <t>(1)</t>
  </si>
  <si>
    <t>(6)</t>
  </si>
  <si>
    <t>(7)</t>
  </si>
  <si>
    <t>(8)</t>
  </si>
  <si>
    <t>(9)</t>
  </si>
  <si>
    <t>(10)</t>
  </si>
  <si>
    <t>(11)</t>
  </si>
  <si>
    <t>(12)</t>
  </si>
  <si>
    <t>(13)</t>
  </si>
  <si>
    <t>(14)</t>
  </si>
  <si>
    <t>(15)</t>
  </si>
  <si>
    <t>(16)</t>
  </si>
  <si>
    <t>(17)</t>
  </si>
  <si>
    <t>(18)</t>
  </si>
  <si>
    <t>(19)</t>
  </si>
  <si>
    <t>(20)</t>
  </si>
  <si>
    <t>(21)</t>
  </si>
  <si>
    <t>(22)</t>
  </si>
  <si>
    <t>(23)</t>
  </si>
  <si>
    <t>(24)</t>
  </si>
  <si>
    <t>(25)</t>
  </si>
  <si>
    <t>(26)</t>
  </si>
  <si>
    <t>(27)</t>
  </si>
  <si>
    <t>以下の届につき、届出者に「代理者」を追加する</t>
    <rPh sb="0" eb="2">
      <t>イカ</t>
    </rPh>
    <rPh sb="3" eb="4">
      <t>トドケ</t>
    </rPh>
    <rPh sb="8" eb="10">
      <t>トドケデ</t>
    </rPh>
    <rPh sb="10" eb="11">
      <t>シャ</t>
    </rPh>
    <rPh sb="13" eb="15">
      <t>ダイリ</t>
    </rPh>
    <rPh sb="15" eb="16">
      <t>シャ</t>
    </rPh>
    <rPh sb="18" eb="20">
      <t>ツイカ</t>
    </rPh>
    <phoneticPr fontId="2"/>
  </si>
  <si>
    <t>確認申請取り下げ届、工事取り止め届、軽微変更報告書、工事監理者届、工事施工者届、中間検査申請取り下げ届、完了検査追加説明書、完了検査申請取り下げ届</t>
    <rPh sb="0" eb="2">
      <t>カクニン</t>
    </rPh>
    <rPh sb="2" eb="4">
      <t>シンセイ</t>
    </rPh>
    <rPh sb="4" eb="5">
      <t>ト</t>
    </rPh>
    <rPh sb="6" eb="7">
      <t>サ</t>
    </rPh>
    <rPh sb="8" eb="9">
      <t>トドケ</t>
    </rPh>
    <rPh sb="10" eb="12">
      <t>コウジ</t>
    </rPh>
    <rPh sb="12" eb="13">
      <t>ト</t>
    </rPh>
    <rPh sb="14" eb="15">
      <t>ヤ</t>
    </rPh>
    <rPh sb="16" eb="17">
      <t>トドケ</t>
    </rPh>
    <rPh sb="18" eb="20">
      <t>ケイビ</t>
    </rPh>
    <rPh sb="20" eb="22">
      <t>ヘンコウ</t>
    </rPh>
    <rPh sb="22" eb="25">
      <t>ホウコクショ</t>
    </rPh>
    <rPh sb="26" eb="28">
      <t>コウジ</t>
    </rPh>
    <rPh sb="28" eb="30">
      <t>カンリ</t>
    </rPh>
    <rPh sb="30" eb="31">
      <t>シャ</t>
    </rPh>
    <rPh sb="31" eb="32">
      <t>トドケ</t>
    </rPh>
    <rPh sb="33" eb="35">
      <t>コウジ</t>
    </rPh>
    <rPh sb="35" eb="38">
      <t>セコウシャ</t>
    </rPh>
    <rPh sb="38" eb="39">
      <t>トドケ</t>
    </rPh>
    <rPh sb="40" eb="42">
      <t>チュウカン</t>
    </rPh>
    <rPh sb="42" eb="44">
      <t>ケンサ</t>
    </rPh>
    <rPh sb="44" eb="46">
      <t>シンセイ</t>
    </rPh>
    <rPh sb="46" eb="47">
      <t>ト</t>
    </rPh>
    <rPh sb="48" eb="49">
      <t>サ</t>
    </rPh>
    <rPh sb="50" eb="51">
      <t>トドケ</t>
    </rPh>
    <rPh sb="52" eb="54">
      <t>カンリョウ</t>
    </rPh>
    <rPh sb="54" eb="56">
      <t>ケンサ</t>
    </rPh>
    <rPh sb="56" eb="58">
      <t>ツイカ</t>
    </rPh>
    <rPh sb="58" eb="61">
      <t>セツメイショ</t>
    </rPh>
    <rPh sb="62" eb="64">
      <t>カンリョウ</t>
    </rPh>
    <rPh sb="64" eb="66">
      <t>ケンサ</t>
    </rPh>
    <rPh sb="66" eb="68">
      <t>シンセイ</t>
    </rPh>
    <rPh sb="68" eb="69">
      <t>ト</t>
    </rPh>
    <rPh sb="70" eb="71">
      <t>サ</t>
    </rPh>
    <rPh sb="72" eb="73">
      <t>トドケ</t>
    </rPh>
    <phoneticPr fontId="2"/>
  </si>
  <si>
    <t>（構造計算適合性判定）</t>
    <rPh sb="1" eb="3">
      <t>コウゾウ</t>
    </rPh>
    <rPh sb="3" eb="5">
      <t>ケイサン</t>
    </rPh>
    <rPh sb="5" eb="7">
      <t>テキゴウ</t>
    </rPh>
    <rPh sb="7" eb="8">
      <t>セイ</t>
    </rPh>
    <rPh sb="8" eb="10">
      <t>ハンテイ</t>
    </rPh>
    <phoneticPr fontId="4"/>
  </si>
  <si>
    <t>構造適判申請区分</t>
    <phoneticPr fontId="2"/>
  </si>
  <si>
    <t>延べ面積老人ホーム等その他申請部分</t>
    <phoneticPr fontId="2"/>
  </si>
  <si>
    <t>延べ面積老人ホーム等その他申請以外</t>
    <phoneticPr fontId="2"/>
  </si>
  <si>
    <t>延べ面積老人ホーム等その他申請合計</t>
    <phoneticPr fontId="2"/>
  </si>
  <si>
    <t>７．構造計算適合性判定の申請]</t>
  </si>
  <si>
    <t>申請済</t>
    <rPh sb="0" eb="2">
      <t>シンセイ</t>
    </rPh>
    <rPh sb="2" eb="3">
      <t>ズミ</t>
    </rPh>
    <phoneticPr fontId="2"/>
  </si>
  <si>
    <t>未申請</t>
    <rPh sb="0" eb="3">
      <t>ミシンセイ</t>
    </rPh>
    <phoneticPr fontId="2"/>
  </si>
  <si>
    <t>申請不要</t>
    <rPh sb="0" eb="2">
      <t>シンセイ</t>
    </rPh>
    <rPh sb="2" eb="4">
      <t>フヨウ</t>
    </rPh>
    <phoneticPr fontId="2"/>
  </si>
  <si>
    <t>（</t>
    <phoneticPr fontId="2"/>
  </si>
  <si>
    <t>（</t>
    <phoneticPr fontId="2"/>
  </si>
  <si>
    <t>）（</t>
    <phoneticPr fontId="2"/>
  </si>
  <si>
    <t>㎡</t>
    <phoneticPr fontId="4"/>
  </si>
  <si>
    <t>）</t>
    <phoneticPr fontId="2"/>
  </si>
  <si>
    <t>その他</t>
    <rPh sb="2" eb="3">
      <t>タ</t>
    </rPh>
    <phoneticPr fontId="2"/>
  </si>
  <si>
    <t>特例適用有無1</t>
  </si>
  <si>
    <t>特例適用有無2</t>
  </si>
  <si>
    <t>建築物区分</t>
  </si>
  <si>
    <t>当該認定形式認定番号1</t>
  </si>
  <si>
    <t>当該認定形式認定番号2</t>
  </si>
  <si>
    <t>番号</t>
  </si>
  <si>
    <t>用途区分a</t>
  </si>
  <si>
    <t>用途区分b</t>
  </si>
  <si>
    <t>用途区分c</t>
  </si>
  <si>
    <t>用途表示a</t>
  </si>
  <si>
    <t>用途表示b</t>
  </si>
  <si>
    <t>用途表示c</t>
  </si>
  <si>
    <t>構造</t>
  </si>
  <si>
    <t>階数イ</t>
  </si>
  <si>
    <t>階数ロ</t>
  </si>
  <si>
    <t>階数ハ</t>
  </si>
  <si>
    <t>階数ニ</t>
  </si>
  <si>
    <t>最高の高さ</t>
  </si>
  <si>
    <t>最高の軒の高さ</t>
  </si>
  <si>
    <t>設備の種類</t>
  </si>
  <si>
    <t>床面積階数a</t>
  </si>
  <si>
    <t>床面積階数b</t>
  </si>
  <si>
    <t>床面積階数c</t>
  </si>
  <si>
    <t>床面積階数d</t>
  </si>
  <si>
    <t>床面積階数e</t>
  </si>
  <si>
    <t>床面積階数f</t>
  </si>
  <si>
    <t>床面積申請部分a</t>
  </si>
  <si>
    <t>床面積申請部分b</t>
  </si>
  <si>
    <t>床面積申請部分c</t>
  </si>
  <si>
    <t>床面積申請部分d</t>
  </si>
  <si>
    <t>床面積申請部分e</t>
  </si>
  <si>
    <t>床面積申請部分f</t>
  </si>
  <si>
    <t>床面積申請以外a</t>
  </si>
  <si>
    <t>床面積申請以外b</t>
  </si>
  <si>
    <t>床面積申請以外c</t>
  </si>
  <si>
    <t>床面積申請以外d</t>
  </si>
  <si>
    <t>床面積申請以外e</t>
  </si>
  <si>
    <t>床面積申請以外f</t>
  </si>
  <si>
    <t>床面積合計a</t>
  </si>
  <si>
    <t>床面積合計b</t>
  </si>
  <si>
    <t>床面積合計c</t>
  </si>
  <si>
    <t>床面積合計d</t>
  </si>
  <si>
    <t>床面積合計e</t>
  </si>
  <si>
    <t>床面積合計f</t>
  </si>
  <si>
    <t>床面積申請部分合計</t>
  </si>
  <si>
    <t>床面積申請以外合計</t>
  </si>
  <si>
    <t>床面積合計合計</t>
  </si>
  <si>
    <t>屋根</t>
  </si>
  <si>
    <t>外壁</t>
  </si>
  <si>
    <t>軒裏</t>
  </si>
  <si>
    <t>居室の床の高さ</t>
  </si>
  <si>
    <t>便所の種類</t>
  </si>
  <si>
    <t>床面積階数g</t>
  </si>
  <si>
    <t>床面積申請部分g</t>
  </si>
  <si>
    <t>床面積申請以外g</t>
  </si>
  <si>
    <t>床面積合計g</t>
  </si>
  <si>
    <t>特例の適用の有無はどちらか１つを選択してください</t>
    <phoneticPr fontId="2"/>
  </si>
  <si>
    <t>）</t>
    <phoneticPr fontId="2"/>
  </si>
  <si>
    <t>建築物独立部分別概要　　入力画面</t>
    <rPh sb="0" eb="3">
      <t>ケンチクブツ</t>
    </rPh>
    <rPh sb="3" eb="5">
      <t>ドクリツ</t>
    </rPh>
    <rPh sb="5" eb="7">
      <t>ブブン</t>
    </rPh>
    <rPh sb="7" eb="8">
      <t>ベツ</t>
    </rPh>
    <rPh sb="8" eb="10">
      <t>ガイヨウ</t>
    </rPh>
    <rPh sb="12" eb="14">
      <t>ニュウリョク</t>
    </rPh>
    <rPh sb="14" eb="16">
      <t>ガメン</t>
    </rPh>
    <phoneticPr fontId="2"/>
  </si>
  <si>
    <t>1.</t>
    <phoneticPr fontId="4"/>
  </si>
  <si>
    <t>番号］</t>
    <rPh sb="0" eb="2">
      <t>バンゴウ</t>
    </rPh>
    <phoneticPr fontId="2"/>
  </si>
  <si>
    <t>［</t>
    <phoneticPr fontId="4"/>
  </si>
  <si>
    <t>［</t>
    <phoneticPr fontId="2"/>
  </si>
  <si>
    <t>2.</t>
    <phoneticPr fontId="2"/>
  </si>
  <si>
    <t>延べ面積</t>
  </si>
  <si>
    <t>延べ面積］</t>
    <rPh sb="0" eb="1">
      <t>ノ</t>
    </rPh>
    <rPh sb="2" eb="4">
      <t>メンセキ</t>
    </rPh>
    <phoneticPr fontId="2"/>
  </si>
  <si>
    <t>㎡</t>
    <phoneticPr fontId="2"/>
  </si>
  <si>
    <t>3.</t>
    <phoneticPr fontId="2"/>
  </si>
  <si>
    <t>建築物の高さ等］</t>
    <rPh sb="0" eb="3">
      <t>ケンチクブツ</t>
    </rPh>
    <rPh sb="4" eb="5">
      <t>タカ</t>
    </rPh>
    <rPh sb="6" eb="7">
      <t>トウ</t>
    </rPh>
    <phoneticPr fontId="2"/>
  </si>
  <si>
    <t>イ.</t>
    <phoneticPr fontId="2"/>
  </si>
  <si>
    <t>最高の高さ］</t>
    <rPh sb="0" eb="2">
      <t>サイコウ</t>
    </rPh>
    <rPh sb="3" eb="4">
      <t>タカ</t>
    </rPh>
    <phoneticPr fontId="2"/>
  </si>
  <si>
    <t>ロ.</t>
    <phoneticPr fontId="2"/>
  </si>
  <si>
    <t>ハ.</t>
    <phoneticPr fontId="2"/>
  </si>
  <si>
    <t>ニ.</t>
    <phoneticPr fontId="2"/>
  </si>
  <si>
    <t>最高の軒の高さ］</t>
    <rPh sb="0" eb="2">
      <t>サイコウ</t>
    </rPh>
    <rPh sb="3" eb="4">
      <t>ノキ</t>
    </rPh>
    <rPh sb="5" eb="6">
      <t>タカ</t>
    </rPh>
    <phoneticPr fontId="2"/>
  </si>
  <si>
    <t>階数］</t>
    <rPh sb="0" eb="2">
      <t>カイスウ</t>
    </rPh>
    <phoneticPr fontId="2"/>
  </si>
  <si>
    <t>構造］</t>
    <rPh sb="0" eb="2">
      <t>コウゾウ</t>
    </rPh>
    <phoneticPr fontId="2"/>
  </si>
  <si>
    <t>一部</t>
    <rPh sb="0" eb="2">
      <t>イチブ</t>
    </rPh>
    <phoneticPr fontId="2"/>
  </si>
  <si>
    <t>m</t>
    <phoneticPr fontId="2"/>
  </si>
  <si>
    <t>階</t>
    <rPh sb="0" eb="1">
      <t>カイ</t>
    </rPh>
    <phoneticPr fontId="2"/>
  </si>
  <si>
    <t>4.</t>
    <phoneticPr fontId="2"/>
  </si>
  <si>
    <t>特定構造計算基準</t>
    <rPh sb="0" eb="2">
      <t>トクテイ</t>
    </rPh>
    <rPh sb="2" eb="4">
      <t>コウゾウ</t>
    </rPh>
    <rPh sb="4" eb="6">
      <t>ケイサン</t>
    </rPh>
    <rPh sb="6" eb="8">
      <t>キジュン</t>
    </rPh>
    <phoneticPr fontId="2"/>
  </si>
  <si>
    <t>特定増改築構造計算基準</t>
    <rPh sb="0" eb="2">
      <t>トクテイ</t>
    </rPh>
    <rPh sb="2" eb="5">
      <t>ゾウカイチク</t>
    </rPh>
    <rPh sb="5" eb="7">
      <t>コウゾウ</t>
    </rPh>
    <rPh sb="7" eb="9">
      <t>ケイサン</t>
    </rPh>
    <rPh sb="9" eb="11">
      <t>キジュン</t>
    </rPh>
    <phoneticPr fontId="2"/>
  </si>
  <si>
    <t>5.</t>
    <phoneticPr fontId="2"/>
  </si>
  <si>
    <t>構造計算の区分］</t>
    <rPh sb="0" eb="2">
      <t>コウゾウ</t>
    </rPh>
    <rPh sb="2" eb="4">
      <t>ケイサン</t>
    </rPh>
    <rPh sb="5" eb="7">
      <t>クブン</t>
    </rPh>
    <phoneticPr fontId="2"/>
  </si>
  <si>
    <t>特定構造計算基準又は特定増改築構造計算基準の別］</t>
    <rPh sb="0" eb="2">
      <t>トクテイ</t>
    </rPh>
    <rPh sb="2" eb="4">
      <t>コウゾウ</t>
    </rPh>
    <rPh sb="4" eb="6">
      <t>ケイサン</t>
    </rPh>
    <rPh sb="6" eb="8">
      <t>キジュン</t>
    </rPh>
    <rPh sb="8" eb="9">
      <t>マタ</t>
    </rPh>
    <rPh sb="10" eb="12">
      <t>トクテイ</t>
    </rPh>
    <rPh sb="12" eb="15">
      <t>ゾウカイチク</t>
    </rPh>
    <rPh sb="15" eb="17">
      <t>コウゾウ</t>
    </rPh>
    <rPh sb="17" eb="19">
      <t>ケイサン</t>
    </rPh>
    <rPh sb="19" eb="21">
      <t>キジュン</t>
    </rPh>
    <rPh sb="22" eb="23">
      <t>ベツ</t>
    </rPh>
    <phoneticPr fontId="2"/>
  </si>
  <si>
    <t>建築基準法施行令第81条第1項各号に掲げる基準に従った構造計算</t>
    <rPh sb="0" eb="2">
      <t>ケンチク</t>
    </rPh>
    <rPh sb="2" eb="5">
      <t>キジュンホウ</t>
    </rPh>
    <rPh sb="5" eb="7">
      <t>セコウ</t>
    </rPh>
    <rPh sb="7" eb="8">
      <t>レイ</t>
    </rPh>
    <rPh sb="8" eb="9">
      <t>ダイ</t>
    </rPh>
    <rPh sb="11" eb="12">
      <t>ジョウ</t>
    </rPh>
    <rPh sb="12" eb="13">
      <t>ダイ</t>
    </rPh>
    <rPh sb="14" eb="15">
      <t>コウ</t>
    </rPh>
    <rPh sb="15" eb="17">
      <t>カクゴウ</t>
    </rPh>
    <rPh sb="18" eb="19">
      <t>カカ</t>
    </rPh>
    <rPh sb="21" eb="23">
      <t>キジュン</t>
    </rPh>
    <rPh sb="24" eb="25">
      <t>シタガ</t>
    </rPh>
    <rPh sb="27" eb="29">
      <t>コウゾウ</t>
    </rPh>
    <rPh sb="29" eb="31">
      <t>ケイサン</t>
    </rPh>
    <phoneticPr fontId="2"/>
  </si>
  <si>
    <t>建築基準法施行令第81条第3項に掲げる構造計算</t>
    <rPh sb="0" eb="2">
      <t>ケンチク</t>
    </rPh>
    <rPh sb="2" eb="5">
      <t>キジュンホウ</t>
    </rPh>
    <rPh sb="5" eb="7">
      <t>セコウ</t>
    </rPh>
    <rPh sb="7" eb="8">
      <t>レイ</t>
    </rPh>
    <rPh sb="8" eb="9">
      <t>ダイ</t>
    </rPh>
    <rPh sb="11" eb="12">
      <t>ジョウ</t>
    </rPh>
    <rPh sb="12" eb="13">
      <t>ダイ</t>
    </rPh>
    <rPh sb="14" eb="15">
      <t>コウ</t>
    </rPh>
    <rPh sb="16" eb="17">
      <t>カカ</t>
    </rPh>
    <rPh sb="19" eb="21">
      <t>コウゾウ</t>
    </rPh>
    <rPh sb="21" eb="23">
      <t>ケイサン</t>
    </rPh>
    <phoneticPr fontId="2"/>
  </si>
  <si>
    <t>建築基準法施行令第81条第2項第1号イに掲げる構造計算</t>
    <rPh sb="0" eb="2">
      <t>ケンチク</t>
    </rPh>
    <rPh sb="2" eb="5">
      <t>キジュンホウ</t>
    </rPh>
    <rPh sb="5" eb="7">
      <t>セコウ</t>
    </rPh>
    <rPh sb="7" eb="8">
      <t>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</si>
  <si>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建築基準法施行令第81条第2項第1号ロに掲げる構造計算</t>
    <rPh sb="0" eb="2">
      <t>ケンチク</t>
    </rPh>
    <rPh sb="2" eb="5">
      <t>キジュンホウ</t>
    </rPh>
    <rPh sb="5" eb="7">
      <t>セコウ</t>
    </rPh>
    <rPh sb="7" eb="8">
      <t>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</si>
  <si>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建築基準法施行令第81条第2項第2号イに掲げる構造計算</t>
    <rPh sb="0" eb="2">
      <t>ケンチク</t>
    </rPh>
    <rPh sb="2" eb="5">
      <t>キジュンホウ</t>
    </rPh>
    <rPh sb="5" eb="7">
      <t>セコウ</t>
    </rPh>
    <rPh sb="7" eb="8">
      <t>レイ</t>
    </rPh>
    <rPh sb="8" eb="9">
      <t>ダイ</t>
    </rPh>
    <rPh sb="11" eb="12">
      <t>ジョウ</t>
    </rPh>
    <rPh sb="12" eb="13">
      <t>ダイ</t>
    </rPh>
    <rPh sb="14" eb="15">
      <t>コウ</t>
    </rPh>
    <rPh sb="15" eb="16">
      <t>ダイ</t>
    </rPh>
    <rPh sb="17" eb="18">
      <t>ゴウ</t>
    </rPh>
    <rPh sb="20" eb="21">
      <t>カカ</t>
    </rPh>
    <rPh sb="23" eb="25">
      <t>コウゾウ</t>
    </rPh>
    <rPh sb="25" eb="27">
      <t>ケイサン</t>
    </rPh>
    <phoneticPr fontId="2"/>
  </si>
  <si>
    <t>6.</t>
    <phoneticPr fontId="2"/>
  </si>
  <si>
    <t>構造計算に用いたプログラム］</t>
    <rPh sb="0" eb="2">
      <t>コウゾウ</t>
    </rPh>
    <rPh sb="2" eb="4">
      <t>ケイサン</t>
    </rPh>
    <rPh sb="5" eb="6">
      <t>モチ</t>
    </rPh>
    <phoneticPr fontId="2"/>
  </si>
  <si>
    <t>名称］</t>
    <rPh sb="0" eb="2">
      <t>メイショウ</t>
    </rPh>
    <phoneticPr fontId="2"/>
  </si>
  <si>
    <t>区分］</t>
    <rPh sb="0" eb="2">
      <t>クブン</t>
    </rPh>
    <phoneticPr fontId="2"/>
  </si>
  <si>
    <t>建築基準法第20条第1項第2号イ又は第3号イの認定を受けたプログラム</t>
    <rPh sb="0" eb="2">
      <t>ケンチク</t>
    </rPh>
    <rPh sb="2" eb="5">
      <t>キジュンホウ</t>
    </rPh>
    <rPh sb="5" eb="6">
      <t>ダイ</t>
    </rPh>
    <rPh sb="8" eb="9">
      <t>ジョウ</t>
    </rPh>
    <rPh sb="9" eb="10">
      <t>ダイ</t>
    </rPh>
    <rPh sb="11" eb="12">
      <t>コウ</t>
    </rPh>
    <rPh sb="12" eb="13">
      <t>ダイ</t>
    </rPh>
    <rPh sb="14" eb="15">
      <t>ゴウ</t>
    </rPh>
    <rPh sb="16" eb="17">
      <t>マタ</t>
    </rPh>
    <rPh sb="18" eb="19">
      <t>ダイ</t>
    </rPh>
    <rPh sb="20" eb="21">
      <t>ゴウ</t>
    </rPh>
    <rPh sb="23" eb="25">
      <t>ニンテイ</t>
    </rPh>
    <rPh sb="26" eb="27">
      <t>ウ</t>
    </rPh>
    <phoneticPr fontId="2"/>
  </si>
  <si>
    <t>その他プログラム</t>
    <rPh sb="2" eb="3">
      <t>タ</t>
    </rPh>
    <phoneticPr fontId="2"/>
  </si>
  <si>
    <t>大臣認定番号</t>
  </si>
  <si>
    <t>（大臣認定番号</t>
    <rPh sb="1" eb="3">
      <t>ダイジン</t>
    </rPh>
    <rPh sb="3" eb="5">
      <t>ニンテイ</t>
    </rPh>
    <rPh sb="5" eb="7">
      <t>バンゴウ</t>
    </rPh>
    <phoneticPr fontId="2"/>
  </si>
  <si>
    <t>7.</t>
    <phoneticPr fontId="2"/>
  </si>
  <si>
    <t>建築基準法施行令第137条の2各号に定める基準の区分］</t>
    <rPh sb="0" eb="2">
      <t>ケンチク</t>
    </rPh>
    <rPh sb="2" eb="5">
      <t>キジュンホウ</t>
    </rPh>
    <rPh sb="5" eb="7">
      <t>セコウ</t>
    </rPh>
    <rPh sb="7" eb="8">
      <t>レイ</t>
    </rPh>
    <rPh sb="8" eb="9">
      <t>ダイ</t>
    </rPh>
    <rPh sb="12" eb="13">
      <t>ジョウ</t>
    </rPh>
    <rPh sb="15" eb="17">
      <t>カクゴウ</t>
    </rPh>
    <rPh sb="18" eb="19">
      <t>サダ</t>
    </rPh>
    <rPh sb="21" eb="23">
      <t>キジュン</t>
    </rPh>
    <rPh sb="24" eb="26">
      <t>クブン</t>
    </rPh>
    <phoneticPr fontId="2"/>
  </si>
  <si>
    <t>8.</t>
    <phoneticPr fontId="2"/>
  </si>
  <si>
    <t>備考］</t>
    <rPh sb="0" eb="2">
      <t>ビコウ</t>
    </rPh>
    <phoneticPr fontId="2"/>
  </si>
  <si>
    <t>階数地上</t>
  </si>
  <si>
    <t>階数地下</t>
  </si>
  <si>
    <t>構造_一部</t>
  </si>
  <si>
    <t>特定計算基準</t>
  </si>
  <si>
    <t>特定増改築計算基準</t>
  </si>
  <si>
    <t>構造計算区分1</t>
  </si>
  <si>
    <t>構造計算区分2</t>
  </si>
  <si>
    <t>構造計算区分3</t>
  </si>
  <si>
    <t>構造計算区分4</t>
  </si>
  <si>
    <t>構造計算区分5</t>
  </si>
  <si>
    <t>プログラム名称</t>
  </si>
  <si>
    <t>プログラム認定区分</t>
  </si>
  <si>
    <t>プログラム認定区分その他</t>
  </si>
  <si>
    <t>地上</t>
    <rPh sb="0" eb="2">
      <t>チジョウ</t>
    </rPh>
    <phoneticPr fontId="2"/>
  </si>
  <si>
    <t>地下</t>
    <rPh sb="0" eb="2">
      <t>チカ</t>
    </rPh>
    <phoneticPr fontId="2"/>
  </si>
  <si>
    <t>（</t>
    <phoneticPr fontId="2"/>
  </si>
  <si>
    <t>）</t>
    <phoneticPr fontId="2"/>
  </si>
  <si>
    <t>（</t>
    <phoneticPr fontId="2"/>
  </si>
  <si>
    <t>建築物独立部分別概要　　印刷画面</t>
    <rPh sb="0" eb="3">
      <t>ケンチクブツ</t>
    </rPh>
    <rPh sb="3" eb="5">
      <t>ドクリツ</t>
    </rPh>
    <rPh sb="5" eb="7">
      <t>ブブン</t>
    </rPh>
    <rPh sb="7" eb="8">
      <t>ベツ</t>
    </rPh>
    <rPh sb="8" eb="10">
      <t>ガイヨウ</t>
    </rPh>
    <rPh sb="12" eb="14">
      <t>インサツ</t>
    </rPh>
    <rPh sb="14" eb="16">
      <t>ガメン</t>
    </rPh>
    <phoneticPr fontId="2"/>
  </si>
  <si>
    <t>（</t>
    <phoneticPr fontId="2"/>
  </si>
  <si>
    <t>建築物独立部分別概要</t>
    <phoneticPr fontId="2"/>
  </si>
  <si>
    <t>大項目</t>
    <rPh sb="0" eb="3">
      <t>ダイコウモク</t>
    </rPh>
    <phoneticPr fontId="2"/>
  </si>
  <si>
    <t>中項目</t>
    <rPh sb="0" eb="1">
      <t>チュウ</t>
    </rPh>
    <rPh sb="1" eb="3">
      <t>コウモク</t>
    </rPh>
    <phoneticPr fontId="2"/>
  </si>
  <si>
    <t>第4面</t>
  </si>
  <si>
    <t>第4面</t>
    <rPh sb="0" eb="1">
      <t>ダイ</t>
    </rPh>
    <rPh sb="2" eb="3">
      <t>メン</t>
    </rPh>
    <phoneticPr fontId="2"/>
  </si>
  <si>
    <t>第5面</t>
  </si>
  <si>
    <t>第5面</t>
    <rPh sb="0" eb="1">
      <t>ダイ</t>
    </rPh>
    <rPh sb="2" eb="3">
      <t>メン</t>
    </rPh>
    <phoneticPr fontId="2"/>
  </si>
  <si>
    <t>第6面</t>
  </si>
  <si>
    <t>第6面</t>
    <rPh sb="0" eb="1">
      <t>ダイ</t>
    </rPh>
    <rPh sb="2" eb="3">
      <t>メン</t>
    </rPh>
    <phoneticPr fontId="2"/>
  </si>
  <si>
    <t>基準区分</t>
    <rPh sb="0" eb="2">
      <t>キジュン</t>
    </rPh>
    <rPh sb="2" eb="4">
      <t>クブン</t>
    </rPh>
    <phoneticPr fontId="2"/>
  </si>
  <si>
    <t>作業メニュー</t>
    <rPh sb="0" eb="2">
      <t>サギョウ</t>
    </rPh>
    <phoneticPr fontId="2"/>
  </si>
  <si>
    <t>）</t>
    <phoneticPr fontId="2"/>
  </si>
  <si>
    <t>７欄は、該当するチェックボックスに「レ」マークを入れ、申請済の場合には、申請をした都道府県名又は</t>
    <rPh sb="1" eb="2">
      <t>ラン</t>
    </rPh>
    <rPh sb="4" eb="6">
      <t>ガイトウ</t>
    </rPh>
    <rPh sb="24" eb="25">
      <t>イ</t>
    </rPh>
    <rPh sb="27" eb="29">
      <t>シンセイ</t>
    </rPh>
    <rPh sb="29" eb="30">
      <t>ズミ</t>
    </rPh>
    <rPh sb="31" eb="33">
      <t>バアイ</t>
    </rPh>
    <rPh sb="36" eb="38">
      <t>シンセイ</t>
    </rPh>
    <rPh sb="41" eb="45">
      <t>トドウフケン</t>
    </rPh>
    <rPh sb="45" eb="46">
      <t>メイ</t>
    </rPh>
    <rPh sb="46" eb="47">
      <t>マタ</t>
    </rPh>
    <phoneticPr fontId="2"/>
  </si>
  <si>
    <t>申請をした後に、遅滞なく、申請をした旨（申請先を変更した場合においては、申請をした都道府県名又は</t>
    <rPh sb="0" eb="2">
      <t>シンセイ</t>
    </rPh>
    <rPh sb="5" eb="6">
      <t>アト</t>
    </rPh>
    <rPh sb="8" eb="10">
      <t>チタイ</t>
    </rPh>
    <rPh sb="13" eb="15">
      <t>シンセイ</t>
    </rPh>
    <rPh sb="18" eb="19">
      <t>ムネ</t>
    </rPh>
    <rPh sb="20" eb="22">
      <t>シンセイ</t>
    </rPh>
    <rPh sb="22" eb="23">
      <t>サキ</t>
    </rPh>
    <rPh sb="24" eb="26">
      <t>ヘンコウ</t>
    </rPh>
    <rPh sb="28" eb="30">
      <t>バアイ</t>
    </rPh>
    <rPh sb="36" eb="38">
      <t>シンセイ</t>
    </rPh>
    <rPh sb="41" eb="45">
      <t>トドウフケン</t>
    </rPh>
    <rPh sb="45" eb="46">
      <t>メイ</t>
    </rPh>
    <rPh sb="46" eb="47">
      <t>マタ</t>
    </rPh>
    <phoneticPr fontId="2"/>
  </si>
  <si>
    <t>指定構造計算適合性判定機関の名称及び事務所の所在地を含む。）を届け出てください。なお、所在地に</t>
    <rPh sb="0" eb="2">
      <t>シテイ</t>
    </rPh>
    <rPh sb="2" eb="4">
      <t>コウゾウ</t>
    </rPh>
    <rPh sb="4" eb="6">
      <t>ケイサン</t>
    </rPh>
    <rPh sb="6" eb="9">
      <t>テキゴウセイ</t>
    </rPh>
    <rPh sb="9" eb="11">
      <t>ハンテイ</t>
    </rPh>
    <rPh sb="11" eb="13">
      <t>キカン</t>
    </rPh>
    <rPh sb="14" eb="16">
      <t>メイショウ</t>
    </rPh>
    <rPh sb="16" eb="17">
      <t>オヨ</t>
    </rPh>
    <rPh sb="18" eb="20">
      <t>ジム</t>
    </rPh>
    <rPh sb="20" eb="21">
      <t>ショ</t>
    </rPh>
    <rPh sb="22" eb="25">
      <t>ショザイチ</t>
    </rPh>
    <rPh sb="26" eb="27">
      <t>フク</t>
    </rPh>
    <rPh sb="31" eb="32">
      <t>トド</t>
    </rPh>
    <rPh sb="33" eb="34">
      <t>デ</t>
    </rPh>
    <rPh sb="43" eb="46">
      <t>ショザイチ</t>
    </rPh>
    <phoneticPr fontId="2"/>
  </si>
  <si>
    <t>ついては、○○県○○市、郡○○町、村、程度で結構です。</t>
    <rPh sb="7" eb="8">
      <t>ケン</t>
    </rPh>
    <rPh sb="10" eb="11">
      <t>シ</t>
    </rPh>
    <rPh sb="12" eb="13">
      <t>グン</t>
    </rPh>
    <rPh sb="15" eb="16">
      <t>チョウ</t>
    </rPh>
    <rPh sb="17" eb="18">
      <t>ムラ</t>
    </rPh>
    <rPh sb="19" eb="21">
      <t>テイド</t>
    </rPh>
    <rPh sb="22" eb="24">
      <t>ケッコウ</t>
    </rPh>
    <phoneticPr fontId="2"/>
  </si>
  <si>
    <t>10)</t>
    <phoneticPr fontId="2"/>
  </si>
  <si>
    <t>注記（確認申請建築時）</t>
    <rPh sb="0" eb="2">
      <t>チュウキ</t>
    </rPh>
    <rPh sb="3" eb="5">
      <t>カクニン</t>
    </rPh>
    <rPh sb="5" eb="7">
      <t>シンセイ</t>
    </rPh>
    <rPh sb="7" eb="9">
      <t>ケンチク</t>
    </rPh>
    <rPh sb="9" eb="10">
      <t>トキ</t>
    </rPh>
    <phoneticPr fontId="4"/>
  </si>
  <si>
    <t>1)</t>
    <phoneticPr fontId="4"/>
  </si>
  <si>
    <t>記載する必要はありません。</t>
    <rPh sb="0" eb="2">
      <t>キサイ</t>
    </rPh>
    <rPh sb="4" eb="6">
      <t>ヒツヨウ</t>
    </rPh>
    <phoneticPr fontId="4"/>
  </si>
  <si>
    <t>地階の倉庫、機械室その他これらに類する建築物の部分の階の数を記入してください。</t>
    <rPh sb="0" eb="2">
      <t>チカイ</t>
    </rPh>
    <rPh sb="3" eb="5">
      <t>ソウコ</t>
    </rPh>
    <rPh sb="6" eb="9">
      <t>キカイシツ</t>
    </rPh>
    <rPh sb="11" eb="12">
      <t>タ</t>
    </rPh>
    <rPh sb="16" eb="17">
      <t>ルイ</t>
    </rPh>
    <rPh sb="19" eb="22">
      <t>ケンチクブツ</t>
    </rPh>
    <rPh sb="23" eb="25">
      <t>ブブン</t>
    </rPh>
    <rPh sb="26" eb="27">
      <t>カイ</t>
    </rPh>
    <rPh sb="28" eb="29">
      <t>スウ</t>
    </rPh>
    <rPh sb="30" eb="32">
      <t>キニュウ</t>
    </rPh>
    <phoneticPr fontId="4"/>
  </si>
  <si>
    <t>に適合していることを証する書面を添える場合には、当該建築基準関係規定に係る内容を概要として記載</t>
    <rPh sb="1" eb="3">
      <t>テキゴウ</t>
    </rPh>
    <rPh sb="10" eb="11">
      <t>ショウ</t>
    </rPh>
    <rPh sb="13" eb="15">
      <t>ショメン</t>
    </rPh>
    <rPh sb="16" eb="17">
      <t>ソ</t>
    </rPh>
    <rPh sb="19" eb="21">
      <t>バアイ</t>
    </rPh>
    <rPh sb="24" eb="26">
      <t>トウガイ</t>
    </rPh>
    <rPh sb="26" eb="28">
      <t>ケンチク</t>
    </rPh>
    <rPh sb="28" eb="30">
      <t>キジュン</t>
    </rPh>
    <rPh sb="30" eb="32">
      <t>カンケイ</t>
    </rPh>
    <rPh sb="32" eb="34">
      <t>キテイ</t>
    </rPh>
    <rPh sb="35" eb="36">
      <t>カカ</t>
    </rPh>
    <rPh sb="37" eb="39">
      <t>ナイヨウ</t>
    </rPh>
    <rPh sb="40" eb="42">
      <t>ガイヨウ</t>
    </rPh>
    <rPh sb="45" eb="47">
      <t>キサイ</t>
    </rPh>
    <phoneticPr fontId="4"/>
  </si>
  <si>
    <t>する必要はありません。</t>
    <rPh sb="3" eb="4">
      <t>ヨウ</t>
    </rPh>
    <phoneticPr fontId="4"/>
  </si>
  <si>
    <t>2)</t>
    <phoneticPr fontId="4"/>
  </si>
  <si>
    <t>3)</t>
    <phoneticPr fontId="4"/>
  </si>
  <si>
    <t>4)</t>
    <phoneticPr fontId="4"/>
  </si>
  <si>
    <t>5)</t>
    <phoneticPr fontId="4"/>
  </si>
  <si>
    <t>6)</t>
    <phoneticPr fontId="4"/>
  </si>
  <si>
    <t>7)</t>
    <phoneticPr fontId="4"/>
  </si>
  <si>
    <t>8)</t>
    <phoneticPr fontId="4"/>
  </si>
  <si>
    <t>9)</t>
    <phoneticPr fontId="4"/>
  </si>
  <si>
    <t>この書類に記載する事項のうち、１０欄から１５欄までの事項については、別紙に明示して添付すれば</t>
    <rPh sb="2" eb="4">
      <t>ショルイ</t>
    </rPh>
    <rPh sb="5" eb="7">
      <t>キサイ</t>
    </rPh>
    <rPh sb="9" eb="11">
      <t>ジコウ</t>
    </rPh>
    <rPh sb="17" eb="18">
      <t>ラン</t>
    </rPh>
    <rPh sb="22" eb="23">
      <t>ラン</t>
    </rPh>
    <rPh sb="26" eb="28">
      <t>ジコウ</t>
    </rPh>
    <rPh sb="34" eb="36">
      <t>ベッシ</t>
    </rPh>
    <rPh sb="37" eb="39">
      <t>メイジ</t>
    </rPh>
    <rPh sb="41" eb="43">
      <t>テンプ</t>
    </rPh>
    <phoneticPr fontId="4"/>
  </si>
  <si>
    <t>３欄は、該当するチェックボックスに｢レ｣マークを入れてください。</t>
    <rPh sb="1" eb="2">
      <t>ラン</t>
    </rPh>
    <rPh sb="4" eb="6">
      <t>ガイトウ</t>
    </rPh>
    <rPh sb="24" eb="25">
      <t>イ</t>
    </rPh>
    <phoneticPr fontId="4"/>
  </si>
  <si>
    <t>記入して添えてください。</t>
    <rPh sb="0" eb="2">
      <t>キニュウ</t>
    </rPh>
    <rPh sb="4" eb="5">
      <t>ソ</t>
    </rPh>
    <phoneticPr fontId="4"/>
  </si>
  <si>
    <t>分の面積を記入してください。</t>
    <rPh sb="0" eb="1">
      <t>ブン</t>
    </rPh>
    <rPh sb="2" eb="4">
      <t>メンセキ</t>
    </rPh>
    <rPh sb="5" eb="7">
      <t>キニュウ</t>
    </rPh>
    <phoneticPr fontId="4"/>
  </si>
  <si>
    <t>10)</t>
    <phoneticPr fontId="2"/>
  </si>
  <si>
    <t>11)</t>
    <phoneticPr fontId="2"/>
  </si>
  <si>
    <t>12)</t>
    <phoneticPr fontId="2"/>
  </si>
  <si>
    <t>14)</t>
    <phoneticPr fontId="2"/>
  </si>
  <si>
    <t>15)</t>
    <phoneticPr fontId="2"/>
  </si>
  <si>
    <t>16)</t>
    <phoneticPr fontId="2"/>
  </si>
  <si>
    <t>17)</t>
    <phoneticPr fontId="2"/>
  </si>
  <si>
    <t>18)</t>
    <phoneticPr fontId="2"/>
  </si>
  <si>
    <t>申請建築物が高床式住宅（豪雪地において積雪対策のため通常より床を高くした住宅をいう。）である</t>
    <rPh sb="0" eb="2">
      <t>シンセイ</t>
    </rPh>
    <rPh sb="2" eb="5">
      <t>ケンチクブツ</t>
    </rPh>
    <rPh sb="6" eb="9">
      <t>タカユカシキ</t>
    </rPh>
    <rPh sb="9" eb="11">
      <t>ジュウタク</t>
    </rPh>
    <rPh sb="12" eb="14">
      <t>ゴウセツ</t>
    </rPh>
    <rPh sb="14" eb="15">
      <t>チ</t>
    </rPh>
    <rPh sb="19" eb="21">
      <t>セキセツ</t>
    </rPh>
    <rPh sb="21" eb="23">
      <t>タイサク</t>
    </rPh>
    <rPh sb="26" eb="28">
      <t>ツウジョウ</t>
    </rPh>
    <rPh sb="30" eb="31">
      <t>ユカ</t>
    </rPh>
    <rPh sb="32" eb="33">
      <t>タカ</t>
    </rPh>
    <rPh sb="36" eb="38">
      <t>ジュウタク</t>
    </rPh>
    <phoneticPr fontId="4"/>
  </si>
  <si>
    <t>都道府県名又は機関名</t>
    <rPh sb="0" eb="4">
      <t>トドウフケン</t>
    </rPh>
    <rPh sb="4" eb="5">
      <t>メイ</t>
    </rPh>
    <rPh sb="5" eb="6">
      <t>マタ</t>
    </rPh>
    <rPh sb="7" eb="9">
      <t>キカン</t>
    </rPh>
    <rPh sb="9" eb="10">
      <t>メイ</t>
    </rPh>
    <phoneticPr fontId="2"/>
  </si>
  <si>
    <t>所在地</t>
    <rPh sb="0" eb="3">
      <t>ショザイチ</t>
    </rPh>
    <phoneticPr fontId="2"/>
  </si>
  <si>
    <t>（第六面）</t>
    <rPh sb="1" eb="2">
      <t>ダイ</t>
    </rPh>
    <rPh sb="2" eb="4">
      <t>ロクメン</t>
    </rPh>
    <phoneticPr fontId="2"/>
  </si>
  <si>
    <t>建築基準法第６条の４第１項の規定による確認の特例の適用の有無］</t>
    <phoneticPr fontId="2"/>
  </si>
  <si>
    <t>7.</t>
    <phoneticPr fontId="2"/>
  </si>
  <si>
    <t>第六面関係</t>
    <rPh sb="0" eb="1">
      <t>ダイ</t>
    </rPh>
    <rPh sb="1" eb="3">
      <t>ロクメン</t>
    </rPh>
    <rPh sb="3" eb="5">
      <t>カンケイ</t>
    </rPh>
    <phoneticPr fontId="2"/>
  </si>
  <si>
    <t>この書類は、書類に係る建築物（建築物のニ以上の部分がエキスパンションジョイントその他の相互に</t>
    <rPh sb="2" eb="4">
      <t>ショルイ</t>
    </rPh>
    <rPh sb="6" eb="8">
      <t>ショルイ</t>
    </rPh>
    <rPh sb="9" eb="10">
      <t>カカ</t>
    </rPh>
    <rPh sb="11" eb="14">
      <t>ケンチクブツ</t>
    </rPh>
    <rPh sb="15" eb="18">
      <t>ケンチクブツ</t>
    </rPh>
    <rPh sb="20" eb="22">
      <t>イジョウ</t>
    </rPh>
    <rPh sb="23" eb="25">
      <t>ブブン</t>
    </rPh>
    <rPh sb="41" eb="42">
      <t>タ</t>
    </rPh>
    <rPh sb="43" eb="45">
      <t>ソウゴ</t>
    </rPh>
    <phoneticPr fontId="2"/>
  </si>
  <si>
    <t>応力を伝えない構造方法のみで接している場合においては当該建築物の部分。以下同じ）ごとに作成してください。</t>
  </si>
  <si>
    <t>１欄は、建築物の数が１のときは「１」と記入し、建築物の数が２以上のときは、申請建築物ごとに通し番号を</t>
    <rPh sb="1" eb="2">
      <t>ラン</t>
    </rPh>
    <rPh sb="4" eb="7">
      <t>ケンチクブツ</t>
    </rPh>
    <rPh sb="8" eb="9">
      <t>カズ</t>
    </rPh>
    <rPh sb="19" eb="21">
      <t>キニュウ</t>
    </rPh>
    <rPh sb="23" eb="26">
      <t>ケンチクブツ</t>
    </rPh>
    <rPh sb="27" eb="28">
      <t>カズ</t>
    </rPh>
    <rPh sb="30" eb="32">
      <t>イジョウ</t>
    </rPh>
    <rPh sb="37" eb="39">
      <t>シンセイ</t>
    </rPh>
    <rPh sb="39" eb="42">
      <t>ケンチクブツ</t>
    </rPh>
    <rPh sb="45" eb="46">
      <t>トオ</t>
    </rPh>
    <rPh sb="47" eb="49">
      <t>バンゴウ</t>
    </rPh>
    <phoneticPr fontId="2"/>
  </si>
  <si>
    <t>付し、その番号を記入してください。</t>
    <rPh sb="0" eb="1">
      <t>フ</t>
    </rPh>
    <rPh sb="5" eb="7">
      <t>バンゴウ</t>
    </rPh>
    <rPh sb="8" eb="10">
      <t>キニュウ</t>
    </rPh>
    <phoneticPr fontId="2"/>
  </si>
  <si>
    <t>２欄及び３欄の「イ」から「ハ」までは、申請に係る建築物について、それぞれ記入してください。ただし、建築物の</t>
    <rPh sb="1" eb="2">
      <t>ラン</t>
    </rPh>
    <rPh sb="2" eb="3">
      <t>オヨ</t>
    </rPh>
    <rPh sb="5" eb="6">
      <t>ラン</t>
    </rPh>
    <rPh sb="19" eb="21">
      <t>シンセイ</t>
    </rPh>
    <rPh sb="22" eb="23">
      <t>カカ</t>
    </rPh>
    <rPh sb="24" eb="27">
      <t>ケンチクブツ</t>
    </rPh>
    <rPh sb="36" eb="38">
      <t>キニュウ</t>
    </rPh>
    <rPh sb="49" eb="52">
      <t>ケンチクブツ</t>
    </rPh>
    <phoneticPr fontId="2"/>
  </si>
  <si>
    <t>記入する必要はありません。</t>
    <rPh sb="0" eb="2">
      <t>キニュウ</t>
    </rPh>
    <rPh sb="4" eb="6">
      <t>ヒツヨウ</t>
    </rPh>
    <phoneticPr fontId="2"/>
  </si>
  <si>
    <t>5)</t>
    <phoneticPr fontId="2"/>
  </si>
  <si>
    <t>４欄、５欄、及び６欄は、該当するチェックボックスに「レ」マークを入れてください。</t>
    <rPh sb="1" eb="2">
      <t>ラン</t>
    </rPh>
    <rPh sb="4" eb="5">
      <t>ラン</t>
    </rPh>
    <rPh sb="6" eb="7">
      <t>オヨ</t>
    </rPh>
    <rPh sb="9" eb="10">
      <t>ラン</t>
    </rPh>
    <rPh sb="12" eb="14">
      <t>ガイトウ</t>
    </rPh>
    <rPh sb="32" eb="33">
      <t>イ</t>
    </rPh>
    <phoneticPr fontId="2"/>
  </si>
  <si>
    <t>6)</t>
    <phoneticPr fontId="2"/>
  </si>
  <si>
    <t>６欄の「イ」は、構造計算に用いたプログラムが特定できるように記載してください。</t>
    <rPh sb="1" eb="2">
      <t>ラン</t>
    </rPh>
    <rPh sb="8" eb="10">
      <t>コウゾウ</t>
    </rPh>
    <rPh sb="10" eb="12">
      <t>ケイサン</t>
    </rPh>
    <rPh sb="13" eb="14">
      <t>モチ</t>
    </rPh>
    <rPh sb="22" eb="24">
      <t>トクテイ</t>
    </rPh>
    <rPh sb="30" eb="32">
      <t>キサイ</t>
    </rPh>
    <phoneticPr fontId="2"/>
  </si>
  <si>
    <t>7)</t>
    <phoneticPr fontId="2"/>
  </si>
  <si>
    <t>７欄は、建築基準法施行令第１３７条の２各号に定める基準のうち、該当する基準の号の数字及び「イ」又は「ロ」の</t>
    <rPh sb="1" eb="2">
      <t>ラン</t>
    </rPh>
    <rPh sb="4" eb="6">
      <t>ケンチク</t>
    </rPh>
    <rPh sb="6" eb="9">
      <t>キジュンホウ</t>
    </rPh>
    <rPh sb="9" eb="11">
      <t>セコウ</t>
    </rPh>
    <rPh sb="11" eb="12">
      <t>レイ</t>
    </rPh>
    <rPh sb="12" eb="13">
      <t>ダイ</t>
    </rPh>
    <rPh sb="16" eb="17">
      <t>ジョウ</t>
    </rPh>
    <rPh sb="19" eb="21">
      <t>カクゴウ</t>
    </rPh>
    <rPh sb="22" eb="23">
      <t>サダ</t>
    </rPh>
    <rPh sb="25" eb="27">
      <t>キジュン</t>
    </rPh>
    <rPh sb="31" eb="33">
      <t>ガイトウ</t>
    </rPh>
    <rPh sb="35" eb="37">
      <t>キジュン</t>
    </rPh>
    <rPh sb="38" eb="39">
      <t>ゴウ</t>
    </rPh>
    <rPh sb="40" eb="42">
      <t>スウジ</t>
    </rPh>
    <rPh sb="42" eb="43">
      <t>オヨ</t>
    </rPh>
    <rPh sb="47" eb="48">
      <t>マタ</t>
    </rPh>
    <phoneticPr fontId="2"/>
  </si>
  <si>
    <t>別を記入してください。</t>
    <rPh sb="0" eb="1">
      <t>ベツ</t>
    </rPh>
    <rPh sb="2" eb="4">
      <t>キニュウ</t>
    </rPh>
    <phoneticPr fontId="2"/>
  </si>
  <si>
    <t>8)</t>
    <phoneticPr fontId="2"/>
  </si>
  <si>
    <t>計画の変更申請の際は、８欄に第六面にかかる部分の変更の概要について記入してください。</t>
    <rPh sb="0" eb="2">
      <t>ケイカク</t>
    </rPh>
    <rPh sb="3" eb="7">
      <t>ヘンコウシンセイ</t>
    </rPh>
    <rPh sb="8" eb="9">
      <t>サイ</t>
    </rPh>
    <rPh sb="12" eb="13">
      <t>ラン</t>
    </rPh>
    <rPh sb="14" eb="16">
      <t>ダイロク</t>
    </rPh>
    <rPh sb="16" eb="17">
      <t>メン</t>
    </rPh>
    <rPh sb="21" eb="23">
      <t>ブブン</t>
    </rPh>
    <rPh sb="24" eb="26">
      <t>ヘンコウ</t>
    </rPh>
    <rPh sb="27" eb="29">
      <t>ガイヨウ</t>
    </rPh>
    <rPh sb="33" eb="35">
      <t>キニュウ</t>
    </rPh>
    <phoneticPr fontId="2"/>
  </si>
  <si>
    <t>第３項、第８１条第１項第３号、第８２条の５第７号又は第１３７条の２第１号イ（３）の規定の適用を受ける部分に</t>
    <phoneticPr fontId="4"/>
  </si>
  <si>
    <t>平成27年</t>
    <rPh sb="0" eb="2">
      <t>ヘイセイ</t>
    </rPh>
    <rPh sb="4" eb="5">
      <t>ネン</t>
    </rPh>
    <phoneticPr fontId="2"/>
  </si>
  <si>
    <t>の追加</t>
    <rPh sb="1" eb="3">
      <t>ツイカ</t>
    </rPh>
    <phoneticPr fontId="2"/>
  </si>
  <si>
    <t>（第二面）</t>
    <rPh sb="1" eb="2">
      <t>ダイ</t>
    </rPh>
    <rPh sb="2" eb="4">
      <t>ニメン</t>
    </rPh>
    <phoneticPr fontId="2"/>
  </si>
  <si>
    <t>7.構造計算適合性判定の申請</t>
    <phoneticPr fontId="2"/>
  </si>
  <si>
    <t>（第三面）</t>
    <rPh sb="1" eb="2">
      <t>ダイ</t>
    </rPh>
    <rPh sb="2" eb="4">
      <t>サンメン</t>
    </rPh>
    <phoneticPr fontId="2"/>
  </si>
  <si>
    <t>11.延べ面積</t>
    <rPh sb="3" eb="4">
      <t>ノ</t>
    </rPh>
    <rPh sb="5" eb="7">
      <t>メンセキ</t>
    </rPh>
    <phoneticPr fontId="2"/>
  </si>
  <si>
    <t>ﾛ.地階の住宅又は老人ホーム、福祉ホームその他これらに類するものの部分</t>
    <phoneticPr fontId="2"/>
  </si>
  <si>
    <t>ﾙ.老人ホーム、福祉ホームその他これらに類するものの部分</t>
    <phoneticPr fontId="2"/>
  </si>
  <si>
    <t>表記の変更</t>
    <rPh sb="0" eb="2">
      <t>ヒョウキ</t>
    </rPh>
    <rPh sb="3" eb="5">
      <t>ヘンコウ</t>
    </rPh>
    <phoneticPr fontId="2"/>
  </si>
  <si>
    <t>（第六面）</t>
    <rPh sb="1" eb="2">
      <t>ダイ</t>
    </rPh>
    <rPh sb="2" eb="4">
      <t>ロクメン</t>
    </rPh>
    <phoneticPr fontId="2"/>
  </si>
  <si>
    <t>建築物独立部分別概要</t>
  </si>
  <si>
    <t>（第四面）</t>
    <rPh sb="1" eb="2">
      <t>ダイ</t>
    </rPh>
    <rPh sb="2" eb="4">
      <t>ヨンメン</t>
    </rPh>
    <phoneticPr fontId="2"/>
  </si>
  <si>
    <t>5.耐火建築物等</t>
    <rPh sb="2" eb="4">
      <t>タイカ</t>
    </rPh>
    <rPh sb="4" eb="6">
      <t>ケンチク</t>
    </rPh>
    <rPh sb="6" eb="7">
      <t>ブツ</t>
    </rPh>
    <rPh sb="7" eb="8">
      <t>トウ</t>
    </rPh>
    <phoneticPr fontId="2"/>
  </si>
  <si>
    <t>9.確認の特例</t>
    <rPh sb="2" eb="4">
      <t>カクニン</t>
    </rPh>
    <rPh sb="5" eb="7">
      <t>トクレイ</t>
    </rPh>
    <phoneticPr fontId="2"/>
  </si>
  <si>
    <t>項目追加</t>
    <rPh sb="0" eb="2">
      <t>コウモク</t>
    </rPh>
    <rPh sb="2" eb="4">
      <t>ツイカ</t>
    </rPh>
    <phoneticPr fontId="2"/>
  </si>
  <si>
    <t>確認申請書、建築物別概要　入力画面の変更</t>
    <rPh sb="0" eb="2">
      <t>カクニン</t>
    </rPh>
    <rPh sb="2" eb="5">
      <t>シンセイショ</t>
    </rPh>
    <rPh sb="13" eb="15">
      <t>ニュウリョク</t>
    </rPh>
    <rPh sb="15" eb="17">
      <t>ガメン</t>
    </rPh>
    <rPh sb="18" eb="20">
      <t>ヘンコウ</t>
    </rPh>
    <phoneticPr fontId="2"/>
  </si>
  <si>
    <t>印刷</t>
    <rPh sb="0" eb="2">
      <t>インサツ</t>
    </rPh>
    <phoneticPr fontId="2"/>
  </si>
  <si>
    <t>確認申請書</t>
    <rPh sb="0" eb="2">
      <t>カクニン</t>
    </rPh>
    <rPh sb="2" eb="5">
      <t>シンセイショ</t>
    </rPh>
    <phoneticPr fontId="2"/>
  </si>
  <si>
    <t>計画変更確認申請書</t>
    <rPh sb="0" eb="2">
      <t>ケイカク</t>
    </rPh>
    <rPh sb="2" eb="4">
      <t>ヘンコウ</t>
    </rPh>
    <rPh sb="4" eb="6">
      <t>カクニン</t>
    </rPh>
    <rPh sb="6" eb="9">
      <t>シンセイショ</t>
    </rPh>
    <phoneticPr fontId="2"/>
  </si>
  <si>
    <t>建築計画概要書</t>
    <rPh sb="0" eb="2">
      <t>ケンチク</t>
    </rPh>
    <rPh sb="2" eb="4">
      <t>ケイカク</t>
    </rPh>
    <rPh sb="4" eb="7">
      <t>ガイヨウショ</t>
    </rPh>
    <phoneticPr fontId="2"/>
  </si>
  <si>
    <t>注記（確認申請建築時）</t>
    <phoneticPr fontId="2"/>
  </si>
  <si>
    <t>棟番号</t>
  </si>
  <si>
    <t>棟番号</t>
    <rPh sb="0" eb="1">
      <t>ムネ</t>
    </rPh>
    <phoneticPr fontId="2"/>
  </si>
  <si>
    <t>特定天井有無</t>
    <rPh sb="4" eb="6">
      <t>ウム</t>
    </rPh>
    <phoneticPr fontId="2"/>
  </si>
  <si>
    <t>柱の小径</t>
  </si>
  <si>
    <t>横架材の垂直距離</t>
  </si>
  <si>
    <t>階の高さ</t>
  </si>
  <si>
    <t>居室の天井の高さ</t>
  </si>
  <si>
    <t>構造計算に用いたプログラム］</t>
  </si>
  <si>
    <t>【ｲ．氏名】</t>
  </si>
  <si>
    <t>【ﾛ．資格】</t>
  </si>
  <si>
    <t>項目を書き換えてください。</t>
    <phoneticPr fontId="4"/>
  </si>
  <si>
    <t>（回数）</t>
    <phoneticPr fontId="2"/>
  </si>
  <si>
    <t>小項目</t>
    <rPh sb="0" eb="3">
      <t>ショウコウモク</t>
    </rPh>
    <phoneticPr fontId="2"/>
  </si>
  <si>
    <t>耐火建築物その他</t>
    <rPh sb="7" eb="8">
      <t>タ</t>
    </rPh>
    <phoneticPr fontId="2"/>
  </si>
  <si>
    <t>【</t>
  </si>
  <si>
    <t>番号】</t>
    <rPh sb="0" eb="2">
      <t>バンゴウ</t>
    </rPh>
    <phoneticPr fontId="2"/>
  </si>
  <si>
    <t>延べ面積】</t>
    <rPh sb="0" eb="1">
      <t>ノ</t>
    </rPh>
    <rPh sb="2" eb="4">
      <t>メンセキ</t>
    </rPh>
    <phoneticPr fontId="2"/>
  </si>
  <si>
    <t>建築物の高さ等】</t>
    <rPh sb="0" eb="3">
      <t>ケンチクブツ</t>
    </rPh>
    <rPh sb="4" eb="5">
      <t>タカ</t>
    </rPh>
    <rPh sb="6" eb="7">
      <t>トウ</t>
    </rPh>
    <phoneticPr fontId="2"/>
  </si>
  <si>
    <t>最高の高さ】</t>
    <rPh sb="0" eb="2">
      <t>サイコウ</t>
    </rPh>
    <rPh sb="3" eb="4">
      <t>タカ</t>
    </rPh>
    <phoneticPr fontId="2"/>
  </si>
  <si>
    <t>最高の軒の高さ】</t>
    <rPh sb="0" eb="2">
      <t>サイコウ</t>
    </rPh>
    <rPh sb="3" eb="4">
      <t>ノキ</t>
    </rPh>
    <rPh sb="5" eb="6">
      <t>タカ</t>
    </rPh>
    <phoneticPr fontId="2"/>
  </si>
  <si>
    <t>階数】</t>
    <rPh sb="0" eb="2">
      <t>カイスウ</t>
    </rPh>
    <phoneticPr fontId="2"/>
  </si>
  <si>
    <t>構造】</t>
    <rPh sb="0" eb="2">
      <t>コウゾウ</t>
    </rPh>
    <phoneticPr fontId="2"/>
  </si>
  <si>
    <t>特定構造計算基準又は特定増改築構造計算基準の別】</t>
    <rPh sb="0" eb="2">
      <t>トクテイ</t>
    </rPh>
    <rPh sb="2" eb="4">
      <t>コウゾウ</t>
    </rPh>
    <rPh sb="4" eb="6">
      <t>ケイサン</t>
    </rPh>
    <rPh sb="6" eb="8">
      <t>キジュン</t>
    </rPh>
    <rPh sb="8" eb="9">
      <t>マタ</t>
    </rPh>
    <rPh sb="10" eb="12">
      <t>トクテイ</t>
    </rPh>
    <rPh sb="12" eb="15">
      <t>ゾウカイチク</t>
    </rPh>
    <rPh sb="15" eb="17">
      <t>コウゾウ</t>
    </rPh>
    <rPh sb="17" eb="19">
      <t>ケイサン</t>
    </rPh>
    <rPh sb="19" eb="21">
      <t>キジュン</t>
    </rPh>
    <rPh sb="22" eb="23">
      <t>ベツ</t>
    </rPh>
    <phoneticPr fontId="2"/>
  </si>
  <si>
    <t>構造計算の区分】</t>
    <rPh sb="0" eb="2">
      <t>コウゾウ</t>
    </rPh>
    <rPh sb="2" eb="4">
      <t>ケイサン</t>
    </rPh>
    <rPh sb="5" eb="7">
      <t>クブン</t>
    </rPh>
    <phoneticPr fontId="2"/>
  </si>
  <si>
    <t>構造計算に用いたプログラム】</t>
    <rPh sb="0" eb="2">
      <t>コウゾウ</t>
    </rPh>
    <rPh sb="2" eb="4">
      <t>ケイサン</t>
    </rPh>
    <rPh sb="5" eb="6">
      <t>モチ</t>
    </rPh>
    <phoneticPr fontId="2"/>
  </si>
  <si>
    <t>名称】</t>
    <rPh sb="0" eb="2">
      <t>メイショウ</t>
    </rPh>
    <phoneticPr fontId="2"/>
  </si>
  <si>
    <t>区分】</t>
    <rPh sb="0" eb="2">
      <t>クブン</t>
    </rPh>
    <phoneticPr fontId="2"/>
  </si>
  <si>
    <t>建築基準法施行令第137条の2各号に定める基準の区分】</t>
    <rPh sb="0" eb="2">
      <t>ケンチク</t>
    </rPh>
    <rPh sb="2" eb="5">
      <t>キジュンホウ</t>
    </rPh>
    <rPh sb="5" eb="7">
      <t>セコウ</t>
    </rPh>
    <rPh sb="7" eb="8">
      <t>レイ</t>
    </rPh>
    <rPh sb="8" eb="9">
      <t>ダイ</t>
    </rPh>
    <rPh sb="12" eb="13">
      <t>ジョウ</t>
    </rPh>
    <rPh sb="15" eb="17">
      <t>カクゴウ</t>
    </rPh>
    <rPh sb="18" eb="19">
      <t>サダ</t>
    </rPh>
    <rPh sb="21" eb="23">
      <t>キジュン</t>
    </rPh>
    <rPh sb="24" eb="26">
      <t>クブン</t>
    </rPh>
    <phoneticPr fontId="2"/>
  </si>
  <si>
    <t>備考】</t>
    <rPh sb="0" eb="2">
      <t>ビコウ</t>
    </rPh>
    <phoneticPr fontId="2"/>
  </si>
  <si>
    <t>建築物独立部分別概要</t>
    <phoneticPr fontId="2"/>
  </si>
  <si>
    <t>□</t>
    <phoneticPr fontId="2"/>
  </si>
  <si>
    <t>[ｲ．</t>
    <phoneticPr fontId="4"/>
  </si>
  <si>
    <t>【イ.適合判定通知書交付者】</t>
    <rPh sb="3" eb="5">
      <t>テキゴウ</t>
    </rPh>
    <rPh sb="5" eb="7">
      <t>ハンテイ</t>
    </rPh>
    <rPh sb="7" eb="9">
      <t>ツウチ</t>
    </rPh>
    <rPh sb="9" eb="10">
      <t>ショ</t>
    </rPh>
    <rPh sb="10" eb="12">
      <t>コウフ</t>
    </rPh>
    <rPh sb="12" eb="13">
      <t>シャ</t>
    </rPh>
    <phoneticPr fontId="4"/>
  </si>
  <si>
    <t>【ロ.適合判定通知書番号】</t>
    <rPh sb="7" eb="9">
      <t>ツウチ</t>
    </rPh>
    <rPh sb="9" eb="10">
      <t>ショ</t>
    </rPh>
    <rPh sb="10" eb="12">
      <t>バンゴウ</t>
    </rPh>
    <phoneticPr fontId="4"/>
  </si>
  <si>
    <t>の者の住所を、登録番号は建築士法施行規則第１７条の３５第１項の規定による登録を受けている場合の</t>
    <rPh sb="3" eb="4">
      <t>モノ</t>
    </rPh>
    <rPh sb="5" eb="7">
      <t>ジュウショ</t>
    </rPh>
    <rPh sb="9" eb="11">
      <t>トウロク</t>
    </rPh>
    <rPh sb="11" eb="13">
      <t>バンゴウ</t>
    </rPh>
    <rPh sb="14" eb="16">
      <t>ケンチク</t>
    </rPh>
    <rPh sb="16" eb="17">
      <t>シ</t>
    </rPh>
    <rPh sb="17" eb="18">
      <t>ホウ</t>
    </rPh>
    <rPh sb="18" eb="20">
      <t>シコウ</t>
    </rPh>
    <rPh sb="20" eb="21">
      <t>ゴウ</t>
    </rPh>
    <rPh sb="22" eb="23">
      <t>ダイ</t>
    </rPh>
    <rPh sb="25" eb="26">
      <t>ジョウ</t>
    </rPh>
    <rPh sb="29" eb="30">
      <t>ダイ</t>
    </rPh>
    <rPh sb="31" eb="32">
      <t>コウ</t>
    </rPh>
    <phoneticPr fontId="4"/>
  </si>
  <si>
    <t>当該登録番号を書いてください。</t>
  </si>
  <si>
    <t>指定構造計算適合性判定機関の名称及び事務所の所在地を記入してください。未申請の場合には、</t>
    <rPh sb="22" eb="25">
      <t>ショザイチ</t>
    </rPh>
    <rPh sb="35" eb="38">
      <t>ミシンセイ</t>
    </rPh>
    <rPh sb="39" eb="41">
      <t>バアイ</t>
    </rPh>
    <phoneticPr fontId="2"/>
  </si>
  <si>
    <t>｢用途地域が異なる地域等｣という。）にわたる場合においては、用途地域が異なる地域等ごとに、それぞれの</t>
    <phoneticPr fontId="4"/>
  </si>
  <si>
    <t>用途地域が異なる地域等に対応する敷地の面積を記入してください。</t>
    <phoneticPr fontId="2"/>
  </si>
  <si>
    <t>｢イ｣（２）は、同法第５２条第１２項の規定を適合する場合において、同条第１３項の規定に基づき、｢イ｣（１）</t>
    <rPh sb="8" eb="9">
      <t>ドウ</t>
    </rPh>
    <rPh sb="9" eb="10">
      <t>ホウ</t>
    </rPh>
    <rPh sb="10" eb="11">
      <t>ダイ</t>
    </rPh>
    <rPh sb="13" eb="14">
      <t>ジョウ</t>
    </rPh>
    <rPh sb="14" eb="15">
      <t>ダイ</t>
    </rPh>
    <rPh sb="17" eb="18">
      <t>コウ</t>
    </rPh>
    <rPh sb="19" eb="21">
      <t>キテイ</t>
    </rPh>
    <rPh sb="22" eb="24">
      <t>テキゴウ</t>
    </rPh>
    <rPh sb="26" eb="28">
      <t>バアイ</t>
    </rPh>
    <rPh sb="33" eb="34">
      <t>ドウ</t>
    </rPh>
    <rPh sb="34" eb="35">
      <t>ジョウ</t>
    </rPh>
    <rPh sb="35" eb="36">
      <t>ダイ</t>
    </rPh>
    <rPh sb="38" eb="39">
      <t>コウ</t>
    </rPh>
    <rPh sb="40" eb="42">
      <t>キテイ</t>
    </rPh>
    <rPh sb="43" eb="44">
      <t>モト</t>
    </rPh>
    <phoneticPr fontId="4"/>
  </si>
  <si>
    <t>項、第５項又は第６項の規定に基づき定められる当該建築物の建蔽率を記入してください。</t>
    <rPh sb="0" eb="1">
      <t>コウ</t>
    </rPh>
    <rPh sb="2" eb="3">
      <t>ダイ</t>
    </rPh>
    <rPh sb="4" eb="5">
      <t>コウ</t>
    </rPh>
    <rPh sb="5" eb="6">
      <t>マタ</t>
    </rPh>
    <rPh sb="7" eb="8">
      <t>ダイ</t>
    </rPh>
    <rPh sb="9" eb="10">
      <t>コウ</t>
    </rPh>
    <rPh sb="11" eb="13">
      <t>キテイ</t>
    </rPh>
    <rPh sb="14" eb="15">
      <t>モト</t>
    </rPh>
    <rPh sb="17" eb="18">
      <t>サダ</t>
    </rPh>
    <rPh sb="22" eb="24">
      <t>トウガイ</t>
    </rPh>
    <rPh sb="24" eb="27">
      <t>ケンチクブツ</t>
    </rPh>
    <rPh sb="28" eb="29">
      <t>ケン</t>
    </rPh>
    <rPh sb="30" eb="31">
      <t>リツ</t>
    </rPh>
    <phoneticPr fontId="4"/>
  </si>
  <si>
    <t>蓄電池の設置部分　50分の１</t>
    <phoneticPr fontId="2"/>
  </si>
  <si>
    <t>耐火構造建築物</t>
    <rPh sb="0" eb="2">
      <t>タイカ</t>
    </rPh>
    <rPh sb="2" eb="4">
      <t>コウゾウ</t>
    </rPh>
    <rPh sb="4" eb="7">
      <t>ケンチクブツ</t>
    </rPh>
    <phoneticPr fontId="2"/>
  </si>
  <si>
    <t>特定避難時間倒壊等防止建築物</t>
    <rPh sb="0" eb="2">
      <t>トクテイ</t>
    </rPh>
    <rPh sb="2" eb="4">
      <t>ヒナン</t>
    </rPh>
    <rPh sb="4" eb="6">
      <t>ジカン</t>
    </rPh>
    <rPh sb="6" eb="8">
      <t>トウカイ</t>
    </rPh>
    <rPh sb="8" eb="9">
      <t>トウ</t>
    </rPh>
    <rPh sb="9" eb="11">
      <t>ボウシ</t>
    </rPh>
    <rPh sb="11" eb="14">
      <t>ケンチクブツ</t>
    </rPh>
    <phoneticPr fontId="2"/>
  </si>
  <si>
    <t>その他</t>
    <rPh sb="2" eb="3">
      <t>タ</t>
    </rPh>
    <phoneticPr fontId="2"/>
  </si>
  <si>
    <t>特-27</t>
  </si>
  <si>
    <t>般-27</t>
  </si>
  <si>
    <t>建築物独立部分別概要（追加）入力</t>
    <rPh sb="0" eb="3">
      <t>ケンチクブツ</t>
    </rPh>
    <rPh sb="3" eb="5">
      <t>ドクリツ</t>
    </rPh>
    <rPh sb="5" eb="7">
      <t>ブブン</t>
    </rPh>
    <rPh sb="7" eb="8">
      <t>ベツ</t>
    </rPh>
    <rPh sb="8" eb="10">
      <t>ガイヨウ</t>
    </rPh>
    <rPh sb="11" eb="13">
      <t>ツイカ</t>
    </rPh>
    <rPh sb="14" eb="16">
      <t>ニュウリョク</t>
    </rPh>
    <phoneticPr fontId="2"/>
  </si>
  <si>
    <t>（第六面）</t>
    <rPh sb="1" eb="2">
      <t>ダイ</t>
    </rPh>
    <rPh sb="2" eb="4">
      <t>ロクメン</t>
    </rPh>
    <phoneticPr fontId="2"/>
  </si>
  <si>
    <t>8)</t>
    <phoneticPr fontId="2"/>
  </si>
  <si>
    <t>[ﾛ．</t>
    <phoneticPr fontId="4"/>
  </si>
  <si>
    <t>[ｲ．</t>
    <phoneticPr fontId="4"/>
  </si>
  <si>
    <t>建築物全体]</t>
  </si>
  <si>
    <t>[ﾆ．</t>
    <phoneticPr fontId="4"/>
  </si>
  <si>
    <t>建築基準法第５６条７項の規定による特例の適用の有無]</t>
  </si>
  <si>
    <t>[ｲ．</t>
    <phoneticPr fontId="4"/>
  </si>
  <si>
    <t>最高の高さ]</t>
    <rPh sb="0" eb="2">
      <t>サイコウ</t>
    </rPh>
    <rPh sb="3" eb="4">
      <t>タカ</t>
    </rPh>
    <phoneticPr fontId="4"/>
  </si>
  <si>
    <t>[ﾛ．</t>
    <phoneticPr fontId="4"/>
  </si>
  <si>
    <t>階数]</t>
    <rPh sb="0" eb="2">
      <t>カイスウ</t>
    </rPh>
    <phoneticPr fontId="4"/>
  </si>
  <si>
    <t>[ﾊ．</t>
    <phoneticPr fontId="4"/>
  </si>
  <si>
    <t>構造]</t>
    <rPh sb="0" eb="2">
      <t>コウゾウ</t>
    </rPh>
    <phoneticPr fontId="4"/>
  </si>
  <si>
    <t xml:space="preserve">適用があるときは、特例の区分] </t>
  </si>
  <si>
    <t>申請に係る建築物の数]</t>
    <rPh sb="0" eb="2">
      <t>シンセイ</t>
    </rPh>
    <rPh sb="3" eb="4">
      <t>カカ</t>
    </rPh>
    <rPh sb="5" eb="7">
      <t>ケンチク</t>
    </rPh>
    <rPh sb="7" eb="8">
      <t>ブツ</t>
    </rPh>
    <rPh sb="9" eb="10">
      <t>スウ</t>
    </rPh>
    <phoneticPr fontId="4"/>
  </si>
  <si>
    <t>同一敷地内の他の建築物の数]</t>
    <rPh sb="0" eb="2">
      <t>ドウイツ</t>
    </rPh>
    <rPh sb="2" eb="4">
      <t>シキチ</t>
    </rPh>
    <rPh sb="4" eb="5">
      <t>ナイ</t>
    </rPh>
    <rPh sb="6" eb="7">
      <t>タ</t>
    </rPh>
    <rPh sb="8" eb="10">
      <t>ケンチク</t>
    </rPh>
    <rPh sb="10" eb="11">
      <t>ブツ</t>
    </rPh>
    <rPh sb="12" eb="13">
      <t>スウ</t>
    </rPh>
    <phoneticPr fontId="4"/>
  </si>
  <si>
    <t>地階を除く階数]</t>
    <rPh sb="0" eb="2">
      <t>チカイ</t>
    </rPh>
    <rPh sb="3" eb="4">
      <t>ノゾ</t>
    </rPh>
    <rPh sb="5" eb="7">
      <t>カイスウ</t>
    </rPh>
    <phoneticPr fontId="4"/>
  </si>
  <si>
    <t>地階の階数]</t>
    <rPh sb="0" eb="2">
      <t>チカイ</t>
    </rPh>
    <rPh sb="3" eb="5">
      <t>カイスウ</t>
    </rPh>
    <phoneticPr fontId="4"/>
  </si>
  <si>
    <t>[ﾊ．</t>
    <phoneticPr fontId="4"/>
  </si>
  <si>
    <t>昇降機塔等の階の数]</t>
    <rPh sb="0" eb="3">
      <t>ショウコウキ</t>
    </rPh>
    <rPh sb="3" eb="4">
      <t>トウ</t>
    </rPh>
    <rPh sb="4" eb="5">
      <t>トウ</t>
    </rPh>
    <rPh sb="6" eb="7">
      <t>カイ</t>
    </rPh>
    <rPh sb="8" eb="9">
      <t>スウ</t>
    </rPh>
    <phoneticPr fontId="4"/>
  </si>
  <si>
    <t>地階の倉庫等の階の数]</t>
    <rPh sb="0" eb="2">
      <t>チカイ</t>
    </rPh>
    <rPh sb="3" eb="5">
      <t>ソウコ</t>
    </rPh>
    <rPh sb="5" eb="6">
      <t>トウ</t>
    </rPh>
    <rPh sb="7" eb="8">
      <t>カイ</t>
    </rPh>
    <rPh sb="9" eb="10">
      <t>スウ</t>
    </rPh>
    <phoneticPr fontId="4"/>
  </si>
  <si>
    <t>最高の軒の高さ]</t>
    <rPh sb="0" eb="2">
      <t>サイコウ</t>
    </rPh>
    <rPh sb="3" eb="4">
      <t>ノキ</t>
    </rPh>
    <rPh sb="5" eb="6">
      <t>タカ</t>
    </rPh>
    <phoneticPr fontId="4"/>
  </si>
  <si>
    <t>建築物全体]</t>
    <rPh sb="0" eb="2">
      <t>ケンチク</t>
    </rPh>
    <rPh sb="2" eb="3">
      <t>ブツ</t>
    </rPh>
    <rPh sb="3" eb="5">
      <t>ゼンタイ</t>
    </rPh>
    <phoneticPr fontId="4"/>
  </si>
  <si>
    <t>[ﾛ．</t>
    <phoneticPr fontId="2"/>
  </si>
  <si>
    <t>[ﾎ．</t>
    <phoneticPr fontId="2"/>
  </si>
  <si>
    <t>[ｲ．</t>
    <phoneticPr fontId="4"/>
  </si>
  <si>
    <t>[ﾛ．</t>
    <phoneticPr fontId="4"/>
  </si>
  <si>
    <t>[ﾊ．</t>
    <phoneticPr fontId="4"/>
  </si>
  <si>
    <t>[ﾛ．</t>
    <phoneticPr fontId="4"/>
  </si>
  <si>
    <t>建蔽率]</t>
    <rPh sb="0" eb="2">
      <t>ケンペイ</t>
    </rPh>
    <rPh sb="2" eb="3">
      <t>リツ</t>
    </rPh>
    <phoneticPr fontId="4"/>
  </si>
  <si>
    <t>[ｲ．</t>
    <phoneticPr fontId="4"/>
  </si>
  <si>
    <t>[ﾛ．</t>
    <phoneticPr fontId="4"/>
  </si>
  <si>
    <t>［ｲ．</t>
    <phoneticPr fontId="4"/>
  </si>
  <si>
    <t>居室の天井の高さ］</t>
  </si>
  <si>
    <t>［ﾛ．</t>
    <phoneticPr fontId="4"/>
  </si>
  <si>
    <t>建築基準法施行令第39条第3項に規定する特定天井］</t>
  </si>
  <si>
    <t>[ｲ．</t>
    <phoneticPr fontId="4"/>
  </si>
  <si>
    <t>[ｲ．</t>
    <phoneticPr fontId="4"/>
  </si>
  <si>
    <t>建築基準法第６条の４第１項の規定による確認の特例の適用の有無]</t>
    <rPh sb="0" eb="2">
      <t>ケンチク</t>
    </rPh>
    <rPh sb="2" eb="5">
      <t>キジュンホウ</t>
    </rPh>
    <rPh sb="5" eb="6">
      <t>ダイ</t>
    </rPh>
    <rPh sb="7" eb="8">
      <t>ジョウ</t>
    </rPh>
    <rPh sb="10" eb="11">
      <t>ダイ</t>
    </rPh>
    <rPh sb="12" eb="13">
      <t>コウ</t>
    </rPh>
    <rPh sb="14" eb="16">
      <t>キテイ</t>
    </rPh>
    <rPh sb="19" eb="21">
      <t>カクニン</t>
    </rPh>
    <rPh sb="22" eb="24">
      <t>トクレイ</t>
    </rPh>
    <rPh sb="25" eb="27">
      <t>テキヨウ</t>
    </rPh>
    <rPh sb="28" eb="30">
      <t>ウム</t>
    </rPh>
    <phoneticPr fontId="4"/>
  </si>
  <si>
    <t>[ｲ．</t>
    <phoneticPr fontId="4"/>
  </si>
  <si>
    <t>[ﾛ．</t>
    <phoneticPr fontId="4"/>
  </si>
  <si>
    <t>[ﾆ．</t>
    <phoneticPr fontId="4"/>
  </si>
  <si>
    <t>完了検査追加説明書</t>
    <phoneticPr fontId="2"/>
  </si>
  <si>
    <t>注)　変更</t>
    <rPh sb="0" eb="1">
      <t>チュウ</t>
    </rPh>
    <rPh sb="3" eb="5">
      <t>ヘンコウ</t>
    </rPh>
    <phoneticPr fontId="2"/>
  </si>
  <si>
    <t>静岡支店</t>
    <rPh sb="0" eb="2">
      <t>シズオカ</t>
    </rPh>
    <rPh sb="2" eb="4">
      <t>シテン</t>
    </rPh>
    <phoneticPr fontId="2"/>
  </si>
  <si>
    <t>ﾛ～ﾎ</t>
    <phoneticPr fontId="2"/>
  </si>
  <si>
    <t>ｲ.建築基準法第６条の３第１項ただし書又は法第１８条第４項ただし書の規定による審査の特例の適用の有無</t>
    <phoneticPr fontId="2"/>
  </si>
  <si>
    <t>構造計算適合性判定交付者名</t>
    <rPh sb="2" eb="4">
      <t>ケイサン</t>
    </rPh>
    <rPh sb="4" eb="7">
      <t>テキゴウセイ</t>
    </rPh>
    <rPh sb="7" eb="9">
      <t>ハンテイ</t>
    </rPh>
    <rPh sb="9" eb="11">
      <t>コウフ</t>
    </rPh>
    <rPh sb="11" eb="12">
      <t>シャ</t>
    </rPh>
    <rPh sb="12" eb="13">
      <t>メイ</t>
    </rPh>
    <phoneticPr fontId="2"/>
  </si>
  <si>
    <t>構造適判申請機関所在地</t>
    <rPh sb="4" eb="6">
      <t>シンセイ</t>
    </rPh>
    <rPh sb="6" eb="8">
      <t>キカン</t>
    </rPh>
    <rPh sb="8" eb="11">
      <t>ショザイチ</t>
    </rPh>
    <phoneticPr fontId="2"/>
  </si>
  <si>
    <t>用途別床面積区分イ</t>
    <phoneticPr fontId="2"/>
  </si>
  <si>
    <t>用途別床面積区分ロ</t>
    <phoneticPr fontId="2"/>
  </si>
  <si>
    <t>用途別床面積区分ハ</t>
    <phoneticPr fontId="2"/>
  </si>
  <si>
    <t>用途別床面積区分ニ</t>
    <phoneticPr fontId="2"/>
  </si>
  <si>
    <t>用途別床面積区分ホ</t>
    <phoneticPr fontId="2"/>
  </si>
  <si>
    <t>用途別床面積名称イ</t>
    <phoneticPr fontId="2"/>
  </si>
  <si>
    <t>用途別床面積名称ロ</t>
    <phoneticPr fontId="2"/>
  </si>
  <si>
    <t>用途別床面積名称ニ</t>
    <phoneticPr fontId="2"/>
  </si>
  <si>
    <t>用途別床面積名称ホ</t>
    <phoneticPr fontId="2"/>
  </si>
  <si>
    <t>用途別床面積名称ハ</t>
    <phoneticPr fontId="2"/>
  </si>
  <si>
    <t>用途別床面積イ</t>
    <phoneticPr fontId="2"/>
  </si>
  <si>
    <t>用途別床面積ロ</t>
    <phoneticPr fontId="2"/>
  </si>
  <si>
    <t>用途別床面積ハ</t>
    <phoneticPr fontId="2"/>
  </si>
  <si>
    <t>用途別床面積ニ</t>
    <phoneticPr fontId="2"/>
  </si>
  <si>
    <t>用途別床面積ホ</t>
    <phoneticPr fontId="2"/>
  </si>
  <si>
    <t>用途別床面積区分ヘ</t>
    <phoneticPr fontId="2"/>
  </si>
  <si>
    <t>用途別床面積名称ヘ</t>
    <phoneticPr fontId="2"/>
  </si>
  <si>
    <t>用途別床面積ヘ</t>
    <phoneticPr fontId="2"/>
  </si>
  <si>
    <t>用途別床面積イ</t>
    <phoneticPr fontId="2"/>
  </si>
  <si>
    <t>用途別床面積区分イ</t>
    <phoneticPr fontId="2"/>
  </si>
  <si>
    <t>数が１のときは記入する必要はありません。</t>
    <rPh sb="0" eb="1">
      <t>カズ</t>
    </rPh>
    <rPh sb="7" eb="9">
      <t>キニュウ</t>
    </rPh>
    <rPh sb="11" eb="13">
      <t>ヒツヨウ</t>
    </rPh>
    <phoneticPr fontId="2"/>
  </si>
  <si>
    <t>３欄の「ニ」は、申請に係る建築物の主たる構造について記入してください。ただし、建築物の数が１のときは</t>
    <rPh sb="1" eb="2">
      <t>ラン</t>
    </rPh>
    <rPh sb="8" eb="10">
      <t>シンセイ</t>
    </rPh>
    <rPh sb="11" eb="12">
      <t>カカ</t>
    </rPh>
    <rPh sb="13" eb="16">
      <t>ケンチクブツ</t>
    </rPh>
    <rPh sb="17" eb="18">
      <t>シュ</t>
    </rPh>
    <rPh sb="20" eb="22">
      <t>コウゾウ</t>
    </rPh>
    <rPh sb="26" eb="28">
      <t>キニュウ</t>
    </rPh>
    <rPh sb="39" eb="42">
      <t>ケンチクブツ</t>
    </rPh>
    <rPh sb="43" eb="44">
      <t>カズ</t>
    </rPh>
    <phoneticPr fontId="2"/>
  </si>
  <si>
    <t>建築物独立部分別概要（追加）</t>
    <rPh sb="0" eb="3">
      <t>ケンチクブツ</t>
    </rPh>
    <rPh sb="3" eb="5">
      <t>ドクリツ</t>
    </rPh>
    <rPh sb="5" eb="7">
      <t>ブブン</t>
    </rPh>
    <rPh sb="7" eb="8">
      <t>ベツ</t>
    </rPh>
    <rPh sb="8" eb="10">
      <t>ガイヨウ</t>
    </rPh>
    <rPh sb="11" eb="13">
      <t>ツイカ</t>
    </rPh>
    <phoneticPr fontId="2"/>
  </si>
  <si>
    <t>(14)</t>
    <phoneticPr fontId="4"/>
  </si>
  <si>
    <t>仮使用認定申請書、仮使用認定申請取下げ届を追加しました。</t>
    <rPh sb="0" eb="1">
      <t>カリ</t>
    </rPh>
    <rPh sb="1" eb="3">
      <t>シヨウ</t>
    </rPh>
    <rPh sb="3" eb="5">
      <t>ニンテイ</t>
    </rPh>
    <rPh sb="5" eb="8">
      <t>シンセイショ</t>
    </rPh>
    <rPh sb="9" eb="10">
      <t>カリ</t>
    </rPh>
    <rPh sb="10" eb="12">
      <t>シヨウ</t>
    </rPh>
    <rPh sb="12" eb="14">
      <t>ニンテイ</t>
    </rPh>
    <rPh sb="14" eb="16">
      <t>シンセイ</t>
    </rPh>
    <rPh sb="16" eb="18">
      <t>トリサ</t>
    </rPh>
    <rPh sb="19" eb="20">
      <t>トドケ</t>
    </rPh>
    <rPh sb="21" eb="23">
      <t>ツイカ</t>
    </rPh>
    <phoneticPr fontId="2"/>
  </si>
  <si>
    <t>建築主等変更届、取止め届の理由欄を消去しました。</t>
    <rPh sb="0" eb="2">
      <t>ケンチク</t>
    </rPh>
    <rPh sb="2" eb="3">
      <t>ヌシ</t>
    </rPh>
    <rPh sb="3" eb="4">
      <t>トウ</t>
    </rPh>
    <rPh sb="4" eb="6">
      <t>ヘンコウ</t>
    </rPh>
    <rPh sb="6" eb="7">
      <t>トドケ</t>
    </rPh>
    <rPh sb="8" eb="10">
      <t>トリヤ</t>
    </rPh>
    <rPh sb="11" eb="12">
      <t>トド</t>
    </rPh>
    <rPh sb="13" eb="15">
      <t>リユウ</t>
    </rPh>
    <rPh sb="15" eb="16">
      <t>ラン</t>
    </rPh>
    <rPh sb="17" eb="19">
      <t>ショウキョ</t>
    </rPh>
    <phoneticPr fontId="2"/>
  </si>
  <si>
    <t>2016年</t>
    <rPh sb="4" eb="5">
      <t>ネン</t>
    </rPh>
    <phoneticPr fontId="2"/>
  </si>
  <si>
    <t>確認審査追加説明書の廃止。</t>
    <rPh sb="0" eb="2">
      <t>カクニン</t>
    </rPh>
    <rPh sb="2" eb="4">
      <t>シンサ</t>
    </rPh>
    <rPh sb="4" eb="6">
      <t>ツイカ</t>
    </rPh>
    <rPh sb="6" eb="8">
      <t>セツメイ</t>
    </rPh>
    <rPh sb="8" eb="9">
      <t>ショ</t>
    </rPh>
    <rPh sb="10" eb="12">
      <t>ハイシ</t>
    </rPh>
    <phoneticPr fontId="2"/>
  </si>
  <si>
    <t>確認取下げ届、中間検査取下げ届、完了検査取下げ届、仮使用認定取下げ届の理由欄の削除。</t>
    <rPh sb="0" eb="2">
      <t>カクニン</t>
    </rPh>
    <rPh sb="2" eb="4">
      <t>トリサ</t>
    </rPh>
    <rPh sb="5" eb="6">
      <t>トドケ</t>
    </rPh>
    <rPh sb="7" eb="9">
      <t>チュウカン</t>
    </rPh>
    <rPh sb="9" eb="11">
      <t>ケンサ</t>
    </rPh>
    <rPh sb="11" eb="13">
      <t>トリサ</t>
    </rPh>
    <rPh sb="14" eb="15">
      <t>トドケ</t>
    </rPh>
    <rPh sb="16" eb="18">
      <t>カンリョウ</t>
    </rPh>
    <rPh sb="18" eb="20">
      <t>ケンサ</t>
    </rPh>
    <rPh sb="20" eb="22">
      <t>トリサ</t>
    </rPh>
    <rPh sb="23" eb="24">
      <t>トドケ</t>
    </rPh>
    <rPh sb="25" eb="26">
      <t>カリ</t>
    </rPh>
    <rPh sb="26" eb="28">
      <t>シヨウ</t>
    </rPh>
    <rPh sb="28" eb="30">
      <t>ニンテイ</t>
    </rPh>
    <rPh sb="30" eb="32">
      <t>トリサ</t>
    </rPh>
    <rPh sb="33" eb="34">
      <t>トドケ</t>
    </rPh>
    <rPh sb="35" eb="37">
      <t>リユウ</t>
    </rPh>
    <rPh sb="37" eb="38">
      <t>ラン</t>
    </rPh>
    <rPh sb="39" eb="41">
      <t>サクジョ</t>
    </rPh>
    <phoneticPr fontId="2"/>
  </si>
  <si>
    <t>受付番号</t>
    <rPh sb="0" eb="2">
      <t>ウケツケ</t>
    </rPh>
    <rPh sb="2" eb="4">
      <t>バンゴウ</t>
    </rPh>
    <phoneticPr fontId="2"/>
  </si>
  <si>
    <t>→</t>
    <phoneticPr fontId="2"/>
  </si>
  <si>
    <t>引受番号</t>
    <rPh sb="0" eb="2">
      <t>ヒキウケ</t>
    </rPh>
    <rPh sb="2" eb="4">
      <t>バンゴウ</t>
    </rPh>
    <phoneticPr fontId="2"/>
  </si>
  <si>
    <t>工事監理者届、工事施工者届、中間検査申請取下げ届、完了検査申請取下げ届、仮使用認定申請取下げ届</t>
    <rPh sb="0" eb="2">
      <t>コウジ</t>
    </rPh>
    <rPh sb="2" eb="4">
      <t>カンリ</t>
    </rPh>
    <rPh sb="4" eb="5">
      <t>シャ</t>
    </rPh>
    <rPh sb="5" eb="6">
      <t>トドケ</t>
    </rPh>
    <rPh sb="7" eb="9">
      <t>コウジ</t>
    </rPh>
    <rPh sb="9" eb="12">
      <t>セコウシャ</t>
    </rPh>
    <rPh sb="12" eb="13">
      <t>トドケ</t>
    </rPh>
    <rPh sb="14" eb="16">
      <t>チュウカン</t>
    </rPh>
    <rPh sb="16" eb="18">
      <t>ケンサ</t>
    </rPh>
    <rPh sb="18" eb="20">
      <t>シンセイ</t>
    </rPh>
    <rPh sb="20" eb="22">
      <t>トリサ</t>
    </rPh>
    <rPh sb="23" eb="24">
      <t>トドケ</t>
    </rPh>
    <rPh sb="25" eb="27">
      <t>カンリョウ</t>
    </rPh>
    <rPh sb="27" eb="29">
      <t>ケンサ</t>
    </rPh>
    <rPh sb="29" eb="31">
      <t>シンセイ</t>
    </rPh>
    <rPh sb="31" eb="33">
      <t>トリサ</t>
    </rPh>
    <rPh sb="34" eb="35">
      <t>トドケ</t>
    </rPh>
    <rPh sb="36" eb="37">
      <t>カリ</t>
    </rPh>
    <rPh sb="37" eb="39">
      <t>シヨウ</t>
    </rPh>
    <rPh sb="39" eb="41">
      <t>ニンテイ</t>
    </rPh>
    <rPh sb="41" eb="43">
      <t>シンセイ</t>
    </rPh>
    <rPh sb="43" eb="45">
      <t>トリサ</t>
    </rPh>
    <rPh sb="46" eb="47">
      <t>トドケ</t>
    </rPh>
    <phoneticPr fontId="2"/>
  </si>
  <si>
    <t>識別番号</t>
    <rPh sb="0" eb="2">
      <t>シキベツ</t>
    </rPh>
    <rPh sb="2" eb="4">
      <t>バンゴウ</t>
    </rPh>
    <phoneticPr fontId="2"/>
  </si>
  <si>
    <t>の文字を追加</t>
    <rPh sb="1" eb="3">
      <t>モジ</t>
    </rPh>
    <rPh sb="4" eb="6">
      <t>ツイカ</t>
    </rPh>
    <phoneticPr fontId="2"/>
  </si>
  <si>
    <t>軽微変更報告書、完了検査追加説明書</t>
    <rPh sb="0" eb="2">
      <t>ケイビ</t>
    </rPh>
    <rPh sb="2" eb="4">
      <t>ヘンコウ</t>
    </rPh>
    <rPh sb="4" eb="7">
      <t>ホウコクショ</t>
    </rPh>
    <rPh sb="8" eb="10">
      <t>カンリョウ</t>
    </rPh>
    <rPh sb="10" eb="12">
      <t>ケンサ</t>
    </rPh>
    <rPh sb="12" eb="14">
      <t>ツイカ</t>
    </rPh>
    <rPh sb="14" eb="17">
      <t>セツメイショ</t>
    </rPh>
    <phoneticPr fontId="2"/>
  </si>
  <si>
    <t>各シートの編集を行った場合はサポートの対象外となりますので、ご了承ください。</t>
    <rPh sb="0" eb="1">
      <t>カク</t>
    </rPh>
    <rPh sb="5" eb="7">
      <t>ヘンシュウ</t>
    </rPh>
    <rPh sb="8" eb="9">
      <t>オコナ</t>
    </rPh>
    <rPh sb="11" eb="13">
      <t>バアイ</t>
    </rPh>
    <rPh sb="19" eb="22">
      <t>タイショウガイ</t>
    </rPh>
    <rPh sb="31" eb="33">
      <t>リョウショウ</t>
    </rPh>
    <phoneticPr fontId="2"/>
  </si>
  <si>
    <t>第4面</t>
    <rPh sb="0" eb="1">
      <t>ダイ</t>
    </rPh>
    <rPh sb="2" eb="3">
      <t>メン</t>
    </rPh>
    <phoneticPr fontId="2"/>
  </si>
  <si>
    <t>規定区分イ</t>
    <rPh sb="0" eb="2">
      <t>キテイ</t>
    </rPh>
    <rPh sb="2" eb="4">
      <t>クブン</t>
    </rPh>
    <phoneticPr fontId="2"/>
  </si>
  <si>
    <t>規定区分ロ</t>
    <rPh sb="0" eb="2">
      <t>キテイ</t>
    </rPh>
    <rPh sb="2" eb="4">
      <t>クブン</t>
    </rPh>
    <phoneticPr fontId="2"/>
  </si>
  <si>
    <t>認定型式の認定番号]</t>
    <rPh sb="5" eb="7">
      <t>ニンテイ</t>
    </rPh>
    <rPh sb="7" eb="9">
      <t>バンゴウ</t>
    </rPh>
    <phoneticPr fontId="2"/>
  </si>
  <si>
    <t>適合する一連の規定の区分］</t>
    <rPh sb="0" eb="2">
      <t>テキゴウ</t>
    </rPh>
    <rPh sb="4" eb="6">
      <t>イチレン</t>
    </rPh>
    <rPh sb="7" eb="9">
      <t>キテイ</t>
    </rPh>
    <rPh sb="10" eb="12">
      <t>クブン</t>
    </rPh>
    <phoneticPr fontId="2"/>
  </si>
  <si>
    <t>「レ」マークを入れてください。</t>
    <rPh sb="7" eb="8">
      <t>イ</t>
    </rPh>
    <phoneticPr fontId="2"/>
  </si>
  <si>
    <t>13)</t>
    <phoneticPr fontId="2"/>
  </si>
  <si>
    <t>19)</t>
    <phoneticPr fontId="2"/>
  </si>
  <si>
    <t>第４面</t>
    <rPh sb="0" eb="1">
      <t>ダイ</t>
    </rPh>
    <rPh sb="2" eb="3">
      <t>メン</t>
    </rPh>
    <phoneticPr fontId="2"/>
  </si>
  <si>
    <t>９欄</t>
    <rPh sb="1" eb="2">
      <t>ラン</t>
    </rPh>
    <phoneticPr fontId="2"/>
  </si>
  <si>
    <t>ニ．</t>
    <phoneticPr fontId="2"/>
  </si>
  <si>
    <t>認定型式の認定番号</t>
    <rPh sb="0" eb="2">
      <t>ニンテイ</t>
    </rPh>
    <rPh sb="2" eb="4">
      <t>カタシキ</t>
    </rPh>
    <rPh sb="5" eb="7">
      <t>ニンテイ</t>
    </rPh>
    <rPh sb="7" eb="9">
      <t>バンゴウ</t>
    </rPh>
    <phoneticPr fontId="2"/>
  </si>
  <si>
    <t>ホ．</t>
    <phoneticPr fontId="2"/>
  </si>
  <si>
    <t>追加</t>
    <rPh sb="0" eb="2">
      <t>ツイカ</t>
    </rPh>
    <phoneticPr fontId="2"/>
  </si>
  <si>
    <t>へ．</t>
    <phoneticPr fontId="2"/>
  </si>
  <si>
    <t>認証型式部材等の認証番号</t>
    <rPh sb="0" eb="2">
      <t>ニンショウ</t>
    </rPh>
    <rPh sb="2" eb="4">
      <t>カタシキ</t>
    </rPh>
    <rPh sb="4" eb="5">
      <t>ブ</t>
    </rPh>
    <rPh sb="5" eb="6">
      <t>ザイ</t>
    </rPh>
    <rPh sb="6" eb="7">
      <t>トウ</t>
    </rPh>
    <rPh sb="8" eb="10">
      <t>ニンショウ</t>
    </rPh>
    <rPh sb="10" eb="12">
      <t>バンゴウ</t>
    </rPh>
    <phoneticPr fontId="2"/>
  </si>
  <si>
    <t>ホ→ヘ</t>
    <phoneticPr fontId="2"/>
  </si>
  <si>
    <t>注記（確認申請建築時）</t>
    <phoneticPr fontId="2"/>
  </si>
  <si>
    <t>⑪、⑫、⑬変更</t>
    <rPh sb="5" eb="7">
      <t>ヘンコウ</t>
    </rPh>
    <phoneticPr fontId="2"/>
  </si>
  <si>
    <t>建築基準法施行令第１０条各号に掲げる建築物の区分]</t>
    <phoneticPr fontId="2"/>
  </si>
  <si>
    <t>建築基準法施行令第１０条各号に掲げる建築物の区分]</t>
    <rPh sb="0" eb="2">
      <t>ケンチク</t>
    </rPh>
    <rPh sb="2" eb="5">
      <t>キジュンホウ</t>
    </rPh>
    <rPh sb="5" eb="7">
      <t>セコウ</t>
    </rPh>
    <rPh sb="7" eb="8">
      <t>レイ</t>
    </rPh>
    <rPh sb="8" eb="9">
      <t>ダイ</t>
    </rPh>
    <rPh sb="11" eb="12">
      <t>ジョウ</t>
    </rPh>
    <rPh sb="12" eb="14">
      <t>カクゴウ</t>
    </rPh>
    <rPh sb="15" eb="16">
      <t>カカ</t>
    </rPh>
    <rPh sb="18" eb="21">
      <t>ケンチクブツ</t>
    </rPh>
    <rPh sb="22" eb="24">
      <t>クブン</t>
    </rPh>
    <phoneticPr fontId="4"/>
  </si>
  <si>
    <t>建築基準法施行令第１０条各号に掲げる建築物のうち、該当するものの号の数字を記入してください。</t>
    <phoneticPr fontId="2"/>
  </si>
  <si>
    <t>７欄の｢ロ｣、｢ハ｣及び｢ニ｣は、｢イ｣に記入した敷地面積に対応する敷地の部分について、それぞれ記入してください。</t>
    <phoneticPr fontId="2"/>
  </si>
  <si>
    <t>この書類は、申請建築物ごと（延べ面積が１０平方メートル以内のものを除く。以下同じ。）に作成してください。</t>
    <phoneticPr fontId="2"/>
  </si>
  <si>
    <t>２欄は、別紙の表の用途の区分に従い対応する記号を記入した上で、用途をできるだけ具体的に書いてください。</t>
    <rPh sb="1" eb="2">
      <t>ラン</t>
    </rPh>
    <rPh sb="4" eb="6">
      <t>ベッシ</t>
    </rPh>
    <rPh sb="7" eb="8">
      <t>オモテ</t>
    </rPh>
    <rPh sb="9" eb="10">
      <t>ヨウ</t>
    </rPh>
    <rPh sb="10" eb="11">
      <t>ト</t>
    </rPh>
    <rPh sb="12" eb="14">
      <t>クブン</t>
    </rPh>
    <rPh sb="15" eb="16">
      <t>シタガ</t>
    </rPh>
    <rPh sb="17" eb="19">
      <t>タイオウ</t>
    </rPh>
    <rPh sb="21" eb="23">
      <t>キゴウ</t>
    </rPh>
    <rPh sb="24" eb="26">
      <t>キニュウ</t>
    </rPh>
    <rPh sb="28" eb="29">
      <t>ウエ</t>
    </rPh>
    <rPh sb="31" eb="33">
      <t>ヨウト</t>
    </rPh>
    <rPh sb="39" eb="42">
      <t>グタイテキ</t>
    </rPh>
    <rPh sb="43" eb="44">
      <t>カ</t>
    </rPh>
    <phoneticPr fontId="4"/>
  </si>
  <si>
    <t>その番号を記入してください。</t>
    <rPh sb="2" eb="4">
      <t>バンゴウ</t>
    </rPh>
    <rPh sb="5" eb="7">
      <t>キニュウ</t>
    </rPh>
    <phoneticPr fontId="4"/>
  </si>
  <si>
    <t>１欄は、建築物の数が１のときは｢１｣と記入し、建築物の数が２以上のときは、申請建築物ごとに通し番号を付し、</t>
    <rPh sb="1" eb="2">
      <t>ラン</t>
    </rPh>
    <rPh sb="4" eb="7">
      <t>ケンチクブツ</t>
    </rPh>
    <rPh sb="8" eb="9">
      <t>スウ</t>
    </rPh>
    <rPh sb="19" eb="21">
      <t>キニュウ</t>
    </rPh>
    <rPh sb="23" eb="26">
      <t>ケンチクブツ</t>
    </rPh>
    <rPh sb="27" eb="28">
      <t>スウ</t>
    </rPh>
    <rPh sb="30" eb="32">
      <t>イジョウ</t>
    </rPh>
    <rPh sb="37" eb="39">
      <t>シンセイ</t>
    </rPh>
    <rPh sb="39" eb="42">
      <t>ケンチクブツ</t>
    </rPh>
    <rPh sb="45" eb="46">
      <t>ツウ</t>
    </rPh>
    <rPh sb="47" eb="48">
      <t>バン</t>
    </rPh>
    <phoneticPr fontId="4"/>
  </si>
  <si>
    <t>建築基準法施行令第１３６条の２の１１第１号イ</t>
    <rPh sb="0" eb="2">
      <t>ケンチク</t>
    </rPh>
    <rPh sb="2" eb="5">
      <t>キジュンホウ</t>
    </rPh>
    <rPh sb="5" eb="7">
      <t>セコウ</t>
    </rPh>
    <rPh sb="7" eb="8">
      <t>レイ</t>
    </rPh>
    <rPh sb="8" eb="9">
      <t>ダイ</t>
    </rPh>
    <rPh sb="12" eb="13">
      <t>ジョウ</t>
    </rPh>
    <rPh sb="18" eb="19">
      <t>ダイ</t>
    </rPh>
    <rPh sb="20" eb="21">
      <t>ゴウ</t>
    </rPh>
    <phoneticPr fontId="2"/>
  </si>
  <si>
    <t>建築基準法施行令第１３６条の２の１１第１号ロ</t>
    <rPh sb="0" eb="2">
      <t>ケンチク</t>
    </rPh>
    <rPh sb="2" eb="5">
      <t>キジュンホウ</t>
    </rPh>
    <rPh sb="5" eb="7">
      <t>セコウ</t>
    </rPh>
    <rPh sb="7" eb="8">
      <t>レイ</t>
    </rPh>
    <rPh sb="8" eb="9">
      <t>ダイ</t>
    </rPh>
    <rPh sb="12" eb="13">
      <t>ジョウ</t>
    </rPh>
    <rPh sb="18" eb="19">
      <t>ダイ</t>
    </rPh>
    <rPh sb="20" eb="21">
      <t>ゴウ</t>
    </rPh>
    <phoneticPr fontId="2"/>
  </si>
  <si>
    <t>認証型式部材等認証番号]</t>
    <phoneticPr fontId="2"/>
  </si>
  <si>
    <t>※「申請済」又は「未申請」を選択した場合、
「都道府県名又は機関名（代表者入力不要）」と
「所在地（区・市まで）」を入力してください。</t>
    <rPh sb="2" eb="4">
      <t>シンセイ</t>
    </rPh>
    <rPh sb="4" eb="5">
      <t>ズミ</t>
    </rPh>
    <rPh sb="6" eb="7">
      <t>マタ</t>
    </rPh>
    <rPh sb="9" eb="12">
      <t>ミシンセイ</t>
    </rPh>
    <rPh sb="14" eb="16">
      <t>センタク</t>
    </rPh>
    <rPh sb="18" eb="20">
      <t>バアイ</t>
    </rPh>
    <rPh sb="23" eb="27">
      <t>トドウフケン</t>
    </rPh>
    <rPh sb="27" eb="28">
      <t>メイ</t>
    </rPh>
    <rPh sb="28" eb="29">
      <t>マタ</t>
    </rPh>
    <rPh sb="30" eb="32">
      <t>キカン</t>
    </rPh>
    <rPh sb="32" eb="33">
      <t>メイ</t>
    </rPh>
    <rPh sb="34" eb="37">
      <t>ダイヒョウシャ</t>
    </rPh>
    <rPh sb="37" eb="39">
      <t>ニュウリョク</t>
    </rPh>
    <rPh sb="39" eb="41">
      <t>フヨウ</t>
    </rPh>
    <rPh sb="46" eb="49">
      <t>ショザイチ</t>
    </rPh>
    <rPh sb="50" eb="51">
      <t>ク</t>
    </rPh>
    <rPh sb="52" eb="53">
      <t>シ</t>
    </rPh>
    <rPh sb="58" eb="60">
      <t>ニュウリョク</t>
    </rPh>
    <phoneticPr fontId="2"/>
  </si>
  <si>
    <t>軽微変更報告書　様式番号の変更</t>
    <rPh sb="0" eb="2">
      <t>ケイビ</t>
    </rPh>
    <rPh sb="2" eb="4">
      <t>ヘンコウ</t>
    </rPh>
    <rPh sb="4" eb="7">
      <t>ホウコクショ</t>
    </rPh>
    <rPh sb="8" eb="10">
      <t>ヨウシキ</t>
    </rPh>
    <rPh sb="10" eb="12">
      <t>バンゴウ</t>
    </rPh>
    <rPh sb="13" eb="15">
      <t>ヘンコウ</t>
    </rPh>
    <phoneticPr fontId="2"/>
  </si>
  <si>
    <t>様式Ｂ－０５</t>
    <rPh sb="0" eb="2">
      <t>ヨウシキ</t>
    </rPh>
    <phoneticPr fontId="2"/>
  </si>
  <si>
    <t>⇒</t>
    <phoneticPr fontId="2"/>
  </si>
  <si>
    <t>様式Ｃ－０４</t>
    <rPh sb="0" eb="2">
      <t>ヨウシキ</t>
    </rPh>
    <phoneticPr fontId="2"/>
  </si>
  <si>
    <t>建築主等変更届</t>
    <rPh sb="0" eb="2">
      <t>ケンチク</t>
    </rPh>
    <rPh sb="2" eb="3">
      <t>ヌシ</t>
    </rPh>
    <rPh sb="3" eb="4">
      <t>トウ</t>
    </rPh>
    <rPh sb="4" eb="6">
      <t>ヘンコウ</t>
    </rPh>
    <rPh sb="6" eb="7">
      <t>トドケ</t>
    </rPh>
    <phoneticPr fontId="2"/>
  </si>
  <si>
    <t>(5)変更の期日欄に、「(記入がない場合は届出日と同日とみなす。)」を追加。</t>
    <rPh sb="3" eb="5">
      <t>ヘンコウ</t>
    </rPh>
    <rPh sb="6" eb="8">
      <t>キジツ</t>
    </rPh>
    <rPh sb="8" eb="9">
      <t>ラン</t>
    </rPh>
    <rPh sb="35" eb="37">
      <t>ツイカ</t>
    </rPh>
    <phoneticPr fontId="2"/>
  </si>
  <si>
    <t>主要用途区分</t>
    <phoneticPr fontId="2"/>
  </si>
  <si>
    <r>
      <t>(12)</t>
    </r>
    <r>
      <rPr>
        <sz val="11"/>
        <rFont val="ＭＳ Ｐゴシック"/>
        <family val="3"/>
        <charset val="128"/>
      </rPr>
      <t/>
    </r>
    <phoneticPr fontId="2"/>
  </si>
  <si>
    <t>(13)</t>
    <phoneticPr fontId="4"/>
  </si>
  <si>
    <r>
      <t>(15)</t>
    </r>
    <r>
      <rPr>
        <sz val="11"/>
        <rFont val="ＭＳ Ｐゴシック"/>
        <family val="3"/>
        <charset val="128"/>
      </rPr>
      <t/>
    </r>
    <phoneticPr fontId="2"/>
  </si>
  <si>
    <t>氏名</t>
    <rPh sb="0" eb="2">
      <t>シメイ</t>
    </rPh>
    <phoneticPr fontId="2"/>
  </si>
  <si>
    <t>資格</t>
    <rPh sb="0" eb="2">
      <t>シカク</t>
    </rPh>
    <phoneticPr fontId="2"/>
  </si>
  <si>
    <t>資格登録</t>
    <rPh sb="0" eb="2">
      <t>シカク</t>
    </rPh>
    <rPh sb="2" eb="4">
      <t>トウロク</t>
    </rPh>
    <phoneticPr fontId="2"/>
  </si>
  <si>
    <t>登録番号</t>
    <rPh sb="0" eb="2">
      <t>トウロク</t>
    </rPh>
    <rPh sb="2" eb="4">
      <t>バンゴウ</t>
    </rPh>
    <phoneticPr fontId="2"/>
  </si>
  <si>
    <t>事務所名</t>
    <rPh sb="0" eb="2">
      <t>ジム</t>
    </rPh>
    <rPh sb="2" eb="3">
      <t>ショ</t>
    </rPh>
    <rPh sb="3" eb="4">
      <t>メイ</t>
    </rPh>
    <phoneticPr fontId="2"/>
  </si>
  <si>
    <t>事務所資格</t>
    <rPh sb="0" eb="2">
      <t>ジム</t>
    </rPh>
    <rPh sb="2" eb="3">
      <t>ショ</t>
    </rPh>
    <rPh sb="3" eb="5">
      <t>シカク</t>
    </rPh>
    <phoneticPr fontId="2"/>
  </si>
  <si>
    <t>事務所資格登録</t>
    <rPh sb="0" eb="2">
      <t>ジム</t>
    </rPh>
    <rPh sb="2" eb="3">
      <t>ショ</t>
    </rPh>
    <rPh sb="3" eb="5">
      <t>シカク</t>
    </rPh>
    <rPh sb="5" eb="7">
      <t>トウロク</t>
    </rPh>
    <phoneticPr fontId="2"/>
  </si>
  <si>
    <t>事務所登録番号</t>
    <rPh sb="0" eb="2">
      <t>ジム</t>
    </rPh>
    <rPh sb="2" eb="3">
      <t>ショ</t>
    </rPh>
    <rPh sb="3" eb="5">
      <t>トウロク</t>
    </rPh>
    <rPh sb="5" eb="7">
      <t>バンゴウ</t>
    </rPh>
    <phoneticPr fontId="2"/>
  </si>
  <si>
    <t>郵便番号</t>
    <rPh sb="0" eb="4">
      <t>ユウビンバンゴウ</t>
    </rPh>
    <phoneticPr fontId="2"/>
  </si>
  <si>
    <t>電話番号</t>
    <rPh sb="0" eb="2">
      <t>デンワ</t>
    </rPh>
    <rPh sb="2" eb="4">
      <t>バンゴウ</t>
    </rPh>
    <phoneticPr fontId="2"/>
  </si>
  <si>
    <t>入力項目</t>
  </si>
  <si>
    <t>1級</t>
    <phoneticPr fontId="2"/>
  </si>
  <si>
    <t>2級</t>
    <phoneticPr fontId="2"/>
  </si>
  <si>
    <t>戻る</t>
    <rPh sb="0" eb="1">
      <t>モド</t>
    </rPh>
    <phoneticPr fontId="2"/>
  </si>
  <si>
    <t>下記の帳票を別ファイルへ移行しました。</t>
    <rPh sb="0" eb="2">
      <t>カキ</t>
    </rPh>
    <rPh sb="3" eb="5">
      <t>チョウヒョウ</t>
    </rPh>
    <rPh sb="6" eb="7">
      <t>ベツ</t>
    </rPh>
    <rPh sb="12" eb="14">
      <t>イコウ</t>
    </rPh>
    <phoneticPr fontId="2"/>
  </si>
  <si>
    <t>軽微変更報告書</t>
    <rPh sb="0" eb="2">
      <t>ケイビ</t>
    </rPh>
    <rPh sb="2" eb="4">
      <t>ヘンコウ</t>
    </rPh>
    <rPh sb="4" eb="7">
      <t>ホウコクショ</t>
    </rPh>
    <phoneticPr fontId="2"/>
  </si>
  <si>
    <t>仮使用認定申請書、（注記）</t>
    <rPh sb="0" eb="1">
      <t>カリ</t>
    </rPh>
    <rPh sb="1" eb="3">
      <t>シヨウ</t>
    </rPh>
    <rPh sb="3" eb="5">
      <t>ニンテイ</t>
    </rPh>
    <rPh sb="5" eb="8">
      <t>シンセイショ</t>
    </rPh>
    <rPh sb="10" eb="12">
      <t>チュウキ</t>
    </rPh>
    <phoneticPr fontId="2"/>
  </si>
  <si>
    <t>工事取止め届</t>
    <rPh sb="0" eb="2">
      <t>コウジ</t>
    </rPh>
    <rPh sb="2" eb="4">
      <t>トリヤ</t>
    </rPh>
    <rPh sb="5" eb="6">
      <t>トドケ</t>
    </rPh>
    <phoneticPr fontId="2"/>
  </si>
  <si>
    <t>中間検査申請取下げ届</t>
    <rPh sb="0" eb="2">
      <t>チュウカン</t>
    </rPh>
    <rPh sb="2" eb="4">
      <t>ケンサ</t>
    </rPh>
    <rPh sb="4" eb="6">
      <t>シンセイ</t>
    </rPh>
    <rPh sb="6" eb="7">
      <t>ト</t>
    </rPh>
    <rPh sb="7" eb="8">
      <t>サ</t>
    </rPh>
    <rPh sb="9" eb="10">
      <t>トドケ</t>
    </rPh>
    <phoneticPr fontId="2"/>
  </si>
  <si>
    <t>確認申請取下げ届</t>
    <rPh sb="0" eb="2">
      <t>カクニン</t>
    </rPh>
    <rPh sb="2" eb="4">
      <t>シンセイ</t>
    </rPh>
    <rPh sb="4" eb="5">
      <t>ト</t>
    </rPh>
    <rPh sb="5" eb="6">
      <t>サ</t>
    </rPh>
    <rPh sb="7" eb="8">
      <t>トドケ</t>
    </rPh>
    <phoneticPr fontId="2"/>
  </si>
  <si>
    <t>完了検査申請取下げ届</t>
    <rPh sb="0" eb="2">
      <t>カンリョウ</t>
    </rPh>
    <rPh sb="2" eb="4">
      <t>ケンサ</t>
    </rPh>
    <rPh sb="4" eb="6">
      <t>シンセイ</t>
    </rPh>
    <rPh sb="6" eb="8">
      <t>トリサ</t>
    </rPh>
    <rPh sb="9" eb="10">
      <t>トドケ</t>
    </rPh>
    <phoneticPr fontId="2"/>
  </si>
  <si>
    <t>仮使用認定申請取下げ届</t>
    <rPh sb="0" eb="1">
      <t>カリ</t>
    </rPh>
    <rPh sb="1" eb="3">
      <t>シヨウ</t>
    </rPh>
    <rPh sb="3" eb="5">
      <t>ニンテイ</t>
    </rPh>
    <rPh sb="5" eb="7">
      <t>シンセイ</t>
    </rPh>
    <rPh sb="7" eb="9">
      <t>トリサ</t>
    </rPh>
    <rPh sb="10" eb="11">
      <t>トドケ</t>
    </rPh>
    <phoneticPr fontId="2"/>
  </si>
  <si>
    <t>建築主等変更届</t>
    <rPh sb="0" eb="2">
      <t>ケンチク</t>
    </rPh>
    <rPh sb="2" eb="4">
      <t>ヌシトウ</t>
    </rPh>
    <rPh sb="4" eb="7">
      <t>ヘンコウトドケ</t>
    </rPh>
    <phoneticPr fontId="2"/>
  </si>
  <si>
    <t>工事監理者届</t>
    <rPh sb="0" eb="2">
      <t>コウジ</t>
    </rPh>
    <rPh sb="2" eb="4">
      <t>カンリ</t>
    </rPh>
    <rPh sb="4" eb="5">
      <t>シャ</t>
    </rPh>
    <rPh sb="5" eb="6">
      <t>トドケ</t>
    </rPh>
    <phoneticPr fontId="2"/>
  </si>
  <si>
    <t>工事施工者届</t>
    <rPh sb="0" eb="2">
      <t>コウジ</t>
    </rPh>
    <rPh sb="2" eb="5">
      <t>セコウシャ</t>
    </rPh>
    <rPh sb="5" eb="6">
      <t>トドケ</t>
    </rPh>
    <phoneticPr fontId="2"/>
  </si>
  <si>
    <t>完了検査追加説明書</t>
    <rPh sb="0" eb="2">
      <t>カンリョウ</t>
    </rPh>
    <rPh sb="2" eb="4">
      <t>ケンサ</t>
    </rPh>
    <rPh sb="4" eb="6">
      <t>ツイカ</t>
    </rPh>
    <rPh sb="6" eb="9">
      <t>セツメイショ</t>
    </rPh>
    <phoneticPr fontId="2"/>
  </si>
  <si>
    <t>築造計画概要書、築造主1名用、築造主複数名用、別紙（他の築造主）、（注記）</t>
    <rPh sb="0" eb="2">
      <t>チクゾウ</t>
    </rPh>
    <rPh sb="2" eb="4">
      <t>ケイカク</t>
    </rPh>
    <rPh sb="4" eb="7">
      <t>ガイヨウショ</t>
    </rPh>
    <rPh sb="8" eb="10">
      <t>チクゾウ</t>
    </rPh>
    <rPh sb="10" eb="11">
      <t>ヌシ</t>
    </rPh>
    <rPh sb="12" eb="13">
      <t>メイ</t>
    </rPh>
    <rPh sb="13" eb="14">
      <t>ヨウ</t>
    </rPh>
    <rPh sb="15" eb="17">
      <t>チクゾウ</t>
    </rPh>
    <rPh sb="17" eb="18">
      <t>ヌシ</t>
    </rPh>
    <rPh sb="18" eb="21">
      <t>フクスウメイ</t>
    </rPh>
    <rPh sb="21" eb="22">
      <t>ヨウ</t>
    </rPh>
    <rPh sb="23" eb="25">
      <t>ベッシ</t>
    </rPh>
    <rPh sb="26" eb="27">
      <t>タ</t>
    </rPh>
    <rPh sb="28" eb="30">
      <t>チクゾウ</t>
    </rPh>
    <rPh sb="30" eb="31">
      <t>ヌシ</t>
    </rPh>
    <rPh sb="34" eb="36">
      <t>チュウキ</t>
    </rPh>
    <phoneticPr fontId="2"/>
  </si>
  <si>
    <t>出力列順</t>
    <rPh sb="0" eb="2">
      <t>シュツリョク</t>
    </rPh>
    <rPh sb="2" eb="3">
      <t>レツ</t>
    </rPh>
    <rPh sb="3" eb="4">
      <t>ジュン</t>
    </rPh>
    <phoneticPr fontId="4"/>
  </si>
  <si>
    <t>日付、番号は別紙による</t>
    <rPh sb="0" eb="2">
      <t>ヒヅケ</t>
    </rPh>
    <rPh sb="3" eb="5">
      <t>バンゴウ</t>
    </rPh>
    <rPh sb="6" eb="8">
      <t>ベッシ</t>
    </rPh>
    <phoneticPr fontId="2"/>
  </si>
  <si>
    <t>下記申請書の一部を変更しました。</t>
    <rPh sb="0" eb="2">
      <t>カキ</t>
    </rPh>
    <rPh sb="2" eb="5">
      <t>シンセイショ</t>
    </rPh>
    <rPh sb="6" eb="8">
      <t>イチブ</t>
    </rPh>
    <rPh sb="9" eb="11">
      <t>ヘンコウ</t>
    </rPh>
    <phoneticPr fontId="2"/>
  </si>
  <si>
    <t>確認申請書（建築物、工作物、昇降機）</t>
    <rPh sb="0" eb="2">
      <t>カクニン</t>
    </rPh>
    <rPh sb="2" eb="5">
      <t>シンセイショ</t>
    </rPh>
    <rPh sb="6" eb="9">
      <t>ケンチクブツ</t>
    </rPh>
    <rPh sb="10" eb="13">
      <t>コウサクブツ</t>
    </rPh>
    <rPh sb="14" eb="17">
      <t>ショウコウキ</t>
    </rPh>
    <phoneticPr fontId="2"/>
  </si>
  <si>
    <t>中間検査申請書</t>
    <rPh sb="0" eb="2">
      <t>チュウカン</t>
    </rPh>
    <rPh sb="2" eb="4">
      <t>ケンサ</t>
    </rPh>
    <rPh sb="4" eb="7">
      <t>シンセイショ</t>
    </rPh>
    <phoneticPr fontId="2"/>
  </si>
  <si>
    <t>完了検査申請書</t>
    <rPh sb="0" eb="2">
      <t>カンリョウ</t>
    </rPh>
    <rPh sb="2" eb="4">
      <t>ケンサ</t>
    </rPh>
    <rPh sb="4" eb="7">
      <t>シンセイショ</t>
    </rPh>
    <phoneticPr fontId="2"/>
  </si>
  <si>
    <t>「※確認番号欄」の修正</t>
    <rPh sb="2" eb="4">
      <t>カクニン</t>
    </rPh>
    <rPh sb="4" eb="6">
      <t>バンゴウ</t>
    </rPh>
    <rPh sb="6" eb="7">
      <t>ラン</t>
    </rPh>
    <rPh sb="9" eb="11">
      <t>シュウセイ</t>
    </rPh>
    <phoneticPr fontId="2"/>
  </si>
  <si>
    <t>「日付、番号は別紙による」</t>
    <rPh sb="1" eb="3">
      <t>ヒヅケ</t>
    </rPh>
    <rPh sb="4" eb="6">
      <t>バンゴウ</t>
    </rPh>
    <rPh sb="7" eb="9">
      <t>ベッシ</t>
    </rPh>
    <phoneticPr fontId="2"/>
  </si>
  <si>
    <t>計画変更確認申請書（建築物、工作物、昇降機）</t>
    <rPh sb="0" eb="2">
      <t>ケイカク</t>
    </rPh>
    <rPh sb="2" eb="4">
      <t>ヘンコウ</t>
    </rPh>
    <rPh sb="4" eb="6">
      <t>カクニン</t>
    </rPh>
    <rPh sb="6" eb="9">
      <t>シンセイショ</t>
    </rPh>
    <phoneticPr fontId="2"/>
  </si>
  <si>
    <t>構造･設備担当者登録</t>
    <rPh sb="0" eb="2">
      <t>コウゾウ</t>
    </rPh>
    <rPh sb="3" eb="5">
      <t>セツビ</t>
    </rPh>
    <rPh sb="5" eb="8">
      <t>タントウシャ</t>
    </rPh>
    <rPh sb="8" eb="10">
      <t>トウロク</t>
    </rPh>
    <phoneticPr fontId="2"/>
  </si>
  <si>
    <t>担当者登録</t>
    <rPh sb="0" eb="3">
      <t>タントウシャ</t>
    </rPh>
    <rPh sb="3" eb="5">
      <t>トウロク</t>
    </rPh>
    <phoneticPr fontId="2"/>
  </si>
  <si>
    <t>許可番号</t>
    <rPh sb="0" eb="2">
      <t>キョカ</t>
    </rPh>
    <rPh sb="2" eb="4">
      <t>バンゴウ</t>
    </rPh>
    <phoneticPr fontId="2"/>
  </si>
  <si>
    <t>施工者登録</t>
    <rPh sb="0" eb="3">
      <t>セコウシャ</t>
    </rPh>
    <rPh sb="3" eb="5">
      <t>トウロク</t>
    </rPh>
    <phoneticPr fontId="2"/>
  </si>
  <si>
    <t>特-28</t>
  </si>
  <si>
    <t>般-28</t>
  </si>
  <si>
    <t>札幌事務所</t>
    <rPh sb="0" eb="2">
      <t>サッポロ</t>
    </rPh>
    <rPh sb="2" eb="4">
      <t>ジム</t>
    </rPh>
    <rPh sb="4" eb="5">
      <t>ショ</t>
    </rPh>
    <phoneticPr fontId="4"/>
  </si>
  <si>
    <t>（代理者、設計者、監理者欄に表示されます）</t>
    <rPh sb="1" eb="3">
      <t>ダイリ</t>
    </rPh>
    <rPh sb="3" eb="4">
      <t>シャ</t>
    </rPh>
    <rPh sb="5" eb="8">
      <t>セッケイシャ</t>
    </rPh>
    <rPh sb="9" eb="11">
      <t>カンリ</t>
    </rPh>
    <rPh sb="11" eb="12">
      <t>シャ</t>
    </rPh>
    <rPh sb="12" eb="13">
      <t>ラン</t>
    </rPh>
    <rPh sb="14" eb="16">
      <t>ヒョウジ</t>
    </rPh>
    <phoneticPr fontId="2"/>
  </si>
  <si>
    <t>担当者登録、構造･設備設計士登録、施工者登録のシートを追加しました。</t>
    <rPh sb="0" eb="3">
      <t>タントウシャ</t>
    </rPh>
    <rPh sb="3" eb="5">
      <t>トウロク</t>
    </rPh>
    <rPh sb="6" eb="8">
      <t>コウゾウ</t>
    </rPh>
    <rPh sb="9" eb="11">
      <t>セツビ</t>
    </rPh>
    <rPh sb="11" eb="14">
      <t>セッケイシ</t>
    </rPh>
    <rPh sb="14" eb="16">
      <t>トウロク</t>
    </rPh>
    <rPh sb="17" eb="20">
      <t>セコウシャ</t>
    </rPh>
    <rPh sb="20" eb="22">
      <t>トウロク</t>
    </rPh>
    <rPh sb="27" eb="29">
      <t>ツイカ</t>
    </rPh>
    <phoneticPr fontId="2"/>
  </si>
  <si>
    <t>「確認申請書（注記）」をご覧ください。</t>
    <phoneticPr fontId="2"/>
  </si>
  <si>
    <t>「代理者」「設計者」「監理者」の担当者を「担当者登録」に、「構造･設備設計者」を「構造･設備担当者登録」に、「施工者」を「施工者登録」に、それぞれ入力していただくと、一覧から選択できるようになります。</t>
    <rPh sb="1" eb="3">
      <t>ダイリ</t>
    </rPh>
    <rPh sb="3" eb="4">
      <t>シャ</t>
    </rPh>
    <rPh sb="6" eb="9">
      <t>セッケイシャ</t>
    </rPh>
    <rPh sb="11" eb="13">
      <t>カンリ</t>
    </rPh>
    <rPh sb="13" eb="14">
      <t>シャ</t>
    </rPh>
    <rPh sb="16" eb="19">
      <t>タントウシャ</t>
    </rPh>
    <rPh sb="21" eb="24">
      <t>タントウシャ</t>
    </rPh>
    <rPh sb="24" eb="26">
      <t>トウロク</t>
    </rPh>
    <rPh sb="30" eb="32">
      <t>コウゾウ</t>
    </rPh>
    <rPh sb="33" eb="35">
      <t>セツビ</t>
    </rPh>
    <rPh sb="35" eb="38">
      <t>セッケイシャ</t>
    </rPh>
    <rPh sb="41" eb="43">
      <t>コウゾウ</t>
    </rPh>
    <rPh sb="44" eb="46">
      <t>セツビ</t>
    </rPh>
    <rPh sb="46" eb="49">
      <t>タントウシャ</t>
    </rPh>
    <rPh sb="49" eb="51">
      <t>トウロク</t>
    </rPh>
    <rPh sb="55" eb="58">
      <t>セコウシャ</t>
    </rPh>
    <rPh sb="61" eb="64">
      <t>セコウシャ</t>
    </rPh>
    <rPh sb="64" eb="66">
      <t>トウロク</t>
    </rPh>
    <rPh sb="73" eb="75">
      <t>ニュウリョク</t>
    </rPh>
    <rPh sb="83" eb="85">
      <t>イチラン</t>
    </rPh>
    <rPh sb="87" eb="89">
      <t>センタク</t>
    </rPh>
    <phoneticPr fontId="2"/>
  </si>
  <si>
    <t>e申請書Version</t>
    <rPh sb="1" eb="4">
      <t>シンセイショ</t>
    </rPh>
    <phoneticPr fontId="2"/>
  </si>
  <si>
    <t>←担当者登録は、こちらから。</t>
    <rPh sb="1" eb="4">
      <t>タントウシャ</t>
    </rPh>
    <rPh sb="4" eb="6">
      <t>トウロク</t>
    </rPh>
    <phoneticPr fontId="4"/>
  </si>
  <si>
    <t>←構造・設備担当者登録はこちら。</t>
    <rPh sb="1" eb="3">
      <t>コウゾウ</t>
    </rPh>
    <rPh sb="4" eb="6">
      <t>セツビ</t>
    </rPh>
    <rPh sb="6" eb="9">
      <t>タントウシャ</t>
    </rPh>
    <rPh sb="9" eb="11">
      <t>トウロク</t>
    </rPh>
    <phoneticPr fontId="2"/>
  </si>
  <si>
    <t>←施工者登録は、こちらから。</t>
    <rPh sb="1" eb="4">
      <t>セコウシャ</t>
    </rPh>
    <rPh sb="4" eb="6">
      <t>トウロク</t>
    </rPh>
    <phoneticPr fontId="4"/>
  </si>
  <si>
    <t>【10.備考】</t>
  </si>
  <si>
    <t>【9.申請の理由】</t>
  </si>
  <si>
    <t>まで</t>
    <phoneticPr fontId="2"/>
  </si>
  <si>
    <t>から</t>
    <phoneticPr fontId="2"/>
  </si>
  <si>
    <t>【8.仮使用期間】</t>
    <phoneticPr fontId="2"/>
  </si>
  <si>
    <t>【7.工事完了予定年月日】</t>
    <phoneticPr fontId="2"/>
  </si>
  <si>
    <t>【6.仮使用の用途】</t>
  </si>
  <si>
    <t>【ﾊ.名称】</t>
  </si>
  <si>
    <t>【ﾛ.名称のﾌﾘｶﾞﾅ】</t>
  </si>
  <si>
    <t>【ｲ.所在地】</t>
  </si>
  <si>
    <t>【5.設置する建築物又は工作物】</t>
  </si>
  <si>
    <t>【ﾛ.住居表示】</t>
  </si>
  <si>
    <t>【ｲ.地名地番】</t>
  </si>
  <si>
    <t>【4.敷地の位置】</t>
  </si>
  <si>
    <t>【ﾊ.確認済証交付者】</t>
  </si>
  <si>
    <t>【ﾛ.確認済証交付年月日】</t>
    <phoneticPr fontId="2"/>
  </si>
  <si>
    <t>号</t>
    <phoneticPr fontId="2"/>
  </si>
  <si>
    <t>第</t>
    <phoneticPr fontId="2"/>
  </si>
  <si>
    <t>【ｲ.確認済証番号】</t>
    <phoneticPr fontId="2"/>
  </si>
  <si>
    <t>【3.建築確認】</t>
  </si>
  <si>
    <t>号</t>
    <rPh sb="0" eb="1">
      <t>ゴウ</t>
    </rPh>
    <phoneticPr fontId="2"/>
  </si>
  <si>
    <t>【ﾊ.建築士事務所名】</t>
    <phoneticPr fontId="2"/>
  </si>
  <si>
    <t>【ｲ.資格】</t>
    <phoneticPr fontId="2"/>
  </si>
  <si>
    <t>【2.代理者】</t>
  </si>
  <si>
    <t>【ｲ.氏名のﾌﾘｶﾞﾅ】</t>
  </si>
  <si>
    <t>【1.建築主、設置者又は築造主】</t>
  </si>
  <si>
    <t>第仮使</t>
    <rPh sb="1" eb="2">
      <t>カリ</t>
    </rPh>
    <rPh sb="2" eb="3">
      <t>シ</t>
    </rPh>
    <phoneticPr fontId="2"/>
  </si>
  <si>
    <t>別紙による</t>
    <rPh sb="0" eb="2">
      <t>ベッシ</t>
    </rPh>
    <phoneticPr fontId="2"/>
  </si>
  <si>
    <t>※特記</t>
  </si>
  <si>
    <t>※認定番号</t>
  </si>
  <si>
    <t>工作物（法第88条第２項）</t>
  </si>
  <si>
    <t>工作物（法第88条第１項）</t>
    <phoneticPr fontId="2"/>
  </si>
  <si>
    <t>□</t>
    <phoneticPr fontId="2"/>
  </si>
  <si>
    <t>工作物（昇降機）</t>
  </si>
  <si>
    <t>建築設備（昇降機以外）</t>
  </si>
  <si>
    <t>【仮使用の認定を申請する建築物等】</t>
  </si>
  <si>
    <t>指定確認検査機関
　株式会社東日本住宅評価センター　様</t>
  </si>
  <si>
    <t>仮使用認定申請書</t>
    <rPh sb="3" eb="5">
      <t>ニンテイ</t>
    </rPh>
    <phoneticPr fontId="2"/>
  </si>
  <si>
    <t>※直接入力してください。</t>
    <rPh sb="1" eb="3">
      <t>チョクセツ</t>
    </rPh>
    <rPh sb="3" eb="5">
      <t>ニュウリョク</t>
    </rPh>
    <phoneticPr fontId="2"/>
  </si>
  <si>
    <t>仮使用認定申請書　印刷</t>
    <rPh sb="0" eb="1">
      <t>カリ</t>
    </rPh>
    <rPh sb="1" eb="3">
      <t>シヨウ</t>
    </rPh>
    <rPh sb="3" eb="5">
      <t>ニンテイ</t>
    </rPh>
    <rPh sb="5" eb="8">
      <t>シンセイショ</t>
    </rPh>
    <rPh sb="9" eb="11">
      <t>インサツ</t>
    </rPh>
    <phoneticPr fontId="2"/>
  </si>
  <si>
    <t>　（７）</t>
    <phoneticPr fontId="4"/>
  </si>
  <si>
    <t>建築物等の用途</t>
  </si>
  <si>
    <t>敷地の地名地番</t>
  </si>
  <si>
    <t>　（３）</t>
  </si>
  <si>
    <t>　（２）</t>
  </si>
  <si>
    <t>第 東日本</t>
    <rPh sb="2" eb="3">
      <t>ヒガシ</t>
    </rPh>
    <rPh sb="3" eb="5">
      <t>ニホン</t>
    </rPh>
    <phoneticPr fontId="4"/>
  </si>
  <si>
    <t>日</t>
    <rPh sb="0" eb="1">
      <t>ニチ</t>
    </rPh>
    <phoneticPr fontId="4"/>
  </si>
  <si>
    <t>月</t>
    <rPh sb="0" eb="1">
      <t>ガツ</t>
    </rPh>
    <phoneticPr fontId="4"/>
  </si>
  <si>
    <t>　（１）</t>
  </si>
  <si>
    <t>記</t>
  </si>
  <si>
    <t>氏名</t>
  </si>
  <si>
    <t>申請者又は代理者</t>
    <rPh sb="0" eb="3">
      <t>シンセイシャ</t>
    </rPh>
    <rPh sb="3" eb="4">
      <t>マタ</t>
    </rPh>
    <rPh sb="5" eb="7">
      <t>ダイリ</t>
    </rPh>
    <rPh sb="7" eb="8">
      <t>シャ</t>
    </rPh>
    <phoneticPr fontId="4"/>
  </si>
  <si>
    <t>住宅評価センター</t>
    <phoneticPr fontId="4"/>
  </si>
  <si>
    <t>株式会社東日本</t>
    <phoneticPr fontId="4"/>
  </si>
  <si>
    <t>※受　付　欄</t>
  </si>
  <si>
    <t>及び引受番号</t>
    <rPh sb="2" eb="4">
      <t>ヒキウケ</t>
    </rPh>
    <phoneticPr fontId="2"/>
  </si>
  <si>
    <t>引受年月日</t>
    <rPh sb="0" eb="2">
      <t>ヒキウケ</t>
    </rPh>
    <phoneticPr fontId="4"/>
  </si>
  <si>
    <t>記</t>
    <rPh sb="0" eb="1">
      <t>キ</t>
    </rPh>
    <phoneticPr fontId="4"/>
  </si>
  <si>
    <t>様式Ｂ－０３</t>
    <rPh sb="0" eb="2">
      <t>ヨウシキ</t>
    </rPh>
    <phoneticPr fontId="4"/>
  </si>
  <si>
    <t xml:space="preserve"> </t>
    <phoneticPr fontId="2"/>
  </si>
  <si>
    <t>注）</t>
    <rPh sb="0" eb="1">
      <t>チュウ</t>
    </rPh>
    <phoneticPr fontId="4"/>
  </si>
  <si>
    <t>確認済証番号</t>
    <rPh sb="0" eb="2">
      <t>カクニン</t>
    </rPh>
    <rPh sb="2" eb="3">
      <t>スミ</t>
    </rPh>
    <rPh sb="3" eb="4">
      <t>アカシ</t>
    </rPh>
    <rPh sb="4" eb="6">
      <t>バンゴウ</t>
    </rPh>
    <phoneticPr fontId="4"/>
  </si>
  <si>
    <t>確認済証交付年月日</t>
    <rPh sb="0" eb="2">
      <t>カクニン</t>
    </rPh>
    <rPh sb="2" eb="3">
      <t>スミ</t>
    </rPh>
    <rPh sb="3" eb="4">
      <t>ショウ</t>
    </rPh>
    <rPh sb="4" eb="6">
      <t>コウフ</t>
    </rPh>
    <phoneticPr fontId="4"/>
  </si>
  <si>
    <t>工 事 取 止 め 届</t>
    <phoneticPr fontId="4"/>
  </si>
  <si>
    <t>工事取止め届</t>
    <rPh sb="0" eb="2">
      <t>コウジ</t>
    </rPh>
    <rPh sb="2" eb="3">
      <t>ト</t>
    </rPh>
    <rPh sb="3" eb="4">
      <t>ヤ</t>
    </rPh>
    <rPh sb="5" eb="6">
      <t>トド</t>
    </rPh>
    <phoneticPr fontId="4"/>
  </si>
  <si>
    <t>建築物等の用途</t>
    <phoneticPr fontId="4"/>
  </si>
  <si>
    <t>敷地の地名地番</t>
    <phoneticPr fontId="4"/>
  </si>
  <si>
    <t>　下記の申請は、都合により取下げたいので、株式会社東日本住宅評価センター確認検査業務規程第３０条の規定により届け出ます。</t>
    <rPh sb="44" eb="45">
      <t>ダイ</t>
    </rPh>
    <rPh sb="47" eb="48">
      <t>ジョウ</t>
    </rPh>
    <rPh sb="49" eb="51">
      <t>キテイ</t>
    </rPh>
    <phoneticPr fontId="4"/>
  </si>
  <si>
    <t>中間検査申請取下げ届</t>
    <rPh sb="0" eb="2">
      <t>チュウカン</t>
    </rPh>
    <rPh sb="2" eb="4">
      <t>ケンサ</t>
    </rPh>
    <rPh sb="4" eb="6">
      <t>シンセイ</t>
    </rPh>
    <rPh sb="6" eb="7">
      <t>ト</t>
    </rPh>
    <rPh sb="7" eb="8">
      <t>サ</t>
    </rPh>
    <rPh sb="9" eb="10">
      <t>トド</t>
    </rPh>
    <phoneticPr fontId="4"/>
  </si>
  <si>
    <t>　下記の申請は、都合により取下げたいので、株式会社東日本住宅評価センター確認検査業務規程第３６条の規定により届け出ます。</t>
    <rPh sb="44" eb="45">
      <t>ダイ</t>
    </rPh>
    <rPh sb="47" eb="48">
      <t>ジョウ</t>
    </rPh>
    <rPh sb="49" eb="51">
      <t>キテイ</t>
    </rPh>
    <phoneticPr fontId="4"/>
  </si>
  <si>
    <t>完了検査申請取下げ届</t>
    <rPh sb="0" eb="2">
      <t>カンリョウ</t>
    </rPh>
    <rPh sb="2" eb="4">
      <t>ケンサ</t>
    </rPh>
    <rPh sb="4" eb="6">
      <t>シンセイ</t>
    </rPh>
    <rPh sb="6" eb="7">
      <t>ト</t>
    </rPh>
    <rPh sb="7" eb="8">
      <t>サ</t>
    </rPh>
    <rPh sb="9" eb="10">
      <t>トド</t>
    </rPh>
    <phoneticPr fontId="4"/>
  </si>
  <si>
    <t>仮使</t>
    <rPh sb="0" eb="1">
      <t>カリ</t>
    </rPh>
    <rPh sb="1" eb="2">
      <t>シ</t>
    </rPh>
    <phoneticPr fontId="4"/>
  </si>
  <si>
    <t>仮使用認定申請取下げ届</t>
    <rPh sb="0" eb="1">
      <t>カリ</t>
    </rPh>
    <rPh sb="1" eb="3">
      <t>シヨウ</t>
    </rPh>
    <rPh sb="3" eb="5">
      <t>ニンテイ</t>
    </rPh>
    <phoneticPr fontId="2"/>
  </si>
  <si>
    <t>様式Ｂ－１３</t>
    <rPh sb="0" eb="2">
      <t>ヨウシキ</t>
    </rPh>
    <phoneticPr fontId="4"/>
  </si>
  <si>
    <t>仮使用申請取下げ届</t>
    <rPh sb="0" eb="1">
      <t>カリ</t>
    </rPh>
    <rPh sb="1" eb="3">
      <t>シヨウ</t>
    </rPh>
    <rPh sb="5" eb="6">
      <t>ト</t>
    </rPh>
    <rPh sb="6" eb="7">
      <t>サ</t>
    </rPh>
    <rPh sb="8" eb="9">
      <t>トド</t>
    </rPh>
    <phoneticPr fontId="4"/>
  </si>
  <si>
    <t>建築主等が追加される場合は、確認申請書第２面別紙を添付願います。</t>
    <rPh sb="0" eb="2">
      <t>ケンチク</t>
    </rPh>
    <rPh sb="2" eb="3">
      <t>ヌシ</t>
    </rPh>
    <rPh sb="3" eb="4">
      <t>トウ</t>
    </rPh>
    <rPh sb="5" eb="7">
      <t>ツイカ</t>
    </rPh>
    <rPh sb="10" eb="12">
      <t>バアイ</t>
    </rPh>
    <rPh sb="14" eb="16">
      <t>カクニン</t>
    </rPh>
    <rPh sb="16" eb="19">
      <t>シンセイショ</t>
    </rPh>
    <rPh sb="19" eb="20">
      <t>ダイ</t>
    </rPh>
    <rPh sb="21" eb="22">
      <t>メン</t>
    </rPh>
    <rPh sb="22" eb="24">
      <t>ベッシ</t>
    </rPh>
    <rPh sb="25" eb="27">
      <t>テンプ</t>
    </rPh>
    <rPh sb="27" eb="28">
      <t>ネガ</t>
    </rPh>
    <phoneticPr fontId="4"/>
  </si>
  <si>
    <t>備考（検査引受後で、番号が確認番号と異なる場合は、引受の年月日・番号）</t>
    <rPh sb="0" eb="2">
      <t>ビコウ</t>
    </rPh>
    <rPh sb="3" eb="5">
      <t>ケンサ</t>
    </rPh>
    <rPh sb="5" eb="7">
      <t>ヒキウケ</t>
    </rPh>
    <rPh sb="7" eb="8">
      <t>ゴ</t>
    </rPh>
    <rPh sb="10" eb="12">
      <t>バンゴウ</t>
    </rPh>
    <rPh sb="13" eb="15">
      <t>カクニン</t>
    </rPh>
    <rPh sb="15" eb="17">
      <t>バンゴウ</t>
    </rPh>
    <rPh sb="18" eb="19">
      <t>コト</t>
    </rPh>
    <rPh sb="21" eb="23">
      <t>バアイ</t>
    </rPh>
    <rPh sb="25" eb="27">
      <t>ヒキウケ</t>
    </rPh>
    <rPh sb="28" eb="31">
      <t>ネンガッピ</t>
    </rPh>
    <rPh sb="32" eb="34">
      <t>バンゴウ</t>
    </rPh>
    <phoneticPr fontId="4"/>
  </si>
  <si>
    <t>（６）</t>
    <phoneticPr fontId="4"/>
  </si>
  <si>
    <t>(記入がない場合は届出日と同日とみなす。)</t>
    <phoneticPr fontId="2"/>
  </si>
  <si>
    <t>：</t>
  </si>
  <si>
    <t>変更の期日　　</t>
  </si>
  <si>
    <t>変更の期日</t>
    <phoneticPr fontId="2"/>
  </si>
  <si>
    <t>（５）</t>
  </si>
  <si>
    <t>（４）</t>
  </si>
  <si>
    <t>　 　　</t>
    <phoneticPr fontId="4"/>
  </si>
  <si>
    <t>確認年月日・番号</t>
    <rPh sb="0" eb="2">
      <t>カクニン</t>
    </rPh>
    <phoneticPr fontId="4"/>
  </si>
  <si>
    <t>電話番号</t>
    <rPh sb="0" eb="2">
      <t>デンワ</t>
    </rPh>
    <rPh sb="2" eb="4">
      <t>バンゴウ</t>
    </rPh>
    <phoneticPr fontId="4"/>
  </si>
  <si>
    <t>郵便番号</t>
    <rPh sb="0" eb="4">
      <t>ユウビンバンゴウ</t>
    </rPh>
    <phoneticPr fontId="4"/>
  </si>
  <si>
    <t>住所</t>
  </si>
  <si>
    <t>フリガナ</t>
    <phoneticPr fontId="4"/>
  </si>
  <si>
    <t>変更後</t>
  </si>
  <si>
    <t>建築主等</t>
    <phoneticPr fontId="2"/>
  </si>
  <si>
    <t>変更前</t>
  </si>
  <si>
    <t>様</t>
  </si>
  <si>
    <t>株式会社　東日本住宅評価センター</t>
  </si>
  <si>
    <t>指定確認検査機関</t>
    <rPh sb="0" eb="2">
      <t>シテイ</t>
    </rPh>
    <rPh sb="2" eb="4">
      <t>カクニン</t>
    </rPh>
    <rPh sb="4" eb="6">
      <t>ケンサ</t>
    </rPh>
    <rPh sb="6" eb="8">
      <t>キカン</t>
    </rPh>
    <phoneticPr fontId="4"/>
  </si>
  <si>
    <t>　</t>
    <phoneticPr fontId="4"/>
  </si>
  <si>
    <t>　 下記のとおり建築主等＊を変更したいので、株式会社</t>
    <rPh sb="11" eb="12">
      <t>トウ</t>
    </rPh>
    <phoneticPr fontId="4"/>
  </si>
  <si>
    <t>住宅 評価センター</t>
    <phoneticPr fontId="4"/>
  </si>
  <si>
    <t>受付欄</t>
    <phoneticPr fontId="4"/>
  </si>
  <si>
    <t>株式会社東日本</t>
    <phoneticPr fontId="4"/>
  </si>
  <si>
    <t>※</t>
    <phoneticPr fontId="4"/>
  </si>
  <si>
    <t>建築主等変更届</t>
    <rPh sb="0" eb="2">
      <t>ケンチク</t>
    </rPh>
    <rPh sb="2" eb="3">
      <t>ヌシ</t>
    </rPh>
    <rPh sb="3" eb="4">
      <t>トウ</t>
    </rPh>
    <rPh sb="4" eb="7">
      <t>ヘンコウトドケ</t>
    </rPh>
    <phoneticPr fontId="4"/>
  </si>
  <si>
    <t>建築主変更届</t>
    <rPh sb="0" eb="2">
      <t>ケンチク</t>
    </rPh>
    <rPh sb="2" eb="3">
      <t>シュ</t>
    </rPh>
    <rPh sb="3" eb="5">
      <t>ヘンコウ</t>
    </rPh>
    <rPh sb="5" eb="6">
      <t>トド</t>
    </rPh>
    <phoneticPr fontId="4"/>
  </si>
  <si>
    <t>選任の期日</t>
    <rPh sb="0" eb="2">
      <t>センニン</t>
    </rPh>
    <rPh sb="3" eb="5">
      <t>キジツ</t>
    </rPh>
    <phoneticPr fontId="4"/>
  </si>
  <si>
    <t>建築物等の用途</t>
    <rPh sb="0" eb="2">
      <t>ケンチク</t>
    </rPh>
    <phoneticPr fontId="4"/>
  </si>
  <si>
    <t>敷地の地名地番</t>
    <phoneticPr fontId="4"/>
  </si>
  <si>
    <t>第東日本</t>
    <rPh sb="1" eb="2">
      <t>ヒガシ</t>
    </rPh>
    <rPh sb="2" eb="4">
      <t>ニホン</t>
    </rPh>
    <phoneticPr fontId="4"/>
  </si>
  <si>
    <t>確認年月日・引受番号</t>
    <rPh sb="6" eb="8">
      <t>ヒキウケ</t>
    </rPh>
    <phoneticPr fontId="4"/>
  </si>
  <si>
    <t>工事と照合する
設計図書</t>
    <rPh sb="0" eb="2">
      <t>コウジ</t>
    </rPh>
    <rPh sb="3" eb="5">
      <t>ショウゴウ</t>
    </rPh>
    <rPh sb="8" eb="10">
      <t>セッケイ</t>
    </rPh>
    <rPh sb="10" eb="12">
      <t>トショ</t>
    </rPh>
    <phoneticPr fontId="4"/>
  </si>
  <si>
    <t>）</t>
    <phoneticPr fontId="4"/>
  </si>
  <si>
    <t>（</t>
    <phoneticPr fontId="4"/>
  </si>
  <si>
    <t>電話</t>
    <rPh sb="0" eb="2">
      <t>デンワ</t>
    </rPh>
    <phoneticPr fontId="4"/>
  </si>
  <si>
    <t>　電話番号</t>
    <rPh sb="1" eb="3">
      <t>デンワ</t>
    </rPh>
    <rPh sb="3" eb="5">
      <t>バンゴウ</t>
    </rPh>
    <phoneticPr fontId="4"/>
  </si>
  <si>
    <t>　所在地</t>
    <rPh sb="1" eb="4">
      <t>ショザイチ</t>
    </rPh>
    <phoneticPr fontId="4"/>
  </si>
  <si>
    <t>　郵便番号</t>
    <rPh sb="1" eb="5">
      <t>ユウビンバンゴウ</t>
    </rPh>
    <phoneticPr fontId="4"/>
  </si>
  <si>
    <t>　名称</t>
    <phoneticPr fontId="4"/>
  </si>
  <si>
    <t>）登録</t>
  </si>
  <si>
    <t>建築士事務所の</t>
    <phoneticPr fontId="4"/>
  </si>
  <si>
    <t>氏　　名</t>
  </si>
  <si>
    <t>第</t>
    <phoneticPr fontId="4"/>
  </si>
  <si>
    <t>　（　　　　　　　）建築士　（　　　　　　）登録</t>
    <phoneticPr fontId="4"/>
  </si>
  <si>
    <t>資　　格</t>
  </si>
  <si>
    <t>工事監理者</t>
  </si>
  <si>
    <t>その他の工事監理者</t>
    <rPh sb="2" eb="3">
      <t>タ</t>
    </rPh>
    <rPh sb="4" eb="6">
      <t>コウジ</t>
    </rPh>
    <rPh sb="6" eb="8">
      <t>カンリ</t>
    </rPh>
    <rPh sb="8" eb="9">
      <t>シャ</t>
    </rPh>
    <phoneticPr fontId="4"/>
  </si>
  <si>
    <t>□</t>
    <phoneticPr fontId="4"/>
  </si>
  <si>
    <t>代表となる工事監理者</t>
    <rPh sb="0" eb="2">
      <t>ダイヒョウ</t>
    </rPh>
    <rPh sb="5" eb="7">
      <t>コウジ</t>
    </rPh>
    <rPh sb="7" eb="9">
      <t>カンリ</t>
    </rPh>
    <rPh sb="9" eb="10">
      <t>シャ</t>
    </rPh>
    <phoneticPr fontId="4"/>
  </si>
  <si>
    <t>工事監理者</t>
    <rPh sb="0" eb="2">
      <t>コウジ</t>
    </rPh>
    <rPh sb="2" eb="4">
      <t>カンリ</t>
    </rPh>
    <rPh sb="4" eb="5">
      <t>シャ</t>
    </rPh>
    <phoneticPr fontId="4"/>
  </si>
  <si>
    <t>選任</t>
    <phoneticPr fontId="4"/>
  </si>
  <si>
    <t>住宅評価センター</t>
    <phoneticPr fontId="4"/>
  </si>
  <si>
    <t>株式会社東日本</t>
    <phoneticPr fontId="4"/>
  </si>
  <si>
    <t>工　事　監　理　者　届</t>
  </si>
  <si>
    <t>工事監理者届</t>
    <rPh sb="0" eb="5">
      <t>コウジカンリシャ</t>
    </rPh>
    <rPh sb="5" eb="6">
      <t>トド</t>
    </rPh>
    <phoneticPr fontId="4"/>
  </si>
  <si>
    <t>建築物等の用途</t>
    <phoneticPr fontId="4"/>
  </si>
  <si>
    <t>）</t>
    <phoneticPr fontId="4"/>
  </si>
  <si>
    <t>　建設業の許可（</t>
    <rPh sb="1" eb="4">
      <t>ケンセツギョウ</t>
    </rPh>
    <rPh sb="5" eb="7">
      <t>キョカ</t>
    </rPh>
    <phoneticPr fontId="4"/>
  </si>
  <si>
    <t>営業所名</t>
    <rPh sb="0" eb="3">
      <t>エイギョウショ</t>
    </rPh>
    <rPh sb="3" eb="4">
      <t>メイ</t>
    </rPh>
    <phoneticPr fontId="4"/>
  </si>
  <si>
    <t>工事施工者</t>
  </si>
  <si>
    <t>選任</t>
    <phoneticPr fontId="4"/>
  </si>
  <si>
    <t>住宅評価センター</t>
    <phoneticPr fontId="4"/>
  </si>
  <si>
    <t>株式会社東日本</t>
    <phoneticPr fontId="4"/>
  </si>
  <si>
    <t>工　事　施　工　者　届</t>
  </si>
  <si>
    <t>工事施工者届</t>
    <rPh sb="0" eb="2">
      <t>コウジ</t>
    </rPh>
    <rPh sb="2" eb="5">
      <t>セコウシャ</t>
    </rPh>
    <rPh sb="5" eb="6">
      <t>トド</t>
    </rPh>
    <phoneticPr fontId="4"/>
  </si>
  <si>
    <t>＊</t>
    <phoneticPr fontId="4"/>
  </si>
  <si>
    <t>注）</t>
  </si>
  <si>
    <t>添付図書のリスト</t>
    <rPh sb="0" eb="2">
      <t>テンプ</t>
    </rPh>
    <rPh sb="2" eb="3">
      <t>ト</t>
    </rPh>
    <rPh sb="3" eb="4">
      <t>ショ</t>
    </rPh>
    <phoneticPr fontId="4"/>
  </si>
  <si>
    <t>　（６）</t>
    <phoneticPr fontId="4"/>
  </si>
  <si>
    <t>追加説明の概要　（別添図面参照）</t>
    <rPh sb="0" eb="2">
      <t>ツイカ</t>
    </rPh>
    <rPh sb="2" eb="4">
      <t>セツメイ</t>
    </rPh>
    <phoneticPr fontId="4"/>
  </si>
  <si>
    <t>　（５）</t>
    <phoneticPr fontId="4"/>
  </si>
  <si>
    <t>　（４）</t>
    <phoneticPr fontId="4"/>
  </si>
  <si>
    <t>　（３）</t>
    <phoneticPr fontId="4"/>
  </si>
  <si>
    <t>　（２）</t>
    <phoneticPr fontId="4"/>
  </si>
  <si>
    <t>工事監理者）</t>
    <rPh sb="0" eb="2">
      <t>コウジ</t>
    </rPh>
    <rPh sb="2" eb="4">
      <t>カンリ</t>
    </rPh>
    <rPh sb="4" eb="5">
      <t>シャ</t>
    </rPh>
    <phoneticPr fontId="4"/>
  </si>
  <si>
    <t>設計者（又は</t>
    <rPh sb="0" eb="3">
      <t>セッケイシャ</t>
    </rPh>
    <rPh sb="4" eb="5">
      <t>マタ</t>
    </rPh>
    <phoneticPr fontId="4"/>
  </si>
  <si>
    <t>指定確認検査機関
　株式会社東日本住宅評価センター 様</t>
    <phoneticPr fontId="4"/>
  </si>
  <si>
    <t>完了検査追加説明書</t>
    <rPh sb="0" eb="2">
      <t>カンリョウ</t>
    </rPh>
    <rPh sb="2" eb="4">
      <t>ケンサ</t>
    </rPh>
    <rPh sb="4" eb="6">
      <t>ツイカ</t>
    </rPh>
    <rPh sb="6" eb="8">
      <t>セツメイ</t>
    </rPh>
    <rPh sb="8" eb="9">
      <t>ショ</t>
    </rPh>
    <phoneticPr fontId="4"/>
  </si>
  <si>
    <t>築造計画概要書　（第二面）</t>
    <rPh sb="0" eb="2">
      <t>チクゾウ</t>
    </rPh>
    <rPh sb="10" eb="11">
      <t>2</t>
    </rPh>
    <phoneticPr fontId="4"/>
  </si>
  <si>
    <t>)</t>
    <phoneticPr fontId="4"/>
  </si>
  <si>
    <t>(</t>
    <phoneticPr fontId="4"/>
  </si>
  <si>
    <t>[</t>
    <phoneticPr fontId="4"/>
  </si>
  <si>
    <t>）</t>
    <phoneticPr fontId="4"/>
  </si>
  <si>
    <t>）（</t>
    <phoneticPr fontId="4"/>
  </si>
  <si>
    <t>（</t>
    <phoneticPr fontId="4"/>
  </si>
  <si>
    <t>() 建築士  （）登録　第　 　号</t>
  </si>
  <si>
    <t>[</t>
    <phoneticPr fontId="4"/>
  </si>
  <si>
    <t>() 建築士事務所  （）知事登録　第　 　号</t>
  </si>
  <si>
    <t>築造計画概要書　　（第一面）</t>
    <rPh sb="0" eb="2">
      <t>チクゾウ</t>
    </rPh>
    <phoneticPr fontId="4"/>
  </si>
  <si>
    <t>　　</t>
    <phoneticPr fontId="4"/>
  </si>
  <si>
    <t>※受付欄</t>
    <phoneticPr fontId="4"/>
  </si>
  <si>
    <t>第十二号様式</t>
    <rPh sb="1" eb="3">
      <t>ジュウニ</t>
    </rPh>
    <phoneticPr fontId="4"/>
  </si>
  <si>
    <t>[</t>
    <phoneticPr fontId="4"/>
  </si>
  <si>
    <t>(</t>
    <phoneticPr fontId="4"/>
  </si>
  <si>
    <t>□</t>
    <phoneticPr fontId="4"/>
  </si>
  <si>
    <t>ｍ</t>
    <phoneticPr fontId="4"/>
  </si>
  <si>
    <t>[ﾛ．　住居表示]</t>
    <phoneticPr fontId="4"/>
  </si>
  <si>
    <t>４．　工事施工者　]</t>
    <rPh sb="3" eb="5">
      <t>コウジ</t>
    </rPh>
    <rPh sb="5" eb="8">
      <t>セコウシャ</t>
    </rPh>
    <phoneticPr fontId="4"/>
  </si>
  <si>
    <t>[ﾄ． 　作成した設計図書]</t>
    <rPh sb="5" eb="7">
      <t>サクセイ</t>
    </rPh>
    <rPh sb="9" eb="11">
      <t>セッケイ</t>
    </rPh>
    <rPh sb="11" eb="13">
      <t>トショ</t>
    </rPh>
    <phoneticPr fontId="4"/>
  </si>
  <si>
    <t>（３）</t>
    <phoneticPr fontId="4"/>
  </si>
  <si>
    <t>（２）</t>
    <phoneticPr fontId="4"/>
  </si>
  <si>
    <t>[</t>
    <phoneticPr fontId="4"/>
  </si>
  <si>
    <t>（１）</t>
    <phoneticPr fontId="4"/>
  </si>
  <si>
    <t>築造主ごとに住所が異なる場合に対応しておりません。</t>
    <rPh sb="0" eb="2">
      <t>チクゾウ</t>
    </rPh>
    <rPh sb="2" eb="3">
      <t>ヌシ</t>
    </rPh>
    <rPh sb="6" eb="8">
      <t>ジュウショ</t>
    </rPh>
    <rPh sb="9" eb="10">
      <t>コト</t>
    </rPh>
    <rPh sb="12" eb="14">
      <t>バアイ</t>
    </rPh>
    <rPh sb="15" eb="17">
      <t>タイオウ</t>
    </rPh>
    <phoneticPr fontId="4"/>
  </si>
  <si>
    <t>１．　他の築造主（3）　]</t>
    <rPh sb="3" eb="4">
      <t>ホカ</t>
    </rPh>
    <rPh sb="5" eb="7">
      <t>チクゾウ</t>
    </rPh>
    <rPh sb="7" eb="8">
      <t>ヌシ</t>
    </rPh>
    <phoneticPr fontId="4"/>
  </si>
  <si>
    <t>１．　他の築造主（2）　]</t>
    <rPh sb="3" eb="4">
      <t>ホカ</t>
    </rPh>
    <rPh sb="5" eb="7">
      <t>チクゾウ</t>
    </rPh>
    <rPh sb="7" eb="8">
      <t>ヌシ</t>
    </rPh>
    <phoneticPr fontId="4"/>
  </si>
  <si>
    <t>１．　他の築造主（１）　]</t>
    <rPh sb="3" eb="4">
      <t>ホカ</t>
    </rPh>
    <rPh sb="5" eb="7">
      <t>チクゾウ</t>
    </rPh>
    <rPh sb="7" eb="8">
      <t>ヌシ</t>
    </rPh>
    <phoneticPr fontId="4"/>
  </si>
  <si>
    <t>築造主等の概要</t>
    <rPh sb="0" eb="2">
      <t>チクゾウ</t>
    </rPh>
    <rPh sb="2" eb="3">
      <t>ヌシ</t>
    </rPh>
    <rPh sb="3" eb="4">
      <t>トウ</t>
    </rPh>
    <rPh sb="5" eb="7">
      <t>ガイヨウ</t>
    </rPh>
    <phoneticPr fontId="4"/>
  </si>
  <si>
    <t>築造計画概要書（別紙）</t>
    <rPh sb="0" eb="2">
      <t>チクゾウ</t>
    </rPh>
    <rPh sb="2" eb="4">
      <t>ケイカク</t>
    </rPh>
    <rPh sb="4" eb="7">
      <t>ガイヨウショ</t>
    </rPh>
    <rPh sb="8" eb="10">
      <t>ベッシ</t>
    </rPh>
    <phoneticPr fontId="4"/>
  </si>
  <si>
    <t>６欄及び９欄は、できるだけ具体的に書いてください。</t>
  </si>
  <si>
    <t>住居表示が定まつているときは、４欄の「ロ」に記入してください。</t>
  </si>
  <si>
    <t>受けようとする場合に記入してください。</t>
    <phoneticPr fontId="2"/>
  </si>
  <si>
    <t>４欄は建築物又は工作物（昇降機を除く。）について、５欄は昇降機又は建築設備について仮使用の認定を</t>
    <phoneticPr fontId="2"/>
  </si>
  <si>
    <t>３欄は、計画変更の確認を受けている場合は直前の計画変更の確認について記載してください。</t>
  </si>
  <si>
    <t>所在地は代理者の住所を書いてください。</t>
    <phoneticPr fontId="2"/>
  </si>
  <si>
    <t>２欄は、代理者が建築士事務所に属しているときは、その名称を書き、建築士事務所に属していないときは、</t>
    <phoneticPr fontId="2"/>
  </si>
  <si>
    <t>建築主、設置者又は築造主からの委任を受けて申請を行う者がいる場合においては、２欄に記入してください。</t>
  </si>
  <si>
    <t>別紙に他の建築主、設置者又は築造主についてそれぞれ必要な事項を記入して添えてください。</t>
    <phoneticPr fontId="2"/>
  </si>
  <si>
    <t>建築主、設置者又は築造主が２以上のときは、１欄は代表となる建築主、設置者又は築造主について記入し、</t>
    <phoneticPr fontId="2"/>
  </si>
  <si>
    <t>2.</t>
    <phoneticPr fontId="2"/>
  </si>
  <si>
    <t>「工作物（昇降機）」のチェックボックスに「レ」マークを入れてください。</t>
    <phoneticPr fontId="2"/>
  </si>
  <si>
    <t>建築基準法第８８条第１項に規定する工作物のうち同法施行令第１３８条第２項第１号に掲げるものにあつては、</t>
    <phoneticPr fontId="2"/>
  </si>
  <si>
    <t>「仮使用の認定を申請する建築物等」の欄は、該当するチェックボックスに「レ」マークを入れてください。</t>
    <phoneticPr fontId="2"/>
  </si>
  <si>
    <t>1.</t>
    <phoneticPr fontId="2"/>
  </si>
  <si>
    <t>（注意）</t>
  </si>
  <si>
    <t>日付、番号は別紙による</t>
    <phoneticPr fontId="2"/>
  </si>
  <si>
    <t>（注記）</t>
  </si>
  <si>
    <t>(27)</t>
    <phoneticPr fontId="2"/>
  </si>
  <si>
    <t>(26)</t>
    <phoneticPr fontId="2"/>
  </si>
  <si>
    <t>(25)</t>
    <phoneticPr fontId="2"/>
  </si>
  <si>
    <t>(24)</t>
    <phoneticPr fontId="2"/>
  </si>
  <si>
    <t>(23)</t>
    <phoneticPr fontId="2"/>
  </si>
  <si>
    <t>(22)</t>
    <phoneticPr fontId="2"/>
  </si>
  <si>
    <t>(21)</t>
    <phoneticPr fontId="2"/>
  </si>
  <si>
    <t>(20)</t>
    <phoneticPr fontId="2"/>
  </si>
  <si>
    <t>(19)</t>
    <phoneticPr fontId="2"/>
  </si>
  <si>
    <t>(18)</t>
    <phoneticPr fontId="2"/>
  </si>
  <si>
    <t>(17)</t>
    <phoneticPr fontId="2"/>
  </si>
  <si>
    <t>（注記）</t>
    <phoneticPr fontId="2"/>
  </si>
  <si>
    <t>仮使用認定申請書</t>
    <rPh sb="0" eb="1">
      <t>カリ</t>
    </rPh>
    <rPh sb="1" eb="3">
      <t>シヨウ</t>
    </rPh>
    <rPh sb="3" eb="5">
      <t>ニンテイ</t>
    </rPh>
    <rPh sb="5" eb="8">
      <t>シンセイショ</t>
    </rPh>
    <phoneticPr fontId="2"/>
  </si>
  <si>
    <t>(16)</t>
    <phoneticPr fontId="2"/>
  </si>
  <si>
    <t>2017年</t>
    <rPh sb="4" eb="5">
      <t>ネン</t>
    </rPh>
    <phoneticPr fontId="2"/>
  </si>
  <si>
    <t>2016年11月1日別ファイルとなった帳票を元に戻しました。</t>
    <rPh sb="4" eb="5">
      <t>ネン</t>
    </rPh>
    <rPh sb="7" eb="8">
      <t>ガツ</t>
    </rPh>
    <rPh sb="9" eb="10">
      <t>ニチ</t>
    </rPh>
    <rPh sb="10" eb="11">
      <t>ベツ</t>
    </rPh>
    <rPh sb="19" eb="21">
      <t>チョウヒョウ</t>
    </rPh>
    <rPh sb="22" eb="23">
      <t>モト</t>
    </rPh>
    <rPh sb="24" eb="25">
      <t>モド</t>
    </rPh>
    <phoneticPr fontId="2"/>
  </si>
  <si>
    <t>戻る</t>
    <rPh sb="0" eb="1">
      <t>モド</t>
    </rPh>
    <phoneticPr fontId="4"/>
  </si>
  <si>
    <t>省エネ法確保計画の提出_区分</t>
    <rPh sb="0" eb="1">
      <t>ショウ</t>
    </rPh>
    <rPh sb="3" eb="4">
      <t>ホウ</t>
    </rPh>
    <rPh sb="4" eb="6">
      <t>カクホ</t>
    </rPh>
    <rPh sb="6" eb="8">
      <t>ケイカク</t>
    </rPh>
    <rPh sb="9" eb="11">
      <t>テイシュツ</t>
    </rPh>
    <rPh sb="12" eb="14">
      <t>クブン</t>
    </rPh>
    <phoneticPr fontId="2"/>
  </si>
  <si>
    <t>省エネ法確保計画の提出_不要理由</t>
    <rPh sb="0" eb="1">
      <t>ショウ</t>
    </rPh>
    <rPh sb="3" eb="4">
      <t>ホウ</t>
    </rPh>
    <rPh sb="4" eb="6">
      <t>カクホ</t>
    </rPh>
    <rPh sb="6" eb="8">
      <t>ケイカク</t>
    </rPh>
    <rPh sb="9" eb="11">
      <t>テイシュツ</t>
    </rPh>
    <rPh sb="12" eb="14">
      <t>フヨウ</t>
    </rPh>
    <rPh sb="14" eb="16">
      <t>リユウ</t>
    </rPh>
    <phoneticPr fontId="2"/>
  </si>
  <si>
    <t>省エネ法確保計画の提出_提出先会社名1</t>
    <rPh sb="0" eb="1">
      <t>ショウ</t>
    </rPh>
    <rPh sb="3" eb="4">
      <t>ホウ</t>
    </rPh>
    <rPh sb="4" eb="6">
      <t>カクホ</t>
    </rPh>
    <rPh sb="6" eb="8">
      <t>ケイカク</t>
    </rPh>
    <rPh sb="9" eb="11">
      <t>テイシュツ</t>
    </rPh>
    <rPh sb="12" eb="14">
      <t>テイシュツ</t>
    </rPh>
    <rPh sb="14" eb="15">
      <t>サキ</t>
    </rPh>
    <rPh sb="15" eb="18">
      <t>カイシャメイ</t>
    </rPh>
    <phoneticPr fontId="2"/>
  </si>
  <si>
    <t>省エネ法確保計画の提出_提出先会社名2</t>
    <rPh sb="0" eb="1">
      <t>ショウ</t>
    </rPh>
    <rPh sb="3" eb="4">
      <t>ホウ</t>
    </rPh>
    <rPh sb="4" eb="6">
      <t>カクホ</t>
    </rPh>
    <rPh sb="6" eb="8">
      <t>ケイカク</t>
    </rPh>
    <rPh sb="9" eb="11">
      <t>テイシュツ</t>
    </rPh>
    <rPh sb="12" eb="14">
      <t>テイシュツ</t>
    </rPh>
    <rPh sb="14" eb="15">
      <t>サキ</t>
    </rPh>
    <rPh sb="15" eb="18">
      <t>カイシャメイ</t>
    </rPh>
    <phoneticPr fontId="2"/>
  </si>
  <si>
    <t>8．建築物エネルギー消費性能確保計画の提出］</t>
    <rPh sb="2" eb="5">
      <t>ケンチクブツ</t>
    </rPh>
    <rPh sb="10" eb="12">
      <t>ショウヒ</t>
    </rPh>
    <rPh sb="12" eb="14">
      <t>セイノウ</t>
    </rPh>
    <rPh sb="14" eb="16">
      <t>カクホ</t>
    </rPh>
    <rPh sb="16" eb="18">
      <t>ケイカク</t>
    </rPh>
    <rPh sb="19" eb="21">
      <t>テイシュツ</t>
    </rPh>
    <phoneticPr fontId="4"/>
  </si>
  <si>
    <t>提出済</t>
    <rPh sb="0" eb="2">
      <t>テイシュツ</t>
    </rPh>
    <rPh sb="2" eb="3">
      <t>ズ</t>
    </rPh>
    <phoneticPr fontId="2"/>
  </si>
  <si>
    <t>未提出</t>
    <rPh sb="0" eb="3">
      <t>ミテイシュツ</t>
    </rPh>
    <phoneticPr fontId="2"/>
  </si>
  <si>
    <t>提出不要</t>
    <rPh sb="0" eb="2">
      <t>テイシュツ</t>
    </rPh>
    <rPh sb="2" eb="4">
      <t>フヨウ</t>
    </rPh>
    <phoneticPr fontId="2"/>
  </si>
  <si>
    <t>（</t>
    <phoneticPr fontId="2"/>
  </si>
  <si>
    <t>）</t>
    <phoneticPr fontId="2"/>
  </si>
  <si>
    <t>機関名：</t>
    <rPh sb="0" eb="2">
      <t>キカン</t>
    </rPh>
    <rPh sb="2" eb="3">
      <t>メイ</t>
    </rPh>
    <phoneticPr fontId="2"/>
  </si>
  <si>
    <t>所在地：</t>
    <rPh sb="0" eb="3">
      <t>ショザイチ</t>
    </rPh>
    <phoneticPr fontId="2"/>
  </si>
  <si>
    <t>８．建築物エネルギー消費性能確保計画の提出]</t>
    <rPh sb="2" eb="5">
      <t>ケンチクブツ</t>
    </rPh>
    <rPh sb="10" eb="12">
      <t>ショウヒ</t>
    </rPh>
    <rPh sb="12" eb="14">
      <t>セイノウ</t>
    </rPh>
    <rPh sb="14" eb="16">
      <t>カクホ</t>
    </rPh>
    <rPh sb="16" eb="18">
      <t>ケイカク</t>
    </rPh>
    <rPh sb="19" eb="21">
      <t>テイシュツ</t>
    </rPh>
    <phoneticPr fontId="2"/>
  </si>
  <si>
    <t>９．　備考　]</t>
    <rPh sb="3" eb="5">
      <t>ビコウ</t>
    </rPh>
    <phoneticPr fontId="4"/>
  </si>
  <si>
    <t>1．建築主　]</t>
    <rPh sb="2" eb="4">
      <t>ケンチク</t>
    </rPh>
    <rPh sb="4" eb="5">
      <t>ヌシ</t>
    </rPh>
    <phoneticPr fontId="4"/>
  </si>
  <si>
    <t>1．地名地番　]</t>
    <rPh sb="2" eb="4">
      <t>チメイ</t>
    </rPh>
    <rPh sb="4" eb="6">
      <t>チバン</t>
    </rPh>
    <phoneticPr fontId="4"/>
  </si>
  <si>
    <t>11．延べ面積　]</t>
    <rPh sb="3" eb="4">
      <t>ノ</t>
    </rPh>
    <rPh sb="5" eb="7">
      <t>メンセキ</t>
    </rPh>
    <phoneticPr fontId="4"/>
  </si>
  <si>
    <t>1．番号　]</t>
    <rPh sb="2" eb="4">
      <t>バンゴウ</t>
    </rPh>
    <phoneticPr fontId="4"/>
  </si>
  <si>
    <t>2．代理者]</t>
    <rPh sb="2" eb="4">
      <t>ダイリ</t>
    </rPh>
    <rPh sb="4" eb="5">
      <t>シャ</t>
    </rPh>
    <phoneticPr fontId="4"/>
  </si>
  <si>
    <t>2．住居表示　]</t>
    <rPh sb="2" eb="4">
      <t>ジュウキョ</t>
    </rPh>
    <rPh sb="4" eb="6">
      <t>ヒョウジ</t>
    </rPh>
    <phoneticPr fontId="4"/>
  </si>
  <si>
    <t>12．建築物の数　]</t>
    <rPh sb="3" eb="5">
      <t>ケンチク</t>
    </rPh>
    <rPh sb="5" eb="6">
      <t>ブツ</t>
    </rPh>
    <rPh sb="7" eb="8">
      <t>スウ</t>
    </rPh>
    <phoneticPr fontId="4"/>
  </si>
  <si>
    <t>2．用途　]　</t>
    <rPh sb="2" eb="4">
      <t>ヨウト</t>
    </rPh>
    <phoneticPr fontId="4"/>
  </si>
  <si>
    <t>3．設計者　]</t>
    <rPh sb="2" eb="5">
      <t>セッケイシャ</t>
    </rPh>
    <phoneticPr fontId="4"/>
  </si>
  <si>
    <t>3．都市計画区域及び準都市計画区域の内外の別等　]</t>
    <rPh sb="2" eb="4">
      <t>トシ</t>
    </rPh>
    <rPh sb="4" eb="6">
      <t>ケイカク</t>
    </rPh>
    <rPh sb="6" eb="8">
      <t>クイキ</t>
    </rPh>
    <rPh sb="8" eb="9">
      <t>オヨ</t>
    </rPh>
    <rPh sb="10" eb="11">
      <t>ジュン</t>
    </rPh>
    <rPh sb="11" eb="13">
      <t>トシ</t>
    </rPh>
    <rPh sb="13" eb="15">
      <t>ケイカク</t>
    </rPh>
    <rPh sb="15" eb="17">
      <t>クイキ</t>
    </rPh>
    <rPh sb="18" eb="20">
      <t>ナイガイ</t>
    </rPh>
    <rPh sb="21" eb="22">
      <t>ベツ</t>
    </rPh>
    <rPh sb="22" eb="23">
      <t>トウ</t>
    </rPh>
    <phoneticPr fontId="4"/>
  </si>
  <si>
    <t>13．建築物の高さ等　]</t>
    <rPh sb="3" eb="5">
      <t>ケンチク</t>
    </rPh>
    <rPh sb="5" eb="6">
      <t>ブツ</t>
    </rPh>
    <rPh sb="7" eb="8">
      <t>タカ</t>
    </rPh>
    <rPh sb="9" eb="10">
      <t>トウ</t>
    </rPh>
    <phoneticPr fontId="4"/>
  </si>
  <si>
    <t>3．工事種別　]</t>
    <rPh sb="2" eb="4">
      <t>コウジ</t>
    </rPh>
    <rPh sb="4" eb="6">
      <t>シュベツ</t>
    </rPh>
    <phoneticPr fontId="4"/>
  </si>
  <si>
    <t>4．建築設備の設計に関し意見を聴いた者　]（確認申請の場合に入力してください。）</t>
    <rPh sb="2" eb="4">
      <t>ケンチク</t>
    </rPh>
    <rPh sb="4" eb="6">
      <t>セツビ</t>
    </rPh>
    <rPh sb="7" eb="9">
      <t>セッケイ</t>
    </rPh>
    <rPh sb="10" eb="11">
      <t>カン</t>
    </rPh>
    <rPh sb="12" eb="14">
      <t>イケン</t>
    </rPh>
    <rPh sb="15" eb="16">
      <t>キ</t>
    </rPh>
    <rPh sb="18" eb="19">
      <t>モノ</t>
    </rPh>
    <rPh sb="22" eb="24">
      <t>カクニン</t>
    </rPh>
    <rPh sb="24" eb="26">
      <t>シンセイ</t>
    </rPh>
    <rPh sb="27" eb="29">
      <t>バアイ</t>
    </rPh>
    <rPh sb="30" eb="32">
      <t>ニュウリョク</t>
    </rPh>
    <phoneticPr fontId="4"/>
  </si>
  <si>
    <t>4．防火地域　]</t>
    <rPh sb="2" eb="4">
      <t>ボウカ</t>
    </rPh>
    <rPh sb="4" eb="6">
      <t>チイキ</t>
    </rPh>
    <phoneticPr fontId="4"/>
  </si>
  <si>
    <t>14．許可・認可等]</t>
    <rPh sb="3" eb="5">
      <t>キョカ</t>
    </rPh>
    <rPh sb="6" eb="8">
      <t>ニンカ</t>
    </rPh>
    <rPh sb="8" eb="9">
      <t>トウ</t>
    </rPh>
    <phoneticPr fontId="4"/>
  </si>
  <si>
    <t>4．構造　]</t>
    <rPh sb="2" eb="4">
      <t>コウゾウ</t>
    </rPh>
    <phoneticPr fontId="4"/>
  </si>
  <si>
    <t>5．工事監理者]</t>
    <rPh sb="2" eb="4">
      <t>コウジ</t>
    </rPh>
    <rPh sb="4" eb="6">
      <t>カンリ</t>
    </rPh>
    <rPh sb="6" eb="7">
      <t>セッケイシャ</t>
    </rPh>
    <phoneticPr fontId="4"/>
  </si>
  <si>
    <t>5．建築設備の工事監理に関し意見を聴いた者　]（中間検査、完了検査申請の場合に入力してください。）</t>
    <rPh sb="2" eb="4">
      <t>ケンチク</t>
    </rPh>
    <rPh sb="4" eb="6">
      <t>セツビ</t>
    </rPh>
    <rPh sb="7" eb="9">
      <t>コウジ</t>
    </rPh>
    <rPh sb="9" eb="11">
      <t>カンリ</t>
    </rPh>
    <rPh sb="12" eb="13">
      <t>カン</t>
    </rPh>
    <rPh sb="14" eb="16">
      <t>イケン</t>
    </rPh>
    <rPh sb="17" eb="18">
      <t>キ</t>
    </rPh>
    <rPh sb="20" eb="21">
      <t>モノ</t>
    </rPh>
    <rPh sb="24" eb="26">
      <t>チュウカン</t>
    </rPh>
    <rPh sb="26" eb="28">
      <t>ケンサ</t>
    </rPh>
    <rPh sb="29" eb="31">
      <t>カンリョウ</t>
    </rPh>
    <rPh sb="31" eb="33">
      <t>ケンサ</t>
    </rPh>
    <rPh sb="33" eb="35">
      <t>シンセイ</t>
    </rPh>
    <rPh sb="36" eb="38">
      <t>バアイ</t>
    </rPh>
    <rPh sb="39" eb="41">
      <t>ニュウリョク</t>
    </rPh>
    <phoneticPr fontId="4"/>
  </si>
  <si>
    <t>5．その他の区域、地域、地区又は街区]</t>
    <rPh sb="4" eb="5">
      <t>タ</t>
    </rPh>
    <rPh sb="6" eb="8">
      <t>クイキ</t>
    </rPh>
    <rPh sb="9" eb="11">
      <t>チイキ</t>
    </rPh>
    <rPh sb="12" eb="14">
      <t>チク</t>
    </rPh>
    <rPh sb="14" eb="15">
      <t>マタ</t>
    </rPh>
    <rPh sb="16" eb="18">
      <t>ガイク</t>
    </rPh>
    <phoneticPr fontId="4"/>
  </si>
  <si>
    <t>15．工事着手予定年月日　]</t>
    <rPh sb="3" eb="5">
      <t>コウジ</t>
    </rPh>
    <rPh sb="5" eb="7">
      <t>チャクシュ</t>
    </rPh>
    <rPh sb="7" eb="9">
      <t>ヨテイ</t>
    </rPh>
    <rPh sb="9" eb="12">
      <t>ネンガッピ</t>
    </rPh>
    <phoneticPr fontId="4"/>
  </si>
  <si>
    <t>6．工事施工者　]</t>
    <rPh sb="2" eb="4">
      <t>コウジ</t>
    </rPh>
    <rPh sb="4" eb="6">
      <t>セコウ</t>
    </rPh>
    <rPh sb="6" eb="7">
      <t>セッケイシャ</t>
    </rPh>
    <phoneticPr fontId="4"/>
  </si>
  <si>
    <t>6．道路　]</t>
    <rPh sb="2" eb="4">
      <t>ドウロ</t>
    </rPh>
    <phoneticPr fontId="4"/>
  </si>
  <si>
    <t>16．工事完了予定年月日　]</t>
    <rPh sb="3" eb="5">
      <t>コウジ</t>
    </rPh>
    <rPh sb="5" eb="7">
      <t>カンリョウ</t>
    </rPh>
    <rPh sb="7" eb="9">
      <t>ヨテイ</t>
    </rPh>
    <rPh sb="9" eb="12">
      <t>ネンガッピ</t>
    </rPh>
    <phoneticPr fontId="4"/>
  </si>
  <si>
    <t>7．構造計算適合性判定の申請]</t>
    <rPh sb="2" eb="4">
      <t>コウゾウ</t>
    </rPh>
    <rPh sb="4" eb="6">
      <t>ケイサン</t>
    </rPh>
    <rPh sb="6" eb="9">
      <t>テキゴウセイ</t>
    </rPh>
    <rPh sb="9" eb="11">
      <t>ハンテイ</t>
    </rPh>
    <rPh sb="12" eb="14">
      <t>シンセイ</t>
    </rPh>
    <phoneticPr fontId="4"/>
  </si>
  <si>
    <t>7．敷地面積　]</t>
    <rPh sb="2" eb="4">
      <t>シキチ</t>
    </rPh>
    <rPh sb="4" eb="6">
      <t>メンセキ</t>
    </rPh>
    <phoneticPr fontId="4"/>
  </si>
  <si>
    <t>17．特定工程終了予定年月日　]</t>
    <rPh sb="3" eb="5">
      <t>トクテイ</t>
    </rPh>
    <rPh sb="5" eb="7">
      <t>コウテイ</t>
    </rPh>
    <rPh sb="7" eb="9">
      <t>シュウリョウ</t>
    </rPh>
    <rPh sb="9" eb="11">
      <t>ヨテイ</t>
    </rPh>
    <rPh sb="11" eb="14">
      <t>ネンガッピ</t>
    </rPh>
    <phoneticPr fontId="4"/>
  </si>
  <si>
    <t>8．主要用途　]</t>
    <rPh sb="2" eb="4">
      <t>シュヨウ</t>
    </rPh>
    <rPh sb="4" eb="6">
      <t>ヨウト</t>
    </rPh>
    <phoneticPr fontId="4"/>
  </si>
  <si>
    <t>18．その他必要な事項　]</t>
    <rPh sb="5" eb="6">
      <t>タ</t>
    </rPh>
    <rPh sb="6" eb="8">
      <t>ヒツヨウ</t>
    </rPh>
    <rPh sb="9" eb="11">
      <t>ジコウ</t>
    </rPh>
    <phoneticPr fontId="4"/>
  </si>
  <si>
    <t>9．備考　]</t>
    <rPh sb="2" eb="4">
      <t>ビコウ</t>
    </rPh>
    <phoneticPr fontId="4"/>
  </si>
  <si>
    <t>9．工事種別　]</t>
    <rPh sb="2" eb="4">
      <t>コウジ</t>
    </rPh>
    <rPh sb="4" eb="6">
      <t>シュベツ</t>
    </rPh>
    <phoneticPr fontId="4"/>
  </si>
  <si>
    <t>19．備考　]</t>
    <rPh sb="3" eb="5">
      <t>ビコウ</t>
    </rPh>
    <phoneticPr fontId="4"/>
  </si>
  <si>
    <t>10．建築面積　]</t>
    <rPh sb="3" eb="5">
      <t>ケンチク</t>
    </rPh>
    <rPh sb="5" eb="7">
      <t>メンセキ</t>
    </rPh>
    <phoneticPr fontId="4"/>
  </si>
  <si>
    <t>【ｲ．氏名のフリガナ】</t>
  </si>
  <si>
    <t>【ﾛ．氏名】</t>
  </si>
  <si>
    <t>【ﾊ．郵便番号】</t>
  </si>
  <si>
    <t>【ﾆ．住所】</t>
  </si>
  <si>
    <t>【ﾎ．電話番号】</t>
  </si>
  <si>
    <t>【ｲ．資格】</t>
  </si>
  <si>
    <t>【ﾊ．建築士事務所名】</t>
  </si>
  <si>
    <t>【ﾆ．郵便番号】</t>
  </si>
  <si>
    <t>【ﾎ．所在地】</t>
  </si>
  <si>
    <t>【ﾍ．電話番号】</t>
  </si>
  <si>
    <t>【ト．作成又は確認した設計図書】</t>
    <rPh sb="3" eb="5">
      <t>サクセイ</t>
    </rPh>
    <rPh sb="11" eb="13">
      <t>セッケイ</t>
    </rPh>
    <rPh sb="13" eb="15">
      <t>トショ</t>
    </rPh>
    <phoneticPr fontId="4"/>
  </si>
  <si>
    <t>【ト．作成又は確認した設計図書】</t>
    <rPh sb="3" eb="5">
      <t>サクセイ</t>
    </rPh>
    <rPh sb="5" eb="6">
      <t>マタ</t>
    </rPh>
    <rPh sb="7" eb="9">
      <t>カクニン</t>
    </rPh>
    <rPh sb="11" eb="13">
      <t>セッケイ</t>
    </rPh>
    <rPh sb="13" eb="15">
      <t>トショ</t>
    </rPh>
    <phoneticPr fontId="4"/>
  </si>
  <si>
    <t>【ﾛ．勤務先】</t>
  </si>
  <si>
    <t>【ﾆ．所在地】</t>
  </si>
  <si>
    <t>【ﾍ．登録番号】</t>
    <rPh sb="3" eb="5">
      <t>トウロク</t>
    </rPh>
    <rPh sb="5" eb="7">
      <t>バンゴウ</t>
    </rPh>
    <phoneticPr fontId="4"/>
  </si>
  <si>
    <t>【ﾄ．意見を聴いた設計図書】</t>
    <rPh sb="3" eb="5">
      <t>イケン</t>
    </rPh>
    <rPh sb="6" eb="7">
      <t>キ</t>
    </rPh>
    <rPh sb="9" eb="11">
      <t>セッケイ</t>
    </rPh>
    <rPh sb="11" eb="13">
      <t>トショ</t>
    </rPh>
    <phoneticPr fontId="4"/>
  </si>
  <si>
    <t>【ト．工事と照合する（した）設計図書】</t>
    <rPh sb="3" eb="5">
      <t>コウジ</t>
    </rPh>
    <rPh sb="6" eb="8">
      <t>ショウゴウ</t>
    </rPh>
    <rPh sb="14" eb="16">
      <t>セッケイ</t>
    </rPh>
    <rPh sb="16" eb="18">
      <t>トショ</t>
    </rPh>
    <phoneticPr fontId="4"/>
  </si>
  <si>
    <t>【ﾛ．営業所名】</t>
    <rPh sb="3" eb="6">
      <t>エイギョウショ</t>
    </rPh>
    <rPh sb="6" eb="7">
      <t>メイ</t>
    </rPh>
    <phoneticPr fontId="4"/>
  </si>
  <si>
    <t>【ｲ．幅員】</t>
  </si>
  <si>
    <t>【ﾛ．敷地と接している部分の長さ】</t>
  </si>
  <si>
    <t>【ｲ．敷地面積】</t>
  </si>
  <si>
    <t>【ﾛ．用途地域】</t>
  </si>
  <si>
    <t>【ﾊ．建築基準法第52条第1項及び第2項の規定による建築物の容積率】</t>
  </si>
  <si>
    <t>【ﾆ．建築基準法第53条第1項の規定による建築物の建蔽率】</t>
    <rPh sb="25" eb="27">
      <t>ケンペイ</t>
    </rPh>
    <rPh sb="27" eb="28">
      <t>リツ</t>
    </rPh>
    <phoneticPr fontId="4"/>
  </si>
  <si>
    <t>【ﾎ．敷地面積の合計】</t>
  </si>
  <si>
    <t>【ﾍ．敷地に建築可能な延べ面積を敷地面積で除した数値】</t>
  </si>
  <si>
    <t>【ﾄ．敷地に建築可能な建築面積を敷地面積で除した数値】　</t>
  </si>
  <si>
    <t>【ﾁ．備考】</t>
  </si>
  <si>
    <t>【ｲ．申請に係る建築物の数】</t>
  </si>
  <si>
    <t>【ﾛ．同一敷地内の他の建築物の数】</t>
  </si>
  <si>
    <t>【ｲ．最高の高さ】</t>
  </si>
  <si>
    <t>【ﾛ．階数】</t>
  </si>
  <si>
    <t>【ﾊ．構造】</t>
  </si>
  <si>
    <t>【ニ．建築基準法第56条7項の規定による特例の適用の有無】</t>
  </si>
  <si>
    <t>【ホ．適用があるときは、特例の区分】</t>
  </si>
  <si>
    <t>【ｲ．地階を除く階数】</t>
  </si>
  <si>
    <t>【ﾛ．地階の階数】</t>
  </si>
  <si>
    <t>【ﾊ．昇降機塔等の階の数】</t>
  </si>
  <si>
    <t>【ﾆ．地階の倉庫等の階の数】</t>
  </si>
  <si>
    <t>【ﾛ．最高の軒の高さ】</t>
  </si>
  <si>
    <t>【1．番　号】</t>
  </si>
  <si>
    <t>【2．階】</t>
  </si>
  <si>
    <t>【3．柱の小径】</t>
  </si>
  <si>
    <t>【4．横架材間の垂直距離】</t>
  </si>
  <si>
    <t>【5．階の高さ】</t>
  </si>
  <si>
    <t>【6．天井】　　　　　【ｲ．居室の天井の高さ】</t>
    <rPh sb="3" eb="5">
      <t>テンジョウ</t>
    </rPh>
    <phoneticPr fontId="4"/>
  </si>
  <si>
    <t>　　　　　　　　　　 【ﾛ．建築基準法施行令第39条第3項に規定する特定天井】</t>
  </si>
  <si>
    <t>【7．用途別床面積】</t>
  </si>
  <si>
    <t>【8．その他必要な事項】</t>
  </si>
  <si>
    <t>【9．備　考】</t>
  </si>
  <si>
    <t>1．</t>
  </si>
  <si>
    <t>2．</t>
  </si>
  <si>
    <t>3．</t>
  </si>
  <si>
    <t>4．</t>
  </si>
  <si>
    <t>5．</t>
  </si>
  <si>
    <t>6．</t>
  </si>
  <si>
    <t>7．</t>
  </si>
  <si>
    <t>8．</t>
  </si>
  <si>
    <t>11)</t>
    <phoneticPr fontId="2"/>
  </si>
  <si>
    <t>建築物の名称又は工事名が定まっているときは、９欄に記入してください。</t>
    <phoneticPr fontId="2"/>
  </si>
  <si>
    <t>４月１日改訂に伴う項目追加</t>
    <rPh sb="1" eb="2">
      <t>ガツ</t>
    </rPh>
    <rPh sb="3" eb="4">
      <t>ニチ</t>
    </rPh>
    <rPh sb="4" eb="6">
      <t>カイテイ</t>
    </rPh>
    <rPh sb="7" eb="8">
      <t>トモナ</t>
    </rPh>
    <rPh sb="9" eb="11">
      <t>コウモク</t>
    </rPh>
    <rPh sb="11" eb="13">
      <t>ツイカ</t>
    </rPh>
    <phoneticPr fontId="2"/>
  </si>
  <si>
    <t>確認申請書（第二号様式）第二面【8.】の追加</t>
    <rPh sb="0" eb="2">
      <t>カクニン</t>
    </rPh>
    <rPh sb="2" eb="5">
      <t>シンセイショ</t>
    </rPh>
    <rPh sb="6" eb="7">
      <t>ダイ</t>
    </rPh>
    <rPh sb="7" eb="9">
      <t>２ゴウ</t>
    </rPh>
    <rPh sb="9" eb="11">
      <t>ヨウシキ</t>
    </rPh>
    <rPh sb="12" eb="13">
      <t>ダイ</t>
    </rPh>
    <rPh sb="13" eb="15">
      <t>２メン</t>
    </rPh>
    <rPh sb="20" eb="22">
      <t>ツイカ</t>
    </rPh>
    <phoneticPr fontId="2"/>
  </si>
  <si>
    <t>省エネ法確保計画の提出_提出先所在地1</t>
    <rPh sb="0" eb="1">
      <t>ショウ</t>
    </rPh>
    <rPh sb="3" eb="4">
      <t>ホウ</t>
    </rPh>
    <rPh sb="4" eb="6">
      <t>カクホ</t>
    </rPh>
    <rPh sb="6" eb="8">
      <t>ケイカク</t>
    </rPh>
    <rPh sb="9" eb="11">
      <t>テイシュツ</t>
    </rPh>
    <rPh sb="12" eb="14">
      <t>テイシュツ</t>
    </rPh>
    <rPh sb="14" eb="15">
      <t>サキ</t>
    </rPh>
    <rPh sb="15" eb="18">
      <t>ショザイチ</t>
    </rPh>
    <phoneticPr fontId="2"/>
  </si>
  <si>
    <t>省エネ法確保計画の提出_提出先所在地2</t>
    <rPh sb="0" eb="1">
      <t>ショウ</t>
    </rPh>
    <rPh sb="3" eb="4">
      <t>ホウ</t>
    </rPh>
    <rPh sb="4" eb="6">
      <t>カクホ</t>
    </rPh>
    <rPh sb="6" eb="8">
      <t>ケイカク</t>
    </rPh>
    <rPh sb="9" eb="11">
      <t>テイシュツ</t>
    </rPh>
    <rPh sb="12" eb="14">
      <t>テイシュツ</t>
    </rPh>
    <rPh sb="14" eb="15">
      <t>サキ</t>
    </rPh>
    <rPh sb="15" eb="18">
      <t>ショザイチ</t>
    </rPh>
    <phoneticPr fontId="2"/>
  </si>
  <si>
    <t>＊</t>
    <phoneticPr fontId="4"/>
  </si>
  <si>
    <t>建築主等には、設置者及び築造主を含みます。</t>
    <phoneticPr fontId="2"/>
  </si>
  <si>
    <t>提出済</t>
    <rPh sb="0" eb="2">
      <t>テイシュツ</t>
    </rPh>
    <rPh sb="2" eb="3">
      <t>ズミ</t>
    </rPh>
    <phoneticPr fontId="2"/>
  </si>
  <si>
    <t>未提出</t>
    <rPh sb="0" eb="1">
      <t>ミ</t>
    </rPh>
    <rPh sb="1" eb="3">
      <t>テイシュツ</t>
    </rPh>
    <phoneticPr fontId="2"/>
  </si>
  <si>
    <t>大阪府知事</t>
    <rPh sb="0" eb="2">
      <t>オオサカ</t>
    </rPh>
    <rPh sb="2" eb="5">
      <t>フチジ</t>
    </rPh>
    <phoneticPr fontId="2"/>
  </si>
  <si>
    <t>様式C-06</t>
    <phoneticPr fontId="4"/>
  </si>
  <si>
    <t>（７）</t>
    <phoneticPr fontId="2"/>
  </si>
  <si>
    <t>確認済証交付後確認済証（原本）添付の有無</t>
    <phoneticPr fontId="2"/>
  </si>
  <si>
    <t>□</t>
    <phoneticPr fontId="2"/>
  </si>
  <si>
    <t>有</t>
    <rPh sb="0" eb="1">
      <t>アリ</t>
    </rPh>
    <phoneticPr fontId="2"/>
  </si>
  <si>
    <t>□</t>
    <phoneticPr fontId="2"/>
  </si>
  <si>
    <t>無</t>
    <rPh sb="0" eb="1">
      <t>ナシ</t>
    </rPh>
    <phoneticPr fontId="2"/>
  </si>
  <si>
    <t>確認済証等交付後の日付の建築主等の変更で、（６）にチェックのない場合は、無とみなします。</t>
    <phoneticPr fontId="2"/>
  </si>
  <si>
    <t>様式C-07</t>
    <rPh sb="0" eb="2">
      <t>ヨウシキ</t>
    </rPh>
    <phoneticPr fontId="4"/>
  </si>
  <si>
    <t>様式C-08</t>
    <rPh sb="0" eb="2">
      <t>ヨウシキ</t>
    </rPh>
    <phoneticPr fontId="4"/>
  </si>
  <si>
    <t>建築主等変更届、工事監理者届、工事施工者届の様式番号が変更になりました。</t>
    <rPh sb="0" eb="2">
      <t>ケンチク</t>
    </rPh>
    <rPh sb="2" eb="3">
      <t>ヌシ</t>
    </rPh>
    <rPh sb="3" eb="4">
      <t>トウ</t>
    </rPh>
    <rPh sb="4" eb="6">
      <t>ヘンコウ</t>
    </rPh>
    <rPh sb="6" eb="7">
      <t>トドケ</t>
    </rPh>
    <rPh sb="8" eb="10">
      <t>コウジ</t>
    </rPh>
    <rPh sb="10" eb="13">
      <t>カンリシャ</t>
    </rPh>
    <rPh sb="13" eb="14">
      <t>トドケ</t>
    </rPh>
    <rPh sb="15" eb="17">
      <t>コウジ</t>
    </rPh>
    <rPh sb="17" eb="19">
      <t>セコウ</t>
    </rPh>
    <rPh sb="19" eb="20">
      <t>シャ</t>
    </rPh>
    <rPh sb="20" eb="21">
      <t>トドケ</t>
    </rPh>
    <rPh sb="22" eb="24">
      <t>ヨウシキ</t>
    </rPh>
    <rPh sb="24" eb="26">
      <t>バンゴウ</t>
    </rPh>
    <rPh sb="27" eb="29">
      <t>ヘンコウ</t>
    </rPh>
    <phoneticPr fontId="2"/>
  </si>
  <si>
    <t>群馬支店</t>
    <rPh sb="0" eb="2">
      <t>グンマ</t>
    </rPh>
    <rPh sb="2" eb="4">
      <t>シテン</t>
    </rPh>
    <phoneticPr fontId="4"/>
  </si>
  <si>
    <t>　 下記の申請は、都合により取下げたいので、株式会社東日本住宅評価センター確認検査業務規程第４４条第１項の規定により届け出ます。</t>
    <rPh sb="45" eb="46">
      <t>ダイ</t>
    </rPh>
    <rPh sb="48" eb="49">
      <t>ジョウ</t>
    </rPh>
    <rPh sb="49" eb="50">
      <t>ダイ</t>
    </rPh>
    <rPh sb="51" eb="52">
      <t>コウ</t>
    </rPh>
    <rPh sb="53" eb="55">
      <t>キテイ</t>
    </rPh>
    <phoneticPr fontId="4"/>
  </si>
  <si>
    <t>建築物の用途</t>
    <phoneticPr fontId="2"/>
  </si>
  <si>
    <t>2018年</t>
    <rPh sb="4" eb="5">
      <t>ネン</t>
    </rPh>
    <phoneticPr fontId="2"/>
  </si>
  <si>
    <t>仮使用認定取下げ届を更新しました。</t>
    <rPh sb="0" eb="1">
      <t>カリ</t>
    </rPh>
    <rPh sb="1" eb="3">
      <t>シヨウ</t>
    </rPh>
    <rPh sb="3" eb="5">
      <t>ニンテイ</t>
    </rPh>
    <rPh sb="5" eb="7">
      <t>トリサ</t>
    </rPh>
    <rPh sb="8" eb="9">
      <t>トドケ</t>
    </rPh>
    <rPh sb="10" eb="12">
      <t>コウシン</t>
    </rPh>
    <phoneticPr fontId="2"/>
  </si>
  <si>
    <t>特-29</t>
    <phoneticPr fontId="4"/>
  </si>
  <si>
    <t>特-30</t>
    <phoneticPr fontId="2"/>
  </si>
  <si>
    <t>般-29</t>
    <phoneticPr fontId="2"/>
  </si>
  <si>
    <t>般-30</t>
    <phoneticPr fontId="4"/>
  </si>
  <si>
    <t>延べ面積宅配ボックス申請部分</t>
    <rPh sb="0" eb="1">
      <t>ノ</t>
    </rPh>
    <rPh sb="2" eb="4">
      <t>メンセキ</t>
    </rPh>
    <rPh sb="4" eb="6">
      <t>タクハイ</t>
    </rPh>
    <rPh sb="10" eb="12">
      <t>シンセイ</t>
    </rPh>
    <rPh sb="12" eb="14">
      <t>ブブン</t>
    </rPh>
    <phoneticPr fontId="2"/>
  </si>
  <si>
    <t>延べ面積宅配ボックス申請以外</t>
    <rPh sb="0" eb="1">
      <t>ノ</t>
    </rPh>
    <rPh sb="2" eb="4">
      <t>メンセキ</t>
    </rPh>
    <rPh sb="4" eb="6">
      <t>タクハイ</t>
    </rPh>
    <rPh sb="10" eb="12">
      <t>シンセイ</t>
    </rPh>
    <rPh sb="12" eb="14">
      <t>イガイ</t>
    </rPh>
    <phoneticPr fontId="2"/>
  </si>
  <si>
    <t>延べ面積宅配ボックス申請合計</t>
    <rPh sb="0" eb="1">
      <t>ノ</t>
    </rPh>
    <rPh sb="2" eb="4">
      <t>メンセキ</t>
    </rPh>
    <rPh sb="4" eb="6">
      <t>タクハイ</t>
    </rPh>
    <rPh sb="10" eb="12">
      <t>シンセイ</t>
    </rPh>
    <rPh sb="12" eb="14">
      <t>ゴウケイ</t>
    </rPh>
    <phoneticPr fontId="2"/>
  </si>
  <si>
    <t>宅配ボックスの設置部分]</t>
    <rPh sb="0" eb="2">
      <t>タクハイ</t>
    </rPh>
    <rPh sb="7" eb="9">
      <t>セッチ</t>
    </rPh>
    <rPh sb="9" eb="11">
      <t>ブブン</t>
    </rPh>
    <phoneticPr fontId="4"/>
  </si>
  <si>
    <t>　第　東日本
　　　　　　　　　　　　　　　　　　号</t>
    <rPh sb="1" eb="2">
      <t>ダイ</t>
    </rPh>
    <rPh sb="3" eb="4">
      <t>ヒガシ</t>
    </rPh>
    <rPh sb="4" eb="6">
      <t>ニホン</t>
    </rPh>
    <rPh sb="25" eb="26">
      <t>ゴウ</t>
    </rPh>
    <phoneticPr fontId="4"/>
  </si>
  <si>
    <t>　第　東日本
　　　　　　　　　　　　　　　　　　号</t>
    <rPh sb="1" eb="2">
      <t>ダイ</t>
    </rPh>
    <rPh sb="3" eb="4">
      <t>ヒガシ</t>
    </rPh>
    <rPh sb="4" eb="6">
      <t>ニホン</t>
    </rPh>
    <rPh sb="26" eb="27">
      <t>ゴウ</t>
    </rPh>
    <phoneticPr fontId="4"/>
  </si>
  <si>
    <t>08630</t>
    <phoneticPr fontId="2"/>
  </si>
  <si>
    <t>農産物の生産、集荷、処理又は貯蔵に供するもの</t>
    <phoneticPr fontId="2"/>
  </si>
  <si>
    <t>08640</t>
    <phoneticPr fontId="2"/>
  </si>
  <si>
    <t>農業の生産資材の貯蔵に供するもの</t>
    <phoneticPr fontId="2"/>
  </si>
  <si>
    <t>08650</t>
    <phoneticPr fontId="2"/>
  </si>
  <si>
    <t>田園住居地域及びその周辺の地域で生産された農産物販売店等</t>
    <rPh sb="26" eb="27">
      <t>テン</t>
    </rPh>
    <rPh sb="27" eb="28">
      <t>トウ</t>
    </rPh>
    <phoneticPr fontId="2"/>
  </si>
  <si>
    <t>項目追加</t>
    <rPh sb="0" eb="2">
      <t>コウモク</t>
    </rPh>
    <rPh sb="2" eb="4">
      <t>ツイカ</t>
    </rPh>
    <phoneticPr fontId="2"/>
  </si>
  <si>
    <t>【第三面】【11.延べ面積】【ヌ.宅配ボックスの設置部分】の追加</t>
    <rPh sb="1" eb="2">
      <t>ダイ</t>
    </rPh>
    <rPh sb="2" eb="4">
      <t>サンメン</t>
    </rPh>
    <rPh sb="9" eb="10">
      <t>ノ</t>
    </rPh>
    <rPh sb="11" eb="13">
      <t>メンセキ</t>
    </rPh>
    <rPh sb="17" eb="19">
      <t>タクハイ</t>
    </rPh>
    <rPh sb="24" eb="26">
      <t>セッチ</t>
    </rPh>
    <rPh sb="26" eb="28">
      <t>ブブン</t>
    </rPh>
    <rPh sb="30" eb="32">
      <t>ツイカ</t>
    </rPh>
    <phoneticPr fontId="2"/>
  </si>
  <si>
    <t>確認申請書</t>
    <rPh sb="0" eb="2">
      <t>カクニン</t>
    </rPh>
    <rPh sb="2" eb="5">
      <t>シンセイショ</t>
    </rPh>
    <phoneticPr fontId="2"/>
  </si>
  <si>
    <t>計画変更確認申請書</t>
    <rPh sb="0" eb="4">
      <t>ケイカクヘンコウ</t>
    </rPh>
    <rPh sb="4" eb="6">
      <t>カクニン</t>
    </rPh>
    <rPh sb="6" eb="9">
      <t>シンセイショ</t>
    </rPh>
    <phoneticPr fontId="2"/>
  </si>
  <si>
    <t>(6)</t>
    <phoneticPr fontId="2"/>
  </si>
  <si>
    <t>宅配ボックスの設置部分　100分の１</t>
    <rPh sb="0" eb="2">
      <t>タクハイ</t>
    </rPh>
    <rPh sb="7" eb="9">
      <t>セッチ</t>
    </rPh>
    <rPh sb="9" eb="11">
      <t>ブブン</t>
    </rPh>
    <rPh sb="15" eb="16">
      <t>ブン</t>
    </rPh>
    <phoneticPr fontId="2"/>
  </si>
  <si>
    <t>地階の住宅又は老人ホーム等の部分]</t>
    <rPh sb="12" eb="13">
      <t>トウ</t>
    </rPh>
    <phoneticPr fontId="2"/>
  </si>
  <si>
    <t>共同住宅又は老人ホーム等の共用の廊下等の部分]</t>
    <rPh sb="0" eb="2">
      <t>キョウドウ</t>
    </rPh>
    <rPh sb="2" eb="4">
      <t>ジュウタク</t>
    </rPh>
    <rPh sb="4" eb="5">
      <t>マタ</t>
    </rPh>
    <rPh sb="6" eb="8">
      <t>ロウジン</t>
    </rPh>
    <rPh sb="11" eb="12">
      <t>トウ</t>
    </rPh>
    <rPh sb="13" eb="15">
      <t>キョウヨウ</t>
    </rPh>
    <rPh sb="16" eb="18">
      <t>ロウカ</t>
    </rPh>
    <rPh sb="18" eb="19">
      <t>トウ</t>
    </rPh>
    <rPh sb="20" eb="22">
      <t>ブブン</t>
    </rPh>
    <phoneticPr fontId="4"/>
  </si>
  <si>
    <t>老人ホーム等の部分]</t>
    <rPh sb="5" eb="6">
      <t>トウ</t>
    </rPh>
    <phoneticPr fontId="2"/>
  </si>
  <si>
    <t>センターが保有する本建築物の省エネ適合判定通知書又はその写し、及び適合性判定を受けた図書を施行規則第4条に規定する図書に代える</t>
    <rPh sb="5" eb="7">
      <t>ホユウ</t>
    </rPh>
    <rPh sb="9" eb="10">
      <t>ホン</t>
    </rPh>
    <rPh sb="10" eb="13">
      <t>ケンチクブツ</t>
    </rPh>
    <rPh sb="14" eb="15">
      <t>ショウ</t>
    </rPh>
    <rPh sb="17" eb="19">
      <t>テキゴウ</t>
    </rPh>
    <rPh sb="19" eb="21">
      <t>ハンテイ</t>
    </rPh>
    <rPh sb="21" eb="24">
      <t>ツウチショ</t>
    </rPh>
    <rPh sb="24" eb="25">
      <t>マタ</t>
    </rPh>
    <rPh sb="28" eb="29">
      <t>ウツ</t>
    </rPh>
    <rPh sb="31" eb="32">
      <t>オヨ</t>
    </rPh>
    <rPh sb="33" eb="36">
      <t>テキゴウセイ</t>
    </rPh>
    <rPh sb="36" eb="38">
      <t>ハンテイ</t>
    </rPh>
    <rPh sb="39" eb="40">
      <t>ウ</t>
    </rPh>
    <rPh sb="42" eb="44">
      <t>トショ</t>
    </rPh>
    <rPh sb="45" eb="47">
      <t>セコウ</t>
    </rPh>
    <rPh sb="47" eb="49">
      <t>キソク</t>
    </rPh>
    <rPh sb="49" eb="50">
      <t>ダイ</t>
    </rPh>
    <rPh sb="51" eb="52">
      <t>ジョウ</t>
    </rPh>
    <rPh sb="53" eb="55">
      <t>キテイ</t>
    </rPh>
    <rPh sb="57" eb="59">
      <t>トショ</t>
    </rPh>
    <rPh sb="60" eb="61">
      <t>カ</t>
    </rPh>
    <phoneticPr fontId="2"/>
  </si>
  <si>
    <t>令和</t>
  </si>
  <si>
    <t>令和</t>
    <phoneticPr fontId="4"/>
  </si>
  <si>
    <t>令和</t>
    <phoneticPr fontId="4"/>
  </si>
  <si>
    <t>令和</t>
    <phoneticPr fontId="2"/>
  </si>
  <si>
    <t>　 令和　　</t>
  </si>
  <si>
    <t>2019年</t>
    <rPh sb="4" eb="5">
      <t>ネン</t>
    </rPh>
    <phoneticPr fontId="2"/>
  </si>
  <si>
    <t>新元号対応</t>
    <rPh sb="0" eb="3">
      <t>シンゲンゴウ</t>
    </rPh>
    <rPh sb="3" eb="5">
      <t>タイオウ</t>
    </rPh>
    <phoneticPr fontId="2"/>
  </si>
  <si>
    <t>）建築士事務所　（</t>
    <rPh sb="3" eb="4">
      <t>シ</t>
    </rPh>
    <phoneticPr fontId="2"/>
  </si>
  <si>
    <t>（記入例：　2019年5月1日　）</t>
    <rPh sb="1" eb="3">
      <t>キニュウ</t>
    </rPh>
    <rPh sb="3" eb="4">
      <t>レイ</t>
    </rPh>
    <rPh sb="10" eb="11">
      <t>ネン</t>
    </rPh>
    <rPh sb="12" eb="13">
      <t>ガツ</t>
    </rPh>
    <rPh sb="14" eb="15">
      <t>ニチ</t>
    </rPh>
    <phoneticPr fontId="4"/>
  </si>
  <si>
    <t>　　 　　　年　　 　月　　 　日</t>
    <rPh sb="6" eb="7">
      <t>ネン</t>
    </rPh>
    <rPh sb="11" eb="12">
      <t>ツキ</t>
    </rPh>
    <rPh sb="16" eb="17">
      <t>ヒ</t>
    </rPh>
    <phoneticPr fontId="4"/>
  </si>
  <si>
    <t>　　　　　年　　　月　　　日</t>
  </si>
  <si>
    <t>　　　　　年　　　月　　　日</t>
    <rPh sb="5" eb="6">
      <t>ネン</t>
    </rPh>
    <rPh sb="9" eb="10">
      <t>ガツ</t>
    </rPh>
    <rPh sb="13" eb="14">
      <t>ヒ</t>
    </rPh>
    <phoneticPr fontId="4"/>
  </si>
  <si>
    <t>【ハ.交付年月日】　　　　 　年　　 月　　 日</t>
    <rPh sb="3" eb="5">
      <t>コウフ</t>
    </rPh>
    <rPh sb="5" eb="8">
      <t>ネンガッピ</t>
    </rPh>
    <rPh sb="15" eb="16">
      <t>ネン</t>
    </rPh>
    <rPh sb="19" eb="20">
      <t>ガツ</t>
    </rPh>
    <rPh sb="23" eb="24">
      <t>ヒ</t>
    </rPh>
    <phoneticPr fontId="4"/>
  </si>
  <si>
    <t>【ホ.交付年月日】　　　　 　年　 　月　 　日</t>
    <rPh sb="3" eb="5">
      <t>コウフ</t>
    </rPh>
    <rPh sb="5" eb="8">
      <t>ネンガッピ</t>
    </rPh>
    <rPh sb="15" eb="16">
      <t>ネン</t>
    </rPh>
    <rPh sb="19" eb="20">
      <t>ガツ</t>
    </rPh>
    <rPh sb="23" eb="24">
      <t>ヒ</t>
    </rPh>
    <phoneticPr fontId="4"/>
  </si>
  <si>
    <t>　　　　　　年　　　月　　　日</t>
  </si>
  <si>
    <t>　　　　　　年　　　月　　　日</t>
    <rPh sb="6" eb="7">
      <t>ネン</t>
    </rPh>
    <rPh sb="10" eb="11">
      <t>ガツ</t>
    </rPh>
    <rPh sb="14" eb="15">
      <t>ヒ</t>
    </rPh>
    <phoneticPr fontId="4"/>
  </si>
  <si>
    <t>【ニ.交付年月日】　　　　 　年　　 月 　　日</t>
    <rPh sb="3" eb="5">
      <t>コウフ</t>
    </rPh>
    <rPh sb="5" eb="8">
      <t>ネンガッピ</t>
    </rPh>
    <rPh sb="15" eb="16">
      <t>ネン</t>
    </rPh>
    <rPh sb="19" eb="20">
      <t>ガツ</t>
    </rPh>
    <rPh sb="23" eb="24">
      <t>ヒ</t>
    </rPh>
    <phoneticPr fontId="4"/>
  </si>
  <si>
    <t>　　　　　  年　　  月　　  日</t>
  </si>
  <si>
    <t>（記入例：　２０１９年６月７日　）</t>
    <rPh sb="1" eb="3">
      <t>キニュウ</t>
    </rPh>
    <rPh sb="3" eb="4">
      <t>レイ</t>
    </rPh>
    <rPh sb="10" eb="11">
      <t>ネン</t>
    </rPh>
    <rPh sb="12" eb="13">
      <t>ガツ</t>
    </rPh>
    <rPh sb="14" eb="15">
      <t>ニチ</t>
    </rPh>
    <phoneticPr fontId="4"/>
  </si>
  <si>
    <t>　　　　　 　 年　　 　 月　　  　日</t>
    <rPh sb="8" eb="9">
      <t>ネン</t>
    </rPh>
    <rPh sb="14" eb="15">
      <t>ツキ</t>
    </rPh>
    <rPh sb="20" eb="21">
      <t>ヒ</t>
    </rPh>
    <phoneticPr fontId="4"/>
  </si>
  <si>
    <t>　　　　　年　　月　　日</t>
  </si>
  <si>
    <t>　　　　　年　　月　　日</t>
    <phoneticPr fontId="2"/>
  </si>
  <si>
    <t>　　　　　 年　　月　　日</t>
    <phoneticPr fontId="2"/>
  </si>
  <si>
    <t>　　　 　　　年　　 　月　　 　日</t>
    <rPh sb="7" eb="8">
      <t>ネン</t>
    </rPh>
    <rPh sb="12" eb="13">
      <t>ツキ</t>
    </rPh>
    <rPh sb="17" eb="18">
      <t>ヒ</t>
    </rPh>
    <phoneticPr fontId="4"/>
  </si>
  <si>
    <t>　　　</t>
  </si>
  <si>
    <t>　　　　　　年　　　　月　　　　日</t>
  </si>
  <si>
    <t>工業専用地域</t>
  </si>
  <si>
    <t>田園住居地域</t>
    <rPh sb="0" eb="2">
      <t>デンエン</t>
    </rPh>
    <rPh sb="2" eb="4">
      <t>ジュウキョ</t>
    </rPh>
    <rPh sb="4" eb="6">
      <t>チイキ</t>
    </rPh>
    <phoneticPr fontId="4"/>
  </si>
  <si>
    <t>確認申請書</t>
    <rPh sb="0" eb="2">
      <t>カクニン</t>
    </rPh>
    <rPh sb="2" eb="5">
      <t>シンセイショ</t>
    </rPh>
    <phoneticPr fontId="2"/>
  </si>
  <si>
    <t>第4面　項目修正、追加</t>
    <rPh sb="0" eb="1">
      <t>ダイ</t>
    </rPh>
    <rPh sb="2" eb="3">
      <t>メン</t>
    </rPh>
    <rPh sb="4" eb="6">
      <t>コウモク</t>
    </rPh>
    <rPh sb="6" eb="8">
      <t>シュウセイ</t>
    </rPh>
    <rPh sb="9" eb="11">
      <t>ツイカ</t>
    </rPh>
    <phoneticPr fontId="2"/>
  </si>
  <si>
    <t>耐火構造</t>
    <rPh sb="0" eb="2">
      <t>タイカ</t>
    </rPh>
    <rPh sb="2" eb="4">
      <t>コウゾウ</t>
    </rPh>
    <phoneticPr fontId="2"/>
  </si>
  <si>
    <t>準耐火構造</t>
    <rPh sb="0" eb="1">
      <t>ジュン</t>
    </rPh>
    <rPh sb="1" eb="3">
      <t>タイカ</t>
    </rPh>
    <rPh sb="3" eb="5">
      <t>コウゾウ</t>
    </rPh>
    <phoneticPr fontId="2"/>
  </si>
  <si>
    <t>準耐火構造と同等の準耐火性能を有する構造（ロ－1）</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</si>
  <si>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準耐火構造と同等の準耐火性能を有する構造（ロ－2）</t>
    <rPh sb="0" eb="1">
      <t>ジュン</t>
    </rPh>
    <rPh sb="1" eb="3">
      <t>タイカ</t>
    </rPh>
    <rPh sb="3" eb="5">
      <t>コウゾウ</t>
    </rPh>
    <rPh sb="6" eb="8">
      <t>ドウトウ</t>
    </rPh>
    <rPh sb="9" eb="10">
      <t>ジュン</t>
    </rPh>
    <rPh sb="10" eb="12">
      <t>タイカ</t>
    </rPh>
    <rPh sb="12" eb="14">
      <t>セイノウ</t>
    </rPh>
    <rPh sb="15" eb="16">
      <t>ユウ</t>
    </rPh>
    <rPh sb="18" eb="20">
      <t>コウゾウ</t>
    </rPh>
    <phoneticPr fontId="2"/>
  </si>
  <si>
    <t>5．主要構造部　]</t>
    <rPh sb="2" eb="4">
      <t>シュヨウ</t>
    </rPh>
    <rPh sb="4" eb="6">
      <t>コウゾウ</t>
    </rPh>
    <rPh sb="6" eb="7">
      <t>ブ</t>
    </rPh>
    <phoneticPr fontId="4"/>
  </si>
  <si>
    <t>6．建築基準法第21条及び第27条の規定の適用　]</t>
    <rPh sb="2" eb="4">
      <t>ケンチク</t>
    </rPh>
    <rPh sb="4" eb="7">
      <t>キジュンホウ</t>
    </rPh>
    <rPh sb="7" eb="8">
      <t>ダイ</t>
    </rPh>
    <rPh sb="10" eb="11">
      <t>ジョウ</t>
    </rPh>
    <rPh sb="11" eb="12">
      <t>オヨ</t>
    </rPh>
    <rPh sb="13" eb="14">
      <t>ダイ</t>
    </rPh>
    <rPh sb="16" eb="17">
      <t>ジョウ</t>
    </rPh>
    <rPh sb="18" eb="20">
      <t>キテイ</t>
    </rPh>
    <rPh sb="21" eb="23">
      <t>テキヨウ</t>
    </rPh>
    <phoneticPr fontId="4"/>
  </si>
  <si>
    <t>建築基準法施行令第109条の５第1号に掲げる基準に適合する構造</t>
    <rPh sb="0" eb="2">
      <t>ケンチク</t>
    </rPh>
    <rPh sb="2" eb="5">
      <t>キジュンホウ</t>
    </rPh>
    <rPh sb="5" eb="7">
      <t>セコウ</t>
    </rPh>
    <rPh sb="7" eb="8">
      <t>レイ</t>
    </rPh>
    <rPh sb="8" eb="9">
      <t>ダイ</t>
    </rPh>
    <rPh sb="12" eb="13">
      <t>ジョウ</t>
    </rPh>
    <rPh sb="15" eb="16">
      <t>ダイ</t>
    </rPh>
    <rPh sb="17" eb="18">
      <t>ゴウ</t>
    </rPh>
    <rPh sb="19" eb="20">
      <t>カカ</t>
    </rPh>
    <rPh sb="22" eb="24">
      <t>キジュン</t>
    </rPh>
    <rPh sb="25" eb="27">
      <t>テキゴウ</t>
    </rPh>
    <rPh sb="29" eb="31">
      <t>コウゾウ</t>
    </rPh>
    <phoneticPr fontId="2"/>
  </si>
  <si>
    <t>建築基準法第21条第1項ただし書に該当する建築物</t>
    <rPh sb="0" eb="2">
      <t>ケンチク</t>
    </rPh>
    <rPh sb="2" eb="5">
      <t>キジュンホウ</t>
    </rPh>
    <rPh sb="5" eb="6">
      <t>ダイ</t>
    </rPh>
    <rPh sb="8" eb="9">
      <t>ジョウ</t>
    </rPh>
    <rPh sb="9" eb="10">
      <t>ダイ</t>
    </rPh>
    <rPh sb="11" eb="12">
      <t>コウ</t>
    </rPh>
    <rPh sb="15" eb="16">
      <t>ガキ</t>
    </rPh>
    <rPh sb="17" eb="19">
      <t>ガイトウ</t>
    </rPh>
    <rPh sb="21" eb="24">
      <t>ケンチクブツ</t>
    </rPh>
    <phoneticPr fontId="2"/>
  </si>
  <si>
    <t>建築基準法施行令第110条第1号に掲げる基準に適合する構造</t>
    <rPh sb="0" eb="2">
      <t>ケンチク</t>
    </rPh>
    <rPh sb="2" eb="5">
      <t>キジュンホウ</t>
    </rPh>
    <rPh sb="5" eb="7">
      <t>セコウ</t>
    </rPh>
    <rPh sb="7" eb="8">
      <t>レイ</t>
    </rPh>
    <rPh sb="8" eb="9">
      <t>ダイ</t>
    </rPh>
    <rPh sb="12" eb="13">
      <t>ジョウ</t>
    </rPh>
    <rPh sb="13" eb="14">
      <t>ダイ</t>
    </rPh>
    <rPh sb="15" eb="16">
      <t>ゴウ</t>
    </rPh>
    <rPh sb="17" eb="18">
      <t>カカ</t>
    </rPh>
    <rPh sb="20" eb="22">
      <t>キジュン</t>
    </rPh>
    <rPh sb="23" eb="25">
      <t>テキゴウ</t>
    </rPh>
    <rPh sb="27" eb="29">
      <t>コウゾウ</t>
    </rPh>
    <phoneticPr fontId="2"/>
  </si>
  <si>
    <t>延焼防止建築物</t>
    <rPh sb="0" eb="2">
      <t>エンショウ</t>
    </rPh>
    <rPh sb="2" eb="4">
      <t>ボウシ</t>
    </rPh>
    <rPh sb="4" eb="7">
      <t>ケンチクブツ</t>
    </rPh>
    <phoneticPr fontId="2"/>
  </si>
  <si>
    <t>8．階数　]</t>
    <rPh sb="2" eb="4">
      <t>カイスウ</t>
    </rPh>
    <phoneticPr fontId="4"/>
  </si>
  <si>
    <t>9．高さ　]</t>
    <rPh sb="2" eb="3">
      <t>タカ</t>
    </rPh>
    <phoneticPr fontId="4"/>
  </si>
  <si>
    <t>10．建築設備の種類]</t>
    <rPh sb="3" eb="5">
      <t>ケンチク</t>
    </rPh>
    <rPh sb="5" eb="7">
      <t>セツビ</t>
    </rPh>
    <rPh sb="8" eb="10">
      <t>シュルイ</t>
    </rPh>
    <phoneticPr fontId="4"/>
  </si>
  <si>
    <t>11．確認の特例　]</t>
    <rPh sb="3" eb="5">
      <t>カクニン</t>
    </rPh>
    <rPh sb="6" eb="8">
      <t>トクレイ</t>
    </rPh>
    <phoneticPr fontId="4"/>
  </si>
  <si>
    <t>12．床面積　]</t>
    <rPh sb="3" eb="6">
      <t>ユカメンセキ</t>
    </rPh>
    <phoneticPr fontId="4"/>
  </si>
  <si>
    <t>13．屋根　]</t>
    <rPh sb="3" eb="5">
      <t>ヤネ</t>
    </rPh>
    <phoneticPr fontId="4"/>
  </si>
  <si>
    <t>14．外壁　]</t>
    <rPh sb="3" eb="5">
      <t>ガイヘキ</t>
    </rPh>
    <phoneticPr fontId="4"/>
  </si>
  <si>
    <t>15．軒裏　]</t>
    <rPh sb="3" eb="4">
      <t>ノキ</t>
    </rPh>
    <rPh sb="4" eb="5">
      <t>ウラ</t>
    </rPh>
    <phoneticPr fontId="4"/>
  </si>
  <si>
    <t>16．居室の床の高さ]</t>
    <rPh sb="3" eb="5">
      <t>キョシツ</t>
    </rPh>
    <rPh sb="6" eb="7">
      <t>ユカ</t>
    </rPh>
    <rPh sb="8" eb="9">
      <t>タカ</t>
    </rPh>
    <phoneticPr fontId="4"/>
  </si>
  <si>
    <t>17．便所の種類　]</t>
    <rPh sb="3" eb="5">
      <t>ベンジョ</t>
    </rPh>
    <rPh sb="6" eb="8">
      <t>シュルイ</t>
    </rPh>
    <phoneticPr fontId="4"/>
  </si>
  <si>
    <t>主要構造部a</t>
  </si>
  <si>
    <t>主要構造部a</t>
    <rPh sb="0" eb="2">
      <t>シュヨウ</t>
    </rPh>
    <rPh sb="2" eb="4">
      <t>コウゾウ</t>
    </rPh>
    <rPh sb="4" eb="5">
      <t>ブ</t>
    </rPh>
    <phoneticPr fontId="2"/>
  </si>
  <si>
    <t>主要構造部b</t>
  </si>
  <si>
    <t>主要構造部b</t>
    <rPh sb="0" eb="2">
      <t>シュヨウ</t>
    </rPh>
    <rPh sb="2" eb="4">
      <t>コウゾウ</t>
    </rPh>
    <rPh sb="4" eb="5">
      <t>ブ</t>
    </rPh>
    <phoneticPr fontId="2"/>
  </si>
  <si>
    <t>主要構造部c</t>
  </si>
  <si>
    <t>主要構造部c</t>
    <rPh sb="0" eb="2">
      <t>シュヨウ</t>
    </rPh>
    <rPh sb="2" eb="4">
      <t>コウゾウ</t>
    </rPh>
    <rPh sb="4" eb="5">
      <t>ブ</t>
    </rPh>
    <phoneticPr fontId="2"/>
  </si>
  <si>
    <t>主要構造部d</t>
  </si>
  <si>
    <t>主要構造部d</t>
    <rPh sb="0" eb="2">
      <t>シュヨウ</t>
    </rPh>
    <rPh sb="2" eb="4">
      <t>コウゾウ</t>
    </rPh>
    <rPh sb="4" eb="5">
      <t>ブ</t>
    </rPh>
    <phoneticPr fontId="2"/>
  </si>
  <si>
    <t>主要構造部e</t>
  </si>
  <si>
    <t>主要構造部e</t>
    <rPh sb="0" eb="2">
      <t>シュヨウ</t>
    </rPh>
    <rPh sb="2" eb="4">
      <t>コウゾウ</t>
    </rPh>
    <rPh sb="4" eb="5">
      <t>ブ</t>
    </rPh>
    <phoneticPr fontId="2"/>
  </si>
  <si>
    <t>第21条27条規定適用a</t>
  </si>
  <si>
    <t>第21条27条規定適用a</t>
    <rPh sb="0" eb="1">
      <t>ダイ</t>
    </rPh>
    <rPh sb="3" eb="4">
      <t>ジョウ</t>
    </rPh>
    <rPh sb="6" eb="7">
      <t>ジョウ</t>
    </rPh>
    <rPh sb="7" eb="9">
      <t>キテイ</t>
    </rPh>
    <rPh sb="9" eb="11">
      <t>テキヨウ</t>
    </rPh>
    <phoneticPr fontId="2"/>
  </si>
  <si>
    <t>第21条27条規定適用b</t>
  </si>
  <si>
    <t>第21条27条規定適用b</t>
    <rPh sb="0" eb="1">
      <t>ダイ</t>
    </rPh>
    <rPh sb="3" eb="4">
      <t>ジョウ</t>
    </rPh>
    <rPh sb="6" eb="7">
      <t>ジョウ</t>
    </rPh>
    <rPh sb="7" eb="9">
      <t>キテイ</t>
    </rPh>
    <rPh sb="9" eb="11">
      <t>テキヨウ</t>
    </rPh>
    <phoneticPr fontId="2"/>
  </si>
  <si>
    <t>第21条27条規定適用c</t>
  </si>
  <si>
    <t>第21条27条規定適用c</t>
    <rPh sb="0" eb="1">
      <t>ダイ</t>
    </rPh>
    <rPh sb="3" eb="4">
      <t>ジョウ</t>
    </rPh>
    <rPh sb="6" eb="7">
      <t>ジョウ</t>
    </rPh>
    <rPh sb="7" eb="9">
      <t>キテイ</t>
    </rPh>
    <rPh sb="9" eb="11">
      <t>テキヨウ</t>
    </rPh>
    <phoneticPr fontId="2"/>
  </si>
  <si>
    <t>防火準防火対策状況a</t>
  </si>
  <si>
    <t>防火準防火対策状況a</t>
    <rPh sb="0" eb="2">
      <t>ボウカ</t>
    </rPh>
    <rPh sb="2" eb="3">
      <t>ジュン</t>
    </rPh>
    <rPh sb="3" eb="5">
      <t>ボウカ</t>
    </rPh>
    <rPh sb="5" eb="7">
      <t>タイサク</t>
    </rPh>
    <rPh sb="7" eb="9">
      <t>ジョウキョウ</t>
    </rPh>
    <phoneticPr fontId="2"/>
  </si>
  <si>
    <t>防火準防火対策状況b</t>
  </si>
  <si>
    <t>防火準防火対策状況b</t>
    <rPh sb="0" eb="2">
      <t>ボウカ</t>
    </rPh>
    <rPh sb="2" eb="3">
      <t>ジュン</t>
    </rPh>
    <rPh sb="3" eb="5">
      <t>ボウカ</t>
    </rPh>
    <rPh sb="5" eb="7">
      <t>タイサク</t>
    </rPh>
    <rPh sb="7" eb="9">
      <t>ジョウキョウ</t>
    </rPh>
    <phoneticPr fontId="2"/>
  </si>
  <si>
    <t>防火準防火対策状況c</t>
  </si>
  <si>
    <t>防火準防火対策状況c</t>
    <rPh sb="0" eb="2">
      <t>ボウカ</t>
    </rPh>
    <rPh sb="2" eb="3">
      <t>ジュン</t>
    </rPh>
    <rPh sb="3" eb="5">
      <t>ボウカ</t>
    </rPh>
    <rPh sb="5" eb="7">
      <t>タイサク</t>
    </rPh>
    <rPh sb="7" eb="9">
      <t>ジョウキョウ</t>
    </rPh>
    <phoneticPr fontId="2"/>
  </si>
  <si>
    <t>主要構造部準耐火時間</t>
    <rPh sb="0" eb="2">
      <t>シュヨウ</t>
    </rPh>
    <rPh sb="2" eb="4">
      <t>コウゾウ</t>
    </rPh>
    <rPh sb="4" eb="5">
      <t>ブ</t>
    </rPh>
    <rPh sb="5" eb="6">
      <t>ジュン</t>
    </rPh>
    <rPh sb="6" eb="8">
      <t>タイカ</t>
    </rPh>
    <rPh sb="8" eb="10">
      <t>ジカン</t>
    </rPh>
    <phoneticPr fontId="2"/>
  </si>
  <si>
    <t>建築基準法施行令第109条の５第１号に掲げる基準に適合する構造</t>
    <rPh sb="0" eb="2">
      <t>ケンチク</t>
    </rPh>
    <rPh sb="2" eb="5">
      <t>キジュンホウ</t>
    </rPh>
    <rPh sb="5" eb="7">
      <t>セコウ</t>
    </rPh>
    <rPh sb="7" eb="8">
      <t>レイ</t>
    </rPh>
    <rPh sb="8" eb="9">
      <t>ダイ</t>
    </rPh>
    <rPh sb="12" eb="13">
      <t>ジョウ</t>
    </rPh>
    <rPh sb="15" eb="16">
      <t>ダイ</t>
    </rPh>
    <rPh sb="17" eb="18">
      <t>ゴウ</t>
    </rPh>
    <rPh sb="19" eb="20">
      <t>カカ</t>
    </rPh>
    <rPh sb="22" eb="24">
      <t>キジュン</t>
    </rPh>
    <rPh sb="25" eb="27">
      <t>テキゴウ</t>
    </rPh>
    <rPh sb="29" eb="31">
      <t>コウゾウ</t>
    </rPh>
    <phoneticPr fontId="2"/>
  </si>
  <si>
    <t>建築基準法第21条第１項ただし書に該当する建築物</t>
    <rPh sb="0" eb="2">
      <t>ケンチク</t>
    </rPh>
    <rPh sb="2" eb="5">
      <t>キジュンホウ</t>
    </rPh>
    <rPh sb="5" eb="6">
      <t>ダイ</t>
    </rPh>
    <rPh sb="8" eb="9">
      <t>ジョウ</t>
    </rPh>
    <rPh sb="9" eb="10">
      <t>ダイ</t>
    </rPh>
    <rPh sb="11" eb="12">
      <t>コウ</t>
    </rPh>
    <rPh sb="15" eb="16">
      <t>ガキ</t>
    </rPh>
    <rPh sb="17" eb="19">
      <t>ガイトウ</t>
    </rPh>
    <rPh sb="21" eb="24">
      <t>ケンチクブツ</t>
    </rPh>
    <phoneticPr fontId="2"/>
  </si>
  <si>
    <t>建築基準法施行令第110条第１号に掲げる基準に適合する構造</t>
    <rPh sb="0" eb="2">
      <t>ケンチク</t>
    </rPh>
    <rPh sb="2" eb="5">
      <t>キジュンホウ</t>
    </rPh>
    <rPh sb="5" eb="7">
      <t>セコウ</t>
    </rPh>
    <rPh sb="7" eb="8">
      <t>レイ</t>
    </rPh>
    <rPh sb="8" eb="9">
      <t>ダイ</t>
    </rPh>
    <rPh sb="12" eb="13">
      <t>ジョウ</t>
    </rPh>
    <rPh sb="13" eb="14">
      <t>ダイ</t>
    </rPh>
    <rPh sb="15" eb="16">
      <t>ゴウ</t>
    </rPh>
    <rPh sb="17" eb="18">
      <t>カカ</t>
    </rPh>
    <rPh sb="20" eb="22">
      <t>キジュン</t>
    </rPh>
    <rPh sb="23" eb="25">
      <t>テキゴウ</t>
    </rPh>
    <rPh sb="27" eb="29">
      <t>コウゾウ</t>
    </rPh>
    <phoneticPr fontId="2"/>
  </si>
  <si>
    <t>５．主要構造部　]</t>
    <rPh sb="2" eb="4">
      <t>シュヨウ</t>
    </rPh>
    <rPh sb="4" eb="6">
      <t>コウゾウ</t>
    </rPh>
    <rPh sb="6" eb="7">
      <t>ブ</t>
    </rPh>
    <phoneticPr fontId="4"/>
  </si>
  <si>
    <t>６．建築基準法第21条及び第27条の規定の適用　]</t>
    <rPh sb="2" eb="4">
      <t>ケンチク</t>
    </rPh>
    <rPh sb="4" eb="7">
      <t>キジュンホウ</t>
    </rPh>
    <rPh sb="7" eb="8">
      <t>ダイ</t>
    </rPh>
    <rPh sb="10" eb="11">
      <t>ジョウ</t>
    </rPh>
    <rPh sb="11" eb="12">
      <t>オヨ</t>
    </rPh>
    <rPh sb="13" eb="14">
      <t>ダイ</t>
    </rPh>
    <rPh sb="16" eb="17">
      <t>ジョウ</t>
    </rPh>
    <rPh sb="18" eb="20">
      <t>キテイ</t>
    </rPh>
    <rPh sb="21" eb="23">
      <t>テキヨウ</t>
    </rPh>
    <phoneticPr fontId="4"/>
  </si>
  <si>
    <t>８．階数　]</t>
    <rPh sb="2" eb="4">
      <t>カイスウ</t>
    </rPh>
    <phoneticPr fontId="4"/>
  </si>
  <si>
    <t>９．高さ　]</t>
    <rPh sb="2" eb="3">
      <t>タカ</t>
    </rPh>
    <phoneticPr fontId="4"/>
  </si>
  <si>
    <t>１０．建築設備の種類　]</t>
    <rPh sb="3" eb="5">
      <t>ケンチク</t>
    </rPh>
    <rPh sb="5" eb="7">
      <t>セツビ</t>
    </rPh>
    <rPh sb="8" eb="10">
      <t>シュルイ</t>
    </rPh>
    <phoneticPr fontId="4"/>
  </si>
  <si>
    <t>１１．確認の特例　]</t>
    <rPh sb="3" eb="5">
      <t>カクニン</t>
    </rPh>
    <rPh sb="6" eb="8">
      <t>トクレイ</t>
    </rPh>
    <phoneticPr fontId="4"/>
  </si>
  <si>
    <t>１２．床面積　]</t>
    <rPh sb="3" eb="6">
      <t>ユカメンセキ</t>
    </rPh>
    <phoneticPr fontId="4"/>
  </si>
  <si>
    <t>１３．屋根　]</t>
    <rPh sb="3" eb="5">
      <t>ヤネ</t>
    </rPh>
    <phoneticPr fontId="4"/>
  </si>
  <si>
    <t>１４．外壁　]</t>
    <rPh sb="3" eb="5">
      <t>ガイヘキ</t>
    </rPh>
    <phoneticPr fontId="4"/>
  </si>
  <si>
    <t>１５．軒裏　]</t>
    <rPh sb="3" eb="4">
      <t>ノキ</t>
    </rPh>
    <rPh sb="4" eb="5">
      <t>ウラ</t>
    </rPh>
    <phoneticPr fontId="4"/>
  </si>
  <si>
    <t>１６．居室の床の高さ　]</t>
    <rPh sb="3" eb="5">
      <t>キョシツ</t>
    </rPh>
    <rPh sb="6" eb="7">
      <t>ユカ</t>
    </rPh>
    <rPh sb="8" eb="9">
      <t>タカ</t>
    </rPh>
    <phoneticPr fontId="4"/>
  </si>
  <si>
    <t>１７．便所の種類　]</t>
    <rPh sb="3" eb="5">
      <t>ベンジョ</t>
    </rPh>
    <rPh sb="6" eb="8">
      <t>シュルイ</t>
    </rPh>
    <phoneticPr fontId="4"/>
  </si>
  <si>
    <t>１８．その他必要な事項　]</t>
    <rPh sb="5" eb="6">
      <t>タ</t>
    </rPh>
    <rPh sb="6" eb="8">
      <t>ヒツヨウ</t>
    </rPh>
    <rPh sb="9" eb="11">
      <t>ジコウ</t>
    </rPh>
    <phoneticPr fontId="4"/>
  </si>
  <si>
    <t>１９．備考　]</t>
    <rPh sb="3" eb="5">
      <t>ビコウ</t>
    </rPh>
    <phoneticPr fontId="4"/>
  </si>
  <si>
    <t>計画変更確認申請書</t>
    <rPh sb="0" eb="2">
      <t>ケイカク</t>
    </rPh>
    <rPh sb="2" eb="4">
      <t>ヘンコウ</t>
    </rPh>
    <rPh sb="4" eb="6">
      <t>カクニン</t>
    </rPh>
    <rPh sb="6" eb="9">
      <t>シンセイショ</t>
    </rPh>
    <phoneticPr fontId="2"/>
  </si>
  <si>
    <t>準延焼防止建築物</t>
  </si>
  <si>
    <t>準延焼防止建築物</t>
    <rPh sb="0" eb="1">
      <t>ジュン</t>
    </rPh>
    <rPh sb="1" eb="3">
      <t>エンショウ</t>
    </rPh>
    <rPh sb="3" eb="5">
      <t>ボウシ</t>
    </rPh>
    <rPh sb="5" eb="8">
      <t>ケンチクブツ</t>
    </rPh>
    <phoneticPr fontId="2"/>
  </si>
  <si>
    <t>工事の完了後においても引き続き同法第３条第２項（同法第８６条の９第１項において準用する場合を含む。）</t>
    <rPh sb="11" eb="12">
      <t>ヒ</t>
    </rPh>
    <rPh sb="13" eb="14">
      <t>ツヅ</t>
    </rPh>
    <rPh sb="15" eb="16">
      <t>ドウ</t>
    </rPh>
    <rPh sb="16" eb="17">
      <t>ホウ</t>
    </rPh>
    <rPh sb="17" eb="18">
      <t>ダイ</t>
    </rPh>
    <rPh sb="19" eb="20">
      <t>ジョウ</t>
    </rPh>
    <rPh sb="20" eb="21">
      <t>ダイ</t>
    </rPh>
    <rPh sb="22" eb="23">
      <t>コウ</t>
    </rPh>
    <rPh sb="24" eb="26">
      <t>ドウホウ</t>
    </rPh>
    <rPh sb="26" eb="27">
      <t>ダイ</t>
    </rPh>
    <rPh sb="29" eb="30">
      <t>ジョウ</t>
    </rPh>
    <rPh sb="32" eb="33">
      <t>ダイ</t>
    </rPh>
    <rPh sb="34" eb="35">
      <t>コウ</t>
    </rPh>
    <rPh sb="39" eb="40">
      <t>ジュン</t>
    </rPh>
    <rPh sb="40" eb="41">
      <t>ヨウ</t>
    </rPh>
    <rPh sb="43" eb="45">
      <t>バアイ</t>
    </rPh>
    <rPh sb="46" eb="47">
      <t>フク</t>
    </rPh>
    <phoneticPr fontId="4"/>
  </si>
  <si>
    <t>添えてください。</t>
    <phoneticPr fontId="2"/>
  </si>
  <si>
    <t>８欄の、｢ニ｣は、建築基準法施行令第２条第１項第８号により階数に算入されない建築物の部分のうち</t>
    <rPh sb="1" eb="2">
      <t>ラン</t>
    </rPh>
    <rPh sb="9" eb="11">
      <t>ケンチク</t>
    </rPh>
    <rPh sb="11" eb="14">
      <t>キジュンホウ</t>
    </rPh>
    <rPh sb="14" eb="16">
      <t>セコウ</t>
    </rPh>
    <rPh sb="16" eb="17">
      <t>レイ</t>
    </rPh>
    <rPh sb="17" eb="18">
      <t>ダイ</t>
    </rPh>
    <rPh sb="19" eb="20">
      <t>ジョウ</t>
    </rPh>
    <rPh sb="20" eb="21">
      <t>ダイ</t>
    </rPh>
    <rPh sb="22" eb="23">
      <t>コウ</t>
    </rPh>
    <rPh sb="23" eb="24">
      <t>ダイ</t>
    </rPh>
    <rPh sb="25" eb="26">
      <t>ゴウ</t>
    </rPh>
    <rPh sb="29" eb="31">
      <t>カイスウ</t>
    </rPh>
    <rPh sb="32" eb="34">
      <t>サンニュウ</t>
    </rPh>
    <rPh sb="38" eb="41">
      <t>ケンチクブツ</t>
    </rPh>
    <rPh sb="42" eb="44">
      <t>ブブン</t>
    </rPh>
    <phoneticPr fontId="4"/>
  </si>
  <si>
    <t>10欄は、別紙にその概要を記載して添えてください。ただし、当該建築設備が特定の建築基準関係規定</t>
    <rPh sb="2" eb="3">
      <t>ラン</t>
    </rPh>
    <rPh sb="5" eb="7">
      <t>ベッシ</t>
    </rPh>
    <rPh sb="10" eb="12">
      <t>ガイヨウ</t>
    </rPh>
    <rPh sb="13" eb="15">
      <t>キサイ</t>
    </rPh>
    <rPh sb="17" eb="18">
      <t>ソ</t>
    </rPh>
    <rPh sb="29" eb="31">
      <t>トウガイ</t>
    </rPh>
    <rPh sb="31" eb="33">
      <t>ケンチク</t>
    </rPh>
    <rPh sb="33" eb="35">
      <t>セツビ</t>
    </rPh>
    <rPh sb="36" eb="38">
      <t>トクテイ</t>
    </rPh>
    <rPh sb="39" eb="41">
      <t>ケンチク</t>
    </rPh>
    <rPh sb="41" eb="43">
      <t>キジュン</t>
    </rPh>
    <rPh sb="43" eb="45">
      <t>カンケイ</t>
    </rPh>
    <rPh sb="45" eb="47">
      <t>キテイ</t>
    </rPh>
    <phoneticPr fontId="4"/>
  </si>
  <si>
    <t>20)</t>
    <phoneticPr fontId="2"/>
  </si>
  <si>
    <t>21)</t>
    <phoneticPr fontId="2"/>
  </si>
  <si>
    <t>12欄の｢イ｣は、最上階から順に記入してください。記入欄が不足する場合には、別紙に必要な事項を</t>
    <rPh sb="2" eb="3">
      <t>ラン</t>
    </rPh>
    <rPh sb="9" eb="12">
      <t>サイジョウカイ</t>
    </rPh>
    <rPh sb="14" eb="15">
      <t>ジュン</t>
    </rPh>
    <rPh sb="16" eb="18">
      <t>キニュウ</t>
    </rPh>
    <rPh sb="25" eb="27">
      <t>キニュウ</t>
    </rPh>
    <rPh sb="27" eb="28">
      <t>ラン</t>
    </rPh>
    <rPh sb="29" eb="31">
      <t>フソク</t>
    </rPh>
    <rPh sb="33" eb="35">
      <t>バアイ</t>
    </rPh>
    <rPh sb="38" eb="40">
      <t>ベッシ</t>
    </rPh>
    <rPh sb="41" eb="43">
      <t>ヒツヨウ</t>
    </rPh>
    <rPh sb="44" eb="46">
      <t>ジコウ</t>
    </rPh>
    <phoneticPr fontId="4"/>
  </si>
  <si>
    <t>16欄は、最下階の居室の床が木造である場合に記入してください。</t>
    <rPh sb="2" eb="3">
      <t>ラン</t>
    </rPh>
    <rPh sb="5" eb="6">
      <t>サイ</t>
    </rPh>
    <rPh sb="6" eb="7">
      <t>カ</t>
    </rPh>
    <rPh sb="7" eb="8">
      <t>カイ</t>
    </rPh>
    <rPh sb="9" eb="11">
      <t>キョシツ</t>
    </rPh>
    <rPh sb="12" eb="13">
      <t>ユカ</t>
    </rPh>
    <rPh sb="14" eb="16">
      <t>モクゾウ</t>
    </rPh>
    <rPh sb="19" eb="21">
      <t>バアイ</t>
    </rPh>
    <rPh sb="22" eb="24">
      <t>キニュウ</t>
    </rPh>
    <phoneticPr fontId="4"/>
  </si>
  <si>
    <t>17欄は、｢水洗｣、｢くみ取り｣又は｢くみ取り（改良）｣のうち該当するものを記入してください。</t>
    <rPh sb="2" eb="3">
      <t>ラン</t>
    </rPh>
    <rPh sb="6" eb="8">
      <t>スイセン</t>
    </rPh>
    <rPh sb="13" eb="14">
      <t>ト</t>
    </rPh>
    <rPh sb="16" eb="17">
      <t>マタ</t>
    </rPh>
    <rPh sb="21" eb="22">
      <t>ト</t>
    </rPh>
    <rPh sb="24" eb="26">
      <t>カイリョウ</t>
    </rPh>
    <rPh sb="31" eb="33">
      <t>ガイトウ</t>
    </rPh>
    <rPh sb="38" eb="40">
      <t>キニュウ</t>
    </rPh>
    <phoneticPr fontId="4"/>
  </si>
  <si>
    <t>ここに書き表せない事項で特に確認を受けようとする事項は、18欄又は別紙に記載して添えてください。</t>
    <rPh sb="3" eb="4">
      <t>カ</t>
    </rPh>
    <rPh sb="5" eb="6">
      <t>アラワ</t>
    </rPh>
    <rPh sb="9" eb="11">
      <t>ジコウ</t>
    </rPh>
    <rPh sb="12" eb="13">
      <t>トク</t>
    </rPh>
    <rPh sb="14" eb="16">
      <t>カクニン</t>
    </rPh>
    <rPh sb="17" eb="18">
      <t>ウ</t>
    </rPh>
    <rPh sb="24" eb="26">
      <t>ジコウ</t>
    </rPh>
    <rPh sb="30" eb="31">
      <t>ラン</t>
    </rPh>
    <rPh sb="31" eb="32">
      <t>マタ</t>
    </rPh>
    <rPh sb="33" eb="35">
      <t>ベッシ</t>
    </rPh>
    <rPh sb="36" eb="38">
      <t>キサイ</t>
    </rPh>
    <rPh sb="40" eb="41">
      <t>ソ</t>
    </rPh>
    <phoneticPr fontId="4"/>
  </si>
  <si>
    <t>場合には、床面積の算定において床下部分の面積を除くものとし、19欄に、高床式住居である旨及び床下部</t>
    <rPh sb="0" eb="2">
      <t>バアイ</t>
    </rPh>
    <rPh sb="5" eb="8">
      <t>ユカメンセキ</t>
    </rPh>
    <rPh sb="9" eb="11">
      <t>サンテイ</t>
    </rPh>
    <rPh sb="15" eb="17">
      <t>ユカシタ</t>
    </rPh>
    <rPh sb="17" eb="19">
      <t>ブブン</t>
    </rPh>
    <rPh sb="20" eb="22">
      <t>メンセキ</t>
    </rPh>
    <rPh sb="23" eb="24">
      <t>ノゾ</t>
    </rPh>
    <rPh sb="32" eb="33">
      <t>ラン</t>
    </rPh>
    <rPh sb="35" eb="38">
      <t>タカユカシキ</t>
    </rPh>
    <rPh sb="38" eb="40">
      <t>ジュウキョ</t>
    </rPh>
    <rPh sb="43" eb="44">
      <t>ムネ</t>
    </rPh>
    <rPh sb="44" eb="45">
      <t>オヨ</t>
    </rPh>
    <rPh sb="46" eb="48">
      <t>ユカシタ</t>
    </rPh>
    <rPh sb="48" eb="49">
      <t>ブ</t>
    </rPh>
    <phoneticPr fontId="4"/>
  </si>
  <si>
    <t>1)</t>
    <phoneticPr fontId="2"/>
  </si>
  <si>
    <t>2)</t>
    <phoneticPr fontId="2"/>
  </si>
  <si>
    <t>3)</t>
    <phoneticPr fontId="2"/>
  </si>
  <si>
    <t>4)</t>
    <phoneticPr fontId="2"/>
  </si>
  <si>
    <t>確認申請書（昇降機）</t>
    <rPh sb="0" eb="2">
      <t>カクニン</t>
    </rPh>
    <rPh sb="2" eb="5">
      <t>シンセイショ</t>
    </rPh>
    <rPh sb="6" eb="9">
      <t>ショウコウキ</t>
    </rPh>
    <phoneticPr fontId="2"/>
  </si>
  <si>
    <t>確認申請書（昇降機以外の建築設備）</t>
    <phoneticPr fontId="2"/>
  </si>
  <si>
    <t>１０．建築設備の種類]</t>
    <rPh sb="3" eb="5">
      <t>ケンチク</t>
    </rPh>
    <rPh sb="5" eb="7">
      <t>セツビ</t>
    </rPh>
    <rPh sb="8" eb="10">
      <t>シュルイ</t>
    </rPh>
    <phoneticPr fontId="4"/>
  </si>
  <si>
    <t>１６．居室の床の高さ]</t>
    <rPh sb="3" eb="5">
      <t>キョシツ</t>
    </rPh>
    <rPh sb="6" eb="7">
      <t>ユカ</t>
    </rPh>
    <rPh sb="8" eb="9">
      <t>タカ</t>
    </rPh>
    <phoneticPr fontId="4"/>
  </si>
  <si>
    <t>建築基準法第86条の７、同法第86条の８又は同法第87条の２の規定の適用を受ける場合においては、</t>
    <rPh sb="20" eb="21">
      <t>マタ</t>
    </rPh>
    <rPh sb="22" eb="24">
      <t>ドウホウ</t>
    </rPh>
    <rPh sb="24" eb="25">
      <t>ダイ</t>
    </rPh>
    <rPh sb="27" eb="28">
      <t>ジョウ</t>
    </rPh>
    <phoneticPr fontId="2"/>
  </si>
  <si>
    <t>準耐火時間</t>
    <rPh sb="0" eb="1">
      <t>ジュン</t>
    </rPh>
    <rPh sb="1" eb="3">
      <t>タイカ</t>
    </rPh>
    <rPh sb="3" eb="5">
      <t>ジカン</t>
    </rPh>
    <phoneticPr fontId="2"/>
  </si>
  <si>
    <t>８欄の｢ハは、建築基準法施行令第２条第１項第８号により階数に算入されない建築物の部分のうち昇降機塔、装飾塔、物見塔その他これらに類する建築物の屋上部分の階数を記入してください。</t>
    <rPh sb="1" eb="2">
      <t>ラン</t>
    </rPh>
    <rPh sb="7" eb="9">
      <t>ケンチク</t>
    </rPh>
    <rPh sb="9" eb="12">
      <t>キジュンホウ</t>
    </rPh>
    <rPh sb="12" eb="14">
      <t>セコウ</t>
    </rPh>
    <rPh sb="14" eb="15">
      <t>レイ</t>
    </rPh>
    <rPh sb="15" eb="16">
      <t>ダイ</t>
    </rPh>
    <rPh sb="17" eb="18">
      <t>ジョウ</t>
    </rPh>
    <rPh sb="18" eb="19">
      <t>ダイ</t>
    </rPh>
    <rPh sb="20" eb="21">
      <t>コウ</t>
    </rPh>
    <rPh sb="21" eb="22">
      <t>ダイ</t>
    </rPh>
    <rPh sb="23" eb="24">
      <t>ゴウ</t>
    </rPh>
    <rPh sb="27" eb="29">
      <t>カイスウ</t>
    </rPh>
    <rPh sb="30" eb="32">
      <t>サンニュウ</t>
    </rPh>
    <rPh sb="36" eb="38">
      <t>ケンチク</t>
    </rPh>
    <rPh sb="38" eb="39">
      <t>ブツ</t>
    </rPh>
    <rPh sb="40" eb="42">
      <t>ブブン</t>
    </rPh>
    <rPh sb="45" eb="46">
      <t>ノボル</t>
    </rPh>
    <phoneticPr fontId="4"/>
  </si>
  <si>
    <t>建築面積申請部分</t>
    <rPh sb="6" eb="8">
      <t>ブブン</t>
    </rPh>
    <phoneticPr fontId="2"/>
  </si>
  <si>
    <t>2020年</t>
    <rPh sb="4" eb="5">
      <t>ネン</t>
    </rPh>
    <phoneticPr fontId="2"/>
  </si>
  <si>
    <t>建築物　確認申請書</t>
    <rPh sb="0" eb="3">
      <t>ケンチクブツ</t>
    </rPh>
    <rPh sb="4" eb="6">
      <t>カクニン</t>
    </rPh>
    <rPh sb="6" eb="9">
      <t>シンセイショ</t>
    </rPh>
    <phoneticPr fontId="2"/>
  </si>
  <si>
    <t>第４面項目追加等</t>
    <rPh sb="0" eb="1">
      <t>ダイ</t>
    </rPh>
    <rPh sb="2" eb="3">
      <t>メン</t>
    </rPh>
    <rPh sb="3" eb="5">
      <t>コウモク</t>
    </rPh>
    <rPh sb="5" eb="7">
      <t>ツイカ</t>
    </rPh>
    <rPh sb="7" eb="8">
      <t>トウ</t>
    </rPh>
    <phoneticPr fontId="2"/>
  </si>
  <si>
    <t>その他</t>
    <rPh sb="2" eb="3">
      <t>タ</t>
    </rPh>
    <phoneticPr fontId="2"/>
  </si>
  <si>
    <t>建築基準法第21条又は第27条の規定の適用を受けない</t>
  </si>
  <si>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2"/>
  </si>
  <si>
    <t>建築基準法第61条の規定の適用を受けない</t>
  </si>
  <si>
    <t>建築基準法第61条の規定の適用を受けない</t>
    <rPh sb="0" eb="2">
      <t>ケンチク</t>
    </rPh>
    <rPh sb="2" eb="5">
      <t>キジュンホウ</t>
    </rPh>
    <rPh sb="5" eb="6">
      <t>ダイ</t>
    </rPh>
    <rPh sb="8" eb="9">
      <t>ジョウ</t>
    </rPh>
    <rPh sb="10" eb="12">
      <t>キテイ</t>
    </rPh>
    <rPh sb="13" eb="15">
      <t>テキヨウ</t>
    </rPh>
    <rPh sb="16" eb="17">
      <t>ウ</t>
    </rPh>
    <phoneticPr fontId="2"/>
  </si>
  <si>
    <t>準耐火建築物</t>
    <rPh sb="0" eb="1">
      <t>ジュン</t>
    </rPh>
    <rPh sb="1" eb="3">
      <t>タイカ</t>
    </rPh>
    <rPh sb="3" eb="5">
      <t>ケンチク</t>
    </rPh>
    <rPh sb="5" eb="6">
      <t>ブツ</t>
    </rPh>
    <phoneticPr fontId="2"/>
  </si>
  <si>
    <t>耐火建築物</t>
    <rPh sb="0" eb="2">
      <t>タイカ</t>
    </rPh>
    <rPh sb="2" eb="4">
      <t>ケンチク</t>
    </rPh>
    <rPh sb="4" eb="5">
      <t>ブツ</t>
    </rPh>
    <phoneticPr fontId="2"/>
  </si>
  <si>
    <t>主要構造部f</t>
    <rPh sb="0" eb="2">
      <t>シュヨウ</t>
    </rPh>
    <rPh sb="2" eb="4">
      <t>コウゾウ</t>
    </rPh>
    <rPh sb="4" eb="5">
      <t>ブ</t>
    </rPh>
    <phoneticPr fontId="2"/>
  </si>
  <si>
    <t>第21条27条規定適用d</t>
    <rPh sb="0" eb="1">
      <t>ダイ</t>
    </rPh>
    <rPh sb="3" eb="4">
      <t>ジョウ</t>
    </rPh>
    <rPh sb="6" eb="7">
      <t>ジョウ</t>
    </rPh>
    <rPh sb="7" eb="9">
      <t>キテイ</t>
    </rPh>
    <rPh sb="9" eb="11">
      <t>テキヨウ</t>
    </rPh>
    <phoneticPr fontId="2"/>
  </si>
  <si>
    <t>第21条27条規定適用e</t>
    <rPh sb="0" eb="1">
      <t>ダイ</t>
    </rPh>
    <rPh sb="3" eb="4">
      <t>ジョウ</t>
    </rPh>
    <rPh sb="6" eb="7">
      <t>ジョウ</t>
    </rPh>
    <rPh sb="7" eb="9">
      <t>キテイ</t>
    </rPh>
    <rPh sb="9" eb="11">
      <t>テキヨウ</t>
    </rPh>
    <phoneticPr fontId="2"/>
  </si>
  <si>
    <t>防火準防火対策状況d</t>
    <phoneticPr fontId="2"/>
  </si>
  <si>
    <t>防火準防火対策状況e</t>
    <phoneticPr fontId="2"/>
  </si>
  <si>
    <t>防火準防火対策状況f</t>
    <phoneticPr fontId="2"/>
  </si>
  <si>
    <t>7．建築基準法第61条の規定の適用　]</t>
    <rPh sb="2" eb="4">
      <t>ケンチク</t>
    </rPh>
    <rPh sb="4" eb="7">
      <t>キジュンホウ</t>
    </rPh>
    <rPh sb="7" eb="8">
      <t>ダイ</t>
    </rPh>
    <rPh sb="10" eb="11">
      <t>ジョウ</t>
    </rPh>
    <rPh sb="12" eb="14">
      <t>キテイ</t>
    </rPh>
    <rPh sb="15" eb="17">
      <t>テキヨウ</t>
    </rPh>
    <phoneticPr fontId="4"/>
  </si>
  <si>
    <t>７．建築基準法第61条の規定の適用　]</t>
    <rPh sb="2" eb="4">
      <t>ケンチク</t>
    </rPh>
    <rPh sb="4" eb="7">
      <t>キジュンホウ</t>
    </rPh>
    <rPh sb="7" eb="8">
      <t>ダイ</t>
    </rPh>
    <rPh sb="10" eb="11">
      <t>ジョウ</t>
    </rPh>
    <rPh sb="12" eb="14">
      <t>キテイ</t>
    </rPh>
    <rPh sb="15" eb="17">
      <t>テキヨウ</t>
    </rPh>
    <phoneticPr fontId="4"/>
  </si>
  <si>
    <t>７欄は、「耐火建築物」、「延焼防止建築物」（建築基準法施行令第136条の２第１号ロに掲げる基準に適合する建築物をいう。）、「準耐火建築物」、「準延焼防止建築物」（同条第２号ロに掲げる基準に適合する建築物をいう。）又は「その他」（上記のいずれにも該当しない建築物で、建築基準法第61条の規定の適用を受けるもの）のうち該当するチェックボックスに「レ」マークを入れてください。建築基準法第61条の規定の適用を受けない場合は「建築基準法第61条の規定の適用を受けない」に「レ」マークを入れてください。</t>
    <rPh sb="1" eb="2">
      <t>ラン</t>
    </rPh>
    <rPh sb="5" eb="7">
      <t>タイカ</t>
    </rPh>
    <rPh sb="7" eb="9">
      <t>ケンチク</t>
    </rPh>
    <rPh sb="9" eb="10">
      <t>ブツ</t>
    </rPh>
    <rPh sb="13" eb="15">
      <t>エンショウ</t>
    </rPh>
    <rPh sb="15" eb="17">
      <t>ボウシ</t>
    </rPh>
    <rPh sb="17" eb="20">
      <t>ケンチクブツ</t>
    </rPh>
    <rPh sb="22" eb="24">
      <t>ケンチク</t>
    </rPh>
    <rPh sb="24" eb="27">
      <t>キジュンホウ</t>
    </rPh>
    <rPh sb="27" eb="29">
      <t>セコウ</t>
    </rPh>
    <rPh sb="29" eb="30">
      <t>レイ</t>
    </rPh>
    <rPh sb="30" eb="31">
      <t>ダイ</t>
    </rPh>
    <rPh sb="34" eb="35">
      <t>ジョウ</t>
    </rPh>
    <rPh sb="37" eb="38">
      <t>ダイ</t>
    </rPh>
    <rPh sb="39" eb="40">
      <t>ゴウ</t>
    </rPh>
    <rPh sb="42" eb="43">
      <t>カカ</t>
    </rPh>
    <rPh sb="45" eb="47">
      <t>キジュン</t>
    </rPh>
    <rPh sb="48" eb="50">
      <t>テキゴウ</t>
    </rPh>
    <rPh sb="52" eb="55">
      <t>ケンチクブツ</t>
    </rPh>
    <rPh sb="62" eb="63">
      <t>ジュン</t>
    </rPh>
    <rPh sb="63" eb="65">
      <t>タイカ</t>
    </rPh>
    <rPh sb="65" eb="67">
      <t>ケンチク</t>
    </rPh>
    <rPh sb="67" eb="68">
      <t>ブツ</t>
    </rPh>
    <rPh sb="71" eb="72">
      <t>ジュン</t>
    </rPh>
    <rPh sb="72" eb="74">
      <t>エンショウ</t>
    </rPh>
    <rPh sb="74" eb="76">
      <t>ボウシ</t>
    </rPh>
    <rPh sb="76" eb="79">
      <t>ケンチクブツ</t>
    </rPh>
    <rPh sb="81" eb="83">
      <t>ドウジョウ</t>
    </rPh>
    <rPh sb="83" eb="84">
      <t>ダイ</t>
    </rPh>
    <rPh sb="85" eb="86">
      <t>ゴウ</t>
    </rPh>
    <rPh sb="88" eb="89">
      <t>カカ</t>
    </rPh>
    <rPh sb="91" eb="93">
      <t>キジュン</t>
    </rPh>
    <rPh sb="94" eb="96">
      <t>テキゴウ</t>
    </rPh>
    <rPh sb="98" eb="101">
      <t>ケンチクブツ</t>
    </rPh>
    <rPh sb="106" eb="107">
      <t>マタ</t>
    </rPh>
    <rPh sb="111" eb="112">
      <t>タ</t>
    </rPh>
    <rPh sb="114" eb="116">
      <t>ジョウキ</t>
    </rPh>
    <rPh sb="122" eb="124">
      <t>ガイトウ</t>
    </rPh>
    <rPh sb="127" eb="130">
      <t>ケンチクブツ</t>
    </rPh>
    <rPh sb="132" eb="134">
      <t>ケンチク</t>
    </rPh>
    <rPh sb="134" eb="137">
      <t>キジュンホウ</t>
    </rPh>
    <rPh sb="137" eb="138">
      <t>ダイ</t>
    </rPh>
    <rPh sb="140" eb="141">
      <t>ジョウ</t>
    </rPh>
    <rPh sb="142" eb="144">
      <t>キテイ</t>
    </rPh>
    <rPh sb="145" eb="147">
      <t>テキヨウ</t>
    </rPh>
    <rPh sb="148" eb="149">
      <t>ウ</t>
    </rPh>
    <rPh sb="157" eb="159">
      <t>ガイトウ</t>
    </rPh>
    <rPh sb="177" eb="178">
      <t>イ</t>
    </rPh>
    <rPh sb="185" eb="187">
      <t>ケンチク</t>
    </rPh>
    <rPh sb="187" eb="190">
      <t>キジュンホウ</t>
    </rPh>
    <rPh sb="190" eb="191">
      <t>ダイ</t>
    </rPh>
    <rPh sb="193" eb="194">
      <t>ジョウ</t>
    </rPh>
    <rPh sb="195" eb="197">
      <t>キテイ</t>
    </rPh>
    <rPh sb="198" eb="200">
      <t>テキヨウ</t>
    </rPh>
    <rPh sb="201" eb="202">
      <t>ウ</t>
    </rPh>
    <rPh sb="205" eb="207">
      <t>バアイ</t>
    </rPh>
    <rPh sb="209" eb="211">
      <t>ケンチク</t>
    </rPh>
    <rPh sb="211" eb="214">
      <t>キジュンホウ</t>
    </rPh>
    <rPh sb="214" eb="215">
      <t>ダイ</t>
    </rPh>
    <rPh sb="217" eb="218">
      <t>ジョウ</t>
    </rPh>
    <rPh sb="219" eb="221">
      <t>キテイ</t>
    </rPh>
    <rPh sb="222" eb="224">
      <t>テキヨウ</t>
    </rPh>
    <rPh sb="225" eb="226">
      <t>ウ</t>
    </rPh>
    <rPh sb="238" eb="239">
      <t>イ</t>
    </rPh>
    <phoneticPr fontId="2"/>
  </si>
  <si>
    <t>建築計画概要書</t>
    <rPh sb="0" eb="7">
      <t>ケンチクケイカクガイヨウショ</t>
    </rPh>
    <phoneticPr fontId="2"/>
  </si>
  <si>
    <t>第２面項目追加</t>
    <rPh sb="0" eb="1">
      <t>ダイ</t>
    </rPh>
    <rPh sb="2" eb="3">
      <t>メン</t>
    </rPh>
    <rPh sb="3" eb="5">
      <t>コウモク</t>
    </rPh>
    <rPh sb="5" eb="7">
      <t>ツイカ</t>
    </rPh>
    <phoneticPr fontId="2"/>
  </si>
  <si>
    <t>建築主等変更届</t>
    <rPh sb="0" eb="2">
      <t>ケンチク</t>
    </rPh>
    <rPh sb="2" eb="3">
      <t>ヌシ</t>
    </rPh>
    <rPh sb="3" eb="4">
      <t>トウ</t>
    </rPh>
    <rPh sb="4" eb="6">
      <t>ヘンコウ</t>
    </rPh>
    <rPh sb="6" eb="7">
      <t>トドケ</t>
    </rPh>
    <phoneticPr fontId="2"/>
  </si>
  <si>
    <t>工事施工者届</t>
    <phoneticPr fontId="2"/>
  </si>
  <si>
    <t>前文一部変更</t>
    <rPh sb="0" eb="2">
      <t>ゼンブン</t>
    </rPh>
    <rPh sb="2" eb="4">
      <t>イチブ</t>
    </rPh>
    <rPh sb="4" eb="6">
      <t>ヘンコウ</t>
    </rPh>
    <phoneticPr fontId="2"/>
  </si>
  <si>
    <t>〃</t>
    <phoneticPr fontId="2"/>
  </si>
  <si>
    <t>〃</t>
    <phoneticPr fontId="2"/>
  </si>
  <si>
    <t>無</t>
    <rPh sb="0" eb="1">
      <t>ナシ</t>
    </rPh>
    <phoneticPr fontId="2"/>
  </si>
  <si>
    <t>第12条3項防火設備の有無</t>
    <rPh sb="0" eb="1">
      <t>ダイ</t>
    </rPh>
    <rPh sb="3" eb="4">
      <t>ジョウ</t>
    </rPh>
    <rPh sb="5" eb="6">
      <t>コウ</t>
    </rPh>
    <rPh sb="6" eb="8">
      <t>ボウカ</t>
    </rPh>
    <rPh sb="8" eb="10">
      <t>セツビ</t>
    </rPh>
    <rPh sb="11" eb="13">
      <t>ウム</t>
    </rPh>
    <phoneticPr fontId="2"/>
  </si>
  <si>
    <r>
      <t>（建築計画概要書第二面 入力）</t>
    </r>
    <r>
      <rPr>
        <b/>
        <sz val="11"/>
        <color indexed="63"/>
        <rFont val="MS UI Gothic"/>
        <family val="3"/>
        <charset val="128"/>
      </rPr>
      <t>［建築基準法第１２条第３項の規定による検査を要する防火設備の有無］</t>
    </r>
    <rPh sb="1" eb="3">
      <t>ケンチク</t>
    </rPh>
    <rPh sb="3" eb="5">
      <t>ケイカク</t>
    </rPh>
    <rPh sb="5" eb="8">
      <t>ガイヨウショ</t>
    </rPh>
    <rPh sb="8" eb="11">
      <t>ダイニメン</t>
    </rPh>
    <rPh sb="12" eb="14">
      <t>ニュウリョク</t>
    </rPh>
    <rPh sb="16" eb="18">
      <t>ケンチク</t>
    </rPh>
    <rPh sb="18" eb="21">
      <t>キジュンホウ</t>
    </rPh>
    <rPh sb="21" eb="22">
      <t>ダイ</t>
    </rPh>
    <rPh sb="24" eb="25">
      <t>ジョウ</t>
    </rPh>
    <rPh sb="25" eb="26">
      <t>ダイ</t>
    </rPh>
    <rPh sb="27" eb="28">
      <t>コウ</t>
    </rPh>
    <rPh sb="29" eb="31">
      <t>キテイ</t>
    </rPh>
    <rPh sb="34" eb="36">
      <t>ケンサ</t>
    </rPh>
    <rPh sb="37" eb="38">
      <t>ヨウ</t>
    </rPh>
    <rPh sb="40" eb="42">
      <t>ボウカ</t>
    </rPh>
    <rPh sb="42" eb="44">
      <t>セツビ</t>
    </rPh>
    <rPh sb="45" eb="47">
      <t>ウム</t>
    </rPh>
    <phoneticPr fontId="2"/>
  </si>
  <si>
    <t>所在地</t>
    <rPh sb="0" eb="3">
      <t>ショザイチ</t>
    </rPh>
    <phoneticPr fontId="4"/>
  </si>
  <si>
    <t>(1)</t>
    <phoneticPr fontId="2"/>
  </si>
  <si>
    <t>(2)</t>
    <phoneticPr fontId="2"/>
  </si>
  <si>
    <t>(3)</t>
    <phoneticPr fontId="2"/>
  </si>
  <si>
    <t>施工図、工場の検査記録その他照合に必要な図書を用いて設計図書と申請建築物との照合を行つた場合、</t>
    <phoneticPr fontId="2"/>
  </si>
  <si>
    <t>「照合内容」に記載した内容に応じ、「照合方法」にその方法を全て記載して下さい。</t>
    <phoneticPr fontId="2"/>
  </si>
  <si>
    <t>⑫</t>
    <phoneticPr fontId="2"/>
  </si>
  <si>
    <t>「照合内容」に記載した内容に応じ、「照合方法」にその方法を全て記載して下さい。</t>
    <phoneticPr fontId="2"/>
  </si>
  <si>
    <t>⑫</t>
    <phoneticPr fontId="2"/>
  </si>
  <si>
    <t>軽微変更報告書</t>
    <rPh sb="0" eb="2">
      <t>ケイビ</t>
    </rPh>
    <rPh sb="2" eb="4">
      <t>ヘンコウ</t>
    </rPh>
    <rPh sb="4" eb="7">
      <t>ホウコクショ</t>
    </rPh>
    <phoneticPr fontId="2"/>
  </si>
  <si>
    <t>一部修正</t>
    <rPh sb="0" eb="2">
      <t>イチブ</t>
    </rPh>
    <rPh sb="2" eb="4">
      <t>シュウセイ</t>
    </rPh>
    <phoneticPr fontId="2"/>
  </si>
  <si>
    <t>指定確認検査機関　　　　　　　　　　　　　　　　　　　　　　　　　　　　　　　　　　　　　　　　　　　　　　　　　　　　　　　　　　　　　　　　　　　　　　　　　株式会社東日本住宅評価センター様</t>
    <rPh sb="0" eb="2">
      <t>シテイ</t>
    </rPh>
    <rPh sb="2" eb="4">
      <t>カクニン</t>
    </rPh>
    <rPh sb="4" eb="6">
      <t>ケンサ</t>
    </rPh>
    <rPh sb="6" eb="8">
      <t>キカン</t>
    </rPh>
    <rPh sb="81" eb="83">
      <t>カブシキ</t>
    </rPh>
    <rPh sb="83" eb="85">
      <t>カイシャ</t>
    </rPh>
    <rPh sb="85" eb="86">
      <t>ヒガシ</t>
    </rPh>
    <rPh sb="86" eb="88">
      <t>ニホン</t>
    </rPh>
    <rPh sb="88" eb="90">
      <t>ジュウタク</t>
    </rPh>
    <rPh sb="90" eb="92">
      <t>ヒョウカ</t>
    </rPh>
    <rPh sb="96" eb="97">
      <t>サマ</t>
    </rPh>
    <phoneticPr fontId="4"/>
  </si>
  <si>
    <t>　　　年　　　月　　　日</t>
    <phoneticPr fontId="4"/>
  </si>
  <si>
    <t>建築主等氏名＊</t>
    <rPh sb="0" eb="2">
      <t>ケンチク</t>
    </rPh>
    <rPh sb="2" eb="3">
      <t>ヌシ</t>
    </rPh>
    <rPh sb="3" eb="4">
      <t>トウ</t>
    </rPh>
    <rPh sb="4" eb="6">
      <t>シメイ</t>
    </rPh>
    <phoneticPr fontId="4"/>
  </si>
  <si>
    <t>※当機関確認欄　（軽微変更の根拠）</t>
    <rPh sb="1" eb="2">
      <t>トウ</t>
    </rPh>
    <rPh sb="2" eb="4">
      <t>キカン</t>
    </rPh>
    <rPh sb="4" eb="6">
      <t>カクニン</t>
    </rPh>
    <rPh sb="6" eb="7">
      <t>ラン</t>
    </rPh>
    <rPh sb="9" eb="11">
      <t>ケイビ</t>
    </rPh>
    <rPh sb="11" eb="13">
      <t>ヘンコウ</t>
    </rPh>
    <rPh sb="14" eb="16">
      <t>コンキョ</t>
    </rPh>
    <phoneticPr fontId="78"/>
  </si>
  <si>
    <t>規則3条の2の適用</t>
    <phoneticPr fontId="78"/>
  </si>
  <si>
    <t>1号</t>
    <rPh sb="1" eb="2">
      <t>ゴウ</t>
    </rPh>
    <phoneticPr fontId="4"/>
  </si>
  <si>
    <t>道路幅員・接道長さ</t>
    <rPh sb="0" eb="2">
      <t>ドウロ</t>
    </rPh>
    <rPh sb="2" eb="4">
      <t>フクイン</t>
    </rPh>
    <rPh sb="5" eb="7">
      <t>セツドウ</t>
    </rPh>
    <rPh sb="7" eb="8">
      <t>ナガ</t>
    </rPh>
    <phoneticPr fontId="4"/>
  </si>
  <si>
    <t>8号</t>
    <rPh sb="1" eb="2">
      <t>ゴウ</t>
    </rPh>
    <phoneticPr fontId="4"/>
  </si>
  <si>
    <t>基礎杭、二次部材の位置変更</t>
    <rPh sb="0" eb="2">
      <t>キソ</t>
    </rPh>
    <rPh sb="2" eb="3">
      <t>クイ</t>
    </rPh>
    <rPh sb="4" eb="6">
      <t>ニジ</t>
    </rPh>
    <rPh sb="6" eb="8">
      <t>ブザイ</t>
    </rPh>
    <rPh sb="9" eb="11">
      <t>イチ</t>
    </rPh>
    <rPh sb="11" eb="13">
      <t>ヘンコウ</t>
    </rPh>
    <phoneticPr fontId="4"/>
  </si>
  <si>
    <t>15号</t>
    <rPh sb="2" eb="3">
      <t>ゴウ</t>
    </rPh>
    <phoneticPr fontId="4"/>
  </si>
  <si>
    <t>2号</t>
    <rPh sb="1" eb="2">
      <t>ゴウ</t>
    </rPh>
    <phoneticPr fontId="4"/>
  </si>
  <si>
    <t>敷地面積の増加</t>
    <rPh sb="0" eb="2">
      <t>シキチ</t>
    </rPh>
    <rPh sb="2" eb="4">
      <t>メンセキ</t>
    </rPh>
    <rPh sb="5" eb="7">
      <t>ゾウカ</t>
    </rPh>
    <phoneticPr fontId="4"/>
  </si>
  <si>
    <t>9号</t>
    <rPh sb="1" eb="2">
      <t>ゴウ</t>
    </rPh>
    <phoneticPr fontId="4"/>
  </si>
  <si>
    <t>構造耐力上主要な部分</t>
    <rPh sb="0" eb="2">
      <t>コウゾウ</t>
    </rPh>
    <rPh sb="2" eb="4">
      <t>タイリョク</t>
    </rPh>
    <rPh sb="4" eb="5">
      <t>ジョウ</t>
    </rPh>
    <rPh sb="5" eb="7">
      <t>シュヨウ</t>
    </rPh>
    <rPh sb="8" eb="10">
      <t>ブブン</t>
    </rPh>
    <phoneticPr fontId="4"/>
  </si>
  <si>
    <t>16号</t>
    <rPh sb="2" eb="3">
      <t>ゴウ</t>
    </rPh>
    <phoneticPr fontId="4"/>
  </si>
  <si>
    <t>3号</t>
    <rPh sb="1" eb="2">
      <t>ゴウ</t>
    </rPh>
    <phoneticPr fontId="4"/>
  </si>
  <si>
    <t>高さの減少</t>
    <rPh sb="0" eb="1">
      <t>タカ</t>
    </rPh>
    <rPh sb="3" eb="5">
      <t>ゲンショウ</t>
    </rPh>
    <phoneticPr fontId="4"/>
  </si>
  <si>
    <t>10号</t>
    <rPh sb="2" eb="3">
      <t>ゴウ</t>
    </rPh>
    <phoneticPr fontId="4"/>
  </si>
  <si>
    <t>構造耐力上主要な部分以外の部分</t>
    <rPh sb="0" eb="2">
      <t>コウゾウ</t>
    </rPh>
    <rPh sb="2" eb="4">
      <t>タイリョク</t>
    </rPh>
    <rPh sb="4" eb="5">
      <t>ジョウ</t>
    </rPh>
    <rPh sb="5" eb="7">
      <t>シュヨウ</t>
    </rPh>
    <rPh sb="8" eb="10">
      <t>ブブン</t>
    </rPh>
    <rPh sb="10" eb="12">
      <t>イガイ</t>
    </rPh>
    <rPh sb="13" eb="15">
      <t>ブブン</t>
    </rPh>
    <phoneticPr fontId="4"/>
  </si>
  <si>
    <t>4号</t>
    <rPh sb="1" eb="2">
      <t>ゴウ</t>
    </rPh>
    <phoneticPr fontId="4"/>
  </si>
  <si>
    <t>階数の減少</t>
    <rPh sb="0" eb="2">
      <t>カイスウ</t>
    </rPh>
    <rPh sb="3" eb="5">
      <t>ゲンショウ</t>
    </rPh>
    <phoneticPr fontId="4"/>
  </si>
  <si>
    <t>11号</t>
    <rPh sb="2" eb="3">
      <t>ゴウ</t>
    </rPh>
    <phoneticPr fontId="4"/>
  </si>
  <si>
    <t>天井の材料、構造、位置の変更</t>
    <rPh sb="0" eb="2">
      <t>テンジョウ</t>
    </rPh>
    <rPh sb="3" eb="5">
      <t>ザイリョウ</t>
    </rPh>
    <rPh sb="6" eb="8">
      <t>コウゾウ</t>
    </rPh>
    <rPh sb="9" eb="11">
      <t>イチ</t>
    </rPh>
    <rPh sb="12" eb="14">
      <t>ヘンコウ</t>
    </rPh>
    <phoneticPr fontId="4"/>
  </si>
  <si>
    <t>その他特定行政庁が認めるもの等</t>
    <rPh sb="2" eb="3">
      <t>タ</t>
    </rPh>
    <rPh sb="3" eb="5">
      <t>トクテイ</t>
    </rPh>
    <rPh sb="5" eb="8">
      <t>ギョウセイチョウ</t>
    </rPh>
    <rPh sb="9" eb="10">
      <t>ミト</t>
    </rPh>
    <rPh sb="14" eb="15">
      <t>トウ</t>
    </rPh>
    <phoneticPr fontId="4"/>
  </si>
  <si>
    <t>5号</t>
    <rPh sb="1" eb="2">
      <t>ゴウ</t>
    </rPh>
    <phoneticPr fontId="4"/>
  </si>
  <si>
    <t>建築面積の減少</t>
    <rPh sb="0" eb="2">
      <t>ケンチク</t>
    </rPh>
    <rPh sb="2" eb="4">
      <t>メンセキ</t>
    </rPh>
    <rPh sb="5" eb="7">
      <t>ゲンショウ</t>
    </rPh>
    <phoneticPr fontId="4"/>
  </si>
  <si>
    <t>12号</t>
    <rPh sb="2" eb="3">
      <t>ゴウ</t>
    </rPh>
    <phoneticPr fontId="4"/>
  </si>
  <si>
    <t>建築物の材料、構造の変更</t>
    <rPh sb="0" eb="2">
      <t>ケンチク</t>
    </rPh>
    <rPh sb="2" eb="3">
      <t>ブツ</t>
    </rPh>
    <rPh sb="4" eb="6">
      <t>ザイリョウ</t>
    </rPh>
    <rPh sb="7" eb="9">
      <t>コウゾウ</t>
    </rPh>
    <rPh sb="10" eb="12">
      <t>ヘンコウ</t>
    </rPh>
    <phoneticPr fontId="4"/>
  </si>
  <si>
    <t>個別照会</t>
    <rPh sb="0" eb="2">
      <t>コベツ</t>
    </rPh>
    <rPh sb="2" eb="4">
      <t>ショウカイ</t>
    </rPh>
    <phoneticPr fontId="4"/>
  </si>
  <si>
    <t>6号</t>
    <rPh sb="1" eb="2">
      <t>ゴウ</t>
    </rPh>
    <phoneticPr fontId="4"/>
  </si>
  <si>
    <t>床面積の合計の減少</t>
    <rPh sb="0" eb="3">
      <t>ユカメンセキ</t>
    </rPh>
    <rPh sb="4" eb="6">
      <t>ゴウケイ</t>
    </rPh>
    <rPh sb="7" eb="9">
      <t>ゲンショウ</t>
    </rPh>
    <phoneticPr fontId="4"/>
  </si>
  <si>
    <t>13号</t>
    <rPh sb="2" eb="3">
      <t>ゴウ</t>
    </rPh>
    <phoneticPr fontId="4"/>
  </si>
  <si>
    <t>井戸の位置変更</t>
    <rPh sb="0" eb="2">
      <t>イド</t>
    </rPh>
    <rPh sb="3" eb="5">
      <t>イチ</t>
    </rPh>
    <rPh sb="5" eb="7">
      <t>ヘンコウ</t>
    </rPh>
    <phoneticPr fontId="4"/>
  </si>
  <si>
    <t>7号</t>
    <rPh sb="1" eb="2">
      <t>ゴウ</t>
    </rPh>
    <phoneticPr fontId="4"/>
  </si>
  <si>
    <t>用途の変更（類似用途）</t>
    <rPh sb="0" eb="2">
      <t>ヨウト</t>
    </rPh>
    <rPh sb="3" eb="5">
      <t>ヘンコウ</t>
    </rPh>
    <rPh sb="6" eb="8">
      <t>ルイジ</t>
    </rPh>
    <rPh sb="8" eb="10">
      <t>ヨウト</t>
    </rPh>
    <phoneticPr fontId="4"/>
  </si>
  <si>
    <t>14号</t>
    <rPh sb="2" eb="3">
      <t>ゴウ</t>
    </rPh>
    <phoneticPr fontId="4"/>
  </si>
  <si>
    <t xml:space="preserve">開口部の位置、大きさの変更 </t>
    <rPh sb="0" eb="3">
      <t>カイコウブ</t>
    </rPh>
    <rPh sb="4" eb="6">
      <t>イチ</t>
    </rPh>
    <rPh sb="7" eb="8">
      <t>オオ</t>
    </rPh>
    <rPh sb="11" eb="13">
      <t>ヘンコウ</t>
    </rPh>
    <phoneticPr fontId="4"/>
  </si>
  <si>
    <t>□</t>
    <phoneticPr fontId="78"/>
  </si>
  <si>
    <t>審査特例（令第10条、令第136条の２の11）</t>
    <phoneticPr fontId="78"/>
  </si>
  <si>
    <t>確認申請取下げ届</t>
    <rPh sb="0" eb="2">
      <t>カクニン</t>
    </rPh>
    <rPh sb="2" eb="4">
      <t>シンセイ</t>
    </rPh>
    <rPh sb="4" eb="6">
      <t>トリサ</t>
    </rPh>
    <rPh sb="7" eb="8">
      <t>トドケ</t>
    </rPh>
    <phoneticPr fontId="2"/>
  </si>
  <si>
    <t>中間検査申請取下げ届</t>
    <rPh sb="0" eb="4">
      <t>チュウカンケンサ</t>
    </rPh>
    <rPh sb="4" eb="8">
      <t>シンセイトリサ</t>
    </rPh>
    <rPh sb="9" eb="10">
      <t>トドケ</t>
    </rPh>
    <phoneticPr fontId="2"/>
  </si>
  <si>
    <t>完了検査申請取下げ届</t>
    <rPh sb="0" eb="4">
      <t>カンリョウケンサ</t>
    </rPh>
    <rPh sb="4" eb="8">
      <t>シンセイトリサ</t>
    </rPh>
    <rPh sb="9" eb="10">
      <t>トドケ</t>
    </rPh>
    <phoneticPr fontId="2"/>
  </si>
  <si>
    <t>仮使用認定申請取下げ届</t>
    <rPh sb="0" eb="1">
      <t>カリ</t>
    </rPh>
    <rPh sb="1" eb="3">
      <t>シヨウ</t>
    </rPh>
    <rPh sb="3" eb="5">
      <t>ニンテイ</t>
    </rPh>
    <rPh sb="5" eb="9">
      <t>シンセイトリサ</t>
    </rPh>
    <rPh sb="10" eb="11">
      <t>トドケ</t>
    </rPh>
    <phoneticPr fontId="2"/>
  </si>
  <si>
    <t>様式Ｂ－０９</t>
    <phoneticPr fontId="2"/>
  </si>
  <si>
    <t>様式Ｂ－１２</t>
    <phoneticPr fontId="2"/>
  </si>
  <si>
    <t>←</t>
    <phoneticPr fontId="2"/>
  </si>
  <si>
    <t>通常時、切り捨てとなっています。</t>
    <rPh sb="0" eb="2">
      <t>ツウジョウ</t>
    </rPh>
    <rPh sb="2" eb="3">
      <t>ジ</t>
    </rPh>
    <rPh sb="4" eb="5">
      <t>キ</t>
    </rPh>
    <rPh sb="6" eb="7">
      <t>ス</t>
    </rPh>
    <phoneticPr fontId="2"/>
  </si>
  <si>
    <t>通常時、切り上げとなっています。</t>
    <rPh sb="0" eb="2">
      <t>ツウジョウ</t>
    </rPh>
    <rPh sb="2" eb="3">
      <t>ジ</t>
    </rPh>
    <rPh sb="4" eb="5">
      <t>キ</t>
    </rPh>
    <rPh sb="6" eb="7">
      <t>ア</t>
    </rPh>
    <phoneticPr fontId="2"/>
  </si>
  <si>
    <t>手入力優先</t>
    <rPh sb="0" eb="1">
      <t>テ</t>
    </rPh>
    <rPh sb="1" eb="3">
      <t>ニュウリョク</t>
    </rPh>
    <rPh sb="3" eb="5">
      <t>ユウセン</t>
    </rPh>
    <phoneticPr fontId="2"/>
  </si>
  <si>
    <t>）</t>
    <phoneticPr fontId="2"/>
  </si>
  <si>
    <t>項目を書き換えてください。</t>
    <phoneticPr fontId="4"/>
  </si>
  <si>
    <t>入力画面</t>
    <rPh sb="0" eb="2">
      <t>ニュウリョク</t>
    </rPh>
    <rPh sb="2" eb="4">
      <t>ガメン</t>
    </rPh>
    <phoneticPr fontId="2"/>
  </si>
  <si>
    <t>第三面</t>
    <rPh sb="0" eb="2">
      <t>ダイサン</t>
    </rPh>
    <rPh sb="2" eb="3">
      <t>メン</t>
    </rPh>
    <phoneticPr fontId="2"/>
  </si>
  <si>
    <t>7.敷地面積</t>
    <rPh sb="2" eb="4">
      <t>シキチ</t>
    </rPh>
    <rPh sb="4" eb="6">
      <t>メンセキ</t>
    </rPh>
    <phoneticPr fontId="2"/>
  </si>
  <si>
    <t>ﾍ.、ﾄ.</t>
    <phoneticPr fontId="2"/>
  </si>
  <si>
    <t>小数点第3位切り捨てチェック機能を追加</t>
    <rPh sb="0" eb="3">
      <t>ショウスウテン</t>
    </rPh>
    <rPh sb="3" eb="4">
      <t>ダイ</t>
    </rPh>
    <rPh sb="5" eb="6">
      <t>イ</t>
    </rPh>
    <rPh sb="6" eb="7">
      <t>キ</t>
    </rPh>
    <rPh sb="8" eb="9">
      <t>ス</t>
    </rPh>
    <rPh sb="14" eb="16">
      <t>キノウ</t>
    </rPh>
    <rPh sb="17" eb="19">
      <t>ツイカ</t>
    </rPh>
    <phoneticPr fontId="2"/>
  </si>
  <si>
    <t>10.建築面積</t>
    <rPh sb="3" eb="5">
      <t>ケンチク</t>
    </rPh>
    <rPh sb="5" eb="7">
      <t>メンセキ</t>
    </rPh>
    <phoneticPr fontId="2"/>
  </si>
  <si>
    <t>ﾛ.</t>
    <phoneticPr fontId="2"/>
  </si>
  <si>
    <t>手入力したデータを反映できるように追加。</t>
    <rPh sb="0" eb="1">
      <t>テ</t>
    </rPh>
    <rPh sb="1" eb="3">
      <t>ニュウリョク</t>
    </rPh>
    <rPh sb="9" eb="11">
      <t>ハンエイ</t>
    </rPh>
    <rPh sb="17" eb="19">
      <t>ツイカ</t>
    </rPh>
    <phoneticPr fontId="2"/>
  </si>
  <si>
    <t>11.延べ面積</t>
    <rPh sb="3" eb="4">
      <t>ノ</t>
    </rPh>
    <rPh sb="5" eb="7">
      <t>メンセキ</t>
    </rPh>
    <phoneticPr fontId="2"/>
  </si>
  <si>
    <t>ｶ.</t>
    <phoneticPr fontId="2"/>
  </si>
  <si>
    <t>７欄の｢イ｣（１）は、建築物の敷地が、２以上の用途地域、高層住居誘導地区、居住環境向上用途誘導地区</t>
    <rPh sb="37" eb="39">
      <t>キョジュウ</t>
    </rPh>
    <rPh sb="39" eb="41">
      <t>カンキョウ</t>
    </rPh>
    <rPh sb="41" eb="43">
      <t>コウジョウ</t>
    </rPh>
    <rPh sb="43" eb="45">
      <t>ヨウト</t>
    </rPh>
    <rPh sb="45" eb="47">
      <t>ユウドウ</t>
    </rPh>
    <rPh sb="47" eb="49">
      <t>チク</t>
    </rPh>
    <phoneticPr fontId="2"/>
  </si>
  <si>
    <t>地区若しくは区域又は同法第５３条第１項第１号から第６号までに規定する建蔽率若しくは高層住居誘導地区</t>
    <rPh sb="18" eb="19">
      <t>コウ</t>
    </rPh>
    <rPh sb="19" eb="20">
      <t>ダイ</t>
    </rPh>
    <rPh sb="21" eb="22">
      <t>ゴウ</t>
    </rPh>
    <rPh sb="24" eb="25">
      <t>ダイ</t>
    </rPh>
    <rPh sb="26" eb="27">
      <t>ゴウ</t>
    </rPh>
    <rPh sb="30" eb="32">
      <t>キテイ</t>
    </rPh>
    <rPh sb="34" eb="35">
      <t>ケン</t>
    </rPh>
    <rPh sb="35" eb="36">
      <t>ペイ</t>
    </rPh>
    <rPh sb="36" eb="37">
      <t>リツ</t>
    </rPh>
    <rPh sb="37" eb="38">
      <t>モ</t>
    </rPh>
    <phoneticPr fontId="4"/>
  </si>
  <si>
    <t>に関する都市計画において定められた建築物の建蔽率の最高限度の異なる地域、地区若しくは区域（以下</t>
    <phoneticPr fontId="2"/>
  </si>
  <si>
    <t>若しくは特定用途誘導地区、建築基準法第５２条第１項第１号から第８号までに規定する容積率の異なる地域、</t>
    <rPh sb="21" eb="22">
      <t>ジョウ</t>
    </rPh>
    <rPh sb="22" eb="23">
      <t>ダイ</t>
    </rPh>
    <rPh sb="24" eb="25">
      <t>コウ</t>
    </rPh>
    <rPh sb="25" eb="26">
      <t>ダイ</t>
    </rPh>
    <rPh sb="27" eb="28">
      <t>ゴウ</t>
    </rPh>
    <rPh sb="30" eb="31">
      <t>ダイ</t>
    </rPh>
    <rPh sb="32" eb="33">
      <t>ゴウ</t>
    </rPh>
    <rPh sb="36" eb="38">
      <t>キテイ</t>
    </rPh>
    <rPh sb="40" eb="42">
      <t>ヨウセキ</t>
    </rPh>
    <rPh sb="42" eb="43">
      <t>リツ</t>
    </rPh>
    <rPh sb="44" eb="45">
      <t>コト</t>
    </rPh>
    <rPh sb="47" eb="49">
      <t>チイキ</t>
    </rPh>
    <phoneticPr fontId="4"/>
  </si>
  <si>
    <t>７．工事完了（予定）年月日　]</t>
    <rPh sb="7" eb="9">
      <t>ヨテイ</t>
    </rPh>
    <phoneticPr fontId="4"/>
  </si>
  <si>
    <t>中間検査申請書</t>
    <rPh sb="0" eb="2">
      <t>チュウカン</t>
    </rPh>
    <rPh sb="2" eb="4">
      <t>ケンサ</t>
    </rPh>
    <rPh sb="4" eb="7">
      <t>シンセイショ</t>
    </rPh>
    <phoneticPr fontId="2"/>
  </si>
  <si>
    <t>完了検査申請書</t>
    <rPh sb="0" eb="2">
      <t>カンリョウ</t>
    </rPh>
    <rPh sb="2" eb="4">
      <t>ケンサ</t>
    </rPh>
    <rPh sb="4" eb="7">
      <t>シンセイショ</t>
    </rPh>
    <phoneticPr fontId="2"/>
  </si>
  <si>
    <t>（第一条の三、第三条、第三条の三、第三条の四、第三条の七、第三条の十、第六条の三、第十一条の三関係）</t>
    <rPh sb="7" eb="8">
      <t>ダイ</t>
    </rPh>
    <rPh sb="8" eb="10">
      <t>サンジョウ</t>
    </rPh>
    <rPh sb="11" eb="12">
      <t>ダイ</t>
    </rPh>
    <rPh sb="12" eb="14">
      <t>サンジョウ</t>
    </rPh>
    <rPh sb="15" eb="16">
      <t>サン</t>
    </rPh>
    <rPh sb="17" eb="18">
      <t>ダイ</t>
    </rPh>
    <rPh sb="18" eb="20">
      <t>３ジョウ</t>
    </rPh>
    <rPh sb="21" eb="22">
      <t>４</t>
    </rPh>
    <rPh sb="23" eb="24">
      <t>ダイ</t>
    </rPh>
    <rPh sb="24" eb="26">
      <t>３ジョウ</t>
    </rPh>
    <rPh sb="27" eb="28">
      <t>７</t>
    </rPh>
    <rPh sb="29" eb="30">
      <t>ダイ</t>
    </rPh>
    <rPh sb="30" eb="32">
      <t>３ジョウ</t>
    </rPh>
    <rPh sb="33" eb="34">
      <t>１０</t>
    </rPh>
    <rPh sb="46" eb="47">
      <t>サン</t>
    </rPh>
    <phoneticPr fontId="4"/>
  </si>
  <si>
    <t>①</t>
    <phoneticPr fontId="2"/>
  </si>
  <si>
    <t>②</t>
    <phoneticPr fontId="2"/>
  </si>
  <si>
    <t>①</t>
    <phoneticPr fontId="2"/>
  </si>
  <si>
    <t>②</t>
    <phoneticPr fontId="2"/>
  </si>
  <si>
    <t>確認申請書</t>
    <rPh sb="0" eb="5">
      <t>カクニンシンセイショ</t>
    </rPh>
    <phoneticPr fontId="2"/>
  </si>
  <si>
    <t>以下の申請書等にある「印」を消去しました。</t>
    <rPh sb="0" eb="2">
      <t>イカ</t>
    </rPh>
    <rPh sb="3" eb="7">
      <t>シンセイショトウ</t>
    </rPh>
    <rPh sb="11" eb="12">
      <t>イン</t>
    </rPh>
    <rPh sb="14" eb="16">
      <t>ショウキョ</t>
    </rPh>
    <phoneticPr fontId="2"/>
  </si>
  <si>
    <t>建築工事届</t>
    <rPh sb="0" eb="5">
      <t>ケンチクコウジトドケ</t>
    </rPh>
    <phoneticPr fontId="2"/>
  </si>
  <si>
    <t>以下の帳票の一部を修正しました</t>
    <rPh sb="0" eb="2">
      <t>イカ</t>
    </rPh>
    <rPh sb="3" eb="5">
      <t>チョウヒョウ</t>
    </rPh>
    <rPh sb="6" eb="8">
      <t>イチブ</t>
    </rPh>
    <rPh sb="9" eb="11">
      <t>シュウセイ</t>
    </rPh>
    <phoneticPr fontId="2"/>
  </si>
  <si>
    <t>建築計画概要書</t>
    <rPh sb="0" eb="7">
      <t>ケンチクケイカクガイヨウショ</t>
    </rPh>
    <phoneticPr fontId="2"/>
  </si>
  <si>
    <t>（第三条、第三条の三、第十一条の三関係）</t>
    <rPh sb="2" eb="3">
      <t>サン</t>
    </rPh>
    <rPh sb="6" eb="7">
      <t>サン</t>
    </rPh>
    <rPh sb="16" eb="17">
      <t>サン</t>
    </rPh>
    <phoneticPr fontId="4"/>
  </si>
  <si>
    <t>①</t>
    <phoneticPr fontId="2"/>
  </si>
  <si>
    <t>②</t>
    <phoneticPr fontId="2"/>
  </si>
  <si>
    <t>①</t>
    <phoneticPr fontId="4"/>
  </si>
  <si>
    <t>※印のある欄は記入しないでください。</t>
    <phoneticPr fontId="2"/>
  </si>
  <si>
    <t>①　数字は算用数字を用いてください。</t>
    <phoneticPr fontId="4"/>
  </si>
  <si>
    <t>②　※印のある欄は記入しないでください。</t>
    <phoneticPr fontId="4"/>
  </si>
  <si>
    <t>数字は算用数字を用いてください。</t>
  </si>
  <si>
    <t>2021年</t>
    <rPh sb="4" eb="5">
      <t>ネン</t>
    </rPh>
    <phoneticPr fontId="2"/>
  </si>
  <si>
    <t>第三十七号様式（第六条の三、第十一条の三関係）</t>
    <rPh sb="0" eb="1">
      <t>ダイ</t>
    </rPh>
    <rPh sb="1" eb="5">
      <t>37ゴウ</t>
    </rPh>
    <rPh sb="5" eb="7">
      <t>ヨウシキ</t>
    </rPh>
    <rPh sb="8" eb="9">
      <t>ダイ</t>
    </rPh>
    <rPh sb="9" eb="10">
      <t>ロク</t>
    </rPh>
    <rPh sb="10" eb="11">
      <t>ジョウ</t>
    </rPh>
    <rPh sb="12" eb="13">
      <t>サン</t>
    </rPh>
    <rPh sb="14" eb="15">
      <t>ダイ</t>
    </rPh>
    <rPh sb="15" eb="17">
      <t>ジュウイチ</t>
    </rPh>
    <rPh sb="17" eb="18">
      <t>ジョウ</t>
    </rPh>
    <rPh sb="19" eb="20">
      <t>３</t>
    </rPh>
    <rPh sb="20" eb="22">
      <t>カンケイ</t>
    </rPh>
    <phoneticPr fontId="4"/>
  </si>
  <si>
    <t>以下の申請書等にある「印」を消去しました。</t>
    <phoneticPr fontId="2"/>
  </si>
  <si>
    <t>完了検査追加説明書</t>
    <rPh sb="0" eb="2">
      <t>カンリョウ</t>
    </rPh>
    <rPh sb="2" eb="4">
      <t>ケンサ</t>
    </rPh>
    <rPh sb="4" eb="9">
      <t>ツイカセツメイショ</t>
    </rPh>
    <phoneticPr fontId="2"/>
  </si>
  <si>
    <t>以下の申請書等にある「印」を「印影」に変更しました。</t>
    <rPh sb="15" eb="17">
      <t>インエイ</t>
    </rPh>
    <rPh sb="19" eb="21">
      <t>ヘンコウ</t>
    </rPh>
    <phoneticPr fontId="2"/>
  </si>
  <si>
    <t>中間検査申請取下げ届</t>
    <rPh sb="0" eb="2">
      <t>チュウカン</t>
    </rPh>
    <rPh sb="2" eb="4">
      <t>ケンサ</t>
    </rPh>
    <rPh sb="4" eb="6">
      <t>シンセイ</t>
    </rPh>
    <rPh sb="6" eb="8">
      <t>トリサ</t>
    </rPh>
    <rPh sb="9" eb="10">
      <t>トドケ</t>
    </rPh>
    <phoneticPr fontId="2"/>
  </si>
  <si>
    <t>紙原本で提出願います。</t>
    <rPh sb="0" eb="1">
      <t>カミ</t>
    </rPh>
    <rPh sb="1" eb="3">
      <t>ゲンポン</t>
    </rPh>
    <rPh sb="4" eb="6">
      <t>テイシュツ</t>
    </rPh>
    <rPh sb="6" eb="7">
      <t>ネガ</t>
    </rPh>
    <phoneticPr fontId="2"/>
  </si>
  <si>
    <t>以下の帳票の一部を修正しました</t>
    <phoneticPr fontId="2"/>
  </si>
  <si>
    <t>工事取止め届</t>
    <rPh sb="0" eb="2">
      <t>コウジ</t>
    </rPh>
    <rPh sb="2" eb="4">
      <t>トリヤ</t>
    </rPh>
    <rPh sb="5" eb="6">
      <t>トドケ</t>
    </rPh>
    <phoneticPr fontId="2"/>
  </si>
  <si>
    <t>完了検査追加説明書</t>
    <rPh sb="0" eb="2">
      <t>カンリョウ</t>
    </rPh>
    <rPh sb="2" eb="4">
      <t>ケンサ</t>
    </rPh>
    <rPh sb="4" eb="6">
      <t>ツイカ</t>
    </rPh>
    <rPh sb="6" eb="9">
      <t>セツメイショ</t>
    </rPh>
    <phoneticPr fontId="2"/>
  </si>
  <si>
    <t>東日本住宅評価センター確認検査業務約款第11条の</t>
    <phoneticPr fontId="4"/>
  </si>
  <si>
    <t xml:space="preserve"> 　下記のとおり工事監理者を選任したので、株式会社東日本住宅評価センター確認検査業務約款第11条の規定により届け出ます。</t>
    <rPh sb="42" eb="44">
      <t>ヤッカン</t>
    </rPh>
    <rPh sb="44" eb="45">
      <t>ダイ</t>
    </rPh>
    <rPh sb="47" eb="48">
      <t>ジョウ</t>
    </rPh>
    <rPh sb="49" eb="51">
      <t>キテイ</t>
    </rPh>
    <phoneticPr fontId="4"/>
  </si>
  <si>
    <t xml:space="preserve"> 　下記のとおり工事施工者を選任したので、株式会社東日本住宅評価センター確認検査業務約款第11条の規定により届け出ます。</t>
    <rPh sb="14" eb="16">
      <t>センニン</t>
    </rPh>
    <rPh sb="42" eb="44">
      <t>ヤッカン</t>
    </rPh>
    <rPh sb="44" eb="45">
      <t>ダイ</t>
    </rPh>
    <rPh sb="47" eb="48">
      <t>ジョウ</t>
    </rPh>
    <rPh sb="49" eb="51">
      <t>キテイ</t>
    </rPh>
    <phoneticPr fontId="4"/>
  </si>
  <si>
    <t>軽微変更報告書</t>
    <rPh sb="0" eb="7">
      <t>ケイビヘンコウホウコクショ</t>
    </rPh>
    <phoneticPr fontId="2"/>
  </si>
  <si>
    <t>建築主等変更届</t>
    <rPh sb="0" eb="4">
      <t>ケンチクヌシトウ</t>
    </rPh>
    <rPh sb="4" eb="7">
      <t>ヘンコウトドケ</t>
    </rPh>
    <phoneticPr fontId="2"/>
  </si>
  <si>
    <t>工事監理者届</t>
    <rPh sb="0" eb="6">
      <t>コウジカンリシャトドケ</t>
    </rPh>
    <phoneticPr fontId="2"/>
  </si>
  <si>
    <t>工事施工者届</t>
    <rPh sb="0" eb="6">
      <t>コウジセコウシャトドケ</t>
    </rPh>
    <phoneticPr fontId="2"/>
  </si>
  <si>
    <t>以下の申請書を一部修正しました。</t>
    <rPh sb="0" eb="2">
      <t>イカ</t>
    </rPh>
    <rPh sb="3" eb="6">
      <t>シンセイショ</t>
    </rPh>
    <rPh sb="7" eb="9">
      <t>イチブ</t>
    </rPh>
    <rPh sb="9" eb="11">
      <t>シュウセイ</t>
    </rPh>
    <phoneticPr fontId="2"/>
  </si>
  <si>
    <t>以下の申請書の一部を修正しました。</t>
    <rPh sb="0" eb="2">
      <t>イカ</t>
    </rPh>
    <rPh sb="3" eb="6">
      <t>シンセイショ</t>
    </rPh>
    <rPh sb="7" eb="9">
      <t>イチブ</t>
    </rPh>
    <rPh sb="10" eb="12">
      <t>シュウセイ</t>
    </rPh>
    <phoneticPr fontId="2"/>
  </si>
  <si>
    <t>　 下記の申請は、都合により取下げたいので、株式会社東日本住宅評価センター確認検査業務規程第２３条の規定により届け出ます。</t>
    <rPh sb="45" eb="46">
      <t>ダイ</t>
    </rPh>
    <rPh sb="48" eb="49">
      <t>ジョウ</t>
    </rPh>
    <rPh sb="50" eb="52">
      <t>キテイ</t>
    </rPh>
    <phoneticPr fontId="4"/>
  </si>
  <si>
    <t>様式C－１６</t>
    <rPh sb="0" eb="2">
      <t>ヨウシキ</t>
    </rPh>
    <phoneticPr fontId="4"/>
  </si>
  <si>
    <t>　 下記の確認を受けた建築物（建築設備･工作物）は建築(設置･築造)を取止めましたので、株式会社東日本住宅評価センター確認検査業務約款第11条の２の規定により届け出ます。</t>
    <rPh sb="2" eb="4">
      <t>カキ</t>
    </rPh>
    <rPh sb="5" eb="7">
      <t>カクニン</t>
    </rPh>
    <rPh sb="8" eb="9">
      <t>ウ</t>
    </rPh>
    <rPh sb="11" eb="14">
      <t>ケンチクブツ</t>
    </rPh>
    <rPh sb="65" eb="67">
      <t>ヤッカン</t>
    </rPh>
    <rPh sb="67" eb="68">
      <t>ダイ</t>
    </rPh>
    <rPh sb="70" eb="71">
      <t>ジョウ</t>
    </rPh>
    <rPh sb="74" eb="76">
      <t>キテイ</t>
    </rPh>
    <phoneticPr fontId="4"/>
  </si>
  <si>
    <t>業務約款第11条の２の規定に基づき、確認済証（原本）とともに提出願います。</t>
  </si>
  <si>
    <t>規定により届け出ます。</t>
    <phoneticPr fontId="4"/>
  </si>
  <si>
    <t>建築主等変更届</t>
    <phoneticPr fontId="2"/>
  </si>
  <si>
    <t>22)</t>
    <phoneticPr fontId="2"/>
  </si>
  <si>
    <t>その旨を記入してください。</t>
    <rPh sb="2" eb="3">
      <t>ムネ</t>
    </rPh>
    <rPh sb="4" eb="6">
      <t>キニュウ</t>
    </rPh>
    <phoneticPr fontId="2"/>
  </si>
  <si>
    <t>建築基準法施行令第121条の2の適用を受ける直通階段で屋外に設けるものが木造である場合には、19欄に、</t>
    <rPh sb="0" eb="13">
      <t>ケンチクキジュンホウセコウレイダイ121ジョウ</t>
    </rPh>
    <rPh sb="16" eb="18">
      <t>テキヨウ</t>
    </rPh>
    <rPh sb="19" eb="20">
      <t>ウ</t>
    </rPh>
    <rPh sb="22" eb="26">
      <t>チョクツウカイダン</t>
    </rPh>
    <rPh sb="27" eb="29">
      <t>オクガイ</t>
    </rPh>
    <rPh sb="30" eb="31">
      <t>モウ</t>
    </rPh>
    <rPh sb="36" eb="38">
      <t>モクゾウ</t>
    </rPh>
    <rPh sb="41" eb="43">
      <t>バアイ</t>
    </rPh>
    <rPh sb="48" eb="49">
      <t>ラン</t>
    </rPh>
    <phoneticPr fontId="2"/>
  </si>
  <si>
    <t>1９．　建築基準法第12条第3項の規定による検査を要する防火設備の有無　]</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4"/>
  </si>
  <si>
    <t>要</t>
    <rPh sb="0" eb="1">
      <t>ヨウ</t>
    </rPh>
    <phoneticPr fontId="2"/>
  </si>
  <si>
    <t>否</t>
    <rPh sb="0" eb="1">
      <t>ヒ</t>
    </rPh>
    <phoneticPr fontId="2"/>
  </si>
  <si>
    <t>規定調査の要否</t>
    <rPh sb="0" eb="4">
      <t>キテイチョウサ</t>
    </rPh>
    <rPh sb="5" eb="7">
      <t>ヨウヒ</t>
    </rPh>
    <phoneticPr fontId="2"/>
  </si>
  <si>
    <r>
      <t>（建築計画概要書第二面 入力）</t>
    </r>
    <r>
      <rPr>
        <b/>
        <sz val="11"/>
        <color indexed="63"/>
        <rFont val="MS UI Gothic"/>
        <family val="3"/>
        <charset val="128"/>
      </rPr>
      <t>［建築基準法第１２条第１項の規定による調査の要否］</t>
    </r>
    <rPh sb="1" eb="3">
      <t>ケンチク</t>
    </rPh>
    <rPh sb="3" eb="5">
      <t>ケイカク</t>
    </rPh>
    <rPh sb="5" eb="8">
      <t>ガイヨウショ</t>
    </rPh>
    <rPh sb="8" eb="11">
      <t>ダイニメン</t>
    </rPh>
    <rPh sb="12" eb="14">
      <t>ニュウリョク</t>
    </rPh>
    <rPh sb="16" eb="18">
      <t>ケンチク</t>
    </rPh>
    <rPh sb="18" eb="21">
      <t>キジュンホウ</t>
    </rPh>
    <rPh sb="21" eb="22">
      <t>ダイ</t>
    </rPh>
    <rPh sb="24" eb="25">
      <t>ジョウ</t>
    </rPh>
    <rPh sb="25" eb="26">
      <t>ダイ</t>
    </rPh>
    <rPh sb="27" eb="28">
      <t>コウ</t>
    </rPh>
    <rPh sb="29" eb="31">
      <t>キテイ</t>
    </rPh>
    <rPh sb="34" eb="36">
      <t>チョウサ</t>
    </rPh>
    <rPh sb="37" eb="39">
      <t>ヨウヒ</t>
    </rPh>
    <phoneticPr fontId="2"/>
  </si>
  <si>
    <t>要</t>
    <rPh sb="0" eb="1">
      <t>ヨウ</t>
    </rPh>
    <phoneticPr fontId="2"/>
  </si>
  <si>
    <t>否</t>
    <rPh sb="0" eb="1">
      <t>ヒ</t>
    </rPh>
    <phoneticPr fontId="2"/>
  </si>
  <si>
    <t>⑬</t>
    <phoneticPr fontId="2"/>
  </si>
  <si>
    <t>建築基準法施行令第121条の2の規定の適用を受ける直通階段で屋外に設けるものがある場合には、</t>
    <rPh sb="0" eb="23">
      <t>ケンチクキジュンホウセコウレイダイ121ジョウノ2ノキテイノテキヨウヲウ</t>
    </rPh>
    <rPh sb="25" eb="29">
      <t>チョクツウカイダン</t>
    </rPh>
    <rPh sb="30" eb="32">
      <t>オクガイ</t>
    </rPh>
    <rPh sb="33" eb="34">
      <t>モウ</t>
    </rPh>
    <rPh sb="41" eb="43">
      <t>バアイ</t>
    </rPh>
    <phoneticPr fontId="2"/>
  </si>
  <si>
    <t>当該直通階段が木造であるか否かについて、備考欄に記載してください。また、当該直通階段が</t>
    <rPh sb="0" eb="6">
      <t>トウガイチョクツウカイダン</t>
    </rPh>
    <rPh sb="7" eb="9">
      <t>モクゾウ</t>
    </rPh>
    <rPh sb="13" eb="14">
      <t>イナ</t>
    </rPh>
    <rPh sb="20" eb="23">
      <t>ビコウラン</t>
    </rPh>
    <rPh sb="24" eb="26">
      <t>キサイ</t>
    </rPh>
    <rPh sb="36" eb="42">
      <t>トウガイチョクツウカイダン</t>
    </rPh>
    <phoneticPr fontId="2"/>
  </si>
  <si>
    <t>木造である場合には、（注意）５．⑨及び⑩を参酌して、当該直通階段に用いる材料の種類並びに</t>
    <rPh sb="0" eb="2">
      <t>モクゾウ</t>
    </rPh>
    <rPh sb="5" eb="7">
      <t>バアイ</t>
    </rPh>
    <rPh sb="11" eb="13">
      <t>チュウイ</t>
    </rPh>
    <rPh sb="17" eb="18">
      <t>オヨ</t>
    </rPh>
    <rPh sb="21" eb="23">
      <t>サンシャク</t>
    </rPh>
    <rPh sb="26" eb="32">
      <t>トウガイチョクツウカイダン</t>
    </rPh>
    <rPh sb="33" eb="34">
      <t>モチ</t>
    </rPh>
    <rPh sb="36" eb="38">
      <t>ザイリョウ</t>
    </rPh>
    <rPh sb="39" eb="42">
      <t>シュルイナラ</t>
    </rPh>
    <phoneticPr fontId="2"/>
  </si>
  <si>
    <t>当該直通階段の構造、防腐措置及び施工状況に関する照合内容、照合方法並びに照合結果について、</t>
    <rPh sb="0" eb="10">
      <t>トウガイチョクツウ</t>
    </rPh>
    <rPh sb="10" eb="15">
      <t>ボウフソチオヨ</t>
    </rPh>
    <rPh sb="16" eb="20">
      <t>セコウジョウキョウ</t>
    </rPh>
    <rPh sb="21" eb="22">
      <t>カン</t>
    </rPh>
    <rPh sb="24" eb="28">
      <t>ショウゴウナイヨウ</t>
    </rPh>
    <rPh sb="29" eb="34">
      <t>ショウゴウホウホウナラ</t>
    </rPh>
    <rPh sb="36" eb="40">
      <t>ショウゴウケッカ</t>
    </rPh>
    <phoneticPr fontId="2"/>
  </si>
  <si>
    <t>併せて同欄に記載してください。</t>
    <rPh sb="0" eb="1">
      <t>アワ</t>
    </rPh>
    <rPh sb="3" eb="5">
      <t>ドウラン</t>
    </rPh>
    <rPh sb="6" eb="8">
      <t>キサイ</t>
    </rPh>
    <phoneticPr fontId="2"/>
  </si>
  <si>
    <t>【ｲ．階別】</t>
  </si>
  <si>
    <t>【ﾛ．合計】</t>
  </si>
  <si>
    <t>【ｲ．】</t>
  </si>
  <si>
    <t>【ﾛ．】</t>
  </si>
  <si>
    <t>【ﾊ．】</t>
  </si>
  <si>
    <t>【ﾆ．】</t>
  </si>
  <si>
    <t>【ﾎ．】</t>
  </si>
  <si>
    <t>【ﾍ．】</t>
  </si>
  <si>
    <t>2022年</t>
    <rPh sb="4" eb="5">
      <t>ネン</t>
    </rPh>
    <phoneticPr fontId="2"/>
  </si>
  <si>
    <t>８欄は、該当するチェックボックスに「レ」マークを入れ、提出済の場合には、提出をした所管行政庁名又は</t>
    <phoneticPr fontId="2"/>
  </si>
  <si>
    <t>登録建築物エネルギー消費性能判定機関の名称及び事務所の所在地を記入してください。</t>
  </si>
  <si>
    <t>未提出の場合には、提出する予定の所管行政庁名又は登録建築物エネルギー消費性能判定機関の名称</t>
  </si>
  <si>
    <t>及び事務所の所在地を記入し、提出をした後に、遅滞なく、提出をした旨（提出先を変更した場合においては、</t>
  </si>
  <si>
    <t>提出をした所管行政庁名又は登録建築物エネルギー消費性能判定機関の名称及び事務所の所在地を</t>
  </si>
  <si>
    <t>含む。）を届け出てください。なお、所在地については、〇〇県〇〇市、郡〇〇町、村、程度で結構です。</t>
  </si>
  <si>
    <t>住居表示が定まっているときは、２欄に記入してください。</t>
  </si>
  <si>
    <t>計画の変更申請の際は、19欄に第４面に係る部分の変更の概要について記入してください。</t>
    <rPh sb="0" eb="2">
      <t>ケイカク</t>
    </rPh>
    <rPh sb="3" eb="5">
      <t>ヘンコウ</t>
    </rPh>
    <rPh sb="5" eb="7">
      <t>シンセイ</t>
    </rPh>
    <rPh sb="8" eb="9">
      <t>サイ</t>
    </rPh>
    <rPh sb="13" eb="14">
      <t>ラン</t>
    </rPh>
    <rPh sb="15" eb="16">
      <t>ダイ</t>
    </rPh>
    <rPh sb="17" eb="18">
      <t>メン</t>
    </rPh>
    <rPh sb="19" eb="20">
      <t>カカ</t>
    </rPh>
    <rPh sb="21" eb="23">
      <t>ブブン</t>
    </rPh>
    <rPh sb="24" eb="26">
      <t>ヘンコウ</t>
    </rPh>
    <rPh sb="27" eb="29">
      <t>ガイヨウ</t>
    </rPh>
    <rPh sb="33" eb="35">
      <t>キニュウ</t>
    </rPh>
    <phoneticPr fontId="4"/>
  </si>
  <si>
    <t>７欄は、別紙の表の用途の区分に従い対応する記号を記入した上で、用途をできるだけ具体的に書き、</t>
    <rPh sb="1" eb="2">
      <t>ラン</t>
    </rPh>
    <rPh sb="4" eb="6">
      <t>ベッシ</t>
    </rPh>
    <rPh sb="7" eb="8">
      <t>ヒョウ</t>
    </rPh>
    <rPh sb="9" eb="11">
      <t>ヨウト</t>
    </rPh>
    <rPh sb="12" eb="14">
      <t>クブン</t>
    </rPh>
    <rPh sb="15" eb="16">
      <t>シタガ</t>
    </rPh>
    <rPh sb="17" eb="19">
      <t>タイオウ</t>
    </rPh>
    <rPh sb="21" eb="23">
      <t>キゴウ</t>
    </rPh>
    <rPh sb="24" eb="26">
      <t>キニュウ</t>
    </rPh>
    <rPh sb="28" eb="29">
      <t>ウエ</t>
    </rPh>
    <rPh sb="31" eb="33">
      <t>ヨウト</t>
    </rPh>
    <rPh sb="39" eb="40">
      <t>グ</t>
    </rPh>
    <phoneticPr fontId="4"/>
  </si>
  <si>
    <t>あっては、この申請を直前の中間検査申請をした株式会社東日本住宅評価センターに対して行う場合には、確</t>
    <rPh sb="17" eb="19">
      <t>シンセイ</t>
    </rPh>
    <rPh sb="22" eb="26">
      <t>カブシキガイシャ</t>
    </rPh>
    <rPh sb="26" eb="27">
      <t>ヒガシ</t>
    </rPh>
    <rPh sb="27" eb="29">
      <t>ニホン</t>
    </rPh>
    <rPh sb="29" eb="31">
      <t>ジュウタク</t>
    </rPh>
    <rPh sb="31" eb="33">
      <t>ヒョウカ</t>
    </rPh>
    <phoneticPr fontId="4"/>
  </si>
  <si>
    <t>部分及び同法第３５条の適用を受ける部分について記載してください。</t>
    <rPh sb="2" eb="3">
      <t>オヨ</t>
    </rPh>
    <rPh sb="4" eb="6">
      <t>ドウホウ</t>
    </rPh>
    <rPh sb="6" eb="7">
      <t>ダイ</t>
    </rPh>
    <rPh sb="9" eb="10">
      <t>ジョウ</t>
    </rPh>
    <rPh sb="11" eb="13">
      <t>テキヨウ</t>
    </rPh>
    <rPh sb="14" eb="15">
      <t>ウ</t>
    </rPh>
    <rPh sb="17" eb="19">
      <t>ブブン</t>
    </rPh>
    <phoneticPr fontId="2"/>
  </si>
  <si>
    <t>建築基準法第88条第1項に規定する工作物のうち同法施行令第138条第2項第1号に掲げるものにあっては、</t>
    <phoneticPr fontId="2"/>
  </si>
  <si>
    <t xml:space="preserve">
「工作物（昇降機）」のチェックボックスに｢レ｣マークを入れてください。</t>
    <phoneticPr fontId="2"/>
  </si>
  <si>
    <t>査申請をした株式会社東日本住宅評価センターに対して行う場合には、確認から直前の中間検査までの工事</t>
    <rPh sb="1" eb="3">
      <t>シンセイ</t>
    </rPh>
    <rPh sb="6" eb="10">
      <t>カブシキガイシャ</t>
    </rPh>
    <rPh sb="10" eb="11">
      <t>ヒガシ</t>
    </rPh>
    <rPh sb="11" eb="13">
      <t>ニホン</t>
    </rPh>
    <rPh sb="13" eb="15">
      <t>ジュウタク</t>
    </rPh>
    <rPh sb="15" eb="17">
      <t>ヒョウカ</t>
    </rPh>
    <phoneticPr fontId="4"/>
  </si>
  <si>
    <t>行令第２０条の7第１項第１号に規定する内装の仕上げに用いる建築材料の種別並びに当該建築材料を用い</t>
    <rPh sb="46" eb="47">
      <t>モチ</t>
    </rPh>
    <phoneticPr fontId="4"/>
  </si>
  <si>
    <t>用を受けず、かつ、建築士法第３条から第３条の３までの規定に含まれないものを除く。以下同じ）に関する工事</t>
    <phoneticPr fontId="2"/>
  </si>
  <si>
    <t>⑭　建築基準法第８８条第２項において準用する同法第８６条の７第1項（同法第４８条第１項から第１３項まで及</t>
    <rPh sb="2" eb="4">
      <t>ケンチク</t>
    </rPh>
    <rPh sb="4" eb="7">
      <t>キジュンホウ</t>
    </rPh>
    <rPh sb="7" eb="8">
      <t>ダイ</t>
    </rPh>
    <rPh sb="10" eb="11">
      <t>ジョウ</t>
    </rPh>
    <rPh sb="11" eb="12">
      <t>ダイ</t>
    </rPh>
    <rPh sb="13" eb="14">
      <t>コウ</t>
    </rPh>
    <rPh sb="18" eb="19">
      <t>ジュン</t>
    </rPh>
    <rPh sb="19" eb="20">
      <t>ヨウ</t>
    </rPh>
    <rPh sb="22" eb="24">
      <t>ドウホウ</t>
    </rPh>
    <rPh sb="24" eb="25">
      <t>ダイ</t>
    </rPh>
    <rPh sb="27" eb="28">
      <t>ジョウ</t>
    </rPh>
    <rPh sb="30" eb="31">
      <t>ダイ</t>
    </rPh>
    <rPh sb="32" eb="33">
      <t>コウ</t>
    </rPh>
    <rPh sb="34" eb="35">
      <t>ドウ</t>
    </rPh>
    <rPh sb="35" eb="36">
      <t>ホウ</t>
    </rPh>
    <rPh sb="36" eb="37">
      <t>ダイ</t>
    </rPh>
    <rPh sb="39" eb="40">
      <t>ジョウ</t>
    </rPh>
    <rPh sb="40" eb="41">
      <t>ダイ</t>
    </rPh>
    <rPh sb="42" eb="43">
      <t>コウ</t>
    </rPh>
    <rPh sb="45" eb="46">
      <t>ダイ</t>
    </rPh>
    <rPh sb="48" eb="49">
      <t>コウ</t>
    </rPh>
    <rPh sb="51" eb="52">
      <t>オヨ</t>
    </rPh>
    <phoneticPr fontId="4"/>
  </si>
  <si>
    <t>⑬</t>
    <phoneticPr fontId="2"/>
  </si>
  <si>
    <t>(その他の工事施工者)</t>
    <rPh sb="3" eb="4">
      <t>タ</t>
    </rPh>
    <rPh sb="5" eb="10">
      <t>コウジセコウシャ</t>
    </rPh>
    <phoneticPr fontId="2"/>
  </si>
  <si>
    <t>施工者氏名その他1</t>
    <rPh sb="7" eb="8">
      <t>タ</t>
    </rPh>
    <phoneticPr fontId="2"/>
  </si>
  <si>
    <t>施工者営業所名登録種類その他1</t>
    <phoneticPr fontId="2"/>
  </si>
  <si>
    <t>施工者営業所名資格その他1</t>
    <phoneticPr fontId="2"/>
  </si>
  <si>
    <t>施工者営業所登録番号その他1</t>
    <phoneticPr fontId="2"/>
  </si>
  <si>
    <t>施工者営業所名その他1</t>
    <phoneticPr fontId="2"/>
  </si>
  <si>
    <t>施工者郵便番号その他1</t>
    <phoneticPr fontId="2"/>
  </si>
  <si>
    <t>施工者所在地その他1</t>
    <phoneticPr fontId="2"/>
  </si>
  <si>
    <t>施工者電話番号その他1</t>
    <phoneticPr fontId="2"/>
  </si>
  <si>
    <t>（その他の工事施工者）</t>
    <rPh sb="3" eb="4">
      <t>タ</t>
    </rPh>
    <rPh sb="5" eb="10">
      <t>コウジセコウシャ</t>
    </rPh>
    <phoneticPr fontId="2"/>
  </si>
  <si>
    <t>一部構造</t>
    <rPh sb="0" eb="4">
      <t>イチブコウゾウ</t>
    </rPh>
    <phoneticPr fontId="2"/>
  </si>
  <si>
    <t>【ｲ．</t>
  </si>
  <si>
    <t>建築物全体】</t>
  </si>
  <si>
    <t>【ﾛ．</t>
    <phoneticPr fontId="2"/>
  </si>
  <si>
    <t>地階の住宅又は老人ホーム等の部分】</t>
    <rPh sb="3" eb="5">
      <t>ジュウタク</t>
    </rPh>
    <rPh sb="5" eb="6">
      <t>マタ</t>
    </rPh>
    <rPh sb="7" eb="9">
      <t>ロウジン</t>
    </rPh>
    <rPh sb="12" eb="13">
      <t>トウ</t>
    </rPh>
    <phoneticPr fontId="2"/>
  </si>
  <si>
    <t>【ﾊ．</t>
    <phoneticPr fontId="4"/>
  </si>
  <si>
    <t>エレベーターの昇降路の部分】</t>
    <rPh sb="7" eb="9">
      <t>ショウコウ</t>
    </rPh>
    <rPh sb="9" eb="10">
      <t>ロ</t>
    </rPh>
    <rPh sb="11" eb="13">
      <t>ブブン</t>
    </rPh>
    <phoneticPr fontId="4"/>
  </si>
  <si>
    <t>【ﾆ．</t>
    <phoneticPr fontId="2"/>
  </si>
  <si>
    <t>共同住宅又は老人ホーム等の共用の廊下等の部分】</t>
    <rPh sb="4" eb="5">
      <t>マタ</t>
    </rPh>
    <rPh sb="6" eb="8">
      <t>ロウジン</t>
    </rPh>
    <rPh sb="11" eb="12">
      <t>トウ</t>
    </rPh>
    <phoneticPr fontId="2"/>
  </si>
  <si>
    <t>【ﾎ．</t>
  </si>
  <si>
    <t>自動車車庫等の部分】</t>
  </si>
  <si>
    <t>【ﾍ．</t>
    <phoneticPr fontId="4"/>
  </si>
  <si>
    <t>備蓄倉庫の部分】</t>
    <rPh sb="0" eb="2">
      <t>ビチク</t>
    </rPh>
    <rPh sb="2" eb="4">
      <t>ソウコ</t>
    </rPh>
    <rPh sb="5" eb="7">
      <t>ブブン</t>
    </rPh>
    <phoneticPr fontId="4"/>
  </si>
  <si>
    <t>【ﾄ．</t>
    <phoneticPr fontId="4"/>
  </si>
  <si>
    <t>蓄電池の設置部分】</t>
    <rPh sb="0" eb="3">
      <t>チクデンチ</t>
    </rPh>
    <rPh sb="4" eb="6">
      <t>セッチ</t>
    </rPh>
    <rPh sb="6" eb="8">
      <t>ブブン</t>
    </rPh>
    <phoneticPr fontId="4"/>
  </si>
  <si>
    <t>【ﾁ．</t>
    <phoneticPr fontId="4"/>
  </si>
  <si>
    <t>自家発電設備の設置部分】</t>
    <rPh sb="0" eb="2">
      <t>ジカ</t>
    </rPh>
    <rPh sb="2" eb="4">
      <t>ハツデン</t>
    </rPh>
    <rPh sb="4" eb="6">
      <t>セツビ</t>
    </rPh>
    <rPh sb="7" eb="9">
      <t>セッチ</t>
    </rPh>
    <rPh sb="9" eb="11">
      <t>ブブン</t>
    </rPh>
    <phoneticPr fontId="4"/>
  </si>
  <si>
    <t>【ﾘ．</t>
    <phoneticPr fontId="4"/>
  </si>
  <si>
    <t>貯水槽の設置部分】</t>
    <rPh sb="0" eb="3">
      <t>チョスイソウ</t>
    </rPh>
    <rPh sb="4" eb="6">
      <t>セッチ</t>
    </rPh>
    <rPh sb="6" eb="8">
      <t>ブブン</t>
    </rPh>
    <phoneticPr fontId="4"/>
  </si>
  <si>
    <t>【ﾇ．</t>
    <phoneticPr fontId="2"/>
  </si>
  <si>
    <t>宅配ボックスの設置部分】</t>
    <rPh sb="0" eb="2">
      <t>タクハイ</t>
    </rPh>
    <rPh sb="7" eb="9">
      <t>セッチ</t>
    </rPh>
    <rPh sb="9" eb="11">
      <t>ブブン</t>
    </rPh>
    <phoneticPr fontId="2"/>
  </si>
  <si>
    <t>【ﾙ．</t>
  </si>
  <si>
    <t>住宅の部分】</t>
  </si>
  <si>
    <t>【ｦ．</t>
    <phoneticPr fontId="2"/>
  </si>
  <si>
    <t>【ﾜ．</t>
  </si>
  <si>
    <t>延べ面積】</t>
  </si>
  <si>
    <t>【ｶ．</t>
    <phoneticPr fontId="4"/>
  </si>
  <si>
    <t>容積率】</t>
    <rPh sb="0" eb="2">
      <t>ヨウセキ</t>
    </rPh>
    <rPh sb="2" eb="3">
      <t>リツ</t>
    </rPh>
    <phoneticPr fontId="4"/>
  </si>
  <si>
    <t>【ﾀ．</t>
    <phoneticPr fontId="4"/>
  </si>
  <si>
    <t>認定機械室等の部分】</t>
    <rPh sb="0" eb="2">
      <t>ニンテイ</t>
    </rPh>
    <rPh sb="2" eb="5">
      <t>キカイシツ</t>
    </rPh>
    <rPh sb="5" eb="6">
      <t>トウ</t>
    </rPh>
    <rPh sb="7" eb="9">
      <t>ブブン</t>
    </rPh>
    <phoneticPr fontId="2"/>
  </si>
  <si>
    <t>その他の不算入部分】</t>
    <rPh sb="2" eb="3">
      <t>タ</t>
    </rPh>
    <rPh sb="4" eb="7">
      <t>フサンニュウ</t>
    </rPh>
    <rPh sb="7" eb="9">
      <t>ブブン</t>
    </rPh>
    <phoneticPr fontId="2"/>
  </si>
  <si>
    <t>【ヨ．</t>
    <phoneticPr fontId="4"/>
  </si>
  <si>
    <t>認定機械室等の部分申請部分</t>
    <phoneticPr fontId="2"/>
  </si>
  <si>
    <t>認定機械室等の部分申請以外</t>
    <phoneticPr fontId="2"/>
  </si>
  <si>
    <t>認定機械室等の部分申請合計</t>
    <phoneticPr fontId="2"/>
  </si>
  <si>
    <t>その他の不算入部分申請部分</t>
    <phoneticPr fontId="2"/>
  </si>
  <si>
    <t>その他の不算入部分申請以外</t>
    <phoneticPr fontId="2"/>
  </si>
  <si>
    <t>その他の不算入部分申請合計</t>
    <phoneticPr fontId="2"/>
  </si>
  <si>
    <t>[ﾖ．</t>
  </si>
  <si>
    <t>[ﾀ．</t>
  </si>
  <si>
    <t>認定機械室等の部分］</t>
    <rPh sb="0" eb="2">
      <t>ニンテイ</t>
    </rPh>
    <rPh sb="2" eb="5">
      <t>キカイシツ</t>
    </rPh>
    <rPh sb="5" eb="6">
      <t>トウ</t>
    </rPh>
    <rPh sb="7" eb="9">
      <t>ブブン</t>
    </rPh>
    <phoneticPr fontId="2"/>
  </si>
  <si>
    <t>その他の不算入部分］</t>
    <rPh sb="2" eb="3">
      <t>タ</t>
    </rPh>
    <rPh sb="4" eb="7">
      <t>フサンニュウ</t>
    </rPh>
    <rPh sb="7" eb="9">
      <t>ブブン</t>
    </rPh>
    <phoneticPr fontId="2"/>
  </si>
  <si>
    <t>[ﾇ．</t>
  </si>
  <si>
    <t>[ﾙ．</t>
  </si>
  <si>
    <t>[ｦ．</t>
  </si>
  <si>
    <t>[ﾜ．</t>
  </si>
  <si>
    <t>[ｶ．</t>
  </si>
  <si>
    <t>住宅又は老人ホーム、福祉ホームその他これらに類するものについては、11欄の「ロ」の床面積は、その地階の住宅又は老人ホーム、福祉ホームその他これらに類するものの用途に供する部分の床面積から、その地階のエレベーターの昇降路の部分又は共同住宅若しくは老人ホーム、福祉ホームその他これらに類するものの共用の廊下若しくは階段の用に供する部分の床面積を除いた面積とします。</t>
  </si>
  <si>
    <t>2023年</t>
    <rPh sb="4" eb="5">
      <t>ネン</t>
    </rPh>
    <phoneticPr fontId="2"/>
  </si>
  <si>
    <t>建蔽率算定基礎の建築面積_申請部分</t>
    <phoneticPr fontId="2"/>
  </si>
  <si>
    <t>建蔽率算定基礎の建築面積_申請以外部分</t>
    <phoneticPr fontId="2"/>
  </si>
  <si>
    <t>建蔽率算定基礎の建築面積_合計</t>
    <phoneticPr fontId="2"/>
  </si>
  <si>
    <t>建蔽率】</t>
  </si>
  <si>
    <t>【ﾛ．</t>
    <phoneticPr fontId="4"/>
  </si>
  <si>
    <t>【ｲ．</t>
    <phoneticPr fontId="2"/>
  </si>
  <si>
    <t>建蔽率の算定の基礎となる建築面積】</t>
    <phoneticPr fontId="2"/>
  </si>
  <si>
    <t>建蔽率の算定の基礎となる建築面積]</t>
    <phoneticPr fontId="2"/>
  </si>
  <si>
    <t>建築物全体】</t>
    <rPh sb="2" eb="3">
      <t>ブツ</t>
    </rPh>
    <rPh sb="3" eb="5">
      <t>ゼンタイ</t>
    </rPh>
    <phoneticPr fontId="2"/>
  </si>
  <si>
    <t>老人ホーム等の部分】</t>
    <rPh sb="0" eb="2">
      <t>ロウジン</t>
    </rPh>
    <rPh sb="5" eb="6">
      <t>トウ</t>
    </rPh>
    <phoneticPr fontId="2"/>
  </si>
  <si>
    <t>建築物全体]</t>
    <rPh sb="2" eb="3">
      <t>ブツ</t>
    </rPh>
    <rPh sb="3" eb="5">
      <t>ゼンタイ</t>
    </rPh>
    <phoneticPr fontId="2"/>
  </si>
  <si>
    <t>建蔽率]</t>
    <phoneticPr fontId="2"/>
  </si>
  <si>
    <t>都市計画区域内、準都市計画区域内及び建築基準法第68条の９第１項の規定に基づく条例により建築物の容積率の最高限度が定められた区域内においては、11欄の「ロ」に建築物の地階でその天井が地盤面からの高さ１メートル以下にあるものの住宅又は老人ホーム、福祉ホームその他これらに類するものの用途に供する部分、「ハ」にエレベーターの昇降路の部分、「ニ」に共同住宅又は老人ホーム、福祉ホームその他これらに類するものの共用の廊下又は階段の用に供する部分、「ホ」に住宅又は老人ホーム、福祉ホームその他これらに類するものに設ける機械室その他これに類する建築物の部分（建築基準法施行規則第10条の４の４に規定する建築設備を設置するためのものであって、同規則第10条４の５各号に掲げる基準に適合するものに限る。）で、特定行政庁が交通上、安全上、防火上及び衛生上支障がないと認めるもの、「ヘ」に自動車車庫その他の専ら自動車又は自転車の停留又は駐車のための施設（誘導車路、操車場所及び乗降場を含む。）の用途に供する部分、「ト」に専ら防災のために設ける備蓄倉庫の用途に供する部分、「チ」に蓄電池（床に据え付けるものに限る。）を設ける部分、「リ」に自家発電設備を設ける部分、「ヌ」に貯水槽を設ける部分、「ル」に宅配ボックス（配達された物品（荷受人が不在その他の事由により受け取ることができないものに限る。）の一時保管のための荷受箱をいう。）を設ける部分、「ワ」に住宅の用途に供する部分、「カ」に老人ホーム、福祉ホームその他これらに類するものの用途に供する部分のそれぞれの床面積を記入してください。また、建築基準法令以外の法令の規定により、容積率の算定の基礎となる延べ面積に算入しない部分を有する場合においては、「ヲ」に当該部分の床面積を記入してください。</t>
    <phoneticPr fontId="2"/>
  </si>
  <si>
    <t>７欄の「ハ」、「ニ」、「ヘ」及び「ト」、１０欄の「ハ」並びに１１欄の「タ」は、百分率を用いてください。</t>
    <phoneticPr fontId="4"/>
  </si>
  <si>
    <t>10欄の「ロ」は、建築物に建築基準法施行令第2条第1項第2号に規定する特例軒等を設ける場合において、当該特例軒等のうち当該建築物の外壁又はこれに代わる柱の中心線から突き出た距離が水平距離１メートル以上５メートル未満のものにあっては当該中心線で囲まれた部分の水平投影面積を、当該中心線から突き出た距離が水平距離５メートル以上のものにあっては当該特例軒等の端から同号に規定する国土交通大臣が定める距離後退した線で囲まれた部分の水平投影面積を記入してください。その他の建築物である場合においては、10欄の「イ」と同じ面積を記入してください。</t>
    <rPh sb="2" eb="3">
      <t>ラン</t>
    </rPh>
    <rPh sb="9" eb="12">
      <t>ケンチクブツ</t>
    </rPh>
    <rPh sb="13" eb="15">
      <t>ケンチク</t>
    </rPh>
    <rPh sb="15" eb="18">
      <t>キジュンホウ</t>
    </rPh>
    <rPh sb="18" eb="21">
      <t>セコウレイ</t>
    </rPh>
    <rPh sb="21" eb="22">
      <t>ダイ</t>
    </rPh>
    <rPh sb="23" eb="24">
      <t>ジョウ</t>
    </rPh>
    <rPh sb="24" eb="25">
      <t>ダイ</t>
    </rPh>
    <rPh sb="26" eb="27">
      <t>コウ</t>
    </rPh>
    <rPh sb="27" eb="28">
      <t>ダイ</t>
    </rPh>
    <rPh sb="29" eb="30">
      <t>ゴウ</t>
    </rPh>
    <rPh sb="31" eb="33">
      <t>キテイ</t>
    </rPh>
    <rPh sb="35" eb="37">
      <t>トクレイ</t>
    </rPh>
    <rPh sb="37" eb="38">
      <t>ノキ</t>
    </rPh>
    <rPh sb="38" eb="39">
      <t>トウ</t>
    </rPh>
    <rPh sb="40" eb="41">
      <t>モウ</t>
    </rPh>
    <rPh sb="43" eb="45">
      <t>バアイ</t>
    </rPh>
    <rPh sb="50" eb="52">
      <t>トウガイ</t>
    </rPh>
    <rPh sb="52" eb="54">
      <t>トクレイ</t>
    </rPh>
    <rPh sb="54" eb="55">
      <t>ケン</t>
    </rPh>
    <rPh sb="55" eb="56">
      <t>トウ</t>
    </rPh>
    <rPh sb="59" eb="61">
      <t>トウガイ</t>
    </rPh>
    <rPh sb="61" eb="64">
      <t>ケンチクブツ</t>
    </rPh>
    <rPh sb="65" eb="67">
      <t>ガイヘキ</t>
    </rPh>
    <rPh sb="67" eb="68">
      <t>マタ</t>
    </rPh>
    <rPh sb="72" eb="73">
      <t>カ</t>
    </rPh>
    <rPh sb="75" eb="76">
      <t>ハシラ</t>
    </rPh>
    <rPh sb="77" eb="80">
      <t>チュウシンセン</t>
    </rPh>
    <rPh sb="82" eb="83">
      <t>ツ</t>
    </rPh>
    <rPh sb="84" eb="85">
      <t>デ</t>
    </rPh>
    <rPh sb="86" eb="88">
      <t>キョリ</t>
    </rPh>
    <rPh sb="89" eb="91">
      <t>スイヘイ</t>
    </rPh>
    <rPh sb="91" eb="93">
      <t>キョリ</t>
    </rPh>
    <rPh sb="98" eb="100">
      <t>イジョウ</t>
    </rPh>
    <rPh sb="105" eb="107">
      <t>ミマン</t>
    </rPh>
    <rPh sb="115" eb="117">
      <t>トウガイ</t>
    </rPh>
    <rPh sb="117" eb="120">
      <t>チュウシンセン</t>
    </rPh>
    <rPh sb="121" eb="122">
      <t>カコ</t>
    </rPh>
    <rPh sb="125" eb="127">
      <t>ブブン</t>
    </rPh>
    <rPh sb="128" eb="130">
      <t>スイヘイ</t>
    </rPh>
    <rPh sb="130" eb="132">
      <t>トウエイ</t>
    </rPh>
    <rPh sb="132" eb="134">
      <t>メンセキ</t>
    </rPh>
    <rPh sb="136" eb="138">
      <t>トウガイ</t>
    </rPh>
    <rPh sb="138" eb="141">
      <t>チュウシンセン</t>
    </rPh>
    <rPh sb="143" eb="144">
      <t>ツ</t>
    </rPh>
    <rPh sb="145" eb="146">
      <t>デ</t>
    </rPh>
    <rPh sb="147" eb="149">
      <t>キョリ</t>
    </rPh>
    <rPh sb="150" eb="152">
      <t>スイヘイ</t>
    </rPh>
    <rPh sb="152" eb="154">
      <t>キョリ</t>
    </rPh>
    <rPh sb="159" eb="161">
      <t>イジョウ</t>
    </rPh>
    <rPh sb="169" eb="171">
      <t>トウガイ</t>
    </rPh>
    <rPh sb="171" eb="173">
      <t>トクレイ</t>
    </rPh>
    <rPh sb="173" eb="174">
      <t>ノキ</t>
    </rPh>
    <rPh sb="174" eb="175">
      <t>トウ</t>
    </rPh>
    <rPh sb="176" eb="177">
      <t>ハシ</t>
    </rPh>
    <rPh sb="179" eb="180">
      <t>ドウ</t>
    </rPh>
    <rPh sb="180" eb="181">
      <t>ゴウ</t>
    </rPh>
    <rPh sb="182" eb="184">
      <t>キテイ</t>
    </rPh>
    <rPh sb="186" eb="188">
      <t>コクド</t>
    </rPh>
    <rPh sb="188" eb="190">
      <t>コウツウ</t>
    </rPh>
    <rPh sb="190" eb="192">
      <t>ダイジン</t>
    </rPh>
    <rPh sb="193" eb="194">
      <t>サダ</t>
    </rPh>
    <rPh sb="196" eb="198">
      <t>キョリ</t>
    </rPh>
    <rPh sb="198" eb="200">
      <t>コウタイ</t>
    </rPh>
    <rPh sb="202" eb="203">
      <t>セン</t>
    </rPh>
    <rPh sb="204" eb="205">
      <t>カコ</t>
    </rPh>
    <rPh sb="208" eb="210">
      <t>ブブン</t>
    </rPh>
    <rPh sb="211" eb="213">
      <t>スイヘイ</t>
    </rPh>
    <rPh sb="213" eb="215">
      <t>トウエイ</t>
    </rPh>
    <rPh sb="215" eb="217">
      <t>メンセキ</t>
    </rPh>
    <rPh sb="218" eb="220">
      <t>キニュウ</t>
    </rPh>
    <rPh sb="229" eb="230">
      <t>タ</t>
    </rPh>
    <rPh sb="231" eb="234">
      <t>ケンチクブツ</t>
    </rPh>
    <rPh sb="237" eb="239">
      <t>バアイ</t>
    </rPh>
    <rPh sb="247" eb="248">
      <t>ラン</t>
    </rPh>
    <rPh sb="253" eb="254">
      <t>オナ</t>
    </rPh>
    <rPh sb="255" eb="257">
      <t>メンセキ</t>
    </rPh>
    <rPh sb="258" eb="260">
      <t>キニュウ</t>
    </rPh>
    <phoneticPr fontId="2"/>
  </si>
  <si>
    <t>11欄の「ヨ」の延べ面積及び「タ」の容積率の算定の基礎となる延べ面積は、各階の床面積の合計から「ロ」に記入した床面積（この面積が敷地内の建築物の住宅及び老人ホーム、福祉ホームその他これらに類するものの用途に供する部分（エレベーターの昇降路の部分又は共同住宅若しくは老人ホーム、福祉ホームその他これらに類するものの共用の廊下若しくは階段の用に供する部分を除く。）の床面積の合計の３分の１を超える場合においては、敷地内の建築物の住宅及び老人ホーム、福祉ホームその他これらに類するものの用途に供する部分（エレベーターの昇降路の部分又は共同住宅若しくは老人ホーム、福祉ホームその他これらに類するものの共用の廊下若しくは階段の用に供する部分を除く。）の床面積の合計の３分の１の面積）、「ハ」から「ホ」までに記入した床面積、「ヘ」から「ル」までに記入した床面積（これらの面積が、次の(1)から(6)までに掲げる建築物の部分の区分に応じ、敷地内の建築物の各階の床面積の合計にそれぞれ(1)から(6)までに定める割合を乗じて得た面積を超える場合においては、敷地内の建築物の各階の床面積の合計にそれぞれ(1)から(6)までに定める割合を乗じて得た面積）及び「ヲ」に記入した床面積を除いた面積とします。また、建築基準法第52条第12項の規定を適用する場合においては、「タ」の容積率の算定の基礎となる敷地面積は、７欄「ホ」(2)によることとします。</t>
    <rPh sb="577" eb="579">
      <t>ヨウセキ</t>
    </rPh>
    <rPh sb="579" eb="580">
      <t>リツ</t>
    </rPh>
    <rPh sb="581" eb="583">
      <t>サンテイ</t>
    </rPh>
    <rPh sb="584" eb="586">
      <t>キソ</t>
    </rPh>
    <phoneticPr fontId="2"/>
  </si>
  <si>
    <t>5階</t>
    <rPh sb="1" eb="2">
      <t>カイ</t>
    </rPh>
    <phoneticPr fontId="4"/>
  </si>
  <si>
    <t>6階</t>
    <rPh sb="1" eb="2">
      <t>カイ</t>
    </rPh>
    <phoneticPr fontId="4"/>
  </si>
  <si>
    <t>7階</t>
    <rPh sb="1" eb="2">
      <t>カイ</t>
    </rPh>
    <phoneticPr fontId="4"/>
  </si>
  <si>
    <t>8階</t>
    <rPh sb="1" eb="2">
      <t>カイ</t>
    </rPh>
    <phoneticPr fontId="4"/>
  </si>
  <si>
    <t>8階まで対応可能にしました</t>
    <rPh sb="1" eb="2">
      <t>カイ</t>
    </rPh>
    <rPh sb="4" eb="6">
      <t>タイオウ</t>
    </rPh>
    <rPh sb="6" eb="8">
      <t>カノウ</t>
    </rPh>
    <phoneticPr fontId="2"/>
  </si>
  <si>
    <t>各種届出の印影・押印を廃止しました。</t>
    <rPh sb="0" eb="2">
      <t>カクシュ</t>
    </rPh>
    <rPh sb="2" eb="4">
      <t>トドケデ</t>
    </rPh>
    <rPh sb="5" eb="7">
      <t>インエイ</t>
    </rPh>
    <rPh sb="8" eb="10">
      <t>オウイン</t>
    </rPh>
    <rPh sb="11" eb="13">
      <t>ハイシ</t>
    </rPh>
    <phoneticPr fontId="2"/>
  </si>
  <si>
    <t>2024年</t>
    <rPh sb="4" eb="5">
      <t>ネン</t>
    </rPh>
    <phoneticPr fontId="2"/>
  </si>
  <si>
    <t>【5. 主要構造部】の一覧項目追加。</t>
    <phoneticPr fontId="2"/>
  </si>
  <si>
    <t>【6. 建築基準法第21条及び第27条の規定の適用】の一覧項目追加。</t>
    <rPh sb="4" eb="6">
      <t>ケンチク</t>
    </rPh>
    <rPh sb="6" eb="9">
      <t>キジュンホウ</t>
    </rPh>
    <rPh sb="9" eb="10">
      <t>ダイ</t>
    </rPh>
    <rPh sb="12" eb="13">
      <t>ジョウ</t>
    </rPh>
    <rPh sb="13" eb="14">
      <t>オヨ</t>
    </rPh>
    <rPh sb="15" eb="16">
      <t>ダイ</t>
    </rPh>
    <rPh sb="18" eb="19">
      <t>ジョウ</t>
    </rPh>
    <rPh sb="20" eb="22">
      <t>キテイ</t>
    </rPh>
    <rPh sb="23" eb="25">
      <t>テキヨウ</t>
    </rPh>
    <phoneticPr fontId="2"/>
  </si>
  <si>
    <t>（防火上及び避難上支障がない主要構造部を有しない場合）</t>
    <rPh sb="1" eb="3">
      <t>ボウカ</t>
    </rPh>
    <rPh sb="3" eb="4">
      <t>ジョウ</t>
    </rPh>
    <rPh sb="4" eb="5">
      <t>オヨ</t>
    </rPh>
    <rPh sb="6" eb="8">
      <t>ヒナン</t>
    </rPh>
    <rPh sb="8" eb="9">
      <t>ジョウ</t>
    </rPh>
    <rPh sb="9" eb="11">
      <t>シショウ</t>
    </rPh>
    <rPh sb="14" eb="16">
      <t>シュヨウ</t>
    </rPh>
    <rPh sb="16" eb="18">
      <t>コウゾウ</t>
    </rPh>
    <rPh sb="18" eb="19">
      <t>ブ</t>
    </rPh>
    <rPh sb="20" eb="21">
      <t>ユウ</t>
    </rPh>
    <rPh sb="24" eb="26">
      <t>バアイ</t>
    </rPh>
    <phoneticPr fontId="2"/>
  </si>
  <si>
    <t>（防火上及び避難上支障がない主要構造部を有する場合）</t>
    <rPh sb="1" eb="3">
      <t>ボウカ</t>
    </rPh>
    <rPh sb="3" eb="4">
      <t>ジョウ</t>
    </rPh>
    <rPh sb="4" eb="5">
      <t>オヨ</t>
    </rPh>
    <rPh sb="6" eb="8">
      <t>ヒナン</t>
    </rPh>
    <rPh sb="8" eb="9">
      <t>ジョウ</t>
    </rPh>
    <rPh sb="9" eb="11">
      <t>シショウ</t>
    </rPh>
    <rPh sb="14" eb="16">
      <t>シュヨウ</t>
    </rPh>
    <rPh sb="16" eb="18">
      <t>コウゾウ</t>
    </rPh>
    <rPh sb="18" eb="19">
      <t>ブ</t>
    </rPh>
    <rPh sb="20" eb="21">
      <t>ユウ</t>
    </rPh>
    <rPh sb="23" eb="25">
      <t>バアイ</t>
    </rPh>
    <phoneticPr fontId="2"/>
  </si>
  <si>
    <t>建築基準法施行令第109条の７第１項第１号に掲げる基準に適する構造</t>
    <rPh sb="0" eb="2">
      <t>ケンチク</t>
    </rPh>
    <rPh sb="2" eb="5">
      <t>キジュンホウ</t>
    </rPh>
    <rPh sb="5" eb="8">
      <t>セコウレイ</t>
    </rPh>
    <rPh sb="8" eb="9">
      <t>ダイ</t>
    </rPh>
    <rPh sb="12" eb="13">
      <t>ジョウ</t>
    </rPh>
    <rPh sb="15" eb="16">
      <t>ダイ</t>
    </rPh>
    <rPh sb="17" eb="18">
      <t>コウ</t>
    </rPh>
    <rPh sb="18" eb="19">
      <t>ダイ</t>
    </rPh>
    <rPh sb="20" eb="21">
      <t>ゴウ</t>
    </rPh>
    <rPh sb="22" eb="23">
      <t>カカ</t>
    </rPh>
    <rPh sb="25" eb="27">
      <t>キジュン</t>
    </rPh>
    <rPh sb="28" eb="29">
      <t>テキ</t>
    </rPh>
    <rPh sb="31" eb="33">
      <t>コウゾウ</t>
    </rPh>
    <phoneticPr fontId="2"/>
  </si>
  <si>
    <t>※建築主複数の場合、手入力あります。</t>
    <rPh sb="1" eb="3">
      <t>ケンチク</t>
    </rPh>
    <rPh sb="3" eb="4">
      <t>ヌシ</t>
    </rPh>
    <rPh sb="4" eb="6">
      <t>フクスウ</t>
    </rPh>
    <rPh sb="7" eb="9">
      <t>バアイ</t>
    </rPh>
    <rPh sb="10" eb="11">
      <t>テ</t>
    </rPh>
    <rPh sb="11" eb="13">
      <t>ニュウリョク</t>
    </rPh>
    <phoneticPr fontId="2"/>
  </si>
  <si>
    <t>確認申請書（建築物）</t>
    <rPh sb="0" eb="2">
      <t>カクニン</t>
    </rPh>
    <rPh sb="6" eb="9">
      <t>ケンチクブツ</t>
    </rPh>
    <phoneticPr fontId="4"/>
  </si>
  <si>
    <t>６欄は、「建築基準法施行令第109条の５第１号に掲げる基準に適合する構造」、「建築基準法第21条第１項ただし書に該当する建築物」、「建築基準法施行令第109条の７第１項第１号に掲げる基準に適する構造」、「建築基準法施行令第110条第１号に掲げる基準に適合する構造」又は「その他」（上記のいずれにも該当しない建築物で、建築基準法第21条又は第27条の規定の適用を受けるもの）のうち該当するチェックボックス全てに「レ」マークを入れてください。また、「建築基準法施行令第109条の５第１号に掲げる基準に適合する構造」に該当する場合においては、５欄の「準耐火構造」のチェックボックスにも「レ」マークを入れてください。建築基準法第21条又は第27条の規定の適用を受けない場合は「建築基準法第21条又は第27条の規定の適用を受けない」に「レ」マークを入れてください。</t>
    <rPh sb="1" eb="2">
      <t>ラン</t>
    </rPh>
    <rPh sb="5" eb="7">
      <t>ケンチク</t>
    </rPh>
    <rPh sb="7" eb="10">
      <t>キジュンホウ</t>
    </rPh>
    <rPh sb="10" eb="12">
      <t>セコウ</t>
    </rPh>
    <rPh sb="12" eb="13">
      <t>レイ</t>
    </rPh>
    <rPh sb="13" eb="14">
      <t>ダイ</t>
    </rPh>
    <rPh sb="17" eb="18">
      <t>ジョウ</t>
    </rPh>
    <rPh sb="20" eb="21">
      <t>ダイ</t>
    </rPh>
    <rPh sb="22" eb="23">
      <t>ゴウ</t>
    </rPh>
    <rPh sb="24" eb="25">
      <t>カカ</t>
    </rPh>
    <rPh sb="27" eb="29">
      <t>キジュン</t>
    </rPh>
    <rPh sb="30" eb="32">
      <t>テキゴウ</t>
    </rPh>
    <rPh sb="34" eb="36">
      <t>コウゾウ</t>
    </rPh>
    <rPh sb="39" eb="41">
      <t>ケンチク</t>
    </rPh>
    <rPh sb="41" eb="44">
      <t>キジュンホウ</t>
    </rPh>
    <rPh sb="44" eb="45">
      <t>ダイ</t>
    </rPh>
    <rPh sb="47" eb="48">
      <t>ジョウ</t>
    </rPh>
    <rPh sb="48" eb="49">
      <t>ダイ</t>
    </rPh>
    <rPh sb="50" eb="51">
      <t>コウ</t>
    </rPh>
    <rPh sb="54" eb="55">
      <t>ガキ</t>
    </rPh>
    <rPh sb="56" eb="58">
      <t>ガイトウ</t>
    </rPh>
    <rPh sb="60" eb="63">
      <t>ケンチクブツ</t>
    </rPh>
    <rPh sb="102" eb="104">
      <t>ケンチク</t>
    </rPh>
    <rPh sb="104" eb="107">
      <t>キジュンホウ</t>
    </rPh>
    <rPh sb="107" eb="109">
      <t>セコウ</t>
    </rPh>
    <rPh sb="109" eb="110">
      <t>レイ</t>
    </rPh>
    <rPh sb="110" eb="111">
      <t>ダイ</t>
    </rPh>
    <rPh sb="114" eb="115">
      <t>ジョウ</t>
    </rPh>
    <rPh sb="115" eb="116">
      <t>ダイ</t>
    </rPh>
    <rPh sb="117" eb="118">
      <t>ゴウ</t>
    </rPh>
    <rPh sb="119" eb="120">
      <t>カカ</t>
    </rPh>
    <rPh sb="122" eb="124">
      <t>キジュン</t>
    </rPh>
    <rPh sb="125" eb="127">
      <t>テキゴウ</t>
    </rPh>
    <rPh sb="129" eb="131">
      <t>コウゾウ</t>
    </rPh>
    <rPh sb="132" eb="133">
      <t>マタ</t>
    </rPh>
    <rPh sb="137" eb="138">
      <t>タ</t>
    </rPh>
    <rPh sb="140" eb="142">
      <t>ジョウキ</t>
    </rPh>
    <rPh sb="148" eb="150">
      <t>ガイトウ</t>
    </rPh>
    <rPh sb="153" eb="156">
      <t>ケンチクブツ</t>
    </rPh>
    <rPh sb="158" eb="160">
      <t>ケンチク</t>
    </rPh>
    <rPh sb="160" eb="163">
      <t>キジュンホウ</t>
    </rPh>
    <rPh sb="163" eb="164">
      <t>ダイ</t>
    </rPh>
    <rPh sb="166" eb="167">
      <t>ジョウ</t>
    </rPh>
    <rPh sb="167" eb="168">
      <t>マタ</t>
    </rPh>
    <rPh sb="169" eb="170">
      <t>ダイ</t>
    </rPh>
    <rPh sb="172" eb="173">
      <t>ジョウ</t>
    </rPh>
    <rPh sb="174" eb="176">
      <t>キテイ</t>
    </rPh>
    <rPh sb="177" eb="179">
      <t>テキヨウ</t>
    </rPh>
    <rPh sb="180" eb="181">
      <t>ウ</t>
    </rPh>
    <rPh sb="189" eb="191">
      <t>ガイトウ</t>
    </rPh>
    <rPh sb="201" eb="202">
      <t>スベ</t>
    </rPh>
    <rPh sb="211" eb="212">
      <t>イ</t>
    </rPh>
    <rPh sb="223" eb="232">
      <t>ケンチクキジュンホウセコウレイダイ</t>
    </rPh>
    <rPh sb="235" eb="236">
      <t>ジョウ</t>
    </rPh>
    <rPh sb="238" eb="239">
      <t>ダイ</t>
    </rPh>
    <rPh sb="240" eb="241">
      <t>ゴウ</t>
    </rPh>
    <rPh sb="242" eb="243">
      <t>カカ</t>
    </rPh>
    <rPh sb="245" eb="247">
      <t>キジュン</t>
    </rPh>
    <rPh sb="248" eb="250">
      <t>テキゴウ</t>
    </rPh>
    <rPh sb="252" eb="254">
      <t>コウゾウ</t>
    </rPh>
    <rPh sb="256" eb="258">
      <t>ガイトウ</t>
    </rPh>
    <rPh sb="260" eb="262">
      <t>バアイ</t>
    </rPh>
    <rPh sb="269" eb="270">
      <t>ラン</t>
    </rPh>
    <rPh sb="272" eb="273">
      <t>ジュン</t>
    </rPh>
    <rPh sb="273" eb="275">
      <t>タイカ</t>
    </rPh>
    <rPh sb="275" eb="277">
      <t>コウゾウ</t>
    </rPh>
    <rPh sb="296" eb="297">
      <t>イ</t>
    </rPh>
    <rPh sb="304" eb="306">
      <t>ケンチク</t>
    </rPh>
    <rPh sb="306" eb="309">
      <t>キジュンホウ</t>
    </rPh>
    <rPh sb="309" eb="310">
      <t>ダイ</t>
    </rPh>
    <rPh sb="312" eb="313">
      <t>ジョウ</t>
    </rPh>
    <rPh sb="313" eb="314">
      <t>マタ</t>
    </rPh>
    <rPh sb="315" eb="316">
      <t>ダイ</t>
    </rPh>
    <rPh sb="318" eb="319">
      <t>ジョウ</t>
    </rPh>
    <rPh sb="320" eb="322">
      <t>キテイ</t>
    </rPh>
    <rPh sb="323" eb="325">
      <t>テキヨウ</t>
    </rPh>
    <rPh sb="326" eb="327">
      <t>ウ</t>
    </rPh>
    <rPh sb="330" eb="332">
      <t>バアイ</t>
    </rPh>
    <rPh sb="334" eb="336">
      <t>ケンチク</t>
    </rPh>
    <rPh sb="336" eb="339">
      <t>キジュンホウ</t>
    </rPh>
    <rPh sb="339" eb="340">
      <t>ダイ</t>
    </rPh>
    <rPh sb="342" eb="343">
      <t>ジョウ</t>
    </rPh>
    <rPh sb="343" eb="344">
      <t>マタ</t>
    </rPh>
    <rPh sb="345" eb="346">
      <t>ダイ</t>
    </rPh>
    <rPh sb="348" eb="349">
      <t>ジョウ</t>
    </rPh>
    <rPh sb="350" eb="352">
      <t>キテイ</t>
    </rPh>
    <rPh sb="353" eb="355">
      <t>テキヨウ</t>
    </rPh>
    <rPh sb="356" eb="357">
      <t>ウ</t>
    </rPh>
    <rPh sb="369" eb="370">
      <t>イ</t>
    </rPh>
    <phoneticPr fontId="2"/>
  </si>
  <si>
    <t>23)</t>
    <phoneticPr fontId="2"/>
  </si>
  <si>
    <t>24)</t>
    <phoneticPr fontId="2"/>
  </si>
  <si>
    <t>主要構造部の全部又は一部に燃えしろ設計（準耐火構造の主要構造部を耐火被覆を用いない構造方法によるものとする設計をいう。）を用いたものについては、19欄にその旨を記入してください。</t>
    <rPh sb="0" eb="2">
      <t>シュヨウ</t>
    </rPh>
    <rPh sb="2" eb="4">
      <t>コウゾウ</t>
    </rPh>
    <rPh sb="4" eb="5">
      <t>ブ</t>
    </rPh>
    <rPh sb="6" eb="8">
      <t>ゼンブ</t>
    </rPh>
    <rPh sb="8" eb="9">
      <t>マタ</t>
    </rPh>
    <rPh sb="10" eb="12">
      <t>イチブ</t>
    </rPh>
    <rPh sb="13" eb="14">
      <t>モ</t>
    </rPh>
    <rPh sb="17" eb="19">
      <t>セッケイ</t>
    </rPh>
    <rPh sb="20" eb="21">
      <t>ジュン</t>
    </rPh>
    <rPh sb="21" eb="23">
      <t>タイカ</t>
    </rPh>
    <rPh sb="23" eb="25">
      <t>コウゾウ</t>
    </rPh>
    <rPh sb="26" eb="28">
      <t>シュヨウ</t>
    </rPh>
    <rPh sb="28" eb="30">
      <t>コウゾウ</t>
    </rPh>
    <rPh sb="30" eb="31">
      <t>ブ</t>
    </rPh>
    <rPh sb="32" eb="34">
      <t>タイカ</t>
    </rPh>
    <rPh sb="34" eb="36">
      <t>ヒフク</t>
    </rPh>
    <rPh sb="37" eb="38">
      <t>モチ</t>
    </rPh>
    <rPh sb="41" eb="43">
      <t>コウゾウ</t>
    </rPh>
    <rPh sb="43" eb="45">
      <t>ホウホウ</t>
    </rPh>
    <rPh sb="53" eb="55">
      <t>セッケイ</t>
    </rPh>
    <rPh sb="61" eb="62">
      <t>モチ</t>
    </rPh>
    <rPh sb="74" eb="75">
      <t>ラン</t>
    </rPh>
    <rPh sb="78" eb="79">
      <t>ムネ</t>
    </rPh>
    <rPh sb="80" eb="82">
      <t>キニュウ</t>
    </rPh>
    <phoneticPr fontId="2"/>
  </si>
  <si>
    <t>建築物の2以上の部分が建築基準法施行令第109条の８に規定する火熱遮断壁等で区画されている場合には、19欄にその旨を記入し、各部分について建築基準法第21条、第27条及び第61条の規定の適用の有無を記入してください。</t>
    <rPh sb="0" eb="3">
      <t>ケンチクブツ</t>
    </rPh>
    <rPh sb="5" eb="7">
      <t>イジョウ</t>
    </rPh>
    <rPh sb="8" eb="10">
      <t>ブブン</t>
    </rPh>
    <rPh sb="11" eb="13">
      <t>ケンチク</t>
    </rPh>
    <rPh sb="13" eb="16">
      <t>キジュンホウ</t>
    </rPh>
    <rPh sb="16" eb="19">
      <t>セコウレイ</t>
    </rPh>
    <rPh sb="19" eb="20">
      <t>ダイ</t>
    </rPh>
    <rPh sb="23" eb="24">
      <t>ジョウ</t>
    </rPh>
    <rPh sb="27" eb="29">
      <t>キテイ</t>
    </rPh>
    <rPh sb="31" eb="32">
      <t>カ</t>
    </rPh>
    <rPh sb="32" eb="33">
      <t>ネツ</t>
    </rPh>
    <rPh sb="33" eb="35">
      <t>シャダン</t>
    </rPh>
    <rPh sb="35" eb="36">
      <t>ヘキ</t>
    </rPh>
    <rPh sb="36" eb="37">
      <t>トウ</t>
    </rPh>
    <rPh sb="38" eb="40">
      <t>クカク</t>
    </rPh>
    <rPh sb="45" eb="47">
      <t>バアイ</t>
    </rPh>
    <rPh sb="52" eb="53">
      <t>ラン</t>
    </rPh>
    <rPh sb="56" eb="57">
      <t>ムネ</t>
    </rPh>
    <rPh sb="58" eb="60">
      <t>キニュウ</t>
    </rPh>
    <rPh sb="62" eb="65">
      <t>カクブブン</t>
    </rPh>
    <rPh sb="69" eb="71">
      <t>ケンチク</t>
    </rPh>
    <rPh sb="71" eb="74">
      <t>キジュンホウ</t>
    </rPh>
    <rPh sb="74" eb="75">
      <t>ダイ</t>
    </rPh>
    <rPh sb="77" eb="78">
      <t>ジョウ</t>
    </rPh>
    <rPh sb="79" eb="80">
      <t>ダイ</t>
    </rPh>
    <rPh sb="82" eb="83">
      <t>ジョウ</t>
    </rPh>
    <rPh sb="83" eb="84">
      <t>オヨ</t>
    </rPh>
    <rPh sb="85" eb="86">
      <t>ダイ</t>
    </rPh>
    <rPh sb="88" eb="89">
      <t>ジョウ</t>
    </rPh>
    <rPh sb="90" eb="92">
      <t>キテイ</t>
    </rPh>
    <rPh sb="93" eb="95">
      <t>テキヨウ</t>
    </rPh>
    <rPh sb="96" eb="98">
      <t>ウム</t>
    </rPh>
    <rPh sb="99" eb="101">
      <t>キニュウ</t>
    </rPh>
    <phoneticPr fontId="2"/>
  </si>
  <si>
    <t>⑨　６欄の「ロ」は、建築基準法施行令第138条第４項第３号に掲げる工作物について記入してください。</t>
    <rPh sb="3" eb="4">
      <t>ラン</t>
    </rPh>
    <rPh sb="10" eb="12">
      <t>ケンチク</t>
    </rPh>
    <rPh sb="12" eb="14">
      <t>キジュン</t>
    </rPh>
    <rPh sb="14" eb="15">
      <t>ホウ</t>
    </rPh>
    <rPh sb="15" eb="17">
      <t>シコウ</t>
    </rPh>
    <rPh sb="17" eb="18">
      <t>レイ</t>
    </rPh>
    <rPh sb="18" eb="19">
      <t>ダイ</t>
    </rPh>
    <rPh sb="22" eb="23">
      <t>ジョウ</t>
    </rPh>
    <rPh sb="23" eb="24">
      <t>ダイ</t>
    </rPh>
    <rPh sb="25" eb="26">
      <t>コウ</t>
    </rPh>
    <rPh sb="26" eb="27">
      <t>ダイ</t>
    </rPh>
    <rPh sb="28" eb="29">
      <t>ゴウ</t>
    </rPh>
    <rPh sb="30" eb="31">
      <t>カカ</t>
    </rPh>
    <rPh sb="33" eb="35">
      <t>コウサク</t>
    </rPh>
    <rPh sb="35" eb="36">
      <t>ブツ</t>
    </rPh>
    <rPh sb="40" eb="42">
      <t>キニュウ</t>
    </rPh>
    <phoneticPr fontId="4"/>
  </si>
  <si>
    <t>⑪　建築基準法施行令第138条第４項第1号に掲げる工作物のうち、建築基準法別表第２（ぬ）項第３号（１３の</t>
    <rPh sb="32" eb="34">
      <t>ケンチク</t>
    </rPh>
    <rPh sb="34" eb="36">
      <t>キジュン</t>
    </rPh>
    <rPh sb="36" eb="37">
      <t>ホウ</t>
    </rPh>
    <rPh sb="37" eb="38">
      <t>ベツ</t>
    </rPh>
    <rPh sb="38" eb="39">
      <t>ヒョウ</t>
    </rPh>
    <rPh sb="39" eb="40">
      <t>ダイ</t>
    </rPh>
    <rPh sb="44" eb="45">
      <t>コウ</t>
    </rPh>
    <rPh sb="45" eb="46">
      <t>ダイ</t>
    </rPh>
    <rPh sb="47" eb="48">
      <t>ゴウ</t>
    </rPh>
    <phoneticPr fontId="4"/>
  </si>
  <si>
    <t>　との別（申請に係る工作物が建築基準法施行令第138条第４項第２号ハからチまでに掲げるものである場合に</t>
    <rPh sb="5" eb="7">
      <t>シンセイ</t>
    </rPh>
    <rPh sb="8" eb="9">
      <t>カカ</t>
    </rPh>
    <rPh sb="10" eb="13">
      <t>コウサクブツ</t>
    </rPh>
    <rPh sb="14" eb="16">
      <t>ケンチク</t>
    </rPh>
    <rPh sb="16" eb="18">
      <t>キジュン</t>
    </rPh>
    <rPh sb="18" eb="19">
      <t>ホウ</t>
    </rPh>
    <rPh sb="19" eb="21">
      <t>シコウ</t>
    </rPh>
    <rPh sb="21" eb="22">
      <t>レイ</t>
    </rPh>
    <rPh sb="22" eb="23">
      <t>ダイ</t>
    </rPh>
    <rPh sb="26" eb="27">
      <t>ジョウ</t>
    </rPh>
    <rPh sb="27" eb="28">
      <t>ダイ</t>
    </rPh>
    <rPh sb="29" eb="30">
      <t>コウ</t>
    </rPh>
    <rPh sb="30" eb="31">
      <t>ダイ</t>
    </rPh>
    <rPh sb="32" eb="33">
      <t>ゴウ</t>
    </rPh>
    <rPh sb="40" eb="41">
      <t>カカ</t>
    </rPh>
    <rPh sb="48" eb="50">
      <t>バアイ</t>
    </rPh>
    <phoneticPr fontId="4"/>
  </si>
  <si>
    <t>床面積階数h</t>
    <phoneticPr fontId="2"/>
  </si>
  <si>
    <t>床面積申請部分h</t>
    <phoneticPr fontId="2"/>
  </si>
  <si>
    <t>床面積申請以外h</t>
    <phoneticPr fontId="2"/>
  </si>
  <si>
    <t>床面積合計h</t>
    <phoneticPr fontId="2"/>
  </si>
  <si>
    <t>主要構造部g</t>
    <rPh sb="0" eb="2">
      <t>シュヨウ</t>
    </rPh>
    <rPh sb="2" eb="4">
      <t>コウゾウ</t>
    </rPh>
    <rPh sb="4" eb="5">
      <t>ブ</t>
    </rPh>
    <phoneticPr fontId="2"/>
  </si>
  <si>
    <t>建築基準法施行令第108条の４第1項第1号イ及びロに掲げる基準に適合する構造</t>
    <rPh sb="0" eb="2">
      <t>ケンチク</t>
    </rPh>
    <rPh sb="2" eb="5">
      <t>キジュンホウ</t>
    </rPh>
    <rPh sb="5" eb="7">
      <t>セコウ</t>
    </rPh>
    <rPh sb="7" eb="8">
      <t>レイ</t>
    </rPh>
    <rPh sb="8" eb="9">
      <t>ダイ</t>
    </rPh>
    <rPh sb="12" eb="13">
      <t>ジョウ</t>
    </rPh>
    <rPh sb="15" eb="16">
      <t>ダイ</t>
    </rPh>
    <rPh sb="17" eb="18">
      <t>コウ</t>
    </rPh>
    <rPh sb="18" eb="19">
      <t>ダイ</t>
    </rPh>
    <rPh sb="20" eb="21">
      <t>ゴウ</t>
    </rPh>
    <rPh sb="22" eb="23">
      <t>オヨ</t>
    </rPh>
    <rPh sb="26" eb="27">
      <t>カカ</t>
    </rPh>
    <rPh sb="29" eb="31">
      <t>キジュン</t>
    </rPh>
    <rPh sb="32" eb="34">
      <t>テキゴウ</t>
    </rPh>
    <rPh sb="36" eb="38">
      <t>コウゾウ</t>
    </rPh>
    <phoneticPr fontId="2"/>
  </si>
  <si>
    <t>建築基準法施行令第108条の４第１項第１号イ及びロに掲げる基準に適合する構造</t>
    <rPh sb="0" eb="2">
      <t>ケンチク</t>
    </rPh>
    <rPh sb="2" eb="5">
      <t>キジュンホウ</t>
    </rPh>
    <rPh sb="5" eb="7">
      <t>セコウ</t>
    </rPh>
    <rPh sb="7" eb="8">
      <t>レイ</t>
    </rPh>
    <rPh sb="8" eb="9">
      <t>ダイ</t>
    </rPh>
    <rPh sb="12" eb="13">
      <t>ジョウ</t>
    </rPh>
    <rPh sb="15" eb="16">
      <t>ダイ</t>
    </rPh>
    <rPh sb="17" eb="18">
      <t>コウ</t>
    </rPh>
    <rPh sb="18" eb="19">
      <t>ダイ</t>
    </rPh>
    <rPh sb="20" eb="21">
      <t>ゴウ</t>
    </rPh>
    <rPh sb="22" eb="23">
      <t>オヨ</t>
    </rPh>
    <rPh sb="26" eb="27">
      <t>カカ</t>
    </rPh>
    <rPh sb="29" eb="31">
      <t>キジュン</t>
    </rPh>
    <rPh sb="32" eb="34">
      <t>テキゴウ</t>
    </rPh>
    <rPh sb="36" eb="38">
      <t>コウゾウ</t>
    </rPh>
    <phoneticPr fontId="2"/>
  </si>
  <si>
    <t>⑩　６欄の「ハ」は、該当するチェックボックスに｢レ｣マークを入れ、「その他」の場合は、具体的な工事種別を</t>
    <rPh sb="3" eb="4">
      <t>ラン</t>
    </rPh>
    <rPh sb="10" eb="12">
      <t>ガイトウ</t>
    </rPh>
    <rPh sb="36" eb="37">
      <t>タ</t>
    </rPh>
    <rPh sb="39" eb="41">
      <t>バアイ</t>
    </rPh>
    <rPh sb="43" eb="46">
      <t>グタイテキ</t>
    </rPh>
    <rPh sb="47" eb="49">
      <t>コウジ</t>
    </rPh>
    <rPh sb="49" eb="51">
      <t>シュベツ</t>
    </rPh>
    <phoneticPr fontId="4"/>
  </si>
  <si>
    <t>　併せて記入してください。</t>
    <phoneticPr fontId="4"/>
  </si>
  <si>
    <t>第21条27条規定適用f</t>
    <rPh sb="0" eb="1">
      <t>ダイ</t>
    </rPh>
    <rPh sb="3" eb="4">
      <t>ジョウ</t>
    </rPh>
    <rPh sb="6" eb="7">
      <t>ジョウ</t>
    </rPh>
    <rPh sb="7" eb="9">
      <t>キテイ</t>
    </rPh>
    <rPh sb="9" eb="11">
      <t>テキヨウ</t>
    </rPh>
    <phoneticPr fontId="2"/>
  </si>
  <si>
    <t>５欄は、｢耐火構造（防火上及び避難上支障がない主要構造部を有しない場合）｣、｢耐火構造（防火上及び避難上支障がない主要構造部を有する場合）｣、｢建築基準法施行令第108条の４第１項第１号イ及びロに掲げる基準に適合する構造｣、「準耐火構造」、「準耐火構造と同等の準耐火性能を有する構造（ロー１）」（建築基準法施行令第109条の３第１号に掲げる基準に適合する主要構造部の構造をいう。）又は「準耐火構造と同等の準耐火性能を有する構造（ロー２）」（同条第２号に掲げる基準に適合する主要構造部の構造という。）のうち該当するチェックボックスに「レ」マークを入れて下さい。いずれにも該当しない場合は「その他」に「レ」マークを入れてください。</t>
    <rPh sb="1" eb="2">
      <t>ラン</t>
    </rPh>
    <rPh sb="5" eb="7">
      <t>タイカ</t>
    </rPh>
    <rPh sb="7" eb="9">
      <t>コウゾウ</t>
    </rPh>
    <rPh sb="72" eb="74">
      <t>ケンチク</t>
    </rPh>
    <rPh sb="74" eb="77">
      <t>キジュンホウ</t>
    </rPh>
    <rPh sb="77" eb="80">
      <t>シコウレイ</t>
    </rPh>
    <rPh sb="80" eb="81">
      <t>ダイ</t>
    </rPh>
    <rPh sb="84" eb="85">
      <t>ジョウ</t>
    </rPh>
    <rPh sb="87" eb="88">
      <t>ダイ</t>
    </rPh>
    <rPh sb="89" eb="90">
      <t>コウ</t>
    </rPh>
    <rPh sb="90" eb="91">
      <t>ダイ</t>
    </rPh>
    <rPh sb="92" eb="93">
      <t>ゴウ</t>
    </rPh>
    <rPh sb="94" eb="95">
      <t>オヨ</t>
    </rPh>
    <rPh sb="98" eb="99">
      <t>カカ</t>
    </rPh>
    <rPh sb="101" eb="103">
      <t>キジュン</t>
    </rPh>
    <rPh sb="104" eb="106">
      <t>テキゴウ</t>
    </rPh>
    <rPh sb="108" eb="110">
      <t>コウゾウ</t>
    </rPh>
    <rPh sb="113" eb="114">
      <t>ジュン</t>
    </rPh>
    <rPh sb="114" eb="116">
      <t>タイカ</t>
    </rPh>
    <rPh sb="116" eb="118">
      <t>コウゾウ</t>
    </rPh>
    <rPh sb="121" eb="122">
      <t>ジュン</t>
    </rPh>
    <rPh sb="122" eb="124">
      <t>タイカ</t>
    </rPh>
    <rPh sb="124" eb="126">
      <t>コウゾウ</t>
    </rPh>
    <rPh sb="127" eb="129">
      <t>ドウトウ</t>
    </rPh>
    <rPh sb="130" eb="131">
      <t>ジュン</t>
    </rPh>
    <rPh sb="131" eb="133">
      <t>タイカ</t>
    </rPh>
    <rPh sb="133" eb="135">
      <t>セイノウ</t>
    </rPh>
    <rPh sb="136" eb="137">
      <t>ユウ</t>
    </rPh>
    <rPh sb="139" eb="141">
      <t>コウゾウ</t>
    </rPh>
    <rPh sb="148" eb="150">
      <t>ケンチク</t>
    </rPh>
    <rPh sb="150" eb="153">
      <t>キジュンホウ</t>
    </rPh>
    <rPh sb="153" eb="155">
      <t>セコウ</t>
    </rPh>
    <rPh sb="155" eb="156">
      <t>レイ</t>
    </rPh>
    <rPh sb="156" eb="157">
      <t>ダイ</t>
    </rPh>
    <rPh sb="160" eb="161">
      <t>ジョウ</t>
    </rPh>
    <rPh sb="163" eb="164">
      <t>ダイ</t>
    </rPh>
    <rPh sb="165" eb="166">
      <t>ゴウ</t>
    </rPh>
    <rPh sb="167" eb="168">
      <t>カカ</t>
    </rPh>
    <rPh sb="170" eb="172">
      <t>キジュン</t>
    </rPh>
    <rPh sb="173" eb="175">
      <t>テキゴウ</t>
    </rPh>
    <rPh sb="177" eb="179">
      <t>シュヨウ</t>
    </rPh>
    <rPh sb="179" eb="181">
      <t>コウゾウ</t>
    </rPh>
    <rPh sb="181" eb="182">
      <t>ブ</t>
    </rPh>
    <rPh sb="183" eb="185">
      <t>コウゾウ</t>
    </rPh>
    <rPh sb="190" eb="191">
      <t>マタ</t>
    </rPh>
    <rPh sb="193" eb="194">
      <t>ジュン</t>
    </rPh>
    <rPh sb="194" eb="196">
      <t>タイカ</t>
    </rPh>
    <rPh sb="196" eb="198">
      <t>コウゾウ</t>
    </rPh>
    <rPh sb="199" eb="201">
      <t>ドウトウ</t>
    </rPh>
    <rPh sb="202" eb="203">
      <t>ジュン</t>
    </rPh>
    <rPh sb="203" eb="205">
      <t>タイカ</t>
    </rPh>
    <rPh sb="205" eb="207">
      <t>セイノウ</t>
    </rPh>
    <rPh sb="208" eb="209">
      <t>ユウ</t>
    </rPh>
    <rPh sb="211" eb="213">
      <t>コウゾウ</t>
    </rPh>
    <rPh sb="220" eb="222">
      <t>ドウジョウ</t>
    </rPh>
    <rPh sb="222" eb="223">
      <t>ダイ</t>
    </rPh>
    <rPh sb="224" eb="225">
      <t>ゴウ</t>
    </rPh>
    <rPh sb="226" eb="227">
      <t>カカ</t>
    </rPh>
    <rPh sb="229" eb="231">
      <t>キジュン</t>
    </rPh>
    <rPh sb="232" eb="234">
      <t>テキゴウ</t>
    </rPh>
    <rPh sb="236" eb="238">
      <t>シュヨウ</t>
    </rPh>
    <rPh sb="238" eb="240">
      <t>コウゾウ</t>
    </rPh>
    <rPh sb="240" eb="241">
      <t>ブ</t>
    </rPh>
    <rPh sb="242" eb="244">
      <t>コウゾウ</t>
    </rPh>
    <rPh sb="252" eb="254">
      <t>ガイトウ</t>
    </rPh>
    <rPh sb="272" eb="273">
      <t>イ</t>
    </rPh>
    <rPh sb="275" eb="276">
      <t>クダ</t>
    </rPh>
    <rPh sb="284" eb="286">
      <t>ガイトウ</t>
    </rPh>
    <rPh sb="289" eb="291">
      <t>バアイ</t>
    </rPh>
    <rPh sb="295" eb="296">
      <t>タ</t>
    </rPh>
    <rPh sb="305" eb="306">
      <t>イ</t>
    </rPh>
    <phoneticPr fontId="4"/>
  </si>
  <si>
    <t>0</t>
    <phoneticPr fontId="2"/>
  </si>
  <si>
    <t>万円</t>
    <rPh sb="0" eb="1">
      <t>マン</t>
    </rPh>
    <rPh sb="1" eb="2">
      <t>エン</t>
    </rPh>
    <phoneticPr fontId="4"/>
  </si>
  <si>
    <t>チ．建築物の評価額</t>
    <phoneticPr fontId="4"/>
  </si>
  <si>
    <t>　ヌ．建築物の評価額</t>
    <phoneticPr fontId="4"/>
  </si>
  <si>
    <t>ト．建築物の床面積の合計</t>
    <phoneticPr fontId="4"/>
  </si>
  <si>
    <t>(3)給与住宅</t>
    <phoneticPr fontId="4"/>
  </si>
  <si>
    <t>(2)貸家</t>
    <phoneticPr fontId="4"/>
  </si>
  <si>
    <t>(1)持家</t>
    <phoneticPr fontId="4"/>
  </si>
  <si>
    <t>ヘ．住宅の利用関係</t>
    <phoneticPr fontId="4"/>
  </si>
  <si>
    <t>　チ．住宅の利用関係</t>
    <phoneticPr fontId="4"/>
  </si>
  <si>
    <t>戸</t>
    <rPh sb="0" eb="1">
      <t>コ</t>
    </rPh>
    <phoneticPr fontId="4"/>
  </si>
  <si>
    <t>ホ．住宅の戸数</t>
    <phoneticPr fontId="4"/>
  </si>
  <si>
    <t>　ホ．住宅の戸数</t>
    <phoneticPr fontId="4"/>
  </si>
  <si>
    <t>棟</t>
    <rPh sb="0" eb="1">
      <t>トウ</t>
    </rPh>
    <phoneticPr fontId="4"/>
  </si>
  <si>
    <t>ニ．建築物の数</t>
    <phoneticPr fontId="4"/>
  </si>
  <si>
    <t>　ニ．建築物の数</t>
    <phoneticPr fontId="4"/>
  </si>
  <si>
    <t>(2)その他</t>
    <phoneticPr fontId="4"/>
  </si>
  <si>
    <t>(1)木造</t>
    <phoneticPr fontId="4"/>
  </si>
  <si>
    <t>ハ．構造</t>
    <phoneticPr fontId="4"/>
  </si>
  <si>
    <t>　ハ．構造</t>
    <phoneticPr fontId="4"/>
  </si>
  <si>
    <t>(1)老朽して危険があるため</t>
    <phoneticPr fontId="4"/>
  </si>
  <si>
    <t>ロ．除却原因</t>
    <phoneticPr fontId="4"/>
  </si>
  <si>
    <t xml:space="preserve">  ロ．除却原因</t>
    <phoneticPr fontId="4"/>
  </si>
  <si>
    <t>（注意欄に記載の記号を記入してください）</t>
    <rPh sb="8" eb="10">
      <t>キゴウ</t>
    </rPh>
    <phoneticPr fontId="4"/>
  </si>
  <si>
    <t>イ．主要用途</t>
    <rPh sb="2" eb="4">
      <t>シュヨウ</t>
    </rPh>
    <rPh sb="4" eb="6">
      <t>ヨウト</t>
    </rPh>
    <phoneticPr fontId="4"/>
  </si>
  <si>
    <t>　イ．産業分類</t>
    <rPh sb="3" eb="7">
      <t>サンギョウブンルイ</t>
    </rPh>
    <phoneticPr fontId="4"/>
  </si>
  <si>
    <t>【２．除却建築物の概要】</t>
    <rPh sb="3" eb="5">
      <t>ジョキャク</t>
    </rPh>
    <rPh sb="5" eb="8">
      <t>ケンチクブツ</t>
    </rPh>
    <rPh sb="9" eb="11">
      <t>ガイヨウ</t>
    </rPh>
    <phoneticPr fontId="4"/>
  </si>
  <si>
    <t>リ．工事部分の
　　床面積の合計</t>
    <phoneticPr fontId="4"/>
  </si>
  <si>
    <t>チ．住宅の戸数</t>
    <phoneticPr fontId="4"/>
  </si>
  <si>
    <t>(4)分譲住宅</t>
    <phoneticPr fontId="4"/>
  </si>
  <si>
    <t>(2)貸家　　</t>
    <phoneticPr fontId="4"/>
  </si>
  <si>
    <t>(1)持家　</t>
    <phoneticPr fontId="4"/>
  </si>
  <si>
    <t>ト．利用関係</t>
    <phoneticPr fontId="4"/>
  </si>
  <si>
    <t>(3)共同住宅</t>
    <phoneticPr fontId="4"/>
  </si>
  <si>
    <t>(2)長屋建住宅</t>
    <phoneticPr fontId="4"/>
  </si>
  <si>
    <t>(1)一戸建住宅</t>
    <phoneticPr fontId="4"/>
  </si>
  <si>
    <t>ヘ．住宅の建て方</t>
    <rPh sb="2" eb="4">
      <t>ジュウタク</t>
    </rPh>
    <rPh sb="5" eb="6">
      <t>タ</t>
    </rPh>
    <rPh sb="7" eb="8">
      <t>カタ</t>
    </rPh>
    <phoneticPr fontId="4"/>
  </si>
  <si>
    <t>(3)その他の住宅</t>
    <phoneticPr fontId="4"/>
  </si>
  <si>
    <t>(2)併用住宅</t>
    <phoneticPr fontId="4"/>
  </si>
  <si>
    <t>(1)専用住宅</t>
    <phoneticPr fontId="4"/>
  </si>
  <si>
    <t>ホ．住宅の種類</t>
    <phoneticPr fontId="4"/>
  </si>
  <si>
    <t>(3)枠組壁工法</t>
    <phoneticPr fontId="4"/>
  </si>
  <si>
    <t>(2)プレハブ工法</t>
    <phoneticPr fontId="4"/>
  </si>
  <si>
    <t>(1)在来工法</t>
    <phoneticPr fontId="4"/>
  </si>
  <si>
    <t>ニ．住宅の建築工法</t>
    <phoneticPr fontId="4"/>
  </si>
  <si>
    <t>(5)その他</t>
    <phoneticPr fontId="4"/>
  </si>
  <si>
    <t>(4)都市再生機構住宅</t>
    <phoneticPr fontId="4"/>
  </si>
  <si>
    <t>(3)住宅金融支援機構住宅</t>
    <phoneticPr fontId="4"/>
  </si>
  <si>
    <t>(2)公営住宅</t>
    <phoneticPr fontId="4"/>
  </si>
  <si>
    <t>(1)民間資金住宅</t>
    <phoneticPr fontId="4"/>
  </si>
  <si>
    <t>ハ．新設住宅の資金</t>
    <phoneticPr fontId="4"/>
  </si>
  <si>
    <t>(1)新設</t>
    <phoneticPr fontId="4"/>
  </si>
  <si>
    <t>ロ．新設又は
　　　その他の別</t>
    <phoneticPr fontId="4"/>
  </si>
  <si>
    <t>イ．番号</t>
    <phoneticPr fontId="4"/>
  </si>
  <si>
    <t>【１．住宅部分の概要】</t>
    <phoneticPr fontId="4"/>
  </si>
  <si>
    <t>（第三面）</t>
    <phoneticPr fontId="4"/>
  </si>
  <si>
    <t>【７．新築工事の場合における敷地面積】</t>
    <phoneticPr fontId="4"/>
  </si>
  <si>
    <t>ヌ．新築工事の場合に
　　おける地下の階数</t>
    <rPh sb="2" eb="6">
      <t>シンチクコウジ</t>
    </rPh>
    <rPh sb="7" eb="9">
      <t>バアイ</t>
    </rPh>
    <phoneticPr fontId="4"/>
  </si>
  <si>
    <t>リ．新築工事の場合に
　　おける地上の階数</t>
    <rPh sb="2" eb="4">
      <t>シンチク</t>
    </rPh>
    <rPh sb="4" eb="6">
      <t>コウジ</t>
    </rPh>
    <rPh sb="7" eb="9">
      <t>バアイ</t>
    </rPh>
    <phoneticPr fontId="4"/>
  </si>
  <si>
    <t>消費税込み</t>
    <rPh sb="0" eb="2">
      <t>ショウヒ</t>
    </rPh>
    <phoneticPr fontId="4"/>
  </si>
  <si>
    <t>万円</t>
    <rPh sb="0" eb="2">
      <t>マンエン</t>
    </rPh>
    <phoneticPr fontId="4"/>
  </si>
  <si>
    <t>チ．建築工事費予定額</t>
    <phoneticPr fontId="4"/>
  </si>
  <si>
    <t>床面積</t>
    <rPh sb="0" eb="3">
      <t>ユカメンセキ</t>
    </rPh>
    <phoneticPr fontId="4"/>
  </si>
  <si>
    <t>用途</t>
    <rPh sb="0" eb="2">
      <t>ヨウト</t>
    </rPh>
    <phoneticPr fontId="4"/>
  </si>
  <si>
    <t>③</t>
    <phoneticPr fontId="4"/>
  </si>
  <si>
    <t>②</t>
    <phoneticPr fontId="4"/>
  </si>
  <si>
    <t>ヘ．工事部分の
　　  床面積の合計</t>
    <rPh sb="16" eb="18">
      <t>ゴウケイ</t>
    </rPh>
    <phoneticPr fontId="4"/>
  </si>
  <si>
    <t>月間</t>
    <rPh sb="0" eb="1">
      <t>ツキ</t>
    </rPh>
    <rPh sb="1" eb="2">
      <t>アイダ</t>
    </rPh>
    <phoneticPr fontId="4"/>
  </si>
  <si>
    <t>ホ．工事の予定期間</t>
    <phoneticPr fontId="4"/>
  </si>
  <si>
    <t>多用途</t>
    <phoneticPr fontId="4"/>
  </si>
  <si>
    <t>ロ．物件名</t>
    <rPh sb="2" eb="5">
      <t>ブッケンメイ</t>
    </rPh>
    <phoneticPr fontId="4"/>
  </si>
  <si>
    <t>【６．一の建築物ごとの内容】</t>
    <phoneticPr fontId="4"/>
  </si>
  <si>
    <t>（注意欄に記載の記号を記入してください）</t>
    <rPh sb="1" eb="2">
      <t>チュウ</t>
    </rPh>
    <rPh sb="2" eb="3">
      <t>イ</t>
    </rPh>
    <rPh sb="3" eb="4">
      <t>ラン</t>
    </rPh>
    <rPh sb="5" eb="7">
      <t>キサイ</t>
    </rPh>
    <rPh sb="8" eb="10">
      <t>キゴウ</t>
    </rPh>
    <rPh sb="11" eb="13">
      <t>キニュウ</t>
    </rPh>
    <phoneticPr fontId="4"/>
  </si>
  <si>
    <t>【５．主要用途】</t>
    <rPh sb="3" eb="5">
      <t>シュヨウ</t>
    </rPh>
    <rPh sb="5" eb="7">
      <t>ヨウト</t>
    </rPh>
    <phoneticPr fontId="4"/>
  </si>
  <si>
    <t>(4)移転</t>
    <rPh sb="3" eb="5">
      <t>イテン</t>
    </rPh>
    <phoneticPr fontId="4"/>
  </si>
  <si>
    <t>(3)改築</t>
    <rPh sb="3" eb="5">
      <t>カイチク</t>
    </rPh>
    <phoneticPr fontId="4"/>
  </si>
  <si>
    <t>(2)増築</t>
    <rPh sb="3" eb="5">
      <t>ゾウチク</t>
    </rPh>
    <phoneticPr fontId="4"/>
  </si>
  <si>
    <t>(1)新築</t>
    <rPh sb="3" eb="5">
      <t>シンチク</t>
    </rPh>
    <phoneticPr fontId="4"/>
  </si>
  <si>
    <t>【４．工事種別】</t>
    <phoneticPr fontId="4"/>
  </si>
  <si>
    <t>(5)都市計画区域及び準都市計画区域外</t>
    <phoneticPr fontId="4"/>
  </si>
  <si>
    <t>(4)準都市計画区域</t>
    <phoneticPr fontId="4"/>
  </si>
  <si>
    <t>(3)区域区分非設定都市計画区域</t>
    <phoneticPr fontId="4"/>
  </si>
  <si>
    <t>(2)市街化調整区域</t>
    <phoneticPr fontId="4"/>
  </si>
  <si>
    <t>(1)市街化区域</t>
    <phoneticPr fontId="4"/>
  </si>
  <si>
    <t>ロ．都市計画</t>
    <phoneticPr fontId="4"/>
  </si>
  <si>
    <t>イ．地名地番</t>
    <phoneticPr fontId="4"/>
  </si>
  <si>
    <t>【３．敷地の位置】</t>
    <phoneticPr fontId="4"/>
  </si>
  <si>
    <t>(5)10億円超</t>
    <phoneticPr fontId="4"/>
  </si>
  <si>
    <t>(4)1億円超～10億円以下</t>
    <phoneticPr fontId="4"/>
  </si>
  <si>
    <t>(3)3,000万円超～1億円以下</t>
    <phoneticPr fontId="4"/>
  </si>
  <si>
    <t>(2)1,000万円超～3,000万円以下</t>
    <phoneticPr fontId="4"/>
  </si>
  <si>
    <t>(1)1,000万円以下</t>
    <phoneticPr fontId="4"/>
  </si>
  <si>
    <t>ロ．資本の額又は
    出資の総額</t>
    <phoneticPr fontId="4"/>
  </si>
  <si>
    <t>(6)個人</t>
    <rPh sb="3" eb="5">
      <t>コジン</t>
    </rPh>
    <phoneticPr fontId="4"/>
  </si>
  <si>
    <t>(5)会社でない団体</t>
    <rPh sb="3" eb="5">
      <t>カイシャ</t>
    </rPh>
    <rPh sb="8" eb="10">
      <t>ダンタイ</t>
    </rPh>
    <phoneticPr fontId="4"/>
  </si>
  <si>
    <t>(4)会社</t>
    <rPh sb="3" eb="5">
      <t>カイシャ</t>
    </rPh>
    <phoneticPr fontId="4"/>
  </si>
  <si>
    <t>(3)市区町村</t>
    <rPh sb="3" eb="7">
      <t>シクチョウソン</t>
    </rPh>
    <phoneticPr fontId="4"/>
  </si>
  <si>
    <t>(2)都道府県</t>
    <rPh sb="3" eb="7">
      <t>トドウフケン</t>
    </rPh>
    <phoneticPr fontId="4"/>
  </si>
  <si>
    <t>(1)国</t>
    <rPh sb="3" eb="4">
      <t>クニ</t>
    </rPh>
    <phoneticPr fontId="4"/>
  </si>
  <si>
    <t>イ．建築主の種別</t>
    <phoneticPr fontId="4"/>
  </si>
  <si>
    <t>【２．建築主】</t>
    <phoneticPr fontId="4"/>
  </si>
  <si>
    <t>ロ．工事完了予定期日</t>
    <phoneticPr fontId="4"/>
  </si>
  <si>
    <t>イ．着工予定期日</t>
    <phoneticPr fontId="4"/>
  </si>
  <si>
    <t>【１．着工及び工事完了の予定期日】</t>
    <phoneticPr fontId="4"/>
  </si>
  <si>
    <t>（第二面）</t>
    <rPh sb="1" eb="4">
      <t>ダイニメン</t>
    </rPh>
    <phoneticPr fontId="4"/>
  </si>
  <si>
    <t xml:space="preserve"> 　※受付経由機関記載欄</t>
    <phoneticPr fontId="4"/>
  </si>
  <si>
    <t>-</t>
    <phoneticPr fontId="4"/>
  </si>
  <si>
    <t>-</t>
  </si>
  <si>
    <t>担当者の電話番号</t>
    <rPh sb="0" eb="3">
      <t>タントウシャ</t>
    </rPh>
    <rPh sb="4" eb="8">
      <t>デンワバンゴウ</t>
    </rPh>
    <phoneticPr fontId="4"/>
  </si>
  <si>
    <t>担当者の氏名</t>
    <rPh sb="0" eb="3">
      <t>タントウシャ</t>
    </rPh>
    <rPh sb="4" eb="6">
      <t>シメイ</t>
    </rPh>
    <phoneticPr fontId="4"/>
  </si>
  <si>
    <t>郵便番号</t>
    <rPh sb="0" eb="2">
      <t>ユウビン</t>
    </rPh>
    <rPh sb="2" eb="4">
      <t>バンゴウ</t>
    </rPh>
    <phoneticPr fontId="4"/>
  </si>
  <si>
    <t>氏名</t>
    <rPh sb="0" eb="2">
      <t>シメイ</t>
    </rPh>
    <phoneticPr fontId="4"/>
  </si>
  <si>
    <t>　　除却工事施工者</t>
    <rPh sb="2" eb="4">
      <t>ジョキャク</t>
    </rPh>
    <rPh sb="4" eb="6">
      <t>コウジ</t>
    </rPh>
    <rPh sb="6" eb="9">
      <t>セコウシャ</t>
    </rPh>
    <phoneticPr fontId="4"/>
  </si>
  <si>
    <t>確認済証交付者</t>
    <rPh sb="0" eb="2">
      <t>カクニン</t>
    </rPh>
    <rPh sb="2" eb="3">
      <t>ス</t>
    </rPh>
    <rPh sb="3" eb="4">
      <t>ショウ</t>
    </rPh>
    <rPh sb="4" eb="7">
      <t>コウフシャ</t>
    </rPh>
    <phoneticPr fontId="4"/>
  </si>
  <si>
    <t>確認済証交付年月日</t>
    <rPh sb="0" eb="2">
      <t>カクニン</t>
    </rPh>
    <rPh sb="2" eb="3">
      <t>ス</t>
    </rPh>
    <rPh sb="3" eb="4">
      <t>ショウ</t>
    </rPh>
    <rPh sb="4" eb="6">
      <t>コウフ</t>
    </rPh>
    <rPh sb="6" eb="9">
      <t>ネンガッピ</t>
    </rPh>
    <phoneticPr fontId="4"/>
  </si>
  <si>
    <t>確認済証番号</t>
    <rPh sb="0" eb="2">
      <t>カクニン</t>
    </rPh>
    <rPh sb="2" eb="3">
      <t>ス</t>
    </rPh>
    <rPh sb="3" eb="4">
      <t>ショウ</t>
    </rPh>
    <rPh sb="4" eb="6">
      <t>バンゴウ</t>
    </rPh>
    <phoneticPr fontId="4"/>
  </si>
  <si>
    <t>　　建築確認</t>
    <rPh sb="2" eb="4">
      <t>ケンチク</t>
    </rPh>
    <rPh sb="4" eb="6">
      <t>カクニン</t>
    </rPh>
    <phoneticPr fontId="4"/>
  </si>
  <si>
    <t>所在地</t>
    <phoneticPr fontId="4"/>
  </si>
  <si>
    <t>営業所名（建築士事務所名）</t>
    <rPh sb="0" eb="3">
      <t>エイギョウショ</t>
    </rPh>
    <rPh sb="3" eb="4">
      <t>メイ</t>
    </rPh>
    <rPh sb="5" eb="8">
      <t>ケンチクシ</t>
    </rPh>
    <rPh sb="8" eb="11">
      <t>ジムショ</t>
    </rPh>
    <rPh sb="11" eb="12">
      <t>メイ</t>
    </rPh>
    <phoneticPr fontId="4"/>
  </si>
  <si>
    <t>　　工事監理者</t>
    <rPh sb="2" eb="4">
      <t>コウジ</t>
    </rPh>
    <rPh sb="4" eb="6">
      <t>カンリ</t>
    </rPh>
    <rPh sb="6" eb="7">
      <t>シャ</t>
    </rPh>
    <phoneticPr fontId="4"/>
  </si>
  <si>
    <t>営業所名（建築士事務所名）</t>
    <phoneticPr fontId="4"/>
  </si>
  <si>
    <t>　　工事施工者（設計者又は代理者）</t>
    <phoneticPr fontId="4"/>
  </si>
  <si>
    <t>住所</t>
    <rPh sb="0" eb="2">
      <t>ジュウショ</t>
    </rPh>
    <phoneticPr fontId="4"/>
  </si>
  <si>
    <t>　　建築主</t>
    <rPh sb="2" eb="5">
      <t>ケンチクヌシ</t>
    </rPh>
    <phoneticPr fontId="4"/>
  </si>
  <si>
    <t>知事　様</t>
    <rPh sb="0" eb="2">
      <t>チジ</t>
    </rPh>
    <rPh sb="3" eb="4">
      <t>サマ</t>
    </rPh>
    <phoneticPr fontId="4"/>
  </si>
  <si>
    <t>（第一面）</t>
    <rPh sb="1" eb="2">
      <t>ダイ</t>
    </rPh>
    <rPh sb="2" eb="4">
      <t>イチメン</t>
    </rPh>
    <phoneticPr fontId="4"/>
  </si>
  <si>
    <t>建築基準法第15条第１項の規定による</t>
    <phoneticPr fontId="4"/>
  </si>
  <si>
    <t>第四十号様式（第八条関係）（Ａ４）</t>
    <phoneticPr fontId="4"/>
  </si>
  <si>
    <t>株式会社東日本住宅評価センター</t>
    <phoneticPr fontId="2"/>
  </si>
  <si>
    <t>【10．建築物の評価額】</t>
    <rPh sb="4" eb="7">
      <t>ケンチクブツ</t>
    </rPh>
    <rPh sb="8" eb="11">
      <t>ヒョウカガク</t>
    </rPh>
    <phoneticPr fontId="4"/>
  </si>
  <si>
    <t>【９．建築物の床面積の合計】</t>
    <rPh sb="3" eb="6">
      <t>ケンチクブツ</t>
    </rPh>
    <rPh sb="7" eb="10">
      <t>ユカメンセキ</t>
    </rPh>
    <rPh sb="11" eb="13">
      <t>ゴウケイ</t>
    </rPh>
    <phoneticPr fontId="4"/>
  </si>
  <si>
    <t>【８．住宅の戸数】</t>
    <rPh sb="3" eb="5">
      <t>ジュウタク</t>
    </rPh>
    <rPh sb="6" eb="8">
      <t>コスウ</t>
    </rPh>
    <phoneticPr fontId="4"/>
  </si>
  <si>
    <t>【７．建築物の数】</t>
    <rPh sb="3" eb="6">
      <t>ケンチクブツ</t>
    </rPh>
    <rPh sb="7" eb="8">
      <t>カズ</t>
    </rPh>
    <phoneticPr fontId="4"/>
  </si>
  <si>
    <t>(2)その他</t>
    <rPh sb="5" eb="6">
      <t>タ</t>
    </rPh>
    <phoneticPr fontId="4"/>
  </si>
  <si>
    <t>(1)木造</t>
    <rPh sb="3" eb="5">
      <t>モクゾウ</t>
    </rPh>
    <phoneticPr fontId="4"/>
  </si>
  <si>
    <t>【６．構造】</t>
    <rPh sb="3" eb="5">
      <t>コウゾウ</t>
    </rPh>
    <phoneticPr fontId="4"/>
  </si>
  <si>
    <t>(1)老朽して危険があるため</t>
    <rPh sb="3" eb="5">
      <t>ロウキュウ</t>
    </rPh>
    <rPh sb="7" eb="9">
      <t>キケン</t>
    </rPh>
    <phoneticPr fontId="4"/>
  </si>
  <si>
    <t>【５．除却原因】</t>
    <rPh sb="3" eb="5">
      <t>ジョキャク</t>
    </rPh>
    <rPh sb="5" eb="7">
      <t>ゲンイン</t>
    </rPh>
    <phoneticPr fontId="4"/>
  </si>
  <si>
    <t>（注意欄に記載の記号を
記入してください）</t>
    <rPh sb="8" eb="10">
      <t>キゴウ</t>
    </rPh>
    <phoneticPr fontId="4"/>
  </si>
  <si>
    <t>【４．主要用途】</t>
    <rPh sb="3" eb="5">
      <t>シュヨウ</t>
    </rPh>
    <rPh sb="5" eb="7">
      <t>ヨウト</t>
    </rPh>
    <phoneticPr fontId="4"/>
  </si>
  <si>
    <t>【３．除却場所】</t>
    <rPh sb="3" eb="5">
      <t>ジョキャク</t>
    </rPh>
    <rPh sb="5" eb="7">
      <t>バショ</t>
    </rPh>
    <phoneticPr fontId="4"/>
  </si>
  <si>
    <t>【２．除却予定期日】</t>
    <rPh sb="3" eb="5">
      <t>ジョキャク</t>
    </rPh>
    <rPh sb="5" eb="7">
      <t>ヨテイ</t>
    </rPh>
    <rPh sb="7" eb="9">
      <t>キジツ</t>
    </rPh>
    <phoneticPr fontId="4"/>
  </si>
  <si>
    <t>【１．物件名】</t>
    <rPh sb="3" eb="5">
      <t>ブッケン</t>
    </rPh>
    <rPh sb="5" eb="6">
      <t>メイ</t>
    </rPh>
    <phoneticPr fontId="4"/>
  </si>
  <si>
    <t>（第二面）</t>
    <rPh sb="1" eb="2">
      <t>ダイ</t>
    </rPh>
    <rPh sb="2" eb="4">
      <t>ニメン</t>
    </rPh>
    <phoneticPr fontId="4"/>
  </si>
  <si>
    <t>※受付経由機関記載欄</t>
    <phoneticPr fontId="4"/>
  </si>
  <si>
    <t>担当者の電話番号</t>
    <rPh sb="0" eb="3">
      <t>タントウシャ</t>
    </rPh>
    <rPh sb="4" eb="6">
      <t>デンワ</t>
    </rPh>
    <rPh sb="6" eb="8">
      <t>バンゴウ</t>
    </rPh>
    <phoneticPr fontId="4"/>
  </si>
  <si>
    <t>除却工事施工者</t>
    <rPh sb="0" eb="2">
      <t>ジョキャク</t>
    </rPh>
    <rPh sb="2" eb="4">
      <t>コウジ</t>
    </rPh>
    <rPh sb="4" eb="7">
      <t>セコウシャ</t>
    </rPh>
    <phoneticPr fontId="4"/>
  </si>
  <si>
    <t>建築物除却届</t>
    <rPh sb="0" eb="3">
      <t>ケンチクブツ</t>
    </rPh>
    <rPh sb="3" eb="6">
      <t>ジョキャクトドケ</t>
    </rPh>
    <phoneticPr fontId="4"/>
  </si>
  <si>
    <t>第四十一号様式（第八条関係）（Ａ４）</t>
    <phoneticPr fontId="4"/>
  </si>
  <si>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4"/>
  </si>
  <si>
    <t>他に分類されないもの</t>
    <phoneticPr fontId="4"/>
  </si>
  <si>
    <t>国家公務、地方公務</t>
    <phoneticPr fontId="4"/>
  </si>
  <si>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</si>
  <si>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その他のサービス業</t>
    <phoneticPr fontId="4"/>
  </si>
  <si>
    <t>医療業、保健衛生、社会保険・社会福祉・介護事業</t>
  </si>
  <si>
    <t>医療、福祉</t>
    <phoneticPr fontId="4"/>
  </si>
  <si>
    <t>学校教育、その他の教育、学習支援業（社会教育、学習塾及び教養・技能教授業ほか）</t>
    <rPh sb="0" eb="2">
      <t>ガッコウ</t>
    </rPh>
    <rPh sb="2" eb="4">
      <t>キョウイク</t>
    </rPh>
    <phoneticPr fontId="4"/>
  </si>
  <si>
    <t>教育、学習支援業</t>
    <phoneticPr fontId="4"/>
  </si>
  <si>
    <t>宿泊業、飲食店、持ち帰り・配達飲食サービス業</t>
  </si>
  <si>
    <t>宿泊業、飲食サービス業</t>
    <phoneticPr fontId="4"/>
  </si>
  <si>
    <t>不動産取引業、不動産賃貸業・管理業</t>
  </si>
  <si>
    <t>不動産業</t>
    <phoneticPr fontId="4"/>
  </si>
  <si>
    <t>金融業、保険業</t>
    <phoneticPr fontId="4"/>
  </si>
  <si>
    <t>卸売業、小売業</t>
    <phoneticPr fontId="4"/>
  </si>
  <si>
    <t>鉄道業、道路旅客運送業、道路貨物運送業、水運業、航空運輸業、倉庫業、運輸に附帯するサービス業</t>
  </si>
  <si>
    <t>運輸業</t>
    <phoneticPr fontId="4"/>
  </si>
  <si>
    <t>通信業、放送業、情報サービス業、インターネット附随サービス業、映像・音声・文字情報制作業</t>
  </si>
  <si>
    <t>情報通信業</t>
    <phoneticPr fontId="4"/>
  </si>
  <si>
    <t>電気・ガス・熱供給・水道業</t>
    <phoneticPr fontId="4"/>
  </si>
  <si>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4"/>
  </si>
  <si>
    <t>製造業</t>
    <phoneticPr fontId="4"/>
  </si>
  <si>
    <t>鉱業、採石業、砂利採取業、建設業</t>
  </si>
  <si>
    <t>農業、林業、漁業、水産養殖業</t>
  </si>
  <si>
    <t>農林水産業</t>
    <phoneticPr fontId="4"/>
  </si>
  <si>
    <t>産業
専用</t>
    <phoneticPr fontId="4"/>
  </si>
  <si>
    <t>居住
産業
併用</t>
    <rPh sb="3" eb="5">
      <t>サンギョウ</t>
    </rPh>
    <phoneticPr fontId="4"/>
  </si>
  <si>
    <t>主要用途の区分</t>
    <phoneticPr fontId="4"/>
  </si>
  <si>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4"/>
  </si>
  <si>
    <t>02</t>
  </si>
  <si>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4"/>
  </si>
  <si>
    <t>居住専用
準住宅</t>
    <rPh sb="0" eb="2">
      <t>キョジュウ</t>
    </rPh>
    <rPh sb="2" eb="4">
      <t>センヨウ</t>
    </rPh>
    <rPh sb="5" eb="6">
      <t>ジュン</t>
    </rPh>
    <rPh sb="6" eb="8">
      <t>ジュウタク</t>
    </rPh>
    <phoneticPr fontId="4"/>
  </si>
  <si>
    <t>01</t>
    <phoneticPr fontId="4"/>
  </si>
  <si>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4"/>
  </si>
  <si>
    <t>居住専用
住宅</t>
    <rPh sb="0" eb="2">
      <t>キョジュウ</t>
    </rPh>
    <rPh sb="2" eb="4">
      <t>センヨウ</t>
    </rPh>
    <rPh sb="5" eb="7">
      <t>ジュウタク</t>
    </rPh>
    <phoneticPr fontId="4"/>
  </si>
  <si>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4"/>
  </si>
  <si>
    <r>
      <t>注記</t>
    </r>
    <r>
      <rPr>
        <sz val="14"/>
        <color indexed="63"/>
        <rFont val="Meiryo UI"/>
        <family val="3"/>
        <charset val="128"/>
      </rPr>
      <t>（建築物除却届）</t>
    </r>
    <rPh sb="0" eb="2">
      <t>チュウキ</t>
    </rPh>
    <rPh sb="3" eb="6">
      <t>ケンチクブツ</t>
    </rPh>
    <rPh sb="6" eb="8">
      <t>ジョキャク</t>
    </rPh>
    <rPh sb="8" eb="9">
      <t>トドケ</t>
    </rPh>
    <phoneticPr fontId="4"/>
  </si>
  <si>
    <t>⑥　１欄の「ハ」は、当該住宅が新設のときのみ記入してください。「民間資金住宅」とは、国、地方公
  共団体、独立行政法人住宅金融支援機構等の公的な機関の資金に全くよらず、民間資金のみで建てる住
  宅をいいます。「住宅金融支援機構住宅」とは、独立行政法人住宅金融支援機構から建設資金の融資を
  受けた住宅をいい、融資額の大小は問いません。「都市再生機構住宅」とは、独立行政法人都市再生機
  構が分譲又は賃貸を目的として建てた住宅をいいます。
⑦　１欄の「ニ」において、「在来工法」とは、プレハブ工法及び枠組壁工法以外の工法をいいます。
　「プレハブ工法」とは、住宅の壁、柱、床、はり、屋根又は階段等の主要構造部材を工場で生産し、現
  場で組立建築する工法をいいます。「枠組壁工法」とは、木材で組まれた枠組に構造用合板その他これ
  に類するものを打ち付けた床及び壁により建築物を建築する工法で、一般には、ツーバイフォー工法と
  いわれるものです。
⑧　１欄の「ホ」において、「専用住宅」とは、専ら居住の目的だけのために建築するもので、住宅内に
  店舗、事務所、作業場等の業務の用に供する部分がないものをいいます。「併用住宅」とは、住宅内に
  店舗、事務所、作業場等の業務の用に供する部分があつて居住部分と機能的に結合して戸をなしている
  もので、居住部分の床面積の合計が建築物の床面積の合計の５分の１以上のものをいいます。「その他
  の住宅」とは、主に工場、学校、官公署、旅館、下宿屋、浴場、社寺等の建築物に付属して、これと結
  合している住宅をいいます。
　</t>
    <phoneticPr fontId="4"/>
  </si>
  <si>
    <t>４．第三面関係
①　１欄は、建築物が居住専用住宅又は居住産業併用建築物（工事部分が産業の用のみに供する部分であ
　る場合を除く。）である場合に記入してください。当該建築物の数が２以上のときは、一の建築物（１
　棟）ごとに記入してください。
②　２欄は、既存の建築物を除却し、引き続き、当該敷地内において建築物を建築しようとする場合にお
   いて、当該除却しようとする建築物について記入してください。
③　１欄の「イ」は、第二面の６欄の「イ」に記入した番号と同じ番号を記入してください。
④　１欄の「ロ」から「ト」までは、該当するチェックボックスに「レ」マークを入れてください。ただ
　し、建築物が住宅の附属建築物の場合においては、「ニ」から「ト」までは、当該建築物が附属する住
　宅が該当するチェックボックスに「レ」マークを入れてください。
⑤　１欄の「ロ」において、「新設」とは、新築、増築又は改築によって居室、台所及び便所のある独立
  して居住し得る住宅が新たに造られるものをいいます。例えば、既存住宅の棟続きであっても、居室、
  台所又は便所を整えて独立して居住し得るものは「新設」に含まれます。「その他」とは、住宅の附属
　建築物又は増築若しくは改築によって造られる住宅で新設に該当しないものをいいます。例えば、一敷
　地内に既存住宅があって、別棟に50平方メートルの居室だけを建築しても、新たに造られた部分だけで
　は独立して居住し得ないから「その他」に含まれます。</t>
    <rPh sb="11" eb="12">
      <t>ラン</t>
    </rPh>
    <rPh sb="36" eb="38">
      <t>コウジ</t>
    </rPh>
    <rPh sb="38" eb="40">
      <t>ブブン</t>
    </rPh>
    <rPh sb="41" eb="43">
      <t>サンギョウ</t>
    </rPh>
    <rPh sb="44" eb="45">
      <t>ヨウ</t>
    </rPh>
    <rPh sb="48" eb="49">
      <t>キョウ</t>
    </rPh>
    <rPh sb="51" eb="53">
      <t>ブブン</t>
    </rPh>
    <rPh sb="58" eb="60">
      <t>バアイ</t>
    </rPh>
    <rPh sb="61" eb="62">
      <t>ノゾ</t>
    </rPh>
    <rPh sb="68" eb="70">
      <t>バアイ</t>
    </rPh>
    <rPh sb="71" eb="73">
      <t>キニュウ</t>
    </rPh>
    <rPh sb="80" eb="82">
      <t>トウガイ</t>
    </rPh>
    <rPh sb="86" eb="87">
      <t>カズ</t>
    </rPh>
    <rPh sb="89" eb="91">
      <t>イジョウ</t>
    </rPh>
    <rPh sb="96" eb="97">
      <t>イチ</t>
    </rPh>
    <rPh sb="98" eb="101">
      <t>ケンチクブツ</t>
    </rPh>
    <rPh sb="105" eb="106">
      <t>トウ</t>
    </rPh>
    <rPh sb="110" eb="112">
      <t>キニュウ</t>
    </rPh>
    <rPh sb="295" eb="298">
      <t>ケンチクブツ</t>
    </rPh>
    <rPh sb="302" eb="304">
      <t>フゾク</t>
    </rPh>
    <rPh sb="330" eb="333">
      <t>ケンチクブツ</t>
    </rPh>
    <rPh sb="334" eb="336">
      <t>フゾク</t>
    </rPh>
    <rPh sb="343" eb="345">
      <t>ガイトウ</t>
    </rPh>
    <rPh sb="512" eb="514">
      <t>ジュウタク</t>
    </rPh>
    <rPh sb="515" eb="517">
      <t>フゾク</t>
    </rPh>
    <rPh sb="519" eb="522">
      <t>ケンチクブツ</t>
    </rPh>
    <rPh sb="522" eb="523">
      <t>マタ</t>
    </rPh>
    <rPh sb="526" eb="527">
      <t>モ</t>
    </rPh>
    <phoneticPr fontId="4"/>
  </si>
  <si>
    <t>⑭　６欄の「ホ」は、その建築物の規模に見合った月数を記入してください。
⑮　６欄の「ト」は、床面積が大きい順に３種類までの用途について、（注意）３．⑫に準じて該当する
　記号を記入してください。
⑯　６欄の「チ」は、建築設備費を含んだ額を記入してください。消費税込みの金額である場合は、チェ
  ックボックスに「レ」マークを入れてください。</t>
    <phoneticPr fontId="4"/>
  </si>
  <si>
    <t>06</t>
  </si>
  <si>
    <t>その他</t>
    <phoneticPr fontId="4"/>
  </si>
  <si>
    <t>05</t>
  </si>
  <si>
    <t>コンクリートブロック造</t>
    <phoneticPr fontId="4"/>
  </si>
  <si>
    <t>04</t>
  </si>
  <si>
    <t>鉄骨造</t>
    <phoneticPr fontId="4"/>
  </si>
  <si>
    <t>03</t>
  </si>
  <si>
    <t>鉄筋コンクリート造</t>
    <phoneticPr fontId="4"/>
  </si>
  <si>
    <t>02</t>
    <phoneticPr fontId="4"/>
  </si>
  <si>
    <t>鉄骨鉄筋コンクリート造</t>
    <phoneticPr fontId="4"/>
  </si>
  <si>
    <t>木造</t>
    <phoneticPr fontId="4"/>
  </si>
  <si>
    <t>構造の区分</t>
    <rPh sb="3" eb="5">
      <t>クブン</t>
    </rPh>
    <phoneticPr fontId="4"/>
  </si>
  <si>
    <t>⑬　６欄の「ニ」は、次の表の記号の中から該当するものを選んで記入してください。工事部分が２種類
  以上の構造からなるときは、床面積が最も大きい部分の構造について記入してください。
　</t>
    <phoneticPr fontId="4"/>
  </si>
  <si>
    <t>08990</t>
    <phoneticPr fontId="4"/>
  </si>
  <si>
    <t>08650</t>
    <phoneticPr fontId="4"/>
  </si>
  <si>
    <t>田園住居地域及びその周辺の地域で生産された農産物の販売を主たる目的とする店舗、当該農産物を材料とする料理の提供を主たる目的とする飲食店又は自家販売のために食品製造業を営むパン屋、米屋、豆腐屋、菓子屋その他これらに類するもの（当該農産物を原材料とする食品の製造又は加工を主たる目的とするものに限る。）で作業場の床面積の合計が50平方メートル以内のもの（原動機を使用する場合にあっては、その出力の合計が0.75キロワット以下のものに限る。）</t>
    <rPh sb="13" eb="15">
      <t>チイキ</t>
    </rPh>
    <rPh sb="115" eb="116">
      <t>サン</t>
    </rPh>
    <phoneticPr fontId="4"/>
  </si>
  <si>
    <t>08640</t>
    <phoneticPr fontId="4"/>
  </si>
  <si>
    <t>農業の生産資材の貯蔵に供するもの</t>
    <rPh sb="0" eb="2">
      <t>ノウギョウ</t>
    </rPh>
    <phoneticPr fontId="4"/>
  </si>
  <si>
    <t>08630</t>
    <phoneticPr fontId="4"/>
  </si>
  <si>
    <t>農産物の生産、集荷、処理又は貯蔵に供するもの</t>
    <rPh sb="1" eb="2">
      <t>サン</t>
    </rPh>
    <phoneticPr fontId="4"/>
  </si>
  <si>
    <t>08620</t>
    <phoneticPr fontId="4"/>
  </si>
  <si>
    <t>火葬場又はと畜場、汚物処理場、ごみ焼却場その他の処理施設</t>
    <phoneticPr fontId="4"/>
  </si>
  <si>
    <t>08610</t>
    <phoneticPr fontId="4"/>
  </si>
  <si>
    <t>卸売市場</t>
    <phoneticPr fontId="4"/>
  </si>
  <si>
    <t>08600</t>
    <phoneticPr fontId="4"/>
  </si>
  <si>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phoneticPr fontId="4"/>
  </si>
  <si>
    <t>08590</t>
    <phoneticPr fontId="4"/>
  </si>
  <si>
    <t>ダンスホール</t>
    <phoneticPr fontId="4"/>
  </si>
  <si>
    <t>08580</t>
    <phoneticPr fontId="4"/>
  </si>
  <si>
    <t>キャバレー、カフェー、ナイトクラブ又はバー</t>
    <phoneticPr fontId="4"/>
  </si>
  <si>
    <t>08570</t>
    <phoneticPr fontId="4"/>
  </si>
  <si>
    <t>料理店</t>
    <phoneticPr fontId="4"/>
  </si>
  <si>
    <t>08560</t>
    <phoneticPr fontId="4"/>
  </si>
  <si>
    <t>展示場</t>
    <phoneticPr fontId="4"/>
  </si>
  <si>
    <t>08550</t>
    <phoneticPr fontId="4"/>
  </si>
  <si>
    <t>公会堂又は集会場</t>
    <phoneticPr fontId="4"/>
  </si>
  <si>
    <t>08540</t>
    <phoneticPr fontId="4"/>
  </si>
  <si>
    <t>観覧場</t>
    <phoneticPr fontId="4"/>
  </si>
  <si>
    <t>08530</t>
    <phoneticPr fontId="4"/>
  </si>
  <si>
    <t>劇場、映画館又は演芸場</t>
    <phoneticPr fontId="4"/>
  </si>
  <si>
    <t>08520</t>
    <phoneticPr fontId="4"/>
  </si>
  <si>
    <t>倉庫業を営まない倉庫</t>
    <phoneticPr fontId="4"/>
  </si>
  <si>
    <t>08510</t>
    <phoneticPr fontId="4"/>
  </si>
  <si>
    <t>倉庫業を営む倉庫</t>
    <phoneticPr fontId="4"/>
  </si>
  <si>
    <t>08500</t>
    <phoneticPr fontId="4"/>
  </si>
  <si>
    <t>自転車駐車場</t>
    <phoneticPr fontId="4"/>
  </si>
  <si>
    <t>08490</t>
    <phoneticPr fontId="4"/>
  </si>
  <si>
    <t>自動車車庫</t>
    <phoneticPr fontId="4"/>
  </si>
  <si>
    <t>08480</t>
    <phoneticPr fontId="4"/>
  </si>
  <si>
    <t>映画スタジオ又はテレビスタジオ</t>
    <phoneticPr fontId="4"/>
  </si>
  <si>
    <t>08470</t>
    <phoneticPr fontId="4"/>
  </si>
  <si>
    <t>事務所</t>
    <phoneticPr fontId="4"/>
  </si>
  <si>
    <t>08460</t>
    <phoneticPr fontId="4"/>
  </si>
  <si>
    <t>物品販売業を営む店舗以外の店舗（前２項に掲げるものを除く。）</t>
    <phoneticPr fontId="4"/>
  </si>
  <si>
    <t>08458</t>
    <phoneticPr fontId="4"/>
  </si>
  <si>
    <t>銀行の支店、損害保険代理店、宅地建物取引業を営む店舗その他これらに類するサービス業を営む店舗</t>
    <phoneticPr fontId="4"/>
  </si>
  <si>
    <t>08456</t>
    <phoneticPr fontId="4"/>
  </si>
  <si>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田園住居地域及びその周辺の地域で生産された農産物を原材料とする食品の製造又は加工を主たる目的とするものを除く。）で作業場の床面積の合計が50平方メートル以内のもの（原動機を使用する場合にあっては、その出力の合計が0.75キロワット以下のものに限る。）又は学習塾、華道教室、囲碁教室その他これらに類する施設</t>
    <rPh sb="52" eb="53">
      <t>ミセ</t>
    </rPh>
    <rPh sb="62" eb="63">
      <t>コロ</t>
    </rPh>
    <rPh sb="140" eb="142">
      <t>ゴウケイ</t>
    </rPh>
    <rPh sb="219" eb="221">
      <t>チイキ</t>
    </rPh>
    <phoneticPr fontId="4"/>
  </si>
  <si>
    <t>08452</t>
    <phoneticPr fontId="4"/>
  </si>
  <si>
    <t>食堂又は喫茶店</t>
    <phoneticPr fontId="4"/>
  </si>
  <si>
    <t>08450</t>
    <phoneticPr fontId="4"/>
  </si>
  <si>
    <t>飲食店（次項に掲げるもの並びに田園住居地域及びその周辺の地域で生産された農産物を材料とする料理の提供を主たる目的とするものを除く。）</t>
    <rPh sb="28" eb="30">
      <t>チイキ</t>
    </rPh>
    <phoneticPr fontId="4"/>
  </si>
  <si>
    <t>08440</t>
    <phoneticPr fontId="4"/>
  </si>
  <si>
    <t>百貨店、マーケットその他の物品販売業を営む店舗（前項に掲げるもの、専ら性的好奇心をそそる写真その他の物品の販売を行うもの並びに田園住居地域及びその周辺の地域で生産された農産物の販売を主たる目的とするものを除く。）</t>
    <rPh sb="76" eb="78">
      <t>チイキ</t>
    </rPh>
    <phoneticPr fontId="4"/>
  </si>
  <si>
    <t>08438</t>
    <phoneticPr fontId="4"/>
  </si>
  <si>
    <t>日用品の販売を主たる目的とする店舗</t>
    <phoneticPr fontId="4"/>
  </si>
  <si>
    <t>08430</t>
    <phoneticPr fontId="4"/>
  </si>
  <si>
    <t>堆肥舎又は水産物の増殖場若しくは養殖場</t>
    <phoneticPr fontId="4"/>
  </si>
  <si>
    <t>08420</t>
    <phoneticPr fontId="4"/>
  </si>
  <si>
    <t>畜舎</t>
    <phoneticPr fontId="4"/>
  </si>
  <si>
    <t>08410</t>
    <phoneticPr fontId="4"/>
  </si>
  <si>
    <t>自動車教習所</t>
    <phoneticPr fontId="4"/>
  </si>
  <si>
    <t>08400</t>
    <phoneticPr fontId="4"/>
  </si>
  <si>
    <t>ホテル又は旅館</t>
    <phoneticPr fontId="4"/>
  </si>
  <si>
    <t>08390</t>
    <phoneticPr fontId="4"/>
  </si>
  <si>
    <t>マージャン屋、ぱちんこ屋、射的場、勝馬投票券発売所、場外車券売場その他これらに類するもの又はカラオケボックスその他これらに類するもの</t>
    <phoneticPr fontId="4"/>
  </si>
  <si>
    <t>08380</t>
    <phoneticPr fontId="4"/>
  </si>
  <si>
    <t>体育館又はスポーツの練習場（前項に掲げるものを除く。）</t>
    <phoneticPr fontId="4"/>
  </si>
  <si>
    <t>08370</t>
    <phoneticPr fontId="4"/>
  </si>
  <si>
    <t>ボーリング場、スケート場、水泳場、スキー場、ゴルフ練習場又はバッティング練習場</t>
    <phoneticPr fontId="4"/>
  </si>
  <si>
    <t>08360</t>
    <phoneticPr fontId="4"/>
  </si>
  <si>
    <t>危険物の貯蔵又は処理に供するもの</t>
    <phoneticPr fontId="4"/>
  </si>
  <si>
    <t>08350</t>
    <phoneticPr fontId="4"/>
  </si>
  <si>
    <t>自動車修理工場</t>
    <phoneticPr fontId="4"/>
  </si>
  <si>
    <t>08340</t>
    <phoneticPr fontId="4"/>
  </si>
  <si>
    <t>工場（自動車修理工場を除く。）</t>
    <phoneticPr fontId="4"/>
  </si>
  <si>
    <t>08330</t>
    <phoneticPr fontId="4"/>
  </si>
  <si>
    <t>税務署、警察署、保健所又は消防署その他これらに類するもの</t>
    <phoneticPr fontId="4"/>
  </si>
  <si>
    <t>08320</t>
    <phoneticPr fontId="4"/>
  </si>
  <si>
    <t>建築基準法施行令第130条の４第５号に基づき国土交通大臣が指定する施設</t>
    <phoneticPr fontId="4"/>
  </si>
  <si>
    <t>08310</t>
    <phoneticPr fontId="4"/>
  </si>
  <si>
    <t>公衆便所、休憩所又は路線バスの停留所の上家</t>
    <phoneticPr fontId="4"/>
  </si>
  <si>
    <t>08300</t>
    <phoneticPr fontId="4"/>
  </si>
  <si>
    <t>地方公共団体の支庁又は支所</t>
    <phoneticPr fontId="4"/>
  </si>
  <si>
    <t>08290</t>
    <phoneticPr fontId="4"/>
  </si>
  <si>
    <t>郵便法（昭和22年法律第165号）の規定により行う郵便の業務の用に供する施設</t>
    <phoneticPr fontId="4"/>
  </si>
  <si>
    <t>08280</t>
    <phoneticPr fontId="4"/>
  </si>
  <si>
    <t>公衆電話所</t>
    <phoneticPr fontId="4"/>
  </si>
  <si>
    <t>08270</t>
    <phoneticPr fontId="4"/>
  </si>
  <si>
    <t>巡査派出所</t>
    <phoneticPr fontId="4"/>
  </si>
  <si>
    <t>08260</t>
    <phoneticPr fontId="4"/>
  </si>
  <si>
    <t>病院</t>
    <phoneticPr fontId="4"/>
  </si>
  <si>
    <t>08250</t>
    <phoneticPr fontId="4"/>
  </si>
  <si>
    <t>診療所（患者の収容施設のないものに限る。）</t>
    <phoneticPr fontId="4"/>
  </si>
  <si>
    <t>08240</t>
    <phoneticPr fontId="4"/>
  </si>
  <si>
    <t>診療所（患者の収容施設のあるものに限る。）</t>
    <phoneticPr fontId="4"/>
  </si>
  <si>
    <t>08230</t>
    <phoneticPr fontId="4"/>
  </si>
  <si>
    <t>公衆浴場（個室付浴場業に係る公衆浴場を除く。）</t>
    <phoneticPr fontId="4"/>
  </si>
  <si>
    <t>08220</t>
    <phoneticPr fontId="4"/>
  </si>
  <si>
    <t>児童福祉施設等（入所する者の寝室がないものに限る。）</t>
    <phoneticPr fontId="4"/>
  </si>
  <si>
    <t>08210</t>
    <phoneticPr fontId="4"/>
  </si>
  <si>
    <t>児童福祉施設等（建築基準法施行令第19条第１項に規定する児童福祉施設等をいい、前４項に掲げるものを除く。次項において同じ。）（入所する者の寝室があるものに限る。）</t>
    <phoneticPr fontId="4"/>
  </si>
  <si>
    <t>08192</t>
    <phoneticPr fontId="4"/>
  </si>
  <si>
    <t>助産所（入所する者の寝室がないものに限る。）</t>
    <rPh sb="4" eb="6">
      <t>ニュウショ</t>
    </rPh>
    <rPh sb="8" eb="9">
      <t>モノ</t>
    </rPh>
    <rPh sb="10" eb="12">
      <t>シンシツ</t>
    </rPh>
    <rPh sb="18" eb="19">
      <t>カギ</t>
    </rPh>
    <phoneticPr fontId="4"/>
  </si>
  <si>
    <t>08190</t>
    <phoneticPr fontId="4"/>
  </si>
  <si>
    <t>助産所（入所する者の寝室があるものに限る。）</t>
    <rPh sb="4" eb="6">
      <t>ニュウショ</t>
    </rPh>
    <rPh sb="8" eb="9">
      <t>モノ</t>
    </rPh>
    <rPh sb="10" eb="12">
      <t>シンシツ</t>
    </rPh>
    <rPh sb="18" eb="19">
      <t>カギ</t>
    </rPh>
    <phoneticPr fontId="4"/>
  </si>
  <si>
    <t>08180</t>
    <phoneticPr fontId="4"/>
  </si>
  <si>
    <t>保育所その他これに類するもの</t>
    <phoneticPr fontId="4"/>
  </si>
  <si>
    <t>08170</t>
    <phoneticPr fontId="4"/>
  </si>
  <si>
    <t>老人ホーム、福祉ホームその他これに類するもの</t>
    <phoneticPr fontId="4"/>
  </si>
  <si>
    <t>08160</t>
    <phoneticPr fontId="4"/>
  </si>
  <si>
    <t>神社、寺院、教会その他これらに類するもの</t>
    <phoneticPr fontId="4"/>
  </si>
  <si>
    <t>08152</t>
    <phoneticPr fontId="4"/>
  </si>
  <si>
    <t>美術館その他これに類するもの</t>
    <rPh sb="0" eb="3">
      <t>ビジュツカン</t>
    </rPh>
    <phoneticPr fontId="4"/>
  </si>
  <si>
    <t>08150</t>
    <phoneticPr fontId="4"/>
  </si>
  <si>
    <t>博物館その他これに類するもの</t>
    <phoneticPr fontId="4"/>
  </si>
  <si>
    <t>08140</t>
    <phoneticPr fontId="4"/>
  </si>
  <si>
    <t>図書館その他これに類するもの</t>
    <phoneticPr fontId="4"/>
  </si>
  <si>
    <t>08132</t>
    <phoneticPr fontId="4"/>
  </si>
  <si>
    <t xml:space="preserve">幼保連携型認定こども園 </t>
    <phoneticPr fontId="4"/>
  </si>
  <si>
    <t>08130</t>
    <phoneticPr fontId="4"/>
  </si>
  <si>
    <t>各種学校</t>
    <phoneticPr fontId="4"/>
  </si>
  <si>
    <t>08120</t>
    <phoneticPr fontId="4"/>
  </si>
  <si>
    <t>専修学校</t>
    <phoneticPr fontId="4"/>
  </si>
  <si>
    <t>08110</t>
    <phoneticPr fontId="4"/>
  </si>
  <si>
    <t>大学又は高等専門学校</t>
    <phoneticPr fontId="4"/>
  </si>
  <si>
    <t>08100</t>
    <phoneticPr fontId="4"/>
  </si>
  <si>
    <t>特別支援学校</t>
    <phoneticPr fontId="4"/>
  </si>
  <si>
    <t>08090</t>
    <phoneticPr fontId="4"/>
  </si>
  <si>
    <t>中学校、高等学校又は中等教育学校</t>
    <phoneticPr fontId="4"/>
  </si>
  <si>
    <t>08082</t>
    <phoneticPr fontId="4"/>
  </si>
  <si>
    <t xml:space="preserve">義務教育学校 </t>
    <phoneticPr fontId="4"/>
  </si>
  <si>
    <t>08080</t>
    <phoneticPr fontId="4"/>
  </si>
  <si>
    <t>小学校</t>
    <phoneticPr fontId="4"/>
  </si>
  <si>
    <t>08070</t>
    <phoneticPr fontId="4"/>
  </si>
  <si>
    <t>幼稚園</t>
    <phoneticPr fontId="4"/>
  </si>
  <si>
    <t>08060</t>
    <phoneticPr fontId="4"/>
  </si>
  <si>
    <t>住宅で事務所、店舗その他これらに類する用途を兼ねるもの</t>
    <phoneticPr fontId="4"/>
  </si>
  <si>
    <t>08050</t>
    <phoneticPr fontId="4"/>
  </si>
  <si>
    <t>下宿</t>
    <phoneticPr fontId="4"/>
  </si>
  <si>
    <t>08040</t>
    <phoneticPr fontId="4"/>
  </si>
  <si>
    <t>寄宿舎</t>
    <phoneticPr fontId="4"/>
  </si>
  <si>
    <t>08030</t>
    <phoneticPr fontId="4"/>
  </si>
  <si>
    <t>共同住宅</t>
    <phoneticPr fontId="4"/>
  </si>
  <si>
    <t>08020</t>
    <phoneticPr fontId="4"/>
  </si>
  <si>
    <t>長屋</t>
    <phoneticPr fontId="4"/>
  </si>
  <si>
    <t>一戸建ての住宅</t>
    <phoneticPr fontId="4"/>
  </si>
  <si>
    <t>用途の分類</t>
    <rPh sb="0" eb="2">
      <t>ヨウト</t>
    </rPh>
    <rPh sb="3" eb="5">
      <t>ブンルイ</t>
    </rPh>
    <phoneticPr fontId="4"/>
  </si>
  <si>
    <t>⑫　６欄の「ハ」は、居住産業併用建築物又は産業専用建築物の場合は、産業の用に供する部分につい
  て、次の表の記号の中から該当するものを選んで記入してください。一の建築物に、２種類以上の用途
  （既存部分があるときは、その用途を含む。）があるときは、一番大きい床面積の用途について記入
　し、３種類以上の用途（既存部分があるときは、その用途を含む。）があるときは、「多用途」のチェ
　ックボックスに「レ」マークを入れてください。　</t>
    <phoneticPr fontId="4"/>
  </si>
  <si>
    <t xml:space="preserve">共同住宅 </t>
    <phoneticPr fontId="4"/>
  </si>
  <si>
    <t xml:space="preserve">⑧　６欄は、一の建築物（１棟）ごとに各列に記入してください。
⑨　６欄の「イ」は、建築物の数が１のときは「１」と記入し、建築物の数が２以上のときは、一の建築　
　物（１棟）ごとに通し番号を付し、その番号を記入してください。
⑩　６欄の「ロ」は、届出時点の物件名を記入してください。 
⑪　６欄の「ハ」は、居住専用建築物の場合は、次の表の記号の中から該当するものを選んで記入してく
　ださい。
</t>
    <rPh sb="18" eb="20">
      <t>カクレツ</t>
    </rPh>
    <rPh sb="152" eb="159">
      <t>キョジュウセンヨウケンチクブツ</t>
    </rPh>
    <rPh sb="160" eb="162">
      <t>バアイ</t>
    </rPh>
    <phoneticPr fontId="4"/>
  </si>
  <si>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phoneticPr fontId="4"/>
  </si>
  <si>
    <t>産業
専用</t>
    <rPh sb="0" eb="2">
      <t>サンギョウ</t>
    </rPh>
    <rPh sb="3" eb="5">
      <t>センヨウ</t>
    </rPh>
    <phoneticPr fontId="4"/>
  </si>
  <si>
    <t>居住
産業
併用</t>
    <rPh sb="0" eb="2">
      <t>キョジュウ</t>
    </rPh>
    <rPh sb="3" eb="5">
      <t>サンギョウ</t>
    </rPh>
    <rPh sb="6" eb="8">
      <t>ヘイヨウ</t>
    </rPh>
    <phoneticPr fontId="4"/>
  </si>
  <si>
    <t>⑦　５欄は、居住産業併用建築物又は産業専用建築物の場合は、産業の用に供する部分について、次の表
  の記号の中から該当するものを選んで記入してください。また、一敷地内に既存の建築物があるとき
  は、記入に際しては、その部分と新たに建築する部分とを総合して判断してください。</t>
    <rPh sb="15" eb="16">
      <t>マタ</t>
    </rPh>
    <phoneticPr fontId="4"/>
  </si>
  <si>
    <t>居住専用準住宅</t>
    <rPh sb="0" eb="2">
      <t>キョジュウ</t>
    </rPh>
    <rPh sb="2" eb="4">
      <t>センヨウ</t>
    </rPh>
    <rPh sb="4" eb="5">
      <t>ジュン</t>
    </rPh>
    <rPh sb="5" eb="7">
      <t>ジュウタク</t>
    </rPh>
    <phoneticPr fontId="4"/>
  </si>
  <si>
    <t>居住専用住宅</t>
    <rPh sb="0" eb="2">
      <t>キョジュウ</t>
    </rPh>
    <rPh sb="2" eb="4">
      <t>センヨウ</t>
    </rPh>
    <rPh sb="4" eb="6">
      <t>ジュウタク</t>
    </rPh>
    <phoneticPr fontId="4"/>
  </si>
  <si>
    <t xml:space="preserve">（注意）
１．各面共通関係
　　数字は算用数字を、単位はメートル法を用いてください。また、小数点以下の数値は四捨五入してくだ
　さい。
２．第一面関係
①　工事施工者及び除却工事施工者の担当者の氏名欄及び担当者の電話番号欄並びに工事監理者の氏名欄
　及び電話番号欄には、受付経由機関等が工事内容について確認を行う際に回答ができる担当者の氏名及
　び電話番号を記入してください。
②　※印のある欄は記入しないでください。
③　除却工事施工者欄は、既存の建築物を除却し、引き続き、当該敷地内において建築物を建築しようと
  する場合に記入してください。
３．第二面関係
①　２欄の「イ」及び「ロ」、３欄の「ロ」、４欄並びに６欄の「ニ」は、該当するチェックボックスに
　「レ」マークを入れてください。
②　２欄の「イ」において、「会社」とは、株式会社、合名会社、合資会社及び合同会社をいい、特別の
  法律により設立された法人で会社であるものを含みます。
③　２欄の「ロ」は、建築主が会社であるときのみ記入してください。
④　３欄の「ロ」において、「区域区分非設定都市計画区域」とは、区域区分が定められていない都市計
  画区域をいいます。
⑤　増築と改築とを同時に行うときは、４欄は床面積の大きい方の工事によつて区分してください。
⑥　５欄は、居住専用建築物の場合は、次の表の記号の中から該当するものを選んで記入してください。
 </t>
    <rPh sb="45" eb="48">
      <t>ショウスウテン</t>
    </rPh>
    <rPh sb="48" eb="50">
      <t>イカ</t>
    </rPh>
    <rPh sb="51" eb="53">
      <t>スウチ</t>
    </rPh>
    <rPh sb="54" eb="58">
      <t>シシャゴニュウ</t>
    </rPh>
    <rPh sb="78" eb="80">
      <t>コウジ</t>
    </rPh>
    <rPh sb="80" eb="83">
      <t>セコウシャ</t>
    </rPh>
    <rPh sb="83" eb="84">
      <t>オヨ</t>
    </rPh>
    <rPh sb="85" eb="87">
      <t>ジョキャク</t>
    </rPh>
    <rPh sb="87" eb="89">
      <t>コウジ</t>
    </rPh>
    <rPh sb="89" eb="92">
      <t>セコウシャ</t>
    </rPh>
    <rPh sb="99" eb="100">
      <t>ラン</t>
    </rPh>
    <rPh sb="100" eb="101">
      <t>オヨ</t>
    </rPh>
    <rPh sb="102" eb="105">
      <t>タントウシャ</t>
    </rPh>
    <rPh sb="106" eb="110">
      <t>デンワバンゴウ</t>
    </rPh>
    <rPh sb="110" eb="111">
      <t>ラン</t>
    </rPh>
    <rPh sb="111" eb="112">
      <t>ナラ</t>
    </rPh>
    <rPh sb="114" eb="119">
      <t>コウジカンリシャ</t>
    </rPh>
    <rPh sb="120" eb="122">
      <t>シメイ</t>
    </rPh>
    <rPh sb="122" eb="123">
      <t>ラン</t>
    </rPh>
    <rPh sb="125" eb="126">
      <t>オヨ</t>
    </rPh>
    <rPh sb="127" eb="131">
      <t>デンワバンゴウ</t>
    </rPh>
    <rPh sb="131" eb="132">
      <t>ラン</t>
    </rPh>
    <rPh sb="137" eb="139">
      <t>ケイユ</t>
    </rPh>
    <rPh sb="141" eb="142">
      <t>トウ</t>
    </rPh>
    <rPh sb="143" eb="145">
      <t>コウジ</t>
    </rPh>
    <rPh sb="164" eb="167">
      <t>タントウシャ</t>
    </rPh>
    <rPh sb="168" eb="170">
      <t>シメイ</t>
    </rPh>
    <rPh sb="170" eb="171">
      <t>オヨ</t>
    </rPh>
    <rPh sb="174" eb="178">
      <t>デンワバンゴウ</t>
    </rPh>
    <rPh sb="577" eb="579">
      <t>バアイ</t>
    </rPh>
    <phoneticPr fontId="4"/>
  </si>
  <si>
    <r>
      <t>注記</t>
    </r>
    <r>
      <rPr>
        <sz val="14"/>
        <color indexed="63"/>
        <rFont val="Meiryo UI"/>
        <family val="3"/>
        <charset val="128"/>
      </rPr>
      <t>（建築工事届）</t>
    </r>
    <rPh sb="0" eb="2">
      <t>チュウキ</t>
    </rPh>
    <rPh sb="3" eb="5">
      <t>ケンチク</t>
    </rPh>
    <rPh sb="5" eb="7">
      <t>コウジ</t>
    </rPh>
    <rPh sb="7" eb="8">
      <t>トドケ</t>
    </rPh>
    <phoneticPr fontId="4"/>
  </si>
  <si>
    <t>建築物除却届</t>
    <rPh sb="0" eb="2">
      <t>ケンチク</t>
    </rPh>
    <rPh sb="2" eb="3">
      <t>ブツ</t>
    </rPh>
    <rPh sb="3" eb="5">
      <t>ジョキャク</t>
    </rPh>
    <rPh sb="5" eb="6">
      <t>トド</t>
    </rPh>
    <phoneticPr fontId="4"/>
  </si>
  <si>
    <t>(28)</t>
    <phoneticPr fontId="2"/>
  </si>
  <si>
    <t>（注記）</t>
    <rPh sb="1" eb="3">
      <t>チュウキ</t>
    </rPh>
    <phoneticPr fontId="2"/>
  </si>
  <si>
    <t>以下の申請書を更新しました。</t>
    <rPh sb="0" eb="2">
      <t>イカ</t>
    </rPh>
    <rPh sb="3" eb="6">
      <t>シンセイショ</t>
    </rPh>
    <rPh sb="7" eb="9">
      <t>コウシン</t>
    </rPh>
    <phoneticPr fontId="2"/>
  </si>
  <si>
    <t>建築工事届</t>
    <rPh sb="0" eb="2">
      <t>ケンチク</t>
    </rPh>
    <rPh sb="2" eb="4">
      <t>コウジ</t>
    </rPh>
    <rPh sb="4" eb="5">
      <t>トドケ</t>
    </rPh>
    <phoneticPr fontId="2"/>
  </si>
  <si>
    <t>建築物除却届</t>
    <phoneticPr fontId="2"/>
  </si>
  <si>
    <t>長野県</t>
    <rPh sb="0" eb="2">
      <t>ナガノ</t>
    </rPh>
    <rPh sb="2" eb="3">
      <t>ケン</t>
    </rPh>
    <phoneticPr fontId="4"/>
  </si>
  <si>
    <t>確認申請書（工作物）＜別紙＞</t>
    <rPh sb="0" eb="2">
      <t>カクニン</t>
    </rPh>
    <rPh sb="2" eb="5">
      <t>シンセイショ</t>
    </rPh>
    <rPh sb="6" eb="9">
      <t>コウサクブツ</t>
    </rPh>
    <rPh sb="11" eb="13">
      <t>ベッシ</t>
    </rPh>
    <phoneticPr fontId="4"/>
  </si>
  <si>
    <t>別紙</t>
    <rPh sb="0" eb="2">
      <t>ベッシ</t>
    </rPh>
    <phoneticPr fontId="4"/>
  </si>
  <si>
    <t>別紙</t>
    <rPh sb="0" eb="2">
      <t>ベッシ</t>
    </rPh>
    <phoneticPr fontId="2"/>
  </si>
  <si>
    <t>別紙</t>
    <rPh sb="0" eb="2">
      <t>ベッシ</t>
    </rPh>
    <phoneticPr fontId="2"/>
  </si>
  <si>
    <t>【ｲ．建築基準法第6条の3第1項ただし書又は同法第18条第5項ただし書の規定による審査の特例の適用の有無】</t>
    <rPh sb="19" eb="20">
      <t>ガ</t>
    </rPh>
    <rPh sb="20" eb="21">
      <t>マタ</t>
    </rPh>
    <rPh sb="22" eb="23">
      <t>ドウ</t>
    </rPh>
    <rPh sb="23" eb="24">
      <t>ホウ</t>
    </rPh>
    <rPh sb="24" eb="25">
      <t>ダイ</t>
    </rPh>
    <rPh sb="27" eb="28">
      <t>ジョウ</t>
    </rPh>
    <rPh sb="28" eb="29">
      <t>ダイ</t>
    </rPh>
    <rPh sb="30" eb="31">
      <t>コウ</t>
    </rPh>
    <rPh sb="34" eb="35">
      <t>ガ</t>
    </rPh>
    <rPh sb="36" eb="38">
      <t>キテイ</t>
    </rPh>
    <rPh sb="41" eb="43">
      <t>シンサ</t>
    </rPh>
    <rPh sb="44" eb="46">
      <t>トクレイ</t>
    </rPh>
    <phoneticPr fontId="2"/>
  </si>
  <si>
    <t>【ｲ．建築基準法第６条の３第１項ただし書又は同法第１８条第５項ただし書の規定による審査の特例の適用の有無】</t>
    <rPh sb="3" eb="5">
      <t>ケンチク</t>
    </rPh>
    <rPh sb="5" eb="8">
      <t>キジュンホウ</t>
    </rPh>
    <rPh sb="8" eb="9">
      <t>ダイ</t>
    </rPh>
    <rPh sb="10" eb="11">
      <t>ジョウ</t>
    </rPh>
    <rPh sb="13" eb="14">
      <t>ダイ</t>
    </rPh>
    <rPh sb="15" eb="16">
      <t>コウ</t>
    </rPh>
    <rPh sb="19" eb="20">
      <t>ショ</t>
    </rPh>
    <rPh sb="20" eb="21">
      <t>マタ</t>
    </rPh>
    <rPh sb="22" eb="23">
      <t>ドウ</t>
    </rPh>
    <rPh sb="23" eb="24">
      <t>ホウ</t>
    </rPh>
    <rPh sb="24" eb="25">
      <t>ダイ</t>
    </rPh>
    <rPh sb="27" eb="28">
      <t>ジョウ</t>
    </rPh>
    <rPh sb="28" eb="29">
      <t>ダイ</t>
    </rPh>
    <rPh sb="30" eb="31">
      <t>コウ</t>
    </rPh>
    <rPh sb="34" eb="35">
      <t>ショ</t>
    </rPh>
    <rPh sb="36" eb="38">
      <t>キテイ</t>
    </rPh>
    <rPh sb="44" eb="46">
      <t>トクレイ</t>
    </rPh>
    <rPh sb="47" eb="49">
      <t>テキヨウ</t>
    </rPh>
    <rPh sb="50" eb="52">
      <t>ウム</t>
    </rPh>
    <phoneticPr fontId="4"/>
  </si>
  <si>
    <t>建築基準法第６条の３第１項ただし書又は同法第１８条第５項ただし書の規定による審査の特例の適用の有無]</t>
    <rPh sb="19" eb="20">
      <t>ドウ</t>
    </rPh>
    <phoneticPr fontId="2"/>
  </si>
  <si>
    <t>建築基準法第６条の３第１項ただし書又は同法第１８条第５項ただし書の規定による審査の特例の適用の有無]</t>
    <rPh sb="0" eb="2">
      <t>ケンチク</t>
    </rPh>
    <rPh sb="2" eb="5">
      <t>キジュンホウ</t>
    </rPh>
    <rPh sb="5" eb="6">
      <t>ダイ</t>
    </rPh>
    <rPh sb="7" eb="8">
      <t>ジョウ</t>
    </rPh>
    <rPh sb="10" eb="11">
      <t>ダイ</t>
    </rPh>
    <rPh sb="12" eb="13">
      <t>コウ</t>
    </rPh>
    <rPh sb="16" eb="17">
      <t>ショ</t>
    </rPh>
    <rPh sb="17" eb="18">
      <t>マタ</t>
    </rPh>
    <rPh sb="19" eb="20">
      <t>ドウ</t>
    </rPh>
    <rPh sb="20" eb="21">
      <t>ホウ</t>
    </rPh>
    <rPh sb="21" eb="22">
      <t>ダイ</t>
    </rPh>
    <rPh sb="24" eb="25">
      <t>ジョウ</t>
    </rPh>
    <rPh sb="25" eb="26">
      <t>ダイ</t>
    </rPh>
    <rPh sb="27" eb="28">
      <t>コウ</t>
    </rPh>
    <rPh sb="31" eb="32">
      <t>ショ</t>
    </rPh>
    <rPh sb="33" eb="35">
      <t>キテイ</t>
    </rPh>
    <rPh sb="41" eb="43">
      <t>トクレイ</t>
    </rPh>
    <rPh sb="44" eb="46">
      <t>テキヨウ</t>
    </rPh>
    <rPh sb="47" eb="49">
      <t>ウム</t>
    </rPh>
    <phoneticPr fontId="4"/>
  </si>
  <si>
    <t>建築基準法第６条の３第１項ただし書又は同法第１８条第５項ただし書の規定による審査の特例の適用の有無]</t>
    <rPh sb="19" eb="20">
      <t>ドウ</t>
    </rPh>
    <phoneticPr fontId="2"/>
  </si>
  <si>
    <t>建築物エネルギー消費性能確保計画の提出</t>
    <rPh sb="0" eb="3">
      <t>ケンチクブツ</t>
    </rPh>
    <rPh sb="8" eb="10">
      <t>ショウヒ</t>
    </rPh>
    <rPh sb="10" eb="12">
      <t>セイノウ</t>
    </rPh>
    <rPh sb="12" eb="14">
      <t>カクホ</t>
    </rPh>
    <rPh sb="14" eb="16">
      <t>ケイカク</t>
    </rPh>
    <rPh sb="17" eb="19">
      <t>テイシュツ</t>
    </rPh>
    <phoneticPr fontId="4"/>
  </si>
  <si>
    <t>　また、提出不要の場合には、建築物のエネルギー消費性能の向上等に関する法律施行規則</t>
    <phoneticPr fontId="2"/>
  </si>
  <si>
    <t>第２条第１項各号に掲げる特定建築行為のうち該当するものの号番号（同項第１号に該当する場合にあっては、</t>
    <phoneticPr fontId="2"/>
  </si>
  <si>
    <t>号番号及び同号イ又はロのうち該当するもの（気候風土適応住宅に該当する場合にあっては、その旨を含む。））</t>
    <phoneticPr fontId="2"/>
  </si>
  <si>
    <t>を記入する等、提出が不要である理由を記入してください。特に必要がある場合には、各階平面図等の図書により</t>
    <phoneticPr fontId="2"/>
  </si>
  <si>
    <t>その根拠を明らかにしてください。なお、建築に係る部分の床面積が10平方メートル以下である場合、建築基準法</t>
    <phoneticPr fontId="2"/>
  </si>
  <si>
    <t>第６条の４第１項第３号に掲げる建築物の建築である場合その他の提出が不要であることが明らかな場合は、</t>
    <phoneticPr fontId="2"/>
  </si>
  <si>
    <t>記入する必要はありません。</t>
  </si>
  <si>
    <t>【ﾊ．建築基準法第6条の4第1項の規定による確認の特例の適用の有無】</t>
    <rPh sb="3" eb="5">
      <t>ケンチク</t>
    </rPh>
    <rPh sb="5" eb="8">
      <t>キジュンホウ</t>
    </rPh>
    <rPh sb="8" eb="9">
      <t>ダイ</t>
    </rPh>
    <rPh sb="10" eb="11">
      <t>ジョウ</t>
    </rPh>
    <rPh sb="13" eb="14">
      <t>ダイ</t>
    </rPh>
    <rPh sb="15" eb="16">
      <t>コウ</t>
    </rPh>
    <rPh sb="17" eb="19">
      <t>キテイ</t>
    </rPh>
    <rPh sb="22" eb="24">
      <t>カクニン</t>
    </rPh>
    <rPh sb="25" eb="27">
      <t>トクレイ</t>
    </rPh>
    <rPh sb="28" eb="30">
      <t>テキヨウ</t>
    </rPh>
    <rPh sb="31" eb="33">
      <t>ウム</t>
    </rPh>
    <phoneticPr fontId="4"/>
  </si>
  <si>
    <t>【ﾆ．建築基準法施行令第10条各号に掲げる建築物の区分】</t>
    <phoneticPr fontId="2"/>
  </si>
  <si>
    <t>【ﾎ．認定型式の認定番号】</t>
    <rPh sb="8" eb="10">
      <t>ニンテイ</t>
    </rPh>
    <rPh sb="10" eb="12">
      <t>バンゴウ</t>
    </rPh>
    <phoneticPr fontId="4"/>
  </si>
  <si>
    <t>【ﾍ．適合する一連の規定の区分】</t>
    <rPh sb="3" eb="5">
      <t>テキゴウ</t>
    </rPh>
    <rPh sb="7" eb="9">
      <t>イチレン</t>
    </rPh>
    <rPh sb="10" eb="12">
      <t>キテイ</t>
    </rPh>
    <rPh sb="13" eb="15">
      <t>クブン</t>
    </rPh>
    <phoneticPr fontId="2"/>
  </si>
  <si>
    <t>【ﾄ．認定型式部材等認証番号】</t>
    <rPh sb="10" eb="12">
      <t>ニンショウ</t>
    </rPh>
    <phoneticPr fontId="2"/>
  </si>
  <si>
    <t>【ﾛ. 適用があるときは、特例の区分】</t>
    <phoneticPr fontId="2"/>
  </si>
  <si>
    <r>
      <t>（構造設計を行った構造設計一級建築士又は構造関係規定に適合することを確認した構造</t>
    </r>
    <r>
      <rPr>
        <sz val="10"/>
        <color rgb="FF333333"/>
        <rFont val="MS UI Gothic"/>
        <family val="3"/>
        <charset val="128"/>
      </rPr>
      <t>設計一級建築士）</t>
    </r>
    <phoneticPr fontId="2"/>
  </si>
  <si>
    <t>(1)氏名</t>
    <rPh sb="3" eb="5">
      <t>シメイ</t>
    </rPh>
    <phoneticPr fontId="2"/>
  </si>
  <si>
    <t>(2)資格　構造設計一級建築士交付第</t>
    <rPh sb="3" eb="5">
      <t>シカク</t>
    </rPh>
    <rPh sb="6" eb="8">
      <t>コウゾウ</t>
    </rPh>
    <rPh sb="8" eb="10">
      <t>セッケイ</t>
    </rPh>
    <rPh sb="10" eb="15">
      <t>イッキュウケンチクシ</t>
    </rPh>
    <rPh sb="15" eb="17">
      <t>コウフ</t>
    </rPh>
    <rPh sb="17" eb="18">
      <t>ダイ</t>
    </rPh>
    <phoneticPr fontId="2"/>
  </si>
  <si>
    <t>第4面</t>
    <phoneticPr fontId="2"/>
  </si>
  <si>
    <t>11欄の「イ」、「ロ」及び「ハ」は、該当するチェックボックスに「レ」マークを入れてください。</t>
    <phoneticPr fontId="4"/>
  </si>
  <si>
    <t>11欄の｢ニ｣は、建築基準法第６条の４第１項の規定による確認の特例の適用がある場合に、</t>
    <rPh sb="2" eb="3">
      <t>ラン</t>
    </rPh>
    <rPh sb="9" eb="11">
      <t>ケンチク</t>
    </rPh>
    <rPh sb="11" eb="14">
      <t>キジュンホウ</t>
    </rPh>
    <rPh sb="14" eb="15">
      <t>ダイ</t>
    </rPh>
    <rPh sb="16" eb="17">
      <t>ジョウ</t>
    </rPh>
    <rPh sb="19" eb="20">
      <t>ダイ</t>
    </rPh>
    <rPh sb="21" eb="22">
      <t>コウ</t>
    </rPh>
    <rPh sb="23" eb="25">
      <t>キテイ</t>
    </rPh>
    <rPh sb="28" eb="30">
      <t>カクニン</t>
    </rPh>
    <rPh sb="31" eb="33">
      <t>トクレイ</t>
    </rPh>
    <rPh sb="34" eb="36">
      <t>テキヨウ</t>
    </rPh>
    <rPh sb="39" eb="41">
      <t>バアイ</t>
    </rPh>
    <phoneticPr fontId="4"/>
  </si>
  <si>
    <t>11欄の｢ホ｣は、建築基準法施行令第１０条第１号又は第２号に掲げる建築物に該当する場合にのみ記入して</t>
    <rPh sb="2" eb="3">
      <t>ラン</t>
    </rPh>
    <rPh sb="9" eb="11">
      <t>ケンチク</t>
    </rPh>
    <rPh sb="11" eb="14">
      <t>キジュンホウ</t>
    </rPh>
    <rPh sb="14" eb="16">
      <t>セコウ</t>
    </rPh>
    <rPh sb="16" eb="17">
      <t>レイ</t>
    </rPh>
    <rPh sb="17" eb="18">
      <t>ダイ</t>
    </rPh>
    <rPh sb="20" eb="21">
      <t>ジョウ</t>
    </rPh>
    <rPh sb="21" eb="22">
      <t>ダイ</t>
    </rPh>
    <rPh sb="23" eb="24">
      <t>ゴウ</t>
    </rPh>
    <rPh sb="24" eb="25">
      <t>マタ</t>
    </rPh>
    <rPh sb="26" eb="27">
      <t>ダイ</t>
    </rPh>
    <rPh sb="28" eb="29">
      <t>ゴウ</t>
    </rPh>
    <rPh sb="30" eb="31">
      <t>カカ</t>
    </rPh>
    <rPh sb="33" eb="36">
      <t>ケンチクブツ</t>
    </rPh>
    <rPh sb="37" eb="39">
      <t>ガイトウ</t>
    </rPh>
    <rPh sb="41" eb="43">
      <t>バアイ</t>
    </rPh>
    <rPh sb="46" eb="48">
      <t>キニュウ</t>
    </rPh>
    <phoneticPr fontId="4"/>
  </si>
  <si>
    <t>ください。また、11欄の「ヘ」は、同条第１号に掲げる建築物に該当する場合に、該当するチェックボックスに</t>
    <rPh sb="10" eb="11">
      <t>ラン</t>
    </rPh>
    <rPh sb="17" eb="19">
      <t>ドウジョウ</t>
    </rPh>
    <rPh sb="19" eb="20">
      <t>ダイ</t>
    </rPh>
    <rPh sb="21" eb="22">
      <t>ゴウ</t>
    </rPh>
    <rPh sb="23" eb="24">
      <t>カカ</t>
    </rPh>
    <rPh sb="26" eb="29">
      <t>ケンチクブツ</t>
    </rPh>
    <rPh sb="30" eb="32">
      <t>ガイトウ</t>
    </rPh>
    <rPh sb="34" eb="36">
      <t>バアイ</t>
    </rPh>
    <rPh sb="38" eb="40">
      <t>ガイトウ</t>
    </rPh>
    <phoneticPr fontId="4"/>
  </si>
  <si>
    <t>[ﾊ．</t>
    <phoneticPr fontId="2"/>
  </si>
  <si>
    <t>[ﾄ．</t>
    <phoneticPr fontId="4"/>
  </si>
  <si>
    <t>［ﾛ. 適用があるときは、特例の区分］</t>
    <phoneticPr fontId="2"/>
  </si>
  <si>
    <t>経過措置適用有無</t>
    <rPh sb="0" eb="2">
      <t>ケイカ</t>
    </rPh>
    <rPh sb="2" eb="4">
      <t>ソチ</t>
    </rPh>
    <rPh sb="4" eb="6">
      <t>テキヨウ</t>
    </rPh>
    <rPh sb="6" eb="8">
      <t>ウム</t>
    </rPh>
    <phoneticPr fontId="2"/>
  </si>
  <si>
    <t>経過措置適用区分</t>
    <rPh sb="0" eb="2">
      <t>ケイカ</t>
    </rPh>
    <rPh sb="2" eb="4">
      <t>ソチ</t>
    </rPh>
    <rPh sb="4" eb="6">
      <t>テキヨウ</t>
    </rPh>
    <rPh sb="6" eb="8">
      <t>クブン</t>
    </rPh>
    <phoneticPr fontId="2"/>
  </si>
  <si>
    <t>省エネ適判_提出不要_選択項目</t>
  </si>
  <si>
    <t>確認特例_適用時区分1</t>
  </si>
  <si>
    <t>確認特例_適用時区分2</t>
    <phoneticPr fontId="2"/>
  </si>
  <si>
    <t>確認特例_適用時区分2_建築士氏名</t>
  </si>
  <si>
    <t>確認特例_適用時区分2_資格交付番号</t>
  </si>
  <si>
    <t>【ﾊ．建築基準法第６条の４第１項の規定による確認の特例の適用の有無】</t>
    <rPh sb="3" eb="5">
      <t>ケンチク</t>
    </rPh>
    <rPh sb="5" eb="8">
      <t>キジュンホウ</t>
    </rPh>
    <rPh sb="8" eb="9">
      <t>ダイ</t>
    </rPh>
    <rPh sb="10" eb="11">
      <t>ジョウ</t>
    </rPh>
    <rPh sb="13" eb="14">
      <t>ダイ</t>
    </rPh>
    <rPh sb="15" eb="16">
      <t>コウ</t>
    </rPh>
    <rPh sb="17" eb="19">
      <t>キテイ</t>
    </rPh>
    <rPh sb="22" eb="24">
      <t>カクニン</t>
    </rPh>
    <rPh sb="25" eb="27">
      <t>トクレイ</t>
    </rPh>
    <rPh sb="28" eb="30">
      <t>テキヨウ</t>
    </rPh>
    <rPh sb="31" eb="33">
      <t>ウム</t>
    </rPh>
    <phoneticPr fontId="4"/>
  </si>
  <si>
    <t>【ﾆ．建築基準法施行令第１０条各号に掲げる建築物の区分】</t>
    <phoneticPr fontId="2"/>
  </si>
  <si>
    <t>【ﾎ．認定型式の認定番号】</t>
    <rPh sb="8" eb="10">
      <t>ニンテイ</t>
    </rPh>
    <phoneticPr fontId="4"/>
  </si>
  <si>
    <t>別紙（昇降機の概要）</t>
    <rPh sb="0" eb="2">
      <t>ベッシ</t>
    </rPh>
    <rPh sb="3" eb="6">
      <t>ショウコウキ</t>
    </rPh>
    <rPh sb="7" eb="9">
      <t>ガイヨウ</t>
    </rPh>
    <phoneticPr fontId="4"/>
  </si>
  <si>
    <t>確認申請書別紙（昇降機の概要）　印刷画面</t>
    <rPh sb="0" eb="2">
      <t>カクニン</t>
    </rPh>
    <rPh sb="5" eb="7">
      <t>ベッシ</t>
    </rPh>
    <rPh sb="8" eb="11">
      <t>ショウコウキ</t>
    </rPh>
    <rPh sb="12" eb="14">
      <t>ガイヨウ</t>
    </rPh>
    <rPh sb="16" eb="18">
      <t>インサツ</t>
    </rPh>
    <rPh sb="18" eb="20">
      <t>ガメン</t>
    </rPh>
    <phoneticPr fontId="4"/>
  </si>
  <si>
    <t>昇降機の概要　]</t>
    <rPh sb="0" eb="3">
      <t>ショウコウキ</t>
    </rPh>
    <rPh sb="4" eb="6">
      <t>ガイヨウ</t>
    </rPh>
    <phoneticPr fontId="4"/>
  </si>
  <si>
    <t>[ｲ．　種別]</t>
    <rPh sb="4" eb="6">
      <t>シュベツ</t>
    </rPh>
    <phoneticPr fontId="4"/>
  </si>
  <si>
    <t>[ﾛ．　用途]</t>
    <rPh sb="4" eb="6">
      <t>ヨウト</t>
    </rPh>
    <phoneticPr fontId="4"/>
  </si>
  <si>
    <t>[ﾊ．　積載荷重]</t>
    <rPh sb="4" eb="6">
      <t>セキサイ</t>
    </rPh>
    <rPh sb="6" eb="8">
      <t>カジュウ</t>
    </rPh>
    <phoneticPr fontId="4"/>
  </si>
  <si>
    <t>[ﾆ．　最大定員]</t>
    <rPh sb="4" eb="6">
      <t>サイダイ</t>
    </rPh>
    <rPh sb="6" eb="8">
      <t>テイイン</t>
    </rPh>
    <phoneticPr fontId="4"/>
  </si>
  <si>
    <t>[ﾎ．　定格速度]</t>
    <rPh sb="4" eb="6">
      <t>テイカク</t>
    </rPh>
    <rPh sb="6" eb="8">
      <t>ソクド</t>
    </rPh>
    <phoneticPr fontId="4"/>
  </si>
  <si>
    <t>番号１</t>
    <rPh sb="0" eb="2">
      <t>バンゴウ</t>
    </rPh>
    <phoneticPr fontId="2"/>
  </si>
  <si>
    <t>［　昇降機の概要　]</t>
    <rPh sb="2" eb="5">
      <t>ショウコウキ</t>
    </rPh>
    <rPh sb="6" eb="8">
      <t>ガイヨウ</t>
    </rPh>
    <phoneticPr fontId="4"/>
  </si>
  <si>
    <t>昇降機の概要</t>
    <rPh sb="0" eb="3">
      <t>ショウコウキ</t>
    </rPh>
    <rPh sb="4" eb="6">
      <t>ガイヨウ</t>
    </rPh>
    <phoneticPr fontId="4"/>
  </si>
  <si>
    <t>エレベーター</t>
    <phoneticPr fontId="4"/>
  </si>
  <si>
    <t>ホームエレベーター</t>
    <phoneticPr fontId="4"/>
  </si>
  <si>
    <t>乗用</t>
    <rPh sb="0" eb="2">
      <t>ジョウヨウ</t>
    </rPh>
    <phoneticPr fontId="4"/>
  </si>
  <si>
    <t>寝台</t>
    <rPh sb="0" eb="2">
      <t>シンダイ</t>
    </rPh>
    <phoneticPr fontId="4"/>
  </si>
  <si>
    <t>手入力欄</t>
    <rPh sb="0" eb="1">
      <t>テ</t>
    </rPh>
    <rPh sb="1" eb="3">
      <t>ニュウリョク</t>
    </rPh>
    <rPh sb="3" eb="4">
      <t>ラン</t>
    </rPh>
    <phoneticPr fontId="4"/>
  </si>
  <si>
    <t>（番号　1　）</t>
    <rPh sb="1" eb="3">
      <t>バンゴウ</t>
    </rPh>
    <phoneticPr fontId="2"/>
  </si>
  <si>
    <t>番号２</t>
    <rPh sb="0" eb="2">
      <t>バンゴウ</t>
    </rPh>
    <phoneticPr fontId="2"/>
  </si>
  <si>
    <t>確認申請書等入力</t>
    <rPh sb="5" eb="6">
      <t>トウ</t>
    </rPh>
    <phoneticPr fontId="2"/>
  </si>
  <si>
    <t>N</t>
    <phoneticPr fontId="2"/>
  </si>
  <si>
    <t>人</t>
    <rPh sb="0" eb="1">
      <t>ヒト</t>
    </rPh>
    <phoneticPr fontId="2"/>
  </si>
  <si>
    <t>ｍ/分</t>
    <rPh sb="2" eb="3">
      <t>フン</t>
    </rPh>
    <phoneticPr fontId="2"/>
  </si>
  <si>
    <t>Ｎ</t>
    <phoneticPr fontId="2"/>
  </si>
  <si>
    <t>m/分</t>
    <rPh sb="2" eb="3">
      <t>フン</t>
    </rPh>
    <phoneticPr fontId="2"/>
  </si>
  <si>
    <t>　　へには認証番号を記載してください</t>
    <phoneticPr fontId="2"/>
  </si>
  <si>
    <t>第二条1項一号イ</t>
    <phoneticPr fontId="4"/>
  </si>
  <si>
    <t>第二条1項一号ロ</t>
    <phoneticPr fontId="4"/>
  </si>
  <si>
    <t>第二条1項二号</t>
    <phoneticPr fontId="4"/>
  </si>
  <si>
    <t>第二条1項三号</t>
    <phoneticPr fontId="4"/>
  </si>
  <si>
    <t>その他（入力してください）</t>
    <phoneticPr fontId="4"/>
  </si>
  <si>
    <t>工作物（昇降機）</t>
    <rPh sb="4" eb="7">
      <t>ショウコウキ</t>
    </rPh>
    <phoneticPr fontId="2"/>
  </si>
  <si>
    <t>2025年</t>
    <rPh sb="4" eb="5">
      <t>ネン</t>
    </rPh>
    <phoneticPr fontId="2"/>
  </si>
  <si>
    <t>第2面</t>
    <rPh sb="0" eb="1">
      <t>ダイ</t>
    </rPh>
    <rPh sb="2" eb="3">
      <t>メン</t>
    </rPh>
    <phoneticPr fontId="2"/>
  </si>
  <si>
    <t>【8．建築物エネルギー消費性能確保計画の提出】の提出不要にプルダウンで選べる項目追加。</t>
    <rPh sb="24" eb="26">
      <t>テイシュツ</t>
    </rPh>
    <rPh sb="26" eb="28">
      <t>フヨウ</t>
    </rPh>
    <rPh sb="35" eb="36">
      <t>エラ</t>
    </rPh>
    <rPh sb="38" eb="40">
      <t>コウモク</t>
    </rPh>
    <phoneticPr fontId="2"/>
  </si>
  <si>
    <t>第3面</t>
    <rPh sb="0" eb="1">
      <t>ダイ</t>
    </rPh>
    <rPh sb="2" eb="3">
      <t>メン</t>
    </rPh>
    <phoneticPr fontId="2"/>
  </si>
  <si>
    <t>【19．その他必要な事項】の右側に昇降機の概要を追加</t>
    <rPh sb="14" eb="16">
      <t>ミギガワ</t>
    </rPh>
    <rPh sb="17" eb="20">
      <t>ショウコウキ</t>
    </rPh>
    <rPh sb="21" eb="23">
      <t>ガイヨウ</t>
    </rPh>
    <rPh sb="24" eb="26">
      <t>ツイカ</t>
    </rPh>
    <phoneticPr fontId="2"/>
  </si>
  <si>
    <t>昇降機の概要を印刷できるシートの追加</t>
    <rPh sb="0" eb="3">
      <t>ショウコウキ</t>
    </rPh>
    <rPh sb="4" eb="6">
      <t>ガイヨウ</t>
    </rPh>
    <rPh sb="7" eb="9">
      <t>インサツ</t>
    </rPh>
    <rPh sb="16" eb="18">
      <t>ツイカ</t>
    </rPh>
    <phoneticPr fontId="2"/>
  </si>
  <si>
    <t>【11．確認の特例】のロ追加。</t>
    <phoneticPr fontId="2"/>
  </si>
  <si>
    <t>計画通知の書式一式をチェックすることで表示切替となる機能追加</t>
    <rPh sb="0" eb="2">
      <t>ケイカク</t>
    </rPh>
    <rPh sb="2" eb="4">
      <t>ツウチ</t>
    </rPh>
    <rPh sb="5" eb="7">
      <t>ショシキ</t>
    </rPh>
    <rPh sb="7" eb="9">
      <t>イッシキ</t>
    </rPh>
    <rPh sb="19" eb="21">
      <t>ヒョウジ</t>
    </rPh>
    <rPh sb="21" eb="23">
      <t>キリカエ</t>
    </rPh>
    <rPh sb="26" eb="28">
      <t>キノウ</t>
    </rPh>
    <rPh sb="28" eb="30">
      <t>ツイカ</t>
    </rPh>
    <phoneticPr fontId="2"/>
  </si>
  <si>
    <t>軽微変更報告書を軽微な変更説明書の書式に変更</t>
    <rPh sb="0" eb="2">
      <t>ケイビ</t>
    </rPh>
    <rPh sb="2" eb="4">
      <t>ヘンコウ</t>
    </rPh>
    <rPh sb="4" eb="7">
      <t>ホウコクショ</t>
    </rPh>
    <rPh sb="8" eb="10">
      <t>ケイビ</t>
    </rPh>
    <rPh sb="11" eb="13">
      <t>ヘンコウ</t>
    </rPh>
    <rPh sb="13" eb="16">
      <t>セツメイショ</t>
    </rPh>
    <rPh sb="17" eb="19">
      <t>ショシキ</t>
    </rPh>
    <rPh sb="20" eb="22">
      <t>ヘンコウ</t>
    </rPh>
    <phoneticPr fontId="2"/>
  </si>
  <si>
    <t>記載内容変更訂正届のシートの追加</t>
    <rPh sb="0" eb="9">
      <t>キ</t>
    </rPh>
    <rPh sb="14" eb="16">
      <t>ツイカ</t>
    </rPh>
    <phoneticPr fontId="2"/>
  </si>
  <si>
    <r>
      <t xml:space="preserve"> 計画通知の場合は</t>
    </r>
    <r>
      <rPr>
        <b/>
        <sz val="12"/>
        <color rgb="FFFF0000"/>
        <rFont val="Segoe UI Symbol"/>
        <family val="3"/>
      </rPr>
      <t>✅</t>
    </r>
    <r>
      <rPr>
        <b/>
        <sz val="12"/>
        <color rgb="FFFF0000"/>
        <rFont val="Meiryo UI"/>
        <family val="3"/>
        <charset val="128"/>
      </rPr>
      <t>チェックして下さい</t>
    </r>
    <phoneticPr fontId="2"/>
  </si>
  <si>
    <t>※EVの設置があり一体で申請する場合には右記に入力して下さい</t>
    <rPh sb="4" eb="6">
      <t>セッチ</t>
    </rPh>
    <rPh sb="9" eb="11">
      <t>イッタイ</t>
    </rPh>
    <rPh sb="12" eb="14">
      <t>シンセイ</t>
    </rPh>
    <rPh sb="16" eb="18">
      <t>バアイ</t>
    </rPh>
    <rPh sb="20" eb="21">
      <t>ミギ</t>
    </rPh>
    <phoneticPr fontId="2"/>
  </si>
  <si>
    <t>※EVの概要を記入</t>
    <rPh sb="7" eb="9">
      <t>キニュウ</t>
    </rPh>
    <phoneticPr fontId="2"/>
  </si>
  <si>
    <t>※第二条1項一号イ→仕様基準の場合
　 第二条1項一号ロ→誘導仕様基準の場合
 　第二条1項二号　→設計住宅性能評価を受けた場合
 　第二条1項三号　→長期優良住宅の認定又は長期使用構造等の確認を受けた場合
 　その他には、上記の項目以外で提出不要となる理由を記入してください。
　 例：自動車車庫、自転車駐輪場、倉庫、仮設建築物等</t>
    <rPh sb="15" eb="17">
      <t>バアイ</t>
    </rPh>
    <rPh sb="36" eb="38">
      <t>バアイ</t>
    </rPh>
    <rPh sb="112" eb="114">
      <t>ジョウキ</t>
    </rPh>
    <rPh sb="115" eb="117">
      <t>コウモク</t>
    </rPh>
    <rPh sb="117" eb="119">
      <t>イガイ</t>
    </rPh>
    <rPh sb="120" eb="122">
      <t>テイシュツ</t>
    </rPh>
    <rPh sb="122" eb="124">
      <t>フヨウ</t>
    </rPh>
    <rPh sb="127" eb="129">
      <t>リユウ</t>
    </rPh>
    <rPh sb="130" eb="132">
      <t>キニュウ</t>
    </rPh>
    <rPh sb="142" eb="143">
      <t>レイ</t>
    </rPh>
    <phoneticPr fontId="2"/>
  </si>
  <si>
    <t>様式C－05</t>
    <phoneticPr fontId="4"/>
  </si>
  <si>
    <t>軽微な変更説明書</t>
    <rPh sb="5" eb="7">
      <t>セツメイ</t>
    </rPh>
    <phoneticPr fontId="4"/>
  </si>
  <si>
    <t>（完了検査申請書第３面10.欄、中間検査申請書第３面11.欄 別紙）</t>
    <rPh sb="1" eb="3">
      <t>カンリョウ</t>
    </rPh>
    <rPh sb="3" eb="5">
      <t>ケンサ</t>
    </rPh>
    <rPh sb="5" eb="7">
      <t>シンセイ</t>
    </rPh>
    <rPh sb="7" eb="8">
      <t>ショ</t>
    </rPh>
    <rPh sb="8" eb="9">
      <t>ダイ</t>
    </rPh>
    <rPh sb="10" eb="11">
      <t>メン</t>
    </rPh>
    <rPh sb="14" eb="15">
      <t>ラン</t>
    </rPh>
    <rPh sb="16" eb="18">
      <t>チュウカン</t>
    </rPh>
    <rPh sb="18" eb="20">
      <t>ケンサ</t>
    </rPh>
    <rPh sb="20" eb="22">
      <t>シンセイ</t>
    </rPh>
    <rPh sb="22" eb="23">
      <t>ショ</t>
    </rPh>
    <rPh sb="23" eb="24">
      <t>ダイ</t>
    </rPh>
    <rPh sb="25" eb="26">
      <t>メン</t>
    </rPh>
    <rPh sb="29" eb="30">
      <t>ラン</t>
    </rPh>
    <rPh sb="31" eb="33">
      <t>ベッシ</t>
    </rPh>
    <phoneticPr fontId="4"/>
  </si>
  <si>
    <t>　　規定される軽微な変更がありますので、当該変更の内容を下記の通り説明します。</t>
    <rPh sb="7" eb="9">
      <t>ケイビ</t>
    </rPh>
    <rPh sb="10" eb="12">
      <t>ヘンコウ</t>
    </rPh>
    <phoneticPr fontId="4"/>
  </si>
  <si>
    <t>変更の概要　（建築物省エネ法上の軽微な変更を除きます。軽微な変更に該当する理由も記載してください。）</t>
    <phoneticPr fontId="4"/>
  </si>
  <si>
    <t>（５）</t>
    <phoneticPr fontId="4"/>
  </si>
  <si>
    <t>添付図書・書類のリスト</t>
    <rPh sb="0" eb="2">
      <t>テンプ</t>
    </rPh>
    <rPh sb="5" eb="7">
      <t>ショルイ</t>
    </rPh>
    <phoneticPr fontId="4"/>
  </si>
  <si>
    <t>備考（検査引受後で、番号が確認番号と異なる場合は、引受の年月日・番号）</t>
    <phoneticPr fontId="4"/>
  </si>
  <si>
    <t>※受付印</t>
    <rPh sb="1" eb="4">
      <t>ウケツケイン</t>
    </rPh>
    <phoneticPr fontId="4"/>
  </si>
  <si>
    <t>＊建築主等には、設置者及び築造主を含みます。</t>
    <rPh sb="1" eb="3">
      <t>ケンチク</t>
    </rPh>
    <rPh sb="3" eb="4">
      <t>ヌシ</t>
    </rPh>
    <rPh sb="4" eb="5">
      <t>トウ</t>
    </rPh>
    <rPh sb="8" eb="10">
      <t>セッチ</t>
    </rPh>
    <rPh sb="10" eb="11">
      <t>シャ</t>
    </rPh>
    <rPh sb="11" eb="12">
      <t>オヨ</t>
    </rPh>
    <rPh sb="13" eb="15">
      <t>チクゾウ</t>
    </rPh>
    <rPh sb="15" eb="16">
      <t>ヌシ</t>
    </rPh>
    <rPh sb="17" eb="18">
      <t>フク</t>
    </rPh>
    <phoneticPr fontId="4"/>
  </si>
  <si>
    <t>昇降機概要種別</t>
    <rPh sb="0" eb="3">
      <t>ショウコウキ</t>
    </rPh>
    <rPh sb="3" eb="5">
      <t>ガイヨウ</t>
    </rPh>
    <rPh sb="5" eb="7">
      <t>シュベツ</t>
    </rPh>
    <phoneticPr fontId="2"/>
  </si>
  <si>
    <t>昇降機概要用途</t>
    <rPh sb="0" eb="3">
      <t>ショウコウキ</t>
    </rPh>
    <rPh sb="3" eb="5">
      <t>ガイヨウ</t>
    </rPh>
    <rPh sb="5" eb="7">
      <t>ヨウト</t>
    </rPh>
    <phoneticPr fontId="2"/>
  </si>
  <si>
    <t>昇降機概要積載荷重</t>
    <rPh sb="0" eb="3">
      <t>ショウコウキ</t>
    </rPh>
    <rPh sb="3" eb="5">
      <t>ガイヨウ</t>
    </rPh>
    <rPh sb="5" eb="9">
      <t>セキサイカジュウ</t>
    </rPh>
    <phoneticPr fontId="2"/>
  </si>
  <si>
    <t>昇降機概要定員</t>
    <rPh sb="0" eb="3">
      <t>ショウコウキ</t>
    </rPh>
    <rPh sb="3" eb="5">
      <t>ガイヨウ</t>
    </rPh>
    <rPh sb="5" eb="7">
      <t>テイイン</t>
    </rPh>
    <phoneticPr fontId="2"/>
  </si>
  <si>
    <t>昇降機概要定格速度</t>
    <rPh sb="0" eb="2">
      <t>ショウコウ</t>
    </rPh>
    <rPh sb="3" eb="5">
      <t>テイカク</t>
    </rPh>
    <rPh sb="5" eb="7">
      <t>ソクド</t>
    </rPh>
    <phoneticPr fontId="2"/>
  </si>
  <si>
    <t>昇降機概要その他必要な事項</t>
    <rPh sb="0" eb="3">
      <t>ショウコウキ</t>
    </rPh>
    <rPh sb="3" eb="5">
      <t>ガイヨウ</t>
    </rPh>
    <rPh sb="7" eb="8">
      <t>タ</t>
    </rPh>
    <rPh sb="8" eb="10">
      <t>ヒツヨウ</t>
    </rPh>
    <rPh sb="11" eb="13">
      <t>ジコウ</t>
    </rPh>
    <phoneticPr fontId="2"/>
  </si>
  <si>
    <t>昇降機概要種別2</t>
    <rPh sb="0" eb="3">
      <t>ショウコウキ</t>
    </rPh>
    <rPh sb="3" eb="5">
      <t>ガイヨウ</t>
    </rPh>
    <rPh sb="5" eb="7">
      <t>シュベツ</t>
    </rPh>
    <phoneticPr fontId="2"/>
  </si>
  <si>
    <t>昇降機概要用途2</t>
    <rPh sb="0" eb="3">
      <t>ショウコウキ</t>
    </rPh>
    <rPh sb="3" eb="5">
      <t>ガイヨウ</t>
    </rPh>
    <rPh sb="5" eb="7">
      <t>ヨウト</t>
    </rPh>
    <phoneticPr fontId="2"/>
  </si>
  <si>
    <t>昇降機概要積載荷重2</t>
    <rPh sb="0" eb="3">
      <t>ショウコウキ</t>
    </rPh>
    <rPh sb="3" eb="5">
      <t>ガイヨウ</t>
    </rPh>
    <rPh sb="5" eb="9">
      <t>セキサイカジュウ</t>
    </rPh>
    <phoneticPr fontId="2"/>
  </si>
  <si>
    <t>昇降機概要定員2</t>
    <rPh sb="0" eb="3">
      <t>ショウコウキ</t>
    </rPh>
    <rPh sb="3" eb="5">
      <t>ガイヨウ</t>
    </rPh>
    <rPh sb="5" eb="7">
      <t>テイイン</t>
    </rPh>
    <phoneticPr fontId="2"/>
  </si>
  <si>
    <t>昇降機概要定格速度2</t>
    <rPh sb="0" eb="3">
      <t>ショウコウキ</t>
    </rPh>
    <rPh sb="3" eb="5">
      <t>ガイヨウ</t>
    </rPh>
    <rPh sb="5" eb="7">
      <t>テイカク</t>
    </rPh>
    <rPh sb="7" eb="9">
      <t>ソクド</t>
    </rPh>
    <phoneticPr fontId="2"/>
  </si>
  <si>
    <t>昇降機概要その他必要な事項2</t>
    <rPh sb="0" eb="3">
      <t>ショウコウキ</t>
    </rPh>
    <rPh sb="3" eb="5">
      <t>ガイヨウ</t>
    </rPh>
    <rPh sb="7" eb="8">
      <t>タ</t>
    </rPh>
    <rPh sb="8" eb="10">
      <t>ヒツヨウ</t>
    </rPh>
    <rPh sb="11" eb="13">
      <t>ジコウ</t>
    </rPh>
    <phoneticPr fontId="2"/>
  </si>
  <si>
    <t>(29)</t>
    <phoneticPr fontId="2"/>
  </si>
  <si>
    <t>記載内容変更訂正届</t>
    <rPh sb="0" eb="2">
      <t>キサイ</t>
    </rPh>
    <rPh sb="2" eb="4">
      <t>ナイヨウ</t>
    </rPh>
    <rPh sb="4" eb="6">
      <t>ヘンコウ</t>
    </rPh>
    <rPh sb="6" eb="8">
      <t>テイセイ</t>
    </rPh>
    <rPh sb="8" eb="9">
      <t>トドケ</t>
    </rPh>
    <phoneticPr fontId="4"/>
  </si>
  <si>
    <t>記載内容変更訂正届</t>
    <rPh sb="0" eb="2">
      <t>キサイ</t>
    </rPh>
    <rPh sb="2" eb="4">
      <t>ナイヨウ</t>
    </rPh>
    <rPh sb="4" eb="9">
      <t>ヘンコウテイセイトドケ</t>
    </rPh>
    <phoneticPr fontId="4"/>
  </si>
  <si>
    <t>様式Ｃ－02</t>
    <phoneticPr fontId="4"/>
  </si>
  <si>
    <t>　下記について、株式会社東日本住宅評価センター</t>
    <phoneticPr fontId="4"/>
  </si>
  <si>
    <t>確認検査業務約款第10条第１項の規定により、変更・</t>
    <rPh sb="6" eb="8">
      <t>ヤッカン</t>
    </rPh>
    <rPh sb="12" eb="13">
      <t>ダイ</t>
    </rPh>
    <rPh sb="14" eb="15">
      <t>コウ</t>
    </rPh>
    <rPh sb="22" eb="24">
      <t>ヘンコウ</t>
    </rPh>
    <phoneticPr fontId="4"/>
  </si>
  <si>
    <t>訂正します。</t>
    <phoneticPr fontId="4"/>
  </si>
  <si>
    <t>指定確認検査機関　　　　　　　　　　　　　　　　　　　　　　　　　　　　　　　　　　　　　　　　　　　　　　　　　　　　　　　　　　　　　　　　　　　　　　　　　株式会社東日本住宅評価センター　様</t>
    <rPh sb="0" eb="2">
      <t>シテイ</t>
    </rPh>
    <rPh sb="2" eb="4">
      <t>カクニン</t>
    </rPh>
    <rPh sb="4" eb="6">
      <t>ケンサ</t>
    </rPh>
    <rPh sb="6" eb="8">
      <t>キカン</t>
    </rPh>
    <rPh sb="81" eb="83">
      <t>カブシキ</t>
    </rPh>
    <rPh sb="83" eb="85">
      <t>カイシャ</t>
    </rPh>
    <rPh sb="85" eb="86">
      <t>ヒガシ</t>
    </rPh>
    <rPh sb="86" eb="88">
      <t>ニホン</t>
    </rPh>
    <rPh sb="88" eb="90">
      <t>ジュウタク</t>
    </rPh>
    <rPh sb="90" eb="92">
      <t>ヒョウカ</t>
    </rPh>
    <rPh sb="97" eb="98">
      <t>サマ</t>
    </rPh>
    <phoneticPr fontId="4"/>
  </si>
  <si>
    <t>　　　　　年　　　月　　　日</t>
    <phoneticPr fontId="4"/>
  </si>
  <si>
    <t>なお、この届出は、次の者にその行為を委任します。</t>
    <rPh sb="5" eb="7">
      <t>トドケデ</t>
    </rPh>
    <rPh sb="9" eb="10">
      <t>ツギ</t>
    </rPh>
    <rPh sb="11" eb="12">
      <t>モノ</t>
    </rPh>
    <rPh sb="15" eb="17">
      <t>コウイ</t>
    </rPh>
    <rPh sb="18" eb="20">
      <t>イニン</t>
    </rPh>
    <phoneticPr fontId="4"/>
  </si>
  <si>
    <t>建築主等の委任を受け、その意思と判断に基づき、当該届け出の提出を行います。</t>
    <rPh sb="0" eb="4">
      <t>ケンチクヌシトウ</t>
    </rPh>
    <rPh sb="5" eb="7">
      <t>イニン</t>
    </rPh>
    <rPh sb="8" eb="9">
      <t>ウ</t>
    </rPh>
    <rPh sb="13" eb="15">
      <t>イシ</t>
    </rPh>
    <rPh sb="16" eb="18">
      <t>ハンダン</t>
    </rPh>
    <rPh sb="19" eb="20">
      <t>モト</t>
    </rPh>
    <rPh sb="23" eb="25">
      <t>トウガイ</t>
    </rPh>
    <rPh sb="25" eb="26">
      <t>トド</t>
    </rPh>
    <rPh sb="27" eb="28">
      <t>デ</t>
    </rPh>
    <rPh sb="29" eb="31">
      <t>テイシュツ</t>
    </rPh>
    <rPh sb="32" eb="33">
      <t>オコナ</t>
    </rPh>
    <phoneticPr fontId="4"/>
  </si>
  <si>
    <t>代理者</t>
    <rPh sb="0" eb="3">
      <t>ダイリシャ</t>
    </rPh>
    <phoneticPr fontId="4"/>
  </si>
  <si>
    <t>会社名</t>
    <rPh sb="0" eb="3">
      <t>カイシャメイ</t>
    </rPh>
    <phoneticPr fontId="4"/>
  </si>
  <si>
    <t>電話番号</t>
    <rPh sb="0" eb="4">
      <t>デンワバンゴウ</t>
    </rPh>
    <phoneticPr fontId="4"/>
  </si>
  <si>
    <t>建築主等氏名　　※</t>
    <rPh sb="0" eb="2">
      <t>ケンチク</t>
    </rPh>
    <rPh sb="2" eb="3">
      <t>ヌシ</t>
    </rPh>
    <rPh sb="3" eb="4">
      <t>トウ</t>
    </rPh>
    <rPh sb="4" eb="6">
      <t>シメイ</t>
    </rPh>
    <phoneticPr fontId="4"/>
  </si>
  <si>
    <t>変更・訂正の内容</t>
    <rPh sb="0" eb="2">
      <t>ヘンコウ</t>
    </rPh>
    <rPh sb="3" eb="5">
      <t>テイセイ</t>
    </rPh>
    <rPh sb="6" eb="8">
      <t>ナイヨウ</t>
    </rPh>
    <phoneticPr fontId="4"/>
  </si>
  <si>
    <t>建築主等には、設置者及び築造主を含みます。</t>
    <rPh sb="0" eb="2">
      <t>ケンチク</t>
    </rPh>
    <rPh sb="2" eb="3">
      <t>ヌシ</t>
    </rPh>
    <rPh sb="3" eb="4">
      <t>トウ</t>
    </rPh>
    <rPh sb="7" eb="9">
      <t>セッチ</t>
    </rPh>
    <rPh sb="9" eb="10">
      <t>シャ</t>
    </rPh>
    <rPh sb="10" eb="11">
      <t>オヨ</t>
    </rPh>
    <rPh sb="12" eb="14">
      <t>チクゾウ</t>
    </rPh>
    <rPh sb="14" eb="15">
      <t>ヌシ</t>
    </rPh>
    <rPh sb="16" eb="17">
      <t>フク</t>
    </rPh>
    <phoneticPr fontId="4"/>
  </si>
  <si>
    <t>確認申請時、検査申請時と異なる代理者が当該届出を提出する場合には代理者欄に記載をお願い致します。</t>
    <rPh sb="6" eb="11">
      <t>ケンサシンセイジ</t>
    </rPh>
    <rPh sb="19" eb="21">
      <t>トウガイ</t>
    </rPh>
    <rPh sb="21" eb="23">
      <t>トドケデ</t>
    </rPh>
    <rPh sb="24" eb="26">
      <t>テイシュツ</t>
    </rPh>
    <rPh sb="28" eb="30">
      <t>バアイ</t>
    </rPh>
    <phoneticPr fontId="4"/>
  </si>
  <si>
    <t>対象となる図書・書類の写しを添付してください。</t>
    <rPh sb="0" eb="2">
      <t>タイショウ</t>
    </rPh>
    <rPh sb="5" eb="7">
      <t>トショ</t>
    </rPh>
    <rPh sb="8" eb="10">
      <t>ショルイ</t>
    </rPh>
    <rPh sb="11" eb="12">
      <t>ウツ</t>
    </rPh>
    <rPh sb="14" eb="16">
      <t>テンプ</t>
    </rPh>
    <phoneticPr fontId="4"/>
  </si>
  <si>
    <t>一の確認番号に係る内容について記載してください。</t>
    <rPh sb="0" eb="1">
      <t>１</t>
    </rPh>
    <rPh sb="2" eb="4">
      <t>カクニン</t>
    </rPh>
    <rPh sb="4" eb="6">
      <t>バンゴウ</t>
    </rPh>
    <rPh sb="7" eb="8">
      <t>カカ</t>
    </rPh>
    <rPh sb="9" eb="11">
      <t>ナイヨウ</t>
    </rPh>
    <rPh sb="15" eb="17">
      <t>キサイ</t>
    </rPh>
    <phoneticPr fontId="4"/>
  </si>
  <si>
    <t>設　計　者　 　氏 名</t>
    <rPh sb="0" eb="1">
      <t>セツ</t>
    </rPh>
    <rPh sb="2" eb="3">
      <t>ケイ</t>
    </rPh>
    <rPh sb="4" eb="5">
      <t>シャ</t>
    </rPh>
    <rPh sb="8" eb="9">
      <t>シ</t>
    </rPh>
    <rPh sb="10" eb="11">
      <t>メイ</t>
    </rPh>
    <phoneticPr fontId="4"/>
  </si>
  <si>
    <r>
      <t>検査申請書　添付写真：</t>
    </r>
    <r>
      <rPr>
        <sz val="10"/>
        <rFont val="Meiryo UI"/>
        <family val="3"/>
        <charset val="128"/>
      </rPr>
      <t>「構造耐力上主要な部分の軸組、仕口その他の接合部、鉄筋部分等を写した写真」</t>
    </r>
    <rPh sb="0" eb="2">
      <t>ケンサ</t>
    </rPh>
    <rPh sb="6" eb="8">
      <t>テンプ</t>
    </rPh>
    <rPh sb="8" eb="10">
      <t>シャシン</t>
    </rPh>
    <rPh sb="12" eb="14">
      <t>コウゾウ</t>
    </rPh>
    <rPh sb="14" eb="16">
      <t>タイリョク</t>
    </rPh>
    <rPh sb="16" eb="17">
      <t>ジョウ</t>
    </rPh>
    <rPh sb="17" eb="19">
      <t>シュヨウ</t>
    </rPh>
    <rPh sb="20" eb="22">
      <t>ブブン</t>
    </rPh>
    <rPh sb="23" eb="24">
      <t>ジク</t>
    </rPh>
    <rPh sb="24" eb="25">
      <t>グ</t>
    </rPh>
    <rPh sb="26" eb="27">
      <t>シ</t>
    </rPh>
    <rPh sb="27" eb="28">
      <t>クチ</t>
    </rPh>
    <rPh sb="30" eb="31">
      <t>タ</t>
    </rPh>
    <rPh sb="32" eb="34">
      <t>セツゴウ</t>
    </rPh>
    <rPh sb="34" eb="35">
      <t>ブ</t>
    </rPh>
    <rPh sb="36" eb="38">
      <t>テッキン</t>
    </rPh>
    <rPh sb="38" eb="40">
      <t>ブブン</t>
    </rPh>
    <rPh sb="40" eb="41">
      <t>トウ</t>
    </rPh>
    <rPh sb="42" eb="43">
      <t>ウツ</t>
    </rPh>
    <rPh sb="45" eb="47">
      <t>シャシン</t>
    </rPh>
    <phoneticPr fontId="4"/>
  </si>
  <si>
    <t>　　　下記について、確認済証又は中間検査合格証の交付を受けた日以降に建築基準法施行規則第３条の２に</t>
    <rPh sb="10" eb="12">
      <t>カクニン</t>
    </rPh>
    <rPh sb="12" eb="13">
      <t>スミ</t>
    </rPh>
    <rPh sb="13" eb="14">
      <t>ショウ</t>
    </rPh>
    <rPh sb="14" eb="15">
      <t>マタ</t>
    </rPh>
    <rPh sb="16" eb="18">
      <t>チュウカン</t>
    </rPh>
    <rPh sb="18" eb="20">
      <t>ケンサ</t>
    </rPh>
    <rPh sb="20" eb="22">
      <t>ゴウカク</t>
    </rPh>
    <rPh sb="22" eb="23">
      <t>ショウ</t>
    </rPh>
    <rPh sb="24" eb="26">
      <t>コウフ</t>
    </rPh>
    <rPh sb="27" eb="28">
      <t>ウ</t>
    </rPh>
    <rPh sb="30" eb="31">
      <t>ヒ</t>
    </rPh>
    <rPh sb="31" eb="33">
      <t>イコウ</t>
    </rPh>
    <phoneticPr fontId="4"/>
  </si>
  <si>
    <t>業務種類区別</t>
    <rPh sb="0" eb="2">
      <t>ギョウム</t>
    </rPh>
    <rPh sb="2" eb="4">
      <t>シュルイ</t>
    </rPh>
    <rPh sb="4" eb="6">
      <t>クベツ</t>
    </rPh>
    <phoneticPr fontId="2"/>
  </si>
  <si>
    <r>
      <t>（構造設計を行った構造設計一級建築士又は構造関係規定に適合することを確認した構造</t>
    </r>
    <r>
      <rPr>
        <sz val="10"/>
        <color rgb="FF333333"/>
        <rFont val="ＭＳ Ｐ明朝"/>
        <family val="1"/>
        <charset val="128"/>
      </rPr>
      <t>設計一級建築士）</t>
    </r>
    <phoneticPr fontId="2"/>
  </si>
  <si>
    <r>
      <t>確認申請書（建築物）</t>
    </r>
    <r>
      <rPr>
        <sz val="14"/>
        <color indexed="63"/>
        <rFont val="ＭＳ Ｐ明朝"/>
        <family val="1"/>
        <charset val="128"/>
      </rPr>
      <t>印刷画面</t>
    </r>
    <rPh sb="0" eb="2">
      <t>カクニン</t>
    </rPh>
    <rPh sb="6" eb="8">
      <t>ケンチク</t>
    </rPh>
    <rPh sb="8" eb="9">
      <t>ブツ</t>
    </rPh>
    <rPh sb="10" eb="12">
      <t>インサツ</t>
    </rPh>
    <rPh sb="12" eb="14">
      <t>ガメン</t>
    </rPh>
    <phoneticPr fontId="4"/>
  </si>
  <si>
    <r>
      <t xml:space="preserve">ハ．用途
</t>
    </r>
    <r>
      <rPr>
        <sz val="9"/>
        <color theme="1"/>
        <rFont val="ＭＳ Ｐ明朝"/>
        <family val="1"/>
        <charset val="128"/>
      </rPr>
      <t>（注意欄に記載の記号を
　記入してください）</t>
    </r>
    <rPh sb="2" eb="4">
      <t>ヨウト</t>
    </rPh>
    <rPh sb="13" eb="15">
      <t>キゴウ</t>
    </rPh>
    <phoneticPr fontId="4"/>
  </si>
  <si>
    <r>
      <t xml:space="preserve">ニ．工事部分の構造
</t>
    </r>
    <r>
      <rPr>
        <sz val="9"/>
        <color theme="1"/>
        <rFont val="ＭＳ Ｐ明朝"/>
        <family val="1"/>
        <charset val="128"/>
      </rPr>
      <t>（注意欄に記載の記号を
　記入してください）</t>
    </r>
    <rPh sb="18" eb="20">
      <t>キゴウ</t>
    </rPh>
    <phoneticPr fontId="4"/>
  </si>
  <si>
    <r>
      <t xml:space="preserve">ト．用途ごとの工事部
　　分の床面積
</t>
    </r>
    <r>
      <rPr>
        <sz val="9"/>
        <color theme="1"/>
        <rFont val="ＭＳ Ｐ明朝"/>
        <family val="1"/>
        <charset val="128"/>
      </rPr>
      <t>（工事部分の用途が１種類
　のみであり、ハの用途と
　同一である場合は、記入
　不要です。）</t>
    </r>
    <rPh sb="2" eb="4">
      <t>ヨウト</t>
    </rPh>
    <rPh sb="5" eb="6">
      <t>ユカ</t>
    </rPh>
    <rPh sb="17" eb="18">
      <t>セキ</t>
    </rPh>
    <rPh sb="20" eb="22">
      <t>コウジ</t>
    </rPh>
    <rPh sb="22" eb="24">
      <t>ブブン</t>
    </rPh>
    <rPh sb="25" eb="27">
      <t>ヨウト</t>
    </rPh>
    <rPh sb="29" eb="31">
      <t>シュルイ</t>
    </rPh>
    <rPh sb="41" eb="43">
      <t>ヨウト</t>
    </rPh>
    <rPh sb="46" eb="48">
      <t>ドウイツ</t>
    </rPh>
    <rPh sb="51" eb="53">
      <t>バアイ</t>
    </rPh>
    <rPh sb="55" eb="57">
      <t>キニュウ</t>
    </rPh>
    <rPh sb="59" eb="61">
      <t>フヨウ</t>
    </rPh>
    <phoneticPr fontId="4"/>
  </si>
  <si>
    <r>
      <t>計画変更確認申請書</t>
    </r>
    <r>
      <rPr>
        <sz val="16"/>
        <color indexed="63"/>
        <rFont val="ＭＳ Ｐ明朝"/>
        <family val="1"/>
        <charset val="128"/>
      </rPr>
      <t>（昇降機）</t>
    </r>
    <rPh sb="0" eb="2">
      <t>ケイカク</t>
    </rPh>
    <rPh sb="2" eb="4">
      <t>ヘンコウ</t>
    </rPh>
    <rPh sb="4" eb="6">
      <t>カクニン</t>
    </rPh>
    <rPh sb="10" eb="13">
      <t>ショウコウキ</t>
    </rPh>
    <phoneticPr fontId="4"/>
  </si>
  <si>
    <r>
      <t>確認申請書　</t>
    </r>
    <r>
      <rPr>
        <sz val="14"/>
        <color indexed="63"/>
        <rFont val="ＭＳ Ｐ明朝"/>
        <family val="1"/>
        <charset val="128"/>
      </rPr>
      <t>（昇降機以外の建築設備）</t>
    </r>
    <rPh sb="0" eb="2">
      <t>カクニン</t>
    </rPh>
    <rPh sb="7" eb="10">
      <t>ショウコウキ</t>
    </rPh>
    <rPh sb="10" eb="12">
      <t>イガイ</t>
    </rPh>
    <rPh sb="13" eb="15">
      <t>ケンチク</t>
    </rPh>
    <rPh sb="15" eb="17">
      <t>セツビ</t>
    </rPh>
    <phoneticPr fontId="4"/>
  </si>
  <si>
    <r>
      <t>計画変更確認申請書</t>
    </r>
    <r>
      <rPr>
        <sz val="12"/>
        <color indexed="63"/>
        <rFont val="ＭＳ Ｐ明朝"/>
        <family val="1"/>
        <charset val="128"/>
      </rPr>
      <t>　（昇降機以外の建築設備）</t>
    </r>
    <rPh sb="0" eb="2">
      <t>ケイカク</t>
    </rPh>
    <rPh sb="2" eb="4">
      <t>ヘンコウ</t>
    </rPh>
    <rPh sb="4" eb="6">
      <t>カクニン</t>
    </rPh>
    <rPh sb="11" eb="14">
      <t>ショウコウキ</t>
    </rPh>
    <rPh sb="14" eb="16">
      <t>イガイ</t>
    </rPh>
    <rPh sb="17" eb="19">
      <t>ケンチク</t>
    </rPh>
    <rPh sb="19" eb="21">
      <t>セツビ</t>
    </rPh>
    <phoneticPr fontId="4"/>
  </si>
  <si>
    <r>
      <t>確認申請書</t>
    </r>
    <r>
      <rPr>
        <sz val="14"/>
        <color indexed="63"/>
        <rFont val="ＭＳ Ｐ明朝"/>
        <family val="1"/>
        <charset val="128"/>
      </rPr>
      <t>（工作物１）</t>
    </r>
    <rPh sb="0" eb="2">
      <t>カクニン</t>
    </rPh>
    <rPh sb="6" eb="8">
      <t>コウサク</t>
    </rPh>
    <rPh sb="8" eb="9">
      <t>ブツ</t>
    </rPh>
    <phoneticPr fontId="4"/>
  </si>
  <si>
    <r>
      <t>確認申請書</t>
    </r>
    <r>
      <rPr>
        <sz val="14"/>
        <color indexed="63"/>
        <rFont val="ＭＳ Ｐ明朝"/>
        <family val="1"/>
        <charset val="128"/>
      </rPr>
      <t>（工作物２）</t>
    </r>
    <rPh sb="0" eb="2">
      <t>カクニン</t>
    </rPh>
    <rPh sb="6" eb="8">
      <t>コウサク</t>
    </rPh>
    <rPh sb="8" eb="9">
      <t>ブツ</t>
    </rPh>
    <phoneticPr fontId="4"/>
  </si>
  <si>
    <r>
      <t>計画変更確認申請書</t>
    </r>
    <r>
      <rPr>
        <sz val="14"/>
        <color indexed="63"/>
        <rFont val="ＭＳ Ｐ明朝"/>
        <family val="1"/>
        <charset val="128"/>
      </rPr>
      <t>（工作物２）</t>
    </r>
    <rPh sb="0" eb="2">
      <t>ケイカク</t>
    </rPh>
    <rPh sb="2" eb="4">
      <t>ヘンコウ</t>
    </rPh>
    <rPh sb="4" eb="6">
      <t>カクニン</t>
    </rPh>
    <rPh sb="10" eb="12">
      <t>コウサク</t>
    </rPh>
    <rPh sb="12" eb="13">
      <t>ブツ</t>
    </rPh>
    <phoneticPr fontId="4"/>
  </si>
  <si>
    <r>
      <t xml:space="preserve">[ﾎ． </t>
    </r>
    <r>
      <rPr>
        <sz val="9"/>
        <rFont val="ＭＳ Ｐ明朝"/>
        <family val="1"/>
        <charset val="128"/>
      </rPr>
      <t>工作物の数</t>
    </r>
    <r>
      <rPr>
        <sz val="10"/>
        <rFont val="ＭＳ Ｐ明朝"/>
        <family val="1"/>
        <charset val="128"/>
      </rPr>
      <t>]</t>
    </r>
    <rPh sb="4" eb="7">
      <t>コウサクブツ</t>
    </rPh>
    <rPh sb="8" eb="9">
      <t>カズ</t>
    </rPh>
    <phoneticPr fontId="4"/>
  </si>
  <si>
    <r>
      <t>計画変更確認申請書</t>
    </r>
    <r>
      <rPr>
        <sz val="14"/>
        <color indexed="63"/>
        <rFont val="ＭＳ Ｐ明朝"/>
        <family val="1"/>
        <charset val="128"/>
      </rPr>
      <t>（工作物１）</t>
    </r>
    <rPh sb="0" eb="2">
      <t>ケイカク</t>
    </rPh>
    <rPh sb="2" eb="4">
      <t>ヘンコウ</t>
    </rPh>
    <rPh sb="4" eb="6">
      <t>カクニン</t>
    </rPh>
    <rPh sb="10" eb="12">
      <t>コウサク</t>
    </rPh>
    <rPh sb="12" eb="13">
      <t>ブツ</t>
    </rPh>
    <phoneticPr fontId="4"/>
  </si>
  <si>
    <r>
      <t>注記</t>
    </r>
    <r>
      <rPr>
        <sz val="14"/>
        <color indexed="63"/>
        <rFont val="ＭＳ Ｐ明朝"/>
        <family val="1"/>
        <charset val="128"/>
      </rPr>
      <t>（確認申請工作物２）</t>
    </r>
    <rPh sb="0" eb="2">
      <t>チュウキ</t>
    </rPh>
    <rPh sb="3" eb="5">
      <t>カクニン</t>
    </rPh>
    <rPh sb="5" eb="7">
      <t>シンセイ</t>
    </rPh>
    <rPh sb="7" eb="10">
      <t>コウサクブツ</t>
    </rPh>
    <phoneticPr fontId="4"/>
  </si>
  <si>
    <r>
      <t>注記</t>
    </r>
    <r>
      <rPr>
        <sz val="14"/>
        <color indexed="63"/>
        <rFont val="ＭＳ Ｐ明朝"/>
        <family val="1"/>
        <charset val="128"/>
      </rPr>
      <t>（確認申請工作物１）</t>
    </r>
    <rPh sb="0" eb="2">
      <t>チュウキ</t>
    </rPh>
    <rPh sb="3" eb="5">
      <t>カクニン</t>
    </rPh>
    <rPh sb="5" eb="7">
      <t>シンセイ</t>
    </rPh>
    <rPh sb="7" eb="9">
      <t>コウサク</t>
    </rPh>
    <rPh sb="9" eb="10">
      <t>ブツ</t>
    </rPh>
    <phoneticPr fontId="4"/>
  </si>
  <si>
    <r>
      <t>注記</t>
    </r>
    <r>
      <rPr>
        <sz val="14"/>
        <color indexed="63"/>
        <rFont val="ＭＳ Ｐ明朝"/>
        <family val="1"/>
        <charset val="128"/>
      </rPr>
      <t>（確認申請昇降機以外）</t>
    </r>
    <rPh sb="0" eb="2">
      <t>チュウキ</t>
    </rPh>
    <rPh sb="3" eb="5">
      <t>カクニン</t>
    </rPh>
    <rPh sb="5" eb="7">
      <t>シンセイ</t>
    </rPh>
    <rPh sb="7" eb="10">
      <t>ショウコウキ</t>
    </rPh>
    <rPh sb="10" eb="12">
      <t>イガイ</t>
    </rPh>
    <phoneticPr fontId="4"/>
  </si>
  <si>
    <r>
      <t>注記</t>
    </r>
    <r>
      <rPr>
        <sz val="14"/>
        <color indexed="63"/>
        <rFont val="ＭＳ Ｐ明朝"/>
        <family val="1"/>
        <charset val="128"/>
      </rPr>
      <t>（確認申請昇降機）</t>
    </r>
    <rPh sb="0" eb="2">
      <t>チュウキ</t>
    </rPh>
    <rPh sb="3" eb="5">
      <t>カクニン</t>
    </rPh>
    <rPh sb="5" eb="7">
      <t>シンセイ</t>
    </rPh>
    <rPh sb="7" eb="10">
      <t>ショウコウキ</t>
    </rPh>
    <phoneticPr fontId="4"/>
  </si>
  <si>
    <r>
      <t>注記</t>
    </r>
    <r>
      <rPr>
        <sz val="14"/>
        <color indexed="63"/>
        <rFont val="ＭＳ Ｐ明朝"/>
        <family val="1"/>
        <charset val="128"/>
      </rPr>
      <t>（計画変更建築物）</t>
    </r>
    <rPh sb="0" eb="2">
      <t>チュウキ</t>
    </rPh>
    <rPh sb="3" eb="5">
      <t>ケイカク</t>
    </rPh>
    <rPh sb="5" eb="7">
      <t>ヘンコウ</t>
    </rPh>
    <rPh sb="7" eb="9">
      <t>ケンチク</t>
    </rPh>
    <rPh sb="9" eb="10">
      <t>ブツ</t>
    </rPh>
    <phoneticPr fontId="4"/>
  </si>
  <si>
    <r>
      <t>注記</t>
    </r>
    <r>
      <rPr>
        <sz val="14"/>
        <color indexed="63"/>
        <rFont val="ＭＳ Ｐ明朝"/>
        <family val="1"/>
        <charset val="128"/>
      </rPr>
      <t>（完了検査）</t>
    </r>
    <rPh sb="0" eb="2">
      <t>チュウキ</t>
    </rPh>
    <rPh sb="3" eb="5">
      <t>カンリョウ</t>
    </rPh>
    <rPh sb="5" eb="7">
      <t>ケンサ</t>
    </rPh>
    <phoneticPr fontId="4"/>
  </si>
  <si>
    <r>
      <t xml:space="preserve">注記  </t>
    </r>
    <r>
      <rPr>
        <sz val="14"/>
        <color indexed="63"/>
        <rFont val="ＭＳ Ｐ明朝"/>
        <family val="1"/>
        <charset val="128"/>
      </rPr>
      <t>（中間検査）</t>
    </r>
    <rPh sb="0" eb="2">
      <t>チュウキ</t>
    </rPh>
    <rPh sb="5" eb="7">
      <t>チュウカン</t>
    </rPh>
    <rPh sb="7" eb="9">
      <t>ケンサ</t>
    </rPh>
    <phoneticPr fontId="4"/>
  </si>
  <si>
    <r>
      <t>注記</t>
    </r>
    <r>
      <rPr>
        <sz val="14"/>
        <color indexed="63"/>
        <rFont val="ＭＳ Ｐ明朝"/>
        <family val="1"/>
        <charset val="128"/>
      </rPr>
      <t>（計画変更工作物２）</t>
    </r>
    <rPh sb="0" eb="2">
      <t>チュウキ</t>
    </rPh>
    <rPh sb="3" eb="5">
      <t>ケイカク</t>
    </rPh>
    <rPh sb="5" eb="7">
      <t>ヘンコウ</t>
    </rPh>
    <rPh sb="7" eb="9">
      <t>コウサク</t>
    </rPh>
    <rPh sb="9" eb="10">
      <t>ブツ</t>
    </rPh>
    <phoneticPr fontId="4"/>
  </si>
  <si>
    <r>
      <t>注記</t>
    </r>
    <r>
      <rPr>
        <sz val="14"/>
        <color indexed="63"/>
        <rFont val="ＭＳ Ｐ明朝"/>
        <family val="1"/>
        <charset val="128"/>
      </rPr>
      <t>（計画変更工作物１）</t>
    </r>
    <rPh sb="0" eb="2">
      <t>チュウキ</t>
    </rPh>
    <rPh sb="3" eb="5">
      <t>ケイカク</t>
    </rPh>
    <rPh sb="5" eb="7">
      <t>ヘンコウ</t>
    </rPh>
    <rPh sb="7" eb="9">
      <t>コウサク</t>
    </rPh>
    <rPh sb="9" eb="10">
      <t>ブツ</t>
    </rPh>
    <phoneticPr fontId="4"/>
  </si>
  <si>
    <r>
      <t>注記</t>
    </r>
    <r>
      <rPr>
        <sz val="14"/>
        <color indexed="63"/>
        <rFont val="ＭＳ Ｐ明朝"/>
        <family val="1"/>
        <charset val="128"/>
      </rPr>
      <t>（計画変更昇降機以外）</t>
    </r>
    <rPh sb="0" eb="2">
      <t>チュウキ</t>
    </rPh>
    <rPh sb="3" eb="5">
      <t>ケイカク</t>
    </rPh>
    <rPh sb="5" eb="7">
      <t>ヘンコウ</t>
    </rPh>
    <rPh sb="7" eb="10">
      <t>ショウコウキ</t>
    </rPh>
    <rPh sb="10" eb="12">
      <t>イガイ</t>
    </rPh>
    <phoneticPr fontId="4"/>
  </si>
  <si>
    <r>
      <t>注記</t>
    </r>
    <r>
      <rPr>
        <sz val="14"/>
        <color indexed="63"/>
        <rFont val="ＭＳ Ｐ明朝"/>
        <family val="1"/>
        <charset val="128"/>
      </rPr>
      <t>（計画変更昇降機）</t>
    </r>
    <rPh sb="0" eb="2">
      <t>チュウキ</t>
    </rPh>
    <rPh sb="3" eb="5">
      <t>ケイカク</t>
    </rPh>
    <rPh sb="5" eb="7">
      <t>ヘンコウ</t>
    </rPh>
    <rPh sb="7" eb="10">
      <t>ショウコウキ</t>
    </rPh>
    <phoneticPr fontId="4"/>
  </si>
  <si>
    <r>
      <t>計画変更確認申請書（建築物）</t>
    </r>
    <r>
      <rPr>
        <sz val="14"/>
        <color indexed="63"/>
        <rFont val="ＭＳ Ｐ明朝"/>
        <family val="1"/>
        <charset val="128"/>
      </rPr>
      <t>申請者複数</t>
    </r>
    <rPh sb="0" eb="2">
      <t>ケイカク</t>
    </rPh>
    <rPh sb="2" eb="4">
      <t>ヘンコウ</t>
    </rPh>
    <rPh sb="4" eb="6">
      <t>カクニン</t>
    </rPh>
    <rPh sb="10" eb="12">
      <t>ケンチク</t>
    </rPh>
    <rPh sb="12" eb="13">
      <t>ブツ</t>
    </rPh>
    <rPh sb="14" eb="17">
      <t>シンセイシャ</t>
    </rPh>
    <rPh sb="17" eb="19">
      <t>フクスウ</t>
    </rPh>
    <phoneticPr fontId="4"/>
  </si>
  <si>
    <r>
      <t>完了検査申請書　</t>
    </r>
    <r>
      <rPr>
        <sz val="14"/>
        <color indexed="63"/>
        <rFont val="ＭＳ Ｐ明朝"/>
        <family val="1"/>
        <charset val="128"/>
      </rPr>
      <t>申請者複数</t>
    </r>
    <rPh sb="0" eb="2">
      <t>カンリョウ</t>
    </rPh>
    <rPh sb="2" eb="4">
      <t>ケンサ</t>
    </rPh>
    <rPh sb="8" eb="11">
      <t>シンセイシャ</t>
    </rPh>
    <rPh sb="11" eb="13">
      <t>フクスウ</t>
    </rPh>
    <phoneticPr fontId="4"/>
  </si>
  <si>
    <r>
      <t>中間検査申請書　</t>
    </r>
    <r>
      <rPr>
        <sz val="14"/>
        <color indexed="63"/>
        <rFont val="ＭＳ Ｐ明朝"/>
        <family val="1"/>
        <charset val="128"/>
      </rPr>
      <t>申請者複数</t>
    </r>
    <rPh sb="0" eb="2">
      <t>チュウカン</t>
    </rPh>
    <rPh sb="2" eb="4">
      <t>ケンサ</t>
    </rPh>
    <rPh sb="8" eb="11">
      <t>シンセイシャ</t>
    </rPh>
    <rPh sb="11" eb="13">
      <t>フクスウ</t>
    </rPh>
    <phoneticPr fontId="4"/>
  </si>
  <si>
    <t>17号</t>
    <rPh sb="2" eb="3">
      <t>ゴウ</t>
    </rPh>
    <phoneticPr fontId="4"/>
  </si>
  <si>
    <t>特定木造建築物の構造耐力上主要な部分</t>
    <rPh sb="0" eb="2">
      <t>トクテイ</t>
    </rPh>
    <rPh sb="2" eb="4">
      <t>モクゾウ</t>
    </rPh>
    <rPh sb="4" eb="6">
      <t>ケンチク</t>
    </rPh>
    <rPh sb="6" eb="7">
      <t>ブツ</t>
    </rPh>
    <rPh sb="8" eb="10">
      <t>コウゾウ</t>
    </rPh>
    <rPh sb="10" eb="12">
      <t>タイリョク</t>
    </rPh>
    <rPh sb="12" eb="13">
      <t>ジョウ</t>
    </rPh>
    <rPh sb="13" eb="15">
      <t>シュヨウ</t>
    </rPh>
    <rPh sb="16" eb="18">
      <t>ブブン</t>
    </rPh>
    <phoneticPr fontId="4"/>
  </si>
  <si>
    <t>建築設備の材料、位置又は能力</t>
    <phoneticPr fontId="2"/>
  </si>
  <si>
    <t>平成28年国交省告1438号で
国土交通大臣が定める変更</t>
    <phoneticPr fontId="2"/>
  </si>
  <si>
    <t xml:space="preserve">建築基準法第６条の３第１項第１号に掲げる確認審査又は同法第18条第5項第１号に掲げ
る審査 </t>
    <phoneticPr fontId="2"/>
  </si>
  <si>
    <t>建築基準法第６条の３第１項第２号に掲げる確認審査又は同法第18条第5項第２号に掲げる審査</t>
    <rPh sb="42" eb="44">
      <t>シンサ</t>
    </rPh>
    <phoneticPr fontId="2"/>
  </si>
  <si>
    <t>様式Ｂ－10</t>
    <phoneticPr fontId="4"/>
  </si>
  <si>
    <t>　建築基準法施行規則第４条の５の２に基づき、検査済証</t>
    <rPh sb="1" eb="3">
      <t>ケンチク</t>
    </rPh>
    <rPh sb="3" eb="6">
      <t>キジュンホウ</t>
    </rPh>
    <rPh sb="6" eb="8">
      <t>セコウ</t>
    </rPh>
    <rPh sb="8" eb="10">
      <t>キソク</t>
    </rPh>
    <rPh sb="10" eb="11">
      <t>ダイ</t>
    </rPh>
    <rPh sb="12" eb="13">
      <t>ジョウ</t>
    </rPh>
    <phoneticPr fontId="4"/>
  </si>
  <si>
    <t>を交付できない旨の通知書で追加説明を求められましたので、</t>
    <rPh sb="1" eb="3">
      <t>コウフ</t>
    </rPh>
    <rPh sb="7" eb="8">
      <t>ムネ</t>
    </rPh>
    <rPh sb="9" eb="11">
      <t>ツウチ</t>
    </rPh>
    <rPh sb="11" eb="12">
      <t>ショ</t>
    </rPh>
    <rPh sb="13" eb="15">
      <t>ツイカ</t>
    </rPh>
    <rPh sb="15" eb="16">
      <t>セツ</t>
    </rPh>
    <phoneticPr fontId="4"/>
  </si>
  <si>
    <t>株式会社東日本住宅評価センター確認検査業務規程</t>
    <rPh sb="0" eb="4">
      <t>カブ</t>
    </rPh>
    <rPh sb="4" eb="5">
      <t>ヒガシ</t>
    </rPh>
    <rPh sb="5" eb="7">
      <t>ニホン</t>
    </rPh>
    <rPh sb="7" eb="9">
      <t>ジュウタク</t>
    </rPh>
    <rPh sb="9" eb="11">
      <t>ヒョウカ</t>
    </rPh>
    <phoneticPr fontId="4"/>
  </si>
  <si>
    <t>第35条の２の規定に基づき、別添を添えて提出します。</t>
    <phoneticPr fontId="4"/>
  </si>
  <si>
    <t>備考（識別番号又は検査引受後で、番号が確認番号と異なる場合は、引受の年月日・番号）</t>
    <rPh sb="0" eb="2">
      <t>ビコウ</t>
    </rPh>
    <rPh sb="3" eb="5">
      <t>シキベツ</t>
    </rPh>
    <rPh sb="5" eb="7">
      <t>バンゴウ</t>
    </rPh>
    <rPh sb="7" eb="8">
      <t>マタ</t>
    </rPh>
    <rPh sb="9" eb="11">
      <t>ケンサ</t>
    </rPh>
    <rPh sb="11" eb="13">
      <t>ヒキウケ</t>
    </rPh>
    <rPh sb="13" eb="14">
      <t>ゴ</t>
    </rPh>
    <rPh sb="16" eb="18">
      <t>バンゴウ</t>
    </rPh>
    <rPh sb="19" eb="21">
      <t>カクニン</t>
    </rPh>
    <rPh sb="21" eb="23">
      <t>バンゴウ</t>
    </rPh>
    <rPh sb="24" eb="25">
      <t>コト</t>
    </rPh>
    <rPh sb="27" eb="29">
      <t>バアイ</t>
    </rPh>
    <rPh sb="31" eb="33">
      <t>ヒキウケ</t>
    </rPh>
    <rPh sb="34" eb="37">
      <t>ネンガッピ</t>
    </rPh>
    <rPh sb="38" eb="40">
      <t>バンゴウ</t>
    </rPh>
    <phoneticPr fontId="4"/>
  </si>
  <si>
    <t>　　当機関確認欄　（手続きの種別）</t>
    <rPh sb="2" eb="3">
      <t>トウ</t>
    </rPh>
    <rPh sb="3" eb="5">
      <t>キカン</t>
    </rPh>
    <rPh sb="5" eb="7">
      <t>カクニン</t>
    </rPh>
    <rPh sb="7" eb="8">
      <t>ラン</t>
    </rPh>
    <rPh sb="10" eb="12">
      <t>テツヅ</t>
    </rPh>
    <rPh sb="14" eb="16">
      <t>シュベツ</t>
    </rPh>
    <phoneticPr fontId="78"/>
  </si>
  <si>
    <t>計画変更相当</t>
    <rPh sb="0" eb="2">
      <t>ケイカク</t>
    </rPh>
    <rPh sb="2" eb="4">
      <t>ヘンコウ</t>
    </rPh>
    <rPh sb="4" eb="6">
      <t>ソウトウ</t>
    </rPh>
    <phoneticPr fontId="4"/>
  </si>
  <si>
    <t>軽微変更相当　（施行規則第３条の２適用等）下記の該当項目に必ずチェックすること</t>
    <rPh sb="0" eb="2">
      <t>ケイビ</t>
    </rPh>
    <rPh sb="2" eb="4">
      <t>ヘンコウ</t>
    </rPh>
    <rPh sb="4" eb="6">
      <t>ソウトウ</t>
    </rPh>
    <rPh sb="8" eb="10">
      <t>セコウ</t>
    </rPh>
    <rPh sb="10" eb="12">
      <t>キソク</t>
    </rPh>
    <rPh sb="12" eb="13">
      <t>ダイ</t>
    </rPh>
    <rPh sb="14" eb="15">
      <t>ジョウ</t>
    </rPh>
    <rPh sb="17" eb="19">
      <t>テキヨウ</t>
    </rPh>
    <rPh sb="19" eb="20">
      <t>トウ</t>
    </rPh>
    <rPh sb="21" eb="23">
      <t>カキ</t>
    </rPh>
    <rPh sb="24" eb="26">
      <t>ガイトウ</t>
    </rPh>
    <rPh sb="26" eb="28">
      <t>コウモク</t>
    </rPh>
    <rPh sb="29" eb="30">
      <t>カナラ</t>
    </rPh>
    <phoneticPr fontId="4"/>
  </si>
  <si>
    <t>開口部の位置、大きさの変更</t>
    <rPh sb="0" eb="3">
      <t>カイコウブ</t>
    </rPh>
    <rPh sb="4" eb="6">
      <t>イチ</t>
    </rPh>
    <rPh sb="7" eb="8">
      <t>オオ</t>
    </rPh>
    <rPh sb="11" eb="13">
      <t>ヘンコウ</t>
    </rPh>
    <phoneticPr fontId="4"/>
  </si>
  <si>
    <t>建築設備の材料、位置又は能力</t>
    <phoneticPr fontId="4"/>
  </si>
  <si>
    <t>平成28年国交省告1438号で
国土交通大臣が定める変更</t>
    <rPh sb="0" eb="2">
      <t>ヘイセイ</t>
    </rPh>
    <rPh sb="4" eb="5">
      <t>ネン</t>
    </rPh>
    <rPh sb="5" eb="8">
      <t>コッコウショウ</t>
    </rPh>
    <rPh sb="8" eb="9">
      <t>コク</t>
    </rPh>
    <rPh sb="13" eb="14">
      <t>ゴウ</t>
    </rPh>
    <rPh sb="16" eb="18">
      <t>コクド</t>
    </rPh>
    <rPh sb="18" eb="20">
      <t>コウツウ</t>
    </rPh>
    <rPh sb="20" eb="22">
      <t>ダイジン</t>
    </rPh>
    <rPh sb="23" eb="24">
      <t>サダ</t>
    </rPh>
    <rPh sb="26" eb="28">
      <t>ヘンコウ</t>
    </rPh>
    <phoneticPr fontId="4"/>
  </si>
  <si>
    <t>審査特例（令第10条、令第136条の２の11）</t>
    <phoneticPr fontId="4"/>
  </si>
  <si>
    <t>１、消防同意を受けた物件は、事前に消防長等との調整を行ってください。</t>
    <rPh sb="19" eb="20">
      <t>チョウ</t>
    </rPh>
    <phoneticPr fontId="4"/>
  </si>
  <si>
    <t>２、新たに許認可を要することとなる場合は、許認可証の写しを添付してください。</t>
    <rPh sb="2" eb="3">
      <t>アラ</t>
    </rPh>
    <rPh sb="9" eb="10">
      <t>ヨウ</t>
    </rPh>
    <rPh sb="17" eb="19">
      <t>バアイ</t>
    </rPh>
    <rPh sb="24" eb="25">
      <t>ショウ</t>
    </rPh>
    <rPh sb="26" eb="27">
      <t>ウツ</t>
    </rPh>
    <rPh sb="29" eb="31">
      <t>テンプ</t>
    </rPh>
    <phoneticPr fontId="4"/>
  </si>
  <si>
    <t>３、その他関係行政庁と調整が必要であれば事前におこなってください。調整結果等は、備考欄に記入してください。</t>
    <phoneticPr fontId="4"/>
  </si>
  <si>
    <t>４、設計図書の添付がない場合に限り、設計者ではなく工事監理者の記名で差し支えありません。</t>
    <rPh sb="2" eb="4">
      <t>セッケイ</t>
    </rPh>
    <rPh sb="4" eb="6">
      <t>トショ</t>
    </rPh>
    <rPh sb="7" eb="9">
      <t>テンプ</t>
    </rPh>
    <rPh sb="12" eb="14">
      <t>バアイ</t>
    </rPh>
    <rPh sb="15" eb="16">
      <t>カギ</t>
    </rPh>
    <rPh sb="18" eb="21">
      <t>セッケイシャ</t>
    </rPh>
    <rPh sb="25" eb="27">
      <t>コウジ</t>
    </rPh>
    <rPh sb="27" eb="29">
      <t>カンリ</t>
    </rPh>
    <rPh sb="29" eb="30">
      <t>シャ</t>
    </rPh>
    <rPh sb="31" eb="33">
      <t>キメイ</t>
    </rPh>
    <rPh sb="34" eb="35">
      <t>サ</t>
    </rPh>
    <rPh sb="36" eb="37">
      <t>ツカ</t>
    </rPh>
    <phoneticPr fontId="4"/>
  </si>
  <si>
    <t>５、確認申請書の内容に変更がある場合は、建築計画概要書を添付してください。</t>
    <rPh sb="2" eb="4">
      <t>カクニン</t>
    </rPh>
    <rPh sb="4" eb="7">
      <t>シンセイショ</t>
    </rPh>
    <rPh sb="8" eb="10">
      <t>ナイヨウ</t>
    </rPh>
    <rPh sb="11" eb="13">
      <t>ヘンコウ</t>
    </rPh>
    <rPh sb="16" eb="18">
      <t>バアイ</t>
    </rPh>
    <rPh sb="20" eb="22">
      <t>ケンチク</t>
    </rPh>
    <rPh sb="22" eb="24">
      <t>ケイカク</t>
    </rPh>
    <rPh sb="24" eb="26">
      <t>ガイヨウ</t>
    </rPh>
    <rPh sb="26" eb="27">
      <t>ショ</t>
    </rPh>
    <rPh sb="28" eb="30">
      <t>テンプ</t>
    </rPh>
    <phoneticPr fontId="4"/>
  </si>
  <si>
    <t>＊　建築主等には、設置者及び築造主を含みます。</t>
    <rPh sb="2" eb="4">
      <t>ケンチク</t>
    </rPh>
    <rPh sb="4" eb="5">
      <t>ヌシ</t>
    </rPh>
    <rPh sb="5" eb="6">
      <t>トウ</t>
    </rPh>
    <rPh sb="9" eb="11">
      <t>セッチ</t>
    </rPh>
    <rPh sb="11" eb="12">
      <t>シャ</t>
    </rPh>
    <rPh sb="12" eb="13">
      <t>オヨ</t>
    </rPh>
    <rPh sb="14" eb="16">
      <t>チクゾウ</t>
    </rPh>
    <rPh sb="16" eb="17">
      <t>ヌシ</t>
    </rPh>
    <rPh sb="18" eb="19">
      <t>フク</t>
    </rPh>
    <phoneticPr fontId="4"/>
  </si>
  <si>
    <t>1８．　建築基準法第12条第1項の規定による調査の要否　]</t>
    <rPh sb="4" eb="6">
      <t>ケンチク</t>
    </rPh>
    <rPh sb="6" eb="9">
      <t>キジュンホウ</t>
    </rPh>
    <rPh sb="9" eb="10">
      <t>ダイ</t>
    </rPh>
    <rPh sb="12" eb="14">
      <t>ジョウダイ</t>
    </rPh>
    <phoneticPr fontId="4"/>
  </si>
  <si>
    <t>2026年</t>
    <rPh sb="4" eb="5">
      <t>ネン</t>
    </rPh>
    <phoneticPr fontId="2"/>
  </si>
  <si>
    <t>1８．　その他必要な事項　]</t>
    <rPh sb="6" eb="7">
      <t>タ</t>
    </rPh>
    <rPh sb="7" eb="9">
      <t>ヒツヨウ</t>
    </rPh>
    <rPh sb="10" eb="12">
      <t>ジコウ</t>
    </rPh>
    <phoneticPr fontId="4"/>
  </si>
  <si>
    <t>１９．　備考　]</t>
    <rPh sb="4" eb="6">
      <t>ビコウ</t>
    </rPh>
    <phoneticPr fontId="4"/>
  </si>
  <si>
    <t>２０．　その他必要な事項　]</t>
    <rPh sb="6" eb="7">
      <t>タ</t>
    </rPh>
    <rPh sb="7" eb="9">
      <t>ヒツヨウ</t>
    </rPh>
    <rPh sb="10" eb="12">
      <t>ジコウ</t>
    </rPh>
    <phoneticPr fontId="4"/>
  </si>
  <si>
    <t>１８．　その他必要な事項　]</t>
    <rPh sb="6" eb="7">
      <t>タ</t>
    </rPh>
    <rPh sb="7" eb="9">
      <t>ヒツヨウ</t>
    </rPh>
    <rPh sb="10" eb="12">
      <t>ジコウ</t>
    </rPh>
    <phoneticPr fontId="4"/>
  </si>
  <si>
    <t>※R8.4～経過措置適用欄不要の為、項目削除（確認申請書）</t>
    <rPh sb="6" eb="8">
      <t>ケイカ</t>
    </rPh>
    <rPh sb="8" eb="10">
      <t>ソチ</t>
    </rPh>
    <rPh sb="10" eb="12">
      <t>テキヨウ</t>
    </rPh>
    <rPh sb="12" eb="13">
      <t>ラン</t>
    </rPh>
    <rPh sb="13" eb="15">
      <t>フヨウ</t>
    </rPh>
    <rPh sb="16" eb="17">
      <t>タメ</t>
    </rPh>
    <rPh sb="18" eb="20">
      <t>コウモク</t>
    </rPh>
    <rPh sb="20" eb="22">
      <t>サクジョ</t>
    </rPh>
    <rPh sb="23" eb="25">
      <t>カクニン</t>
    </rPh>
    <rPh sb="25" eb="28">
      <t>シンセイショ</t>
    </rPh>
    <phoneticPr fontId="2"/>
  </si>
  <si>
    <t>※R8.4～経過措置適用欄不要の為、項目削除（計画変更確認申請書）</t>
    <rPh sb="6" eb="8">
      <t>ケイカ</t>
    </rPh>
    <rPh sb="8" eb="10">
      <t>ソチ</t>
    </rPh>
    <rPh sb="10" eb="12">
      <t>テキヨウ</t>
    </rPh>
    <rPh sb="12" eb="13">
      <t>ラン</t>
    </rPh>
    <rPh sb="13" eb="15">
      <t>フヨウ</t>
    </rPh>
    <rPh sb="16" eb="17">
      <t>タメ</t>
    </rPh>
    <rPh sb="18" eb="20">
      <t>コウモク</t>
    </rPh>
    <rPh sb="20" eb="22">
      <t>サクジョ</t>
    </rPh>
    <phoneticPr fontId="2"/>
  </si>
  <si>
    <t>申請する予定の都道府県名又は指定構造計算適合性判定機関の名称及び事務所の所在地を記入し、</t>
    <rPh sb="0" eb="2">
      <t>シンセイ</t>
    </rPh>
    <rPh sb="4" eb="6">
      <t>ヨテイ</t>
    </rPh>
    <rPh sb="7" eb="11">
      <t>トドウフケン</t>
    </rPh>
    <rPh sb="11" eb="12">
      <t>メイ</t>
    </rPh>
    <rPh sb="12" eb="13">
      <t>マタ</t>
    </rPh>
    <rPh sb="14" eb="16">
      <t>シテイ</t>
    </rPh>
    <rPh sb="16" eb="18">
      <t>コウゾウ</t>
    </rPh>
    <rPh sb="18" eb="20">
      <t>ケイサン</t>
    </rPh>
    <rPh sb="20" eb="23">
      <t>テキゴウセイ</t>
    </rPh>
    <rPh sb="23" eb="25">
      <t>ハンテイ</t>
    </rPh>
    <rPh sb="25" eb="27">
      <t>キカン</t>
    </rPh>
    <rPh sb="28" eb="30">
      <t>メイショウ</t>
    </rPh>
    <rPh sb="30" eb="31">
      <t>オヨ</t>
    </rPh>
    <rPh sb="32" eb="34">
      <t>ジム</t>
    </rPh>
    <rPh sb="34" eb="35">
      <t>ショ</t>
    </rPh>
    <rPh sb="36" eb="39">
      <t>ショザイチ</t>
    </rPh>
    <rPh sb="40" eb="42">
      <t>キニュウ</t>
    </rPh>
    <phoneticPr fontId="2"/>
  </si>
  <si>
    <t>25)</t>
  </si>
  <si>
    <t>26)</t>
  </si>
  <si>
    <t>27)</t>
  </si>
  <si>
    <t>の適用を受けない規定並びに当該規定に適合しないこととなった時期及び理由を１８欄又は別紙に記載して</t>
    <rPh sb="8" eb="10">
      <t>キテイ</t>
    </rPh>
    <rPh sb="10" eb="11">
      <t>ナラ</t>
    </rPh>
    <rPh sb="13" eb="15">
      <t>トウガイ</t>
    </rPh>
    <rPh sb="15" eb="17">
      <t>キテイ</t>
    </rPh>
    <rPh sb="18" eb="20">
      <t>テキゴウ</t>
    </rPh>
    <rPh sb="29" eb="31">
      <t>ジキ</t>
    </rPh>
    <rPh sb="31" eb="32">
      <t>オヨ</t>
    </rPh>
    <rPh sb="33" eb="35">
      <t>リユウ</t>
    </rPh>
    <rPh sb="38" eb="39">
      <t>ラン</t>
    </rPh>
    <rPh sb="39" eb="40">
      <t>マタ</t>
    </rPh>
    <rPh sb="41" eb="43">
      <t>ベッシ</t>
    </rPh>
    <rPh sb="44" eb="46">
      <t>キサイ</t>
    </rPh>
    <phoneticPr fontId="4"/>
  </si>
  <si>
    <t>ここに書き表せない事項で特に確認を受けようとする事項は、１８欄又は別紙に記載して添えてください。</t>
    <phoneticPr fontId="2"/>
  </si>
  <si>
    <t>計画の変更申請の際は、１９欄に第三面に係る部分の変更の概要について記入してください。</t>
    <phoneticPr fontId="2"/>
  </si>
  <si>
    <t>劇場等の客席に車椅子使用者用部分を設ける建築物であるときは、１９欄に当該部分の構造が車椅子使用者が</t>
    <phoneticPr fontId="2"/>
  </si>
  <si>
    <t>舞台等を容易に視認できるものであることの検証の内容並びに当該部分の客席内の分散配置及び同伴者用の</t>
    <phoneticPr fontId="2"/>
  </si>
  <si>
    <t>座席又はスペースの隣接設置についての検討の内容を記入してください。</t>
  </si>
  <si>
    <t>第三面の写しの１９欄に記載してください。</t>
  </si>
  <si>
    <t>①　</t>
    <phoneticPr fontId="4"/>
  </si>
  <si>
    <t>これらは第二号様式の第二面及び第三面の写しに代えることができます。この場合には、最上段に「建築</t>
  </si>
  <si>
    <t>計画概要書（第一面）」及び「建築計画概要書（第二面）」と明示し、第二面の１８欄の事項を第二号様式の</t>
    <rPh sb="2" eb="4">
      <t>ガイヨウ</t>
    </rPh>
    <rPh sb="4" eb="5">
      <t>ショ</t>
    </rPh>
    <phoneticPr fontId="4"/>
  </si>
  <si>
    <t>第一面の５欄及び６欄は、それぞれ工事監理者又は工事施工者が未定のときは、後で定まってから工事</t>
  </si>
  <si>
    <t>着手前に届け出てください。この場合には、特定行政庁が届出のあった旨を明示した上で記入します。</t>
  </si>
  <si>
    <t>付近見取図には、方位、道路及び目標となる地物を明示してください。　</t>
  </si>
  <si>
    <t>配置図には、縮尺、方位、敷地境界線、敷地内における建築物の位置、申請に係る建築物と他の建築物と</t>
    <phoneticPr fontId="2"/>
  </si>
  <si>
    <t>の別並びに敷地の接する道路の位置及び幅員を明示してください。</t>
  </si>
  <si>
    <t>を経過措置期間終了のため削除。(それに伴い番号順が変更）</t>
    <rPh sb="1" eb="3">
      <t>ケイカ</t>
    </rPh>
    <rPh sb="3" eb="5">
      <t>ソチ</t>
    </rPh>
    <rPh sb="5" eb="7">
      <t>キカン</t>
    </rPh>
    <rPh sb="7" eb="9">
      <t>シュウリョウ</t>
    </rPh>
    <rPh sb="12" eb="14">
      <t>サクジョ</t>
    </rPh>
    <rPh sb="19" eb="20">
      <t>トモナ</t>
    </rPh>
    <rPh sb="21" eb="23">
      <t>バンゴウ</t>
    </rPh>
    <rPh sb="23" eb="24">
      <t>ジュン</t>
    </rPh>
    <rPh sb="25" eb="27">
      <t>ヘンコウ</t>
    </rPh>
    <phoneticPr fontId="2"/>
  </si>
  <si>
    <t>建築計画概要書</t>
    <phoneticPr fontId="2"/>
  </si>
  <si>
    <t>確認申請書、計画変更確認申請書</t>
    <rPh sb="0" eb="2">
      <t>カクニン</t>
    </rPh>
    <rPh sb="2" eb="5">
      <t>シンセイショ</t>
    </rPh>
    <rPh sb="6" eb="8">
      <t>ケイカク</t>
    </rPh>
    <rPh sb="8" eb="10">
      <t>ヘンコウ</t>
    </rPh>
    <rPh sb="10" eb="12">
      <t>カクニン</t>
    </rPh>
    <rPh sb="12" eb="14">
      <t>シンセイ</t>
    </rPh>
    <rPh sb="14" eb="15">
      <t>ショ</t>
    </rPh>
    <phoneticPr fontId="2"/>
  </si>
  <si>
    <t>[20．建築基準法施行令第43条第１項及び第46条第４項等に係る経過措置の適用　]</t>
    <phoneticPr fontId="2"/>
  </si>
  <si>
    <t>[18．建築基準法施行令第43条第１項及び第46条第４項等に係る経過措置の適用　]</t>
    <phoneticPr fontId="2"/>
  </si>
  <si>
    <t>初期画面の問合せ先を削除</t>
    <rPh sb="0" eb="2">
      <t>ショキ</t>
    </rPh>
    <rPh sb="2" eb="4">
      <t>ガメン</t>
    </rPh>
    <rPh sb="5" eb="7">
      <t>トイアワ</t>
    </rPh>
    <rPh sb="8" eb="9">
      <t>サキ</t>
    </rPh>
    <rPh sb="10" eb="12">
      <t>サクジョ</t>
    </rPh>
    <phoneticPr fontId="2"/>
  </si>
  <si>
    <t>建築基準法施行令第１３６条の２の１１第１号ハ</t>
    <rPh sb="0" eb="2">
      <t>ケンチク</t>
    </rPh>
    <rPh sb="2" eb="5">
      <t>キジュンホウ</t>
    </rPh>
    <rPh sb="5" eb="7">
      <t>セコウ</t>
    </rPh>
    <rPh sb="7" eb="8">
      <t>レイ</t>
    </rPh>
    <rPh sb="8" eb="9">
      <t>ダイ</t>
    </rPh>
    <rPh sb="12" eb="13">
      <t>ジョウ</t>
    </rPh>
    <rPh sb="18" eb="19">
      <t>ダイ</t>
    </rPh>
    <rPh sb="20" eb="21">
      <t>ゴウ</t>
    </rPh>
    <phoneticPr fontId="2"/>
  </si>
  <si>
    <t>規定区分ハ</t>
    <rPh sb="0" eb="2">
      <t>キテイ</t>
    </rPh>
    <rPh sb="2" eb="4">
      <t>クブン</t>
    </rPh>
    <phoneticPr fontId="2"/>
  </si>
  <si>
    <t>[11. 確認の特例]　【ﾍ．適合する一連の規定の区分】の項目追加</t>
    <phoneticPr fontId="2"/>
  </si>
  <si>
    <t>11欄の「ト」は、建築基準法第68条の20第1項に掲げる認証型式部材等に該当する場合にのみ記入して</t>
    <phoneticPr fontId="2"/>
  </si>
  <si>
    <t>ください。当該認証番号を記入すれば、第10条の5の4第1号に該当する認証型式部材等の場合にあっては</t>
    <phoneticPr fontId="2"/>
  </si>
  <si>
    <t>11欄の「ホ」（当該認証型式部材等に係るものに限る。）及び第5面の3欄及び4欄の事項について、同条第2号に</t>
    <phoneticPr fontId="2"/>
  </si>
  <si>
    <t>該当する認証型式部材等の場合にあっては11欄の「ホ」（いずれも当該認証型式部材等に係るものに限る。）</t>
    <phoneticPr fontId="2"/>
  </si>
  <si>
    <t>並びに13欄から16欄まで及び第5面の3欄から6欄までの事項について、同条第3号に該当する認証型式部材等の</t>
    <phoneticPr fontId="2"/>
  </si>
  <si>
    <t>場合にあっては10欄の概要及び11欄の「ホ」（いずれも当該認証型式部材等に係るものに限る。）並びに13欄から</t>
    <phoneticPr fontId="2"/>
  </si>
  <si>
    <t>16欄まで及び第5面の3欄から6欄までの事項について、同条第4号に該当する認証型式部材等の場合にあっては</t>
    <phoneticPr fontId="2"/>
  </si>
  <si>
    <t>10欄の概要及び11欄の「ホ」（いずれも当該認証型式部材等に係るものに限る。）については記入する必要はありません。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</si>
</sst>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0_);[Red]\(0\)"/>
    <numFmt numFmtId="177" formatCode="0.00_ "/>
    <numFmt numFmtId="178" formatCode="#,###"/>
    <numFmt numFmtId="179" formatCode="#,##0.000_);[Red]\(#,##0.000\)"/>
    <numFmt numFmtId="180" formatCode="0.000_ "/>
    <numFmt numFmtId="181" formatCode="0&quot;階&quot;"/>
    <numFmt numFmtId="182" formatCode="[$-411]ggge&quot;年&quot;m&quot;月&quot;d&quot;日&quot;;@"/>
    <numFmt numFmtId="183" formatCode="0_ "/>
    <numFmt numFmtId="184" formatCode="#,##0.000_ "/>
    <numFmt numFmtId="185" formatCode="0;\-0;;@"/>
    <numFmt numFmtId="186" formatCode="0.00_);[Red]\(0.00\)"/>
    <numFmt numFmtId="187" formatCode="#,##0.00_ "/>
    <numFmt numFmtId="188" formatCode="0_ ;[Red]\-0\ "/>
    <numFmt numFmtId="189" formatCode="#,##0.00_);[Red]\(#,##0.00\)"/>
    <numFmt numFmtId="190" formatCode="#,##0.00_ ;[Red]\-#,##0.00\ "/>
    <numFmt numFmtId="191" formatCode="m&quot;月&quot;d&quot;日&quot;;@"/>
    <numFmt numFmtId="192" formatCode="yyyy&quot;年&quot;m&quot;月&quot;d&quot;日以降申請分&quot;"/>
    <numFmt numFmtId="193" formatCode="[$-F800]dddd\,\ mmmm\ dd\,\ yyyy"/>
    <numFmt numFmtId="194" formatCode="#,##0_ "/>
  </numFmts>
  <fonts count="161">
    <font>
      <sz val="10"/>
      <color theme="1"/>
      <name val="Meiryo UI"/>
      <family val="2"/>
      <charset val="128"/>
    </font>
    <font>
      <sz val="11"/>
      <name val="ＭＳ Ｐゴシック"/>
      <family val="3"/>
      <charset val="128"/>
    </font>
    <font>
      <sz val="6"/>
      <name val="Meiryo UI"/>
      <family val="2"/>
      <charset val="128"/>
    </font>
    <font>
      <u/>
      <sz val="10"/>
      <color indexed="12"/>
      <name val="ＭＳ Ｐゴシック"/>
      <family val="3"/>
      <charset val="128"/>
    </font>
    <font>
      <sz val="6"/>
      <name val="ＭＳ Ｐゴシック"/>
      <family val="3"/>
      <charset val="128"/>
    </font>
    <font>
      <sz val="6"/>
      <name val="Osaka"/>
      <family val="3"/>
      <charset val="128"/>
    </font>
    <font>
      <sz val="10.5"/>
      <name val="ＭＳ 明朝"/>
      <family val="1"/>
      <charset val="128"/>
    </font>
    <font>
      <sz val="10"/>
      <name val="ＭＳ Ｐゴシック"/>
      <family val="3"/>
      <charset val="128"/>
    </font>
    <font>
      <sz val="10"/>
      <name val="MS UI Gothic"/>
      <family val="3"/>
      <charset val="128"/>
    </font>
    <font>
      <sz val="20"/>
      <color indexed="63"/>
      <name val="ＭＳ Ｐゴシック"/>
      <family val="3"/>
      <charset val="128"/>
    </font>
    <font>
      <u/>
      <sz val="11"/>
      <color indexed="12"/>
      <name val="ＭＳ Ｐゴシック"/>
      <family val="3"/>
      <charset val="128"/>
    </font>
    <font>
      <sz val="14"/>
      <color indexed="63"/>
      <name val="ＭＳ Ｐゴシック"/>
      <family val="3"/>
      <charset val="128"/>
    </font>
    <font>
      <sz val="9"/>
      <name val="ＭＳ Ｐゴシック"/>
      <family val="3"/>
      <charset val="128"/>
    </font>
    <font>
      <sz val="16"/>
      <name val="ＭＳ Ｐゴシック"/>
      <family val="3"/>
      <charset val="128"/>
    </font>
    <font>
      <sz val="18"/>
      <name val="ＭＳ Ｐゴシック"/>
      <family val="3"/>
      <charset val="128"/>
    </font>
    <font>
      <u/>
      <sz val="10"/>
      <color indexed="12"/>
      <name val="MS UI Gothic"/>
      <family val="3"/>
      <charset val="128"/>
    </font>
    <font>
      <sz val="20"/>
      <color indexed="63"/>
      <name val="Meiryo UI"/>
      <family val="3"/>
      <charset val="128"/>
    </font>
    <font>
      <sz val="11"/>
      <color indexed="63"/>
      <name val="Meiryo UI"/>
      <family val="3"/>
      <charset val="128"/>
    </font>
    <font>
      <sz val="11"/>
      <name val="Meiryo UI"/>
      <family val="3"/>
      <charset val="128"/>
    </font>
    <font>
      <u/>
      <sz val="11"/>
      <color indexed="12"/>
      <name val="Meiryo UI"/>
      <family val="3"/>
      <charset val="128"/>
    </font>
    <font>
      <sz val="14"/>
      <name val="Meiryo UI"/>
      <family val="3"/>
      <charset val="128"/>
    </font>
    <font>
      <sz val="10"/>
      <color indexed="63"/>
      <name val="Meiryo UI"/>
      <family val="3"/>
      <charset val="128"/>
    </font>
    <font>
      <sz val="10"/>
      <name val="Meiryo UI"/>
      <family val="3"/>
      <charset val="128"/>
    </font>
    <font>
      <u/>
      <sz val="10"/>
      <color indexed="12"/>
      <name val="Meiryo UI"/>
      <family val="3"/>
      <charset val="128"/>
    </font>
    <font>
      <sz val="9"/>
      <color indexed="63"/>
      <name val="Meiryo UI"/>
      <family val="3"/>
      <charset val="128"/>
    </font>
    <font>
      <u/>
      <sz val="12"/>
      <color indexed="12"/>
      <name val="Meiryo UI"/>
      <family val="3"/>
      <charset val="128"/>
    </font>
    <font>
      <b/>
      <sz val="12"/>
      <color indexed="63"/>
      <name val="Meiryo UI"/>
      <family val="3"/>
      <charset val="128"/>
    </font>
    <font>
      <b/>
      <sz val="12"/>
      <name val="Meiryo UI"/>
      <family val="3"/>
      <charset val="128"/>
    </font>
    <font>
      <u/>
      <sz val="9"/>
      <color indexed="23"/>
      <name val="Meiryo UI"/>
      <family val="3"/>
      <charset val="128"/>
    </font>
    <font>
      <sz val="20"/>
      <color indexed="8"/>
      <name val="Meiryo UI"/>
      <family val="3"/>
      <charset val="128"/>
    </font>
    <font>
      <sz val="18"/>
      <color indexed="10"/>
      <name val="Meiryo UI"/>
      <family val="3"/>
      <charset val="128"/>
    </font>
    <font>
      <u/>
      <sz val="9"/>
      <color indexed="12"/>
      <name val="Meiryo UI"/>
      <family val="3"/>
      <charset val="128"/>
    </font>
    <font>
      <sz val="12"/>
      <color indexed="63"/>
      <name val="Meiryo UI"/>
      <family val="3"/>
      <charset val="128"/>
    </font>
    <font>
      <b/>
      <u/>
      <sz val="12"/>
      <color indexed="12"/>
      <name val="Meiryo UI"/>
      <family val="3"/>
      <charset val="128"/>
    </font>
    <font>
      <sz val="11"/>
      <color indexed="8"/>
      <name val="Meiryo UI"/>
      <family val="3"/>
      <charset val="128"/>
    </font>
    <font>
      <b/>
      <sz val="16"/>
      <color indexed="8"/>
      <name val="Meiryo UI"/>
      <family val="3"/>
      <charset val="128"/>
    </font>
    <font>
      <b/>
      <sz val="14"/>
      <color indexed="63"/>
      <name val="Meiryo UI"/>
      <family val="3"/>
      <charset val="128"/>
    </font>
    <font>
      <sz val="10"/>
      <color theme="1"/>
      <name val="Meiryo UI"/>
      <family val="3"/>
      <charset val="128"/>
    </font>
    <font>
      <strike/>
      <sz val="10"/>
      <name val="Meiryo UI"/>
      <family val="3"/>
      <charset val="128"/>
    </font>
    <font>
      <sz val="10"/>
      <color indexed="8"/>
      <name val="Meiryo UI"/>
      <family val="3"/>
      <charset val="128"/>
    </font>
    <font>
      <sz val="20"/>
      <color indexed="63"/>
      <name val="MS UI Gothic"/>
      <family val="3"/>
      <charset val="128"/>
    </font>
    <font>
      <sz val="11"/>
      <color indexed="63"/>
      <name val="MS UI Gothic"/>
      <family val="3"/>
      <charset val="128"/>
    </font>
    <font>
      <sz val="11"/>
      <name val="MS UI Gothic"/>
      <family val="3"/>
      <charset val="128"/>
    </font>
    <font>
      <b/>
      <u/>
      <sz val="14"/>
      <color indexed="12"/>
      <name val="MS UI Gothic"/>
      <family val="3"/>
      <charset val="128"/>
    </font>
    <font>
      <u/>
      <sz val="11"/>
      <color indexed="12"/>
      <name val="MS UI Gothic"/>
      <family val="3"/>
      <charset val="128"/>
    </font>
    <font>
      <b/>
      <sz val="11"/>
      <color indexed="63"/>
      <name val="MS UI Gothic"/>
      <family val="3"/>
      <charset val="128"/>
    </font>
    <font>
      <b/>
      <sz val="11"/>
      <color indexed="10"/>
      <name val="MS UI Gothic"/>
      <family val="3"/>
      <charset val="128"/>
    </font>
    <font>
      <sz val="14"/>
      <color indexed="63"/>
      <name val="MS UI Gothic"/>
      <family val="3"/>
      <charset val="128"/>
    </font>
    <font>
      <sz val="14"/>
      <name val="MS UI Gothic"/>
      <family val="3"/>
      <charset val="128"/>
    </font>
    <font>
      <sz val="10"/>
      <color indexed="63"/>
      <name val="MS UI Gothic"/>
      <family val="3"/>
      <charset val="128"/>
    </font>
    <font>
      <b/>
      <sz val="10"/>
      <color indexed="63"/>
      <name val="MS UI Gothic"/>
      <family val="3"/>
      <charset val="128"/>
    </font>
    <font>
      <sz val="10"/>
      <color indexed="10"/>
      <name val="MS UI Gothic"/>
      <family val="3"/>
      <charset val="128"/>
    </font>
    <font>
      <b/>
      <sz val="10"/>
      <color indexed="10"/>
      <name val="MS UI Gothic"/>
      <family val="3"/>
      <charset val="128"/>
    </font>
    <font>
      <b/>
      <u/>
      <sz val="11"/>
      <color indexed="10"/>
      <name val="MS UI Gothic"/>
      <family val="3"/>
      <charset val="128"/>
    </font>
    <font>
      <b/>
      <sz val="10"/>
      <name val="MS UI Gothic"/>
      <family val="3"/>
      <charset val="128"/>
    </font>
    <font>
      <sz val="9"/>
      <color indexed="63"/>
      <name val="MS UI Gothic"/>
      <family val="3"/>
      <charset val="128"/>
    </font>
    <font>
      <b/>
      <sz val="11"/>
      <name val="MS UI Gothic"/>
      <family val="3"/>
      <charset val="128"/>
    </font>
    <font>
      <sz val="11"/>
      <color indexed="10"/>
      <name val="MS UI Gothic"/>
      <family val="3"/>
      <charset val="128"/>
    </font>
    <font>
      <sz val="10"/>
      <color theme="1"/>
      <name val="Meiryo UI"/>
      <family val="2"/>
      <charset val="128"/>
    </font>
    <font>
      <u/>
      <sz val="10"/>
      <color indexed="23"/>
      <name val="Meiryo UI"/>
      <family val="3"/>
      <charset val="128"/>
    </font>
    <font>
      <sz val="16"/>
      <color indexed="63"/>
      <name val="Meiryo UI"/>
      <family val="3"/>
      <charset val="128"/>
    </font>
    <font>
      <sz val="10"/>
      <color rgb="FFFF0000"/>
      <name val="MS UI Gothic"/>
      <family val="3"/>
      <charset val="128"/>
    </font>
    <font>
      <sz val="12"/>
      <color rgb="FFFF0000"/>
      <name val="Meiryo UI"/>
      <family val="3"/>
      <charset val="128"/>
    </font>
    <font>
      <sz val="18"/>
      <color theme="1"/>
      <name val="Meiryo UI"/>
      <family val="3"/>
      <charset val="128"/>
    </font>
    <font>
      <b/>
      <sz val="10"/>
      <color indexed="63"/>
      <name val="Meiryo UI"/>
      <family val="3"/>
      <charset val="128"/>
    </font>
    <font>
      <b/>
      <sz val="10"/>
      <name val="Meiryo UI"/>
      <family val="3"/>
      <charset val="128"/>
    </font>
    <font>
      <b/>
      <sz val="10"/>
      <color theme="1"/>
      <name val="Meiryo UI"/>
      <family val="3"/>
      <charset val="128"/>
    </font>
    <font>
      <sz val="14"/>
      <color indexed="63"/>
      <name val="Meiryo UI"/>
      <family val="3"/>
      <charset val="128"/>
    </font>
    <font>
      <sz val="10"/>
      <color theme="1"/>
      <name val="ＭＳ Ｐゴシック"/>
      <family val="3"/>
      <charset val="128"/>
    </font>
    <font>
      <sz val="10"/>
      <color theme="1"/>
      <name val="MS UI Gothic"/>
      <family val="3"/>
      <charset val="128"/>
    </font>
    <font>
      <b/>
      <sz val="10"/>
      <color theme="1"/>
      <name val="MS UI Gothic"/>
      <family val="3"/>
      <charset val="128"/>
    </font>
    <font>
      <b/>
      <u/>
      <sz val="9"/>
      <color indexed="12"/>
      <name val="Meiryo UI"/>
      <family val="3"/>
      <charset val="128"/>
    </font>
    <font>
      <b/>
      <u/>
      <sz val="10"/>
      <color indexed="12"/>
      <name val="Meiryo UI"/>
      <family val="3"/>
      <charset val="128"/>
    </font>
    <font>
      <sz val="9"/>
      <name val="MS UI Gothic"/>
      <family val="3"/>
      <charset val="128"/>
    </font>
    <font>
      <sz val="8"/>
      <color theme="1"/>
      <name val="Meiryo UI"/>
      <family val="2"/>
      <charset val="128"/>
    </font>
    <font>
      <sz val="9"/>
      <name val="Meiryo UI"/>
      <family val="3"/>
      <charset val="128"/>
    </font>
    <font>
      <sz val="18"/>
      <color indexed="63"/>
      <name val="Meiryo UI"/>
      <family val="3"/>
      <charset val="128"/>
    </font>
    <font>
      <sz val="12"/>
      <name val="Meiryo UI"/>
      <family val="3"/>
      <charset val="128"/>
    </font>
    <font>
      <sz val="6"/>
      <name val="Meiryo UI"/>
      <family val="3"/>
      <charset val="128"/>
    </font>
    <font>
      <b/>
      <sz val="10"/>
      <color rgb="FFFF0000"/>
      <name val="MS UI Gothic"/>
      <family val="3"/>
      <charset val="128"/>
    </font>
    <font>
      <b/>
      <sz val="12"/>
      <color rgb="FFFF0000"/>
      <name val="MS UI Gothic"/>
      <family val="3"/>
      <charset val="128"/>
    </font>
    <font>
      <b/>
      <sz val="11"/>
      <color rgb="FFFF0000"/>
      <name val="MS UI Gothic"/>
      <family val="3"/>
      <charset val="128"/>
    </font>
    <font>
      <b/>
      <sz val="10"/>
      <color indexed="10"/>
      <name val="Meiryo UI"/>
      <family val="3"/>
      <charset val="128"/>
    </font>
    <font>
      <sz val="9"/>
      <color rgb="FF000000"/>
      <name val="Meiryo UI"/>
      <family val="3"/>
      <charset val="128"/>
    </font>
    <font>
      <sz val="11"/>
      <color theme="1"/>
      <name val="ＭＳ Ｐゴシック"/>
      <family val="3"/>
      <charset val="128"/>
    </font>
    <font>
      <sz val="12"/>
      <color indexed="81"/>
      <name val="ＭＳ Ｐゴシック"/>
      <family val="3"/>
      <charset val="128"/>
      <scheme val="minor"/>
    </font>
    <font>
      <sz val="10"/>
      <color theme="1"/>
      <name val="ＭＳ 明朝"/>
      <family val="1"/>
      <charset val="128"/>
    </font>
    <font>
      <u/>
      <sz val="11"/>
      <color theme="10"/>
      <name val="ＭＳ Ｐゴシック"/>
      <family val="3"/>
      <charset val="128"/>
    </font>
    <font>
      <sz val="10"/>
      <color rgb="FF333333"/>
      <name val="MS UI Gothic"/>
      <family val="3"/>
      <charset val="128"/>
    </font>
    <font>
      <b/>
      <sz val="10"/>
      <name val="ＭＳ Ｐゴシック"/>
      <family val="3"/>
      <charset val="128"/>
    </font>
    <font>
      <b/>
      <sz val="12"/>
      <color rgb="FFFF0000"/>
      <name val="Meiryo UI"/>
      <family val="3"/>
      <charset val="128"/>
    </font>
    <font>
      <b/>
      <sz val="12"/>
      <color rgb="FFFF0000"/>
      <name val="Segoe UI Symbol"/>
      <family val="3"/>
    </font>
    <font>
      <sz val="11"/>
      <color rgb="FFFF0000"/>
      <name val="MS UI Gothic"/>
      <family val="3"/>
      <charset val="128"/>
    </font>
    <font>
      <sz val="9"/>
      <color theme="1" tint="0.14999847407452621"/>
      <name val="Meiryo UI"/>
      <family val="3"/>
      <charset val="128"/>
    </font>
    <font>
      <sz val="10"/>
      <color theme="1" tint="0.14999847407452621"/>
      <name val="Meiryo UI"/>
      <family val="3"/>
      <charset val="128"/>
    </font>
    <font>
      <sz val="16"/>
      <color theme="1" tint="0.14999847407452621"/>
      <name val="Meiryo UI"/>
      <family val="3"/>
      <charset val="128"/>
    </font>
    <font>
      <sz val="11"/>
      <color theme="1" tint="0.14999847407452621"/>
      <name val="Meiryo UI"/>
      <family val="3"/>
      <charset val="128"/>
    </font>
    <font>
      <sz val="14"/>
      <color theme="1" tint="0.14999847407452621"/>
      <name val="Meiryo UI"/>
      <family val="3"/>
      <charset val="128"/>
    </font>
    <font>
      <sz val="12"/>
      <color theme="1" tint="0.14999847407452621"/>
      <name val="Meiryo UI"/>
      <family val="3"/>
      <charset val="128"/>
    </font>
    <font>
      <u/>
      <sz val="11"/>
      <name val="Meiryo UI"/>
      <family val="3"/>
      <charset val="128"/>
    </font>
    <font>
      <b/>
      <sz val="11"/>
      <name val="Meiryo UI"/>
      <family val="3"/>
      <charset val="128"/>
    </font>
    <font>
      <b/>
      <u/>
      <sz val="11"/>
      <color rgb="FFFF0000"/>
      <name val="Meiryo UI"/>
      <family val="3"/>
      <charset val="128"/>
    </font>
    <font>
      <sz val="8"/>
      <color theme="1" tint="0.14999847407452621"/>
      <name val="Meiryo UI"/>
      <family val="3"/>
      <charset val="128"/>
    </font>
    <font>
      <b/>
      <sz val="14"/>
      <name val="Meiryo UI"/>
      <family val="3"/>
      <charset val="128"/>
    </font>
    <font>
      <sz val="20"/>
      <name val="ＭＳ Ｐ明朝"/>
      <family val="1"/>
      <charset val="128"/>
    </font>
    <font>
      <sz val="11"/>
      <name val="ＭＳ Ｐ明朝"/>
      <family val="1"/>
      <charset val="128"/>
    </font>
    <font>
      <u/>
      <sz val="11"/>
      <color indexed="12"/>
      <name val="ＭＳ Ｐ明朝"/>
      <family val="1"/>
      <charset val="128"/>
    </font>
    <font>
      <sz val="14"/>
      <name val="ＭＳ Ｐ明朝"/>
      <family val="1"/>
      <charset val="128"/>
    </font>
    <font>
      <sz val="9"/>
      <name val="ＭＳ Ｐ明朝"/>
      <family val="1"/>
      <charset val="128"/>
    </font>
    <font>
      <sz val="10"/>
      <name val="ＭＳ Ｐ明朝"/>
      <family val="1"/>
      <charset val="128"/>
    </font>
    <font>
      <sz val="11"/>
      <color indexed="31"/>
      <name val="ＭＳ Ｐ明朝"/>
      <family val="1"/>
      <charset val="128"/>
    </font>
    <font>
      <sz val="8"/>
      <name val="ＭＳ Ｐ明朝"/>
      <family val="1"/>
      <charset val="128"/>
    </font>
    <font>
      <sz val="10"/>
      <color theme="1"/>
      <name val="ＭＳ Ｐ明朝"/>
      <family val="1"/>
      <charset val="128"/>
    </font>
    <font>
      <sz val="10"/>
      <color indexed="63"/>
      <name val="ＭＳ Ｐ明朝"/>
      <family val="1"/>
      <charset val="128"/>
    </font>
    <font>
      <sz val="11"/>
      <color indexed="63"/>
      <name val="ＭＳ Ｐ明朝"/>
      <family val="1"/>
      <charset val="128"/>
    </font>
    <font>
      <sz val="11"/>
      <color indexed="10"/>
      <name val="ＭＳ Ｐ明朝"/>
      <family val="1"/>
      <charset val="128"/>
    </font>
    <font>
      <sz val="10"/>
      <color rgb="FF333333"/>
      <name val="ＭＳ Ｐ明朝"/>
      <family val="1"/>
      <charset val="128"/>
    </font>
    <font>
      <b/>
      <sz val="16"/>
      <name val="ＭＳ Ｐ明朝"/>
      <family val="1"/>
      <charset val="128"/>
    </font>
    <font>
      <b/>
      <sz val="18"/>
      <color theme="1"/>
      <name val="ＭＳ Ｐ明朝"/>
      <family val="1"/>
      <charset val="128"/>
    </font>
    <font>
      <b/>
      <u/>
      <sz val="12"/>
      <color indexed="12"/>
      <name val="ＭＳ Ｐ明朝"/>
      <family val="1"/>
      <charset val="128"/>
    </font>
    <font>
      <b/>
      <u/>
      <sz val="11"/>
      <color indexed="12"/>
      <name val="ＭＳ Ｐ明朝"/>
      <family val="1"/>
      <charset val="128"/>
    </font>
    <font>
      <b/>
      <sz val="10"/>
      <color theme="1"/>
      <name val="ＭＳ Ｐ明朝"/>
      <family val="1"/>
      <charset val="128"/>
    </font>
    <font>
      <sz val="20"/>
      <color indexed="63"/>
      <name val="ＭＳ Ｐ明朝"/>
      <family val="1"/>
      <charset val="128"/>
    </font>
    <font>
      <sz val="14"/>
      <color indexed="63"/>
      <name val="ＭＳ Ｐ明朝"/>
      <family val="1"/>
      <charset val="128"/>
    </font>
    <font>
      <sz val="14"/>
      <name val="ＭＳ Ｐゴシック"/>
      <family val="3"/>
      <charset val="128"/>
    </font>
    <font>
      <sz val="12"/>
      <name val="ＭＳ Ｐ明朝"/>
      <family val="1"/>
      <charset val="128"/>
    </font>
    <font>
      <b/>
      <sz val="11"/>
      <color indexed="10"/>
      <name val="ＭＳ Ｐ明朝"/>
      <family val="1"/>
      <charset val="128"/>
    </font>
    <font>
      <u/>
      <sz val="10"/>
      <name val="ＭＳ Ｐ明朝"/>
      <family val="1"/>
      <charset val="128"/>
    </font>
    <font>
      <u/>
      <sz val="9"/>
      <name val="ＭＳ Ｐ明朝"/>
      <family val="1"/>
      <charset val="128"/>
    </font>
    <font>
      <u/>
      <sz val="11"/>
      <name val="ＭＳ Ｐ明朝"/>
      <family val="1"/>
      <charset val="128"/>
    </font>
    <font>
      <sz val="12"/>
      <name val="ＭＳ Ｐゴシック"/>
      <family val="3"/>
      <charset val="128"/>
    </font>
    <font>
      <b/>
      <sz val="16"/>
      <color indexed="63"/>
      <name val="ＭＳ Ｐ明朝"/>
      <family val="1"/>
      <charset val="128"/>
    </font>
    <font>
      <u/>
      <sz val="10"/>
      <color indexed="12"/>
      <name val="ＭＳ Ｐ明朝"/>
      <family val="1"/>
      <charset val="128"/>
    </font>
    <font>
      <sz val="10.5"/>
      <color theme="1"/>
      <name val="ＭＳ Ｐ明朝"/>
      <family val="1"/>
      <charset val="128"/>
    </font>
    <font>
      <sz val="11"/>
      <color theme="1"/>
      <name val="ＭＳ Ｐ明朝"/>
      <family val="1"/>
      <charset val="128"/>
    </font>
    <font>
      <b/>
      <sz val="10"/>
      <color indexed="10"/>
      <name val="ＭＳ Ｐ明朝"/>
      <family val="1"/>
      <charset val="128"/>
    </font>
    <font>
      <sz val="9"/>
      <color theme="1"/>
      <name val="ＭＳ Ｐ明朝"/>
      <family val="1"/>
      <charset val="128"/>
    </font>
    <font>
      <sz val="10.5"/>
      <color theme="1"/>
      <name val="ＭＳ Ｐゴシック"/>
      <family val="3"/>
      <charset val="128"/>
    </font>
    <font>
      <sz val="16"/>
      <color indexed="63"/>
      <name val="ＭＳ Ｐ明朝"/>
      <family val="1"/>
      <charset val="128"/>
    </font>
    <font>
      <sz val="11"/>
      <color indexed="8"/>
      <name val="ＭＳ Ｐ明朝"/>
      <family val="1"/>
      <charset val="128"/>
    </font>
    <font>
      <sz val="12"/>
      <color indexed="63"/>
      <name val="ＭＳ Ｐ明朝"/>
      <family val="1"/>
      <charset val="128"/>
    </font>
    <font>
      <sz val="16"/>
      <color theme="1"/>
      <name val="ＭＳ Ｐ明朝"/>
      <family val="1"/>
      <charset val="128"/>
    </font>
    <font>
      <sz val="18"/>
      <color theme="1"/>
      <name val="ＭＳ Ｐ明朝"/>
      <family val="1"/>
      <charset val="128"/>
    </font>
    <font>
      <u/>
      <sz val="12"/>
      <color indexed="12"/>
      <name val="ＭＳ Ｐ明朝"/>
      <family val="1"/>
      <charset val="128"/>
    </font>
    <font>
      <sz val="8"/>
      <color theme="1"/>
      <name val="ＭＳ Ｐ明朝"/>
      <family val="1"/>
      <charset val="128"/>
    </font>
    <font>
      <sz val="10"/>
      <color rgb="FFFF0000"/>
      <name val="ＭＳ Ｐ明朝"/>
      <family val="1"/>
      <charset val="128"/>
    </font>
    <font>
      <sz val="14"/>
      <color theme="1"/>
      <name val="ＭＳ Ｐゴシック"/>
      <family val="3"/>
      <charset val="128"/>
    </font>
    <font>
      <b/>
      <sz val="16"/>
      <color indexed="8"/>
      <name val="ＭＳ Ｐ明朝"/>
      <family val="1"/>
      <charset val="128"/>
    </font>
    <font>
      <sz val="16"/>
      <name val="ＭＳ Ｐ明朝"/>
      <family val="1"/>
      <charset val="128"/>
    </font>
    <font>
      <b/>
      <sz val="10"/>
      <name val="ＭＳ Ｐ明朝"/>
      <family val="1"/>
      <charset val="128"/>
    </font>
    <font>
      <sz val="18"/>
      <name val="ＭＳ Ｐ明朝"/>
      <family val="1"/>
      <charset val="128"/>
    </font>
    <font>
      <sz val="11"/>
      <color theme="0" tint="-0.34998626667073579"/>
      <name val="ＭＳ Ｐ明朝"/>
      <family val="1"/>
      <charset val="128"/>
    </font>
    <font>
      <b/>
      <sz val="14"/>
      <color rgb="FFC00000"/>
      <name val="ＭＳ Ｐ明朝"/>
      <family val="1"/>
      <charset val="128"/>
    </font>
    <font>
      <sz val="10"/>
      <color theme="0" tint="-0.34998626667073579"/>
      <name val="ＭＳ Ｐ明朝"/>
      <family val="1"/>
      <charset val="128"/>
    </font>
    <font>
      <sz val="11"/>
      <color indexed="9"/>
      <name val="ＭＳ Ｐ明朝"/>
      <family val="1"/>
      <charset val="128"/>
    </font>
    <font>
      <sz val="11"/>
      <color theme="0"/>
      <name val="ＭＳ Ｐ明朝"/>
      <family val="1"/>
      <charset val="128"/>
    </font>
    <font>
      <sz val="10.5"/>
      <name val="ＭＳ Ｐ明朝"/>
      <family val="1"/>
      <charset val="128"/>
    </font>
    <font>
      <b/>
      <u/>
      <sz val="11"/>
      <color indexed="10"/>
      <name val="ＭＳ Ｐ明朝"/>
      <family val="1"/>
      <charset val="128"/>
    </font>
    <font>
      <sz val="9"/>
      <name val="ＭＳ Ｐゴシック"/>
      <family val="3"/>
      <charset val="128"/>
      <scheme val="minor"/>
    </font>
    <font>
      <sz val="8"/>
      <name val="ＭＳ Ｐゴシック"/>
      <family val="3"/>
      <charset val="128"/>
      <scheme val="minor"/>
    </font>
    <font>
      <sz val="10"/>
      <color theme="0" tint="-0.14999847407452621"/>
      <name val="Meiryo UI"/>
      <family val="3"/>
      <charset val="128"/>
    </font>
  </fonts>
  <fills count="30">
    <fill>
      <patternFill patternType="none"/>
    </fill>
    <fill>
      <patternFill patternType="gray125"/>
    </fill>
    <fill>
      <patternFill patternType="solid">
        <fgColor indexed="26"/>
        <bgColor indexed="64"/>
      </patternFill>
    </fill>
    <fill>
      <patternFill patternType="solid">
        <fgColor indexed="31"/>
        <bgColor indexed="64"/>
      </patternFill>
    </fill>
    <fill>
      <patternFill patternType="solid">
        <fgColor indexed="47"/>
        <bgColor indexed="64"/>
      </patternFill>
    </fill>
    <fill>
      <patternFill patternType="solid">
        <fgColor indexed="41"/>
        <bgColor indexed="64"/>
      </patternFill>
    </fill>
    <fill>
      <patternFill patternType="solid">
        <fgColor indexed="43"/>
        <bgColor indexed="64"/>
      </patternFill>
    </fill>
    <fill>
      <patternFill patternType="solid">
        <fgColor indexed="55"/>
        <bgColor indexed="64"/>
      </patternFill>
    </fill>
    <fill>
      <patternFill patternType="solid">
        <fgColor indexed="9"/>
        <bgColor indexed="64"/>
      </patternFill>
    </fill>
    <fill>
      <patternFill patternType="solid">
        <fgColor indexed="45"/>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theme="5" tint="0.79998168889431442"/>
        <bgColor indexed="64"/>
      </patternFill>
    </fill>
    <fill>
      <patternFill patternType="solid">
        <fgColor theme="9" tint="0.39997558519241921"/>
        <bgColor indexed="64"/>
      </patternFill>
    </fill>
    <fill>
      <patternFill patternType="solid">
        <fgColor rgb="FFCCCCFF"/>
        <bgColor indexed="64"/>
      </patternFill>
    </fill>
    <fill>
      <patternFill patternType="solid">
        <fgColor rgb="FFCCFFFF"/>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249977111117893"/>
        <bgColor indexed="64"/>
      </patternFill>
    </fill>
    <fill>
      <patternFill patternType="lightUp">
        <fgColor theme="2" tint="-0.499984740745262"/>
        <bgColor auto="1"/>
      </patternFill>
    </fill>
    <fill>
      <patternFill patternType="solid">
        <fgColor theme="8"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99"/>
        <bgColor indexed="64"/>
      </patternFill>
    </fill>
    <fill>
      <patternFill patternType="lightUp">
        <bgColor theme="0" tint="-4.9989318521683403E-2"/>
      </patternFill>
    </fill>
    <fill>
      <patternFill patternType="solid">
        <fgColor rgb="FFFFC000"/>
        <bgColor indexed="64"/>
      </patternFill>
    </fill>
    <fill>
      <patternFill patternType="solid">
        <fgColor rgb="FFCC99FF"/>
        <bgColor indexed="64"/>
      </patternFill>
    </fill>
    <fill>
      <patternFill patternType="solid">
        <fgColor rgb="FFFFFF00"/>
        <bgColor indexed="64"/>
      </patternFill>
    </fill>
    <fill>
      <patternFill patternType="solid">
        <fgColor theme="0" tint="-0.499984740745262"/>
        <bgColor indexed="64"/>
      </patternFill>
    </fill>
  </fills>
  <borders count="196">
    <border>
      <left/>
      <right/>
      <top/>
      <bottom/>
      <diagonal/>
    </border>
    <border>
      <left/>
      <right style="thin">
        <color indexed="55"/>
      </right>
      <top/>
      <bottom style="thin">
        <color indexed="55"/>
      </bottom>
      <diagonal/>
    </border>
    <border>
      <left/>
      <right/>
      <top/>
      <bottom style="thin">
        <color indexed="55"/>
      </bottom>
      <diagonal/>
    </border>
    <border>
      <left style="thin">
        <color indexed="55"/>
      </left>
      <right/>
      <top/>
      <bottom style="thin">
        <color indexed="55"/>
      </bottom>
      <diagonal/>
    </border>
    <border>
      <left/>
      <right style="thin">
        <color indexed="55"/>
      </right>
      <top/>
      <bottom/>
      <diagonal/>
    </border>
    <border>
      <left style="thin">
        <color indexed="55"/>
      </left>
      <right/>
      <top/>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55"/>
      </left>
      <right/>
      <top style="thin">
        <color indexed="55"/>
      </top>
      <bottom style="thin">
        <color indexed="55"/>
      </bottom>
      <diagonal/>
    </border>
    <border>
      <left/>
      <right style="thin">
        <color indexed="55"/>
      </right>
      <top style="thin">
        <color indexed="55"/>
      </top>
      <bottom/>
      <diagonal/>
    </border>
    <border>
      <left/>
      <right/>
      <top style="thin">
        <color indexed="55"/>
      </top>
      <bottom/>
      <diagonal/>
    </border>
    <border>
      <left style="thin">
        <color indexed="55"/>
      </left>
      <right/>
      <top style="thin">
        <color indexed="55"/>
      </top>
      <bottom/>
      <diagonal/>
    </border>
    <border>
      <left/>
      <right/>
      <top/>
      <bottom style="double">
        <color indexed="55"/>
      </bottom>
      <diagonal/>
    </border>
    <border>
      <left/>
      <right/>
      <top/>
      <bottom style="medium">
        <color indexed="55"/>
      </bottom>
      <diagonal/>
    </border>
    <border>
      <left/>
      <right/>
      <top/>
      <bottom style="thin">
        <color indexed="22"/>
      </bottom>
      <diagonal/>
    </border>
    <border>
      <left/>
      <right/>
      <top style="thin">
        <color indexed="22"/>
      </top>
      <bottom/>
      <diagonal/>
    </border>
    <border>
      <left/>
      <right style="medium">
        <color theme="5"/>
      </right>
      <top style="medium">
        <color theme="5"/>
      </top>
      <bottom style="medium">
        <color theme="5"/>
      </bottom>
      <diagonal/>
    </border>
    <border>
      <left/>
      <right/>
      <top style="medium">
        <color theme="5"/>
      </top>
      <bottom style="medium">
        <color theme="5"/>
      </bottom>
      <diagonal/>
    </border>
    <border>
      <left style="medium">
        <color theme="5"/>
      </left>
      <right/>
      <top style="medium">
        <color theme="5"/>
      </top>
      <bottom style="medium">
        <color theme="5"/>
      </bottom>
      <diagonal/>
    </border>
    <border>
      <left/>
      <right style="medium">
        <color theme="5"/>
      </right>
      <top/>
      <bottom/>
      <diagonal/>
    </border>
    <border>
      <left/>
      <right/>
      <top style="double">
        <color indexed="55"/>
      </top>
      <bottom style="thin">
        <color indexed="55"/>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ouble">
        <color indexed="55"/>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right/>
      <top/>
      <bottom style="thin">
        <color indexed="8"/>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dotted">
        <color indexed="55"/>
      </left>
      <right/>
      <top/>
      <bottom style="double">
        <color indexed="55"/>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style="medium">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top style="hair">
        <color indexed="64"/>
      </top>
      <bottom style="hair">
        <color indexed="64"/>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medium">
        <color indexed="64"/>
      </left>
      <right style="hair">
        <color indexed="64"/>
      </right>
      <top/>
      <bottom style="hair">
        <color indexed="64"/>
      </bottom>
      <diagonal/>
    </border>
    <border>
      <left/>
      <right/>
      <top style="thin">
        <color theme="0" tint="-0.24994659260841701"/>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indexed="64"/>
      </left>
      <right style="hair">
        <color indexed="64"/>
      </right>
      <top style="hair">
        <color indexed="64"/>
      </top>
      <bottom/>
      <diagonal/>
    </border>
    <border>
      <left/>
      <right/>
      <top style="thin">
        <color auto="1"/>
      </top>
      <bottom style="thin">
        <color auto="1"/>
      </bottom>
      <diagonal/>
    </border>
    <border>
      <left/>
      <right/>
      <top style="thin">
        <color auto="1"/>
      </top>
      <bottom/>
      <diagonal/>
    </border>
    <border>
      <left/>
      <right style="hair">
        <color indexed="64"/>
      </right>
      <top style="hair">
        <color indexed="64"/>
      </top>
      <bottom/>
      <diagonal/>
    </border>
    <border>
      <left/>
      <right style="hair">
        <color indexed="64"/>
      </right>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theme="0" tint="-0.24994659260841701"/>
      </top>
      <bottom/>
      <diagonal/>
    </border>
    <border>
      <left/>
      <right/>
      <top/>
      <bottom style="medium">
        <color theme="0" tint="-0.2499465926084170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indexed="55"/>
      </right>
      <top style="thin">
        <color indexed="55"/>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64"/>
      </top>
      <bottom/>
      <diagonal/>
    </border>
    <border>
      <left style="thin">
        <color indexed="55"/>
      </left>
      <right/>
      <top style="thin">
        <color theme="0" tint="-0.34998626667073579"/>
      </top>
      <bottom style="thin">
        <color indexed="55"/>
      </bottom>
      <diagonal/>
    </border>
    <border>
      <left/>
      <right/>
      <top style="thin">
        <color theme="0" tint="-0.34998626667073579"/>
      </top>
      <bottom style="thin">
        <color indexed="55"/>
      </bottom>
      <diagonal/>
    </border>
    <border>
      <left/>
      <right style="thin">
        <color indexed="55"/>
      </right>
      <top style="thin">
        <color theme="0" tint="-0.34998626667073579"/>
      </top>
      <bottom style="thin">
        <color indexed="55"/>
      </bottom>
      <diagonal/>
    </border>
    <border>
      <left/>
      <right/>
      <top/>
      <bottom style="double">
        <color theme="0" tint="-0.24994659260841701"/>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bottom style="thin">
        <color theme="0" tint="-0.34998626667073579"/>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right/>
      <top/>
      <bottom style="thin">
        <color auto="1"/>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theme="0" tint="-0.34998626667073579"/>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diagonal/>
    </border>
    <border>
      <left/>
      <right/>
      <top style="thin">
        <color auto="1"/>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double">
        <color auto="1"/>
      </left>
      <right/>
      <top style="thin">
        <color auto="1"/>
      </top>
      <bottom style="thin">
        <color auto="1"/>
      </bottom>
      <diagonal/>
    </border>
    <border>
      <left style="double">
        <color auto="1"/>
      </left>
      <right/>
      <top style="thin">
        <color auto="1"/>
      </top>
      <bottom/>
      <diagonal/>
    </border>
    <border>
      <left/>
      <right style="double">
        <color auto="1"/>
      </right>
      <top style="thin">
        <color auto="1"/>
      </top>
      <bottom style="thin">
        <color auto="1"/>
      </bottom>
      <diagonal/>
    </border>
    <border>
      <left style="thin">
        <color auto="1"/>
      </left>
      <right style="thin">
        <color auto="1"/>
      </right>
      <top style="thin">
        <color auto="1"/>
      </top>
      <bottom style="thin">
        <color auto="1"/>
      </bottom>
      <diagonal/>
    </border>
    <border>
      <left style="double">
        <color auto="1"/>
      </left>
      <right/>
      <top/>
      <bottom style="thin">
        <color auto="1"/>
      </bottom>
      <diagonal/>
    </border>
    <border>
      <left/>
      <right style="double">
        <color auto="1"/>
      </right>
      <top/>
      <bottom style="thin">
        <color auto="1"/>
      </bottom>
      <diagonal/>
    </border>
    <border>
      <left/>
      <right style="double">
        <color auto="1"/>
      </right>
      <top style="thin">
        <color auto="1"/>
      </top>
      <bottom/>
      <diagonal/>
    </border>
    <border>
      <left style="double">
        <color auto="1"/>
      </left>
      <right/>
      <top/>
      <bottom/>
      <diagonal/>
    </border>
    <border>
      <left/>
      <right style="double">
        <color auto="1"/>
      </right>
      <top/>
      <bottom/>
      <diagonal/>
    </border>
    <border>
      <left style="thin">
        <color auto="1"/>
      </left>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right/>
      <top/>
      <bottom style="thin">
        <color theme="0" tint="-0.24994659260841701"/>
      </bottom>
      <diagonal/>
    </border>
    <border>
      <left/>
      <right/>
      <top/>
      <bottom style="thin">
        <color theme="0" tint="-0.249977111117893"/>
      </bottom>
      <diagonal/>
    </border>
    <border>
      <left style="hair">
        <color auto="1"/>
      </left>
      <right style="medium">
        <color auto="1"/>
      </right>
      <top style="medium">
        <color auto="1"/>
      </top>
      <bottom style="hair">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auto="1"/>
      </right>
      <top/>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21">
    <xf numFmtId="0" fontId="0" fillId="0" borderId="0">
      <alignment vertical="center"/>
    </xf>
    <xf numFmtId="0" fontId="1" fillId="0" borderId="0">
      <alignment vertical="center"/>
    </xf>
    <xf numFmtId="0" fontId="1" fillId="0" borderId="0"/>
    <xf numFmtId="0" fontId="3" fillId="0" borderId="0" applyNumberFormat="0" applyFill="0" applyBorder="0" applyAlignment="0" applyProtection="0">
      <alignment vertical="top"/>
      <protection locked="0"/>
    </xf>
    <xf numFmtId="49" fontId="6" fillId="0" borderId="0"/>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38" fontId="8" fillId="0" borderId="0" applyFont="0" applyFill="0" applyBorder="0" applyAlignment="0" applyProtection="0">
      <alignment vertical="center"/>
    </xf>
    <xf numFmtId="38" fontId="58" fillId="0" borderId="0" applyFont="0" applyFill="0" applyBorder="0" applyAlignment="0" applyProtection="0">
      <alignment vertical="center"/>
    </xf>
    <xf numFmtId="0" fontId="1" fillId="0" borderId="0"/>
    <xf numFmtId="0" fontId="1" fillId="0" borderId="0">
      <alignment vertical="center"/>
    </xf>
    <xf numFmtId="0" fontId="1" fillId="0" borderId="0"/>
    <xf numFmtId="0" fontId="84" fillId="0" borderId="0">
      <alignment vertical="center"/>
    </xf>
    <xf numFmtId="0" fontId="87" fillId="0" borderId="0" applyNumberFormat="0" applyFill="0" applyBorder="0" applyAlignment="0" applyProtection="0">
      <alignment vertical="center"/>
    </xf>
    <xf numFmtId="0" fontId="1" fillId="0" borderId="0"/>
    <xf numFmtId="0" fontId="1" fillId="0" borderId="0"/>
  </cellStyleXfs>
  <cellXfs count="2443">
    <xf numFmtId="0" fontId="0" fillId="0" borderId="0" xfId="0">
      <alignment vertical="center"/>
    </xf>
    <xf numFmtId="0" fontId="1" fillId="0" borderId="0" xfId="2"/>
    <xf numFmtId="0" fontId="1" fillId="0" borderId="0" xfId="2" applyAlignment="1">
      <alignment vertical="center"/>
    </xf>
    <xf numFmtId="0" fontId="7" fillId="0" borderId="0" xfId="2" applyFont="1" applyAlignment="1">
      <alignment vertical="center"/>
    </xf>
    <xf numFmtId="0" fontId="8" fillId="0" borderId="0" xfId="2" applyFont="1" applyAlignment="1">
      <alignment vertical="center"/>
    </xf>
    <xf numFmtId="0" fontId="10" fillId="4" borderId="12" xfId="3" applyFont="1" applyFill="1" applyBorder="1" applyAlignment="1" applyProtection="1">
      <alignment vertical="center"/>
      <protection locked="0"/>
    </xf>
    <xf numFmtId="0" fontId="9" fillId="4" borderId="12" xfId="2" applyFont="1" applyFill="1" applyBorder="1" applyAlignment="1" applyProtection="1">
      <alignment vertical="center"/>
      <protection locked="0"/>
    </xf>
    <xf numFmtId="0" fontId="1" fillId="4" borderId="12" xfId="2" applyFill="1" applyBorder="1" applyProtection="1">
      <protection locked="0"/>
    </xf>
    <xf numFmtId="0" fontId="12" fillId="0" borderId="0" xfId="2" applyFont="1" applyAlignment="1">
      <alignment vertical="center"/>
    </xf>
    <xf numFmtId="0" fontId="8" fillId="0" borderId="0" xfId="11">
      <alignment vertical="center"/>
    </xf>
    <xf numFmtId="0" fontId="1" fillId="0" borderId="0" xfId="2" applyAlignment="1" applyProtection="1">
      <alignment vertical="center"/>
      <protection locked="0"/>
    </xf>
    <xf numFmtId="49" fontId="1" fillId="0" borderId="0" xfId="2" applyNumberFormat="1"/>
    <xf numFmtId="49" fontId="7" fillId="0" borderId="0" xfId="2" applyNumberFormat="1" applyFont="1"/>
    <xf numFmtId="0" fontId="7" fillId="0" borderId="0" xfId="2" applyFont="1"/>
    <xf numFmtId="49" fontId="13" fillId="0" borderId="0" xfId="2" applyNumberFormat="1" applyFont="1"/>
    <xf numFmtId="49" fontId="14" fillId="0" borderId="0" xfId="2" applyNumberFormat="1" applyFont="1" applyAlignment="1">
      <alignment horizontal="center"/>
    </xf>
    <xf numFmtId="0" fontId="7" fillId="0" borderId="0" xfId="10" applyFont="1">
      <alignment vertical="center"/>
    </xf>
    <xf numFmtId="0" fontId="7" fillId="0" borderId="0" xfId="10" applyFont="1" applyAlignment="1">
      <alignment horizontal="center" vertical="center"/>
    </xf>
    <xf numFmtId="0" fontId="7" fillId="0" borderId="50" xfId="10" applyFont="1" applyBorder="1">
      <alignment vertical="center"/>
    </xf>
    <xf numFmtId="0" fontId="7" fillId="0" borderId="51" xfId="10" applyFont="1" applyBorder="1">
      <alignment vertical="center"/>
    </xf>
    <xf numFmtId="0" fontId="7" fillId="0" borderId="51" xfId="10" applyFont="1" applyBorder="1" applyAlignment="1" applyProtection="1">
      <alignment horizontal="center" vertical="center"/>
      <protection locked="0"/>
    </xf>
    <xf numFmtId="0" fontId="7" fillId="0" borderId="51" xfId="10" quotePrefix="1" applyFont="1" applyBorder="1">
      <alignment vertical="center"/>
    </xf>
    <xf numFmtId="0" fontId="7" fillId="0" borderId="51" xfId="10" applyFont="1" applyBorder="1" applyProtection="1">
      <alignment vertical="center"/>
      <protection locked="0"/>
    </xf>
    <xf numFmtId="0" fontId="7" fillId="9" borderId="51" xfId="10" applyFont="1" applyFill="1" applyBorder="1" applyProtection="1">
      <alignment vertical="center"/>
      <protection locked="0"/>
    </xf>
    <xf numFmtId="0" fontId="7" fillId="9" borderId="51" xfId="10" applyFont="1" applyFill="1" applyBorder="1">
      <alignment vertical="center"/>
    </xf>
    <xf numFmtId="0" fontId="7" fillId="9" borderId="0" xfId="10" applyFont="1" applyFill="1" applyAlignment="1">
      <alignment horizontal="center" vertical="center"/>
    </xf>
    <xf numFmtId="0" fontId="7" fillId="9" borderId="51" xfId="10" applyFont="1" applyFill="1" applyBorder="1" applyAlignment="1" applyProtection="1">
      <alignment horizontal="center" vertical="center"/>
      <protection locked="0"/>
    </xf>
    <xf numFmtId="0" fontId="7" fillId="9" borderId="51" xfId="10" quotePrefix="1" applyFont="1" applyFill="1" applyBorder="1">
      <alignment vertical="center"/>
    </xf>
    <xf numFmtId="0" fontId="7" fillId="9" borderId="52" xfId="10" applyFont="1" applyFill="1" applyBorder="1">
      <alignment vertical="center"/>
    </xf>
    <xf numFmtId="0" fontId="7" fillId="0" borderId="51" xfId="10" applyFont="1" applyBorder="1" applyAlignment="1">
      <alignment vertical="center" wrapText="1"/>
    </xf>
    <xf numFmtId="0" fontId="7" fillId="0" borderId="53" xfId="10" applyFont="1" applyBorder="1">
      <alignment vertical="center"/>
    </xf>
    <xf numFmtId="0" fontId="7" fillId="0" borderId="0" xfId="9" applyFont="1">
      <alignment vertical="center"/>
    </xf>
    <xf numFmtId="0" fontId="7" fillId="9" borderId="54" xfId="9" applyFont="1" applyFill="1" applyBorder="1" applyProtection="1">
      <alignment vertical="center"/>
      <protection locked="0"/>
    </xf>
    <xf numFmtId="0" fontId="7" fillId="9" borderId="51" xfId="9" applyFont="1" applyFill="1" applyBorder="1" applyProtection="1">
      <alignment vertical="center"/>
      <protection locked="0"/>
    </xf>
    <xf numFmtId="0" fontId="7" fillId="9" borderId="51" xfId="9" applyFont="1" applyFill="1" applyBorder="1">
      <alignment vertical="center"/>
    </xf>
    <xf numFmtId="0" fontId="7" fillId="9" borderId="55" xfId="9" applyFont="1" applyFill="1" applyBorder="1">
      <alignment vertical="center"/>
    </xf>
    <xf numFmtId="0" fontId="7" fillId="9" borderId="51" xfId="9" quotePrefix="1" applyFont="1" applyFill="1" applyBorder="1" applyProtection="1">
      <alignment vertical="center"/>
      <protection locked="0"/>
    </xf>
    <xf numFmtId="0" fontId="7" fillId="0" borderId="56" xfId="9" applyFont="1" applyBorder="1">
      <alignment vertical="center"/>
    </xf>
    <xf numFmtId="0" fontId="7" fillId="0" borderId="53" xfId="9" applyFont="1" applyBorder="1">
      <alignment vertical="center"/>
    </xf>
    <xf numFmtId="0" fontId="7" fillId="0" borderId="57" xfId="9" applyFont="1" applyBorder="1">
      <alignment vertical="center"/>
    </xf>
    <xf numFmtId="0" fontId="18" fillId="0" borderId="0" xfId="2" applyFont="1"/>
    <xf numFmtId="0" fontId="23" fillId="0" borderId="0" xfId="3" applyFont="1" applyAlignment="1" applyProtection="1">
      <alignment vertical="center"/>
    </xf>
    <xf numFmtId="0" fontId="22" fillId="0" borderId="0" xfId="11" applyFont="1">
      <alignment vertical="center"/>
    </xf>
    <xf numFmtId="0" fontId="16" fillId="0" borderId="0" xfId="1" applyFont="1">
      <alignment vertical="center"/>
    </xf>
    <xf numFmtId="0" fontId="18" fillId="0" borderId="0" xfId="1" applyFont="1">
      <alignment vertical="center"/>
    </xf>
    <xf numFmtId="0" fontId="25" fillId="0" borderId="0" xfId="3" applyFont="1" applyFill="1" applyAlignment="1" applyProtection="1">
      <alignment horizontal="center" vertical="center"/>
    </xf>
    <xf numFmtId="0" fontId="20" fillId="0" borderId="0" xfId="1" applyFont="1">
      <alignment vertical="center"/>
    </xf>
    <xf numFmtId="0" fontId="26" fillId="3" borderId="11" xfId="1" applyFont="1" applyFill="1" applyBorder="1">
      <alignment vertical="center"/>
    </xf>
    <xf numFmtId="0" fontId="27" fillId="3" borderId="10" xfId="1" applyFont="1" applyFill="1" applyBorder="1">
      <alignment vertical="center"/>
    </xf>
    <xf numFmtId="0" fontId="18" fillId="3" borderId="10" xfId="1" applyFont="1" applyFill="1" applyBorder="1">
      <alignment vertical="center"/>
    </xf>
    <xf numFmtId="0" fontId="20" fillId="3" borderId="10" xfId="1" applyFont="1" applyFill="1" applyBorder="1">
      <alignment vertical="center"/>
    </xf>
    <xf numFmtId="0" fontId="20" fillId="3" borderId="9" xfId="1" applyFont="1" applyFill="1" applyBorder="1">
      <alignment vertical="center"/>
    </xf>
    <xf numFmtId="0" fontId="18" fillId="2" borderId="11" xfId="1" applyFont="1" applyFill="1" applyBorder="1">
      <alignment vertical="center"/>
    </xf>
    <xf numFmtId="0" fontId="21" fillId="2" borderId="10" xfId="1" applyFont="1" applyFill="1" applyBorder="1">
      <alignment vertical="center"/>
    </xf>
    <xf numFmtId="0" fontId="18" fillId="2" borderId="10" xfId="1" applyFont="1" applyFill="1" applyBorder="1">
      <alignment vertical="center"/>
    </xf>
    <xf numFmtId="0" fontId="20" fillId="2" borderId="10" xfId="1" applyFont="1" applyFill="1" applyBorder="1">
      <alignment vertical="center"/>
    </xf>
    <xf numFmtId="0" fontId="20" fillId="2" borderId="9" xfId="1" applyFont="1" applyFill="1" applyBorder="1">
      <alignment vertical="center"/>
    </xf>
    <xf numFmtId="0" fontId="18" fillId="2" borderId="3" xfId="1" applyFont="1" applyFill="1" applyBorder="1">
      <alignment vertical="center"/>
    </xf>
    <xf numFmtId="0" fontId="21" fillId="2" borderId="2" xfId="1" applyFont="1" applyFill="1" applyBorder="1">
      <alignment vertical="center"/>
    </xf>
    <xf numFmtId="0" fontId="18" fillId="2" borderId="2" xfId="1" applyFont="1" applyFill="1" applyBorder="1">
      <alignment vertical="center"/>
    </xf>
    <xf numFmtId="0" fontId="20" fillId="2" borderId="2" xfId="1" applyFont="1" applyFill="1" applyBorder="1">
      <alignment vertical="center"/>
    </xf>
    <xf numFmtId="0" fontId="18" fillId="0" borderId="5" xfId="1" applyFont="1" applyBorder="1">
      <alignment vertical="center"/>
    </xf>
    <xf numFmtId="0" fontId="21" fillId="0" borderId="0" xfId="1" applyFont="1">
      <alignment vertical="center"/>
    </xf>
    <xf numFmtId="0" fontId="20" fillId="0" borderId="4" xfId="1" applyFont="1" applyBorder="1">
      <alignment vertical="center"/>
    </xf>
    <xf numFmtId="0" fontId="17" fillId="0" borderId="0" xfId="1" applyFont="1">
      <alignment vertical="center"/>
    </xf>
    <xf numFmtId="0" fontId="18" fillId="0" borderId="3" xfId="1" applyFont="1" applyBorder="1">
      <alignment vertical="center"/>
    </xf>
    <xf numFmtId="0" fontId="17" fillId="0" borderId="2" xfId="1" applyFont="1" applyBorder="1">
      <alignment vertical="center"/>
    </xf>
    <xf numFmtId="0" fontId="23" fillId="0" borderId="2" xfId="3" applyFont="1" applyBorder="1" applyAlignment="1" applyProtection="1">
      <alignment vertical="center"/>
    </xf>
    <xf numFmtId="0" fontId="18" fillId="0" borderId="2" xfId="1" applyFont="1" applyBorder="1">
      <alignment vertical="center"/>
    </xf>
    <xf numFmtId="0" fontId="20" fillId="0" borderId="2" xfId="1" applyFont="1" applyBorder="1">
      <alignment vertical="center"/>
    </xf>
    <xf numFmtId="0" fontId="20" fillId="0" borderId="1" xfId="1" applyFont="1" applyBorder="1">
      <alignment vertical="center"/>
    </xf>
    <xf numFmtId="0" fontId="17" fillId="3" borderId="10" xfId="1" applyFont="1" applyFill="1" applyBorder="1">
      <alignment vertical="center"/>
    </xf>
    <xf numFmtId="0" fontId="18" fillId="2" borderId="9" xfId="1" applyFont="1" applyFill="1" applyBorder="1">
      <alignment vertical="center"/>
    </xf>
    <xf numFmtId="0" fontId="18" fillId="2" borderId="5" xfId="1" applyFont="1" applyFill="1" applyBorder="1">
      <alignment vertical="center"/>
    </xf>
    <xf numFmtId="0" fontId="21" fillId="2" borderId="0" xfId="1" applyFont="1" applyFill="1">
      <alignment vertical="center"/>
    </xf>
    <xf numFmtId="0" fontId="18" fillId="2" borderId="0" xfId="1" applyFont="1" applyFill="1">
      <alignment vertical="center"/>
    </xf>
    <xf numFmtId="0" fontId="20" fillId="2" borderId="0" xfId="1" applyFont="1" applyFill="1">
      <alignment vertical="center"/>
    </xf>
    <xf numFmtId="0" fontId="18" fillId="2" borderId="4" xfId="1" applyFont="1" applyFill="1" applyBorder="1">
      <alignment vertical="center"/>
    </xf>
    <xf numFmtId="0" fontId="18" fillId="2" borderId="1" xfId="1" applyFont="1" applyFill="1" applyBorder="1">
      <alignment vertical="center"/>
    </xf>
    <xf numFmtId="0" fontId="18" fillId="0" borderId="11" xfId="1" applyFont="1" applyBorder="1">
      <alignment vertical="center"/>
    </xf>
    <xf numFmtId="0" fontId="21" fillId="0" borderId="10" xfId="1" applyFont="1" applyBorder="1">
      <alignment vertical="center"/>
    </xf>
    <xf numFmtId="0" fontId="18" fillId="0" borderId="10" xfId="1" applyFont="1" applyBorder="1">
      <alignment vertical="center"/>
    </xf>
    <xf numFmtId="0" fontId="18" fillId="0" borderId="9" xfId="1" applyFont="1" applyBorder="1">
      <alignment vertical="center"/>
    </xf>
    <xf numFmtId="0" fontId="20" fillId="0" borderId="11" xfId="1" applyFont="1" applyBorder="1">
      <alignment vertical="center"/>
    </xf>
    <xf numFmtId="0" fontId="18" fillId="0" borderId="4" xfId="1" applyFont="1" applyBorder="1">
      <alignment vertical="center"/>
    </xf>
    <xf numFmtId="0" fontId="18" fillId="0" borderId="0" xfId="1" quotePrefix="1" applyFont="1" applyAlignment="1">
      <alignment horizontal="center" vertical="center"/>
    </xf>
    <xf numFmtId="0" fontId="22" fillId="0" borderId="0" xfId="1" applyFont="1">
      <alignment vertical="center"/>
    </xf>
    <xf numFmtId="0" fontId="23" fillId="0" borderId="0" xfId="3" applyFont="1" applyBorder="1" applyAlignment="1" applyProtection="1">
      <alignment vertical="center"/>
    </xf>
    <xf numFmtId="0" fontId="23" fillId="0" borderId="0" xfId="3" applyFont="1" applyAlignment="1" applyProtection="1"/>
    <xf numFmtId="0" fontId="18" fillId="0" borderId="0" xfId="2" applyFont="1" applyAlignment="1">
      <alignment vertical="center"/>
    </xf>
    <xf numFmtId="0" fontId="23" fillId="0" borderId="4" xfId="3" applyFont="1" applyBorder="1" applyAlignment="1" applyProtection="1"/>
    <xf numFmtId="0" fontId="20" fillId="0" borderId="5" xfId="1" applyFont="1" applyBorder="1">
      <alignment vertical="center"/>
    </xf>
    <xf numFmtId="0" fontId="24" fillId="0" borderId="0" xfId="3" applyFont="1" applyBorder="1" applyAlignment="1" applyProtection="1">
      <alignment vertical="center"/>
    </xf>
    <xf numFmtId="0" fontId="28" fillId="0" borderId="0" xfId="3" applyFont="1" applyBorder="1" applyAlignment="1" applyProtection="1">
      <alignment vertical="center"/>
    </xf>
    <xf numFmtId="0" fontId="22" fillId="0" borderId="4" xfId="11" applyFont="1" applyBorder="1">
      <alignment vertical="center"/>
    </xf>
    <xf numFmtId="0" fontId="24" fillId="0" borderId="0" xfId="1" applyFont="1">
      <alignment vertical="center"/>
    </xf>
    <xf numFmtId="0" fontId="22" fillId="0" borderId="0" xfId="2" applyFont="1" applyAlignment="1">
      <alignment vertical="center"/>
    </xf>
    <xf numFmtId="0" fontId="18" fillId="0" borderId="4" xfId="2" applyFont="1" applyBorder="1" applyAlignment="1">
      <alignment vertical="center"/>
    </xf>
    <xf numFmtId="0" fontId="18" fillId="0" borderId="1" xfId="1" applyFont="1" applyBorder="1">
      <alignment vertical="center"/>
    </xf>
    <xf numFmtId="0" fontId="18" fillId="3" borderId="9" xfId="1" applyFont="1" applyFill="1" applyBorder="1">
      <alignment vertical="center"/>
    </xf>
    <xf numFmtId="0" fontId="18" fillId="2" borderId="8" xfId="1" applyFont="1" applyFill="1" applyBorder="1">
      <alignment vertical="center"/>
    </xf>
    <xf numFmtId="0" fontId="21" fillId="2" borderId="7" xfId="1" applyFont="1" applyFill="1" applyBorder="1">
      <alignment vertical="center"/>
    </xf>
    <xf numFmtId="0" fontId="18" fillId="2" borderId="7" xfId="1" applyFont="1" applyFill="1" applyBorder="1">
      <alignment vertical="center"/>
    </xf>
    <xf numFmtId="0" fontId="20" fillId="2" borderId="7" xfId="1" applyFont="1" applyFill="1" applyBorder="1">
      <alignment vertical="center"/>
    </xf>
    <xf numFmtId="0" fontId="18" fillId="2" borderId="6" xfId="1" applyFont="1" applyFill="1" applyBorder="1">
      <alignment vertical="center"/>
    </xf>
    <xf numFmtId="0" fontId="22" fillId="0" borderId="2" xfId="1" applyFont="1" applyBorder="1">
      <alignment vertical="center"/>
    </xf>
    <xf numFmtId="0" fontId="30" fillId="0" borderId="0" xfId="1" applyFont="1">
      <alignment vertical="center"/>
    </xf>
    <xf numFmtId="0" fontId="32" fillId="0" borderId="0" xfId="1" applyFont="1">
      <alignment vertical="center"/>
    </xf>
    <xf numFmtId="0" fontId="17" fillId="0" borderId="0" xfId="2" applyFont="1"/>
    <xf numFmtId="0" fontId="32" fillId="0" borderId="0" xfId="1" applyFont="1" applyAlignment="1">
      <alignment horizontal="center" vertical="center"/>
    </xf>
    <xf numFmtId="0" fontId="22" fillId="4" borderId="12" xfId="2" applyFont="1" applyFill="1" applyBorder="1" applyAlignment="1" applyProtection="1">
      <alignment vertical="center"/>
      <protection locked="0"/>
    </xf>
    <xf numFmtId="0" fontId="29" fillId="0" borderId="0" xfId="1" applyFont="1" applyAlignment="1">
      <alignment horizontal="center" vertical="center"/>
    </xf>
    <xf numFmtId="0" fontId="34" fillId="0" borderId="0" xfId="2" applyFont="1" applyAlignment="1">
      <alignment vertical="center"/>
    </xf>
    <xf numFmtId="0" fontId="23" fillId="4" borderId="12" xfId="3" applyFont="1" applyFill="1" applyBorder="1" applyAlignment="1" applyProtection="1">
      <alignment vertical="center"/>
      <protection locked="0"/>
    </xf>
    <xf numFmtId="0" fontId="22" fillId="4" borderId="49" xfId="2" applyFont="1" applyFill="1" applyBorder="1" applyAlignment="1" applyProtection="1">
      <alignment vertical="center"/>
      <protection locked="0"/>
    </xf>
    <xf numFmtId="0" fontId="37" fillId="0" borderId="0" xfId="2" applyFont="1" applyAlignment="1">
      <alignment vertical="center"/>
    </xf>
    <xf numFmtId="0" fontId="31" fillId="0" borderId="0" xfId="3" applyFont="1" applyAlignment="1" applyProtection="1">
      <alignment horizontal="center" vertical="center"/>
    </xf>
    <xf numFmtId="49" fontId="22" fillId="0" borderId="0" xfId="1" quotePrefix="1" applyNumberFormat="1" applyFont="1" applyAlignment="1">
      <alignment horizontal="right" vertical="center"/>
    </xf>
    <xf numFmtId="0" fontId="18" fillId="0" borderId="0" xfId="1" applyFont="1" applyAlignment="1">
      <alignment horizontal="right" vertical="center"/>
    </xf>
    <xf numFmtId="0" fontId="22" fillId="0" borderId="0" xfId="6" applyFont="1">
      <alignment vertical="center"/>
    </xf>
    <xf numFmtId="0" fontId="22" fillId="0" borderId="55" xfId="11" applyFont="1" applyBorder="1" applyAlignment="1">
      <alignment horizontal="center" vertical="center"/>
    </xf>
    <xf numFmtId="0" fontId="22" fillId="0" borderId="51" xfId="11" applyFont="1" applyBorder="1">
      <alignment vertical="center"/>
    </xf>
    <xf numFmtId="0" fontId="22" fillId="0" borderId="51" xfId="6" applyFont="1" applyBorder="1">
      <alignment vertical="center"/>
    </xf>
    <xf numFmtId="0" fontId="22" fillId="6" borderId="51" xfId="11" applyFont="1" applyFill="1" applyBorder="1">
      <alignment vertical="center"/>
    </xf>
    <xf numFmtId="0" fontId="22" fillId="6" borderId="51" xfId="6" applyFont="1" applyFill="1" applyBorder="1">
      <alignment vertical="center"/>
    </xf>
    <xf numFmtId="0" fontId="38" fillId="6" borderId="51" xfId="11" applyFont="1" applyFill="1" applyBorder="1">
      <alignment vertical="center"/>
    </xf>
    <xf numFmtId="0" fontId="37" fillId="6" borderId="51" xfId="6" applyFont="1" applyFill="1" applyBorder="1">
      <alignment vertical="center"/>
    </xf>
    <xf numFmtId="0" fontId="22" fillId="0" borderId="51" xfId="6" applyFont="1" applyBorder="1" applyProtection="1">
      <alignment vertical="center"/>
      <protection locked="0"/>
    </xf>
    <xf numFmtId="0" fontId="38" fillId="0" borderId="51" xfId="11" applyFont="1" applyBorder="1">
      <alignment vertical="center"/>
    </xf>
    <xf numFmtId="0" fontId="22" fillId="6" borderId="51" xfId="6" applyFont="1" applyFill="1" applyBorder="1" applyAlignment="1">
      <alignment vertical="center" wrapText="1"/>
    </xf>
    <xf numFmtId="0" fontId="39" fillId="0" borderId="51" xfId="11" applyFont="1" applyBorder="1">
      <alignment vertical="center"/>
    </xf>
    <xf numFmtId="180" fontId="22" fillId="0" borderId="51" xfId="6" applyNumberFormat="1" applyFont="1" applyBorder="1">
      <alignment vertical="center"/>
    </xf>
    <xf numFmtId="177" fontId="22" fillId="0" borderId="51" xfId="6" applyNumberFormat="1" applyFont="1" applyBorder="1">
      <alignment vertical="center"/>
    </xf>
    <xf numFmtId="183" fontId="22" fillId="0" borderId="51" xfId="6" applyNumberFormat="1" applyFont="1" applyBorder="1">
      <alignment vertical="center"/>
    </xf>
    <xf numFmtId="183" fontId="22" fillId="0" borderId="51" xfId="6" applyNumberFormat="1" applyFont="1" applyBorder="1" applyProtection="1">
      <alignment vertical="center"/>
      <protection locked="0"/>
    </xf>
    <xf numFmtId="14" fontId="22" fillId="0" borderId="51" xfId="6" applyNumberFormat="1" applyFont="1" applyBorder="1">
      <alignment vertical="center"/>
    </xf>
    <xf numFmtId="0" fontId="22" fillId="0" borderId="59" xfId="11" applyFont="1" applyBorder="1">
      <alignment vertical="center"/>
    </xf>
    <xf numFmtId="0" fontId="22" fillId="0" borderId="59" xfId="6" applyFont="1" applyBorder="1">
      <alignment vertical="center"/>
    </xf>
    <xf numFmtId="0" fontId="22" fillId="0" borderId="52" xfId="6" applyFont="1" applyBorder="1">
      <alignment vertical="center"/>
    </xf>
    <xf numFmtId="0" fontId="22" fillId="11" borderId="51" xfId="11" applyFont="1" applyFill="1" applyBorder="1">
      <alignment vertical="center"/>
    </xf>
    <xf numFmtId="0" fontId="37" fillId="0" borderId="51" xfId="6" applyFont="1" applyBorder="1">
      <alignment vertical="center"/>
    </xf>
    <xf numFmtId="0" fontId="39" fillId="6" borderId="51" xfId="11" applyFont="1" applyFill="1" applyBorder="1">
      <alignment vertical="center"/>
    </xf>
    <xf numFmtId="0" fontId="39" fillId="10" borderId="51" xfId="11" applyFont="1" applyFill="1" applyBorder="1">
      <alignment vertical="center"/>
    </xf>
    <xf numFmtId="0" fontId="22" fillId="10" borderId="51" xfId="6" applyFont="1" applyFill="1" applyBorder="1">
      <alignment vertical="center"/>
    </xf>
    <xf numFmtId="177" fontId="22" fillId="0" borderId="52" xfId="6" applyNumberFormat="1" applyFont="1" applyBorder="1">
      <alignment vertical="center"/>
    </xf>
    <xf numFmtId="3" fontId="22" fillId="0" borderId="51" xfId="6" applyNumberFormat="1" applyFont="1" applyBorder="1">
      <alignment vertical="center"/>
    </xf>
    <xf numFmtId="0" fontId="22" fillId="0" borderId="58" xfId="6" applyFont="1" applyBorder="1">
      <alignment vertical="center"/>
    </xf>
    <xf numFmtId="0" fontId="22" fillId="0" borderId="61" xfId="11" applyFont="1" applyBorder="1">
      <alignment vertical="center"/>
    </xf>
    <xf numFmtId="0" fontId="22" fillId="0" borderId="61" xfId="6" applyFont="1" applyBorder="1">
      <alignment vertical="center"/>
    </xf>
    <xf numFmtId="0" fontId="22" fillId="0" borderId="52" xfId="11" applyFont="1" applyBorder="1">
      <alignment vertical="center"/>
    </xf>
    <xf numFmtId="183" fontId="22" fillId="0" borderId="52" xfId="6" applyNumberFormat="1" applyFont="1" applyBorder="1">
      <alignment vertical="center"/>
    </xf>
    <xf numFmtId="0" fontId="22" fillId="0" borderId="68" xfId="6" applyFont="1" applyBorder="1">
      <alignment vertical="center"/>
    </xf>
    <xf numFmtId="177" fontId="22" fillId="0" borderId="51" xfId="6" applyNumberFormat="1" applyFont="1" applyBorder="1" applyProtection="1">
      <alignment vertical="center"/>
      <protection locked="0"/>
    </xf>
    <xf numFmtId="0" fontId="22" fillId="0" borderId="65" xfId="6" applyFont="1" applyBorder="1">
      <alignment vertical="center"/>
    </xf>
    <xf numFmtId="0" fontId="22" fillId="0" borderId="60" xfId="11" applyFont="1" applyBorder="1">
      <alignment vertical="center"/>
    </xf>
    <xf numFmtId="0" fontId="22" fillId="0" borderId="60" xfId="6" applyFont="1" applyBorder="1">
      <alignment vertical="center"/>
    </xf>
    <xf numFmtId="183" fontId="22" fillId="0" borderId="61" xfId="6" applyNumberFormat="1" applyFont="1" applyBorder="1">
      <alignment vertical="center"/>
    </xf>
    <xf numFmtId="0" fontId="22" fillId="0" borderId="66" xfId="6" applyFont="1" applyBorder="1">
      <alignment vertical="center"/>
    </xf>
    <xf numFmtId="0" fontId="22" fillId="0" borderId="67" xfId="6" applyFont="1" applyBorder="1">
      <alignment vertical="center"/>
    </xf>
    <xf numFmtId="0" fontId="22" fillId="4" borderId="61" xfId="11" applyFont="1" applyFill="1" applyBorder="1">
      <alignment vertical="center"/>
    </xf>
    <xf numFmtId="0" fontId="22" fillId="4" borderId="51" xfId="11" applyFont="1" applyFill="1" applyBorder="1">
      <alignment vertical="center"/>
    </xf>
    <xf numFmtId="0" fontId="22" fillId="0" borderId="62" xfId="6" applyFont="1" applyBorder="1">
      <alignment vertical="center"/>
    </xf>
    <xf numFmtId="0" fontId="22" fillId="0" borderId="62" xfId="6" applyFont="1" applyBorder="1" applyProtection="1">
      <alignment vertical="center"/>
      <protection locked="0"/>
    </xf>
    <xf numFmtId="0" fontId="22" fillId="4" borderId="60" xfId="11" applyFont="1" applyFill="1" applyBorder="1">
      <alignment vertical="center"/>
    </xf>
    <xf numFmtId="0" fontId="22" fillId="4" borderId="59" xfId="11" applyFont="1" applyFill="1" applyBorder="1">
      <alignment vertical="center"/>
    </xf>
    <xf numFmtId="0" fontId="22" fillId="0" borderId="64" xfId="11" applyFont="1" applyBorder="1">
      <alignment vertical="center"/>
    </xf>
    <xf numFmtId="0" fontId="17" fillId="0" borderId="0" xfId="1" applyFont="1" applyAlignment="1">
      <alignment horizontal="centerContinuous" vertical="center"/>
    </xf>
    <xf numFmtId="0" fontId="40" fillId="4" borderId="12" xfId="2" applyFont="1" applyFill="1" applyBorder="1" applyAlignment="1" applyProtection="1">
      <alignment vertical="center"/>
      <protection locked="0"/>
    </xf>
    <xf numFmtId="0" fontId="41" fillId="4" borderId="12" xfId="2" applyFont="1" applyFill="1" applyBorder="1" applyAlignment="1" applyProtection="1">
      <alignment vertical="center"/>
      <protection locked="0"/>
    </xf>
    <xf numFmtId="0" fontId="42" fillId="4" borderId="12" xfId="2" applyFont="1" applyFill="1" applyBorder="1" applyAlignment="1" applyProtection="1">
      <alignment vertical="center"/>
      <protection locked="0"/>
    </xf>
    <xf numFmtId="0" fontId="43" fillId="4" borderId="12" xfId="3" applyFont="1" applyFill="1" applyBorder="1" applyAlignment="1" applyProtection="1">
      <alignment vertical="center"/>
      <protection locked="0"/>
    </xf>
    <xf numFmtId="0" fontId="44" fillId="4" borderId="12" xfId="3" applyFont="1" applyFill="1" applyBorder="1" applyAlignment="1" applyProtection="1">
      <alignment vertical="center"/>
      <protection locked="0"/>
    </xf>
    <xf numFmtId="0" fontId="41" fillId="0" borderId="0" xfId="2" applyFont="1" applyAlignment="1">
      <alignment vertical="center"/>
    </xf>
    <xf numFmtId="0" fontId="45" fillId="0" borderId="0" xfId="2" applyFont="1" applyAlignment="1">
      <alignment vertical="center"/>
    </xf>
    <xf numFmtId="0" fontId="42" fillId="0" borderId="0" xfId="2" applyFont="1" applyAlignment="1">
      <alignment vertical="center"/>
    </xf>
    <xf numFmtId="0" fontId="41" fillId="0" borderId="0" xfId="2" applyFont="1" applyAlignment="1" applyProtection="1">
      <alignment vertical="center"/>
      <protection locked="0"/>
    </xf>
    <xf numFmtId="0" fontId="47" fillId="0" borderId="0" xfId="2" applyFont="1" applyAlignment="1">
      <alignment vertical="center"/>
    </xf>
    <xf numFmtId="0" fontId="48" fillId="0" borderId="0" xfId="2" applyFont="1" applyAlignment="1">
      <alignment vertical="center"/>
    </xf>
    <xf numFmtId="0" fontId="49" fillId="0" borderId="0" xfId="2" applyFont="1" applyAlignment="1">
      <alignment vertical="center"/>
    </xf>
    <xf numFmtId="0" fontId="46" fillId="0" borderId="0" xfId="2" applyFont="1" applyAlignment="1">
      <alignment vertical="center"/>
    </xf>
    <xf numFmtId="182" fontId="8" fillId="0" borderId="0" xfId="2" applyNumberFormat="1" applyFont="1" applyAlignment="1">
      <alignment horizontal="center" vertical="center"/>
    </xf>
    <xf numFmtId="182" fontId="42" fillId="0" borderId="0" xfId="2" applyNumberFormat="1" applyFont="1" applyAlignment="1">
      <alignment horizontal="right" vertical="center"/>
    </xf>
    <xf numFmtId="0" fontId="42" fillId="0" borderId="0" xfId="2" applyFont="1" applyAlignment="1">
      <alignment horizontal="right" vertical="center"/>
    </xf>
    <xf numFmtId="0" fontId="42" fillId="0" borderId="2" xfId="2" applyFont="1" applyBorder="1" applyAlignment="1">
      <alignment vertical="center"/>
    </xf>
    <xf numFmtId="0" fontId="50" fillId="0" borderId="15" xfId="2" applyFont="1" applyBorder="1" applyAlignment="1">
      <alignment vertical="center"/>
    </xf>
    <xf numFmtId="0" fontId="41" fillId="0" borderId="10" xfId="2" applyFont="1" applyBorder="1" applyAlignment="1">
      <alignment vertical="center"/>
    </xf>
    <xf numFmtId="0" fontId="42" fillId="0" borderId="10" xfId="2" applyFont="1" applyBorder="1" applyAlignment="1">
      <alignment vertical="center"/>
    </xf>
    <xf numFmtId="0" fontId="44" fillId="0" borderId="10" xfId="3" applyFont="1" applyFill="1" applyBorder="1" applyAlignment="1" applyProtection="1">
      <alignment vertical="center"/>
    </xf>
    <xf numFmtId="0" fontId="50" fillId="0" borderId="0" xfId="2" applyFont="1" applyAlignment="1">
      <alignment horizontal="right" vertical="center"/>
    </xf>
    <xf numFmtId="0" fontId="50" fillId="0" borderId="0" xfId="2" applyFont="1" applyAlignment="1">
      <alignment vertical="center"/>
    </xf>
    <xf numFmtId="0" fontId="51" fillId="0" borderId="0" xfId="2" applyFont="1" applyAlignment="1">
      <alignment vertical="center"/>
    </xf>
    <xf numFmtId="0" fontId="15" fillId="0" borderId="0" xfId="3" applyFont="1" applyFill="1" applyBorder="1" applyAlignment="1" applyProtection="1">
      <alignment vertical="center"/>
      <protection locked="0"/>
    </xf>
    <xf numFmtId="0" fontId="44" fillId="0" borderId="0" xfId="3" applyFont="1" applyFill="1" applyBorder="1" applyAlignment="1" applyProtection="1">
      <alignment vertical="center"/>
      <protection locked="0"/>
    </xf>
    <xf numFmtId="0" fontId="49" fillId="0" borderId="0" xfId="2" applyFont="1" applyAlignment="1">
      <alignment horizontal="right" vertical="center"/>
    </xf>
    <xf numFmtId="0" fontId="52" fillId="0" borderId="0" xfId="2" applyFont="1" applyAlignment="1">
      <alignment vertical="center"/>
    </xf>
    <xf numFmtId="0" fontId="44" fillId="0" borderId="0" xfId="3" applyFont="1" applyFill="1" applyBorder="1" applyAlignment="1" applyProtection="1">
      <alignment vertical="center"/>
    </xf>
    <xf numFmtId="0" fontId="8" fillId="0" borderId="0" xfId="2" applyFont="1" applyAlignment="1">
      <alignment horizontal="left" vertical="center"/>
    </xf>
    <xf numFmtId="49" fontId="8" fillId="0" borderId="0" xfId="2" applyNumberFormat="1" applyFont="1" applyAlignment="1">
      <alignment vertical="center"/>
    </xf>
    <xf numFmtId="0" fontId="50" fillId="0" borderId="10" xfId="2" applyFont="1" applyBorder="1" applyAlignment="1">
      <alignment horizontal="right" vertical="center"/>
    </xf>
    <xf numFmtId="0" fontId="50" fillId="0" borderId="10" xfId="2" applyFont="1" applyBorder="1" applyAlignment="1">
      <alignment vertical="center"/>
    </xf>
    <xf numFmtId="0" fontId="8" fillId="0" borderId="10" xfId="2" applyFont="1" applyBorder="1" applyAlignment="1">
      <alignment vertical="center"/>
    </xf>
    <xf numFmtId="49" fontId="8" fillId="0" borderId="10" xfId="2" applyNumberFormat="1" applyFont="1" applyBorder="1" applyAlignment="1">
      <alignment vertical="center"/>
    </xf>
    <xf numFmtId="0" fontId="53" fillId="0" borderId="0" xfId="2" applyFont="1" applyAlignment="1">
      <alignment vertical="center"/>
    </xf>
    <xf numFmtId="0" fontId="8" fillId="0" borderId="0" xfId="2" applyFont="1" applyAlignment="1" applyProtection="1">
      <alignment vertical="center" wrapText="1"/>
      <protection locked="0"/>
    </xf>
    <xf numFmtId="0" fontId="8" fillId="0" borderId="0" xfId="2" applyFont="1" applyAlignment="1" applyProtection="1">
      <alignment vertical="center"/>
      <protection locked="0"/>
    </xf>
    <xf numFmtId="49" fontId="8" fillId="0" borderId="0" xfId="2" applyNumberFormat="1" applyFont="1" applyAlignment="1" applyProtection="1">
      <alignment vertical="center"/>
      <protection locked="0"/>
    </xf>
    <xf numFmtId="0" fontId="49" fillId="0" borderId="0" xfId="2" applyFont="1" applyAlignment="1">
      <alignment horizontal="left" vertical="center" indent="1"/>
    </xf>
    <xf numFmtId="49" fontId="8" fillId="0" borderId="14" xfId="2" applyNumberFormat="1" applyFont="1" applyBorder="1" applyAlignment="1" applyProtection="1">
      <alignment vertical="center"/>
      <protection locked="0"/>
    </xf>
    <xf numFmtId="0" fontId="8" fillId="0" borderId="14" xfId="2" applyFont="1" applyBorder="1" applyAlignment="1">
      <alignment vertical="center"/>
    </xf>
    <xf numFmtId="0" fontId="54" fillId="0" borderId="10" xfId="2" applyFont="1" applyBorder="1" applyAlignment="1">
      <alignment vertical="center"/>
    </xf>
    <xf numFmtId="0" fontId="8" fillId="0" borderId="0" xfId="2" applyFont="1" applyAlignment="1">
      <alignment horizontal="right" vertical="center"/>
    </xf>
    <xf numFmtId="0" fontId="55" fillId="0" borderId="0" xfId="2" applyFont="1" applyAlignment="1">
      <alignment vertical="center"/>
    </xf>
    <xf numFmtId="0" fontId="56" fillId="0" borderId="10" xfId="2" applyFont="1" applyBorder="1" applyAlignment="1">
      <alignment vertical="center"/>
    </xf>
    <xf numFmtId="0" fontId="56" fillId="0" borderId="0" xfId="2" applyFont="1" applyAlignment="1">
      <alignment vertical="center"/>
    </xf>
    <xf numFmtId="0" fontId="49" fillId="0" borderId="10" xfId="2" applyFont="1" applyBorder="1" applyAlignment="1">
      <alignment vertical="center"/>
    </xf>
    <xf numFmtId="0" fontId="8" fillId="3" borderId="0" xfId="2" applyFont="1" applyFill="1" applyAlignment="1">
      <alignment horizontal="center" vertical="center"/>
    </xf>
    <xf numFmtId="0" fontId="57" fillId="0" borderId="0" xfId="2" applyFont="1" applyAlignment="1">
      <alignment vertical="center"/>
    </xf>
    <xf numFmtId="0" fontId="8" fillId="3" borderId="0" xfId="2" applyFont="1" applyFill="1" applyAlignment="1">
      <alignment vertical="center"/>
    </xf>
    <xf numFmtId="0" fontId="8" fillId="0" borderId="0" xfId="2" applyFont="1" applyAlignment="1">
      <alignment horizontal="center" vertical="center"/>
    </xf>
    <xf numFmtId="0" fontId="8" fillId="0" borderId="0" xfId="2" quotePrefix="1" applyFont="1" applyAlignment="1">
      <alignment horizontal="right" vertical="center"/>
    </xf>
    <xf numFmtId="0" fontId="49" fillId="0" borderId="0" xfId="2" quotePrefix="1" applyFont="1" applyAlignment="1">
      <alignment vertical="center"/>
    </xf>
    <xf numFmtId="0" fontId="8" fillId="0" borderId="0" xfId="2" quotePrefix="1" applyFont="1" applyAlignment="1">
      <alignment vertical="center"/>
    </xf>
    <xf numFmtId="0" fontId="8" fillId="0" borderId="0" xfId="2" applyFont="1" applyAlignment="1">
      <alignment vertical="center" wrapText="1"/>
    </xf>
    <xf numFmtId="0" fontId="42" fillId="0" borderId="0" xfId="2" applyFont="1" applyAlignment="1">
      <alignment vertical="center" wrapText="1"/>
    </xf>
    <xf numFmtId="0" fontId="8" fillId="3" borderId="0" xfId="2" applyFont="1" applyFill="1" applyAlignment="1">
      <alignment horizontal="right" vertical="center"/>
    </xf>
    <xf numFmtId="0" fontId="8" fillId="3" borderId="0" xfId="2" applyFont="1" applyFill="1" applyAlignment="1">
      <alignment horizontal="left" vertical="center"/>
    </xf>
    <xf numFmtId="0" fontId="8" fillId="0" borderId="10" xfId="2" applyFont="1" applyBorder="1" applyAlignment="1">
      <alignment horizontal="center" vertical="center"/>
    </xf>
    <xf numFmtId="0" fontId="42" fillId="0" borderId="15" xfId="2" applyFont="1" applyBorder="1" applyAlignment="1">
      <alignment vertical="center"/>
    </xf>
    <xf numFmtId="0" fontId="42" fillId="0" borderId="14" xfId="2" applyFont="1" applyBorder="1" applyAlignment="1">
      <alignment vertical="center" wrapText="1"/>
    </xf>
    <xf numFmtId="0" fontId="42" fillId="0" borderId="14" xfId="2" applyFont="1" applyBorder="1" applyAlignment="1">
      <alignment vertical="center"/>
    </xf>
    <xf numFmtId="177" fontId="8" fillId="0" borderId="0" xfId="2" applyNumberFormat="1" applyFont="1" applyAlignment="1">
      <alignment horizontal="center" vertical="center"/>
    </xf>
    <xf numFmtId="183" fontId="8" fillId="0" borderId="0" xfId="2" applyNumberFormat="1" applyFont="1" applyAlignment="1">
      <alignment horizontal="center" vertical="center"/>
    </xf>
    <xf numFmtId="0" fontId="8" fillId="0" borderId="10" xfId="2" applyFont="1" applyBorder="1" applyAlignment="1">
      <alignment horizontal="left" vertical="center"/>
    </xf>
    <xf numFmtId="0" fontId="8" fillId="0" borderId="10" xfId="2" applyFont="1" applyBorder="1" applyAlignment="1">
      <alignment horizontal="right" vertical="center"/>
    </xf>
    <xf numFmtId="0" fontId="8" fillId="0" borderId="5" xfId="2" applyFont="1" applyBorder="1" applyAlignment="1">
      <alignment vertical="center"/>
    </xf>
    <xf numFmtId="182" fontId="8" fillId="0" borderId="10" xfId="2" applyNumberFormat="1" applyFont="1" applyBorder="1" applyAlignment="1">
      <alignment horizontal="center" vertical="center"/>
    </xf>
    <xf numFmtId="0" fontId="15" fillId="0" borderId="0" xfId="3" applyFont="1" applyFill="1" applyBorder="1" applyAlignment="1" applyProtection="1">
      <alignment vertical="center"/>
    </xf>
    <xf numFmtId="181" fontId="8" fillId="0" borderId="0" xfId="2" applyNumberFormat="1" applyFont="1" applyAlignment="1">
      <alignment horizontal="center" vertical="center"/>
    </xf>
    <xf numFmtId="180" fontId="8" fillId="0" borderId="7" xfId="2" applyNumberFormat="1" applyFont="1" applyBorder="1" applyAlignment="1">
      <alignment horizontal="right" vertical="center"/>
    </xf>
    <xf numFmtId="177" fontId="8" fillId="0" borderId="0" xfId="2" applyNumberFormat="1" applyFont="1" applyAlignment="1">
      <alignment horizontal="right" vertical="center"/>
    </xf>
    <xf numFmtId="177" fontId="8" fillId="0" borderId="10" xfId="2" applyNumberFormat="1" applyFont="1" applyBorder="1" applyAlignment="1">
      <alignment horizontal="right" vertical="center"/>
    </xf>
    <xf numFmtId="0" fontId="45" fillId="0" borderId="0" xfId="2" applyFont="1" applyAlignment="1">
      <alignment horizontal="right" vertical="center"/>
    </xf>
    <xf numFmtId="0" fontId="42" fillId="0" borderId="0" xfId="2" applyFont="1"/>
    <xf numFmtId="49" fontId="50" fillId="0" borderId="10" xfId="4" applyFont="1" applyBorder="1" applyAlignment="1">
      <alignment horizontal="left" vertical="center"/>
    </xf>
    <xf numFmtId="49" fontId="8" fillId="0" borderId="10" xfId="4" applyFont="1" applyBorder="1" applyAlignment="1">
      <alignment vertical="center"/>
    </xf>
    <xf numFmtId="49" fontId="8" fillId="0" borderId="10" xfId="4" applyFont="1" applyBorder="1" applyAlignment="1">
      <alignment horizontal="left" vertical="center"/>
    </xf>
    <xf numFmtId="49" fontId="8" fillId="0" borderId="10" xfId="4" applyFont="1" applyBorder="1" applyAlignment="1">
      <alignment horizontal="center" vertical="center"/>
    </xf>
    <xf numFmtId="49" fontId="49" fillId="0" borderId="0" xfId="4" applyFont="1" applyAlignment="1">
      <alignment vertical="center"/>
    </xf>
    <xf numFmtId="49" fontId="8" fillId="0" borderId="0" xfId="4" applyFont="1" applyAlignment="1">
      <alignment vertical="center"/>
    </xf>
    <xf numFmtId="176" fontId="8" fillId="0" borderId="0" xfId="4" applyNumberFormat="1" applyFont="1" applyAlignment="1">
      <alignment horizontal="right" vertical="center"/>
    </xf>
    <xf numFmtId="176" fontId="8" fillId="0" borderId="0" xfId="4" applyNumberFormat="1" applyFont="1" applyAlignment="1">
      <alignment horizontal="center" vertical="center"/>
    </xf>
    <xf numFmtId="38" fontId="8" fillId="0" borderId="0" xfId="4" applyNumberFormat="1" applyFont="1" applyAlignment="1">
      <alignment horizontal="right" vertical="center"/>
    </xf>
    <xf numFmtId="38" fontId="8" fillId="0" borderId="0" xfId="2" applyNumberFormat="1" applyFont="1" applyAlignment="1">
      <alignment horizontal="right" vertical="center"/>
    </xf>
    <xf numFmtId="179" fontId="8" fillId="0" borderId="0" xfId="4" applyNumberFormat="1" applyFont="1" applyAlignment="1">
      <alignment horizontal="right" vertical="center"/>
    </xf>
    <xf numFmtId="179" fontId="8" fillId="0" borderId="0" xfId="2" applyNumberFormat="1" applyFont="1" applyAlignment="1">
      <alignment horizontal="right" vertical="center"/>
    </xf>
    <xf numFmtId="179" fontId="8" fillId="0" borderId="0" xfId="2" applyNumberFormat="1" applyFont="1" applyAlignment="1">
      <alignment vertical="center"/>
    </xf>
    <xf numFmtId="0" fontId="8" fillId="0" borderId="0" xfId="4" applyNumberFormat="1" applyFont="1" applyAlignment="1">
      <alignment horizontal="left" vertical="center"/>
    </xf>
    <xf numFmtId="180" fontId="8" fillId="0" borderId="0" xfId="2" applyNumberFormat="1" applyFont="1" applyAlignment="1" applyProtection="1">
      <alignment horizontal="right" vertical="center"/>
      <protection locked="0"/>
    </xf>
    <xf numFmtId="0" fontId="8" fillId="3" borderId="0" xfId="4" applyNumberFormat="1" applyFont="1" applyFill="1" applyAlignment="1">
      <alignment horizontal="left" vertical="center"/>
    </xf>
    <xf numFmtId="0" fontId="42" fillId="3" borderId="0" xfId="2" applyFont="1" applyFill="1" applyAlignment="1">
      <alignment vertical="center"/>
    </xf>
    <xf numFmtId="49" fontId="8" fillId="0" borderId="0" xfId="4" applyFont="1" applyAlignment="1">
      <alignment horizontal="right" vertical="center"/>
    </xf>
    <xf numFmtId="49" fontId="49" fillId="0" borderId="0" xfId="4" applyFont="1" applyAlignment="1">
      <alignment horizontal="right" vertical="center"/>
    </xf>
    <xf numFmtId="49" fontId="8" fillId="0" borderId="0" xfId="4" applyFont="1" applyAlignment="1">
      <alignment horizontal="center" vertical="center"/>
    </xf>
    <xf numFmtId="49" fontId="8" fillId="0" borderId="0" xfId="4" applyFont="1" applyAlignment="1">
      <alignment horizontal="left" vertical="center"/>
    </xf>
    <xf numFmtId="0" fontId="49" fillId="0" borderId="13" xfId="2" applyFont="1" applyBorder="1" applyAlignment="1">
      <alignment vertical="center"/>
    </xf>
    <xf numFmtId="0" fontId="8" fillId="0" borderId="13" xfId="2" applyFont="1" applyBorder="1" applyAlignment="1">
      <alignment vertical="center"/>
    </xf>
    <xf numFmtId="0" fontId="42" fillId="0" borderId="13" xfId="2" applyFont="1" applyBorder="1" applyAlignment="1">
      <alignment vertical="center"/>
    </xf>
    <xf numFmtId="49" fontId="50" fillId="0" borderId="0" xfId="4" applyFont="1" applyAlignment="1">
      <alignment horizontal="left" vertical="center"/>
    </xf>
    <xf numFmtId="0" fontId="15" fillId="0" borderId="0" xfId="3" applyFont="1" applyAlignment="1" applyProtection="1">
      <alignment vertical="center"/>
    </xf>
    <xf numFmtId="0" fontId="41" fillId="0" borderId="20" xfId="2" applyFont="1" applyBorder="1" applyProtection="1">
      <protection locked="0"/>
    </xf>
    <xf numFmtId="0" fontId="42" fillId="0" borderId="20" xfId="2" applyFont="1" applyBorder="1"/>
    <xf numFmtId="0" fontId="48" fillId="0" borderId="10" xfId="1" applyFont="1" applyBorder="1">
      <alignment vertical="center"/>
    </xf>
    <xf numFmtId="0" fontId="49" fillId="0" borderId="0" xfId="1" applyFont="1">
      <alignment vertical="center"/>
    </xf>
    <xf numFmtId="0" fontId="8" fillId="0" borderId="0" xfId="1" applyFont="1">
      <alignment vertical="center"/>
    </xf>
    <xf numFmtId="0" fontId="41" fillId="0" borderId="2" xfId="2" applyFont="1" applyBorder="1"/>
    <xf numFmtId="0" fontId="42" fillId="0" borderId="2" xfId="2" applyFont="1" applyBorder="1"/>
    <xf numFmtId="0" fontId="49" fillId="0" borderId="10" xfId="1" applyFont="1" applyBorder="1">
      <alignment vertical="center"/>
    </xf>
    <xf numFmtId="0" fontId="8" fillId="0" borderId="10" xfId="1" applyFont="1" applyBorder="1">
      <alignment vertical="center"/>
    </xf>
    <xf numFmtId="0" fontId="41" fillId="0" borderId="0" xfId="2" applyFont="1"/>
    <xf numFmtId="0" fontId="41" fillId="0" borderId="14" xfId="2" applyFont="1" applyBorder="1" applyAlignment="1">
      <alignment vertical="center"/>
    </xf>
    <xf numFmtId="0" fontId="41" fillId="7" borderId="0" xfId="2" applyFont="1" applyFill="1" applyAlignment="1">
      <alignment vertical="center"/>
    </xf>
    <xf numFmtId="0" fontId="42" fillId="7" borderId="0" xfId="2" applyFont="1" applyFill="1" applyAlignment="1">
      <alignment vertical="center"/>
    </xf>
    <xf numFmtId="0" fontId="18" fillId="0" borderId="0" xfId="1" quotePrefix="1" applyFont="1" applyAlignment="1">
      <alignment horizontal="right" vertical="center"/>
    </xf>
    <xf numFmtId="0" fontId="22" fillId="0" borderId="0" xfId="2" applyFont="1" applyAlignment="1">
      <alignment horizontal="left"/>
    </xf>
    <xf numFmtId="49" fontId="22" fillId="0" borderId="0" xfId="2" applyNumberFormat="1" applyFont="1"/>
    <xf numFmtId="0" fontId="22" fillId="0" borderId="0" xfId="2" applyFont="1"/>
    <xf numFmtId="49" fontId="22" fillId="0" borderId="0" xfId="1" applyNumberFormat="1" applyFont="1">
      <alignment vertical="center"/>
    </xf>
    <xf numFmtId="0" fontId="22" fillId="0" borderId="0" xfId="2" quotePrefix="1" applyFont="1"/>
    <xf numFmtId="0" fontId="21" fillId="0" borderId="0" xfId="3" applyFont="1" applyBorder="1" applyAlignment="1" applyProtection="1">
      <alignment vertical="center"/>
    </xf>
    <xf numFmtId="49" fontId="59" fillId="0" borderId="0" xfId="3" applyNumberFormat="1" applyFont="1" applyBorder="1" applyAlignment="1" applyProtection="1">
      <alignment vertical="center"/>
    </xf>
    <xf numFmtId="0" fontId="59" fillId="0" borderId="0" xfId="3" applyFont="1" applyBorder="1" applyAlignment="1" applyProtection="1">
      <alignment vertical="center"/>
    </xf>
    <xf numFmtId="49" fontId="21" fillId="0" borderId="0" xfId="1" applyNumberFormat="1" applyFont="1">
      <alignment vertical="center"/>
    </xf>
    <xf numFmtId="0" fontId="22" fillId="0" borderId="0" xfId="1" quotePrefix="1" applyFont="1" applyAlignment="1">
      <alignment horizontal="center" vertical="center"/>
    </xf>
    <xf numFmtId="49" fontId="22" fillId="4" borderId="12" xfId="2" applyNumberFormat="1" applyFont="1" applyFill="1" applyBorder="1" applyProtection="1">
      <protection locked="0"/>
    </xf>
    <xf numFmtId="0" fontId="22" fillId="4" borderId="12" xfId="2" applyFont="1" applyFill="1" applyBorder="1" applyProtection="1">
      <protection locked="0"/>
    </xf>
    <xf numFmtId="0" fontId="22" fillId="4" borderId="49" xfId="2" applyFont="1" applyFill="1" applyBorder="1" applyProtection="1">
      <protection locked="0"/>
    </xf>
    <xf numFmtId="0" fontId="60" fillId="4" borderId="12" xfId="2" applyFont="1" applyFill="1" applyBorder="1" applyAlignment="1" applyProtection="1">
      <alignment vertical="center"/>
      <protection locked="0"/>
    </xf>
    <xf numFmtId="0" fontId="22" fillId="0" borderId="0" xfId="2" applyFont="1" applyAlignment="1">
      <alignment horizontal="right"/>
    </xf>
    <xf numFmtId="49" fontId="22" fillId="0" borderId="0" xfId="2" quotePrefix="1" applyNumberFormat="1" applyFont="1" applyAlignment="1">
      <alignment horizontal="right"/>
    </xf>
    <xf numFmtId="0" fontId="22" fillId="0" borderId="58" xfId="11" applyFont="1" applyBorder="1">
      <alignment vertical="center"/>
    </xf>
    <xf numFmtId="0" fontId="22" fillId="0" borderId="62" xfId="11" applyFont="1" applyBorder="1">
      <alignment vertical="center"/>
    </xf>
    <xf numFmtId="0" fontId="22" fillId="0" borderId="74" xfId="11" applyFont="1" applyBorder="1" applyAlignment="1">
      <alignment horizontal="center" vertical="center"/>
    </xf>
    <xf numFmtId="0" fontId="22" fillId="0" borderId="75" xfId="11" applyFont="1" applyBorder="1" applyAlignment="1">
      <alignment horizontal="center" vertical="center"/>
    </xf>
    <xf numFmtId="0" fontId="22" fillId="14" borderId="51" xfId="11" applyFont="1" applyFill="1" applyBorder="1">
      <alignment vertical="center"/>
    </xf>
    <xf numFmtId="0" fontId="22" fillId="14" borderId="59" xfId="11" applyFont="1" applyFill="1" applyBorder="1">
      <alignment vertical="center"/>
    </xf>
    <xf numFmtId="0" fontId="22" fillId="14" borderId="74" xfId="11" applyFont="1" applyFill="1" applyBorder="1" applyAlignment="1">
      <alignment horizontal="center" vertical="center"/>
    </xf>
    <xf numFmtId="0" fontId="22" fillId="14" borderId="75" xfId="11" applyFont="1" applyFill="1" applyBorder="1" applyAlignment="1">
      <alignment horizontal="center" vertical="center"/>
    </xf>
    <xf numFmtId="0" fontId="22" fillId="14" borderId="77" xfId="11" applyFont="1" applyFill="1" applyBorder="1" applyAlignment="1">
      <alignment horizontal="center" vertical="center"/>
    </xf>
    <xf numFmtId="0" fontId="22" fillId="14" borderId="52" xfId="11" applyFont="1" applyFill="1" applyBorder="1">
      <alignment vertical="center"/>
    </xf>
    <xf numFmtId="0" fontId="22" fillId="0" borderId="77" xfId="11" applyFont="1" applyBorder="1" applyAlignment="1">
      <alignment horizontal="center" vertical="center"/>
    </xf>
    <xf numFmtId="0" fontId="42" fillId="0" borderId="0" xfId="2" applyFont="1" applyAlignment="1">
      <alignment horizontal="center" vertical="center"/>
    </xf>
    <xf numFmtId="0" fontId="22" fillId="0" borderId="51" xfId="11" applyFont="1" applyBorder="1" applyAlignment="1">
      <alignment horizontal="center" vertical="center"/>
    </xf>
    <xf numFmtId="0" fontId="41" fillId="0" borderId="78" xfId="2" applyFont="1" applyBorder="1" applyAlignment="1">
      <alignment vertical="center"/>
    </xf>
    <xf numFmtId="0" fontId="49" fillId="0" borderId="78" xfId="2" applyFont="1" applyBorder="1" applyAlignment="1">
      <alignment vertical="center"/>
    </xf>
    <xf numFmtId="0" fontId="8" fillId="0" borderId="78" xfId="2" applyFont="1" applyBorder="1" applyAlignment="1">
      <alignment vertical="center"/>
    </xf>
    <xf numFmtId="49" fontId="8" fillId="0" borderId="78" xfId="2" applyNumberFormat="1" applyFont="1" applyBorder="1" applyAlignment="1">
      <alignment vertical="center"/>
    </xf>
    <xf numFmtId="0" fontId="42" fillId="0" borderId="78" xfId="2" applyFont="1" applyBorder="1" applyAlignment="1">
      <alignment vertical="center"/>
    </xf>
    <xf numFmtId="49" fontId="8" fillId="15" borderId="0" xfId="2" applyNumberFormat="1" applyFont="1" applyFill="1" applyAlignment="1">
      <alignment vertical="center"/>
    </xf>
    <xf numFmtId="49" fontId="8" fillId="0" borderId="0" xfId="2" applyNumberFormat="1" applyFont="1" applyAlignment="1" applyProtection="1">
      <alignment horizontal="center" vertical="center"/>
      <protection locked="0"/>
    </xf>
    <xf numFmtId="0" fontId="8" fillId="15" borderId="0" xfId="2" applyFont="1" applyFill="1" applyAlignment="1">
      <alignment vertical="center"/>
    </xf>
    <xf numFmtId="0" fontId="62" fillId="0" borderId="0" xfId="2" applyFont="1" applyAlignment="1">
      <alignment vertical="center" wrapText="1"/>
    </xf>
    <xf numFmtId="0" fontId="63" fillId="14" borderId="82" xfId="0" applyFont="1" applyFill="1" applyBorder="1">
      <alignment vertical="center"/>
    </xf>
    <xf numFmtId="0" fontId="37" fillId="14" borderId="82" xfId="0" applyFont="1" applyFill="1" applyBorder="1">
      <alignment vertical="center"/>
    </xf>
    <xf numFmtId="0" fontId="37" fillId="0" borderId="0" xfId="0" applyFont="1">
      <alignment vertical="center"/>
    </xf>
    <xf numFmtId="0" fontId="64" fillId="0" borderId="0" xfId="2" applyFont="1" applyAlignment="1">
      <alignment horizontal="right" vertical="center"/>
    </xf>
    <xf numFmtId="0" fontId="65" fillId="0" borderId="0" xfId="2" applyFont="1" applyAlignment="1">
      <alignment vertical="center"/>
    </xf>
    <xf numFmtId="0" fontId="37" fillId="0" borderId="0" xfId="0" applyFont="1" applyAlignment="1">
      <alignment horizontal="right" vertical="center"/>
    </xf>
    <xf numFmtId="0" fontId="66" fillId="0" borderId="0" xfId="0" applyFont="1" applyAlignment="1">
      <alignment horizontal="right" vertical="center"/>
    </xf>
    <xf numFmtId="0" fontId="66" fillId="0" borderId="0" xfId="0" applyFont="1">
      <alignment vertical="center"/>
    </xf>
    <xf numFmtId="0" fontId="22" fillId="5" borderId="8" xfId="2" applyFont="1" applyFill="1" applyBorder="1" applyAlignment="1" applyProtection="1">
      <alignment vertical="center"/>
      <protection locked="0"/>
    </xf>
    <xf numFmtId="0" fontId="22" fillId="5" borderId="7" xfId="2" applyFont="1" applyFill="1" applyBorder="1" applyAlignment="1" applyProtection="1">
      <alignment vertical="center"/>
      <protection locked="0"/>
    </xf>
    <xf numFmtId="0" fontId="22" fillId="5" borderId="6" xfId="2" applyFont="1" applyFill="1" applyBorder="1" applyAlignment="1" applyProtection="1">
      <alignment vertical="center"/>
      <protection locked="0"/>
    </xf>
    <xf numFmtId="0" fontId="37" fillId="15" borderId="0" xfId="0" applyFont="1" applyFill="1">
      <alignment vertical="center"/>
    </xf>
    <xf numFmtId="0" fontId="37" fillId="19" borderId="0" xfId="0" applyFont="1" applyFill="1">
      <alignment vertical="center"/>
    </xf>
    <xf numFmtId="0" fontId="22" fillId="17" borderId="73" xfId="11" applyFont="1" applyFill="1" applyBorder="1" applyAlignment="1">
      <alignment horizontal="center" vertical="center"/>
    </xf>
    <xf numFmtId="0" fontId="22" fillId="17" borderId="74" xfId="11" applyFont="1" applyFill="1" applyBorder="1" applyAlignment="1">
      <alignment horizontal="center" vertical="center"/>
    </xf>
    <xf numFmtId="49" fontId="37" fillId="14" borderId="82" xfId="0" applyNumberFormat="1" applyFont="1" applyFill="1" applyBorder="1">
      <alignment vertical="center"/>
    </xf>
    <xf numFmtId="49" fontId="37" fillId="0" borderId="0" xfId="0" applyNumberFormat="1" applyFont="1">
      <alignment vertical="center"/>
    </xf>
    <xf numFmtId="49" fontId="64" fillId="0" borderId="0" xfId="2" quotePrefix="1" applyNumberFormat="1" applyFont="1" applyAlignment="1">
      <alignment vertical="center"/>
    </xf>
    <xf numFmtId="49" fontId="66" fillId="0" borderId="0" xfId="0" quotePrefix="1" applyNumberFormat="1" applyFont="1">
      <alignment vertical="center"/>
    </xf>
    <xf numFmtId="49" fontId="37" fillId="19" borderId="0" xfId="0" applyNumberFormat="1" applyFont="1" applyFill="1">
      <alignment vertical="center"/>
    </xf>
    <xf numFmtId="0" fontId="66" fillId="15" borderId="0" xfId="0" applyFont="1" applyFill="1">
      <alignment vertical="center"/>
    </xf>
    <xf numFmtId="0" fontId="22" fillId="17" borderId="61" xfId="11" applyFont="1" applyFill="1" applyBorder="1">
      <alignment vertical="center"/>
    </xf>
    <xf numFmtId="0" fontId="22" fillId="17" borderId="51" xfId="11" applyFont="1" applyFill="1" applyBorder="1">
      <alignment vertical="center"/>
    </xf>
    <xf numFmtId="0" fontId="22" fillId="17" borderId="60" xfId="11" applyFont="1" applyFill="1" applyBorder="1">
      <alignment vertical="center"/>
    </xf>
    <xf numFmtId="0" fontId="22" fillId="0" borderId="76" xfId="11" applyFont="1" applyBorder="1" applyAlignment="1">
      <alignment horizontal="center" vertical="center"/>
    </xf>
    <xf numFmtId="0" fontId="22" fillId="0" borderId="62" xfId="11" applyFont="1" applyBorder="1" applyAlignment="1">
      <alignment horizontal="center" vertical="center"/>
    </xf>
    <xf numFmtId="0" fontId="22" fillId="0" borderId="63" xfId="11" applyFont="1" applyBorder="1" applyAlignment="1">
      <alignment horizontal="center" vertical="center"/>
    </xf>
    <xf numFmtId="0" fontId="22" fillId="0" borderId="90" xfId="11" applyFont="1" applyBorder="1" applyAlignment="1">
      <alignment horizontal="center" vertical="center"/>
    </xf>
    <xf numFmtId="0" fontId="22" fillId="4" borderId="76" xfId="11" applyFont="1" applyFill="1" applyBorder="1" applyAlignment="1">
      <alignment horizontal="center" vertical="center"/>
    </xf>
    <xf numFmtId="0" fontId="22" fillId="4" borderId="62" xfId="11" applyFont="1" applyFill="1" applyBorder="1" applyAlignment="1">
      <alignment horizontal="center" vertical="center"/>
    </xf>
    <xf numFmtId="0" fontId="22" fillId="14" borderId="62" xfId="11" applyFont="1" applyFill="1" applyBorder="1" applyAlignment="1">
      <alignment horizontal="center" vertical="center"/>
    </xf>
    <xf numFmtId="0" fontId="22" fillId="14" borderId="63" xfId="11" applyFont="1" applyFill="1" applyBorder="1" applyAlignment="1">
      <alignment horizontal="center" vertical="center"/>
    </xf>
    <xf numFmtId="0" fontId="22" fillId="4" borderId="90" xfId="11" applyFont="1" applyFill="1" applyBorder="1" applyAlignment="1">
      <alignment horizontal="center" vertical="center"/>
    </xf>
    <xf numFmtId="0" fontId="22" fillId="4" borderId="63" xfId="11" applyFont="1" applyFill="1" applyBorder="1" applyAlignment="1">
      <alignment horizontal="center" vertical="center"/>
    </xf>
    <xf numFmtId="0" fontId="22" fillId="14" borderId="90" xfId="11" applyFont="1" applyFill="1" applyBorder="1" applyAlignment="1">
      <alignment horizontal="center" vertical="center"/>
    </xf>
    <xf numFmtId="0" fontId="22" fillId="0" borderId="69" xfId="11" applyFont="1" applyBorder="1" applyAlignment="1">
      <alignment horizontal="center" vertical="center"/>
    </xf>
    <xf numFmtId="0" fontId="22" fillId="17" borderId="76" xfId="11" applyFont="1" applyFill="1" applyBorder="1" applyAlignment="1">
      <alignment horizontal="center" vertical="center"/>
    </xf>
    <xf numFmtId="0" fontId="22" fillId="17" borderId="62" xfId="11" applyFont="1" applyFill="1" applyBorder="1" applyAlignment="1">
      <alignment horizontal="center" vertical="center"/>
    </xf>
    <xf numFmtId="0" fontId="22" fillId="17" borderId="89" xfId="11" applyFont="1" applyFill="1" applyBorder="1" applyAlignment="1">
      <alignment horizontal="center" vertical="center"/>
    </xf>
    <xf numFmtId="0" fontId="22" fillId="0" borderId="52" xfId="11" applyFont="1" applyBorder="1" applyAlignment="1">
      <alignment horizontal="center" vertical="center"/>
    </xf>
    <xf numFmtId="0" fontId="17" fillId="0" borderId="10" xfId="1" applyFont="1" applyBorder="1">
      <alignment vertical="center"/>
    </xf>
    <xf numFmtId="0" fontId="20" fillId="0" borderId="10" xfId="1" applyFont="1" applyBorder="1">
      <alignment vertical="center"/>
    </xf>
    <xf numFmtId="0" fontId="20" fillId="0" borderId="9" xfId="1" applyFont="1" applyBorder="1">
      <alignment vertical="center"/>
    </xf>
    <xf numFmtId="49" fontId="8" fillId="0" borderId="0" xfId="2" applyNumberFormat="1" applyFont="1" applyAlignment="1">
      <alignment horizontal="right" vertical="center"/>
    </xf>
    <xf numFmtId="0" fontId="16" fillId="4" borderId="12" xfId="2" applyFont="1" applyFill="1" applyBorder="1" applyAlignment="1" applyProtection="1">
      <alignment vertical="center"/>
      <protection locked="0"/>
    </xf>
    <xf numFmtId="0" fontId="18" fillId="4" borderId="12" xfId="2" applyFont="1" applyFill="1" applyBorder="1" applyProtection="1">
      <protection locked="0"/>
    </xf>
    <xf numFmtId="0" fontId="20" fillId="4" borderId="12" xfId="2" applyFont="1" applyFill="1" applyBorder="1" applyAlignment="1" applyProtection="1">
      <alignment vertical="center"/>
      <protection locked="0"/>
    </xf>
    <xf numFmtId="0" fontId="19" fillId="4" borderId="12" xfId="3" applyFont="1" applyFill="1" applyBorder="1" applyAlignment="1" applyProtection="1">
      <alignment vertical="center"/>
      <protection locked="0"/>
    </xf>
    <xf numFmtId="0" fontId="22" fillId="0" borderId="0" xfId="2" quotePrefix="1" applyFont="1" applyAlignment="1">
      <alignment vertical="center"/>
    </xf>
    <xf numFmtId="0" fontId="17" fillId="4" borderId="12" xfId="2" applyFont="1" applyFill="1" applyBorder="1" applyAlignment="1" applyProtection="1">
      <alignment vertical="center"/>
      <protection locked="0"/>
    </xf>
    <xf numFmtId="0" fontId="18" fillId="4" borderId="12" xfId="2" applyFont="1" applyFill="1" applyBorder="1" applyAlignment="1" applyProtection="1">
      <alignment vertical="center"/>
      <protection locked="0"/>
    </xf>
    <xf numFmtId="0" fontId="33" fillId="4" borderId="12" xfId="3" applyFont="1" applyFill="1" applyBorder="1" applyAlignment="1" applyProtection="1">
      <alignment vertical="center"/>
      <protection locked="0"/>
    </xf>
    <xf numFmtId="0" fontId="61" fillId="0" borderId="0" xfId="2" applyFont="1" applyAlignment="1">
      <alignment vertical="center" wrapText="1"/>
    </xf>
    <xf numFmtId="0" fontId="22" fillId="0" borderId="59" xfId="11" applyFont="1" applyBorder="1" applyAlignment="1">
      <alignment horizontal="center" vertical="center"/>
    </xf>
    <xf numFmtId="0" fontId="22" fillId="4" borderId="59" xfId="11" applyFont="1" applyFill="1" applyBorder="1" applyAlignment="1">
      <alignment horizontal="center" vertical="center"/>
    </xf>
    <xf numFmtId="0" fontId="22" fillId="4" borderId="52" xfId="11" applyFont="1" applyFill="1" applyBorder="1">
      <alignment vertical="center"/>
    </xf>
    <xf numFmtId="0" fontId="22" fillId="0" borderId="90" xfId="11" applyFont="1" applyBorder="1">
      <alignment vertical="center"/>
    </xf>
    <xf numFmtId="0" fontId="22" fillId="0" borderId="68" xfId="11" applyFont="1" applyBorder="1">
      <alignment vertical="center"/>
    </xf>
    <xf numFmtId="0" fontId="22" fillId="19" borderId="92" xfId="3" applyFont="1" applyFill="1" applyBorder="1" applyAlignment="1" applyProtection="1">
      <alignment horizontal="center" vertical="center"/>
    </xf>
    <xf numFmtId="0" fontId="22" fillId="19" borderId="93" xfId="3" applyFont="1" applyFill="1" applyBorder="1" applyAlignment="1" applyProtection="1">
      <alignment horizontal="center" vertical="center"/>
    </xf>
    <xf numFmtId="0" fontId="22" fillId="12" borderId="94" xfId="6" applyFont="1" applyFill="1" applyBorder="1" applyAlignment="1">
      <alignment horizontal="center" vertical="center"/>
    </xf>
    <xf numFmtId="0" fontId="22" fillId="0" borderId="73" xfId="11" applyFont="1" applyBorder="1" applyAlignment="1">
      <alignment horizontal="center" vertical="center"/>
    </xf>
    <xf numFmtId="0" fontId="22" fillId="4" borderId="73" xfId="11" applyFont="1" applyFill="1" applyBorder="1" applyAlignment="1">
      <alignment horizontal="center" vertical="center"/>
    </xf>
    <xf numFmtId="0" fontId="22" fillId="4" borderId="74" xfId="11" applyFont="1" applyFill="1" applyBorder="1" applyAlignment="1">
      <alignment horizontal="center" vertical="center"/>
    </xf>
    <xf numFmtId="0" fontId="22" fillId="4" borderId="77" xfId="11" applyFont="1" applyFill="1" applyBorder="1" applyAlignment="1">
      <alignment horizontal="center" vertical="center"/>
    </xf>
    <xf numFmtId="0" fontId="22" fillId="4" borderId="75" xfId="11" applyFont="1" applyFill="1" applyBorder="1" applyAlignment="1">
      <alignment horizontal="center" vertical="center"/>
    </xf>
    <xf numFmtId="49" fontId="66" fillId="0" borderId="0" xfId="0" applyNumberFormat="1" applyFont="1" applyAlignment="1">
      <alignment horizontal="right" vertical="center"/>
    </xf>
    <xf numFmtId="0" fontId="49" fillId="0" borderId="0" xfId="2" applyFont="1" applyAlignment="1">
      <alignment horizontal="right" vertical="center" indent="1"/>
    </xf>
    <xf numFmtId="0" fontId="8" fillId="0" borderId="10" xfId="2" applyFont="1" applyBorder="1" applyAlignment="1">
      <alignment horizontal="centerContinuous" vertical="center"/>
    </xf>
    <xf numFmtId="0" fontId="8" fillId="5" borderId="8" xfId="2" applyFont="1" applyFill="1" applyBorder="1" applyAlignment="1" applyProtection="1">
      <alignment vertical="center"/>
      <protection locked="0"/>
    </xf>
    <xf numFmtId="0" fontId="8" fillId="5" borderId="7" xfId="2" applyFont="1" applyFill="1" applyBorder="1" applyAlignment="1" applyProtection="1">
      <alignment vertical="center"/>
      <protection locked="0"/>
    </xf>
    <xf numFmtId="0" fontId="8" fillId="0" borderId="21" xfId="2" applyFont="1" applyBorder="1" applyAlignment="1">
      <alignment vertical="center"/>
    </xf>
    <xf numFmtId="0" fontId="69" fillId="0" borderId="0" xfId="0" applyFont="1">
      <alignment vertical="center"/>
    </xf>
    <xf numFmtId="49" fontId="69" fillId="0" borderId="0" xfId="0" applyNumberFormat="1" applyFont="1">
      <alignment vertical="center"/>
    </xf>
    <xf numFmtId="49" fontId="49" fillId="0" borderId="0" xfId="2" quotePrefix="1" applyNumberFormat="1" applyFont="1" applyAlignment="1">
      <alignment vertical="center"/>
    </xf>
    <xf numFmtId="0" fontId="69" fillId="0" borderId="0" xfId="0" applyFont="1" applyAlignment="1">
      <alignment horizontal="right" vertical="center"/>
    </xf>
    <xf numFmtId="49" fontId="69" fillId="0" borderId="0" xfId="0" quotePrefix="1" applyNumberFormat="1" applyFont="1">
      <alignment vertical="center"/>
    </xf>
    <xf numFmtId="0" fontId="69" fillId="15" borderId="0" xfId="0" applyFont="1" applyFill="1">
      <alignment vertical="center"/>
    </xf>
    <xf numFmtId="49" fontId="49" fillId="0" borderId="95" xfId="4" applyFont="1" applyBorder="1" applyAlignment="1">
      <alignment vertical="center"/>
    </xf>
    <xf numFmtId="49" fontId="8" fillId="0" borderId="95" xfId="4" applyFont="1" applyBorder="1" applyAlignment="1">
      <alignment vertical="center"/>
    </xf>
    <xf numFmtId="176" fontId="8" fillId="0" borderId="95" xfId="4" applyNumberFormat="1" applyFont="1" applyBorder="1" applyAlignment="1">
      <alignment horizontal="center" vertical="center"/>
    </xf>
    <xf numFmtId="38" fontId="8" fillId="0" borderId="95" xfId="4" applyNumberFormat="1" applyFont="1" applyBorder="1" applyAlignment="1">
      <alignment horizontal="right" vertical="center"/>
    </xf>
    <xf numFmtId="38" fontId="8" fillId="0" borderId="95" xfId="2" applyNumberFormat="1" applyFont="1" applyBorder="1" applyAlignment="1">
      <alignment horizontal="right" vertical="center"/>
    </xf>
    <xf numFmtId="0" fontId="8" fillId="0" borderId="95" xfId="2" applyFont="1" applyBorder="1" applyAlignment="1">
      <alignment vertical="center"/>
    </xf>
    <xf numFmtId="0" fontId="42" fillId="0" borderId="95" xfId="2" applyFont="1" applyBorder="1" applyAlignment="1">
      <alignment vertical="center"/>
    </xf>
    <xf numFmtId="0" fontId="64" fillId="0" borderId="95" xfId="2" applyFont="1" applyBorder="1" applyAlignment="1">
      <alignment vertical="center"/>
    </xf>
    <xf numFmtId="0" fontId="22" fillId="5" borderId="83" xfId="2" applyFont="1" applyFill="1" applyBorder="1" applyAlignment="1" applyProtection="1">
      <alignment vertical="center"/>
      <protection locked="0"/>
    </xf>
    <xf numFmtId="0" fontId="22" fillId="5" borderId="84" xfId="2" applyFont="1" applyFill="1" applyBorder="1" applyAlignment="1" applyProtection="1">
      <alignment vertical="center"/>
      <protection locked="0"/>
    </xf>
    <xf numFmtId="0" fontId="22" fillId="5" borderId="85" xfId="2" applyFont="1" applyFill="1" applyBorder="1" applyAlignment="1" applyProtection="1">
      <alignment vertical="center"/>
      <protection locked="0"/>
    </xf>
    <xf numFmtId="49" fontId="8" fillId="0" borderId="96" xfId="4" applyFont="1" applyBorder="1" applyAlignment="1">
      <alignment vertical="center"/>
    </xf>
    <xf numFmtId="0" fontId="42" fillId="0" borderId="96" xfId="2" applyFont="1" applyBorder="1" applyAlignment="1">
      <alignment vertical="center"/>
    </xf>
    <xf numFmtId="0" fontId="22" fillId="0" borderId="61" xfId="6" applyFont="1" applyBorder="1" applyProtection="1">
      <alignment vertical="center"/>
      <protection locked="0"/>
    </xf>
    <xf numFmtId="188" fontId="22" fillId="0" borderId="51" xfId="13" applyNumberFormat="1" applyFont="1" applyFill="1" applyBorder="1" applyAlignment="1">
      <alignment vertical="center"/>
    </xf>
    <xf numFmtId="49" fontId="22" fillId="0" borderId="51" xfId="6" applyNumberFormat="1" applyFont="1" applyBorder="1">
      <alignment vertical="center"/>
    </xf>
    <xf numFmtId="0" fontId="22" fillId="0" borderId="89" xfId="11" applyFont="1" applyBorder="1" applyAlignment="1">
      <alignment horizontal="center" vertical="center"/>
    </xf>
    <xf numFmtId="180" fontId="22" fillId="0" borderId="60" xfId="6" applyNumberFormat="1" applyFont="1" applyBorder="1">
      <alignment vertical="center"/>
    </xf>
    <xf numFmtId="0" fontId="22" fillId="0" borderId="60" xfId="6" applyFont="1" applyBorder="1" applyProtection="1">
      <alignment vertical="center"/>
      <protection locked="0"/>
    </xf>
    <xf numFmtId="180" fontId="22" fillId="0" borderId="59" xfId="6" applyNumberFormat="1" applyFont="1" applyBorder="1">
      <alignment vertical="center"/>
    </xf>
    <xf numFmtId="0" fontId="22" fillId="0" borderId="59" xfId="6" applyFont="1" applyBorder="1" applyProtection="1">
      <alignment vertical="center"/>
      <protection locked="0"/>
    </xf>
    <xf numFmtId="0" fontId="22" fillId="17" borderId="51" xfId="6" applyFont="1" applyFill="1" applyBorder="1">
      <alignment vertical="center"/>
    </xf>
    <xf numFmtId="0" fontId="22" fillId="17" borderId="51" xfId="6" applyFont="1" applyFill="1" applyBorder="1" applyProtection="1">
      <alignment vertical="center"/>
      <protection locked="0"/>
    </xf>
    <xf numFmtId="0" fontId="22" fillId="17" borderId="58" xfId="6" applyFont="1" applyFill="1" applyBorder="1">
      <alignment vertical="center"/>
    </xf>
    <xf numFmtId="184" fontId="22" fillId="17" borderId="51" xfId="6" applyNumberFormat="1" applyFont="1" applyFill="1" applyBorder="1">
      <alignment vertical="center"/>
    </xf>
    <xf numFmtId="180" fontId="22" fillId="17" borderId="51" xfId="6" applyNumberFormat="1" applyFont="1" applyFill="1" applyBorder="1">
      <alignment vertical="center"/>
    </xf>
    <xf numFmtId="188" fontId="22" fillId="17" borderId="51" xfId="13" applyNumberFormat="1" applyFont="1" applyFill="1" applyBorder="1" applyAlignment="1">
      <alignment vertical="center"/>
    </xf>
    <xf numFmtId="180" fontId="22" fillId="17" borderId="60" xfId="6" applyNumberFormat="1" applyFont="1" applyFill="1" applyBorder="1">
      <alignment vertical="center"/>
    </xf>
    <xf numFmtId="0" fontId="22" fillId="17" borderId="60" xfId="6" applyFont="1" applyFill="1" applyBorder="1" applyProtection="1">
      <alignment vertical="center"/>
      <protection locked="0"/>
    </xf>
    <xf numFmtId="0" fontId="22" fillId="17" borderId="60" xfId="6" applyFont="1" applyFill="1" applyBorder="1">
      <alignment vertical="center"/>
    </xf>
    <xf numFmtId="0" fontId="22" fillId="17" borderId="67" xfId="6" applyFont="1" applyFill="1" applyBorder="1">
      <alignment vertical="center"/>
    </xf>
    <xf numFmtId="0" fontId="22" fillId="17" borderId="86" xfId="11" applyFont="1" applyFill="1" applyBorder="1" applyAlignment="1">
      <alignment horizontal="center" vertical="center"/>
    </xf>
    <xf numFmtId="0" fontId="22" fillId="17" borderId="61" xfId="6" applyFont="1" applyFill="1" applyBorder="1">
      <alignment vertical="center"/>
    </xf>
    <xf numFmtId="0" fontId="22" fillId="17" borderId="61" xfId="6" applyFont="1" applyFill="1" applyBorder="1" applyProtection="1">
      <alignment vertical="center"/>
      <protection locked="0"/>
    </xf>
    <xf numFmtId="0" fontId="22" fillId="17" borderId="66" xfId="6" applyFont="1" applyFill="1" applyBorder="1">
      <alignment vertical="center"/>
    </xf>
    <xf numFmtId="176" fontId="22" fillId="0" borderId="51" xfId="6" applyNumberFormat="1" applyFont="1" applyBorder="1">
      <alignment vertical="center"/>
    </xf>
    <xf numFmtId="186" fontId="22" fillId="0" borderId="51" xfId="6" applyNumberFormat="1" applyFont="1" applyBorder="1">
      <alignment vertical="center"/>
    </xf>
    <xf numFmtId="189" fontId="22" fillId="0" borderId="51" xfId="6" applyNumberFormat="1" applyFont="1" applyBorder="1">
      <alignment vertical="center"/>
    </xf>
    <xf numFmtId="176" fontId="22" fillId="0" borderId="51" xfId="6" applyNumberFormat="1" applyFont="1" applyBorder="1" applyProtection="1">
      <alignment vertical="center"/>
      <protection locked="0"/>
    </xf>
    <xf numFmtId="0" fontId="38" fillId="20" borderId="74" xfId="11" applyFont="1" applyFill="1" applyBorder="1" applyAlignment="1">
      <alignment horizontal="center" vertical="center"/>
    </xf>
    <xf numFmtId="0" fontId="38" fillId="20" borderId="51" xfId="11" applyFont="1" applyFill="1" applyBorder="1" applyAlignment="1">
      <alignment horizontal="center" vertical="center"/>
    </xf>
    <xf numFmtId="0" fontId="38" fillId="20" borderId="62" xfId="11" applyFont="1" applyFill="1" applyBorder="1" applyAlignment="1">
      <alignment horizontal="center" vertical="center"/>
    </xf>
    <xf numFmtId="0" fontId="38" fillId="20" borderId="51" xfId="11" applyFont="1" applyFill="1" applyBorder="1">
      <alignment vertical="center"/>
    </xf>
    <xf numFmtId="0" fontId="38" fillId="20" borderId="51" xfId="6" applyFont="1" applyFill="1" applyBorder="1">
      <alignment vertical="center"/>
    </xf>
    <xf numFmtId="0" fontId="38" fillId="20" borderId="51" xfId="6" applyFont="1" applyFill="1" applyBorder="1" applyProtection="1">
      <alignment vertical="center"/>
      <protection locked="0"/>
    </xf>
    <xf numFmtId="0" fontId="38" fillId="20" borderId="58" xfId="6" applyFont="1" applyFill="1" applyBorder="1">
      <alignment vertical="center"/>
    </xf>
    <xf numFmtId="0" fontId="70" fillId="0" borderId="0" xfId="0" applyFont="1">
      <alignment vertical="center"/>
    </xf>
    <xf numFmtId="191" fontId="36" fillId="4" borderId="12" xfId="2" applyNumberFormat="1" applyFont="1" applyFill="1" applyBorder="1" applyAlignment="1" applyProtection="1">
      <alignment vertical="center"/>
      <protection locked="0"/>
    </xf>
    <xf numFmtId="191" fontId="22" fillId="0" borderId="0" xfId="2" applyNumberFormat="1" applyFont="1" applyAlignment="1">
      <alignment vertical="center"/>
    </xf>
    <xf numFmtId="183" fontId="22" fillId="17" borderId="51" xfId="6" applyNumberFormat="1" applyFont="1" applyFill="1" applyBorder="1" applyProtection="1">
      <alignment vertical="center"/>
      <protection locked="0"/>
    </xf>
    <xf numFmtId="0" fontId="22" fillId="0" borderId="0" xfId="6" applyFont="1" applyAlignment="1">
      <alignment horizontal="center" vertical="center"/>
    </xf>
    <xf numFmtId="0" fontId="33" fillId="0" borderId="0" xfId="3" applyFont="1" applyAlignment="1" applyProtection="1">
      <alignment horizontal="center" vertical="center"/>
    </xf>
    <xf numFmtId="0" fontId="8" fillId="0" borderId="0" xfId="2" applyFont="1" applyAlignment="1" applyProtection="1">
      <alignment horizontal="center" vertical="center"/>
      <protection locked="0"/>
    </xf>
    <xf numFmtId="0" fontId="22" fillId="0" borderId="57" xfId="11" applyFont="1" applyBorder="1" applyAlignment="1">
      <alignment horizontal="center" vertical="center"/>
    </xf>
    <xf numFmtId="0" fontId="22" fillId="0" borderId="53" xfId="11" applyFont="1" applyBorder="1" applyAlignment="1">
      <alignment horizontal="center" vertical="center"/>
    </xf>
    <xf numFmtId="0" fontId="22" fillId="0" borderId="53" xfId="11" applyFont="1" applyBorder="1">
      <alignment vertical="center"/>
    </xf>
    <xf numFmtId="0" fontId="22" fillId="0" borderId="56" xfId="11" applyFont="1" applyBorder="1">
      <alignment vertical="center"/>
    </xf>
    <xf numFmtId="0" fontId="22" fillId="0" borderId="54" xfId="11" applyFont="1" applyBorder="1">
      <alignment vertical="center"/>
    </xf>
    <xf numFmtId="0" fontId="22" fillId="0" borderId="99" xfId="11" applyFont="1" applyBorder="1" applyAlignment="1">
      <alignment horizontal="center" vertical="center"/>
    </xf>
    <xf numFmtId="0" fontId="22" fillId="0" borderId="50" xfId="11" applyFont="1" applyBorder="1" applyAlignment="1">
      <alignment horizontal="center" vertical="center"/>
    </xf>
    <xf numFmtId="0" fontId="22" fillId="0" borderId="50" xfId="11" applyFont="1" applyBorder="1">
      <alignment vertical="center"/>
    </xf>
    <xf numFmtId="0" fontId="22" fillId="0" borderId="100" xfId="11" applyFont="1" applyBorder="1">
      <alignment vertical="center"/>
    </xf>
    <xf numFmtId="14" fontId="22" fillId="0" borderId="51" xfId="6" applyNumberFormat="1" applyFont="1" applyBorder="1" applyAlignment="1">
      <alignment horizontal="center" vertical="center"/>
    </xf>
    <xf numFmtId="49" fontId="0" fillId="0" borderId="0" xfId="0" applyNumberFormat="1">
      <alignment vertical="center"/>
    </xf>
    <xf numFmtId="0" fontId="0" fillId="22" borderId="0" xfId="0" applyFill="1">
      <alignment vertical="center"/>
    </xf>
    <xf numFmtId="0" fontId="22" fillId="6" borderId="51" xfId="11" applyFont="1" applyFill="1" applyBorder="1" applyAlignment="1">
      <alignment horizontal="center" vertical="center"/>
    </xf>
    <xf numFmtId="0" fontId="22" fillId="11" borderId="51" xfId="11" applyFont="1" applyFill="1" applyBorder="1" applyAlignment="1">
      <alignment horizontal="center" vertical="center"/>
    </xf>
    <xf numFmtId="0" fontId="22" fillId="10" borderId="51" xfId="11" applyFont="1" applyFill="1" applyBorder="1" applyAlignment="1">
      <alignment horizontal="center" vertical="center"/>
    </xf>
    <xf numFmtId="0" fontId="37" fillId="10" borderId="51" xfId="6" applyFont="1" applyFill="1" applyBorder="1">
      <alignment vertical="center"/>
    </xf>
    <xf numFmtId="0" fontId="22" fillId="12" borderId="102" xfId="6" applyFont="1" applyFill="1" applyBorder="1" applyAlignment="1">
      <alignment horizontal="center" vertical="center"/>
    </xf>
    <xf numFmtId="0" fontId="71" fillId="23" borderId="101" xfId="3" applyFont="1" applyFill="1" applyBorder="1" applyAlignment="1" applyProtection="1">
      <alignment horizontal="center" vertical="center"/>
    </xf>
    <xf numFmtId="0" fontId="0" fillId="23" borderId="102" xfId="0" applyFill="1" applyBorder="1">
      <alignment vertical="center"/>
    </xf>
    <xf numFmtId="49" fontId="0" fillId="23" borderId="102" xfId="0" applyNumberFormat="1" applyFill="1" applyBorder="1">
      <alignment vertical="center"/>
    </xf>
    <xf numFmtId="49" fontId="0" fillId="23" borderId="103" xfId="0" applyNumberFormat="1" applyFill="1" applyBorder="1">
      <alignment vertical="center"/>
    </xf>
    <xf numFmtId="0" fontId="72" fillId="12" borderId="91" xfId="3" applyFont="1" applyFill="1" applyBorder="1" applyAlignment="1" applyProtection="1">
      <alignment horizontal="center" vertical="center"/>
    </xf>
    <xf numFmtId="0" fontId="72" fillId="12" borderId="101" xfId="3" applyFont="1" applyFill="1" applyBorder="1" applyAlignment="1" applyProtection="1">
      <alignment horizontal="center" vertical="center"/>
    </xf>
    <xf numFmtId="191" fontId="22" fillId="0" borderId="0" xfId="2" applyNumberFormat="1" applyFont="1" applyAlignment="1">
      <alignment horizontal="right" vertical="center"/>
    </xf>
    <xf numFmtId="0" fontId="66" fillId="23" borderId="104" xfId="0" applyFont="1" applyFill="1" applyBorder="1" applyAlignment="1">
      <alignment horizontal="center" vertical="center"/>
    </xf>
    <xf numFmtId="49" fontId="66" fillId="23" borderId="104" xfId="0" applyNumberFormat="1" applyFont="1" applyFill="1" applyBorder="1" applyAlignment="1">
      <alignment horizontal="center" vertical="center"/>
    </xf>
    <xf numFmtId="0" fontId="71" fillId="23" borderId="104" xfId="3" applyFont="1" applyFill="1" applyBorder="1" applyAlignment="1" applyProtection="1">
      <alignment horizontal="center" vertical="center"/>
    </xf>
    <xf numFmtId="0" fontId="0" fillId="0" borderId="0" xfId="0" applyAlignment="1">
      <alignment horizontal="center" vertical="center"/>
    </xf>
    <xf numFmtId="190" fontId="8" fillId="0" borderId="0" xfId="13" applyNumberFormat="1" applyFont="1" applyFill="1" applyBorder="1" applyAlignment="1" applyProtection="1">
      <alignment horizontal="center" vertical="center"/>
    </xf>
    <xf numFmtId="190" fontId="8" fillId="0" borderId="0" xfId="2" applyNumberFormat="1" applyFont="1" applyAlignment="1">
      <alignment horizontal="center" vertical="center"/>
    </xf>
    <xf numFmtId="187" fontId="8" fillId="0" borderId="7" xfId="2" applyNumberFormat="1" applyFont="1" applyBorder="1" applyAlignment="1" applyProtection="1">
      <alignment horizontal="center" vertical="center"/>
      <protection locked="0"/>
    </xf>
    <xf numFmtId="187" fontId="8" fillId="0" borderId="0" xfId="2" applyNumberFormat="1" applyFont="1" applyAlignment="1">
      <alignment horizontal="center" vertical="center"/>
    </xf>
    <xf numFmtId="0" fontId="0" fillId="25" borderId="0" xfId="0" applyFill="1">
      <alignment vertical="center"/>
    </xf>
    <xf numFmtId="49" fontId="0" fillId="25" borderId="0" xfId="0" applyNumberFormat="1" applyFill="1">
      <alignment vertical="center"/>
    </xf>
    <xf numFmtId="0" fontId="8" fillId="16" borderId="0" xfId="2" applyFont="1" applyFill="1" applyAlignment="1">
      <alignment horizontal="center" vertical="center"/>
    </xf>
    <xf numFmtId="178" fontId="73" fillId="6" borderId="8" xfId="2" applyNumberFormat="1" applyFont="1" applyFill="1" applyBorder="1" applyAlignment="1">
      <alignment vertical="center"/>
    </xf>
    <xf numFmtId="178" fontId="73" fillId="6" borderId="7" xfId="2" applyNumberFormat="1" applyFont="1" applyFill="1" applyBorder="1" applyAlignment="1">
      <alignment vertical="center"/>
    </xf>
    <xf numFmtId="178" fontId="73" fillId="6" borderId="6" xfId="2" applyNumberFormat="1" applyFont="1" applyFill="1" applyBorder="1" applyAlignment="1">
      <alignment vertical="center"/>
    </xf>
    <xf numFmtId="0" fontId="18" fillId="0" borderId="107" xfId="1" applyFont="1" applyBorder="1">
      <alignment vertical="center"/>
    </xf>
    <xf numFmtId="0" fontId="74" fillId="0" borderId="0" xfId="0" applyFont="1">
      <alignment vertical="center"/>
    </xf>
    <xf numFmtId="0" fontId="20" fillId="2" borderId="4" xfId="1" applyFont="1" applyFill="1" applyBorder="1">
      <alignment vertical="center"/>
    </xf>
    <xf numFmtId="0" fontId="22" fillId="26" borderId="51" xfId="11" applyFont="1" applyFill="1" applyBorder="1" applyAlignment="1">
      <alignment horizontal="center" vertical="center"/>
    </xf>
    <xf numFmtId="0" fontId="22" fillId="26" borderId="51" xfId="6" applyFont="1" applyFill="1" applyBorder="1">
      <alignment vertical="center"/>
    </xf>
    <xf numFmtId="0" fontId="22" fillId="26" borderId="0" xfId="6" applyFont="1" applyFill="1">
      <alignment vertical="center"/>
    </xf>
    <xf numFmtId="0" fontId="3" fillId="0" borderId="0" xfId="3" applyFill="1" applyBorder="1" applyAlignment="1" applyProtection="1">
      <alignment vertical="center"/>
    </xf>
    <xf numFmtId="0" fontId="19" fillId="0" borderId="0" xfId="3" applyFont="1" applyFill="1" applyBorder="1" applyAlignment="1" applyProtection="1">
      <alignment vertical="center"/>
    </xf>
    <xf numFmtId="0" fontId="25" fillId="0" borderId="0" xfId="3" applyFont="1" applyBorder="1" applyAlignment="1" applyProtection="1">
      <alignment vertical="center"/>
    </xf>
    <xf numFmtId="0" fontId="25" fillId="0" borderId="0" xfId="3" applyFont="1" applyFill="1" applyBorder="1" applyAlignment="1" applyProtection="1">
      <alignment vertical="center"/>
    </xf>
    <xf numFmtId="0" fontId="25" fillId="0" borderId="0" xfId="3" applyFont="1" applyAlignment="1" applyProtection="1">
      <alignment vertical="center"/>
    </xf>
    <xf numFmtId="0" fontId="19" fillId="0" borderId="0" xfId="3" applyFont="1" applyFill="1" applyBorder="1" applyAlignment="1" applyProtection="1">
      <alignment vertical="center"/>
      <protection locked="0"/>
    </xf>
    <xf numFmtId="0" fontId="23" fillId="0" borderId="0" xfId="3" applyFont="1" applyBorder="1" applyAlignment="1" applyProtection="1"/>
    <xf numFmtId="0" fontId="23" fillId="0" borderId="0" xfId="3" applyFont="1" applyFill="1" applyBorder="1" applyAlignment="1" applyProtection="1">
      <alignment vertical="center"/>
    </xf>
    <xf numFmtId="49" fontId="18" fillId="0" borderId="0" xfId="1" quotePrefix="1" applyNumberFormat="1" applyFont="1" applyAlignment="1">
      <alignment horizontal="right" vertical="center"/>
    </xf>
    <xf numFmtId="49" fontId="18" fillId="0" borderId="0" xfId="2" applyNumberFormat="1" applyFont="1"/>
    <xf numFmtId="49" fontId="75" fillId="0" borderId="0" xfId="2" applyNumberFormat="1" applyFont="1"/>
    <xf numFmtId="0" fontId="18" fillId="0" borderId="0" xfId="11" applyFont="1" applyAlignment="1"/>
    <xf numFmtId="0" fontId="25" fillId="4" borderId="12" xfId="3" applyFont="1" applyFill="1" applyBorder="1" applyAlignment="1" applyProtection="1">
      <alignment vertical="center"/>
      <protection locked="0"/>
    </xf>
    <xf numFmtId="0" fontId="76" fillId="4" borderId="12" xfId="2" applyFont="1" applyFill="1" applyBorder="1" applyAlignment="1" applyProtection="1">
      <alignment vertical="center"/>
      <protection locked="0"/>
    </xf>
    <xf numFmtId="0" fontId="41" fillId="0" borderId="21" xfId="2" applyFont="1" applyBorder="1" applyAlignment="1">
      <alignment vertical="center"/>
    </xf>
    <xf numFmtId="0" fontId="49" fillId="0" borderId="21" xfId="2" applyFont="1" applyBorder="1" applyAlignment="1">
      <alignment vertical="center"/>
    </xf>
    <xf numFmtId="49" fontId="8" fillId="0" borderId="21" xfId="2" applyNumberFormat="1" applyFont="1" applyBorder="1" applyAlignment="1">
      <alignment vertical="center"/>
    </xf>
    <xf numFmtId="0" fontId="42" fillId="0" borderId="21" xfId="2" applyFont="1" applyBorder="1" applyAlignment="1">
      <alignment vertical="center"/>
    </xf>
    <xf numFmtId="0" fontId="73" fillId="0" borderId="0" xfId="2" applyFont="1" applyAlignment="1">
      <alignment horizontal="right" vertical="center"/>
    </xf>
    <xf numFmtId="49" fontId="73" fillId="0" borderId="0" xfId="2" applyNumberFormat="1" applyFont="1" applyAlignment="1">
      <alignment horizontal="right" vertical="center"/>
    </xf>
    <xf numFmtId="0" fontId="17" fillId="0" borderId="0" xfId="1" applyFont="1" applyAlignment="1">
      <alignment vertical="center" wrapText="1"/>
    </xf>
    <xf numFmtId="0" fontId="50" fillId="0" borderId="123" xfId="2" applyFont="1" applyBorder="1" applyAlignment="1">
      <alignment horizontal="right" vertical="center"/>
    </xf>
    <xf numFmtId="0" fontId="50" fillId="0" borderId="123" xfId="2" applyFont="1" applyBorder="1" applyAlignment="1">
      <alignment vertical="center"/>
    </xf>
    <xf numFmtId="0" fontId="8" fillId="0" borderId="123" xfId="2" applyFont="1" applyBorder="1" applyAlignment="1">
      <alignment vertical="center"/>
    </xf>
    <xf numFmtId="0" fontId="42" fillId="0" borderId="123" xfId="2" applyFont="1" applyBorder="1" applyAlignment="1">
      <alignment vertical="center"/>
    </xf>
    <xf numFmtId="0" fontId="22" fillId="0" borderId="124" xfId="11" applyFont="1" applyBorder="1" applyAlignment="1">
      <alignment horizontal="center" vertical="center"/>
    </xf>
    <xf numFmtId="0" fontId="22" fillId="0" borderId="60" xfId="11" applyFont="1" applyBorder="1" applyAlignment="1">
      <alignment horizontal="center" vertical="center"/>
    </xf>
    <xf numFmtId="0" fontId="22" fillId="0" borderId="125" xfId="11" applyFont="1" applyBorder="1">
      <alignment vertical="center"/>
    </xf>
    <xf numFmtId="0" fontId="22" fillId="0" borderId="127" xfId="11" applyFont="1" applyBorder="1" applyAlignment="1">
      <alignment horizontal="center" vertical="center"/>
    </xf>
    <xf numFmtId="0" fontId="22" fillId="0" borderId="127" xfId="11" applyFont="1" applyBorder="1">
      <alignment vertical="center"/>
    </xf>
    <xf numFmtId="0" fontId="22" fillId="0" borderId="128" xfId="11" applyFont="1" applyBorder="1">
      <alignment vertical="center"/>
    </xf>
    <xf numFmtId="0" fontId="22" fillId="0" borderId="126" xfId="11" applyFont="1" applyBorder="1" applyAlignment="1">
      <alignment horizontal="center" vertical="center"/>
    </xf>
    <xf numFmtId="0" fontId="22" fillId="0" borderId="130" xfId="11" applyFont="1" applyBorder="1" applyAlignment="1">
      <alignment horizontal="center" vertical="center"/>
    </xf>
    <xf numFmtId="0" fontId="22" fillId="0" borderId="131" xfId="11" applyFont="1" applyBorder="1">
      <alignment vertical="center"/>
    </xf>
    <xf numFmtId="0" fontId="54" fillId="0" borderId="123" xfId="2" applyFont="1" applyBorder="1" applyAlignment="1">
      <alignment vertical="center"/>
    </xf>
    <xf numFmtId="0" fontId="54" fillId="0" borderId="0" xfId="2" applyFont="1" applyAlignment="1">
      <alignment vertical="center"/>
    </xf>
    <xf numFmtId="0" fontId="41" fillId="0" borderId="132" xfId="2" applyFont="1" applyBorder="1" applyAlignment="1">
      <alignment vertical="center"/>
    </xf>
    <xf numFmtId="0" fontId="8" fillId="0" borderId="132" xfId="2" applyFont="1" applyBorder="1" applyAlignment="1">
      <alignment vertical="center"/>
    </xf>
    <xf numFmtId="0" fontId="8" fillId="0" borderId="132" xfId="2" applyFont="1" applyBorder="1" applyAlignment="1">
      <alignment horizontal="center" vertical="center"/>
    </xf>
    <xf numFmtId="182" fontId="8" fillId="0" borderId="132" xfId="2" applyNumberFormat="1" applyFont="1" applyBorder="1" applyAlignment="1">
      <alignment horizontal="center" vertical="center"/>
    </xf>
    <xf numFmtId="0" fontId="42" fillId="0" borderId="132" xfId="2" applyFont="1" applyBorder="1" applyAlignment="1">
      <alignment vertical="center"/>
    </xf>
    <xf numFmtId="0" fontId="49" fillId="0" borderId="132" xfId="2" applyFont="1" applyBorder="1" applyAlignment="1">
      <alignment vertical="center"/>
    </xf>
    <xf numFmtId="0" fontId="41" fillId="0" borderId="123" xfId="2" applyFont="1" applyBorder="1" applyAlignment="1">
      <alignment vertical="center"/>
    </xf>
    <xf numFmtId="182" fontId="8" fillId="0" borderId="123" xfId="2" applyNumberFormat="1" applyFont="1" applyBorder="1" applyAlignment="1">
      <alignment horizontal="center" vertical="center"/>
    </xf>
    <xf numFmtId="0" fontId="49" fillId="0" borderId="123" xfId="2" applyFont="1" applyBorder="1" applyAlignment="1">
      <alignment vertical="center"/>
    </xf>
    <xf numFmtId="49" fontId="18" fillId="0" borderId="0" xfId="15" applyNumberFormat="1" applyFont="1">
      <alignment vertical="center"/>
    </xf>
    <xf numFmtId="0" fontId="18" fillId="0" borderId="0" xfId="15" applyFont="1">
      <alignment vertical="center"/>
    </xf>
    <xf numFmtId="49" fontId="22" fillId="0" borderId="0" xfId="15" applyNumberFormat="1" applyFont="1">
      <alignment vertical="center"/>
    </xf>
    <xf numFmtId="0" fontId="22" fillId="0" borderId="0" xfId="15" applyFont="1">
      <alignment vertical="center"/>
    </xf>
    <xf numFmtId="49" fontId="20" fillId="0" borderId="0" xfId="2" applyNumberFormat="1" applyFont="1" applyAlignment="1">
      <alignment horizontal="centerContinuous" vertical="center"/>
    </xf>
    <xf numFmtId="49" fontId="18" fillId="0" borderId="0" xfId="2" applyNumberFormat="1" applyFont="1" applyAlignment="1">
      <alignment vertical="center"/>
    </xf>
    <xf numFmtId="49" fontId="77" fillId="0" borderId="0" xfId="2" applyNumberFormat="1" applyFont="1" applyAlignment="1">
      <alignment horizontal="center" vertical="center"/>
    </xf>
    <xf numFmtId="49" fontId="18" fillId="0" borderId="97" xfId="2" applyNumberFormat="1" applyFont="1" applyBorder="1" applyAlignment="1">
      <alignment vertical="center"/>
    </xf>
    <xf numFmtId="49" fontId="18" fillId="0" borderId="109" xfId="2" applyNumberFormat="1" applyFont="1" applyBorder="1" applyAlignment="1">
      <alignment vertical="center"/>
    </xf>
    <xf numFmtId="49" fontId="18" fillId="0" borderId="98" xfId="2" applyNumberFormat="1" applyFont="1" applyBorder="1" applyAlignment="1">
      <alignment vertical="center"/>
    </xf>
    <xf numFmtId="49" fontId="18" fillId="0" borderId="88" xfId="2" applyNumberFormat="1" applyFont="1" applyBorder="1" applyAlignment="1">
      <alignment vertical="center" textRotation="255"/>
    </xf>
    <xf numFmtId="49" fontId="18" fillId="0" borderId="27" xfId="2" applyNumberFormat="1" applyFont="1" applyBorder="1" applyAlignment="1">
      <alignment vertical="center"/>
    </xf>
    <xf numFmtId="49" fontId="18" fillId="0" borderId="0" xfId="2" applyNumberFormat="1" applyFont="1" applyAlignment="1">
      <alignment vertical="center" textRotation="255"/>
    </xf>
    <xf numFmtId="49" fontId="22" fillId="0" borderId="0" xfId="2" applyNumberFormat="1" applyFont="1" applyAlignment="1">
      <alignment vertical="center"/>
    </xf>
    <xf numFmtId="49" fontId="18" fillId="0" borderId="26" xfId="2" applyNumberFormat="1" applyFont="1" applyBorder="1" applyAlignment="1">
      <alignment vertical="center"/>
    </xf>
    <xf numFmtId="49" fontId="18" fillId="0" borderId="24" xfId="2" applyNumberFormat="1" applyFont="1" applyBorder="1" applyAlignment="1">
      <alignment vertical="center"/>
    </xf>
    <xf numFmtId="49" fontId="18" fillId="0" borderId="0" xfId="2" applyNumberFormat="1" applyFont="1" applyAlignment="1">
      <alignment horizontal="center"/>
    </xf>
    <xf numFmtId="49" fontId="18" fillId="0" borderId="0" xfId="2" applyNumberFormat="1" applyFont="1" applyAlignment="1">
      <alignment horizontal="left" shrinkToFit="1"/>
    </xf>
    <xf numFmtId="49" fontId="18" fillId="0" borderId="0" xfId="2" applyNumberFormat="1" applyFont="1" applyAlignment="1">
      <alignment horizontal="right" shrinkToFit="1"/>
    </xf>
    <xf numFmtId="49" fontId="18" fillId="0" borderId="0" xfId="2" applyNumberFormat="1" applyFont="1" applyAlignment="1">
      <alignment shrinkToFit="1"/>
    </xf>
    <xf numFmtId="49" fontId="18" fillId="0" borderId="26" xfId="2" applyNumberFormat="1" applyFont="1" applyBorder="1"/>
    <xf numFmtId="49" fontId="18" fillId="0" borderId="0" xfId="2" applyNumberFormat="1" applyFont="1" applyAlignment="1">
      <alignment horizontal="left"/>
    </xf>
    <xf numFmtId="49" fontId="18" fillId="0" borderId="0" xfId="2" applyNumberFormat="1" applyFont="1" applyAlignment="1">
      <alignment horizontal="right"/>
    </xf>
    <xf numFmtId="49" fontId="18" fillId="0" borderId="26" xfId="2" applyNumberFormat="1" applyFont="1" applyBorder="1" applyAlignment="1">
      <alignment horizontal="center"/>
    </xf>
    <xf numFmtId="49" fontId="18" fillId="0" borderId="0" xfId="2" applyNumberFormat="1" applyFont="1" applyAlignment="1">
      <alignment horizontal="right" vertical="center"/>
    </xf>
    <xf numFmtId="49" fontId="18" fillId="0" borderId="109" xfId="2" applyNumberFormat="1" applyFont="1" applyBorder="1" applyAlignment="1">
      <alignment horizontal="centerContinuous"/>
    </xf>
    <xf numFmtId="49" fontId="18" fillId="0" borderId="98" xfId="2" applyNumberFormat="1" applyFont="1" applyBorder="1" applyAlignment="1">
      <alignment horizontal="centerContinuous"/>
    </xf>
    <xf numFmtId="49" fontId="18" fillId="0" borderId="21" xfId="2" applyNumberFormat="1" applyFont="1" applyBorder="1" applyAlignment="1">
      <alignment horizontal="centerContinuous" vertical="top"/>
    </xf>
    <xf numFmtId="49" fontId="18" fillId="0" borderId="24" xfId="2" applyNumberFormat="1" applyFont="1" applyBorder="1" applyAlignment="1">
      <alignment horizontal="centerContinuous" vertical="top"/>
    </xf>
    <xf numFmtId="49" fontId="18" fillId="0" borderId="25" xfId="2" applyNumberFormat="1" applyFont="1" applyBorder="1" applyAlignment="1">
      <alignment vertical="center"/>
    </xf>
    <xf numFmtId="49" fontId="18" fillId="0" borderId="21" xfId="2" applyNumberFormat="1" applyFont="1" applyBorder="1" applyAlignment="1">
      <alignment vertical="center"/>
    </xf>
    <xf numFmtId="0" fontId="22" fillId="0" borderId="0" xfId="2" applyFont="1" applyAlignment="1">
      <alignment vertical="top"/>
    </xf>
    <xf numFmtId="0" fontId="22" fillId="0" borderId="0" xfId="2" applyFont="1" applyAlignment="1">
      <alignment horizontal="right" vertical="center"/>
    </xf>
    <xf numFmtId="0" fontId="22" fillId="0" borderId="0" xfId="2" applyFont="1" applyAlignment="1">
      <alignment horizontal="center" vertical="center"/>
    </xf>
    <xf numFmtId="0" fontId="18" fillId="0" borderId="0" xfId="2" applyFont="1" applyAlignment="1">
      <alignment horizontal="center" vertical="center"/>
    </xf>
    <xf numFmtId="0" fontId="22" fillId="0" borderId="0" xfId="2" applyFont="1" applyAlignment="1">
      <alignment horizontal="left" vertical="center"/>
    </xf>
    <xf numFmtId="176" fontId="22" fillId="0" borderId="0" xfId="4" applyNumberFormat="1" applyFont="1" applyAlignment="1">
      <alignment horizontal="center" vertical="center"/>
    </xf>
    <xf numFmtId="49" fontId="18" fillId="0" borderId="88" xfId="2" applyNumberFormat="1" applyFont="1" applyBorder="1" applyAlignment="1">
      <alignment vertical="center"/>
    </xf>
    <xf numFmtId="49" fontId="18" fillId="0" borderId="109" xfId="2" applyNumberFormat="1" applyFont="1" applyBorder="1"/>
    <xf numFmtId="49" fontId="18" fillId="0" borderId="109" xfId="2" applyNumberFormat="1" applyFont="1" applyBorder="1" applyAlignment="1">
      <alignment horizontal="left"/>
    </xf>
    <xf numFmtId="49" fontId="18" fillId="0" borderId="109" xfId="2" applyNumberFormat="1" applyFont="1" applyBorder="1" applyAlignment="1">
      <alignment horizontal="left" vertical="center"/>
    </xf>
    <xf numFmtId="49" fontId="18" fillId="0" borderId="0" xfId="2" applyNumberFormat="1" applyFont="1" applyAlignment="1">
      <alignment horizontal="left" vertical="center"/>
    </xf>
    <xf numFmtId="0" fontId="79" fillId="0" borderId="0" xfId="2" applyFont="1" applyAlignment="1">
      <alignment vertical="center"/>
    </xf>
    <xf numFmtId="0" fontId="79" fillId="0" borderId="0" xfId="2" applyFont="1" applyAlignment="1">
      <alignment horizontal="right" vertical="center"/>
    </xf>
    <xf numFmtId="0" fontId="80" fillId="0" borderId="0" xfId="2" applyFont="1" applyAlignment="1">
      <alignment vertical="center"/>
    </xf>
    <xf numFmtId="0" fontId="81" fillId="0" borderId="0" xfId="2" applyFont="1" applyAlignment="1">
      <alignment horizontal="right" vertical="center"/>
    </xf>
    <xf numFmtId="0" fontId="67" fillId="4" borderId="113" xfId="1" applyFont="1" applyFill="1" applyBorder="1">
      <alignment vertical="center"/>
    </xf>
    <xf numFmtId="0" fontId="18" fillId="4" borderId="113" xfId="1" applyFont="1" applyFill="1" applyBorder="1">
      <alignment vertical="center"/>
    </xf>
    <xf numFmtId="0" fontId="49" fillId="0" borderId="147" xfId="1" applyFont="1" applyBorder="1">
      <alignment vertical="center"/>
    </xf>
    <xf numFmtId="0" fontId="22" fillId="12" borderId="103" xfId="6" applyFont="1" applyFill="1" applyBorder="1" applyAlignment="1">
      <alignment horizontal="center" vertical="center"/>
    </xf>
    <xf numFmtId="0" fontId="22" fillId="0" borderId="51" xfId="1" applyFont="1" applyBorder="1">
      <alignment vertical="center"/>
    </xf>
    <xf numFmtId="0" fontId="22" fillId="6" borderId="51" xfId="6" applyFont="1" applyFill="1" applyBorder="1" applyProtection="1">
      <alignment vertical="center"/>
      <protection locked="0"/>
    </xf>
    <xf numFmtId="0" fontId="22" fillId="0" borderId="51" xfId="2" applyFont="1" applyBorder="1" applyAlignment="1" applyProtection="1">
      <alignment vertical="center"/>
      <protection locked="0"/>
    </xf>
    <xf numFmtId="0" fontId="65" fillId="0" borderId="0" xfId="15" applyFont="1">
      <alignment vertical="center"/>
    </xf>
    <xf numFmtId="0" fontId="82" fillId="0" borderId="0" xfId="2" applyFont="1" applyAlignment="1">
      <alignment vertical="center"/>
    </xf>
    <xf numFmtId="0" fontId="22" fillId="0" borderId="0" xfId="11" applyFont="1" applyAlignment="1">
      <alignment horizontal="center" vertical="center"/>
    </xf>
    <xf numFmtId="0" fontId="23" fillId="0" borderId="0" xfId="3" applyFont="1" applyFill="1" applyAlignment="1" applyProtection="1">
      <alignment vertical="center"/>
    </xf>
    <xf numFmtId="0" fontId="38" fillId="0" borderId="0" xfId="6" applyFont="1">
      <alignment vertical="center"/>
    </xf>
    <xf numFmtId="0" fontId="22" fillId="0" borderId="154" xfId="11" applyFont="1" applyBorder="1" applyAlignment="1">
      <alignment horizontal="center" vertical="center"/>
    </xf>
    <xf numFmtId="0" fontId="22" fillId="0" borderId="155" xfId="11" applyFont="1" applyBorder="1" applyAlignment="1">
      <alignment horizontal="center" vertical="center"/>
    </xf>
    <xf numFmtId="0" fontId="22" fillId="0" borderId="155" xfId="11" applyFont="1" applyBorder="1">
      <alignment vertical="center"/>
    </xf>
    <xf numFmtId="0" fontId="22" fillId="0" borderId="156" xfId="11" applyFont="1" applyBorder="1">
      <alignment vertical="center"/>
    </xf>
    <xf numFmtId="0" fontId="22" fillId="0" borderId="65" xfId="11" applyFont="1" applyBorder="1">
      <alignment vertical="center"/>
    </xf>
    <xf numFmtId="0" fontId="68" fillId="0" borderId="0" xfId="17" applyFont="1">
      <alignment vertical="center"/>
    </xf>
    <xf numFmtId="0" fontId="86" fillId="0" borderId="0" xfId="17" applyFont="1" applyAlignment="1">
      <alignment horizontal="left" vertical="top" wrapText="1"/>
    </xf>
    <xf numFmtId="0" fontId="86" fillId="0" borderId="161" xfId="17" applyFont="1" applyBorder="1">
      <alignment vertical="center"/>
    </xf>
    <xf numFmtId="0" fontId="86" fillId="0" borderId="162" xfId="17" applyFont="1" applyBorder="1">
      <alignment vertical="center"/>
    </xf>
    <xf numFmtId="0" fontId="86" fillId="0" borderId="129" xfId="17" applyFont="1" applyBorder="1" applyAlignment="1">
      <alignment horizontal="left" vertical="center" wrapText="1"/>
    </xf>
    <xf numFmtId="0" fontId="86" fillId="0" borderId="0" xfId="17" applyFont="1" applyAlignment="1">
      <alignment horizontal="left" vertical="center" wrapText="1"/>
    </xf>
    <xf numFmtId="0" fontId="19" fillId="4" borderId="12" xfId="18" applyFont="1" applyFill="1" applyBorder="1" applyAlignment="1" applyProtection="1">
      <alignment vertical="center"/>
      <protection locked="0"/>
    </xf>
    <xf numFmtId="0" fontId="86" fillId="0" borderId="0" xfId="17" applyFont="1">
      <alignment vertical="center"/>
    </xf>
    <xf numFmtId="0" fontId="86" fillId="0" borderId="0" xfId="17" applyFont="1" applyAlignment="1">
      <alignment vertical="top" wrapText="1"/>
    </xf>
    <xf numFmtId="49" fontId="86" fillId="0" borderId="168" xfId="17" applyNumberFormat="1" applyFont="1" applyBorder="1" applyAlignment="1">
      <alignment vertical="top" wrapText="1"/>
    </xf>
    <xf numFmtId="49" fontId="86" fillId="0" borderId="162" xfId="17" applyNumberFormat="1" applyFont="1" applyBorder="1" applyAlignment="1">
      <alignment vertical="top" wrapText="1"/>
    </xf>
    <xf numFmtId="49" fontId="86" fillId="0" borderId="0" xfId="17" applyNumberFormat="1" applyFont="1" applyAlignment="1">
      <alignment horizontal="center" vertical="top" wrapText="1"/>
    </xf>
    <xf numFmtId="0" fontId="72" fillId="0" borderId="0" xfId="3" applyFont="1" applyAlignment="1" applyProtection="1">
      <alignment vertical="center"/>
    </xf>
    <xf numFmtId="0" fontId="3" fillId="0" borderId="0" xfId="3" quotePrefix="1" applyAlignment="1" applyProtection="1">
      <alignment vertical="center"/>
    </xf>
    <xf numFmtId="0" fontId="22" fillId="0" borderId="51" xfId="6" applyFont="1" applyBorder="1" applyAlignment="1">
      <alignment horizontal="right" vertical="center"/>
    </xf>
    <xf numFmtId="0" fontId="22" fillId="0" borderId="52" xfId="6" applyFont="1" applyBorder="1" applyAlignment="1">
      <alignment horizontal="right" vertical="center"/>
    </xf>
    <xf numFmtId="0" fontId="22" fillId="0" borderId="179" xfId="6" applyFont="1" applyBorder="1">
      <alignment vertical="center"/>
    </xf>
    <xf numFmtId="0" fontId="23" fillId="0" borderId="0" xfId="3" applyFont="1" applyAlignment="1" applyProtection="1">
      <alignment horizontal="left" vertical="center"/>
    </xf>
    <xf numFmtId="0" fontId="89" fillId="0" borderId="0" xfId="2" applyFont="1" applyAlignment="1">
      <alignment vertical="center"/>
    </xf>
    <xf numFmtId="0" fontId="90" fillId="3" borderId="10" xfId="1" applyFont="1" applyFill="1" applyBorder="1">
      <alignment vertical="center"/>
    </xf>
    <xf numFmtId="0" fontId="42" fillId="0" borderId="0" xfId="2" applyFont="1" applyAlignment="1">
      <alignment horizontal="left" vertical="center"/>
    </xf>
    <xf numFmtId="0" fontId="92" fillId="0" borderId="0" xfId="2" applyFont="1" applyAlignment="1">
      <alignment vertical="center"/>
    </xf>
    <xf numFmtId="0" fontId="92" fillId="0" borderId="0" xfId="2" applyFont="1" applyAlignment="1">
      <alignment vertical="top" wrapText="1"/>
    </xf>
    <xf numFmtId="0" fontId="3" fillId="0" borderId="0" xfId="3" applyAlignment="1" applyProtection="1">
      <alignment vertical="center"/>
    </xf>
    <xf numFmtId="0" fontId="18" fillId="28" borderId="10" xfId="1" applyFont="1" applyFill="1" applyBorder="1">
      <alignment vertical="center"/>
    </xf>
    <xf numFmtId="0" fontId="61" fillId="0" borderId="0" xfId="2" applyFont="1" applyAlignment="1">
      <alignment vertical="center"/>
    </xf>
    <xf numFmtId="0" fontId="20" fillId="0" borderId="0" xfId="2" applyFont="1" applyAlignment="1">
      <alignment horizontal="centerContinuous" vertical="center"/>
    </xf>
    <xf numFmtId="0" fontId="16" fillId="4" borderId="0" xfId="2" applyFont="1" applyFill="1" applyAlignment="1" applyProtection="1">
      <alignment vertical="center"/>
      <protection locked="0"/>
    </xf>
    <xf numFmtId="0" fontId="18" fillId="4" borderId="0" xfId="2" applyFont="1" applyFill="1" applyProtection="1">
      <protection locked="0"/>
    </xf>
    <xf numFmtId="0" fontId="19" fillId="4" borderId="0" xfId="3" applyFont="1" applyFill="1" applyBorder="1" applyAlignment="1" applyProtection="1">
      <alignment vertical="center"/>
      <protection locked="0"/>
    </xf>
    <xf numFmtId="0" fontId="20" fillId="4" borderId="0" xfId="2" applyFont="1" applyFill="1" applyAlignment="1" applyProtection="1">
      <alignment vertical="center"/>
      <protection locked="0"/>
    </xf>
    <xf numFmtId="49" fontId="20" fillId="0" borderId="0" xfId="15" applyNumberFormat="1" applyFont="1" applyAlignment="1">
      <alignment horizontal="center" vertical="center"/>
    </xf>
    <xf numFmtId="49" fontId="77" fillId="0" borderId="0" xfId="15" applyNumberFormat="1" applyFont="1" applyAlignment="1">
      <alignment horizontal="center" vertical="center"/>
    </xf>
    <xf numFmtId="49" fontId="22" fillId="0" borderId="0" xfId="15" applyNumberFormat="1" applyFont="1" applyAlignment="1">
      <alignment horizontal="center" vertical="center"/>
    </xf>
    <xf numFmtId="49" fontId="22" fillId="0" borderId="0" xfId="14" applyNumberFormat="1" applyFont="1" applyAlignment="1">
      <alignment vertical="center"/>
    </xf>
    <xf numFmtId="0" fontId="93" fillId="0" borderId="0" xfId="0" applyFont="1" applyAlignment="1"/>
    <xf numFmtId="0" fontId="94" fillId="0" borderId="0" xfId="0" applyFont="1">
      <alignment vertical="center"/>
    </xf>
    <xf numFmtId="49" fontId="95" fillId="0" borderId="0" xfId="14" applyNumberFormat="1" applyFont="1" applyAlignment="1">
      <alignment horizontal="centerContinuous" vertical="center"/>
    </xf>
    <xf numFmtId="49" fontId="94" fillId="0" borderId="0" xfId="14" applyNumberFormat="1" applyFont="1" applyAlignment="1">
      <alignment horizontal="centerContinuous" vertical="center"/>
    </xf>
    <xf numFmtId="49" fontId="94" fillId="0" borderId="0" xfId="14" applyNumberFormat="1" applyFont="1" applyAlignment="1">
      <alignment horizontal="center" vertical="center"/>
    </xf>
    <xf numFmtId="49" fontId="94" fillId="0" borderId="164" xfId="14" applyNumberFormat="1" applyFont="1" applyBorder="1" applyAlignment="1">
      <alignment vertical="center"/>
    </xf>
    <xf numFmtId="49" fontId="94" fillId="0" borderId="88" xfId="14" applyNumberFormat="1" applyFont="1" applyBorder="1" applyAlignment="1">
      <alignment vertical="center"/>
    </xf>
    <xf numFmtId="49" fontId="94" fillId="0" borderId="88" xfId="14" applyNumberFormat="1" applyFont="1" applyBorder="1" applyAlignment="1">
      <alignment horizontal="center" vertical="center" textRotation="255"/>
    </xf>
    <xf numFmtId="0" fontId="94" fillId="0" borderId="88" xfId="0" applyFont="1" applyBorder="1" applyAlignment="1"/>
    <xf numFmtId="0" fontId="94" fillId="0" borderId="88" xfId="0" applyFont="1" applyBorder="1">
      <alignment vertical="center"/>
    </xf>
    <xf numFmtId="0" fontId="94" fillId="0" borderId="163" xfId="0" applyFont="1" applyBorder="1">
      <alignment vertical="center"/>
    </xf>
    <xf numFmtId="0" fontId="94" fillId="0" borderId="174" xfId="14" applyFont="1" applyBorder="1" applyAlignment="1">
      <alignment horizontal="left" vertical="center"/>
    </xf>
    <xf numFmtId="0" fontId="94" fillId="0" borderId="0" xfId="0" applyFont="1" applyAlignment="1">
      <alignment horizontal="left" vertical="center"/>
    </xf>
    <xf numFmtId="0" fontId="94" fillId="0" borderId="0" xfId="0" applyFont="1" applyAlignment="1">
      <alignment vertical="top" textRotation="255"/>
    </xf>
    <xf numFmtId="0" fontId="94" fillId="0" borderId="0" xfId="0" applyFont="1" applyAlignment="1"/>
    <xf numFmtId="0" fontId="94" fillId="0" borderId="159" xfId="0" applyFont="1" applyBorder="1">
      <alignment vertical="center"/>
    </xf>
    <xf numFmtId="0" fontId="94" fillId="0" borderId="174" xfId="0" applyFont="1" applyBorder="1" applyAlignment="1">
      <alignment horizontal="left" vertical="center"/>
    </xf>
    <xf numFmtId="0" fontId="94" fillId="0" borderId="0" xfId="15" applyFont="1" applyAlignment="1">
      <alignment horizontal="left" vertical="center" wrapText="1"/>
    </xf>
    <xf numFmtId="0" fontId="94" fillId="0" borderId="0" xfId="0" applyFont="1" applyAlignment="1">
      <alignment horizontal="left" vertical="center" wrapText="1"/>
    </xf>
    <xf numFmtId="0" fontId="94" fillId="0" borderId="0" xfId="0" applyFont="1" applyAlignment="1">
      <alignment horizontal="center" vertical="top" textRotation="255"/>
    </xf>
    <xf numFmtId="0" fontId="94" fillId="0" borderId="159" xfId="0" applyFont="1" applyBorder="1" applyAlignment="1"/>
    <xf numFmtId="49" fontId="94" fillId="0" borderId="0" xfId="15" applyNumberFormat="1" applyFont="1">
      <alignment vertical="center"/>
    </xf>
    <xf numFmtId="49" fontId="94" fillId="0" borderId="158" xfId="14" applyNumberFormat="1" applyFont="1" applyBorder="1" applyAlignment="1">
      <alignment vertical="center"/>
    </xf>
    <xf numFmtId="49" fontId="94" fillId="0" borderId="0" xfId="14" applyNumberFormat="1" applyFont="1" applyAlignment="1">
      <alignment vertical="center"/>
    </xf>
    <xf numFmtId="49" fontId="94" fillId="0" borderId="129" xfId="14" applyNumberFormat="1" applyFont="1" applyBorder="1" applyAlignment="1">
      <alignment vertical="center"/>
    </xf>
    <xf numFmtId="0" fontId="94" fillId="0" borderId="129" xfId="0" applyFont="1" applyBorder="1" applyAlignment="1"/>
    <xf numFmtId="0" fontId="94" fillId="0" borderId="129" xfId="0" applyFont="1" applyBorder="1" applyAlignment="1">
      <alignment horizontal="center" vertical="top" textRotation="255"/>
    </xf>
    <xf numFmtId="0" fontId="94" fillId="0" borderId="157" xfId="0" applyFont="1" applyBorder="1" applyAlignment="1"/>
    <xf numFmtId="49" fontId="94" fillId="0" borderId="148" xfId="14" applyNumberFormat="1" applyFont="1" applyBorder="1" applyAlignment="1">
      <alignment vertical="center"/>
    </xf>
    <xf numFmtId="49" fontId="94" fillId="0" borderId="122" xfId="14" applyNumberFormat="1" applyFont="1" applyBorder="1" applyAlignment="1">
      <alignment vertical="center"/>
    </xf>
    <xf numFmtId="49" fontId="94" fillId="0" borderId="0" xfId="14" applyNumberFormat="1" applyFont="1"/>
    <xf numFmtId="49" fontId="94" fillId="0" borderId="157" xfId="14" applyNumberFormat="1" applyFont="1" applyBorder="1" applyAlignment="1">
      <alignment vertical="center"/>
    </xf>
    <xf numFmtId="49" fontId="94" fillId="0" borderId="88" xfId="15" applyNumberFormat="1" applyFont="1" applyBorder="1">
      <alignment vertical="center"/>
    </xf>
    <xf numFmtId="49" fontId="94" fillId="0" borderId="163" xfId="14" applyNumberFormat="1" applyFont="1" applyBorder="1" applyAlignment="1">
      <alignment vertical="center"/>
    </xf>
    <xf numFmtId="49" fontId="94" fillId="0" borderId="174" xfId="14" applyNumberFormat="1" applyFont="1" applyBorder="1" applyAlignment="1">
      <alignment vertical="center"/>
    </xf>
    <xf numFmtId="49" fontId="94" fillId="0" borderId="159" xfId="14" applyNumberFormat="1" applyFont="1" applyBorder="1" applyAlignment="1">
      <alignment vertical="center"/>
    </xf>
    <xf numFmtId="49" fontId="94" fillId="0" borderId="174" xfId="14" applyNumberFormat="1" applyFont="1" applyBorder="1" applyAlignment="1">
      <alignment horizontal="center" vertical="center"/>
    </xf>
    <xf numFmtId="0" fontId="94" fillId="0" borderId="0" xfId="0" applyFont="1" applyAlignment="1">
      <alignment horizontal="center" vertical="center"/>
    </xf>
    <xf numFmtId="0" fontId="3" fillId="0" borderId="0" xfId="3" applyBorder="1" applyAlignment="1" applyProtection="1">
      <alignment vertical="center"/>
    </xf>
    <xf numFmtId="49" fontId="93" fillId="0" borderId="0" xfId="15" applyNumberFormat="1" applyFont="1">
      <alignment vertical="center"/>
    </xf>
    <xf numFmtId="49" fontId="96" fillId="0" borderId="0" xfId="15" applyNumberFormat="1" applyFont="1">
      <alignment vertical="center"/>
    </xf>
    <xf numFmtId="49" fontId="97" fillId="0" borderId="0" xfId="15" applyNumberFormat="1" applyFont="1" applyAlignment="1">
      <alignment horizontal="centerContinuous" vertical="center"/>
    </xf>
    <xf numFmtId="49" fontId="98" fillId="0" borderId="0" xfId="15" applyNumberFormat="1" applyFont="1" applyAlignment="1">
      <alignment horizontal="center" vertical="center"/>
    </xf>
    <xf numFmtId="49" fontId="94" fillId="0" borderId="164" xfId="15" applyNumberFormat="1" applyFont="1" applyBorder="1">
      <alignment vertical="center"/>
    </xf>
    <xf numFmtId="49" fontId="94" fillId="0" borderId="163" xfId="15" applyNumberFormat="1" applyFont="1" applyBorder="1">
      <alignment vertical="center"/>
    </xf>
    <xf numFmtId="49" fontId="94" fillId="0" borderId="174" xfId="15" applyNumberFormat="1" applyFont="1" applyBorder="1">
      <alignment vertical="center"/>
    </xf>
    <xf numFmtId="0" fontId="94" fillId="0" borderId="0" xfId="15" applyFont="1">
      <alignment vertical="center"/>
    </xf>
    <xf numFmtId="49" fontId="94" fillId="0" borderId="159" xfId="15" applyNumberFormat="1" applyFont="1" applyBorder="1">
      <alignment vertical="center"/>
    </xf>
    <xf numFmtId="49" fontId="94" fillId="0" borderId="129" xfId="15" applyNumberFormat="1" applyFont="1" applyBorder="1">
      <alignment vertical="center"/>
    </xf>
    <xf numFmtId="49" fontId="94" fillId="0" borderId="157" xfId="15" applyNumberFormat="1" applyFont="1" applyBorder="1">
      <alignment vertical="center"/>
    </xf>
    <xf numFmtId="0" fontId="94" fillId="0" borderId="0" xfId="19" applyFont="1" applyAlignment="1">
      <alignment horizontal="left" vertical="center" wrapText="1"/>
    </xf>
    <xf numFmtId="49" fontId="94" fillId="0" borderId="0" xfId="15" applyNumberFormat="1" applyFont="1" applyAlignment="1">
      <alignment horizontal="center" vertical="center" textRotation="255"/>
    </xf>
    <xf numFmtId="0" fontId="94" fillId="0" borderId="129" xfId="15" applyFont="1" applyBorder="1">
      <alignment vertical="center"/>
    </xf>
    <xf numFmtId="49" fontId="94" fillId="0" borderId="148" xfId="15" applyNumberFormat="1" applyFont="1" applyBorder="1">
      <alignment vertical="center"/>
    </xf>
    <xf numFmtId="0" fontId="94" fillId="0" borderId="148" xfId="15" applyFont="1" applyBorder="1">
      <alignment vertical="center"/>
    </xf>
    <xf numFmtId="49" fontId="94" fillId="0" borderId="183" xfId="15" applyNumberFormat="1" applyFont="1" applyBorder="1">
      <alignment vertical="center"/>
    </xf>
    <xf numFmtId="49" fontId="94" fillId="0" borderId="122" xfId="15" applyNumberFormat="1" applyFont="1" applyBorder="1">
      <alignment vertical="center"/>
    </xf>
    <xf numFmtId="49" fontId="94" fillId="0" borderId="158" xfId="15" applyNumberFormat="1" applyFont="1" applyBorder="1">
      <alignment vertical="center"/>
    </xf>
    <xf numFmtId="49" fontId="94" fillId="0" borderId="0" xfId="20" applyNumberFormat="1" applyFont="1" applyAlignment="1">
      <alignment horizontal="center" vertical="center"/>
    </xf>
    <xf numFmtId="0" fontId="94" fillId="0" borderId="0" xfId="15" applyFont="1" applyAlignment="1">
      <alignment horizontal="center" vertical="center"/>
    </xf>
    <xf numFmtId="49" fontId="18" fillId="0" borderId="163" xfId="2" applyNumberFormat="1" applyFont="1" applyBorder="1" applyAlignment="1">
      <alignment vertical="center"/>
    </xf>
    <xf numFmtId="49" fontId="18" fillId="0" borderId="187" xfId="2" applyNumberFormat="1" applyFont="1" applyBorder="1" applyAlignment="1">
      <alignment vertical="center"/>
    </xf>
    <xf numFmtId="180" fontId="22" fillId="0" borderId="0" xfId="2" applyNumberFormat="1" applyFont="1" applyAlignment="1">
      <alignment horizontal="right" vertical="center"/>
    </xf>
    <xf numFmtId="177" fontId="22" fillId="0" borderId="0" xfId="2" applyNumberFormat="1" applyFont="1" applyAlignment="1">
      <alignment horizontal="right" vertical="center"/>
    </xf>
    <xf numFmtId="180" fontId="22" fillId="0" borderId="0" xfId="2" applyNumberFormat="1" applyFont="1" applyAlignment="1">
      <alignment horizontal="center" vertical="center"/>
    </xf>
    <xf numFmtId="0" fontId="18" fillId="0" borderId="26" xfId="2" applyFont="1" applyBorder="1" applyAlignment="1">
      <alignment vertical="center"/>
    </xf>
    <xf numFmtId="49" fontId="18" fillId="0" borderId="21" xfId="2" applyNumberFormat="1" applyFont="1" applyBorder="1" applyAlignment="1">
      <alignment horizontal="center" vertical="center"/>
    </xf>
    <xf numFmtId="0" fontId="18" fillId="0" borderId="129" xfId="2" applyFont="1" applyBorder="1"/>
    <xf numFmtId="0" fontId="18" fillId="0" borderId="27" xfId="2" applyFont="1" applyBorder="1" applyAlignment="1">
      <alignment vertical="center"/>
    </xf>
    <xf numFmtId="185" fontId="18" fillId="0" borderId="21" xfId="2" applyNumberFormat="1" applyFont="1" applyBorder="1"/>
    <xf numFmtId="0" fontId="18" fillId="0" borderId="21" xfId="2" applyFont="1" applyBorder="1"/>
    <xf numFmtId="0" fontId="19" fillId="4" borderId="12" xfId="3" applyFont="1" applyFill="1" applyBorder="1" applyAlignment="1" applyProtection="1">
      <alignment horizontal="center" vertical="center"/>
      <protection locked="0"/>
    </xf>
    <xf numFmtId="0" fontId="75" fillId="0" borderId="0" xfId="2" applyFont="1"/>
    <xf numFmtId="0" fontId="20" fillId="0" borderId="0" xfId="2" applyFont="1" applyAlignment="1">
      <alignment horizontal="centerContinuous"/>
    </xf>
    <xf numFmtId="0" fontId="18" fillId="0" borderId="0" xfId="2" applyFont="1" applyAlignment="1">
      <alignment vertical="distributed" wrapText="1"/>
    </xf>
    <xf numFmtId="0" fontId="18" fillId="0" borderId="26" xfId="2" applyFont="1" applyBorder="1"/>
    <xf numFmtId="49" fontId="20" fillId="0" borderId="0" xfId="2" applyNumberFormat="1" applyFont="1" applyAlignment="1">
      <alignment horizontal="centerContinuous"/>
    </xf>
    <xf numFmtId="0" fontId="18" fillId="0" borderId="0" xfId="2" applyFont="1" applyAlignment="1">
      <alignment horizontal="left"/>
    </xf>
    <xf numFmtId="0" fontId="18" fillId="0" borderId="0" xfId="2" applyFont="1" applyAlignment="1">
      <alignment horizontal="centerContinuous"/>
    </xf>
    <xf numFmtId="0" fontId="18" fillId="0" borderId="0" xfId="2" applyFont="1" applyAlignment="1">
      <alignment horizontal="center"/>
    </xf>
    <xf numFmtId="0" fontId="18" fillId="0" borderId="21" xfId="2" applyFont="1" applyBorder="1" applyAlignment="1">
      <alignment horizontal="left"/>
    </xf>
    <xf numFmtId="0" fontId="18" fillId="0" borderId="0" xfId="2" applyFont="1" applyAlignment="1">
      <alignment horizontal="right" vertical="center"/>
    </xf>
    <xf numFmtId="0" fontId="18" fillId="0" borderId="27" xfId="2" applyFont="1" applyBorder="1"/>
    <xf numFmtId="0" fontId="18" fillId="0" borderId="24" xfId="2" applyFont="1" applyBorder="1"/>
    <xf numFmtId="49" fontId="18" fillId="0" borderId="109" xfId="14" applyNumberFormat="1" applyFont="1" applyBorder="1" applyAlignment="1">
      <alignment vertical="center"/>
    </xf>
    <xf numFmtId="49" fontId="18" fillId="0" borderId="98" xfId="14" applyNumberFormat="1" applyFont="1" applyBorder="1" applyAlignment="1">
      <alignment vertical="center"/>
    </xf>
    <xf numFmtId="49" fontId="18" fillId="0" borderId="0" xfId="14" applyNumberFormat="1" applyFont="1" applyAlignment="1">
      <alignment vertical="center"/>
    </xf>
    <xf numFmtId="49" fontId="18" fillId="0" borderId="26" xfId="14" applyNumberFormat="1" applyFont="1" applyBorder="1" applyAlignment="1">
      <alignment vertical="center"/>
    </xf>
    <xf numFmtId="0" fontId="100" fillId="0" borderId="0" xfId="15" applyFont="1">
      <alignment vertical="center"/>
    </xf>
    <xf numFmtId="0" fontId="18" fillId="0" borderId="0" xfId="11" applyFont="1">
      <alignment vertical="center"/>
    </xf>
    <xf numFmtId="49" fontId="18" fillId="0" borderId="21" xfId="14" applyNumberFormat="1" applyFont="1" applyBorder="1" applyAlignment="1">
      <alignment vertical="center"/>
    </xf>
    <xf numFmtId="49" fontId="18" fillId="0" borderId="24" xfId="14" applyNumberFormat="1" applyFont="1" applyBorder="1" applyAlignment="1">
      <alignment vertical="center"/>
    </xf>
    <xf numFmtId="49" fontId="18" fillId="0" borderId="0" xfId="2" applyNumberFormat="1" applyFont="1" applyAlignment="1">
      <alignment horizontal="center" vertical="center"/>
    </xf>
    <xf numFmtId="49" fontId="18" fillId="0" borderId="0" xfId="14" applyNumberFormat="1" applyFont="1" applyAlignment="1">
      <alignment horizontal="right" vertical="center"/>
    </xf>
    <xf numFmtId="49" fontId="18" fillId="0" borderId="87" xfId="14" applyNumberFormat="1" applyFont="1" applyBorder="1" applyAlignment="1">
      <alignment vertical="center"/>
    </xf>
    <xf numFmtId="49" fontId="18" fillId="0" borderId="30" xfId="14" applyNumberFormat="1" applyFont="1" applyBorder="1" applyAlignment="1">
      <alignment vertical="center"/>
    </xf>
    <xf numFmtId="49" fontId="18" fillId="0" borderId="97" xfId="2" applyNumberFormat="1" applyFont="1" applyBorder="1"/>
    <xf numFmtId="49" fontId="18" fillId="0" borderId="27" xfId="2" applyNumberFormat="1" applyFont="1" applyBorder="1"/>
    <xf numFmtId="49" fontId="18" fillId="0" borderId="27" xfId="2" applyNumberFormat="1" applyFont="1" applyBorder="1" applyAlignment="1">
      <alignment horizontal="centerContinuous"/>
    </xf>
    <xf numFmtId="49" fontId="18" fillId="0" borderId="0" xfId="2" applyNumberFormat="1" applyFont="1" applyAlignment="1">
      <alignment horizontal="centerContinuous"/>
    </xf>
    <xf numFmtId="49" fontId="18" fillId="0" borderId="26" xfId="2" applyNumberFormat="1" applyFont="1" applyBorder="1" applyAlignment="1">
      <alignment horizontal="centerContinuous"/>
    </xf>
    <xf numFmtId="49" fontId="18" fillId="0" borderId="109" xfId="2" applyNumberFormat="1" applyFont="1" applyBorder="1" applyAlignment="1">
      <alignment horizontal="center" vertical="center"/>
    </xf>
    <xf numFmtId="49" fontId="18" fillId="0" borderId="116" xfId="2" applyNumberFormat="1" applyFont="1" applyBorder="1" applyAlignment="1">
      <alignment vertical="center"/>
    </xf>
    <xf numFmtId="49" fontId="18" fillId="0" borderId="115" xfId="2" applyNumberFormat="1" applyFont="1" applyBorder="1" applyAlignment="1">
      <alignment vertical="center"/>
    </xf>
    <xf numFmtId="49" fontId="18" fillId="0" borderId="114" xfId="2" applyNumberFormat="1" applyFont="1" applyBorder="1" applyAlignment="1">
      <alignment vertical="center"/>
    </xf>
    <xf numFmtId="49" fontId="18" fillId="0" borderId="21" xfId="2" applyNumberFormat="1" applyFont="1" applyBorder="1" applyAlignment="1">
      <alignment horizontal="right" vertical="center"/>
    </xf>
    <xf numFmtId="49" fontId="18" fillId="0" borderId="31" xfId="2" applyNumberFormat="1" applyFont="1" applyBorder="1" applyAlignment="1">
      <alignment vertical="center"/>
    </xf>
    <xf numFmtId="49" fontId="18" fillId="0" borderId="87" xfId="2" applyNumberFormat="1" applyFont="1" applyBorder="1" applyAlignment="1">
      <alignment vertical="center"/>
    </xf>
    <xf numFmtId="49" fontId="18" fillId="0" borderId="30" xfId="2" applyNumberFormat="1" applyFont="1" applyBorder="1" applyAlignment="1">
      <alignment vertical="center"/>
    </xf>
    <xf numFmtId="49" fontId="18" fillId="0" borderId="87" xfId="2" applyNumberFormat="1" applyFont="1" applyBorder="1" applyAlignment="1">
      <alignment vertical="center" shrinkToFit="1"/>
    </xf>
    <xf numFmtId="0" fontId="18" fillId="0" borderId="97" xfId="2" applyFont="1" applyBorder="1"/>
    <xf numFmtId="0" fontId="18" fillId="0" borderId="109" xfId="2" applyFont="1" applyBorder="1"/>
    <xf numFmtId="0" fontId="18" fillId="0" borderId="0" xfId="2" applyFont="1" applyAlignment="1">
      <alignment horizontal="center" vertical="top" textRotation="255"/>
    </xf>
    <xf numFmtId="0" fontId="18" fillId="0" borderId="27" xfId="2" applyFont="1" applyBorder="1" applyAlignment="1">
      <alignment horizontal="centerContinuous"/>
    </xf>
    <xf numFmtId="0" fontId="18" fillId="0" borderId="26" xfId="2" applyFont="1" applyBorder="1" applyAlignment="1">
      <alignment horizontal="centerContinuous"/>
    </xf>
    <xf numFmtId="49" fontId="18" fillId="0" borderId="87" xfId="2" applyNumberFormat="1" applyFont="1" applyBorder="1" applyAlignment="1">
      <alignment horizontal="center" vertical="center"/>
    </xf>
    <xf numFmtId="49" fontId="18" fillId="0" borderId="27" xfId="2" applyNumberFormat="1" applyFont="1" applyBorder="1" applyAlignment="1">
      <alignment horizontal="center" vertical="center"/>
    </xf>
    <xf numFmtId="0" fontId="75" fillId="0" borderId="0" xfId="11" applyFont="1" applyAlignment="1"/>
    <xf numFmtId="49" fontId="20" fillId="0" borderId="0" xfId="15" applyNumberFormat="1" applyFont="1" applyAlignment="1">
      <alignment horizontal="centerContinuous" vertical="center"/>
    </xf>
    <xf numFmtId="0" fontId="18" fillId="0" borderId="97" xfId="11" applyFont="1" applyBorder="1" applyAlignment="1"/>
    <xf numFmtId="0" fontId="18" fillId="0" borderId="109" xfId="11" applyFont="1" applyBorder="1" applyAlignment="1"/>
    <xf numFmtId="0" fontId="18" fillId="0" borderId="27" xfId="11" applyFont="1" applyBorder="1" applyAlignment="1"/>
    <xf numFmtId="0" fontId="18" fillId="0" borderId="97" xfId="11" applyFont="1" applyBorder="1" applyAlignment="1">
      <alignment horizontal="center" vertical="top" textRotation="255"/>
    </xf>
    <xf numFmtId="0" fontId="18" fillId="0" borderId="109" xfId="11" applyFont="1" applyBorder="1" applyAlignment="1">
      <alignment horizontal="center" vertical="top" textRotation="255"/>
    </xf>
    <xf numFmtId="0" fontId="18" fillId="0" borderId="109" xfId="11" applyFont="1" applyBorder="1">
      <alignment vertical="center"/>
    </xf>
    <xf numFmtId="0" fontId="18" fillId="0" borderId="98" xfId="11" applyFont="1" applyBorder="1">
      <alignment vertical="center"/>
    </xf>
    <xf numFmtId="0" fontId="18" fillId="0" borderId="27" xfId="11" applyFont="1" applyBorder="1" applyAlignment="1">
      <alignment horizontal="center" vertical="top" textRotation="255"/>
    </xf>
    <xf numFmtId="0" fontId="18" fillId="0" borderId="0" xfId="11" applyFont="1" applyAlignment="1">
      <alignment horizontal="center" vertical="top" textRotation="255"/>
    </xf>
    <xf numFmtId="0" fontId="18" fillId="0" borderId="26" xfId="11" applyFont="1" applyBorder="1" applyAlignment="1"/>
    <xf numFmtId="0" fontId="18" fillId="0" borderId="25" xfId="11" applyFont="1" applyBorder="1" applyAlignment="1">
      <alignment horizontal="center" vertical="top" textRotation="255"/>
    </xf>
    <xf numFmtId="0" fontId="18" fillId="0" borderId="21" xfId="11" applyFont="1" applyBorder="1" applyAlignment="1">
      <alignment horizontal="center" vertical="top" textRotation="255"/>
    </xf>
    <xf numFmtId="0" fontId="18" fillId="0" borderId="21" xfId="11" applyFont="1" applyBorder="1" applyAlignment="1"/>
    <xf numFmtId="0" fontId="18" fillId="0" borderId="24" xfId="11" applyFont="1" applyBorder="1" applyAlignment="1"/>
    <xf numFmtId="0" fontId="18" fillId="0" borderId="0" xfId="11" applyFont="1" applyAlignment="1">
      <alignment horizontal="right"/>
    </xf>
    <xf numFmtId="0" fontId="18" fillId="0" borderId="0" xfId="11" applyFont="1" applyAlignment="1">
      <alignment horizontal="center"/>
    </xf>
    <xf numFmtId="0" fontId="99" fillId="0" borderId="0" xfId="11" applyFont="1" applyAlignment="1"/>
    <xf numFmtId="0" fontId="18" fillId="0" borderId="0" xfId="11" applyFont="1" applyAlignment="1">
      <alignment horizontal="right" vertical="center"/>
    </xf>
    <xf numFmtId="0" fontId="18" fillId="0" borderId="26" xfId="11" applyFont="1" applyBorder="1">
      <alignment vertical="center"/>
    </xf>
    <xf numFmtId="0" fontId="18" fillId="0" borderId="27" xfId="11" applyFont="1" applyBorder="1" applyAlignment="1">
      <alignment horizontal="centerContinuous"/>
    </xf>
    <xf numFmtId="0" fontId="18" fillId="0" borderId="0" xfId="11" applyFont="1" applyAlignment="1">
      <alignment horizontal="centerContinuous"/>
    </xf>
    <xf numFmtId="0" fontId="18" fillId="0" borderId="26" xfId="11" applyFont="1" applyBorder="1" applyAlignment="1">
      <alignment horizontal="centerContinuous"/>
    </xf>
    <xf numFmtId="49" fontId="18" fillId="0" borderId="97" xfId="11" applyNumberFormat="1" applyFont="1" applyBorder="1" applyAlignment="1">
      <alignment horizontal="centerContinuous"/>
    </xf>
    <xf numFmtId="49" fontId="18" fillId="0" borderId="109" xfId="11" applyNumberFormat="1" applyFont="1" applyBorder="1" applyAlignment="1">
      <alignment horizontal="centerContinuous"/>
    </xf>
    <xf numFmtId="49" fontId="18" fillId="0" borderId="0" xfId="11" applyNumberFormat="1" applyFont="1" applyAlignment="1"/>
    <xf numFmtId="49" fontId="101" fillId="0" borderId="26" xfId="11" applyNumberFormat="1" applyFont="1" applyBorder="1" applyAlignment="1"/>
    <xf numFmtId="49" fontId="18" fillId="0" borderId="21" xfId="11" applyNumberFormat="1" applyFont="1" applyBorder="1" applyAlignment="1"/>
    <xf numFmtId="49" fontId="101" fillId="0" borderId="24" xfId="11" applyNumberFormat="1" applyFont="1" applyBorder="1" applyAlignment="1"/>
    <xf numFmtId="49" fontId="18" fillId="0" borderId="109" xfId="11" applyNumberFormat="1" applyFont="1" applyBorder="1" applyAlignment="1"/>
    <xf numFmtId="49" fontId="101" fillId="0" borderId="98" xfId="11" applyNumberFormat="1" applyFont="1" applyBorder="1" applyAlignment="1"/>
    <xf numFmtId="49" fontId="18" fillId="0" borderId="87" xfId="11" applyNumberFormat="1" applyFont="1" applyBorder="1" applyAlignment="1"/>
    <xf numFmtId="49" fontId="18" fillId="0" borderId="87" xfId="11" applyNumberFormat="1" applyFont="1" applyBorder="1" applyAlignment="1">
      <alignment horizontal="center" vertical="center"/>
    </xf>
    <xf numFmtId="49" fontId="101" fillId="0" borderId="30" xfId="11" applyNumberFormat="1" applyFont="1" applyBorder="1" applyAlignment="1"/>
    <xf numFmtId="49" fontId="18" fillId="0" borderId="109" xfId="11" applyNumberFormat="1" applyFont="1" applyBorder="1">
      <alignment vertical="center"/>
    </xf>
    <xf numFmtId="49" fontId="18" fillId="0" borderId="21" xfId="11" applyNumberFormat="1" applyFont="1" applyBorder="1">
      <alignment vertical="center"/>
    </xf>
    <xf numFmtId="49" fontId="101" fillId="0" borderId="24" xfId="11" applyNumberFormat="1" applyFont="1" applyBorder="1">
      <alignment vertical="center"/>
    </xf>
    <xf numFmtId="49" fontId="18" fillId="0" borderId="97" xfId="11" applyNumberFormat="1" applyFont="1" applyBorder="1">
      <alignment vertical="center"/>
    </xf>
    <xf numFmtId="49" fontId="18" fillId="0" borderId="109" xfId="11" applyNumberFormat="1" applyFont="1" applyBorder="1" applyAlignment="1">
      <alignment horizontal="left" vertical="center"/>
    </xf>
    <xf numFmtId="49" fontId="18" fillId="0" borderId="98" xfId="11" applyNumberFormat="1" applyFont="1" applyBorder="1" applyAlignment="1">
      <alignment horizontal="left" vertical="center"/>
    </xf>
    <xf numFmtId="49" fontId="18" fillId="0" borderId="98" xfId="11" applyNumberFormat="1" applyFont="1" applyBorder="1">
      <alignment vertical="center"/>
    </xf>
    <xf numFmtId="49" fontId="18" fillId="0" borderId="31" xfId="11" applyNumberFormat="1" applyFont="1" applyBorder="1">
      <alignment vertical="center"/>
    </xf>
    <xf numFmtId="49" fontId="18" fillId="0" borderId="87" xfId="11" applyNumberFormat="1" applyFont="1" applyBorder="1">
      <alignment vertical="center"/>
    </xf>
    <xf numFmtId="49" fontId="18" fillId="0" borderId="87" xfId="11" applyNumberFormat="1" applyFont="1" applyBorder="1" applyAlignment="1">
      <alignment horizontal="left" vertical="center"/>
    </xf>
    <xf numFmtId="49" fontId="18" fillId="0" borderId="30" xfId="11" applyNumberFormat="1" applyFont="1" applyBorder="1" applyAlignment="1">
      <alignment horizontal="left" vertical="center"/>
    </xf>
    <xf numFmtId="49" fontId="18" fillId="0" borderId="30" xfId="11" applyNumberFormat="1" applyFont="1" applyBorder="1">
      <alignment vertical="center"/>
    </xf>
    <xf numFmtId="49" fontId="18" fillId="0" borderId="109" xfId="11" applyNumberFormat="1" applyFont="1" applyBorder="1" applyAlignment="1">
      <alignment horizontal="centerContinuous" vertical="center"/>
    </xf>
    <xf numFmtId="49" fontId="18" fillId="0" borderId="98" xfId="11" applyNumberFormat="1" applyFont="1" applyBorder="1" applyAlignment="1">
      <alignment horizontal="centerContinuous" vertical="center"/>
    </xf>
    <xf numFmtId="49" fontId="18" fillId="0" borderId="27" xfId="11" applyNumberFormat="1" applyFont="1" applyBorder="1">
      <alignment vertical="center"/>
    </xf>
    <xf numFmtId="49" fontId="18" fillId="0" borderId="0" xfId="11" applyNumberFormat="1" applyFont="1">
      <alignment vertical="center"/>
    </xf>
    <xf numFmtId="49" fontId="18" fillId="0" borderId="0" xfId="11" applyNumberFormat="1" applyFont="1" applyAlignment="1">
      <alignment horizontal="centerContinuous" vertical="center"/>
    </xf>
    <xf numFmtId="49" fontId="18" fillId="0" borderId="26" xfId="11" applyNumberFormat="1" applyFont="1" applyBorder="1" applyAlignment="1">
      <alignment horizontal="centerContinuous" vertical="center"/>
    </xf>
    <xf numFmtId="49" fontId="18" fillId="0" borderId="26" xfId="11" applyNumberFormat="1" applyFont="1" applyBorder="1">
      <alignment vertical="center"/>
    </xf>
    <xf numFmtId="49" fontId="18" fillId="0" borderId="0" xfId="11" applyNumberFormat="1" applyFont="1" applyAlignment="1">
      <alignment horizontal="left" vertical="center"/>
    </xf>
    <xf numFmtId="49" fontId="18" fillId="0" borderId="26" xfId="11" applyNumberFormat="1" applyFont="1" applyBorder="1" applyAlignment="1">
      <alignment horizontal="left" vertical="center"/>
    </xf>
    <xf numFmtId="49" fontId="18" fillId="0" borderId="0" xfId="11" applyNumberFormat="1" applyFont="1" applyAlignment="1">
      <alignment vertical="top"/>
    </xf>
    <xf numFmtId="0" fontId="18" fillId="0" borderId="31" xfId="15" applyFont="1" applyBorder="1">
      <alignment vertical="center"/>
    </xf>
    <xf numFmtId="49" fontId="18" fillId="0" borderId="87" xfId="14" applyNumberFormat="1" applyFont="1" applyBorder="1" applyAlignment="1">
      <alignment horizontal="left" vertical="center"/>
    </xf>
    <xf numFmtId="0" fontId="18" fillId="0" borderId="97" xfId="15" applyFont="1" applyBorder="1">
      <alignment vertical="center"/>
    </xf>
    <xf numFmtId="49" fontId="18" fillId="0" borderId="109" xfId="14" quotePrefix="1" applyNumberFormat="1" applyFont="1" applyBorder="1" applyAlignment="1">
      <alignment vertical="center"/>
    </xf>
    <xf numFmtId="0" fontId="18" fillId="0" borderId="25" xfId="15" applyFont="1" applyBorder="1">
      <alignment vertical="center"/>
    </xf>
    <xf numFmtId="49" fontId="18" fillId="0" borderId="0" xfId="14" applyNumberFormat="1" applyFont="1" applyAlignment="1">
      <alignment horizontal="center" vertical="center"/>
    </xf>
    <xf numFmtId="49" fontId="22" fillId="0" borderId="0" xfId="11" applyNumberFormat="1" applyFont="1">
      <alignment vertical="center"/>
    </xf>
    <xf numFmtId="0" fontId="18" fillId="0" borderId="0" xfId="2" applyFont="1" applyAlignment="1">
      <alignment vertical="distributed"/>
    </xf>
    <xf numFmtId="49" fontId="18" fillId="0" borderId="21" xfId="2" applyNumberFormat="1" applyFont="1" applyBorder="1" applyAlignment="1">
      <alignment horizontal="left" vertical="top"/>
    </xf>
    <xf numFmtId="49" fontId="75" fillId="0" borderId="0" xfId="2" applyNumberFormat="1" applyFont="1" applyAlignment="1">
      <alignment vertical="center"/>
    </xf>
    <xf numFmtId="0" fontId="75" fillId="0" borderId="0" xfId="11" applyFont="1">
      <alignment vertical="center"/>
    </xf>
    <xf numFmtId="0" fontId="75" fillId="0" borderId="0" xfId="11" applyFont="1" applyAlignment="1">
      <alignment vertical="center" wrapText="1"/>
    </xf>
    <xf numFmtId="0" fontId="75" fillId="0" borderId="0" xfId="16" applyFont="1" applyAlignment="1">
      <alignment horizontal="left" vertical="center"/>
    </xf>
    <xf numFmtId="0" fontId="75" fillId="0" borderId="0" xfId="16" applyFont="1" applyAlignment="1">
      <alignment vertical="center"/>
    </xf>
    <xf numFmtId="0" fontId="75" fillId="0" borderId="0" xfId="11" applyFont="1" applyAlignment="1">
      <alignment horizontal="right" vertical="center"/>
    </xf>
    <xf numFmtId="49" fontId="102" fillId="0" borderId="0" xfId="2" applyNumberFormat="1" applyFont="1" applyAlignment="1">
      <alignment vertical="center" textRotation="255"/>
    </xf>
    <xf numFmtId="0" fontId="93" fillId="0" borderId="0" xfId="11" applyFont="1" applyAlignment="1">
      <alignment horizontal="center" vertical="center"/>
    </xf>
    <xf numFmtId="0" fontId="93" fillId="0" borderId="0" xfId="11" applyFont="1" applyAlignment="1">
      <alignment horizontal="right" vertical="center"/>
    </xf>
    <xf numFmtId="0" fontId="93" fillId="0" borderId="0" xfId="11" applyFont="1">
      <alignment vertical="center"/>
    </xf>
    <xf numFmtId="49" fontId="93" fillId="0" borderId="0" xfId="2" applyNumberFormat="1" applyFont="1"/>
    <xf numFmtId="0" fontId="93" fillId="0" borderId="0" xfId="11" applyFont="1" applyAlignment="1">
      <alignment horizontal="left" vertical="center"/>
    </xf>
    <xf numFmtId="0" fontId="93" fillId="0" borderId="0" xfId="11" applyFont="1" applyAlignment="1">
      <alignment vertical="center" shrinkToFit="1"/>
    </xf>
    <xf numFmtId="0" fontId="37" fillId="0" borderId="0" xfId="0" applyFont="1" applyAlignment="1">
      <alignment vertical="center" shrinkToFit="1"/>
    </xf>
    <xf numFmtId="0" fontId="93" fillId="0" borderId="0" xfId="0" applyFont="1" applyAlignment="1">
      <alignment horizontal="left" vertical="center"/>
    </xf>
    <xf numFmtId="0" fontId="93" fillId="0" borderId="0" xfId="11" applyFont="1" applyAlignment="1">
      <alignment vertical="center" wrapText="1"/>
    </xf>
    <xf numFmtId="0" fontId="96" fillId="0" borderId="0" xfId="0" applyFont="1" applyAlignment="1">
      <alignment vertical="center" wrapText="1"/>
    </xf>
    <xf numFmtId="49" fontId="96" fillId="0" borderId="0" xfId="2" applyNumberFormat="1" applyFont="1"/>
    <xf numFmtId="0" fontId="93" fillId="0" borderId="0" xfId="0" applyFont="1">
      <alignment vertical="center"/>
    </xf>
    <xf numFmtId="49" fontId="93" fillId="0" borderId="0" xfId="2" applyNumberFormat="1" applyFont="1" applyAlignment="1">
      <alignment horizontal="center" vertical="center" textRotation="255"/>
    </xf>
    <xf numFmtId="49" fontId="93" fillId="0" borderId="0" xfId="2" applyNumberFormat="1" applyFont="1" applyAlignment="1">
      <alignment horizontal="center" vertical="center"/>
    </xf>
    <xf numFmtId="49" fontId="93" fillId="0" borderId="0" xfId="2" applyNumberFormat="1" applyFont="1" applyAlignment="1">
      <alignment horizontal="left" vertical="center"/>
    </xf>
    <xf numFmtId="0" fontId="37" fillId="0" borderId="159" xfId="0" applyFont="1" applyBorder="1">
      <alignment vertical="center"/>
    </xf>
    <xf numFmtId="49" fontId="93" fillId="0" borderId="133" xfId="2" applyNumberFormat="1" applyFont="1" applyBorder="1" applyAlignment="1">
      <alignment horizontal="left" vertical="center" indent="2"/>
    </xf>
    <xf numFmtId="49" fontId="93" fillId="0" borderId="134" xfId="2" applyNumberFormat="1" applyFont="1" applyBorder="1" applyAlignment="1">
      <alignment vertical="center"/>
    </xf>
    <xf numFmtId="49" fontId="93" fillId="0" borderId="134" xfId="2" applyNumberFormat="1" applyFont="1" applyBorder="1" applyAlignment="1">
      <alignment horizontal="left" vertical="center"/>
    </xf>
    <xf numFmtId="0" fontId="93" fillId="0" borderId="64" xfId="11" applyFont="1" applyBorder="1" applyAlignment="1">
      <alignment horizontal="center" vertical="center"/>
    </xf>
    <xf numFmtId="0" fontId="93" fillId="0" borderId="69" xfId="11" applyFont="1" applyBorder="1" applyAlignment="1">
      <alignment horizontal="right" vertical="center"/>
    </xf>
    <xf numFmtId="0" fontId="93" fillId="0" borderId="69" xfId="11" applyFont="1" applyBorder="1">
      <alignment vertical="center"/>
    </xf>
    <xf numFmtId="49" fontId="93" fillId="0" borderId="69" xfId="2" applyNumberFormat="1" applyFont="1" applyBorder="1"/>
    <xf numFmtId="0" fontId="93" fillId="0" borderId="69" xfId="11" applyFont="1" applyBorder="1" applyAlignment="1">
      <alignment horizontal="center" vertical="center"/>
    </xf>
    <xf numFmtId="0" fontId="93" fillId="0" borderId="174" xfId="11" applyFont="1" applyBorder="1" applyAlignment="1">
      <alignment horizontal="left" vertical="center"/>
    </xf>
    <xf numFmtId="0" fontId="96" fillId="0" borderId="159" xfId="0" applyFont="1" applyBorder="1" applyAlignment="1">
      <alignment vertical="center" wrapText="1"/>
    </xf>
    <xf numFmtId="0" fontId="93" fillId="0" borderId="174" xfId="11" applyFont="1" applyBorder="1">
      <alignment vertical="center"/>
    </xf>
    <xf numFmtId="0" fontId="93" fillId="0" borderId="159" xfId="0" applyFont="1" applyBorder="1" applyAlignment="1">
      <alignment horizontal="left" vertical="center"/>
    </xf>
    <xf numFmtId="49" fontId="96" fillId="0" borderId="69" xfId="2" applyNumberFormat="1" applyFont="1" applyBorder="1"/>
    <xf numFmtId="49" fontId="96" fillId="0" borderId="174" xfId="2" applyNumberFormat="1" applyFont="1" applyBorder="1"/>
    <xf numFmtId="0" fontId="93" fillId="0" borderId="69" xfId="11" applyFont="1" applyBorder="1" applyAlignment="1">
      <alignment horizontal="left" vertical="center"/>
    </xf>
    <xf numFmtId="0" fontId="93" fillId="0" borderId="136" xfId="11" applyFont="1" applyBorder="1" applyAlignment="1">
      <alignment horizontal="center" vertical="center"/>
    </xf>
    <xf numFmtId="0" fontId="93" fillId="0" borderId="137" xfId="11" applyFont="1" applyBorder="1" applyAlignment="1">
      <alignment horizontal="left" vertical="center"/>
    </xf>
    <xf numFmtId="0" fontId="93" fillId="0" borderId="139" xfId="11" applyFont="1" applyBorder="1" applyAlignment="1">
      <alignment horizontal="center" vertical="center"/>
    </xf>
    <xf numFmtId="0" fontId="93" fillId="0" borderId="140" xfId="11" applyFont="1" applyBorder="1">
      <alignment vertical="center"/>
    </xf>
    <xf numFmtId="0" fontId="93" fillId="0" borderId="69" xfId="0" applyFont="1" applyBorder="1" applyAlignment="1">
      <alignment horizontal="left" vertical="center"/>
    </xf>
    <xf numFmtId="0" fontId="93" fillId="0" borderId="159" xfId="11" applyFont="1" applyBorder="1" applyAlignment="1">
      <alignment horizontal="right" vertical="center"/>
    </xf>
    <xf numFmtId="49" fontId="93" fillId="0" borderId="174" xfId="2" applyNumberFormat="1" applyFont="1" applyBorder="1" applyAlignment="1">
      <alignment horizontal="center" vertical="center" textRotation="255"/>
    </xf>
    <xf numFmtId="0" fontId="93" fillId="0" borderId="137" xfId="11" applyFont="1" applyBorder="1" applyAlignment="1">
      <alignment horizontal="right" vertical="center"/>
    </xf>
    <xf numFmtId="0" fontId="93" fillId="0" borderId="137" xfId="11" applyFont="1" applyBorder="1">
      <alignment vertical="center"/>
    </xf>
    <xf numFmtId="49" fontId="93" fillId="0" borderId="137" xfId="2" applyNumberFormat="1" applyFont="1" applyBorder="1"/>
    <xf numFmtId="0" fontId="93" fillId="0" borderId="137" xfId="11" applyFont="1" applyBorder="1" applyAlignment="1">
      <alignment horizontal="center" vertical="center"/>
    </xf>
    <xf numFmtId="49" fontId="93" fillId="0" borderId="142" xfId="2" applyNumberFormat="1" applyFont="1" applyBorder="1" applyAlignment="1">
      <alignment horizontal="center" vertical="center"/>
    </xf>
    <xf numFmtId="49" fontId="93" fillId="0" borderId="143" xfId="2" applyNumberFormat="1" applyFont="1" applyBorder="1" applyAlignment="1">
      <alignment horizontal="left" vertical="center"/>
    </xf>
    <xf numFmtId="0" fontId="93" fillId="0" borderId="143" xfId="11" applyFont="1" applyBorder="1" applyAlignment="1">
      <alignment horizontal="left" vertical="center"/>
    </xf>
    <xf numFmtId="0" fontId="93" fillId="0" borderId="158" xfId="11" applyFont="1" applyBorder="1" applyAlignment="1">
      <alignment horizontal="left" vertical="center"/>
    </xf>
    <xf numFmtId="0" fontId="93" fillId="0" borderId="129" xfId="0" applyFont="1" applyBorder="1" applyAlignment="1">
      <alignment horizontal="left" vertical="center"/>
    </xf>
    <xf numFmtId="0" fontId="93" fillId="0" borderId="129" xfId="0" applyFont="1" applyBorder="1">
      <alignment vertical="center"/>
    </xf>
    <xf numFmtId="0" fontId="93" fillId="0" borderId="157" xfId="11" applyFont="1" applyBorder="1" applyAlignment="1">
      <alignment horizontal="right" vertical="center"/>
    </xf>
    <xf numFmtId="0" fontId="77" fillId="0" borderId="0" xfId="2" applyFont="1" applyAlignment="1">
      <alignment vertical="center"/>
    </xf>
    <xf numFmtId="0" fontId="18" fillId="0" borderId="48" xfId="2" applyFont="1" applyBorder="1"/>
    <xf numFmtId="0" fontId="18" fillId="0" borderId="46" xfId="2" applyFont="1" applyBorder="1"/>
    <xf numFmtId="0" fontId="18" fillId="0" borderId="45" xfId="2" applyFont="1" applyBorder="1"/>
    <xf numFmtId="0" fontId="18" fillId="0" borderId="43" xfId="2" applyFont="1" applyBorder="1"/>
    <xf numFmtId="0" fontId="18" fillId="0" borderId="42" xfId="2" applyFont="1" applyBorder="1"/>
    <xf numFmtId="0" fontId="77" fillId="0" borderId="0" xfId="2" applyFont="1" applyAlignment="1">
      <alignment horizontal="center"/>
    </xf>
    <xf numFmtId="0" fontId="18" fillId="0" borderId="129" xfId="2" applyFont="1" applyBorder="1" applyAlignment="1">
      <alignment horizontal="left"/>
    </xf>
    <xf numFmtId="0" fontId="18" fillId="0" borderId="21" xfId="2" applyFont="1" applyBorder="1" applyAlignment="1">
      <alignment horizontal="right"/>
    </xf>
    <xf numFmtId="0" fontId="18" fillId="0" borderId="41" xfId="2" applyFont="1" applyBorder="1"/>
    <xf numFmtId="0" fontId="18" fillId="0" borderId="39" xfId="2" applyFont="1" applyBorder="1"/>
    <xf numFmtId="0" fontId="18" fillId="0" borderId="38" xfId="2" applyFont="1" applyBorder="1"/>
    <xf numFmtId="0" fontId="18" fillId="0" borderId="47" xfId="2" applyFont="1" applyBorder="1"/>
    <xf numFmtId="0" fontId="18" fillId="0" borderId="44" xfId="2" applyFont="1" applyBorder="1"/>
    <xf numFmtId="0" fontId="18" fillId="0" borderId="40" xfId="2" applyFont="1" applyBorder="1"/>
    <xf numFmtId="0" fontId="18" fillId="0" borderId="0" xfId="2" applyFont="1" applyAlignment="1">
      <alignment horizontal="right"/>
    </xf>
    <xf numFmtId="0" fontId="103" fillId="0" borderId="0" xfId="2" applyFont="1"/>
    <xf numFmtId="0" fontId="22" fillId="0" borderId="174" xfId="15" applyFont="1" applyBorder="1">
      <alignment vertical="center"/>
    </xf>
    <xf numFmtId="0" fontId="104" fillId="4" borderId="12" xfId="2" applyFont="1" applyFill="1" applyBorder="1" applyAlignment="1" applyProtection="1">
      <alignment vertical="center"/>
      <protection locked="0"/>
    </xf>
    <xf numFmtId="0" fontId="105" fillId="4" borderId="12" xfId="2" applyFont="1" applyFill="1" applyBorder="1" applyProtection="1">
      <protection locked="0"/>
    </xf>
    <xf numFmtId="0" fontId="106" fillId="4" borderId="12" xfId="3" applyFont="1" applyFill="1" applyBorder="1" applyAlignment="1" applyProtection="1">
      <alignment vertical="center"/>
      <protection locked="0"/>
    </xf>
    <xf numFmtId="0" fontId="105" fillId="4" borderId="12" xfId="2" applyFont="1" applyFill="1" applyBorder="1" applyAlignment="1" applyProtection="1">
      <alignment vertical="center"/>
      <protection locked="0"/>
    </xf>
    <xf numFmtId="0" fontId="107" fillId="4" borderId="12" xfId="2" applyFont="1" applyFill="1" applyBorder="1" applyAlignment="1" applyProtection="1">
      <alignment vertical="center"/>
      <protection locked="0"/>
    </xf>
    <xf numFmtId="0" fontId="105" fillId="0" borderId="0" xfId="2" applyFont="1" applyAlignment="1" applyProtection="1">
      <alignment vertical="center"/>
      <protection locked="0"/>
    </xf>
    <xf numFmtId="0" fontId="108" fillId="0" borderId="0" xfId="2" applyFont="1" applyAlignment="1">
      <alignment vertical="center"/>
    </xf>
    <xf numFmtId="0" fontId="105" fillId="0" borderId="0" xfId="2" applyFont="1" applyAlignment="1">
      <alignment vertical="center"/>
    </xf>
    <xf numFmtId="0" fontId="105" fillId="0" borderId="0" xfId="2" applyFont="1"/>
    <xf numFmtId="0" fontId="107" fillId="0" borderId="0" xfId="2" applyFont="1" applyAlignment="1">
      <alignment vertical="center"/>
    </xf>
    <xf numFmtId="0" fontId="109" fillId="0" borderId="0" xfId="2" applyFont="1" applyAlignment="1">
      <alignment vertical="center"/>
    </xf>
    <xf numFmtId="0" fontId="105" fillId="0" borderId="0" xfId="2" applyFont="1" applyAlignment="1">
      <alignment vertical="top" wrapText="1"/>
    </xf>
    <xf numFmtId="0" fontId="105" fillId="0" borderId="0" xfId="2" applyFont="1" applyAlignment="1">
      <alignment vertical="top"/>
    </xf>
    <xf numFmtId="0" fontId="105" fillId="0" borderId="0" xfId="2" applyFont="1" applyAlignment="1">
      <alignment vertical="center" wrapText="1"/>
    </xf>
    <xf numFmtId="182" fontId="105" fillId="0" borderId="0" xfId="2" applyNumberFormat="1" applyFont="1" applyAlignment="1">
      <alignment horizontal="center" vertical="center"/>
    </xf>
    <xf numFmtId="185" fontId="105" fillId="0" borderId="0" xfId="2" applyNumberFormat="1" applyFont="1" applyAlignment="1">
      <alignment vertical="center"/>
    </xf>
    <xf numFmtId="0" fontId="105" fillId="0" borderId="0" xfId="2" applyFont="1" applyAlignment="1">
      <alignment horizontal="distributed" vertical="center" justifyLastLine="1"/>
    </xf>
    <xf numFmtId="0" fontId="110" fillId="0" borderId="0" xfId="2" applyFont="1" applyAlignment="1" applyProtection="1">
      <alignment vertical="center"/>
      <protection locked="0"/>
    </xf>
    <xf numFmtId="0" fontId="105" fillId="0" borderId="22" xfId="2" applyFont="1" applyBorder="1" applyAlignment="1">
      <alignment vertical="center"/>
    </xf>
    <xf numFmtId="0" fontId="105" fillId="0" borderId="22" xfId="2" applyFont="1" applyBorder="1" applyAlignment="1">
      <alignment vertical="top" wrapText="1"/>
    </xf>
    <xf numFmtId="0" fontId="105" fillId="0" borderId="22" xfId="2" applyFont="1" applyBorder="1"/>
    <xf numFmtId="0" fontId="105" fillId="0" borderId="129" xfId="2" applyFont="1" applyBorder="1"/>
    <xf numFmtId="0" fontId="105" fillId="0" borderId="21" xfId="2" applyFont="1" applyBorder="1" applyAlignment="1">
      <alignment vertical="top" wrapText="1"/>
    </xf>
    <xf numFmtId="0" fontId="105" fillId="0" borderId="30" xfId="2" applyFont="1" applyBorder="1" applyAlignment="1">
      <alignment horizontal="center" vertical="center"/>
    </xf>
    <xf numFmtId="0" fontId="105" fillId="0" borderId="168" xfId="2" applyFont="1" applyBorder="1" applyAlignment="1">
      <alignment vertical="center"/>
    </xf>
    <xf numFmtId="0" fontId="105" fillId="0" borderId="162" xfId="2" applyFont="1" applyBorder="1" applyAlignment="1">
      <alignment vertical="center"/>
    </xf>
    <xf numFmtId="0" fontId="105" fillId="0" borderId="23" xfId="2" applyFont="1" applyBorder="1" applyAlignment="1">
      <alignment vertical="center"/>
    </xf>
    <xf numFmtId="0" fontId="105" fillId="0" borderId="30" xfId="2" applyFont="1" applyBorder="1" applyAlignment="1">
      <alignment vertical="center"/>
    </xf>
    <xf numFmtId="0" fontId="105" fillId="0" borderId="174" xfId="2" applyFont="1" applyBorder="1" applyAlignment="1">
      <alignment vertical="center"/>
    </xf>
    <xf numFmtId="0" fontId="105" fillId="0" borderId="26" xfId="2" applyFont="1" applyBorder="1" applyAlignment="1">
      <alignment vertical="center"/>
    </xf>
    <xf numFmtId="0" fontId="105" fillId="0" borderId="27" xfId="2" applyFont="1" applyBorder="1" applyAlignment="1">
      <alignment vertical="center"/>
    </xf>
    <xf numFmtId="0" fontId="105" fillId="0" borderId="26" xfId="2" applyFont="1" applyBorder="1" applyAlignment="1">
      <alignment horizontal="center" vertical="center"/>
    </xf>
    <xf numFmtId="0" fontId="105" fillId="0" borderId="27" xfId="2" applyFont="1" applyBorder="1" applyAlignment="1">
      <alignment horizontal="left" vertical="top" wrapText="1"/>
    </xf>
    <xf numFmtId="0" fontId="105" fillId="0" borderId="0" xfId="2" applyFont="1" applyAlignment="1">
      <alignment horizontal="left" vertical="top" wrapText="1"/>
    </xf>
    <xf numFmtId="0" fontId="105" fillId="0" borderId="26" xfId="2" applyFont="1" applyBorder="1" applyAlignment="1">
      <alignment horizontal="left" vertical="top" wrapText="1"/>
    </xf>
    <xf numFmtId="0" fontId="105" fillId="0" borderId="25" xfId="2" applyFont="1" applyBorder="1" applyAlignment="1">
      <alignment vertical="center"/>
    </xf>
    <xf numFmtId="0" fontId="105" fillId="0" borderId="21" xfId="2" applyFont="1" applyBorder="1" applyAlignment="1">
      <alignment vertical="center"/>
    </xf>
    <xf numFmtId="0" fontId="105" fillId="0" borderId="24" xfId="2" applyFont="1" applyBorder="1" applyAlignment="1">
      <alignment vertical="center"/>
    </xf>
    <xf numFmtId="0" fontId="105" fillId="0" borderId="0" xfId="2" applyFont="1" applyAlignment="1">
      <alignment horizontal="center" vertical="center"/>
    </xf>
    <xf numFmtId="0" fontId="109" fillId="0" borderId="21" xfId="2" applyFont="1" applyBorder="1" applyAlignment="1">
      <alignment vertical="center"/>
    </xf>
    <xf numFmtId="0" fontId="109" fillId="0" borderId="0" xfId="2" applyFont="1" applyAlignment="1">
      <alignment horizontal="right" vertical="center"/>
    </xf>
    <xf numFmtId="0" fontId="109" fillId="0" borderId="22" xfId="2" applyFont="1" applyBorder="1" applyAlignment="1">
      <alignment vertical="center"/>
    </xf>
    <xf numFmtId="185" fontId="109" fillId="0" borderId="0" xfId="2" applyNumberFormat="1" applyFont="1" applyAlignment="1">
      <alignment vertical="center"/>
    </xf>
    <xf numFmtId="185" fontId="105" fillId="0" borderId="0" xfId="2" applyNumberFormat="1" applyFont="1"/>
    <xf numFmtId="0" fontId="109" fillId="0" borderId="21" xfId="2" applyFont="1" applyBorder="1" applyAlignment="1">
      <alignment horizontal="right" vertical="center"/>
    </xf>
    <xf numFmtId="185" fontId="109" fillId="0" borderId="21" xfId="2" applyNumberFormat="1" applyFont="1" applyBorder="1" applyAlignment="1">
      <alignment vertical="center"/>
    </xf>
    <xf numFmtId="185" fontId="105" fillId="0" borderId="21" xfId="2" applyNumberFormat="1" applyFont="1" applyBorder="1"/>
    <xf numFmtId="0" fontId="109" fillId="8" borderId="0" xfId="2" applyFont="1" applyFill="1" applyAlignment="1" applyProtection="1">
      <alignment horizontal="left" vertical="center"/>
      <protection hidden="1"/>
    </xf>
    <xf numFmtId="185" fontId="109" fillId="8" borderId="0" xfId="2" applyNumberFormat="1" applyFont="1" applyFill="1" applyAlignment="1" applyProtection="1">
      <alignment horizontal="left" vertical="center"/>
      <protection hidden="1"/>
    </xf>
    <xf numFmtId="0" fontId="109" fillId="0" borderId="0" xfId="2" applyFont="1" applyAlignment="1">
      <alignment horizontal="left" vertical="center"/>
    </xf>
    <xf numFmtId="185" fontId="109" fillId="8" borderId="0" xfId="2" applyNumberFormat="1" applyFont="1" applyFill="1" applyAlignment="1">
      <alignment horizontal="left" vertical="center"/>
    </xf>
    <xf numFmtId="185" fontId="109" fillId="0" borderId="0" xfId="2" applyNumberFormat="1" applyFont="1" applyAlignment="1">
      <alignment vertical="center" wrapText="1"/>
    </xf>
    <xf numFmtId="0" fontId="109" fillId="0" borderId="0" xfId="2" applyFont="1" applyAlignment="1">
      <alignment vertical="center" wrapText="1"/>
    </xf>
    <xf numFmtId="0" fontId="109" fillId="0" borderId="0" xfId="2" applyFont="1" applyAlignment="1">
      <alignment horizontal="left" vertical="center" wrapText="1"/>
    </xf>
    <xf numFmtId="49" fontId="109" fillId="0" borderId="0" xfId="2" applyNumberFormat="1" applyFont="1" applyAlignment="1">
      <alignment vertical="center"/>
    </xf>
    <xf numFmtId="0" fontId="109" fillId="0" borderId="21" xfId="2" applyFont="1" applyBorder="1" applyAlignment="1">
      <alignment horizontal="left" vertical="center"/>
    </xf>
    <xf numFmtId="0" fontId="109" fillId="0" borderId="21" xfId="2" applyFont="1" applyBorder="1" applyAlignment="1">
      <alignment vertical="center" wrapText="1"/>
    </xf>
    <xf numFmtId="185" fontId="109" fillId="0" borderId="0" xfId="2" applyNumberFormat="1" applyFont="1" applyAlignment="1">
      <alignment horizontal="left" vertical="center" wrapText="1"/>
    </xf>
    <xf numFmtId="0" fontId="111" fillId="0" borderId="0" xfId="2" applyFont="1" applyAlignment="1">
      <alignment vertical="center"/>
    </xf>
    <xf numFmtId="0" fontId="112" fillId="0" borderId="0" xfId="0" applyFont="1">
      <alignment vertical="center"/>
    </xf>
    <xf numFmtId="0" fontId="109" fillId="0" borderId="129" xfId="2" applyFont="1" applyBorder="1" applyAlignment="1">
      <alignment vertical="center"/>
    </xf>
    <xf numFmtId="185" fontId="109" fillId="0" borderId="129" xfId="2" applyNumberFormat="1" applyFont="1" applyBorder="1" applyAlignment="1">
      <alignment vertical="center"/>
    </xf>
    <xf numFmtId="185" fontId="105" fillId="0" borderId="129" xfId="2" applyNumberFormat="1" applyFont="1" applyBorder="1"/>
    <xf numFmtId="0" fontId="109" fillId="0" borderId="22" xfId="2" applyFont="1" applyBorder="1" applyAlignment="1">
      <alignment horizontal="right" vertical="center"/>
    </xf>
    <xf numFmtId="185" fontId="109" fillId="0" borderId="0" xfId="2" applyNumberFormat="1" applyFont="1" applyAlignment="1">
      <alignment horizontal="center" vertical="center"/>
    </xf>
    <xf numFmtId="185" fontId="109" fillId="0" borderId="0" xfId="2" applyNumberFormat="1" applyFont="1" applyAlignment="1">
      <alignment horizontal="right" vertical="center"/>
    </xf>
    <xf numFmtId="185" fontId="109" fillId="0" borderId="21" xfId="2" applyNumberFormat="1" applyFont="1" applyBorder="1" applyAlignment="1">
      <alignment horizontal="center" vertical="center"/>
    </xf>
    <xf numFmtId="185" fontId="109" fillId="0" borderId="0" xfId="2" applyNumberFormat="1" applyFont="1" applyAlignment="1">
      <alignment vertical="center" shrinkToFit="1"/>
    </xf>
    <xf numFmtId="185" fontId="109" fillId="0" borderId="21" xfId="2" applyNumberFormat="1" applyFont="1" applyBorder="1" applyAlignment="1">
      <alignment horizontal="right" vertical="center"/>
    </xf>
    <xf numFmtId="0" fontId="109" fillId="0" borderId="88" xfId="2" applyFont="1" applyBorder="1" applyAlignment="1">
      <alignment horizontal="right" vertical="center"/>
    </xf>
    <xf numFmtId="0" fontId="109" fillId="0" borderId="88" xfId="2" applyFont="1" applyBorder="1" applyAlignment="1">
      <alignment vertical="center"/>
    </xf>
    <xf numFmtId="0" fontId="105" fillId="0" borderId="88" xfId="2" applyFont="1" applyBorder="1" applyAlignment="1">
      <alignment vertical="center"/>
    </xf>
    <xf numFmtId="185" fontId="105" fillId="0" borderId="88" xfId="2" applyNumberFormat="1" applyFont="1" applyBorder="1"/>
    <xf numFmtId="0" fontId="105" fillId="0" borderId="129" xfId="2" applyFont="1" applyBorder="1" applyAlignment="1">
      <alignment horizontal="right" vertical="center"/>
    </xf>
    <xf numFmtId="0" fontId="105" fillId="0" borderId="129" xfId="2" applyFont="1" applyBorder="1" applyAlignment="1">
      <alignment vertical="center"/>
    </xf>
    <xf numFmtId="0" fontId="107" fillId="0" borderId="0" xfId="1" applyFont="1">
      <alignment vertical="center"/>
    </xf>
    <xf numFmtId="0" fontId="109" fillId="0" borderId="23" xfId="2" applyFont="1" applyBorder="1" applyAlignment="1">
      <alignment horizontal="right" vertical="center"/>
    </xf>
    <xf numFmtId="0" fontId="109" fillId="0" borderId="23" xfId="2" applyFont="1" applyBorder="1" applyAlignment="1">
      <alignment vertical="center"/>
    </xf>
    <xf numFmtId="0" fontId="105" fillId="0" borderId="21" xfId="2" applyFont="1" applyBorder="1"/>
    <xf numFmtId="0" fontId="109" fillId="0" borderId="0" xfId="2" applyFont="1" applyAlignment="1">
      <alignment horizontal="center" vertical="center"/>
    </xf>
    <xf numFmtId="0" fontId="105" fillId="0" borderId="0" xfId="2" applyFont="1" applyAlignment="1">
      <alignment horizontal="left" vertical="center"/>
    </xf>
    <xf numFmtId="0" fontId="109" fillId="0" borderId="22" xfId="2" quotePrefix="1" applyFont="1" applyBorder="1" applyAlignment="1">
      <alignment vertical="center"/>
    </xf>
    <xf numFmtId="185" fontId="109" fillId="0" borderId="22" xfId="2" applyNumberFormat="1" applyFont="1" applyBorder="1" applyAlignment="1">
      <alignment vertical="center"/>
    </xf>
    <xf numFmtId="0" fontId="109" fillId="0" borderId="0" xfId="2" quotePrefix="1" applyFont="1" applyAlignment="1">
      <alignment vertical="center"/>
    </xf>
    <xf numFmtId="0" fontId="109" fillId="0" borderId="22" xfId="2" applyFont="1" applyBorder="1" applyAlignment="1">
      <alignment horizontal="center" vertical="center"/>
    </xf>
    <xf numFmtId="0" fontId="109" fillId="0" borderId="21" xfId="2" applyFont="1" applyBorder="1" applyAlignment="1">
      <alignment horizontal="center" vertical="center"/>
    </xf>
    <xf numFmtId="177" fontId="109" fillId="0" borderId="0" xfId="2" applyNumberFormat="1" applyFont="1" applyAlignment="1">
      <alignment horizontal="center" vertical="center"/>
    </xf>
    <xf numFmtId="0" fontId="113" fillId="0" borderId="0" xfId="2" applyFont="1" applyAlignment="1">
      <alignment vertical="center"/>
    </xf>
    <xf numFmtId="0" fontId="109" fillId="0" borderId="23" xfId="2" applyFont="1" applyBorder="1" applyAlignment="1">
      <alignment horizontal="center" vertical="center"/>
    </xf>
    <xf numFmtId="185" fontId="109" fillId="0" borderId="0" xfId="2" applyNumberFormat="1" applyFont="1" applyAlignment="1">
      <alignment horizontal="center" vertical="center" shrinkToFit="1"/>
    </xf>
    <xf numFmtId="0" fontId="109" fillId="0" borderId="129" xfId="2" applyFont="1" applyBorder="1" applyAlignment="1">
      <alignment horizontal="center" vertical="center"/>
    </xf>
    <xf numFmtId="185" fontId="109" fillId="0" borderId="129" xfId="2" applyNumberFormat="1" applyFont="1" applyBorder="1" applyAlignment="1">
      <alignment horizontal="center" vertical="center"/>
    </xf>
    <xf numFmtId="185" fontId="109" fillId="0" borderId="129" xfId="2" applyNumberFormat="1" applyFont="1" applyBorder="1" applyAlignment="1">
      <alignment horizontal="center" vertical="center" shrinkToFit="1"/>
    </xf>
    <xf numFmtId="0" fontId="105" fillId="0" borderId="129" xfId="2" applyFont="1" applyBorder="1" applyAlignment="1">
      <alignment horizontal="center" vertical="center"/>
    </xf>
    <xf numFmtId="0" fontId="113" fillId="0" borderId="0" xfId="2" applyFont="1" applyAlignment="1">
      <alignment horizontal="right" vertical="center"/>
    </xf>
    <xf numFmtId="0" fontId="114" fillId="0" borderId="0" xfId="2" applyFont="1" applyAlignment="1">
      <alignment vertical="center"/>
    </xf>
    <xf numFmtId="0" fontId="109" fillId="0" borderId="22" xfId="2" applyFont="1" applyBorder="1" applyAlignment="1">
      <alignment vertical="center" wrapText="1"/>
    </xf>
    <xf numFmtId="0" fontId="113" fillId="0" borderId="129" xfId="2" applyFont="1" applyBorder="1" applyAlignment="1">
      <alignment horizontal="right" vertical="center"/>
    </xf>
    <xf numFmtId="0" fontId="113" fillId="0" borderId="129" xfId="2" applyFont="1" applyBorder="1" applyAlignment="1">
      <alignment vertical="center"/>
    </xf>
    <xf numFmtId="185" fontId="109" fillId="0" borderId="23" xfId="2" applyNumberFormat="1" applyFont="1" applyBorder="1" applyAlignment="1">
      <alignment vertical="center"/>
    </xf>
    <xf numFmtId="0" fontId="115" fillId="0" borderId="0" xfId="2" applyFont="1" applyAlignment="1">
      <alignment vertical="center"/>
    </xf>
    <xf numFmtId="0" fontId="109" fillId="0" borderId="87" xfId="2" applyFont="1" applyBorder="1" applyAlignment="1">
      <alignment horizontal="right" vertical="center"/>
    </xf>
    <xf numFmtId="176" fontId="109" fillId="0" borderId="23" xfId="4" applyNumberFormat="1" applyFont="1" applyBorder="1" applyAlignment="1">
      <alignment horizontal="center" vertical="center"/>
    </xf>
    <xf numFmtId="176" fontId="109" fillId="0" borderId="0" xfId="4" applyNumberFormat="1" applyFont="1" applyAlignment="1">
      <alignment horizontal="center" vertical="center"/>
    </xf>
    <xf numFmtId="180" fontId="109" fillId="0" borderId="0" xfId="2" applyNumberFormat="1" applyFont="1" applyAlignment="1">
      <alignment horizontal="right" vertical="center"/>
    </xf>
    <xf numFmtId="0" fontId="109" fillId="0" borderId="0" xfId="2" applyFont="1" applyAlignment="1">
      <alignment horizontal="left" vertical="top" wrapText="1"/>
    </xf>
    <xf numFmtId="176" fontId="109" fillId="0" borderId="23" xfId="4" applyNumberFormat="1" applyFont="1" applyBorder="1" applyAlignment="1">
      <alignment horizontal="left" vertical="center"/>
    </xf>
    <xf numFmtId="176" fontId="109" fillId="0" borderId="0" xfId="4" applyNumberFormat="1" applyFont="1" applyAlignment="1">
      <alignment horizontal="left" vertical="center"/>
    </xf>
    <xf numFmtId="0" fontId="112" fillId="0" borderId="0" xfId="0" applyFont="1" applyAlignment="1">
      <alignment horizontal="center" vertical="center"/>
    </xf>
    <xf numFmtId="0" fontId="112" fillId="0" borderId="0" xfId="0" applyFont="1" applyAlignment="1">
      <alignment horizontal="right" vertical="center"/>
    </xf>
    <xf numFmtId="0" fontId="113" fillId="0" borderId="87" xfId="2" applyFont="1" applyBorder="1" applyAlignment="1">
      <alignment horizontal="right" vertical="center"/>
    </xf>
    <xf numFmtId="49" fontId="113" fillId="0" borderId="87" xfId="2" quotePrefix="1" applyNumberFormat="1" applyFont="1" applyBorder="1" applyAlignment="1">
      <alignment vertical="center"/>
    </xf>
    <xf numFmtId="0" fontId="109" fillId="0" borderId="87" xfId="2" applyFont="1" applyBorder="1" applyAlignment="1">
      <alignment vertical="center"/>
    </xf>
    <xf numFmtId="0" fontId="109" fillId="0" borderId="87" xfId="2" applyFont="1" applyBorder="1" applyAlignment="1" applyProtection="1">
      <alignment vertical="center"/>
      <protection locked="0"/>
    </xf>
    <xf numFmtId="0" fontId="112" fillId="0" borderId="87" xfId="0" applyFont="1" applyBorder="1" applyAlignment="1">
      <alignment horizontal="right" vertical="center"/>
    </xf>
    <xf numFmtId="49" fontId="112" fillId="0" borderId="87" xfId="0" quotePrefix="1" applyNumberFormat="1" applyFont="1" applyBorder="1">
      <alignment vertical="center"/>
    </xf>
    <xf numFmtId="0" fontId="112" fillId="0" borderId="87" xfId="0" applyFont="1" applyBorder="1">
      <alignment vertical="center"/>
    </xf>
    <xf numFmtId="184" fontId="109" fillId="0" borderId="87" xfId="2" applyNumberFormat="1" applyFont="1" applyBorder="1" applyAlignment="1" applyProtection="1">
      <alignment vertical="center"/>
      <protection locked="0"/>
    </xf>
    <xf numFmtId="0" fontId="112" fillId="0" borderId="88" xfId="0" applyFont="1" applyBorder="1" applyAlignment="1">
      <alignment horizontal="right" vertical="center"/>
    </xf>
    <xf numFmtId="49" fontId="112" fillId="0" borderId="88" xfId="0" quotePrefix="1" applyNumberFormat="1" applyFont="1" applyBorder="1">
      <alignment vertical="center"/>
    </xf>
    <xf numFmtId="0" fontId="112" fillId="0" borderId="88" xfId="0" applyFont="1" applyBorder="1">
      <alignment vertical="center"/>
    </xf>
    <xf numFmtId="49" fontId="112" fillId="0" borderId="0" xfId="0" applyNumberFormat="1" applyFont="1" applyAlignment="1">
      <alignment horizontal="right" vertical="center"/>
    </xf>
    <xf numFmtId="0" fontId="109" fillId="0" borderId="0" xfId="2" applyFont="1" applyAlignment="1" applyProtection="1">
      <alignment vertical="center"/>
      <protection locked="0"/>
    </xf>
    <xf numFmtId="0" fontId="112" fillId="0" borderId="21" xfId="0" applyFont="1" applyBorder="1" applyAlignment="1">
      <alignment horizontal="right" vertical="center"/>
    </xf>
    <xf numFmtId="49" fontId="112" fillId="0" borderId="21" xfId="0" applyNumberFormat="1" applyFont="1" applyBorder="1" applyAlignment="1">
      <alignment horizontal="right" vertical="center"/>
    </xf>
    <xf numFmtId="0" fontId="112" fillId="0" borderId="21" xfId="0" applyFont="1" applyBorder="1" applyAlignment="1">
      <alignment horizontal="center" vertical="center"/>
    </xf>
    <xf numFmtId="0" fontId="112" fillId="0" borderId="21" xfId="0" applyFont="1" applyBorder="1">
      <alignment vertical="center"/>
    </xf>
    <xf numFmtId="0" fontId="109" fillId="0" borderId="21" xfId="2" applyFont="1" applyBorder="1" applyAlignment="1" applyProtection="1">
      <alignment vertical="center"/>
      <protection locked="0"/>
    </xf>
    <xf numFmtId="49" fontId="112" fillId="0" borderId="0" xfId="0" applyNumberFormat="1" applyFont="1">
      <alignment vertical="center"/>
    </xf>
    <xf numFmtId="49" fontId="112" fillId="0" borderId="21" xfId="0" applyNumberFormat="1" applyFont="1" applyBorder="1">
      <alignment vertical="center"/>
    </xf>
    <xf numFmtId="0" fontId="117" fillId="4" borderId="12" xfId="2" applyFont="1" applyFill="1" applyBorder="1" applyAlignment="1" applyProtection="1">
      <alignment vertical="center"/>
      <protection locked="0"/>
    </xf>
    <xf numFmtId="0" fontId="106" fillId="4" borderId="12" xfId="3" applyFont="1" applyFill="1" applyBorder="1" applyAlignment="1" applyProtection="1">
      <alignment horizontal="center" vertical="center"/>
      <protection locked="0"/>
    </xf>
    <xf numFmtId="0" fontId="105" fillId="0" borderId="32" xfId="2" applyFont="1" applyBorder="1" applyProtection="1">
      <protection locked="0"/>
    </xf>
    <xf numFmtId="0" fontId="105" fillId="0" borderId="32" xfId="2" applyFont="1" applyBorder="1"/>
    <xf numFmtId="0" fontId="107" fillId="0" borderId="0" xfId="8" applyFont="1">
      <alignment vertical="center"/>
    </xf>
    <xf numFmtId="0" fontId="109" fillId="0" borderId="0" xfId="8" applyFont="1">
      <alignment vertical="center"/>
    </xf>
    <xf numFmtId="185" fontId="109" fillId="0" borderId="129" xfId="2" applyNumberFormat="1" applyFont="1" applyBorder="1" applyAlignment="1">
      <alignment vertical="top"/>
    </xf>
    <xf numFmtId="185" fontId="109" fillId="0" borderId="0" xfId="2" applyNumberFormat="1" applyFont="1" applyAlignment="1">
      <alignment vertical="top"/>
    </xf>
    <xf numFmtId="185" fontId="109" fillId="0" borderId="0" xfId="2" applyNumberFormat="1" applyFont="1" applyAlignment="1">
      <alignment horizontal="left" vertical="top"/>
    </xf>
    <xf numFmtId="0" fontId="105" fillId="0" borderId="0" xfId="2" applyFont="1" applyAlignment="1">
      <alignment horizontal="left" vertical="top"/>
    </xf>
    <xf numFmtId="185" fontId="109" fillId="0" borderId="21" xfId="2" applyNumberFormat="1" applyFont="1" applyBorder="1" applyAlignment="1">
      <alignment horizontal="left" vertical="top"/>
    </xf>
    <xf numFmtId="185" fontId="109" fillId="0" borderId="0" xfId="2" applyNumberFormat="1" applyFont="1"/>
    <xf numFmtId="0" fontId="118" fillId="18" borderId="82" xfId="0" applyFont="1" applyFill="1" applyBorder="1">
      <alignment vertical="center"/>
    </xf>
    <xf numFmtId="49" fontId="118" fillId="18" borderId="82" xfId="0" applyNumberFormat="1" applyFont="1" applyFill="1" applyBorder="1" applyAlignment="1">
      <alignment horizontal="right" vertical="center"/>
    </xf>
    <xf numFmtId="0" fontId="121" fillId="0" borderId="0" xfId="0" applyFont="1">
      <alignment vertical="center"/>
    </xf>
    <xf numFmtId="49" fontId="121" fillId="0" borderId="0" xfId="0" applyNumberFormat="1" applyFont="1" applyAlignment="1">
      <alignment horizontal="right" vertical="center"/>
    </xf>
    <xf numFmtId="0" fontId="112" fillId="0" borderId="0" xfId="0" applyFont="1" applyAlignment="1">
      <alignment horizontal="centerContinuous" vertical="center"/>
    </xf>
    <xf numFmtId="49" fontId="121" fillId="0" borderId="0" xfId="0" applyNumberFormat="1" applyFont="1" applyAlignment="1">
      <alignment horizontal="centerContinuous" vertical="center"/>
    </xf>
    <xf numFmtId="0" fontId="121" fillId="0" borderId="0" xfId="0" applyFont="1" applyAlignment="1">
      <alignment horizontal="centerContinuous" vertical="center"/>
    </xf>
    <xf numFmtId="0" fontId="122" fillId="4" borderId="12" xfId="2" applyFont="1" applyFill="1" applyBorder="1" applyAlignment="1" applyProtection="1">
      <alignment vertical="center"/>
      <protection locked="0"/>
    </xf>
    <xf numFmtId="0" fontId="120" fillId="4" borderId="12" xfId="3" applyFont="1" applyFill="1" applyBorder="1" applyAlignment="1" applyProtection="1">
      <alignment vertical="center"/>
      <protection locked="0"/>
    </xf>
    <xf numFmtId="0" fontId="122" fillId="4" borderId="12" xfId="2" applyFont="1" applyFill="1" applyBorder="1" applyAlignment="1">
      <alignment vertical="center"/>
    </xf>
    <xf numFmtId="0" fontId="105" fillId="4" borderId="12" xfId="2" applyFont="1" applyFill="1" applyBorder="1"/>
    <xf numFmtId="0" fontId="106" fillId="4" borderId="12" xfId="2" applyFont="1" applyFill="1" applyBorder="1"/>
    <xf numFmtId="0" fontId="105" fillId="4" borderId="12" xfId="2" applyFont="1" applyFill="1" applyBorder="1" applyAlignment="1">
      <alignment vertical="center"/>
    </xf>
    <xf numFmtId="0" fontId="105" fillId="0" borderId="0" xfId="2" applyFont="1" applyProtection="1">
      <protection locked="0"/>
    </xf>
    <xf numFmtId="0" fontId="108" fillId="0" borderId="0" xfId="2" applyFont="1"/>
    <xf numFmtId="0" fontId="108" fillId="0" borderId="22" xfId="2" applyFont="1" applyBorder="1" applyAlignment="1">
      <alignment horizontal="left"/>
    </xf>
    <xf numFmtId="0" fontId="108" fillId="0" borderId="22" xfId="2" applyFont="1" applyBorder="1" applyAlignment="1">
      <alignment horizontal="center"/>
    </xf>
    <xf numFmtId="0" fontId="105" fillId="0" borderId="28" xfId="2" applyFont="1" applyBorder="1"/>
    <xf numFmtId="0" fontId="105" fillId="0" borderId="25" xfId="2" applyFont="1" applyBorder="1"/>
    <xf numFmtId="0" fontId="105" fillId="0" borderId="24" xfId="2" applyFont="1" applyBorder="1"/>
    <xf numFmtId="0" fontId="105" fillId="0" borderId="27" xfId="2" applyFont="1" applyBorder="1" applyAlignment="1">
      <alignment horizontal="left" vertical="center"/>
    </xf>
    <xf numFmtId="0" fontId="108" fillId="0" borderId="0" xfId="2" applyFont="1" applyAlignment="1">
      <alignment horizontal="left" vertical="center"/>
    </xf>
    <xf numFmtId="0" fontId="105" fillId="0" borderId="0" xfId="2" applyFont="1" applyAlignment="1">
      <alignment horizontal="center"/>
    </xf>
    <xf numFmtId="0" fontId="105" fillId="0" borderId="26" xfId="2" applyFont="1" applyBorder="1"/>
    <xf numFmtId="0" fontId="108" fillId="0" borderId="21" xfId="2" applyFont="1" applyBorder="1" applyAlignment="1">
      <alignment horizontal="center" vertical="top"/>
    </xf>
    <xf numFmtId="0" fontId="105" fillId="0" borderId="24" xfId="2" applyFont="1" applyBorder="1" applyAlignment="1">
      <alignment vertical="top"/>
    </xf>
    <xf numFmtId="0" fontId="125" fillId="0" borderId="0" xfId="2" applyFont="1" applyAlignment="1">
      <alignment horizontal="centerContinuous" vertical="center"/>
    </xf>
    <xf numFmtId="0" fontId="126" fillId="0" borderId="0" xfId="2" applyFont="1"/>
    <xf numFmtId="49" fontId="105" fillId="0" borderId="0" xfId="2" applyNumberFormat="1" applyFont="1"/>
    <xf numFmtId="0" fontId="127" fillId="0" borderId="0" xfId="2" applyFont="1" applyAlignment="1">
      <alignment horizontal="left" vertical="center"/>
    </xf>
    <xf numFmtId="0" fontId="128" fillId="0" borderId="0" xfId="2" applyFont="1" applyAlignment="1">
      <alignment vertical="center"/>
    </xf>
    <xf numFmtId="0" fontId="127" fillId="0" borderId="0" xfId="2" applyFont="1" applyAlignment="1">
      <alignment vertical="center"/>
    </xf>
    <xf numFmtId="185" fontId="127" fillId="0" borderId="0" xfId="2" applyNumberFormat="1" applyFont="1" applyAlignment="1">
      <alignment vertical="center"/>
    </xf>
    <xf numFmtId="0" fontId="129" fillId="0" borderId="0" xfId="2" applyFont="1"/>
    <xf numFmtId="0" fontId="108" fillId="0" borderId="21" xfId="2" applyFont="1" applyBorder="1" applyAlignment="1">
      <alignment vertical="center"/>
    </xf>
    <xf numFmtId="0" fontId="105" fillId="0" borderId="21" xfId="2" applyFont="1" applyBorder="1" applyAlignment="1">
      <alignment horizontal="right" vertical="center"/>
    </xf>
    <xf numFmtId="0" fontId="105" fillId="0" borderId="0" xfId="2" applyFont="1" applyAlignment="1">
      <alignment horizontal="right" vertical="center"/>
    </xf>
    <xf numFmtId="0" fontId="109" fillId="0" borderId="23" xfId="2" applyFont="1" applyBorder="1" applyAlignment="1">
      <alignment horizontal="right" vertical="top"/>
    </xf>
    <xf numFmtId="0" fontId="109" fillId="0" borderId="23" xfId="2" applyFont="1" applyBorder="1" applyAlignment="1">
      <alignment vertical="top"/>
    </xf>
    <xf numFmtId="185" fontId="105" fillId="0" borderId="129" xfId="2" applyNumberFormat="1" applyFont="1" applyBorder="1" applyAlignment="1">
      <alignment horizontal="center" vertical="center"/>
    </xf>
    <xf numFmtId="0" fontId="105" fillId="0" borderId="21" xfId="2" applyFont="1" applyBorder="1" applyAlignment="1">
      <alignment horizontal="centerContinuous" vertical="center"/>
    </xf>
    <xf numFmtId="49" fontId="105" fillId="0" borderId="0" xfId="2" applyNumberFormat="1" applyFont="1" applyAlignment="1">
      <alignment vertical="center"/>
    </xf>
    <xf numFmtId="49" fontId="115" fillId="0" borderId="0" xfId="2" applyNumberFormat="1" applyFont="1"/>
    <xf numFmtId="49" fontId="105" fillId="0" borderId="21" xfId="2" applyNumberFormat="1" applyFont="1" applyBorder="1" applyAlignment="1">
      <alignment vertical="center"/>
    </xf>
    <xf numFmtId="49" fontId="109" fillId="0" borderId="0" xfId="2" applyNumberFormat="1" applyFont="1"/>
    <xf numFmtId="49" fontId="109" fillId="0" borderId="0" xfId="2" applyNumberFormat="1" applyFont="1" applyAlignment="1">
      <alignment horizontal="center" vertical="center"/>
    </xf>
    <xf numFmtId="49" fontId="109" fillId="0" borderId="21" xfId="2" applyNumberFormat="1" applyFont="1" applyBorder="1" applyAlignment="1">
      <alignment vertical="center"/>
    </xf>
    <xf numFmtId="49" fontId="109" fillId="0" borderId="21" xfId="2" applyNumberFormat="1" applyFont="1" applyBorder="1"/>
    <xf numFmtId="49" fontId="109" fillId="0" borderId="21" xfId="2" applyNumberFormat="1" applyFont="1" applyBorder="1" applyAlignment="1">
      <alignment horizontal="center" vertical="center"/>
    </xf>
    <xf numFmtId="49" fontId="109" fillId="0" borderId="0" xfId="2" applyNumberFormat="1" applyFont="1" applyAlignment="1">
      <alignment vertical="center" wrapText="1"/>
    </xf>
    <xf numFmtId="49" fontId="109" fillId="0" borderId="22" xfId="2" applyNumberFormat="1" applyFont="1" applyBorder="1" applyAlignment="1">
      <alignment vertical="center"/>
    </xf>
    <xf numFmtId="0" fontId="109" fillId="0" borderId="0" xfId="2" applyFont="1"/>
    <xf numFmtId="49" fontId="109" fillId="0" borderId="0" xfId="2" applyNumberFormat="1" applyFont="1" applyAlignment="1">
      <alignment horizontal="center"/>
    </xf>
    <xf numFmtId="0" fontId="106" fillId="4" borderId="12" xfId="2" applyFont="1" applyFill="1" applyBorder="1" applyProtection="1">
      <protection locked="0"/>
    </xf>
    <xf numFmtId="0" fontId="109" fillId="0" borderId="0" xfId="2" applyFont="1" applyProtection="1">
      <protection locked="0"/>
    </xf>
    <xf numFmtId="0" fontId="107" fillId="0" borderId="0" xfId="7" applyFont="1">
      <alignment vertical="center"/>
    </xf>
    <xf numFmtId="0" fontId="109" fillId="0" borderId="0" xfId="7" applyFont="1">
      <alignment vertical="center"/>
    </xf>
    <xf numFmtId="185" fontId="105" fillId="0" borderId="21" xfId="2" applyNumberFormat="1" applyFont="1" applyBorder="1" applyAlignment="1">
      <alignment horizontal="left" vertical="top"/>
    </xf>
    <xf numFmtId="0" fontId="130" fillId="0" borderId="0" xfId="2" applyFont="1" applyAlignment="1">
      <alignment horizontal="centerContinuous" vertical="center"/>
    </xf>
    <xf numFmtId="0" fontId="131" fillId="4" borderId="12" xfId="2" applyFont="1" applyFill="1" applyBorder="1" applyAlignment="1" applyProtection="1">
      <alignment vertical="center"/>
      <protection locked="0"/>
    </xf>
    <xf numFmtId="0" fontId="109" fillId="4" borderId="12" xfId="2" applyFont="1" applyFill="1" applyBorder="1" applyAlignment="1" applyProtection="1">
      <alignment vertical="center"/>
      <protection locked="0"/>
    </xf>
    <xf numFmtId="0" fontId="125" fillId="4" borderId="12" xfId="2" applyFont="1" applyFill="1" applyBorder="1" applyAlignment="1" applyProtection="1">
      <alignment vertical="center"/>
      <protection locked="0"/>
    </xf>
    <xf numFmtId="0" fontId="132" fillId="4" borderId="12" xfId="3" applyFont="1" applyFill="1" applyBorder="1" applyAlignment="1" applyProtection="1">
      <alignment horizontal="center" vertical="center"/>
      <protection locked="0"/>
    </xf>
    <xf numFmtId="0" fontId="133" fillId="0" borderId="0" xfId="17" applyFont="1" applyAlignment="1">
      <alignment horizontal="center" vertical="center"/>
    </xf>
    <xf numFmtId="0" fontId="134" fillId="0" borderId="0" xfId="17" applyFont="1">
      <alignment vertical="center"/>
    </xf>
    <xf numFmtId="0" fontId="134" fillId="0" borderId="0" xfId="17" applyFont="1" applyAlignment="1">
      <alignment horizontal="left" vertical="center"/>
    </xf>
    <xf numFmtId="0" fontId="134" fillId="0" borderId="88" xfId="17" applyFont="1" applyBorder="1" applyAlignment="1">
      <alignment horizontal="left" vertical="center"/>
    </xf>
    <xf numFmtId="0" fontId="134" fillId="0" borderId="88" xfId="17" applyFont="1" applyBorder="1">
      <alignment vertical="center"/>
    </xf>
    <xf numFmtId="0" fontId="134" fillId="0" borderId="163" xfId="17" applyFont="1" applyBorder="1">
      <alignment vertical="center"/>
    </xf>
    <xf numFmtId="0" fontId="134" fillId="0" borderId="174" xfId="17" applyFont="1" applyBorder="1">
      <alignment vertical="center"/>
    </xf>
    <xf numFmtId="0" fontId="134" fillId="0" borderId="159" xfId="17" applyFont="1" applyBorder="1">
      <alignment vertical="center"/>
    </xf>
    <xf numFmtId="0" fontId="135" fillId="0" borderId="0" xfId="2" applyFont="1" applyAlignment="1">
      <alignment vertical="center"/>
    </xf>
    <xf numFmtId="0" fontId="134" fillId="0" borderId="0" xfId="17" applyFont="1" applyAlignment="1" applyProtection="1">
      <alignment vertical="center" shrinkToFit="1"/>
      <protection locked="0"/>
    </xf>
    <xf numFmtId="49" fontId="109" fillId="0" borderId="0" xfId="2" quotePrefix="1" applyNumberFormat="1" applyFont="1" applyAlignment="1">
      <alignment vertical="center"/>
    </xf>
    <xf numFmtId="0" fontId="134" fillId="0" borderId="161" xfId="17" applyFont="1" applyBorder="1" applyAlignment="1">
      <alignment horizontal="left" vertical="center"/>
    </xf>
    <xf numFmtId="0" fontId="134" fillId="0" borderId="129" xfId="17" applyFont="1" applyBorder="1" applyAlignment="1">
      <alignment horizontal="left" vertical="center"/>
    </xf>
    <xf numFmtId="0" fontId="133" fillId="0" borderId="0" xfId="17" applyFont="1">
      <alignment vertical="center"/>
    </xf>
    <xf numFmtId="0" fontId="134" fillId="0" borderId="161" xfId="17" applyFont="1" applyBorder="1" applyAlignment="1">
      <alignment horizontal="center" vertical="center"/>
    </xf>
    <xf numFmtId="0" fontId="134" fillId="0" borderId="160" xfId="17" applyFont="1" applyBorder="1" applyAlignment="1">
      <alignment horizontal="center" vertical="center"/>
    </xf>
    <xf numFmtId="0" fontId="134" fillId="0" borderId="160" xfId="17" applyFont="1" applyBorder="1" applyAlignment="1">
      <alignment horizontal="left" vertical="center"/>
    </xf>
    <xf numFmtId="0" fontId="134" fillId="0" borderId="129" xfId="17" applyFont="1" applyBorder="1" applyAlignment="1" applyProtection="1">
      <alignment horizontal="center" vertical="center" wrapText="1"/>
      <protection locked="0"/>
    </xf>
    <xf numFmtId="0" fontId="134" fillId="0" borderId="0" xfId="17" applyFont="1" applyAlignment="1" applyProtection="1">
      <alignment horizontal="center" vertical="center" wrapText="1"/>
      <protection locked="0"/>
    </xf>
    <xf numFmtId="0" fontId="134" fillId="0" borderId="161" xfId="17" applyFont="1" applyBorder="1">
      <alignment vertical="center"/>
    </xf>
    <xf numFmtId="0" fontId="134" fillId="0" borderId="160" xfId="17" applyFont="1" applyBorder="1">
      <alignment vertical="center"/>
    </xf>
    <xf numFmtId="0" fontId="134" fillId="0" borderId="88" xfId="17" applyFont="1" applyBorder="1" applyAlignment="1" applyProtection="1">
      <alignment horizontal="center" vertical="center" shrinkToFit="1"/>
      <protection locked="0"/>
    </xf>
    <xf numFmtId="0" fontId="134" fillId="0" borderId="158" xfId="17" applyFont="1" applyBorder="1">
      <alignment vertical="center"/>
    </xf>
    <xf numFmtId="0" fontId="134" fillId="0" borderId="129" xfId="17" applyFont="1" applyBorder="1">
      <alignment vertical="center"/>
    </xf>
    <xf numFmtId="0" fontId="134" fillId="0" borderId="157" xfId="17" applyFont="1" applyBorder="1">
      <alignment vertical="center"/>
    </xf>
    <xf numFmtId="0" fontId="134" fillId="0" borderId="0" xfId="17" applyFont="1" applyAlignment="1" applyProtection="1">
      <alignment horizontal="left" vertical="center"/>
      <protection locked="0"/>
    </xf>
    <xf numFmtId="0" fontId="134" fillId="0" borderId="0" xfId="17" applyFont="1" applyAlignment="1">
      <alignment horizontal="center" vertical="center"/>
    </xf>
    <xf numFmtId="0" fontId="134" fillId="0" borderId="129" xfId="17" applyFont="1" applyBorder="1" applyAlignment="1">
      <alignment horizontal="center" vertical="center"/>
    </xf>
    <xf numFmtId="0" fontId="134" fillId="0" borderId="164" xfId="17" applyFont="1" applyBorder="1" applyAlignment="1">
      <alignment horizontal="center" vertical="center"/>
    </xf>
    <xf numFmtId="0" fontId="134" fillId="0" borderId="88" xfId="17" applyFont="1" applyBorder="1" applyAlignment="1">
      <alignment horizontal="center" vertical="center"/>
    </xf>
    <xf numFmtId="0" fontId="134" fillId="0" borderId="163" xfId="17" applyFont="1" applyBorder="1" applyAlignment="1">
      <alignment horizontal="center" vertical="center"/>
    </xf>
    <xf numFmtId="0" fontId="134" fillId="0" borderId="164" xfId="17" applyFont="1" applyBorder="1">
      <alignment vertical="center"/>
    </xf>
    <xf numFmtId="0" fontId="134" fillId="0" borderId="0" xfId="17" applyFont="1" applyProtection="1">
      <alignment vertical="center"/>
      <protection locked="0"/>
    </xf>
    <xf numFmtId="0" fontId="134" fillId="0" borderId="158" xfId="17" applyFont="1" applyBorder="1" applyAlignment="1">
      <alignment horizontal="left" vertical="center"/>
    </xf>
    <xf numFmtId="0" fontId="134" fillId="0" borderId="129" xfId="17" applyFont="1" applyBorder="1" applyAlignment="1">
      <alignment vertical="center" shrinkToFit="1"/>
    </xf>
    <xf numFmtId="0" fontId="134" fillId="0" borderId="129" xfId="17" applyFont="1" applyBorder="1" applyAlignment="1">
      <alignment horizontal="left" vertical="center" wrapText="1"/>
    </xf>
    <xf numFmtId="0" fontId="134" fillId="0" borderId="162" xfId="17" applyFont="1" applyBorder="1">
      <alignment vertical="center"/>
    </xf>
    <xf numFmtId="0" fontId="134" fillId="0" borderId="159" xfId="17" applyFont="1" applyBorder="1" applyAlignment="1">
      <alignment horizontal="left" vertical="center"/>
    </xf>
    <xf numFmtId="0" fontId="134" fillId="0" borderId="162" xfId="17" applyFont="1" applyBorder="1" applyAlignment="1">
      <alignment horizontal="left" vertical="center" wrapText="1"/>
    </xf>
    <xf numFmtId="0" fontId="134" fillId="0" borderId="161" xfId="17" applyFont="1" applyBorder="1" applyAlignment="1">
      <alignment horizontal="left" vertical="center" wrapText="1"/>
    </xf>
    <xf numFmtId="0" fontId="134" fillId="0" borderId="0" xfId="17" applyFont="1" applyAlignment="1">
      <alignment horizontal="left" vertical="center" wrapText="1"/>
    </xf>
    <xf numFmtId="0" fontId="134" fillId="0" borderId="159" xfId="17" applyFont="1" applyBorder="1" applyAlignment="1">
      <alignment horizontal="left" vertical="center" wrapText="1"/>
    </xf>
    <xf numFmtId="0" fontId="134" fillId="0" borderId="0" xfId="17" applyFont="1" applyAlignment="1">
      <alignment horizontal="right" vertical="center" wrapText="1"/>
    </xf>
    <xf numFmtId="0" fontId="134" fillId="0" borderId="0" xfId="17" applyFont="1" applyAlignment="1">
      <alignment horizontal="left" vertical="center" shrinkToFit="1"/>
    </xf>
    <xf numFmtId="0" fontId="134" fillId="0" borderId="159" xfId="17" applyFont="1" applyBorder="1" applyAlignment="1">
      <alignment horizontal="left" vertical="center" shrinkToFit="1"/>
    </xf>
    <xf numFmtId="0" fontId="134" fillId="0" borderId="167" xfId="17" applyFont="1" applyBorder="1">
      <alignment vertical="center"/>
    </xf>
    <xf numFmtId="0" fontId="134" fillId="0" borderId="165" xfId="17" applyFont="1" applyBorder="1">
      <alignment vertical="center"/>
    </xf>
    <xf numFmtId="0" fontId="134" fillId="0" borderId="171" xfId="17" applyFont="1" applyBorder="1">
      <alignment vertical="center"/>
    </xf>
    <xf numFmtId="0" fontId="134" fillId="0" borderId="166" xfId="17" applyFont="1" applyBorder="1">
      <alignment vertical="center"/>
    </xf>
    <xf numFmtId="194" fontId="134" fillId="0" borderId="0" xfId="17" applyNumberFormat="1" applyFont="1" applyAlignment="1" applyProtection="1">
      <alignment horizontal="center" vertical="center" shrinkToFit="1"/>
      <protection locked="0"/>
    </xf>
    <xf numFmtId="194" fontId="134" fillId="0" borderId="129" xfId="17" applyNumberFormat="1" applyFont="1" applyBorder="1" applyAlignment="1" applyProtection="1">
      <alignment horizontal="center" vertical="center" shrinkToFit="1"/>
      <protection locked="0"/>
    </xf>
    <xf numFmtId="0" fontId="134" fillId="0" borderId="170" xfId="17" applyFont="1" applyBorder="1">
      <alignment vertical="center"/>
    </xf>
    <xf numFmtId="0" fontId="134" fillId="0" borderId="169" xfId="17" applyFont="1" applyBorder="1">
      <alignment vertical="center"/>
    </xf>
    <xf numFmtId="0" fontId="134" fillId="0" borderId="168" xfId="17" applyFont="1" applyBorder="1" applyAlignment="1">
      <alignment horizontal="left" vertical="center" wrapText="1"/>
    </xf>
    <xf numFmtId="189" fontId="134" fillId="0" borderId="0" xfId="17" applyNumberFormat="1" applyFont="1" applyAlignment="1" applyProtection="1">
      <alignment horizontal="center" vertical="center" shrinkToFit="1"/>
      <protection locked="0"/>
    </xf>
    <xf numFmtId="0" fontId="134" fillId="0" borderId="173" xfId="17" applyFont="1" applyBorder="1">
      <alignment vertical="center"/>
    </xf>
    <xf numFmtId="0" fontId="134" fillId="0" borderId="172" xfId="17" applyFont="1" applyBorder="1">
      <alignment vertical="center"/>
    </xf>
    <xf numFmtId="0" fontId="134" fillId="0" borderId="176" xfId="17" applyFont="1" applyBorder="1">
      <alignment vertical="center"/>
    </xf>
    <xf numFmtId="0" fontId="134" fillId="0" borderId="175" xfId="17" applyFont="1" applyBorder="1">
      <alignment vertical="center"/>
    </xf>
    <xf numFmtId="0" fontId="134" fillId="0" borderId="27" xfId="17" applyFont="1" applyBorder="1">
      <alignment vertical="center"/>
    </xf>
    <xf numFmtId="194" fontId="134" fillId="0" borderId="129" xfId="17" applyNumberFormat="1" applyFont="1" applyBorder="1" applyAlignment="1" applyProtection="1">
      <alignment horizontal="center" vertical="center"/>
      <protection locked="0"/>
    </xf>
    <xf numFmtId="194" fontId="134" fillId="0" borderId="88" xfId="17" applyNumberFormat="1" applyFont="1" applyBorder="1" applyAlignment="1" applyProtection="1">
      <alignment vertical="center" shrinkToFit="1"/>
      <protection locked="0"/>
    </xf>
    <xf numFmtId="189" fontId="134" fillId="0" borderId="162" xfId="17" applyNumberFormat="1" applyFont="1" applyBorder="1" applyAlignment="1" applyProtection="1">
      <alignment vertical="center" shrinkToFit="1"/>
      <protection locked="0"/>
    </xf>
    <xf numFmtId="189" fontId="134" fillId="0" borderId="161" xfId="17" applyNumberFormat="1" applyFont="1" applyBorder="1" applyAlignment="1" applyProtection="1">
      <alignment vertical="center" shrinkToFit="1"/>
      <protection locked="0"/>
    </xf>
    <xf numFmtId="189" fontId="134" fillId="0" borderId="0" xfId="17" applyNumberFormat="1" applyFont="1" applyAlignment="1" applyProtection="1">
      <alignment vertical="center" shrinkToFit="1"/>
      <protection locked="0"/>
    </xf>
    <xf numFmtId="176" fontId="134" fillId="0" borderId="0" xfId="17" applyNumberFormat="1" applyFont="1" applyProtection="1">
      <alignment vertical="center"/>
      <protection locked="0"/>
    </xf>
    <xf numFmtId="0" fontId="134" fillId="0" borderId="34" xfId="17" applyFont="1" applyBorder="1">
      <alignment vertical="center"/>
    </xf>
    <xf numFmtId="194" fontId="134" fillId="0" borderId="0" xfId="17" applyNumberFormat="1" applyFont="1" applyAlignment="1" applyProtection="1">
      <alignment vertical="center" shrinkToFit="1"/>
      <protection locked="0"/>
    </xf>
    <xf numFmtId="0" fontId="134" fillId="0" borderId="27" xfId="17" applyFont="1" applyBorder="1" applyAlignment="1">
      <alignment vertical="center" shrinkToFit="1"/>
    </xf>
    <xf numFmtId="187" fontId="134" fillId="0" borderId="129" xfId="17" applyNumberFormat="1" applyFont="1" applyBorder="1" applyAlignment="1" applyProtection="1">
      <alignment horizontal="center" vertical="center" shrinkToFit="1"/>
      <protection locked="0"/>
    </xf>
    <xf numFmtId="0" fontId="133" fillId="0" borderId="174" xfId="17" applyFont="1" applyBorder="1" applyAlignment="1" applyProtection="1">
      <alignment vertical="center" shrinkToFit="1"/>
      <protection locked="0"/>
    </xf>
    <xf numFmtId="0" fontId="133" fillId="0" borderId="88" xfId="17" applyFont="1" applyBorder="1" applyAlignment="1" applyProtection="1">
      <alignment vertical="center" shrinkToFit="1"/>
      <protection locked="0"/>
    </xf>
    <xf numFmtId="0" fontId="133" fillId="0" borderId="0" xfId="17" applyFont="1" applyAlignment="1" applyProtection="1">
      <alignment vertical="center" shrinkToFit="1"/>
      <protection locked="0"/>
    </xf>
    <xf numFmtId="0" fontId="133" fillId="0" borderId="129" xfId="17" applyFont="1" applyBorder="1" applyAlignment="1" applyProtection="1">
      <alignment vertical="center" shrinkToFit="1"/>
      <protection locked="0"/>
    </xf>
    <xf numFmtId="0" fontId="133" fillId="0" borderId="164" xfId="17" applyFont="1" applyBorder="1" applyAlignment="1">
      <alignment horizontal="center" vertical="center"/>
    </xf>
    <xf numFmtId="0" fontId="133" fillId="0" borderId="88" xfId="17" applyFont="1" applyBorder="1" applyAlignment="1">
      <alignment horizontal="center" vertical="center"/>
    </xf>
    <xf numFmtId="0" fontId="133" fillId="0" borderId="129" xfId="17" applyFont="1" applyBorder="1">
      <alignment vertical="center"/>
    </xf>
    <xf numFmtId="0" fontId="133" fillId="0" borderId="159" xfId="17" applyFont="1" applyBorder="1" applyAlignment="1">
      <alignment horizontal="center" vertical="center"/>
    </xf>
    <xf numFmtId="0" fontId="133" fillId="0" borderId="159" xfId="17" applyFont="1" applyBorder="1">
      <alignment vertical="center"/>
    </xf>
    <xf numFmtId="0" fontId="133" fillId="0" borderId="174" xfId="17" applyFont="1" applyBorder="1" applyAlignment="1">
      <alignment horizontal="center" vertical="center"/>
    </xf>
    <xf numFmtId="0" fontId="133" fillId="0" borderId="164" xfId="17" applyFont="1" applyBorder="1">
      <alignment vertical="center"/>
    </xf>
    <xf numFmtId="0" fontId="133" fillId="0" borderId="88" xfId="17" applyFont="1" applyBorder="1">
      <alignment vertical="center"/>
    </xf>
    <xf numFmtId="0" fontId="133" fillId="0" borderId="174" xfId="17" applyFont="1" applyBorder="1">
      <alignment vertical="center"/>
    </xf>
    <xf numFmtId="194" fontId="133" fillId="0" borderId="0" xfId="17" applyNumberFormat="1" applyFont="1" applyAlignment="1" applyProtection="1">
      <alignment vertical="center" shrinkToFit="1"/>
      <protection locked="0"/>
    </xf>
    <xf numFmtId="194" fontId="133" fillId="0" borderId="174" xfId="17" applyNumberFormat="1" applyFont="1" applyBorder="1" applyAlignment="1" applyProtection="1">
      <alignment vertical="center" shrinkToFit="1"/>
      <protection locked="0"/>
    </xf>
    <xf numFmtId="0" fontId="133" fillId="0" borderId="158" xfId="17" applyFont="1" applyBorder="1">
      <alignment vertical="center"/>
    </xf>
    <xf numFmtId="0" fontId="106" fillId="4" borderId="12" xfId="3" applyFont="1" applyFill="1" applyBorder="1" applyAlignment="1" applyProtection="1">
      <alignment horizontal="left" vertical="center"/>
      <protection locked="0"/>
    </xf>
    <xf numFmtId="0" fontId="124" fillId="0" borderId="0" xfId="2" applyFont="1" applyAlignment="1">
      <alignment horizontal="centerContinuous"/>
    </xf>
    <xf numFmtId="0" fontId="124" fillId="0" borderId="0" xfId="2" applyFont="1" applyAlignment="1">
      <alignment horizontal="left" vertical="center"/>
    </xf>
    <xf numFmtId="49" fontId="108" fillId="0" borderId="0" xfId="2" applyNumberFormat="1" applyFont="1"/>
    <xf numFmtId="0" fontId="125" fillId="0" borderId="0" xfId="2" applyFont="1"/>
    <xf numFmtId="0" fontId="107" fillId="0" borderId="0" xfId="2" applyFont="1" applyAlignment="1">
      <alignment horizontal="centerContinuous"/>
    </xf>
    <xf numFmtId="49" fontId="107" fillId="0" borderId="0" xfId="2" applyNumberFormat="1" applyFont="1" applyAlignment="1">
      <alignment horizontal="centerContinuous"/>
    </xf>
    <xf numFmtId="0" fontId="139" fillId="0" borderId="0" xfId="2" applyFont="1" applyAlignment="1">
      <alignment vertical="distributed" wrapText="1"/>
    </xf>
    <xf numFmtId="0" fontId="139" fillId="0" borderId="0" xfId="2" applyFont="1"/>
    <xf numFmtId="58" fontId="105" fillId="0" borderId="0" xfId="2" applyNumberFormat="1" applyFont="1" applyAlignment="1">
      <alignment horizontal="right" vertical="center"/>
    </xf>
    <xf numFmtId="49" fontId="105" fillId="0" borderId="21" xfId="2" applyNumberFormat="1" applyFont="1" applyBorder="1"/>
    <xf numFmtId="0" fontId="105" fillId="0" borderId="21" xfId="2" applyFont="1" applyBorder="1" applyAlignment="1">
      <alignment horizontal="left" vertical="top" wrapText="1"/>
    </xf>
    <xf numFmtId="0" fontId="105" fillId="0" borderId="21" xfId="2" applyFont="1" applyBorder="1" applyAlignment="1">
      <alignment horizontal="center" vertical="center"/>
    </xf>
    <xf numFmtId="0" fontId="109" fillId="8" borderId="0" xfId="2" applyFont="1" applyFill="1" applyAlignment="1">
      <alignment horizontal="left" vertical="center"/>
    </xf>
    <xf numFmtId="0" fontId="105" fillId="0" borderId="0" xfId="2" applyFont="1" applyAlignment="1">
      <alignment vertical="center" shrinkToFit="1"/>
    </xf>
    <xf numFmtId="0" fontId="105" fillId="0" borderId="0" xfId="2" applyFont="1" applyAlignment="1">
      <alignment shrinkToFit="1"/>
    </xf>
    <xf numFmtId="49" fontId="109" fillId="0" borderId="0" xfId="2" applyNumberFormat="1" applyFont="1" applyAlignment="1">
      <alignment horizontal="right" vertical="center"/>
    </xf>
    <xf numFmtId="49" fontId="109" fillId="0" borderId="0" xfId="2" applyNumberFormat="1" applyFont="1" applyAlignment="1">
      <alignment horizontal="left" vertical="center"/>
    </xf>
    <xf numFmtId="49" fontId="105" fillId="0" borderId="0" xfId="2" applyNumberFormat="1" applyFont="1" applyAlignment="1">
      <alignment horizontal="right" vertical="center"/>
    </xf>
    <xf numFmtId="49" fontId="109" fillId="0" borderId="22" xfId="2" applyNumberFormat="1" applyFont="1" applyBorder="1" applyAlignment="1">
      <alignment horizontal="right" vertical="center"/>
    </xf>
    <xf numFmtId="49" fontId="105" fillId="0" borderId="22" xfId="2" applyNumberFormat="1" applyFont="1" applyBorder="1" applyAlignment="1">
      <alignment vertical="center"/>
    </xf>
    <xf numFmtId="49" fontId="105" fillId="0" borderId="23" xfId="2" applyNumberFormat="1" applyFont="1" applyBorder="1" applyAlignment="1">
      <alignment vertical="center"/>
    </xf>
    <xf numFmtId="49" fontId="109" fillId="0" borderId="23" xfId="2" applyNumberFormat="1" applyFont="1" applyBorder="1" applyAlignment="1">
      <alignment vertical="center"/>
    </xf>
    <xf numFmtId="49" fontId="109" fillId="0" borderId="23" xfId="2" applyNumberFormat="1" applyFont="1" applyBorder="1"/>
    <xf numFmtId="49" fontId="109" fillId="0" borderId="23" xfId="2" applyNumberFormat="1" applyFont="1" applyBorder="1" applyAlignment="1">
      <alignment horizontal="right" vertical="center"/>
    </xf>
    <xf numFmtId="49" fontId="105" fillId="0" borderId="23" xfId="2" applyNumberFormat="1" applyFont="1" applyBorder="1"/>
    <xf numFmtId="49" fontId="105" fillId="0" borderId="22" xfId="2" applyNumberFormat="1" applyFont="1" applyBorder="1"/>
    <xf numFmtId="0" fontId="109" fillId="0" borderId="0" xfId="2" applyFont="1" applyAlignment="1">
      <alignment vertical="top"/>
    </xf>
    <xf numFmtId="0" fontId="109" fillId="0" borderId="0" xfId="2" applyFont="1" applyAlignment="1">
      <alignment horizontal="left" vertical="top"/>
    </xf>
    <xf numFmtId="0" fontId="105" fillId="4" borderId="49" xfId="2" applyFont="1" applyFill="1" applyBorder="1" applyProtection="1">
      <protection locked="0"/>
    </xf>
    <xf numFmtId="0" fontId="122" fillId="0" borderId="0" xfId="2" applyFont="1" applyAlignment="1" applyProtection="1">
      <alignment vertical="center"/>
      <protection locked="0"/>
    </xf>
    <xf numFmtId="0" fontId="106" fillId="0" borderId="0" xfId="3" applyFont="1" applyFill="1" applyBorder="1" applyAlignment="1" applyProtection="1">
      <alignment vertical="center"/>
      <protection locked="0"/>
    </xf>
    <xf numFmtId="0" fontId="107" fillId="0" borderId="0" xfId="2" applyFont="1" applyAlignment="1" applyProtection="1">
      <alignment vertical="center"/>
      <protection locked="0"/>
    </xf>
    <xf numFmtId="0" fontId="105" fillId="0" borderId="0" xfId="2" applyFont="1" applyAlignment="1">
      <alignment vertical="distributed" wrapText="1"/>
    </xf>
    <xf numFmtId="0" fontId="105" fillId="0" borderId="29" xfId="2" applyFont="1" applyBorder="1" applyAlignment="1">
      <alignment vertical="center"/>
    </xf>
    <xf numFmtId="0" fontId="105" fillId="0" borderId="28" xfId="2" applyFont="1" applyBorder="1" applyAlignment="1">
      <alignment vertical="center"/>
    </xf>
    <xf numFmtId="0" fontId="105" fillId="0" borderId="31" xfId="2" applyFont="1" applyBorder="1" applyAlignment="1">
      <alignment vertical="center"/>
    </xf>
    <xf numFmtId="49" fontId="109" fillId="0" borderId="21" xfId="2" applyNumberFormat="1" applyFont="1" applyBorder="1" applyAlignment="1">
      <alignment horizontal="left" vertical="center"/>
    </xf>
    <xf numFmtId="0" fontId="124" fillId="0" borderId="0" xfId="2" applyFont="1" applyAlignment="1">
      <alignment horizontal="centerContinuous" vertical="top"/>
    </xf>
    <xf numFmtId="0" fontId="124" fillId="0" borderId="0" xfId="2" applyFont="1" applyAlignment="1">
      <alignment horizontal="centerContinuous" vertical="center"/>
    </xf>
    <xf numFmtId="0" fontId="105" fillId="0" borderId="22" xfId="2" applyFont="1" applyBorder="1" applyAlignment="1">
      <alignment horizontal="right" vertical="center"/>
    </xf>
    <xf numFmtId="0" fontId="138" fillId="4" borderId="12" xfId="2" applyFont="1" applyFill="1" applyBorder="1" applyAlignment="1" applyProtection="1">
      <alignment vertical="center"/>
      <protection locked="0"/>
    </xf>
    <xf numFmtId="0" fontId="109" fillId="0" borderId="109" xfId="2" applyFont="1" applyBorder="1" applyAlignment="1">
      <alignment vertical="center"/>
    </xf>
    <xf numFmtId="0" fontId="112" fillId="14" borderId="0" xfId="0" applyFont="1" applyFill="1">
      <alignment vertical="center"/>
    </xf>
    <xf numFmtId="0" fontId="112" fillId="14" borderId="113" xfId="0" applyFont="1" applyFill="1" applyBorder="1">
      <alignment vertical="center"/>
    </xf>
    <xf numFmtId="0" fontId="144" fillId="0" borderId="0" xfId="0" applyFont="1">
      <alignment vertical="center"/>
    </xf>
    <xf numFmtId="0" fontId="145" fillId="0" borderId="0" xfId="0" applyFont="1">
      <alignment vertical="center"/>
    </xf>
    <xf numFmtId="0" fontId="112" fillId="0" borderId="0" xfId="0" applyFont="1" applyAlignment="1">
      <alignment horizontal="left" vertical="center"/>
    </xf>
    <xf numFmtId="0" fontId="112" fillId="0" borderId="27" xfId="0" applyFont="1" applyBorder="1">
      <alignment vertical="center"/>
    </xf>
    <xf numFmtId="0" fontId="112" fillId="0" borderId="26" xfId="0" applyFont="1" applyBorder="1">
      <alignment vertical="center"/>
    </xf>
    <xf numFmtId="0" fontId="112" fillId="0" borderId="26" xfId="0" applyFont="1" applyBorder="1" applyAlignment="1">
      <alignment horizontal="right" vertical="center"/>
    </xf>
    <xf numFmtId="0" fontId="112" fillId="0" borderId="97" xfId="0" applyFont="1" applyBorder="1">
      <alignment vertical="center"/>
    </xf>
    <xf numFmtId="0" fontId="112" fillId="0" borderId="109" xfId="0" applyFont="1" applyBorder="1">
      <alignment vertical="center"/>
    </xf>
    <xf numFmtId="0" fontId="112" fillId="0" borderId="98" xfId="0" applyFont="1" applyBorder="1" applyAlignment="1">
      <alignment horizontal="right" vertical="center"/>
    </xf>
    <xf numFmtId="0" fontId="112" fillId="0" borderId="25" xfId="0" applyFont="1" applyBorder="1">
      <alignment vertical="center"/>
    </xf>
    <xf numFmtId="0" fontId="112" fillId="0" borderId="24" xfId="0" applyFont="1" applyBorder="1">
      <alignment vertical="center"/>
    </xf>
    <xf numFmtId="0" fontId="125" fillId="0" borderId="0" xfId="2" applyFont="1" applyAlignment="1">
      <alignment vertical="center"/>
    </xf>
    <xf numFmtId="182" fontId="105" fillId="0" borderId="0" xfId="2" applyNumberFormat="1" applyFont="1" applyAlignment="1">
      <alignment vertical="center"/>
    </xf>
    <xf numFmtId="182" fontId="105" fillId="0" borderId="0" xfId="2" applyNumberFormat="1" applyFont="1" applyAlignment="1">
      <alignment horizontal="left" vertical="center"/>
    </xf>
    <xf numFmtId="0" fontId="138" fillId="4" borderId="12" xfId="2" applyFont="1" applyFill="1" applyBorder="1" applyAlignment="1">
      <alignment vertical="center"/>
    </xf>
    <xf numFmtId="0" fontId="108" fillId="0" borderId="109" xfId="2" applyFont="1" applyBorder="1" applyAlignment="1">
      <alignment horizontal="left"/>
    </xf>
    <xf numFmtId="0" fontId="108" fillId="0" borderId="109" xfId="2" applyFont="1" applyBorder="1" applyAlignment="1">
      <alignment horizontal="center"/>
    </xf>
    <xf numFmtId="0" fontId="105" fillId="0" borderId="98" xfId="2" applyFont="1" applyBorder="1"/>
    <xf numFmtId="0" fontId="105" fillId="0" borderId="109" xfId="2" applyFont="1" applyBorder="1"/>
    <xf numFmtId="0" fontId="108" fillId="0" borderId="0" xfId="2" applyFont="1" applyAlignment="1">
      <alignment vertical="top"/>
    </xf>
    <xf numFmtId="0" fontId="105" fillId="0" borderId="87" xfId="2" applyFont="1" applyBorder="1" applyAlignment="1">
      <alignment vertical="center"/>
    </xf>
    <xf numFmtId="0" fontId="105" fillId="0" borderId="21" xfId="2" applyFont="1" applyBorder="1" applyAlignment="1">
      <alignment horizontal="centerContinuous"/>
    </xf>
    <xf numFmtId="0" fontId="109" fillId="0" borderId="109" xfId="2" applyFont="1" applyBorder="1" applyAlignment="1">
      <alignment horizontal="right" vertical="center"/>
    </xf>
    <xf numFmtId="0" fontId="146" fillId="0" borderId="0" xfId="0" applyFont="1" applyAlignment="1">
      <alignment horizontal="centerContinuous" vertical="center"/>
    </xf>
    <xf numFmtId="0" fontId="148" fillId="4" borderId="12" xfId="2" applyFont="1" applyFill="1" applyBorder="1" applyAlignment="1" applyProtection="1">
      <alignment horizontal="right" vertical="top"/>
      <protection locked="0"/>
    </xf>
    <xf numFmtId="0" fontId="148" fillId="4" borderId="12" xfId="2" applyFont="1" applyFill="1" applyBorder="1" applyAlignment="1" applyProtection="1">
      <alignment vertical="center"/>
      <protection locked="0"/>
    </xf>
    <xf numFmtId="0" fontId="109" fillId="0" borderId="0" xfId="2" applyFont="1" applyAlignment="1">
      <alignment horizontal="right" vertical="top"/>
    </xf>
    <xf numFmtId="0" fontId="149" fillId="0" borderId="0" xfId="2" applyFont="1" applyAlignment="1" applyProtection="1">
      <alignment vertical="center"/>
      <protection locked="0"/>
    </xf>
    <xf numFmtId="49" fontId="109" fillId="0" borderId="0" xfId="2" applyNumberFormat="1" applyFont="1" applyAlignment="1">
      <alignment vertical="top"/>
    </xf>
    <xf numFmtId="49" fontId="109" fillId="0" borderId="0" xfId="2" applyNumberFormat="1" applyFont="1" applyAlignment="1">
      <alignment horizontal="right" vertical="top"/>
    </xf>
    <xf numFmtId="49" fontId="109" fillId="0" borderId="0" xfId="5" applyNumberFormat="1" applyFont="1" applyAlignment="1">
      <alignment vertical="center"/>
    </xf>
    <xf numFmtId="49" fontId="109" fillId="0" borderId="0" xfId="5" applyNumberFormat="1" applyFont="1" applyAlignment="1">
      <alignment horizontal="right" vertical="top"/>
    </xf>
    <xf numFmtId="0" fontId="109" fillId="0" borderId="0" xfId="5" applyFont="1" applyAlignment="1">
      <alignment vertical="center"/>
    </xf>
    <xf numFmtId="0" fontId="109" fillId="0" borderId="0" xfId="5" applyFont="1" applyAlignment="1">
      <alignment horizontal="right" vertical="top"/>
    </xf>
    <xf numFmtId="0" fontId="109" fillId="0" borderId="0" xfId="2" quotePrefix="1" applyFont="1" applyAlignment="1">
      <alignment horizontal="right" vertical="top"/>
    </xf>
    <xf numFmtId="49" fontId="109" fillId="0" borderId="0" xfId="2" quotePrefix="1" applyNumberFormat="1" applyFont="1" applyAlignment="1">
      <alignment horizontal="right" vertical="top"/>
    </xf>
    <xf numFmtId="0" fontId="109" fillId="0" borderId="0" xfId="2" quotePrefix="1" applyFont="1" applyAlignment="1">
      <alignment horizontal="right" vertical="center"/>
    </xf>
    <xf numFmtId="49" fontId="109" fillId="0" borderId="0" xfId="2" applyNumberFormat="1" applyFont="1" applyAlignment="1">
      <alignment horizontal="justify" vertical="center" wrapText="1"/>
    </xf>
    <xf numFmtId="49" fontId="109" fillId="0" borderId="0" xfId="2" applyNumberFormat="1" applyFont="1" applyAlignment="1">
      <alignment horizontal="justify" vertical="justify" wrapText="1"/>
    </xf>
    <xf numFmtId="49" fontId="109" fillId="0" borderId="31" xfId="2" applyNumberFormat="1" applyFont="1" applyBorder="1" applyAlignment="1">
      <alignment horizontal="centerContinuous" vertical="center"/>
    </xf>
    <xf numFmtId="0" fontId="105" fillId="0" borderId="23" xfId="2" applyFont="1" applyBorder="1" applyAlignment="1">
      <alignment horizontal="centerContinuous" vertical="center"/>
    </xf>
    <xf numFmtId="0" fontId="105" fillId="0" borderId="30" xfId="2" applyFont="1" applyBorder="1" applyAlignment="1">
      <alignment horizontal="centerContinuous" vertical="center"/>
    </xf>
    <xf numFmtId="0" fontId="105" fillId="0" borderId="31" xfId="2" applyFont="1" applyBorder="1"/>
    <xf numFmtId="49" fontId="109" fillId="0" borderId="23" xfId="2" applyNumberFormat="1" applyFont="1" applyBorder="1" applyAlignment="1">
      <alignment horizontal="center" vertical="center"/>
    </xf>
    <xf numFmtId="0" fontId="109" fillId="0" borderId="27" xfId="2" applyFont="1" applyBorder="1" applyAlignment="1">
      <alignment vertical="center"/>
    </xf>
    <xf numFmtId="0" fontId="105" fillId="0" borderId="27" xfId="2" applyFont="1" applyBorder="1"/>
    <xf numFmtId="49" fontId="109" fillId="0" borderId="22" xfId="2" applyNumberFormat="1" applyFont="1" applyBorder="1" applyAlignment="1">
      <alignment horizontal="center" vertical="center"/>
    </xf>
    <xf numFmtId="0" fontId="105" fillId="0" borderId="28" xfId="2" applyFont="1" applyBorder="1" applyAlignment="1">
      <alignment horizontal="center" vertical="center"/>
    </xf>
    <xf numFmtId="49" fontId="109" fillId="0" borderId="27" xfId="2" applyNumberFormat="1" applyFont="1" applyBorder="1" applyAlignment="1">
      <alignment vertical="center"/>
    </xf>
    <xf numFmtId="49" fontId="109" fillId="0" borderId="25" xfId="2" applyNumberFormat="1" applyFont="1" applyBorder="1" applyAlignment="1">
      <alignment vertical="center"/>
    </xf>
    <xf numFmtId="49" fontId="109" fillId="0" borderId="24" xfId="2" applyNumberFormat="1" applyFont="1" applyBorder="1" applyAlignment="1">
      <alignment vertical="center"/>
    </xf>
    <xf numFmtId="49" fontId="150" fillId="0" borderId="0" xfId="2" applyNumberFormat="1" applyFont="1" applyAlignment="1">
      <alignment horizontal="center"/>
    </xf>
    <xf numFmtId="49" fontId="148" fillId="0" borderId="0" xfId="2" applyNumberFormat="1" applyFont="1"/>
    <xf numFmtId="49" fontId="150" fillId="0" borderId="0" xfId="2" applyNumberFormat="1" applyFont="1" applyAlignment="1">
      <alignment horizontal="center" vertical="center"/>
    </xf>
    <xf numFmtId="49" fontId="148" fillId="0" borderId="0" xfId="2" applyNumberFormat="1" applyFont="1" applyAlignment="1">
      <alignment vertical="center"/>
    </xf>
    <xf numFmtId="0" fontId="112" fillId="0" borderId="0" xfId="0" quotePrefix="1" applyFont="1" applyAlignment="1">
      <alignment horizontal="right" vertical="center"/>
    </xf>
    <xf numFmtId="58" fontId="112" fillId="0" borderId="0" xfId="0" applyNumberFormat="1" applyFont="1" applyAlignment="1">
      <alignment horizontal="distributed" vertical="center" justifyLastLine="1"/>
    </xf>
    <xf numFmtId="0" fontId="109" fillId="0" borderId="0" xfId="11" applyFont="1" applyAlignment="1"/>
    <xf numFmtId="0" fontId="106" fillId="4" borderId="12" xfId="3" applyFont="1" applyFill="1" applyBorder="1" applyAlignment="1" applyProtection="1">
      <alignment horizontal="left"/>
      <protection locked="0"/>
    </xf>
    <xf numFmtId="0" fontId="151" fillId="4" borderId="12" xfId="2" applyFont="1" applyFill="1" applyBorder="1" applyProtection="1">
      <protection locked="0"/>
    </xf>
    <xf numFmtId="0" fontId="152" fillId="4" borderId="12" xfId="2" applyFont="1" applyFill="1" applyBorder="1" applyAlignment="1" applyProtection="1">
      <alignment vertical="center"/>
      <protection locked="0"/>
    </xf>
    <xf numFmtId="0" fontId="151" fillId="0" borderId="0" xfId="2" applyFont="1"/>
    <xf numFmtId="0" fontId="151" fillId="0" borderId="0" xfId="2" applyFont="1" applyAlignment="1">
      <alignment vertical="center"/>
    </xf>
    <xf numFmtId="0" fontId="105" fillId="0" borderId="0" xfId="2" applyFont="1" applyAlignment="1">
      <alignment horizontal="centerContinuous" vertical="center"/>
    </xf>
    <xf numFmtId="0" fontId="109" fillId="0" borderId="0" xfId="2" applyFont="1" applyAlignment="1">
      <alignment horizontal="centerContinuous" vertical="center"/>
    </xf>
    <xf numFmtId="182" fontId="105" fillId="0" borderId="0" xfId="2" applyNumberFormat="1" applyFont="1" applyAlignment="1" applyProtection="1">
      <alignment horizontal="center" vertical="center"/>
      <protection locked="0"/>
    </xf>
    <xf numFmtId="0" fontId="105" fillId="0" borderId="0" xfId="2" applyFont="1" applyAlignment="1">
      <alignment vertical="center" justifyLastLine="1"/>
    </xf>
    <xf numFmtId="185" fontId="105" fillId="0" borderId="0" xfId="2" applyNumberFormat="1" applyFont="1" applyAlignment="1">
      <alignment vertical="top" wrapText="1"/>
    </xf>
    <xf numFmtId="0" fontId="151" fillId="0" borderId="0" xfId="2" applyFont="1" applyProtection="1">
      <protection locked="0"/>
    </xf>
    <xf numFmtId="0" fontId="151" fillId="0" borderId="0" xfId="2" applyFont="1" applyAlignment="1" applyProtection="1">
      <alignment vertical="center"/>
      <protection locked="0"/>
    </xf>
    <xf numFmtId="0" fontId="105" fillId="0" borderId="129" xfId="2" applyFont="1" applyBorder="1" applyAlignment="1">
      <alignment vertical="top" wrapText="1"/>
    </xf>
    <xf numFmtId="0" fontId="105" fillId="0" borderId="183" xfId="2" applyFont="1" applyBorder="1" applyAlignment="1">
      <alignment vertical="center"/>
    </xf>
    <xf numFmtId="0" fontId="105" fillId="0" borderId="121" xfId="2" applyFont="1" applyBorder="1" applyAlignment="1">
      <alignment vertical="center"/>
    </xf>
    <xf numFmtId="0" fontId="105" fillId="0" borderId="122" xfId="2" applyFont="1" applyBorder="1" applyAlignment="1">
      <alignment vertical="center"/>
    </xf>
    <xf numFmtId="0" fontId="151" fillId="0" borderId="0" xfId="2" applyFont="1" applyAlignment="1">
      <alignment horizontal="center"/>
    </xf>
    <xf numFmtId="0" fontId="105" fillId="0" borderId="0" xfId="2" applyFont="1" applyAlignment="1">
      <alignment horizontal="centerContinuous"/>
    </xf>
    <xf numFmtId="0" fontId="153" fillId="0" borderId="0" xfId="2" applyFont="1" applyAlignment="1">
      <alignment vertical="center" wrapText="1"/>
    </xf>
    <xf numFmtId="0" fontId="109" fillId="0" borderId="37" xfId="2" applyFont="1" applyBorder="1" applyAlignment="1">
      <alignment vertical="center" wrapText="1"/>
    </xf>
    <xf numFmtId="0" fontId="109" fillId="0" borderId="36" xfId="2" applyFont="1" applyBorder="1" applyAlignment="1">
      <alignment horizontal="right" vertical="center"/>
    </xf>
    <xf numFmtId="0" fontId="109" fillId="0" borderId="36" xfId="2" applyFont="1" applyBorder="1" applyAlignment="1">
      <alignment vertical="center"/>
    </xf>
    <xf numFmtId="0" fontId="109" fillId="0" borderId="37" xfId="2" applyFont="1" applyBorder="1" applyAlignment="1">
      <alignment vertical="center"/>
    </xf>
    <xf numFmtId="189" fontId="109" fillId="0" borderId="0" xfId="2" applyNumberFormat="1" applyFont="1" applyAlignment="1">
      <alignment vertical="center"/>
    </xf>
    <xf numFmtId="0" fontId="109" fillId="0" borderId="129" xfId="2" applyFont="1" applyBorder="1" applyAlignment="1">
      <alignment horizontal="right" vertical="center"/>
    </xf>
    <xf numFmtId="0" fontId="153" fillId="0" borderId="0" xfId="2" applyFont="1" applyAlignment="1">
      <alignment vertical="center"/>
    </xf>
    <xf numFmtId="177" fontId="109" fillId="0" borderId="0" xfId="2" applyNumberFormat="1" applyFont="1" applyAlignment="1">
      <alignment vertical="center"/>
    </xf>
    <xf numFmtId="176" fontId="109" fillId="0" borderId="0" xfId="4" applyNumberFormat="1" applyFont="1" applyAlignment="1">
      <alignment vertical="center"/>
    </xf>
    <xf numFmtId="0" fontId="153" fillId="0" borderId="0" xfId="0" applyFont="1">
      <alignment vertical="center"/>
    </xf>
    <xf numFmtId="49" fontId="113" fillId="0" borderId="87" xfId="2" quotePrefix="1" applyNumberFormat="1" applyFont="1" applyBorder="1" applyAlignment="1">
      <alignment horizontal="left" vertical="center"/>
    </xf>
    <xf numFmtId="49" fontId="112" fillId="0" borderId="87" xfId="0" quotePrefix="1" applyNumberFormat="1" applyFont="1" applyBorder="1" applyAlignment="1">
      <alignment horizontal="left" vertical="center"/>
    </xf>
    <xf numFmtId="49" fontId="112" fillId="0" borderId="88" xfId="0" quotePrefix="1" applyNumberFormat="1" applyFont="1" applyBorder="1" applyAlignment="1">
      <alignment horizontal="left" vertical="center"/>
    </xf>
    <xf numFmtId="0" fontId="108" fillId="0" borderId="0" xfId="2" applyFont="1" applyAlignment="1">
      <alignment horizontal="left" vertical="top"/>
    </xf>
    <xf numFmtId="0" fontId="105" fillId="0" borderId="0" xfId="2" applyFont="1" applyAlignment="1">
      <alignment horizontal="left"/>
    </xf>
    <xf numFmtId="0" fontId="107" fillId="0" borderId="0" xfId="2" applyFont="1" applyAlignment="1">
      <alignment horizontal="left" vertical="center"/>
    </xf>
    <xf numFmtId="49" fontId="107" fillId="0" borderId="0" xfId="2" applyNumberFormat="1" applyFont="1" applyAlignment="1">
      <alignment horizontal="center"/>
    </xf>
    <xf numFmtId="49" fontId="107" fillId="0" borderId="0" xfId="2" applyNumberFormat="1" applyFont="1" applyAlignment="1">
      <alignment horizontal="left"/>
    </xf>
    <xf numFmtId="0" fontId="125" fillId="0" borderId="0" xfId="2" applyFont="1" applyAlignment="1">
      <alignment horizontal="centerContinuous"/>
    </xf>
    <xf numFmtId="0" fontId="139" fillId="0" borderId="0" xfId="2" applyFont="1" applyAlignment="1">
      <alignment horizontal="left"/>
    </xf>
    <xf numFmtId="0" fontId="154" fillId="0" borderId="0" xfId="2" applyFont="1" applyProtection="1">
      <protection locked="0"/>
    </xf>
    <xf numFmtId="0" fontId="155" fillId="0" borderId="0" xfId="2" applyFont="1" applyProtection="1">
      <protection locked="0"/>
    </xf>
    <xf numFmtId="0" fontId="108" fillId="0" borderId="23" xfId="2" applyFont="1" applyBorder="1" applyAlignment="1">
      <alignment vertical="center"/>
    </xf>
    <xf numFmtId="0" fontId="108" fillId="0" borderId="30" xfId="2" applyFont="1" applyBorder="1" applyAlignment="1">
      <alignment vertical="center"/>
    </xf>
    <xf numFmtId="185" fontId="105" fillId="0" borderId="22" xfId="2" applyNumberFormat="1" applyFont="1" applyBorder="1"/>
    <xf numFmtId="0" fontId="109" fillId="0" borderId="21" xfId="2" applyFont="1" applyBorder="1"/>
    <xf numFmtId="0" fontId="105" fillId="0" borderId="21" xfId="2" applyFont="1" applyBorder="1" applyAlignment="1">
      <alignment horizontal="center"/>
    </xf>
    <xf numFmtId="0" fontId="105" fillId="0" borderId="21" xfId="2" applyFont="1" applyBorder="1" applyAlignment="1">
      <alignment horizontal="left"/>
    </xf>
    <xf numFmtId="58" fontId="109" fillId="0" borderId="0" xfId="2" applyNumberFormat="1" applyFont="1" applyAlignment="1">
      <alignment horizontal="center" vertical="center"/>
    </xf>
    <xf numFmtId="0" fontId="109" fillId="0" borderId="22" xfId="2" applyFont="1" applyBorder="1"/>
    <xf numFmtId="0" fontId="105" fillId="27" borderId="0" xfId="2" applyFont="1" applyFill="1"/>
    <xf numFmtId="0" fontId="156" fillId="0" borderId="0" xfId="2" applyFont="1" applyAlignment="1">
      <alignment vertical="top"/>
    </xf>
    <xf numFmtId="0" fontId="157" fillId="0" borderId="0" xfId="2" applyFont="1" applyAlignment="1">
      <alignment vertical="center"/>
    </xf>
    <xf numFmtId="0" fontId="105" fillId="0" borderId="29" xfId="2" applyFont="1" applyBorder="1"/>
    <xf numFmtId="0" fontId="108" fillId="0" borderId="0" xfId="2" applyFont="1" applyAlignment="1">
      <alignment horizontal="center" vertical="center" wrapText="1"/>
    </xf>
    <xf numFmtId="0" fontId="154" fillId="0" borderId="0" xfId="2" applyFont="1"/>
    <xf numFmtId="0" fontId="105" fillId="0" borderId="0" xfId="2" applyFont="1" applyAlignment="1" applyProtection="1">
      <alignment vertical="top"/>
      <protection locked="0"/>
    </xf>
    <xf numFmtId="185" fontId="109" fillId="0" borderId="22" xfId="2" applyNumberFormat="1" applyFont="1" applyBorder="1"/>
    <xf numFmtId="49" fontId="18" fillId="0" borderId="62" xfId="2" applyNumberFormat="1" applyFont="1" applyBorder="1"/>
    <xf numFmtId="0" fontId="22" fillId="0" borderId="62" xfId="15" applyFont="1" applyBorder="1">
      <alignment vertical="center"/>
    </xf>
    <xf numFmtId="0" fontId="18" fillId="0" borderId="62" xfId="15" applyFont="1" applyBorder="1">
      <alignment vertical="center"/>
    </xf>
    <xf numFmtId="0" fontId="93" fillId="0" borderId="0" xfId="11" applyFont="1" applyAlignment="1">
      <alignment horizontal="left" vertical="center" wrapText="1"/>
    </xf>
    <xf numFmtId="0" fontId="37" fillId="0" borderId="137" xfId="0" applyFont="1" applyBorder="1" applyAlignment="1">
      <alignment vertical="center" shrinkToFit="1"/>
    </xf>
    <xf numFmtId="49" fontId="20" fillId="0" borderId="0" xfId="14" applyNumberFormat="1" applyFont="1" applyAlignment="1">
      <alignment horizontal="center" vertical="center"/>
    </xf>
    <xf numFmtId="0" fontId="96" fillId="0" borderId="0" xfId="15" applyFont="1">
      <alignment vertical="center"/>
    </xf>
    <xf numFmtId="49" fontId="97" fillId="0" borderId="0" xfId="14" applyNumberFormat="1" applyFont="1" applyAlignment="1">
      <alignment horizontal="centerContinuous" vertical="center"/>
    </xf>
    <xf numFmtId="49" fontId="98" fillId="0" borderId="0" xfId="14" applyNumberFormat="1" applyFont="1" applyAlignment="1">
      <alignment horizontal="center" vertical="center"/>
    </xf>
    <xf numFmtId="0" fontId="94" fillId="0" borderId="163" xfId="15" applyFont="1" applyBorder="1">
      <alignment vertical="center"/>
    </xf>
    <xf numFmtId="0" fontId="94" fillId="0" borderId="0" xfId="14" applyFont="1" applyAlignment="1">
      <alignment vertical="center"/>
    </xf>
    <xf numFmtId="0" fontId="94" fillId="0" borderId="187" xfId="15" applyFont="1" applyBorder="1">
      <alignment vertical="center"/>
    </xf>
    <xf numFmtId="0" fontId="94" fillId="0" borderId="0" xfId="14" applyFont="1" applyAlignment="1">
      <alignment horizontal="left" wrapText="1"/>
    </xf>
    <xf numFmtId="0" fontId="94" fillId="0" borderId="157" xfId="15" applyFont="1" applyBorder="1">
      <alignment vertical="center"/>
    </xf>
    <xf numFmtId="49" fontId="94" fillId="0" borderId="88" xfId="14" applyNumberFormat="1" applyFont="1" applyBorder="1"/>
    <xf numFmtId="0" fontId="94" fillId="0" borderId="122" xfId="15" applyFont="1" applyBorder="1">
      <alignment vertical="center"/>
    </xf>
    <xf numFmtId="49" fontId="94" fillId="0" borderId="183" xfId="14" applyNumberFormat="1" applyFont="1" applyBorder="1" applyAlignment="1">
      <alignment vertical="center"/>
    </xf>
    <xf numFmtId="49" fontId="94" fillId="0" borderId="121" xfId="14" applyNumberFormat="1" applyFont="1" applyBorder="1" applyAlignment="1">
      <alignment vertical="center"/>
    </xf>
    <xf numFmtId="0" fontId="94" fillId="0" borderId="188" xfId="15" applyFont="1" applyBorder="1">
      <alignment vertical="center"/>
    </xf>
    <xf numFmtId="49" fontId="158" fillId="0" borderId="133" xfId="2" applyNumberFormat="1" applyFont="1" applyBorder="1" applyAlignment="1">
      <alignment horizontal="left" vertical="center"/>
    </xf>
    <xf numFmtId="49" fontId="158" fillId="0" borderId="134" xfId="2" applyNumberFormat="1" applyFont="1" applyBorder="1" applyAlignment="1">
      <alignment vertical="center"/>
    </xf>
    <xf numFmtId="49" fontId="158" fillId="0" borderId="134" xfId="2" applyNumberFormat="1" applyFont="1" applyBorder="1" applyAlignment="1">
      <alignment horizontal="left" vertical="center"/>
    </xf>
    <xf numFmtId="49" fontId="158" fillId="0" borderId="189" xfId="2" applyNumberFormat="1" applyFont="1" applyBorder="1" applyAlignment="1">
      <alignment vertical="center"/>
    </xf>
    <xf numFmtId="0" fontId="158" fillId="0" borderId="190" xfId="11" applyFont="1" applyBorder="1" applyAlignment="1">
      <alignment horizontal="center" vertical="center"/>
    </xf>
    <xf numFmtId="49" fontId="158" fillId="0" borderId="140" xfId="2" applyNumberFormat="1" applyFont="1" applyBorder="1" applyAlignment="1">
      <alignment horizontal="left" vertical="center"/>
    </xf>
    <xf numFmtId="49" fontId="158" fillId="0" borderId="140" xfId="2" applyNumberFormat="1" applyFont="1" applyBorder="1" applyAlignment="1">
      <alignment vertical="center"/>
    </xf>
    <xf numFmtId="49" fontId="158" fillId="0" borderId="141" xfId="2" applyNumberFormat="1" applyFont="1" applyBorder="1" applyAlignment="1">
      <alignment vertical="center"/>
    </xf>
    <xf numFmtId="49" fontId="158" fillId="0" borderId="191" xfId="2" applyNumberFormat="1" applyFont="1" applyBorder="1" applyAlignment="1">
      <alignment horizontal="left" vertical="center" indent="2"/>
    </xf>
    <xf numFmtId="0" fontId="158" fillId="0" borderId="139" xfId="11" applyFont="1" applyBorder="1" applyAlignment="1">
      <alignment horizontal="center" vertical="center"/>
    </xf>
    <xf numFmtId="0" fontId="158" fillId="0" borderId="140" xfId="11" applyFont="1" applyBorder="1" applyAlignment="1">
      <alignment horizontal="right" vertical="center"/>
    </xf>
    <xf numFmtId="0" fontId="158" fillId="0" borderId="140" xfId="11" applyFont="1" applyBorder="1">
      <alignment vertical="center"/>
    </xf>
    <xf numFmtId="49" fontId="158" fillId="0" borderId="90" xfId="2" applyNumberFormat="1" applyFont="1" applyBorder="1"/>
    <xf numFmtId="49" fontId="158" fillId="0" borderId="140" xfId="2" applyNumberFormat="1" applyFont="1" applyBorder="1"/>
    <xf numFmtId="0" fontId="158" fillId="0" borderId="140" xfId="11" applyFont="1" applyBorder="1" applyAlignment="1">
      <alignment horizontal="left" vertical="center"/>
    </xf>
    <xf numFmtId="0" fontId="158" fillId="0" borderId="64" xfId="11" applyFont="1" applyBorder="1" applyAlignment="1">
      <alignment horizontal="center" vertical="center"/>
    </xf>
    <xf numFmtId="0" fontId="158" fillId="0" borderId="69" xfId="11" applyFont="1" applyBorder="1" applyAlignment="1">
      <alignment horizontal="right" vertical="center"/>
    </xf>
    <xf numFmtId="0" fontId="158" fillId="0" borderId="69" xfId="11" applyFont="1" applyBorder="1">
      <alignment vertical="center"/>
    </xf>
    <xf numFmtId="49" fontId="158" fillId="0" borderId="62" xfId="2" applyNumberFormat="1" applyFont="1" applyBorder="1"/>
    <xf numFmtId="49" fontId="158" fillId="0" borderId="69" xfId="2" applyNumberFormat="1" applyFont="1" applyBorder="1"/>
    <xf numFmtId="0" fontId="158" fillId="0" borderId="136" xfId="11" applyFont="1" applyBorder="1" applyAlignment="1">
      <alignment horizontal="center" vertical="center"/>
    </xf>
    <xf numFmtId="0" fontId="158" fillId="0" borderId="137" xfId="11" applyFont="1" applyBorder="1" applyAlignment="1">
      <alignment horizontal="left" vertical="center"/>
    </xf>
    <xf numFmtId="0" fontId="158" fillId="0" borderId="69" xfId="0" applyFont="1" applyBorder="1" applyAlignment="1">
      <alignment horizontal="left" vertical="center"/>
    </xf>
    <xf numFmtId="0" fontId="158" fillId="0" borderId="192" xfId="0" applyFont="1" applyBorder="1" applyAlignment="1">
      <alignment horizontal="left" vertical="center"/>
    </xf>
    <xf numFmtId="0" fontId="158" fillId="0" borderId="69" xfId="11" applyFont="1" applyBorder="1" applyAlignment="1">
      <alignment horizontal="left" vertical="center"/>
    </xf>
    <xf numFmtId="0" fontId="75" fillId="0" borderId="69" xfId="11" applyFont="1" applyBorder="1">
      <alignment vertical="center"/>
    </xf>
    <xf numFmtId="49" fontId="75" fillId="0" borderId="69" xfId="2" applyNumberFormat="1" applyFont="1" applyBorder="1"/>
    <xf numFmtId="0" fontId="158" fillId="0" borderId="64" xfId="11" applyFont="1" applyBorder="1" applyAlignment="1">
      <alignment horizontal="right" vertical="center"/>
    </xf>
    <xf numFmtId="0" fontId="158" fillId="0" borderId="69" xfId="0" applyFont="1" applyBorder="1">
      <alignment vertical="center"/>
    </xf>
    <xf numFmtId="0" fontId="158" fillId="0" borderId="192" xfId="11" applyFont="1" applyBorder="1" applyAlignment="1">
      <alignment horizontal="right" vertical="center"/>
    </xf>
    <xf numFmtId="49" fontId="158" fillId="0" borderId="193" xfId="2" applyNumberFormat="1" applyFont="1" applyBorder="1" applyAlignment="1">
      <alignment horizontal="center" vertical="center" textRotation="255"/>
    </xf>
    <xf numFmtId="49" fontId="158" fillId="0" borderId="143" xfId="2" applyNumberFormat="1" applyFont="1" applyBorder="1" applyAlignment="1">
      <alignment horizontal="center" vertical="center" textRotation="255"/>
    </xf>
    <xf numFmtId="0" fontId="158" fillId="0" borderId="143" xfId="11" applyFont="1" applyBorder="1" applyAlignment="1">
      <alignment horizontal="left" vertical="center"/>
    </xf>
    <xf numFmtId="0" fontId="158" fillId="0" borderId="143" xfId="11" applyFont="1" applyBorder="1">
      <alignment vertical="center"/>
    </xf>
    <xf numFmtId="49" fontId="158" fillId="0" borderId="143" xfId="2" applyNumberFormat="1" applyFont="1" applyBorder="1"/>
    <xf numFmtId="0" fontId="158" fillId="0" borderId="143" xfId="11" applyFont="1" applyBorder="1" applyAlignment="1">
      <alignment horizontal="center" vertical="center"/>
    </xf>
    <xf numFmtId="0" fontId="158" fillId="0" borderId="143" xfId="11" applyFont="1" applyBorder="1" applyAlignment="1">
      <alignment horizontal="right" vertical="center"/>
    </xf>
    <xf numFmtId="49" fontId="158" fillId="0" borderId="194" xfId="2" applyNumberFormat="1" applyFont="1" applyBorder="1" applyAlignment="1">
      <alignment horizontal="center" vertical="center"/>
    </xf>
    <xf numFmtId="0" fontId="158" fillId="0" borderId="143" xfId="0" applyFont="1" applyBorder="1">
      <alignment vertical="center"/>
    </xf>
    <xf numFmtId="0" fontId="158" fillId="0" borderId="195" xfId="11" applyFont="1" applyBorder="1" applyAlignment="1">
      <alignment horizontal="right" vertical="center"/>
    </xf>
    <xf numFmtId="49" fontId="93" fillId="0" borderId="0" xfId="14" applyNumberFormat="1" applyFont="1"/>
    <xf numFmtId="0" fontId="93" fillId="0" borderId="0" xfId="15" applyFont="1" applyAlignment="1"/>
    <xf numFmtId="0" fontId="93" fillId="0" borderId="0" xfId="15" applyFont="1" applyAlignment="1">
      <alignment vertical="top"/>
    </xf>
    <xf numFmtId="49" fontId="93" fillId="0" borderId="0" xfId="14" applyNumberFormat="1" applyFont="1" applyAlignment="1">
      <alignment vertical="top"/>
    </xf>
    <xf numFmtId="0" fontId="75" fillId="0" borderId="0" xfId="15" applyFont="1" applyAlignment="1">
      <alignment vertical="top"/>
    </xf>
    <xf numFmtId="49" fontId="18" fillId="0" borderId="32" xfId="2" applyNumberFormat="1" applyFont="1" applyBorder="1"/>
    <xf numFmtId="49" fontId="77" fillId="0" borderId="0" xfId="14" applyNumberFormat="1" applyFont="1" applyAlignment="1">
      <alignment horizontal="center" vertical="center"/>
    </xf>
    <xf numFmtId="49" fontId="22" fillId="0" borderId="0" xfId="14" applyNumberFormat="1" applyFont="1"/>
    <xf numFmtId="49" fontId="22" fillId="0" borderId="0" xfId="14" applyNumberFormat="1" applyFont="1" applyAlignment="1">
      <alignment vertical="top"/>
    </xf>
    <xf numFmtId="49" fontId="18" fillId="0" borderId="174" xfId="14" applyNumberFormat="1" applyFont="1" applyBorder="1" applyAlignment="1">
      <alignment vertical="center"/>
    </xf>
    <xf numFmtId="49" fontId="18" fillId="0" borderId="174" xfId="14" applyNumberFormat="1" applyFont="1" applyBorder="1" applyAlignment="1">
      <alignment horizontal="center" vertical="center"/>
    </xf>
    <xf numFmtId="0" fontId="22" fillId="29" borderId="51" xfId="6" applyFont="1" applyFill="1" applyBorder="1">
      <alignment vertical="center"/>
    </xf>
    <xf numFmtId="0" fontId="160" fillId="29" borderId="51" xfId="6" applyFont="1" applyFill="1" applyBorder="1">
      <alignment vertical="center"/>
    </xf>
    <xf numFmtId="0" fontId="22" fillId="0" borderId="64" xfId="11" applyFont="1" applyBorder="1" applyAlignment="1">
      <alignment horizontal="center" vertical="center"/>
    </xf>
    <xf numFmtId="0" fontId="22" fillId="29" borderId="64" xfId="11" applyFont="1" applyFill="1" applyBorder="1" applyAlignment="1">
      <alignment horizontal="center" vertical="center"/>
    </xf>
    <xf numFmtId="0" fontId="22" fillId="0" borderId="155" xfId="6" applyFont="1" applyBorder="1" applyAlignment="1">
      <alignment horizontal="right" vertical="center"/>
    </xf>
    <xf numFmtId="0" fontId="22" fillId="0" borderId="155" xfId="6" applyFont="1" applyBorder="1">
      <alignment vertical="center"/>
    </xf>
    <xf numFmtId="0" fontId="22" fillId="0" borderId="59" xfId="6" applyFont="1" applyBorder="1" applyAlignment="1">
      <alignment horizontal="right" vertical="center"/>
    </xf>
    <xf numFmtId="0" fontId="17" fillId="0" borderId="0" xfId="2" applyFont="1" applyAlignment="1">
      <alignment horizontal="justify" vertical="center"/>
    </xf>
    <xf numFmtId="0" fontId="19" fillId="0" borderId="0" xfId="3" applyFont="1" applyAlignment="1" applyProtection="1">
      <alignment horizontal="center"/>
    </xf>
    <xf numFmtId="0" fontId="26" fillId="0" borderId="0" xfId="2" applyFont="1" applyAlignment="1">
      <alignment horizontal="center" vertical="center"/>
    </xf>
    <xf numFmtId="0" fontId="29" fillId="0" borderId="0" xfId="1" applyFont="1" applyAlignment="1">
      <alignment horizontal="center" vertical="center"/>
    </xf>
    <xf numFmtId="192" fontId="17" fillId="0" borderId="0" xfId="1" applyNumberFormat="1" applyFont="1" applyAlignment="1">
      <alignment horizontal="center" vertical="center"/>
    </xf>
    <xf numFmtId="0" fontId="31" fillId="0" borderId="0" xfId="3" applyFont="1" applyAlignment="1" applyProtection="1">
      <alignment horizontal="center" vertical="center"/>
    </xf>
    <xf numFmtId="0" fontId="33" fillId="0" borderId="0" xfId="3" applyFont="1" applyAlignment="1" applyProtection="1">
      <alignment horizontal="center" vertical="center"/>
    </xf>
    <xf numFmtId="0" fontId="17" fillId="0" borderId="0" xfId="1" applyFont="1" applyAlignment="1">
      <alignment horizontal="justify" vertical="center" wrapText="1"/>
    </xf>
    <xf numFmtId="0" fontId="23" fillId="0" borderId="0" xfId="3" applyFont="1" applyBorder="1" applyAlignment="1" applyProtection="1">
      <alignment horizontal="left" vertical="center"/>
    </xf>
    <xf numFmtId="0" fontId="23" fillId="0" borderId="0" xfId="3" applyFont="1" applyAlignment="1" applyProtection="1">
      <alignment horizontal="left" vertical="center"/>
    </xf>
    <xf numFmtId="0" fontId="23" fillId="0" borderId="0" xfId="3" applyFont="1" applyAlignment="1" applyProtection="1">
      <alignment vertical="center"/>
    </xf>
    <xf numFmtId="0" fontId="25" fillId="4" borderId="113" xfId="3" applyFont="1" applyFill="1" applyBorder="1" applyAlignment="1" applyProtection="1">
      <alignment horizontal="center" vertical="center"/>
    </xf>
    <xf numFmtId="0" fontId="23" fillId="0" borderId="10" xfId="3" applyFont="1" applyBorder="1" applyAlignment="1" applyProtection="1">
      <alignment vertical="center"/>
    </xf>
    <xf numFmtId="0" fontId="23" fillId="0" borderId="0" xfId="3" applyFont="1" applyBorder="1" applyAlignment="1" applyProtection="1">
      <alignment vertical="center"/>
    </xf>
    <xf numFmtId="0" fontId="23" fillId="0" borderId="2" xfId="3" applyFont="1" applyBorder="1" applyAlignment="1" applyProtection="1">
      <alignment vertical="center"/>
    </xf>
    <xf numFmtId="0" fontId="21" fillId="2" borderId="0" xfId="1" applyFont="1" applyFill="1" applyAlignment="1">
      <alignment vertical="center" wrapText="1"/>
    </xf>
    <xf numFmtId="0" fontId="21" fillId="2" borderId="4" xfId="1" applyFont="1" applyFill="1" applyBorder="1" applyAlignment="1">
      <alignment vertical="center" wrapText="1"/>
    </xf>
    <xf numFmtId="0" fontId="21" fillId="2" borderId="2" xfId="1" applyFont="1" applyFill="1" applyBorder="1" applyAlignment="1">
      <alignment vertical="center" wrapText="1"/>
    </xf>
    <xf numFmtId="0" fontId="21" fillId="2" borderId="1" xfId="1" applyFont="1" applyFill="1" applyBorder="1" applyAlignment="1">
      <alignment vertical="center" wrapText="1"/>
    </xf>
    <xf numFmtId="0" fontId="23" fillId="0" borderId="0" xfId="3" applyFont="1" applyAlignment="1" applyProtection="1"/>
    <xf numFmtId="0" fontId="23" fillId="0" borderId="0" xfId="3" applyFont="1" applyAlignment="1" applyProtection="1">
      <alignment horizontal="left"/>
    </xf>
    <xf numFmtId="0" fontId="42" fillId="16" borderId="180" xfId="2" applyFont="1" applyFill="1" applyBorder="1" applyAlignment="1">
      <alignment horizontal="center" vertical="center"/>
    </xf>
    <xf numFmtId="0" fontId="42" fillId="16" borderId="181" xfId="2" applyFont="1" applyFill="1" applyBorder="1" applyAlignment="1">
      <alignment horizontal="center" vertical="center"/>
    </xf>
    <xf numFmtId="0" fontId="42" fillId="16" borderId="182" xfId="2" applyFont="1" applyFill="1" applyBorder="1" applyAlignment="1">
      <alignment horizontal="center" vertical="center"/>
    </xf>
    <xf numFmtId="0" fontId="61" fillId="0" borderId="0" xfId="2" applyFont="1" applyAlignment="1">
      <alignment horizontal="left" vertical="top" wrapText="1"/>
    </xf>
    <xf numFmtId="0" fontId="92" fillId="0" borderId="0" xfId="2" applyFont="1" applyAlignment="1">
      <alignment horizontal="left" vertical="top" wrapText="1"/>
    </xf>
    <xf numFmtId="0" fontId="8" fillId="0" borderId="0" xfId="2" applyFont="1" applyAlignment="1">
      <alignment horizontal="center" vertical="center"/>
    </xf>
    <xf numFmtId="49" fontId="8" fillId="5" borderId="8" xfId="2" applyNumberFormat="1" applyFont="1" applyFill="1" applyBorder="1" applyAlignment="1" applyProtection="1">
      <alignment horizontal="center" vertical="center"/>
      <protection locked="0"/>
    </xf>
    <xf numFmtId="49" fontId="8" fillId="5" borderId="7" xfId="2" applyNumberFormat="1" applyFont="1" applyFill="1" applyBorder="1" applyAlignment="1" applyProtection="1">
      <alignment horizontal="center" vertical="center"/>
      <protection locked="0"/>
    </xf>
    <xf numFmtId="49" fontId="8" fillId="5" borderId="6" xfId="2" applyNumberFormat="1" applyFont="1" applyFill="1" applyBorder="1" applyAlignment="1" applyProtection="1">
      <alignment horizontal="center" vertical="center"/>
      <protection locked="0"/>
    </xf>
    <xf numFmtId="0" fontId="8" fillId="16" borderId="118" xfId="2" applyFont="1" applyFill="1" applyBorder="1" applyAlignment="1">
      <alignment vertical="center"/>
    </xf>
    <xf numFmtId="0" fontId="8" fillId="16" borderId="78" xfId="2" applyFont="1" applyFill="1" applyBorder="1" applyAlignment="1">
      <alignment vertical="center"/>
    </xf>
    <xf numFmtId="0" fontId="8" fillId="16" borderId="119" xfId="2" applyFont="1" applyFill="1" applyBorder="1" applyAlignment="1">
      <alignment vertical="center"/>
    </xf>
    <xf numFmtId="0" fontId="8" fillId="0" borderId="0" xfId="2" applyFont="1" applyAlignment="1">
      <alignment vertical="center"/>
    </xf>
    <xf numFmtId="0" fontId="42" fillId="0" borderId="0" xfId="2" applyFont="1" applyAlignment="1">
      <alignment vertical="center"/>
    </xf>
    <xf numFmtId="190" fontId="8" fillId="6" borderId="0" xfId="13" applyNumberFormat="1" applyFont="1" applyFill="1" applyBorder="1" applyAlignment="1" applyProtection="1">
      <alignment horizontal="center" vertical="center"/>
    </xf>
    <xf numFmtId="187" fontId="8" fillId="5" borderId="8" xfId="2" applyNumberFormat="1" applyFont="1" applyFill="1" applyBorder="1" applyAlignment="1" applyProtection="1">
      <alignment horizontal="center" vertical="center"/>
      <protection locked="0"/>
    </xf>
    <xf numFmtId="187" fontId="8" fillId="5" borderId="7" xfId="2" applyNumberFormat="1" applyFont="1" applyFill="1" applyBorder="1" applyAlignment="1" applyProtection="1">
      <alignment horizontal="center" vertical="center"/>
      <protection locked="0"/>
    </xf>
    <xf numFmtId="187" fontId="8" fillId="5" borderId="6" xfId="2" applyNumberFormat="1" applyFont="1" applyFill="1" applyBorder="1" applyAlignment="1" applyProtection="1">
      <alignment horizontal="center" vertical="center"/>
      <protection locked="0"/>
    </xf>
    <xf numFmtId="178" fontId="73" fillId="6" borderId="8" xfId="2" applyNumberFormat="1" applyFont="1" applyFill="1" applyBorder="1" applyAlignment="1">
      <alignment horizontal="left" vertical="center"/>
    </xf>
    <xf numFmtId="178" fontId="73" fillId="6" borderId="7" xfId="2" applyNumberFormat="1" applyFont="1" applyFill="1" applyBorder="1" applyAlignment="1">
      <alignment horizontal="left" vertical="center"/>
    </xf>
    <xf numFmtId="178" fontId="73" fillId="6" borderId="6" xfId="2" applyNumberFormat="1" applyFont="1" applyFill="1" applyBorder="1" applyAlignment="1">
      <alignment horizontal="left" vertical="center"/>
    </xf>
    <xf numFmtId="193" fontId="8" fillId="5" borderId="8" xfId="2" applyNumberFormat="1" applyFont="1" applyFill="1" applyBorder="1" applyAlignment="1" applyProtection="1">
      <alignment horizontal="center" vertical="center"/>
      <protection locked="0"/>
    </xf>
    <xf numFmtId="193" fontId="8" fillId="5" borderId="7" xfId="2" applyNumberFormat="1" applyFont="1" applyFill="1" applyBorder="1" applyAlignment="1" applyProtection="1">
      <alignment horizontal="center" vertical="center"/>
      <protection locked="0"/>
    </xf>
    <xf numFmtId="193" fontId="8" fillId="5" borderId="6" xfId="2" applyNumberFormat="1" applyFont="1" applyFill="1" applyBorder="1" applyAlignment="1" applyProtection="1">
      <alignment horizontal="center" vertical="center"/>
      <protection locked="0"/>
    </xf>
    <xf numFmtId="0" fontId="8" fillId="5" borderId="0" xfId="2" applyFont="1" applyFill="1" applyAlignment="1">
      <alignment horizontal="center" vertical="center"/>
    </xf>
    <xf numFmtId="0" fontId="8" fillId="16" borderId="168" xfId="2" applyFont="1" applyFill="1" applyBorder="1" applyAlignment="1">
      <alignment horizontal="center" vertical="center"/>
    </xf>
    <xf numFmtId="0" fontId="8" fillId="5" borderId="11" xfId="2" applyFont="1" applyFill="1" applyBorder="1" applyAlignment="1" applyProtection="1">
      <alignment horizontal="left" vertical="center"/>
      <protection locked="0"/>
    </xf>
    <xf numFmtId="0" fontId="8" fillId="5" borderId="10" xfId="2" applyFont="1" applyFill="1" applyBorder="1" applyAlignment="1" applyProtection="1">
      <alignment horizontal="left" vertical="center"/>
      <protection locked="0"/>
    </xf>
    <xf numFmtId="0" fontId="8" fillId="5" borderId="9" xfId="2" applyFont="1" applyFill="1" applyBorder="1" applyAlignment="1" applyProtection="1">
      <alignment horizontal="left" vertical="center"/>
      <protection locked="0"/>
    </xf>
    <xf numFmtId="0" fontId="8" fillId="5" borderId="3" xfId="2" applyFont="1" applyFill="1" applyBorder="1" applyAlignment="1" applyProtection="1">
      <alignment horizontal="left" vertical="center"/>
      <protection locked="0"/>
    </xf>
    <xf numFmtId="0" fontId="8" fillId="5" borderId="2" xfId="2" applyFont="1" applyFill="1" applyBorder="1" applyAlignment="1" applyProtection="1">
      <alignment horizontal="left" vertical="center"/>
      <protection locked="0"/>
    </xf>
    <xf numFmtId="0" fontId="8" fillId="5" borderId="1" xfId="2" applyFont="1" applyFill="1" applyBorder="1" applyAlignment="1" applyProtection="1">
      <alignment horizontal="left" vertical="center"/>
      <protection locked="0"/>
    </xf>
    <xf numFmtId="0" fontId="73" fillId="6" borderId="8" xfId="2" applyFont="1" applyFill="1" applyBorder="1" applyAlignment="1">
      <alignment vertical="center"/>
    </xf>
    <xf numFmtId="0" fontId="73" fillId="6" borderId="7" xfId="2" applyFont="1" applyFill="1" applyBorder="1" applyAlignment="1">
      <alignment vertical="center"/>
    </xf>
    <xf numFmtId="0" fontId="73" fillId="6" borderId="6" xfId="2" applyFont="1" applyFill="1" applyBorder="1" applyAlignment="1">
      <alignment vertical="center"/>
    </xf>
    <xf numFmtId="49" fontId="8" fillId="5" borderId="8" xfId="2" applyNumberFormat="1" applyFont="1" applyFill="1" applyBorder="1" applyAlignment="1" applyProtection="1">
      <alignment horizontal="right" vertical="center"/>
      <protection locked="0"/>
    </xf>
    <xf numFmtId="49" fontId="8" fillId="5" borderId="7" xfId="2" applyNumberFormat="1" applyFont="1" applyFill="1" applyBorder="1" applyAlignment="1" applyProtection="1">
      <alignment horizontal="right" vertical="center"/>
      <protection locked="0"/>
    </xf>
    <xf numFmtId="49" fontId="8" fillId="5" borderId="6" xfId="2" applyNumberFormat="1" applyFont="1" applyFill="1" applyBorder="1" applyAlignment="1" applyProtection="1">
      <alignment horizontal="right" vertical="center"/>
      <protection locked="0"/>
    </xf>
    <xf numFmtId="0" fontId="8" fillId="5" borderId="8" xfId="2" applyFont="1" applyFill="1" applyBorder="1" applyAlignment="1" applyProtection="1">
      <alignment horizontal="center" vertical="center"/>
      <protection locked="0"/>
    </xf>
    <xf numFmtId="0" fontId="8" fillId="5" borderId="7" xfId="2" applyFont="1" applyFill="1" applyBorder="1" applyAlignment="1" applyProtection="1">
      <alignment horizontal="center" vertical="center"/>
      <protection locked="0"/>
    </xf>
    <xf numFmtId="0" fontId="8" fillId="5" borderId="6" xfId="2" applyFont="1" applyFill="1" applyBorder="1" applyAlignment="1" applyProtection="1">
      <alignment horizontal="center" vertical="center"/>
      <protection locked="0"/>
    </xf>
    <xf numFmtId="49" fontId="8" fillId="0" borderId="0" xfId="4" applyFont="1" applyAlignment="1">
      <alignment horizontal="center" vertical="center"/>
    </xf>
    <xf numFmtId="0" fontId="8" fillId="0" borderId="0" xfId="2" applyFont="1" applyAlignment="1" applyProtection="1">
      <alignment horizontal="right" vertical="center"/>
      <protection locked="0"/>
    </xf>
    <xf numFmtId="0" fontId="8" fillId="21" borderId="106" xfId="2" applyFont="1" applyFill="1" applyBorder="1" applyAlignment="1" applyProtection="1">
      <alignment vertical="center" wrapText="1"/>
      <protection locked="0"/>
    </xf>
    <xf numFmtId="0" fontId="8" fillId="21" borderId="107" xfId="2" applyFont="1" applyFill="1" applyBorder="1" applyAlignment="1" applyProtection="1">
      <alignment vertical="center"/>
      <protection locked="0"/>
    </xf>
    <xf numFmtId="0" fontId="8" fillId="21" borderId="108" xfId="2" applyFont="1" applyFill="1" applyBorder="1" applyAlignment="1" applyProtection="1">
      <alignment vertical="center"/>
      <protection locked="0"/>
    </xf>
    <xf numFmtId="0" fontId="8" fillId="21" borderId="106" xfId="2" applyFont="1" applyFill="1" applyBorder="1" applyAlignment="1" applyProtection="1">
      <alignment vertical="center"/>
      <protection locked="0"/>
    </xf>
    <xf numFmtId="0" fontId="8" fillId="6" borderId="0" xfId="2" applyFont="1" applyFill="1" applyAlignment="1">
      <alignment vertical="center"/>
    </xf>
    <xf numFmtId="178" fontId="73" fillId="6" borderId="8" xfId="2" applyNumberFormat="1" applyFont="1" applyFill="1" applyBorder="1" applyAlignment="1">
      <alignment vertical="center"/>
    </xf>
    <xf numFmtId="178" fontId="73" fillId="6" borderId="7" xfId="2" applyNumberFormat="1" applyFont="1" applyFill="1" applyBorder="1" applyAlignment="1">
      <alignment vertical="center"/>
    </xf>
    <xf numFmtId="178" fontId="73" fillId="6" borderId="6" xfId="2" applyNumberFormat="1" applyFont="1" applyFill="1" applyBorder="1" applyAlignment="1">
      <alignment vertical="center"/>
    </xf>
    <xf numFmtId="0" fontId="8" fillId="5" borderId="11" xfId="2" applyFont="1" applyFill="1" applyBorder="1" applyAlignment="1" applyProtection="1">
      <alignment vertical="center" wrapText="1"/>
      <protection locked="0"/>
    </xf>
    <xf numFmtId="0" fontId="42" fillId="0" borderId="10" xfId="2" applyFont="1" applyBorder="1" applyAlignment="1" applyProtection="1">
      <alignment vertical="center" wrapText="1"/>
      <protection locked="0"/>
    </xf>
    <xf numFmtId="0" fontId="42" fillId="0" borderId="9" xfId="2" applyFont="1" applyBorder="1" applyAlignment="1" applyProtection="1">
      <alignment vertical="center" wrapText="1"/>
      <protection locked="0"/>
    </xf>
    <xf numFmtId="0" fontId="42" fillId="0" borderId="3" xfId="2" applyFont="1" applyBorder="1" applyAlignment="1" applyProtection="1">
      <alignment vertical="center" wrapText="1"/>
      <protection locked="0"/>
    </xf>
    <xf numFmtId="0" fontId="42" fillId="0" borderId="2" xfId="2" applyFont="1" applyBorder="1" applyAlignment="1" applyProtection="1">
      <alignment vertical="center" wrapText="1"/>
      <protection locked="0"/>
    </xf>
    <xf numFmtId="0" fontId="42" fillId="0" borderId="1" xfId="2" applyFont="1" applyBorder="1" applyAlignment="1" applyProtection="1">
      <alignment vertical="center" wrapText="1"/>
      <protection locked="0"/>
    </xf>
    <xf numFmtId="177" fontId="8" fillId="6" borderId="0" xfId="2" applyNumberFormat="1" applyFont="1" applyFill="1" applyAlignment="1">
      <alignment horizontal="right" vertical="center"/>
    </xf>
    <xf numFmtId="0" fontId="73" fillId="6" borderId="8" xfId="2" applyFont="1" applyFill="1" applyBorder="1" applyAlignment="1">
      <alignment vertical="center" shrinkToFit="1"/>
    </xf>
    <xf numFmtId="0" fontId="73" fillId="6" borderId="7" xfId="2" applyFont="1" applyFill="1" applyBorder="1" applyAlignment="1">
      <alignment vertical="center" shrinkToFit="1"/>
    </xf>
    <xf numFmtId="0" fontId="73" fillId="6" borderId="6" xfId="2" applyFont="1" applyFill="1" applyBorder="1" applyAlignment="1">
      <alignment vertical="center" shrinkToFit="1"/>
    </xf>
    <xf numFmtId="180" fontId="8" fillId="5" borderId="8" xfId="2" applyNumberFormat="1" applyFont="1" applyFill="1" applyBorder="1" applyAlignment="1" applyProtection="1">
      <alignment horizontal="right" vertical="center"/>
      <protection locked="0"/>
    </xf>
    <xf numFmtId="180" fontId="8" fillId="5" borderId="7" xfId="2" applyNumberFormat="1" applyFont="1" applyFill="1" applyBorder="1" applyAlignment="1" applyProtection="1">
      <alignment horizontal="right" vertical="center"/>
      <protection locked="0"/>
    </xf>
    <xf numFmtId="180" fontId="8" fillId="5" borderId="6" xfId="2" applyNumberFormat="1" applyFont="1" applyFill="1" applyBorder="1" applyAlignment="1" applyProtection="1">
      <alignment horizontal="right" vertical="center"/>
      <protection locked="0"/>
    </xf>
    <xf numFmtId="0" fontId="8" fillId="5" borderId="0" xfId="2" applyFont="1" applyFill="1" applyAlignment="1">
      <alignment vertical="center"/>
    </xf>
    <xf numFmtId="0" fontId="8" fillId="5" borderId="8" xfId="2" applyFont="1" applyFill="1" applyBorder="1" applyAlignment="1" applyProtection="1">
      <alignment vertical="center"/>
      <protection locked="0"/>
    </xf>
    <xf numFmtId="0" fontId="8" fillId="5" borderId="7" xfId="2" applyFont="1" applyFill="1" applyBorder="1" applyAlignment="1" applyProtection="1">
      <alignment vertical="center"/>
      <protection locked="0"/>
    </xf>
    <xf numFmtId="0" fontId="8" fillId="5" borderId="6" xfId="2" applyFont="1" applyFill="1" applyBorder="1" applyAlignment="1" applyProtection="1">
      <alignment vertical="center"/>
      <protection locked="0"/>
    </xf>
    <xf numFmtId="177" fontId="8" fillId="5" borderId="8" xfId="2" applyNumberFormat="1" applyFont="1" applyFill="1" applyBorder="1" applyAlignment="1" applyProtection="1">
      <alignment horizontal="right" vertical="center"/>
      <protection locked="0"/>
    </xf>
    <xf numFmtId="177" fontId="8" fillId="5" borderId="7" xfId="2" applyNumberFormat="1" applyFont="1" applyFill="1" applyBorder="1" applyAlignment="1" applyProtection="1">
      <alignment horizontal="right" vertical="center"/>
      <protection locked="0"/>
    </xf>
    <xf numFmtId="177" fontId="8" fillId="5" borderId="6" xfId="2" applyNumberFormat="1" applyFont="1" applyFill="1" applyBorder="1" applyAlignment="1" applyProtection="1">
      <alignment horizontal="right" vertical="center"/>
      <protection locked="0"/>
    </xf>
    <xf numFmtId="49" fontId="8" fillId="5" borderId="8" xfId="2" applyNumberFormat="1" applyFont="1" applyFill="1" applyBorder="1" applyAlignment="1" applyProtection="1">
      <alignment vertical="center"/>
      <protection locked="0"/>
    </xf>
    <xf numFmtId="49" fontId="8" fillId="5" borderId="7" xfId="2" applyNumberFormat="1" applyFont="1" applyFill="1" applyBorder="1" applyAlignment="1" applyProtection="1">
      <alignment vertical="center"/>
      <protection locked="0"/>
    </xf>
    <xf numFmtId="49" fontId="8" fillId="5" borderId="6" xfId="2" applyNumberFormat="1" applyFont="1" applyFill="1" applyBorder="1" applyAlignment="1" applyProtection="1">
      <alignment vertical="center"/>
      <protection locked="0"/>
    </xf>
    <xf numFmtId="0" fontId="42" fillId="21" borderId="0" xfId="2" applyFont="1" applyFill="1" applyAlignment="1">
      <alignment horizontal="center" vertical="center"/>
    </xf>
    <xf numFmtId="0" fontId="8" fillId="5" borderId="8" xfId="2" applyFont="1" applyFill="1" applyBorder="1" applyAlignment="1" applyProtection="1">
      <alignment vertical="center" wrapText="1"/>
      <protection locked="0"/>
    </xf>
    <xf numFmtId="0" fontId="8" fillId="21" borderId="0" xfId="2" applyFont="1" applyFill="1" applyAlignment="1">
      <alignment horizontal="center" vertical="center"/>
    </xf>
    <xf numFmtId="0" fontId="8" fillId="21" borderId="8" xfId="2" applyFont="1" applyFill="1" applyBorder="1" applyAlignment="1" applyProtection="1">
      <alignment horizontal="center" vertical="center"/>
      <protection locked="0"/>
    </xf>
    <xf numFmtId="0" fontId="8" fillId="21" borderId="7" xfId="2" applyFont="1" applyFill="1" applyBorder="1" applyAlignment="1" applyProtection="1">
      <alignment horizontal="center" vertical="center"/>
      <protection locked="0"/>
    </xf>
    <xf numFmtId="0" fontId="8" fillId="21" borderId="6" xfId="2" applyFont="1" applyFill="1" applyBorder="1" applyAlignment="1" applyProtection="1">
      <alignment horizontal="center" vertical="center"/>
      <protection locked="0"/>
    </xf>
    <xf numFmtId="0" fontId="8" fillId="5" borderId="7" xfId="2" applyFont="1" applyFill="1" applyBorder="1" applyAlignment="1" applyProtection="1">
      <alignment vertical="center" wrapText="1"/>
      <protection locked="0"/>
    </xf>
    <xf numFmtId="0" fontId="8" fillId="5" borderId="6" xfId="2" applyFont="1" applyFill="1" applyBorder="1" applyAlignment="1" applyProtection="1">
      <alignment vertical="center" wrapText="1"/>
      <protection locked="0"/>
    </xf>
    <xf numFmtId="0" fontId="42" fillId="16" borderId="79" xfId="2" applyFont="1" applyFill="1" applyBorder="1" applyAlignment="1">
      <alignment horizontal="center" vertical="center"/>
    </xf>
    <xf numFmtId="0" fontId="42" fillId="16" borderId="80" xfId="2" applyFont="1" applyFill="1" applyBorder="1" applyAlignment="1">
      <alignment horizontal="center" vertical="center"/>
    </xf>
    <xf numFmtId="0" fontId="42" fillId="16" borderId="81" xfId="2" applyFont="1" applyFill="1" applyBorder="1" applyAlignment="1">
      <alignment horizontal="center" vertical="center"/>
    </xf>
    <xf numFmtId="0" fontId="8" fillId="21" borderId="8" xfId="2" applyFont="1" applyFill="1" applyBorder="1" applyAlignment="1" applyProtection="1">
      <alignment vertical="center" wrapText="1"/>
      <protection locked="0"/>
    </xf>
    <xf numFmtId="0" fontId="8" fillId="21" borderId="7" xfId="2" applyFont="1" applyFill="1" applyBorder="1" applyAlignment="1" applyProtection="1">
      <alignment vertical="center"/>
      <protection locked="0"/>
    </xf>
    <xf numFmtId="0" fontId="8" fillId="21" borderId="6" xfId="2" applyFont="1" applyFill="1" applyBorder="1" applyAlignment="1" applyProtection="1">
      <alignment vertical="center"/>
      <protection locked="0"/>
    </xf>
    <xf numFmtId="0" fontId="8" fillId="21" borderId="8" xfId="2" applyFont="1" applyFill="1" applyBorder="1" applyAlignment="1" applyProtection="1">
      <alignment vertical="center"/>
      <protection locked="0"/>
    </xf>
    <xf numFmtId="49" fontId="8" fillId="16" borderId="83" xfId="2" applyNumberFormat="1" applyFont="1" applyFill="1" applyBorder="1" applyAlignment="1">
      <alignment vertical="center"/>
    </xf>
    <xf numFmtId="49" fontId="8" fillId="16" borderId="84" xfId="2" applyNumberFormat="1" applyFont="1" applyFill="1" applyBorder="1" applyAlignment="1">
      <alignment vertical="center"/>
    </xf>
    <xf numFmtId="49" fontId="8" fillId="16" borderId="85" xfId="2" applyNumberFormat="1" applyFont="1" applyFill="1" applyBorder="1" applyAlignment="1">
      <alignment vertical="center"/>
    </xf>
    <xf numFmtId="0" fontId="8" fillId="16" borderId="83" xfId="2" applyFont="1" applyFill="1" applyBorder="1" applyAlignment="1">
      <alignment vertical="center"/>
    </xf>
    <xf numFmtId="0" fontId="8" fillId="16" borderId="84" xfId="2" applyFont="1" applyFill="1" applyBorder="1" applyAlignment="1">
      <alignment vertical="center"/>
    </xf>
    <xf numFmtId="0" fontId="8" fillId="16" borderId="85" xfId="2" applyFont="1" applyFill="1" applyBorder="1" applyAlignment="1">
      <alignment vertical="center"/>
    </xf>
    <xf numFmtId="49" fontId="8" fillId="5" borderId="8" xfId="2" applyNumberFormat="1" applyFont="1" applyFill="1" applyBorder="1" applyAlignment="1" applyProtection="1">
      <alignment horizontal="left" vertical="center"/>
      <protection locked="0"/>
    </xf>
    <xf numFmtId="49" fontId="8" fillId="5" borderId="7" xfId="2" applyNumberFormat="1" applyFont="1" applyFill="1" applyBorder="1" applyAlignment="1" applyProtection="1">
      <alignment horizontal="left" vertical="center"/>
      <protection locked="0"/>
    </xf>
    <xf numFmtId="49" fontId="8" fillId="5" borderId="6" xfId="2" applyNumberFormat="1" applyFont="1" applyFill="1" applyBorder="1" applyAlignment="1" applyProtection="1">
      <alignment horizontal="left" vertical="center"/>
      <protection locked="0"/>
    </xf>
    <xf numFmtId="49" fontId="8" fillId="16" borderId="79" xfId="2" applyNumberFormat="1" applyFont="1" applyFill="1" applyBorder="1" applyAlignment="1">
      <alignment vertical="center"/>
    </xf>
    <xf numFmtId="49" fontId="8" fillId="16" borderId="80" xfId="2" applyNumberFormat="1" applyFont="1" applyFill="1" applyBorder="1" applyAlignment="1">
      <alignment vertical="center"/>
    </xf>
    <xf numFmtId="49" fontId="8" fillId="16" borderId="81" xfId="2" applyNumberFormat="1" applyFont="1" applyFill="1" applyBorder="1" applyAlignment="1">
      <alignment vertical="center"/>
    </xf>
    <xf numFmtId="0" fontId="8" fillId="21" borderId="106" xfId="2" applyFont="1" applyFill="1" applyBorder="1" applyAlignment="1">
      <alignment horizontal="center" vertical="center"/>
    </xf>
    <xf numFmtId="0" fontId="8" fillId="21" borderId="107" xfId="2" applyFont="1" applyFill="1" applyBorder="1" applyAlignment="1">
      <alignment horizontal="center" vertical="center"/>
    </xf>
    <xf numFmtId="0" fontId="8" fillId="21" borderId="108" xfId="2" applyFont="1" applyFill="1" applyBorder="1" applyAlignment="1">
      <alignment horizontal="center" vertical="center"/>
    </xf>
    <xf numFmtId="0" fontId="8" fillId="5" borderId="105" xfId="2" applyFont="1" applyFill="1" applyBorder="1" applyAlignment="1" applyProtection="1">
      <alignment vertical="center"/>
      <protection locked="0"/>
    </xf>
    <xf numFmtId="0" fontId="8" fillId="21" borderId="106" xfId="2" applyFont="1" applyFill="1" applyBorder="1" applyAlignment="1" applyProtection="1">
      <alignment horizontal="center" vertical="center"/>
      <protection locked="0"/>
    </xf>
    <xf numFmtId="0" fontId="8" fillId="21" borderId="107" xfId="2" applyFont="1" applyFill="1" applyBorder="1" applyAlignment="1" applyProtection="1">
      <alignment horizontal="center" vertical="center"/>
      <protection locked="0"/>
    </xf>
    <xf numFmtId="0" fontId="8" fillId="21" borderId="108" xfId="2" applyFont="1" applyFill="1" applyBorder="1" applyAlignment="1" applyProtection="1">
      <alignment horizontal="center" vertical="center"/>
      <protection locked="0"/>
    </xf>
    <xf numFmtId="49" fontId="8" fillId="0" borderId="0" xfId="2" applyNumberFormat="1" applyFont="1" applyAlignment="1">
      <alignment vertical="center"/>
    </xf>
    <xf numFmtId="0" fontId="8" fillId="0" borderId="0" xfId="2" applyFont="1" applyAlignment="1">
      <alignment horizontal="right" vertical="center"/>
    </xf>
    <xf numFmtId="181" fontId="8" fillId="5" borderId="0" xfId="2" applyNumberFormat="1" applyFont="1" applyFill="1" applyAlignment="1">
      <alignment horizontal="center" vertical="center"/>
    </xf>
    <xf numFmtId="0" fontId="8" fillId="5" borderId="10" xfId="2" applyFont="1" applyFill="1" applyBorder="1" applyAlignment="1" applyProtection="1">
      <alignment vertical="center" wrapText="1"/>
      <protection locked="0"/>
    </xf>
    <xf numFmtId="0" fontId="8" fillId="5" borderId="9" xfId="2" applyFont="1" applyFill="1" applyBorder="1" applyAlignment="1" applyProtection="1">
      <alignment vertical="center" wrapText="1"/>
      <protection locked="0"/>
    </xf>
    <xf numFmtId="0" fontId="8" fillId="5" borderId="5" xfId="2" applyFont="1" applyFill="1" applyBorder="1" applyAlignment="1" applyProtection="1">
      <alignment vertical="center" wrapText="1"/>
      <protection locked="0"/>
    </xf>
    <xf numFmtId="0" fontId="8" fillId="5" borderId="0" xfId="2" applyFont="1" applyFill="1" applyAlignment="1" applyProtection="1">
      <alignment vertical="center" wrapText="1"/>
      <protection locked="0"/>
    </xf>
    <xf numFmtId="0" fontId="8" fillId="5" borderId="4" xfId="2" applyFont="1" applyFill="1" applyBorder="1" applyAlignment="1" applyProtection="1">
      <alignment vertical="center" wrapText="1"/>
      <protection locked="0"/>
    </xf>
    <xf numFmtId="0" fontId="8" fillId="5" borderId="3" xfId="2" applyFont="1" applyFill="1" applyBorder="1" applyAlignment="1" applyProtection="1">
      <alignment vertical="center" wrapText="1"/>
      <protection locked="0"/>
    </xf>
    <xf numFmtId="0" fontId="8" fillId="5" borderId="2" xfId="2" applyFont="1" applyFill="1" applyBorder="1" applyAlignment="1" applyProtection="1">
      <alignment vertical="center" wrapText="1"/>
      <protection locked="0"/>
    </xf>
    <xf numFmtId="0" fontId="8" fillId="5" borderId="1" xfId="2" applyFont="1" applyFill="1" applyBorder="1" applyAlignment="1" applyProtection="1">
      <alignment vertical="center" wrapText="1"/>
      <protection locked="0"/>
    </xf>
    <xf numFmtId="0" fontId="8" fillId="0" borderId="10" xfId="2" applyFont="1" applyBorder="1" applyAlignment="1">
      <alignment horizontal="center" vertical="center"/>
    </xf>
    <xf numFmtId="0" fontId="8" fillId="21" borderId="2" xfId="2" applyFont="1" applyFill="1" applyBorder="1" applyAlignment="1">
      <alignment horizontal="center" vertical="center"/>
    </xf>
    <xf numFmtId="0" fontId="8" fillId="5" borderId="0" xfId="2" applyFont="1" applyFill="1" applyAlignment="1">
      <alignment horizontal="center" vertical="center" shrinkToFit="1"/>
    </xf>
    <xf numFmtId="49" fontId="8" fillId="5" borderId="0" xfId="2" applyNumberFormat="1" applyFont="1" applyFill="1" applyAlignment="1">
      <alignment horizontal="center" vertical="center" shrinkToFit="1"/>
    </xf>
    <xf numFmtId="0" fontId="8" fillId="5" borderId="0" xfId="2" applyFont="1" applyFill="1" applyAlignment="1">
      <alignment vertical="center" wrapText="1"/>
    </xf>
    <xf numFmtId="0" fontId="42" fillId="0" borderId="0" xfId="2" applyFont="1" applyAlignment="1">
      <alignment vertical="center" wrapText="1"/>
    </xf>
    <xf numFmtId="0" fontId="42" fillId="5" borderId="11" xfId="2" applyFont="1" applyFill="1" applyBorder="1" applyAlignment="1" applyProtection="1">
      <alignment horizontal="left" vertical="center" wrapText="1"/>
      <protection locked="0"/>
    </xf>
    <xf numFmtId="0" fontId="42" fillId="5" borderId="10" xfId="2" applyFont="1" applyFill="1" applyBorder="1" applyAlignment="1" applyProtection="1">
      <alignment horizontal="left" vertical="center" wrapText="1"/>
      <protection locked="0"/>
    </xf>
    <xf numFmtId="0" fontId="42" fillId="5" borderId="9" xfId="2" applyFont="1" applyFill="1" applyBorder="1" applyAlignment="1" applyProtection="1">
      <alignment horizontal="left" vertical="center" wrapText="1"/>
      <protection locked="0"/>
    </xf>
    <xf numFmtId="0" fontId="42" fillId="5" borderId="3" xfId="2" applyFont="1" applyFill="1" applyBorder="1" applyAlignment="1" applyProtection="1">
      <alignment horizontal="left" vertical="center" wrapText="1"/>
      <protection locked="0"/>
    </xf>
    <xf numFmtId="0" fontId="42" fillId="5" borderId="2" xfId="2" applyFont="1" applyFill="1" applyBorder="1" applyAlignment="1" applyProtection="1">
      <alignment horizontal="left" vertical="center" wrapText="1"/>
      <protection locked="0"/>
    </xf>
    <xf numFmtId="0" fontId="42" fillId="5" borderId="1" xfId="2" applyFont="1" applyFill="1" applyBorder="1" applyAlignment="1" applyProtection="1">
      <alignment horizontal="left" vertical="center" wrapText="1"/>
      <protection locked="0"/>
    </xf>
    <xf numFmtId="0" fontId="8" fillId="5" borderId="8" xfId="2" applyFont="1" applyFill="1" applyBorder="1" applyAlignment="1" applyProtection="1">
      <alignment horizontal="left" vertical="center"/>
      <protection locked="0"/>
    </xf>
    <xf numFmtId="0" fontId="8" fillId="5" borderId="7" xfId="2" applyFont="1" applyFill="1" applyBorder="1" applyAlignment="1" applyProtection="1">
      <alignment horizontal="left" vertical="center"/>
      <protection locked="0"/>
    </xf>
    <xf numFmtId="0" fontId="8" fillId="5" borderId="6" xfId="2" applyFont="1" applyFill="1" applyBorder="1" applyAlignment="1" applyProtection="1">
      <alignment horizontal="left" vertical="center"/>
      <protection locked="0"/>
    </xf>
    <xf numFmtId="0" fontId="42" fillId="5" borderId="7" xfId="2" applyFont="1" applyFill="1" applyBorder="1" applyAlignment="1" applyProtection="1">
      <alignment vertical="center"/>
      <protection locked="0"/>
    </xf>
    <xf numFmtId="0" fontId="42" fillId="5" borderId="6" xfId="2" applyFont="1" applyFill="1" applyBorder="1" applyAlignment="1" applyProtection="1">
      <alignment vertical="center"/>
      <protection locked="0"/>
    </xf>
    <xf numFmtId="182" fontId="42" fillId="0" borderId="0" xfId="2" applyNumberFormat="1" applyFont="1" applyAlignment="1">
      <alignment horizontal="right" vertical="center"/>
    </xf>
    <xf numFmtId="0" fontId="42" fillId="0" borderId="0" xfId="2" applyFont="1" applyAlignment="1">
      <alignment horizontal="right" vertical="center"/>
    </xf>
    <xf numFmtId="0" fontId="42" fillId="0" borderId="0" xfId="2" applyFont="1" applyAlignment="1">
      <alignment horizontal="center" vertical="center"/>
    </xf>
    <xf numFmtId="193" fontId="8" fillId="5" borderId="70" xfId="2" applyNumberFormat="1" applyFont="1" applyFill="1" applyBorder="1" applyAlignment="1" applyProtection="1">
      <alignment horizontal="center" vertical="center"/>
      <protection locked="0"/>
    </xf>
    <xf numFmtId="193" fontId="8" fillId="5" borderId="71" xfId="2" applyNumberFormat="1" applyFont="1" applyFill="1" applyBorder="1" applyAlignment="1" applyProtection="1">
      <alignment horizontal="center" vertical="center"/>
      <protection locked="0"/>
    </xf>
    <xf numFmtId="193" fontId="8" fillId="5" borderId="72" xfId="2" applyNumberFormat="1" applyFont="1" applyFill="1" applyBorder="1" applyAlignment="1" applyProtection="1">
      <alignment horizontal="center" vertical="center"/>
      <protection locked="0"/>
    </xf>
    <xf numFmtId="0" fontId="69" fillId="16" borderId="79" xfId="0" applyFont="1" applyFill="1" applyBorder="1" applyAlignment="1">
      <alignment horizontal="center" vertical="center"/>
    </xf>
    <xf numFmtId="0" fontId="69" fillId="16" borderId="80" xfId="0" applyFont="1" applyFill="1" applyBorder="1" applyAlignment="1">
      <alignment horizontal="center" vertical="center"/>
    </xf>
    <xf numFmtId="0" fontId="69" fillId="16" borderId="81" xfId="0" applyFont="1" applyFill="1" applyBorder="1" applyAlignment="1">
      <alignment horizontal="center" vertical="center"/>
    </xf>
    <xf numFmtId="0" fontId="61" fillId="0" borderId="0" xfId="2" applyFont="1" applyAlignment="1">
      <alignment vertical="top" wrapText="1"/>
    </xf>
    <xf numFmtId="184" fontId="8" fillId="5" borderId="8" xfId="2" applyNumberFormat="1" applyFont="1" applyFill="1" applyBorder="1" applyAlignment="1" applyProtection="1">
      <alignment horizontal="center" vertical="center"/>
      <protection locked="0"/>
    </xf>
    <xf numFmtId="184" fontId="8" fillId="5" borderId="7" xfId="2" applyNumberFormat="1" applyFont="1" applyFill="1" applyBorder="1" applyAlignment="1" applyProtection="1">
      <alignment horizontal="center" vertical="center"/>
      <protection locked="0"/>
    </xf>
    <xf numFmtId="184" fontId="8" fillId="5" borderId="6" xfId="2" applyNumberFormat="1" applyFont="1" applyFill="1" applyBorder="1" applyAlignment="1" applyProtection="1">
      <alignment horizontal="center" vertical="center"/>
      <protection locked="0"/>
    </xf>
    <xf numFmtId="49" fontId="42" fillId="13" borderId="18" xfId="2" applyNumberFormat="1" applyFont="1" applyFill="1" applyBorder="1" applyAlignment="1">
      <alignment horizontal="center" vertical="center"/>
    </xf>
    <xf numFmtId="49" fontId="42" fillId="13" borderId="17" xfId="2" applyNumberFormat="1" applyFont="1" applyFill="1" applyBorder="1" applyAlignment="1">
      <alignment horizontal="center" vertical="center"/>
    </xf>
    <xf numFmtId="49" fontId="42" fillId="13" borderId="16" xfId="2" applyNumberFormat="1" applyFont="1" applyFill="1" applyBorder="1" applyAlignment="1">
      <alignment horizontal="center" vertical="center"/>
    </xf>
    <xf numFmtId="0" fontId="8" fillId="0" borderId="19" xfId="2" applyFont="1" applyBorder="1" applyAlignment="1">
      <alignment horizontal="right" vertical="center"/>
    </xf>
    <xf numFmtId="0" fontId="8" fillId="5" borderId="0" xfId="2" applyFont="1" applyFill="1" applyAlignment="1">
      <alignment horizontal="left" vertical="center"/>
    </xf>
    <xf numFmtId="187" fontId="8" fillId="6" borderId="0" xfId="2" applyNumberFormat="1" applyFont="1" applyFill="1" applyAlignment="1">
      <alignment horizontal="center" vertical="center"/>
    </xf>
    <xf numFmtId="0" fontId="69" fillId="16" borderId="83" xfId="0" applyFont="1" applyFill="1" applyBorder="1" applyAlignment="1">
      <alignment horizontal="center" vertical="center"/>
    </xf>
    <xf numFmtId="0" fontId="69" fillId="16" borderId="84" xfId="0" applyFont="1" applyFill="1" applyBorder="1" applyAlignment="1">
      <alignment horizontal="center" vertical="center"/>
    </xf>
    <xf numFmtId="0" fontId="69" fillId="16" borderId="85" xfId="0" applyFont="1" applyFill="1" applyBorder="1" applyAlignment="1">
      <alignment horizontal="center" vertical="center"/>
    </xf>
    <xf numFmtId="0" fontId="8" fillId="0" borderId="95" xfId="2" applyFont="1" applyBorder="1" applyAlignment="1" applyProtection="1">
      <alignment horizontal="right" vertical="center"/>
      <protection locked="0"/>
    </xf>
    <xf numFmtId="0" fontId="73" fillId="6" borderId="106" xfId="2" applyFont="1" applyFill="1" applyBorder="1" applyAlignment="1">
      <alignment vertical="center" shrinkToFit="1"/>
    </xf>
    <xf numFmtId="0" fontId="73" fillId="6" borderId="107" xfId="2" applyFont="1" applyFill="1" applyBorder="1" applyAlignment="1">
      <alignment vertical="center" shrinkToFit="1"/>
    </xf>
    <xf numFmtId="0" fontId="73" fillId="6" borderId="108" xfId="2" applyFont="1" applyFill="1" applyBorder="1" applyAlignment="1">
      <alignment vertical="center" shrinkToFit="1"/>
    </xf>
    <xf numFmtId="56" fontId="8" fillId="5" borderId="11" xfId="2" applyNumberFormat="1" applyFont="1" applyFill="1" applyBorder="1" applyAlignment="1" applyProtection="1">
      <alignment horizontal="left" vertical="center"/>
      <protection locked="0"/>
    </xf>
    <xf numFmtId="49" fontId="8" fillId="0" borderId="7" xfId="2" applyNumberFormat="1" applyFont="1" applyBorder="1" applyAlignment="1" applyProtection="1">
      <alignment horizontal="center" vertical="center"/>
      <protection locked="0"/>
    </xf>
    <xf numFmtId="49" fontId="8" fillId="0" borderId="6" xfId="2" applyNumberFormat="1" applyFont="1" applyBorder="1" applyAlignment="1" applyProtection="1">
      <alignment horizontal="center" vertical="center"/>
      <protection locked="0"/>
    </xf>
    <xf numFmtId="0" fontId="42" fillId="5" borderId="0" xfId="2" applyFont="1" applyFill="1" applyAlignment="1">
      <alignment horizontal="center" vertical="center"/>
    </xf>
    <xf numFmtId="0" fontId="8" fillId="0" borderId="7" xfId="2" applyFont="1" applyBorder="1" applyAlignment="1">
      <alignment horizontal="center" vertical="center"/>
    </xf>
    <xf numFmtId="187" fontId="8" fillId="5" borderId="110" xfId="2" applyNumberFormat="1" applyFont="1" applyFill="1" applyBorder="1" applyAlignment="1" applyProtection="1">
      <alignment horizontal="center" vertical="center"/>
      <protection locked="0"/>
    </xf>
    <xf numFmtId="187" fontId="8" fillId="5" borderId="111" xfId="2" applyNumberFormat="1" applyFont="1" applyFill="1" applyBorder="1" applyAlignment="1" applyProtection="1">
      <alignment horizontal="center" vertical="center"/>
      <protection locked="0"/>
    </xf>
    <xf numFmtId="187" fontId="8" fillId="5" borderId="112" xfId="2" applyNumberFormat="1" applyFont="1" applyFill="1" applyBorder="1" applyAlignment="1" applyProtection="1">
      <alignment horizontal="center" vertical="center"/>
      <protection locked="0"/>
    </xf>
    <xf numFmtId="187" fontId="8" fillId="5" borderId="79" xfId="2" applyNumberFormat="1" applyFont="1" applyFill="1" applyBorder="1" applyAlignment="1" applyProtection="1">
      <alignment horizontal="center" vertical="center"/>
      <protection locked="0"/>
    </xf>
    <xf numFmtId="187" fontId="8" fillId="5" borderId="80" xfId="2" applyNumberFormat="1" applyFont="1" applyFill="1" applyBorder="1" applyAlignment="1" applyProtection="1">
      <alignment horizontal="center" vertical="center"/>
      <protection locked="0"/>
    </xf>
    <xf numFmtId="187" fontId="8" fillId="5" borderId="81" xfId="2" applyNumberFormat="1" applyFont="1" applyFill="1" applyBorder="1" applyAlignment="1" applyProtection="1">
      <alignment horizontal="center" vertical="center"/>
      <protection locked="0"/>
    </xf>
    <xf numFmtId="189" fontId="8" fillId="24" borderId="0" xfId="2" applyNumberFormat="1" applyFont="1" applyFill="1" applyAlignment="1" applyProtection="1">
      <alignment horizontal="center" vertical="center"/>
      <protection locked="0"/>
    </xf>
    <xf numFmtId="187" fontId="8" fillId="5" borderId="151" xfId="2" applyNumberFormat="1" applyFont="1" applyFill="1" applyBorder="1" applyAlignment="1" applyProtection="1">
      <alignment horizontal="center" vertical="center"/>
      <protection locked="0"/>
    </xf>
    <xf numFmtId="187" fontId="8" fillId="5" borderId="152" xfId="2" applyNumberFormat="1" applyFont="1" applyFill="1" applyBorder="1" applyAlignment="1" applyProtection="1">
      <alignment horizontal="center" vertical="center"/>
      <protection locked="0"/>
    </xf>
    <xf numFmtId="187" fontId="8" fillId="5" borderId="153" xfId="2" applyNumberFormat="1" applyFont="1" applyFill="1" applyBorder="1" applyAlignment="1" applyProtection="1">
      <alignment horizontal="center" vertical="center"/>
      <protection locked="0"/>
    </xf>
    <xf numFmtId="0" fontId="73" fillId="24" borderId="83" xfId="2" applyFont="1" applyFill="1" applyBorder="1" applyAlignment="1" applyProtection="1">
      <alignment vertical="center" wrapText="1"/>
      <protection locked="0"/>
    </xf>
    <xf numFmtId="0" fontId="73" fillId="24" borderId="84" xfId="2" applyFont="1" applyFill="1" applyBorder="1" applyAlignment="1" applyProtection="1">
      <alignment vertical="center" wrapText="1"/>
      <protection locked="0"/>
    </xf>
    <xf numFmtId="0" fontId="73" fillId="24" borderId="85" xfId="2" applyFont="1" applyFill="1" applyBorder="1" applyAlignment="1" applyProtection="1">
      <alignment vertical="center" wrapText="1"/>
      <protection locked="0"/>
    </xf>
    <xf numFmtId="187" fontId="8" fillId="24" borderId="0" xfId="2" applyNumberFormat="1" applyFont="1" applyFill="1" applyAlignment="1" applyProtection="1">
      <alignment horizontal="center" vertical="center"/>
      <protection locked="0"/>
    </xf>
    <xf numFmtId="0" fontId="8" fillId="5" borderId="144" xfId="2" applyFont="1" applyFill="1" applyBorder="1" applyAlignment="1" applyProtection="1">
      <alignment vertical="center" wrapText="1"/>
      <protection locked="0"/>
    </xf>
    <xf numFmtId="0" fontId="8" fillId="5" borderId="145" xfId="2" applyFont="1" applyFill="1" applyBorder="1" applyAlignment="1" applyProtection="1">
      <alignment vertical="center" wrapText="1"/>
      <protection locked="0"/>
    </xf>
    <xf numFmtId="0" fontId="8" fillId="5" borderId="146" xfId="2" applyFont="1" applyFill="1" applyBorder="1" applyAlignment="1" applyProtection="1">
      <alignment vertical="center" wrapText="1"/>
      <protection locked="0"/>
    </xf>
    <xf numFmtId="0" fontId="8" fillId="24" borderId="0" xfId="2" applyFont="1" applyFill="1" applyAlignment="1">
      <alignment horizontal="center" vertical="center"/>
    </xf>
    <xf numFmtId="0" fontId="73" fillId="24" borderId="83" xfId="2" applyFont="1" applyFill="1" applyBorder="1" applyAlignment="1" applyProtection="1">
      <alignment vertical="center"/>
      <protection locked="0"/>
    </xf>
    <xf numFmtId="0" fontId="73" fillId="24" borderId="84" xfId="2" applyFont="1" applyFill="1" applyBorder="1" applyAlignment="1" applyProtection="1">
      <alignment vertical="center"/>
      <protection locked="0"/>
    </xf>
    <xf numFmtId="0" fontId="73" fillId="24" borderId="85" xfId="2" applyFont="1" applyFill="1" applyBorder="1" applyAlignment="1" applyProtection="1">
      <alignment vertical="center"/>
      <protection locked="0"/>
    </xf>
    <xf numFmtId="0" fontId="8" fillId="5" borderId="8" xfId="1" applyFont="1" applyFill="1" applyBorder="1" applyProtection="1">
      <alignment vertical="center"/>
      <protection locked="0"/>
    </xf>
    <xf numFmtId="0" fontId="8" fillId="5" borderId="7" xfId="1" applyFont="1" applyFill="1" applyBorder="1" applyProtection="1">
      <alignment vertical="center"/>
      <protection locked="0"/>
    </xf>
    <xf numFmtId="0" fontId="8" fillId="5" borderId="6" xfId="1" applyFont="1" applyFill="1" applyBorder="1" applyProtection="1">
      <alignment vertical="center"/>
      <protection locked="0"/>
    </xf>
    <xf numFmtId="0" fontId="8" fillId="5" borderId="8" xfId="2" applyFont="1" applyFill="1" applyBorder="1" applyAlignment="1" applyProtection="1">
      <alignment horizontal="right" vertical="center"/>
      <protection locked="0"/>
    </xf>
    <xf numFmtId="0" fontId="8" fillId="5" borderId="7" xfId="2" applyFont="1" applyFill="1" applyBorder="1" applyAlignment="1" applyProtection="1">
      <alignment horizontal="right" vertical="center"/>
      <protection locked="0"/>
    </xf>
    <xf numFmtId="0" fontId="8" fillId="5" borderId="6" xfId="2" applyFont="1" applyFill="1" applyBorder="1" applyAlignment="1" applyProtection="1">
      <alignment horizontal="right" vertical="center"/>
      <protection locked="0"/>
    </xf>
    <xf numFmtId="0" fontId="8" fillId="0" borderId="7" xfId="2" applyFont="1" applyBorder="1" applyAlignment="1" applyProtection="1">
      <alignment horizontal="center" vertical="center"/>
      <protection locked="0"/>
    </xf>
    <xf numFmtId="0" fontId="8" fillId="0" borderId="6" xfId="2" applyFont="1" applyBorder="1" applyAlignment="1" applyProtection="1">
      <alignment horizontal="center" vertical="center"/>
      <protection locked="0"/>
    </xf>
    <xf numFmtId="49" fontId="8" fillId="0" borderId="2" xfId="4" applyFont="1" applyBorder="1" applyAlignment="1">
      <alignment horizontal="center" vertical="center"/>
    </xf>
    <xf numFmtId="0" fontId="3" fillId="4" borderId="12" xfId="3" applyFill="1" applyBorder="1" applyAlignment="1" applyProtection="1">
      <alignment horizontal="center" vertical="center" wrapText="1"/>
      <protection locked="0"/>
    </xf>
    <xf numFmtId="0" fontId="3" fillId="4" borderId="12" xfId="3" applyFill="1" applyBorder="1" applyAlignment="1" applyProtection="1">
      <alignment horizontal="center" vertical="center"/>
      <protection locked="0"/>
    </xf>
    <xf numFmtId="0" fontId="62" fillId="0" borderId="0" xfId="2" applyFont="1" applyAlignment="1">
      <alignment vertical="center" wrapText="1"/>
    </xf>
    <xf numFmtId="178" fontId="73" fillId="6" borderId="106" xfId="2" applyNumberFormat="1" applyFont="1" applyFill="1" applyBorder="1" applyAlignment="1">
      <alignment vertical="center"/>
    </xf>
    <xf numFmtId="178" fontId="73" fillId="6" borderId="107" xfId="2" applyNumberFormat="1" applyFont="1" applyFill="1" applyBorder="1" applyAlignment="1">
      <alignment vertical="center"/>
    </xf>
    <xf numFmtId="178" fontId="73" fillId="6" borderId="108" xfId="2" applyNumberFormat="1" applyFont="1" applyFill="1" applyBorder="1" applyAlignment="1">
      <alignment vertical="center"/>
    </xf>
    <xf numFmtId="0" fontId="22" fillId="5" borderId="8" xfId="2" applyFont="1" applyFill="1" applyBorder="1" applyAlignment="1" applyProtection="1">
      <alignment horizontal="center" vertical="center"/>
      <protection locked="0"/>
    </xf>
    <xf numFmtId="0" fontId="22" fillId="5" borderId="7" xfId="2" applyFont="1" applyFill="1" applyBorder="1" applyAlignment="1" applyProtection="1">
      <alignment horizontal="center" vertical="center"/>
      <protection locked="0"/>
    </xf>
    <xf numFmtId="0" fontId="22" fillId="5" borderId="10" xfId="2" applyFont="1" applyFill="1" applyBorder="1" applyAlignment="1" applyProtection="1">
      <alignment horizontal="center" vertical="center"/>
      <protection locked="0"/>
    </xf>
    <xf numFmtId="0" fontId="22" fillId="5" borderId="9" xfId="2" applyFont="1" applyFill="1" applyBorder="1" applyAlignment="1" applyProtection="1">
      <alignment horizontal="center" vertical="center"/>
      <protection locked="0"/>
    </xf>
    <xf numFmtId="0" fontId="22" fillId="5" borderId="6" xfId="2" applyFont="1" applyFill="1" applyBorder="1" applyAlignment="1" applyProtection="1">
      <alignment horizontal="center" vertical="center"/>
      <protection locked="0"/>
    </xf>
    <xf numFmtId="0" fontId="37" fillId="16" borderId="83" xfId="0" applyFont="1" applyFill="1" applyBorder="1">
      <alignment vertical="center"/>
    </xf>
    <xf numFmtId="0" fontId="37" fillId="16" borderId="84" xfId="0" applyFont="1" applyFill="1" applyBorder="1">
      <alignment vertical="center"/>
    </xf>
    <xf numFmtId="0" fontId="37" fillId="16" borderId="85" xfId="0" applyFont="1" applyFill="1" applyBorder="1">
      <alignment vertical="center"/>
    </xf>
    <xf numFmtId="0" fontId="33" fillId="14" borderId="82" xfId="3" applyFont="1" applyFill="1" applyBorder="1" applyAlignment="1" applyProtection="1">
      <alignment horizontal="center" vertical="center"/>
    </xf>
    <xf numFmtId="184" fontId="22" fillId="5" borderId="8" xfId="2" applyNumberFormat="1" applyFont="1" applyFill="1" applyBorder="1" applyAlignment="1" applyProtection="1">
      <alignment horizontal="center" vertical="center"/>
      <protection locked="0"/>
    </xf>
    <xf numFmtId="184" fontId="22" fillId="5" borderId="7" xfId="2" applyNumberFormat="1" applyFont="1" applyFill="1" applyBorder="1" applyAlignment="1" applyProtection="1">
      <alignment horizontal="center" vertical="center"/>
      <protection locked="0"/>
    </xf>
    <xf numFmtId="184" fontId="22" fillId="5" borderId="6" xfId="2" applyNumberFormat="1" applyFont="1" applyFill="1" applyBorder="1" applyAlignment="1" applyProtection="1">
      <alignment horizontal="center" vertical="center"/>
      <protection locked="0"/>
    </xf>
    <xf numFmtId="0" fontId="37" fillId="16" borderId="79" xfId="0" applyFont="1" applyFill="1" applyBorder="1" applyAlignment="1">
      <alignment horizontal="center" vertical="center"/>
    </xf>
    <xf numFmtId="0" fontId="37" fillId="16" borderId="80" xfId="0" applyFont="1" applyFill="1" applyBorder="1" applyAlignment="1">
      <alignment horizontal="center" vertical="center"/>
    </xf>
    <xf numFmtId="0" fontId="37" fillId="16" borderId="81" xfId="0" applyFont="1" applyFill="1" applyBorder="1" applyAlignment="1">
      <alignment horizontal="center" vertical="center"/>
    </xf>
    <xf numFmtId="49" fontId="37" fillId="16" borderId="79" xfId="0" applyNumberFormat="1" applyFont="1" applyFill="1" applyBorder="1" applyAlignment="1">
      <alignment horizontal="center" vertical="center"/>
    </xf>
    <xf numFmtId="49" fontId="37" fillId="16" borderId="80" xfId="0" applyNumberFormat="1" applyFont="1" applyFill="1" applyBorder="1" applyAlignment="1">
      <alignment horizontal="center" vertical="center"/>
    </xf>
    <xf numFmtId="49" fontId="37" fillId="16" borderId="81" xfId="0" applyNumberFormat="1" applyFont="1" applyFill="1" applyBorder="1" applyAlignment="1">
      <alignment horizontal="center" vertical="center"/>
    </xf>
    <xf numFmtId="189" fontId="109" fillId="0" borderId="0" xfId="12" applyNumberFormat="1" applyFont="1" applyAlignment="1" applyProtection="1">
      <alignment horizontal="center" vertical="center"/>
    </xf>
    <xf numFmtId="0" fontId="109" fillId="0" borderId="0" xfId="2" applyFont="1" applyAlignment="1">
      <alignment horizontal="center" vertical="center"/>
    </xf>
    <xf numFmtId="0" fontId="109" fillId="0" borderId="0" xfId="2" applyFont="1" applyAlignment="1">
      <alignment horizontal="left" vertical="top" wrapText="1"/>
    </xf>
    <xf numFmtId="0" fontId="109" fillId="0" borderId="21" xfId="2" applyFont="1" applyBorder="1" applyAlignment="1">
      <alignment horizontal="left" vertical="top" wrapText="1"/>
    </xf>
    <xf numFmtId="184" fontId="109" fillId="0" borderId="23" xfId="2" applyNumberFormat="1" applyFont="1" applyBorder="1" applyAlignment="1">
      <alignment horizontal="right" vertical="center"/>
    </xf>
    <xf numFmtId="0" fontId="105" fillId="0" borderId="0" xfId="2" applyFont="1" applyAlignment="1">
      <alignment horizontal="center" vertical="top" wrapText="1"/>
    </xf>
    <xf numFmtId="0" fontId="105" fillId="0" borderId="0" xfId="2" applyFont="1" applyAlignment="1">
      <alignment horizontal="distributed" vertical="center" justifyLastLine="1"/>
    </xf>
    <xf numFmtId="185" fontId="109" fillId="0" borderId="0" xfId="2" applyNumberFormat="1" applyFont="1" applyAlignment="1">
      <alignment horizontal="center" vertical="center"/>
    </xf>
    <xf numFmtId="189" fontId="109" fillId="0" borderId="0" xfId="2" applyNumberFormat="1" applyFont="1" applyAlignment="1">
      <alignment horizontal="center" vertical="center"/>
    </xf>
    <xf numFmtId="185" fontId="109" fillId="0" borderId="0" xfId="2" applyNumberFormat="1" applyFont="1" applyAlignment="1">
      <alignment horizontal="center" vertical="center" shrinkToFit="1"/>
    </xf>
    <xf numFmtId="185" fontId="109" fillId="0" borderId="129" xfId="2" applyNumberFormat="1" applyFont="1" applyBorder="1" applyAlignment="1">
      <alignment horizontal="center" vertical="center" shrinkToFit="1"/>
    </xf>
    <xf numFmtId="184" fontId="109" fillId="0" borderId="0" xfId="2" applyNumberFormat="1" applyFont="1" applyAlignment="1">
      <alignment horizontal="center" vertical="center"/>
    </xf>
    <xf numFmtId="185" fontId="109" fillId="0" borderId="129" xfId="2" applyNumberFormat="1" applyFont="1" applyBorder="1" applyAlignment="1">
      <alignment horizontal="center" vertical="center"/>
    </xf>
    <xf numFmtId="0" fontId="109" fillId="0" borderId="22" xfId="2" applyFont="1" applyBorder="1" applyAlignment="1">
      <alignment horizontal="left" vertical="center" wrapText="1"/>
    </xf>
    <xf numFmtId="0" fontId="109" fillId="0" borderId="0" xfId="2" applyFont="1" applyAlignment="1">
      <alignment horizontal="left" vertical="center" wrapText="1"/>
    </xf>
    <xf numFmtId="0" fontId="109" fillId="0" borderId="21" xfId="2" applyFont="1" applyBorder="1" applyAlignment="1">
      <alignment horizontal="left" vertical="center" wrapText="1"/>
    </xf>
    <xf numFmtId="0" fontId="105" fillId="0" borderId="0" xfId="2" applyFont="1" applyAlignment="1">
      <alignment horizontal="center" vertical="center"/>
    </xf>
    <xf numFmtId="0" fontId="109" fillId="0" borderId="22" xfId="2" applyFont="1" applyBorder="1" applyAlignment="1">
      <alignment vertical="center" wrapText="1"/>
    </xf>
    <xf numFmtId="0" fontId="109" fillId="0" borderId="21" xfId="2" applyFont="1" applyBorder="1" applyAlignment="1">
      <alignment vertical="center" wrapText="1"/>
    </xf>
    <xf numFmtId="184" fontId="109" fillId="0" borderId="0" xfId="2" applyNumberFormat="1" applyFont="1" applyAlignment="1">
      <alignment horizontal="right" vertical="center"/>
    </xf>
    <xf numFmtId="187" fontId="109" fillId="0" borderId="0" xfId="2" applyNumberFormat="1" applyFont="1" applyAlignment="1">
      <alignment horizontal="right" vertical="center"/>
    </xf>
    <xf numFmtId="184" fontId="109" fillId="0" borderId="21" xfId="2" applyNumberFormat="1" applyFont="1" applyBorder="1" applyAlignment="1">
      <alignment horizontal="center" vertical="center"/>
    </xf>
    <xf numFmtId="0" fontId="109" fillId="0" borderId="87" xfId="2" applyFont="1" applyBorder="1" applyAlignment="1">
      <alignment horizontal="center" vertical="center"/>
    </xf>
    <xf numFmtId="185" fontId="105" fillId="0" borderId="0" xfId="2" applyNumberFormat="1" applyFont="1" applyAlignment="1">
      <alignment horizontal="center" vertical="center"/>
    </xf>
    <xf numFmtId="0" fontId="105" fillId="0" borderId="22" xfId="2" applyFont="1" applyBorder="1"/>
    <xf numFmtId="0" fontId="105" fillId="0" borderId="21" xfId="2" applyFont="1" applyBorder="1"/>
    <xf numFmtId="0" fontId="109" fillId="0" borderId="23" xfId="2" applyFont="1" applyBorder="1" applyAlignment="1">
      <alignment horizontal="right" vertical="center"/>
    </xf>
    <xf numFmtId="187" fontId="109" fillId="0" borderId="21" xfId="2" applyNumberFormat="1" applyFont="1" applyBorder="1" applyAlignment="1">
      <alignment horizontal="right" vertical="center"/>
    </xf>
    <xf numFmtId="185" fontId="109" fillId="0" borderId="22" xfId="2" applyNumberFormat="1" applyFont="1" applyBorder="1" applyAlignment="1">
      <alignment horizontal="center" vertical="center"/>
    </xf>
    <xf numFmtId="185" fontId="109" fillId="0" borderId="0" xfId="2" applyNumberFormat="1" applyFont="1" applyAlignment="1">
      <alignment horizontal="left" vertical="center"/>
    </xf>
    <xf numFmtId="185" fontId="109" fillId="0" borderId="22" xfId="2" applyNumberFormat="1" applyFont="1" applyBorder="1" applyAlignment="1">
      <alignment horizontal="left" vertical="center"/>
    </xf>
    <xf numFmtId="0" fontId="109" fillId="0" borderId="23" xfId="2" applyFont="1" applyBorder="1" applyAlignment="1">
      <alignment horizontal="center" vertical="center"/>
    </xf>
    <xf numFmtId="189" fontId="109" fillId="0" borderId="129" xfId="2" applyNumberFormat="1" applyFont="1" applyBorder="1" applyAlignment="1">
      <alignment horizontal="center" vertical="center"/>
    </xf>
    <xf numFmtId="0" fontId="109" fillId="0" borderId="21" xfId="2" applyFont="1" applyBorder="1" applyAlignment="1">
      <alignment horizontal="center" vertical="center"/>
    </xf>
    <xf numFmtId="0" fontId="109" fillId="0" borderId="0" xfId="2" applyFont="1" applyAlignment="1">
      <alignment horizontal="left" vertical="center"/>
    </xf>
    <xf numFmtId="183" fontId="109" fillId="0" borderId="0" xfId="2" applyNumberFormat="1" applyFont="1" applyAlignment="1">
      <alignment horizontal="center" vertical="center"/>
    </xf>
    <xf numFmtId="183" fontId="109" fillId="0" borderId="21" xfId="2" applyNumberFormat="1" applyFont="1" applyBorder="1" applyAlignment="1">
      <alignment horizontal="center" vertical="center"/>
    </xf>
    <xf numFmtId="187" fontId="109" fillId="0" borderId="0" xfId="2" applyNumberFormat="1" applyFont="1" applyAlignment="1">
      <alignment horizontal="center" vertical="center"/>
    </xf>
    <xf numFmtId="190" fontId="109" fillId="0" borderId="0" xfId="13" applyNumberFormat="1" applyFont="1" applyAlignment="1" applyProtection="1">
      <alignment horizontal="center" vertical="center"/>
    </xf>
    <xf numFmtId="189" fontId="109" fillId="0" borderId="0" xfId="13" applyNumberFormat="1" applyFont="1" applyAlignment="1" applyProtection="1">
      <alignment horizontal="center" vertical="center"/>
    </xf>
    <xf numFmtId="0" fontId="105" fillId="0" borderId="31" xfId="2" applyFont="1" applyBorder="1" applyAlignment="1">
      <alignment horizontal="center" vertical="center"/>
    </xf>
    <xf numFmtId="0" fontId="105" fillId="0" borderId="23" xfId="2" applyFont="1" applyBorder="1" applyAlignment="1">
      <alignment horizontal="center" vertical="center"/>
    </xf>
    <xf numFmtId="0" fontId="105" fillId="0" borderId="30" xfId="2" applyFont="1" applyBorder="1" applyAlignment="1">
      <alignment horizontal="center" vertical="center"/>
    </xf>
    <xf numFmtId="189" fontId="105" fillId="0" borderId="0" xfId="2" applyNumberFormat="1" applyFont="1" applyAlignment="1">
      <alignment horizontal="center" vertical="center"/>
    </xf>
    <xf numFmtId="0" fontId="109" fillId="0" borderId="22" xfId="2" applyFont="1" applyBorder="1" applyAlignment="1">
      <alignment horizontal="center" vertical="center"/>
    </xf>
    <xf numFmtId="185" fontId="109" fillId="0" borderId="0" xfId="2" applyNumberFormat="1" applyFont="1" applyAlignment="1">
      <alignment horizontal="left" vertical="center" shrinkToFit="1"/>
    </xf>
    <xf numFmtId="0" fontId="109" fillId="0" borderId="88" xfId="2" applyFont="1" applyBorder="1" applyAlignment="1">
      <alignment vertical="center" wrapText="1"/>
    </xf>
    <xf numFmtId="0" fontId="109" fillId="0" borderId="129" xfId="2" applyFont="1" applyBorder="1" applyAlignment="1">
      <alignment vertical="center" wrapText="1"/>
    </xf>
    <xf numFmtId="185" fontId="109" fillId="0" borderId="0" xfId="2" applyNumberFormat="1" applyFont="1" applyAlignment="1">
      <alignment vertical="center" wrapText="1"/>
    </xf>
    <xf numFmtId="0" fontId="108" fillId="0" borderId="29" xfId="2" applyFont="1" applyBorder="1" applyAlignment="1">
      <alignment horizontal="center" vertical="center"/>
    </xf>
    <xf numFmtId="0" fontId="108" fillId="0" borderId="22" xfId="2" applyFont="1" applyBorder="1" applyAlignment="1">
      <alignment horizontal="center" vertical="center"/>
    </xf>
    <xf numFmtId="0" fontId="108" fillId="0" borderId="28" xfId="2" applyFont="1" applyBorder="1" applyAlignment="1">
      <alignment horizontal="center" vertical="center"/>
    </xf>
    <xf numFmtId="0" fontId="108" fillId="0" borderId="27" xfId="2" applyFont="1" applyBorder="1" applyAlignment="1">
      <alignment horizontal="center" vertical="center"/>
    </xf>
    <xf numFmtId="0" fontId="108" fillId="0" borderId="0" xfId="2" applyFont="1" applyAlignment="1">
      <alignment horizontal="center" vertical="center"/>
    </xf>
    <xf numFmtId="0" fontId="108" fillId="0" borderId="26" xfId="2" applyFont="1" applyBorder="1" applyAlignment="1">
      <alignment horizontal="center" vertical="center"/>
    </xf>
    <xf numFmtId="0" fontId="108" fillId="0" borderId="25" xfId="2" applyFont="1" applyBorder="1" applyAlignment="1">
      <alignment horizontal="center" vertical="center"/>
    </xf>
    <xf numFmtId="0" fontId="108" fillId="0" borderId="21" xfId="2" applyFont="1" applyBorder="1" applyAlignment="1">
      <alignment horizontal="center" vertical="center"/>
    </xf>
    <xf numFmtId="0" fontId="108" fillId="0" borderId="24" xfId="2" applyFont="1" applyBorder="1" applyAlignment="1">
      <alignment horizontal="center" vertical="center"/>
    </xf>
    <xf numFmtId="185" fontId="109" fillId="0" borderId="0" xfId="2" applyNumberFormat="1" applyFont="1" applyAlignment="1">
      <alignment horizontal="left" vertical="center" wrapText="1"/>
    </xf>
    <xf numFmtId="185" fontId="109" fillId="0" borderId="0" xfId="2" applyNumberFormat="1" applyFont="1" applyAlignment="1">
      <alignment vertical="center"/>
    </xf>
    <xf numFmtId="0" fontId="105" fillId="0" borderId="0" xfId="2" applyFont="1"/>
    <xf numFmtId="179" fontId="109" fillId="0" borderId="21" xfId="2" applyNumberFormat="1" applyFont="1" applyBorder="1" applyAlignment="1">
      <alignment vertical="center"/>
    </xf>
    <xf numFmtId="179" fontId="105" fillId="0" borderId="21" xfId="2" applyNumberFormat="1" applyFont="1" applyBorder="1" applyAlignment="1">
      <alignment vertical="center"/>
    </xf>
    <xf numFmtId="179" fontId="109" fillId="0" borderId="0" xfId="2" applyNumberFormat="1" applyFont="1" applyAlignment="1">
      <alignment vertical="center"/>
    </xf>
    <xf numFmtId="179" fontId="105" fillId="0" borderId="0" xfId="2" applyNumberFormat="1" applyFont="1" applyAlignment="1">
      <alignment vertical="center"/>
    </xf>
    <xf numFmtId="0" fontId="124" fillId="0" borderId="0" xfId="2" applyFont="1" applyAlignment="1">
      <alignment horizontal="center" vertical="center"/>
    </xf>
    <xf numFmtId="0" fontId="109" fillId="0" borderId="21" xfId="2" applyFont="1" applyBorder="1" applyAlignment="1">
      <alignment vertical="center"/>
    </xf>
    <xf numFmtId="182" fontId="105" fillId="0" borderId="0" xfId="2" applyNumberFormat="1" applyFont="1" applyAlignment="1">
      <alignment horizontal="center" vertical="center"/>
    </xf>
    <xf numFmtId="0" fontId="105" fillId="0" borderId="29" xfId="2" applyFont="1" applyBorder="1" applyAlignment="1">
      <alignment vertical="center" shrinkToFit="1"/>
    </xf>
    <xf numFmtId="0" fontId="105" fillId="0" borderId="22" xfId="2" applyFont="1" applyBorder="1" applyAlignment="1">
      <alignment vertical="center" shrinkToFit="1"/>
    </xf>
    <xf numFmtId="0" fontId="105" fillId="0" borderId="28" xfId="2" applyFont="1" applyBorder="1" applyAlignment="1">
      <alignment vertical="center" shrinkToFit="1"/>
    </xf>
    <xf numFmtId="185" fontId="109" fillId="0" borderId="129" xfId="2" applyNumberFormat="1" applyFont="1" applyBorder="1" applyAlignment="1">
      <alignment horizontal="left" vertical="center" wrapText="1"/>
    </xf>
    <xf numFmtId="0" fontId="105" fillId="0" borderId="0" xfId="2" applyFont="1" applyAlignment="1">
      <alignment horizontal="left" vertical="center" wrapText="1"/>
    </xf>
    <xf numFmtId="185" fontId="109" fillId="0" borderId="21" xfId="2" applyNumberFormat="1" applyFont="1" applyBorder="1" applyAlignment="1">
      <alignment horizontal="left" vertical="center" wrapText="1"/>
    </xf>
    <xf numFmtId="0" fontId="105" fillId="0" borderId="29" xfId="2" applyFont="1" applyBorder="1" applyAlignment="1">
      <alignment vertical="center" wrapText="1"/>
    </xf>
    <xf numFmtId="0" fontId="105" fillId="0" borderId="22" xfId="2" applyFont="1" applyBorder="1" applyAlignment="1">
      <alignment vertical="center" wrapText="1"/>
    </xf>
    <xf numFmtId="0" fontId="105" fillId="0" borderId="28" xfId="2" applyFont="1" applyBorder="1" applyAlignment="1">
      <alignment vertical="center" wrapText="1"/>
    </xf>
    <xf numFmtId="0" fontId="105" fillId="0" borderId="27" xfId="2" applyFont="1" applyBorder="1" applyAlignment="1">
      <alignment vertical="center" wrapText="1"/>
    </xf>
    <xf numFmtId="0" fontId="105" fillId="0" borderId="0" xfId="2" applyFont="1" applyAlignment="1">
      <alignment vertical="center" wrapText="1"/>
    </xf>
    <xf numFmtId="0" fontId="105" fillId="0" borderId="26" xfId="2" applyFont="1" applyBorder="1" applyAlignment="1">
      <alignment vertical="center" wrapText="1"/>
    </xf>
    <xf numFmtId="0" fontId="109" fillId="0" borderId="88" xfId="2" applyFont="1" applyBorder="1" applyAlignment="1" applyProtection="1">
      <alignment vertical="center" wrapText="1"/>
      <protection locked="0"/>
    </xf>
    <xf numFmtId="0" fontId="109" fillId="0" borderId="21" xfId="2" applyFont="1" applyBorder="1" applyAlignment="1" applyProtection="1">
      <alignment vertical="center" wrapText="1"/>
      <protection locked="0"/>
    </xf>
    <xf numFmtId="179" fontId="109" fillId="0" borderId="23" xfId="2" applyNumberFormat="1" applyFont="1" applyBorder="1" applyAlignment="1">
      <alignment horizontal="right" vertical="center"/>
    </xf>
    <xf numFmtId="185" fontId="109" fillId="0" borderId="0" xfId="2" applyNumberFormat="1" applyFont="1" applyAlignment="1">
      <alignment vertical="center" shrinkToFit="1"/>
    </xf>
    <xf numFmtId="0" fontId="112" fillId="0" borderId="0" xfId="0" applyFont="1" applyAlignment="1">
      <alignment horizontal="center" vertical="center"/>
    </xf>
    <xf numFmtId="185" fontId="109" fillId="0" borderId="22" xfId="2" applyNumberFormat="1" applyFont="1" applyBorder="1" applyAlignment="1">
      <alignment horizontal="left" vertical="center" wrapText="1"/>
    </xf>
    <xf numFmtId="185" fontId="105" fillId="0" borderId="0" xfId="2" applyNumberFormat="1" applyFont="1" applyAlignment="1">
      <alignment vertical="center" shrinkToFit="1"/>
    </xf>
    <xf numFmtId="186" fontId="109" fillId="0" borderId="0" xfId="2" applyNumberFormat="1" applyFont="1" applyAlignment="1">
      <alignment horizontal="center" vertical="center"/>
    </xf>
    <xf numFmtId="185" fontId="109" fillId="0" borderId="21" xfId="2" applyNumberFormat="1" applyFont="1" applyBorder="1" applyAlignment="1">
      <alignment horizontal="left" vertical="top" wrapText="1"/>
    </xf>
    <xf numFmtId="190" fontId="109" fillId="0" borderId="87" xfId="13" applyNumberFormat="1" applyFont="1" applyBorder="1" applyAlignment="1" applyProtection="1">
      <alignment horizontal="center" vertical="center"/>
      <protection locked="0"/>
    </xf>
    <xf numFmtId="184" fontId="109" fillId="0" borderId="0" xfId="2" applyNumberFormat="1" applyFont="1" applyAlignment="1" applyProtection="1">
      <alignment horizontal="right" vertical="center"/>
      <protection locked="0"/>
    </xf>
    <xf numFmtId="179" fontId="109" fillId="0" borderId="0" xfId="2" applyNumberFormat="1" applyFont="1" applyAlignment="1">
      <alignment horizontal="right" vertical="center"/>
    </xf>
    <xf numFmtId="0" fontId="109" fillId="0" borderId="0" xfId="2" applyFont="1" applyAlignment="1" applyProtection="1">
      <alignment horizontal="right" vertical="center"/>
      <protection locked="0"/>
    </xf>
    <xf numFmtId="189" fontId="109" fillId="0" borderId="129" xfId="12" applyNumberFormat="1" applyFont="1" applyBorder="1" applyAlignment="1" applyProtection="1">
      <alignment horizontal="center" vertical="center"/>
    </xf>
    <xf numFmtId="185" fontId="109" fillId="0" borderId="23" xfId="2" applyNumberFormat="1" applyFont="1" applyBorder="1" applyAlignment="1">
      <alignment horizontal="center" vertical="center"/>
    </xf>
    <xf numFmtId="0" fontId="105" fillId="0" borderId="21" xfId="2" applyFont="1" applyBorder="1" applyAlignment="1">
      <alignment wrapText="1"/>
    </xf>
    <xf numFmtId="0" fontId="109" fillId="0" borderId="87" xfId="2" applyFont="1" applyBorder="1" applyAlignment="1">
      <alignment horizontal="right" vertical="center"/>
    </xf>
    <xf numFmtId="0" fontId="105" fillId="0" borderId="21" xfId="2" applyFont="1" applyBorder="1" applyAlignment="1">
      <alignment vertical="center" wrapText="1"/>
    </xf>
    <xf numFmtId="177" fontId="109" fillId="0" borderId="0" xfId="2" applyNumberFormat="1" applyFont="1" applyAlignment="1">
      <alignment horizontal="right" vertical="center"/>
    </xf>
    <xf numFmtId="180" fontId="109" fillId="0" borderId="23" xfId="2" applyNumberFormat="1" applyFont="1" applyBorder="1" applyAlignment="1">
      <alignment horizontal="right" vertical="center"/>
    </xf>
    <xf numFmtId="180" fontId="109" fillId="0" borderId="0" xfId="2" applyNumberFormat="1" applyFont="1" applyAlignment="1">
      <alignment horizontal="right" vertical="center"/>
    </xf>
    <xf numFmtId="0" fontId="109" fillId="0" borderId="23" xfId="2" applyFont="1" applyBorder="1" applyAlignment="1">
      <alignment vertical="center" wrapText="1"/>
    </xf>
    <xf numFmtId="187" fontId="109" fillId="0" borderId="21" xfId="2" applyNumberFormat="1" applyFont="1" applyBorder="1" applyAlignment="1">
      <alignment horizontal="center" vertical="center"/>
    </xf>
    <xf numFmtId="185" fontId="109" fillId="0" borderId="23" xfId="2" applyNumberFormat="1" applyFont="1" applyBorder="1" applyAlignment="1">
      <alignment vertical="center" wrapText="1"/>
    </xf>
    <xf numFmtId="177" fontId="109" fillId="0" borderId="21" xfId="2" applyNumberFormat="1" applyFont="1" applyBorder="1" applyAlignment="1">
      <alignment horizontal="right" vertical="center"/>
    </xf>
    <xf numFmtId="187" fontId="109" fillId="0" borderId="129" xfId="2" applyNumberFormat="1" applyFont="1" applyBorder="1" applyAlignment="1">
      <alignment horizontal="center" vertical="center"/>
    </xf>
    <xf numFmtId="177" fontId="109" fillId="0" borderId="87" xfId="2" applyNumberFormat="1" applyFont="1" applyBorder="1" applyAlignment="1" applyProtection="1">
      <alignment horizontal="right" vertical="center"/>
      <protection locked="0"/>
    </xf>
    <xf numFmtId="0" fontId="112" fillId="0" borderId="87" xfId="0" applyFont="1" applyBorder="1" applyAlignment="1">
      <alignment horizontal="center" vertical="center"/>
    </xf>
    <xf numFmtId="0" fontId="119" fillId="18" borderId="82" xfId="3" applyFont="1" applyFill="1" applyBorder="1" applyAlignment="1" applyProtection="1">
      <alignment horizontal="center" vertical="center"/>
    </xf>
    <xf numFmtId="0" fontId="120" fillId="18" borderId="82" xfId="3" applyFont="1" applyFill="1" applyBorder="1" applyAlignment="1" applyProtection="1">
      <alignment horizontal="center" vertical="center"/>
    </xf>
    <xf numFmtId="49" fontId="112" fillId="0" borderId="0" xfId="0" applyNumberFormat="1" applyFont="1" applyAlignment="1">
      <alignment horizontal="center" vertical="center"/>
    </xf>
    <xf numFmtId="187" fontId="109" fillId="0" borderId="87" xfId="2" applyNumberFormat="1" applyFont="1" applyBorder="1" applyAlignment="1" applyProtection="1">
      <alignment horizontal="right" vertical="center"/>
      <protection locked="0"/>
    </xf>
    <xf numFmtId="180" fontId="109" fillId="0" borderId="0" xfId="2" applyNumberFormat="1" applyFont="1" applyAlignment="1" applyProtection="1">
      <alignment horizontal="right" vertical="center"/>
      <protection locked="0"/>
    </xf>
    <xf numFmtId="0" fontId="106" fillId="4" borderId="12" xfId="3" applyFont="1" applyFill="1" applyBorder="1" applyAlignment="1" applyProtection="1">
      <alignment horizontal="center" vertical="center"/>
      <protection locked="0"/>
    </xf>
    <xf numFmtId="0" fontId="109" fillId="0" borderId="0" xfId="8" applyFont="1" applyProtection="1">
      <alignment vertical="center"/>
      <protection locked="0"/>
    </xf>
    <xf numFmtId="0" fontId="109" fillId="0" borderId="88" xfId="2" applyFont="1" applyBorder="1" applyAlignment="1">
      <alignment horizontal="left" vertical="center"/>
    </xf>
    <xf numFmtId="0" fontId="109" fillId="0" borderId="23" xfId="2" applyFont="1" applyBorder="1" applyAlignment="1">
      <alignment horizontal="left" vertical="center" wrapText="1"/>
    </xf>
    <xf numFmtId="0" fontId="109" fillId="0" borderId="0" xfId="2" applyFont="1" applyAlignment="1">
      <alignment vertical="top" wrapText="1"/>
    </xf>
    <xf numFmtId="0" fontId="109" fillId="0" borderId="21" xfId="2" applyFont="1" applyBorder="1" applyAlignment="1">
      <alignment vertical="top" wrapText="1"/>
    </xf>
    <xf numFmtId="0" fontId="105" fillId="0" borderId="35" xfId="2" applyFont="1" applyBorder="1" applyAlignment="1">
      <alignment horizontal="center" vertical="center" textRotation="255"/>
    </xf>
    <xf numFmtId="0" fontId="105" fillId="0" borderId="34" xfId="2" applyFont="1" applyBorder="1" applyAlignment="1">
      <alignment horizontal="center" vertical="center" textRotation="255"/>
    </xf>
    <xf numFmtId="0" fontId="105" fillId="0" borderId="33" xfId="2" applyFont="1" applyBorder="1"/>
    <xf numFmtId="0" fontId="105" fillId="0" borderId="29" xfId="2" applyFont="1" applyBorder="1" applyAlignment="1">
      <alignment horizontal="center" vertical="center"/>
    </xf>
    <xf numFmtId="0" fontId="105" fillId="0" borderId="28" xfId="2" applyFont="1" applyBorder="1"/>
    <xf numFmtId="0" fontId="105" fillId="0" borderId="25" xfId="2" applyFont="1" applyBorder="1"/>
    <xf numFmtId="0" fontId="105" fillId="0" borderId="24" xfId="2" applyFont="1" applyBorder="1"/>
    <xf numFmtId="0" fontId="108" fillId="0" borderId="0" xfId="2" applyFont="1" applyAlignment="1">
      <alignment horizontal="justify" vertical="top" wrapText="1"/>
    </xf>
    <xf numFmtId="0" fontId="108" fillId="0" borderId="26" xfId="2" applyFont="1" applyBorder="1" applyAlignment="1">
      <alignment horizontal="justify" vertical="top" wrapText="1"/>
    </xf>
    <xf numFmtId="0" fontId="106" fillId="4" borderId="12" xfId="3" applyFont="1" applyFill="1" applyBorder="1" applyAlignment="1" applyProtection="1">
      <alignment vertical="center"/>
      <protection locked="0"/>
    </xf>
    <xf numFmtId="0" fontId="105" fillId="0" borderId="12" xfId="2" applyFont="1" applyBorder="1"/>
    <xf numFmtId="49" fontId="109" fillId="0" borderId="88" xfId="2" applyNumberFormat="1" applyFont="1" applyBorder="1" applyAlignment="1">
      <alignment vertical="center" wrapText="1"/>
    </xf>
    <xf numFmtId="49" fontId="109" fillId="0" borderId="0" xfId="2" applyNumberFormat="1" applyFont="1" applyAlignment="1">
      <alignment vertical="center" wrapText="1"/>
    </xf>
    <xf numFmtId="49" fontId="109" fillId="0" borderId="129" xfId="2" applyNumberFormat="1" applyFont="1" applyBorder="1" applyAlignment="1">
      <alignment vertical="center" wrapText="1"/>
    </xf>
    <xf numFmtId="49" fontId="105" fillId="0" borderId="21" xfId="2" applyNumberFormat="1" applyFont="1" applyBorder="1" applyAlignment="1">
      <alignment horizontal="distributed" vertical="center"/>
    </xf>
    <xf numFmtId="0" fontId="105" fillId="0" borderId="0" xfId="2" applyFont="1" applyAlignment="1" applyProtection="1">
      <alignment vertical="center" wrapText="1"/>
      <protection locked="0"/>
    </xf>
    <xf numFmtId="0" fontId="105" fillId="0" borderId="21" xfId="2" applyFont="1" applyBorder="1" applyAlignment="1" applyProtection="1">
      <alignment vertical="center" wrapText="1"/>
      <protection locked="0"/>
    </xf>
    <xf numFmtId="0" fontId="109" fillId="0" borderId="0" xfId="2" applyFont="1" applyAlignment="1">
      <alignment vertical="center" wrapText="1"/>
    </xf>
    <xf numFmtId="0" fontId="109" fillId="0" borderId="0" xfId="7" applyFont="1" applyProtection="1">
      <alignment vertical="center"/>
      <protection locked="0"/>
    </xf>
    <xf numFmtId="0" fontId="134" fillId="0" borderId="88" xfId="17" applyFont="1" applyBorder="1" applyAlignment="1">
      <alignment horizontal="left" vertical="center"/>
    </xf>
    <xf numFmtId="0" fontId="134" fillId="0" borderId="163" xfId="17" applyFont="1" applyBorder="1" applyAlignment="1">
      <alignment horizontal="left" vertical="center"/>
    </xf>
    <xf numFmtId="0" fontId="134" fillId="0" borderId="162" xfId="17" applyFont="1" applyBorder="1" applyAlignment="1">
      <alignment horizontal="left" vertical="center"/>
    </xf>
    <xf numFmtId="0" fontId="134" fillId="0" borderId="161" xfId="17" applyFont="1" applyBorder="1" applyAlignment="1">
      <alignment horizontal="left" vertical="center"/>
    </xf>
    <xf numFmtId="0" fontId="134" fillId="0" borderId="160" xfId="17" applyFont="1" applyBorder="1" applyAlignment="1">
      <alignment horizontal="left" vertical="center"/>
    </xf>
    <xf numFmtId="0" fontId="134" fillId="0" borderId="161" xfId="17" applyFont="1" applyBorder="1" applyAlignment="1">
      <alignment horizontal="center" vertical="center"/>
    </xf>
    <xf numFmtId="194" fontId="134" fillId="0" borderId="129" xfId="17" applyNumberFormat="1" applyFont="1" applyBorder="1" applyAlignment="1" applyProtection="1">
      <alignment horizontal="center" vertical="center" shrinkToFit="1"/>
      <protection locked="0"/>
    </xf>
    <xf numFmtId="0" fontId="134" fillId="0" borderId="129" xfId="17" applyFont="1" applyBorder="1" applyAlignment="1" applyProtection="1">
      <alignment horizontal="center" vertical="center" wrapText="1"/>
      <protection locked="0"/>
    </xf>
    <xf numFmtId="0" fontId="134" fillId="0" borderId="157" xfId="17" applyFont="1" applyBorder="1" applyAlignment="1" applyProtection="1">
      <alignment horizontal="center" vertical="center" wrapText="1"/>
      <protection locked="0"/>
    </xf>
    <xf numFmtId="189" fontId="134" fillId="0" borderId="161" xfId="17" applyNumberFormat="1" applyFont="1" applyBorder="1" applyAlignment="1" applyProtection="1">
      <alignment horizontal="center" vertical="center" shrinkToFit="1"/>
      <protection locked="0"/>
    </xf>
    <xf numFmtId="189" fontId="134" fillId="0" borderId="167" xfId="17" applyNumberFormat="1" applyFont="1" applyBorder="1" applyAlignment="1" applyProtection="1">
      <alignment horizontal="center" vertical="center" shrinkToFit="1"/>
      <protection locked="0"/>
    </xf>
    <xf numFmtId="189" fontId="134" fillId="0" borderId="162" xfId="17" applyNumberFormat="1" applyFont="1" applyBorder="1" applyAlignment="1" applyProtection="1">
      <alignment horizontal="left" vertical="center" shrinkToFit="1"/>
      <protection locked="0"/>
    </xf>
    <xf numFmtId="189" fontId="134" fillId="0" borderId="161" xfId="17" applyNumberFormat="1" applyFont="1" applyBorder="1" applyAlignment="1" applyProtection="1">
      <alignment horizontal="left" vertical="center" shrinkToFit="1"/>
      <protection locked="0"/>
    </xf>
    <xf numFmtId="189" fontId="134" fillId="0" borderId="160" xfId="17" applyNumberFormat="1" applyFont="1" applyBorder="1" applyAlignment="1" applyProtection="1">
      <alignment horizontal="left" vertical="center" shrinkToFit="1"/>
      <protection locked="0"/>
    </xf>
    <xf numFmtId="0" fontId="134" fillId="0" borderId="166" xfId="17" applyFont="1" applyBorder="1" applyAlignment="1">
      <alignment horizontal="center" vertical="center"/>
    </xf>
    <xf numFmtId="0" fontId="134" fillId="0" borderId="88" xfId="17" applyFont="1" applyBorder="1" applyAlignment="1">
      <alignment horizontal="center" vertical="center"/>
    </xf>
    <xf numFmtId="0" fontId="134" fillId="0" borderId="171" xfId="17" applyFont="1" applyBorder="1" applyAlignment="1">
      <alignment horizontal="center" vertical="center"/>
    </xf>
    <xf numFmtId="0" fontId="134" fillId="0" borderId="169" xfId="17" applyFont="1" applyBorder="1" applyAlignment="1">
      <alignment horizontal="center" vertical="center"/>
    </xf>
    <xf numFmtId="0" fontId="134" fillId="0" borderId="129" xfId="17" applyFont="1" applyBorder="1" applyAlignment="1">
      <alignment horizontal="center" vertical="center"/>
    </xf>
    <xf numFmtId="0" fontId="134" fillId="0" borderId="170" xfId="17" applyFont="1" applyBorder="1" applyAlignment="1">
      <alignment horizontal="center" vertical="center"/>
    </xf>
    <xf numFmtId="0" fontId="134" fillId="0" borderId="163" xfId="17" applyFont="1" applyBorder="1" applyAlignment="1">
      <alignment horizontal="center" vertical="center"/>
    </xf>
    <xf numFmtId="0" fontId="134" fillId="0" borderId="157" xfId="17" applyFont="1" applyBorder="1" applyAlignment="1">
      <alignment horizontal="center" vertical="center"/>
    </xf>
    <xf numFmtId="0" fontId="134" fillId="0" borderId="162" xfId="17" applyFont="1" applyBorder="1" applyAlignment="1">
      <alignment horizontal="center" vertical="center"/>
    </xf>
    <xf numFmtId="0" fontId="134" fillId="0" borderId="164" xfId="17" applyFont="1" applyBorder="1" applyAlignment="1">
      <alignment horizontal="left" vertical="center" wrapText="1"/>
    </xf>
    <xf numFmtId="0" fontId="134" fillId="0" borderId="88" xfId="17" applyFont="1" applyBorder="1" applyAlignment="1">
      <alignment horizontal="left" vertical="center" wrapText="1"/>
    </xf>
    <xf numFmtId="0" fontId="134" fillId="0" borderId="163" xfId="17" applyFont="1" applyBorder="1" applyAlignment="1">
      <alignment horizontal="left" vertical="center" wrapText="1"/>
    </xf>
    <xf numFmtId="0" fontId="134" fillId="0" borderId="161" xfId="17" applyFont="1" applyBorder="1" applyAlignment="1">
      <alignment horizontal="left" vertical="center" shrinkToFit="1"/>
    </xf>
    <xf numFmtId="0" fontId="134" fillId="0" borderId="0" xfId="17" applyFont="1" applyAlignment="1">
      <alignment horizontal="center" vertical="center"/>
    </xf>
    <xf numFmtId="0" fontId="134" fillId="0" borderId="162" xfId="17" applyFont="1" applyBorder="1" applyAlignment="1">
      <alignment horizontal="left" vertical="center" shrinkToFit="1"/>
    </xf>
    <xf numFmtId="0" fontId="134" fillId="0" borderId="160" xfId="17" applyFont="1" applyBorder="1" applyAlignment="1">
      <alignment horizontal="left" vertical="center" shrinkToFit="1"/>
    </xf>
    <xf numFmtId="194" fontId="134" fillId="0" borderId="88" xfId="17" applyNumberFormat="1" applyFont="1" applyBorder="1" applyAlignment="1" applyProtection="1">
      <alignment horizontal="center" vertical="center" shrinkToFit="1"/>
      <protection locked="0"/>
    </xf>
    <xf numFmtId="0" fontId="134" fillId="0" borderId="165" xfId="17" applyFont="1" applyBorder="1" applyAlignment="1">
      <alignment horizontal="center" vertical="center"/>
    </xf>
    <xf numFmtId="176" fontId="134" fillId="0" borderId="161" xfId="17" applyNumberFormat="1" applyFont="1" applyBorder="1" applyAlignment="1" applyProtection="1">
      <alignment horizontal="center" vertical="center"/>
      <protection locked="0"/>
    </xf>
    <xf numFmtId="176" fontId="134" fillId="0" borderId="162" xfId="17" applyNumberFormat="1" applyFont="1" applyBorder="1" applyAlignment="1" applyProtection="1">
      <alignment horizontal="center" vertical="center"/>
      <protection locked="0"/>
    </xf>
    <xf numFmtId="176" fontId="134" fillId="0" borderId="160" xfId="17" applyNumberFormat="1" applyFont="1" applyBorder="1" applyAlignment="1" applyProtection="1">
      <alignment horizontal="center" vertical="center"/>
      <protection locked="0"/>
    </xf>
    <xf numFmtId="0" fontId="134" fillId="0" borderId="161" xfId="17" applyFont="1" applyBorder="1" applyAlignment="1" applyProtection="1">
      <alignment horizontal="center" vertical="center" wrapText="1"/>
      <protection locked="0"/>
    </xf>
    <xf numFmtId="0" fontId="134" fillId="0" borderId="160" xfId="17" applyFont="1" applyBorder="1" applyAlignment="1" applyProtection="1">
      <alignment horizontal="center" vertical="center" wrapText="1"/>
      <protection locked="0"/>
    </xf>
    <xf numFmtId="0" fontId="134" fillId="0" borderId="158" xfId="17" applyFont="1" applyBorder="1" applyAlignment="1">
      <alignment horizontal="left" vertical="center" wrapText="1"/>
    </xf>
    <xf numFmtId="0" fontId="134" fillId="0" borderId="129" xfId="17" applyFont="1" applyBorder="1" applyAlignment="1">
      <alignment horizontal="left" vertical="center" wrapText="1"/>
    </xf>
    <xf numFmtId="0" fontId="134" fillId="0" borderId="157" xfId="17" applyFont="1" applyBorder="1" applyAlignment="1">
      <alignment horizontal="left" vertical="center" wrapText="1"/>
    </xf>
    <xf numFmtId="194" fontId="134" fillId="0" borderId="161" xfId="17" applyNumberFormat="1" applyFont="1" applyBorder="1" applyAlignment="1" applyProtection="1">
      <alignment horizontal="center" vertical="center" shrinkToFit="1"/>
      <protection locked="0"/>
    </xf>
    <xf numFmtId="0" fontId="134" fillId="0" borderId="164" xfId="17" applyFont="1" applyBorder="1" applyAlignment="1">
      <alignment horizontal="left" vertical="center"/>
    </xf>
    <xf numFmtId="0" fontId="134" fillId="0" borderId="158" xfId="17" applyFont="1" applyBorder="1" applyAlignment="1">
      <alignment horizontal="left" vertical="center"/>
    </xf>
    <xf numFmtId="0" fontId="134" fillId="0" borderId="129" xfId="17" applyFont="1" applyBorder="1" applyAlignment="1">
      <alignment horizontal="left" vertical="center"/>
    </xf>
    <xf numFmtId="0" fontId="134" fillId="0" borderId="157" xfId="17" applyFont="1" applyBorder="1" applyAlignment="1">
      <alignment horizontal="left" vertical="center"/>
    </xf>
    <xf numFmtId="0" fontId="134" fillId="0" borderId="158" xfId="17" applyFont="1" applyBorder="1" applyAlignment="1" applyProtection="1">
      <alignment horizontal="center" vertical="center" wrapText="1"/>
      <protection locked="0"/>
    </xf>
    <xf numFmtId="0" fontId="134" fillId="0" borderId="164" xfId="17" applyFont="1" applyBorder="1" applyAlignment="1">
      <alignment horizontal="left" vertical="center" shrinkToFit="1"/>
    </xf>
    <xf numFmtId="0" fontId="134" fillId="0" borderId="88" xfId="17" applyFont="1" applyBorder="1" applyAlignment="1">
      <alignment horizontal="left" vertical="center" shrinkToFit="1"/>
    </xf>
    <xf numFmtId="0" fontId="134" fillId="0" borderId="163" xfId="17" applyFont="1" applyBorder="1" applyAlignment="1">
      <alignment horizontal="left" vertical="center" shrinkToFit="1"/>
    </xf>
    <xf numFmtId="0" fontId="134" fillId="0" borderId="158" xfId="17" applyFont="1" applyBorder="1" applyAlignment="1">
      <alignment horizontal="left" vertical="center" shrinkToFit="1"/>
    </xf>
    <xf numFmtId="0" fontId="134" fillId="0" borderId="129" xfId="17" applyFont="1" applyBorder="1" applyAlignment="1">
      <alignment horizontal="left" vertical="center" shrinkToFit="1"/>
    </xf>
    <xf numFmtId="0" fontId="134" fillId="0" borderId="157" xfId="17" applyFont="1" applyBorder="1" applyAlignment="1">
      <alignment horizontal="left" vertical="center" shrinkToFit="1"/>
    </xf>
    <xf numFmtId="189" fontId="134" fillId="0" borderId="162" xfId="17" applyNumberFormat="1" applyFont="1" applyBorder="1" applyAlignment="1" applyProtection="1">
      <alignment horizontal="center" vertical="center" shrinkToFit="1"/>
      <protection locked="0"/>
    </xf>
    <xf numFmtId="189" fontId="134" fillId="0" borderId="160" xfId="17" applyNumberFormat="1" applyFont="1" applyBorder="1" applyAlignment="1" applyProtection="1">
      <alignment horizontal="center" vertical="center" shrinkToFit="1"/>
      <protection locked="0"/>
    </xf>
    <xf numFmtId="0" fontId="134" fillId="0" borderId="168" xfId="17" applyFont="1" applyBorder="1" applyAlignment="1">
      <alignment horizontal="left" vertical="center" wrapText="1"/>
    </xf>
    <xf numFmtId="0" fontId="134" fillId="0" borderId="162" xfId="17" applyFont="1" applyBorder="1" applyAlignment="1" applyProtection="1">
      <alignment horizontal="center" vertical="center" shrinkToFit="1"/>
      <protection locked="0"/>
    </xf>
    <xf numFmtId="0" fontId="134" fillId="0" borderId="161" xfId="17" applyFont="1" applyBorder="1" applyAlignment="1" applyProtection="1">
      <alignment horizontal="center" vertical="center" shrinkToFit="1"/>
      <protection locked="0"/>
    </xf>
    <xf numFmtId="0" fontId="134" fillId="0" borderId="160" xfId="17" applyFont="1" applyBorder="1" applyAlignment="1" applyProtection="1">
      <alignment horizontal="center" vertical="center" shrinkToFit="1"/>
      <protection locked="0"/>
    </xf>
    <xf numFmtId="187" fontId="134" fillId="0" borderId="162" xfId="17" applyNumberFormat="1" applyFont="1" applyBorder="1" applyAlignment="1" applyProtection="1">
      <alignment horizontal="center" vertical="center" shrinkToFit="1"/>
      <protection locked="0"/>
    </xf>
    <xf numFmtId="187" fontId="134" fillId="0" borderId="161" xfId="17" applyNumberFormat="1" applyFont="1" applyBorder="1" applyAlignment="1" applyProtection="1">
      <alignment horizontal="center" vertical="center" shrinkToFit="1"/>
      <protection locked="0"/>
    </xf>
    <xf numFmtId="0" fontId="134" fillId="0" borderId="160" xfId="17" applyFont="1" applyBorder="1" applyAlignment="1">
      <alignment horizontal="center" vertical="center"/>
    </xf>
    <xf numFmtId="194" fontId="134" fillId="0" borderId="162" xfId="17" applyNumberFormat="1" applyFont="1" applyBorder="1" applyAlignment="1" applyProtection="1">
      <alignment horizontal="center" vertical="center" shrinkToFit="1"/>
      <protection locked="0"/>
    </xf>
    <xf numFmtId="0" fontId="134" fillId="0" borderId="167" xfId="17" applyFont="1" applyBorder="1" applyAlignment="1">
      <alignment horizontal="left" vertical="center"/>
    </xf>
    <xf numFmtId="0" fontId="133" fillId="0" borderId="0" xfId="17" applyFont="1" applyAlignment="1" applyProtection="1">
      <alignment horizontal="center" vertical="center" shrinkToFit="1"/>
      <protection locked="0"/>
    </xf>
    <xf numFmtId="0" fontId="133" fillId="0" borderId="178" xfId="17" applyFont="1" applyBorder="1" applyAlignment="1" applyProtection="1">
      <alignment horizontal="center" vertical="center" shrinkToFit="1"/>
      <protection locked="0"/>
    </xf>
    <xf numFmtId="0" fontId="134" fillId="0" borderId="174" xfId="17" applyFont="1" applyBorder="1" applyAlignment="1">
      <alignment horizontal="left" vertical="center"/>
    </xf>
    <xf numFmtId="0" fontId="134" fillId="0" borderId="0" xfId="17" applyFont="1" applyAlignment="1">
      <alignment horizontal="left" vertical="center"/>
    </xf>
    <xf numFmtId="0" fontId="134" fillId="0" borderId="168" xfId="17" applyFont="1" applyBorder="1" applyAlignment="1">
      <alignment horizontal="left" vertical="center"/>
    </xf>
    <xf numFmtId="0" fontId="133" fillId="0" borderId="0" xfId="17" applyFont="1" applyAlignment="1">
      <alignment horizontal="center" vertical="center"/>
    </xf>
    <xf numFmtId="0" fontId="146" fillId="0" borderId="0" xfId="17" applyFont="1" applyAlignment="1">
      <alignment horizontal="center" vertical="center"/>
    </xf>
    <xf numFmtId="0" fontId="133" fillId="0" borderId="0" xfId="17" applyFont="1" applyAlignment="1" applyProtection="1">
      <alignment horizontal="center" vertical="center"/>
      <protection locked="0"/>
    </xf>
    <xf numFmtId="0" fontId="133" fillId="0" borderId="177" xfId="17" applyFont="1" applyBorder="1" applyAlignment="1" applyProtection="1">
      <alignment horizontal="center" vertical="center"/>
      <protection locked="0"/>
    </xf>
    <xf numFmtId="0" fontId="134" fillId="0" borderId="0" xfId="17" applyFont="1" applyAlignment="1" applyProtection="1">
      <alignment horizontal="center" vertical="center" wrapText="1"/>
      <protection locked="0"/>
    </xf>
    <xf numFmtId="0" fontId="134" fillId="0" borderId="162" xfId="17" applyFont="1" applyBorder="1" applyAlignment="1" applyProtection="1">
      <alignment horizontal="center" vertical="center" wrapText="1"/>
      <protection locked="0"/>
    </xf>
    <xf numFmtId="193" fontId="134" fillId="0" borderId="162" xfId="17" applyNumberFormat="1" applyFont="1" applyBorder="1" applyAlignment="1" applyProtection="1">
      <alignment horizontal="center" vertical="center" shrinkToFit="1"/>
      <protection locked="0"/>
    </xf>
    <xf numFmtId="193" fontId="134" fillId="0" borderId="161" xfId="17" applyNumberFormat="1" applyFont="1" applyBorder="1" applyAlignment="1" applyProtection="1">
      <alignment horizontal="center" vertical="center" shrinkToFit="1"/>
      <protection locked="0"/>
    </xf>
    <xf numFmtId="193" fontId="134" fillId="0" borderId="160" xfId="17" applyNumberFormat="1" applyFont="1" applyBorder="1" applyAlignment="1" applyProtection="1">
      <alignment horizontal="center" vertical="center" shrinkToFit="1"/>
      <protection locked="0"/>
    </xf>
    <xf numFmtId="0" fontId="134" fillId="0" borderId="0" xfId="17" applyFont="1" applyAlignment="1" applyProtection="1">
      <alignment horizontal="center" vertical="center" shrinkToFit="1"/>
      <protection locked="0"/>
    </xf>
    <xf numFmtId="0" fontId="134" fillId="0" borderId="165" xfId="17" applyFont="1" applyBorder="1" applyAlignment="1">
      <alignment horizontal="left" vertical="center" wrapText="1"/>
    </xf>
    <xf numFmtId="0" fontId="134" fillId="0" borderId="161" xfId="17" applyFont="1" applyBorder="1" applyAlignment="1">
      <alignment horizontal="left" vertical="center" wrapText="1"/>
    </xf>
    <xf numFmtId="0" fontId="134" fillId="0" borderId="160" xfId="17" applyFont="1" applyBorder="1" applyAlignment="1">
      <alignment horizontal="left" vertical="center" wrapText="1"/>
    </xf>
    <xf numFmtId="0" fontId="134" fillId="0" borderId="162" xfId="17" applyFont="1" applyBorder="1" applyAlignment="1">
      <alignment horizontal="left" vertical="center" wrapText="1"/>
    </xf>
    <xf numFmtId="0" fontId="134" fillId="0" borderId="27" xfId="17" applyFont="1" applyBorder="1" applyAlignment="1">
      <alignment horizontal="center" vertical="center"/>
    </xf>
    <xf numFmtId="0" fontId="134" fillId="0" borderId="174" xfId="17" applyFont="1" applyBorder="1" applyAlignment="1">
      <alignment horizontal="left" vertical="center" shrinkToFit="1"/>
    </xf>
    <xf numFmtId="0" fontId="134" fillId="0" borderId="0" xfId="17" applyFont="1" applyAlignment="1">
      <alignment horizontal="left" vertical="center" shrinkToFit="1"/>
    </xf>
    <xf numFmtId="0" fontId="134" fillId="0" borderId="174" xfId="17" applyFont="1" applyBorder="1" applyAlignment="1">
      <alignment horizontal="left" vertical="center" wrapText="1"/>
    </xf>
    <xf numFmtId="0" fontId="134" fillId="0" borderId="0" xfId="17" applyFont="1" applyAlignment="1">
      <alignment horizontal="left" vertical="center" wrapText="1"/>
    </xf>
    <xf numFmtId="0" fontId="134" fillId="0" borderId="159" xfId="17" applyFont="1" applyBorder="1" applyAlignment="1">
      <alignment horizontal="left" vertical="center" wrapText="1"/>
    </xf>
    <xf numFmtId="194" fontId="134" fillId="0" borderId="0" xfId="17" applyNumberFormat="1" applyFont="1" applyAlignment="1" applyProtection="1">
      <alignment horizontal="center" vertical="center" shrinkToFit="1"/>
      <protection locked="0"/>
    </xf>
    <xf numFmtId="0" fontId="134" fillId="0" borderId="167" xfId="17" applyFont="1" applyBorder="1" applyAlignment="1">
      <alignment horizontal="left" vertical="center" wrapText="1"/>
    </xf>
    <xf numFmtId="0" fontId="134" fillId="0" borderId="159" xfId="17" applyFont="1" applyBorder="1" applyAlignment="1">
      <alignment horizontal="left" vertical="center"/>
    </xf>
    <xf numFmtId="0" fontId="134" fillId="0" borderId="164" xfId="17" applyFont="1" applyBorder="1" applyAlignment="1">
      <alignment horizontal="center" vertical="center"/>
    </xf>
    <xf numFmtId="0" fontId="134" fillId="0" borderId="158" xfId="17" applyFont="1" applyBorder="1" applyAlignment="1">
      <alignment horizontal="center" vertical="center"/>
    </xf>
    <xf numFmtId="0" fontId="134" fillId="0" borderId="164" xfId="17" applyFont="1" applyBorder="1" applyAlignment="1">
      <alignment horizontal="left" vertical="center" wrapText="1" shrinkToFit="1"/>
    </xf>
    <xf numFmtId="0" fontId="134" fillId="0" borderId="162" xfId="17" applyFont="1" applyBorder="1" applyAlignment="1">
      <alignment horizontal="center" vertical="center" wrapText="1"/>
    </xf>
    <xf numFmtId="0" fontId="134" fillId="0" borderId="161" xfId="17" applyFont="1" applyBorder="1" applyAlignment="1">
      <alignment horizontal="center" vertical="center" wrapText="1"/>
    </xf>
    <xf numFmtId="0" fontId="134" fillId="0" borderId="167" xfId="17" applyFont="1" applyBorder="1" applyAlignment="1">
      <alignment horizontal="center" vertical="center" wrapText="1"/>
    </xf>
    <xf numFmtId="0" fontId="134" fillId="0" borderId="165" xfId="17" applyFont="1" applyBorder="1" applyAlignment="1">
      <alignment horizontal="center" vertical="center" wrapText="1"/>
    </xf>
    <xf numFmtId="0" fontId="134" fillId="0" borderId="160" xfId="17" applyFont="1" applyBorder="1" applyAlignment="1">
      <alignment horizontal="center" vertical="center" wrapText="1"/>
    </xf>
    <xf numFmtId="189" fontId="134" fillId="0" borderId="161" xfId="17" applyNumberFormat="1" applyFont="1" applyBorder="1" applyAlignment="1" applyProtection="1">
      <alignment horizontal="right" vertical="center" shrinkToFit="1"/>
      <protection locked="0"/>
    </xf>
    <xf numFmtId="0" fontId="134" fillId="0" borderId="162" xfId="17" applyFont="1" applyBorder="1" applyAlignment="1" applyProtection="1">
      <alignment vertical="center" wrapText="1" shrinkToFit="1"/>
      <protection locked="0"/>
    </xf>
    <xf numFmtId="0" fontId="134" fillId="0" borderId="161" xfId="17" applyFont="1" applyBorder="1" applyAlignment="1" applyProtection="1">
      <alignment vertical="center" wrapText="1" shrinkToFit="1"/>
      <protection locked="0"/>
    </xf>
    <xf numFmtId="0" fontId="134" fillId="0" borderId="160" xfId="17" applyFont="1" applyBorder="1" applyAlignment="1" applyProtection="1">
      <alignment vertical="center" wrapText="1" shrinkToFit="1"/>
      <protection locked="0"/>
    </xf>
    <xf numFmtId="0" fontId="134" fillId="0" borderId="88" xfId="17" applyFont="1" applyBorder="1" applyAlignment="1" applyProtection="1">
      <alignment horizontal="center" vertical="center" shrinkToFit="1"/>
      <protection locked="0"/>
    </xf>
    <xf numFmtId="0" fontId="134" fillId="0" borderId="129" xfId="17" applyFont="1" applyBorder="1" applyAlignment="1" applyProtection="1">
      <alignment horizontal="center" vertical="center" shrinkToFit="1"/>
      <protection locked="0"/>
    </xf>
    <xf numFmtId="0" fontId="133" fillId="0" borderId="88" xfId="17" applyFont="1" applyBorder="1" applyAlignment="1" applyProtection="1">
      <alignment horizontal="center" vertical="center" shrinkToFit="1"/>
      <protection locked="0"/>
    </xf>
    <xf numFmtId="0" fontId="133" fillId="0" borderId="129" xfId="17" applyFont="1" applyBorder="1" applyAlignment="1" applyProtection="1">
      <alignment horizontal="center" vertical="center" shrinkToFit="1"/>
      <protection locked="0"/>
    </xf>
    <xf numFmtId="0" fontId="133" fillId="0" borderId="168" xfId="17" applyFont="1" applyBorder="1" applyAlignment="1">
      <alignment horizontal="left" vertical="center"/>
    </xf>
    <xf numFmtId="0" fontId="133" fillId="0" borderId="164" xfId="17" applyFont="1" applyBorder="1" applyAlignment="1">
      <alignment horizontal="left" vertical="center"/>
    </xf>
    <xf numFmtId="0" fontId="133" fillId="0" borderId="88" xfId="17" applyFont="1" applyBorder="1" applyAlignment="1">
      <alignment horizontal="left" vertical="center"/>
    </xf>
    <xf numFmtId="0" fontId="133" fillId="0" borderId="163" xfId="17" applyFont="1" applyBorder="1" applyAlignment="1">
      <alignment horizontal="left" vertical="center"/>
    </xf>
    <xf numFmtId="0" fontId="133" fillId="0" borderId="158" xfId="17" applyFont="1" applyBorder="1" applyAlignment="1">
      <alignment horizontal="left" vertical="center"/>
    </xf>
    <xf numFmtId="0" fontId="133" fillId="0" borderId="129" xfId="17" applyFont="1" applyBorder="1" applyAlignment="1">
      <alignment horizontal="left" vertical="center"/>
    </xf>
    <xf numFmtId="0" fontId="133" fillId="0" borderId="157" xfId="17" applyFont="1" applyBorder="1" applyAlignment="1">
      <alignment horizontal="left" vertical="center"/>
    </xf>
    <xf numFmtId="0" fontId="133" fillId="0" borderId="164" xfId="17" applyFont="1" applyBorder="1" applyAlignment="1">
      <alignment horizontal="center" vertical="center"/>
    </xf>
    <xf numFmtId="0" fontId="133" fillId="0" borderId="88" xfId="17" applyFont="1" applyBorder="1" applyAlignment="1">
      <alignment horizontal="center" vertical="center"/>
    </xf>
    <xf numFmtId="0" fontId="133" fillId="0" borderId="163" xfId="17" applyFont="1" applyBorder="1" applyAlignment="1">
      <alignment horizontal="center" vertical="center"/>
    </xf>
    <xf numFmtId="0" fontId="133" fillId="0" borderId="158" xfId="17" applyFont="1" applyBorder="1" applyAlignment="1">
      <alignment horizontal="center" vertical="center"/>
    </xf>
    <xf numFmtId="0" fontId="133" fillId="0" borderId="129" xfId="17" applyFont="1" applyBorder="1" applyAlignment="1">
      <alignment horizontal="center" vertical="center"/>
    </xf>
    <xf numFmtId="0" fontId="133" fillId="0" borderId="157" xfId="17" applyFont="1" applyBorder="1" applyAlignment="1">
      <alignment horizontal="center" vertical="center"/>
    </xf>
    <xf numFmtId="0" fontId="134" fillId="0" borderId="163" xfId="17" applyFont="1" applyBorder="1" applyAlignment="1" applyProtection="1">
      <alignment horizontal="center" vertical="center" shrinkToFit="1"/>
      <protection locked="0"/>
    </xf>
    <xf numFmtId="0" fontId="134" fillId="0" borderId="157" xfId="17" applyFont="1" applyBorder="1" applyAlignment="1" applyProtection="1">
      <alignment horizontal="center" vertical="center" shrinkToFit="1"/>
      <protection locked="0"/>
    </xf>
    <xf numFmtId="0" fontId="133" fillId="0" borderId="163" xfId="17" applyFont="1" applyBorder="1" applyAlignment="1" applyProtection="1">
      <alignment horizontal="center" vertical="center" shrinkToFit="1"/>
      <protection locked="0"/>
    </xf>
    <xf numFmtId="0" fontId="133" fillId="0" borderId="157" xfId="17" applyFont="1" applyBorder="1" applyAlignment="1" applyProtection="1">
      <alignment horizontal="center" vertical="center" shrinkToFit="1"/>
      <protection locked="0"/>
    </xf>
    <xf numFmtId="0" fontId="133" fillId="0" borderId="174" xfId="17" applyFont="1" applyBorder="1" applyAlignment="1">
      <alignment horizontal="left" vertical="center"/>
    </xf>
    <xf numFmtId="0" fontId="133" fillId="0" borderId="0" xfId="17" applyFont="1" applyAlignment="1">
      <alignment horizontal="left" vertical="center"/>
    </xf>
    <xf numFmtId="0" fontId="133" fillId="0" borderId="0" xfId="17" applyFont="1" applyAlignment="1" applyProtection="1">
      <alignment horizontal="left" vertical="center" wrapText="1" shrinkToFit="1"/>
      <protection locked="0"/>
    </xf>
    <xf numFmtId="0" fontId="133" fillId="0" borderId="168" xfId="17" applyFont="1" applyBorder="1">
      <alignment vertical="center"/>
    </xf>
    <xf numFmtId="0" fontId="137" fillId="0" borderId="0" xfId="17" applyFont="1" applyAlignment="1">
      <alignment horizontal="center" vertical="center"/>
    </xf>
    <xf numFmtId="0" fontId="133" fillId="0" borderId="178" xfId="17" applyFont="1" applyBorder="1" applyAlignment="1" applyProtection="1">
      <alignment horizontal="center" vertical="center"/>
      <protection locked="0"/>
    </xf>
    <xf numFmtId="194" fontId="133" fillId="0" borderId="0" xfId="17" applyNumberFormat="1" applyFont="1" applyAlignment="1" applyProtection="1">
      <alignment horizontal="center" vertical="center" shrinkToFit="1"/>
      <protection locked="0"/>
    </xf>
    <xf numFmtId="187" fontId="133" fillId="0" borderId="0" xfId="17" applyNumberFormat="1" applyFont="1" applyAlignment="1" applyProtection="1">
      <alignment horizontal="center" vertical="center" shrinkToFit="1"/>
      <protection locked="0"/>
    </xf>
    <xf numFmtId="0" fontId="133" fillId="0" borderId="164" xfId="17" applyFont="1" applyBorder="1" applyAlignment="1">
      <alignment vertical="center" wrapText="1"/>
    </xf>
    <xf numFmtId="0" fontId="133" fillId="0" borderId="88" xfId="17" applyFont="1" applyBorder="1" applyAlignment="1">
      <alignment vertical="center" wrapText="1"/>
    </xf>
    <xf numFmtId="0" fontId="133" fillId="0" borderId="163" xfId="17" applyFont="1" applyBorder="1" applyAlignment="1">
      <alignment vertical="center" wrapText="1"/>
    </xf>
    <xf numFmtId="0" fontId="133" fillId="0" borderId="174" xfId="17" applyFont="1" applyBorder="1" applyAlignment="1">
      <alignment vertical="center" wrapText="1"/>
    </xf>
    <xf numFmtId="0" fontId="133" fillId="0" borderId="0" xfId="17" applyFont="1" applyAlignment="1">
      <alignment vertical="center" wrapText="1"/>
    </xf>
    <xf numFmtId="0" fontId="133" fillId="0" borderId="159" xfId="17" applyFont="1" applyBorder="1" applyAlignment="1">
      <alignment vertical="center" wrapText="1"/>
    </xf>
    <xf numFmtId="0" fontId="133" fillId="0" borderId="158" xfId="17" applyFont="1" applyBorder="1" applyAlignment="1">
      <alignment vertical="center" wrapText="1"/>
    </xf>
    <xf numFmtId="0" fontId="133" fillId="0" borderId="129" xfId="17" applyFont="1" applyBorder="1" applyAlignment="1">
      <alignment vertical="center" wrapText="1"/>
    </xf>
    <xf numFmtId="0" fontId="133" fillId="0" borderId="157" xfId="17" applyFont="1" applyBorder="1" applyAlignment="1">
      <alignment vertical="center" wrapText="1"/>
    </xf>
    <xf numFmtId="0" fontId="136" fillId="0" borderId="0" xfId="17" applyFont="1" applyAlignment="1">
      <alignment horizontal="center" vertical="center" wrapText="1"/>
    </xf>
    <xf numFmtId="0" fontId="105" fillId="0" borderId="0" xfId="2" applyFont="1" applyAlignment="1">
      <alignment horizontal="center"/>
    </xf>
    <xf numFmtId="185" fontId="109" fillId="0" borderId="37" xfId="2" applyNumberFormat="1" applyFont="1" applyBorder="1" applyAlignment="1">
      <alignment horizontal="left" vertical="center" wrapText="1"/>
    </xf>
    <xf numFmtId="0" fontId="105" fillId="0" borderId="29" xfId="2" applyFont="1" applyBorder="1" applyAlignment="1">
      <alignment horizontal="center" vertical="center" shrinkToFit="1"/>
    </xf>
    <xf numFmtId="0" fontId="105" fillId="0" borderId="22" xfId="2" applyFont="1" applyBorder="1" applyAlignment="1">
      <alignment horizontal="center" vertical="center" shrinkToFit="1"/>
    </xf>
    <xf numFmtId="0" fontId="105" fillId="0" borderId="28" xfId="2" applyFont="1" applyBorder="1" applyAlignment="1">
      <alignment horizontal="center" vertical="center" shrinkToFit="1"/>
    </xf>
    <xf numFmtId="0" fontId="105" fillId="0" borderId="27" xfId="2" applyFont="1" applyBorder="1" applyAlignment="1">
      <alignment horizontal="center" vertical="center" shrinkToFit="1"/>
    </xf>
    <xf numFmtId="0" fontId="105" fillId="0" borderId="0" xfId="2" applyFont="1" applyAlignment="1">
      <alignment horizontal="center" vertical="center" shrinkToFit="1"/>
    </xf>
    <xf numFmtId="0" fontId="105" fillId="0" borderId="26" xfId="2" applyFont="1" applyBorder="1" applyAlignment="1">
      <alignment horizontal="center" vertical="center" shrinkToFit="1"/>
    </xf>
    <xf numFmtId="0" fontId="105" fillId="0" borderId="25" xfId="2" applyFont="1" applyBorder="1" applyAlignment="1">
      <alignment horizontal="center" vertical="center" shrinkToFit="1"/>
    </xf>
    <xf numFmtId="0" fontId="105" fillId="0" borderId="21" xfId="2" applyFont="1" applyBorder="1" applyAlignment="1">
      <alignment horizontal="center" vertical="center" shrinkToFit="1"/>
    </xf>
    <xf numFmtId="0" fontId="105" fillId="0" borderId="24" xfId="2" applyFont="1" applyBorder="1" applyAlignment="1">
      <alignment horizontal="center" vertical="center" shrinkToFit="1"/>
    </xf>
    <xf numFmtId="0" fontId="105" fillId="0" borderId="168" xfId="2" applyFont="1" applyBorder="1" applyAlignment="1">
      <alignment horizontal="center" vertical="center"/>
    </xf>
    <xf numFmtId="193" fontId="105" fillId="5" borderId="8" xfId="2" applyNumberFormat="1" applyFont="1" applyFill="1" applyBorder="1" applyAlignment="1" applyProtection="1">
      <alignment horizontal="center" vertical="center"/>
      <protection locked="0"/>
    </xf>
    <xf numFmtId="193" fontId="105" fillId="5" borderId="7" xfId="2" applyNumberFormat="1" applyFont="1" applyFill="1" applyBorder="1" applyAlignment="1" applyProtection="1">
      <alignment horizontal="center" vertical="center"/>
      <protection locked="0"/>
    </xf>
    <xf numFmtId="193" fontId="105" fillId="5" borderId="6" xfId="2" applyNumberFormat="1" applyFont="1" applyFill="1" applyBorder="1" applyAlignment="1" applyProtection="1">
      <alignment horizontal="center" vertical="center"/>
      <protection locked="0"/>
    </xf>
    <xf numFmtId="193" fontId="105" fillId="5" borderId="8" xfId="2" applyNumberFormat="1" applyFont="1" applyFill="1" applyBorder="1" applyAlignment="1" applyProtection="1">
      <alignment horizontal="left" vertical="center"/>
      <protection locked="0"/>
    </xf>
    <xf numFmtId="193" fontId="105" fillId="5" borderId="7" xfId="2" applyNumberFormat="1" applyFont="1" applyFill="1" applyBorder="1" applyAlignment="1" applyProtection="1">
      <alignment horizontal="left" vertical="center"/>
      <protection locked="0"/>
    </xf>
    <xf numFmtId="193" fontId="105" fillId="5" borderId="6" xfId="2" applyNumberFormat="1" applyFont="1" applyFill="1" applyBorder="1" applyAlignment="1" applyProtection="1">
      <alignment horizontal="left" vertical="center"/>
      <protection locked="0"/>
    </xf>
    <xf numFmtId="0" fontId="105" fillId="5" borderId="8" xfId="2" applyFont="1" applyFill="1" applyBorder="1" applyAlignment="1" applyProtection="1">
      <alignment horizontal="left" vertical="center"/>
      <protection locked="0"/>
    </xf>
    <xf numFmtId="0" fontId="105" fillId="5" borderId="7" xfId="2" applyFont="1" applyFill="1" applyBorder="1" applyAlignment="1" applyProtection="1">
      <alignment horizontal="left" vertical="center"/>
      <protection locked="0"/>
    </xf>
    <xf numFmtId="0" fontId="105" fillId="5" borderId="6" xfId="2" applyFont="1" applyFill="1" applyBorder="1" applyAlignment="1" applyProtection="1">
      <alignment horizontal="left" vertical="center"/>
      <protection locked="0"/>
    </xf>
    <xf numFmtId="185" fontId="105" fillId="0" borderId="0" xfId="2" applyNumberFormat="1" applyFont="1" applyAlignment="1">
      <alignment horizontal="left" vertical="center"/>
    </xf>
    <xf numFmtId="182" fontId="105" fillId="0" borderId="0" xfId="2" applyNumberFormat="1" applyFont="1" applyAlignment="1">
      <alignment horizontal="left" vertical="center"/>
    </xf>
    <xf numFmtId="0" fontId="105" fillId="5" borderId="8" xfId="2" applyFont="1" applyFill="1" applyBorder="1" applyAlignment="1" applyProtection="1">
      <alignment horizontal="left" vertical="top" wrapText="1"/>
      <protection locked="0"/>
    </xf>
    <xf numFmtId="0" fontId="105" fillId="5" borderId="7" xfId="2" applyFont="1" applyFill="1" applyBorder="1" applyAlignment="1" applyProtection="1">
      <alignment horizontal="left" vertical="top" wrapText="1"/>
      <protection locked="0"/>
    </xf>
    <xf numFmtId="0" fontId="105" fillId="5" borderId="6" xfId="2" applyFont="1" applyFill="1" applyBorder="1" applyAlignment="1" applyProtection="1">
      <alignment horizontal="left" vertical="top" wrapText="1"/>
      <protection locked="0"/>
    </xf>
    <xf numFmtId="185" fontId="105" fillId="0" borderId="0" xfId="2" applyNumberFormat="1" applyFont="1" applyAlignment="1">
      <alignment horizontal="left" vertical="top" wrapText="1"/>
    </xf>
    <xf numFmtId="185" fontId="105" fillId="0" borderId="21" xfId="2" applyNumberFormat="1" applyFont="1" applyBorder="1" applyAlignment="1">
      <alignment horizontal="left" vertical="top" wrapText="1"/>
    </xf>
    <xf numFmtId="182" fontId="105" fillId="0" borderId="23" xfId="2" applyNumberFormat="1" applyFont="1" applyBorder="1" applyAlignment="1">
      <alignment horizontal="center" vertical="center" shrinkToFit="1"/>
    </xf>
    <xf numFmtId="182" fontId="105" fillId="0" borderId="30" xfId="2" applyNumberFormat="1" applyFont="1" applyBorder="1" applyAlignment="1">
      <alignment horizontal="center" vertical="center" shrinkToFit="1"/>
    </xf>
    <xf numFmtId="0" fontId="105" fillId="0" borderId="97" xfId="2" applyFont="1" applyBorder="1" applyAlignment="1">
      <alignment vertical="center" wrapText="1"/>
    </xf>
    <xf numFmtId="0" fontId="105" fillId="0" borderId="109" xfId="2" applyFont="1" applyBorder="1" applyAlignment="1">
      <alignment vertical="center" wrapText="1"/>
    </xf>
    <xf numFmtId="0" fontId="105" fillId="0" borderId="98" xfId="2" applyFont="1" applyBorder="1" applyAlignment="1">
      <alignment vertical="center" wrapText="1"/>
    </xf>
    <xf numFmtId="0" fontId="109" fillId="0" borderId="88" xfId="2" applyFont="1" applyBorder="1" applyAlignment="1">
      <alignment horizontal="left" vertical="center" wrapText="1"/>
    </xf>
    <xf numFmtId="187" fontId="109" fillId="0" borderId="87" xfId="2" applyNumberFormat="1" applyFont="1" applyBorder="1" applyAlignment="1" applyProtection="1">
      <alignment horizontal="center" vertical="center"/>
      <protection locked="0"/>
    </xf>
    <xf numFmtId="185" fontId="105" fillId="0" borderId="21" xfId="2" applyNumberFormat="1" applyFont="1" applyBorder="1" applyAlignment="1">
      <alignment horizontal="center" vertical="center"/>
    </xf>
    <xf numFmtId="0" fontId="139" fillId="0" borderId="0" xfId="2" applyFont="1" applyAlignment="1">
      <alignment vertical="distributed" wrapText="1"/>
    </xf>
    <xf numFmtId="0" fontId="139" fillId="0" borderId="0" xfId="2" applyFont="1" applyAlignment="1">
      <alignment horizontal="left" vertical="distributed" wrapText="1"/>
    </xf>
    <xf numFmtId="0" fontId="105" fillId="0" borderId="120" xfId="2" applyFont="1" applyBorder="1" applyAlignment="1">
      <alignment horizontal="center" vertical="center"/>
    </xf>
    <xf numFmtId="0" fontId="105" fillId="0" borderId="121" xfId="2" applyFont="1" applyBorder="1" applyAlignment="1">
      <alignment horizontal="center" vertical="center"/>
    </xf>
    <xf numFmtId="0" fontId="105" fillId="0" borderId="122" xfId="2" applyFont="1" applyBorder="1" applyAlignment="1">
      <alignment horizontal="center" vertical="center"/>
    </xf>
    <xf numFmtId="0" fontId="156" fillId="0" borderId="97" xfId="2" applyFont="1" applyBorder="1" applyAlignment="1">
      <alignment horizontal="center" vertical="center"/>
    </xf>
    <xf numFmtId="0" fontId="156" fillId="0" borderId="88" xfId="2" applyFont="1" applyBorder="1" applyAlignment="1">
      <alignment horizontal="center" vertical="center"/>
    </xf>
    <xf numFmtId="0" fontId="156" fillId="0" borderId="98" xfId="2" applyFont="1" applyBorder="1" applyAlignment="1">
      <alignment horizontal="center" vertical="center"/>
    </xf>
    <xf numFmtId="0" fontId="156" fillId="0" borderId="27" xfId="2" applyFont="1" applyBorder="1" applyAlignment="1">
      <alignment horizontal="center" vertical="center"/>
    </xf>
    <xf numFmtId="0" fontId="156" fillId="0" borderId="0" xfId="2" applyFont="1" applyAlignment="1">
      <alignment horizontal="center" vertical="center"/>
    </xf>
    <xf numFmtId="0" fontId="156" fillId="0" borderId="26" xfId="2" applyFont="1" applyBorder="1" applyAlignment="1">
      <alignment horizontal="center" vertical="center"/>
    </xf>
    <xf numFmtId="0" fontId="156" fillId="0" borderId="25" xfId="2" applyFont="1" applyBorder="1" applyAlignment="1">
      <alignment horizontal="center" vertical="center"/>
    </xf>
    <xf numFmtId="0" fontId="156" fillId="0" borderId="21" xfId="2" applyFont="1" applyBorder="1" applyAlignment="1">
      <alignment horizontal="center" vertical="center"/>
    </xf>
    <xf numFmtId="0" fontId="156" fillId="0" borderId="24" xfId="2" applyFont="1" applyBorder="1" applyAlignment="1">
      <alignment horizontal="center" vertical="center"/>
    </xf>
    <xf numFmtId="0" fontId="105" fillId="0" borderId="29" xfId="2" applyFont="1" applyBorder="1" applyAlignment="1" applyProtection="1">
      <alignment horizontal="center"/>
      <protection locked="0"/>
    </xf>
    <xf numFmtId="0" fontId="105" fillId="0" borderId="22" xfId="2" applyFont="1" applyBorder="1" applyAlignment="1" applyProtection="1">
      <alignment horizontal="center"/>
      <protection locked="0"/>
    </xf>
    <xf numFmtId="0" fontId="105" fillId="0" borderId="28" xfId="2" applyFont="1" applyBorder="1" applyAlignment="1" applyProtection="1">
      <alignment horizontal="center"/>
      <protection locked="0"/>
    </xf>
    <xf numFmtId="0" fontId="105" fillId="0" borderId="27" xfId="2" applyFont="1" applyBorder="1" applyAlignment="1" applyProtection="1">
      <alignment horizontal="center"/>
      <protection locked="0"/>
    </xf>
    <xf numFmtId="0" fontId="105" fillId="0" borderId="0" xfId="2" applyFont="1" applyAlignment="1" applyProtection="1">
      <alignment horizontal="center"/>
      <protection locked="0"/>
    </xf>
    <xf numFmtId="0" fontId="105" fillId="0" borderId="26" xfId="2" applyFont="1" applyBorder="1" applyAlignment="1" applyProtection="1">
      <alignment horizontal="center"/>
      <protection locked="0"/>
    </xf>
    <xf numFmtId="0" fontId="105" fillId="0" borderId="25" xfId="2" applyFont="1" applyBorder="1" applyAlignment="1" applyProtection="1">
      <alignment horizontal="center"/>
      <protection locked="0"/>
    </xf>
    <xf numFmtId="0" fontId="105" fillId="0" borderId="21" xfId="2" applyFont="1" applyBorder="1" applyAlignment="1" applyProtection="1">
      <alignment horizontal="center"/>
      <protection locked="0"/>
    </xf>
    <xf numFmtId="0" fontId="105" fillId="0" borderId="24" xfId="2" applyFont="1" applyBorder="1" applyAlignment="1" applyProtection="1">
      <alignment horizontal="center"/>
      <protection locked="0"/>
    </xf>
    <xf numFmtId="0" fontId="105" fillId="0" borderId="97" xfId="2" applyFont="1" applyBorder="1" applyAlignment="1" applyProtection="1">
      <alignment horizontal="center"/>
      <protection locked="0"/>
    </xf>
    <xf numFmtId="0" fontId="105" fillId="0" borderId="88" xfId="2" applyFont="1" applyBorder="1" applyAlignment="1" applyProtection="1">
      <alignment horizontal="center"/>
      <protection locked="0"/>
    </xf>
    <xf numFmtId="0" fontId="105" fillId="0" borderId="98" xfId="2" applyFont="1" applyBorder="1" applyAlignment="1" applyProtection="1">
      <alignment horizontal="center"/>
      <protection locked="0"/>
    </xf>
    <xf numFmtId="0" fontId="108" fillId="0" borderId="29" xfId="2" applyFont="1" applyBorder="1" applyAlignment="1">
      <alignment horizontal="justify" vertical="center" wrapText="1"/>
    </xf>
    <xf numFmtId="0" fontId="108" fillId="0" borderId="22" xfId="2" applyFont="1" applyBorder="1" applyAlignment="1">
      <alignment horizontal="justify" vertical="center" wrapText="1"/>
    </xf>
    <xf numFmtId="0" fontId="108" fillId="0" borderId="28" xfId="2" applyFont="1" applyBorder="1" applyAlignment="1">
      <alignment horizontal="justify" vertical="center" wrapText="1"/>
    </xf>
    <xf numFmtId="0" fontId="108" fillId="0" borderId="27" xfId="2" applyFont="1" applyBorder="1" applyAlignment="1">
      <alignment horizontal="justify" vertical="center" wrapText="1"/>
    </xf>
    <xf numFmtId="0" fontId="108" fillId="0" borderId="0" xfId="2" applyFont="1" applyAlignment="1">
      <alignment horizontal="justify" vertical="center" wrapText="1"/>
    </xf>
    <xf numFmtId="0" fontId="108" fillId="0" borderId="26" xfId="2" applyFont="1" applyBorder="1" applyAlignment="1">
      <alignment horizontal="justify" vertical="center" wrapText="1"/>
    </xf>
    <xf numFmtId="0" fontId="108" fillId="0" borderId="25" xfId="2" applyFont="1" applyBorder="1" applyAlignment="1">
      <alignment horizontal="justify" vertical="center" wrapText="1"/>
    </xf>
    <xf numFmtId="0" fontId="108" fillId="0" borderId="21" xfId="2" applyFont="1" applyBorder="1" applyAlignment="1">
      <alignment horizontal="justify" vertical="center" wrapText="1"/>
    </xf>
    <xf numFmtId="0" fontId="108" fillId="0" borderId="24" xfId="2" applyFont="1" applyBorder="1" applyAlignment="1">
      <alignment horizontal="justify" vertical="center" wrapText="1"/>
    </xf>
    <xf numFmtId="0" fontId="109" fillId="0" borderId="29" xfId="2" applyFont="1" applyBorder="1" applyAlignment="1">
      <alignment horizontal="justify" vertical="center" wrapText="1"/>
    </xf>
    <xf numFmtId="0" fontId="109" fillId="0" borderId="22" xfId="2" applyFont="1" applyBorder="1" applyAlignment="1">
      <alignment horizontal="justify" vertical="center" wrapText="1"/>
    </xf>
    <xf numFmtId="0" fontId="109" fillId="0" borderId="28" xfId="2" applyFont="1" applyBorder="1" applyAlignment="1">
      <alignment horizontal="justify" vertical="center" wrapText="1"/>
    </xf>
    <xf numFmtId="0" fontId="109" fillId="0" borderId="27" xfId="2" applyFont="1" applyBorder="1" applyAlignment="1">
      <alignment horizontal="justify" vertical="center" wrapText="1"/>
    </xf>
    <xf numFmtId="0" fontId="109" fillId="0" borderId="0" xfId="2" applyFont="1" applyAlignment="1">
      <alignment horizontal="justify" vertical="center" wrapText="1"/>
    </xf>
    <xf numFmtId="0" fontId="109" fillId="0" borderId="26" xfId="2" applyFont="1" applyBorder="1" applyAlignment="1">
      <alignment horizontal="justify" vertical="center" wrapText="1"/>
    </xf>
    <xf numFmtId="0" fontId="109" fillId="0" borderId="25" xfId="2" applyFont="1" applyBorder="1" applyAlignment="1">
      <alignment horizontal="justify" vertical="center" wrapText="1"/>
    </xf>
    <xf numFmtId="0" fontId="109" fillId="0" borderId="21" xfId="2" applyFont="1" applyBorder="1" applyAlignment="1">
      <alignment horizontal="justify" vertical="center" wrapText="1"/>
    </xf>
    <xf numFmtId="0" fontId="109" fillId="0" borderId="24" xfId="2" applyFont="1" applyBorder="1" applyAlignment="1">
      <alignment horizontal="justify" vertical="center" wrapText="1"/>
    </xf>
    <xf numFmtId="0" fontId="105" fillId="0" borderId="150" xfId="2" applyFont="1" applyBorder="1" applyAlignment="1" applyProtection="1">
      <alignment horizontal="center"/>
      <protection locked="0"/>
    </xf>
    <xf numFmtId="0" fontId="105" fillId="0" borderId="129" xfId="2" applyFont="1" applyBorder="1" applyAlignment="1" applyProtection="1">
      <alignment horizontal="center"/>
      <protection locked="0"/>
    </xf>
    <xf numFmtId="0" fontId="109" fillId="0" borderId="29" xfId="2" applyFont="1" applyBorder="1" applyAlignment="1">
      <alignment horizontal="center" vertical="center" wrapText="1"/>
    </xf>
    <xf numFmtId="0" fontId="109" fillId="0" borderId="22" xfId="2" applyFont="1" applyBorder="1" applyAlignment="1">
      <alignment horizontal="center" vertical="center" wrapText="1"/>
    </xf>
    <xf numFmtId="0" fontId="109" fillId="0" borderId="28" xfId="2" applyFont="1" applyBorder="1" applyAlignment="1">
      <alignment horizontal="center" vertical="center" wrapText="1"/>
    </xf>
    <xf numFmtId="0" fontId="109" fillId="0" borderId="27" xfId="2" applyFont="1" applyBorder="1" applyAlignment="1">
      <alignment horizontal="center" vertical="center" wrapText="1"/>
    </xf>
    <xf numFmtId="0" fontId="109" fillId="0" borderId="0" xfId="2" applyFont="1" applyAlignment="1">
      <alignment horizontal="center" vertical="center" wrapText="1"/>
    </xf>
    <xf numFmtId="0" fontId="109" fillId="0" borderId="26" xfId="2" applyFont="1" applyBorder="1" applyAlignment="1">
      <alignment horizontal="center" vertical="center" wrapText="1"/>
    </xf>
    <xf numFmtId="0" fontId="109" fillId="0" borderId="25" xfId="2" applyFont="1" applyBorder="1" applyAlignment="1">
      <alignment horizontal="center" vertical="center" wrapText="1"/>
    </xf>
    <xf numFmtId="0" fontId="109" fillId="0" borderId="21" xfId="2" applyFont="1" applyBorder="1" applyAlignment="1">
      <alignment horizontal="center" vertical="center" wrapText="1"/>
    </xf>
    <xf numFmtId="0" fontId="109" fillId="0" borderId="24" xfId="2" applyFont="1" applyBorder="1" applyAlignment="1">
      <alignment horizontal="center" vertical="center" wrapText="1"/>
    </xf>
    <xf numFmtId="0" fontId="105" fillId="0" borderId="149" xfId="2" applyFont="1" applyBorder="1" applyAlignment="1" applyProtection="1">
      <alignment horizontal="center"/>
      <protection locked="0"/>
    </xf>
    <xf numFmtId="0" fontId="108" fillId="0" borderId="29" xfId="2" applyFont="1" applyBorder="1" applyAlignment="1" applyProtection="1">
      <alignment horizontal="center" wrapText="1"/>
      <protection locked="0"/>
    </xf>
    <xf numFmtId="0" fontId="108" fillId="0" borderId="22" xfId="2" applyFont="1" applyBorder="1" applyAlignment="1" applyProtection="1">
      <alignment horizontal="center"/>
      <protection locked="0"/>
    </xf>
    <xf numFmtId="0" fontId="108" fillId="0" borderId="28" xfId="2" applyFont="1" applyBorder="1" applyAlignment="1" applyProtection="1">
      <alignment horizontal="center"/>
      <protection locked="0"/>
    </xf>
    <xf numFmtId="0" fontId="108" fillId="0" borderId="27" xfId="2" applyFont="1" applyBorder="1" applyAlignment="1" applyProtection="1">
      <alignment horizontal="center"/>
      <protection locked="0"/>
    </xf>
    <xf numFmtId="0" fontId="108" fillId="0" borderId="0" xfId="2" applyFont="1" applyAlignment="1" applyProtection="1">
      <alignment horizontal="center"/>
      <protection locked="0"/>
    </xf>
    <xf numFmtId="0" fontId="108" fillId="0" borderId="26" xfId="2" applyFont="1" applyBorder="1" applyAlignment="1" applyProtection="1">
      <alignment horizontal="center"/>
      <protection locked="0"/>
    </xf>
    <xf numFmtId="0" fontId="108" fillId="0" borderId="25" xfId="2" applyFont="1" applyBorder="1" applyAlignment="1" applyProtection="1">
      <alignment horizontal="center"/>
      <protection locked="0"/>
    </xf>
    <xf numFmtId="0" fontId="108" fillId="0" borderId="21" xfId="2" applyFont="1" applyBorder="1" applyAlignment="1" applyProtection="1">
      <alignment horizontal="center"/>
      <protection locked="0"/>
    </xf>
    <xf numFmtId="0" fontId="108" fillId="0" borderId="24" xfId="2" applyFont="1" applyBorder="1" applyAlignment="1" applyProtection="1">
      <alignment horizontal="center"/>
      <protection locked="0"/>
    </xf>
    <xf numFmtId="0" fontId="108" fillId="0" borderId="29" xfId="2" applyFont="1" applyBorder="1" applyAlignment="1" applyProtection="1">
      <alignment horizontal="center"/>
      <protection locked="0"/>
    </xf>
    <xf numFmtId="0" fontId="108" fillId="0" borderId="97" xfId="2" applyFont="1" applyBorder="1" applyAlignment="1">
      <alignment horizontal="center" vertical="center" wrapText="1"/>
    </xf>
    <xf numFmtId="0" fontId="108" fillId="0" borderId="88" xfId="2" applyFont="1" applyBorder="1" applyAlignment="1">
      <alignment horizontal="center" vertical="center" wrapText="1"/>
    </xf>
    <xf numFmtId="0" fontId="108" fillId="0" borderId="98" xfId="2" applyFont="1" applyBorder="1" applyAlignment="1">
      <alignment horizontal="center" vertical="center" wrapText="1"/>
    </xf>
    <xf numFmtId="0" fontId="108" fillId="0" borderId="27" xfId="2" applyFont="1" applyBorder="1" applyAlignment="1">
      <alignment horizontal="center" vertical="center" wrapText="1"/>
    </xf>
    <xf numFmtId="0" fontId="108" fillId="0" borderId="0" xfId="2" applyFont="1" applyAlignment="1">
      <alignment horizontal="center" vertical="center" wrapText="1"/>
    </xf>
    <xf numFmtId="0" fontId="108" fillId="0" borderId="26" xfId="2" applyFont="1" applyBorder="1" applyAlignment="1">
      <alignment horizontal="center" vertical="center" wrapText="1"/>
    </xf>
    <xf numFmtId="0" fontId="108" fillId="0" borderId="25" xfId="2" applyFont="1" applyBorder="1" applyAlignment="1">
      <alignment horizontal="center" vertical="center" wrapText="1"/>
    </xf>
    <xf numFmtId="0" fontId="108" fillId="0" borderId="21" xfId="2" applyFont="1" applyBorder="1" applyAlignment="1">
      <alignment horizontal="center" vertical="center" wrapText="1"/>
    </xf>
    <xf numFmtId="0" fontId="108" fillId="0" borderId="24" xfId="2" applyFont="1" applyBorder="1" applyAlignment="1">
      <alignment horizontal="center" vertical="center" wrapText="1"/>
    </xf>
    <xf numFmtId="0" fontId="108" fillId="0" borderId="29" xfId="2" applyFont="1" applyBorder="1" applyAlignment="1">
      <alignment horizontal="center" vertical="center" wrapText="1"/>
    </xf>
    <xf numFmtId="0" fontId="108" fillId="0" borderId="22" xfId="2" applyFont="1" applyBorder="1" applyAlignment="1">
      <alignment horizontal="center" vertical="center" wrapText="1"/>
    </xf>
    <xf numFmtId="0" fontId="108" fillId="0" borderId="28" xfId="2" applyFont="1" applyBorder="1" applyAlignment="1">
      <alignment horizontal="center" vertical="center" wrapText="1"/>
    </xf>
    <xf numFmtId="182" fontId="109" fillId="0" borderId="21" xfId="2" applyNumberFormat="1" applyFont="1" applyBorder="1" applyAlignment="1">
      <alignment horizontal="center" vertical="center"/>
    </xf>
    <xf numFmtId="0" fontId="105" fillId="0" borderId="88" xfId="2" applyFont="1" applyBorder="1" applyAlignment="1">
      <alignment horizontal="left" vertical="center" wrapText="1"/>
    </xf>
    <xf numFmtId="0" fontId="105" fillId="0" borderId="88" xfId="2" applyFont="1" applyBorder="1" applyAlignment="1">
      <alignment horizontal="left" vertical="center"/>
    </xf>
    <xf numFmtId="0" fontId="105" fillId="0" borderId="98" xfId="2" applyFont="1" applyBorder="1" applyAlignment="1">
      <alignment horizontal="left" vertical="center"/>
    </xf>
    <xf numFmtId="0" fontId="108" fillId="0" borderId="97" xfId="2" applyFont="1" applyBorder="1" applyAlignment="1">
      <alignment horizontal="center" vertical="center"/>
    </xf>
    <xf numFmtId="0" fontId="108" fillId="0" borderId="88" xfId="2" applyFont="1" applyBorder="1" applyAlignment="1">
      <alignment horizontal="center" vertical="center"/>
    </xf>
    <xf numFmtId="0" fontId="108" fillId="0" borderId="98" xfId="2" applyFont="1" applyBorder="1" applyAlignment="1">
      <alignment horizontal="center" vertical="center"/>
    </xf>
    <xf numFmtId="0" fontId="105" fillId="0" borderId="0" xfId="2" applyFont="1" applyAlignment="1">
      <alignment vertical="center"/>
    </xf>
    <xf numFmtId="0" fontId="105" fillId="5" borderId="11" xfId="2" applyFont="1" applyFill="1" applyBorder="1" applyAlignment="1" applyProtection="1">
      <alignment horizontal="left" vertical="top"/>
      <protection locked="0"/>
    </xf>
    <xf numFmtId="0" fontId="105" fillId="5" borderId="10" xfId="2" applyFont="1" applyFill="1" applyBorder="1" applyAlignment="1" applyProtection="1">
      <alignment horizontal="left" vertical="top"/>
      <protection locked="0"/>
    </xf>
    <xf numFmtId="0" fontId="105" fillId="5" borderId="9" xfId="2" applyFont="1" applyFill="1" applyBorder="1" applyAlignment="1" applyProtection="1">
      <alignment horizontal="left" vertical="top"/>
      <protection locked="0"/>
    </xf>
    <xf numFmtId="0" fontId="105" fillId="5" borderId="5" xfId="2" applyFont="1" applyFill="1" applyBorder="1" applyAlignment="1" applyProtection="1">
      <alignment horizontal="left" vertical="top"/>
      <protection locked="0"/>
    </xf>
    <xf numFmtId="0" fontId="105" fillId="5" borderId="0" xfId="2" applyFont="1" applyFill="1" applyAlignment="1" applyProtection="1">
      <alignment horizontal="left" vertical="top"/>
      <protection locked="0"/>
    </xf>
    <xf numFmtId="0" fontId="105" fillId="5" borderId="4" xfId="2" applyFont="1" applyFill="1" applyBorder="1" applyAlignment="1" applyProtection="1">
      <alignment horizontal="left" vertical="top"/>
      <protection locked="0"/>
    </xf>
    <xf numFmtId="0" fontId="105" fillId="5" borderId="3" xfId="2" applyFont="1" applyFill="1" applyBorder="1" applyAlignment="1" applyProtection="1">
      <alignment horizontal="left" vertical="top"/>
      <protection locked="0"/>
    </xf>
    <xf numFmtId="0" fontId="105" fillId="5" borderId="2" xfId="2" applyFont="1" applyFill="1" applyBorder="1" applyAlignment="1" applyProtection="1">
      <alignment horizontal="left" vertical="top"/>
      <protection locked="0"/>
    </xf>
    <xf numFmtId="0" fontId="105" fillId="5" borderId="1" xfId="2" applyFont="1" applyFill="1" applyBorder="1" applyAlignment="1" applyProtection="1">
      <alignment horizontal="left" vertical="top"/>
      <protection locked="0"/>
    </xf>
    <xf numFmtId="185" fontId="109" fillId="0" borderId="23" xfId="2" applyNumberFormat="1" applyFont="1" applyBorder="1" applyAlignment="1">
      <alignment horizontal="left" vertical="center"/>
    </xf>
    <xf numFmtId="185" fontId="109" fillId="0" borderId="21" xfId="2" applyNumberFormat="1" applyFont="1" applyBorder="1" applyAlignment="1">
      <alignment horizontal="center" vertical="center"/>
    </xf>
    <xf numFmtId="0" fontId="105" fillId="0" borderId="97" xfId="2" applyFont="1" applyBorder="1" applyAlignment="1">
      <alignment horizontal="center" vertical="center"/>
    </xf>
    <xf numFmtId="0" fontId="105" fillId="0" borderId="88" xfId="2" applyFont="1" applyBorder="1" applyAlignment="1">
      <alignment horizontal="center" vertical="center"/>
    </xf>
    <xf numFmtId="0" fontId="105" fillId="0" borderId="98" xfId="2" applyFont="1" applyBorder="1" applyAlignment="1">
      <alignment horizontal="center" vertical="center"/>
    </xf>
    <xf numFmtId="0" fontId="105" fillId="0" borderId="27" xfId="2" applyFont="1" applyBorder="1" applyAlignment="1">
      <alignment horizontal="center" vertical="center"/>
    </xf>
    <xf numFmtId="0" fontId="105" fillId="0" borderId="26" xfId="2" applyFont="1" applyBorder="1" applyAlignment="1">
      <alignment horizontal="center" vertical="center"/>
    </xf>
    <xf numFmtId="0" fontId="105" fillId="0" borderId="25" xfId="2" applyFont="1" applyBorder="1" applyAlignment="1">
      <alignment horizontal="center" vertical="center"/>
    </xf>
    <xf numFmtId="0" fontId="105" fillId="0" borderId="21" xfId="2" applyFont="1" applyBorder="1" applyAlignment="1">
      <alignment horizontal="center" vertical="center"/>
    </xf>
    <xf numFmtId="0" fontId="105" fillId="0" borderId="24" xfId="2" applyFont="1" applyBorder="1" applyAlignment="1">
      <alignment horizontal="center" vertical="center"/>
    </xf>
    <xf numFmtId="185" fontId="109" fillId="0" borderId="21" xfId="2" applyNumberFormat="1" applyFont="1" applyBorder="1" applyAlignment="1">
      <alignment horizontal="left"/>
    </xf>
    <xf numFmtId="177" fontId="105" fillId="5" borderId="8" xfId="2" applyNumberFormat="1" applyFont="1" applyFill="1" applyBorder="1" applyAlignment="1" applyProtection="1">
      <alignment horizontal="left" vertical="center"/>
      <protection locked="0"/>
    </xf>
    <xf numFmtId="177" fontId="105" fillId="5" borderId="7" xfId="2" applyNumberFormat="1" applyFont="1" applyFill="1" applyBorder="1" applyAlignment="1" applyProtection="1">
      <alignment horizontal="left" vertical="center"/>
      <protection locked="0"/>
    </xf>
    <xf numFmtId="177" fontId="105" fillId="5" borderId="6" xfId="2" applyNumberFormat="1" applyFont="1" applyFill="1" applyBorder="1" applyAlignment="1" applyProtection="1">
      <alignment horizontal="left" vertical="center"/>
      <protection locked="0"/>
    </xf>
    <xf numFmtId="0" fontId="109" fillId="0" borderId="21" xfId="2" applyFont="1" applyBorder="1" applyAlignment="1">
      <alignment horizontal="right" vertical="center"/>
    </xf>
    <xf numFmtId="185" fontId="109" fillId="0" borderId="0" xfId="2" applyNumberFormat="1" applyFont="1" applyAlignment="1">
      <alignment horizontal="left"/>
    </xf>
    <xf numFmtId="0" fontId="156" fillId="0" borderId="0" xfId="2" applyFont="1" applyAlignment="1">
      <alignment vertical="top" wrapText="1"/>
    </xf>
    <xf numFmtId="0" fontId="156" fillId="0" borderId="2" xfId="2" applyFont="1" applyBorder="1" applyAlignment="1">
      <alignment vertical="top" wrapText="1"/>
    </xf>
    <xf numFmtId="177" fontId="109" fillId="0" borderId="23" xfId="2" applyNumberFormat="1" applyFont="1" applyBorder="1" applyAlignment="1">
      <alignment horizontal="right" vertical="center"/>
    </xf>
    <xf numFmtId="0" fontId="105" fillId="0" borderId="21" xfId="2" applyFont="1" applyBorder="1" applyAlignment="1">
      <alignment horizontal="left" vertical="top" wrapText="1"/>
    </xf>
    <xf numFmtId="58" fontId="105" fillId="0" borderId="0" xfId="2" applyNumberFormat="1" applyFont="1" applyAlignment="1">
      <alignment horizontal="center" vertical="center"/>
    </xf>
    <xf numFmtId="0" fontId="105" fillId="0" borderId="87" xfId="2" applyFont="1" applyBorder="1" applyAlignment="1">
      <alignment horizontal="distributed" vertical="center"/>
    </xf>
    <xf numFmtId="0" fontId="105" fillId="0" borderId="23" xfId="2" applyFont="1" applyBorder="1" applyAlignment="1">
      <alignment horizontal="distributed"/>
    </xf>
    <xf numFmtId="0" fontId="105" fillId="0" borderId="30" xfId="2" applyFont="1" applyBorder="1" applyAlignment="1">
      <alignment horizontal="distributed"/>
    </xf>
    <xf numFmtId="0" fontId="109" fillId="0" borderId="0" xfId="2" applyFont="1" applyAlignment="1" applyProtection="1">
      <alignment horizontal="center" vertical="center"/>
      <protection locked="0"/>
    </xf>
    <xf numFmtId="0" fontId="105" fillId="5" borderId="11" xfId="2" applyFont="1" applyFill="1" applyBorder="1" applyAlignment="1" applyProtection="1">
      <alignment horizontal="left" vertical="center"/>
      <protection locked="0"/>
    </xf>
    <xf numFmtId="0" fontId="105" fillId="5" borderId="10" xfId="2" applyFont="1" applyFill="1" applyBorder="1" applyAlignment="1" applyProtection="1">
      <alignment horizontal="left" vertical="center"/>
      <protection locked="0"/>
    </xf>
    <xf numFmtId="0" fontId="105" fillId="5" borderId="9" xfId="2" applyFont="1" applyFill="1" applyBorder="1" applyAlignment="1" applyProtection="1">
      <alignment horizontal="left" vertical="center"/>
      <protection locked="0"/>
    </xf>
    <xf numFmtId="0" fontId="105" fillId="5" borderId="5" xfId="2" applyFont="1" applyFill="1" applyBorder="1" applyAlignment="1" applyProtection="1">
      <alignment horizontal="left" vertical="center"/>
      <protection locked="0"/>
    </xf>
    <xf numFmtId="0" fontId="105" fillId="5" borderId="0" xfId="2" applyFont="1" applyFill="1" applyAlignment="1" applyProtection="1">
      <alignment horizontal="left" vertical="center"/>
      <protection locked="0"/>
    </xf>
    <xf numFmtId="0" fontId="105" fillId="5" borderId="4" xfId="2" applyFont="1" applyFill="1" applyBorder="1" applyAlignment="1" applyProtection="1">
      <alignment horizontal="left" vertical="center"/>
      <protection locked="0"/>
    </xf>
    <xf numFmtId="0" fontId="105" fillId="5" borderId="3" xfId="2" applyFont="1" applyFill="1" applyBorder="1" applyAlignment="1" applyProtection="1">
      <alignment horizontal="left" vertical="center"/>
      <protection locked="0"/>
    </xf>
    <xf numFmtId="0" fontId="105" fillId="5" borderId="2" xfId="2" applyFont="1" applyFill="1" applyBorder="1" applyAlignment="1" applyProtection="1">
      <alignment horizontal="left" vertical="center"/>
      <protection locked="0"/>
    </xf>
    <xf numFmtId="0" fontId="105" fillId="5" borderId="1" xfId="2" applyFont="1" applyFill="1" applyBorder="1" applyAlignment="1" applyProtection="1">
      <alignment horizontal="left" vertical="center"/>
      <protection locked="0"/>
    </xf>
    <xf numFmtId="185" fontId="109" fillId="0" borderId="21" xfId="2" applyNumberFormat="1" applyFont="1" applyBorder="1" applyAlignment="1">
      <alignment horizontal="left" vertical="center"/>
    </xf>
    <xf numFmtId="0" fontId="105" fillId="0" borderId="0" xfId="2" applyFont="1" applyAlignment="1">
      <alignment vertical="distributed" wrapText="1"/>
    </xf>
    <xf numFmtId="49" fontId="109" fillId="0" borderId="21" xfId="2" applyNumberFormat="1" applyFont="1" applyBorder="1" applyAlignment="1">
      <alignment shrinkToFit="1"/>
    </xf>
    <xf numFmtId="49" fontId="109" fillId="0" borderId="0" xfId="2" applyNumberFormat="1" applyFont="1" applyAlignment="1">
      <alignment shrinkToFit="1"/>
    </xf>
    <xf numFmtId="0" fontId="105" fillId="0" borderId="0" xfId="2" applyFont="1" applyAlignment="1">
      <alignment horizontal="left" vertical="top" wrapText="1"/>
    </xf>
    <xf numFmtId="58" fontId="105" fillId="0" borderId="0" xfId="2" applyNumberFormat="1" applyFont="1" applyAlignment="1">
      <alignment horizontal="right" vertical="center"/>
    </xf>
    <xf numFmtId="0" fontId="105" fillId="0" borderId="29" xfId="2" applyFont="1" applyBorder="1" applyAlignment="1">
      <alignment horizontal="left" vertical="top" wrapText="1"/>
    </xf>
    <xf numFmtId="0" fontId="105" fillId="0" borderId="22" xfId="2" applyFont="1" applyBorder="1" applyAlignment="1">
      <alignment horizontal="left" vertical="top" wrapText="1"/>
    </xf>
    <xf numFmtId="0" fontId="105" fillId="0" borderId="28" xfId="2" applyFont="1" applyBorder="1" applyAlignment="1">
      <alignment horizontal="left" vertical="top" wrapText="1"/>
    </xf>
    <xf numFmtId="177" fontId="109" fillId="0" borderId="0" xfId="2" applyNumberFormat="1" applyFont="1" applyAlignment="1">
      <alignment horizontal="center" vertical="center"/>
    </xf>
    <xf numFmtId="180" fontId="109" fillId="0" borderId="0" xfId="2" applyNumberFormat="1" applyFont="1" applyAlignment="1">
      <alignment horizontal="center" vertical="center"/>
    </xf>
    <xf numFmtId="0" fontId="105" fillId="0" borderId="0" xfId="2" applyFont="1" applyAlignment="1">
      <alignment wrapText="1"/>
    </xf>
    <xf numFmtId="0" fontId="109" fillId="0" borderId="0" xfId="2" applyFont="1" applyAlignment="1">
      <alignment horizontal="left" vertical="top"/>
    </xf>
    <xf numFmtId="182" fontId="109" fillId="0" borderId="0" xfId="2" applyNumberFormat="1" applyFont="1" applyAlignment="1" applyProtection="1">
      <alignment horizontal="center" vertical="center"/>
      <protection locked="0"/>
    </xf>
    <xf numFmtId="0" fontId="109" fillId="0" borderId="0" xfId="2" applyFont="1" applyAlignment="1">
      <alignment vertical="center" shrinkToFit="1"/>
    </xf>
    <xf numFmtId="0" fontId="105" fillId="0" borderId="0" xfId="2" applyFont="1" applyAlignment="1">
      <alignment vertical="center" shrinkToFit="1"/>
    </xf>
    <xf numFmtId="49" fontId="109" fillId="0" borderId="21" xfId="2" applyNumberFormat="1" applyFont="1" applyBorder="1" applyAlignment="1">
      <alignment vertical="center" shrinkToFit="1"/>
    </xf>
    <xf numFmtId="49" fontId="109" fillId="0" borderId="0" xfId="2" applyNumberFormat="1" applyFont="1" applyAlignment="1">
      <alignment vertical="center" shrinkToFit="1"/>
    </xf>
    <xf numFmtId="0" fontId="105" fillId="0" borderId="29" xfId="2" applyFont="1" applyBorder="1" applyAlignment="1">
      <alignment horizontal="left" vertical="center" wrapText="1"/>
    </xf>
    <xf numFmtId="0" fontId="105" fillId="0" borderId="22" xfId="2" applyFont="1" applyBorder="1" applyAlignment="1">
      <alignment horizontal="left" vertical="center"/>
    </xf>
    <xf numFmtId="0" fontId="105" fillId="0" borderId="28" xfId="2" applyFont="1" applyBorder="1" applyAlignment="1">
      <alignment horizontal="left" vertical="center"/>
    </xf>
    <xf numFmtId="0" fontId="109" fillId="0" borderId="0" xfId="2" applyFont="1" applyAlignment="1">
      <alignment horizontal="center" vertical="center" shrinkToFit="1"/>
    </xf>
    <xf numFmtId="0" fontId="109" fillId="0" borderId="21" xfId="2" applyFont="1" applyBorder="1" applyAlignment="1">
      <alignment horizontal="center" vertical="center" shrinkToFit="1"/>
    </xf>
    <xf numFmtId="0" fontId="109" fillId="0" borderId="29" xfId="2" applyFont="1" applyBorder="1" applyAlignment="1">
      <alignment horizontal="center" vertical="center"/>
    </xf>
    <xf numFmtId="0" fontId="109" fillId="0" borderId="28" xfId="2" applyFont="1" applyBorder="1" applyAlignment="1">
      <alignment horizontal="center" vertical="center"/>
    </xf>
    <xf numFmtId="0" fontId="109" fillId="0" borderId="27" xfId="2" applyFont="1" applyBorder="1" applyAlignment="1">
      <alignment horizontal="center" vertical="center"/>
    </xf>
    <xf numFmtId="0" fontId="109" fillId="0" borderId="26" xfId="2" applyFont="1" applyBorder="1" applyAlignment="1">
      <alignment horizontal="center" vertical="center"/>
    </xf>
    <xf numFmtId="0" fontId="109" fillId="0" borderId="25" xfId="2" applyFont="1" applyBorder="1" applyAlignment="1">
      <alignment horizontal="center" vertical="center"/>
    </xf>
    <xf numFmtId="0" fontId="109" fillId="0" borderId="24" xfId="2" applyFont="1" applyBorder="1" applyAlignment="1">
      <alignment horizontal="center" vertical="center"/>
    </xf>
    <xf numFmtId="0" fontId="105" fillId="0" borderId="0" xfId="2" applyFont="1" applyAlignment="1" applyProtection="1">
      <alignment horizontal="left"/>
      <protection locked="0"/>
    </xf>
    <xf numFmtId="0" fontId="105" fillId="0" borderId="0" xfId="2" applyFont="1" applyAlignment="1" applyProtection="1">
      <alignment horizontal="left" vertical="top" wrapText="1"/>
      <protection locked="0"/>
    </xf>
    <xf numFmtId="0" fontId="105" fillId="0" borderId="0" xfId="2" applyFont="1" applyAlignment="1">
      <alignment vertical="top" wrapText="1"/>
    </xf>
    <xf numFmtId="180" fontId="109" fillId="0" borderId="0" xfId="2" applyNumberFormat="1" applyFont="1" applyAlignment="1">
      <alignment vertical="center"/>
    </xf>
    <xf numFmtId="0" fontId="105" fillId="0" borderId="0" xfId="2" applyFont="1" applyAlignment="1">
      <alignment horizontal="left" vertical="distributed" wrapText="1"/>
    </xf>
    <xf numFmtId="0" fontId="109" fillId="0" borderId="109" xfId="2" applyFont="1" applyBorder="1" applyAlignment="1">
      <alignment vertical="top"/>
    </xf>
    <xf numFmtId="0" fontId="109" fillId="0" borderId="21" xfId="2" applyFont="1" applyBorder="1" applyAlignment="1">
      <alignment vertical="top"/>
    </xf>
    <xf numFmtId="0" fontId="105" fillId="0" borderId="117" xfId="2" applyFont="1" applyBorder="1" applyAlignment="1">
      <alignment horizontal="center" vertical="center" textRotation="255"/>
    </xf>
    <xf numFmtId="0" fontId="105" fillId="0" borderId="109" xfId="2" applyFont="1" applyBorder="1"/>
    <xf numFmtId="0" fontId="105" fillId="0" borderId="98" xfId="2" applyFont="1" applyBorder="1"/>
    <xf numFmtId="182" fontId="112" fillId="0" borderId="109" xfId="0" applyNumberFormat="1" applyFont="1" applyBorder="1" applyAlignment="1">
      <alignment horizontal="center" vertical="center"/>
    </xf>
    <xf numFmtId="0" fontId="112" fillId="0" borderId="0" xfId="0" applyFont="1" applyAlignment="1">
      <alignment vertical="top" wrapText="1"/>
    </xf>
    <xf numFmtId="0" fontId="112" fillId="0" borderId="109" xfId="0" applyFont="1" applyBorder="1" applyAlignment="1">
      <alignment vertical="center" wrapText="1"/>
    </xf>
    <xf numFmtId="0" fontId="112" fillId="0" borderId="0" xfId="0" applyFont="1" applyAlignment="1">
      <alignment vertical="center" wrapText="1"/>
    </xf>
    <xf numFmtId="0" fontId="112" fillId="0" borderId="21" xfId="0" applyFont="1" applyBorder="1" applyAlignment="1">
      <alignment vertical="center" wrapText="1"/>
    </xf>
    <xf numFmtId="182" fontId="112" fillId="0" borderId="27" xfId="0" applyNumberFormat="1" applyFont="1" applyBorder="1" applyAlignment="1">
      <alignment horizontal="center" vertical="center" justifyLastLine="1"/>
    </xf>
    <xf numFmtId="182" fontId="112" fillId="0" borderId="0" xfId="0" applyNumberFormat="1" applyFont="1" applyAlignment="1">
      <alignment horizontal="center" vertical="center" justifyLastLine="1"/>
    </xf>
    <xf numFmtId="182" fontId="112" fillId="0" borderId="26" xfId="0" applyNumberFormat="1" applyFont="1" applyBorder="1" applyAlignment="1">
      <alignment horizontal="center" vertical="center" justifyLastLine="1"/>
    </xf>
    <xf numFmtId="182" fontId="112" fillId="0" borderId="25" xfId="0" applyNumberFormat="1" applyFont="1" applyBorder="1" applyAlignment="1">
      <alignment horizontal="center" vertical="center" justifyLastLine="1"/>
    </xf>
    <xf numFmtId="182" fontId="112" fillId="0" borderId="21" xfId="0" applyNumberFormat="1" applyFont="1" applyBorder="1" applyAlignment="1">
      <alignment horizontal="center" vertical="center" justifyLastLine="1"/>
    </xf>
    <xf numFmtId="182" fontId="112" fillId="0" borderId="24" xfId="0" applyNumberFormat="1" applyFont="1" applyBorder="1" applyAlignment="1">
      <alignment horizontal="center" vertical="center" justifyLastLine="1"/>
    </xf>
    <xf numFmtId="0" fontId="112" fillId="0" borderId="21" xfId="0" applyFont="1" applyBorder="1" applyAlignment="1">
      <alignment vertical="top" wrapText="1"/>
    </xf>
    <xf numFmtId="182" fontId="112" fillId="0" borderId="0" xfId="0" applyNumberFormat="1" applyFont="1" applyAlignment="1">
      <alignment horizontal="center" vertical="center"/>
    </xf>
    <xf numFmtId="0" fontId="136" fillId="0" borderId="27" xfId="0" applyFont="1" applyBorder="1" applyAlignment="1">
      <alignment horizontal="center" vertical="center"/>
    </xf>
    <xf numFmtId="0" fontId="136" fillId="0" borderId="0" xfId="0" applyFont="1" applyAlignment="1">
      <alignment horizontal="center" vertical="center"/>
    </xf>
    <xf numFmtId="0" fontId="136" fillId="0" borderId="26" xfId="0" applyFont="1" applyBorder="1" applyAlignment="1">
      <alignment horizontal="center" vertical="center"/>
    </xf>
    <xf numFmtId="0" fontId="136" fillId="0" borderId="25" xfId="0" applyFont="1" applyBorder="1" applyAlignment="1">
      <alignment horizontal="center" vertical="center"/>
    </xf>
    <xf numFmtId="0" fontId="136" fillId="0" borderId="21" xfId="0" applyFont="1" applyBorder="1" applyAlignment="1">
      <alignment horizontal="center" vertical="center"/>
    </xf>
    <xf numFmtId="0" fontId="136" fillId="0" borderId="24" xfId="0" applyFont="1" applyBorder="1" applyAlignment="1">
      <alignment horizontal="center" vertical="center"/>
    </xf>
    <xf numFmtId="0" fontId="142" fillId="14" borderId="0" xfId="0" applyFont="1" applyFill="1" applyAlignment="1">
      <alignment horizontal="center" vertical="center"/>
    </xf>
    <xf numFmtId="0" fontId="142" fillId="14" borderId="113" xfId="0" applyFont="1" applyFill="1" applyBorder="1" applyAlignment="1">
      <alignment horizontal="center" vertical="center"/>
    </xf>
    <xf numFmtId="182" fontId="109" fillId="0" borderId="0" xfId="2" applyNumberFormat="1" applyFont="1" applyAlignment="1">
      <alignment horizontal="distributed" vertical="center" justifyLastLine="1"/>
    </xf>
    <xf numFmtId="0" fontId="141" fillId="14" borderId="0" xfId="0" applyFont="1" applyFill="1">
      <alignment vertical="center"/>
    </xf>
    <xf numFmtId="0" fontId="141" fillId="14" borderId="113" xfId="0" applyFont="1" applyFill="1" applyBorder="1">
      <alignment vertical="center"/>
    </xf>
    <xf numFmtId="0" fontId="143" fillId="14" borderId="113" xfId="3" applyFont="1" applyFill="1" applyBorder="1" applyAlignment="1" applyProtection="1">
      <alignment horizontal="center" vertical="center"/>
    </xf>
    <xf numFmtId="0" fontId="112" fillId="0" borderId="0" xfId="0" applyFont="1" applyAlignment="1">
      <alignment vertical="distributed" wrapText="1"/>
    </xf>
    <xf numFmtId="0" fontId="112" fillId="0" borderId="31" xfId="0" applyFont="1" applyBorder="1" applyAlignment="1">
      <alignment horizontal="center" vertical="center"/>
    </xf>
    <xf numFmtId="0" fontId="112" fillId="0" borderId="30" xfId="0" applyFont="1" applyBorder="1" applyAlignment="1">
      <alignment horizontal="center" vertical="center"/>
    </xf>
    <xf numFmtId="0" fontId="112" fillId="0" borderId="97" xfId="0" applyFont="1" applyBorder="1" applyAlignment="1">
      <alignment horizontal="center" vertical="center"/>
    </xf>
    <xf numFmtId="0" fontId="112" fillId="0" borderId="109" xfId="0" applyFont="1" applyBorder="1" applyAlignment="1">
      <alignment horizontal="center" vertical="center"/>
    </xf>
    <xf numFmtId="0" fontId="112" fillId="0" borderId="98" xfId="0" applyFont="1" applyBorder="1" applyAlignment="1">
      <alignment horizontal="center" vertical="center"/>
    </xf>
    <xf numFmtId="0" fontId="112" fillId="0" borderId="27" xfId="0" applyFont="1" applyBorder="1" applyAlignment="1">
      <alignment horizontal="center" vertical="center"/>
    </xf>
    <xf numFmtId="0" fontId="112" fillId="0" borderId="26" xfId="0" applyFont="1" applyBorder="1" applyAlignment="1">
      <alignment horizontal="center" vertical="center"/>
    </xf>
    <xf numFmtId="0" fontId="112" fillId="0" borderId="25" xfId="0" applyFont="1" applyBorder="1" applyAlignment="1">
      <alignment horizontal="center" vertical="center"/>
    </xf>
    <xf numFmtId="0" fontId="112" fillId="0" borderId="21" xfId="0" applyFont="1" applyBorder="1" applyAlignment="1">
      <alignment horizontal="center" vertical="center"/>
    </xf>
    <xf numFmtId="0" fontId="112" fillId="0" borderId="24" xfId="0" applyFont="1" applyBorder="1" applyAlignment="1">
      <alignment horizontal="center" vertical="center"/>
    </xf>
    <xf numFmtId="182" fontId="112" fillId="0" borderId="27" xfId="0" applyNumberFormat="1" applyFont="1" applyBorder="1" applyAlignment="1">
      <alignment horizontal="distributed" vertical="center" justifyLastLine="1"/>
    </xf>
    <xf numFmtId="182" fontId="112" fillId="0" borderId="0" xfId="0" applyNumberFormat="1" applyFont="1" applyAlignment="1">
      <alignment horizontal="distributed" vertical="center" justifyLastLine="1"/>
    </xf>
    <xf numFmtId="182" fontId="112" fillId="0" borderId="26" xfId="0" applyNumberFormat="1" applyFont="1" applyBorder="1" applyAlignment="1">
      <alignment horizontal="distributed" vertical="center" justifyLastLine="1"/>
    </xf>
    <xf numFmtId="0" fontId="105" fillId="0" borderId="0" xfId="2" applyFont="1" applyAlignment="1">
      <alignment horizontal="center" vertical="center" wrapText="1"/>
    </xf>
    <xf numFmtId="49" fontId="98" fillId="0" borderId="184" xfId="2" applyNumberFormat="1" applyFont="1" applyBorder="1" applyAlignment="1">
      <alignment horizontal="center" vertical="center"/>
    </xf>
    <xf numFmtId="49" fontId="98" fillId="0" borderId="185" xfId="2" applyNumberFormat="1" applyFont="1" applyBorder="1" applyAlignment="1">
      <alignment horizontal="center" vertical="center"/>
    </xf>
    <xf numFmtId="49" fontId="98" fillId="0" borderId="186" xfId="2" applyNumberFormat="1" applyFont="1" applyBorder="1" applyAlignment="1">
      <alignment horizontal="center" vertical="center"/>
    </xf>
    <xf numFmtId="49" fontId="98" fillId="0" borderId="158" xfId="2" applyNumberFormat="1" applyFont="1" applyBorder="1" applyAlignment="1">
      <alignment horizontal="center" vertical="center"/>
    </xf>
    <xf numFmtId="49" fontId="98" fillId="0" borderId="129" xfId="2" applyNumberFormat="1" applyFont="1" applyBorder="1" applyAlignment="1">
      <alignment horizontal="center" vertical="center"/>
    </xf>
    <xf numFmtId="49" fontId="98" fillId="0" borderId="157" xfId="2" applyNumberFormat="1" applyFont="1" applyBorder="1" applyAlignment="1">
      <alignment horizontal="center" vertical="center"/>
    </xf>
    <xf numFmtId="49" fontId="102" fillId="0" borderId="124" xfId="2" applyNumberFormat="1" applyFont="1" applyBorder="1" applyAlignment="1">
      <alignment horizontal="center" vertical="center" textRotation="255"/>
    </xf>
    <xf numFmtId="49" fontId="102" fillId="0" borderId="135" xfId="2" applyNumberFormat="1" applyFont="1" applyBorder="1" applyAlignment="1">
      <alignment horizontal="center" vertical="center" textRotation="255"/>
    </xf>
    <xf numFmtId="0" fontId="94" fillId="0" borderId="0" xfId="15" applyFont="1" applyAlignment="1">
      <alignment horizontal="left" vertical="center" wrapText="1"/>
    </xf>
    <xf numFmtId="0" fontId="94" fillId="0" borderId="0" xfId="0" applyFont="1" applyAlignment="1">
      <alignment horizontal="left" vertical="center" wrapText="1"/>
    </xf>
    <xf numFmtId="49" fontId="94" fillId="0" borderId="183" xfId="14" applyNumberFormat="1" applyFont="1" applyBorder="1" applyAlignment="1">
      <alignment horizontal="center" vertical="center"/>
    </xf>
    <xf numFmtId="0" fontId="94" fillId="0" borderId="148" xfId="0" applyFont="1" applyBorder="1" applyAlignment="1">
      <alignment horizontal="center" vertical="center"/>
    </xf>
    <xf numFmtId="49" fontId="94" fillId="0" borderId="164" xfId="14" applyNumberFormat="1" applyFont="1" applyBorder="1" applyAlignment="1">
      <alignment horizontal="center" vertical="center"/>
    </xf>
    <xf numFmtId="0" fontId="94" fillId="0" borderId="88" xfId="0" applyFont="1" applyBorder="1" applyAlignment="1">
      <alignment horizontal="center" vertical="center"/>
    </xf>
    <xf numFmtId="49" fontId="94" fillId="0" borderId="174" xfId="14" applyNumberFormat="1" applyFont="1" applyBorder="1" applyAlignment="1">
      <alignment horizontal="center" vertical="center"/>
    </xf>
    <xf numFmtId="0" fontId="94" fillId="0" borderId="0" xfId="0" applyFont="1" applyAlignment="1">
      <alignment horizontal="center" vertical="center"/>
    </xf>
    <xf numFmtId="49" fontId="75" fillId="0" borderId="137" xfId="2" applyNumberFormat="1" applyFont="1" applyBorder="1" applyAlignment="1">
      <alignment horizontal="left" vertical="top" wrapText="1"/>
    </xf>
    <xf numFmtId="49" fontId="75" fillId="0" borderId="138" xfId="2" applyNumberFormat="1" applyFont="1" applyBorder="1" applyAlignment="1">
      <alignment horizontal="left" vertical="top" wrapText="1"/>
    </xf>
    <xf numFmtId="49" fontId="75" fillId="0" borderId="140" xfId="2" applyNumberFormat="1" applyFont="1" applyBorder="1" applyAlignment="1">
      <alignment horizontal="left" vertical="top" wrapText="1"/>
    </xf>
    <xf numFmtId="49" fontId="75" fillId="0" borderId="141" xfId="2" applyNumberFormat="1" applyFont="1" applyBorder="1" applyAlignment="1">
      <alignment horizontal="left" vertical="top" wrapText="1"/>
    </xf>
    <xf numFmtId="49" fontId="94" fillId="0" borderId="164" xfId="15" applyNumberFormat="1" applyFont="1" applyBorder="1" applyAlignment="1">
      <alignment horizontal="center" vertical="center" textRotation="255"/>
    </xf>
    <xf numFmtId="49" fontId="94" fillId="0" borderId="163" xfId="15" applyNumberFormat="1" applyFont="1" applyBorder="1" applyAlignment="1">
      <alignment horizontal="center" vertical="center" textRotation="255"/>
    </xf>
    <xf numFmtId="49" fontId="94" fillId="0" borderId="174" xfId="15" applyNumberFormat="1" applyFont="1" applyBorder="1" applyAlignment="1">
      <alignment horizontal="center" vertical="center" textRotation="255"/>
    </xf>
    <xf numFmtId="49" fontId="94" fillId="0" borderId="159" xfId="15" applyNumberFormat="1" applyFont="1" applyBorder="1" applyAlignment="1">
      <alignment horizontal="center" vertical="center" textRotation="255"/>
    </xf>
    <xf numFmtId="49" fontId="94" fillId="0" borderId="158" xfId="15" applyNumberFormat="1" applyFont="1" applyBorder="1" applyAlignment="1">
      <alignment horizontal="center" vertical="center" textRotation="255"/>
    </xf>
    <xf numFmtId="49" fontId="94" fillId="0" borderId="157" xfId="15" applyNumberFormat="1" applyFont="1" applyBorder="1" applyAlignment="1">
      <alignment horizontal="center" vertical="center" textRotation="255"/>
    </xf>
    <xf numFmtId="49" fontId="94" fillId="0" borderId="164" xfId="15" applyNumberFormat="1" applyFont="1" applyBorder="1" applyAlignment="1">
      <alignment horizontal="center" vertical="center"/>
    </xf>
    <xf numFmtId="49" fontId="94" fillId="0" borderId="88" xfId="15" applyNumberFormat="1" applyFont="1" applyBorder="1" applyAlignment="1">
      <alignment horizontal="center" vertical="center"/>
    </xf>
    <xf numFmtId="49" fontId="94" fillId="0" borderId="163" xfId="15" applyNumberFormat="1" applyFont="1" applyBorder="1" applyAlignment="1">
      <alignment horizontal="center" vertical="center"/>
    </xf>
    <xf numFmtId="49" fontId="94" fillId="0" borderId="158" xfId="15" applyNumberFormat="1" applyFont="1" applyBorder="1" applyAlignment="1">
      <alignment horizontal="center" vertical="center"/>
    </xf>
    <xf numFmtId="49" fontId="94" fillId="0" borderId="129" xfId="15" applyNumberFormat="1" applyFont="1" applyBorder="1" applyAlignment="1">
      <alignment horizontal="center" vertical="center"/>
    </xf>
    <xf numFmtId="49" fontId="94" fillId="0" borderId="157" xfId="15" applyNumberFormat="1" applyFont="1" applyBorder="1" applyAlignment="1">
      <alignment horizontal="center" vertical="center"/>
    </xf>
    <xf numFmtId="0" fontId="94" fillId="0" borderId="0" xfId="19" applyFont="1" applyAlignment="1">
      <alignment horizontal="left" vertical="center" wrapText="1"/>
    </xf>
    <xf numFmtId="180" fontId="22" fillId="0" borderId="0" xfId="2" applyNumberFormat="1" applyFont="1" applyAlignment="1">
      <alignment horizontal="right" vertical="center"/>
    </xf>
    <xf numFmtId="0" fontId="22" fillId="0" borderId="0" xfId="2" applyFont="1" applyAlignment="1">
      <alignment horizontal="left" vertical="top"/>
    </xf>
    <xf numFmtId="0" fontId="18" fillId="0" borderId="0" xfId="2" applyFont="1" applyAlignment="1">
      <alignment horizontal="center" vertical="center"/>
    </xf>
    <xf numFmtId="177" fontId="22" fillId="0" borderId="0" xfId="2" applyNumberFormat="1" applyFont="1" applyAlignment="1">
      <alignment horizontal="right" vertical="center"/>
    </xf>
    <xf numFmtId="0" fontId="22" fillId="0" borderId="0" xfId="2" applyFont="1" applyAlignment="1">
      <alignment horizontal="center" vertical="center"/>
    </xf>
    <xf numFmtId="177" fontId="22" fillId="0" borderId="0" xfId="2" applyNumberFormat="1" applyFont="1" applyAlignment="1">
      <alignment horizontal="center" vertical="center"/>
    </xf>
    <xf numFmtId="186" fontId="22" fillId="0" borderId="0" xfId="2" applyNumberFormat="1" applyFont="1" applyAlignment="1">
      <alignment horizontal="center" vertical="center"/>
    </xf>
    <xf numFmtId="0" fontId="22" fillId="0" borderId="0" xfId="2" applyFont="1" applyAlignment="1">
      <alignment horizontal="left" vertical="center" wrapText="1"/>
    </xf>
    <xf numFmtId="0" fontId="18" fillId="0" borderId="0" xfId="2" applyFont="1" applyAlignment="1">
      <alignment wrapText="1"/>
    </xf>
    <xf numFmtId="0" fontId="18" fillId="0" borderId="0" xfId="2" applyFont="1" applyAlignment="1">
      <alignment vertical="center" wrapText="1"/>
    </xf>
    <xf numFmtId="180" fontId="22" fillId="0" borderId="0" xfId="2" applyNumberFormat="1" applyFont="1" applyAlignment="1">
      <alignment horizontal="center" vertical="center"/>
    </xf>
    <xf numFmtId="0" fontId="18" fillId="0" borderId="0" xfId="2" applyFont="1" applyAlignment="1">
      <alignment horizontal="justify" vertical="distributed" wrapText="1"/>
    </xf>
    <xf numFmtId="0" fontId="18" fillId="0" borderId="0" xfId="2" applyFont="1"/>
    <xf numFmtId="49" fontId="18" fillId="0" borderId="0" xfId="2" applyNumberFormat="1" applyFont="1" applyAlignment="1">
      <alignment horizontal="center"/>
    </xf>
    <xf numFmtId="49" fontId="18" fillId="0" borderId="21" xfId="2" applyNumberFormat="1" applyFont="1" applyBorder="1" applyAlignment="1">
      <alignment horizontal="left" vertical="center" shrinkToFit="1"/>
    </xf>
    <xf numFmtId="0" fontId="18" fillId="0" borderId="0" xfId="2" applyFont="1" applyAlignment="1">
      <alignment horizontal="left" vertical="center" wrapText="1"/>
    </xf>
    <xf numFmtId="0" fontId="22" fillId="0" borderId="0" xfId="2" applyFont="1" applyAlignment="1">
      <alignment vertical="center" wrapText="1"/>
    </xf>
    <xf numFmtId="0" fontId="22" fillId="0" borderId="0" xfId="2" applyFont="1" applyAlignment="1">
      <alignment horizontal="left" vertical="center"/>
    </xf>
    <xf numFmtId="49" fontId="18" fillId="0" borderId="97" xfId="14" applyNumberFormat="1" applyFont="1" applyBorder="1" applyAlignment="1">
      <alignment horizontal="center" vertical="center" textRotation="255"/>
    </xf>
    <xf numFmtId="49" fontId="18" fillId="0" borderId="98" xfId="14" applyNumberFormat="1" applyFont="1" applyBorder="1" applyAlignment="1">
      <alignment horizontal="center" vertical="center" textRotation="255"/>
    </xf>
    <xf numFmtId="49" fontId="18" fillId="0" borderId="27" xfId="14" applyNumberFormat="1" applyFont="1" applyBorder="1" applyAlignment="1">
      <alignment horizontal="center" vertical="center" textRotation="255"/>
    </xf>
    <xf numFmtId="49" fontId="18" fillId="0" borderId="26" xfId="14" applyNumberFormat="1" applyFont="1" applyBorder="1" applyAlignment="1">
      <alignment horizontal="center" vertical="center" textRotation="255"/>
    </xf>
    <xf numFmtId="49" fontId="18" fillId="0" borderId="25" xfId="14" applyNumberFormat="1" applyFont="1" applyBorder="1" applyAlignment="1">
      <alignment horizontal="center" vertical="center" textRotation="255"/>
    </xf>
    <xf numFmtId="49" fontId="18" fillId="0" borderId="24" xfId="14" applyNumberFormat="1" applyFont="1" applyBorder="1" applyAlignment="1">
      <alignment horizontal="center" vertical="center" textRotation="255"/>
    </xf>
    <xf numFmtId="49" fontId="22" fillId="0" borderId="97" xfId="14" applyNumberFormat="1" applyFont="1" applyBorder="1" applyAlignment="1">
      <alignment horizontal="center"/>
    </xf>
    <xf numFmtId="49" fontId="22" fillId="0" borderId="109" xfId="14" applyNumberFormat="1" applyFont="1" applyBorder="1" applyAlignment="1">
      <alignment horizontal="center"/>
    </xf>
    <xf numFmtId="49" fontId="22" fillId="0" borderId="98" xfId="14" applyNumberFormat="1" applyFont="1" applyBorder="1" applyAlignment="1">
      <alignment horizontal="center"/>
    </xf>
    <xf numFmtId="49" fontId="22" fillId="0" borderId="25" xfId="14" applyNumberFormat="1" applyFont="1" applyBorder="1" applyAlignment="1">
      <alignment horizontal="center" vertical="top"/>
    </xf>
    <xf numFmtId="49" fontId="22" fillId="0" borderId="21" xfId="14" applyNumberFormat="1" applyFont="1" applyBorder="1" applyAlignment="1">
      <alignment horizontal="center" vertical="top"/>
    </xf>
    <xf numFmtId="49" fontId="22" fillId="0" borderId="24" xfId="14" applyNumberFormat="1" applyFont="1" applyBorder="1" applyAlignment="1">
      <alignment horizontal="center" vertical="top"/>
    </xf>
    <xf numFmtId="0" fontId="18" fillId="0" borderId="0" xfId="2" applyFont="1" applyAlignment="1">
      <alignment vertical="distributed"/>
    </xf>
    <xf numFmtId="49" fontId="18" fillId="0" borderId="109" xfId="2" applyNumberFormat="1" applyFont="1" applyBorder="1" applyAlignment="1">
      <alignment vertical="center"/>
    </xf>
    <xf numFmtId="0" fontId="18" fillId="0" borderId="109" xfId="2" applyFont="1" applyBorder="1" applyAlignment="1">
      <alignment vertical="center"/>
    </xf>
    <xf numFmtId="0" fontId="18" fillId="0" borderId="98" xfId="2" applyFont="1" applyBorder="1" applyAlignment="1">
      <alignment vertical="center"/>
    </xf>
    <xf numFmtId="49" fontId="18" fillId="0" borderId="0" xfId="2" applyNumberFormat="1" applyFont="1" applyAlignment="1">
      <alignment vertical="center"/>
    </xf>
    <xf numFmtId="0" fontId="18" fillId="0" borderId="0" xfId="2" applyFont="1" applyAlignment="1">
      <alignment vertical="center"/>
    </xf>
    <xf numFmtId="0" fontId="18" fillId="0" borderId="26" xfId="2" applyFont="1" applyBorder="1" applyAlignment="1">
      <alignment vertical="center"/>
    </xf>
    <xf numFmtId="0" fontId="18" fillId="0" borderId="21" xfId="2" applyFont="1" applyBorder="1" applyAlignment="1">
      <alignment vertical="center"/>
    </xf>
    <xf numFmtId="0" fontId="18" fillId="0" borderId="24" xfId="2" applyFont="1" applyBorder="1" applyAlignment="1">
      <alignment vertical="center"/>
    </xf>
    <xf numFmtId="49" fontId="18" fillId="0" borderId="21" xfId="2" applyNumberFormat="1" applyFont="1" applyBorder="1" applyAlignment="1">
      <alignment vertical="center"/>
    </xf>
    <xf numFmtId="49" fontId="18" fillId="0" borderId="97" xfId="2" applyNumberFormat="1" applyFont="1" applyBorder="1" applyAlignment="1">
      <alignment vertical="center"/>
    </xf>
    <xf numFmtId="49" fontId="18" fillId="0" borderId="27" xfId="2" applyNumberFormat="1" applyFont="1" applyBorder="1" applyAlignment="1">
      <alignment vertical="center"/>
    </xf>
    <xf numFmtId="0" fontId="18" fillId="0" borderId="25" xfId="2" applyFont="1" applyBorder="1" applyAlignment="1">
      <alignment vertical="center"/>
    </xf>
    <xf numFmtId="49" fontId="18" fillId="0" borderId="21" xfId="2" applyNumberFormat="1" applyFont="1" applyBorder="1" applyAlignment="1">
      <alignment horizontal="center" vertical="center"/>
    </xf>
    <xf numFmtId="0" fontId="18" fillId="0" borderId="97" xfId="11" applyFont="1" applyBorder="1" applyAlignment="1">
      <alignment horizontal="center"/>
    </xf>
    <xf numFmtId="0" fontId="18" fillId="0" borderId="98" xfId="11" applyFont="1" applyBorder="1" applyAlignment="1">
      <alignment horizontal="center"/>
    </xf>
    <xf numFmtId="0" fontId="75" fillId="0" borderId="97" xfId="11" applyFont="1" applyBorder="1" applyAlignment="1">
      <alignment horizontal="center"/>
    </xf>
    <xf numFmtId="0" fontId="22" fillId="0" borderId="109" xfId="11" applyFont="1" applyBorder="1" applyAlignment="1">
      <alignment horizontal="center"/>
    </xf>
    <xf numFmtId="0" fontId="22" fillId="0" borderId="98" xfId="11" applyFont="1" applyBorder="1" applyAlignment="1">
      <alignment horizontal="center"/>
    </xf>
    <xf numFmtId="0" fontId="75" fillId="0" borderId="25" xfId="11" applyFont="1" applyBorder="1" applyAlignment="1">
      <alignment horizontal="center" vertical="top"/>
    </xf>
    <xf numFmtId="0" fontId="22" fillId="0" borderId="21" xfId="11" applyFont="1" applyBorder="1" applyAlignment="1">
      <alignment horizontal="center" vertical="top"/>
    </xf>
    <xf numFmtId="0" fontId="22" fillId="0" borderId="24" xfId="11" applyFont="1" applyBorder="1" applyAlignment="1">
      <alignment horizontal="center" vertical="top"/>
    </xf>
    <xf numFmtId="49" fontId="18" fillId="0" borderId="97" xfId="11" applyNumberFormat="1" applyFont="1" applyBorder="1" applyAlignment="1">
      <alignment horizontal="center" vertical="center" textRotation="255"/>
    </xf>
    <xf numFmtId="49" fontId="18" fillId="0" borderId="109" xfId="11" applyNumberFormat="1" applyFont="1" applyBorder="1" applyAlignment="1">
      <alignment horizontal="center" vertical="center" textRotation="255"/>
    </xf>
    <xf numFmtId="49" fontId="18" fillId="0" borderId="98" xfId="11" applyNumberFormat="1" applyFont="1" applyBorder="1" applyAlignment="1">
      <alignment horizontal="center" vertical="center" textRotation="255"/>
    </xf>
    <xf numFmtId="49" fontId="18" fillId="0" borderId="27" xfId="11" applyNumberFormat="1" applyFont="1" applyBorder="1" applyAlignment="1">
      <alignment horizontal="center" vertical="center" textRotation="255"/>
    </xf>
    <xf numFmtId="49" fontId="18" fillId="0" borderId="0" xfId="11" applyNumberFormat="1" applyFont="1" applyAlignment="1">
      <alignment horizontal="center" vertical="center" textRotation="255"/>
    </xf>
    <xf numFmtId="49" fontId="18" fillId="0" borderId="26" xfId="11" applyNumberFormat="1" applyFont="1" applyBorder="1" applyAlignment="1">
      <alignment horizontal="center" vertical="center" textRotation="255"/>
    </xf>
    <xf numFmtId="49" fontId="18" fillId="0" borderId="25" xfId="11" applyNumberFormat="1" applyFont="1" applyBorder="1" applyAlignment="1">
      <alignment horizontal="center" vertical="center" textRotation="255"/>
    </xf>
    <xf numFmtId="49" fontId="18" fillId="0" borderId="21" xfId="11" applyNumberFormat="1" applyFont="1" applyBorder="1" applyAlignment="1">
      <alignment horizontal="center" vertical="center" textRotation="255"/>
    </xf>
    <xf numFmtId="49" fontId="18" fillId="0" borderId="24" xfId="11" applyNumberFormat="1" applyFont="1" applyBorder="1" applyAlignment="1">
      <alignment horizontal="center" vertical="center" textRotation="255"/>
    </xf>
    <xf numFmtId="49" fontId="18" fillId="0" borderId="27" xfId="11" applyNumberFormat="1" applyFont="1" applyBorder="1" applyAlignment="1">
      <alignment horizontal="center" vertical="center"/>
    </xf>
    <xf numFmtId="0" fontId="18" fillId="0" borderId="0" xfId="11" applyFont="1" applyAlignment="1">
      <alignment horizontal="center" vertical="center"/>
    </xf>
    <xf numFmtId="0" fontId="18" fillId="0" borderId="26" xfId="11" applyFont="1" applyBorder="1" applyAlignment="1">
      <alignment horizontal="center" vertical="center"/>
    </xf>
    <xf numFmtId="0" fontId="18" fillId="0" borderId="25" xfId="11" applyFont="1" applyBorder="1" applyAlignment="1">
      <alignment horizontal="center" vertical="center"/>
    </xf>
    <xf numFmtId="0" fontId="18" fillId="0" borderId="21" xfId="11" applyFont="1" applyBorder="1" applyAlignment="1">
      <alignment horizontal="center" vertical="center"/>
    </xf>
    <xf numFmtId="0" fontId="18" fillId="0" borderId="24" xfId="11" applyFont="1" applyBorder="1" applyAlignment="1">
      <alignment horizontal="center" vertical="center"/>
    </xf>
    <xf numFmtId="49" fontId="18" fillId="0" borderId="0" xfId="11" applyNumberFormat="1" applyFont="1" applyAlignment="1">
      <alignment horizontal="center" vertical="center"/>
    </xf>
    <xf numFmtId="49" fontId="18" fillId="0" borderId="97" xfId="11" applyNumberFormat="1" applyFont="1" applyBorder="1" applyAlignment="1">
      <alignment horizontal="center" vertical="center"/>
    </xf>
    <xf numFmtId="49" fontId="18" fillId="0" borderId="109" xfId="11" applyNumberFormat="1" applyFont="1" applyBorder="1" applyAlignment="1">
      <alignment horizontal="center" vertical="center"/>
    </xf>
    <xf numFmtId="49" fontId="18" fillId="0" borderId="98" xfId="11" applyNumberFormat="1" applyFont="1" applyBorder="1" applyAlignment="1">
      <alignment horizontal="center" vertical="center"/>
    </xf>
    <xf numFmtId="49" fontId="18" fillId="0" borderId="25" xfId="11" applyNumberFormat="1" applyFont="1" applyBorder="1" applyAlignment="1">
      <alignment horizontal="center" vertical="center"/>
    </xf>
    <xf numFmtId="49" fontId="18" fillId="0" borderId="21" xfId="11" applyNumberFormat="1" applyFont="1" applyBorder="1" applyAlignment="1">
      <alignment horizontal="center" vertical="center"/>
    </xf>
    <xf numFmtId="49" fontId="18" fillId="0" borderId="24" xfId="11" applyNumberFormat="1" applyFont="1" applyBorder="1" applyAlignment="1">
      <alignment horizontal="center" vertical="center"/>
    </xf>
    <xf numFmtId="0" fontId="18" fillId="0" borderId="27" xfId="11" applyFont="1" applyBorder="1" applyAlignment="1">
      <alignment horizontal="distributed" vertical="distributed" textRotation="255" justifyLastLine="1"/>
    </xf>
    <xf numFmtId="0" fontId="18" fillId="0" borderId="26" xfId="11" applyFont="1" applyBorder="1" applyAlignment="1">
      <alignment horizontal="distributed" vertical="distributed" justifyLastLine="1"/>
    </xf>
    <xf numFmtId="0" fontId="18" fillId="0" borderId="27" xfId="11" applyFont="1" applyBorder="1" applyAlignment="1">
      <alignment horizontal="distributed" vertical="distributed" justifyLastLine="1"/>
    </xf>
    <xf numFmtId="0" fontId="18" fillId="0" borderId="25" xfId="11" applyFont="1" applyBorder="1" applyAlignment="1">
      <alignment horizontal="distributed" vertical="distributed" justifyLastLine="1"/>
    </xf>
    <xf numFmtId="0" fontId="18" fillId="0" borderId="24" xfId="11" applyFont="1" applyBorder="1" applyAlignment="1">
      <alignment horizontal="distributed" vertical="distributed" justifyLastLine="1"/>
    </xf>
    <xf numFmtId="49" fontId="18" fillId="0" borderId="26" xfId="11" applyNumberFormat="1" applyFont="1" applyBorder="1" applyAlignment="1">
      <alignment horizontal="center" vertical="center"/>
    </xf>
    <xf numFmtId="49" fontId="18" fillId="0" borderId="0" xfId="11" applyNumberFormat="1" applyFont="1" applyAlignment="1">
      <alignment horizontal="distributed" vertical="center"/>
    </xf>
    <xf numFmtId="0" fontId="18" fillId="0" borderId="0" xfId="11" applyFont="1" applyAlignment="1">
      <alignment vertical="center" textRotation="255"/>
    </xf>
    <xf numFmtId="0" fontId="18" fillId="0" borderId="26" xfId="11" applyFont="1" applyBorder="1" applyAlignment="1">
      <alignment vertical="center" textRotation="255"/>
    </xf>
    <xf numFmtId="0" fontId="18" fillId="0" borderId="27" xfId="11" applyFont="1" applyBorder="1" applyAlignment="1">
      <alignment vertical="center" textRotation="255"/>
    </xf>
    <xf numFmtId="0" fontId="18" fillId="0" borderId="25" xfId="11" applyFont="1" applyBorder="1" applyAlignment="1">
      <alignment vertical="center" textRotation="255"/>
    </xf>
    <xf numFmtId="0" fontId="18" fillId="0" borderId="21" xfId="11" applyFont="1" applyBorder="1" applyAlignment="1">
      <alignment vertical="center" textRotation="255"/>
    </xf>
    <xf numFmtId="0" fontId="18" fillId="0" borderId="24" xfId="11" applyFont="1" applyBorder="1" applyAlignment="1">
      <alignment vertical="center" textRotation="255"/>
    </xf>
    <xf numFmtId="49" fontId="18" fillId="0" borderId="31" xfId="11" applyNumberFormat="1" applyFont="1" applyBorder="1" applyAlignment="1">
      <alignment horizontal="center" vertical="center"/>
    </xf>
    <xf numFmtId="0" fontId="18" fillId="0" borderId="87" xfId="11" applyFont="1" applyBorder="1" applyAlignment="1">
      <alignment horizontal="center" vertical="center"/>
    </xf>
    <xf numFmtId="0" fontId="18" fillId="0" borderId="30" xfId="11" applyFont="1" applyBorder="1" applyAlignment="1">
      <alignment horizontal="center" vertical="center"/>
    </xf>
    <xf numFmtId="49" fontId="18" fillId="0" borderId="97" xfId="2" applyNumberFormat="1" applyFont="1" applyBorder="1" applyAlignment="1">
      <alignment horizontal="center" vertical="center"/>
    </xf>
    <xf numFmtId="49" fontId="18" fillId="0" borderId="109" xfId="2" applyNumberFormat="1" applyFont="1" applyBorder="1" applyAlignment="1">
      <alignment horizontal="center" vertical="center"/>
    </xf>
    <xf numFmtId="49" fontId="18" fillId="0" borderId="98" xfId="2" applyNumberFormat="1" applyFont="1" applyBorder="1" applyAlignment="1">
      <alignment horizontal="center" vertical="center"/>
    </xf>
    <xf numFmtId="49" fontId="22" fillId="0" borderId="97" xfId="2" applyNumberFormat="1" applyFont="1" applyBorder="1" applyAlignment="1">
      <alignment horizontal="center" vertical="center"/>
    </xf>
    <xf numFmtId="49" fontId="22" fillId="0" borderId="109" xfId="2" applyNumberFormat="1" applyFont="1" applyBorder="1" applyAlignment="1">
      <alignment horizontal="center" vertical="center"/>
    </xf>
    <xf numFmtId="49" fontId="22" fillId="0" borderId="98" xfId="2" applyNumberFormat="1" applyFont="1" applyBorder="1" applyAlignment="1">
      <alignment horizontal="center" vertical="center"/>
    </xf>
    <xf numFmtId="49" fontId="22" fillId="0" borderId="25" xfId="2" applyNumberFormat="1" applyFont="1" applyBorder="1" applyAlignment="1">
      <alignment horizontal="center" vertical="center"/>
    </xf>
    <xf numFmtId="49" fontId="22" fillId="0" borderId="21" xfId="2" applyNumberFormat="1" applyFont="1" applyBorder="1" applyAlignment="1">
      <alignment horizontal="center" vertical="center"/>
    </xf>
    <xf numFmtId="49" fontId="22" fillId="0" borderId="24" xfId="2" applyNumberFormat="1" applyFont="1" applyBorder="1" applyAlignment="1">
      <alignment horizontal="center" vertical="center"/>
    </xf>
    <xf numFmtId="49" fontId="18" fillId="0" borderId="31" xfId="2" applyNumberFormat="1" applyFont="1" applyBorder="1" applyAlignment="1">
      <alignment horizontal="center" vertical="center"/>
    </xf>
    <xf numFmtId="0" fontId="18" fillId="0" borderId="87" xfId="2" applyFont="1" applyBorder="1" applyAlignment="1">
      <alignment horizontal="center" vertical="center"/>
    </xf>
    <xf numFmtId="0" fontId="18" fillId="0" borderId="30" xfId="2" applyFont="1" applyBorder="1" applyAlignment="1">
      <alignment horizontal="center" vertical="center"/>
    </xf>
    <xf numFmtId="49" fontId="18" fillId="0" borderId="97" xfId="2" applyNumberFormat="1" applyFont="1" applyBorder="1" applyAlignment="1">
      <alignment horizontal="center" vertical="center" textRotation="255"/>
    </xf>
    <xf numFmtId="49" fontId="18" fillId="0" borderId="98" xfId="2" applyNumberFormat="1" applyFont="1" applyBorder="1" applyAlignment="1">
      <alignment horizontal="center" vertical="center" textRotation="255"/>
    </xf>
    <xf numFmtId="49" fontId="18" fillId="0" borderId="27" xfId="2" applyNumberFormat="1" applyFont="1" applyBorder="1" applyAlignment="1">
      <alignment horizontal="center" vertical="center" textRotation="255"/>
    </xf>
    <xf numFmtId="49" fontId="18" fillId="0" borderId="26" xfId="2" applyNumberFormat="1" applyFont="1" applyBorder="1" applyAlignment="1">
      <alignment horizontal="center" vertical="center" textRotation="255"/>
    </xf>
    <xf numFmtId="49" fontId="18" fillId="0" borderId="25" xfId="2" applyNumberFormat="1" applyFont="1" applyBorder="1" applyAlignment="1">
      <alignment horizontal="center" vertical="center" textRotation="255"/>
    </xf>
    <xf numFmtId="49" fontId="18" fillId="0" borderId="24" xfId="2" applyNumberFormat="1" applyFont="1" applyBorder="1" applyAlignment="1">
      <alignment horizontal="center" vertical="center" textRotation="255"/>
    </xf>
    <xf numFmtId="49" fontId="18" fillId="0" borderId="87" xfId="2" applyNumberFormat="1" applyFont="1" applyBorder="1" applyAlignment="1">
      <alignment vertical="center"/>
    </xf>
    <xf numFmtId="49" fontId="18" fillId="0" borderId="25" xfId="2" applyNumberFormat="1" applyFont="1" applyBorder="1" applyAlignment="1">
      <alignment horizontal="center" vertical="center"/>
    </xf>
    <xf numFmtId="49" fontId="18" fillId="0" borderId="24" xfId="2" applyNumberFormat="1" applyFont="1" applyBorder="1" applyAlignment="1">
      <alignment horizontal="center" vertical="center"/>
    </xf>
    <xf numFmtId="49" fontId="18" fillId="0" borderId="97" xfId="2" applyNumberFormat="1" applyFont="1" applyBorder="1" applyAlignment="1">
      <alignment vertical="center" wrapText="1"/>
    </xf>
    <xf numFmtId="49" fontId="18" fillId="0" borderId="109" xfId="2" applyNumberFormat="1" applyFont="1" applyBorder="1" applyAlignment="1">
      <alignment vertical="center" wrapText="1"/>
    </xf>
    <xf numFmtId="49" fontId="18" fillId="0" borderId="98" xfId="2" applyNumberFormat="1" applyFont="1" applyBorder="1" applyAlignment="1">
      <alignment vertical="center" wrapText="1"/>
    </xf>
    <xf numFmtId="0" fontId="18" fillId="0" borderId="25" xfId="2" applyFont="1" applyBorder="1" applyAlignment="1">
      <alignment vertical="center" wrapText="1"/>
    </xf>
    <xf numFmtId="0" fontId="18" fillId="0" borderId="21" xfId="2" applyFont="1" applyBorder="1" applyAlignment="1">
      <alignment vertical="center" wrapText="1"/>
    </xf>
    <xf numFmtId="0" fontId="18" fillId="0" borderId="24" xfId="2" applyFont="1" applyBorder="1" applyAlignment="1">
      <alignment vertical="center" wrapText="1"/>
    </xf>
    <xf numFmtId="49" fontId="18" fillId="0" borderId="97" xfId="2" applyNumberFormat="1" applyFont="1" applyBorder="1" applyAlignment="1">
      <alignment horizontal="center" vertical="center" textRotation="255" wrapText="1"/>
    </xf>
    <xf numFmtId="49" fontId="18" fillId="0" borderId="98" xfId="2" applyNumberFormat="1" applyFont="1" applyBorder="1" applyAlignment="1">
      <alignment horizontal="center" vertical="center" textRotation="255" wrapText="1"/>
    </xf>
    <xf numFmtId="49" fontId="18" fillId="0" borderId="27" xfId="2" applyNumberFormat="1" applyFont="1" applyBorder="1" applyAlignment="1">
      <alignment horizontal="center" vertical="center" textRotation="255" wrapText="1"/>
    </xf>
    <xf numFmtId="49" fontId="18" fillId="0" borderId="26" xfId="2" applyNumberFormat="1" applyFont="1" applyBorder="1" applyAlignment="1">
      <alignment horizontal="center" vertical="center" textRotation="255" wrapText="1"/>
    </xf>
    <xf numFmtId="49" fontId="18" fillId="0" borderId="25" xfId="2" applyNumberFormat="1" applyFont="1" applyBorder="1" applyAlignment="1">
      <alignment horizontal="center" vertical="center" textRotation="255" wrapText="1"/>
    </xf>
    <xf numFmtId="49" fontId="18" fillId="0" borderId="24" xfId="2" applyNumberFormat="1" applyFont="1" applyBorder="1" applyAlignment="1">
      <alignment horizontal="center" vertical="center" textRotation="255" wrapText="1"/>
    </xf>
    <xf numFmtId="49" fontId="18" fillId="0" borderId="98" xfId="2" applyNumberFormat="1" applyFont="1" applyBorder="1" applyAlignment="1">
      <alignment vertical="center"/>
    </xf>
    <xf numFmtId="49" fontId="18" fillId="0" borderId="26" xfId="2" applyNumberFormat="1" applyFont="1" applyBorder="1" applyAlignment="1">
      <alignment vertical="center"/>
    </xf>
    <xf numFmtId="49" fontId="18" fillId="0" borderId="24" xfId="2" applyNumberFormat="1" applyFont="1" applyBorder="1" applyAlignment="1">
      <alignment vertical="center"/>
    </xf>
    <xf numFmtId="49" fontId="18" fillId="0" borderId="27" xfId="2" applyNumberFormat="1" applyFont="1" applyBorder="1" applyAlignment="1">
      <alignment vertical="center" textRotation="255"/>
    </xf>
    <xf numFmtId="49" fontId="18" fillId="0" borderId="0" xfId="2" applyNumberFormat="1" applyFont="1" applyAlignment="1">
      <alignment vertical="center" textRotation="255"/>
    </xf>
    <xf numFmtId="49" fontId="18" fillId="0" borderId="26" xfId="2" applyNumberFormat="1" applyFont="1" applyBorder="1" applyAlignment="1">
      <alignment vertical="center" textRotation="255"/>
    </xf>
    <xf numFmtId="0" fontId="25" fillId="4" borderId="12" xfId="3" applyFont="1" applyFill="1" applyBorder="1" applyAlignment="1" applyProtection="1">
      <alignment horizontal="center" vertical="center"/>
      <protection locked="0"/>
    </xf>
    <xf numFmtId="49" fontId="18" fillId="0" borderId="87" xfId="2" applyNumberFormat="1" applyFont="1" applyBorder="1" applyAlignment="1">
      <alignment vertical="center" shrinkToFit="1"/>
    </xf>
    <xf numFmtId="49" fontId="18" fillId="0" borderId="97" xfId="2" applyNumberFormat="1" applyFont="1" applyBorder="1" applyAlignment="1">
      <alignment horizontal="center" vertical="center" shrinkToFit="1"/>
    </xf>
    <xf numFmtId="49" fontId="18" fillId="0" borderId="109" xfId="2" applyNumberFormat="1" applyFont="1" applyBorder="1" applyAlignment="1">
      <alignment horizontal="center" vertical="center" shrinkToFit="1"/>
    </xf>
    <xf numFmtId="49" fontId="18" fillId="0" borderId="98" xfId="2" applyNumberFormat="1" applyFont="1" applyBorder="1" applyAlignment="1">
      <alignment horizontal="center" vertical="center" shrinkToFit="1"/>
    </xf>
    <xf numFmtId="49" fontId="18" fillId="0" borderId="116" xfId="2" applyNumberFormat="1" applyFont="1" applyBorder="1" applyAlignment="1">
      <alignment horizontal="center" vertical="center" shrinkToFit="1"/>
    </xf>
    <xf numFmtId="49" fontId="18" fillId="0" borderId="115" xfId="2" applyNumberFormat="1" applyFont="1" applyBorder="1" applyAlignment="1">
      <alignment horizontal="center" vertical="center" shrinkToFit="1"/>
    </xf>
    <xf numFmtId="49" fontId="18" fillId="0" borderId="114" xfId="2" applyNumberFormat="1" applyFont="1" applyBorder="1" applyAlignment="1">
      <alignment horizontal="center" vertical="center" shrinkToFit="1"/>
    </xf>
    <xf numFmtId="49" fontId="18" fillId="0" borderId="97" xfId="2" applyNumberFormat="1" applyFont="1" applyBorder="1" applyAlignment="1">
      <alignment vertical="center" textRotation="255"/>
    </xf>
    <xf numFmtId="49" fontId="18" fillId="0" borderId="98" xfId="2" applyNumberFormat="1" applyFont="1" applyBorder="1" applyAlignment="1">
      <alignment vertical="center" textRotation="255"/>
    </xf>
    <xf numFmtId="49" fontId="18" fillId="0" borderId="25" xfId="2" applyNumberFormat="1" applyFont="1" applyBorder="1" applyAlignment="1">
      <alignment vertical="center" textRotation="255"/>
    </xf>
    <xf numFmtId="49" fontId="18" fillId="0" borderId="21" xfId="2" applyNumberFormat="1" applyFont="1" applyBorder="1" applyAlignment="1">
      <alignment vertical="center" textRotation="255"/>
    </xf>
    <xf numFmtId="49" fontId="18" fillId="0" borderId="25" xfId="2" applyNumberFormat="1" applyFont="1" applyBorder="1" applyAlignment="1">
      <alignment horizontal="center" vertical="center" shrinkToFit="1"/>
    </xf>
    <xf numFmtId="49" fontId="18" fillId="0" borderId="21" xfId="2" applyNumberFormat="1" applyFont="1" applyBorder="1" applyAlignment="1">
      <alignment horizontal="center" vertical="center" shrinkToFit="1"/>
    </xf>
    <xf numFmtId="49" fontId="18" fillId="0" borderId="24" xfId="2" applyNumberFormat="1" applyFont="1" applyBorder="1" applyAlignment="1">
      <alignment horizontal="center" vertical="center" shrinkToFit="1"/>
    </xf>
    <xf numFmtId="49" fontId="94" fillId="0" borderId="158" xfId="14" applyNumberFormat="1" applyFont="1" applyBorder="1" applyAlignment="1">
      <alignment horizontal="center" vertical="center"/>
    </xf>
    <xf numFmtId="49" fontId="94" fillId="0" borderId="129" xfId="14" applyNumberFormat="1" applyFont="1" applyBorder="1" applyAlignment="1">
      <alignment horizontal="center" vertical="center"/>
    </xf>
    <xf numFmtId="49" fontId="94" fillId="0" borderId="0" xfId="14" applyNumberFormat="1" applyFont="1" applyAlignment="1">
      <alignment horizontal="center" vertical="center"/>
    </xf>
    <xf numFmtId="49" fontId="159" fillId="0" borderId="135" xfId="2" applyNumberFormat="1" applyFont="1" applyBorder="1" applyAlignment="1">
      <alignment horizontal="center" vertical="center" textRotation="255"/>
    </xf>
    <xf numFmtId="0" fontId="158" fillId="0" borderId="140" xfId="11" applyFont="1" applyBorder="1" applyAlignment="1">
      <alignment vertical="center" shrinkToFit="1"/>
    </xf>
    <xf numFmtId="0" fontId="1" fillId="0" borderId="140" xfId="0" applyFont="1" applyBorder="1" applyAlignment="1">
      <alignment vertical="center" shrinkToFit="1"/>
    </xf>
    <xf numFmtId="0" fontId="1" fillId="0" borderId="141" xfId="0" applyFont="1" applyBorder="1" applyAlignment="1">
      <alignment vertical="center" shrinkToFit="1"/>
    </xf>
    <xf numFmtId="0" fontId="158" fillId="0" borderId="69" xfId="11" applyFont="1" applyBorder="1" applyAlignment="1">
      <alignment horizontal="left" vertical="center" shrinkToFit="1"/>
    </xf>
    <xf numFmtId="0" fontId="1" fillId="0" borderId="69" xfId="0" applyFont="1" applyBorder="1" applyAlignment="1">
      <alignment horizontal="left" vertical="center" shrinkToFit="1"/>
    </xf>
    <xf numFmtId="0" fontId="1" fillId="0" borderId="192" xfId="0" applyFont="1" applyBorder="1" applyAlignment="1">
      <alignment horizontal="left" vertical="center" shrinkToFit="1"/>
    </xf>
    <xf numFmtId="0" fontId="75" fillId="0" borderId="69" xfId="11" applyFont="1" applyBorder="1" applyAlignment="1">
      <alignment vertical="center" shrinkToFit="1"/>
    </xf>
    <xf numFmtId="0" fontId="1" fillId="0" borderId="69" xfId="0" applyFont="1" applyBorder="1" applyAlignment="1">
      <alignment vertical="center" shrinkToFit="1"/>
    </xf>
    <xf numFmtId="0" fontId="1" fillId="0" borderId="62" xfId="0" applyFont="1" applyBorder="1" applyAlignment="1">
      <alignment shrinkToFit="1"/>
    </xf>
    <xf numFmtId="0" fontId="158" fillId="0" borderId="137" xfId="11" applyFont="1" applyBorder="1" applyAlignment="1">
      <alignment horizontal="left" vertical="center" wrapText="1"/>
    </xf>
    <xf numFmtId="0" fontId="1" fillId="0" borderId="137" xfId="0" applyFont="1" applyBorder="1" applyAlignment="1">
      <alignment horizontal="left" vertical="center" wrapText="1"/>
    </xf>
    <xf numFmtId="0" fontId="1" fillId="0" borderId="138" xfId="0" applyFont="1" applyBorder="1" applyAlignment="1">
      <alignment horizontal="left" vertical="center" wrapText="1"/>
    </xf>
    <xf numFmtId="0" fontId="1" fillId="0" borderId="140" xfId="0" applyFont="1" applyBorder="1" applyAlignment="1">
      <alignment horizontal="left" vertical="center" wrapText="1"/>
    </xf>
    <xf numFmtId="0" fontId="1" fillId="0" borderId="141" xfId="0" applyFont="1" applyBorder="1" applyAlignment="1">
      <alignment horizontal="left" vertical="center" wrapText="1"/>
    </xf>
    <xf numFmtId="0" fontId="1" fillId="0" borderId="69" xfId="0" applyFont="1" applyBorder="1" applyAlignment="1">
      <alignment shrinkToFit="1"/>
    </xf>
    <xf numFmtId="0" fontId="94" fillId="0" borderId="0" xfId="14" applyFont="1" applyAlignment="1">
      <alignment horizontal="left" wrapText="1"/>
    </xf>
    <xf numFmtId="0" fontId="94" fillId="0" borderId="0" xfId="0" applyFont="1" applyAlignment="1"/>
    <xf numFmtId="49" fontId="94" fillId="0" borderId="164" xfId="14" applyNumberFormat="1" applyFont="1" applyBorder="1" applyAlignment="1">
      <alignment horizontal="center" vertical="center" textRotation="255"/>
    </xf>
    <xf numFmtId="49" fontId="94" fillId="0" borderId="163" xfId="14" applyNumberFormat="1" applyFont="1" applyBorder="1" applyAlignment="1">
      <alignment horizontal="center" vertical="center" textRotation="255"/>
    </xf>
    <xf numFmtId="49" fontId="94" fillId="0" borderId="174" xfId="14" applyNumberFormat="1" applyFont="1" applyBorder="1" applyAlignment="1">
      <alignment horizontal="center" vertical="center" textRotation="255"/>
    </xf>
    <xf numFmtId="49" fontId="94" fillId="0" borderId="187" xfId="14" applyNumberFormat="1" applyFont="1" applyBorder="1" applyAlignment="1">
      <alignment horizontal="center" vertical="center" textRotation="255"/>
    </xf>
    <xf numFmtId="49" fontId="94" fillId="0" borderId="158" xfId="14" applyNumberFormat="1" applyFont="1" applyBorder="1" applyAlignment="1">
      <alignment horizontal="center" vertical="center" textRotation="255"/>
    </xf>
    <xf numFmtId="49" fontId="94" fillId="0" borderId="157" xfId="14" applyNumberFormat="1" applyFont="1" applyBorder="1" applyAlignment="1">
      <alignment horizontal="center" vertical="center" textRotation="255"/>
    </xf>
    <xf numFmtId="49" fontId="94" fillId="0" borderId="88" xfId="14" applyNumberFormat="1" applyFont="1" applyBorder="1" applyAlignment="1">
      <alignment horizontal="center" vertical="center"/>
    </xf>
    <xf numFmtId="49" fontId="109" fillId="0" borderId="0" xfId="2" applyNumberFormat="1" applyFont="1" applyAlignment="1">
      <alignment horizontal="justify" vertical="justify" wrapText="1"/>
    </xf>
    <xf numFmtId="0" fontId="143" fillId="4" borderId="12" xfId="3" applyFont="1" applyFill="1" applyBorder="1" applyAlignment="1" applyProtection="1">
      <alignment horizontal="center" vertical="center"/>
      <protection locked="0"/>
    </xf>
    <xf numFmtId="49" fontId="109" fillId="0" borderId="0" xfId="2" applyNumberFormat="1" applyFont="1" applyAlignment="1">
      <alignment horizontal="justify" vertical="distributed" wrapText="1"/>
    </xf>
    <xf numFmtId="49" fontId="109" fillId="0" borderId="0" xfId="2" applyNumberFormat="1" applyFont="1" applyAlignment="1">
      <alignment vertical="distributed" wrapText="1"/>
    </xf>
    <xf numFmtId="0" fontId="109" fillId="0" borderId="0" xfId="2" applyFont="1" applyAlignment="1">
      <alignment horizontal="justify" vertical="justify" wrapText="1"/>
    </xf>
    <xf numFmtId="0" fontId="147" fillId="14" borderId="0" xfId="0" applyFont="1" applyFill="1">
      <alignment vertical="center"/>
    </xf>
    <xf numFmtId="0" fontId="147" fillId="14" borderId="113" xfId="0" applyFont="1" applyFill="1" applyBorder="1">
      <alignment vertical="center"/>
    </xf>
    <xf numFmtId="0" fontId="106" fillId="14" borderId="113" xfId="3" applyFont="1" applyFill="1" applyBorder="1" applyAlignment="1" applyProtection="1">
      <alignment horizontal="center" vertical="center"/>
    </xf>
    <xf numFmtId="0" fontId="86" fillId="0" borderId="168" xfId="17" applyFont="1" applyBorder="1" applyAlignment="1">
      <alignment horizontal="left" vertical="top" wrapText="1"/>
    </xf>
    <xf numFmtId="49" fontId="86" fillId="0" borderId="162" xfId="17" applyNumberFormat="1" applyFont="1" applyBorder="1" applyAlignment="1">
      <alignment horizontal="center" vertical="top" wrapText="1"/>
    </xf>
    <xf numFmtId="49" fontId="86" fillId="0" borderId="161" xfId="17" applyNumberFormat="1" applyFont="1" applyBorder="1" applyAlignment="1">
      <alignment horizontal="center" vertical="top" wrapText="1"/>
    </xf>
    <xf numFmtId="49" fontId="86" fillId="0" borderId="160" xfId="17" applyNumberFormat="1" applyFont="1" applyBorder="1" applyAlignment="1">
      <alignment horizontal="center" vertical="top" wrapText="1"/>
    </xf>
    <xf numFmtId="0" fontId="86" fillId="0" borderId="0" xfId="17" applyFont="1" applyAlignment="1">
      <alignment horizontal="left" vertical="top" wrapText="1"/>
    </xf>
    <xf numFmtId="0" fontId="86" fillId="0" borderId="162" xfId="17" applyFont="1" applyBorder="1" applyAlignment="1">
      <alignment horizontal="left" vertical="top" wrapText="1"/>
    </xf>
    <xf numFmtId="0" fontId="86" fillId="0" borderId="161" xfId="17" applyFont="1" applyBorder="1" applyAlignment="1">
      <alignment horizontal="left" vertical="top" wrapText="1"/>
    </xf>
    <xf numFmtId="49" fontId="86" fillId="0" borderId="162" xfId="17" applyNumberFormat="1" applyFont="1" applyBorder="1" applyAlignment="1">
      <alignment horizontal="center" vertical="center" wrapText="1"/>
    </xf>
    <xf numFmtId="49" fontId="86" fillId="0" borderId="161" xfId="17" applyNumberFormat="1" applyFont="1" applyBorder="1" applyAlignment="1">
      <alignment horizontal="center" vertical="center" wrapText="1"/>
    </xf>
    <xf numFmtId="49" fontId="86" fillId="0" borderId="160" xfId="17" applyNumberFormat="1" applyFont="1" applyBorder="1" applyAlignment="1">
      <alignment horizontal="center" vertical="center" wrapText="1"/>
    </xf>
    <xf numFmtId="0" fontId="86" fillId="0" borderId="168" xfId="17" applyFont="1" applyBorder="1" applyAlignment="1">
      <alignment horizontal="center" vertical="top" wrapText="1"/>
    </xf>
    <xf numFmtId="0" fontId="86" fillId="0" borderId="162" xfId="17" applyFont="1" applyBorder="1" applyAlignment="1">
      <alignment horizontal="center" vertical="top" wrapText="1"/>
    </xf>
    <xf numFmtId="0" fontId="86" fillId="0" borderId="161" xfId="17" applyFont="1" applyBorder="1" applyAlignment="1">
      <alignment horizontal="center" vertical="top" wrapText="1"/>
    </xf>
    <xf numFmtId="0" fontId="86" fillId="0" borderId="160" xfId="17" applyFont="1" applyBorder="1" applyAlignment="1">
      <alignment horizontal="center" vertical="top" wrapText="1"/>
    </xf>
    <xf numFmtId="0" fontId="86" fillId="0" borderId="160" xfId="17" applyFont="1" applyBorder="1" applyAlignment="1">
      <alignment horizontal="left" vertical="top" wrapText="1"/>
    </xf>
    <xf numFmtId="0" fontId="86" fillId="0" borderId="162" xfId="17" applyFont="1" applyBorder="1" applyAlignment="1">
      <alignment horizontal="left" vertical="center"/>
    </xf>
    <xf numFmtId="0" fontId="86" fillId="0" borderId="161" xfId="17" applyFont="1" applyBorder="1" applyAlignment="1">
      <alignment horizontal="left" vertical="center"/>
    </xf>
    <xf numFmtId="0" fontId="86" fillId="0" borderId="160" xfId="17" applyFont="1" applyBorder="1" applyAlignment="1">
      <alignment horizontal="left" vertical="center"/>
    </xf>
    <xf numFmtId="0" fontId="86" fillId="0" borderId="162" xfId="17" applyFont="1" applyBorder="1" applyAlignment="1">
      <alignment horizontal="center" vertical="center" wrapText="1"/>
    </xf>
    <xf numFmtId="0" fontId="86" fillId="0" borderId="160" xfId="17" applyFont="1" applyBorder="1" applyAlignment="1">
      <alignment horizontal="center" vertical="center" wrapText="1"/>
    </xf>
    <xf numFmtId="0" fontId="86" fillId="0" borderId="168" xfId="17" applyFont="1" applyBorder="1" applyAlignment="1">
      <alignment horizontal="left" vertical="center" wrapText="1"/>
    </xf>
    <xf numFmtId="0" fontId="86" fillId="0" borderId="168" xfId="17" applyFont="1" applyBorder="1" applyAlignment="1">
      <alignment horizontal="left" vertical="center"/>
    </xf>
    <xf numFmtId="0" fontId="86" fillId="0" borderId="162" xfId="17" applyFont="1" applyBorder="1" applyAlignment="1">
      <alignment horizontal="left" vertical="center" wrapText="1"/>
    </xf>
    <xf numFmtId="0" fontId="86" fillId="0" borderId="161" xfId="17" applyFont="1" applyBorder="1" applyAlignment="1">
      <alignment horizontal="left" vertical="center" wrapText="1"/>
    </xf>
    <xf numFmtId="0" fontId="86" fillId="0" borderId="160" xfId="17" applyFont="1" applyBorder="1" applyAlignment="1">
      <alignment horizontal="left" vertical="center" wrapText="1"/>
    </xf>
    <xf numFmtId="0" fontId="86" fillId="0" borderId="0" xfId="17" applyFont="1" applyAlignment="1">
      <alignment horizontal="left" vertical="center" wrapText="1"/>
    </xf>
    <xf numFmtId="0" fontId="86" fillId="0" borderId="164" xfId="17" applyFont="1" applyBorder="1" applyAlignment="1">
      <alignment horizontal="center" vertical="center" wrapText="1"/>
    </xf>
    <xf numFmtId="0" fontId="86" fillId="0" borderId="88" xfId="17" applyFont="1" applyBorder="1" applyAlignment="1">
      <alignment horizontal="center" vertical="center" wrapText="1"/>
    </xf>
    <xf numFmtId="0" fontId="86" fillId="0" borderId="163" xfId="17" applyFont="1" applyBorder="1" applyAlignment="1">
      <alignment horizontal="center" vertical="center" wrapText="1"/>
    </xf>
    <xf numFmtId="0" fontId="86" fillId="0" borderId="158" xfId="17" applyFont="1" applyBorder="1" applyAlignment="1">
      <alignment horizontal="center" vertical="center" wrapText="1"/>
    </xf>
    <xf numFmtId="0" fontId="86" fillId="0" borderId="129" xfId="17" applyFont="1" applyBorder="1" applyAlignment="1">
      <alignment horizontal="center" vertical="center" wrapText="1"/>
    </xf>
    <xf numFmtId="0" fontId="86" fillId="0" borderId="157" xfId="17" applyFont="1" applyBorder="1" applyAlignment="1">
      <alignment horizontal="center" vertical="center" wrapText="1"/>
    </xf>
    <xf numFmtId="0" fontId="86" fillId="0" borderId="162" xfId="17" applyFont="1" applyBorder="1" applyAlignment="1">
      <alignment horizontal="center" vertical="center"/>
    </xf>
    <xf numFmtId="0" fontId="86" fillId="0" borderId="161" xfId="17" applyFont="1" applyBorder="1" applyAlignment="1">
      <alignment horizontal="center" vertical="center"/>
    </xf>
    <xf numFmtId="0" fontId="86" fillId="0" borderId="160" xfId="17" applyFont="1" applyBorder="1" applyAlignment="1">
      <alignment horizontal="center" vertical="center"/>
    </xf>
    <xf numFmtId="0" fontId="86" fillId="0" borderId="161" xfId="17" applyFont="1" applyBorder="1" applyAlignment="1">
      <alignment horizontal="center" vertical="center" wrapText="1"/>
    </xf>
    <xf numFmtId="0" fontId="86" fillId="0" borderId="168" xfId="17" applyFont="1" applyBorder="1" applyAlignment="1">
      <alignment horizontal="center" vertical="center"/>
    </xf>
    <xf numFmtId="0" fontId="86" fillId="0" borderId="0" xfId="17" applyFont="1" applyAlignment="1">
      <alignment horizontal="left" vertical="top"/>
    </xf>
    <xf numFmtId="0" fontId="86" fillId="0" borderId="168" xfId="17" applyFont="1" applyBorder="1" applyAlignment="1">
      <alignment horizontal="center" vertical="center" wrapText="1"/>
    </xf>
    <xf numFmtId="0" fontId="23" fillId="4" borderId="12" xfId="3" applyFont="1" applyFill="1" applyBorder="1" applyAlignment="1" applyProtection="1">
      <alignment horizontal="center" vertical="center"/>
      <protection locked="0"/>
    </xf>
  </cellXfs>
  <cellStyles count="21">
    <cellStyle name="ハイパーリンク" xfId="3" builtinId="8"/>
    <cellStyle name="ハイパーリンク 2" xfId="18" xr:uid="{00000000-0005-0000-0000-000001000000}"/>
    <cellStyle name="桁区切り" xfId="13" builtinId="6"/>
    <cellStyle name="桁区切り 2" xfId="12" xr:uid="{00000000-0005-0000-0000-000003000000}"/>
    <cellStyle name="標準" xfId="0" builtinId="0"/>
    <cellStyle name="標準 2" xfId="11" xr:uid="{00000000-0005-0000-0000-000005000000}"/>
    <cellStyle name="標準 3" xfId="16" xr:uid="{00000000-0005-0000-0000-000006000000}"/>
    <cellStyle name="標準 4" xfId="17" xr:uid="{00000000-0005-0000-0000-000007000000}"/>
    <cellStyle name="標準_copy_W14_確認申請書(建築物)" xfId="4" xr:uid="{00000000-0005-0000-0000-000008000000}"/>
    <cellStyle name="標準_kakunin" xfId="2" xr:uid="{00000000-0005-0000-0000-000009000000}"/>
    <cellStyle name="標準_Sheet1" xfId="14" xr:uid="{00000000-0005-0000-0000-00000A000000}"/>
    <cellStyle name="標準_Sheet1_誤記訂正届" xfId="20" xr:uid="{00000000-0005-0000-0000-00000B000000}"/>
    <cellStyle name="標準_コピーkakunin091127" xfId="5" xr:uid="{00000000-0005-0000-0000-00000C000000}"/>
    <cellStyle name="標準_確認申請電子申請用ver2.0" xfId="1" xr:uid="{00000000-0005-0000-0000-00000D000000}"/>
    <cellStyle name="標準_確認申請電子申請用ver2.0_1" xfId="6" xr:uid="{00000000-0005-0000-0000-00000E000000}"/>
    <cellStyle name="標準_確認申請電子申請用ver2.0_kakunin1" xfId="7" xr:uid="{00000000-0005-0000-0000-00000F000000}"/>
    <cellStyle name="標準_確認申請電子申請用ver2.0_newkakunin" xfId="8" xr:uid="{00000000-0005-0000-0000-000010000000}"/>
    <cellStyle name="標準_軽微な変更説明書.追加説明書の書式" xfId="15" xr:uid="{00000000-0005-0000-0000-000011000000}"/>
    <cellStyle name="標準_誤記訂正届" xfId="19" xr:uid="{00000000-0005-0000-0000-000012000000}"/>
    <cellStyle name="標準_主要用途" xfId="9" xr:uid="{00000000-0005-0000-0000-000013000000}"/>
    <cellStyle name="標準_値一覧" xfId="10" xr:uid="{00000000-0005-0000-0000-000014000000}"/>
  </cellStyles>
  <dxfs count="2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border>
        <bottom style="thin">
          <color auto="1"/>
        </bottom>
        <vertical/>
        <horizontal/>
      </border>
    </dxf>
  </dxfs>
  <tableStyles count="0" defaultTableStyle="TableStyleMedium2" defaultPivotStyle="PivotStyleLight16"/>
  <colors>
    <mruColors>
      <color rgb="FFCCFFFF"/>
      <color rgb="FFCCCCFF"/>
      <color rgb="FFCC99FF"/>
      <color rgb="FF0000FF"/>
      <color rgb="FFFFFF99"/>
      <color rgb="FFFFFF66"/>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styles" Target="styles.xml"/></Relationships>
</file>

<file path=xl/ctrlProps/ctrlProp1.xml><?xml version="1.0" encoding="utf-8"?>
<formControlPr xmlns="http://schemas.microsoft.com/office/spreadsheetml/2009/9/main" objectType="CheckBox" fmlaLink="$AM$13" lockText="1" noThreeD="1"/>
</file>

<file path=xl/ctrlProps/ctrlProp2.xml><?xml version="1.0" encoding="utf-8"?>
<formControlPr xmlns="http://schemas.microsoft.com/office/spreadsheetml/2009/9/main" objectType="CheckBox" fmlaLink="項目一覧!$D$316" lockText="1" noThreeD="1"/>
</file>

<file path=xl/ctrlProps/ctrlProp3.xml><?xml version="1.0" encoding="utf-8"?>
<formControlPr xmlns="http://schemas.microsoft.com/office/spreadsheetml/2009/9/main" objectType="CheckBox" fmlaLink="項目一覧!$D$319" lockText="1" noThreeD="1"/>
</file>

<file path=xl/ctrlProps/ctrlProp4.xml><?xml version="1.0" encoding="utf-8"?>
<formControlPr xmlns="http://schemas.microsoft.com/office/spreadsheetml/2009/9/main" objectType="CheckBox" fmlaLink="項目一覧!#REF!" lockText="1" noThreeD="1"/>
</file>

<file path=xl/ctrlProps/ctrlProp5.xml><?xml version="1.0" encoding="utf-8"?>
<formControlPr xmlns="http://schemas.microsoft.com/office/spreadsheetml/2009/9/main" objectType="CheckBox" fmlaLink="項目一覧!#REF!" lockText="1" noThreeD="1"/>
</file>

<file path=xl/ctrlProps/ctrlProp6.xml><?xml version="1.0" encoding="utf-8"?>
<formControlPr xmlns="http://schemas.microsoft.com/office/spreadsheetml/2009/9/main" objectType="CheckBox" fmlaLink="項目一覧!$D$75" lockText="1" noThreeD="1"/>
</file>

<file path=xl/ctrlProps/ctrlProp7.xml><?xml version="1.0" encoding="utf-8"?>
<formControlPr xmlns="http://schemas.microsoft.com/office/spreadsheetml/2009/9/main" objectType="CheckBox" fmlaLink="項目一覧!$D$76" lockText="1" noThreeD="1"/>
</file>

<file path=xl/ctrlProps/ctrlProp8.xml><?xml version="1.0" encoding="utf-8"?>
<formControlPr xmlns="http://schemas.microsoft.com/office/spreadsheetml/2009/9/main" objectType="CheckBox" fmlaLink="項目一覧!$E$76" lockText="1" noThreeD="1"/>
</file>

<file path=xl/ctrlProps/ctrlProp9.xml><?xml version="1.0" encoding="utf-8"?>
<formControlPr xmlns="http://schemas.microsoft.com/office/spreadsheetml/2009/9/main" objectType="CheckBox" fmlaLink="項目一覧!$F$76" lockText="1" noThreeD="1"/>
</file>

<file path=xl/ctrlProps/ctrlProp10.xml><?xml version="1.0" encoding="utf-8"?>
<formControlPr xmlns="http://schemas.microsoft.com/office/spreadsheetml/2009/9/main" objectType="Drop" dropStyle="combo" dx="16" fmlaLink="項目一覧!$D$69" fmlaRange="値一覧項目!$C$2:$C$18" noThreeD="1" sel="1" val="0"/>
</file>

<file path=xl/ctrlProps/ctrlProp11.xml><?xml version="1.0" encoding="utf-8"?>
<formControlPr xmlns="http://schemas.microsoft.com/office/spreadsheetml/2009/9/main" objectType="Drop" dropStyle="combo" dx="16" fmlaLink="項目一覧!$D$72" fmlaRange="値一覧項目!$C$2:$C$18" noThreeD="1" sel="1" val="9"/>
</file>

<file path=xl/ctrlProps/ctrlProp12.xml><?xml version="1.0" encoding="utf-8"?>
<formControlPr xmlns="http://schemas.microsoft.com/office/spreadsheetml/2009/9/main" objectType="CheckBox" fmlaLink="項目一覧!$E$75" lockText="1" noThreeD="1"/>
</file>

<file path=xl/ctrlProps/ctrlProp13.xml><?xml version="1.0" encoding="utf-8"?>
<formControlPr xmlns="http://schemas.microsoft.com/office/spreadsheetml/2009/9/main" objectType="CheckBox" fmlaLink="項目一覧!$F$75" lockText="1" noThreeD="1"/>
</file>

<file path=xl/ctrlProps/ctrlProp14.xml><?xml version="1.0" encoding="utf-8"?>
<formControlPr xmlns="http://schemas.microsoft.com/office/spreadsheetml/2009/9/main" objectType="CheckBox" fmlaLink="項目一覧!$D$78" lockText="1" noThreeD="1"/>
</file>

<file path=xl/ctrlProps/ctrlProp15.xml><?xml version="1.0" encoding="utf-8"?>
<formControlPr xmlns="http://schemas.microsoft.com/office/spreadsheetml/2009/9/main" objectType="CheckBox" fmlaLink="項目一覧!$E$78" lockText="1" noThreeD="1"/>
</file>

<file path=xl/ctrlProps/ctrlProp16.xml><?xml version="1.0" encoding="utf-8"?>
<formControlPr xmlns="http://schemas.microsoft.com/office/spreadsheetml/2009/9/main" objectType="CheckBox" fmlaLink="項目一覧!$F$78" lockText="1" noThreeD="1"/>
</file>

<file path=xl/ctrlProps/ctrlProp17.xml><?xml version="1.0" encoding="utf-8"?>
<formControlPr xmlns="http://schemas.microsoft.com/office/spreadsheetml/2009/9/main" objectType="Drop" dropStyle="combo" dx="16" fmlaLink="項目一覧!$D$80" fmlaRange="値一覧項目!$N$2:$N$17" noThreeD="1" sel="1" val="0"/>
</file>

<file path=xl/ctrlProps/ctrlProp18.xml><?xml version="1.0" encoding="utf-8"?>
<formControlPr xmlns="http://schemas.microsoft.com/office/spreadsheetml/2009/9/main" objectType="Drop" dropStyle="combo" dx="16" fmlaLink="項目一覧!$D$96" fmlaRange="値一覧項目!$H$2:$H$17" noThreeD="1" sel="1" val="0"/>
</file>

<file path=xl/ctrlProps/ctrlProp19.xml><?xml version="1.0" encoding="utf-8"?>
<formControlPr xmlns="http://schemas.microsoft.com/office/spreadsheetml/2009/9/main" objectType="Drop" dropStyle="combo" dx="16" fmlaLink="項目一覧!$D$97" fmlaRange="値一覧項目!$H$2:$H$17" noThreeD="1" sel="1" val="0"/>
</file>

<file path=xl/ctrlProps/ctrlProp20.xml><?xml version="1.0" encoding="utf-8"?>
<formControlPr xmlns="http://schemas.microsoft.com/office/spreadsheetml/2009/9/main" objectType="Drop" dropStyle="combo" dx="16" fmlaLink="項目一覧!$D$98" fmlaRange="値一覧項目!$H$2:$H$17" noThreeD="1" sel="1" val="0"/>
</file>

<file path=xl/ctrlProps/ctrlProp21.xml><?xml version="1.0" encoding="utf-8"?>
<formControlPr xmlns="http://schemas.microsoft.com/office/spreadsheetml/2009/9/main" objectType="Drop" dropStyle="combo" dx="16" fmlaLink="項目一覧!$D$99" fmlaRange="値一覧項目!$H$2:$H$17" noThreeD="1" sel="1" val="0"/>
</file>

<file path=xl/ctrlProps/ctrlProp22.xml><?xml version="1.0" encoding="utf-8"?>
<formControlPr xmlns="http://schemas.microsoft.com/office/spreadsheetml/2009/9/main" objectType="Drop" dropStyle="combo" dx="16" fmlaLink="項目一覧!$D$113" fmlaRange="主要用途!$B$2:$B$72" noThreeD="1" sel="1" val="0"/>
</file>

<file path=xl/ctrlProps/ctrlProp23.xml><?xml version="1.0" encoding="utf-8"?>
<formControlPr xmlns="http://schemas.microsoft.com/office/spreadsheetml/2009/9/main" objectType="CheckBox" fmlaLink="項目一覧!$D$116" lockText="1" noThreeD="1"/>
</file>

<file path=xl/ctrlProps/ctrlProp24.xml><?xml version="1.0" encoding="utf-8"?>
<formControlPr xmlns="http://schemas.microsoft.com/office/spreadsheetml/2009/9/main" objectType="CheckBox" fmlaLink="項目一覧!$E$116" lockText="1" noThreeD="1"/>
</file>

<file path=xl/ctrlProps/ctrlProp25.xml><?xml version="1.0" encoding="utf-8"?>
<formControlPr xmlns="http://schemas.microsoft.com/office/spreadsheetml/2009/9/main" objectType="CheckBox" fmlaLink="項目一覧!$F$116" lockText="1" noThreeD="1"/>
</file>

<file path=xl/ctrlProps/ctrlProp26.xml><?xml version="1.0" encoding="utf-8"?>
<formControlPr xmlns="http://schemas.microsoft.com/office/spreadsheetml/2009/9/main" objectType="CheckBox" fmlaLink="項目一覧!$G$116" lockText="1" noThreeD="1"/>
</file>

<file path=xl/ctrlProps/ctrlProp27.xml><?xml version="1.0" encoding="utf-8"?>
<formControlPr xmlns="http://schemas.microsoft.com/office/spreadsheetml/2009/9/main" objectType="CheckBox" fmlaLink="項目一覧!$H$116" lockText="1" noThreeD="1"/>
</file>

<file path=xl/ctrlProps/ctrlProp28.xml><?xml version="1.0" encoding="utf-8"?>
<formControlPr xmlns="http://schemas.microsoft.com/office/spreadsheetml/2009/9/main" objectType="CheckBox" fmlaLink="項目一覧!$I$116" lockText="1" noThreeD="1"/>
</file>

<file path=xl/ctrlProps/ctrlProp29.xml><?xml version="1.0" encoding="utf-8"?>
<formControlPr xmlns="http://schemas.microsoft.com/office/spreadsheetml/2009/9/main" objectType="CheckBox" fmlaLink="項目一覧!$J$116" lockText="1" noThreeD="1"/>
</file>

<file path=xl/ctrlProps/ctrlProp30.xml><?xml version="1.0" encoding="utf-8"?>
<formControlPr xmlns="http://schemas.microsoft.com/office/spreadsheetml/2009/9/main" objectType="Drop" dropStyle="combo" dx="16" fmlaLink="項目一覧!$D$146" fmlaRange="値一覧項目!$I$2:$I$15" noThreeD="1" sel="1" val="0"/>
</file>

<file path=xl/ctrlProps/ctrlProp31.xml><?xml version="1.0" encoding="utf-8"?>
<formControlPr xmlns="http://schemas.microsoft.com/office/spreadsheetml/2009/9/main" objectType="Drop" dropStyle="combo" dx="16" fmlaLink="項目一覧!$D$149" fmlaRange="値一覧項目!$I$2:$I$15" noThreeD="1" sel="1" val="0"/>
</file>

<file path=xl/ctrlProps/ctrlProp32.xml><?xml version="1.0" encoding="utf-8"?>
<formControlPr xmlns="http://schemas.microsoft.com/office/spreadsheetml/2009/9/main" objectType="CheckBox" fmlaLink="項目一覧!$D$152" lockText="1" noThreeD="1"/>
</file>

<file path=xl/ctrlProps/ctrlProp33.xml><?xml version="1.0" encoding="utf-8"?>
<formControlPr xmlns="http://schemas.microsoft.com/office/spreadsheetml/2009/9/main" objectType="CheckBox" fmlaLink="項目一覧!$E$152" lockText="1" noThreeD="1"/>
</file>

<file path=xl/ctrlProps/ctrlProp34.xml><?xml version="1.0" encoding="utf-8"?>
<formControlPr xmlns="http://schemas.microsoft.com/office/spreadsheetml/2009/9/main" objectType="CheckBox" fmlaLink="項目一覧!$D$153" lockText="1" noThreeD="1"/>
</file>

<file path=xl/ctrlProps/ctrlProp35.xml><?xml version="1.0" encoding="utf-8"?>
<formControlPr xmlns="http://schemas.microsoft.com/office/spreadsheetml/2009/9/main" objectType="CheckBox" fmlaLink="項目一覧!$E$153" lockText="1" noThreeD="1"/>
</file>

<file path=xl/ctrlProps/ctrlProp36.xml><?xml version="1.0" encoding="utf-8"?>
<formControlPr xmlns="http://schemas.microsoft.com/office/spreadsheetml/2009/9/main" objectType="CheckBox" fmlaLink="項目一覧!$F$153" lockText="1" noThreeD="1"/>
</file>

<file path=xl/ctrlProps/ctrlProp37.xml><?xml version="1.0" encoding="utf-8"?>
<formControlPr xmlns="http://schemas.microsoft.com/office/spreadsheetml/2009/9/main" objectType="Drop" dropStyle="combo" dx="16" fmlaLink="項目一覧!$D$157" fmlaRange="値一覧項目!$R$2:$R$7" noThreeD="1" sel="1" val="0"/>
</file>

<file path=xl/ctrlProps/ctrlProp38.xml><?xml version="1.0" encoding="utf-8"?>
<formControlPr xmlns="http://schemas.microsoft.com/office/spreadsheetml/2009/9/main" objectType="Drop" dropStyle="combo" dx="16" fmlaLink="項目一覧!$D$160" fmlaRange="値一覧項目!$R$2:$R$7" noThreeD="1" sel="1" val="0"/>
</file>

<file path=xl/ctrlProps/ctrlProp39.xml><?xml version="1.0" encoding="utf-8"?>
<formControlPr xmlns="http://schemas.microsoft.com/office/spreadsheetml/2009/9/main" objectType="Drop" dropStyle="combo" dx="16" fmlaLink="項目一覧!$D$163" fmlaRange="値一覧項目!$R$2:$R$7" noThreeD="1" sel="1" val="0"/>
</file>

<file path=xl/ctrlProps/ctrlProp40.xml><?xml version="1.0" encoding="utf-8"?>
<formControlPr xmlns="http://schemas.microsoft.com/office/spreadsheetml/2009/9/main" objectType="Drop" dropStyle="combo" dx="16" fmlaLink="項目一覧!$D$159" fmlaRange="値一覧項目!$O$2:$O$17" noThreeD="1" sel="1" val="0"/>
</file>

<file path=xl/ctrlProps/ctrlProp41.xml><?xml version="1.0" encoding="utf-8"?>
<formControlPr xmlns="http://schemas.microsoft.com/office/spreadsheetml/2009/9/main" objectType="Drop" dropStyle="combo" dx="16" fmlaLink="項目一覧!$D$162" fmlaRange="値一覧項目!$O$2:$O$17" noThreeD="1" sel="1" val="0"/>
</file>

<file path=xl/ctrlProps/ctrlProp42.xml><?xml version="1.0" encoding="utf-8"?>
<formControlPr xmlns="http://schemas.microsoft.com/office/spreadsheetml/2009/9/main" objectType="Drop" dropStyle="combo" dx="16" fmlaLink="項目一覧!$D$165" fmlaRange="値一覧項目!$O$2:$O$17" noThreeD="1" sel="1" val="0"/>
</file>

<file path=xl/ctrlProps/ctrlProp43.xml><?xml version="1.0" encoding="utf-8"?>
<formControlPr xmlns="http://schemas.microsoft.com/office/spreadsheetml/2009/9/main" objectType="Drop" dropStyle="combo" dx="16" fmlaLink="項目一覧②!$G$3" fmlaRange="主要用途!$B$2:$B$72" noThreeD="1" sel="1" val="0"/>
</file>

<file path=xl/ctrlProps/ctrlProp44.xml><?xml version="1.0" encoding="utf-8"?>
<formControlPr xmlns="http://schemas.microsoft.com/office/spreadsheetml/2009/9/main" objectType="Drop" dropStyle="combo" dx="16" fmlaLink="項目一覧②!$G$4" fmlaRange="主要用途!$B$2:$B$72" noThreeD="1" sel="1" val="0"/>
</file>

<file path=xl/ctrlProps/ctrlProp45.xml><?xml version="1.0" encoding="utf-8"?>
<formControlPr xmlns="http://schemas.microsoft.com/office/spreadsheetml/2009/9/main" objectType="Drop" dropStyle="combo" dx="16" fmlaLink="項目一覧②!$G$5" fmlaRange="主要用途!$B$2:$B$72" noThreeD="1" sel="1" val="0"/>
</file>

<file path=xl/ctrlProps/ctrlProp46.xml><?xml version="1.0" encoding="utf-8"?>
<formControlPr xmlns="http://schemas.microsoft.com/office/spreadsheetml/2009/9/main" objectType="CheckBox" fmlaLink="項目一覧②!$G$9" lockText="1" noThreeD="1"/>
</file>

<file path=xl/ctrlProps/ctrlProp47.xml><?xml version="1.0" encoding="utf-8"?>
<formControlPr xmlns="http://schemas.microsoft.com/office/spreadsheetml/2009/9/main" objectType="CheckBox" fmlaLink="項目一覧②!$H$9" lockText="1" noThreeD="1"/>
</file>

<file path=xl/ctrlProps/ctrlProp48.xml><?xml version="1.0" encoding="utf-8"?>
<formControlPr xmlns="http://schemas.microsoft.com/office/spreadsheetml/2009/9/main" objectType="CheckBox" fmlaLink="項目一覧②!$I$9" lockText="1" noThreeD="1"/>
</file>

<file path=xl/ctrlProps/ctrlProp49.xml><?xml version="1.0" encoding="utf-8"?>
<formControlPr xmlns="http://schemas.microsoft.com/office/spreadsheetml/2009/9/main" objectType="CheckBox" fmlaLink="項目一覧②!$J$9" lockText="1" noThreeD="1"/>
</file>

<file path=xl/ctrlProps/ctrlProp50.xml><?xml version="1.0" encoding="utf-8"?>
<formControlPr xmlns="http://schemas.microsoft.com/office/spreadsheetml/2009/9/main" objectType="CheckBox" fmlaLink="項目一覧②!$K$9" lockText="1" noThreeD="1"/>
</file>

<file path=xl/ctrlProps/ctrlProp51.xml><?xml version="1.0" encoding="utf-8"?>
<formControlPr xmlns="http://schemas.microsoft.com/office/spreadsheetml/2009/9/main" objectType="CheckBox" fmlaLink="項目一覧②!$L$9" lockText="1" noThreeD="1"/>
</file>

<file path=xl/ctrlProps/ctrlProp52.xml><?xml version="1.0" encoding="utf-8"?>
<formControlPr xmlns="http://schemas.microsoft.com/office/spreadsheetml/2009/9/main" objectType="CheckBox" fmlaLink="項目一覧②!$M$9" lockText="1" noThreeD="1"/>
</file>

<file path=xl/ctrlProps/ctrlProp53.xml><?xml version="1.0" encoding="utf-8"?>
<formControlPr xmlns="http://schemas.microsoft.com/office/spreadsheetml/2009/9/main" objectType="Drop" dropStyle="combo" dx="16" fmlaLink="項目一覧②!$G$10" fmlaRange="値一覧項目!$I$2:$I$12" noThreeD="1" sel="1" val="0"/>
</file>

<file path=xl/ctrlProps/ctrlProp54.xml><?xml version="1.0" encoding="utf-8"?>
<formControlPr xmlns="http://schemas.microsoft.com/office/spreadsheetml/2009/9/main" objectType="Drop" dropStyle="combo" dx="16" fmlaLink="項目一覧②!$G$875" fmlaRange="値一覧項目!$I$2:$I$12" noThreeD="1" sel="11" val="3"/>
</file>

<file path=xl/ctrlProps/ctrlProp55.xml><?xml version="1.0" encoding="utf-8"?>
<formControlPr xmlns="http://schemas.microsoft.com/office/spreadsheetml/2009/9/main" objectType="Drop" dropStyle="combo" dx="16" fmlaLink="項目一覧②!$G$13" fmlaRange="値一覧項目!$P$2:$P$11" noThreeD="1" sel="1" val="0"/>
</file>

<file path=xl/ctrlProps/ctrlProp56.xml><?xml version="1.0" encoding="utf-8"?>
<formControlPr xmlns="http://schemas.microsoft.com/office/spreadsheetml/2009/9/main" objectType="Drop" dropStyle="combo" dx="16" fmlaLink="項目一覧②!$G$14" fmlaRange="値一覧項目!$Q$2:$Q$11" noThreeD="1" sel="1" val="0"/>
</file>

<file path=xl/ctrlProps/ctrlProp57.xml><?xml version="1.0" encoding="utf-8"?>
<formControlPr xmlns="http://schemas.microsoft.com/office/spreadsheetml/2009/9/main" objectType="Drop" dropStyle="combo" dx="16" fmlaLink="項目一覧②!$G$15" fmlaRange="値一覧項目!$P$2:$P$11" noThreeD="1" sel="1" val="0"/>
</file>

<file path=xl/ctrlProps/ctrlProp58.xml><?xml version="1.0" encoding="utf-8"?>
<formControlPr xmlns="http://schemas.microsoft.com/office/spreadsheetml/2009/9/main" objectType="Drop" dropStyle="combo" dx="16" fmlaLink="項目一覧②!$G$16" fmlaRange="値一覧項目!$Q$2:$Q$11" noThreeD="1" sel="1" val="0"/>
</file>

<file path=xl/ctrlProps/ctrlProp59.xml><?xml version="1.0" encoding="utf-8"?>
<formControlPr xmlns="http://schemas.microsoft.com/office/spreadsheetml/2009/9/main" objectType="Drop" dropStyle="combo" dx="16" fmlaLink="項目一覧!$D$142" fmlaRange="値一覧項目!$P$2:$P$11" noThreeD="1" sel="1" val="0"/>
</file>

<file path=xl/ctrlProps/ctrlProp60.xml><?xml version="1.0" encoding="utf-8"?>
<formControlPr xmlns="http://schemas.microsoft.com/office/spreadsheetml/2009/9/main" objectType="Drop" dropStyle="combo" dx="16" fmlaLink="項目一覧!$D$143" fmlaRange="値一覧項目!$P$2:$P$11" noThreeD="1" sel="1" val="0"/>
</file>

<file path=xl/ctrlProps/ctrlProp61.xml><?xml version="1.0" encoding="utf-8"?>
<formControlPr xmlns="http://schemas.microsoft.com/office/spreadsheetml/2009/9/main" objectType="Drop" dropStyle="combo" dx="16" fmlaLink="項目一覧!$D$144" fmlaRange="値一覧項目!$Q$2:$Q$11" noThreeD="1" sel="1" val="0"/>
</file>

<file path=xl/ctrlProps/ctrlProp62.xml><?xml version="1.0" encoding="utf-8"?>
<formControlPr xmlns="http://schemas.microsoft.com/office/spreadsheetml/2009/9/main" objectType="Drop" dropStyle="combo" dx="16" fmlaLink="項目一覧!$D$145" fmlaRange="値一覧項目!$Q$2:$Q$11" noThreeD="1" sel="1" val="0"/>
</file>

<file path=xl/ctrlProps/ctrlProp63.xml><?xml version="1.0" encoding="utf-8"?>
<formControlPr xmlns="http://schemas.microsoft.com/office/spreadsheetml/2009/9/main" objectType="Drop" dropStyle="combo" dx="16" fmlaLink="項目一覧②!$G$25" fmlaRange="値一覧項目!$U$2:$U$12" noThreeD="1" sel="1" val="0"/>
</file>

<file path=xl/ctrlProps/ctrlProp64.xml><?xml version="1.0" encoding="utf-8"?>
<formControlPr xmlns="http://schemas.microsoft.com/office/spreadsheetml/2009/9/main" objectType="Drop" dropStyle="combo" dx="16" fmlaLink="項目一覧②!$G$26" fmlaRange="値一覧項目!$U$2:$U$12" noThreeD="1" sel="1" val="3"/>
</file>

<file path=xl/ctrlProps/ctrlProp65.xml><?xml version="1.0" encoding="utf-8"?>
<formControlPr xmlns="http://schemas.microsoft.com/office/spreadsheetml/2009/9/main" objectType="Drop" dropStyle="combo" dx="16" fmlaLink="項目一覧②!$G$27" fmlaRange="値一覧項目!$U$2:$U$12" noThreeD="1" sel="1" val="3"/>
</file>

<file path=xl/ctrlProps/ctrlProp66.xml><?xml version="1.0" encoding="utf-8"?>
<formControlPr xmlns="http://schemas.microsoft.com/office/spreadsheetml/2009/9/main" objectType="Drop" dropStyle="combo" dx="16" fmlaLink="項目一覧②!$G$28" fmlaRange="値一覧項目!$U$2:$U$12" noThreeD="1" sel="1" val="3"/>
</file>

<file path=xl/ctrlProps/ctrlProp67.xml><?xml version="1.0" encoding="utf-8"?>
<formControlPr xmlns="http://schemas.microsoft.com/office/spreadsheetml/2009/9/main" objectType="Drop" dropStyle="combo" dx="16" fmlaLink="項目一覧②!$G$60" fmlaRange="値一覧項目!$L$2:$L$6" noThreeD="1" sel="1" val="0"/>
</file>

<file path=xl/ctrlProps/ctrlProp68.xml><?xml version="1.0" encoding="utf-8"?>
<formControlPr xmlns="http://schemas.microsoft.com/office/spreadsheetml/2009/9/main" objectType="Drop" dropStyle="combo" dx="16" fmlaLink="項目一覧②!$G$70" fmlaRange="主要用途!$B$2:$B$72" noThreeD="1" sel="1" val="27"/>
</file>

<file path=xl/ctrlProps/ctrlProp69.xml><?xml version="1.0" encoding="utf-8"?>
<formControlPr xmlns="http://schemas.microsoft.com/office/spreadsheetml/2009/9/main" objectType="Drop" dropStyle="combo" dx="16" fmlaLink="項目一覧②!$G$71" fmlaRange="主要用途!$B$2:$B$72" noThreeD="1" sel="1" val="0"/>
</file>

<file path=xl/ctrlProps/ctrlProp70.xml><?xml version="1.0" encoding="utf-8"?>
<formControlPr xmlns="http://schemas.microsoft.com/office/spreadsheetml/2009/9/main" objectType="Drop" dropStyle="combo" dx="16" fmlaLink="項目一覧②!$G$72" fmlaRange="主要用途!$B$2:$B$72" noThreeD="1" sel="1" val="0"/>
</file>

<file path=xl/ctrlProps/ctrlProp71.xml><?xml version="1.0" encoding="utf-8"?>
<formControlPr xmlns="http://schemas.microsoft.com/office/spreadsheetml/2009/9/main" objectType="Drop" dropStyle="combo" dx="16" fmlaLink="項目一覧②!$G$73" fmlaRange="主要用途!$B$2:$B$72" noThreeD="1" sel="1" val="0"/>
</file>

<file path=xl/ctrlProps/ctrlProp72.xml><?xml version="1.0" encoding="utf-8"?>
<formControlPr xmlns="http://schemas.microsoft.com/office/spreadsheetml/2009/9/main" objectType="Drop" dropStyle="combo" dx="16" fmlaLink="項目一覧②!$G$74" fmlaRange="主要用途!$B$2:$B$72" noThreeD="1" sel="1" val="0"/>
</file>

<file path=xl/ctrlProps/ctrlProp73.xml><?xml version="1.0" encoding="utf-8"?>
<formControlPr xmlns="http://schemas.microsoft.com/office/spreadsheetml/2009/9/main" objectType="Drop" dropStyle="combo" dx="16" fmlaLink="項目一覧②!$G$75" fmlaRange="主要用途!$B$2:$B$72" noThreeD="1" sel="1" val="0"/>
</file>

<file path=xl/ctrlProps/ctrlProp74.xml><?xml version="1.0" encoding="utf-8"?>
<formControlPr xmlns="http://schemas.microsoft.com/office/spreadsheetml/2009/9/main" objectType="Drop" dropStyle="combo" dx="16" fmlaLink="項目一覧②!$G$97" fmlaRange="主要用途!$B$2:$B$73" noThreeD="1" sel="1" val="0"/>
</file>

<file path=xl/ctrlProps/ctrlProp75.xml><?xml version="1.0" encoding="utf-8"?>
<formControlPr xmlns="http://schemas.microsoft.com/office/spreadsheetml/2009/9/main" objectType="Drop" dropStyle="combo" dx="16" fmlaLink="項目一覧②!$G$98" fmlaRange="主要用途!$B$2:$B$73" noThreeD="1" sel="1" val="0"/>
</file>

<file path=xl/ctrlProps/ctrlProp76.xml><?xml version="1.0" encoding="utf-8"?>
<formControlPr xmlns="http://schemas.microsoft.com/office/spreadsheetml/2009/9/main" objectType="Drop" dropStyle="combo" dx="16" fmlaLink="項目一覧②!$G$99" fmlaRange="主要用途!$B$2:$B$73" noThreeD="1" sel="1" val="0"/>
</file>

<file path=xl/ctrlProps/ctrlProp77.xml><?xml version="1.0" encoding="utf-8"?>
<formControlPr xmlns="http://schemas.microsoft.com/office/spreadsheetml/2009/9/main" objectType="Drop" dropStyle="combo" dx="16" fmlaLink="項目一覧②!$G$100" fmlaRange="主要用途!$B$2:$B$73" noThreeD="1" sel="1" val="0"/>
</file>

<file path=xl/ctrlProps/ctrlProp78.xml><?xml version="1.0" encoding="utf-8"?>
<formControlPr xmlns="http://schemas.microsoft.com/office/spreadsheetml/2009/9/main" objectType="Drop" dropStyle="combo" dx="16" fmlaLink="項目一覧②!$G$101" fmlaRange="主要用途!$B$2:$B$73" noThreeD="1" sel="1" val="0"/>
</file>

<file path=xl/ctrlProps/ctrlProp79.xml><?xml version="1.0" encoding="utf-8"?>
<formControlPr xmlns="http://schemas.microsoft.com/office/spreadsheetml/2009/9/main" objectType="Drop" dropStyle="combo" dx="16" fmlaLink="項目一覧②!$G$102" fmlaRange="主要用途!$B$2:$B$73" noThreeD="1" sel="1" val="0"/>
</file>

<file path=xl/ctrlProps/ctrlProp80.xml><?xml version="1.0" encoding="utf-8"?>
<formControlPr xmlns="http://schemas.microsoft.com/office/spreadsheetml/2009/9/main" objectType="Drop" dropStyle="combo" dx="16" fmlaLink="項目一覧②!$G$124" fmlaRange="主要用途!$B$2:$B$73" noThreeD="1" sel="1" val="0"/>
</file>

<file path=xl/ctrlProps/ctrlProp81.xml><?xml version="1.0" encoding="utf-8"?>
<formControlPr xmlns="http://schemas.microsoft.com/office/spreadsheetml/2009/9/main" objectType="Drop" dropStyle="combo" dx="16" fmlaLink="項目一覧②!$G$125" fmlaRange="主要用途!$B$2:$B$73" noThreeD="1" sel="1" val="0"/>
</file>

<file path=xl/ctrlProps/ctrlProp82.xml><?xml version="1.0" encoding="utf-8"?>
<formControlPr xmlns="http://schemas.microsoft.com/office/spreadsheetml/2009/9/main" objectType="Drop" dropStyle="combo" dx="16" fmlaLink="項目一覧②!$G$126" fmlaRange="主要用途!$B$2:$B$73" noThreeD="1" sel="1" val="0"/>
</file>

<file path=xl/ctrlProps/ctrlProp83.xml><?xml version="1.0" encoding="utf-8"?>
<formControlPr xmlns="http://schemas.microsoft.com/office/spreadsheetml/2009/9/main" objectType="Drop" dropStyle="combo" dx="16" fmlaLink="項目一覧②!$G$127" fmlaRange="主要用途!$B$2:$B$73" noThreeD="1" sel="1" val="0"/>
</file>

<file path=xl/ctrlProps/ctrlProp84.xml><?xml version="1.0" encoding="utf-8"?>
<formControlPr xmlns="http://schemas.microsoft.com/office/spreadsheetml/2009/9/main" objectType="Drop" dropStyle="combo" dx="16" fmlaLink="項目一覧②!$G$128" fmlaRange="主要用途!$B$2:$B$73" noThreeD="1" sel="1" val="0"/>
</file>

<file path=xl/ctrlProps/ctrlProp85.xml><?xml version="1.0" encoding="utf-8"?>
<formControlPr xmlns="http://schemas.microsoft.com/office/spreadsheetml/2009/9/main" objectType="Drop" dropStyle="combo" dx="16" fmlaLink="項目一覧②!$G$129" fmlaRange="主要用途!$B$2:$B$73" noThreeD="1" sel="1" val="0"/>
</file>

<file path=xl/ctrlProps/ctrlProp86.xml><?xml version="1.0" encoding="utf-8"?>
<formControlPr xmlns="http://schemas.microsoft.com/office/spreadsheetml/2009/9/main" objectType="Drop" dropStyle="combo" dx="16" fmlaLink="項目一覧②!$G$151" fmlaRange="主要用途!$B$2:$B$72" noThreeD="1" sel="1" val="0"/>
</file>

<file path=xl/ctrlProps/ctrlProp87.xml><?xml version="1.0" encoding="utf-8"?>
<formControlPr xmlns="http://schemas.microsoft.com/office/spreadsheetml/2009/9/main" objectType="Drop" dropStyle="combo" dx="16" fmlaLink="項目一覧②!$G$152" fmlaRange="主要用途!$B$2:$B$72" noThreeD="1" sel="1" val="0"/>
</file>

<file path=xl/ctrlProps/ctrlProp88.xml><?xml version="1.0" encoding="utf-8"?>
<formControlPr xmlns="http://schemas.microsoft.com/office/spreadsheetml/2009/9/main" objectType="Drop" dropStyle="combo" dx="16" fmlaLink="項目一覧②!$G$153" fmlaRange="主要用途!$B$2:$B$72" noThreeD="1" sel="1" val="0"/>
</file>

<file path=xl/ctrlProps/ctrlProp89.xml><?xml version="1.0" encoding="utf-8"?>
<formControlPr xmlns="http://schemas.microsoft.com/office/spreadsheetml/2009/9/main" objectType="Drop" dropStyle="combo" dx="16" fmlaLink="項目一覧②!$G$154" fmlaRange="主要用途!$B$2:$B$72" noThreeD="1" sel="1" val="0"/>
</file>

<file path=xl/ctrlProps/ctrlProp90.xml><?xml version="1.0" encoding="utf-8"?>
<formControlPr xmlns="http://schemas.microsoft.com/office/spreadsheetml/2009/9/main" objectType="Drop" dropStyle="combo" dx="16" fmlaLink="項目一覧②!$G$155" fmlaRange="主要用途!$B$2:$B$72" noThreeD="1" sel="1" val="0"/>
</file>

<file path=xl/ctrlProps/ctrlProp91.xml><?xml version="1.0" encoding="utf-8"?>
<formControlPr xmlns="http://schemas.microsoft.com/office/spreadsheetml/2009/9/main" objectType="Drop" dropStyle="combo" dx="16" fmlaLink="項目一覧②!$G$156" fmlaRange="主要用途!$B$2:$B$72" noThreeD="1" sel="1" val="0"/>
</file>

<file path=xl/ctrlProps/ctrlProp92.xml><?xml version="1.0" encoding="utf-8"?>
<formControlPr xmlns="http://schemas.microsoft.com/office/spreadsheetml/2009/9/main" objectType="Drop" dropStyle="combo" dx="16" fmlaLink="項目一覧②!G29" fmlaRange="値一覧項目!$U$2:$U$12" noThreeD="1" sel="1" val="3"/>
</file>

<file path=xl/ctrlProps/ctrlProp93.xml><?xml version="1.0" encoding="utf-8"?>
<formControlPr xmlns="http://schemas.microsoft.com/office/spreadsheetml/2009/9/main" objectType="Drop" dropStyle="combo" dx="16" fmlaLink="項目一覧②!G30" fmlaRange="値一覧項目!$U$2:$U$12" noThreeD="1" sel="1" val="3"/>
</file>

<file path=xl/ctrlProps/ctrlProp94.xml><?xml version="1.0" encoding="utf-8"?>
<formControlPr xmlns="http://schemas.microsoft.com/office/spreadsheetml/2009/9/main" objectType="Drop" dropStyle="combo" dx="16" fmlaLink="項目一覧!$D$81" fmlaRange="値一覧項目!$N$2:$N$17" noThreeD="1" sel="1" val="0"/>
</file>

<file path=xl/ctrlProps/ctrlProp95.xml><?xml version="1.0" encoding="utf-8"?>
<formControlPr xmlns="http://schemas.microsoft.com/office/spreadsheetml/2009/9/main" objectType="Drop" dropStyle="combo" dx="16" fmlaLink="項目一覧!$D$82" fmlaRange="値一覧項目!$N$2:$N$17" noThreeD="1" sel="1" val="0"/>
</file>

<file path=xl/ctrlProps/ctrlProp96.xml><?xml version="1.0" encoding="utf-8"?>
<formControlPr xmlns="http://schemas.microsoft.com/office/spreadsheetml/2009/9/main" objectType="Drop" dropStyle="combo" dx="16" fmlaLink="項目一覧!$D$83" fmlaRange="値一覧項目!$N$2:$N$17" noThreeD="1" sel="1" val="0"/>
</file>

<file path=xl/ctrlProps/ctrlProp97.xml><?xml version="1.0" encoding="utf-8"?>
<formControlPr xmlns="http://schemas.microsoft.com/office/spreadsheetml/2009/9/main" objectType="Drop" dropStyle="combo" dx="16" fmlaLink="項目一覧!$D$84" fmlaRange="値一覧項目!$N$2:$N$17" noThreeD="1" sel="1" val="0"/>
</file>

<file path=xl/ctrlProps/ctrlProp98.xml><?xml version="1.0" encoding="utf-8"?>
<formControlPr xmlns="http://schemas.microsoft.com/office/spreadsheetml/2009/9/main" objectType="Drop" dropStyle="combo" dx="16" fmlaLink="項目一覧②!$G$178" fmlaRange="主要用途!$B$2:$B$72" noThreeD="1" sel="1" val="0"/>
</file>

<file path=xl/ctrlProps/ctrlProp99.xml><?xml version="1.0" encoding="utf-8"?>
<formControlPr xmlns="http://schemas.microsoft.com/office/spreadsheetml/2009/9/main" objectType="Drop" dropStyle="combo" dx="16" fmlaLink="項目一覧②!$G$179" fmlaRange="主要用途!$B$2:$B$72" noThreeD="1" sel="1" val="0"/>
</file>

<file path=xl/ctrlProps/ctrlProp100.xml><?xml version="1.0" encoding="utf-8"?>
<formControlPr xmlns="http://schemas.microsoft.com/office/spreadsheetml/2009/9/main" objectType="Drop" dropStyle="combo" dx="16" fmlaLink="項目一覧②!$G$180" fmlaRange="主要用途!$B$2:$B$72" noThreeD="1" sel="1" val="0"/>
</file>

<file path=xl/ctrlProps/ctrlProp101.xml><?xml version="1.0" encoding="utf-8"?>
<formControlPr xmlns="http://schemas.microsoft.com/office/spreadsheetml/2009/9/main" objectType="Drop" dropStyle="combo" dx="16" fmlaLink="項目一覧②!$G$181" fmlaRange="主要用途!$B$2:$B$72" noThreeD="1" sel="1" val="0"/>
</file>

<file path=xl/ctrlProps/ctrlProp102.xml><?xml version="1.0" encoding="utf-8"?>
<formControlPr xmlns="http://schemas.microsoft.com/office/spreadsheetml/2009/9/main" objectType="Drop" dropStyle="combo" dx="16" fmlaLink="項目一覧②!$G$182" fmlaRange="主要用途!$B$2:$B$72" noThreeD="1" sel="1" val="0"/>
</file>

<file path=xl/ctrlProps/ctrlProp103.xml><?xml version="1.0" encoding="utf-8"?>
<formControlPr xmlns="http://schemas.microsoft.com/office/spreadsheetml/2009/9/main" objectType="Drop" dropStyle="combo" dx="16" fmlaLink="項目一覧②!$G$183" fmlaRange="主要用途!$B$2:$B$72" noThreeD="1" sel="1" val="0"/>
</file>

<file path=xl/ctrlProps/ctrlProp104.xml><?xml version="1.0" encoding="utf-8"?>
<formControlPr xmlns="http://schemas.microsoft.com/office/spreadsheetml/2009/9/main" objectType="Drop" dropStyle="combo" dx="16" fmlaLink="項目一覧②!$G$205" fmlaRange="主要用途!$B$2:$B$72" noThreeD="1" sel="1" val="0"/>
</file>

<file path=xl/ctrlProps/ctrlProp105.xml><?xml version="1.0" encoding="utf-8"?>
<formControlPr xmlns="http://schemas.microsoft.com/office/spreadsheetml/2009/9/main" objectType="Drop" dropStyle="combo" dx="16" fmlaLink="項目一覧②!$G$206" fmlaRange="主要用途!$B$2:$B$72" noThreeD="1" sel="1" val="0"/>
</file>

<file path=xl/ctrlProps/ctrlProp106.xml><?xml version="1.0" encoding="utf-8"?>
<formControlPr xmlns="http://schemas.microsoft.com/office/spreadsheetml/2009/9/main" objectType="Drop" dropStyle="combo" dx="16" fmlaLink="項目一覧②!$G$207" fmlaRange="主要用途!$B$2:$B$72" noThreeD="1" sel="1" val="0"/>
</file>

<file path=xl/ctrlProps/ctrlProp107.xml><?xml version="1.0" encoding="utf-8"?>
<formControlPr xmlns="http://schemas.microsoft.com/office/spreadsheetml/2009/9/main" objectType="Drop" dropStyle="combo" dx="16" fmlaLink="項目一覧②!$G$208" fmlaRange="主要用途!$B$2:$B$72" noThreeD="1" sel="1" val="0"/>
</file>

<file path=xl/ctrlProps/ctrlProp108.xml><?xml version="1.0" encoding="utf-8"?>
<formControlPr xmlns="http://schemas.microsoft.com/office/spreadsheetml/2009/9/main" objectType="Drop" dropStyle="combo" dx="16" fmlaLink="項目一覧②!$G$209" fmlaRange="主要用途!$B$2:$B$72" noThreeD="1" sel="1" val="0"/>
</file>

<file path=xl/ctrlProps/ctrlProp109.xml><?xml version="1.0" encoding="utf-8"?>
<formControlPr xmlns="http://schemas.microsoft.com/office/spreadsheetml/2009/9/main" objectType="Drop" dropStyle="combo" dx="16" fmlaLink="項目一覧②!$G$210" fmlaRange="主要用途!$B$2:$B$72" noThreeD="1" sel="1" val="0"/>
</file>

<file path=xl/ctrlProps/ctrlProp110.xml><?xml version="1.0" encoding="utf-8"?>
<formControlPr xmlns="http://schemas.microsoft.com/office/spreadsheetml/2009/9/main" objectType="Drop" dropStyle="combo" dx="16" fmlaLink="項目一覧!$D$169" fmlaRange="値一覧項目!$B$2:$B$14" noThreeD="1" sel="11" val="5"/>
</file>

<file path=xl/ctrlProps/ctrlProp111.xml><?xml version="1.0" encoding="utf-8"?>
<formControlPr xmlns="http://schemas.microsoft.com/office/spreadsheetml/2009/9/main" objectType="CheckBox" fmlaLink="項目一覧②!$G$69" lockText="1" noThreeD="1"/>
</file>

<file path=xl/ctrlProps/ctrlProp112.xml><?xml version="1.0" encoding="utf-8"?>
<formControlPr xmlns="http://schemas.microsoft.com/office/spreadsheetml/2009/9/main" objectType="CheckBox" fmlaLink="項目一覧②!$H$69" lockText="1" noThreeD="1"/>
</file>

<file path=xl/ctrlProps/ctrlProp113.xml><?xml version="1.0" encoding="utf-8"?>
<formControlPr xmlns="http://schemas.microsoft.com/office/spreadsheetml/2009/9/main" objectType="CheckBox" fmlaLink="項目一覧②!$G$96" lockText="1" noThreeD="1"/>
</file>

<file path=xl/ctrlProps/ctrlProp114.xml><?xml version="1.0" encoding="utf-8"?>
<formControlPr xmlns="http://schemas.microsoft.com/office/spreadsheetml/2009/9/main" objectType="CheckBox" fmlaLink="項目一覧②!$H$96" lockText="1" noThreeD="1"/>
</file>

<file path=xl/ctrlProps/ctrlProp115.xml><?xml version="1.0" encoding="utf-8"?>
<formControlPr xmlns="http://schemas.microsoft.com/office/spreadsheetml/2009/9/main" objectType="CheckBox" fmlaLink="項目一覧②!$G$123" lockText="1" noThreeD="1"/>
</file>

<file path=xl/ctrlProps/ctrlProp116.xml><?xml version="1.0" encoding="utf-8"?>
<formControlPr xmlns="http://schemas.microsoft.com/office/spreadsheetml/2009/9/main" objectType="CheckBox" fmlaLink="項目一覧②!$H$123" lockText="1" noThreeD="1"/>
</file>

<file path=xl/ctrlProps/ctrlProp117.xml><?xml version="1.0" encoding="utf-8"?>
<formControlPr xmlns="http://schemas.microsoft.com/office/spreadsheetml/2009/9/main" objectType="CheckBox" fmlaLink="項目一覧②!$G$150" lockText="1" noThreeD="1"/>
</file>

<file path=xl/ctrlProps/ctrlProp118.xml><?xml version="1.0" encoding="utf-8"?>
<formControlPr xmlns="http://schemas.microsoft.com/office/spreadsheetml/2009/9/main" objectType="CheckBox" fmlaLink="項目一覧②!$H$150" lockText="1" noThreeD="1"/>
</file>

<file path=xl/ctrlProps/ctrlProp119.xml><?xml version="1.0" encoding="utf-8"?>
<formControlPr xmlns="http://schemas.microsoft.com/office/spreadsheetml/2009/9/main" objectType="CheckBox" fmlaLink="項目一覧②!$G$177" lockText="1" noThreeD="1"/>
</file>

<file path=xl/ctrlProps/ctrlProp120.xml><?xml version="1.0" encoding="utf-8"?>
<formControlPr xmlns="http://schemas.microsoft.com/office/spreadsheetml/2009/9/main" objectType="CheckBox" fmlaLink="項目一覧②!$H$177" lockText="1" noThreeD="1"/>
</file>

<file path=xl/ctrlProps/ctrlProp121.xml><?xml version="1.0" encoding="utf-8"?>
<formControlPr xmlns="http://schemas.microsoft.com/office/spreadsheetml/2009/9/main" objectType="CheckBox" fmlaLink="項目一覧②!$G$204" lockText="1" noThreeD="1"/>
</file>

<file path=xl/ctrlProps/ctrlProp122.xml><?xml version="1.0" encoding="utf-8"?>
<formControlPr xmlns="http://schemas.microsoft.com/office/spreadsheetml/2009/9/main" objectType="CheckBox" fmlaLink="項目一覧②!$H$204" lockText="1" noThreeD="1"/>
</file>

<file path=xl/ctrlProps/ctrlProp123.xml><?xml version="1.0" encoding="utf-8"?>
<formControlPr xmlns="http://schemas.microsoft.com/office/spreadsheetml/2009/9/main" objectType="Drop" dropStyle="combo" dx="16" fmlaLink="項目一覧!$D$337" fmlaRange="主要用途!$B$2:$B$72" noThreeD="1" sel="1" val="0"/>
</file>

<file path=xl/ctrlProps/ctrlProp124.xml><?xml version="1.0" encoding="utf-8"?>
<formControlPr xmlns="http://schemas.microsoft.com/office/spreadsheetml/2009/9/main" objectType="Drop" dropStyle="combo" dx="16" fmlaLink="項目一覧!$D$339" fmlaRange="主要用途!$B$2:$B$72" noThreeD="1" sel="1" val="0"/>
</file>

<file path=xl/ctrlProps/ctrlProp125.xml><?xml version="1.0" encoding="utf-8"?>
<formControlPr xmlns="http://schemas.microsoft.com/office/spreadsheetml/2009/9/main" objectType="Drop" dropStyle="combo" dx="16" fmlaLink="項目一覧②!G31" fmlaRange="値一覧項目!$U$2:$U$12" noThreeD="1" sel="1" val="3"/>
</file>

<file path=xl/ctrlProps/ctrlProp126.xml><?xml version="1.0" encoding="utf-8"?>
<formControlPr xmlns="http://schemas.microsoft.com/office/spreadsheetml/2009/9/main" objectType="CheckBox" fmlaLink="項目一覧!$D$342" lockText="1" noThreeD="1"/>
</file>

<file path=xl/ctrlProps/ctrlProp127.xml><?xml version="1.0" encoding="utf-8"?>
<formControlPr xmlns="http://schemas.microsoft.com/office/spreadsheetml/2009/9/main" objectType="CheckBox" fmlaLink="項目一覧!$E$342" lockText="1" noThreeD="1"/>
</file>

<file path=xl/ctrlProps/ctrlProp128.xml><?xml version="1.0" encoding="utf-8"?>
<formControlPr xmlns="http://schemas.microsoft.com/office/spreadsheetml/2009/9/main" objectType="CheckBox" fmlaLink="項目一覧!$F$342" lockText="1" noThreeD="1"/>
</file>

<file path=xl/ctrlProps/ctrlProp129.xml><?xml version="1.0" encoding="utf-8"?>
<formControlPr xmlns="http://schemas.microsoft.com/office/spreadsheetml/2009/9/main" objectType="CheckBox" fmlaLink="項目一覧②!$G$821" lockText="1" noThreeD="1"/>
</file>

<file path=xl/ctrlProps/ctrlProp130.xml><?xml version="1.0" encoding="utf-8"?>
<formControlPr xmlns="http://schemas.microsoft.com/office/spreadsheetml/2009/9/main" objectType="CheckBox" fmlaLink="項目一覧②!$G$21" lockText="1" noThreeD="1"/>
</file>

<file path=xl/ctrlProps/ctrlProp131.xml><?xml version="1.0" encoding="utf-8"?>
<formControlPr xmlns="http://schemas.microsoft.com/office/spreadsheetml/2009/9/main" objectType="CheckBox" fmlaLink="項目一覧②!$H$21" lockText="1" noThreeD="1"/>
</file>

<file path=xl/ctrlProps/ctrlProp132.xml><?xml version="1.0" encoding="utf-8"?>
<formControlPr xmlns="http://schemas.microsoft.com/office/spreadsheetml/2009/9/main" objectType="CheckBox" fmlaLink="項目一覧②!$G$760" lockText="1" noThreeD="1"/>
</file>

<file path=xl/ctrlProps/ctrlProp133.xml><?xml version="1.0" encoding="utf-8"?>
<formControlPr xmlns="http://schemas.microsoft.com/office/spreadsheetml/2009/9/main" objectType="CheckBox" fmlaLink="項目一覧②!$G$761" lockText="1" noThreeD="1"/>
</file>

<file path=xl/ctrlProps/ctrlProp134.xml><?xml version="1.0" encoding="utf-8"?>
<formControlPr xmlns="http://schemas.microsoft.com/office/spreadsheetml/2009/9/main" objectType="CheckBox" fmlaLink="項目一覧②!$G$762" lockText="1" noThreeD="1"/>
</file>

<file path=xl/ctrlProps/ctrlProp135.xml><?xml version="1.0" encoding="utf-8"?>
<formControlPr xmlns="http://schemas.microsoft.com/office/spreadsheetml/2009/9/main" objectType="CheckBox" fmlaLink="項目一覧②!$G$763" lockText="1" noThreeD="1"/>
</file>

<file path=xl/ctrlProps/ctrlProp136.xml><?xml version="1.0" encoding="utf-8"?>
<formControlPr xmlns="http://schemas.microsoft.com/office/spreadsheetml/2009/9/main" objectType="CheckBox" fmlaLink="項目一覧②!$G$764" lockText="1" noThreeD="1"/>
</file>

<file path=xl/ctrlProps/ctrlProp137.xml><?xml version="1.0" encoding="utf-8"?>
<formControlPr xmlns="http://schemas.microsoft.com/office/spreadsheetml/2009/9/main" objectType="CheckBox" fmlaLink="項目一覧②!$G$765" lockText="1" noThreeD="1"/>
</file>

<file path=xl/ctrlProps/ctrlProp138.xml><?xml version="1.0" encoding="utf-8"?>
<formControlPr xmlns="http://schemas.microsoft.com/office/spreadsheetml/2009/9/main" objectType="CheckBox" fmlaLink="項目一覧②!$G$766" lockText="1" noThreeD="1"/>
</file>

<file path=xl/ctrlProps/ctrlProp139.xml><?xml version="1.0" encoding="utf-8"?>
<formControlPr xmlns="http://schemas.microsoft.com/office/spreadsheetml/2009/9/main" objectType="CheckBox" fmlaLink="項目一覧②!$G$768" lockText="1" noThreeD="1"/>
</file>

<file path=xl/ctrlProps/ctrlProp140.xml><?xml version="1.0" encoding="utf-8"?>
<formControlPr xmlns="http://schemas.microsoft.com/office/spreadsheetml/2009/9/main" objectType="CheckBox" fmlaLink="項目一覧②!$G$770" lockText="1" noThreeD="1"/>
</file>

<file path=xl/ctrlProps/ctrlProp141.xml><?xml version="1.0" encoding="utf-8"?>
<formControlPr xmlns="http://schemas.microsoft.com/office/spreadsheetml/2009/9/main" objectType="Drop" dropStyle="combo" dx="16" fmlaLink="項目一覧②!$G$758" fmlaRange="値一覧項目!$I$2:$I$12" noThreeD="1" sel="1" val="3"/>
</file>

<file path=xl/ctrlProps/ctrlProp142.xml><?xml version="1.0" encoding="utf-8"?>
<formControlPr xmlns="http://schemas.microsoft.com/office/spreadsheetml/2009/9/main" objectType="Drop" dropStyle="combo" dx="16" fmlaLink="項目一覧②!$G$759" fmlaRange="値一覧項目!$I$2:$I$12" noThreeD="1" sel="1" val="3"/>
</file>

<file path=xl/ctrlProps/ctrlProp143.xml><?xml version="1.0" encoding="utf-8"?>
<formControlPr xmlns="http://schemas.microsoft.com/office/spreadsheetml/2009/9/main" objectType="CheckBox" fmlaLink="項目一覧②!$G$815" lockText="1" noThreeD="1"/>
</file>

<file path=xl/ctrlProps/ctrlProp144.xml><?xml version="1.0" encoding="utf-8"?>
<formControlPr xmlns="http://schemas.microsoft.com/office/spreadsheetml/2009/9/main" objectType="CheckBox" fmlaLink="項目一覧②!$G$816" lockText="1" noThreeD="1"/>
</file>

<file path=xl/ctrlProps/ctrlProp145.xml><?xml version="1.0" encoding="utf-8"?>
<formControlPr xmlns="http://schemas.microsoft.com/office/spreadsheetml/2009/9/main" objectType="CheckBox" fmlaLink="項目一覧!$D$349" lockText="1" noThreeD="1"/>
</file>

<file path=xl/ctrlProps/ctrlProp146.xml><?xml version="1.0" encoding="utf-8"?>
<formControlPr xmlns="http://schemas.microsoft.com/office/spreadsheetml/2009/9/main" objectType="CheckBox" fmlaLink="項目一覧!$E$349" lockText="1" noThreeD="1"/>
</file>

<file path=xl/ctrlProps/ctrlProp147.xml><?xml version="1.0" encoding="utf-8"?>
<formControlPr xmlns="http://schemas.microsoft.com/office/spreadsheetml/2009/9/main" objectType="CheckBox" fmlaLink="項目一覧!$F$349" lockText="1" noThreeD="1"/>
</file>

<file path=xl/ctrlProps/ctrlProp148.xml><?xml version="1.0" encoding="utf-8"?>
<formControlPr xmlns="http://schemas.microsoft.com/office/spreadsheetml/2009/9/main" objectType="CheckBox" fmlaLink="項目一覧②!$G$822" lockText="1" noThreeD="1"/>
</file>

<file path=xl/ctrlProps/ctrlProp149.xml><?xml version="1.0" encoding="utf-8"?>
<formControlPr xmlns="http://schemas.microsoft.com/office/spreadsheetml/2009/9/main" objectType="CheckBox" fmlaLink="項目一覧②!$G$823" lockText="1" noThreeD="1"/>
</file>

<file path=xl/ctrlProps/ctrlProp150.xml><?xml version="1.0" encoding="utf-8"?>
<formControlPr xmlns="http://schemas.microsoft.com/office/spreadsheetml/2009/9/main" objectType="CheckBox" fmlaLink="項目一覧②!$G$824" lockText="1" noThreeD="1"/>
</file>

<file path=xl/ctrlProps/ctrlProp151.xml><?xml version="1.0" encoding="utf-8"?>
<formControlPr xmlns="http://schemas.microsoft.com/office/spreadsheetml/2009/9/main" objectType="CheckBox" fmlaLink="項目一覧②!$G$825" lockText="1" noThreeD="1"/>
</file>

<file path=xl/ctrlProps/ctrlProp152.xml><?xml version="1.0" encoding="utf-8"?>
<formControlPr xmlns="http://schemas.microsoft.com/office/spreadsheetml/2009/9/main" objectType="CheckBox" fmlaLink="項目一覧②!$G$827" lockText="1" noThreeD="1"/>
</file>

<file path=xl/ctrlProps/ctrlProp153.xml><?xml version="1.0" encoding="utf-8"?>
<formControlPr xmlns="http://schemas.microsoft.com/office/spreadsheetml/2009/9/main" objectType="CheckBox" fmlaLink="項目一覧②!$G$828" lockText="1" noThreeD="1"/>
</file>

<file path=xl/ctrlProps/ctrlProp154.xml><?xml version="1.0" encoding="utf-8"?>
<formControlPr xmlns="http://schemas.microsoft.com/office/spreadsheetml/2009/9/main" objectType="CheckBox" fmlaLink="項目一覧②!$G$829" lockText="1" noThreeD="1"/>
</file>

<file path=xl/ctrlProps/ctrlProp155.xml><?xml version="1.0" encoding="utf-8"?>
<formControlPr xmlns="http://schemas.microsoft.com/office/spreadsheetml/2009/9/main" objectType="CheckBox" fmlaLink="項目一覧②!$G$860" lockText="1" noThreeD="1"/>
</file>

<file path=xl/ctrlProps/ctrlProp156.xml><?xml version="1.0" encoding="utf-8"?>
<formControlPr xmlns="http://schemas.microsoft.com/office/spreadsheetml/2009/9/main" objectType="CheckBox" fmlaLink="項目一覧②!$G$831" lockText="1" noThreeD="1"/>
</file>

<file path=xl/ctrlProps/ctrlProp157.xml><?xml version="1.0" encoding="utf-8"?>
<formControlPr xmlns="http://schemas.microsoft.com/office/spreadsheetml/2009/9/main" objectType="CheckBox" fmlaLink="項目一覧②!$G$832" lockText="1" noThreeD="1"/>
</file>

<file path=xl/ctrlProps/ctrlProp158.xml><?xml version="1.0" encoding="utf-8"?>
<formControlPr xmlns="http://schemas.microsoft.com/office/spreadsheetml/2009/9/main" objectType="CheckBox" fmlaLink="項目一覧②!$G$857" lockText="1" noThreeD="1"/>
</file>

<file path=xl/ctrlProps/ctrlProp159.xml><?xml version="1.0" encoding="utf-8"?>
<formControlPr xmlns="http://schemas.microsoft.com/office/spreadsheetml/2009/9/main" objectType="CheckBox" fmlaLink="項目一覧②!$G$858" lockText="1" noThreeD="1"/>
</file>

<file path=xl/ctrlProps/ctrlProp160.xml><?xml version="1.0" encoding="utf-8"?>
<formControlPr xmlns="http://schemas.microsoft.com/office/spreadsheetml/2009/9/main" objectType="CheckBox" fmlaLink="項目一覧②!$G$859" lockText="1" noThreeD="1"/>
</file>

<file path=xl/ctrlProps/ctrlProp161.xml><?xml version="1.0" encoding="utf-8"?>
<formControlPr xmlns="http://schemas.microsoft.com/office/spreadsheetml/2009/9/main" objectType="CheckBox" fmlaLink="項目一覧②!$G$830" lockText="1" noThreeD="1"/>
</file>

<file path=xl/ctrlProps/ctrlProp162.xml><?xml version="1.0" encoding="utf-8"?>
<formControlPr xmlns="http://schemas.microsoft.com/office/spreadsheetml/2009/9/main" objectType="CheckBox" fmlaLink="項目一覧②!$G$862" lockText="1" noThreeD="1"/>
</file>

<file path=xl/ctrlProps/ctrlProp163.xml><?xml version="1.0" encoding="utf-8"?>
<formControlPr xmlns="http://schemas.microsoft.com/office/spreadsheetml/2009/9/main" objectType="CheckBox" fmlaLink="項目一覧②!$G$861" lockText="1" noThreeD="1"/>
</file>

<file path=xl/ctrlProps/ctrlProp164.xml><?xml version="1.0" encoding="utf-8"?>
<formControlPr xmlns="http://schemas.microsoft.com/office/spreadsheetml/2009/9/main" objectType="CheckBox" fmlaLink="項目一覧!$F$110" lockText="1" noThreeD="1"/>
</file>

<file path=xl/ctrlProps/ctrlProp165.xml><?xml version="1.0" encoding="utf-8"?>
<formControlPr xmlns="http://schemas.microsoft.com/office/spreadsheetml/2009/9/main" objectType="CheckBox" fmlaLink="項目一覧!$F$111" lockText="1" noThreeD="1"/>
</file>

<file path=xl/ctrlProps/ctrlProp166.xml><?xml version="1.0" encoding="utf-8"?>
<formControlPr xmlns="http://schemas.microsoft.com/office/spreadsheetml/2009/9/main" objectType="CheckBox" fmlaLink="項目一覧!$F$120" lockText="1" noThreeD="1"/>
</file>

<file path=xl/ctrlProps/ctrlProp167.xml><?xml version="1.0" encoding="utf-8"?>
<formControlPr xmlns="http://schemas.microsoft.com/office/spreadsheetml/2009/9/main" objectType="CheckBox" fmlaLink="項目一覧!$F$137" lockText="1" noThreeD="1"/>
</file>

<file path=xl/ctrlProps/ctrlProp168.xml><?xml version="1.0" encoding="utf-8"?>
<formControlPr xmlns="http://schemas.microsoft.com/office/spreadsheetml/2009/9/main" objectType="CheckBox" fmlaLink="項目一覧!$D$359" lockText="1" noThreeD="1"/>
</file>

<file path=xl/ctrlProps/ctrlProp169.xml><?xml version="1.0" encoding="utf-8"?>
<formControlPr xmlns="http://schemas.microsoft.com/office/spreadsheetml/2009/9/main" objectType="CheckBox" fmlaLink="項目一覧!$E$359" lockText="1" noThreeD="1"/>
</file>

<file path=xl/ctrlProps/ctrlProp170.xml><?xml version="1.0" encoding="utf-8"?>
<formControlPr xmlns="http://schemas.microsoft.com/office/spreadsheetml/2009/9/main" objectType="CheckBox" fmlaLink="項目一覧!$K$116" lockText="1" noThreeD="1"/>
</file>

<file path=xl/ctrlProps/ctrlProp171.xml><?xml version="1.0" encoding="utf-8"?>
<formControlPr xmlns="http://schemas.microsoft.com/office/spreadsheetml/2009/9/main" objectType="CheckBox" fmlaLink="項目一覧②!$G$878" lockText="1" noThreeD="1"/>
</file>

<file path=xl/ctrlProps/ctrlProp172.xml><?xml version="1.0" encoding="utf-8"?>
<formControlPr xmlns="http://schemas.microsoft.com/office/spreadsheetml/2009/9/main" objectType="CheckBox" fmlaLink="項目一覧②!$G$881" lockText="1" noThreeD="1"/>
</file>

<file path=xl/ctrlProps/ctrlProp173.xml><?xml version="1.0" encoding="utf-8"?>
<formControlPr xmlns="http://schemas.microsoft.com/office/spreadsheetml/2009/9/main" objectType="Drop" dropStyle="combo" dx="16" fmlaLink="項目一覧②!$G$884" fmlaRange="値一覧項目!$U$2:$U$12" noThreeD="1" sel="1" val="0"/>
</file>

<file path=xl/ctrlProps/ctrlProp174.xml><?xml version="1.0" encoding="utf-8"?>
<formControlPr xmlns="http://schemas.microsoft.com/office/spreadsheetml/2009/9/main" objectType="Drop" dropStyle="combo" dx="16" fmlaLink="項目一覧②!$G$903" fmlaRange="主要用途!$B$2:$B$72" noThreeD="1" sel="1" val="0"/>
</file>

<file path=xl/ctrlProps/ctrlProp175.xml><?xml version="1.0" encoding="utf-8"?>
<formControlPr xmlns="http://schemas.microsoft.com/office/spreadsheetml/2009/9/main" objectType="Drop" dropStyle="combo" dx="16" fmlaLink="項目一覧②!$G$904" fmlaRange="主要用途!$B$2:$B$72" noThreeD="1" sel="1" val="0"/>
</file>

<file path=xl/ctrlProps/ctrlProp176.xml><?xml version="1.0" encoding="utf-8"?>
<formControlPr xmlns="http://schemas.microsoft.com/office/spreadsheetml/2009/9/main" objectType="Drop" dropStyle="combo" dx="16" fmlaLink="項目一覧②!$G$905" fmlaRange="主要用途!$B$2:$B$72" noThreeD="1" sel="1" val="0"/>
</file>

<file path=xl/ctrlProps/ctrlProp177.xml><?xml version="1.0" encoding="utf-8"?>
<formControlPr xmlns="http://schemas.microsoft.com/office/spreadsheetml/2009/9/main" objectType="Drop" dropStyle="combo" dx="16" fmlaLink="項目一覧②!$G$906" fmlaRange="主要用途!$B$2:$B$72" noThreeD="1" sel="1" val="0"/>
</file>

<file path=xl/ctrlProps/ctrlProp178.xml><?xml version="1.0" encoding="utf-8"?>
<formControlPr xmlns="http://schemas.microsoft.com/office/spreadsheetml/2009/9/main" objectType="Drop" dropStyle="combo" dx="16" fmlaLink="項目一覧②!$G$907" fmlaRange="主要用途!$B$2:$B$72" noThreeD="1" sel="1" val="0"/>
</file>

<file path=xl/ctrlProps/ctrlProp179.xml><?xml version="1.0" encoding="utf-8"?>
<formControlPr xmlns="http://schemas.microsoft.com/office/spreadsheetml/2009/9/main" objectType="Drop" dropStyle="combo" dx="16" fmlaLink="項目一覧②!$G$908" fmlaRange="主要用途!$B$2:$B$72" noThreeD="1" sel="1" val="0"/>
</file>

<file path=xl/ctrlProps/ctrlProp180.xml><?xml version="1.0" encoding="utf-8"?>
<formControlPr xmlns="http://schemas.microsoft.com/office/spreadsheetml/2009/9/main" objectType="CheckBox" fmlaLink="項目一覧②!$G$902" lockText="1" noThreeD="1"/>
</file>

<file path=xl/ctrlProps/ctrlProp181.xml><?xml version="1.0" encoding="utf-8"?>
<formControlPr xmlns="http://schemas.microsoft.com/office/spreadsheetml/2009/9/main" objectType="CheckBox" fmlaLink="項目一覧②!$H$902" lockText="1" noThreeD="1"/>
</file>

<file path=xl/ctrlProps/ctrlProp182.xml><?xml version="1.0" encoding="utf-8"?>
<formControlPr xmlns="http://schemas.microsoft.com/office/spreadsheetml/2009/9/main" objectType="Drop" dropStyle="combo" dx="16" fmlaLink="項目一覧②!$G$232" fmlaRange="主要用途!$B$2:$B$72" noThreeD="1" sel="1" val="0"/>
</file>

<file path=xl/ctrlProps/ctrlProp183.xml><?xml version="1.0" encoding="utf-8"?>
<formControlPr xmlns="http://schemas.microsoft.com/office/spreadsheetml/2009/9/main" objectType="Drop" dropStyle="combo" dx="16" fmlaLink="項目一覧②!$G$233" fmlaRange="主要用途!$B$2:$B$72" noThreeD="1" sel="1" val="0"/>
</file>

<file path=xl/ctrlProps/ctrlProp184.xml><?xml version="1.0" encoding="utf-8"?>
<formControlPr xmlns="http://schemas.microsoft.com/office/spreadsheetml/2009/9/main" objectType="Drop" dropStyle="combo" dx="16" fmlaLink="項目一覧②!$G$234" fmlaRange="主要用途!$B$2:$B$72" noThreeD="1" sel="1" val="0"/>
</file>

<file path=xl/ctrlProps/ctrlProp185.xml><?xml version="1.0" encoding="utf-8"?>
<formControlPr xmlns="http://schemas.microsoft.com/office/spreadsheetml/2009/9/main" objectType="Drop" dropStyle="combo" dx="16" fmlaLink="項目一覧②!$G$235" fmlaRange="主要用途!$B$2:$B$72" noThreeD="1" sel="1" val="0"/>
</file>

<file path=xl/ctrlProps/ctrlProp186.xml><?xml version="1.0" encoding="utf-8"?>
<formControlPr xmlns="http://schemas.microsoft.com/office/spreadsheetml/2009/9/main" objectType="Drop" dropStyle="combo" dx="16" fmlaLink="項目一覧②!$G$236" fmlaRange="主要用途!$B$2:$B$72" noThreeD="1" sel="1" val="0"/>
</file>

<file path=xl/ctrlProps/ctrlProp187.xml><?xml version="1.0" encoding="utf-8"?>
<formControlPr xmlns="http://schemas.microsoft.com/office/spreadsheetml/2009/9/main" objectType="Drop" dropStyle="combo" dx="16" fmlaLink="項目一覧②!$G$237" fmlaRange="主要用途!$B$2:$B$72" noThreeD="1" sel="1" val="0"/>
</file>

<file path=xl/ctrlProps/ctrlProp188.xml><?xml version="1.0" encoding="utf-8"?>
<formControlPr xmlns="http://schemas.microsoft.com/office/spreadsheetml/2009/9/main" objectType="CheckBox" fmlaLink="項目一覧②!$G$231" lockText="1" noThreeD="1"/>
</file>

<file path=xl/ctrlProps/ctrlProp189.xml><?xml version="1.0" encoding="utf-8"?>
<formControlPr xmlns="http://schemas.microsoft.com/office/spreadsheetml/2009/9/main" objectType="CheckBox" fmlaLink="項目一覧②!$H$231" lockText="1" noThreeD="1"/>
</file>

<file path=xl/ctrlProps/ctrlProp190.xml><?xml version="1.0" encoding="utf-8"?>
<formControlPr xmlns="http://schemas.microsoft.com/office/spreadsheetml/2009/9/main" objectType="CheckBox" fmlaLink="項目一覧!$D$358" lockText="1" noThreeD="1"/>
</file>

<file path=xl/ctrlProps/ctrlProp191.xml><?xml version="1.0" encoding="utf-8"?>
<formControlPr xmlns="http://schemas.microsoft.com/office/spreadsheetml/2009/9/main" objectType="CheckBox" fmlaLink="項目一覧!$E$358" lockText="1" noThreeD="1"/>
</file>

<file path=xl/ctrlProps/ctrlProp192.xml><?xml version="1.0" encoding="utf-8"?>
<formControlPr xmlns="http://schemas.microsoft.com/office/spreadsheetml/2009/9/main" objectType="CheckBox" fmlaLink="項目一覧②!$G$20" lockText="1" noThreeD="1"/>
</file>

<file path=xl/ctrlProps/ctrlProp193.xml><?xml version="1.0" encoding="utf-8"?>
<formControlPr xmlns="http://schemas.microsoft.com/office/spreadsheetml/2009/9/main" objectType="CheckBox" fmlaLink="項目一覧②!$H$20" lockText="1" noThreeD="1"/>
</file>

<file path=xl/ctrlProps/ctrlProp194.xml><?xml version="1.0" encoding="utf-8"?>
<formControlPr xmlns="http://schemas.microsoft.com/office/spreadsheetml/2009/9/main" objectType="CheckBox" fmlaLink="項目一覧②!$G$977" lockText="1" noThreeD="1"/>
</file>

<file path=xl/ctrlProps/ctrlProp195.xml><?xml version="1.0" encoding="utf-8"?>
<formControlPr xmlns="http://schemas.microsoft.com/office/spreadsheetml/2009/9/main" objectType="CheckBox" fmlaLink="項目一覧②!$G$978" lockText="1" noThreeD="1"/>
</file>

<file path=xl/ctrlProps/ctrlProp196.xml><?xml version="1.0" encoding="utf-8"?>
<formControlPr xmlns="http://schemas.microsoft.com/office/spreadsheetml/2009/9/main" objectType="CheckBox" fmlaLink="項目一覧②!$G$989" lockText="1" noThreeD="1"/>
</file>

<file path=xl/ctrlProps/ctrlProp197.xml><?xml version="1.0" encoding="utf-8"?>
<formControlPr xmlns="http://schemas.microsoft.com/office/spreadsheetml/2009/9/main" objectType="Drop" dropStyle="combo" dx="16" fmlaLink="項目一覧②!$G$253" fmlaRange="主要用途!$B$2:$B$73" noThreeD="1" sel="1" val="0"/>
</file>

<file path=xl/ctrlProps/ctrlProp198.xml><?xml version="1.0" encoding="utf-8"?>
<formControlPr xmlns="http://schemas.microsoft.com/office/spreadsheetml/2009/9/main" objectType="Drop" dropStyle="combo" dx="16" fmlaLink="項目一覧②!$G$255" fmlaRange="主要用途!$B$2:$B$73" noThreeD="1" sel="1" val="0"/>
</file>

<file path=xl/ctrlProps/ctrlProp199.xml><?xml version="1.0" encoding="utf-8"?>
<formControlPr xmlns="http://schemas.microsoft.com/office/spreadsheetml/2009/9/main" objectType="Drop" dropStyle="combo" dx="16" fmlaLink="項目一覧②!$G$257" fmlaRange="主要用途!$B$2:$B$73" noThreeD="1" sel="1" val="0"/>
</file>

<file path=xl/ctrlProps/ctrlProp200.xml><?xml version="1.0" encoding="utf-8"?>
<formControlPr xmlns="http://schemas.microsoft.com/office/spreadsheetml/2009/9/main" objectType="CheckBox" fmlaLink="項目一覧②!$G$259" lockText="1" noThreeD="1"/>
</file>

<file path=xl/ctrlProps/ctrlProp201.xml><?xml version="1.0" encoding="utf-8"?>
<formControlPr xmlns="http://schemas.microsoft.com/office/spreadsheetml/2009/9/main" objectType="CheckBox" fmlaLink="項目一覧②!$H$259" lockText="1" noThreeD="1"/>
</file>

<file path=xl/ctrlProps/ctrlProp202.xml><?xml version="1.0" encoding="utf-8"?>
<formControlPr xmlns="http://schemas.microsoft.com/office/spreadsheetml/2009/9/main" objectType="CheckBox" fmlaLink="項目一覧②!$I$259" lockText="1" noThreeD="1"/>
</file>

<file path=xl/ctrlProps/ctrlProp203.xml><?xml version="1.0" encoding="utf-8"?>
<formControlPr xmlns="http://schemas.microsoft.com/office/spreadsheetml/2009/9/main" objectType="CheckBox" fmlaLink="項目一覧②!$J$259" lockText="1" noThreeD="1"/>
</file>

<file path=xl/ctrlProps/ctrlProp204.xml><?xml version="1.0" encoding="utf-8"?>
<formControlPr xmlns="http://schemas.microsoft.com/office/spreadsheetml/2009/9/main" objectType="CheckBox" fmlaLink="項目一覧②!$K$259" lockText="1" noThreeD="1"/>
</file>

<file path=xl/ctrlProps/ctrlProp205.xml><?xml version="1.0" encoding="utf-8"?>
<formControlPr xmlns="http://schemas.microsoft.com/office/spreadsheetml/2009/9/main" objectType="CheckBox" fmlaLink="項目一覧②!$L$259" lockText="1" noThreeD="1"/>
</file>

<file path=xl/ctrlProps/ctrlProp206.xml><?xml version="1.0" encoding="utf-8"?>
<formControlPr xmlns="http://schemas.microsoft.com/office/spreadsheetml/2009/9/main" objectType="CheckBox" fmlaLink="項目一覧②!$M$259" lockText="1" noThreeD="1"/>
</file>

<file path=xl/ctrlProps/ctrlProp207.xml><?xml version="1.0" encoding="utf-8"?>
<formControlPr xmlns="http://schemas.microsoft.com/office/spreadsheetml/2009/9/main" objectType="Drop" dropStyle="combo" dx="16" fmlaLink="項目一覧②!$G$260" fmlaRange="値一覧項目!$I$2:$I$12" noThreeD="1" sel="1" val="0"/>
</file>

<file path=xl/ctrlProps/ctrlProp208.xml><?xml version="1.0" encoding="utf-8"?>
<formControlPr xmlns="http://schemas.microsoft.com/office/spreadsheetml/2009/9/main" objectType="Drop" dropStyle="combo" dx="16" fmlaLink="項目一覧②!$G$876" fmlaRange="値一覧項目!$I$2:$I$12" noThreeD="1" sel="1" val="0"/>
</file>

<file path=xl/ctrlProps/ctrlProp209.xml><?xml version="1.0" encoding="utf-8"?>
<formControlPr xmlns="http://schemas.microsoft.com/office/spreadsheetml/2009/9/main" objectType="Drop" dropStyle="combo" dx="16" fmlaLink="項目一覧②!$G$263" fmlaRange="値一覧項目!$P$2:$P$12" noThreeD="1" sel="1" val="2"/>
</file>

<file path=xl/ctrlProps/ctrlProp210.xml><?xml version="1.0" encoding="utf-8"?>
<formControlPr xmlns="http://schemas.microsoft.com/office/spreadsheetml/2009/9/main" objectType="Drop" dropStyle="combo" dx="16" fmlaLink="項目一覧②!$G$264" fmlaRange="値一覧項目!$Q$2:$Q$12" noThreeD="1" sel="1" val="2"/>
</file>

<file path=xl/ctrlProps/ctrlProp211.xml><?xml version="1.0" encoding="utf-8"?>
<formControlPr xmlns="http://schemas.microsoft.com/office/spreadsheetml/2009/9/main" objectType="Drop" dropStyle="combo" dx="16" fmlaLink="項目一覧②!$G$265" fmlaRange="値一覧項目!$P$2:$P$12" noThreeD="1" sel="1" val="2"/>
</file>

<file path=xl/ctrlProps/ctrlProp212.xml><?xml version="1.0" encoding="utf-8"?>
<formControlPr xmlns="http://schemas.microsoft.com/office/spreadsheetml/2009/9/main" objectType="Drop" dropStyle="combo" dx="16" fmlaLink="項目一覧②!$G$266" fmlaRange="値一覧項目!$Q$2:$Q$12" noThreeD="1" sel="1" val="0"/>
</file>

<file path=xl/ctrlProps/ctrlProp213.xml><?xml version="1.0" encoding="utf-8"?>
<formControlPr xmlns="http://schemas.microsoft.com/office/spreadsheetml/2009/9/main" objectType="CheckBox" fmlaLink="項目一覧②!$G$270" lockText="1" noThreeD="1"/>
</file>

<file path=xl/ctrlProps/ctrlProp214.xml><?xml version="1.0" encoding="utf-8"?>
<formControlPr xmlns="http://schemas.microsoft.com/office/spreadsheetml/2009/9/main" objectType="CheckBox" fmlaLink="項目一覧②!$H$270" lockText="1" noThreeD="1"/>
</file>

<file path=xl/ctrlProps/ctrlProp215.xml><?xml version="1.0" encoding="utf-8"?>
<formControlPr xmlns="http://schemas.microsoft.com/office/spreadsheetml/2009/9/main" objectType="Drop" dropStyle="combo" dx="16" fmlaLink="項目一覧②!$G$275" fmlaRange="値一覧項目!$U$2:$U$12" noThreeD="1" sel="1" val="0"/>
</file>

<file path=xl/ctrlProps/ctrlProp216.xml><?xml version="1.0" encoding="utf-8"?>
<formControlPr xmlns="http://schemas.microsoft.com/office/spreadsheetml/2009/9/main" objectType="Drop" dropStyle="combo" dx="16" fmlaLink="項目一覧②!$G$276" fmlaRange="値一覧項目!$U$2:$U$12" noThreeD="1" sel="1" val="3"/>
</file>

<file path=xl/ctrlProps/ctrlProp217.xml><?xml version="1.0" encoding="utf-8"?>
<formControlPr xmlns="http://schemas.microsoft.com/office/spreadsheetml/2009/9/main" objectType="Drop" dropStyle="combo" dx="16" fmlaLink="項目一覧②!$G$277" fmlaRange="値一覧項目!$U$2:$U$12" noThreeD="1" sel="1" val="3"/>
</file>

<file path=xl/ctrlProps/ctrlProp218.xml><?xml version="1.0" encoding="utf-8"?>
<formControlPr xmlns="http://schemas.microsoft.com/office/spreadsheetml/2009/9/main" objectType="Drop" dropStyle="combo" dx="16" fmlaLink="項目一覧②!$G$278" fmlaRange="値一覧項目!$U$2:$U$12" noThreeD="1" sel="1" val="0"/>
</file>

<file path=xl/ctrlProps/ctrlProp219.xml><?xml version="1.0" encoding="utf-8"?>
<formControlPr xmlns="http://schemas.microsoft.com/office/spreadsheetml/2009/9/main" objectType="Drop" dropStyle="combo" dx="16" fmlaLink="項目一覧②!$G$279" fmlaRange="値一覧項目!$U$2:$U$12" noThreeD="1" sel="1" val="0"/>
</file>

<file path=xl/ctrlProps/ctrlProp220.xml><?xml version="1.0" encoding="utf-8"?>
<formControlPr xmlns="http://schemas.microsoft.com/office/spreadsheetml/2009/9/main" objectType="Drop" dropStyle="combo" dx="16" fmlaLink="項目一覧②!$G$280" fmlaRange="値一覧項目!$U$2:$U$12" noThreeD="1" sel="1" val="3"/>
</file>

<file path=xl/ctrlProps/ctrlProp221.xml><?xml version="1.0" encoding="utf-8"?>
<formControlPr xmlns="http://schemas.microsoft.com/office/spreadsheetml/2009/9/main" objectType="Drop" dropStyle="combo" dx="16" fmlaLink="項目一覧②!$G$320" fmlaRange="主要用途!$B$2:$B$73" noThreeD="1" sel="1" val="54"/>
</file>

<file path=xl/ctrlProps/ctrlProp222.xml><?xml version="1.0" encoding="utf-8"?>
<formControlPr xmlns="http://schemas.microsoft.com/office/spreadsheetml/2009/9/main" objectType="Drop" dropStyle="combo" dx="16" fmlaLink="項目一覧②!$G$321" fmlaRange="主要用途!$B$2:$B$73" noThreeD="1" sel="1" val="0"/>
</file>

<file path=xl/ctrlProps/ctrlProp223.xml><?xml version="1.0" encoding="utf-8"?>
<formControlPr xmlns="http://schemas.microsoft.com/office/spreadsheetml/2009/9/main" objectType="Drop" dropStyle="combo" dx="16" fmlaLink="項目一覧②!$G$322" fmlaRange="主要用途!$B$2:$B$73" noThreeD="1" sel="1" val="0"/>
</file>

<file path=xl/ctrlProps/ctrlProp224.xml><?xml version="1.0" encoding="utf-8"?>
<formControlPr xmlns="http://schemas.microsoft.com/office/spreadsheetml/2009/9/main" objectType="Drop" dropStyle="combo" dx="16" fmlaLink="項目一覧②!$G$323" fmlaRange="主要用途!$B$2:$B$73" noThreeD="1" sel="1" val="0"/>
</file>

<file path=xl/ctrlProps/ctrlProp225.xml><?xml version="1.0" encoding="utf-8"?>
<formControlPr xmlns="http://schemas.microsoft.com/office/spreadsheetml/2009/9/main" objectType="Drop" dropStyle="combo" dx="16" fmlaLink="項目一覧②!$G$324" fmlaRange="主要用途!$B$2:$B$73" noThreeD="1" sel="1" val="0"/>
</file>

<file path=xl/ctrlProps/ctrlProp226.xml><?xml version="1.0" encoding="utf-8"?>
<formControlPr xmlns="http://schemas.microsoft.com/office/spreadsheetml/2009/9/main" objectType="Drop" dropStyle="combo" dx="16" fmlaLink="項目一覧②!$G$325" fmlaRange="主要用途!$B$2:$B$73" noThreeD="1" sel="1" val="0"/>
</file>

<file path=xl/ctrlProps/ctrlProp227.xml><?xml version="1.0" encoding="utf-8"?>
<formControlPr xmlns="http://schemas.microsoft.com/office/spreadsheetml/2009/9/main" objectType="Drop" dropStyle="combo" dx="16" fmlaLink="項目一覧②!$G$347" fmlaRange="主要用途!$B$2:$B$73" noThreeD="1" sel="1" val="0"/>
</file>

<file path=xl/ctrlProps/ctrlProp228.xml><?xml version="1.0" encoding="utf-8"?>
<formControlPr xmlns="http://schemas.microsoft.com/office/spreadsheetml/2009/9/main" objectType="Drop" dropStyle="combo" dx="16" fmlaLink="項目一覧②!$G$348" fmlaRange="主要用途!$B$2:$B$73" noThreeD="1" sel="1" val="0"/>
</file>

<file path=xl/ctrlProps/ctrlProp229.xml><?xml version="1.0" encoding="utf-8"?>
<formControlPr xmlns="http://schemas.microsoft.com/office/spreadsheetml/2009/9/main" objectType="Drop" dropStyle="combo" dx="16" fmlaLink="項目一覧②!$G$349" fmlaRange="主要用途!$B$2:$B$73" noThreeD="1" sel="1" val="0"/>
</file>

<file path=xl/ctrlProps/ctrlProp230.xml><?xml version="1.0" encoding="utf-8"?>
<formControlPr xmlns="http://schemas.microsoft.com/office/spreadsheetml/2009/9/main" objectType="Drop" dropStyle="combo" dx="16" fmlaLink="項目一覧②!$G$350" fmlaRange="主要用途!$B$2:$B$73" noThreeD="1" sel="1" val="0"/>
</file>

<file path=xl/ctrlProps/ctrlProp231.xml><?xml version="1.0" encoding="utf-8"?>
<formControlPr xmlns="http://schemas.microsoft.com/office/spreadsheetml/2009/9/main" objectType="Drop" dropStyle="combo" dx="16" fmlaLink="項目一覧②!$G$351" fmlaRange="主要用途!$B$2:$B$73" noThreeD="1" sel="1" val="0"/>
</file>

<file path=xl/ctrlProps/ctrlProp232.xml><?xml version="1.0" encoding="utf-8"?>
<formControlPr xmlns="http://schemas.microsoft.com/office/spreadsheetml/2009/9/main" objectType="Drop" dropStyle="combo" dx="16" fmlaLink="項目一覧②!$G$352" fmlaRange="主要用途!$B$2:$B$73" noThreeD="1" sel="1" val="0"/>
</file>

<file path=xl/ctrlProps/ctrlProp233.xml><?xml version="1.0" encoding="utf-8"?>
<formControlPr xmlns="http://schemas.microsoft.com/office/spreadsheetml/2009/9/main" objectType="Drop" dropStyle="combo" dx="16" fmlaLink="項目一覧②!$G$374" fmlaRange="主要用途!$B$2:$B$73" noThreeD="1" sel="1" val="0"/>
</file>

<file path=xl/ctrlProps/ctrlProp234.xml><?xml version="1.0" encoding="utf-8"?>
<formControlPr xmlns="http://schemas.microsoft.com/office/spreadsheetml/2009/9/main" objectType="Drop" dropStyle="combo" dx="16" fmlaLink="項目一覧②!$G$375" fmlaRange="主要用途!$B$2:$B$73" noThreeD="1" sel="1" val="0"/>
</file>

<file path=xl/ctrlProps/ctrlProp235.xml><?xml version="1.0" encoding="utf-8"?>
<formControlPr xmlns="http://schemas.microsoft.com/office/spreadsheetml/2009/9/main" objectType="Drop" dropStyle="combo" dx="16" fmlaLink="項目一覧②!$G$376" fmlaRange="主要用途!$B$2:$B$73" noThreeD="1" sel="1" val="0"/>
</file>

<file path=xl/ctrlProps/ctrlProp236.xml><?xml version="1.0" encoding="utf-8"?>
<formControlPr xmlns="http://schemas.microsoft.com/office/spreadsheetml/2009/9/main" objectType="Drop" dropStyle="combo" dx="16" fmlaLink="項目一覧②!$G$377" fmlaRange="主要用途!$B$2:$B$73" noThreeD="1" sel="1" val="0"/>
</file>

<file path=xl/ctrlProps/ctrlProp237.xml><?xml version="1.0" encoding="utf-8"?>
<formControlPr xmlns="http://schemas.microsoft.com/office/spreadsheetml/2009/9/main" objectType="Drop" dropStyle="combo" dx="16" fmlaLink="項目一覧②!$G$378" fmlaRange="主要用途!$B$2:$B$73" noThreeD="1" sel="1" val="0"/>
</file>

<file path=xl/ctrlProps/ctrlProp238.xml><?xml version="1.0" encoding="utf-8"?>
<formControlPr xmlns="http://schemas.microsoft.com/office/spreadsheetml/2009/9/main" objectType="Drop" dropStyle="combo" dx="16" fmlaLink="項目一覧②!$G$379" fmlaRange="主要用途!$B$2:$B$73" noThreeD="1" sel="1" val="0"/>
</file>

<file path=xl/ctrlProps/ctrlProp239.xml><?xml version="1.0" encoding="utf-8"?>
<formControlPr xmlns="http://schemas.microsoft.com/office/spreadsheetml/2009/9/main" objectType="Drop" dropStyle="combo" dx="16" fmlaLink="項目一覧②!$G$401" fmlaRange="主要用途!$B$2:$B$73" noThreeD="1" sel="1" val="0"/>
</file>

<file path=xl/ctrlProps/ctrlProp240.xml><?xml version="1.0" encoding="utf-8"?>
<formControlPr xmlns="http://schemas.microsoft.com/office/spreadsheetml/2009/9/main" objectType="Drop" dropStyle="combo" dx="16" fmlaLink="項目一覧②!$G$402" fmlaRange="主要用途!$B$2:$B$73" noThreeD="1" sel="1" val="0"/>
</file>

<file path=xl/ctrlProps/ctrlProp241.xml><?xml version="1.0" encoding="utf-8"?>
<formControlPr xmlns="http://schemas.microsoft.com/office/spreadsheetml/2009/9/main" objectType="Drop" dropStyle="combo" dx="16" fmlaLink="項目一覧②!$G$403" fmlaRange="主要用途!$B$2:$B$73" noThreeD="1" sel="1" val="0"/>
</file>

<file path=xl/ctrlProps/ctrlProp242.xml><?xml version="1.0" encoding="utf-8"?>
<formControlPr xmlns="http://schemas.microsoft.com/office/spreadsheetml/2009/9/main" objectType="Drop" dropStyle="combo" dx="16" fmlaLink="項目一覧②!$G$404" fmlaRange="主要用途!$B$2:$B$73" noThreeD="1" sel="1" val="0"/>
</file>

<file path=xl/ctrlProps/ctrlProp243.xml><?xml version="1.0" encoding="utf-8"?>
<formControlPr xmlns="http://schemas.microsoft.com/office/spreadsheetml/2009/9/main" objectType="Drop" dropStyle="combo" dx="16" fmlaLink="項目一覧②!$G$405" fmlaRange="主要用途!$B$2:$B$73" noThreeD="1" sel="1" val="0"/>
</file>

<file path=xl/ctrlProps/ctrlProp244.xml><?xml version="1.0" encoding="utf-8"?>
<formControlPr xmlns="http://schemas.microsoft.com/office/spreadsheetml/2009/9/main" objectType="Drop" dropStyle="combo" dx="16" fmlaLink="項目一覧②!$G$406" fmlaRange="主要用途!$B$2:$B$73" noThreeD="1" sel="1" val="0"/>
</file>

<file path=xl/ctrlProps/ctrlProp245.xml><?xml version="1.0" encoding="utf-8"?>
<formControlPr xmlns="http://schemas.microsoft.com/office/spreadsheetml/2009/9/main" objectType="Drop" dropStyle="combo" dx="16" fmlaLink="項目一覧②!$G$428" fmlaRange="主要用途!$B$2:$B$73" noThreeD="1" sel="1" val="0"/>
</file>

<file path=xl/ctrlProps/ctrlProp246.xml><?xml version="1.0" encoding="utf-8"?>
<formControlPr xmlns="http://schemas.microsoft.com/office/spreadsheetml/2009/9/main" objectType="Drop" dropStyle="combo" dx="16" fmlaLink="項目一覧②!$G$429" fmlaRange="主要用途!$B$2:$B$73" noThreeD="1" sel="1" val="0"/>
</file>

<file path=xl/ctrlProps/ctrlProp247.xml><?xml version="1.0" encoding="utf-8"?>
<formControlPr xmlns="http://schemas.microsoft.com/office/spreadsheetml/2009/9/main" objectType="Drop" dropStyle="combo" dx="16" fmlaLink="項目一覧②!$G$430" fmlaRange="主要用途!$B$2:$B$73" noThreeD="1" sel="1" val="0"/>
</file>

<file path=xl/ctrlProps/ctrlProp248.xml><?xml version="1.0" encoding="utf-8"?>
<formControlPr xmlns="http://schemas.microsoft.com/office/spreadsheetml/2009/9/main" objectType="Drop" dropStyle="combo" dx="16" fmlaLink="項目一覧②!$G$431" fmlaRange="主要用途!$B$2:$B$73" noThreeD="1" sel="1" val="0"/>
</file>

<file path=xl/ctrlProps/ctrlProp249.xml><?xml version="1.0" encoding="utf-8"?>
<formControlPr xmlns="http://schemas.microsoft.com/office/spreadsheetml/2009/9/main" objectType="Drop" dropStyle="combo" dx="16" fmlaLink="項目一覧②!$G$432" fmlaRange="主要用途!$B$2:$B$73" noThreeD="1" sel="1" val="0"/>
</file>

<file path=xl/ctrlProps/ctrlProp250.xml><?xml version="1.0" encoding="utf-8"?>
<formControlPr xmlns="http://schemas.microsoft.com/office/spreadsheetml/2009/9/main" objectType="Drop" dropStyle="combo" dx="16" fmlaLink="項目一覧②!$G$433" fmlaRange="主要用途!$B$2:$B$73" noThreeD="1" sel="1" val="0"/>
</file>

<file path=xl/ctrlProps/ctrlProp251.xml><?xml version="1.0" encoding="utf-8"?>
<formControlPr xmlns="http://schemas.microsoft.com/office/spreadsheetml/2009/9/main" objectType="Drop" dropStyle="combo" dx="16" fmlaLink="項目一覧②!$G$455" fmlaRange="主要用途!$B$2:$B$73" noThreeD="1" sel="1" val="0"/>
</file>

<file path=xl/ctrlProps/ctrlProp252.xml><?xml version="1.0" encoding="utf-8"?>
<formControlPr xmlns="http://schemas.microsoft.com/office/spreadsheetml/2009/9/main" objectType="Drop" dropStyle="combo" dx="16" fmlaLink="項目一覧②!$G$456" fmlaRange="主要用途!$B$2:$B$73" noThreeD="1" sel="1" val="0"/>
</file>

<file path=xl/ctrlProps/ctrlProp253.xml><?xml version="1.0" encoding="utf-8"?>
<formControlPr xmlns="http://schemas.microsoft.com/office/spreadsheetml/2009/9/main" objectType="Drop" dropStyle="combo" dx="16" fmlaLink="項目一覧②!$G$457" fmlaRange="主要用途!$B$2:$B$73" noThreeD="1" sel="1" val="0"/>
</file>

<file path=xl/ctrlProps/ctrlProp254.xml><?xml version="1.0" encoding="utf-8"?>
<formControlPr xmlns="http://schemas.microsoft.com/office/spreadsheetml/2009/9/main" objectType="Drop" dropStyle="combo" dx="16" fmlaLink="項目一覧②!$G$458" fmlaRange="主要用途!$B$2:$B$73" noThreeD="1" sel="1" val="0"/>
</file>

<file path=xl/ctrlProps/ctrlProp255.xml><?xml version="1.0" encoding="utf-8"?>
<formControlPr xmlns="http://schemas.microsoft.com/office/spreadsheetml/2009/9/main" objectType="Drop" dropStyle="combo" dx="16" fmlaLink="項目一覧②!$G$459" fmlaRange="主要用途!$B$2:$B$73" noThreeD="1" sel="1" val="0"/>
</file>

<file path=xl/ctrlProps/ctrlProp256.xml><?xml version="1.0" encoding="utf-8"?>
<formControlPr xmlns="http://schemas.microsoft.com/office/spreadsheetml/2009/9/main" objectType="Drop" dropStyle="combo" dx="16" fmlaLink="項目一覧②!$G$460" fmlaRange="主要用途!$B$2:$B$73" noThreeD="1" sel="1" val="0"/>
</file>

<file path=xl/ctrlProps/ctrlProp257.xml><?xml version="1.0" encoding="utf-8"?>
<formControlPr xmlns="http://schemas.microsoft.com/office/spreadsheetml/2009/9/main" objectType="Drop" dropStyle="combo" dx="16" fmlaLink="項目一覧②!$G$503" fmlaRange="主要用途!$B$2:$B$73" noThreeD="1" sel="1" val="54"/>
</file>

<file path=xl/ctrlProps/ctrlProp258.xml><?xml version="1.0" encoding="utf-8"?>
<formControlPr xmlns="http://schemas.microsoft.com/office/spreadsheetml/2009/9/main" objectType="Drop" dropStyle="combo" dx="16" fmlaLink="項目一覧②!$G$504" fmlaRange="主要用途!$B$2:$B$73" noThreeD="1" sel="1" val="54"/>
</file>

<file path=xl/ctrlProps/ctrlProp259.xml><?xml version="1.0" encoding="utf-8"?>
<formControlPr xmlns="http://schemas.microsoft.com/office/spreadsheetml/2009/9/main" objectType="Drop" dropStyle="combo" dx="16" fmlaLink="項目一覧②!$G$505" fmlaRange="主要用途!$B$2:$B$73" noThreeD="1" sel="1" val="0"/>
</file>

<file path=xl/ctrlProps/ctrlProp260.xml><?xml version="1.0" encoding="utf-8"?>
<formControlPr xmlns="http://schemas.microsoft.com/office/spreadsheetml/2009/9/main" objectType="CheckBox" fmlaLink="項目一覧②!$G$509" lockText="1" noThreeD="1"/>
</file>

<file path=xl/ctrlProps/ctrlProp261.xml><?xml version="1.0" encoding="utf-8"?>
<formControlPr xmlns="http://schemas.microsoft.com/office/spreadsheetml/2009/9/main" objectType="CheckBox" fmlaLink="項目一覧②!$H$509" lockText="1" noThreeD="1"/>
</file>

<file path=xl/ctrlProps/ctrlProp262.xml><?xml version="1.0" encoding="utf-8"?>
<formControlPr xmlns="http://schemas.microsoft.com/office/spreadsheetml/2009/9/main" objectType="CheckBox" fmlaLink="項目一覧②!$I$509" lockText="1" noThreeD="1"/>
</file>

<file path=xl/ctrlProps/ctrlProp263.xml><?xml version="1.0" encoding="utf-8"?>
<formControlPr xmlns="http://schemas.microsoft.com/office/spreadsheetml/2009/9/main" objectType="CheckBox" fmlaLink="項目一覧②!$J$509" lockText="1" noThreeD="1"/>
</file>

<file path=xl/ctrlProps/ctrlProp264.xml><?xml version="1.0" encoding="utf-8"?>
<formControlPr xmlns="http://schemas.microsoft.com/office/spreadsheetml/2009/9/main" objectType="CheckBox" fmlaLink="項目一覧②!$K$509" lockText="1" noThreeD="1"/>
</file>

<file path=xl/ctrlProps/ctrlProp265.xml><?xml version="1.0" encoding="utf-8"?>
<formControlPr xmlns="http://schemas.microsoft.com/office/spreadsheetml/2009/9/main" objectType="CheckBox" fmlaLink="項目一覧②!$L$509" lockText="1" noThreeD="1"/>
</file>

<file path=xl/ctrlProps/ctrlProp266.xml><?xml version="1.0" encoding="utf-8"?>
<formControlPr xmlns="http://schemas.microsoft.com/office/spreadsheetml/2009/9/main" objectType="CheckBox" fmlaLink="項目一覧②!$M$509" lockText="1" noThreeD="1"/>
</file>

<file path=xl/ctrlProps/ctrlProp267.xml><?xml version="1.0" encoding="utf-8"?>
<formControlPr xmlns="http://schemas.microsoft.com/office/spreadsheetml/2009/9/main" objectType="Drop" dropStyle="combo" dx="16" fmlaLink="項目一覧②!$G$510" fmlaRange="値一覧項目!$I$2:$I$12" noThreeD="1" sel="1" val="0"/>
</file>

<file path=xl/ctrlProps/ctrlProp268.xml><?xml version="1.0" encoding="utf-8"?>
<formControlPr xmlns="http://schemas.microsoft.com/office/spreadsheetml/2009/9/main" objectType="Drop" dropStyle="combo" dx="16" fmlaLink="項目一覧②!$G$877" fmlaRange="値一覧項目!$I$2:$I$12" noThreeD="1" sel="1" val="0"/>
</file>

<file path=xl/ctrlProps/ctrlProp269.xml><?xml version="1.0" encoding="utf-8"?>
<formControlPr xmlns="http://schemas.microsoft.com/office/spreadsheetml/2009/9/main" objectType="Drop" dropStyle="combo" dx="16" fmlaLink="項目一覧②!$G$513" fmlaRange="値一覧項目!$P$2:$P$12" noThreeD="1" sel="1" val="0"/>
</file>

<file path=xl/ctrlProps/ctrlProp270.xml><?xml version="1.0" encoding="utf-8"?>
<formControlPr xmlns="http://schemas.microsoft.com/office/spreadsheetml/2009/9/main" objectType="Drop" dropStyle="combo" dx="16" fmlaLink="項目一覧②!$G$514" fmlaRange="値一覧項目!$Q$2:$Q$12" noThreeD="1" sel="1" val="0"/>
</file>

<file path=xl/ctrlProps/ctrlProp271.xml><?xml version="1.0" encoding="utf-8"?>
<formControlPr xmlns="http://schemas.microsoft.com/office/spreadsheetml/2009/9/main" objectType="Drop" dropStyle="combo" dx="16" fmlaLink="項目一覧②!$G$515" fmlaRange="値一覧項目!$P$2:$P$12" noThreeD="1" sel="1" val="0"/>
</file>

<file path=xl/ctrlProps/ctrlProp272.xml><?xml version="1.0" encoding="utf-8"?>
<formControlPr xmlns="http://schemas.microsoft.com/office/spreadsheetml/2009/9/main" objectType="Drop" dropStyle="combo" dx="16" fmlaLink="項目一覧②!$G$516" fmlaRange="値一覧項目!$Q$2:$Q$12" noThreeD="1" sel="1" val="0"/>
</file>

<file path=xl/ctrlProps/ctrlProp273.xml><?xml version="1.0" encoding="utf-8"?>
<formControlPr xmlns="http://schemas.microsoft.com/office/spreadsheetml/2009/9/main" objectType="CheckBox" fmlaLink="項目一覧②!$G$520" lockText="1" noThreeD="1"/>
</file>

<file path=xl/ctrlProps/ctrlProp274.xml><?xml version="1.0" encoding="utf-8"?>
<formControlPr xmlns="http://schemas.microsoft.com/office/spreadsheetml/2009/9/main" objectType="CheckBox" fmlaLink="項目一覧②!$H$520" lockText="1" noThreeD="1"/>
</file>

<file path=xl/ctrlProps/ctrlProp275.xml><?xml version="1.0" encoding="utf-8"?>
<formControlPr xmlns="http://schemas.microsoft.com/office/spreadsheetml/2009/9/main" objectType="Drop" dropStyle="combo" dx="16" fmlaLink="項目一覧②!$G$525" fmlaRange="値一覧項目!$U$2:$U$12" noThreeD="1" sel="1" val="3"/>
</file>

<file path=xl/ctrlProps/ctrlProp276.xml><?xml version="1.0" encoding="utf-8"?>
<formControlPr xmlns="http://schemas.microsoft.com/office/spreadsheetml/2009/9/main" objectType="Drop" dropStyle="combo" dx="16" fmlaLink="項目一覧②!$G$526" fmlaRange="値一覧項目!$U$2:$U$12" noThreeD="1" sel="1" val="0"/>
</file>

<file path=xl/ctrlProps/ctrlProp277.xml><?xml version="1.0" encoding="utf-8"?>
<formControlPr xmlns="http://schemas.microsoft.com/office/spreadsheetml/2009/9/main" objectType="Drop" dropStyle="combo" dx="16" fmlaLink="項目一覧②!$G$527" fmlaRange="値一覧項目!$U$2:$U$12" noThreeD="1" sel="1" val="0"/>
</file>

<file path=xl/ctrlProps/ctrlProp278.xml><?xml version="1.0" encoding="utf-8"?>
<formControlPr xmlns="http://schemas.microsoft.com/office/spreadsheetml/2009/9/main" objectType="Drop" dropStyle="combo" dx="16" fmlaLink="項目一覧②!$G$528" fmlaRange="値一覧項目!$U$2:$U$12" noThreeD="1" sel="1" val="3"/>
</file>

<file path=xl/ctrlProps/ctrlProp279.xml><?xml version="1.0" encoding="utf-8"?>
<formControlPr xmlns="http://schemas.microsoft.com/office/spreadsheetml/2009/9/main" objectType="Drop" dropStyle="combo" dx="16" fmlaLink="項目一覧②!$G$560" fmlaRange="値一覧項目!$L$2:$L$6" noThreeD="1" sel="1" val="0"/>
</file>

<file path=xl/ctrlProps/ctrlProp280.xml><?xml version="1.0" encoding="utf-8"?>
<formControlPr xmlns="http://schemas.microsoft.com/office/spreadsheetml/2009/9/main" objectType="Drop" dropStyle="combo" dx="16" fmlaLink="項目一覧②!$G$529" fmlaRange="値一覧項目!$U$2:$U$12" noThreeD="1" sel="1" val="0"/>
</file>

<file path=xl/ctrlProps/ctrlProp281.xml><?xml version="1.0" encoding="utf-8"?>
<formControlPr xmlns="http://schemas.microsoft.com/office/spreadsheetml/2009/9/main" objectType="Drop" dropStyle="combo" dx="16" fmlaLink="項目一覧②!$G$530" fmlaRange="値一覧項目!$U$2:$U$12" noThreeD="1" sel="1" val="0"/>
</file>

<file path=xl/ctrlProps/ctrlProp282.xml><?xml version="1.0" encoding="utf-8"?>
<formControlPr xmlns="http://schemas.microsoft.com/office/spreadsheetml/2009/9/main" objectType="Drop" dropStyle="combo" dx="16" fmlaLink="項目一覧②!$G$570" fmlaRange="主要用途!$B$2:$B$73" noThreeD="1" sel="1" val="60"/>
</file>

<file path=xl/ctrlProps/ctrlProp283.xml><?xml version="1.0" encoding="utf-8"?>
<formControlPr xmlns="http://schemas.microsoft.com/office/spreadsheetml/2009/9/main" objectType="Drop" dropStyle="combo" dx="16" fmlaLink="項目一覧②!$G$571" fmlaRange="主要用途!$B$2:$B$73" noThreeD="1" sel="1" val="0"/>
</file>

<file path=xl/ctrlProps/ctrlProp284.xml><?xml version="1.0" encoding="utf-8"?>
<formControlPr xmlns="http://schemas.microsoft.com/office/spreadsheetml/2009/9/main" objectType="Drop" dropStyle="combo" dx="16" fmlaLink="項目一覧②!$G$572" fmlaRange="主要用途!$B$2:$B$73" noThreeD="1" sel="1" val="0"/>
</file>

<file path=xl/ctrlProps/ctrlProp285.xml><?xml version="1.0" encoding="utf-8"?>
<formControlPr xmlns="http://schemas.microsoft.com/office/spreadsheetml/2009/9/main" objectType="Drop" dropStyle="combo" dx="16" fmlaLink="項目一覧②!$G$573" fmlaRange="主要用途!$B$2:$B$73" noThreeD="1" sel="1" val="0"/>
</file>

<file path=xl/ctrlProps/ctrlProp286.xml><?xml version="1.0" encoding="utf-8"?>
<formControlPr xmlns="http://schemas.microsoft.com/office/spreadsheetml/2009/9/main" objectType="Drop" dropStyle="combo" dx="16" fmlaLink="項目一覧②!$G$574" fmlaRange="主要用途!$B$2:$B$73" noThreeD="1" sel="1" val="0"/>
</file>

<file path=xl/ctrlProps/ctrlProp287.xml><?xml version="1.0" encoding="utf-8"?>
<formControlPr xmlns="http://schemas.microsoft.com/office/spreadsheetml/2009/9/main" objectType="Drop" dropStyle="combo" dx="16" fmlaLink="項目一覧②!$G$575" fmlaRange="主要用途!$B$2:$B$73" noThreeD="1" sel="1" val="0"/>
</file>

<file path=xl/ctrlProps/ctrlProp288.xml><?xml version="1.0" encoding="utf-8"?>
<formControlPr xmlns="http://schemas.microsoft.com/office/spreadsheetml/2009/9/main" objectType="Drop" dropStyle="combo" dx="16" fmlaLink="項目一覧②!$G$597" fmlaRange="主要用途!$B$2:$B$73" noThreeD="1" sel="1" val="0"/>
</file>

<file path=xl/ctrlProps/ctrlProp289.xml><?xml version="1.0" encoding="utf-8"?>
<formControlPr xmlns="http://schemas.microsoft.com/office/spreadsheetml/2009/9/main" objectType="Drop" dropStyle="combo" dx="16" fmlaLink="項目一覧②!$G$598" fmlaRange="主要用途!$B$2:$B$73" noThreeD="1" sel="1" val="0"/>
</file>

<file path=xl/ctrlProps/ctrlProp290.xml><?xml version="1.0" encoding="utf-8"?>
<formControlPr xmlns="http://schemas.microsoft.com/office/spreadsheetml/2009/9/main" objectType="Drop" dropStyle="combo" dx="16" fmlaLink="項目一覧②!$G$599" fmlaRange="主要用途!$B$2:$B$73" noThreeD="1" sel="1" val="0"/>
</file>

<file path=xl/ctrlProps/ctrlProp291.xml><?xml version="1.0" encoding="utf-8"?>
<formControlPr xmlns="http://schemas.microsoft.com/office/spreadsheetml/2009/9/main" objectType="Drop" dropStyle="combo" dx="16" fmlaLink="項目一覧②!$G$600" fmlaRange="主要用途!$B$2:$B$73" noThreeD="1" sel="1" val="0"/>
</file>

<file path=xl/ctrlProps/ctrlProp292.xml><?xml version="1.0" encoding="utf-8"?>
<formControlPr xmlns="http://schemas.microsoft.com/office/spreadsheetml/2009/9/main" objectType="Drop" dropStyle="combo" dx="16" fmlaLink="項目一覧②!$G$601" fmlaRange="主要用途!$B$2:$B$73" noThreeD="1" sel="1" val="0"/>
</file>

<file path=xl/ctrlProps/ctrlProp293.xml><?xml version="1.0" encoding="utf-8"?>
<formControlPr xmlns="http://schemas.microsoft.com/office/spreadsheetml/2009/9/main" objectType="Drop" dropStyle="combo" dx="16" fmlaLink="項目一覧②!$G$602" fmlaRange="主要用途!$B$2:$B$73" noThreeD="1" sel="1" val="0"/>
</file>

<file path=xl/ctrlProps/ctrlProp294.xml><?xml version="1.0" encoding="utf-8"?>
<formControlPr xmlns="http://schemas.microsoft.com/office/spreadsheetml/2009/9/main" objectType="Drop" dropStyle="combo" dx="16" fmlaLink="項目一覧②!$G$624" fmlaRange="主要用途!$B$2:$B$73" noThreeD="1" sel="1" val="0"/>
</file>

<file path=xl/ctrlProps/ctrlProp295.xml><?xml version="1.0" encoding="utf-8"?>
<formControlPr xmlns="http://schemas.microsoft.com/office/spreadsheetml/2009/9/main" objectType="Drop" dropStyle="combo" dx="16" fmlaLink="項目一覧②!$G$625" fmlaRange="主要用途!$B$2:$B$73" noThreeD="1" sel="1" val="0"/>
</file>

<file path=xl/ctrlProps/ctrlProp296.xml><?xml version="1.0" encoding="utf-8"?>
<formControlPr xmlns="http://schemas.microsoft.com/office/spreadsheetml/2009/9/main" objectType="Drop" dropStyle="combo" dx="16" fmlaLink="項目一覧②!$G$626" fmlaRange="主要用途!$B$2:$B$73" noThreeD="1" sel="1" val="0"/>
</file>

<file path=xl/ctrlProps/ctrlProp297.xml><?xml version="1.0" encoding="utf-8"?>
<formControlPr xmlns="http://schemas.microsoft.com/office/spreadsheetml/2009/9/main" objectType="Drop" dropStyle="combo" dx="16" fmlaLink="項目一覧②!$G$627" fmlaRange="主要用途!$B$2:$B$73" noThreeD="1" sel="1" val="0"/>
</file>

<file path=xl/ctrlProps/ctrlProp298.xml><?xml version="1.0" encoding="utf-8"?>
<formControlPr xmlns="http://schemas.microsoft.com/office/spreadsheetml/2009/9/main" objectType="Drop" dropStyle="combo" dx="16" fmlaLink="項目一覧②!$G$628" fmlaRange="主要用途!$B$2:$B$73" noThreeD="1" sel="1" val="0"/>
</file>

<file path=xl/ctrlProps/ctrlProp299.xml><?xml version="1.0" encoding="utf-8"?>
<formControlPr xmlns="http://schemas.microsoft.com/office/spreadsheetml/2009/9/main" objectType="Drop" dropStyle="combo" dx="16" fmlaLink="項目一覧②!$G$629" fmlaRange="主要用途!$B$2:$B$73" noThreeD="1" sel="1" val="0"/>
</file>

<file path=xl/ctrlProps/ctrlProp300.xml><?xml version="1.0" encoding="utf-8"?>
<formControlPr xmlns="http://schemas.microsoft.com/office/spreadsheetml/2009/9/main" objectType="Drop" dropStyle="combo" dx="16" fmlaLink="項目一覧②!$G$651" fmlaRange="主要用途!$B$2:$B$73" noThreeD="1" sel="1" val="0"/>
</file>

<file path=xl/ctrlProps/ctrlProp301.xml><?xml version="1.0" encoding="utf-8"?>
<formControlPr xmlns="http://schemas.microsoft.com/office/spreadsheetml/2009/9/main" objectType="Drop" dropStyle="combo" dx="16" fmlaLink="項目一覧②!$G$652" fmlaRange="主要用途!$B$2:$B$73" noThreeD="1" sel="1" val="0"/>
</file>

<file path=xl/ctrlProps/ctrlProp302.xml><?xml version="1.0" encoding="utf-8"?>
<formControlPr xmlns="http://schemas.microsoft.com/office/spreadsheetml/2009/9/main" objectType="Drop" dropStyle="combo" dx="16" fmlaLink="項目一覧②!$G$653" fmlaRange="主要用途!$B$2:$B$73" noThreeD="1" sel="1" val="0"/>
</file>

<file path=xl/ctrlProps/ctrlProp303.xml><?xml version="1.0" encoding="utf-8"?>
<formControlPr xmlns="http://schemas.microsoft.com/office/spreadsheetml/2009/9/main" objectType="Drop" dropStyle="combo" dx="16" fmlaLink="項目一覧②!$G$654" fmlaRange="主要用途!$B$2:$B$73" noThreeD="1" sel="1" val="0"/>
</file>

<file path=xl/ctrlProps/ctrlProp304.xml><?xml version="1.0" encoding="utf-8"?>
<formControlPr xmlns="http://schemas.microsoft.com/office/spreadsheetml/2009/9/main" objectType="Drop" dropStyle="combo" dx="16" fmlaLink="項目一覧②!$G$655" fmlaRange="主要用途!$B$2:$B$73" noThreeD="1" sel="1" val="0"/>
</file>

<file path=xl/ctrlProps/ctrlProp305.xml><?xml version="1.0" encoding="utf-8"?>
<formControlPr xmlns="http://schemas.microsoft.com/office/spreadsheetml/2009/9/main" objectType="Drop" dropStyle="combo" dx="16" fmlaLink="項目一覧②!$G$656" fmlaRange="主要用途!$B$2:$B$73" noThreeD="1" sel="1" val="0"/>
</file>

<file path=xl/ctrlProps/ctrlProp306.xml><?xml version="1.0" encoding="utf-8"?>
<formControlPr xmlns="http://schemas.microsoft.com/office/spreadsheetml/2009/9/main" objectType="Drop" dropStyle="combo" dx="16" fmlaLink="項目一覧②!$G$678" fmlaRange="主要用途!$B$2:$B$73" noThreeD="1" sel="1" val="0"/>
</file>

<file path=xl/ctrlProps/ctrlProp307.xml><?xml version="1.0" encoding="utf-8"?>
<formControlPr xmlns="http://schemas.microsoft.com/office/spreadsheetml/2009/9/main" objectType="Drop" dropStyle="combo" dx="16" fmlaLink="項目一覧②!$G$679" fmlaRange="主要用途!$B$2:$B$73" noThreeD="1" sel="1" val="0"/>
</file>

<file path=xl/ctrlProps/ctrlProp308.xml><?xml version="1.0" encoding="utf-8"?>
<formControlPr xmlns="http://schemas.microsoft.com/office/spreadsheetml/2009/9/main" objectType="Drop" dropStyle="combo" dx="16" fmlaLink="項目一覧②!$G$680" fmlaRange="主要用途!$B$2:$B$73" noThreeD="1" sel="1" val="0"/>
</file>

<file path=xl/ctrlProps/ctrlProp309.xml><?xml version="1.0" encoding="utf-8"?>
<formControlPr xmlns="http://schemas.microsoft.com/office/spreadsheetml/2009/9/main" objectType="Drop" dropStyle="combo" dx="16" fmlaLink="項目一覧②!$G$681" fmlaRange="主要用途!$B$2:$B$73" noThreeD="1" sel="1" val="0"/>
</file>

<file path=xl/ctrlProps/ctrlProp310.xml><?xml version="1.0" encoding="utf-8"?>
<formControlPr xmlns="http://schemas.microsoft.com/office/spreadsheetml/2009/9/main" objectType="Drop" dropStyle="combo" dx="16" fmlaLink="項目一覧②!$G$682" fmlaRange="主要用途!$B$2:$B$73" noThreeD="1" sel="1" val="0"/>
</file>

<file path=xl/ctrlProps/ctrlProp311.xml><?xml version="1.0" encoding="utf-8"?>
<formControlPr xmlns="http://schemas.microsoft.com/office/spreadsheetml/2009/9/main" objectType="Drop" dropStyle="combo" dx="16" fmlaLink="項目一覧②!$G$683" fmlaRange="主要用途!$B$2:$B$73" noThreeD="1" sel="1" val="0"/>
</file>

<file path=xl/ctrlProps/ctrlProp312.xml><?xml version="1.0" encoding="utf-8"?>
<formControlPr xmlns="http://schemas.microsoft.com/office/spreadsheetml/2009/9/main" objectType="Drop" dropStyle="combo" dx="16" fmlaLink="項目一覧②!$G$705" fmlaRange="主要用途!$B$2:$B$73" noThreeD="1" sel="1" val="0"/>
</file>

<file path=xl/ctrlProps/ctrlProp313.xml><?xml version="1.0" encoding="utf-8"?>
<formControlPr xmlns="http://schemas.microsoft.com/office/spreadsheetml/2009/9/main" objectType="Drop" dropStyle="combo" dx="16" fmlaLink="項目一覧②!$G$706" fmlaRange="主要用途!$B$2:$B$73" noThreeD="1" sel="1" val="0"/>
</file>

<file path=xl/ctrlProps/ctrlProp314.xml><?xml version="1.0" encoding="utf-8"?>
<formControlPr xmlns="http://schemas.microsoft.com/office/spreadsheetml/2009/9/main" objectType="Drop" dropStyle="combo" dx="16" fmlaLink="項目一覧②!$G$707" fmlaRange="主要用途!$B$2:$B$73" noThreeD="1" sel="1" val="0"/>
</file>

<file path=xl/ctrlProps/ctrlProp315.xml><?xml version="1.0" encoding="utf-8"?>
<formControlPr xmlns="http://schemas.microsoft.com/office/spreadsheetml/2009/9/main" objectType="Drop" dropStyle="combo" dx="16" fmlaLink="項目一覧②!$G$708" fmlaRange="主要用途!$B$2:$B$73" noThreeD="1" sel="1" val="0"/>
</file>

<file path=xl/ctrlProps/ctrlProp316.xml><?xml version="1.0" encoding="utf-8"?>
<formControlPr xmlns="http://schemas.microsoft.com/office/spreadsheetml/2009/9/main" objectType="Drop" dropStyle="combo" dx="16" fmlaLink="項目一覧②!$G$709" fmlaRange="主要用途!$B$2:$B$73" noThreeD="1" sel="1" val="0"/>
</file>

<file path=xl/ctrlProps/ctrlProp317.xml><?xml version="1.0" encoding="utf-8"?>
<formControlPr xmlns="http://schemas.microsoft.com/office/spreadsheetml/2009/9/main" objectType="Drop" dropStyle="combo" dx="16" fmlaLink="項目一覧②!$G$710" fmlaRange="主要用途!$B$2:$B$73" noThreeD="1" sel="1" val="0"/>
</file>

<file path=xl/ctrlProps/ctrlProp318.xml><?xml version="1.0" encoding="utf-8"?>
<formControlPr xmlns="http://schemas.microsoft.com/office/spreadsheetml/2009/9/main" objectType="CheckBox" fmlaLink="項目一覧②!$G$319" lockText="1" noThreeD="1"/>
</file>

<file path=xl/ctrlProps/ctrlProp319.xml><?xml version="1.0" encoding="utf-8"?>
<formControlPr xmlns="http://schemas.microsoft.com/office/spreadsheetml/2009/9/main" objectType="CheckBox" fmlaLink="項目一覧②!$H$319" lockText="1" noThreeD="1"/>
</file>

<file path=xl/ctrlProps/ctrlProp320.xml><?xml version="1.0" encoding="utf-8"?>
<formControlPr xmlns="http://schemas.microsoft.com/office/spreadsheetml/2009/9/main" objectType="CheckBox" fmlaLink="項目一覧②!$G$346" lockText="1" noThreeD="1"/>
</file>

<file path=xl/ctrlProps/ctrlProp321.xml><?xml version="1.0" encoding="utf-8"?>
<formControlPr xmlns="http://schemas.microsoft.com/office/spreadsheetml/2009/9/main" objectType="CheckBox" fmlaLink="項目一覧②!$H$346" lockText="1" noThreeD="1"/>
</file>

<file path=xl/ctrlProps/ctrlProp322.xml><?xml version="1.0" encoding="utf-8"?>
<formControlPr xmlns="http://schemas.microsoft.com/office/spreadsheetml/2009/9/main" objectType="CheckBox" fmlaLink="項目一覧②!$G$373" lockText="1" noThreeD="1"/>
</file>

<file path=xl/ctrlProps/ctrlProp323.xml><?xml version="1.0" encoding="utf-8"?>
<formControlPr xmlns="http://schemas.microsoft.com/office/spreadsheetml/2009/9/main" objectType="CheckBox" fmlaLink="項目一覧②!$H$373" lockText="1" noThreeD="1"/>
</file>

<file path=xl/ctrlProps/ctrlProp324.xml><?xml version="1.0" encoding="utf-8"?>
<formControlPr xmlns="http://schemas.microsoft.com/office/spreadsheetml/2009/9/main" objectType="CheckBox" fmlaLink="項目一覧②!$G$400" lockText="1" noThreeD="1"/>
</file>

<file path=xl/ctrlProps/ctrlProp325.xml><?xml version="1.0" encoding="utf-8"?>
<formControlPr xmlns="http://schemas.microsoft.com/office/spreadsheetml/2009/9/main" objectType="CheckBox" fmlaLink="項目一覧②!$H$400" lockText="1" noThreeD="1"/>
</file>

<file path=xl/ctrlProps/ctrlProp326.xml><?xml version="1.0" encoding="utf-8"?>
<formControlPr xmlns="http://schemas.microsoft.com/office/spreadsheetml/2009/9/main" objectType="CheckBox" fmlaLink="項目一覧②!$G$427" lockText="1" noThreeD="1"/>
</file>

<file path=xl/ctrlProps/ctrlProp327.xml><?xml version="1.0" encoding="utf-8"?>
<formControlPr xmlns="http://schemas.microsoft.com/office/spreadsheetml/2009/9/main" objectType="CheckBox" fmlaLink="項目一覧②!$H$427" lockText="1" noThreeD="1"/>
</file>

<file path=xl/ctrlProps/ctrlProp328.xml><?xml version="1.0" encoding="utf-8"?>
<formControlPr xmlns="http://schemas.microsoft.com/office/spreadsheetml/2009/9/main" objectType="CheckBox" fmlaLink="項目一覧②!$G$454" lockText="1" noThreeD="1"/>
</file>

<file path=xl/ctrlProps/ctrlProp329.xml><?xml version="1.0" encoding="utf-8"?>
<formControlPr xmlns="http://schemas.microsoft.com/office/spreadsheetml/2009/9/main" objectType="CheckBox" fmlaLink="項目一覧②!$H$454" lockText="1" noThreeD="1"/>
</file>

<file path=xl/ctrlProps/ctrlProp330.xml><?xml version="1.0" encoding="utf-8"?>
<formControlPr xmlns="http://schemas.microsoft.com/office/spreadsheetml/2009/9/main" objectType="CheckBox" fmlaLink="項目一覧②!$G$569" lockText="1" noThreeD="1"/>
</file>

<file path=xl/ctrlProps/ctrlProp331.xml><?xml version="1.0" encoding="utf-8"?>
<formControlPr xmlns="http://schemas.microsoft.com/office/spreadsheetml/2009/9/main" objectType="CheckBox" fmlaLink="項目一覧②!$H$569" lockText="1" noThreeD="1"/>
</file>

<file path=xl/ctrlProps/ctrlProp332.xml><?xml version="1.0" encoding="utf-8"?>
<formControlPr xmlns="http://schemas.microsoft.com/office/spreadsheetml/2009/9/main" objectType="CheckBox" fmlaLink="項目一覧②!$G$596" lockText="1" noThreeD="1"/>
</file>

<file path=xl/ctrlProps/ctrlProp333.xml><?xml version="1.0" encoding="utf-8"?>
<formControlPr xmlns="http://schemas.microsoft.com/office/spreadsheetml/2009/9/main" objectType="CheckBox" fmlaLink="項目一覧②!$H$596" lockText="1" noThreeD="1"/>
</file>

<file path=xl/ctrlProps/ctrlProp334.xml><?xml version="1.0" encoding="utf-8"?>
<formControlPr xmlns="http://schemas.microsoft.com/office/spreadsheetml/2009/9/main" objectType="CheckBox" fmlaLink="項目一覧②!$G$623" lockText="1" noThreeD="1"/>
</file>

<file path=xl/ctrlProps/ctrlProp335.xml><?xml version="1.0" encoding="utf-8"?>
<formControlPr xmlns="http://schemas.microsoft.com/office/spreadsheetml/2009/9/main" objectType="CheckBox" fmlaLink="項目一覧②!$H$623" lockText="1" noThreeD="1"/>
</file>

<file path=xl/ctrlProps/ctrlProp336.xml><?xml version="1.0" encoding="utf-8"?>
<formControlPr xmlns="http://schemas.microsoft.com/office/spreadsheetml/2009/9/main" objectType="CheckBox" fmlaLink="項目一覧②!$G$650" lockText="1" noThreeD="1"/>
</file>

<file path=xl/ctrlProps/ctrlProp337.xml><?xml version="1.0" encoding="utf-8"?>
<formControlPr xmlns="http://schemas.microsoft.com/office/spreadsheetml/2009/9/main" objectType="CheckBox" fmlaLink="項目一覧②!$H$650" lockText="1" noThreeD="1"/>
</file>

<file path=xl/ctrlProps/ctrlProp338.xml><?xml version="1.0" encoding="utf-8"?>
<formControlPr xmlns="http://schemas.microsoft.com/office/spreadsheetml/2009/9/main" objectType="CheckBox" fmlaLink="項目一覧②!$G$677" lockText="1" noThreeD="1"/>
</file>

<file path=xl/ctrlProps/ctrlProp339.xml><?xml version="1.0" encoding="utf-8"?>
<formControlPr xmlns="http://schemas.microsoft.com/office/spreadsheetml/2009/9/main" objectType="CheckBox" fmlaLink="項目一覧②!$H$677" lockText="1" noThreeD="1"/>
</file>

<file path=xl/ctrlProps/ctrlProp340.xml><?xml version="1.0" encoding="utf-8"?>
<formControlPr xmlns="http://schemas.microsoft.com/office/spreadsheetml/2009/9/main" objectType="CheckBox" fmlaLink="項目一覧②!$G$704" lockText="1" noThreeD="1"/>
</file>

<file path=xl/ctrlProps/ctrlProp341.xml><?xml version="1.0" encoding="utf-8"?>
<formControlPr xmlns="http://schemas.microsoft.com/office/spreadsheetml/2009/9/main" objectType="CheckBox" fmlaLink="項目一覧②!$H$704" lockText="1" noThreeD="1"/>
</file>

<file path=xl/ctrlProps/ctrlProp342.xml><?xml version="1.0" encoding="utf-8"?>
<formControlPr xmlns="http://schemas.microsoft.com/office/spreadsheetml/2009/9/main" objectType="Drop" dropStyle="combo" dx="16" fmlaLink="項目一覧②!$G$281" fmlaRange="値一覧項目!$U$2:$U$12" noThreeD="1" sel="1" val="0"/>
</file>

<file path=xl/ctrlProps/ctrlProp343.xml><?xml version="1.0" encoding="utf-8"?>
<formControlPr xmlns="http://schemas.microsoft.com/office/spreadsheetml/2009/9/main" objectType="Drop" dropStyle="combo" dx="16" fmlaLink="項目一覧②!$G$482" fmlaRange="主要用途!$B$2:$B$73" noThreeD="1" sel="1" val="0"/>
</file>

<file path=xl/ctrlProps/ctrlProp344.xml><?xml version="1.0" encoding="utf-8"?>
<formControlPr xmlns="http://schemas.microsoft.com/office/spreadsheetml/2009/9/main" objectType="Drop" dropStyle="combo" dx="16" fmlaLink="項目一覧②!$G$483" fmlaRange="主要用途!$B$2:$B$73" noThreeD="1" sel="1" val="0"/>
</file>

<file path=xl/ctrlProps/ctrlProp345.xml><?xml version="1.0" encoding="utf-8"?>
<formControlPr xmlns="http://schemas.microsoft.com/office/spreadsheetml/2009/9/main" objectType="Drop" dropStyle="combo" dx="16" fmlaLink="項目一覧②!$G$484" fmlaRange="主要用途!$B$2:$B$73" noThreeD="1" sel="1" val="0"/>
</file>

<file path=xl/ctrlProps/ctrlProp346.xml><?xml version="1.0" encoding="utf-8"?>
<formControlPr xmlns="http://schemas.microsoft.com/office/spreadsheetml/2009/9/main" objectType="Drop" dropStyle="combo" dx="16" fmlaLink="項目一覧②!$G$485" fmlaRange="主要用途!$B$2:$B$73" noThreeD="1" sel="1" val="0"/>
</file>

<file path=xl/ctrlProps/ctrlProp347.xml><?xml version="1.0" encoding="utf-8"?>
<formControlPr xmlns="http://schemas.microsoft.com/office/spreadsheetml/2009/9/main" objectType="Drop" dropStyle="combo" dx="16" fmlaLink="項目一覧②!$G$486" fmlaRange="主要用途!$B$2:$B$73" noThreeD="1" sel="1" val="0"/>
</file>

<file path=xl/ctrlProps/ctrlProp348.xml><?xml version="1.0" encoding="utf-8"?>
<formControlPr xmlns="http://schemas.microsoft.com/office/spreadsheetml/2009/9/main" objectType="Drop" dropStyle="combo" dx="16" fmlaLink="項目一覧②!$G$487" fmlaRange="主要用途!$B$2:$B$73" noThreeD="1" sel="1" val="0"/>
</file>

<file path=xl/ctrlProps/ctrlProp349.xml><?xml version="1.0" encoding="utf-8"?>
<formControlPr xmlns="http://schemas.microsoft.com/office/spreadsheetml/2009/9/main" objectType="CheckBox" fmlaLink="項目一覧②!$G$481" lockText="1" noThreeD="1"/>
</file>

<file path=xl/ctrlProps/ctrlProp350.xml><?xml version="1.0" encoding="utf-8"?>
<formControlPr xmlns="http://schemas.microsoft.com/office/spreadsheetml/2009/9/main" objectType="CheckBox" fmlaLink="項目一覧②!$H$481" lockText="1" noThreeD="1"/>
</file>

<file path=xl/ctrlProps/ctrlProp351.xml><?xml version="1.0" encoding="utf-8"?>
<formControlPr xmlns="http://schemas.microsoft.com/office/spreadsheetml/2009/9/main" objectType="Drop" dropStyle="combo" dx="16" fmlaLink="項目一覧②!$G$892" fmlaRange="値一覧項目!$U$2:$U$12" noThreeD="1" sel="1" val="0"/>
</file>

<file path=xl/ctrlProps/ctrlProp352.xml><?xml version="1.0" encoding="utf-8"?>
<formControlPr xmlns="http://schemas.microsoft.com/office/spreadsheetml/2009/9/main" objectType="Drop" dropStyle="combo" dx="16" fmlaLink="項目一覧②!$G$732" fmlaRange="主要用途!$B$2:$B$73" noThreeD="1" sel="1" val="0"/>
</file>

<file path=xl/ctrlProps/ctrlProp353.xml><?xml version="1.0" encoding="utf-8"?>
<formControlPr xmlns="http://schemas.microsoft.com/office/spreadsheetml/2009/9/main" objectType="Drop" dropStyle="combo" dx="16" fmlaLink="項目一覧②!$G$733" fmlaRange="主要用途!$B$2:$B$73" noThreeD="1" sel="1" val="0"/>
</file>

<file path=xl/ctrlProps/ctrlProp354.xml><?xml version="1.0" encoding="utf-8"?>
<formControlPr xmlns="http://schemas.microsoft.com/office/spreadsheetml/2009/9/main" objectType="Drop" dropStyle="combo" dx="16" fmlaLink="項目一覧②!$G$734" fmlaRange="主要用途!$B$2:$B$73" noThreeD="1" sel="1" val="0"/>
</file>

<file path=xl/ctrlProps/ctrlProp355.xml><?xml version="1.0" encoding="utf-8"?>
<formControlPr xmlns="http://schemas.microsoft.com/office/spreadsheetml/2009/9/main" objectType="Drop" dropStyle="combo" dx="16" fmlaLink="項目一覧②!$G$735" fmlaRange="主要用途!$B$2:$B$73" noThreeD="1" sel="1" val="0"/>
</file>

<file path=xl/ctrlProps/ctrlProp356.xml><?xml version="1.0" encoding="utf-8"?>
<formControlPr xmlns="http://schemas.microsoft.com/office/spreadsheetml/2009/9/main" objectType="Drop" dropStyle="combo" dx="16" fmlaLink="項目一覧②!$G$736" fmlaRange="主要用途!$B$2:$B$73" noThreeD="1" sel="1" val="0"/>
</file>

<file path=xl/ctrlProps/ctrlProp357.xml><?xml version="1.0" encoding="utf-8"?>
<formControlPr xmlns="http://schemas.microsoft.com/office/spreadsheetml/2009/9/main" objectType="Drop" dropStyle="combo" dx="16" fmlaLink="項目一覧②!$G$737" fmlaRange="主要用途!$B$2:$B$73" noThreeD="1" sel="1" val="0"/>
</file>

<file path=xl/ctrlProps/ctrlProp358.xml><?xml version="1.0" encoding="utf-8"?>
<formControlPr xmlns="http://schemas.microsoft.com/office/spreadsheetml/2009/9/main" objectType="CheckBox" fmlaLink="項目一覧②!$G$731" lockText="1" noThreeD="1"/>
</file>

<file path=xl/ctrlProps/ctrlProp359.xml><?xml version="1.0" encoding="utf-8"?>
<formControlPr xmlns="http://schemas.microsoft.com/office/spreadsheetml/2009/9/main" objectType="CheckBox" fmlaLink="項目一覧②!$H$731" lockText="1" noThreeD="1"/>
</file>

<file path=xl/ctrlProps/ctrlProp360.xml><?xml version="1.0" encoding="utf-8"?>
<formControlPr xmlns="http://schemas.microsoft.com/office/spreadsheetml/2009/9/main" objectType="Drop" dropStyle="combo" dx="16" fmlaLink="項目一覧②!$G$310" fmlaRange="値一覧項目!$L$2:$L$6" noThreeD="1" sel="1" val="0"/>
</file>

<file path=xl/ctrlProps/ctrlProp361.xml><?xml version="1.0" encoding="utf-8"?>
<formControlPr xmlns="http://schemas.microsoft.com/office/spreadsheetml/2009/9/main" objectType="CheckBox" fmlaLink="項目一覧②!$G$271" lockText="1" noThreeD="1"/>
</file>

<file path=xl/ctrlProps/ctrlProp362.xml><?xml version="1.0" encoding="utf-8"?>
<formControlPr xmlns="http://schemas.microsoft.com/office/spreadsheetml/2009/9/main" objectType="CheckBox" fmlaLink="項目一覧②!$H$271" lockText="1" noThreeD="1"/>
</file>

<file path=xl/ctrlProps/ctrlProp363.xml><?xml version="1.0" encoding="utf-8"?>
<formControlPr xmlns="http://schemas.microsoft.com/office/spreadsheetml/2009/9/main" objectType="CheckBox" fmlaLink="項目一覧②!$G$521" lockText="1" noThreeD="1"/>
</file>

<file path=xl/ctrlProps/ctrlProp364.xml><?xml version="1.0" encoding="utf-8"?>
<formControlPr xmlns="http://schemas.microsoft.com/office/spreadsheetml/2009/9/main" objectType="CheckBox" fmlaLink="項目一覧②!$H$521" lockText="1" noThreeD="1"/>
</file>

<file path=xl/ctrlProps/ctrlProp365.xml><?xml version="1.0" encoding="utf-8"?>
<formControlPr xmlns="http://schemas.microsoft.com/office/spreadsheetml/2009/9/main" objectType="CheckBox" fmlaLink="項目一覧②!$G$817" lockText="1" noThreeD="1"/>
</file>

<file path=xl/ctrlProps/ctrlProp366.xml><?xml version="1.0" encoding="utf-8"?>
<formControlPr xmlns="http://schemas.microsoft.com/office/spreadsheetml/2009/9/main" objectType="CheckBox" fmlaLink="項目一覧②!$G$818" lockText="1" noThreeD="1"/>
</file>

<file path=xl/ctrlProps/ctrlProp367.xml><?xml version="1.0" encoding="utf-8"?>
<formControlPr xmlns="http://schemas.microsoft.com/office/spreadsheetml/2009/9/main" objectType="CheckBox" fmlaLink="項目一覧②!$G$819" lockText="1" noThreeD="1"/>
</file>

<file path=xl/ctrlProps/ctrlProp368.xml><?xml version="1.0" encoding="utf-8"?>
<formControlPr xmlns="http://schemas.microsoft.com/office/spreadsheetml/2009/9/main" objectType="CheckBox" fmlaLink="項目一覧②!$G$820" lockText="1" noThreeD="1"/>
</file>

<file path=xl/ctrlProps/ctrlProp369.xml><?xml version="1.0" encoding="utf-8"?>
<formControlPr xmlns="http://schemas.microsoft.com/office/spreadsheetml/2009/9/main" objectType="CheckBox" fmlaLink="項目一覧②!$G$845" lockText="1" noThreeD="1"/>
</file>

<file path=xl/ctrlProps/ctrlProp370.xml><?xml version="1.0" encoding="utf-8"?>
<formControlPr xmlns="http://schemas.microsoft.com/office/spreadsheetml/2009/9/main" objectType="CheckBox" fmlaLink="項目一覧②!$G$846" lockText="1" noThreeD="1"/>
</file>

<file path=xl/ctrlProps/ctrlProp371.xml><?xml version="1.0" encoding="utf-8"?>
<formControlPr xmlns="http://schemas.microsoft.com/office/spreadsheetml/2009/9/main" objectType="CheckBox" fmlaLink="項目一覧②!$G$847" lockText="1" noThreeD="1"/>
</file>

<file path=xl/ctrlProps/ctrlProp372.xml><?xml version="1.0" encoding="utf-8"?>
<formControlPr xmlns="http://schemas.microsoft.com/office/spreadsheetml/2009/9/main" objectType="CheckBox" fmlaLink="項目一覧②!$G$848" lockText="1" noThreeD="1"/>
</file>

<file path=xl/ctrlProps/ctrlProp373.xml><?xml version="1.0" encoding="utf-8"?>
<formControlPr xmlns="http://schemas.microsoft.com/office/spreadsheetml/2009/9/main" objectType="CheckBox" fmlaLink="項目一覧②!$G$849" lockText="1" noThreeD="1"/>
</file>

<file path=xl/ctrlProps/ctrlProp374.xml><?xml version="1.0" encoding="utf-8"?>
<formControlPr xmlns="http://schemas.microsoft.com/office/spreadsheetml/2009/9/main" objectType="CheckBox" fmlaLink="項目一覧②!$G$851" lockText="1" noThreeD="1"/>
</file>

<file path=xl/ctrlProps/ctrlProp375.xml><?xml version="1.0" encoding="utf-8"?>
<formControlPr xmlns="http://schemas.microsoft.com/office/spreadsheetml/2009/9/main" objectType="CheckBox" fmlaLink="項目一覧②!$G$852" lockText="1" noThreeD="1"/>
</file>

<file path=xl/ctrlProps/ctrlProp376.xml><?xml version="1.0" encoding="utf-8"?>
<formControlPr xmlns="http://schemas.microsoft.com/office/spreadsheetml/2009/9/main" objectType="CheckBox" fmlaLink="項目一覧②!$G$853" lockText="1" noThreeD="1"/>
</file>

<file path=xl/ctrlProps/ctrlProp377.xml><?xml version="1.0" encoding="utf-8"?>
<formControlPr xmlns="http://schemas.microsoft.com/office/spreadsheetml/2009/9/main" objectType="CheckBox" fmlaLink="項目一覧②!$G$854" lockText="1" noThreeD="1"/>
</file>

<file path=xl/ctrlProps/ctrlProp378.xml><?xml version="1.0" encoding="utf-8"?>
<formControlPr xmlns="http://schemas.microsoft.com/office/spreadsheetml/2009/9/main" objectType="CheckBox" fmlaLink="項目一覧②!$G$855" lockText="1" noThreeD="1"/>
</file>

<file path=xl/ctrlProps/ctrlProp379.xml><?xml version="1.0" encoding="utf-8"?>
<formControlPr xmlns="http://schemas.microsoft.com/office/spreadsheetml/2009/9/main" objectType="CheckBox" fmlaLink="項目一覧②!$G$856" lockText="1" noThreeD="1"/>
</file>

<file path=xl/ctrlProps/ctrlProp380.xml><?xml version="1.0" encoding="utf-8"?>
<formControlPr xmlns="http://schemas.microsoft.com/office/spreadsheetml/2009/9/main" objectType="CheckBox" fmlaLink="項目一覧②!$G$833" lockText="1" noThreeD="1"/>
</file>

<file path=xl/ctrlProps/ctrlProp381.xml><?xml version="1.0" encoding="utf-8"?>
<formControlPr xmlns="http://schemas.microsoft.com/office/spreadsheetml/2009/9/main" objectType="CheckBox" fmlaLink="項目一覧②!$G$834" lockText="1" noThreeD="1"/>
</file>

<file path=xl/ctrlProps/ctrlProp382.xml><?xml version="1.0" encoding="utf-8"?>
<formControlPr xmlns="http://schemas.microsoft.com/office/spreadsheetml/2009/9/main" objectType="CheckBox" fmlaLink="項目一覧②!$G$835" lockText="1" noThreeD="1"/>
</file>

<file path=xl/ctrlProps/ctrlProp383.xml><?xml version="1.0" encoding="utf-8"?>
<formControlPr xmlns="http://schemas.microsoft.com/office/spreadsheetml/2009/9/main" objectType="CheckBox" fmlaLink="項目一覧②!$G$836" lockText="1" noThreeD="1"/>
</file>

<file path=xl/ctrlProps/ctrlProp384.xml><?xml version="1.0" encoding="utf-8"?>
<formControlPr xmlns="http://schemas.microsoft.com/office/spreadsheetml/2009/9/main" objectType="CheckBox" fmlaLink="項目一覧②!$G$837" lockText="1" noThreeD="1"/>
</file>

<file path=xl/ctrlProps/ctrlProp385.xml><?xml version="1.0" encoding="utf-8"?>
<formControlPr xmlns="http://schemas.microsoft.com/office/spreadsheetml/2009/9/main" objectType="CheckBox" fmlaLink="項目一覧②!$G$839" lockText="1" noThreeD="1"/>
</file>

<file path=xl/ctrlProps/ctrlProp386.xml><?xml version="1.0" encoding="utf-8"?>
<formControlPr xmlns="http://schemas.microsoft.com/office/spreadsheetml/2009/9/main" objectType="CheckBox" fmlaLink="項目一覧②!$G$840" lockText="1" noThreeD="1"/>
</file>

<file path=xl/ctrlProps/ctrlProp387.xml><?xml version="1.0" encoding="utf-8"?>
<formControlPr xmlns="http://schemas.microsoft.com/office/spreadsheetml/2009/9/main" objectType="CheckBox" fmlaLink="項目一覧②!$G$841" lockText="1" noThreeD="1"/>
</file>

<file path=xl/ctrlProps/ctrlProp388.xml><?xml version="1.0" encoding="utf-8"?>
<formControlPr xmlns="http://schemas.microsoft.com/office/spreadsheetml/2009/9/main" objectType="CheckBox" fmlaLink="項目一覧②!$G$842" lockText="1" noThreeD="1"/>
</file>

<file path=xl/ctrlProps/ctrlProp389.xml><?xml version="1.0" encoding="utf-8"?>
<formControlPr xmlns="http://schemas.microsoft.com/office/spreadsheetml/2009/9/main" objectType="CheckBox" fmlaLink="項目一覧②!$G$843" lockText="1" noThreeD="1"/>
</file>

<file path=xl/ctrlProps/ctrlProp390.xml><?xml version="1.0" encoding="utf-8"?>
<formControlPr xmlns="http://schemas.microsoft.com/office/spreadsheetml/2009/9/main" objectType="CheckBox" fmlaLink="項目一覧②!$G$844" lockText="1" noThreeD="1"/>
</file>

<file path=xl/ctrlProps/ctrlProp391.xml><?xml version="1.0" encoding="utf-8"?>
<formControlPr xmlns="http://schemas.microsoft.com/office/spreadsheetml/2009/9/main" objectType="CheckBox" fmlaLink="項目一覧②!$G$863" lockText="1" noThreeD="1"/>
</file>

<file path=xl/ctrlProps/ctrlProp392.xml><?xml version="1.0" encoding="utf-8"?>
<formControlPr xmlns="http://schemas.microsoft.com/office/spreadsheetml/2009/9/main" objectType="CheckBox" fmlaLink="項目一覧②!$G$864" lockText="1" noThreeD="1"/>
</file>

<file path=xl/ctrlProps/ctrlProp393.xml><?xml version="1.0" encoding="utf-8"?>
<formControlPr xmlns="http://schemas.microsoft.com/office/spreadsheetml/2009/9/main" objectType="CheckBox" fmlaLink="項目一覧②!$G$865" lockText="1" noThreeD="1"/>
</file>

<file path=xl/ctrlProps/ctrlProp394.xml><?xml version="1.0" encoding="utf-8"?>
<formControlPr xmlns="http://schemas.microsoft.com/office/spreadsheetml/2009/9/main" objectType="CheckBox" fmlaLink="項目一覧②!$G$866" lockText="1" noThreeD="1"/>
</file>

<file path=xl/ctrlProps/ctrlProp395.xml><?xml version="1.0" encoding="utf-8"?>
<formControlPr xmlns="http://schemas.microsoft.com/office/spreadsheetml/2009/9/main" objectType="CheckBox" fmlaLink="項目一覧②!$G$867" lockText="1" noThreeD="1"/>
</file>

<file path=xl/ctrlProps/ctrlProp396.xml><?xml version="1.0" encoding="utf-8"?>
<formControlPr xmlns="http://schemas.microsoft.com/office/spreadsheetml/2009/9/main" objectType="CheckBox" fmlaLink="項目一覧②!$G$868" lockText="1" noThreeD="1"/>
</file>

<file path=xl/ctrlProps/ctrlProp397.xml><?xml version="1.0" encoding="utf-8"?>
<formControlPr xmlns="http://schemas.microsoft.com/office/spreadsheetml/2009/9/main" objectType="CheckBox" fmlaLink="項目一覧②!$G$869" lockText="1" noThreeD="1"/>
</file>

<file path=xl/ctrlProps/ctrlProp398.xml><?xml version="1.0" encoding="utf-8"?>
<formControlPr xmlns="http://schemas.microsoft.com/office/spreadsheetml/2009/9/main" objectType="CheckBox" fmlaLink="項目一覧②!$G$870" lockText="1" noThreeD="1"/>
</file>

<file path=xl/ctrlProps/ctrlProp399.xml><?xml version="1.0" encoding="utf-8"?>
<formControlPr xmlns="http://schemas.microsoft.com/office/spreadsheetml/2009/9/main" objectType="CheckBox" fmlaLink="項目一覧②!$G$871" lockText="1" noThreeD="1"/>
</file>

<file path=xl/ctrlProps/ctrlProp400.xml><?xml version="1.0" encoding="utf-8"?>
<formControlPr xmlns="http://schemas.microsoft.com/office/spreadsheetml/2009/9/main" objectType="CheckBox" fmlaLink="項目一覧②!$G$874" lockText="1" noThreeD="1"/>
</file>

<file path=xl/ctrlProps/ctrlProp401.xml><?xml version="1.0" encoding="utf-8"?>
<formControlPr xmlns="http://schemas.microsoft.com/office/spreadsheetml/2009/9/main" objectType="CheckBox" fmlaLink="項目一覧②!$G$873" lockText="1" noThreeD="1"/>
</file>

<file path=xl/ctrlProps/ctrlProp402.xml><?xml version="1.0" encoding="utf-8"?>
<formControlPr xmlns="http://schemas.microsoft.com/office/spreadsheetml/2009/9/main" objectType="CheckBox" fmlaLink="項目一覧②!$G$872" lockText="1" noThreeD="1"/>
</file>

<file path=xl/ctrlProps/ctrlProp403.xml><?xml version="1.0" encoding="utf-8"?>
<formControlPr xmlns="http://schemas.microsoft.com/office/spreadsheetml/2009/9/main" objectType="CheckBox" fmlaLink="項目一覧②!$G$879" lockText="1" noThreeD="1"/>
</file>

<file path=xl/ctrlProps/ctrlProp404.xml><?xml version="1.0" encoding="utf-8"?>
<formControlPr xmlns="http://schemas.microsoft.com/office/spreadsheetml/2009/9/main" objectType="CheckBox" fmlaLink="項目一覧②!$G$882" lockText="1" noThreeD="1"/>
</file>

<file path=xl/ctrlProps/ctrlProp405.xml><?xml version="1.0" encoding="utf-8"?>
<formControlPr xmlns="http://schemas.microsoft.com/office/spreadsheetml/2009/9/main" objectType="CheckBox" fmlaLink="項目一覧②!$G$880" lockText="1" noThreeD="1"/>
</file>

<file path=xl/ctrlProps/ctrlProp406.xml><?xml version="1.0" encoding="utf-8"?>
<formControlPr xmlns="http://schemas.microsoft.com/office/spreadsheetml/2009/9/main" objectType="CheckBox" fmlaLink="項目一覧②!$G$883" lockText="1" noThreeD="1"/>
</file>

<file path=xl/ctrlProps/ctrlProp407.xml><?xml version="1.0" encoding="utf-8"?>
<formControlPr xmlns="http://schemas.microsoft.com/office/spreadsheetml/2009/9/main" objectType="Drop" dropStyle="combo" dx="16" fmlaLink="項目一覧②!$G$888" fmlaRange="値一覧項目!$U$2:$U$12" noThreeD="1" sel="1" val="0"/>
</file>

<file path=xl/ctrlProps/ctrlProp408.xml><?xml version="1.0" encoding="utf-8"?>
<formControlPr xmlns="http://schemas.microsoft.com/office/spreadsheetml/2009/9/main" objectType="Drop" dropStyle="combo" dx="16" fmlaLink="項目一覧②!$G$930" fmlaRange="主要用途!$B$2:$B$73" noThreeD="1" sel="1" val="0"/>
</file>

<file path=xl/ctrlProps/ctrlProp409.xml><?xml version="1.0" encoding="utf-8"?>
<formControlPr xmlns="http://schemas.microsoft.com/office/spreadsheetml/2009/9/main" objectType="Drop" dropStyle="combo" dx="16" fmlaLink="項目一覧②!$G$931" fmlaRange="主要用途!$B$2:$B$73" noThreeD="1" sel="1" val="0"/>
</file>

<file path=xl/ctrlProps/ctrlProp410.xml><?xml version="1.0" encoding="utf-8"?>
<formControlPr xmlns="http://schemas.microsoft.com/office/spreadsheetml/2009/9/main" objectType="Drop" dropStyle="combo" dx="16" fmlaLink="項目一覧②!$G$932" fmlaRange="主要用途!$B$2:$B$73" noThreeD="1" sel="1" val="0"/>
</file>

<file path=xl/ctrlProps/ctrlProp411.xml><?xml version="1.0" encoding="utf-8"?>
<formControlPr xmlns="http://schemas.microsoft.com/office/spreadsheetml/2009/9/main" objectType="Drop" dropStyle="combo" dx="16" fmlaLink="項目一覧②!$G$933" fmlaRange="主要用途!$B$2:$B$73" noThreeD="1" sel="1" val="0"/>
</file>

<file path=xl/ctrlProps/ctrlProp412.xml><?xml version="1.0" encoding="utf-8"?>
<formControlPr xmlns="http://schemas.microsoft.com/office/spreadsheetml/2009/9/main" objectType="Drop" dropStyle="combo" dx="16" fmlaLink="項目一覧②!$G$934" fmlaRange="主要用途!$B$2:$B$73" noThreeD="1" sel="1" val="0"/>
</file>

<file path=xl/ctrlProps/ctrlProp413.xml><?xml version="1.0" encoding="utf-8"?>
<formControlPr xmlns="http://schemas.microsoft.com/office/spreadsheetml/2009/9/main" objectType="Drop" dropStyle="combo" dx="16" fmlaLink="項目一覧②!$G$935" fmlaRange="主要用途!$B$2:$B$73" noThreeD="1" sel="1" val="0"/>
</file>

<file path=xl/ctrlProps/ctrlProp414.xml><?xml version="1.0" encoding="utf-8"?>
<formControlPr xmlns="http://schemas.microsoft.com/office/spreadsheetml/2009/9/main" objectType="CheckBox" fmlaLink="項目一覧②!$G$929" lockText="1" noThreeD="1"/>
</file>

<file path=xl/ctrlProps/ctrlProp415.xml><?xml version="1.0" encoding="utf-8"?>
<formControlPr xmlns="http://schemas.microsoft.com/office/spreadsheetml/2009/9/main" objectType="CheckBox" fmlaLink="項目一覧②!$H$929" lockText="1" noThreeD="1"/>
</file>

<file path=xl/ctrlProps/ctrlProp416.xml><?xml version="1.0" encoding="utf-8"?>
<formControlPr xmlns="http://schemas.microsoft.com/office/spreadsheetml/2009/9/main" objectType="Drop" dropStyle="combo" dx="16" fmlaLink="項目一覧②!$G$957" fmlaRange="主要用途!$B$2:$B$73" noThreeD="1" sel="1" val="0"/>
</file>

<file path=xl/ctrlProps/ctrlProp417.xml><?xml version="1.0" encoding="utf-8"?>
<formControlPr xmlns="http://schemas.microsoft.com/office/spreadsheetml/2009/9/main" objectType="Drop" dropStyle="combo" dx="16" fmlaLink="項目一覧②!$G$958" fmlaRange="主要用途!$B$2:$B$73" noThreeD="1" sel="1" val="0"/>
</file>

<file path=xl/ctrlProps/ctrlProp418.xml><?xml version="1.0" encoding="utf-8"?>
<formControlPr xmlns="http://schemas.microsoft.com/office/spreadsheetml/2009/9/main" objectType="Drop" dropStyle="combo" dx="16" fmlaLink="項目一覧②!$G$959" fmlaRange="主要用途!$B$2:$B$73" noThreeD="1" sel="1" val="0"/>
</file>

<file path=xl/ctrlProps/ctrlProp419.xml><?xml version="1.0" encoding="utf-8"?>
<formControlPr xmlns="http://schemas.microsoft.com/office/spreadsheetml/2009/9/main" objectType="Drop" dropStyle="combo" dx="16" fmlaLink="項目一覧②!$G$960" fmlaRange="主要用途!$B$2:$B$73" noThreeD="1" sel="1" val="0"/>
</file>

<file path=xl/ctrlProps/ctrlProp420.xml><?xml version="1.0" encoding="utf-8"?>
<formControlPr xmlns="http://schemas.microsoft.com/office/spreadsheetml/2009/9/main" objectType="Drop" dropStyle="combo" dx="16" fmlaLink="項目一覧②!$G$961" fmlaRange="主要用途!$B$2:$B$73" noThreeD="1" sel="1" val="0"/>
</file>

<file path=xl/ctrlProps/ctrlProp421.xml><?xml version="1.0" encoding="utf-8"?>
<formControlPr xmlns="http://schemas.microsoft.com/office/spreadsheetml/2009/9/main" objectType="Drop" dropStyle="combo" dx="16" fmlaLink="項目一覧②!$G$962" fmlaRange="主要用途!$B$2:$B$73" noThreeD="1" sel="1" val="0"/>
</file>

<file path=xl/ctrlProps/ctrlProp422.xml><?xml version="1.0" encoding="utf-8"?>
<formControlPr xmlns="http://schemas.microsoft.com/office/spreadsheetml/2009/9/main" objectType="CheckBox" fmlaLink="項目一覧②!$G$956" lockText="1" noThreeD="1"/>
</file>

<file path=xl/ctrlProps/ctrlProp423.xml><?xml version="1.0" encoding="utf-8"?>
<formControlPr xmlns="http://schemas.microsoft.com/office/spreadsheetml/2009/9/main" objectType="CheckBox" fmlaLink="項目一覧②!$H$956" lockText="1" noThreeD="1"/>
</file>

<file path=xl/ctrlProps/ctrlProp424.xml><?xml version="1.0" encoding="utf-8"?>
<formControlPr xmlns="http://schemas.microsoft.com/office/spreadsheetml/2009/9/main" objectType="CheckBox" fmlaLink="項目一覧②!$G$981" lockText="1" noThreeD="1"/>
</file>

<file path=xl/ctrlProps/ctrlProp425.xml><?xml version="1.0" encoding="utf-8"?>
<formControlPr xmlns="http://schemas.microsoft.com/office/spreadsheetml/2009/9/main" objectType="CheckBox" fmlaLink="項目一覧②!$G$982" lockText="1" noThreeD="1"/>
</file>

<file path=xl/ctrlProps/ctrlProp426.xml><?xml version="1.0" encoding="utf-8"?>
<formControlPr xmlns="http://schemas.microsoft.com/office/spreadsheetml/2009/9/main" objectType="CheckBox" fmlaLink="項目一覧②!$G$985" lockText="1" noThreeD="1"/>
</file>

<file path=xl/ctrlProps/ctrlProp427.xml><?xml version="1.0" encoding="utf-8"?>
<formControlPr xmlns="http://schemas.microsoft.com/office/spreadsheetml/2009/9/main" objectType="CheckBox" fmlaLink="項目一覧②!$G$986" lockText="1" noThreeD="1"/>
</file>

<file path=xl/ctrlProps/ctrlProp428.xml><?xml version="1.0" encoding="utf-8"?>
<formControlPr xmlns="http://schemas.microsoft.com/office/spreadsheetml/2009/9/main" objectType="CheckBox" fmlaLink="項目一覧②!$G$981" lockText="1" noThreeD="1"/>
</file>

<file path=xl/ctrlProps/ctrlProp429.xml><?xml version="1.0" encoding="utf-8"?>
<formControlPr xmlns="http://schemas.microsoft.com/office/spreadsheetml/2009/9/main" objectType="CheckBox" fmlaLink="項目一覧②!$G$982" lockText="1" noThreeD="1"/>
</file>

<file path=xl/ctrlProps/ctrlProp430.xml><?xml version="1.0" encoding="utf-8"?>
<formControlPr xmlns="http://schemas.microsoft.com/office/spreadsheetml/2009/9/main" objectType="CheckBox" fmlaLink="項目一覧②!$G$990" lockText="1" noThreeD="1"/>
</file>

<file path=xl/ctrlProps/ctrlProp431.xml><?xml version="1.0" encoding="utf-8"?>
<formControlPr xmlns="http://schemas.microsoft.com/office/spreadsheetml/2009/9/main" objectType="CheckBox" fmlaLink="項目一覧②!$G$991" lockText="1" noThreeD="1"/>
</file>

<file path=xl/ctrlProps/ctrlProp432.xml><?xml version="1.0" encoding="utf-8"?>
<formControlPr xmlns="http://schemas.microsoft.com/office/spreadsheetml/2009/9/main" objectType="Drop" dropStyle="combo" dx="16" fmlaLink="項目一覧②!$G$779" fmlaRange="値一覧項目!$I$2:$I$12" noThreeD="1" sel="1" val="0"/>
</file>

<file path=xl/ctrlProps/ctrlProp433.xml><?xml version="1.0" encoding="utf-8"?>
<formControlPr xmlns="http://schemas.microsoft.com/office/spreadsheetml/2009/9/main" objectType="CheckBox" fmlaLink="項目一覧②!$G$781" lockText="1" noThreeD="1"/>
</file>

<file path=xl/ctrlProps/ctrlProp434.xml><?xml version="1.0" encoding="utf-8"?>
<formControlPr xmlns="http://schemas.microsoft.com/office/spreadsheetml/2009/9/main" objectType="CheckBox" fmlaLink="項目一覧②!$G$782" lockText="1" noThreeD="1"/>
</file>

<file path=xl/ctrlProps/ctrlProp435.xml><?xml version="1.0" encoding="utf-8"?>
<formControlPr xmlns="http://schemas.microsoft.com/office/spreadsheetml/2009/9/main" objectType="CheckBox" fmlaLink="項目一覧②!$G$783" lockText="1" noThreeD="1"/>
</file>

<file path=xl/ctrlProps/ctrlProp436.xml><?xml version="1.0" encoding="utf-8"?>
<formControlPr xmlns="http://schemas.microsoft.com/office/spreadsheetml/2009/9/main" objectType="CheckBox" fmlaLink="項目一覧②!$G$784" lockText="1" noThreeD="1"/>
</file>

<file path=xl/ctrlProps/ctrlProp437.xml><?xml version="1.0" encoding="utf-8"?>
<formControlPr xmlns="http://schemas.microsoft.com/office/spreadsheetml/2009/9/main" objectType="CheckBox" fmlaLink="項目一覧②!$G$785" lockText="1" noThreeD="1"/>
</file>

<file path=xl/ctrlProps/ctrlProp438.xml><?xml version="1.0" encoding="utf-8"?>
<formControlPr xmlns="http://schemas.microsoft.com/office/spreadsheetml/2009/9/main" objectType="CheckBox" fmlaLink="項目一覧②!$G$786" lockText="1" noThreeD="1"/>
</file>

<file path=xl/ctrlProps/ctrlProp439.xml><?xml version="1.0" encoding="utf-8"?>
<formControlPr xmlns="http://schemas.microsoft.com/office/spreadsheetml/2009/9/main" objectType="CheckBox" fmlaLink="項目一覧②!$G$787" lockText="1" noThreeD="1"/>
</file>

<file path=xl/ctrlProps/ctrlProp440.xml><?xml version="1.0" encoding="utf-8"?>
<formControlPr xmlns="http://schemas.microsoft.com/office/spreadsheetml/2009/9/main" objectType="CheckBox" fmlaLink="項目一覧②!$G$789" lockText="1" noThreeD="1"/>
</file>

<file path=xl/ctrlProps/ctrlProp441.xml><?xml version="1.0" encoding="utf-8"?>
<formControlPr xmlns="http://schemas.microsoft.com/office/spreadsheetml/2009/9/main" objectType="CheckBox" fmlaLink="項目一覧②!$G$791" lockText="1" noThreeD="1"/>
</file>

<file path=xl/ctrlProps/ctrlProp442.xml><?xml version="1.0" encoding="utf-8"?>
<formControlPr xmlns="http://schemas.microsoft.com/office/spreadsheetml/2009/9/main" objectType="CheckBox" fmlaLink="項目一覧②!$G$802" lockText="1" noThreeD="1"/>
</file>

<file path=xl/ctrlProps/ctrlProp443.xml><?xml version="1.0" encoding="utf-8"?>
<formControlPr xmlns="http://schemas.microsoft.com/office/spreadsheetml/2009/9/main" objectType="CheckBox" fmlaLink="項目一覧②!$G$803" lockText="1" noThreeD="1"/>
</file>

<file path=xl/ctrlProps/ctrlProp444.xml><?xml version="1.0" encoding="utf-8"?>
<formControlPr xmlns="http://schemas.microsoft.com/office/spreadsheetml/2009/9/main" objectType="CheckBox" fmlaLink="項目一覧②!$G$804" lockText="1" noThreeD="1"/>
</file>

<file path=xl/ctrlProps/ctrlProp445.xml><?xml version="1.0" encoding="utf-8"?>
<formControlPr xmlns="http://schemas.microsoft.com/office/spreadsheetml/2009/9/main" objectType="CheckBox" fmlaLink="項目一覧②!$G$805" lockText="1" noThreeD="1"/>
</file>

<file path=xl/ctrlProps/ctrlProp446.xml><?xml version="1.0" encoding="utf-8"?>
<formControlPr xmlns="http://schemas.microsoft.com/office/spreadsheetml/2009/9/main" objectType="CheckBox" fmlaLink="項目一覧②!$G$806" lockText="1" noThreeD="1"/>
</file>

<file path=xl/ctrlProps/ctrlProp447.xml><?xml version="1.0" encoding="utf-8"?>
<formControlPr xmlns="http://schemas.microsoft.com/office/spreadsheetml/2009/9/main" objectType="CheckBox" fmlaLink="項目一覧②!$G$807" lockText="1" noThreeD="1"/>
</file>

<file path=xl/ctrlProps/ctrlProp448.xml><?xml version="1.0" encoding="utf-8"?>
<formControlPr xmlns="http://schemas.microsoft.com/office/spreadsheetml/2009/9/main" objectType="CheckBox" fmlaLink="項目一覧②!$G$808" lockText="1" noThreeD="1"/>
</file>

<file path=xl/ctrlProps/ctrlProp449.xml><?xml version="1.0" encoding="utf-8"?>
<formControlPr xmlns="http://schemas.microsoft.com/office/spreadsheetml/2009/9/main" objectType="CheckBox" fmlaLink="項目一覧②!$G$810" lockText="1" noThreeD="1"/>
</file>

<file path=xl/ctrlProps/ctrlProp450.xml><?xml version="1.0" encoding="utf-8"?>
<formControlPr xmlns="http://schemas.microsoft.com/office/spreadsheetml/2009/9/main" objectType="CheckBox" fmlaLink="項目一覧②!$G$812" lockText="1" noThreeD="1"/>
</file>

<file path=xl/ctrlProps/ctrlProp451.xml><?xml version="1.0" encoding="utf-8"?>
<formControlPr xmlns="http://schemas.microsoft.com/office/spreadsheetml/2009/9/main" objectType="Drop" dropStyle="combo" dx="16" fmlaLink="項目一覧②!$G$800" fmlaRange="値一覧項目!$I$2:$I$12" noThreeD="1" sel="1" val="3"/>
</file>

<file path=xl/ctrlProps/ctrlProp452.xml><?xml version="1.0" encoding="utf-8"?>
<formControlPr xmlns="http://schemas.microsoft.com/office/spreadsheetml/2009/9/main" objectType="Drop" dropStyle="combo" dx="16" fmlaLink="項目一覧②!$G$801" fmlaRange="値一覧項目!$I$2:$I$12" noThreeD="1" sel="1" val="3"/>
</file>

<file path=xl/ctrlProps/ctrlProp453.xml><?xml version="1.0" encoding="utf-8"?>
<formControlPr xmlns="http://schemas.microsoft.com/office/spreadsheetml/2009/9/main" objectType="Drop" dropStyle="combo" dx="16" fmlaLink="項目一覧②!$G$780" fmlaRange="値一覧項目!$I$2:$I$12" noThreeD="1" sel="1" val="3"/>
</file>

<file path=xl/ctrlProps/ctrlProp454.xml><?xml version="1.0" encoding="utf-8"?>
<formControlPr xmlns="http://schemas.microsoft.com/office/spreadsheetml/2009/9/main" objectType="CheckBox" fmlaLink="$AJ$22" lockText="1" noThreeD="1"/>
</file>

<file path=xl/ctrlProps/ctrlProp455.xml><?xml version="1.0" encoding="utf-8"?>
<formControlPr xmlns="http://schemas.microsoft.com/office/spreadsheetml/2009/9/main" objectType="CheckBox" fmlaLink="$AJ$24" lockText="1" noThreeD="1"/>
</file>

<file path=xl/ctrlProps/ctrlProp456.xml><?xml version="1.0" encoding="utf-8"?>
<formControlPr xmlns="http://schemas.microsoft.com/office/spreadsheetml/2009/9/main" objectType="CheckBox" fmlaLink="$AJ$26" lockText="1" noThreeD="1"/>
</file>

<file path=xl/ctrlProps/ctrlProp457.xml><?xml version="1.0" encoding="utf-8"?>
<formControlPr xmlns="http://schemas.microsoft.com/office/spreadsheetml/2009/9/main" objectType="CheckBox" fmlaLink="$AN$66" lockText="1" noThreeD="1"/>
</file>

<file path=xl/ctrlProps/ctrlProp458.xml><?xml version="1.0" encoding="utf-8"?>
<formControlPr xmlns="http://schemas.microsoft.com/office/spreadsheetml/2009/9/main" objectType="CheckBox" fmlaLink="$AO$66" lockText="1" noThreeD="1"/>
</file>

<file path=xl/ctrlProps/ctrlProp459.xml><?xml version="1.0" encoding="utf-8"?>
<formControlPr xmlns="http://schemas.microsoft.com/office/spreadsheetml/2009/9/main" objectType="CheckBox" fmlaLink="$AP$66" lockText="1" noThreeD="1"/>
</file>

<file path=xl/ctrlProps/ctrlProp460.xml><?xml version="1.0" encoding="utf-8"?>
<formControlPr xmlns="http://schemas.microsoft.com/office/spreadsheetml/2009/9/main" objectType="CheckBox" fmlaLink="$AN$67" lockText="1" noThreeD="1"/>
</file>

<file path=xl/ctrlProps/ctrlProp461.xml><?xml version="1.0" encoding="utf-8"?>
<formControlPr xmlns="http://schemas.microsoft.com/office/spreadsheetml/2009/9/main" objectType="CheckBox" fmlaLink="$AO$67" lockText="1" noThreeD="1"/>
</file>

<file path=xl/ctrlProps/ctrlProp462.xml><?xml version="1.0" encoding="utf-8"?>
<formControlPr xmlns="http://schemas.microsoft.com/office/spreadsheetml/2009/9/main" objectType="CheckBox" fmlaLink="$AP$67" lockText="1" noThreeD="1"/>
</file>

<file path=xl/ctrlProps/ctrlProp463.xml><?xml version="1.0" encoding="utf-8"?>
<formControlPr xmlns="http://schemas.microsoft.com/office/spreadsheetml/2009/9/main" objectType="CheckBox" fmlaLink="$AN$79" lockText="1" noThreeD="1"/>
</file>

<file path=xl/ctrlProps/ctrlProp464.xml><?xml version="1.0" encoding="utf-8"?>
<formControlPr xmlns="http://schemas.microsoft.com/office/spreadsheetml/2009/9/main" objectType="CheckBox" fmlaLink="$AO$79" lockText="1" noThreeD="1"/>
</file>

<file path=xl/ctrlProps/ctrlProp465.xml><?xml version="1.0" encoding="utf-8"?>
<formControlPr xmlns="http://schemas.microsoft.com/office/spreadsheetml/2009/9/main" objectType="CheckBox" fmlaLink="$AP$79" lockText="1" noThreeD="1"/>
</file>

<file path=xl/ctrlProps/ctrlProp466.xml><?xml version="1.0" encoding="utf-8"?>
<formControlPr xmlns="http://schemas.microsoft.com/office/spreadsheetml/2009/9/main" objectType="CheckBox" fmlaLink="$AQ$79" lockText="1" noThreeD="1"/>
</file>

<file path=xl/ctrlProps/ctrlProp467.xml><?xml version="1.0" encoding="utf-8"?>
<formControlPr xmlns="http://schemas.microsoft.com/office/spreadsheetml/2009/9/main" objectType="CheckBox" fmlaLink="$AN$119" lockText="1" noThreeD="1"/>
</file>

<file path=xl/ctrlProps/ctrlProp468.xml><?xml version="1.0" encoding="utf-8"?>
<formControlPr xmlns="http://schemas.microsoft.com/office/spreadsheetml/2009/9/main" objectType="CheckBox" fmlaLink="$AO$119" lockText="1" noThreeD="1"/>
</file>

<file path=xl/ctrlProps/ctrlProp469.xml><?xml version="1.0" encoding="utf-8"?>
<formControlPr xmlns="http://schemas.microsoft.com/office/spreadsheetml/2009/9/main" objectType="CheckBox" fmlaLink="$AP$119" lockText="1" noThreeD="1"/>
</file>

<file path=xl/ctrlProps/ctrlProp470.xml><?xml version="1.0" encoding="utf-8"?>
<formControlPr xmlns="http://schemas.microsoft.com/office/spreadsheetml/2009/9/main" objectType="CheckBox" fmlaLink="$AN$120" lockText="1" noThreeD="1"/>
</file>

<file path=xl/ctrlProps/ctrlProp471.xml><?xml version="1.0" encoding="utf-8"?>
<formControlPr xmlns="http://schemas.microsoft.com/office/spreadsheetml/2009/9/main" objectType="CheckBox" fmlaLink="$AO$120"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fmlaLink="$AN$74" lockText="1" noThreeD="1"/>
</file>

<file path=xl/ctrlProps/ctrlProp488.xml><?xml version="1.0" encoding="utf-8"?>
<formControlPr xmlns="http://schemas.microsoft.com/office/spreadsheetml/2009/9/main" objectType="CheckBox" fmlaLink="$AO$74" lockText="1" noThreeD="1"/>
</file>

<file path=xl/ctrlProps/ctrlProp489.xml><?xml version="1.0" encoding="utf-8"?>
<formControlPr xmlns="http://schemas.microsoft.com/office/spreadsheetml/2009/9/main" objectType="CheckBox" fmlaLink="$AN$75" lockText="1" noThreeD="1"/>
</file>

<file path=xl/ctrlProps/ctrlProp490.xml><?xml version="1.0" encoding="utf-8"?>
<formControlPr xmlns="http://schemas.microsoft.com/office/spreadsheetml/2009/9/main" objectType="CheckBox" fmlaLink="$AO$75" lockText="1" noThreeD="1"/>
</file>

<file path=xl/ctrlProps/ctrlProp491.xml><?xml version="1.0" encoding="utf-8"?>
<formControlPr xmlns="http://schemas.microsoft.com/office/spreadsheetml/2009/9/main" objectType="CheckBox" fmlaLink="$AN$76"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fmlaLink="$AF$96" lockText="1" noThreeD="1"/>
</file>

<file path=xl/ctrlProps/ctrlProp552.xml><?xml version="1.0" encoding="utf-8"?>
<formControlPr xmlns="http://schemas.microsoft.com/office/spreadsheetml/2009/9/main" objectType="CheckBox" fmlaLink="$AF$99" lockText="1" noThreeD="1"/>
</file>

<file path=xl/ctrlProps/ctrlProp553.xml><?xml version="1.0" encoding="utf-8"?>
<formControlPr xmlns="http://schemas.microsoft.com/office/spreadsheetml/2009/9/main" objectType="CheckBox" fmlaLink="$AF$100" lockText="1" noThreeD="1"/>
</file>

<file path=xl/ctrlProps/ctrlProp554.xml><?xml version="1.0" encoding="utf-8"?>
<formControlPr xmlns="http://schemas.microsoft.com/office/spreadsheetml/2009/9/main" objectType="CheckBox" fmlaLink="$AJ$22" lockText="1" noThreeD="1"/>
</file>

<file path=xl/ctrlProps/ctrlProp555.xml><?xml version="1.0" encoding="utf-8"?>
<formControlPr xmlns="http://schemas.microsoft.com/office/spreadsheetml/2009/9/main" objectType="CheckBox" fmlaLink="$AJ$24" lockText="1" noThreeD="1"/>
</file>

<file path=xl/ctrlProps/ctrlProp556.xml><?xml version="1.0" encoding="utf-8"?>
<formControlPr xmlns="http://schemas.microsoft.com/office/spreadsheetml/2009/9/main" objectType="CheckBox" fmlaLink="$AJ$26" lockText="1" noThreeD="1"/>
</file>

<file path=xl/ctrlProps/ctrlProp557.xml><?xml version="1.0" encoding="utf-8"?>
<formControlPr xmlns="http://schemas.microsoft.com/office/spreadsheetml/2009/9/main" objectType="Drop" dropStyle="combo" dx="16" fmlaLink="$AU$204" fmlaRange="値一覧項目!$O$2:$O$16" noThreeD="1" sel="1" val="0"/>
</file>

<file path=xl/ctrlProps/ctrlProp558.xml><?xml version="1.0" encoding="utf-8"?>
<formControlPr xmlns="http://schemas.microsoft.com/office/spreadsheetml/2009/9/main" objectType="Drop" dropStyle="combo" dx="16" fmlaLink="$AU$208" fmlaRange="値一覧項目!$O$2:$O$16" noThreeD="1" sel="1" val="0"/>
</file>

<file path=xl/ctrlProps/ctrlProp559.xml><?xml version="1.0" encoding="utf-8"?>
<formControlPr xmlns="http://schemas.microsoft.com/office/spreadsheetml/2009/9/main" objectType="Drop" dropStyle="combo" dx="16" fmlaLink="$AU$213" fmlaRange="値一覧項目!$O$2:$O$16" noThreeD="1" sel="1" val="0"/>
</file>

<file path=xl/ctrlProps/ctrlProp560.xml><?xml version="1.0" encoding="utf-8"?>
<formControlPr xmlns="http://schemas.microsoft.com/office/spreadsheetml/2009/9/main" objectType="Drop" dropLines="6" dropStyle="combo" dx="16" fmlaLink="中間検査申請書!$AO$40" fmlaRange="値一覧項目!$AA$2:$AA$7" noThreeD="1" sel="1" val="0"/>
</file>

<file path=xl/ctrlProps/ctrlProp561.xml><?xml version="1.0" encoding="utf-8"?>
<formControlPr xmlns="http://schemas.microsoft.com/office/spreadsheetml/2009/9/main" objectType="Drop" dropStyle="combo" dx="16" fmlaLink="$AU$212" fmlaRange="値一覧項目!$O$2:$O$16" noThreeD="1" sel="1" val="0"/>
</file>

<file path=xl/ctrlProps/ctrlProp562.xml><?xml version="1.0" encoding="utf-8"?>
<formControlPr xmlns="http://schemas.microsoft.com/office/spreadsheetml/2009/9/main" objectType="Drop" dropStyle="combo" dx="16" fmlaLink="$BC$207" fmlaRange="値一覧項目!$R$2:$R$7" noThreeD="1" sel="1" val="0"/>
</file>

<file path=xl/ctrlProps/ctrlProp563.xml><?xml version="1.0" encoding="utf-8"?>
<formControlPr xmlns="http://schemas.microsoft.com/office/spreadsheetml/2009/9/main" objectType="Drop" dropStyle="combo" dx="16" fmlaLink="$BC$208" fmlaRange="値一覧項目!$R$2:$R$7" noThreeD="1" sel="1" val="0"/>
</file>

<file path=xl/ctrlProps/ctrlProp564.xml><?xml version="1.0" encoding="utf-8"?>
<formControlPr xmlns="http://schemas.microsoft.com/office/spreadsheetml/2009/9/main" objectType="Drop" dropStyle="combo" dx="16" fmlaLink="$BC$209" fmlaRange="値一覧項目!$R$2:$R$7" noThreeD="1" sel="1" val="0"/>
</file>

<file path=xl/ctrlProps/ctrlProp565.xml><?xml version="1.0" encoding="utf-8"?>
<formControlPr xmlns="http://schemas.microsoft.com/office/spreadsheetml/2009/9/main" objectType="Drop" dropStyle="combo" dx="16" fmlaLink="$BC$210" fmlaRange="値一覧項目!$R$2:$R$7" noThreeD="1" sel="1" val="0"/>
</file>

<file path=xl/ctrlProps/ctrlProp566.xml><?xml version="1.0" encoding="utf-8"?>
<formControlPr xmlns="http://schemas.microsoft.com/office/spreadsheetml/2009/9/main" objectType="Drop" dropStyle="combo" dx="16" fmlaLink="$BC$211" fmlaRange="値一覧項目!$O$2:$O$16" noThreeD="1" sel="1" val="0"/>
</file>

<file path=xl/ctrlProps/ctrlProp567.xml><?xml version="1.0" encoding="utf-8"?>
<formControlPr xmlns="http://schemas.microsoft.com/office/spreadsheetml/2009/9/main" objectType="CheckBox" fmlaLink="$AD$22" lockText="1" noThreeD="1"/>
</file>

<file path=xl/ctrlProps/ctrlProp568.xml><?xml version="1.0" encoding="utf-8"?>
<formControlPr xmlns="http://schemas.microsoft.com/office/spreadsheetml/2009/9/main" objectType="CheckBox" fmlaLink="$AD$24" lockText="1" noThreeD="1"/>
</file>

<file path=xl/ctrlProps/ctrlProp569.xml><?xml version="1.0" encoding="utf-8"?>
<formControlPr xmlns="http://schemas.microsoft.com/office/spreadsheetml/2009/9/main" objectType="CheckBox" fmlaLink="$AD$26" lockText="1" noThreeD="1"/>
</file>

<file path=xl/ctrlProps/ctrlProp570.xml><?xml version="1.0" encoding="utf-8"?>
<formControlPr xmlns="http://schemas.microsoft.com/office/spreadsheetml/2009/9/main" objectType="Drop" dropStyle="combo" dx="16" fmlaLink="$AU$207" fmlaRange="値一覧項目!$O$2:$O$16" noThreeD="1" sel="1" val="0"/>
</file>

<file path=xl/ctrlProps/ctrlProp571.xml><?xml version="1.0" encoding="utf-8"?>
<formControlPr xmlns="http://schemas.microsoft.com/office/spreadsheetml/2009/9/main" objectType="Drop" dropStyle="combo" dx="16" fmlaLink="$AU$213" fmlaRange="値一覧項目!$O$2:$O$16" noThreeD="1" sel="1" val="0"/>
</file>

<file path=xl/ctrlProps/ctrlProp572.xml><?xml version="1.0" encoding="utf-8"?>
<formControlPr xmlns="http://schemas.microsoft.com/office/spreadsheetml/2009/9/main" objectType="Drop" dropStyle="combo" dx="16" fmlaLink="$AU$206" fmlaRange="値一覧項目!$R$2:$R$7" noThreeD="1" sel="1" val="0"/>
</file>

<file path=xl/ctrlProps/ctrlProp573.xml><?xml version="1.0" encoding="utf-8"?>
<formControlPr xmlns="http://schemas.microsoft.com/office/spreadsheetml/2009/9/main" objectType="Drop" dropStyle="combo" dx="16" fmlaLink="$AU$212" fmlaRange="値一覧項目!$R$2:$R$7" noThreeD="1" sel="1" val="0"/>
</file>

<file path=xl/ctrlProps/ctrlProp574.xml><?xml version="1.0" encoding="utf-8"?>
<formControlPr xmlns="http://schemas.microsoft.com/office/spreadsheetml/2009/9/main" objectType="Drop" dropLines="7" dropStyle="combo" dx="16" fmlaLink="完了検査申請書!$AR$44" fmlaRange="値一覧項目!$AB$2:$AB$8" noThreeD="1" sel="1" val="0"/>
</file>

<file path=xl/ctrlProps/ctrlProp575.xml><?xml version="1.0" encoding="utf-8"?>
<formControlPr xmlns="http://schemas.microsoft.com/office/spreadsheetml/2009/9/main" objectType="CheckBox" fmlaLink="$BK$221" lockText="1"/>
</file>

<file path=xl/ctrlProps/ctrlProp576.xml><?xml version="1.0" encoding="utf-8"?>
<formControlPr xmlns="http://schemas.microsoft.com/office/spreadsheetml/2009/9/main" objectType="CheckBox" fmlaLink="$AD$25" lockText="1" noThreeD="1"/>
</file>

<file path=xl/ctrlProps/ctrlProp577.xml><?xml version="1.0" encoding="utf-8"?>
<formControlPr xmlns="http://schemas.microsoft.com/office/spreadsheetml/2009/9/main" objectType="CheckBox" fmlaLink="$AD$27" lockText="1" noThreeD="1"/>
</file>

<file path=xl/ctrlProps/ctrlProp578.xml><?xml version="1.0" encoding="utf-8"?>
<formControlPr xmlns="http://schemas.microsoft.com/office/spreadsheetml/2009/9/main" objectType="CheckBox" fmlaLink="$AD$29"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190500</xdr:colOff>
      <xdr:row>0</xdr:row>
      <xdr:rowOff>0</xdr:rowOff>
    </xdr:from>
    <xdr:to>
      <xdr:col>7</xdr:col>
      <xdr:colOff>19050</xdr:colOff>
      <xdr:row>0</xdr:row>
      <xdr:rowOff>0</xdr:rowOff>
    </xdr:to>
    <xdr:sp macro="[0]!作業メニュー表示"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3619500" y="0"/>
          <a:ext cx="1200150" cy="0"/>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作業メニューへ</a:t>
          </a:r>
          <a:endParaRPr lang="ja-JP" altLang="en-US"/>
        </a:p>
      </xdr:txBody>
    </xdr:sp>
    <xdr:clientData fPrintsWithSheet="0"/>
  </xdr:twoCellAnchor>
  <xdr:twoCellAnchor>
    <xdr:from>
      <xdr:col>5</xdr:col>
      <xdr:colOff>190500</xdr:colOff>
      <xdr:row>0</xdr:row>
      <xdr:rowOff>0</xdr:rowOff>
    </xdr:from>
    <xdr:to>
      <xdr:col>7</xdr:col>
      <xdr:colOff>19050</xdr:colOff>
      <xdr:row>0</xdr:row>
      <xdr:rowOff>0</xdr:rowOff>
    </xdr:to>
    <xdr:sp macro="" textlink="">
      <xdr:nvSpPr>
        <xdr:cNvPr id="6" name="Rectangle 5">
          <a:extLst>
            <a:ext uri="{FF2B5EF4-FFF2-40B4-BE49-F238E27FC236}">
              <a16:creationId xmlns:a16="http://schemas.microsoft.com/office/drawing/2014/main" id="{00000000-0008-0000-0000-000006000000}"/>
            </a:ext>
          </a:extLst>
        </xdr:cNvPr>
        <xdr:cNvSpPr>
          <a:spLocks noChangeArrowheads="1"/>
        </xdr:cNvSpPr>
      </xdr:nvSpPr>
      <xdr:spPr bwMode="auto">
        <a:xfrm>
          <a:off x="3619500" y="0"/>
          <a:ext cx="1200150" cy="0"/>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作業メニューへ</a:t>
          </a:r>
          <a:endParaRPr lang="ja-JP" altLang="en-US"/>
        </a:p>
      </xdr:txBody>
    </xdr:sp>
    <xdr:clientData fPrintsWithSheet="0"/>
  </xdr:twoCellAnchor>
  <xdr:oneCellAnchor>
    <xdr:from>
      <xdr:col>6</xdr:col>
      <xdr:colOff>123824</xdr:colOff>
      <xdr:row>33</xdr:row>
      <xdr:rowOff>152399</xdr:rowOff>
    </xdr:from>
    <xdr:ext cx="504000" cy="504000"/>
    <xdr:pic>
      <xdr:nvPicPr>
        <xdr:cNvPr id="8" name="Picture 7">
          <a:extLst>
            <a:ext uri="{FF2B5EF4-FFF2-40B4-BE49-F238E27FC236}">
              <a16:creationId xmlns:a16="http://schemas.microsoft.com/office/drawing/2014/main" id="{00000000-0008-0000-0000-000008000000}"/>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974" y="5295899"/>
          <a:ext cx="504000" cy="50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11</xdr:row>
          <xdr:rowOff>95250</xdr:rowOff>
        </xdr:from>
        <xdr:to>
          <xdr:col>12</xdr:col>
          <xdr:colOff>0</xdr:colOff>
          <xdr:row>13</xdr:row>
          <xdr:rowOff>38100</xdr:rowOff>
        </xdr:to>
        <xdr:sp macro="" textlink="">
          <xdr:nvSpPr>
            <xdr:cNvPr id="174081" name="Check Box 1" hidden="1">
              <a:extLst>
                <a:ext uri="{63B3BB69-23CF-44E3-9099-C40C66FF867C}">
                  <a14:compatExt spid="_x0000_s174081"/>
                </a:ext>
                <a:ext uri="{FF2B5EF4-FFF2-40B4-BE49-F238E27FC236}">
                  <a16:creationId xmlns:a16="http://schemas.microsoft.com/office/drawing/2014/main" id="{00000000-0008-0000-0100-000001A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33</xdr:col>
      <xdr:colOff>0</xdr:colOff>
      <xdr:row>1</xdr:row>
      <xdr:rowOff>0</xdr:rowOff>
    </xdr:from>
    <xdr:to>
      <xdr:col>44</xdr:col>
      <xdr:colOff>30690</xdr:colOff>
      <xdr:row>4</xdr:row>
      <xdr:rowOff>58432</xdr:rowOff>
    </xdr:to>
    <xdr:sp macro="" textlink="">
      <xdr:nvSpPr>
        <xdr:cNvPr id="3" name="AutoShape 270">
          <a:extLst>
            <a:ext uri="{FF2B5EF4-FFF2-40B4-BE49-F238E27FC236}">
              <a16:creationId xmlns:a16="http://schemas.microsoft.com/office/drawing/2014/main" id="{00000000-0008-0000-0200-000003000000}"/>
            </a:ext>
          </a:extLst>
        </xdr:cNvPr>
        <xdr:cNvSpPr>
          <a:spLocks noChangeArrowheads="1"/>
        </xdr:cNvSpPr>
      </xdr:nvSpPr>
      <xdr:spPr bwMode="auto">
        <a:xfrm>
          <a:off x="16459200" y="180975"/>
          <a:ext cx="7574490" cy="582307"/>
        </a:xfrm>
        <a:prstGeom prst="roundRect">
          <a:avLst>
            <a:gd name="adj" fmla="val 16667"/>
          </a:avLst>
        </a:prstGeom>
        <a:noFill/>
        <a:ln>
          <a:noFill/>
        </a:ln>
        <a:extLst>
          <a:ext uri="{909E8E84-426E-40DD-AFC4-6F175D3DCCD1}">
            <a14:hiddenFill xmlns:a14="http://schemas.microsoft.com/office/drawing/2010/main">
              <a:solidFill>
                <a:srgbClr val="FFCCFF">
                  <a:alpha val="4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txBody>
        <a:bodyPr wrap="none" lIns="18288" tIns="18288" rIns="0" bIns="0" anchor="t" upright="1">
          <a:noAutofit/>
        </a:bodyPr>
        <a:lstStyle/>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※申請書等に「0」(ゼロ)を表示される場合は、</a:t>
          </a: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「'」(シングルコーテイション)を入力して、</a:t>
          </a: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「0」を入力しますと、「0」が表示されます。</a:t>
          </a:r>
        </a:p>
        <a:p>
          <a:pPr algn="l" rtl="0">
            <a:lnSpc>
              <a:spcPts val="1200"/>
            </a:lnSpc>
            <a:defRPr sz="1000"/>
          </a:pPr>
          <a:r>
            <a:rPr lang="ja-JP" altLang="en-US" sz="1000" b="0" i="0" u="none" strike="noStrike" baseline="0">
              <a:solidFill>
                <a:srgbClr val="000000"/>
              </a:solidFill>
              <a:latin typeface="Meiryo UI" panose="020B0604030504040204" pitchFamily="50" charset="-128"/>
              <a:ea typeface="Meiryo UI" panose="020B0604030504040204" pitchFamily="50" charset="-128"/>
              <a:cs typeface="Meiryo UI" panose="020B0604030504040204" pitchFamily="50" charset="-128"/>
            </a:rPr>
            <a:t>例）　'0</a:t>
          </a:r>
        </a:p>
      </xdr:txBody>
    </xdr:sp>
    <xdr:clientData/>
  </xdr:twoCellAnchor>
  <xdr:twoCellAnchor>
    <xdr:from>
      <xdr:col>12</xdr:col>
      <xdr:colOff>190500</xdr:colOff>
      <xdr:row>245</xdr:row>
      <xdr:rowOff>47625</xdr:rowOff>
    </xdr:from>
    <xdr:to>
      <xdr:col>40</xdr:col>
      <xdr:colOff>190500</xdr:colOff>
      <xdr:row>247</xdr:row>
      <xdr:rowOff>28575</xdr:rowOff>
    </xdr:to>
    <xdr:sp macro="" textlink="">
      <xdr:nvSpPr>
        <xdr:cNvPr id="2" name="Rectangle 2">
          <a:extLst>
            <a:ext uri="{FF2B5EF4-FFF2-40B4-BE49-F238E27FC236}">
              <a16:creationId xmlns:a16="http://schemas.microsoft.com/office/drawing/2014/main" id="{00000000-0008-0000-0200-000002000000}"/>
            </a:ext>
          </a:extLst>
        </xdr:cNvPr>
        <xdr:cNvSpPr>
          <a:spLocks noChangeArrowheads="1"/>
        </xdr:cNvSpPr>
      </xdr:nvSpPr>
      <xdr:spPr bwMode="auto">
        <a:xfrm>
          <a:off x="2609850" y="51787425"/>
          <a:ext cx="6124575" cy="285750"/>
        </a:xfrm>
        <a:prstGeom prst="rect">
          <a:avLst/>
        </a:prstGeom>
        <a:solidFill>
          <a:srgbClr val="CC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1</xdr:col>
          <xdr:colOff>38100</xdr:colOff>
          <xdr:row>74</xdr:row>
          <xdr:rowOff>19050</xdr:rowOff>
        </xdr:from>
        <xdr:to>
          <xdr:col>2</xdr:col>
          <xdr:colOff>0</xdr:colOff>
          <xdr:row>75</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77</xdr:row>
          <xdr:rowOff>19050</xdr:rowOff>
        </xdr:from>
        <xdr:to>
          <xdr:col>2</xdr:col>
          <xdr:colOff>0</xdr:colOff>
          <xdr:row>78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80</xdr:row>
          <xdr:rowOff>19050</xdr:rowOff>
        </xdr:from>
        <xdr:to>
          <xdr:col>2</xdr:col>
          <xdr:colOff>0</xdr:colOff>
          <xdr:row>81</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87</xdr:row>
          <xdr:rowOff>19050</xdr:rowOff>
        </xdr:from>
        <xdr:to>
          <xdr:col>2</xdr:col>
          <xdr:colOff>0</xdr:colOff>
          <xdr:row>88</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193325</xdr:colOff>
      <xdr:row>248</xdr:row>
      <xdr:rowOff>2634</xdr:rowOff>
    </xdr:from>
    <xdr:to>
      <xdr:col>31</xdr:col>
      <xdr:colOff>23297</xdr:colOff>
      <xdr:row>249</xdr:row>
      <xdr:rowOff>61281</xdr:rowOff>
    </xdr:to>
    <xdr:sp macro="" textlink="">
      <xdr:nvSpPr>
        <xdr:cNvPr id="9" name="Rectangle 1">
          <a:extLst>
            <a:ext uri="{FF2B5EF4-FFF2-40B4-BE49-F238E27FC236}">
              <a16:creationId xmlns:a16="http://schemas.microsoft.com/office/drawing/2014/main" id="{00000000-0008-0000-0200-000009000000}"/>
            </a:ext>
          </a:extLst>
        </xdr:cNvPr>
        <xdr:cNvSpPr>
          <a:spLocks noChangeArrowheads="1"/>
        </xdr:cNvSpPr>
      </xdr:nvSpPr>
      <xdr:spPr bwMode="auto">
        <a:xfrm>
          <a:off x="2612675" y="52123434"/>
          <a:ext cx="3992397" cy="287247"/>
        </a:xfrm>
        <a:prstGeom prst="rect">
          <a:avLst/>
        </a:prstGeom>
        <a:solidFill>
          <a:srgbClr val="CC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19</xdr:col>
      <xdr:colOff>157707</xdr:colOff>
      <xdr:row>309</xdr:row>
      <xdr:rowOff>10074</xdr:rowOff>
    </xdr:from>
    <xdr:to>
      <xdr:col>22</xdr:col>
      <xdr:colOff>203312</xdr:colOff>
      <xdr:row>309</xdr:row>
      <xdr:rowOff>213665</xdr:rowOff>
    </xdr:to>
    <xdr:sp macro="" textlink="">
      <xdr:nvSpPr>
        <xdr:cNvPr id="10" name="Text Box 3">
          <a:extLst>
            <a:ext uri="{FF2B5EF4-FFF2-40B4-BE49-F238E27FC236}">
              <a16:creationId xmlns:a16="http://schemas.microsoft.com/office/drawing/2014/main" id="{00000000-0008-0000-0200-00000A000000}"/>
            </a:ext>
          </a:extLst>
        </xdr:cNvPr>
        <xdr:cNvSpPr txBox="1">
          <a:spLocks noChangeArrowheads="1"/>
        </xdr:cNvSpPr>
      </xdr:nvSpPr>
      <xdr:spPr bwMode="auto">
        <a:xfrm>
          <a:off x="4110582" y="64732449"/>
          <a:ext cx="702830" cy="203591"/>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一部構造</a:t>
          </a:r>
          <a:endParaRPr lang="ja-JP" altLang="en-US"/>
        </a:p>
      </xdr:txBody>
    </xdr:sp>
    <xdr:clientData/>
  </xdr:twoCellAnchor>
  <xdr:twoCellAnchor>
    <xdr:from>
      <xdr:col>25</xdr:col>
      <xdr:colOff>315</xdr:colOff>
      <xdr:row>350</xdr:row>
      <xdr:rowOff>10096</xdr:rowOff>
    </xdr:from>
    <xdr:to>
      <xdr:col>26</xdr:col>
      <xdr:colOff>143869</xdr:colOff>
      <xdr:row>351</xdr:row>
      <xdr:rowOff>0</xdr:rowOff>
    </xdr:to>
    <xdr:sp macro="" textlink="">
      <xdr:nvSpPr>
        <xdr:cNvPr id="11" name="Text Box 4">
          <a:extLst>
            <a:ext uri="{FF2B5EF4-FFF2-40B4-BE49-F238E27FC236}">
              <a16:creationId xmlns:a16="http://schemas.microsoft.com/office/drawing/2014/main" id="{00000000-0008-0000-0200-00000B000000}"/>
            </a:ext>
          </a:extLst>
        </xdr:cNvPr>
        <xdr:cNvSpPr txBox="1">
          <a:spLocks noChangeArrowheads="1"/>
        </xdr:cNvSpPr>
      </xdr:nvSpPr>
      <xdr:spPr bwMode="auto">
        <a:xfrm>
          <a:off x="5267640" y="71066596"/>
          <a:ext cx="362629" cy="218504"/>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Ｐゴシック"/>
              <a:ea typeface="ＭＳ Ｐゴシック"/>
            </a:rPr>
            <a:t>一部</a:t>
          </a:r>
          <a:endParaRPr lang="ja-JP" altLang="en-US" sz="800"/>
        </a:p>
      </xdr:txBody>
    </xdr:sp>
    <xdr:clientData/>
  </xdr:twoCellAnchor>
  <xdr:twoCellAnchor>
    <xdr:from>
      <xdr:col>26</xdr:col>
      <xdr:colOff>75641</xdr:colOff>
      <xdr:row>457</xdr:row>
      <xdr:rowOff>36101</xdr:rowOff>
    </xdr:from>
    <xdr:to>
      <xdr:col>32</xdr:col>
      <xdr:colOff>214983</xdr:colOff>
      <xdr:row>461</xdr:row>
      <xdr:rowOff>181780</xdr:rowOff>
    </xdr:to>
    <xdr:sp macro="" textlink="">
      <xdr:nvSpPr>
        <xdr:cNvPr id="12" name="WordArt 145">
          <a:extLst>
            <a:ext uri="{FF2B5EF4-FFF2-40B4-BE49-F238E27FC236}">
              <a16:creationId xmlns:a16="http://schemas.microsoft.com/office/drawing/2014/main" id="{00000000-0008-0000-0200-00000C000000}"/>
            </a:ext>
          </a:extLst>
        </xdr:cNvPr>
        <xdr:cNvSpPr>
          <a:spLocks noChangeArrowheads="1" noChangeShapeType="1" noTextEdit="1"/>
        </xdr:cNvSpPr>
      </xdr:nvSpPr>
      <xdr:spPr bwMode="auto">
        <a:xfrm>
          <a:off x="5562041" y="87380351"/>
          <a:ext cx="1453792" cy="1050554"/>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(2)</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26</xdr:col>
      <xdr:colOff>75641</xdr:colOff>
      <xdr:row>480</xdr:row>
      <xdr:rowOff>51129</xdr:rowOff>
    </xdr:from>
    <xdr:to>
      <xdr:col>32</xdr:col>
      <xdr:colOff>214983</xdr:colOff>
      <xdr:row>484</xdr:row>
      <xdr:rowOff>196808</xdr:rowOff>
    </xdr:to>
    <xdr:sp macro="" textlink="">
      <xdr:nvSpPr>
        <xdr:cNvPr id="13" name="WordArt 146">
          <a:extLst>
            <a:ext uri="{FF2B5EF4-FFF2-40B4-BE49-F238E27FC236}">
              <a16:creationId xmlns:a16="http://schemas.microsoft.com/office/drawing/2014/main" id="{00000000-0008-0000-0200-00000D000000}"/>
            </a:ext>
          </a:extLst>
        </xdr:cNvPr>
        <xdr:cNvSpPr>
          <a:spLocks noChangeArrowheads="1" noChangeShapeType="1" noTextEdit="1"/>
        </xdr:cNvSpPr>
      </xdr:nvSpPr>
      <xdr:spPr bwMode="auto">
        <a:xfrm>
          <a:off x="5562041" y="92443629"/>
          <a:ext cx="1453792" cy="1050554"/>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(3)</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26</xdr:col>
      <xdr:colOff>75641</xdr:colOff>
      <xdr:row>503</xdr:row>
      <xdr:rowOff>67043</xdr:rowOff>
    </xdr:from>
    <xdr:to>
      <xdr:col>32</xdr:col>
      <xdr:colOff>214983</xdr:colOff>
      <xdr:row>507</xdr:row>
      <xdr:rowOff>212722</xdr:rowOff>
    </xdr:to>
    <xdr:sp macro="" textlink="">
      <xdr:nvSpPr>
        <xdr:cNvPr id="14" name="WordArt 147">
          <a:extLst>
            <a:ext uri="{FF2B5EF4-FFF2-40B4-BE49-F238E27FC236}">
              <a16:creationId xmlns:a16="http://schemas.microsoft.com/office/drawing/2014/main" id="{00000000-0008-0000-0200-00000E000000}"/>
            </a:ext>
          </a:extLst>
        </xdr:cNvPr>
        <xdr:cNvSpPr>
          <a:spLocks noChangeArrowheads="1" noChangeShapeType="1" noTextEdit="1"/>
        </xdr:cNvSpPr>
      </xdr:nvSpPr>
      <xdr:spPr bwMode="auto">
        <a:xfrm>
          <a:off x="5562041" y="97498268"/>
          <a:ext cx="1453792" cy="1050554"/>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(4)</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25</xdr:col>
      <xdr:colOff>76484</xdr:colOff>
      <xdr:row>434</xdr:row>
      <xdr:rowOff>9773</xdr:rowOff>
    </xdr:from>
    <xdr:to>
      <xdr:col>31</xdr:col>
      <xdr:colOff>215826</xdr:colOff>
      <xdr:row>438</xdr:row>
      <xdr:rowOff>154564</xdr:rowOff>
    </xdr:to>
    <xdr:sp macro="" textlink="">
      <xdr:nvSpPr>
        <xdr:cNvPr id="15" name="WordArt 148">
          <a:extLst>
            <a:ext uri="{FF2B5EF4-FFF2-40B4-BE49-F238E27FC236}">
              <a16:creationId xmlns:a16="http://schemas.microsoft.com/office/drawing/2014/main" id="{00000000-0008-0000-0200-00000F000000}"/>
            </a:ext>
          </a:extLst>
        </xdr:cNvPr>
        <xdr:cNvSpPr>
          <a:spLocks noChangeArrowheads="1" noChangeShapeType="1" noTextEdit="1"/>
        </xdr:cNvSpPr>
      </xdr:nvSpPr>
      <xdr:spPr bwMode="auto">
        <a:xfrm>
          <a:off x="5343809" y="82324823"/>
          <a:ext cx="1453792" cy="1059191"/>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(1)</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25</xdr:col>
      <xdr:colOff>62135</xdr:colOff>
      <xdr:row>80</xdr:row>
      <xdr:rowOff>63499</xdr:rowOff>
    </xdr:from>
    <xdr:to>
      <xdr:col>35</xdr:col>
      <xdr:colOff>112479</xdr:colOff>
      <xdr:row>93</xdr:row>
      <xdr:rowOff>217135</xdr:rowOff>
    </xdr:to>
    <xdr:grpSp>
      <xdr:nvGrpSpPr>
        <xdr:cNvPr id="4" name="グループ化 3">
          <a:extLst>
            <a:ext uri="{FF2B5EF4-FFF2-40B4-BE49-F238E27FC236}">
              <a16:creationId xmlns:a16="http://schemas.microsoft.com/office/drawing/2014/main" id="{00000000-0008-0000-0200-000004000000}"/>
            </a:ext>
          </a:extLst>
        </xdr:cNvPr>
        <xdr:cNvGrpSpPr/>
      </xdr:nvGrpSpPr>
      <xdr:grpSpPr>
        <a:xfrm>
          <a:off x="5780310" y="17602199"/>
          <a:ext cx="2333169" cy="3125436"/>
          <a:chOff x="5258552" y="17854083"/>
          <a:chExt cx="2272844" cy="3180470"/>
        </a:xfrm>
      </xdr:grpSpPr>
      <xdr:sp macro="" textlink="">
        <xdr:nvSpPr>
          <xdr:cNvPr id="16" name="AutoShape 157">
            <a:extLst>
              <a:ext uri="{FF2B5EF4-FFF2-40B4-BE49-F238E27FC236}">
                <a16:creationId xmlns:a16="http://schemas.microsoft.com/office/drawing/2014/main" id="{00000000-0008-0000-0200-000010000000}"/>
              </a:ext>
            </a:extLst>
          </xdr:cNvPr>
          <xdr:cNvSpPr>
            <a:spLocks/>
          </xdr:cNvSpPr>
        </xdr:nvSpPr>
        <xdr:spPr bwMode="auto">
          <a:xfrm>
            <a:off x="5258552" y="17854083"/>
            <a:ext cx="442815" cy="3180470"/>
          </a:xfrm>
          <a:prstGeom prst="rightBrace">
            <a:avLst>
              <a:gd name="adj1" fmla="val 56488"/>
              <a:gd name="adj2" fmla="val 50000"/>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7" name="Text Box 158">
            <a:extLst>
              <a:ext uri="{FF2B5EF4-FFF2-40B4-BE49-F238E27FC236}">
                <a16:creationId xmlns:a16="http://schemas.microsoft.com/office/drawing/2014/main" id="{00000000-0008-0000-0200-000011000000}"/>
              </a:ext>
            </a:extLst>
          </xdr:cNvPr>
          <xdr:cNvSpPr txBox="1">
            <a:spLocks noChangeArrowheads="1"/>
          </xdr:cNvSpPr>
        </xdr:nvSpPr>
        <xdr:spPr bwMode="auto">
          <a:xfrm>
            <a:off x="5731256" y="19292388"/>
            <a:ext cx="1800140" cy="349013"/>
          </a:xfrm>
          <a:prstGeom prst="rect">
            <a:avLst/>
          </a:prstGeom>
          <a:noFill/>
          <a:ln>
            <a:noFill/>
          </a:ln>
          <a:effectLst/>
        </xdr:spPr>
        <xdr:txBody>
          <a:bodyPr wrap="none" lIns="18288" tIns="18288" rIns="0" bIns="0" anchor="t" upright="1">
            <a:noAutofit/>
          </a:bodyPr>
          <a:lstStyle/>
          <a:p>
            <a:pPr algn="l" rtl="0">
              <a:lnSpc>
                <a:spcPts val="1300"/>
              </a:lnSpc>
              <a:defRPr sz="1000"/>
            </a:pPr>
            <a:r>
              <a:rPr lang="ja-JP" altLang="en-US" sz="1100" b="0" i="0" u="none" strike="noStrike" baseline="0">
                <a:solidFill>
                  <a:srgbClr val="000000"/>
                </a:solidFill>
                <a:latin typeface="ＭＳ Ｐゴシック"/>
                <a:ea typeface="ＭＳ Ｐゴシック"/>
              </a:rPr>
              <a:t>※当機関へ申請する場合は、</a:t>
            </a:r>
          </a:p>
          <a:p>
            <a:pPr algn="l" rtl="0">
              <a:lnSpc>
                <a:spcPts val="1200"/>
              </a:lnSpc>
              <a:defRPr sz="1000"/>
            </a:pPr>
            <a:r>
              <a:rPr lang="ja-JP" altLang="en-US" sz="1100" b="0" i="0" u="none" strike="noStrike" baseline="0">
                <a:solidFill>
                  <a:srgbClr val="000000"/>
                </a:solidFill>
                <a:latin typeface="ＭＳ Ｐゴシック"/>
                <a:ea typeface="ＭＳ Ｐゴシック"/>
              </a:rPr>
              <a:t>記入不要です。</a:t>
            </a:r>
            <a:endParaRPr lang="ja-JP" altLang="en-US"/>
          </a:p>
        </xdr:txBody>
      </xdr:sp>
    </xdr:grpSp>
    <xdr:clientData/>
  </xdr:twoCellAnchor>
  <xdr:twoCellAnchor>
    <xdr:from>
      <xdr:col>26</xdr:col>
      <xdr:colOff>75641</xdr:colOff>
      <xdr:row>526</xdr:row>
      <xdr:rowOff>87323</xdr:rowOff>
    </xdr:from>
    <xdr:to>
      <xdr:col>32</xdr:col>
      <xdr:colOff>214983</xdr:colOff>
      <xdr:row>531</xdr:row>
      <xdr:rowOff>169</xdr:rowOff>
    </xdr:to>
    <xdr:sp macro="" textlink="">
      <xdr:nvSpPr>
        <xdr:cNvPr id="18" name="WordArt 172">
          <a:extLst>
            <a:ext uri="{FF2B5EF4-FFF2-40B4-BE49-F238E27FC236}">
              <a16:creationId xmlns:a16="http://schemas.microsoft.com/office/drawing/2014/main" id="{00000000-0008-0000-0200-000012000000}"/>
            </a:ext>
          </a:extLst>
        </xdr:cNvPr>
        <xdr:cNvSpPr>
          <a:spLocks noChangeArrowheads="1" noChangeShapeType="1" noTextEdit="1"/>
        </xdr:cNvSpPr>
      </xdr:nvSpPr>
      <xdr:spPr bwMode="auto">
        <a:xfrm>
          <a:off x="5562041" y="102623948"/>
          <a:ext cx="1453792" cy="1046321"/>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(5)</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26</xdr:col>
      <xdr:colOff>75641</xdr:colOff>
      <xdr:row>549</xdr:row>
      <xdr:rowOff>110267</xdr:rowOff>
    </xdr:from>
    <xdr:to>
      <xdr:col>32</xdr:col>
      <xdr:colOff>214983</xdr:colOff>
      <xdr:row>554</xdr:row>
      <xdr:rowOff>23112</xdr:rowOff>
    </xdr:to>
    <xdr:sp macro="" textlink="">
      <xdr:nvSpPr>
        <xdr:cNvPr id="19" name="WordArt 173">
          <a:extLst>
            <a:ext uri="{FF2B5EF4-FFF2-40B4-BE49-F238E27FC236}">
              <a16:creationId xmlns:a16="http://schemas.microsoft.com/office/drawing/2014/main" id="{00000000-0008-0000-0200-000013000000}"/>
            </a:ext>
          </a:extLst>
        </xdr:cNvPr>
        <xdr:cNvSpPr>
          <a:spLocks noChangeArrowheads="1" noChangeShapeType="1" noTextEdit="1"/>
        </xdr:cNvSpPr>
      </xdr:nvSpPr>
      <xdr:spPr bwMode="auto">
        <a:xfrm>
          <a:off x="5562041" y="107723717"/>
          <a:ext cx="1453792" cy="1046320"/>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(6)</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12</xdr:col>
          <xdr:colOff>19050</xdr:colOff>
          <xdr:row>241</xdr:row>
          <xdr:rowOff>19050</xdr:rowOff>
        </xdr:from>
        <xdr:to>
          <xdr:col>13</xdr:col>
          <xdr:colOff>114300</xdr:colOff>
          <xdr:row>242</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0</xdr:colOff>
          <xdr:row>241</xdr:row>
          <xdr:rowOff>19050</xdr:rowOff>
        </xdr:from>
        <xdr:to>
          <xdr:col>20</xdr:col>
          <xdr:colOff>95250</xdr:colOff>
          <xdr:row>242</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0</xdr:colOff>
          <xdr:row>241</xdr:row>
          <xdr:rowOff>19050</xdr:rowOff>
        </xdr:from>
        <xdr:to>
          <xdr:col>25</xdr:col>
          <xdr:colOff>19050</xdr:colOff>
          <xdr:row>242</xdr:row>
          <xdr:rowOff>19050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0</xdr:colOff>
          <xdr:row>241</xdr:row>
          <xdr:rowOff>19050</xdr:rowOff>
        </xdr:from>
        <xdr:to>
          <xdr:col>32</xdr:col>
          <xdr:colOff>95250</xdr:colOff>
          <xdr:row>242</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237</xdr:row>
          <xdr:rowOff>19050</xdr:rowOff>
        </xdr:from>
        <xdr:to>
          <xdr:col>16</xdr:col>
          <xdr:colOff>19050</xdr:colOff>
          <xdr:row>237</xdr:row>
          <xdr:rowOff>209550</xdr:rowOff>
        </xdr:to>
        <xdr:sp macro="" textlink="">
          <xdr:nvSpPr>
            <xdr:cNvPr id="2059" name="Drop Down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238</xdr:row>
          <xdr:rowOff>19050</xdr:rowOff>
        </xdr:from>
        <xdr:to>
          <xdr:col>16</xdr:col>
          <xdr:colOff>19050</xdr:colOff>
          <xdr:row>238</xdr:row>
          <xdr:rowOff>209550</xdr:rowOff>
        </xdr:to>
        <xdr:sp macro="" textlink="">
          <xdr:nvSpPr>
            <xdr:cNvPr id="2060" name="Drop Down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242</xdr:row>
          <xdr:rowOff>19050</xdr:rowOff>
        </xdr:from>
        <xdr:to>
          <xdr:col>13</xdr:col>
          <xdr:colOff>114300</xdr:colOff>
          <xdr:row>243</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0</xdr:colOff>
          <xdr:row>242</xdr:row>
          <xdr:rowOff>19050</xdr:rowOff>
        </xdr:from>
        <xdr:to>
          <xdr:col>20</xdr:col>
          <xdr:colOff>95250</xdr:colOff>
          <xdr:row>243</xdr:row>
          <xdr:rowOff>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2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243</xdr:row>
          <xdr:rowOff>19050</xdr:rowOff>
        </xdr:from>
        <xdr:to>
          <xdr:col>13</xdr:col>
          <xdr:colOff>114300</xdr:colOff>
          <xdr:row>244</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2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xdr:colOff>
          <xdr:row>243</xdr:row>
          <xdr:rowOff>19050</xdr:rowOff>
        </xdr:from>
        <xdr:to>
          <xdr:col>17</xdr:col>
          <xdr:colOff>114300</xdr:colOff>
          <xdr:row>244</xdr:row>
          <xdr:rowOff>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2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0</xdr:colOff>
          <xdr:row>243</xdr:row>
          <xdr:rowOff>19050</xdr:rowOff>
        </xdr:from>
        <xdr:to>
          <xdr:col>22</xdr:col>
          <xdr:colOff>95250</xdr:colOff>
          <xdr:row>244</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2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246</xdr:row>
          <xdr:rowOff>0</xdr:rowOff>
        </xdr:from>
        <xdr:to>
          <xdr:col>21</xdr:col>
          <xdr:colOff>152400</xdr:colOff>
          <xdr:row>246</xdr:row>
          <xdr:rowOff>209550</xdr:rowOff>
        </xdr:to>
        <xdr:sp macro="" textlink="">
          <xdr:nvSpPr>
            <xdr:cNvPr id="2066" name="Drop Down 18" hidden="1">
              <a:extLst>
                <a:ext uri="{63B3BB69-23CF-44E3-9099-C40C66FF867C}">
                  <a14:compatExt spid="_x0000_s2066"/>
                </a:ext>
                <a:ext uri="{FF2B5EF4-FFF2-40B4-BE49-F238E27FC236}">
                  <a16:creationId xmlns:a16="http://schemas.microsoft.com/office/drawing/2014/main" id="{00000000-0008-0000-02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171450</xdr:colOff>
          <xdr:row>257</xdr:row>
          <xdr:rowOff>38100</xdr:rowOff>
        </xdr:from>
        <xdr:to>
          <xdr:col>18</xdr:col>
          <xdr:colOff>57150</xdr:colOff>
          <xdr:row>258</xdr:row>
          <xdr:rowOff>0</xdr:rowOff>
        </xdr:to>
        <xdr:sp macro="" textlink="">
          <xdr:nvSpPr>
            <xdr:cNvPr id="2067" name="Drop Down 19" hidden="1">
              <a:extLst>
                <a:ext uri="{63B3BB69-23CF-44E3-9099-C40C66FF867C}">
                  <a14:compatExt spid="_x0000_s2067"/>
                </a:ext>
                <a:ext uri="{FF2B5EF4-FFF2-40B4-BE49-F238E27FC236}">
                  <a16:creationId xmlns:a16="http://schemas.microsoft.com/office/drawing/2014/main" id="{00000000-0008-0000-0200-00001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171450</xdr:colOff>
          <xdr:row>257</xdr:row>
          <xdr:rowOff>38100</xdr:rowOff>
        </xdr:from>
        <xdr:to>
          <xdr:col>24</xdr:col>
          <xdr:colOff>57150</xdr:colOff>
          <xdr:row>258</xdr:row>
          <xdr:rowOff>0</xdr:rowOff>
        </xdr:to>
        <xdr:sp macro="" textlink="">
          <xdr:nvSpPr>
            <xdr:cNvPr id="2068" name="Drop Down 20" hidden="1">
              <a:extLst>
                <a:ext uri="{63B3BB69-23CF-44E3-9099-C40C66FF867C}">
                  <a14:compatExt spid="_x0000_s2068"/>
                </a:ext>
                <a:ext uri="{FF2B5EF4-FFF2-40B4-BE49-F238E27FC236}">
                  <a16:creationId xmlns:a16="http://schemas.microsoft.com/office/drawing/2014/main" id="{00000000-0008-0000-0200-00001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171450</xdr:colOff>
          <xdr:row>257</xdr:row>
          <xdr:rowOff>38100</xdr:rowOff>
        </xdr:from>
        <xdr:to>
          <xdr:col>30</xdr:col>
          <xdr:colOff>57150</xdr:colOff>
          <xdr:row>258</xdr:row>
          <xdr:rowOff>0</xdr:rowOff>
        </xdr:to>
        <xdr:sp macro="" textlink="">
          <xdr:nvSpPr>
            <xdr:cNvPr id="2069" name="Drop Down 21" hidden="1">
              <a:extLst>
                <a:ext uri="{63B3BB69-23CF-44E3-9099-C40C66FF867C}">
                  <a14:compatExt spid="_x0000_s2069"/>
                </a:ext>
                <a:ext uri="{FF2B5EF4-FFF2-40B4-BE49-F238E27FC236}">
                  <a16:creationId xmlns:a16="http://schemas.microsoft.com/office/drawing/2014/main" id="{00000000-0008-0000-0200-00001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190500</xdr:colOff>
          <xdr:row>257</xdr:row>
          <xdr:rowOff>38100</xdr:rowOff>
        </xdr:from>
        <xdr:to>
          <xdr:col>36</xdr:col>
          <xdr:colOff>76200</xdr:colOff>
          <xdr:row>258</xdr:row>
          <xdr:rowOff>0</xdr:rowOff>
        </xdr:to>
        <xdr:sp macro="" textlink="">
          <xdr:nvSpPr>
            <xdr:cNvPr id="2070" name="Drop Down 22" hidden="1">
              <a:extLst>
                <a:ext uri="{63B3BB69-23CF-44E3-9099-C40C66FF867C}">
                  <a14:compatExt spid="_x0000_s2070"/>
                </a:ext>
                <a:ext uri="{FF2B5EF4-FFF2-40B4-BE49-F238E27FC236}">
                  <a16:creationId xmlns:a16="http://schemas.microsoft.com/office/drawing/2014/main" id="{00000000-0008-0000-0200-00001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269</xdr:row>
          <xdr:rowOff>19050</xdr:rowOff>
        </xdr:from>
        <xdr:to>
          <xdr:col>17</xdr:col>
          <xdr:colOff>171450</xdr:colOff>
          <xdr:row>269</xdr:row>
          <xdr:rowOff>209550</xdr:rowOff>
        </xdr:to>
        <xdr:sp macro="" textlink="">
          <xdr:nvSpPr>
            <xdr:cNvPr id="2071" name="Drop Down 23" hidden="1">
              <a:extLst>
                <a:ext uri="{63B3BB69-23CF-44E3-9099-C40C66FF867C}">
                  <a14:compatExt spid="_x0000_s2071"/>
                </a:ext>
                <a:ext uri="{FF2B5EF4-FFF2-40B4-BE49-F238E27FC236}">
                  <a16:creationId xmlns:a16="http://schemas.microsoft.com/office/drawing/2014/main" id="{00000000-0008-0000-0200-00001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274</xdr:row>
          <xdr:rowOff>38100</xdr:rowOff>
        </xdr:from>
        <xdr:to>
          <xdr:col>12</xdr:col>
          <xdr:colOff>95250</xdr:colOff>
          <xdr:row>275</xdr:row>
          <xdr:rowOff>19050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2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19050</xdr:colOff>
          <xdr:row>274</xdr:row>
          <xdr:rowOff>38100</xdr:rowOff>
        </xdr:from>
        <xdr:to>
          <xdr:col>15</xdr:col>
          <xdr:colOff>95250</xdr:colOff>
          <xdr:row>275</xdr:row>
          <xdr:rowOff>19050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2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274</xdr:row>
          <xdr:rowOff>38100</xdr:rowOff>
        </xdr:from>
        <xdr:to>
          <xdr:col>18</xdr:col>
          <xdr:colOff>95250</xdr:colOff>
          <xdr:row>275</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2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19</xdr:col>
          <xdr:colOff>209550</xdr:colOff>
          <xdr:row>274</xdr:row>
          <xdr:rowOff>19050</xdr:rowOff>
        </xdr:from>
        <xdr:to>
          <xdr:col>21</xdr:col>
          <xdr:colOff>76200</xdr:colOff>
          <xdr:row>275</xdr:row>
          <xdr:rowOff>19050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2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274</xdr:row>
          <xdr:rowOff>38100</xdr:rowOff>
        </xdr:from>
        <xdr:to>
          <xdr:col>24</xdr:col>
          <xdr:colOff>95250</xdr:colOff>
          <xdr:row>275</xdr:row>
          <xdr:rowOff>19050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2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274</xdr:row>
          <xdr:rowOff>38100</xdr:rowOff>
        </xdr:from>
        <xdr:to>
          <xdr:col>28</xdr:col>
          <xdr:colOff>95250</xdr:colOff>
          <xdr:row>275</xdr:row>
          <xdr:rowOff>19050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2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209550</xdr:colOff>
          <xdr:row>274</xdr:row>
          <xdr:rowOff>38100</xdr:rowOff>
        </xdr:from>
        <xdr:to>
          <xdr:col>33</xdr:col>
          <xdr:colOff>57150</xdr:colOff>
          <xdr:row>275</xdr:row>
          <xdr:rowOff>19050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2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309</xdr:row>
          <xdr:rowOff>19050</xdr:rowOff>
        </xdr:from>
        <xdr:to>
          <xdr:col>19</xdr:col>
          <xdr:colOff>38100</xdr:colOff>
          <xdr:row>309</xdr:row>
          <xdr:rowOff>209550</xdr:rowOff>
        </xdr:to>
        <xdr:sp macro="" textlink="">
          <xdr:nvSpPr>
            <xdr:cNvPr id="2079" name="Drop Down 31" hidden="1">
              <a:extLst>
                <a:ext uri="{63B3BB69-23CF-44E3-9099-C40C66FF867C}">
                  <a14:compatExt spid="_x0000_s2079"/>
                </a:ext>
                <a:ext uri="{FF2B5EF4-FFF2-40B4-BE49-F238E27FC236}">
                  <a16:creationId xmlns:a16="http://schemas.microsoft.com/office/drawing/2014/main" id="{00000000-0008-0000-0200-00001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0</xdr:colOff>
          <xdr:row>309</xdr:row>
          <xdr:rowOff>19050</xdr:rowOff>
        </xdr:from>
        <xdr:to>
          <xdr:col>29</xdr:col>
          <xdr:colOff>0</xdr:colOff>
          <xdr:row>309</xdr:row>
          <xdr:rowOff>209550</xdr:rowOff>
        </xdr:to>
        <xdr:sp macro="" textlink="">
          <xdr:nvSpPr>
            <xdr:cNvPr id="2080" name="Drop Down 32" hidden="1">
              <a:extLst>
                <a:ext uri="{63B3BB69-23CF-44E3-9099-C40C66FF867C}">
                  <a14:compatExt spid="_x0000_s2080"/>
                </a:ext>
                <a:ext uri="{FF2B5EF4-FFF2-40B4-BE49-F238E27FC236}">
                  <a16:creationId xmlns:a16="http://schemas.microsoft.com/office/drawing/2014/main" id="{00000000-0008-0000-0200-00002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xdr:colOff>
          <xdr:row>310</xdr:row>
          <xdr:rowOff>0</xdr:rowOff>
        </xdr:from>
        <xdr:to>
          <xdr:col>22</xdr:col>
          <xdr:colOff>95250</xdr:colOff>
          <xdr:row>310</xdr:row>
          <xdr:rowOff>209550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2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19050</xdr:colOff>
          <xdr:row>310</xdr:row>
          <xdr:rowOff>0</xdr:rowOff>
        </xdr:from>
        <xdr:to>
          <xdr:col>25</xdr:col>
          <xdr:colOff>95250</xdr:colOff>
          <xdr:row>310</xdr:row>
          <xdr:rowOff>209550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2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38100</xdr:colOff>
          <xdr:row>311</xdr:row>
          <xdr:rowOff>19050</xdr:rowOff>
        </xdr:from>
        <xdr:to>
          <xdr:col>14</xdr:col>
          <xdr:colOff>133350</xdr:colOff>
          <xdr:row>311</xdr:row>
          <xdr:rowOff>228600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2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xdr:colOff>
          <xdr:row>311</xdr:row>
          <xdr:rowOff>19050</xdr:rowOff>
        </xdr:from>
        <xdr:to>
          <xdr:col>22</xdr:col>
          <xdr:colOff>95250</xdr:colOff>
          <xdr:row>311</xdr:row>
          <xdr:rowOff>228600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2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311</xdr:row>
          <xdr:rowOff>19050</xdr:rowOff>
        </xdr:from>
        <xdr:to>
          <xdr:col>29</xdr:col>
          <xdr:colOff>76200</xdr:colOff>
          <xdr:row>311</xdr:row>
          <xdr:rowOff>228600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2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209550</xdr:colOff>
          <xdr:row>322</xdr:row>
          <xdr:rowOff>19050</xdr:rowOff>
        </xdr:from>
        <xdr:to>
          <xdr:col>17</xdr:col>
          <xdr:colOff>19050</xdr:colOff>
          <xdr:row>322</xdr:row>
          <xdr:rowOff>209550</xdr:rowOff>
        </xdr:to>
        <xdr:sp macro="" textlink="">
          <xdr:nvSpPr>
            <xdr:cNvPr id="2086" name="Drop Down 38" hidden="1">
              <a:extLst>
                <a:ext uri="{63B3BB69-23CF-44E3-9099-C40C66FF867C}">
                  <a14:compatExt spid="_x0000_s2086"/>
                </a:ext>
                <a:ext uri="{FF2B5EF4-FFF2-40B4-BE49-F238E27FC236}">
                  <a16:creationId xmlns:a16="http://schemas.microsoft.com/office/drawing/2014/main" id="{00000000-0008-0000-0200-00002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209550</xdr:colOff>
          <xdr:row>323</xdr:row>
          <xdr:rowOff>19050</xdr:rowOff>
        </xdr:from>
        <xdr:to>
          <xdr:col>17</xdr:col>
          <xdr:colOff>19050</xdr:colOff>
          <xdr:row>323</xdr:row>
          <xdr:rowOff>209550</xdr:rowOff>
        </xdr:to>
        <xdr:sp macro="" textlink="">
          <xdr:nvSpPr>
            <xdr:cNvPr id="2087" name="Drop Down 39" hidden="1">
              <a:extLst>
                <a:ext uri="{63B3BB69-23CF-44E3-9099-C40C66FF867C}">
                  <a14:compatExt spid="_x0000_s2087"/>
                </a:ext>
                <a:ext uri="{FF2B5EF4-FFF2-40B4-BE49-F238E27FC236}">
                  <a16:creationId xmlns:a16="http://schemas.microsoft.com/office/drawing/2014/main" id="{00000000-0008-0000-0200-00002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209550</xdr:colOff>
          <xdr:row>324</xdr:row>
          <xdr:rowOff>19050</xdr:rowOff>
        </xdr:from>
        <xdr:to>
          <xdr:col>17</xdr:col>
          <xdr:colOff>19050</xdr:colOff>
          <xdr:row>324</xdr:row>
          <xdr:rowOff>209550</xdr:rowOff>
        </xdr:to>
        <xdr:sp macro="" textlink="">
          <xdr:nvSpPr>
            <xdr:cNvPr id="2088" name="Drop Down 40" hidden="1">
              <a:extLst>
                <a:ext uri="{63B3BB69-23CF-44E3-9099-C40C66FF867C}">
                  <a14:compatExt spid="_x0000_s2088"/>
                </a:ext>
                <a:ext uri="{FF2B5EF4-FFF2-40B4-BE49-F238E27FC236}">
                  <a16:creationId xmlns:a16="http://schemas.microsoft.com/office/drawing/2014/main" id="{00000000-0008-0000-0200-00002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209550</xdr:colOff>
          <xdr:row>322</xdr:row>
          <xdr:rowOff>19050</xdr:rowOff>
        </xdr:from>
        <xdr:to>
          <xdr:col>35</xdr:col>
          <xdr:colOff>0</xdr:colOff>
          <xdr:row>322</xdr:row>
          <xdr:rowOff>209550</xdr:rowOff>
        </xdr:to>
        <xdr:sp macro="" textlink="">
          <xdr:nvSpPr>
            <xdr:cNvPr id="2089" name="Drop Down 41" hidden="1">
              <a:extLst>
                <a:ext uri="{63B3BB69-23CF-44E3-9099-C40C66FF867C}">
                  <a14:compatExt spid="_x0000_s2089"/>
                </a:ext>
                <a:ext uri="{FF2B5EF4-FFF2-40B4-BE49-F238E27FC236}">
                  <a16:creationId xmlns:a16="http://schemas.microsoft.com/office/drawing/2014/main" id="{00000000-0008-0000-0200-00002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209550</xdr:colOff>
          <xdr:row>323</xdr:row>
          <xdr:rowOff>19050</xdr:rowOff>
        </xdr:from>
        <xdr:to>
          <xdr:col>35</xdr:col>
          <xdr:colOff>0</xdr:colOff>
          <xdr:row>323</xdr:row>
          <xdr:rowOff>209550</xdr:rowOff>
        </xdr:to>
        <xdr:sp macro="" textlink="">
          <xdr:nvSpPr>
            <xdr:cNvPr id="2090" name="Drop Down 42" hidden="1">
              <a:extLst>
                <a:ext uri="{63B3BB69-23CF-44E3-9099-C40C66FF867C}">
                  <a14:compatExt spid="_x0000_s2090"/>
                </a:ext>
                <a:ext uri="{FF2B5EF4-FFF2-40B4-BE49-F238E27FC236}">
                  <a16:creationId xmlns:a16="http://schemas.microsoft.com/office/drawing/2014/main" id="{00000000-0008-0000-0200-00002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209550</xdr:colOff>
          <xdr:row>324</xdr:row>
          <xdr:rowOff>19050</xdr:rowOff>
        </xdr:from>
        <xdr:to>
          <xdr:col>35</xdr:col>
          <xdr:colOff>0</xdr:colOff>
          <xdr:row>324</xdr:row>
          <xdr:rowOff>209550</xdr:rowOff>
        </xdr:to>
        <xdr:sp macro="" textlink="">
          <xdr:nvSpPr>
            <xdr:cNvPr id="2091" name="Drop Down 43" hidden="1">
              <a:extLst>
                <a:ext uri="{63B3BB69-23CF-44E3-9099-C40C66FF867C}">
                  <a14:compatExt spid="_x0000_s2091"/>
                </a:ext>
                <a:ext uri="{FF2B5EF4-FFF2-40B4-BE49-F238E27FC236}">
                  <a16:creationId xmlns:a16="http://schemas.microsoft.com/office/drawing/2014/main" id="{00000000-0008-0000-0200-00002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344</xdr:row>
          <xdr:rowOff>19050</xdr:rowOff>
        </xdr:from>
        <xdr:to>
          <xdr:col>17</xdr:col>
          <xdr:colOff>19050</xdr:colOff>
          <xdr:row>344</xdr:row>
          <xdr:rowOff>209550</xdr:rowOff>
        </xdr:to>
        <xdr:sp macro="" textlink="">
          <xdr:nvSpPr>
            <xdr:cNvPr id="2092" name="Drp118" hidden="1">
              <a:extLst>
                <a:ext uri="{63B3BB69-23CF-44E3-9099-C40C66FF867C}">
                  <a14:compatExt spid="_x0000_s2092"/>
                </a:ext>
                <a:ext uri="{FF2B5EF4-FFF2-40B4-BE49-F238E27FC236}">
                  <a16:creationId xmlns:a16="http://schemas.microsoft.com/office/drawing/2014/main" id="{00000000-0008-0000-0200-00002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345</xdr:row>
          <xdr:rowOff>19050</xdr:rowOff>
        </xdr:from>
        <xdr:to>
          <xdr:col>17</xdr:col>
          <xdr:colOff>19050</xdr:colOff>
          <xdr:row>345</xdr:row>
          <xdr:rowOff>209550</xdr:rowOff>
        </xdr:to>
        <xdr:sp macro="" textlink="">
          <xdr:nvSpPr>
            <xdr:cNvPr id="2093" name="Drop Down 45" hidden="1">
              <a:extLst>
                <a:ext uri="{63B3BB69-23CF-44E3-9099-C40C66FF867C}">
                  <a14:compatExt spid="_x0000_s2093"/>
                </a:ext>
                <a:ext uri="{FF2B5EF4-FFF2-40B4-BE49-F238E27FC236}">
                  <a16:creationId xmlns:a16="http://schemas.microsoft.com/office/drawing/2014/main" id="{00000000-0008-0000-0200-00002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346</xdr:row>
          <xdr:rowOff>19050</xdr:rowOff>
        </xdr:from>
        <xdr:to>
          <xdr:col>17</xdr:col>
          <xdr:colOff>19050</xdr:colOff>
          <xdr:row>346</xdr:row>
          <xdr:rowOff>209550</xdr:rowOff>
        </xdr:to>
        <xdr:sp macro="" textlink="">
          <xdr:nvSpPr>
            <xdr:cNvPr id="2094" name="Drop Down 46" hidden="1">
              <a:extLst>
                <a:ext uri="{63B3BB69-23CF-44E3-9099-C40C66FF867C}">
                  <a14:compatExt spid="_x0000_s2094"/>
                </a:ext>
                <a:ext uri="{FF2B5EF4-FFF2-40B4-BE49-F238E27FC236}">
                  <a16:creationId xmlns:a16="http://schemas.microsoft.com/office/drawing/2014/main" id="{00000000-0008-0000-0200-00002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348</xdr:row>
          <xdr:rowOff>19050</xdr:rowOff>
        </xdr:from>
        <xdr:to>
          <xdr:col>13</xdr:col>
          <xdr:colOff>95250</xdr:colOff>
          <xdr:row>349</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2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348</xdr:row>
          <xdr:rowOff>19050</xdr:rowOff>
        </xdr:from>
        <xdr:to>
          <xdr:col>16</xdr:col>
          <xdr:colOff>95250</xdr:colOff>
          <xdr:row>349</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2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348</xdr:row>
          <xdr:rowOff>19050</xdr:rowOff>
        </xdr:from>
        <xdr:to>
          <xdr:col>19</xdr:col>
          <xdr:colOff>95250</xdr:colOff>
          <xdr:row>349</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2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209550</xdr:colOff>
          <xdr:row>348</xdr:row>
          <xdr:rowOff>0</xdr:rowOff>
        </xdr:from>
        <xdr:to>
          <xdr:col>22</xdr:col>
          <xdr:colOff>76200</xdr:colOff>
          <xdr:row>349</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2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24</xdr:col>
          <xdr:colOff>0</xdr:colOff>
          <xdr:row>348</xdr:row>
          <xdr:rowOff>19050</xdr:rowOff>
        </xdr:from>
        <xdr:to>
          <xdr:col>25</xdr:col>
          <xdr:colOff>95250</xdr:colOff>
          <xdr:row>349</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2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28</xdr:col>
          <xdr:colOff>0</xdr:colOff>
          <xdr:row>348</xdr:row>
          <xdr:rowOff>19050</xdr:rowOff>
        </xdr:from>
        <xdr:to>
          <xdr:col>29</xdr:col>
          <xdr:colOff>95250</xdr:colOff>
          <xdr:row>349</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2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209550</xdr:colOff>
          <xdr:row>348</xdr:row>
          <xdr:rowOff>19050</xdr:rowOff>
        </xdr:from>
        <xdr:to>
          <xdr:col>34</xdr:col>
          <xdr:colOff>57150</xdr:colOff>
          <xdr:row>349</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2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350</xdr:row>
          <xdr:rowOff>19050</xdr:rowOff>
        </xdr:from>
        <xdr:to>
          <xdr:col>22</xdr:col>
          <xdr:colOff>209550</xdr:colOff>
          <xdr:row>350</xdr:row>
          <xdr:rowOff>209550</xdr:rowOff>
        </xdr:to>
        <xdr:sp macro="" textlink="">
          <xdr:nvSpPr>
            <xdr:cNvPr id="2102" name="Drop Down 54" hidden="1">
              <a:extLst>
                <a:ext uri="{63B3BB69-23CF-44E3-9099-C40C66FF867C}">
                  <a14:compatExt spid="_x0000_s2102"/>
                </a:ext>
                <a:ext uri="{FF2B5EF4-FFF2-40B4-BE49-F238E27FC236}">
                  <a16:creationId xmlns:a16="http://schemas.microsoft.com/office/drawing/2014/main" id="{00000000-0008-0000-0200-00003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27</xdr:col>
          <xdr:colOff>0</xdr:colOff>
          <xdr:row>350</xdr:row>
          <xdr:rowOff>19050</xdr:rowOff>
        </xdr:from>
        <xdr:to>
          <xdr:col>36</xdr:col>
          <xdr:colOff>190500</xdr:colOff>
          <xdr:row>350</xdr:row>
          <xdr:rowOff>209550</xdr:rowOff>
        </xdr:to>
        <xdr:sp macro="" textlink="">
          <xdr:nvSpPr>
            <xdr:cNvPr id="2103" name="Drop Down 55" hidden="1">
              <a:extLst>
                <a:ext uri="{63B3BB69-23CF-44E3-9099-C40C66FF867C}">
                  <a14:compatExt spid="_x0000_s2103"/>
                </a:ext>
                <a:ext uri="{FF2B5EF4-FFF2-40B4-BE49-F238E27FC236}">
                  <a16:creationId xmlns:a16="http://schemas.microsoft.com/office/drawing/2014/main" id="{00000000-0008-0000-0200-00003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376</xdr:row>
          <xdr:rowOff>0</xdr:rowOff>
        </xdr:from>
        <xdr:to>
          <xdr:col>16</xdr:col>
          <xdr:colOff>19050</xdr:colOff>
          <xdr:row>376</xdr:row>
          <xdr:rowOff>190500</xdr:rowOff>
        </xdr:to>
        <xdr:sp macro="" textlink="">
          <xdr:nvSpPr>
            <xdr:cNvPr id="2105" name="Drop Down 57" hidden="1">
              <a:extLst>
                <a:ext uri="{63B3BB69-23CF-44E3-9099-C40C66FF867C}">
                  <a14:compatExt spid="_x0000_s2105"/>
                </a:ext>
                <a:ext uri="{FF2B5EF4-FFF2-40B4-BE49-F238E27FC236}">
                  <a16:creationId xmlns:a16="http://schemas.microsoft.com/office/drawing/2014/main" id="{00000000-0008-0000-0200-00003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377</xdr:row>
          <xdr:rowOff>0</xdr:rowOff>
        </xdr:from>
        <xdr:to>
          <xdr:col>16</xdr:col>
          <xdr:colOff>19050</xdr:colOff>
          <xdr:row>377</xdr:row>
          <xdr:rowOff>190500</xdr:rowOff>
        </xdr:to>
        <xdr:sp macro="" textlink="">
          <xdr:nvSpPr>
            <xdr:cNvPr id="2106" name="Drop Down 58" hidden="1">
              <a:extLst>
                <a:ext uri="{63B3BB69-23CF-44E3-9099-C40C66FF867C}">
                  <a14:compatExt spid="_x0000_s2106"/>
                </a:ext>
                <a:ext uri="{FF2B5EF4-FFF2-40B4-BE49-F238E27FC236}">
                  <a16:creationId xmlns:a16="http://schemas.microsoft.com/office/drawing/2014/main" id="{00000000-0008-0000-0200-00003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378</xdr:row>
          <xdr:rowOff>0</xdr:rowOff>
        </xdr:from>
        <xdr:to>
          <xdr:col>16</xdr:col>
          <xdr:colOff>19050</xdr:colOff>
          <xdr:row>378</xdr:row>
          <xdr:rowOff>209550</xdr:rowOff>
        </xdr:to>
        <xdr:sp macro="" textlink="">
          <xdr:nvSpPr>
            <xdr:cNvPr id="2107" name="Drop Down 59" hidden="1">
              <a:extLst>
                <a:ext uri="{63B3BB69-23CF-44E3-9099-C40C66FF867C}">
                  <a14:compatExt spid="_x0000_s2107"/>
                </a:ext>
                <a:ext uri="{FF2B5EF4-FFF2-40B4-BE49-F238E27FC236}">
                  <a16:creationId xmlns:a16="http://schemas.microsoft.com/office/drawing/2014/main" id="{00000000-0008-0000-0200-00003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379</xdr:row>
          <xdr:rowOff>0</xdr:rowOff>
        </xdr:from>
        <xdr:to>
          <xdr:col>16</xdr:col>
          <xdr:colOff>19050</xdr:colOff>
          <xdr:row>379</xdr:row>
          <xdr:rowOff>209550</xdr:rowOff>
        </xdr:to>
        <xdr:sp macro="" textlink="">
          <xdr:nvSpPr>
            <xdr:cNvPr id="2108" name="Drop Down 60" hidden="1">
              <a:extLst>
                <a:ext uri="{63B3BB69-23CF-44E3-9099-C40C66FF867C}">
                  <a14:compatExt spid="_x0000_s2108"/>
                </a:ext>
                <a:ext uri="{FF2B5EF4-FFF2-40B4-BE49-F238E27FC236}">
                  <a16:creationId xmlns:a16="http://schemas.microsoft.com/office/drawing/2014/main" id="{00000000-0008-0000-0200-00003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307</xdr:row>
          <xdr:rowOff>38100</xdr:rowOff>
        </xdr:from>
        <xdr:to>
          <xdr:col>17</xdr:col>
          <xdr:colOff>19050</xdr:colOff>
          <xdr:row>307</xdr:row>
          <xdr:rowOff>228600</xdr:rowOff>
        </xdr:to>
        <xdr:sp macro="" textlink="">
          <xdr:nvSpPr>
            <xdr:cNvPr id="2109" name="Drop Down 61" hidden="1">
              <a:extLst>
                <a:ext uri="{63B3BB69-23CF-44E3-9099-C40C66FF867C}">
                  <a14:compatExt spid="_x0000_s2109"/>
                </a:ext>
                <a:ext uri="{FF2B5EF4-FFF2-40B4-BE49-F238E27FC236}">
                  <a16:creationId xmlns:a16="http://schemas.microsoft.com/office/drawing/2014/main" id="{00000000-0008-0000-0200-00003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307</xdr:row>
          <xdr:rowOff>38100</xdr:rowOff>
        </xdr:from>
        <xdr:to>
          <xdr:col>24</xdr:col>
          <xdr:colOff>19050</xdr:colOff>
          <xdr:row>307</xdr:row>
          <xdr:rowOff>228600</xdr:rowOff>
        </xdr:to>
        <xdr:sp macro="" textlink="">
          <xdr:nvSpPr>
            <xdr:cNvPr id="2110" name="Drop Down 62" hidden="1">
              <a:extLst>
                <a:ext uri="{63B3BB69-23CF-44E3-9099-C40C66FF867C}">
                  <a14:compatExt spid="_x0000_s2110"/>
                </a:ext>
                <a:ext uri="{FF2B5EF4-FFF2-40B4-BE49-F238E27FC236}">
                  <a16:creationId xmlns:a16="http://schemas.microsoft.com/office/drawing/2014/main" id="{00000000-0008-0000-0200-00003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308</xdr:row>
          <xdr:rowOff>19050</xdr:rowOff>
        </xdr:from>
        <xdr:to>
          <xdr:col>17</xdr:col>
          <xdr:colOff>19050</xdr:colOff>
          <xdr:row>308</xdr:row>
          <xdr:rowOff>209550</xdr:rowOff>
        </xdr:to>
        <xdr:sp macro="" textlink="">
          <xdr:nvSpPr>
            <xdr:cNvPr id="2111" name="Drop Down 63" hidden="1">
              <a:extLst>
                <a:ext uri="{63B3BB69-23CF-44E3-9099-C40C66FF867C}">
                  <a14:compatExt spid="_x0000_s2111"/>
                </a:ext>
                <a:ext uri="{FF2B5EF4-FFF2-40B4-BE49-F238E27FC236}">
                  <a16:creationId xmlns:a16="http://schemas.microsoft.com/office/drawing/2014/main" id="{00000000-0008-0000-0200-00003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0</xdr:colOff>
          <xdr:row>308</xdr:row>
          <xdr:rowOff>19050</xdr:rowOff>
        </xdr:from>
        <xdr:to>
          <xdr:col>24</xdr:col>
          <xdr:colOff>19050</xdr:colOff>
          <xdr:row>308</xdr:row>
          <xdr:rowOff>209550</xdr:rowOff>
        </xdr:to>
        <xdr:sp macro="" textlink="">
          <xdr:nvSpPr>
            <xdr:cNvPr id="2112" name="Drop Down 64" hidden="1">
              <a:extLst>
                <a:ext uri="{63B3BB69-23CF-44E3-9099-C40C66FF867C}">
                  <a14:compatExt spid="_x0000_s2112"/>
                </a:ext>
                <a:ext uri="{FF2B5EF4-FFF2-40B4-BE49-F238E27FC236}">
                  <a16:creationId xmlns:a16="http://schemas.microsoft.com/office/drawing/2014/main" id="{00000000-0008-0000-0200-00004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388</xdr:row>
          <xdr:rowOff>0</xdr:rowOff>
        </xdr:from>
        <xdr:to>
          <xdr:col>30</xdr:col>
          <xdr:colOff>95250</xdr:colOff>
          <xdr:row>388</xdr:row>
          <xdr:rowOff>228600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2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0</xdr:colOff>
          <xdr:row>388</xdr:row>
          <xdr:rowOff>0</xdr:rowOff>
        </xdr:from>
        <xdr:to>
          <xdr:col>33</xdr:col>
          <xdr:colOff>76200</xdr:colOff>
          <xdr:row>388</xdr:row>
          <xdr:rowOff>228600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2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411</xdr:row>
          <xdr:rowOff>0</xdr:rowOff>
        </xdr:from>
        <xdr:to>
          <xdr:col>16</xdr:col>
          <xdr:colOff>19050</xdr:colOff>
          <xdr:row>411</xdr:row>
          <xdr:rowOff>190500</xdr:rowOff>
        </xdr:to>
        <xdr:sp macro="" textlink="">
          <xdr:nvSpPr>
            <xdr:cNvPr id="2115" name="Drop Down 67" hidden="1">
              <a:extLst>
                <a:ext uri="{63B3BB69-23CF-44E3-9099-C40C66FF867C}">
                  <a14:compatExt spid="_x0000_s2115"/>
                </a:ext>
                <a:ext uri="{FF2B5EF4-FFF2-40B4-BE49-F238E27FC236}">
                  <a16:creationId xmlns:a16="http://schemas.microsoft.com/office/drawing/2014/main" id="{00000000-0008-0000-0200-00004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412</xdr:row>
          <xdr:rowOff>0</xdr:rowOff>
        </xdr:from>
        <xdr:to>
          <xdr:col>16</xdr:col>
          <xdr:colOff>19050</xdr:colOff>
          <xdr:row>412</xdr:row>
          <xdr:rowOff>190500</xdr:rowOff>
        </xdr:to>
        <xdr:sp macro="" textlink="">
          <xdr:nvSpPr>
            <xdr:cNvPr id="2116" name="Drop Down 68" hidden="1">
              <a:extLst>
                <a:ext uri="{63B3BB69-23CF-44E3-9099-C40C66FF867C}">
                  <a14:compatExt spid="_x0000_s2116"/>
                </a:ext>
                <a:ext uri="{FF2B5EF4-FFF2-40B4-BE49-F238E27FC236}">
                  <a16:creationId xmlns:a16="http://schemas.microsoft.com/office/drawing/2014/main" id="{00000000-0008-0000-0200-00004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413</xdr:row>
          <xdr:rowOff>0</xdr:rowOff>
        </xdr:from>
        <xdr:to>
          <xdr:col>16</xdr:col>
          <xdr:colOff>19050</xdr:colOff>
          <xdr:row>413</xdr:row>
          <xdr:rowOff>190500</xdr:rowOff>
        </xdr:to>
        <xdr:sp macro="" textlink="">
          <xdr:nvSpPr>
            <xdr:cNvPr id="2117" name="Drop Down 69" hidden="1">
              <a:extLst>
                <a:ext uri="{63B3BB69-23CF-44E3-9099-C40C66FF867C}">
                  <a14:compatExt spid="_x0000_s2117"/>
                </a:ext>
                <a:ext uri="{FF2B5EF4-FFF2-40B4-BE49-F238E27FC236}">
                  <a16:creationId xmlns:a16="http://schemas.microsoft.com/office/drawing/2014/main" id="{00000000-0008-0000-0200-00004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414</xdr:row>
          <xdr:rowOff>0</xdr:rowOff>
        </xdr:from>
        <xdr:to>
          <xdr:col>16</xdr:col>
          <xdr:colOff>19050</xdr:colOff>
          <xdr:row>414</xdr:row>
          <xdr:rowOff>190500</xdr:rowOff>
        </xdr:to>
        <xdr:sp macro="" textlink="">
          <xdr:nvSpPr>
            <xdr:cNvPr id="2118" name="Drop Down 70" hidden="1">
              <a:extLst>
                <a:ext uri="{63B3BB69-23CF-44E3-9099-C40C66FF867C}">
                  <a14:compatExt spid="_x0000_s2118"/>
                </a:ext>
                <a:ext uri="{FF2B5EF4-FFF2-40B4-BE49-F238E27FC236}">
                  <a16:creationId xmlns:a16="http://schemas.microsoft.com/office/drawing/2014/main" id="{00000000-0008-0000-0200-00004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426</xdr:row>
          <xdr:rowOff>19050</xdr:rowOff>
        </xdr:from>
        <xdr:to>
          <xdr:col>17</xdr:col>
          <xdr:colOff>19050</xdr:colOff>
          <xdr:row>426</xdr:row>
          <xdr:rowOff>209550</xdr:rowOff>
        </xdr:to>
        <xdr:sp macro="" textlink="">
          <xdr:nvSpPr>
            <xdr:cNvPr id="2119" name="Drop Down 71" hidden="1">
              <a:extLst>
                <a:ext uri="{63B3BB69-23CF-44E3-9099-C40C66FF867C}">
                  <a14:compatExt spid="_x0000_s2119"/>
                </a:ext>
                <a:ext uri="{FF2B5EF4-FFF2-40B4-BE49-F238E27FC236}">
                  <a16:creationId xmlns:a16="http://schemas.microsoft.com/office/drawing/2014/main" id="{00000000-0008-0000-02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444</xdr:row>
          <xdr:rowOff>0</xdr:rowOff>
        </xdr:from>
        <xdr:to>
          <xdr:col>18</xdr:col>
          <xdr:colOff>19050</xdr:colOff>
          <xdr:row>444</xdr:row>
          <xdr:rowOff>209550</xdr:rowOff>
        </xdr:to>
        <xdr:sp macro="" textlink="">
          <xdr:nvSpPr>
            <xdr:cNvPr id="2120" name="Drop Down 72" hidden="1">
              <a:extLst>
                <a:ext uri="{63B3BB69-23CF-44E3-9099-C40C66FF867C}">
                  <a14:compatExt spid="_x0000_s2120"/>
                </a:ext>
                <a:ext uri="{FF2B5EF4-FFF2-40B4-BE49-F238E27FC236}">
                  <a16:creationId xmlns:a16="http://schemas.microsoft.com/office/drawing/2014/main" id="{00000000-0008-0000-0200-00004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445</xdr:row>
          <xdr:rowOff>0</xdr:rowOff>
        </xdr:from>
        <xdr:to>
          <xdr:col>18</xdr:col>
          <xdr:colOff>19050</xdr:colOff>
          <xdr:row>445</xdr:row>
          <xdr:rowOff>209550</xdr:rowOff>
        </xdr:to>
        <xdr:sp macro="" textlink="">
          <xdr:nvSpPr>
            <xdr:cNvPr id="2121" name="Drop Down 73" hidden="1">
              <a:extLst>
                <a:ext uri="{63B3BB69-23CF-44E3-9099-C40C66FF867C}">
                  <a14:compatExt spid="_x0000_s2121"/>
                </a:ext>
                <a:ext uri="{FF2B5EF4-FFF2-40B4-BE49-F238E27FC236}">
                  <a16:creationId xmlns:a16="http://schemas.microsoft.com/office/drawing/2014/main" id="{00000000-0008-0000-0200-00004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446</xdr:row>
          <xdr:rowOff>0</xdr:rowOff>
        </xdr:from>
        <xdr:to>
          <xdr:col>18</xdr:col>
          <xdr:colOff>19050</xdr:colOff>
          <xdr:row>446</xdr:row>
          <xdr:rowOff>209550</xdr:rowOff>
        </xdr:to>
        <xdr:sp macro="" textlink="">
          <xdr:nvSpPr>
            <xdr:cNvPr id="2122" name="Drop Down 74" hidden="1">
              <a:extLst>
                <a:ext uri="{63B3BB69-23CF-44E3-9099-C40C66FF867C}">
                  <a14:compatExt spid="_x0000_s2122"/>
                </a:ext>
                <a:ext uri="{FF2B5EF4-FFF2-40B4-BE49-F238E27FC236}">
                  <a16:creationId xmlns:a16="http://schemas.microsoft.com/office/drawing/2014/main" id="{00000000-0008-0000-0200-00004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447</xdr:row>
          <xdr:rowOff>0</xdr:rowOff>
        </xdr:from>
        <xdr:to>
          <xdr:col>18</xdr:col>
          <xdr:colOff>19050</xdr:colOff>
          <xdr:row>447</xdr:row>
          <xdr:rowOff>209550</xdr:rowOff>
        </xdr:to>
        <xdr:sp macro="" textlink="">
          <xdr:nvSpPr>
            <xdr:cNvPr id="2123" name="Drop Down 75" hidden="1">
              <a:extLst>
                <a:ext uri="{63B3BB69-23CF-44E3-9099-C40C66FF867C}">
                  <a14:compatExt spid="_x0000_s2123"/>
                </a:ext>
                <a:ext uri="{FF2B5EF4-FFF2-40B4-BE49-F238E27FC236}">
                  <a16:creationId xmlns:a16="http://schemas.microsoft.com/office/drawing/2014/main" id="{00000000-0008-0000-0200-00004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448</xdr:row>
          <xdr:rowOff>19050</xdr:rowOff>
        </xdr:from>
        <xdr:to>
          <xdr:col>18</xdr:col>
          <xdr:colOff>19050</xdr:colOff>
          <xdr:row>448</xdr:row>
          <xdr:rowOff>209550</xdr:rowOff>
        </xdr:to>
        <xdr:sp macro="" textlink="">
          <xdr:nvSpPr>
            <xdr:cNvPr id="2124" name="Drop Down 76" hidden="1">
              <a:extLst>
                <a:ext uri="{63B3BB69-23CF-44E3-9099-C40C66FF867C}">
                  <a14:compatExt spid="_x0000_s2124"/>
                </a:ext>
                <a:ext uri="{FF2B5EF4-FFF2-40B4-BE49-F238E27FC236}">
                  <a16:creationId xmlns:a16="http://schemas.microsoft.com/office/drawing/2014/main" id="{00000000-0008-0000-0200-00004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449</xdr:row>
          <xdr:rowOff>19050</xdr:rowOff>
        </xdr:from>
        <xdr:to>
          <xdr:col>18</xdr:col>
          <xdr:colOff>19050</xdr:colOff>
          <xdr:row>449</xdr:row>
          <xdr:rowOff>209550</xdr:rowOff>
        </xdr:to>
        <xdr:sp macro="" textlink="">
          <xdr:nvSpPr>
            <xdr:cNvPr id="2125" name="Drop Down 77" hidden="1">
              <a:extLst>
                <a:ext uri="{63B3BB69-23CF-44E3-9099-C40C66FF867C}">
                  <a14:compatExt spid="_x0000_s2125"/>
                </a:ext>
                <a:ext uri="{FF2B5EF4-FFF2-40B4-BE49-F238E27FC236}">
                  <a16:creationId xmlns:a16="http://schemas.microsoft.com/office/drawing/2014/main" id="{00000000-0008-0000-02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467</xdr:row>
          <xdr:rowOff>0</xdr:rowOff>
        </xdr:from>
        <xdr:to>
          <xdr:col>18</xdr:col>
          <xdr:colOff>19050</xdr:colOff>
          <xdr:row>467</xdr:row>
          <xdr:rowOff>209550</xdr:rowOff>
        </xdr:to>
        <xdr:sp macro="" textlink="">
          <xdr:nvSpPr>
            <xdr:cNvPr id="2126" name="Drop Down 78" hidden="1">
              <a:extLst>
                <a:ext uri="{63B3BB69-23CF-44E3-9099-C40C66FF867C}">
                  <a14:compatExt spid="_x0000_s2126"/>
                </a:ext>
                <a:ext uri="{FF2B5EF4-FFF2-40B4-BE49-F238E27FC236}">
                  <a16:creationId xmlns:a16="http://schemas.microsoft.com/office/drawing/2014/main" id="{00000000-0008-0000-0200-00004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468</xdr:row>
          <xdr:rowOff>0</xdr:rowOff>
        </xdr:from>
        <xdr:to>
          <xdr:col>18</xdr:col>
          <xdr:colOff>19050</xdr:colOff>
          <xdr:row>468</xdr:row>
          <xdr:rowOff>209550</xdr:rowOff>
        </xdr:to>
        <xdr:sp macro="" textlink="">
          <xdr:nvSpPr>
            <xdr:cNvPr id="2127" name="Drop Down 79" hidden="1">
              <a:extLst>
                <a:ext uri="{63B3BB69-23CF-44E3-9099-C40C66FF867C}">
                  <a14:compatExt spid="_x0000_s2127"/>
                </a:ext>
                <a:ext uri="{FF2B5EF4-FFF2-40B4-BE49-F238E27FC236}">
                  <a16:creationId xmlns:a16="http://schemas.microsoft.com/office/drawing/2014/main" id="{00000000-0008-0000-0200-00004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469</xdr:row>
          <xdr:rowOff>0</xdr:rowOff>
        </xdr:from>
        <xdr:to>
          <xdr:col>18</xdr:col>
          <xdr:colOff>19050</xdr:colOff>
          <xdr:row>469</xdr:row>
          <xdr:rowOff>209550</xdr:rowOff>
        </xdr:to>
        <xdr:sp macro="" textlink="">
          <xdr:nvSpPr>
            <xdr:cNvPr id="2128" name="Drop Down 80" hidden="1">
              <a:extLst>
                <a:ext uri="{63B3BB69-23CF-44E3-9099-C40C66FF867C}">
                  <a14:compatExt spid="_x0000_s2128"/>
                </a:ext>
                <a:ext uri="{FF2B5EF4-FFF2-40B4-BE49-F238E27FC236}">
                  <a16:creationId xmlns:a16="http://schemas.microsoft.com/office/drawing/2014/main" id="{00000000-0008-0000-0200-00005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470</xdr:row>
          <xdr:rowOff>0</xdr:rowOff>
        </xdr:from>
        <xdr:to>
          <xdr:col>18</xdr:col>
          <xdr:colOff>19050</xdr:colOff>
          <xdr:row>470</xdr:row>
          <xdr:rowOff>209550</xdr:rowOff>
        </xdr:to>
        <xdr:sp macro="" textlink="">
          <xdr:nvSpPr>
            <xdr:cNvPr id="2129" name="Drop Down 81" hidden="1">
              <a:extLst>
                <a:ext uri="{63B3BB69-23CF-44E3-9099-C40C66FF867C}">
                  <a14:compatExt spid="_x0000_s2129"/>
                </a:ext>
                <a:ext uri="{FF2B5EF4-FFF2-40B4-BE49-F238E27FC236}">
                  <a16:creationId xmlns:a16="http://schemas.microsoft.com/office/drawing/2014/main" id="{00000000-0008-0000-0200-00005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471</xdr:row>
          <xdr:rowOff>0</xdr:rowOff>
        </xdr:from>
        <xdr:to>
          <xdr:col>18</xdr:col>
          <xdr:colOff>19050</xdr:colOff>
          <xdr:row>471</xdr:row>
          <xdr:rowOff>209550</xdr:rowOff>
        </xdr:to>
        <xdr:sp macro="" textlink="">
          <xdr:nvSpPr>
            <xdr:cNvPr id="2130" name="Drop Down 82" hidden="1">
              <a:extLst>
                <a:ext uri="{63B3BB69-23CF-44E3-9099-C40C66FF867C}">
                  <a14:compatExt spid="_x0000_s2130"/>
                </a:ext>
                <a:ext uri="{FF2B5EF4-FFF2-40B4-BE49-F238E27FC236}">
                  <a16:creationId xmlns:a16="http://schemas.microsoft.com/office/drawing/2014/main" id="{00000000-0008-0000-0200-00005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472</xdr:row>
          <xdr:rowOff>0</xdr:rowOff>
        </xdr:from>
        <xdr:to>
          <xdr:col>18</xdr:col>
          <xdr:colOff>19050</xdr:colOff>
          <xdr:row>472</xdr:row>
          <xdr:rowOff>209550</xdr:rowOff>
        </xdr:to>
        <xdr:sp macro="" textlink="">
          <xdr:nvSpPr>
            <xdr:cNvPr id="2131" name="Drop Down 83" hidden="1">
              <a:extLst>
                <a:ext uri="{63B3BB69-23CF-44E3-9099-C40C66FF867C}">
                  <a14:compatExt spid="_x0000_s2131"/>
                </a:ext>
                <a:ext uri="{FF2B5EF4-FFF2-40B4-BE49-F238E27FC236}">
                  <a16:creationId xmlns:a16="http://schemas.microsoft.com/office/drawing/2014/main" id="{00000000-0008-0000-0200-00005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490</xdr:row>
          <xdr:rowOff>19050</xdr:rowOff>
        </xdr:from>
        <xdr:to>
          <xdr:col>18</xdr:col>
          <xdr:colOff>19050</xdr:colOff>
          <xdr:row>490</xdr:row>
          <xdr:rowOff>209550</xdr:rowOff>
        </xdr:to>
        <xdr:sp macro="" textlink="">
          <xdr:nvSpPr>
            <xdr:cNvPr id="2132" name="Drop Down 84" hidden="1">
              <a:extLst>
                <a:ext uri="{63B3BB69-23CF-44E3-9099-C40C66FF867C}">
                  <a14:compatExt spid="_x0000_s2132"/>
                </a:ext>
                <a:ext uri="{FF2B5EF4-FFF2-40B4-BE49-F238E27FC236}">
                  <a16:creationId xmlns:a16="http://schemas.microsoft.com/office/drawing/2014/main" id="{00000000-0008-0000-0200-00005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491</xdr:row>
          <xdr:rowOff>19050</xdr:rowOff>
        </xdr:from>
        <xdr:to>
          <xdr:col>18</xdr:col>
          <xdr:colOff>19050</xdr:colOff>
          <xdr:row>491</xdr:row>
          <xdr:rowOff>209550</xdr:rowOff>
        </xdr:to>
        <xdr:sp macro="" textlink="">
          <xdr:nvSpPr>
            <xdr:cNvPr id="2133" name="Drop Down 85" hidden="1">
              <a:extLst>
                <a:ext uri="{63B3BB69-23CF-44E3-9099-C40C66FF867C}">
                  <a14:compatExt spid="_x0000_s2133"/>
                </a:ext>
                <a:ext uri="{FF2B5EF4-FFF2-40B4-BE49-F238E27FC236}">
                  <a16:creationId xmlns:a16="http://schemas.microsoft.com/office/drawing/2014/main" id="{00000000-0008-0000-0200-00005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492</xdr:row>
          <xdr:rowOff>19050</xdr:rowOff>
        </xdr:from>
        <xdr:to>
          <xdr:col>18</xdr:col>
          <xdr:colOff>19050</xdr:colOff>
          <xdr:row>492</xdr:row>
          <xdr:rowOff>209550</xdr:rowOff>
        </xdr:to>
        <xdr:sp macro="" textlink="">
          <xdr:nvSpPr>
            <xdr:cNvPr id="2134" name="Drop Down 86" hidden="1">
              <a:extLst>
                <a:ext uri="{63B3BB69-23CF-44E3-9099-C40C66FF867C}">
                  <a14:compatExt spid="_x0000_s2134"/>
                </a:ext>
                <a:ext uri="{FF2B5EF4-FFF2-40B4-BE49-F238E27FC236}">
                  <a16:creationId xmlns:a16="http://schemas.microsoft.com/office/drawing/2014/main" id="{00000000-0008-0000-0200-00005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493</xdr:row>
          <xdr:rowOff>19050</xdr:rowOff>
        </xdr:from>
        <xdr:to>
          <xdr:col>18</xdr:col>
          <xdr:colOff>19050</xdr:colOff>
          <xdr:row>493</xdr:row>
          <xdr:rowOff>209550</xdr:rowOff>
        </xdr:to>
        <xdr:sp macro="" textlink="">
          <xdr:nvSpPr>
            <xdr:cNvPr id="2135" name="Drop Down 87" hidden="1">
              <a:extLst>
                <a:ext uri="{63B3BB69-23CF-44E3-9099-C40C66FF867C}">
                  <a14:compatExt spid="_x0000_s2135"/>
                </a:ext>
                <a:ext uri="{FF2B5EF4-FFF2-40B4-BE49-F238E27FC236}">
                  <a16:creationId xmlns:a16="http://schemas.microsoft.com/office/drawing/2014/main" id="{00000000-0008-0000-0200-00005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494</xdr:row>
          <xdr:rowOff>19050</xdr:rowOff>
        </xdr:from>
        <xdr:to>
          <xdr:col>18</xdr:col>
          <xdr:colOff>19050</xdr:colOff>
          <xdr:row>494</xdr:row>
          <xdr:rowOff>209550</xdr:rowOff>
        </xdr:to>
        <xdr:sp macro="" textlink="">
          <xdr:nvSpPr>
            <xdr:cNvPr id="2136" name="Drop Down 88" hidden="1">
              <a:extLst>
                <a:ext uri="{63B3BB69-23CF-44E3-9099-C40C66FF867C}">
                  <a14:compatExt spid="_x0000_s2136"/>
                </a:ext>
                <a:ext uri="{FF2B5EF4-FFF2-40B4-BE49-F238E27FC236}">
                  <a16:creationId xmlns:a16="http://schemas.microsoft.com/office/drawing/2014/main" id="{00000000-0008-0000-0200-00005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495</xdr:row>
          <xdr:rowOff>19050</xdr:rowOff>
        </xdr:from>
        <xdr:to>
          <xdr:col>18</xdr:col>
          <xdr:colOff>19050</xdr:colOff>
          <xdr:row>495</xdr:row>
          <xdr:rowOff>209550</xdr:rowOff>
        </xdr:to>
        <xdr:sp macro="" textlink="">
          <xdr:nvSpPr>
            <xdr:cNvPr id="2137" name="Drop Down 89" hidden="1">
              <a:extLst>
                <a:ext uri="{63B3BB69-23CF-44E3-9099-C40C66FF867C}">
                  <a14:compatExt spid="_x0000_s2137"/>
                </a:ext>
                <a:ext uri="{FF2B5EF4-FFF2-40B4-BE49-F238E27FC236}">
                  <a16:creationId xmlns:a16="http://schemas.microsoft.com/office/drawing/2014/main" id="{00000000-0008-0000-0200-00005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513</xdr:row>
          <xdr:rowOff>19050</xdr:rowOff>
        </xdr:from>
        <xdr:to>
          <xdr:col>18</xdr:col>
          <xdr:colOff>19050</xdr:colOff>
          <xdr:row>513</xdr:row>
          <xdr:rowOff>209550</xdr:rowOff>
        </xdr:to>
        <xdr:sp macro="" textlink="">
          <xdr:nvSpPr>
            <xdr:cNvPr id="2138" name="Drop Down 90" hidden="1">
              <a:extLst>
                <a:ext uri="{63B3BB69-23CF-44E3-9099-C40C66FF867C}">
                  <a14:compatExt spid="_x0000_s2138"/>
                </a:ext>
                <a:ext uri="{FF2B5EF4-FFF2-40B4-BE49-F238E27FC236}">
                  <a16:creationId xmlns:a16="http://schemas.microsoft.com/office/drawing/2014/main" id="{00000000-0008-0000-0200-00005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514</xdr:row>
          <xdr:rowOff>19050</xdr:rowOff>
        </xdr:from>
        <xdr:to>
          <xdr:col>18</xdr:col>
          <xdr:colOff>19050</xdr:colOff>
          <xdr:row>514</xdr:row>
          <xdr:rowOff>209550</xdr:rowOff>
        </xdr:to>
        <xdr:sp macro="" textlink="">
          <xdr:nvSpPr>
            <xdr:cNvPr id="2139" name="Drop Down 91" hidden="1">
              <a:extLst>
                <a:ext uri="{63B3BB69-23CF-44E3-9099-C40C66FF867C}">
                  <a14:compatExt spid="_x0000_s2139"/>
                </a:ext>
                <a:ext uri="{FF2B5EF4-FFF2-40B4-BE49-F238E27FC236}">
                  <a16:creationId xmlns:a16="http://schemas.microsoft.com/office/drawing/2014/main" id="{00000000-0008-0000-0200-00005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515</xdr:row>
          <xdr:rowOff>19050</xdr:rowOff>
        </xdr:from>
        <xdr:to>
          <xdr:col>18</xdr:col>
          <xdr:colOff>19050</xdr:colOff>
          <xdr:row>515</xdr:row>
          <xdr:rowOff>209550</xdr:rowOff>
        </xdr:to>
        <xdr:sp macro="" textlink="">
          <xdr:nvSpPr>
            <xdr:cNvPr id="2140" name="Drop Down 92" hidden="1">
              <a:extLst>
                <a:ext uri="{63B3BB69-23CF-44E3-9099-C40C66FF867C}">
                  <a14:compatExt spid="_x0000_s2140"/>
                </a:ext>
                <a:ext uri="{FF2B5EF4-FFF2-40B4-BE49-F238E27FC236}">
                  <a16:creationId xmlns:a16="http://schemas.microsoft.com/office/drawing/2014/main" id="{00000000-0008-0000-0200-00005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516</xdr:row>
          <xdr:rowOff>19050</xdr:rowOff>
        </xdr:from>
        <xdr:to>
          <xdr:col>18</xdr:col>
          <xdr:colOff>19050</xdr:colOff>
          <xdr:row>516</xdr:row>
          <xdr:rowOff>209550</xdr:rowOff>
        </xdr:to>
        <xdr:sp macro="" textlink="">
          <xdr:nvSpPr>
            <xdr:cNvPr id="2141" name="Drop Down 93" hidden="1">
              <a:extLst>
                <a:ext uri="{63B3BB69-23CF-44E3-9099-C40C66FF867C}">
                  <a14:compatExt spid="_x0000_s2141"/>
                </a:ext>
                <a:ext uri="{FF2B5EF4-FFF2-40B4-BE49-F238E27FC236}">
                  <a16:creationId xmlns:a16="http://schemas.microsoft.com/office/drawing/2014/main" id="{00000000-0008-0000-0200-00005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517</xdr:row>
          <xdr:rowOff>19050</xdr:rowOff>
        </xdr:from>
        <xdr:to>
          <xdr:col>18</xdr:col>
          <xdr:colOff>19050</xdr:colOff>
          <xdr:row>517</xdr:row>
          <xdr:rowOff>209550</xdr:rowOff>
        </xdr:to>
        <xdr:sp macro="" textlink="">
          <xdr:nvSpPr>
            <xdr:cNvPr id="2142" name="Drop Down 94" hidden="1">
              <a:extLst>
                <a:ext uri="{63B3BB69-23CF-44E3-9099-C40C66FF867C}">
                  <a14:compatExt spid="_x0000_s2142"/>
                </a:ext>
                <a:ext uri="{FF2B5EF4-FFF2-40B4-BE49-F238E27FC236}">
                  <a16:creationId xmlns:a16="http://schemas.microsoft.com/office/drawing/2014/main" id="{00000000-0008-0000-0200-00005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518</xdr:row>
          <xdr:rowOff>19050</xdr:rowOff>
        </xdr:from>
        <xdr:to>
          <xdr:col>18</xdr:col>
          <xdr:colOff>19050</xdr:colOff>
          <xdr:row>518</xdr:row>
          <xdr:rowOff>209550</xdr:rowOff>
        </xdr:to>
        <xdr:sp macro="" textlink="">
          <xdr:nvSpPr>
            <xdr:cNvPr id="2143" name="Drop Down 95" hidden="1">
              <a:extLst>
                <a:ext uri="{63B3BB69-23CF-44E3-9099-C40C66FF867C}">
                  <a14:compatExt spid="_x0000_s2143"/>
                </a:ext>
                <a:ext uri="{FF2B5EF4-FFF2-40B4-BE49-F238E27FC236}">
                  <a16:creationId xmlns:a16="http://schemas.microsoft.com/office/drawing/2014/main" id="{00000000-0008-0000-0200-00005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415</xdr:row>
          <xdr:rowOff>0</xdr:rowOff>
        </xdr:from>
        <xdr:to>
          <xdr:col>16</xdr:col>
          <xdr:colOff>19050</xdr:colOff>
          <xdr:row>415</xdr:row>
          <xdr:rowOff>190500</xdr:rowOff>
        </xdr:to>
        <xdr:sp macro="" textlink="">
          <xdr:nvSpPr>
            <xdr:cNvPr id="2144" name="Drop Down 96" hidden="1">
              <a:extLst>
                <a:ext uri="{63B3BB69-23CF-44E3-9099-C40C66FF867C}">
                  <a14:compatExt spid="_x0000_s2144"/>
                </a:ext>
                <a:ext uri="{FF2B5EF4-FFF2-40B4-BE49-F238E27FC236}">
                  <a16:creationId xmlns:a16="http://schemas.microsoft.com/office/drawing/2014/main" id="{00000000-0008-0000-02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416</xdr:row>
          <xdr:rowOff>0</xdr:rowOff>
        </xdr:from>
        <xdr:to>
          <xdr:col>16</xdr:col>
          <xdr:colOff>19050</xdr:colOff>
          <xdr:row>416</xdr:row>
          <xdr:rowOff>190500</xdr:rowOff>
        </xdr:to>
        <xdr:sp macro="" textlink="">
          <xdr:nvSpPr>
            <xdr:cNvPr id="2145" name="Drop Down 97" hidden="1">
              <a:extLst>
                <a:ext uri="{63B3BB69-23CF-44E3-9099-C40C66FF867C}">
                  <a14:compatExt spid="_x0000_s2145"/>
                </a:ext>
                <a:ext uri="{FF2B5EF4-FFF2-40B4-BE49-F238E27FC236}">
                  <a16:creationId xmlns:a16="http://schemas.microsoft.com/office/drawing/2014/main" id="{00000000-0008-0000-0200-00006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114300</xdr:colOff>
          <xdr:row>246</xdr:row>
          <xdr:rowOff>0</xdr:rowOff>
        </xdr:from>
        <xdr:to>
          <xdr:col>31</xdr:col>
          <xdr:colOff>19050</xdr:colOff>
          <xdr:row>246</xdr:row>
          <xdr:rowOff>209550</xdr:rowOff>
        </xdr:to>
        <xdr:sp macro="" textlink="">
          <xdr:nvSpPr>
            <xdr:cNvPr id="2146" name="Drop Down 98" hidden="1">
              <a:extLst>
                <a:ext uri="{63B3BB69-23CF-44E3-9099-C40C66FF867C}">
                  <a14:compatExt spid="_x0000_s2146"/>
                </a:ext>
                <a:ext uri="{FF2B5EF4-FFF2-40B4-BE49-F238E27FC236}">
                  <a16:creationId xmlns:a16="http://schemas.microsoft.com/office/drawing/2014/main" id="{00000000-0008-0000-0200-00006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0</xdr:colOff>
          <xdr:row>246</xdr:row>
          <xdr:rowOff>0</xdr:rowOff>
        </xdr:from>
        <xdr:to>
          <xdr:col>40</xdr:col>
          <xdr:colOff>152400</xdr:colOff>
          <xdr:row>246</xdr:row>
          <xdr:rowOff>209550</xdr:rowOff>
        </xdr:to>
        <xdr:sp macro="" textlink="">
          <xdr:nvSpPr>
            <xdr:cNvPr id="2147" name="Drop Down 99" hidden="1">
              <a:extLst>
                <a:ext uri="{63B3BB69-23CF-44E3-9099-C40C66FF867C}">
                  <a14:compatExt spid="_x0000_s2147"/>
                </a:ext>
                <a:ext uri="{FF2B5EF4-FFF2-40B4-BE49-F238E27FC236}">
                  <a16:creationId xmlns:a16="http://schemas.microsoft.com/office/drawing/2014/main" id="{00000000-0008-0000-0200-00006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248</xdr:row>
          <xdr:rowOff>38100</xdr:rowOff>
        </xdr:from>
        <xdr:to>
          <xdr:col>21</xdr:col>
          <xdr:colOff>152400</xdr:colOff>
          <xdr:row>249</xdr:row>
          <xdr:rowOff>19050</xdr:rowOff>
        </xdr:to>
        <xdr:sp macro="" textlink="">
          <xdr:nvSpPr>
            <xdr:cNvPr id="2148" name="Drop Down 100" hidden="1">
              <a:extLst>
                <a:ext uri="{63B3BB69-23CF-44E3-9099-C40C66FF867C}">
                  <a14:compatExt spid="_x0000_s2148"/>
                </a:ext>
                <a:ext uri="{FF2B5EF4-FFF2-40B4-BE49-F238E27FC236}">
                  <a16:creationId xmlns:a16="http://schemas.microsoft.com/office/drawing/2014/main" id="{00000000-0008-0000-02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76200</xdr:colOff>
          <xdr:row>248</xdr:row>
          <xdr:rowOff>38100</xdr:rowOff>
        </xdr:from>
        <xdr:to>
          <xdr:col>31</xdr:col>
          <xdr:colOff>0</xdr:colOff>
          <xdr:row>249</xdr:row>
          <xdr:rowOff>19050</xdr:rowOff>
        </xdr:to>
        <xdr:sp macro="" textlink="">
          <xdr:nvSpPr>
            <xdr:cNvPr id="2149" name="Drop Down 101" hidden="1">
              <a:extLst>
                <a:ext uri="{63B3BB69-23CF-44E3-9099-C40C66FF867C}">
                  <a14:compatExt spid="_x0000_s2149"/>
                </a:ext>
                <a:ext uri="{FF2B5EF4-FFF2-40B4-BE49-F238E27FC236}">
                  <a16:creationId xmlns:a16="http://schemas.microsoft.com/office/drawing/2014/main" id="{00000000-0008-0000-0200-00006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536</xdr:row>
          <xdr:rowOff>19050</xdr:rowOff>
        </xdr:from>
        <xdr:to>
          <xdr:col>18</xdr:col>
          <xdr:colOff>19050</xdr:colOff>
          <xdr:row>536</xdr:row>
          <xdr:rowOff>228600</xdr:rowOff>
        </xdr:to>
        <xdr:sp macro="" textlink="">
          <xdr:nvSpPr>
            <xdr:cNvPr id="2150" name="Drop Down 102" hidden="1">
              <a:extLst>
                <a:ext uri="{63B3BB69-23CF-44E3-9099-C40C66FF867C}">
                  <a14:compatExt spid="_x0000_s2150"/>
                </a:ext>
                <a:ext uri="{FF2B5EF4-FFF2-40B4-BE49-F238E27FC236}">
                  <a16:creationId xmlns:a16="http://schemas.microsoft.com/office/drawing/2014/main" id="{00000000-0008-0000-0200-00006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537</xdr:row>
          <xdr:rowOff>19050</xdr:rowOff>
        </xdr:from>
        <xdr:to>
          <xdr:col>18</xdr:col>
          <xdr:colOff>19050</xdr:colOff>
          <xdr:row>537</xdr:row>
          <xdr:rowOff>228600</xdr:rowOff>
        </xdr:to>
        <xdr:sp macro="" textlink="">
          <xdr:nvSpPr>
            <xdr:cNvPr id="2151" name="Drop Down 103" hidden="1">
              <a:extLst>
                <a:ext uri="{63B3BB69-23CF-44E3-9099-C40C66FF867C}">
                  <a14:compatExt spid="_x0000_s2151"/>
                </a:ext>
                <a:ext uri="{FF2B5EF4-FFF2-40B4-BE49-F238E27FC236}">
                  <a16:creationId xmlns:a16="http://schemas.microsoft.com/office/drawing/2014/main" id="{00000000-0008-0000-0200-00006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538</xdr:row>
          <xdr:rowOff>19050</xdr:rowOff>
        </xdr:from>
        <xdr:to>
          <xdr:col>18</xdr:col>
          <xdr:colOff>19050</xdr:colOff>
          <xdr:row>538</xdr:row>
          <xdr:rowOff>228600</xdr:rowOff>
        </xdr:to>
        <xdr:sp macro="" textlink="">
          <xdr:nvSpPr>
            <xdr:cNvPr id="2152" name="Drop Down 104" hidden="1">
              <a:extLst>
                <a:ext uri="{63B3BB69-23CF-44E3-9099-C40C66FF867C}">
                  <a14:compatExt spid="_x0000_s2152"/>
                </a:ext>
                <a:ext uri="{FF2B5EF4-FFF2-40B4-BE49-F238E27FC236}">
                  <a16:creationId xmlns:a16="http://schemas.microsoft.com/office/drawing/2014/main" id="{00000000-0008-0000-0200-00006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539</xdr:row>
          <xdr:rowOff>19050</xdr:rowOff>
        </xdr:from>
        <xdr:to>
          <xdr:col>18</xdr:col>
          <xdr:colOff>19050</xdr:colOff>
          <xdr:row>539</xdr:row>
          <xdr:rowOff>228600</xdr:rowOff>
        </xdr:to>
        <xdr:sp macro="" textlink="">
          <xdr:nvSpPr>
            <xdr:cNvPr id="2153" name="Drop Down 105" hidden="1">
              <a:extLst>
                <a:ext uri="{63B3BB69-23CF-44E3-9099-C40C66FF867C}">
                  <a14:compatExt spid="_x0000_s2153"/>
                </a:ext>
                <a:ext uri="{FF2B5EF4-FFF2-40B4-BE49-F238E27FC236}">
                  <a16:creationId xmlns:a16="http://schemas.microsoft.com/office/drawing/2014/main" id="{00000000-0008-0000-0200-00006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540</xdr:row>
          <xdr:rowOff>19050</xdr:rowOff>
        </xdr:from>
        <xdr:to>
          <xdr:col>18</xdr:col>
          <xdr:colOff>19050</xdr:colOff>
          <xdr:row>540</xdr:row>
          <xdr:rowOff>228600</xdr:rowOff>
        </xdr:to>
        <xdr:sp macro="" textlink="">
          <xdr:nvSpPr>
            <xdr:cNvPr id="2154" name="Drop Down 106" hidden="1">
              <a:extLst>
                <a:ext uri="{63B3BB69-23CF-44E3-9099-C40C66FF867C}">
                  <a14:compatExt spid="_x0000_s2154"/>
                </a:ext>
                <a:ext uri="{FF2B5EF4-FFF2-40B4-BE49-F238E27FC236}">
                  <a16:creationId xmlns:a16="http://schemas.microsoft.com/office/drawing/2014/main" id="{00000000-0008-0000-0200-00006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541</xdr:row>
          <xdr:rowOff>19050</xdr:rowOff>
        </xdr:from>
        <xdr:to>
          <xdr:col>18</xdr:col>
          <xdr:colOff>19050</xdr:colOff>
          <xdr:row>541</xdr:row>
          <xdr:rowOff>228600</xdr:rowOff>
        </xdr:to>
        <xdr:sp macro="" textlink="">
          <xdr:nvSpPr>
            <xdr:cNvPr id="2155" name="Drop Down 107" hidden="1">
              <a:extLst>
                <a:ext uri="{63B3BB69-23CF-44E3-9099-C40C66FF867C}">
                  <a14:compatExt spid="_x0000_s2155"/>
                </a:ext>
                <a:ext uri="{FF2B5EF4-FFF2-40B4-BE49-F238E27FC236}">
                  <a16:creationId xmlns:a16="http://schemas.microsoft.com/office/drawing/2014/main" id="{00000000-0008-0000-0200-00006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559</xdr:row>
          <xdr:rowOff>38100</xdr:rowOff>
        </xdr:from>
        <xdr:to>
          <xdr:col>18</xdr:col>
          <xdr:colOff>19050</xdr:colOff>
          <xdr:row>560</xdr:row>
          <xdr:rowOff>0</xdr:rowOff>
        </xdr:to>
        <xdr:sp macro="" textlink="">
          <xdr:nvSpPr>
            <xdr:cNvPr id="2156" name="Drop Down 108" hidden="1">
              <a:extLst>
                <a:ext uri="{63B3BB69-23CF-44E3-9099-C40C66FF867C}">
                  <a14:compatExt spid="_x0000_s2156"/>
                </a:ext>
                <a:ext uri="{FF2B5EF4-FFF2-40B4-BE49-F238E27FC236}">
                  <a16:creationId xmlns:a16="http://schemas.microsoft.com/office/drawing/2014/main" id="{00000000-0008-0000-0200-00006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560</xdr:row>
          <xdr:rowOff>38100</xdr:rowOff>
        </xdr:from>
        <xdr:to>
          <xdr:col>18</xdr:col>
          <xdr:colOff>19050</xdr:colOff>
          <xdr:row>561</xdr:row>
          <xdr:rowOff>0</xdr:rowOff>
        </xdr:to>
        <xdr:sp macro="" textlink="">
          <xdr:nvSpPr>
            <xdr:cNvPr id="2157" name="Drop Down 109" hidden="1">
              <a:extLst>
                <a:ext uri="{63B3BB69-23CF-44E3-9099-C40C66FF867C}">
                  <a14:compatExt spid="_x0000_s2157"/>
                </a:ext>
                <a:ext uri="{FF2B5EF4-FFF2-40B4-BE49-F238E27FC236}">
                  <a16:creationId xmlns:a16="http://schemas.microsoft.com/office/drawing/2014/main" id="{00000000-0008-0000-0200-00006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561</xdr:row>
          <xdr:rowOff>38100</xdr:rowOff>
        </xdr:from>
        <xdr:to>
          <xdr:col>18</xdr:col>
          <xdr:colOff>19050</xdr:colOff>
          <xdr:row>562</xdr:row>
          <xdr:rowOff>0</xdr:rowOff>
        </xdr:to>
        <xdr:sp macro="" textlink="">
          <xdr:nvSpPr>
            <xdr:cNvPr id="2158" name="Drop Down 110" hidden="1">
              <a:extLst>
                <a:ext uri="{63B3BB69-23CF-44E3-9099-C40C66FF867C}">
                  <a14:compatExt spid="_x0000_s2158"/>
                </a:ext>
                <a:ext uri="{FF2B5EF4-FFF2-40B4-BE49-F238E27FC236}">
                  <a16:creationId xmlns:a16="http://schemas.microsoft.com/office/drawing/2014/main" id="{00000000-0008-0000-0200-00006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562</xdr:row>
          <xdr:rowOff>38100</xdr:rowOff>
        </xdr:from>
        <xdr:to>
          <xdr:col>18</xdr:col>
          <xdr:colOff>19050</xdr:colOff>
          <xdr:row>563</xdr:row>
          <xdr:rowOff>19050</xdr:rowOff>
        </xdr:to>
        <xdr:sp macro="" textlink="">
          <xdr:nvSpPr>
            <xdr:cNvPr id="2159" name="Drop Down 111" hidden="1">
              <a:extLst>
                <a:ext uri="{63B3BB69-23CF-44E3-9099-C40C66FF867C}">
                  <a14:compatExt spid="_x0000_s2159"/>
                </a:ext>
                <a:ext uri="{FF2B5EF4-FFF2-40B4-BE49-F238E27FC236}">
                  <a16:creationId xmlns:a16="http://schemas.microsoft.com/office/drawing/2014/main" id="{00000000-0008-0000-0200-00006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563</xdr:row>
          <xdr:rowOff>38100</xdr:rowOff>
        </xdr:from>
        <xdr:to>
          <xdr:col>18</xdr:col>
          <xdr:colOff>19050</xdr:colOff>
          <xdr:row>564</xdr:row>
          <xdr:rowOff>19050</xdr:rowOff>
        </xdr:to>
        <xdr:sp macro="" textlink="">
          <xdr:nvSpPr>
            <xdr:cNvPr id="2160" name="Drop Down 112" hidden="1">
              <a:extLst>
                <a:ext uri="{63B3BB69-23CF-44E3-9099-C40C66FF867C}">
                  <a14:compatExt spid="_x0000_s2160"/>
                </a:ext>
                <a:ext uri="{FF2B5EF4-FFF2-40B4-BE49-F238E27FC236}">
                  <a16:creationId xmlns:a16="http://schemas.microsoft.com/office/drawing/2014/main" id="{00000000-0008-0000-0200-00007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564</xdr:row>
          <xdr:rowOff>38100</xdr:rowOff>
        </xdr:from>
        <xdr:to>
          <xdr:col>18</xdr:col>
          <xdr:colOff>19050</xdr:colOff>
          <xdr:row>565</xdr:row>
          <xdr:rowOff>19050</xdr:rowOff>
        </xdr:to>
        <xdr:sp macro="" textlink="">
          <xdr:nvSpPr>
            <xdr:cNvPr id="2161" name="Drop Down 113" hidden="1">
              <a:extLst>
                <a:ext uri="{63B3BB69-23CF-44E3-9099-C40C66FF867C}">
                  <a14:compatExt spid="_x0000_s2161"/>
                </a:ext>
                <a:ext uri="{FF2B5EF4-FFF2-40B4-BE49-F238E27FC236}">
                  <a16:creationId xmlns:a16="http://schemas.microsoft.com/office/drawing/2014/main" id="{00000000-0008-0000-0200-00007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5</xdr:row>
          <xdr:rowOff>38100</xdr:rowOff>
        </xdr:from>
        <xdr:to>
          <xdr:col>20</xdr:col>
          <xdr:colOff>0</xdr:colOff>
          <xdr:row>6</xdr:row>
          <xdr:rowOff>0</xdr:rowOff>
        </xdr:to>
        <xdr:sp macro="" textlink="">
          <xdr:nvSpPr>
            <xdr:cNvPr id="2162" name="Drop Down 114" hidden="1">
              <a:extLst>
                <a:ext uri="{63B3BB69-23CF-44E3-9099-C40C66FF867C}">
                  <a14:compatExt spid="_x0000_s2162"/>
                </a:ext>
                <a:ext uri="{FF2B5EF4-FFF2-40B4-BE49-F238E27FC236}">
                  <a16:creationId xmlns:a16="http://schemas.microsoft.com/office/drawing/2014/main" id="{00000000-0008-0000-0200-00007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441</xdr:row>
          <xdr:rowOff>19050</xdr:rowOff>
        </xdr:from>
        <xdr:to>
          <xdr:col>23</xdr:col>
          <xdr:colOff>19050</xdr:colOff>
          <xdr:row>442</xdr:row>
          <xdr:rowOff>19050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200-00009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441</xdr:row>
          <xdr:rowOff>0</xdr:rowOff>
        </xdr:from>
        <xdr:to>
          <xdr:col>26</xdr:col>
          <xdr:colOff>19050</xdr:colOff>
          <xdr:row>442</xdr:row>
          <xdr:rowOff>0</xdr:rowOff>
        </xdr:to>
        <xdr:sp macro="" textlink="">
          <xdr:nvSpPr>
            <xdr:cNvPr id="2200" name="Check Box 152" hidden="1">
              <a:extLst>
                <a:ext uri="{63B3BB69-23CF-44E3-9099-C40C66FF867C}">
                  <a14:compatExt spid="_x0000_s2200"/>
                </a:ext>
                <a:ext uri="{FF2B5EF4-FFF2-40B4-BE49-F238E27FC236}">
                  <a16:creationId xmlns:a16="http://schemas.microsoft.com/office/drawing/2014/main" id="{00000000-0008-0000-0200-00009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464</xdr:row>
          <xdr:rowOff>19050</xdr:rowOff>
        </xdr:from>
        <xdr:to>
          <xdr:col>23</xdr:col>
          <xdr:colOff>95250</xdr:colOff>
          <xdr:row>464</xdr:row>
          <xdr:rowOff>228600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200-00009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464</xdr:row>
          <xdr:rowOff>19050</xdr:rowOff>
        </xdr:from>
        <xdr:to>
          <xdr:col>26</xdr:col>
          <xdr:colOff>95250</xdr:colOff>
          <xdr:row>465</xdr:row>
          <xdr:rowOff>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200-00009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487</xdr:row>
          <xdr:rowOff>0</xdr:rowOff>
        </xdr:from>
        <xdr:to>
          <xdr:col>23</xdr:col>
          <xdr:colOff>95250</xdr:colOff>
          <xdr:row>487</xdr:row>
          <xdr:rowOff>209550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200-00009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487</xdr:row>
          <xdr:rowOff>0</xdr:rowOff>
        </xdr:from>
        <xdr:to>
          <xdr:col>26</xdr:col>
          <xdr:colOff>95250</xdr:colOff>
          <xdr:row>487</xdr:row>
          <xdr:rowOff>209550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200-00009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510</xdr:row>
          <xdr:rowOff>0</xdr:rowOff>
        </xdr:from>
        <xdr:to>
          <xdr:col>23</xdr:col>
          <xdr:colOff>95250</xdr:colOff>
          <xdr:row>510</xdr:row>
          <xdr:rowOff>209550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200-00009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510</xdr:row>
          <xdr:rowOff>0</xdr:rowOff>
        </xdr:from>
        <xdr:to>
          <xdr:col>26</xdr:col>
          <xdr:colOff>95250</xdr:colOff>
          <xdr:row>510</xdr:row>
          <xdr:rowOff>209550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200-00009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533</xdr:row>
          <xdr:rowOff>0</xdr:rowOff>
        </xdr:from>
        <xdr:to>
          <xdr:col>23</xdr:col>
          <xdr:colOff>95250</xdr:colOff>
          <xdr:row>533</xdr:row>
          <xdr:rowOff>228600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200-00009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533</xdr:row>
          <xdr:rowOff>0</xdr:rowOff>
        </xdr:from>
        <xdr:to>
          <xdr:col>26</xdr:col>
          <xdr:colOff>95250</xdr:colOff>
          <xdr:row>533</xdr:row>
          <xdr:rowOff>228600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2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556</xdr:row>
          <xdr:rowOff>19050</xdr:rowOff>
        </xdr:from>
        <xdr:to>
          <xdr:col>23</xdr:col>
          <xdr:colOff>95250</xdr:colOff>
          <xdr:row>557</xdr:row>
          <xdr:rowOff>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2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556</xdr:row>
          <xdr:rowOff>19050</xdr:rowOff>
        </xdr:from>
        <xdr:to>
          <xdr:col>26</xdr:col>
          <xdr:colOff>95250</xdr:colOff>
          <xdr:row>557</xdr:row>
          <xdr:rowOff>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2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270</xdr:row>
          <xdr:rowOff>38100</xdr:rowOff>
        </xdr:from>
        <xdr:to>
          <xdr:col>17</xdr:col>
          <xdr:colOff>171450</xdr:colOff>
          <xdr:row>270</xdr:row>
          <xdr:rowOff>228600</xdr:rowOff>
        </xdr:to>
        <xdr:sp macro="" textlink="">
          <xdr:nvSpPr>
            <xdr:cNvPr id="2211" name="Drop Down 163" hidden="1">
              <a:extLst>
                <a:ext uri="{63B3BB69-23CF-44E3-9099-C40C66FF867C}">
                  <a14:compatExt spid="_x0000_s2211"/>
                </a:ext>
                <a:ext uri="{FF2B5EF4-FFF2-40B4-BE49-F238E27FC236}">
                  <a16:creationId xmlns:a16="http://schemas.microsoft.com/office/drawing/2014/main" id="{00000000-0008-0000-0200-0000A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190500</xdr:colOff>
          <xdr:row>271</xdr:row>
          <xdr:rowOff>38100</xdr:rowOff>
        </xdr:from>
        <xdr:to>
          <xdr:col>17</xdr:col>
          <xdr:colOff>171450</xdr:colOff>
          <xdr:row>272</xdr:row>
          <xdr:rowOff>0</xdr:rowOff>
        </xdr:to>
        <xdr:sp macro="" textlink="">
          <xdr:nvSpPr>
            <xdr:cNvPr id="2212" name="Drop Down 164" hidden="1">
              <a:extLst>
                <a:ext uri="{63B3BB69-23CF-44E3-9099-C40C66FF867C}">
                  <a14:compatExt spid="_x0000_s2212"/>
                </a:ext>
                <a:ext uri="{FF2B5EF4-FFF2-40B4-BE49-F238E27FC236}">
                  <a16:creationId xmlns:a16="http://schemas.microsoft.com/office/drawing/2014/main" id="{00000000-0008-0000-0200-0000A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417</xdr:row>
          <xdr:rowOff>0</xdr:rowOff>
        </xdr:from>
        <xdr:to>
          <xdr:col>16</xdr:col>
          <xdr:colOff>19050</xdr:colOff>
          <xdr:row>417</xdr:row>
          <xdr:rowOff>190500</xdr:rowOff>
        </xdr:to>
        <xdr:sp macro="" textlink="">
          <xdr:nvSpPr>
            <xdr:cNvPr id="2213" name="Drop Down 165" hidden="1">
              <a:extLst>
                <a:ext uri="{63B3BB69-23CF-44E3-9099-C40C66FF867C}">
                  <a14:compatExt spid="_x0000_s2213"/>
                </a:ext>
                <a:ext uri="{FF2B5EF4-FFF2-40B4-BE49-F238E27FC236}">
                  <a16:creationId xmlns:a16="http://schemas.microsoft.com/office/drawing/2014/main" id="{00000000-0008-0000-0200-0000A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26</xdr:col>
      <xdr:colOff>75641</xdr:colOff>
      <xdr:row>573</xdr:row>
      <xdr:rowOff>110267</xdr:rowOff>
    </xdr:from>
    <xdr:to>
      <xdr:col>32</xdr:col>
      <xdr:colOff>214983</xdr:colOff>
      <xdr:row>578</xdr:row>
      <xdr:rowOff>23112</xdr:rowOff>
    </xdr:to>
    <xdr:sp macro="" textlink="">
      <xdr:nvSpPr>
        <xdr:cNvPr id="180" name="WordArt 173">
          <a:extLst>
            <a:ext uri="{FF2B5EF4-FFF2-40B4-BE49-F238E27FC236}">
              <a16:creationId xmlns:a16="http://schemas.microsoft.com/office/drawing/2014/main" id="{00000000-0008-0000-0200-0000B4000000}"/>
            </a:ext>
          </a:extLst>
        </xdr:cNvPr>
        <xdr:cNvSpPr>
          <a:spLocks noChangeArrowheads="1" noChangeShapeType="1" noTextEdit="1"/>
        </xdr:cNvSpPr>
      </xdr:nvSpPr>
      <xdr:spPr bwMode="auto">
        <a:xfrm>
          <a:off x="5562041" y="112981517"/>
          <a:ext cx="1453792" cy="1046320"/>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(7)</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13</xdr:col>
          <xdr:colOff>19050</xdr:colOff>
          <xdr:row>583</xdr:row>
          <xdr:rowOff>38100</xdr:rowOff>
        </xdr:from>
        <xdr:to>
          <xdr:col>18</xdr:col>
          <xdr:colOff>19050</xdr:colOff>
          <xdr:row>584</xdr:row>
          <xdr:rowOff>0</xdr:rowOff>
        </xdr:to>
        <xdr:sp macro="" textlink="">
          <xdr:nvSpPr>
            <xdr:cNvPr id="2214" name="Drop Down 166" hidden="1">
              <a:extLst>
                <a:ext uri="{63B3BB69-23CF-44E3-9099-C40C66FF867C}">
                  <a14:compatExt spid="_x0000_s2214"/>
                </a:ext>
                <a:ext uri="{FF2B5EF4-FFF2-40B4-BE49-F238E27FC236}">
                  <a16:creationId xmlns:a16="http://schemas.microsoft.com/office/drawing/2014/main" id="{00000000-0008-0000-0200-0000A6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584</xdr:row>
          <xdr:rowOff>38100</xdr:rowOff>
        </xdr:from>
        <xdr:to>
          <xdr:col>18</xdr:col>
          <xdr:colOff>19050</xdr:colOff>
          <xdr:row>585</xdr:row>
          <xdr:rowOff>0</xdr:rowOff>
        </xdr:to>
        <xdr:sp macro="" textlink="">
          <xdr:nvSpPr>
            <xdr:cNvPr id="2215" name="Drop Down 167" hidden="1">
              <a:extLst>
                <a:ext uri="{63B3BB69-23CF-44E3-9099-C40C66FF867C}">
                  <a14:compatExt spid="_x0000_s2215"/>
                </a:ext>
                <a:ext uri="{FF2B5EF4-FFF2-40B4-BE49-F238E27FC236}">
                  <a16:creationId xmlns:a16="http://schemas.microsoft.com/office/drawing/2014/main" id="{00000000-0008-0000-0200-0000A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585</xdr:row>
          <xdr:rowOff>38100</xdr:rowOff>
        </xdr:from>
        <xdr:to>
          <xdr:col>18</xdr:col>
          <xdr:colOff>19050</xdr:colOff>
          <xdr:row>586</xdr:row>
          <xdr:rowOff>0</xdr:rowOff>
        </xdr:to>
        <xdr:sp macro="" textlink="">
          <xdr:nvSpPr>
            <xdr:cNvPr id="2216" name="Drop Down 168" hidden="1">
              <a:extLst>
                <a:ext uri="{63B3BB69-23CF-44E3-9099-C40C66FF867C}">
                  <a14:compatExt spid="_x0000_s2216"/>
                </a:ext>
                <a:ext uri="{FF2B5EF4-FFF2-40B4-BE49-F238E27FC236}">
                  <a16:creationId xmlns:a16="http://schemas.microsoft.com/office/drawing/2014/main" id="{00000000-0008-0000-0200-0000A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586</xdr:row>
          <xdr:rowOff>38100</xdr:rowOff>
        </xdr:from>
        <xdr:to>
          <xdr:col>18</xdr:col>
          <xdr:colOff>19050</xdr:colOff>
          <xdr:row>587</xdr:row>
          <xdr:rowOff>19050</xdr:rowOff>
        </xdr:to>
        <xdr:sp macro="" textlink="">
          <xdr:nvSpPr>
            <xdr:cNvPr id="2217" name="Drop Down 169" hidden="1">
              <a:extLst>
                <a:ext uri="{63B3BB69-23CF-44E3-9099-C40C66FF867C}">
                  <a14:compatExt spid="_x0000_s2217"/>
                </a:ext>
                <a:ext uri="{FF2B5EF4-FFF2-40B4-BE49-F238E27FC236}">
                  <a16:creationId xmlns:a16="http://schemas.microsoft.com/office/drawing/2014/main" id="{00000000-0008-0000-0200-0000A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587</xdr:row>
          <xdr:rowOff>38100</xdr:rowOff>
        </xdr:from>
        <xdr:to>
          <xdr:col>18</xdr:col>
          <xdr:colOff>19050</xdr:colOff>
          <xdr:row>588</xdr:row>
          <xdr:rowOff>19050</xdr:rowOff>
        </xdr:to>
        <xdr:sp macro="" textlink="">
          <xdr:nvSpPr>
            <xdr:cNvPr id="2218" name="Drop Down 170" hidden="1">
              <a:extLst>
                <a:ext uri="{63B3BB69-23CF-44E3-9099-C40C66FF867C}">
                  <a14:compatExt spid="_x0000_s2218"/>
                </a:ext>
                <a:ext uri="{FF2B5EF4-FFF2-40B4-BE49-F238E27FC236}">
                  <a16:creationId xmlns:a16="http://schemas.microsoft.com/office/drawing/2014/main" id="{00000000-0008-0000-0200-0000A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588</xdr:row>
          <xdr:rowOff>38100</xdr:rowOff>
        </xdr:from>
        <xdr:to>
          <xdr:col>18</xdr:col>
          <xdr:colOff>19050</xdr:colOff>
          <xdr:row>589</xdr:row>
          <xdr:rowOff>19050</xdr:rowOff>
        </xdr:to>
        <xdr:sp macro="" textlink="">
          <xdr:nvSpPr>
            <xdr:cNvPr id="2219" name="Drop Down 171" hidden="1">
              <a:extLst>
                <a:ext uri="{63B3BB69-23CF-44E3-9099-C40C66FF867C}">
                  <a14:compatExt spid="_x0000_s2219"/>
                </a:ext>
                <a:ext uri="{FF2B5EF4-FFF2-40B4-BE49-F238E27FC236}">
                  <a16:creationId xmlns:a16="http://schemas.microsoft.com/office/drawing/2014/main" id="{00000000-0008-0000-0200-0000A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580</xdr:row>
          <xdr:rowOff>19050</xdr:rowOff>
        </xdr:from>
        <xdr:to>
          <xdr:col>23</xdr:col>
          <xdr:colOff>95250</xdr:colOff>
          <xdr:row>581</xdr:row>
          <xdr:rowOff>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2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580</xdr:row>
          <xdr:rowOff>19050</xdr:rowOff>
        </xdr:from>
        <xdr:to>
          <xdr:col>26</xdr:col>
          <xdr:colOff>95250</xdr:colOff>
          <xdr:row>581</xdr:row>
          <xdr:rowOff>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2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221</xdr:row>
          <xdr:rowOff>19050</xdr:rowOff>
        </xdr:from>
        <xdr:to>
          <xdr:col>13</xdr:col>
          <xdr:colOff>19050</xdr:colOff>
          <xdr:row>222</xdr:row>
          <xdr:rowOff>19050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2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222</xdr:row>
          <xdr:rowOff>19050</xdr:rowOff>
        </xdr:from>
        <xdr:to>
          <xdr:col>13</xdr:col>
          <xdr:colOff>19050</xdr:colOff>
          <xdr:row>223</xdr:row>
          <xdr:rowOff>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2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223</xdr:row>
          <xdr:rowOff>0</xdr:rowOff>
        </xdr:from>
        <xdr:to>
          <xdr:col>13</xdr:col>
          <xdr:colOff>19050</xdr:colOff>
          <xdr:row>224</xdr:row>
          <xdr:rowOff>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2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353</xdr:row>
          <xdr:rowOff>19050</xdr:rowOff>
        </xdr:from>
        <xdr:to>
          <xdr:col>13</xdr:col>
          <xdr:colOff>0</xdr:colOff>
          <xdr:row>354</xdr:row>
          <xdr:rowOff>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2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396</xdr:row>
          <xdr:rowOff>0</xdr:rowOff>
        </xdr:from>
        <xdr:to>
          <xdr:col>30</xdr:col>
          <xdr:colOff>95250</xdr:colOff>
          <xdr:row>396</xdr:row>
          <xdr:rowOff>228600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2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32</xdr:col>
          <xdr:colOff>0</xdr:colOff>
          <xdr:row>396</xdr:row>
          <xdr:rowOff>0</xdr:rowOff>
        </xdr:from>
        <xdr:to>
          <xdr:col>33</xdr:col>
          <xdr:colOff>76200</xdr:colOff>
          <xdr:row>396</xdr:row>
          <xdr:rowOff>228600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2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637</xdr:row>
          <xdr:rowOff>0</xdr:rowOff>
        </xdr:from>
        <xdr:to>
          <xdr:col>3</xdr:col>
          <xdr:colOff>0</xdr:colOff>
          <xdr:row>637</xdr:row>
          <xdr:rowOff>228600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2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638</xdr:row>
          <xdr:rowOff>19050</xdr:rowOff>
        </xdr:from>
        <xdr:to>
          <xdr:col>3</xdr:col>
          <xdr:colOff>19050</xdr:colOff>
          <xdr:row>639</xdr:row>
          <xdr:rowOff>19050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2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641</xdr:row>
          <xdr:rowOff>0</xdr:rowOff>
        </xdr:from>
        <xdr:to>
          <xdr:col>3</xdr:col>
          <xdr:colOff>0</xdr:colOff>
          <xdr:row>641</xdr:row>
          <xdr:rowOff>228600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2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642</xdr:row>
          <xdr:rowOff>0</xdr:rowOff>
        </xdr:from>
        <xdr:to>
          <xdr:col>3</xdr:col>
          <xdr:colOff>0</xdr:colOff>
          <xdr:row>642</xdr:row>
          <xdr:rowOff>228600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2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643</xdr:row>
          <xdr:rowOff>0</xdr:rowOff>
        </xdr:from>
        <xdr:to>
          <xdr:col>3</xdr:col>
          <xdr:colOff>0</xdr:colOff>
          <xdr:row>643</xdr:row>
          <xdr:rowOff>228600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2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644</xdr:row>
          <xdr:rowOff>0</xdr:rowOff>
        </xdr:from>
        <xdr:to>
          <xdr:col>3</xdr:col>
          <xdr:colOff>0</xdr:colOff>
          <xdr:row>644</xdr:row>
          <xdr:rowOff>228600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2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645</xdr:row>
          <xdr:rowOff>0</xdr:rowOff>
        </xdr:from>
        <xdr:to>
          <xdr:col>3</xdr:col>
          <xdr:colOff>0</xdr:colOff>
          <xdr:row>645</xdr:row>
          <xdr:rowOff>228600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2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650</xdr:row>
          <xdr:rowOff>0</xdr:rowOff>
        </xdr:from>
        <xdr:to>
          <xdr:col>3</xdr:col>
          <xdr:colOff>0</xdr:colOff>
          <xdr:row>650</xdr:row>
          <xdr:rowOff>228600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2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652</xdr:row>
          <xdr:rowOff>0</xdr:rowOff>
        </xdr:from>
        <xdr:to>
          <xdr:col>3</xdr:col>
          <xdr:colOff>0</xdr:colOff>
          <xdr:row>652</xdr:row>
          <xdr:rowOff>228600</xdr:rowOff>
        </xdr:to>
        <xdr:sp macro="" textlink="">
          <xdr:nvSpPr>
            <xdr:cNvPr id="2243" name="Check Box 195" hidden="1">
              <a:extLst>
                <a:ext uri="{63B3BB69-23CF-44E3-9099-C40C66FF867C}">
                  <a14:compatExt spid="_x0000_s2243"/>
                </a:ext>
                <a:ext uri="{FF2B5EF4-FFF2-40B4-BE49-F238E27FC236}">
                  <a16:creationId xmlns:a16="http://schemas.microsoft.com/office/drawing/2014/main" id="{00000000-0008-0000-0200-0000C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0</xdr:colOff>
          <xdr:row>634</xdr:row>
          <xdr:rowOff>19050</xdr:rowOff>
        </xdr:from>
        <xdr:to>
          <xdr:col>16</xdr:col>
          <xdr:colOff>0</xdr:colOff>
          <xdr:row>634</xdr:row>
          <xdr:rowOff>209550</xdr:rowOff>
        </xdr:to>
        <xdr:sp macro="" textlink="">
          <xdr:nvSpPr>
            <xdr:cNvPr id="2244" name="Drop Down 196" hidden="1">
              <a:extLst>
                <a:ext uri="{63B3BB69-23CF-44E3-9099-C40C66FF867C}">
                  <a14:compatExt spid="_x0000_s2244"/>
                </a:ext>
                <a:ext uri="{FF2B5EF4-FFF2-40B4-BE49-F238E27FC236}">
                  <a16:creationId xmlns:a16="http://schemas.microsoft.com/office/drawing/2014/main" id="{00000000-0008-0000-0200-0000C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634</xdr:row>
          <xdr:rowOff>19050</xdr:rowOff>
        </xdr:from>
        <xdr:to>
          <xdr:col>26</xdr:col>
          <xdr:colOff>0</xdr:colOff>
          <xdr:row>634</xdr:row>
          <xdr:rowOff>209550</xdr:rowOff>
        </xdr:to>
        <xdr:sp macro="" textlink="">
          <xdr:nvSpPr>
            <xdr:cNvPr id="2245" name="Drop Down 197" hidden="1">
              <a:extLst>
                <a:ext uri="{63B3BB69-23CF-44E3-9099-C40C66FF867C}">
                  <a14:compatExt spid="_x0000_s2245"/>
                </a:ext>
                <a:ext uri="{FF2B5EF4-FFF2-40B4-BE49-F238E27FC236}">
                  <a16:creationId xmlns:a16="http://schemas.microsoft.com/office/drawing/2014/main" id="{00000000-0008-0000-0200-0000C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402</xdr:row>
          <xdr:rowOff>0</xdr:rowOff>
        </xdr:from>
        <xdr:to>
          <xdr:col>26</xdr:col>
          <xdr:colOff>19050</xdr:colOff>
          <xdr:row>403</xdr:row>
          <xdr:rowOff>0</xdr:rowOff>
        </xdr:to>
        <xdr:sp macro="" textlink="">
          <xdr:nvSpPr>
            <xdr:cNvPr id="2246" name="Check Box 198" hidden="1">
              <a:extLst>
                <a:ext uri="{63B3BB69-23CF-44E3-9099-C40C66FF867C}">
                  <a14:compatExt spid="_x0000_s2246"/>
                </a:ext>
                <a:ext uri="{FF2B5EF4-FFF2-40B4-BE49-F238E27FC236}">
                  <a16:creationId xmlns:a16="http://schemas.microsoft.com/office/drawing/2014/main" id="{00000000-0008-0000-0200-0000C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403</xdr:row>
          <xdr:rowOff>0</xdr:rowOff>
        </xdr:from>
        <xdr:to>
          <xdr:col>26</xdr:col>
          <xdr:colOff>19050</xdr:colOff>
          <xdr:row>404</xdr:row>
          <xdr:rowOff>0</xdr:rowOff>
        </xdr:to>
        <xdr:sp macro="" textlink="">
          <xdr:nvSpPr>
            <xdr:cNvPr id="2247" name="Check Box 199" hidden="1">
              <a:extLst>
                <a:ext uri="{63B3BB69-23CF-44E3-9099-C40C66FF867C}">
                  <a14:compatExt spid="_x0000_s2247"/>
                </a:ext>
                <a:ext uri="{FF2B5EF4-FFF2-40B4-BE49-F238E27FC236}">
                  <a16:creationId xmlns:a16="http://schemas.microsoft.com/office/drawing/2014/main" id="{00000000-0008-0000-0200-0000C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227</xdr:row>
          <xdr:rowOff>0</xdr:rowOff>
        </xdr:from>
        <xdr:to>
          <xdr:col>12</xdr:col>
          <xdr:colOff>228600</xdr:colOff>
          <xdr:row>228</xdr:row>
          <xdr:rowOff>19050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2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228</xdr:row>
          <xdr:rowOff>0</xdr:rowOff>
        </xdr:from>
        <xdr:to>
          <xdr:col>12</xdr:col>
          <xdr:colOff>228600</xdr:colOff>
          <xdr:row>229</xdr:row>
          <xdr:rowOff>19050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2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229</xdr:row>
          <xdr:rowOff>0</xdr:rowOff>
        </xdr:from>
        <xdr:to>
          <xdr:col>12</xdr:col>
          <xdr:colOff>228600</xdr:colOff>
          <xdr:row>230</xdr:row>
          <xdr:rowOff>19050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2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355</xdr:row>
          <xdr:rowOff>0</xdr:rowOff>
        </xdr:from>
        <xdr:to>
          <xdr:col>13</xdr:col>
          <xdr:colOff>0</xdr:colOff>
          <xdr:row>355</xdr:row>
          <xdr:rowOff>228600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2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356</xdr:row>
          <xdr:rowOff>19050</xdr:rowOff>
        </xdr:from>
        <xdr:to>
          <xdr:col>13</xdr:col>
          <xdr:colOff>0</xdr:colOff>
          <xdr:row>357</xdr:row>
          <xdr:rowOff>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2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357</xdr:row>
          <xdr:rowOff>19050</xdr:rowOff>
        </xdr:from>
        <xdr:to>
          <xdr:col>13</xdr:col>
          <xdr:colOff>0</xdr:colOff>
          <xdr:row>358</xdr:row>
          <xdr:rowOff>0</xdr:rowOff>
        </xdr:to>
        <xdr:sp macro="" textlink="">
          <xdr:nvSpPr>
            <xdr:cNvPr id="2253" name="Check Box 205" hidden="1">
              <a:extLst>
                <a:ext uri="{63B3BB69-23CF-44E3-9099-C40C66FF867C}">
                  <a14:compatExt spid="_x0000_s2253"/>
                </a:ext>
                <a:ext uri="{FF2B5EF4-FFF2-40B4-BE49-F238E27FC236}">
                  <a16:creationId xmlns:a16="http://schemas.microsoft.com/office/drawing/2014/main" id="{00000000-0008-0000-0200-0000C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358</xdr:row>
          <xdr:rowOff>19050</xdr:rowOff>
        </xdr:from>
        <xdr:to>
          <xdr:col>13</xdr:col>
          <xdr:colOff>0</xdr:colOff>
          <xdr:row>359</xdr:row>
          <xdr:rowOff>0</xdr:rowOff>
        </xdr:to>
        <xdr:sp macro="" textlink="">
          <xdr:nvSpPr>
            <xdr:cNvPr id="2254" name="Check Box 206" hidden="1">
              <a:extLst>
                <a:ext uri="{63B3BB69-23CF-44E3-9099-C40C66FF867C}">
                  <a14:compatExt spid="_x0000_s2254"/>
                </a:ext>
                <a:ext uri="{FF2B5EF4-FFF2-40B4-BE49-F238E27FC236}">
                  <a16:creationId xmlns:a16="http://schemas.microsoft.com/office/drawing/2014/main" id="{00000000-0008-0000-0200-0000C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363</xdr:row>
          <xdr:rowOff>19050</xdr:rowOff>
        </xdr:from>
        <xdr:to>
          <xdr:col>13</xdr:col>
          <xdr:colOff>0</xdr:colOff>
          <xdr:row>364</xdr:row>
          <xdr:rowOff>0</xdr:rowOff>
        </xdr:to>
        <xdr:sp macro="" textlink="">
          <xdr:nvSpPr>
            <xdr:cNvPr id="2255" name="Check Box 207" hidden="1">
              <a:extLst>
                <a:ext uri="{63B3BB69-23CF-44E3-9099-C40C66FF867C}">
                  <a14:compatExt spid="_x0000_s2255"/>
                </a:ext>
                <a:ext uri="{FF2B5EF4-FFF2-40B4-BE49-F238E27FC236}">
                  <a16:creationId xmlns:a16="http://schemas.microsoft.com/office/drawing/2014/main" id="{00000000-0008-0000-0200-0000C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364</xdr:row>
          <xdr:rowOff>19050</xdr:rowOff>
        </xdr:from>
        <xdr:to>
          <xdr:col>13</xdr:col>
          <xdr:colOff>0</xdr:colOff>
          <xdr:row>365</xdr:row>
          <xdr:rowOff>0</xdr:rowOff>
        </xdr:to>
        <xdr:sp macro="" textlink="">
          <xdr:nvSpPr>
            <xdr:cNvPr id="2256" name="Check Box 208" hidden="1">
              <a:extLst>
                <a:ext uri="{63B3BB69-23CF-44E3-9099-C40C66FF867C}">
                  <a14:compatExt spid="_x0000_s2256"/>
                </a:ext>
                <a:ext uri="{FF2B5EF4-FFF2-40B4-BE49-F238E27FC236}">
                  <a16:creationId xmlns:a16="http://schemas.microsoft.com/office/drawing/2014/main" id="{00000000-0008-0000-0200-0000D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366</xdr:row>
          <xdr:rowOff>19050</xdr:rowOff>
        </xdr:from>
        <xdr:to>
          <xdr:col>13</xdr:col>
          <xdr:colOff>0</xdr:colOff>
          <xdr:row>367</xdr:row>
          <xdr:rowOff>0</xdr:rowOff>
        </xdr:to>
        <xdr:sp macro="" textlink="">
          <xdr:nvSpPr>
            <xdr:cNvPr id="2257" name="Check Box 209" hidden="1">
              <a:extLst>
                <a:ext uri="{63B3BB69-23CF-44E3-9099-C40C66FF867C}">
                  <a14:compatExt spid="_x0000_s2257"/>
                </a:ext>
                <a:ext uri="{FF2B5EF4-FFF2-40B4-BE49-F238E27FC236}">
                  <a16:creationId xmlns:a16="http://schemas.microsoft.com/office/drawing/2014/main" id="{00000000-0008-0000-0200-0000D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372</xdr:row>
          <xdr:rowOff>19050</xdr:rowOff>
        </xdr:from>
        <xdr:to>
          <xdr:col>13</xdr:col>
          <xdr:colOff>0</xdr:colOff>
          <xdr:row>373</xdr:row>
          <xdr:rowOff>0</xdr:rowOff>
        </xdr:to>
        <xdr:sp macro="" textlink="">
          <xdr:nvSpPr>
            <xdr:cNvPr id="2258" name="Check Box 210" hidden="1">
              <a:extLst>
                <a:ext uri="{63B3BB69-23CF-44E3-9099-C40C66FF867C}">
                  <a14:compatExt spid="_x0000_s2258"/>
                </a:ext>
                <a:ext uri="{FF2B5EF4-FFF2-40B4-BE49-F238E27FC236}">
                  <a16:creationId xmlns:a16="http://schemas.microsoft.com/office/drawing/2014/main" id="{00000000-0008-0000-0200-0000D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19050</xdr:colOff>
          <xdr:row>372</xdr:row>
          <xdr:rowOff>0</xdr:rowOff>
        </xdr:from>
        <xdr:to>
          <xdr:col>32</xdr:col>
          <xdr:colOff>0</xdr:colOff>
          <xdr:row>372</xdr:row>
          <xdr:rowOff>228600</xdr:rowOff>
        </xdr:to>
        <xdr:sp macro="" textlink="">
          <xdr:nvSpPr>
            <xdr:cNvPr id="2259" name="Check Box 211" hidden="1">
              <a:extLst>
                <a:ext uri="{63B3BB69-23CF-44E3-9099-C40C66FF867C}">
                  <a14:compatExt spid="_x0000_s2259"/>
                </a:ext>
                <a:ext uri="{FF2B5EF4-FFF2-40B4-BE49-F238E27FC236}">
                  <a16:creationId xmlns:a16="http://schemas.microsoft.com/office/drawing/2014/main" id="{00000000-0008-0000-0200-0000D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373</xdr:row>
          <xdr:rowOff>19050</xdr:rowOff>
        </xdr:from>
        <xdr:to>
          <xdr:col>13</xdr:col>
          <xdr:colOff>0</xdr:colOff>
          <xdr:row>374</xdr:row>
          <xdr:rowOff>0</xdr:rowOff>
        </xdr:to>
        <xdr:sp macro="" textlink="">
          <xdr:nvSpPr>
            <xdr:cNvPr id="2260" name="Check Box 212" hidden="1">
              <a:extLst>
                <a:ext uri="{63B3BB69-23CF-44E3-9099-C40C66FF867C}">
                  <a14:compatExt spid="_x0000_s2260"/>
                </a:ext>
                <a:ext uri="{FF2B5EF4-FFF2-40B4-BE49-F238E27FC236}">
                  <a16:creationId xmlns:a16="http://schemas.microsoft.com/office/drawing/2014/main" id="{00000000-0008-0000-0200-0000D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359</xdr:row>
          <xdr:rowOff>19050</xdr:rowOff>
        </xdr:from>
        <xdr:to>
          <xdr:col>13</xdr:col>
          <xdr:colOff>0</xdr:colOff>
          <xdr:row>360</xdr:row>
          <xdr:rowOff>0</xdr:rowOff>
        </xdr:to>
        <xdr:sp macro="" textlink="">
          <xdr:nvSpPr>
            <xdr:cNvPr id="2261" name="Check Box 213" hidden="1">
              <a:extLst>
                <a:ext uri="{63B3BB69-23CF-44E3-9099-C40C66FF867C}">
                  <a14:compatExt spid="_x0000_s2261"/>
                </a:ext>
                <a:ext uri="{FF2B5EF4-FFF2-40B4-BE49-F238E27FC236}">
                  <a16:creationId xmlns:a16="http://schemas.microsoft.com/office/drawing/2014/main" id="{00000000-0008-0000-0200-0000D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367</xdr:row>
          <xdr:rowOff>19050</xdr:rowOff>
        </xdr:from>
        <xdr:to>
          <xdr:col>13</xdr:col>
          <xdr:colOff>0</xdr:colOff>
          <xdr:row>368</xdr:row>
          <xdr:rowOff>0</xdr:rowOff>
        </xdr:to>
        <xdr:sp macro="" textlink="">
          <xdr:nvSpPr>
            <xdr:cNvPr id="2262" name="Check Box 214" hidden="1">
              <a:extLst>
                <a:ext uri="{63B3BB69-23CF-44E3-9099-C40C66FF867C}">
                  <a14:compatExt spid="_x0000_s2262"/>
                </a:ext>
                <a:ext uri="{FF2B5EF4-FFF2-40B4-BE49-F238E27FC236}">
                  <a16:creationId xmlns:a16="http://schemas.microsoft.com/office/drawing/2014/main" id="{00000000-0008-0000-0200-0000D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368</xdr:row>
          <xdr:rowOff>19050</xdr:rowOff>
        </xdr:from>
        <xdr:to>
          <xdr:col>13</xdr:col>
          <xdr:colOff>0</xdr:colOff>
          <xdr:row>369</xdr:row>
          <xdr:rowOff>0</xdr:rowOff>
        </xdr:to>
        <xdr:sp macro="" textlink="">
          <xdr:nvSpPr>
            <xdr:cNvPr id="2263" name="Check Box 215" hidden="1">
              <a:extLst>
                <a:ext uri="{63B3BB69-23CF-44E3-9099-C40C66FF867C}">
                  <a14:compatExt spid="_x0000_s2263"/>
                </a:ext>
                <a:ext uri="{FF2B5EF4-FFF2-40B4-BE49-F238E27FC236}">
                  <a16:creationId xmlns:a16="http://schemas.microsoft.com/office/drawing/2014/main" id="{00000000-0008-0000-0200-0000D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372</xdr:row>
          <xdr:rowOff>19050</xdr:rowOff>
        </xdr:from>
        <xdr:to>
          <xdr:col>19</xdr:col>
          <xdr:colOff>0</xdr:colOff>
          <xdr:row>373</xdr:row>
          <xdr:rowOff>0</xdr:rowOff>
        </xdr:to>
        <xdr:sp macro="" textlink="">
          <xdr:nvSpPr>
            <xdr:cNvPr id="2265" name="Check Box 217" hidden="1">
              <a:extLst>
                <a:ext uri="{63B3BB69-23CF-44E3-9099-C40C66FF867C}">
                  <a14:compatExt spid="_x0000_s2265"/>
                </a:ext>
                <a:ext uri="{FF2B5EF4-FFF2-40B4-BE49-F238E27FC236}">
                  <a16:creationId xmlns:a16="http://schemas.microsoft.com/office/drawing/2014/main" id="{00000000-0008-0000-0200-0000D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19050</xdr:colOff>
          <xdr:row>373</xdr:row>
          <xdr:rowOff>19050</xdr:rowOff>
        </xdr:from>
        <xdr:to>
          <xdr:col>19</xdr:col>
          <xdr:colOff>0</xdr:colOff>
          <xdr:row>374</xdr:row>
          <xdr:rowOff>0</xdr:rowOff>
        </xdr:to>
        <xdr:sp macro="" textlink="">
          <xdr:nvSpPr>
            <xdr:cNvPr id="2266" name="Check Box 218" hidden="1">
              <a:extLst>
                <a:ext uri="{63B3BB69-23CF-44E3-9099-C40C66FF867C}">
                  <a14:compatExt spid="_x0000_s2266"/>
                </a:ext>
                <a:ext uri="{FF2B5EF4-FFF2-40B4-BE49-F238E27FC236}">
                  <a16:creationId xmlns:a16="http://schemas.microsoft.com/office/drawing/2014/main" id="{00000000-0008-0000-0200-0000D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19050</xdr:colOff>
          <xdr:row>372</xdr:row>
          <xdr:rowOff>19050</xdr:rowOff>
        </xdr:from>
        <xdr:to>
          <xdr:col>26</xdr:col>
          <xdr:colOff>0</xdr:colOff>
          <xdr:row>373</xdr:row>
          <xdr:rowOff>0</xdr:rowOff>
        </xdr:to>
        <xdr:sp macro="" textlink="">
          <xdr:nvSpPr>
            <xdr:cNvPr id="2267" name="Check Box 219" hidden="1">
              <a:extLst>
                <a:ext uri="{63B3BB69-23CF-44E3-9099-C40C66FF867C}">
                  <a14:compatExt spid="_x0000_s2267"/>
                </a:ext>
                <a:ext uri="{FF2B5EF4-FFF2-40B4-BE49-F238E27FC236}">
                  <a16:creationId xmlns:a16="http://schemas.microsoft.com/office/drawing/2014/main" id="{00000000-0008-0000-0200-0000D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332</xdr:row>
          <xdr:rowOff>19050</xdr:rowOff>
        </xdr:from>
        <xdr:to>
          <xdr:col>13</xdr:col>
          <xdr:colOff>0</xdr:colOff>
          <xdr:row>333</xdr:row>
          <xdr:rowOff>0</xdr:rowOff>
        </xdr:to>
        <xdr:sp macro="" textlink="">
          <xdr:nvSpPr>
            <xdr:cNvPr id="2268" name="Check Box 220" hidden="1">
              <a:extLst>
                <a:ext uri="{63B3BB69-23CF-44E3-9099-C40C66FF867C}">
                  <a14:compatExt spid="_x0000_s2268"/>
                </a:ext>
                <a:ext uri="{FF2B5EF4-FFF2-40B4-BE49-F238E27FC236}">
                  <a16:creationId xmlns:a16="http://schemas.microsoft.com/office/drawing/2014/main" id="{00000000-0008-0000-0200-0000D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332</xdr:row>
          <xdr:rowOff>19050</xdr:rowOff>
        </xdr:from>
        <xdr:to>
          <xdr:col>18</xdr:col>
          <xdr:colOff>0</xdr:colOff>
          <xdr:row>332</xdr:row>
          <xdr:rowOff>247650</xdr:rowOff>
        </xdr:to>
        <xdr:sp macro="" textlink="">
          <xdr:nvSpPr>
            <xdr:cNvPr id="2269" name="Check Box 221" hidden="1">
              <a:extLst>
                <a:ext uri="{63B3BB69-23CF-44E3-9099-C40C66FF867C}">
                  <a14:compatExt spid="_x0000_s2269"/>
                </a:ext>
                <a:ext uri="{FF2B5EF4-FFF2-40B4-BE49-F238E27FC236}">
                  <a16:creationId xmlns:a16="http://schemas.microsoft.com/office/drawing/2014/main" id="{00000000-0008-0000-0200-0000D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0</xdr:colOff>
          <xdr:row>264</xdr:row>
          <xdr:rowOff>19050</xdr:rowOff>
        </xdr:from>
        <xdr:to>
          <xdr:col>34</xdr:col>
          <xdr:colOff>0</xdr:colOff>
          <xdr:row>265</xdr:row>
          <xdr:rowOff>0</xdr:rowOff>
        </xdr:to>
        <xdr:sp macro="" textlink="">
          <xdr:nvSpPr>
            <xdr:cNvPr id="2270" name="Check Box 222" hidden="1">
              <a:extLst>
                <a:ext uri="{63B3BB69-23CF-44E3-9099-C40C66FF867C}">
                  <a14:compatExt spid="_x0000_s2270"/>
                </a:ext>
                <a:ext uri="{FF2B5EF4-FFF2-40B4-BE49-F238E27FC236}">
                  <a16:creationId xmlns:a16="http://schemas.microsoft.com/office/drawing/2014/main" id="{00000000-0008-0000-0200-0000D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0</xdr:colOff>
          <xdr:row>265</xdr:row>
          <xdr:rowOff>19050</xdr:rowOff>
        </xdr:from>
        <xdr:to>
          <xdr:col>34</xdr:col>
          <xdr:colOff>0</xdr:colOff>
          <xdr:row>266</xdr:row>
          <xdr:rowOff>0</xdr:rowOff>
        </xdr:to>
        <xdr:sp macro="" textlink="">
          <xdr:nvSpPr>
            <xdr:cNvPr id="2271" name="Check Box 223" hidden="1">
              <a:extLst>
                <a:ext uri="{63B3BB69-23CF-44E3-9099-C40C66FF867C}">
                  <a14:compatExt spid="_x0000_s2271"/>
                </a:ext>
                <a:ext uri="{FF2B5EF4-FFF2-40B4-BE49-F238E27FC236}">
                  <a16:creationId xmlns:a16="http://schemas.microsoft.com/office/drawing/2014/main" id="{00000000-0008-0000-0200-0000D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29</xdr:col>
          <xdr:colOff>0</xdr:colOff>
          <xdr:row>279</xdr:row>
          <xdr:rowOff>19050</xdr:rowOff>
        </xdr:from>
        <xdr:to>
          <xdr:col>30</xdr:col>
          <xdr:colOff>0</xdr:colOff>
          <xdr:row>280</xdr:row>
          <xdr:rowOff>0</xdr:rowOff>
        </xdr:to>
        <xdr:sp macro="" textlink="">
          <xdr:nvSpPr>
            <xdr:cNvPr id="2272" name="Check Box 224" hidden="1">
              <a:extLst>
                <a:ext uri="{63B3BB69-23CF-44E3-9099-C40C66FF867C}">
                  <a14:compatExt spid="_x0000_s2272"/>
                </a:ext>
                <a:ext uri="{FF2B5EF4-FFF2-40B4-BE49-F238E27FC236}">
                  <a16:creationId xmlns:a16="http://schemas.microsoft.com/office/drawing/2014/main" id="{00000000-0008-0000-0200-0000E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0</xdr:colOff>
          <xdr:row>299</xdr:row>
          <xdr:rowOff>19050</xdr:rowOff>
        </xdr:from>
        <xdr:to>
          <xdr:col>31</xdr:col>
          <xdr:colOff>0</xdr:colOff>
          <xdr:row>300</xdr:row>
          <xdr:rowOff>0</xdr:rowOff>
        </xdr:to>
        <xdr:sp macro="" textlink="">
          <xdr:nvSpPr>
            <xdr:cNvPr id="2273" name="Check Box 225" hidden="1">
              <a:extLst>
                <a:ext uri="{63B3BB69-23CF-44E3-9099-C40C66FF867C}">
                  <a14:compatExt spid="_x0000_s2273"/>
                </a:ext>
                <a:ext uri="{FF2B5EF4-FFF2-40B4-BE49-F238E27FC236}">
                  <a16:creationId xmlns:a16="http://schemas.microsoft.com/office/drawing/2014/main" id="{00000000-0008-0000-0200-0000E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328</xdr:row>
          <xdr:rowOff>19050</xdr:rowOff>
        </xdr:from>
        <xdr:to>
          <xdr:col>13</xdr:col>
          <xdr:colOff>0</xdr:colOff>
          <xdr:row>329</xdr:row>
          <xdr:rowOff>0</xdr:rowOff>
        </xdr:to>
        <xdr:sp macro="" textlink="">
          <xdr:nvSpPr>
            <xdr:cNvPr id="2274" name="Check Box 226" hidden="1">
              <a:extLst>
                <a:ext uri="{63B3BB69-23CF-44E3-9099-C40C66FF867C}">
                  <a14:compatExt spid="_x0000_s2274"/>
                </a:ext>
                <a:ext uri="{FF2B5EF4-FFF2-40B4-BE49-F238E27FC236}">
                  <a16:creationId xmlns:a16="http://schemas.microsoft.com/office/drawing/2014/main" id="{00000000-0008-0000-0200-0000E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19050</xdr:colOff>
          <xdr:row>328</xdr:row>
          <xdr:rowOff>19050</xdr:rowOff>
        </xdr:from>
        <xdr:to>
          <xdr:col>18</xdr:col>
          <xdr:colOff>0</xdr:colOff>
          <xdr:row>328</xdr:row>
          <xdr:rowOff>247650</xdr:rowOff>
        </xdr:to>
        <xdr:sp macro="" textlink="">
          <xdr:nvSpPr>
            <xdr:cNvPr id="2275" name="Check Box 227" hidden="1">
              <a:extLst>
                <a:ext uri="{63B3BB69-23CF-44E3-9099-C40C66FF867C}">
                  <a14:compatExt spid="_x0000_s2275"/>
                </a:ext>
                <a:ext uri="{FF2B5EF4-FFF2-40B4-BE49-F238E27FC236}">
                  <a16:creationId xmlns:a16="http://schemas.microsoft.com/office/drawing/2014/main" id="{00000000-0008-0000-0200-0000E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274</xdr:row>
          <xdr:rowOff>19050</xdr:rowOff>
        </xdr:from>
        <xdr:to>
          <xdr:col>39</xdr:col>
          <xdr:colOff>95250</xdr:colOff>
          <xdr:row>274</xdr:row>
          <xdr:rowOff>228600</xdr:rowOff>
        </xdr:to>
        <xdr:sp macro="" textlink="">
          <xdr:nvSpPr>
            <xdr:cNvPr id="2276" name="Check Box 228" hidden="1">
              <a:extLst>
                <a:ext uri="{63B3BB69-23CF-44E3-9099-C40C66FF867C}">
                  <a14:compatExt spid="_x0000_s2276"/>
                </a:ext>
                <a:ext uri="{FF2B5EF4-FFF2-40B4-BE49-F238E27FC236}">
                  <a16:creationId xmlns:a16="http://schemas.microsoft.com/office/drawing/2014/main" id="{00000000-0008-0000-0200-0000E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354</xdr:row>
          <xdr:rowOff>19050</xdr:rowOff>
        </xdr:from>
        <xdr:to>
          <xdr:col>13</xdr:col>
          <xdr:colOff>0</xdr:colOff>
          <xdr:row>355</xdr:row>
          <xdr:rowOff>0</xdr:rowOff>
        </xdr:to>
        <xdr:sp macro="" textlink="">
          <xdr:nvSpPr>
            <xdr:cNvPr id="2277" name="Check Box 229" hidden="1">
              <a:extLst>
                <a:ext uri="{63B3BB69-23CF-44E3-9099-C40C66FF867C}">
                  <a14:compatExt spid="_x0000_s2277"/>
                </a:ext>
                <a:ext uri="{FF2B5EF4-FFF2-40B4-BE49-F238E27FC236}">
                  <a16:creationId xmlns:a16="http://schemas.microsoft.com/office/drawing/2014/main" id="{00000000-0008-0000-0200-0000E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365</xdr:row>
          <xdr:rowOff>0</xdr:rowOff>
        </xdr:from>
        <xdr:to>
          <xdr:col>13</xdr:col>
          <xdr:colOff>0</xdr:colOff>
          <xdr:row>365</xdr:row>
          <xdr:rowOff>228600</xdr:rowOff>
        </xdr:to>
        <xdr:sp macro="" textlink="">
          <xdr:nvSpPr>
            <xdr:cNvPr id="2278" name="Check Box 230" hidden="1">
              <a:extLst>
                <a:ext uri="{63B3BB69-23CF-44E3-9099-C40C66FF867C}">
                  <a14:compatExt spid="_x0000_s2278"/>
                </a:ext>
                <a:ext uri="{FF2B5EF4-FFF2-40B4-BE49-F238E27FC236}">
                  <a16:creationId xmlns:a16="http://schemas.microsoft.com/office/drawing/2014/main" id="{00000000-0008-0000-0200-0000E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19050</xdr:colOff>
          <xdr:row>418</xdr:row>
          <xdr:rowOff>0</xdr:rowOff>
        </xdr:from>
        <xdr:to>
          <xdr:col>16</xdr:col>
          <xdr:colOff>19050</xdr:colOff>
          <xdr:row>418</xdr:row>
          <xdr:rowOff>190500</xdr:rowOff>
        </xdr:to>
        <xdr:sp macro="" textlink="">
          <xdr:nvSpPr>
            <xdr:cNvPr id="2279" name="Drop Down 231" hidden="1">
              <a:extLst>
                <a:ext uri="{63B3BB69-23CF-44E3-9099-C40C66FF867C}">
                  <a14:compatExt spid="_x0000_s2279"/>
                </a:ext>
                <a:ext uri="{FF2B5EF4-FFF2-40B4-BE49-F238E27FC236}">
                  <a16:creationId xmlns:a16="http://schemas.microsoft.com/office/drawing/2014/main" id="{00000000-0008-0000-0200-0000E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609</xdr:row>
          <xdr:rowOff>38100</xdr:rowOff>
        </xdr:from>
        <xdr:to>
          <xdr:col>18</xdr:col>
          <xdr:colOff>19050</xdr:colOff>
          <xdr:row>610</xdr:row>
          <xdr:rowOff>0</xdr:rowOff>
        </xdr:to>
        <xdr:sp macro="" textlink="">
          <xdr:nvSpPr>
            <xdr:cNvPr id="2280" name="Drop Down 232" hidden="1">
              <a:extLst>
                <a:ext uri="{63B3BB69-23CF-44E3-9099-C40C66FF867C}">
                  <a14:compatExt spid="_x0000_s2280"/>
                </a:ext>
                <a:ext uri="{FF2B5EF4-FFF2-40B4-BE49-F238E27FC236}">
                  <a16:creationId xmlns:a16="http://schemas.microsoft.com/office/drawing/2014/main" id="{00000000-0008-0000-0200-0000E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610</xdr:row>
          <xdr:rowOff>38100</xdr:rowOff>
        </xdr:from>
        <xdr:to>
          <xdr:col>18</xdr:col>
          <xdr:colOff>19050</xdr:colOff>
          <xdr:row>611</xdr:row>
          <xdr:rowOff>0</xdr:rowOff>
        </xdr:to>
        <xdr:sp macro="" textlink="">
          <xdr:nvSpPr>
            <xdr:cNvPr id="2281" name="Drop Down 233" hidden="1">
              <a:extLst>
                <a:ext uri="{63B3BB69-23CF-44E3-9099-C40C66FF867C}">
                  <a14:compatExt spid="_x0000_s2281"/>
                </a:ext>
                <a:ext uri="{FF2B5EF4-FFF2-40B4-BE49-F238E27FC236}">
                  <a16:creationId xmlns:a16="http://schemas.microsoft.com/office/drawing/2014/main" id="{00000000-0008-0000-0200-0000E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611</xdr:row>
          <xdr:rowOff>38100</xdr:rowOff>
        </xdr:from>
        <xdr:to>
          <xdr:col>18</xdr:col>
          <xdr:colOff>19050</xdr:colOff>
          <xdr:row>612</xdr:row>
          <xdr:rowOff>0</xdr:rowOff>
        </xdr:to>
        <xdr:sp macro="" textlink="">
          <xdr:nvSpPr>
            <xdr:cNvPr id="2282" name="Drop Down 234" hidden="1">
              <a:extLst>
                <a:ext uri="{63B3BB69-23CF-44E3-9099-C40C66FF867C}">
                  <a14:compatExt spid="_x0000_s2282"/>
                </a:ext>
                <a:ext uri="{FF2B5EF4-FFF2-40B4-BE49-F238E27FC236}">
                  <a16:creationId xmlns:a16="http://schemas.microsoft.com/office/drawing/2014/main" id="{00000000-0008-0000-0200-0000E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612</xdr:row>
          <xdr:rowOff>38100</xdr:rowOff>
        </xdr:from>
        <xdr:to>
          <xdr:col>18</xdr:col>
          <xdr:colOff>19050</xdr:colOff>
          <xdr:row>613</xdr:row>
          <xdr:rowOff>19050</xdr:rowOff>
        </xdr:to>
        <xdr:sp macro="" textlink="">
          <xdr:nvSpPr>
            <xdr:cNvPr id="2283" name="Drop Down 235" hidden="1">
              <a:extLst>
                <a:ext uri="{63B3BB69-23CF-44E3-9099-C40C66FF867C}">
                  <a14:compatExt spid="_x0000_s2283"/>
                </a:ext>
                <a:ext uri="{FF2B5EF4-FFF2-40B4-BE49-F238E27FC236}">
                  <a16:creationId xmlns:a16="http://schemas.microsoft.com/office/drawing/2014/main" id="{00000000-0008-0000-0200-0000E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613</xdr:row>
          <xdr:rowOff>38100</xdr:rowOff>
        </xdr:from>
        <xdr:to>
          <xdr:col>18</xdr:col>
          <xdr:colOff>19050</xdr:colOff>
          <xdr:row>614</xdr:row>
          <xdr:rowOff>19050</xdr:rowOff>
        </xdr:to>
        <xdr:sp macro="" textlink="">
          <xdr:nvSpPr>
            <xdr:cNvPr id="2284" name="Drop Down 236" hidden="1">
              <a:extLst>
                <a:ext uri="{63B3BB69-23CF-44E3-9099-C40C66FF867C}">
                  <a14:compatExt spid="_x0000_s2284"/>
                </a:ext>
                <a:ext uri="{FF2B5EF4-FFF2-40B4-BE49-F238E27FC236}">
                  <a16:creationId xmlns:a16="http://schemas.microsoft.com/office/drawing/2014/main" id="{00000000-0008-0000-0200-0000E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19050</xdr:colOff>
          <xdr:row>614</xdr:row>
          <xdr:rowOff>38100</xdr:rowOff>
        </xdr:from>
        <xdr:to>
          <xdr:col>18</xdr:col>
          <xdr:colOff>19050</xdr:colOff>
          <xdr:row>615</xdr:row>
          <xdr:rowOff>19050</xdr:rowOff>
        </xdr:to>
        <xdr:sp macro="" textlink="">
          <xdr:nvSpPr>
            <xdr:cNvPr id="2285" name="Drop Down 237" hidden="1">
              <a:extLst>
                <a:ext uri="{63B3BB69-23CF-44E3-9099-C40C66FF867C}">
                  <a14:compatExt spid="_x0000_s2285"/>
                </a:ext>
                <a:ext uri="{FF2B5EF4-FFF2-40B4-BE49-F238E27FC236}">
                  <a16:creationId xmlns:a16="http://schemas.microsoft.com/office/drawing/2014/main" id="{00000000-0008-0000-0200-0000E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0</xdr:colOff>
          <xdr:row>606</xdr:row>
          <xdr:rowOff>19050</xdr:rowOff>
        </xdr:from>
        <xdr:to>
          <xdr:col>23</xdr:col>
          <xdr:colOff>95250</xdr:colOff>
          <xdr:row>607</xdr:row>
          <xdr:rowOff>0</xdr:rowOff>
        </xdr:to>
        <xdr:sp macro="" textlink="">
          <xdr:nvSpPr>
            <xdr:cNvPr id="2286" name="Check Box 238" hidden="1">
              <a:extLst>
                <a:ext uri="{63B3BB69-23CF-44E3-9099-C40C66FF867C}">
                  <a14:compatExt spid="_x0000_s2286"/>
                </a:ext>
                <a:ext uri="{FF2B5EF4-FFF2-40B4-BE49-F238E27FC236}">
                  <a16:creationId xmlns:a16="http://schemas.microsoft.com/office/drawing/2014/main" id="{00000000-0008-0000-0200-0000E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606</xdr:row>
          <xdr:rowOff>19050</xdr:rowOff>
        </xdr:from>
        <xdr:to>
          <xdr:col>26</xdr:col>
          <xdr:colOff>95250</xdr:colOff>
          <xdr:row>607</xdr:row>
          <xdr:rowOff>0</xdr:rowOff>
        </xdr:to>
        <xdr:sp macro="" textlink="">
          <xdr:nvSpPr>
            <xdr:cNvPr id="2287" name="Check Box 239" hidden="1">
              <a:extLst>
                <a:ext uri="{63B3BB69-23CF-44E3-9099-C40C66FF867C}">
                  <a14:compatExt spid="_x0000_s2287"/>
                </a:ext>
                <a:ext uri="{FF2B5EF4-FFF2-40B4-BE49-F238E27FC236}">
                  <a16:creationId xmlns:a16="http://schemas.microsoft.com/office/drawing/2014/main" id="{00000000-0008-0000-0200-0000E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0</xdr:colOff>
      <xdr:row>600</xdr:row>
      <xdr:rowOff>38100</xdr:rowOff>
    </xdr:from>
    <xdr:to>
      <xdr:col>33</xdr:col>
      <xdr:colOff>139342</xdr:colOff>
      <xdr:row>604</xdr:row>
      <xdr:rowOff>170020</xdr:rowOff>
    </xdr:to>
    <xdr:sp macro="" textlink="">
      <xdr:nvSpPr>
        <xdr:cNvPr id="6" name="WordArt 173">
          <a:extLst>
            <a:ext uri="{FF2B5EF4-FFF2-40B4-BE49-F238E27FC236}">
              <a16:creationId xmlns:a16="http://schemas.microsoft.com/office/drawing/2014/main" id="{00000000-0008-0000-0200-000006000000}"/>
            </a:ext>
          </a:extLst>
        </xdr:cNvPr>
        <xdr:cNvSpPr>
          <a:spLocks noChangeArrowheads="1" noChangeShapeType="1" noTextEdit="1"/>
        </xdr:cNvSpPr>
      </xdr:nvSpPr>
      <xdr:spPr bwMode="auto">
        <a:xfrm>
          <a:off x="6429375" y="126882525"/>
          <a:ext cx="1568092" cy="1046320"/>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(8)</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2</xdr:col>
          <xdr:colOff>0</xdr:colOff>
          <xdr:row>391</xdr:row>
          <xdr:rowOff>0</xdr:rowOff>
        </xdr:from>
        <xdr:to>
          <xdr:col>3</xdr:col>
          <xdr:colOff>95250</xdr:colOff>
          <xdr:row>391</xdr:row>
          <xdr:rowOff>228600</xdr:rowOff>
        </xdr:to>
        <xdr:sp macro="" textlink="">
          <xdr:nvSpPr>
            <xdr:cNvPr id="2296" name="Check Box 248" hidden="1">
              <a:extLst>
                <a:ext uri="{63B3BB69-23CF-44E3-9099-C40C66FF867C}">
                  <a14:compatExt spid="_x0000_s2296"/>
                </a:ext>
                <a:ext uri="{FF2B5EF4-FFF2-40B4-BE49-F238E27FC236}">
                  <a16:creationId xmlns:a16="http://schemas.microsoft.com/office/drawing/2014/main" id="{00000000-0008-0000-0200-0000F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392</xdr:row>
          <xdr:rowOff>0</xdr:rowOff>
        </xdr:from>
        <xdr:to>
          <xdr:col>3</xdr:col>
          <xdr:colOff>76200</xdr:colOff>
          <xdr:row>392</xdr:row>
          <xdr:rowOff>228600</xdr:rowOff>
        </xdr:to>
        <xdr:sp macro="" textlink="">
          <xdr:nvSpPr>
            <xdr:cNvPr id="2297" name="Check Box 249" hidden="1">
              <a:extLst>
                <a:ext uri="{63B3BB69-23CF-44E3-9099-C40C66FF867C}">
                  <a14:compatExt spid="_x0000_s2297"/>
                </a:ext>
                <a:ext uri="{FF2B5EF4-FFF2-40B4-BE49-F238E27FC236}">
                  <a16:creationId xmlns:a16="http://schemas.microsoft.com/office/drawing/2014/main" id="{00000000-0008-0000-0200-0000F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0</xdr:colOff>
          <xdr:row>404</xdr:row>
          <xdr:rowOff>0</xdr:rowOff>
        </xdr:from>
        <xdr:to>
          <xdr:col>26</xdr:col>
          <xdr:colOff>19050</xdr:colOff>
          <xdr:row>405</xdr:row>
          <xdr:rowOff>0</xdr:rowOff>
        </xdr:to>
        <xdr:sp macro="" textlink="">
          <xdr:nvSpPr>
            <xdr:cNvPr id="2298" name="Check Box 250" hidden="1">
              <a:extLst>
                <a:ext uri="{63B3BB69-23CF-44E3-9099-C40C66FF867C}">
                  <a14:compatExt spid="_x0000_s2298"/>
                </a:ext>
                <a:ext uri="{FF2B5EF4-FFF2-40B4-BE49-F238E27FC236}">
                  <a16:creationId xmlns:a16="http://schemas.microsoft.com/office/drawing/2014/main" id="{00000000-0008-0000-0200-0000F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14</xdr:col>
      <xdr:colOff>209549</xdr:colOff>
      <xdr:row>9</xdr:row>
      <xdr:rowOff>137920</xdr:rowOff>
    </xdr:from>
    <xdr:to>
      <xdr:col>16</xdr:col>
      <xdr:colOff>133349</xdr:colOff>
      <xdr:row>10</xdr:row>
      <xdr:rowOff>214730</xdr:rowOff>
    </xdr:to>
    <xdr:sp macro="" textlink="">
      <xdr:nvSpPr>
        <xdr:cNvPr id="208" name="Text Box 4">
          <a:extLst>
            <a:ext uri="{FF2B5EF4-FFF2-40B4-BE49-F238E27FC236}">
              <a16:creationId xmlns:a16="http://schemas.microsoft.com/office/drawing/2014/main" id="{00000000-0008-0000-0400-0000D0000000}"/>
            </a:ext>
          </a:extLst>
        </xdr:cNvPr>
        <xdr:cNvSpPr txBox="1">
          <a:spLocks noChangeArrowheads="1"/>
        </xdr:cNvSpPr>
      </xdr:nvSpPr>
      <xdr:spPr bwMode="auto">
        <a:xfrm>
          <a:off x="4924424" y="2433445"/>
          <a:ext cx="361950" cy="219685"/>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一部</a:t>
          </a:r>
          <a:endParaRPr lang="ja-JP" altLang="en-US"/>
        </a:p>
      </xdr:txBody>
    </xdr:sp>
    <xdr:clientData/>
  </xdr:twoCellAnchor>
  <xdr:twoCellAnchor>
    <xdr:from>
      <xdr:col>17</xdr:col>
      <xdr:colOff>66674</xdr:colOff>
      <xdr:row>116</xdr:row>
      <xdr:rowOff>40215</xdr:rowOff>
    </xdr:from>
    <xdr:to>
      <xdr:col>23</xdr:col>
      <xdr:colOff>209549</xdr:colOff>
      <xdr:row>120</xdr:row>
      <xdr:rowOff>186008</xdr:rowOff>
    </xdr:to>
    <xdr:sp macro="" textlink="">
      <xdr:nvSpPr>
        <xdr:cNvPr id="209" name="WordArt 212">
          <a:extLst>
            <a:ext uri="{FF2B5EF4-FFF2-40B4-BE49-F238E27FC236}">
              <a16:creationId xmlns:a16="http://schemas.microsoft.com/office/drawing/2014/main" id="{00000000-0008-0000-0400-0000D1000000}"/>
            </a:ext>
          </a:extLst>
        </xdr:cNvPr>
        <xdr:cNvSpPr>
          <a:spLocks noChangeArrowheads="1" noChangeShapeType="1" noTextEdit="1"/>
        </xdr:cNvSpPr>
      </xdr:nvSpPr>
      <xdr:spPr bwMode="auto">
        <a:xfrm>
          <a:off x="5438774" y="18909240"/>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(2)</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139</xdr:row>
      <xdr:rowOff>54277</xdr:rowOff>
    </xdr:from>
    <xdr:to>
      <xdr:col>23</xdr:col>
      <xdr:colOff>209549</xdr:colOff>
      <xdr:row>143</xdr:row>
      <xdr:rowOff>200070</xdr:rowOff>
    </xdr:to>
    <xdr:sp macro="" textlink="">
      <xdr:nvSpPr>
        <xdr:cNvPr id="210" name="WordArt 213">
          <a:extLst>
            <a:ext uri="{FF2B5EF4-FFF2-40B4-BE49-F238E27FC236}">
              <a16:creationId xmlns:a16="http://schemas.microsoft.com/office/drawing/2014/main" id="{00000000-0008-0000-0400-0000D2000000}"/>
            </a:ext>
          </a:extLst>
        </xdr:cNvPr>
        <xdr:cNvSpPr>
          <a:spLocks noChangeArrowheads="1" noChangeShapeType="1" noTextEdit="1"/>
        </xdr:cNvSpPr>
      </xdr:nvSpPr>
      <xdr:spPr bwMode="auto">
        <a:xfrm>
          <a:off x="5438774" y="23971552"/>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(3)</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162</xdr:row>
      <xdr:rowOff>68313</xdr:rowOff>
    </xdr:from>
    <xdr:to>
      <xdr:col>23</xdr:col>
      <xdr:colOff>209549</xdr:colOff>
      <xdr:row>166</xdr:row>
      <xdr:rowOff>214106</xdr:rowOff>
    </xdr:to>
    <xdr:sp macro="" textlink="">
      <xdr:nvSpPr>
        <xdr:cNvPr id="211" name="WordArt 214">
          <a:extLst>
            <a:ext uri="{FF2B5EF4-FFF2-40B4-BE49-F238E27FC236}">
              <a16:creationId xmlns:a16="http://schemas.microsoft.com/office/drawing/2014/main" id="{00000000-0008-0000-0400-0000D3000000}"/>
            </a:ext>
          </a:extLst>
        </xdr:cNvPr>
        <xdr:cNvSpPr>
          <a:spLocks noChangeArrowheads="1" noChangeShapeType="1" noTextEdit="1"/>
        </xdr:cNvSpPr>
      </xdr:nvSpPr>
      <xdr:spPr bwMode="auto">
        <a:xfrm>
          <a:off x="5438774" y="29024313"/>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(4)</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93</xdr:row>
      <xdr:rowOff>35757</xdr:rowOff>
    </xdr:from>
    <xdr:to>
      <xdr:col>23</xdr:col>
      <xdr:colOff>209549</xdr:colOff>
      <xdr:row>97</xdr:row>
      <xdr:rowOff>172025</xdr:rowOff>
    </xdr:to>
    <xdr:sp macro="" textlink="">
      <xdr:nvSpPr>
        <xdr:cNvPr id="212" name="WordArt 215">
          <a:extLst>
            <a:ext uri="{FF2B5EF4-FFF2-40B4-BE49-F238E27FC236}">
              <a16:creationId xmlns:a16="http://schemas.microsoft.com/office/drawing/2014/main" id="{00000000-0008-0000-0400-0000D4000000}"/>
            </a:ext>
          </a:extLst>
        </xdr:cNvPr>
        <xdr:cNvSpPr>
          <a:spLocks noChangeArrowheads="1" noChangeShapeType="1" noTextEdit="1"/>
        </xdr:cNvSpPr>
      </xdr:nvSpPr>
      <xdr:spPr bwMode="auto">
        <a:xfrm>
          <a:off x="5438774" y="13875582"/>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(1)</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185</xdr:row>
      <xdr:rowOff>82535</xdr:rowOff>
    </xdr:from>
    <xdr:to>
      <xdr:col>23</xdr:col>
      <xdr:colOff>209549</xdr:colOff>
      <xdr:row>189</xdr:row>
      <xdr:rowOff>228328</xdr:rowOff>
    </xdr:to>
    <xdr:sp macro="" textlink="">
      <xdr:nvSpPr>
        <xdr:cNvPr id="213" name="WordArt 228">
          <a:extLst>
            <a:ext uri="{FF2B5EF4-FFF2-40B4-BE49-F238E27FC236}">
              <a16:creationId xmlns:a16="http://schemas.microsoft.com/office/drawing/2014/main" id="{00000000-0008-0000-0400-0000D5000000}"/>
            </a:ext>
          </a:extLst>
        </xdr:cNvPr>
        <xdr:cNvSpPr>
          <a:spLocks noChangeArrowheads="1" noChangeShapeType="1" noTextEdit="1"/>
        </xdr:cNvSpPr>
      </xdr:nvSpPr>
      <xdr:spPr bwMode="auto">
        <a:xfrm>
          <a:off x="5438774" y="34143935"/>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(5)</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208</xdr:row>
      <xdr:rowOff>96677</xdr:rowOff>
    </xdr:from>
    <xdr:to>
      <xdr:col>23</xdr:col>
      <xdr:colOff>209549</xdr:colOff>
      <xdr:row>213</xdr:row>
      <xdr:rowOff>13870</xdr:rowOff>
    </xdr:to>
    <xdr:sp macro="" textlink="">
      <xdr:nvSpPr>
        <xdr:cNvPr id="214" name="WordArt 229">
          <a:extLst>
            <a:ext uri="{FF2B5EF4-FFF2-40B4-BE49-F238E27FC236}">
              <a16:creationId xmlns:a16="http://schemas.microsoft.com/office/drawing/2014/main" id="{00000000-0008-0000-0400-0000D6000000}"/>
            </a:ext>
          </a:extLst>
        </xdr:cNvPr>
        <xdr:cNvSpPr>
          <a:spLocks noChangeArrowheads="1" noChangeShapeType="1" noTextEdit="1"/>
        </xdr:cNvSpPr>
      </xdr:nvSpPr>
      <xdr:spPr bwMode="auto">
        <a:xfrm>
          <a:off x="5438774" y="39234902"/>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(6)</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1</xdr:col>
          <xdr:colOff>1981200</xdr:colOff>
          <xdr:row>4</xdr:row>
          <xdr:rowOff>19050</xdr:rowOff>
        </xdr:from>
        <xdr:to>
          <xdr:col>6</xdr:col>
          <xdr:colOff>209550</xdr:colOff>
          <xdr:row>4</xdr:row>
          <xdr:rowOff>209550</xdr:rowOff>
        </xdr:to>
        <xdr:sp macro="" textlink="">
          <xdr:nvSpPr>
            <xdr:cNvPr id="80061" name="Drp118" hidden="1">
              <a:extLst>
                <a:ext uri="{63B3BB69-23CF-44E3-9099-C40C66FF867C}">
                  <a14:compatExt spid="_x0000_s80061"/>
                </a:ext>
                <a:ext uri="{FF2B5EF4-FFF2-40B4-BE49-F238E27FC236}">
                  <a16:creationId xmlns:a16="http://schemas.microsoft.com/office/drawing/2014/main" id="{00000000-0008-0000-0400-0000BD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1981200</xdr:colOff>
          <xdr:row>5</xdr:row>
          <xdr:rowOff>19050</xdr:rowOff>
        </xdr:from>
        <xdr:to>
          <xdr:col>6</xdr:col>
          <xdr:colOff>209550</xdr:colOff>
          <xdr:row>5</xdr:row>
          <xdr:rowOff>209550</xdr:rowOff>
        </xdr:to>
        <xdr:sp macro="" textlink="">
          <xdr:nvSpPr>
            <xdr:cNvPr id="80062" name="Drop Down 190" hidden="1">
              <a:extLst>
                <a:ext uri="{63B3BB69-23CF-44E3-9099-C40C66FF867C}">
                  <a14:compatExt spid="_x0000_s80062"/>
                </a:ext>
                <a:ext uri="{FF2B5EF4-FFF2-40B4-BE49-F238E27FC236}">
                  <a16:creationId xmlns:a16="http://schemas.microsoft.com/office/drawing/2014/main" id="{00000000-0008-0000-0400-0000BE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1981200</xdr:colOff>
          <xdr:row>6</xdr:row>
          <xdr:rowOff>19050</xdr:rowOff>
        </xdr:from>
        <xdr:to>
          <xdr:col>6</xdr:col>
          <xdr:colOff>209550</xdr:colOff>
          <xdr:row>6</xdr:row>
          <xdr:rowOff>209550</xdr:rowOff>
        </xdr:to>
        <xdr:sp macro="" textlink="">
          <xdr:nvSpPr>
            <xdr:cNvPr id="80063" name="Drop Down 191" hidden="1">
              <a:extLst>
                <a:ext uri="{63B3BB69-23CF-44E3-9099-C40C66FF867C}">
                  <a14:compatExt spid="_x0000_s80063"/>
                </a:ext>
                <a:ext uri="{FF2B5EF4-FFF2-40B4-BE49-F238E27FC236}">
                  <a16:creationId xmlns:a16="http://schemas.microsoft.com/office/drawing/2014/main" id="{00000000-0008-0000-0400-0000BF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1981200</xdr:colOff>
          <xdr:row>8</xdr:row>
          <xdr:rowOff>19050</xdr:rowOff>
        </xdr:from>
        <xdr:to>
          <xdr:col>3</xdr:col>
          <xdr:colOff>76200</xdr:colOff>
          <xdr:row>9</xdr:row>
          <xdr:rowOff>0</xdr:rowOff>
        </xdr:to>
        <xdr:sp macro="" textlink="">
          <xdr:nvSpPr>
            <xdr:cNvPr id="80064" name="Check Box 192" hidden="1">
              <a:extLst>
                <a:ext uri="{63B3BB69-23CF-44E3-9099-C40C66FF867C}">
                  <a14:compatExt spid="_x0000_s80064"/>
                </a:ext>
                <a:ext uri="{FF2B5EF4-FFF2-40B4-BE49-F238E27FC236}">
                  <a16:creationId xmlns:a16="http://schemas.microsoft.com/office/drawing/2014/main" id="{00000000-0008-0000-0400-0000C0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209550</xdr:colOff>
          <xdr:row>8</xdr:row>
          <xdr:rowOff>19050</xdr:rowOff>
        </xdr:from>
        <xdr:to>
          <xdr:col>6</xdr:col>
          <xdr:colOff>76200</xdr:colOff>
          <xdr:row>9</xdr:row>
          <xdr:rowOff>0</xdr:rowOff>
        </xdr:to>
        <xdr:sp macro="" textlink="">
          <xdr:nvSpPr>
            <xdr:cNvPr id="80065" name="Check Box 193" hidden="1">
              <a:extLst>
                <a:ext uri="{63B3BB69-23CF-44E3-9099-C40C66FF867C}">
                  <a14:compatExt spid="_x0000_s80065"/>
                </a:ext>
                <a:ext uri="{FF2B5EF4-FFF2-40B4-BE49-F238E27FC236}">
                  <a16:creationId xmlns:a16="http://schemas.microsoft.com/office/drawing/2014/main" id="{00000000-0008-0000-0400-0000C1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209550</xdr:colOff>
          <xdr:row>8</xdr:row>
          <xdr:rowOff>19050</xdr:rowOff>
        </xdr:from>
        <xdr:to>
          <xdr:col>9</xdr:col>
          <xdr:colOff>76200</xdr:colOff>
          <xdr:row>9</xdr:row>
          <xdr:rowOff>0</xdr:rowOff>
        </xdr:to>
        <xdr:sp macro="" textlink="">
          <xdr:nvSpPr>
            <xdr:cNvPr id="80066" name="Check Box 194" hidden="1">
              <a:extLst>
                <a:ext uri="{63B3BB69-23CF-44E3-9099-C40C66FF867C}">
                  <a14:compatExt spid="_x0000_s80066"/>
                </a:ext>
                <a:ext uri="{FF2B5EF4-FFF2-40B4-BE49-F238E27FC236}">
                  <a16:creationId xmlns:a16="http://schemas.microsoft.com/office/drawing/2014/main" id="{00000000-0008-0000-0400-0000C2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190500</xdr:colOff>
          <xdr:row>8</xdr:row>
          <xdr:rowOff>0</xdr:rowOff>
        </xdr:from>
        <xdr:to>
          <xdr:col>12</xdr:col>
          <xdr:colOff>57150</xdr:colOff>
          <xdr:row>9</xdr:row>
          <xdr:rowOff>0</xdr:rowOff>
        </xdr:to>
        <xdr:sp macro="" textlink="">
          <xdr:nvSpPr>
            <xdr:cNvPr id="80067" name="Check Box 195" hidden="1">
              <a:extLst>
                <a:ext uri="{63B3BB69-23CF-44E3-9099-C40C66FF867C}">
                  <a14:compatExt spid="_x0000_s80067"/>
                </a:ext>
                <a:ext uri="{FF2B5EF4-FFF2-40B4-BE49-F238E27FC236}">
                  <a16:creationId xmlns:a16="http://schemas.microsoft.com/office/drawing/2014/main" id="{00000000-0008-0000-0400-0000C3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209550</xdr:colOff>
          <xdr:row>8</xdr:row>
          <xdr:rowOff>19050</xdr:rowOff>
        </xdr:from>
        <xdr:to>
          <xdr:col>15</xdr:col>
          <xdr:colOff>76200</xdr:colOff>
          <xdr:row>9</xdr:row>
          <xdr:rowOff>0</xdr:rowOff>
        </xdr:to>
        <xdr:sp macro="" textlink="">
          <xdr:nvSpPr>
            <xdr:cNvPr id="80068" name="Check Box 196" hidden="1">
              <a:extLst>
                <a:ext uri="{63B3BB69-23CF-44E3-9099-C40C66FF867C}">
                  <a14:compatExt spid="_x0000_s80068"/>
                </a:ext>
                <a:ext uri="{FF2B5EF4-FFF2-40B4-BE49-F238E27FC236}">
                  <a16:creationId xmlns:a16="http://schemas.microsoft.com/office/drawing/2014/main" id="{00000000-0008-0000-0400-0000C4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209550</xdr:colOff>
          <xdr:row>8</xdr:row>
          <xdr:rowOff>19050</xdr:rowOff>
        </xdr:from>
        <xdr:to>
          <xdr:col>19</xdr:col>
          <xdr:colOff>76200</xdr:colOff>
          <xdr:row>9</xdr:row>
          <xdr:rowOff>0</xdr:rowOff>
        </xdr:to>
        <xdr:sp macro="" textlink="">
          <xdr:nvSpPr>
            <xdr:cNvPr id="80069" name="Check Box 197" hidden="1">
              <a:extLst>
                <a:ext uri="{63B3BB69-23CF-44E3-9099-C40C66FF867C}">
                  <a14:compatExt spid="_x0000_s80069"/>
                </a:ext>
                <a:ext uri="{FF2B5EF4-FFF2-40B4-BE49-F238E27FC236}">
                  <a16:creationId xmlns:a16="http://schemas.microsoft.com/office/drawing/2014/main" id="{00000000-0008-0000-0400-0000C5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8</xdr:row>
          <xdr:rowOff>19050</xdr:rowOff>
        </xdr:from>
        <xdr:to>
          <xdr:col>24</xdr:col>
          <xdr:colOff>57150</xdr:colOff>
          <xdr:row>9</xdr:row>
          <xdr:rowOff>0</xdr:rowOff>
        </xdr:to>
        <xdr:sp macro="" textlink="">
          <xdr:nvSpPr>
            <xdr:cNvPr id="80070" name="Check Box 198" hidden="1">
              <a:extLst>
                <a:ext uri="{63B3BB69-23CF-44E3-9099-C40C66FF867C}">
                  <a14:compatExt spid="_x0000_s80070"/>
                </a:ext>
                <a:ext uri="{FF2B5EF4-FFF2-40B4-BE49-F238E27FC236}">
                  <a16:creationId xmlns:a16="http://schemas.microsoft.com/office/drawing/2014/main" id="{00000000-0008-0000-0400-0000C6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10</xdr:row>
          <xdr:rowOff>19050</xdr:rowOff>
        </xdr:from>
        <xdr:to>
          <xdr:col>12</xdr:col>
          <xdr:colOff>190500</xdr:colOff>
          <xdr:row>10</xdr:row>
          <xdr:rowOff>209550</xdr:rowOff>
        </xdr:to>
        <xdr:sp macro="" textlink="">
          <xdr:nvSpPr>
            <xdr:cNvPr id="80071" name="Drop Down 199" hidden="1">
              <a:extLst>
                <a:ext uri="{63B3BB69-23CF-44E3-9099-C40C66FF867C}">
                  <a14:compatExt spid="_x0000_s80071"/>
                </a:ext>
                <a:ext uri="{FF2B5EF4-FFF2-40B4-BE49-F238E27FC236}">
                  <a16:creationId xmlns:a16="http://schemas.microsoft.com/office/drawing/2014/main" id="{00000000-0008-0000-0400-0000C7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209550</xdr:colOff>
          <xdr:row>10</xdr:row>
          <xdr:rowOff>19050</xdr:rowOff>
        </xdr:from>
        <xdr:to>
          <xdr:col>26</xdr:col>
          <xdr:colOff>190500</xdr:colOff>
          <xdr:row>10</xdr:row>
          <xdr:rowOff>209550</xdr:rowOff>
        </xdr:to>
        <xdr:sp macro="" textlink="">
          <xdr:nvSpPr>
            <xdr:cNvPr id="80072" name="Drop Down 200" hidden="1">
              <a:extLst>
                <a:ext uri="{63B3BB69-23CF-44E3-9099-C40C66FF867C}">
                  <a14:compatExt spid="_x0000_s80072"/>
                </a:ext>
                <a:ext uri="{FF2B5EF4-FFF2-40B4-BE49-F238E27FC236}">
                  <a16:creationId xmlns:a16="http://schemas.microsoft.com/office/drawing/2014/main" id="{00000000-0008-0000-0400-0000C8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36</xdr:row>
          <xdr:rowOff>19050</xdr:rowOff>
        </xdr:from>
        <xdr:to>
          <xdr:col>7</xdr:col>
          <xdr:colOff>0</xdr:colOff>
          <xdr:row>36</xdr:row>
          <xdr:rowOff>209550</xdr:rowOff>
        </xdr:to>
        <xdr:sp macro="" textlink="">
          <xdr:nvSpPr>
            <xdr:cNvPr id="80073" name="Drop Down 201" hidden="1">
              <a:extLst>
                <a:ext uri="{63B3BB69-23CF-44E3-9099-C40C66FF867C}">
                  <a14:compatExt spid="_x0000_s80073"/>
                </a:ext>
                <a:ext uri="{FF2B5EF4-FFF2-40B4-BE49-F238E27FC236}">
                  <a16:creationId xmlns:a16="http://schemas.microsoft.com/office/drawing/2014/main" id="{00000000-0008-0000-0400-0000C9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37</xdr:row>
          <xdr:rowOff>19050</xdr:rowOff>
        </xdr:from>
        <xdr:to>
          <xdr:col>7</xdr:col>
          <xdr:colOff>0</xdr:colOff>
          <xdr:row>37</xdr:row>
          <xdr:rowOff>209550</xdr:rowOff>
        </xdr:to>
        <xdr:sp macro="" textlink="">
          <xdr:nvSpPr>
            <xdr:cNvPr id="80074" name="Drop Down 202" hidden="1">
              <a:extLst>
                <a:ext uri="{63B3BB69-23CF-44E3-9099-C40C66FF867C}">
                  <a14:compatExt spid="_x0000_s80074"/>
                </a:ext>
                <a:ext uri="{FF2B5EF4-FFF2-40B4-BE49-F238E27FC236}">
                  <a16:creationId xmlns:a16="http://schemas.microsoft.com/office/drawing/2014/main" id="{00000000-0008-0000-0400-0000CA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38</xdr:row>
          <xdr:rowOff>19050</xdr:rowOff>
        </xdr:from>
        <xdr:to>
          <xdr:col>7</xdr:col>
          <xdr:colOff>0</xdr:colOff>
          <xdr:row>38</xdr:row>
          <xdr:rowOff>209550</xdr:rowOff>
        </xdr:to>
        <xdr:sp macro="" textlink="">
          <xdr:nvSpPr>
            <xdr:cNvPr id="80075" name="Drop Down 203" hidden="1">
              <a:extLst>
                <a:ext uri="{63B3BB69-23CF-44E3-9099-C40C66FF867C}">
                  <a14:compatExt spid="_x0000_s80075"/>
                </a:ext>
                <a:ext uri="{FF2B5EF4-FFF2-40B4-BE49-F238E27FC236}">
                  <a16:creationId xmlns:a16="http://schemas.microsoft.com/office/drawing/2014/main" id="{00000000-0008-0000-0400-0000CB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39</xdr:row>
          <xdr:rowOff>19050</xdr:rowOff>
        </xdr:from>
        <xdr:to>
          <xdr:col>7</xdr:col>
          <xdr:colOff>0</xdr:colOff>
          <xdr:row>39</xdr:row>
          <xdr:rowOff>209550</xdr:rowOff>
        </xdr:to>
        <xdr:sp macro="" textlink="">
          <xdr:nvSpPr>
            <xdr:cNvPr id="80076" name="Drop Down 204" hidden="1">
              <a:extLst>
                <a:ext uri="{63B3BB69-23CF-44E3-9099-C40C66FF867C}">
                  <a14:compatExt spid="_x0000_s80076"/>
                </a:ext>
                <a:ext uri="{FF2B5EF4-FFF2-40B4-BE49-F238E27FC236}">
                  <a16:creationId xmlns:a16="http://schemas.microsoft.com/office/drawing/2014/main" id="{00000000-0008-0000-0400-0000CC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209550</xdr:colOff>
          <xdr:row>49</xdr:row>
          <xdr:rowOff>19050</xdr:rowOff>
        </xdr:from>
        <xdr:to>
          <xdr:col>20</xdr:col>
          <xdr:colOff>76200</xdr:colOff>
          <xdr:row>50</xdr:row>
          <xdr:rowOff>0</xdr:rowOff>
        </xdr:to>
        <xdr:sp macro="" textlink="">
          <xdr:nvSpPr>
            <xdr:cNvPr id="80077" name="Check Box 205" hidden="1">
              <a:extLst>
                <a:ext uri="{63B3BB69-23CF-44E3-9099-C40C66FF867C}">
                  <a14:compatExt spid="_x0000_s80077"/>
                </a:ext>
                <a:ext uri="{FF2B5EF4-FFF2-40B4-BE49-F238E27FC236}">
                  <a16:creationId xmlns:a16="http://schemas.microsoft.com/office/drawing/2014/main" id="{00000000-0008-0000-0400-0000CD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49</xdr:row>
          <xdr:rowOff>38100</xdr:rowOff>
        </xdr:from>
        <xdr:to>
          <xdr:col>23</xdr:col>
          <xdr:colOff>76200</xdr:colOff>
          <xdr:row>50</xdr:row>
          <xdr:rowOff>0</xdr:rowOff>
        </xdr:to>
        <xdr:sp macro="" textlink="">
          <xdr:nvSpPr>
            <xdr:cNvPr id="80078" name="Check Box 206" hidden="1">
              <a:extLst>
                <a:ext uri="{63B3BB69-23CF-44E3-9099-C40C66FF867C}">
                  <a14:compatExt spid="_x0000_s80078"/>
                </a:ext>
                <a:ext uri="{FF2B5EF4-FFF2-40B4-BE49-F238E27FC236}">
                  <a16:creationId xmlns:a16="http://schemas.microsoft.com/office/drawing/2014/main" id="{00000000-0008-0000-0400-0000CE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70</xdr:row>
          <xdr:rowOff>19050</xdr:rowOff>
        </xdr:from>
        <xdr:to>
          <xdr:col>7</xdr:col>
          <xdr:colOff>0</xdr:colOff>
          <xdr:row>71</xdr:row>
          <xdr:rowOff>0</xdr:rowOff>
        </xdr:to>
        <xdr:sp macro="" textlink="">
          <xdr:nvSpPr>
            <xdr:cNvPr id="80079" name="Drop Down 207" hidden="1">
              <a:extLst>
                <a:ext uri="{63B3BB69-23CF-44E3-9099-C40C66FF867C}">
                  <a14:compatExt spid="_x0000_s80079"/>
                </a:ext>
                <a:ext uri="{FF2B5EF4-FFF2-40B4-BE49-F238E27FC236}">
                  <a16:creationId xmlns:a16="http://schemas.microsoft.com/office/drawing/2014/main" id="{00000000-0008-0000-0400-0000CF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71</xdr:row>
          <xdr:rowOff>38100</xdr:rowOff>
        </xdr:from>
        <xdr:to>
          <xdr:col>7</xdr:col>
          <xdr:colOff>0</xdr:colOff>
          <xdr:row>72</xdr:row>
          <xdr:rowOff>0</xdr:rowOff>
        </xdr:to>
        <xdr:sp macro="" textlink="">
          <xdr:nvSpPr>
            <xdr:cNvPr id="80080" name="Drop Down 208" hidden="1">
              <a:extLst>
                <a:ext uri="{63B3BB69-23CF-44E3-9099-C40C66FF867C}">
                  <a14:compatExt spid="_x0000_s80080"/>
                </a:ext>
                <a:ext uri="{FF2B5EF4-FFF2-40B4-BE49-F238E27FC236}">
                  <a16:creationId xmlns:a16="http://schemas.microsoft.com/office/drawing/2014/main" id="{00000000-0008-0000-0400-0000D0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72</xdr:row>
          <xdr:rowOff>38100</xdr:rowOff>
        </xdr:from>
        <xdr:to>
          <xdr:col>7</xdr:col>
          <xdr:colOff>0</xdr:colOff>
          <xdr:row>72</xdr:row>
          <xdr:rowOff>209550</xdr:rowOff>
        </xdr:to>
        <xdr:sp macro="" textlink="">
          <xdr:nvSpPr>
            <xdr:cNvPr id="80081" name="Drop Down 209" hidden="1">
              <a:extLst>
                <a:ext uri="{63B3BB69-23CF-44E3-9099-C40C66FF867C}">
                  <a14:compatExt spid="_x0000_s80081"/>
                </a:ext>
                <a:ext uri="{FF2B5EF4-FFF2-40B4-BE49-F238E27FC236}">
                  <a16:creationId xmlns:a16="http://schemas.microsoft.com/office/drawing/2014/main" id="{00000000-0008-0000-0400-0000D1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73</xdr:row>
          <xdr:rowOff>38100</xdr:rowOff>
        </xdr:from>
        <xdr:to>
          <xdr:col>7</xdr:col>
          <xdr:colOff>0</xdr:colOff>
          <xdr:row>73</xdr:row>
          <xdr:rowOff>209550</xdr:rowOff>
        </xdr:to>
        <xdr:sp macro="" textlink="">
          <xdr:nvSpPr>
            <xdr:cNvPr id="80082" name="Drop Down 210" hidden="1">
              <a:extLst>
                <a:ext uri="{63B3BB69-23CF-44E3-9099-C40C66FF867C}">
                  <a14:compatExt spid="_x0000_s80082"/>
                </a:ext>
                <a:ext uri="{FF2B5EF4-FFF2-40B4-BE49-F238E27FC236}">
                  <a16:creationId xmlns:a16="http://schemas.microsoft.com/office/drawing/2014/main" id="{00000000-0008-0000-0400-0000D2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74</xdr:row>
          <xdr:rowOff>38100</xdr:rowOff>
        </xdr:from>
        <xdr:to>
          <xdr:col>7</xdr:col>
          <xdr:colOff>0</xdr:colOff>
          <xdr:row>74</xdr:row>
          <xdr:rowOff>209550</xdr:rowOff>
        </xdr:to>
        <xdr:sp macro="" textlink="">
          <xdr:nvSpPr>
            <xdr:cNvPr id="80083" name="Drop Down 211" hidden="1">
              <a:extLst>
                <a:ext uri="{63B3BB69-23CF-44E3-9099-C40C66FF867C}">
                  <a14:compatExt spid="_x0000_s80083"/>
                </a:ext>
                <a:ext uri="{FF2B5EF4-FFF2-40B4-BE49-F238E27FC236}">
                  <a16:creationId xmlns:a16="http://schemas.microsoft.com/office/drawing/2014/main" id="{00000000-0008-0000-0400-0000D3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75</xdr:row>
          <xdr:rowOff>38100</xdr:rowOff>
        </xdr:from>
        <xdr:to>
          <xdr:col>7</xdr:col>
          <xdr:colOff>0</xdr:colOff>
          <xdr:row>75</xdr:row>
          <xdr:rowOff>209550</xdr:rowOff>
        </xdr:to>
        <xdr:sp macro="" textlink="">
          <xdr:nvSpPr>
            <xdr:cNvPr id="80084" name="Drop Down 212" hidden="1">
              <a:extLst>
                <a:ext uri="{63B3BB69-23CF-44E3-9099-C40C66FF867C}">
                  <a14:compatExt spid="_x0000_s80084"/>
                </a:ext>
                <a:ext uri="{FF2B5EF4-FFF2-40B4-BE49-F238E27FC236}">
                  <a16:creationId xmlns:a16="http://schemas.microsoft.com/office/drawing/2014/main" id="{00000000-0008-0000-0400-0000D4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103</xdr:row>
          <xdr:rowOff>38100</xdr:rowOff>
        </xdr:from>
        <xdr:to>
          <xdr:col>8</xdr:col>
          <xdr:colOff>209550</xdr:colOff>
          <xdr:row>104</xdr:row>
          <xdr:rowOff>19050</xdr:rowOff>
        </xdr:to>
        <xdr:sp macro="" textlink="">
          <xdr:nvSpPr>
            <xdr:cNvPr id="80085" name="Drop Down 213" hidden="1">
              <a:extLst>
                <a:ext uri="{63B3BB69-23CF-44E3-9099-C40C66FF867C}">
                  <a14:compatExt spid="_x0000_s80085"/>
                </a:ext>
                <a:ext uri="{FF2B5EF4-FFF2-40B4-BE49-F238E27FC236}">
                  <a16:creationId xmlns:a16="http://schemas.microsoft.com/office/drawing/2014/main" id="{00000000-0008-0000-0400-0000D5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104</xdr:row>
          <xdr:rowOff>38100</xdr:rowOff>
        </xdr:from>
        <xdr:to>
          <xdr:col>8</xdr:col>
          <xdr:colOff>209550</xdr:colOff>
          <xdr:row>105</xdr:row>
          <xdr:rowOff>19050</xdr:rowOff>
        </xdr:to>
        <xdr:sp macro="" textlink="">
          <xdr:nvSpPr>
            <xdr:cNvPr id="80086" name="Drop Down 214" hidden="1">
              <a:extLst>
                <a:ext uri="{63B3BB69-23CF-44E3-9099-C40C66FF867C}">
                  <a14:compatExt spid="_x0000_s80086"/>
                </a:ext>
                <a:ext uri="{FF2B5EF4-FFF2-40B4-BE49-F238E27FC236}">
                  <a16:creationId xmlns:a16="http://schemas.microsoft.com/office/drawing/2014/main" id="{00000000-0008-0000-0400-0000D6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105</xdr:row>
          <xdr:rowOff>38100</xdr:rowOff>
        </xdr:from>
        <xdr:to>
          <xdr:col>8</xdr:col>
          <xdr:colOff>209550</xdr:colOff>
          <xdr:row>106</xdr:row>
          <xdr:rowOff>19050</xdr:rowOff>
        </xdr:to>
        <xdr:sp macro="" textlink="">
          <xdr:nvSpPr>
            <xdr:cNvPr id="80087" name="Drop Down 215" hidden="1">
              <a:extLst>
                <a:ext uri="{63B3BB69-23CF-44E3-9099-C40C66FF867C}">
                  <a14:compatExt spid="_x0000_s80087"/>
                </a:ext>
                <a:ext uri="{FF2B5EF4-FFF2-40B4-BE49-F238E27FC236}">
                  <a16:creationId xmlns:a16="http://schemas.microsoft.com/office/drawing/2014/main" id="{00000000-0008-0000-0400-0000D7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106</xdr:row>
          <xdr:rowOff>38100</xdr:rowOff>
        </xdr:from>
        <xdr:to>
          <xdr:col>8</xdr:col>
          <xdr:colOff>209550</xdr:colOff>
          <xdr:row>107</xdr:row>
          <xdr:rowOff>19050</xdr:rowOff>
        </xdr:to>
        <xdr:sp macro="" textlink="">
          <xdr:nvSpPr>
            <xdr:cNvPr id="80088" name="Drop Down 216" hidden="1">
              <a:extLst>
                <a:ext uri="{63B3BB69-23CF-44E3-9099-C40C66FF867C}">
                  <a14:compatExt spid="_x0000_s80088"/>
                </a:ext>
                <a:ext uri="{FF2B5EF4-FFF2-40B4-BE49-F238E27FC236}">
                  <a16:creationId xmlns:a16="http://schemas.microsoft.com/office/drawing/2014/main" id="{00000000-0008-0000-0400-0000D8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107</xdr:row>
          <xdr:rowOff>38100</xdr:rowOff>
        </xdr:from>
        <xdr:to>
          <xdr:col>8</xdr:col>
          <xdr:colOff>209550</xdr:colOff>
          <xdr:row>108</xdr:row>
          <xdr:rowOff>19050</xdr:rowOff>
        </xdr:to>
        <xdr:sp macro="" textlink="">
          <xdr:nvSpPr>
            <xdr:cNvPr id="80089" name="Drop Down 217" hidden="1">
              <a:extLst>
                <a:ext uri="{63B3BB69-23CF-44E3-9099-C40C66FF867C}">
                  <a14:compatExt spid="_x0000_s80089"/>
                </a:ext>
                <a:ext uri="{FF2B5EF4-FFF2-40B4-BE49-F238E27FC236}">
                  <a16:creationId xmlns:a16="http://schemas.microsoft.com/office/drawing/2014/main" id="{00000000-0008-0000-0400-0000D9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108</xdr:row>
          <xdr:rowOff>38100</xdr:rowOff>
        </xdr:from>
        <xdr:to>
          <xdr:col>8</xdr:col>
          <xdr:colOff>209550</xdr:colOff>
          <xdr:row>109</xdr:row>
          <xdr:rowOff>19050</xdr:rowOff>
        </xdr:to>
        <xdr:sp macro="" textlink="">
          <xdr:nvSpPr>
            <xdr:cNvPr id="80090" name="Drop Down 218" hidden="1">
              <a:extLst>
                <a:ext uri="{63B3BB69-23CF-44E3-9099-C40C66FF867C}">
                  <a14:compatExt spid="_x0000_s80090"/>
                </a:ext>
                <a:ext uri="{FF2B5EF4-FFF2-40B4-BE49-F238E27FC236}">
                  <a16:creationId xmlns:a16="http://schemas.microsoft.com/office/drawing/2014/main" id="{00000000-0008-0000-0400-0000DA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126</xdr:row>
          <xdr:rowOff>38100</xdr:rowOff>
        </xdr:from>
        <xdr:to>
          <xdr:col>8</xdr:col>
          <xdr:colOff>209550</xdr:colOff>
          <xdr:row>127</xdr:row>
          <xdr:rowOff>19050</xdr:rowOff>
        </xdr:to>
        <xdr:sp macro="" textlink="">
          <xdr:nvSpPr>
            <xdr:cNvPr id="80091" name="Drop Down 219" hidden="1">
              <a:extLst>
                <a:ext uri="{63B3BB69-23CF-44E3-9099-C40C66FF867C}">
                  <a14:compatExt spid="_x0000_s80091"/>
                </a:ext>
                <a:ext uri="{FF2B5EF4-FFF2-40B4-BE49-F238E27FC236}">
                  <a16:creationId xmlns:a16="http://schemas.microsoft.com/office/drawing/2014/main" id="{00000000-0008-0000-0400-0000DB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127</xdr:row>
          <xdr:rowOff>38100</xdr:rowOff>
        </xdr:from>
        <xdr:to>
          <xdr:col>8</xdr:col>
          <xdr:colOff>209550</xdr:colOff>
          <xdr:row>128</xdr:row>
          <xdr:rowOff>19050</xdr:rowOff>
        </xdr:to>
        <xdr:sp macro="" textlink="">
          <xdr:nvSpPr>
            <xdr:cNvPr id="80092" name="Drop Down 220" hidden="1">
              <a:extLst>
                <a:ext uri="{63B3BB69-23CF-44E3-9099-C40C66FF867C}">
                  <a14:compatExt spid="_x0000_s80092"/>
                </a:ext>
                <a:ext uri="{FF2B5EF4-FFF2-40B4-BE49-F238E27FC236}">
                  <a16:creationId xmlns:a16="http://schemas.microsoft.com/office/drawing/2014/main" id="{00000000-0008-0000-0400-0000DC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128</xdr:row>
          <xdr:rowOff>38100</xdr:rowOff>
        </xdr:from>
        <xdr:to>
          <xdr:col>8</xdr:col>
          <xdr:colOff>209550</xdr:colOff>
          <xdr:row>129</xdr:row>
          <xdr:rowOff>19050</xdr:rowOff>
        </xdr:to>
        <xdr:sp macro="" textlink="">
          <xdr:nvSpPr>
            <xdr:cNvPr id="80093" name="Drop Down 221" hidden="1">
              <a:extLst>
                <a:ext uri="{63B3BB69-23CF-44E3-9099-C40C66FF867C}">
                  <a14:compatExt spid="_x0000_s80093"/>
                </a:ext>
                <a:ext uri="{FF2B5EF4-FFF2-40B4-BE49-F238E27FC236}">
                  <a16:creationId xmlns:a16="http://schemas.microsoft.com/office/drawing/2014/main" id="{00000000-0008-0000-0400-0000DD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129</xdr:row>
          <xdr:rowOff>38100</xdr:rowOff>
        </xdr:from>
        <xdr:to>
          <xdr:col>8</xdr:col>
          <xdr:colOff>209550</xdr:colOff>
          <xdr:row>130</xdr:row>
          <xdr:rowOff>19050</xdr:rowOff>
        </xdr:to>
        <xdr:sp macro="" textlink="">
          <xdr:nvSpPr>
            <xdr:cNvPr id="80094" name="Drop Down 222" hidden="1">
              <a:extLst>
                <a:ext uri="{63B3BB69-23CF-44E3-9099-C40C66FF867C}">
                  <a14:compatExt spid="_x0000_s80094"/>
                </a:ext>
                <a:ext uri="{FF2B5EF4-FFF2-40B4-BE49-F238E27FC236}">
                  <a16:creationId xmlns:a16="http://schemas.microsoft.com/office/drawing/2014/main" id="{00000000-0008-0000-0400-0000DE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130</xdr:row>
          <xdr:rowOff>38100</xdr:rowOff>
        </xdr:from>
        <xdr:to>
          <xdr:col>8</xdr:col>
          <xdr:colOff>209550</xdr:colOff>
          <xdr:row>131</xdr:row>
          <xdr:rowOff>19050</xdr:rowOff>
        </xdr:to>
        <xdr:sp macro="" textlink="">
          <xdr:nvSpPr>
            <xdr:cNvPr id="80095" name="Drop Down 223" hidden="1">
              <a:extLst>
                <a:ext uri="{63B3BB69-23CF-44E3-9099-C40C66FF867C}">
                  <a14:compatExt spid="_x0000_s80095"/>
                </a:ext>
                <a:ext uri="{FF2B5EF4-FFF2-40B4-BE49-F238E27FC236}">
                  <a16:creationId xmlns:a16="http://schemas.microsoft.com/office/drawing/2014/main" id="{00000000-0008-0000-0400-0000DF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131</xdr:row>
          <xdr:rowOff>38100</xdr:rowOff>
        </xdr:from>
        <xdr:to>
          <xdr:col>8</xdr:col>
          <xdr:colOff>209550</xdr:colOff>
          <xdr:row>132</xdr:row>
          <xdr:rowOff>19050</xdr:rowOff>
        </xdr:to>
        <xdr:sp macro="" textlink="">
          <xdr:nvSpPr>
            <xdr:cNvPr id="80096" name="Drop Down 224" hidden="1">
              <a:extLst>
                <a:ext uri="{63B3BB69-23CF-44E3-9099-C40C66FF867C}">
                  <a14:compatExt spid="_x0000_s80096"/>
                </a:ext>
                <a:ext uri="{FF2B5EF4-FFF2-40B4-BE49-F238E27FC236}">
                  <a16:creationId xmlns:a16="http://schemas.microsoft.com/office/drawing/2014/main" id="{00000000-0008-0000-0400-0000E0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149</xdr:row>
          <xdr:rowOff>38100</xdr:rowOff>
        </xdr:from>
        <xdr:to>
          <xdr:col>8</xdr:col>
          <xdr:colOff>209550</xdr:colOff>
          <xdr:row>150</xdr:row>
          <xdr:rowOff>0</xdr:rowOff>
        </xdr:to>
        <xdr:sp macro="" textlink="">
          <xdr:nvSpPr>
            <xdr:cNvPr id="80097" name="Drop Down 225" hidden="1">
              <a:extLst>
                <a:ext uri="{63B3BB69-23CF-44E3-9099-C40C66FF867C}">
                  <a14:compatExt spid="_x0000_s80097"/>
                </a:ext>
                <a:ext uri="{FF2B5EF4-FFF2-40B4-BE49-F238E27FC236}">
                  <a16:creationId xmlns:a16="http://schemas.microsoft.com/office/drawing/2014/main" id="{00000000-0008-0000-0400-0000E1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150</xdr:row>
          <xdr:rowOff>38100</xdr:rowOff>
        </xdr:from>
        <xdr:to>
          <xdr:col>8</xdr:col>
          <xdr:colOff>209550</xdr:colOff>
          <xdr:row>151</xdr:row>
          <xdr:rowOff>0</xdr:rowOff>
        </xdr:to>
        <xdr:sp macro="" textlink="">
          <xdr:nvSpPr>
            <xdr:cNvPr id="80098" name="Drop Down 226" hidden="1">
              <a:extLst>
                <a:ext uri="{63B3BB69-23CF-44E3-9099-C40C66FF867C}">
                  <a14:compatExt spid="_x0000_s80098"/>
                </a:ext>
                <a:ext uri="{FF2B5EF4-FFF2-40B4-BE49-F238E27FC236}">
                  <a16:creationId xmlns:a16="http://schemas.microsoft.com/office/drawing/2014/main" id="{00000000-0008-0000-0400-0000E2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151</xdr:row>
          <xdr:rowOff>38100</xdr:rowOff>
        </xdr:from>
        <xdr:to>
          <xdr:col>8</xdr:col>
          <xdr:colOff>209550</xdr:colOff>
          <xdr:row>152</xdr:row>
          <xdr:rowOff>0</xdr:rowOff>
        </xdr:to>
        <xdr:sp macro="" textlink="">
          <xdr:nvSpPr>
            <xdr:cNvPr id="80099" name="Drop Down 227" hidden="1">
              <a:extLst>
                <a:ext uri="{63B3BB69-23CF-44E3-9099-C40C66FF867C}">
                  <a14:compatExt spid="_x0000_s80099"/>
                </a:ext>
                <a:ext uri="{FF2B5EF4-FFF2-40B4-BE49-F238E27FC236}">
                  <a16:creationId xmlns:a16="http://schemas.microsoft.com/office/drawing/2014/main" id="{00000000-0008-0000-0400-0000E3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152</xdr:row>
          <xdr:rowOff>38100</xdr:rowOff>
        </xdr:from>
        <xdr:to>
          <xdr:col>8</xdr:col>
          <xdr:colOff>209550</xdr:colOff>
          <xdr:row>153</xdr:row>
          <xdr:rowOff>0</xdr:rowOff>
        </xdr:to>
        <xdr:sp macro="" textlink="">
          <xdr:nvSpPr>
            <xdr:cNvPr id="80100" name="Drop Down 228" hidden="1">
              <a:extLst>
                <a:ext uri="{63B3BB69-23CF-44E3-9099-C40C66FF867C}">
                  <a14:compatExt spid="_x0000_s80100"/>
                </a:ext>
                <a:ext uri="{FF2B5EF4-FFF2-40B4-BE49-F238E27FC236}">
                  <a16:creationId xmlns:a16="http://schemas.microsoft.com/office/drawing/2014/main" id="{00000000-0008-0000-0400-0000E4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153</xdr:row>
          <xdr:rowOff>38100</xdr:rowOff>
        </xdr:from>
        <xdr:to>
          <xdr:col>8</xdr:col>
          <xdr:colOff>209550</xdr:colOff>
          <xdr:row>154</xdr:row>
          <xdr:rowOff>19050</xdr:rowOff>
        </xdr:to>
        <xdr:sp macro="" textlink="">
          <xdr:nvSpPr>
            <xdr:cNvPr id="80101" name="Drop Down 229" hidden="1">
              <a:extLst>
                <a:ext uri="{63B3BB69-23CF-44E3-9099-C40C66FF867C}">
                  <a14:compatExt spid="_x0000_s80101"/>
                </a:ext>
                <a:ext uri="{FF2B5EF4-FFF2-40B4-BE49-F238E27FC236}">
                  <a16:creationId xmlns:a16="http://schemas.microsoft.com/office/drawing/2014/main" id="{00000000-0008-0000-0400-0000E5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154</xdr:row>
          <xdr:rowOff>38100</xdr:rowOff>
        </xdr:from>
        <xdr:to>
          <xdr:col>8</xdr:col>
          <xdr:colOff>209550</xdr:colOff>
          <xdr:row>155</xdr:row>
          <xdr:rowOff>19050</xdr:rowOff>
        </xdr:to>
        <xdr:sp macro="" textlink="">
          <xdr:nvSpPr>
            <xdr:cNvPr id="80102" name="Drop Down 230" hidden="1">
              <a:extLst>
                <a:ext uri="{63B3BB69-23CF-44E3-9099-C40C66FF867C}">
                  <a14:compatExt spid="_x0000_s80102"/>
                </a:ext>
                <a:ext uri="{FF2B5EF4-FFF2-40B4-BE49-F238E27FC236}">
                  <a16:creationId xmlns:a16="http://schemas.microsoft.com/office/drawing/2014/main" id="{00000000-0008-0000-0400-0000E6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172</xdr:row>
          <xdr:rowOff>19050</xdr:rowOff>
        </xdr:from>
        <xdr:to>
          <xdr:col>8</xdr:col>
          <xdr:colOff>209550</xdr:colOff>
          <xdr:row>173</xdr:row>
          <xdr:rowOff>0</xdr:rowOff>
        </xdr:to>
        <xdr:sp macro="" textlink="">
          <xdr:nvSpPr>
            <xdr:cNvPr id="80103" name="Drop Down 231" hidden="1">
              <a:extLst>
                <a:ext uri="{63B3BB69-23CF-44E3-9099-C40C66FF867C}">
                  <a14:compatExt spid="_x0000_s80103"/>
                </a:ext>
                <a:ext uri="{FF2B5EF4-FFF2-40B4-BE49-F238E27FC236}">
                  <a16:creationId xmlns:a16="http://schemas.microsoft.com/office/drawing/2014/main" id="{00000000-0008-0000-0400-0000E7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173</xdr:row>
          <xdr:rowOff>19050</xdr:rowOff>
        </xdr:from>
        <xdr:to>
          <xdr:col>8</xdr:col>
          <xdr:colOff>209550</xdr:colOff>
          <xdr:row>174</xdr:row>
          <xdr:rowOff>0</xdr:rowOff>
        </xdr:to>
        <xdr:sp macro="" textlink="">
          <xdr:nvSpPr>
            <xdr:cNvPr id="80104" name="Drop Down 232" hidden="1">
              <a:extLst>
                <a:ext uri="{63B3BB69-23CF-44E3-9099-C40C66FF867C}">
                  <a14:compatExt spid="_x0000_s80104"/>
                </a:ext>
                <a:ext uri="{FF2B5EF4-FFF2-40B4-BE49-F238E27FC236}">
                  <a16:creationId xmlns:a16="http://schemas.microsoft.com/office/drawing/2014/main" id="{00000000-0008-0000-0400-0000E8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174</xdr:row>
          <xdr:rowOff>19050</xdr:rowOff>
        </xdr:from>
        <xdr:to>
          <xdr:col>8</xdr:col>
          <xdr:colOff>209550</xdr:colOff>
          <xdr:row>175</xdr:row>
          <xdr:rowOff>0</xdr:rowOff>
        </xdr:to>
        <xdr:sp macro="" textlink="">
          <xdr:nvSpPr>
            <xdr:cNvPr id="80105" name="Drop Down 233" hidden="1">
              <a:extLst>
                <a:ext uri="{63B3BB69-23CF-44E3-9099-C40C66FF867C}">
                  <a14:compatExt spid="_x0000_s80105"/>
                </a:ext>
                <a:ext uri="{FF2B5EF4-FFF2-40B4-BE49-F238E27FC236}">
                  <a16:creationId xmlns:a16="http://schemas.microsoft.com/office/drawing/2014/main" id="{00000000-0008-0000-0400-0000E9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175</xdr:row>
          <xdr:rowOff>19050</xdr:rowOff>
        </xdr:from>
        <xdr:to>
          <xdr:col>8</xdr:col>
          <xdr:colOff>209550</xdr:colOff>
          <xdr:row>176</xdr:row>
          <xdr:rowOff>0</xdr:rowOff>
        </xdr:to>
        <xdr:sp macro="" textlink="">
          <xdr:nvSpPr>
            <xdr:cNvPr id="80106" name="Drop Down 234" hidden="1">
              <a:extLst>
                <a:ext uri="{63B3BB69-23CF-44E3-9099-C40C66FF867C}">
                  <a14:compatExt spid="_x0000_s80106"/>
                </a:ext>
                <a:ext uri="{FF2B5EF4-FFF2-40B4-BE49-F238E27FC236}">
                  <a16:creationId xmlns:a16="http://schemas.microsoft.com/office/drawing/2014/main" id="{00000000-0008-0000-0400-0000EA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176</xdr:row>
          <xdr:rowOff>19050</xdr:rowOff>
        </xdr:from>
        <xdr:to>
          <xdr:col>8</xdr:col>
          <xdr:colOff>209550</xdr:colOff>
          <xdr:row>177</xdr:row>
          <xdr:rowOff>19050</xdr:rowOff>
        </xdr:to>
        <xdr:sp macro="" textlink="">
          <xdr:nvSpPr>
            <xdr:cNvPr id="80107" name="Drop Down 235" hidden="1">
              <a:extLst>
                <a:ext uri="{63B3BB69-23CF-44E3-9099-C40C66FF867C}">
                  <a14:compatExt spid="_x0000_s80107"/>
                </a:ext>
                <a:ext uri="{FF2B5EF4-FFF2-40B4-BE49-F238E27FC236}">
                  <a16:creationId xmlns:a16="http://schemas.microsoft.com/office/drawing/2014/main" id="{00000000-0008-0000-0400-0000EB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177</xdr:row>
          <xdr:rowOff>38100</xdr:rowOff>
        </xdr:from>
        <xdr:to>
          <xdr:col>8</xdr:col>
          <xdr:colOff>209550</xdr:colOff>
          <xdr:row>178</xdr:row>
          <xdr:rowOff>19050</xdr:rowOff>
        </xdr:to>
        <xdr:sp macro="" textlink="">
          <xdr:nvSpPr>
            <xdr:cNvPr id="80108" name="Drop Down 236" hidden="1">
              <a:extLst>
                <a:ext uri="{63B3BB69-23CF-44E3-9099-C40C66FF867C}">
                  <a14:compatExt spid="_x0000_s80108"/>
                </a:ext>
                <a:ext uri="{FF2B5EF4-FFF2-40B4-BE49-F238E27FC236}">
                  <a16:creationId xmlns:a16="http://schemas.microsoft.com/office/drawing/2014/main" id="{00000000-0008-0000-0400-0000EC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195</xdr:row>
          <xdr:rowOff>19050</xdr:rowOff>
        </xdr:from>
        <xdr:to>
          <xdr:col>8</xdr:col>
          <xdr:colOff>209550</xdr:colOff>
          <xdr:row>196</xdr:row>
          <xdr:rowOff>19050</xdr:rowOff>
        </xdr:to>
        <xdr:sp macro="" textlink="">
          <xdr:nvSpPr>
            <xdr:cNvPr id="80109" name="Drop Down 237" hidden="1">
              <a:extLst>
                <a:ext uri="{63B3BB69-23CF-44E3-9099-C40C66FF867C}">
                  <a14:compatExt spid="_x0000_s80109"/>
                </a:ext>
                <a:ext uri="{FF2B5EF4-FFF2-40B4-BE49-F238E27FC236}">
                  <a16:creationId xmlns:a16="http://schemas.microsoft.com/office/drawing/2014/main" id="{00000000-0008-0000-0400-0000ED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196</xdr:row>
          <xdr:rowOff>19050</xdr:rowOff>
        </xdr:from>
        <xdr:to>
          <xdr:col>8</xdr:col>
          <xdr:colOff>209550</xdr:colOff>
          <xdr:row>197</xdr:row>
          <xdr:rowOff>19050</xdr:rowOff>
        </xdr:to>
        <xdr:sp macro="" textlink="">
          <xdr:nvSpPr>
            <xdr:cNvPr id="80110" name="Drop Down 238" hidden="1">
              <a:extLst>
                <a:ext uri="{63B3BB69-23CF-44E3-9099-C40C66FF867C}">
                  <a14:compatExt spid="_x0000_s80110"/>
                </a:ext>
                <a:ext uri="{FF2B5EF4-FFF2-40B4-BE49-F238E27FC236}">
                  <a16:creationId xmlns:a16="http://schemas.microsoft.com/office/drawing/2014/main" id="{00000000-0008-0000-0400-0000EE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197</xdr:row>
          <xdr:rowOff>38100</xdr:rowOff>
        </xdr:from>
        <xdr:to>
          <xdr:col>8</xdr:col>
          <xdr:colOff>209550</xdr:colOff>
          <xdr:row>198</xdr:row>
          <xdr:rowOff>19050</xdr:rowOff>
        </xdr:to>
        <xdr:sp macro="" textlink="">
          <xdr:nvSpPr>
            <xdr:cNvPr id="80111" name="Drop Down 239" hidden="1">
              <a:extLst>
                <a:ext uri="{63B3BB69-23CF-44E3-9099-C40C66FF867C}">
                  <a14:compatExt spid="_x0000_s80111"/>
                </a:ext>
                <a:ext uri="{FF2B5EF4-FFF2-40B4-BE49-F238E27FC236}">
                  <a16:creationId xmlns:a16="http://schemas.microsoft.com/office/drawing/2014/main" id="{00000000-0008-0000-0400-0000EF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198</xdr:row>
          <xdr:rowOff>38100</xdr:rowOff>
        </xdr:from>
        <xdr:to>
          <xdr:col>8</xdr:col>
          <xdr:colOff>209550</xdr:colOff>
          <xdr:row>199</xdr:row>
          <xdr:rowOff>19050</xdr:rowOff>
        </xdr:to>
        <xdr:sp macro="" textlink="">
          <xdr:nvSpPr>
            <xdr:cNvPr id="80112" name="Drop Down 240" hidden="1">
              <a:extLst>
                <a:ext uri="{63B3BB69-23CF-44E3-9099-C40C66FF867C}">
                  <a14:compatExt spid="_x0000_s80112"/>
                </a:ext>
                <a:ext uri="{FF2B5EF4-FFF2-40B4-BE49-F238E27FC236}">
                  <a16:creationId xmlns:a16="http://schemas.microsoft.com/office/drawing/2014/main" id="{00000000-0008-0000-0400-0000F0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199</xdr:row>
          <xdr:rowOff>38100</xdr:rowOff>
        </xdr:from>
        <xdr:to>
          <xdr:col>8</xdr:col>
          <xdr:colOff>209550</xdr:colOff>
          <xdr:row>200</xdr:row>
          <xdr:rowOff>38100</xdr:rowOff>
        </xdr:to>
        <xdr:sp macro="" textlink="">
          <xdr:nvSpPr>
            <xdr:cNvPr id="80113" name="Drop Down 241" hidden="1">
              <a:extLst>
                <a:ext uri="{63B3BB69-23CF-44E3-9099-C40C66FF867C}">
                  <a14:compatExt spid="_x0000_s80113"/>
                </a:ext>
                <a:ext uri="{FF2B5EF4-FFF2-40B4-BE49-F238E27FC236}">
                  <a16:creationId xmlns:a16="http://schemas.microsoft.com/office/drawing/2014/main" id="{00000000-0008-0000-0400-0000F1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200</xdr:row>
          <xdr:rowOff>38100</xdr:rowOff>
        </xdr:from>
        <xdr:to>
          <xdr:col>8</xdr:col>
          <xdr:colOff>209550</xdr:colOff>
          <xdr:row>201</xdr:row>
          <xdr:rowOff>19050</xdr:rowOff>
        </xdr:to>
        <xdr:sp macro="" textlink="">
          <xdr:nvSpPr>
            <xdr:cNvPr id="80114" name="Drop Down 242" hidden="1">
              <a:extLst>
                <a:ext uri="{63B3BB69-23CF-44E3-9099-C40C66FF867C}">
                  <a14:compatExt spid="_x0000_s80114"/>
                </a:ext>
                <a:ext uri="{FF2B5EF4-FFF2-40B4-BE49-F238E27FC236}">
                  <a16:creationId xmlns:a16="http://schemas.microsoft.com/office/drawing/2014/main" id="{00000000-0008-0000-0400-0000F2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218</xdr:row>
          <xdr:rowOff>19050</xdr:rowOff>
        </xdr:from>
        <xdr:to>
          <xdr:col>8</xdr:col>
          <xdr:colOff>209550</xdr:colOff>
          <xdr:row>218</xdr:row>
          <xdr:rowOff>228600</xdr:rowOff>
        </xdr:to>
        <xdr:sp macro="" textlink="">
          <xdr:nvSpPr>
            <xdr:cNvPr id="80115" name="Drop Down 243" hidden="1">
              <a:extLst>
                <a:ext uri="{63B3BB69-23CF-44E3-9099-C40C66FF867C}">
                  <a14:compatExt spid="_x0000_s80115"/>
                </a:ext>
                <a:ext uri="{FF2B5EF4-FFF2-40B4-BE49-F238E27FC236}">
                  <a16:creationId xmlns:a16="http://schemas.microsoft.com/office/drawing/2014/main" id="{00000000-0008-0000-0400-0000F3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219</xdr:row>
          <xdr:rowOff>19050</xdr:rowOff>
        </xdr:from>
        <xdr:to>
          <xdr:col>8</xdr:col>
          <xdr:colOff>209550</xdr:colOff>
          <xdr:row>219</xdr:row>
          <xdr:rowOff>228600</xdr:rowOff>
        </xdr:to>
        <xdr:sp macro="" textlink="">
          <xdr:nvSpPr>
            <xdr:cNvPr id="80116" name="Drop Down 244" hidden="1">
              <a:extLst>
                <a:ext uri="{63B3BB69-23CF-44E3-9099-C40C66FF867C}">
                  <a14:compatExt spid="_x0000_s80116"/>
                </a:ext>
                <a:ext uri="{FF2B5EF4-FFF2-40B4-BE49-F238E27FC236}">
                  <a16:creationId xmlns:a16="http://schemas.microsoft.com/office/drawing/2014/main" id="{00000000-0008-0000-0400-0000F4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220</xdr:row>
          <xdr:rowOff>19050</xdr:rowOff>
        </xdr:from>
        <xdr:to>
          <xdr:col>8</xdr:col>
          <xdr:colOff>209550</xdr:colOff>
          <xdr:row>220</xdr:row>
          <xdr:rowOff>228600</xdr:rowOff>
        </xdr:to>
        <xdr:sp macro="" textlink="">
          <xdr:nvSpPr>
            <xdr:cNvPr id="80117" name="Drop Down 245" hidden="1">
              <a:extLst>
                <a:ext uri="{63B3BB69-23CF-44E3-9099-C40C66FF867C}">
                  <a14:compatExt spid="_x0000_s80117"/>
                </a:ext>
                <a:ext uri="{FF2B5EF4-FFF2-40B4-BE49-F238E27FC236}">
                  <a16:creationId xmlns:a16="http://schemas.microsoft.com/office/drawing/2014/main" id="{00000000-0008-0000-0400-0000F5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221</xdr:row>
          <xdr:rowOff>19050</xdr:rowOff>
        </xdr:from>
        <xdr:to>
          <xdr:col>8</xdr:col>
          <xdr:colOff>209550</xdr:colOff>
          <xdr:row>221</xdr:row>
          <xdr:rowOff>228600</xdr:rowOff>
        </xdr:to>
        <xdr:sp macro="" textlink="">
          <xdr:nvSpPr>
            <xdr:cNvPr id="80118" name="Drop Down 246" hidden="1">
              <a:extLst>
                <a:ext uri="{63B3BB69-23CF-44E3-9099-C40C66FF867C}">
                  <a14:compatExt spid="_x0000_s80118"/>
                </a:ext>
                <a:ext uri="{FF2B5EF4-FFF2-40B4-BE49-F238E27FC236}">
                  <a16:creationId xmlns:a16="http://schemas.microsoft.com/office/drawing/2014/main" id="{00000000-0008-0000-0400-0000F6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222</xdr:row>
          <xdr:rowOff>19050</xdr:rowOff>
        </xdr:from>
        <xdr:to>
          <xdr:col>8</xdr:col>
          <xdr:colOff>209550</xdr:colOff>
          <xdr:row>223</xdr:row>
          <xdr:rowOff>0</xdr:rowOff>
        </xdr:to>
        <xdr:sp macro="" textlink="">
          <xdr:nvSpPr>
            <xdr:cNvPr id="80119" name="Drop Down 247" hidden="1">
              <a:extLst>
                <a:ext uri="{63B3BB69-23CF-44E3-9099-C40C66FF867C}">
                  <a14:compatExt spid="_x0000_s80119"/>
                </a:ext>
                <a:ext uri="{FF2B5EF4-FFF2-40B4-BE49-F238E27FC236}">
                  <a16:creationId xmlns:a16="http://schemas.microsoft.com/office/drawing/2014/main" id="{00000000-0008-0000-0400-0000F7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223</xdr:row>
          <xdr:rowOff>19050</xdr:rowOff>
        </xdr:from>
        <xdr:to>
          <xdr:col>8</xdr:col>
          <xdr:colOff>209550</xdr:colOff>
          <xdr:row>224</xdr:row>
          <xdr:rowOff>19050</xdr:rowOff>
        </xdr:to>
        <xdr:sp macro="" textlink="">
          <xdr:nvSpPr>
            <xdr:cNvPr id="80120" name="Drop Down 248" hidden="1">
              <a:extLst>
                <a:ext uri="{63B3BB69-23CF-44E3-9099-C40C66FF867C}">
                  <a14:compatExt spid="_x0000_s80120"/>
                </a:ext>
                <a:ext uri="{FF2B5EF4-FFF2-40B4-BE49-F238E27FC236}">
                  <a16:creationId xmlns:a16="http://schemas.microsoft.com/office/drawing/2014/main" id="{00000000-0008-0000-0400-0000F8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14</xdr:col>
      <xdr:colOff>209549</xdr:colOff>
      <xdr:row>288</xdr:row>
      <xdr:rowOff>140766</xdr:rowOff>
    </xdr:from>
    <xdr:to>
      <xdr:col>16</xdr:col>
      <xdr:colOff>133349</xdr:colOff>
      <xdr:row>289</xdr:row>
      <xdr:rowOff>217576</xdr:rowOff>
    </xdr:to>
    <xdr:sp macro="" textlink="">
      <xdr:nvSpPr>
        <xdr:cNvPr id="275" name="Text Box 4">
          <a:extLst>
            <a:ext uri="{FF2B5EF4-FFF2-40B4-BE49-F238E27FC236}">
              <a16:creationId xmlns:a16="http://schemas.microsoft.com/office/drawing/2014/main" id="{00000000-0008-0000-0400-000013010000}"/>
            </a:ext>
          </a:extLst>
        </xdr:cNvPr>
        <xdr:cNvSpPr txBox="1">
          <a:spLocks noChangeArrowheads="1"/>
        </xdr:cNvSpPr>
      </xdr:nvSpPr>
      <xdr:spPr bwMode="auto">
        <a:xfrm>
          <a:off x="4924424" y="51604341"/>
          <a:ext cx="361950" cy="219685"/>
        </a:xfrm>
        <a:prstGeom prst="rect">
          <a:avLst/>
        </a:prstGeom>
        <a:solidFill>
          <a:srgbClr val="FFCC99"/>
        </a:solidFill>
        <a:ln w="9525" algn="ctr">
          <a:solidFill>
            <a:srgbClr val="000000"/>
          </a:solidFill>
          <a:miter lim="800000"/>
          <a:headEnd/>
          <a:tailEnd/>
        </a:ln>
        <a:effec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一部</a:t>
          </a:r>
          <a:endParaRPr lang="ja-JP" altLang="en-US"/>
        </a:p>
      </xdr:txBody>
    </xdr:sp>
    <xdr:clientData/>
  </xdr:twoCellAnchor>
  <xdr:twoCellAnchor>
    <xdr:from>
      <xdr:col>17</xdr:col>
      <xdr:colOff>66674</xdr:colOff>
      <xdr:row>396</xdr:row>
      <xdr:rowOff>157590</xdr:rowOff>
    </xdr:from>
    <xdr:to>
      <xdr:col>23</xdr:col>
      <xdr:colOff>209549</xdr:colOff>
      <xdr:row>401</xdr:row>
      <xdr:rowOff>74783</xdr:rowOff>
    </xdr:to>
    <xdr:sp macro="" textlink="">
      <xdr:nvSpPr>
        <xdr:cNvPr id="276" name="WordArt 212">
          <a:extLst>
            <a:ext uri="{FF2B5EF4-FFF2-40B4-BE49-F238E27FC236}">
              <a16:creationId xmlns:a16="http://schemas.microsoft.com/office/drawing/2014/main" id="{00000000-0008-0000-0400-000014010000}"/>
            </a:ext>
          </a:extLst>
        </xdr:cNvPr>
        <xdr:cNvSpPr>
          <a:spLocks noChangeArrowheads="1" noChangeShapeType="1" noTextEdit="1"/>
        </xdr:cNvSpPr>
      </xdr:nvSpPr>
      <xdr:spPr bwMode="auto">
        <a:xfrm>
          <a:off x="5438774" y="68318490"/>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(2)</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419</xdr:row>
      <xdr:rowOff>171654</xdr:rowOff>
    </xdr:from>
    <xdr:to>
      <xdr:col>23</xdr:col>
      <xdr:colOff>209549</xdr:colOff>
      <xdr:row>424</xdr:row>
      <xdr:rowOff>88846</xdr:rowOff>
    </xdr:to>
    <xdr:sp macro="" textlink="">
      <xdr:nvSpPr>
        <xdr:cNvPr id="277" name="WordArt 213">
          <a:extLst>
            <a:ext uri="{FF2B5EF4-FFF2-40B4-BE49-F238E27FC236}">
              <a16:creationId xmlns:a16="http://schemas.microsoft.com/office/drawing/2014/main" id="{00000000-0008-0000-0400-000015010000}"/>
            </a:ext>
          </a:extLst>
        </xdr:cNvPr>
        <xdr:cNvSpPr>
          <a:spLocks noChangeArrowheads="1" noChangeShapeType="1" noTextEdit="1"/>
        </xdr:cNvSpPr>
      </xdr:nvSpPr>
      <xdr:spPr bwMode="auto">
        <a:xfrm>
          <a:off x="5438774" y="73380804"/>
          <a:ext cx="1457325" cy="1050667"/>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(3)</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442</xdr:row>
      <xdr:rowOff>185688</xdr:rowOff>
    </xdr:from>
    <xdr:to>
      <xdr:col>23</xdr:col>
      <xdr:colOff>209549</xdr:colOff>
      <xdr:row>447</xdr:row>
      <xdr:rowOff>102881</xdr:rowOff>
    </xdr:to>
    <xdr:sp macro="" textlink="">
      <xdr:nvSpPr>
        <xdr:cNvPr id="278" name="WordArt 214">
          <a:extLst>
            <a:ext uri="{FF2B5EF4-FFF2-40B4-BE49-F238E27FC236}">
              <a16:creationId xmlns:a16="http://schemas.microsoft.com/office/drawing/2014/main" id="{00000000-0008-0000-0400-000016010000}"/>
            </a:ext>
          </a:extLst>
        </xdr:cNvPr>
        <xdr:cNvSpPr>
          <a:spLocks noChangeArrowheads="1" noChangeShapeType="1" noTextEdit="1"/>
        </xdr:cNvSpPr>
      </xdr:nvSpPr>
      <xdr:spPr bwMode="auto">
        <a:xfrm>
          <a:off x="5438774" y="78433563"/>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(4)</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373</xdr:row>
      <xdr:rowOff>153132</xdr:rowOff>
    </xdr:from>
    <xdr:to>
      <xdr:col>23</xdr:col>
      <xdr:colOff>209549</xdr:colOff>
      <xdr:row>378</xdr:row>
      <xdr:rowOff>60801</xdr:rowOff>
    </xdr:to>
    <xdr:sp macro="" textlink="">
      <xdr:nvSpPr>
        <xdr:cNvPr id="279" name="WordArt 215">
          <a:extLst>
            <a:ext uri="{FF2B5EF4-FFF2-40B4-BE49-F238E27FC236}">
              <a16:creationId xmlns:a16="http://schemas.microsoft.com/office/drawing/2014/main" id="{00000000-0008-0000-0400-000017010000}"/>
            </a:ext>
          </a:extLst>
        </xdr:cNvPr>
        <xdr:cNvSpPr>
          <a:spLocks noChangeArrowheads="1" noChangeShapeType="1" noTextEdit="1"/>
        </xdr:cNvSpPr>
      </xdr:nvSpPr>
      <xdr:spPr bwMode="auto">
        <a:xfrm>
          <a:off x="5438774" y="63284832"/>
          <a:ext cx="1457325" cy="1050669"/>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(1)</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465</xdr:row>
      <xdr:rowOff>199910</xdr:rowOff>
    </xdr:from>
    <xdr:to>
      <xdr:col>23</xdr:col>
      <xdr:colOff>209549</xdr:colOff>
      <xdr:row>470</xdr:row>
      <xdr:rowOff>117104</xdr:rowOff>
    </xdr:to>
    <xdr:sp macro="" textlink="">
      <xdr:nvSpPr>
        <xdr:cNvPr id="280" name="WordArt 228">
          <a:extLst>
            <a:ext uri="{FF2B5EF4-FFF2-40B4-BE49-F238E27FC236}">
              <a16:creationId xmlns:a16="http://schemas.microsoft.com/office/drawing/2014/main" id="{00000000-0008-0000-0400-000018010000}"/>
            </a:ext>
          </a:extLst>
        </xdr:cNvPr>
        <xdr:cNvSpPr>
          <a:spLocks noChangeArrowheads="1" noChangeShapeType="1" noTextEdit="1"/>
        </xdr:cNvSpPr>
      </xdr:nvSpPr>
      <xdr:spPr bwMode="auto">
        <a:xfrm>
          <a:off x="5438774" y="83553185"/>
          <a:ext cx="1457325" cy="1050669"/>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(5)</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xdr:twoCellAnchor>
    <xdr:from>
      <xdr:col>17</xdr:col>
      <xdr:colOff>66674</xdr:colOff>
      <xdr:row>488</xdr:row>
      <xdr:rowOff>214053</xdr:rowOff>
    </xdr:from>
    <xdr:to>
      <xdr:col>23</xdr:col>
      <xdr:colOff>209549</xdr:colOff>
      <xdr:row>493</xdr:row>
      <xdr:rowOff>131245</xdr:rowOff>
    </xdr:to>
    <xdr:sp macro="" textlink="">
      <xdr:nvSpPr>
        <xdr:cNvPr id="281" name="WordArt 229">
          <a:extLst>
            <a:ext uri="{FF2B5EF4-FFF2-40B4-BE49-F238E27FC236}">
              <a16:creationId xmlns:a16="http://schemas.microsoft.com/office/drawing/2014/main" id="{00000000-0008-0000-0400-000019010000}"/>
            </a:ext>
          </a:extLst>
        </xdr:cNvPr>
        <xdr:cNvSpPr>
          <a:spLocks noChangeArrowheads="1" noChangeShapeType="1" noTextEdit="1"/>
        </xdr:cNvSpPr>
      </xdr:nvSpPr>
      <xdr:spPr bwMode="auto">
        <a:xfrm>
          <a:off x="5438774" y="88644153"/>
          <a:ext cx="1457325" cy="1050667"/>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(6)</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2</xdr:col>
          <xdr:colOff>0</xdr:colOff>
          <xdr:row>283</xdr:row>
          <xdr:rowOff>19050</xdr:rowOff>
        </xdr:from>
        <xdr:to>
          <xdr:col>6</xdr:col>
          <xdr:colOff>209550</xdr:colOff>
          <xdr:row>283</xdr:row>
          <xdr:rowOff>209550</xdr:rowOff>
        </xdr:to>
        <xdr:sp macro="" textlink="">
          <xdr:nvSpPr>
            <xdr:cNvPr id="80121" name="Drop Down 249" hidden="1">
              <a:extLst>
                <a:ext uri="{63B3BB69-23CF-44E3-9099-C40C66FF867C}">
                  <a14:compatExt spid="_x0000_s80121"/>
                </a:ext>
                <a:ext uri="{FF2B5EF4-FFF2-40B4-BE49-F238E27FC236}">
                  <a16:creationId xmlns:a16="http://schemas.microsoft.com/office/drawing/2014/main" id="{00000000-0008-0000-0400-0000F9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284</xdr:row>
          <xdr:rowOff>19050</xdr:rowOff>
        </xdr:from>
        <xdr:to>
          <xdr:col>6</xdr:col>
          <xdr:colOff>209550</xdr:colOff>
          <xdr:row>284</xdr:row>
          <xdr:rowOff>209550</xdr:rowOff>
        </xdr:to>
        <xdr:sp macro="" textlink="">
          <xdr:nvSpPr>
            <xdr:cNvPr id="80122" name="Drop Down 250" hidden="1">
              <a:extLst>
                <a:ext uri="{63B3BB69-23CF-44E3-9099-C40C66FF867C}">
                  <a14:compatExt spid="_x0000_s80122"/>
                </a:ext>
                <a:ext uri="{FF2B5EF4-FFF2-40B4-BE49-F238E27FC236}">
                  <a16:creationId xmlns:a16="http://schemas.microsoft.com/office/drawing/2014/main" id="{00000000-0008-0000-0400-0000FA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285</xdr:row>
          <xdr:rowOff>19050</xdr:rowOff>
        </xdr:from>
        <xdr:to>
          <xdr:col>6</xdr:col>
          <xdr:colOff>209550</xdr:colOff>
          <xdr:row>285</xdr:row>
          <xdr:rowOff>209550</xdr:rowOff>
        </xdr:to>
        <xdr:sp macro="" textlink="">
          <xdr:nvSpPr>
            <xdr:cNvPr id="80123" name="Drop Down 251" hidden="1">
              <a:extLst>
                <a:ext uri="{63B3BB69-23CF-44E3-9099-C40C66FF867C}">
                  <a14:compatExt spid="_x0000_s80123"/>
                </a:ext>
                <a:ext uri="{FF2B5EF4-FFF2-40B4-BE49-F238E27FC236}">
                  <a16:creationId xmlns:a16="http://schemas.microsoft.com/office/drawing/2014/main" id="{00000000-0008-0000-0400-0000FB3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1981200</xdr:colOff>
          <xdr:row>287</xdr:row>
          <xdr:rowOff>19050</xdr:rowOff>
        </xdr:from>
        <xdr:to>
          <xdr:col>3</xdr:col>
          <xdr:colOff>76200</xdr:colOff>
          <xdr:row>288</xdr:row>
          <xdr:rowOff>0</xdr:rowOff>
        </xdr:to>
        <xdr:sp macro="" textlink="">
          <xdr:nvSpPr>
            <xdr:cNvPr id="80124" name="Check Box 252" hidden="1">
              <a:extLst>
                <a:ext uri="{63B3BB69-23CF-44E3-9099-C40C66FF867C}">
                  <a14:compatExt spid="_x0000_s80124"/>
                </a:ext>
                <a:ext uri="{FF2B5EF4-FFF2-40B4-BE49-F238E27FC236}">
                  <a16:creationId xmlns:a16="http://schemas.microsoft.com/office/drawing/2014/main" id="{00000000-0008-0000-0400-0000FC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209550</xdr:colOff>
          <xdr:row>287</xdr:row>
          <xdr:rowOff>19050</xdr:rowOff>
        </xdr:from>
        <xdr:to>
          <xdr:col>6</xdr:col>
          <xdr:colOff>76200</xdr:colOff>
          <xdr:row>288</xdr:row>
          <xdr:rowOff>0</xdr:rowOff>
        </xdr:to>
        <xdr:sp macro="" textlink="">
          <xdr:nvSpPr>
            <xdr:cNvPr id="80125" name="Check Box 253" hidden="1">
              <a:extLst>
                <a:ext uri="{63B3BB69-23CF-44E3-9099-C40C66FF867C}">
                  <a14:compatExt spid="_x0000_s80125"/>
                </a:ext>
                <a:ext uri="{FF2B5EF4-FFF2-40B4-BE49-F238E27FC236}">
                  <a16:creationId xmlns:a16="http://schemas.microsoft.com/office/drawing/2014/main" id="{00000000-0008-0000-0400-0000FD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209550</xdr:colOff>
          <xdr:row>287</xdr:row>
          <xdr:rowOff>19050</xdr:rowOff>
        </xdr:from>
        <xdr:to>
          <xdr:col>9</xdr:col>
          <xdr:colOff>76200</xdr:colOff>
          <xdr:row>288</xdr:row>
          <xdr:rowOff>0</xdr:rowOff>
        </xdr:to>
        <xdr:sp macro="" textlink="">
          <xdr:nvSpPr>
            <xdr:cNvPr id="80126" name="Check Box 254" hidden="1">
              <a:extLst>
                <a:ext uri="{63B3BB69-23CF-44E3-9099-C40C66FF867C}">
                  <a14:compatExt spid="_x0000_s80126"/>
                </a:ext>
                <a:ext uri="{FF2B5EF4-FFF2-40B4-BE49-F238E27FC236}">
                  <a16:creationId xmlns:a16="http://schemas.microsoft.com/office/drawing/2014/main" id="{00000000-0008-0000-0400-0000FE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190500</xdr:colOff>
          <xdr:row>287</xdr:row>
          <xdr:rowOff>19050</xdr:rowOff>
        </xdr:from>
        <xdr:to>
          <xdr:col>12</xdr:col>
          <xdr:colOff>57150</xdr:colOff>
          <xdr:row>288</xdr:row>
          <xdr:rowOff>0</xdr:rowOff>
        </xdr:to>
        <xdr:sp macro="" textlink="">
          <xdr:nvSpPr>
            <xdr:cNvPr id="80127" name="Check Box 255" hidden="1">
              <a:extLst>
                <a:ext uri="{63B3BB69-23CF-44E3-9099-C40C66FF867C}">
                  <a14:compatExt spid="_x0000_s80127"/>
                </a:ext>
                <a:ext uri="{FF2B5EF4-FFF2-40B4-BE49-F238E27FC236}">
                  <a16:creationId xmlns:a16="http://schemas.microsoft.com/office/drawing/2014/main" id="{00000000-0008-0000-0400-0000FF3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209550</xdr:colOff>
          <xdr:row>287</xdr:row>
          <xdr:rowOff>19050</xdr:rowOff>
        </xdr:from>
        <xdr:to>
          <xdr:col>15</xdr:col>
          <xdr:colOff>76200</xdr:colOff>
          <xdr:row>288</xdr:row>
          <xdr:rowOff>0</xdr:rowOff>
        </xdr:to>
        <xdr:sp macro="" textlink="">
          <xdr:nvSpPr>
            <xdr:cNvPr id="80128" name="Check Box 256" hidden="1">
              <a:extLst>
                <a:ext uri="{63B3BB69-23CF-44E3-9099-C40C66FF867C}">
                  <a14:compatExt spid="_x0000_s80128"/>
                </a:ext>
                <a:ext uri="{FF2B5EF4-FFF2-40B4-BE49-F238E27FC236}">
                  <a16:creationId xmlns:a16="http://schemas.microsoft.com/office/drawing/2014/main" id="{00000000-0008-0000-0400-000000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209550</xdr:colOff>
          <xdr:row>287</xdr:row>
          <xdr:rowOff>19050</xdr:rowOff>
        </xdr:from>
        <xdr:to>
          <xdr:col>19</xdr:col>
          <xdr:colOff>76200</xdr:colOff>
          <xdr:row>288</xdr:row>
          <xdr:rowOff>0</xdr:rowOff>
        </xdr:to>
        <xdr:sp macro="" textlink="">
          <xdr:nvSpPr>
            <xdr:cNvPr id="80129" name="Check Box 257" hidden="1">
              <a:extLst>
                <a:ext uri="{63B3BB69-23CF-44E3-9099-C40C66FF867C}">
                  <a14:compatExt spid="_x0000_s80129"/>
                </a:ext>
                <a:ext uri="{FF2B5EF4-FFF2-40B4-BE49-F238E27FC236}">
                  <a16:creationId xmlns:a16="http://schemas.microsoft.com/office/drawing/2014/main" id="{00000000-0008-0000-0400-000001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22</xdr:col>
          <xdr:colOff>190500</xdr:colOff>
          <xdr:row>287</xdr:row>
          <xdr:rowOff>19050</xdr:rowOff>
        </xdr:from>
        <xdr:to>
          <xdr:col>24</xdr:col>
          <xdr:colOff>57150</xdr:colOff>
          <xdr:row>288</xdr:row>
          <xdr:rowOff>0</xdr:rowOff>
        </xdr:to>
        <xdr:sp macro="" textlink="">
          <xdr:nvSpPr>
            <xdr:cNvPr id="80130" name="Check Box 258" hidden="1">
              <a:extLst>
                <a:ext uri="{63B3BB69-23CF-44E3-9099-C40C66FF867C}">
                  <a14:compatExt spid="_x0000_s80130"/>
                </a:ext>
                <a:ext uri="{FF2B5EF4-FFF2-40B4-BE49-F238E27FC236}">
                  <a16:creationId xmlns:a16="http://schemas.microsoft.com/office/drawing/2014/main" id="{00000000-0008-0000-0400-000002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289</xdr:row>
          <xdr:rowOff>19050</xdr:rowOff>
        </xdr:from>
        <xdr:to>
          <xdr:col>12</xdr:col>
          <xdr:colOff>190500</xdr:colOff>
          <xdr:row>289</xdr:row>
          <xdr:rowOff>209550</xdr:rowOff>
        </xdr:to>
        <xdr:sp macro="" textlink="">
          <xdr:nvSpPr>
            <xdr:cNvPr id="80131" name="Drop Down 259" hidden="1">
              <a:extLst>
                <a:ext uri="{63B3BB69-23CF-44E3-9099-C40C66FF867C}">
                  <a14:compatExt spid="_x0000_s80131"/>
                </a:ext>
                <a:ext uri="{FF2B5EF4-FFF2-40B4-BE49-F238E27FC236}">
                  <a16:creationId xmlns:a16="http://schemas.microsoft.com/office/drawing/2014/main" id="{00000000-0008-0000-0400-00000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209550</xdr:colOff>
          <xdr:row>289</xdr:row>
          <xdr:rowOff>19050</xdr:rowOff>
        </xdr:from>
        <xdr:to>
          <xdr:col>26</xdr:col>
          <xdr:colOff>190500</xdr:colOff>
          <xdr:row>289</xdr:row>
          <xdr:rowOff>209550</xdr:rowOff>
        </xdr:to>
        <xdr:sp macro="" textlink="">
          <xdr:nvSpPr>
            <xdr:cNvPr id="80132" name="Drop Down 260" hidden="1">
              <a:extLst>
                <a:ext uri="{63B3BB69-23CF-44E3-9099-C40C66FF867C}">
                  <a14:compatExt spid="_x0000_s80132"/>
                </a:ext>
                <a:ext uri="{FF2B5EF4-FFF2-40B4-BE49-F238E27FC236}">
                  <a16:creationId xmlns:a16="http://schemas.microsoft.com/office/drawing/2014/main" id="{00000000-0008-0000-0400-00000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315</xdr:row>
          <xdr:rowOff>38100</xdr:rowOff>
        </xdr:from>
        <xdr:to>
          <xdr:col>7</xdr:col>
          <xdr:colOff>0</xdr:colOff>
          <xdr:row>315</xdr:row>
          <xdr:rowOff>209550</xdr:rowOff>
        </xdr:to>
        <xdr:sp macro="" textlink="">
          <xdr:nvSpPr>
            <xdr:cNvPr id="80133" name="Drop Down 261" hidden="1">
              <a:extLst>
                <a:ext uri="{63B3BB69-23CF-44E3-9099-C40C66FF867C}">
                  <a14:compatExt spid="_x0000_s80133"/>
                </a:ext>
                <a:ext uri="{FF2B5EF4-FFF2-40B4-BE49-F238E27FC236}">
                  <a16:creationId xmlns:a16="http://schemas.microsoft.com/office/drawing/2014/main" id="{00000000-0008-0000-0400-000005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316</xdr:row>
          <xdr:rowOff>38100</xdr:rowOff>
        </xdr:from>
        <xdr:to>
          <xdr:col>7</xdr:col>
          <xdr:colOff>0</xdr:colOff>
          <xdr:row>316</xdr:row>
          <xdr:rowOff>209550</xdr:rowOff>
        </xdr:to>
        <xdr:sp macro="" textlink="">
          <xdr:nvSpPr>
            <xdr:cNvPr id="80134" name="Drop Down 262" hidden="1">
              <a:extLst>
                <a:ext uri="{63B3BB69-23CF-44E3-9099-C40C66FF867C}">
                  <a14:compatExt spid="_x0000_s80134"/>
                </a:ext>
                <a:ext uri="{FF2B5EF4-FFF2-40B4-BE49-F238E27FC236}">
                  <a16:creationId xmlns:a16="http://schemas.microsoft.com/office/drawing/2014/main" id="{00000000-0008-0000-0400-000006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317</xdr:row>
          <xdr:rowOff>38100</xdr:rowOff>
        </xdr:from>
        <xdr:to>
          <xdr:col>7</xdr:col>
          <xdr:colOff>0</xdr:colOff>
          <xdr:row>317</xdr:row>
          <xdr:rowOff>209550</xdr:rowOff>
        </xdr:to>
        <xdr:sp macro="" textlink="">
          <xdr:nvSpPr>
            <xdr:cNvPr id="80135" name="Drop Down 263" hidden="1">
              <a:extLst>
                <a:ext uri="{63B3BB69-23CF-44E3-9099-C40C66FF867C}">
                  <a14:compatExt spid="_x0000_s80135"/>
                </a:ext>
                <a:ext uri="{FF2B5EF4-FFF2-40B4-BE49-F238E27FC236}">
                  <a16:creationId xmlns:a16="http://schemas.microsoft.com/office/drawing/2014/main" id="{00000000-0008-0000-0400-000007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318</xdr:row>
          <xdr:rowOff>38100</xdr:rowOff>
        </xdr:from>
        <xdr:to>
          <xdr:col>7</xdr:col>
          <xdr:colOff>0</xdr:colOff>
          <xdr:row>318</xdr:row>
          <xdr:rowOff>209550</xdr:rowOff>
        </xdr:to>
        <xdr:sp macro="" textlink="">
          <xdr:nvSpPr>
            <xdr:cNvPr id="80136" name="Drop Down 264" hidden="1">
              <a:extLst>
                <a:ext uri="{63B3BB69-23CF-44E3-9099-C40C66FF867C}">
                  <a14:compatExt spid="_x0000_s80136"/>
                </a:ext>
                <a:ext uri="{FF2B5EF4-FFF2-40B4-BE49-F238E27FC236}">
                  <a16:creationId xmlns:a16="http://schemas.microsoft.com/office/drawing/2014/main" id="{00000000-0008-0000-0400-000008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209550</xdr:colOff>
          <xdr:row>328</xdr:row>
          <xdr:rowOff>19050</xdr:rowOff>
        </xdr:from>
        <xdr:to>
          <xdr:col>20</xdr:col>
          <xdr:colOff>76200</xdr:colOff>
          <xdr:row>329</xdr:row>
          <xdr:rowOff>19050</xdr:rowOff>
        </xdr:to>
        <xdr:sp macro="" textlink="">
          <xdr:nvSpPr>
            <xdr:cNvPr id="80137" name="Check Box 265" hidden="1">
              <a:extLst>
                <a:ext uri="{63B3BB69-23CF-44E3-9099-C40C66FF867C}">
                  <a14:compatExt spid="_x0000_s80137"/>
                </a:ext>
                <a:ext uri="{FF2B5EF4-FFF2-40B4-BE49-F238E27FC236}">
                  <a16:creationId xmlns:a16="http://schemas.microsoft.com/office/drawing/2014/main" id="{00000000-0008-0000-0400-00000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328</xdr:row>
          <xdr:rowOff>19050</xdr:rowOff>
        </xdr:from>
        <xdr:to>
          <xdr:col>23</xdr:col>
          <xdr:colOff>76200</xdr:colOff>
          <xdr:row>329</xdr:row>
          <xdr:rowOff>19050</xdr:rowOff>
        </xdr:to>
        <xdr:sp macro="" textlink="">
          <xdr:nvSpPr>
            <xdr:cNvPr id="80138" name="Check Box 266" hidden="1">
              <a:extLst>
                <a:ext uri="{63B3BB69-23CF-44E3-9099-C40C66FF867C}">
                  <a14:compatExt spid="_x0000_s80138"/>
                </a:ext>
                <a:ext uri="{FF2B5EF4-FFF2-40B4-BE49-F238E27FC236}">
                  <a16:creationId xmlns:a16="http://schemas.microsoft.com/office/drawing/2014/main" id="{00000000-0008-0000-0400-00000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351</xdr:row>
          <xdr:rowOff>19050</xdr:rowOff>
        </xdr:from>
        <xdr:to>
          <xdr:col>7</xdr:col>
          <xdr:colOff>0</xdr:colOff>
          <xdr:row>352</xdr:row>
          <xdr:rowOff>0</xdr:rowOff>
        </xdr:to>
        <xdr:sp macro="" textlink="">
          <xdr:nvSpPr>
            <xdr:cNvPr id="80139" name="Drop Down 267" hidden="1">
              <a:extLst>
                <a:ext uri="{63B3BB69-23CF-44E3-9099-C40C66FF867C}">
                  <a14:compatExt spid="_x0000_s80139"/>
                </a:ext>
                <a:ext uri="{FF2B5EF4-FFF2-40B4-BE49-F238E27FC236}">
                  <a16:creationId xmlns:a16="http://schemas.microsoft.com/office/drawing/2014/main" id="{00000000-0008-0000-0400-00000B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352</xdr:row>
          <xdr:rowOff>19050</xdr:rowOff>
        </xdr:from>
        <xdr:to>
          <xdr:col>7</xdr:col>
          <xdr:colOff>0</xdr:colOff>
          <xdr:row>353</xdr:row>
          <xdr:rowOff>0</xdr:rowOff>
        </xdr:to>
        <xdr:sp macro="" textlink="">
          <xdr:nvSpPr>
            <xdr:cNvPr id="80140" name="Drop Down 268" hidden="1">
              <a:extLst>
                <a:ext uri="{63B3BB69-23CF-44E3-9099-C40C66FF867C}">
                  <a14:compatExt spid="_x0000_s80140"/>
                </a:ext>
                <a:ext uri="{FF2B5EF4-FFF2-40B4-BE49-F238E27FC236}">
                  <a16:creationId xmlns:a16="http://schemas.microsoft.com/office/drawing/2014/main" id="{00000000-0008-0000-0400-00000C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353</xdr:row>
          <xdr:rowOff>38100</xdr:rowOff>
        </xdr:from>
        <xdr:to>
          <xdr:col>7</xdr:col>
          <xdr:colOff>0</xdr:colOff>
          <xdr:row>354</xdr:row>
          <xdr:rowOff>0</xdr:rowOff>
        </xdr:to>
        <xdr:sp macro="" textlink="">
          <xdr:nvSpPr>
            <xdr:cNvPr id="80141" name="Drop Down 269" hidden="1">
              <a:extLst>
                <a:ext uri="{63B3BB69-23CF-44E3-9099-C40C66FF867C}">
                  <a14:compatExt spid="_x0000_s80141"/>
                </a:ext>
                <a:ext uri="{FF2B5EF4-FFF2-40B4-BE49-F238E27FC236}">
                  <a16:creationId xmlns:a16="http://schemas.microsoft.com/office/drawing/2014/main" id="{00000000-0008-0000-0400-00000D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354</xdr:row>
          <xdr:rowOff>38100</xdr:rowOff>
        </xdr:from>
        <xdr:to>
          <xdr:col>7</xdr:col>
          <xdr:colOff>0</xdr:colOff>
          <xdr:row>355</xdr:row>
          <xdr:rowOff>0</xdr:rowOff>
        </xdr:to>
        <xdr:sp macro="" textlink="">
          <xdr:nvSpPr>
            <xdr:cNvPr id="80142" name="Drop Down 270" hidden="1">
              <a:extLst>
                <a:ext uri="{63B3BB69-23CF-44E3-9099-C40C66FF867C}">
                  <a14:compatExt spid="_x0000_s80142"/>
                </a:ext>
                <a:ext uri="{FF2B5EF4-FFF2-40B4-BE49-F238E27FC236}">
                  <a16:creationId xmlns:a16="http://schemas.microsoft.com/office/drawing/2014/main" id="{00000000-0008-0000-0400-00000E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365</xdr:row>
          <xdr:rowOff>38100</xdr:rowOff>
        </xdr:from>
        <xdr:to>
          <xdr:col>8</xdr:col>
          <xdr:colOff>0</xdr:colOff>
          <xdr:row>366</xdr:row>
          <xdr:rowOff>19050</xdr:rowOff>
        </xdr:to>
        <xdr:sp macro="" textlink="">
          <xdr:nvSpPr>
            <xdr:cNvPr id="80143" name="Drop Down 271" hidden="1">
              <a:extLst>
                <a:ext uri="{63B3BB69-23CF-44E3-9099-C40C66FF867C}">
                  <a14:compatExt spid="_x0000_s80143"/>
                </a:ext>
                <a:ext uri="{FF2B5EF4-FFF2-40B4-BE49-F238E27FC236}">
                  <a16:creationId xmlns:a16="http://schemas.microsoft.com/office/drawing/2014/main" id="{00000000-0008-0000-0400-00000F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355</xdr:row>
          <xdr:rowOff>38100</xdr:rowOff>
        </xdr:from>
        <xdr:to>
          <xdr:col>7</xdr:col>
          <xdr:colOff>0</xdr:colOff>
          <xdr:row>356</xdr:row>
          <xdr:rowOff>0</xdr:rowOff>
        </xdr:to>
        <xdr:sp macro="" textlink="">
          <xdr:nvSpPr>
            <xdr:cNvPr id="80144" name="Drop Down 272" hidden="1">
              <a:extLst>
                <a:ext uri="{63B3BB69-23CF-44E3-9099-C40C66FF867C}">
                  <a14:compatExt spid="_x0000_s80144"/>
                </a:ext>
                <a:ext uri="{FF2B5EF4-FFF2-40B4-BE49-F238E27FC236}">
                  <a16:creationId xmlns:a16="http://schemas.microsoft.com/office/drawing/2014/main" id="{00000000-0008-0000-0400-00001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356</xdr:row>
          <xdr:rowOff>38100</xdr:rowOff>
        </xdr:from>
        <xdr:to>
          <xdr:col>7</xdr:col>
          <xdr:colOff>0</xdr:colOff>
          <xdr:row>357</xdr:row>
          <xdr:rowOff>0</xdr:rowOff>
        </xdr:to>
        <xdr:sp macro="" textlink="">
          <xdr:nvSpPr>
            <xdr:cNvPr id="80145" name="Drop Down 273" hidden="1">
              <a:extLst>
                <a:ext uri="{63B3BB69-23CF-44E3-9099-C40C66FF867C}">
                  <a14:compatExt spid="_x0000_s80145"/>
                </a:ext>
                <a:ext uri="{FF2B5EF4-FFF2-40B4-BE49-F238E27FC236}">
                  <a16:creationId xmlns:a16="http://schemas.microsoft.com/office/drawing/2014/main" id="{00000000-0008-0000-0400-000011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383</xdr:row>
          <xdr:rowOff>19050</xdr:rowOff>
        </xdr:from>
        <xdr:to>
          <xdr:col>8</xdr:col>
          <xdr:colOff>209550</xdr:colOff>
          <xdr:row>384</xdr:row>
          <xdr:rowOff>0</xdr:rowOff>
        </xdr:to>
        <xdr:sp macro="" textlink="">
          <xdr:nvSpPr>
            <xdr:cNvPr id="80146" name="Drop Down 274" hidden="1">
              <a:extLst>
                <a:ext uri="{63B3BB69-23CF-44E3-9099-C40C66FF867C}">
                  <a14:compatExt spid="_x0000_s80146"/>
                </a:ext>
                <a:ext uri="{FF2B5EF4-FFF2-40B4-BE49-F238E27FC236}">
                  <a16:creationId xmlns:a16="http://schemas.microsoft.com/office/drawing/2014/main" id="{00000000-0008-0000-0400-000012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384</xdr:row>
          <xdr:rowOff>19050</xdr:rowOff>
        </xdr:from>
        <xdr:to>
          <xdr:col>8</xdr:col>
          <xdr:colOff>209550</xdr:colOff>
          <xdr:row>385</xdr:row>
          <xdr:rowOff>0</xdr:rowOff>
        </xdr:to>
        <xdr:sp macro="" textlink="">
          <xdr:nvSpPr>
            <xdr:cNvPr id="80147" name="Drop Down 275" hidden="1">
              <a:extLst>
                <a:ext uri="{63B3BB69-23CF-44E3-9099-C40C66FF867C}">
                  <a14:compatExt spid="_x0000_s80147"/>
                </a:ext>
                <a:ext uri="{FF2B5EF4-FFF2-40B4-BE49-F238E27FC236}">
                  <a16:creationId xmlns:a16="http://schemas.microsoft.com/office/drawing/2014/main" id="{00000000-0008-0000-0400-00001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385</xdr:row>
          <xdr:rowOff>19050</xdr:rowOff>
        </xdr:from>
        <xdr:to>
          <xdr:col>8</xdr:col>
          <xdr:colOff>209550</xdr:colOff>
          <xdr:row>386</xdr:row>
          <xdr:rowOff>0</xdr:rowOff>
        </xdr:to>
        <xdr:sp macro="" textlink="">
          <xdr:nvSpPr>
            <xdr:cNvPr id="80148" name="Drop Down 276" hidden="1">
              <a:extLst>
                <a:ext uri="{63B3BB69-23CF-44E3-9099-C40C66FF867C}">
                  <a14:compatExt spid="_x0000_s80148"/>
                </a:ext>
                <a:ext uri="{FF2B5EF4-FFF2-40B4-BE49-F238E27FC236}">
                  <a16:creationId xmlns:a16="http://schemas.microsoft.com/office/drawing/2014/main" id="{00000000-0008-0000-0400-00001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386</xdr:row>
          <xdr:rowOff>19050</xdr:rowOff>
        </xdr:from>
        <xdr:to>
          <xdr:col>8</xdr:col>
          <xdr:colOff>209550</xdr:colOff>
          <xdr:row>387</xdr:row>
          <xdr:rowOff>19050</xdr:rowOff>
        </xdr:to>
        <xdr:sp macro="" textlink="">
          <xdr:nvSpPr>
            <xdr:cNvPr id="80149" name="Drop Down 277" hidden="1">
              <a:extLst>
                <a:ext uri="{63B3BB69-23CF-44E3-9099-C40C66FF867C}">
                  <a14:compatExt spid="_x0000_s80149"/>
                </a:ext>
                <a:ext uri="{FF2B5EF4-FFF2-40B4-BE49-F238E27FC236}">
                  <a16:creationId xmlns:a16="http://schemas.microsoft.com/office/drawing/2014/main" id="{00000000-0008-0000-0400-000015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387</xdr:row>
          <xdr:rowOff>38100</xdr:rowOff>
        </xdr:from>
        <xdr:to>
          <xdr:col>8</xdr:col>
          <xdr:colOff>209550</xdr:colOff>
          <xdr:row>388</xdr:row>
          <xdr:rowOff>19050</xdr:rowOff>
        </xdr:to>
        <xdr:sp macro="" textlink="">
          <xdr:nvSpPr>
            <xdr:cNvPr id="80150" name="Drop Down 278" hidden="1">
              <a:extLst>
                <a:ext uri="{63B3BB69-23CF-44E3-9099-C40C66FF867C}">
                  <a14:compatExt spid="_x0000_s80150"/>
                </a:ext>
                <a:ext uri="{FF2B5EF4-FFF2-40B4-BE49-F238E27FC236}">
                  <a16:creationId xmlns:a16="http://schemas.microsoft.com/office/drawing/2014/main" id="{00000000-0008-0000-0400-000016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388</xdr:row>
          <xdr:rowOff>38100</xdr:rowOff>
        </xdr:from>
        <xdr:to>
          <xdr:col>8</xdr:col>
          <xdr:colOff>209550</xdr:colOff>
          <xdr:row>389</xdr:row>
          <xdr:rowOff>19050</xdr:rowOff>
        </xdr:to>
        <xdr:sp macro="" textlink="">
          <xdr:nvSpPr>
            <xdr:cNvPr id="80151" name="Drop Down 279" hidden="1">
              <a:extLst>
                <a:ext uri="{63B3BB69-23CF-44E3-9099-C40C66FF867C}">
                  <a14:compatExt spid="_x0000_s80151"/>
                </a:ext>
                <a:ext uri="{FF2B5EF4-FFF2-40B4-BE49-F238E27FC236}">
                  <a16:creationId xmlns:a16="http://schemas.microsoft.com/office/drawing/2014/main" id="{00000000-0008-0000-0400-000017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406</xdr:row>
          <xdr:rowOff>38100</xdr:rowOff>
        </xdr:from>
        <xdr:to>
          <xdr:col>8</xdr:col>
          <xdr:colOff>209550</xdr:colOff>
          <xdr:row>407</xdr:row>
          <xdr:rowOff>19050</xdr:rowOff>
        </xdr:to>
        <xdr:sp macro="" textlink="">
          <xdr:nvSpPr>
            <xdr:cNvPr id="80152" name="Drop Down 280" hidden="1">
              <a:extLst>
                <a:ext uri="{63B3BB69-23CF-44E3-9099-C40C66FF867C}">
                  <a14:compatExt spid="_x0000_s80152"/>
                </a:ext>
                <a:ext uri="{FF2B5EF4-FFF2-40B4-BE49-F238E27FC236}">
                  <a16:creationId xmlns:a16="http://schemas.microsoft.com/office/drawing/2014/main" id="{00000000-0008-0000-0400-000018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407</xdr:row>
          <xdr:rowOff>38100</xdr:rowOff>
        </xdr:from>
        <xdr:to>
          <xdr:col>8</xdr:col>
          <xdr:colOff>209550</xdr:colOff>
          <xdr:row>408</xdr:row>
          <xdr:rowOff>19050</xdr:rowOff>
        </xdr:to>
        <xdr:sp macro="" textlink="">
          <xdr:nvSpPr>
            <xdr:cNvPr id="80153" name="Drop Down 281" hidden="1">
              <a:extLst>
                <a:ext uri="{63B3BB69-23CF-44E3-9099-C40C66FF867C}">
                  <a14:compatExt spid="_x0000_s80153"/>
                </a:ext>
                <a:ext uri="{FF2B5EF4-FFF2-40B4-BE49-F238E27FC236}">
                  <a16:creationId xmlns:a16="http://schemas.microsoft.com/office/drawing/2014/main" id="{00000000-0008-0000-0400-000019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408</xdr:row>
          <xdr:rowOff>38100</xdr:rowOff>
        </xdr:from>
        <xdr:to>
          <xdr:col>8</xdr:col>
          <xdr:colOff>209550</xdr:colOff>
          <xdr:row>409</xdr:row>
          <xdr:rowOff>19050</xdr:rowOff>
        </xdr:to>
        <xdr:sp macro="" textlink="">
          <xdr:nvSpPr>
            <xdr:cNvPr id="80154" name="Drop Down 282" hidden="1">
              <a:extLst>
                <a:ext uri="{63B3BB69-23CF-44E3-9099-C40C66FF867C}">
                  <a14:compatExt spid="_x0000_s80154"/>
                </a:ext>
                <a:ext uri="{FF2B5EF4-FFF2-40B4-BE49-F238E27FC236}">
                  <a16:creationId xmlns:a16="http://schemas.microsoft.com/office/drawing/2014/main" id="{00000000-0008-0000-0400-00001A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409</xdr:row>
          <xdr:rowOff>38100</xdr:rowOff>
        </xdr:from>
        <xdr:to>
          <xdr:col>8</xdr:col>
          <xdr:colOff>209550</xdr:colOff>
          <xdr:row>410</xdr:row>
          <xdr:rowOff>19050</xdr:rowOff>
        </xdr:to>
        <xdr:sp macro="" textlink="">
          <xdr:nvSpPr>
            <xdr:cNvPr id="80155" name="Drop Down 283" hidden="1">
              <a:extLst>
                <a:ext uri="{63B3BB69-23CF-44E3-9099-C40C66FF867C}">
                  <a14:compatExt spid="_x0000_s80155"/>
                </a:ext>
                <a:ext uri="{FF2B5EF4-FFF2-40B4-BE49-F238E27FC236}">
                  <a16:creationId xmlns:a16="http://schemas.microsoft.com/office/drawing/2014/main" id="{00000000-0008-0000-0400-00001B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410</xdr:row>
          <xdr:rowOff>38100</xdr:rowOff>
        </xdr:from>
        <xdr:to>
          <xdr:col>8</xdr:col>
          <xdr:colOff>209550</xdr:colOff>
          <xdr:row>411</xdr:row>
          <xdr:rowOff>19050</xdr:rowOff>
        </xdr:to>
        <xdr:sp macro="" textlink="">
          <xdr:nvSpPr>
            <xdr:cNvPr id="80156" name="Drop Down 284" hidden="1">
              <a:extLst>
                <a:ext uri="{63B3BB69-23CF-44E3-9099-C40C66FF867C}">
                  <a14:compatExt spid="_x0000_s80156"/>
                </a:ext>
                <a:ext uri="{FF2B5EF4-FFF2-40B4-BE49-F238E27FC236}">
                  <a16:creationId xmlns:a16="http://schemas.microsoft.com/office/drawing/2014/main" id="{00000000-0008-0000-0400-00001C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411</xdr:row>
          <xdr:rowOff>38100</xdr:rowOff>
        </xdr:from>
        <xdr:to>
          <xdr:col>8</xdr:col>
          <xdr:colOff>209550</xdr:colOff>
          <xdr:row>412</xdr:row>
          <xdr:rowOff>19050</xdr:rowOff>
        </xdr:to>
        <xdr:sp macro="" textlink="">
          <xdr:nvSpPr>
            <xdr:cNvPr id="80157" name="Drop Down 285" hidden="1">
              <a:extLst>
                <a:ext uri="{63B3BB69-23CF-44E3-9099-C40C66FF867C}">
                  <a14:compatExt spid="_x0000_s80157"/>
                </a:ext>
                <a:ext uri="{FF2B5EF4-FFF2-40B4-BE49-F238E27FC236}">
                  <a16:creationId xmlns:a16="http://schemas.microsoft.com/office/drawing/2014/main" id="{00000000-0008-0000-0400-00001D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429</xdr:row>
          <xdr:rowOff>38100</xdr:rowOff>
        </xdr:from>
        <xdr:to>
          <xdr:col>8</xdr:col>
          <xdr:colOff>209550</xdr:colOff>
          <xdr:row>430</xdr:row>
          <xdr:rowOff>19050</xdr:rowOff>
        </xdr:to>
        <xdr:sp macro="" textlink="">
          <xdr:nvSpPr>
            <xdr:cNvPr id="80158" name="Drop Down 286" hidden="1">
              <a:extLst>
                <a:ext uri="{63B3BB69-23CF-44E3-9099-C40C66FF867C}">
                  <a14:compatExt spid="_x0000_s80158"/>
                </a:ext>
                <a:ext uri="{FF2B5EF4-FFF2-40B4-BE49-F238E27FC236}">
                  <a16:creationId xmlns:a16="http://schemas.microsoft.com/office/drawing/2014/main" id="{00000000-0008-0000-0400-00001E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430</xdr:row>
          <xdr:rowOff>38100</xdr:rowOff>
        </xdr:from>
        <xdr:to>
          <xdr:col>8</xdr:col>
          <xdr:colOff>209550</xdr:colOff>
          <xdr:row>431</xdr:row>
          <xdr:rowOff>19050</xdr:rowOff>
        </xdr:to>
        <xdr:sp macro="" textlink="">
          <xdr:nvSpPr>
            <xdr:cNvPr id="80159" name="Drop Down 287" hidden="1">
              <a:extLst>
                <a:ext uri="{63B3BB69-23CF-44E3-9099-C40C66FF867C}">
                  <a14:compatExt spid="_x0000_s80159"/>
                </a:ext>
                <a:ext uri="{FF2B5EF4-FFF2-40B4-BE49-F238E27FC236}">
                  <a16:creationId xmlns:a16="http://schemas.microsoft.com/office/drawing/2014/main" id="{00000000-0008-0000-0400-00001F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431</xdr:row>
          <xdr:rowOff>38100</xdr:rowOff>
        </xdr:from>
        <xdr:to>
          <xdr:col>8</xdr:col>
          <xdr:colOff>209550</xdr:colOff>
          <xdr:row>432</xdr:row>
          <xdr:rowOff>19050</xdr:rowOff>
        </xdr:to>
        <xdr:sp macro="" textlink="">
          <xdr:nvSpPr>
            <xdr:cNvPr id="80160" name="Drop Down 288" hidden="1">
              <a:extLst>
                <a:ext uri="{63B3BB69-23CF-44E3-9099-C40C66FF867C}">
                  <a14:compatExt spid="_x0000_s80160"/>
                </a:ext>
                <a:ext uri="{FF2B5EF4-FFF2-40B4-BE49-F238E27FC236}">
                  <a16:creationId xmlns:a16="http://schemas.microsoft.com/office/drawing/2014/main" id="{00000000-0008-0000-0400-00002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432</xdr:row>
          <xdr:rowOff>38100</xdr:rowOff>
        </xdr:from>
        <xdr:to>
          <xdr:col>8</xdr:col>
          <xdr:colOff>209550</xdr:colOff>
          <xdr:row>433</xdr:row>
          <xdr:rowOff>19050</xdr:rowOff>
        </xdr:to>
        <xdr:sp macro="" textlink="">
          <xdr:nvSpPr>
            <xdr:cNvPr id="80161" name="Drop Down 289" hidden="1">
              <a:extLst>
                <a:ext uri="{63B3BB69-23CF-44E3-9099-C40C66FF867C}">
                  <a14:compatExt spid="_x0000_s80161"/>
                </a:ext>
                <a:ext uri="{FF2B5EF4-FFF2-40B4-BE49-F238E27FC236}">
                  <a16:creationId xmlns:a16="http://schemas.microsoft.com/office/drawing/2014/main" id="{00000000-0008-0000-0400-000021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433</xdr:row>
          <xdr:rowOff>38100</xdr:rowOff>
        </xdr:from>
        <xdr:to>
          <xdr:col>8</xdr:col>
          <xdr:colOff>209550</xdr:colOff>
          <xdr:row>434</xdr:row>
          <xdr:rowOff>19050</xdr:rowOff>
        </xdr:to>
        <xdr:sp macro="" textlink="">
          <xdr:nvSpPr>
            <xdr:cNvPr id="80162" name="Drop Down 290" hidden="1">
              <a:extLst>
                <a:ext uri="{63B3BB69-23CF-44E3-9099-C40C66FF867C}">
                  <a14:compatExt spid="_x0000_s80162"/>
                </a:ext>
                <a:ext uri="{FF2B5EF4-FFF2-40B4-BE49-F238E27FC236}">
                  <a16:creationId xmlns:a16="http://schemas.microsoft.com/office/drawing/2014/main" id="{00000000-0008-0000-0400-000022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434</xdr:row>
          <xdr:rowOff>38100</xdr:rowOff>
        </xdr:from>
        <xdr:to>
          <xdr:col>8</xdr:col>
          <xdr:colOff>209550</xdr:colOff>
          <xdr:row>435</xdr:row>
          <xdr:rowOff>19050</xdr:rowOff>
        </xdr:to>
        <xdr:sp macro="" textlink="">
          <xdr:nvSpPr>
            <xdr:cNvPr id="80163" name="Drop Down 291" hidden="1">
              <a:extLst>
                <a:ext uri="{63B3BB69-23CF-44E3-9099-C40C66FF867C}">
                  <a14:compatExt spid="_x0000_s80163"/>
                </a:ext>
                <a:ext uri="{FF2B5EF4-FFF2-40B4-BE49-F238E27FC236}">
                  <a16:creationId xmlns:a16="http://schemas.microsoft.com/office/drawing/2014/main" id="{00000000-0008-0000-0400-00002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452</xdr:row>
          <xdr:rowOff>19050</xdr:rowOff>
        </xdr:from>
        <xdr:to>
          <xdr:col>9</xdr:col>
          <xdr:colOff>0</xdr:colOff>
          <xdr:row>453</xdr:row>
          <xdr:rowOff>19050</xdr:rowOff>
        </xdr:to>
        <xdr:sp macro="" textlink="">
          <xdr:nvSpPr>
            <xdr:cNvPr id="80164" name="Drop Down 292" hidden="1">
              <a:extLst>
                <a:ext uri="{63B3BB69-23CF-44E3-9099-C40C66FF867C}">
                  <a14:compatExt spid="_x0000_s80164"/>
                </a:ext>
                <a:ext uri="{FF2B5EF4-FFF2-40B4-BE49-F238E27FC236}">
                  <a16:creationId xmlns:a16="http://schemas.microsoft.com/office/drawing/2014/main" id="{00000000-0008-0000-0400-00002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453</xdr:row>
          <xdr:rowOff>19050</xdr:rowOff>
        </xdr:from>
        <xdr:to>
          <xdr:col>9</xdr:col>
          <xdr:colOff>0</xdr:colOff>
          <xdr:row>454</xdr:row>
          <xdr:rowOff>19050</xdr:rowOff>
        </xdr:to>
        <xdr:sp macro="" textlink="">
          <xdr:nvSpPr>
            <xdr:cNvPr id="80165" name="Drop Down 293" hidden="1">
              <a:extLst>
                <a:ext uri="{63B3BB69-23CF-44E3-9099-C40C66FF867C}">
                  <a14:compatExt spid="_x0000_s80165"/>
                </a:ext>
                <a:ext uri="{FF2B5EF4-FFF2-40B4-BE49-F238E27FC236}">
                  <a16:creationId xmlns:a16="http://schemas.microsoft.com/office/drawing/2014/main" id="{00000000-0008-0000-0400-000025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454</xdr:row>
          <xdr:rowOff>19050</xdr:rowOff>
        </xdr:from>
        <xdr:to>
          <xdr:col>9</xdr:col>
          <xdr:colOff>0</xdr:colOff>
          <xdr:row>455</xdr:row>
          <xdr:rowOff>19050</xdr:rowOff>
        </xdr:to>
        <xdr:sp macro="" textlink="">
          <xdr:nvSpPr>
            <xdr:cNvPr id="80166" name="Drop Down 294" hidden="1">
              <a:extLst>
                <a:ext uri="{63B3BB69-23CF-44E3-9099-C40C66FF867C}">
                  <a14:compatExt spid="_x0000_s80166"/>
                </a:ext>
                <a:ext uri="{FF2B5EF4-FFF2-40B4-BE49-F238E27FC236}">
                  <a16:creationId xmlns:a16="http://schemas.microsoft.com/office/drawing/2014/main" id="{00000000-0008-0000-0400-000026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455</xdr:row>
          <xdr:rowOff>19050</xdr:rowOff>
        </xdr:from>
        <xdr:to>
          <xdr:col>9</xdr:col>
          <xdr:colOff>0</xdr:colOff>
          <xdr:row>456</xdr:row>
          <xdr:rowOff>19050</xdr:rowOff>
        </xdr:to>
        <xdr:sp macro="" textlink="">
          <xdr:nvSpPr>
            <xdr:cNvPr id="80167" name="Drop Down 295" hidden="1">
              <a:extLst>
                <a:ext uri="{63B3BB69-23CF-44E3-9099-C40C66FF867C}">
                  <a14:compatExt spid="_x0000_s80167"/>
                </a:ext>
                <a:ext uri="{FF2B5EF4-FFF2-40B4-BE49-F238E27FC236}">
                  <a16:creationId xmlns:a16="http://schemas.microsoft.com/office/drawing/2014/main" id="{00000000-0008-0000-0400-000027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456</xdr:row>
          <xdr:rowOff>19050</xdr:rowOff>
        </xdr:from>
        <xdr:to>
          <xdr:col>9</xdr:col>
          <xdr:colOff>0</xdr:colOff>
          <xdr:row>457</xdr:row>
          <xdr:rowOff>19050</xdr:rowOff>
        </xdr:to>
        <xdr:sp macro="" textlink="">
          <xdr:nvSpPr>
            <xdr:cNvPr id="80168" name="Drop Down 296" hidden="1">
              <a:extLst>
                <a:ext uri="{63B3BB69-23CF-44E3-9099-C40C66FF867C}">
                  <a14:compatExt spid="_x0000_s80168"/>
                </a:ext>
                <a:ext uri="{FF2B5EF4-FFF2-40B4-BE49-F238E27FC236}">
                  <a16:creationId xmlns:a16="http://schemas.microsoft.com/office/drawing/2014/main" id="{00000000-0008-0000-0400-000028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457</xdr:row>
          <xdr:rowOff>19050</xdr:rowOff>
        </xdr:from>
        <xdr:to>
          <xdr:col>9</xdr:col>
          <xdr:colOff>0</xdr:colOff>
          <xdr:row>458</xdr:row>
          <xdr:rowOff>19050</xdr:rowOff>
        </xdr:to>
        <xdr:sp macro="" textlink="">
          <xdr:nvSpPr>
            <xdr:cNvPr id="80169" name="Drop Down 297" hidden="1">
              <a:extLst>
                <a:ext uri="{63B3BB69-23CF-44E3-9099-C40C66FF867C}">
                  <a14:compatExt spid="_x0000_s80169"/>
                </a:ext>
                <a:ext uri="{FF2B5EF4-FFF2-40B4-BE49-F238E27FC236}">
                  <a16:creationId xmlns:a16="http://schemas.microsoft.com/office/drawing/2014/main" id="{00000000-0008-0000-0400-000029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475</xdr:row>
          <xdr:rowOff>19050</xdr:rowOff>
        </xdr:from>
        <xdr:to>
          <xdr:col>8</xdr:col>
          <xdr:colOff>209550</xdr:colOff>
          <xdr:row>475</xdr:row>
          <xdr:rowOff>228600</xdr:rowOff>
        </xdr:to>
        <xdr:sp macro="" textlink="">
          <xdr:nvSpPr>
            <xdr:cNvPr id="80170" name="Drop Down 298" hidden="1">
              <a:extLst>
                <a:ext uri="{63B3BB69-23CF-44E3-9099-C40C66FF867C}">
                  <a14:compatExt spid="_x0000_s80170"/>
                </a:ext>
                <a:ext uri="{FF2B5EF4-FFF2-40B4-BE49-F238E27FC236}">
                  <a16:creationId xmlns:a16="http://schemas.microsoft.com/office/drawing/2014/main" id="{00000000-0008-0000-0400-00002A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476</xdr:row>
          <xdr:rowOff>19050</xdr:rowOff>
        </xdr:from>
        <xdr:to>
          <xdr:col>8</xdr:col>
          <xdr:colOff>209550</xdr:colOff>
          <xdr:row>476</xdr:row>
          <xdr:rowOff>228600</xdr:rowOff>
        </xdr:to>
        <xdr:sp macro="" textlink="">
          <xdr:nvSpPr>
            <xdr:cNvPr id="80171" name="Drop Down 299" hidden="1">
              <a:extLst>
                <a:ext uri="{63B3BB69-23CF-44E3-9099-C40C66FF867C}">
                  <a14:compatExt spid="_x0000_s80171"/>
                </a:ext>
                <a:ext uri="{FF2B5EF4-FFF2-40B4-BE49-F238E27FC236}">
                  <a16:creationId xmlns:a16="http://schemas.microsoft.com/office/drawing/2014/main" id="{00000000-0008-0000-0400-00002B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477</xdr:row>
          <xdr:rowOff>19050</xdr:rowOff>
        </xdr:from>
        <xdr:to>
          <xdr:col>8</xdr:col>
          <xdr:colOff>209550</xdr:colOff>
          <xdr:row>477</xdr:row>
          <xdr:rowOff>228600</xdr:rowOff>
        </xdr:to>
        <xdr:sp macro="" textlink="">
          <xdr:nvSpPr>
            <xdr:cNvPr id="80172" name="Drop Down 300" hidden="1">
              <a:extLst>
                <a:ext uri="{63B3BB69-23CF-44E3-9099-C40C66FF867C}">
                  <a14:compatExt spid="_x0000_s80172"/>
                </a:ext>
                <a:ext uri="{FF2B5EF4-FFF2-40B4-BE49-F238E27FC236}">
                  <a16:creationId xmlns:a16="http://schemas.microsoft.com/office/drawing/2014/main" id="{00000000-0008-0000-0400-00002C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478</xdr:row>
          <xdr:rowOff>19050</xdr:rowOff>
        </xdr:from>
        <xdr:to>
          <xdr:col>8</xdr:col>
          <xdr:colOff>209550</xdr:colOff>
          <xdr:row>479</xdr:row>
          <xdr:rowOff>0</xdr:rowOff>
        </xdr:to>
        <xdr:sp macro="" textlink="">
          <xdr:nvSpPr>
            <xdr:cNvPr id="80173" name="Drop Down 301" hidden="1">
              <a:extLst>
                <a:ext uri="{63B3BB69-23CF-44E3-9099-C40C66FF867C}">
                  <a14:compatExt spid="_x0000_s80173"/>
                </a:ext>
                <a:ext uri="{FF2B5EF4-FFF2-40B4-BE49-F238E27FC236}">
                  <a16:creationId xmlns:a16="http://schemas.microsoft.com/office/drawing/2014/main" id="{00000000-0008-0000-0400-00002D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479</xdr:row>
          <xdr:rowOff>19050</xdr:rowOff>
        </xdr:from>
        <xdr:to>
          <xdr:col>8</xdr:col>
          <xdr:colOff>209550</xdr:colOff>
          <xdr:row>480</xdr:row>
          <xdr:rowOff>0</xdr:rowOff>
        </xdr:to>
        <xdr:sp macro="" textlink="">
          <xdr:nvSpPr>
            <xdr:cNvPr id="80174" name="Drop Down 302" hidden="1">
              <a:extLst>
                <a:ext uri="{63B3BB69-23CF-44E3-9099-C40C66FF867C}">
                  <a14:compatExt spid="_x0000_s80174"/>
                </a:ext>
                <a:ext uri="{FF2B5EF4-FFF2-40B4-BE49-F238E27FC236}">
                  <a16:creationId xmlns:a16="http://schemas.microsoft.com/office/drawing/2014/main" id="{00000000-0008-0000-0400-00002E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480</xdr:row>
          <xdr:rowOff>19050</xdr:rowOff>
        </xdr:from>
        <xdr:to>
          <xdr:col>8</xdr:col>
          <xdr:colOff>209550</xdr:colOff>
          <xdr:row>481</xdr:row>
          <xdr:rowOff>0</xdr:rowOff>
        </xdr:to>
        <xdr:sp macro="" textlink="">
          <xdr:nvSpPr>
            <xdr:cNvPr id="80175" name="Drop Down 303" hidden="1">
              <a:extLst>
                <a:ext uri="{63B3BB69-23CF-44E3-9099-C40C66FF867C}">
                  <a14:compatExt spid="_x0000_s80175"/>
                </a:ext>
                <a:ext uri="{FF2B5EF4-FFF2-40B4-BE49-F238E27FC236}">
                  <a16:creationId xmlns:a16="http://schemas.microsoft.com/office/drawing/2014/main" id="{00000000-0008-0000-0400-00002F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498</xdr:row>
          <xdr:rowOff>19050</xdr:rowOff>
        </xdr:from>
        <xdr:to>
          <xdr:col>8</xdr:col>
          <xdr:colOff>209550</xdr:colOff>
          <xdr:row>499</xdr:row>
          <xdr:rowOff>0</xdr:rowOff>
        </xdr:to>
        <xdr:sp macro="" textlink="">
          <xdr:nvSpPr>
            <xdr:cNvPr id="80176" name="Drop Down 304" hidden="1">
              <a:extLst>
                <a:ext uri="{63B3BB69-23CF-44E3-9099-C40C66FF867C}">
                  <a14:compatExt spid="_x0000_s80176"/>
                </a:ext>
                <a:ext uri="{FF2B5EF4-FFF2-40B4-BE49-F238E27FC236}">
                  <a16:creationId xmlns:a16="http://schemas.microsoft.com/office/drawing/2014/main" id="{00000000-0008-0000-0400-00003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499</xdr:row>
          <xdr:rowOff>19050</xdr:rowOff>
        </xdr:from>
        <xdr:to>
          <xdr:col>8</xdr:col>
          <xdr:colOff>209550</xdr:colOff>
          <xdr:row>500</xdr:row>
          <xdr:rowOff>0</xdr:rowOff>
        </xdr:to>
        <xdr:sp macro="" textlink="">
          <xdr:nvSpPr>
            <xdr:cNvPr id="80177" name="Drop Down 305" hidden="1">
              <a:extLst>
                <a:ext uri="{63B3BB69-23CF-44E3-9099-C40C66FF867C}">
                  <a14:compatExt spid="_x0000_s80177"/>
                </a:ext>
                <a:ext uri="{FF2B5EF4-FFF2-40B4-BE49-F238E27FC236}">
                  <a16:creationId xmlns:a16="http://schemas.microsoft.com/office/drawing/2014/main" id="{00000000-0008-0000-0400-000031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500</xdr:row>
          <xdr:rowOff>19050</xdr:rowOff>
        </xdr:from>
        <xdr:to>
          <xdr:col>8</xdr:col>
          <xdr:colOff>209550</xdr:colOff>
          <xdr:row>501</xdr:row>
          <xdr:rowOff>0</xdr:rowOff>
        </xdr:to>
        <xdr:sp macro="" textlink="">
          <xdr:nvSpPr>
            <xdr:cNvPr id="80178" name="Drop Down 306" hidden="1">
              <a:extLst>
                <a:ext uri="{63B3BB69-23CF-44E3-9099-C40C66FF867C}">
                  <a14:compatExt spid="_x0000_s80178"/>
                </a:ext>
                <a:ext uri="{FF2B5EF4-FFF2-40B4-BE49-F238E27FC236}">
                  <a16:creationId xmlns:a16="http://schemas.microsoft.com/office/drawing/2014/main" id="{00000000-0008-0000-0400-000032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501</xdr:row>
          <xdr:rowOff>19050</xdr:rowOff>
        </xdr:from>
        <xdr:to>
          <xdr:col>8</xdr:col>
          <xdr:colOff>209550</xdr:colOff>
          <xdr:row>502</xdr:row>
          <xdr:rowOff>0</xdr:rowOff>
        </xdr:to>
        <xdr:sp macro="" textlink="">
          <xdr:nvSpPr>
            <xdr:cNvPr id="80179" name="Drop Down 307" hidden="1">
              <a:extLst>
                <a:ext uri="{63B3BB69-23CF-44E3-9099-C40C66FF867C}">
                  <a14:compatExt spid="_x0000_s80179"/>
                </a:ext>
                <a:ext uri="{FF2B5EF4-FFF2-40B4-BE49-F238E27FC236}">
                  <a16:creationId xmlns:a16="http://schemas.microsoft.com/office/drawing/2014/main" id="{00000000-0008-0000-0400-00003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502</xdr:row>
          <xdr:rowOff>19050</xdr:rowOff>
        </xdr:from>
        <xdr:to>
          <xdr:col>8</xdr:col>
          <xdr:colOff>209550</xdr:colOff>
          <xdr:row>503</xdr:row>
          <xdr:rowOff>0</xdr:rowOff>
        </xdr:to>
        <xdr:sp macro="" textlink="">
          <xdr:nvSpPr>
            <xdr:cNvPr id="80180" name="Drop Down 308" hidden="1">
              <a:extLst>
                <a:ext uri="{63B3BB69-23CF-44E3-9099-C40C66FF867C}">
                  <a14:compatExt spid="_x0000_s80180"/>
                </a:ext>
                <a:ext uri="{FF2B5EF4-FFF2-40B4-BE49-F238E27FC236}">
                  <a16:creationId xmlns:a16="http://schemas.microsoft.com/office/drawing/2014/main" id="{00000000-0008-0000-0400-00003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503</xdr:row>
          <xdr:rowOff>19050</xdr:rowOff>
        </xdr:from>
        <xdr:to>
          <xdr:col>8</xdr:col>
          <xdr:colOff>209550</xdr:colOff>
          <xdr:row>504</xdr:row>
          <xdr:rowOff>19050</xdr:rowOff>
        </xdr:to>
        <xdr:sp macro="" textlink="">
          <xdr:nvSpPr>
            <xdr:cNvPr id="80181" name="Drop Down 309" hidden="1">
              <a:extLst>
                <a:ext uri="{63B3BB69-23CF-44E3-9099-C40C66FF867C}">
                  <a14:compatExt spid="_x0000_s80181"/>
                </a:ext>
                <a:ext uri="{FF2B5EF4-FFF2-40B4-BE49-F238E27FC236}">
                  <a16:creationId xmlns:a16="http://schemas.microsoft.com/office/drawing/2014/main" id="{00000000-0008-0000-0400-000035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0</xdr:colOff>
          <xdr:row>100</xdr:row>
          <xdr:rowOff>38100</xdr:rowOff>
        </xdr:from>
        <xdr:to>
          <xdr:col>13</xdr:col>
          <xdr:colOff>76200</xdr:colOff>
          <xdr:row>101</xdr:row>
          <xdr:rowOff>19050</xdr:rowOff>
        </xdr:to>
        <xdr:sp macro="" textlink="">
          <xdr:nvSpPr>
            <xdr:cNvPr id="80182" name="Check Box 310" hidden="1">
              <a:extLst>
                <a:ext uri="{63B3BB69-23CF-44E3-9099-C40C66FF867C}">
                  <a14:compatExt spid="_x0000_s80182"/>
                </a:ext>
                <a:ext uri="{FF2B5EF4-FFF2-40B4-BE49-F238E27FC236}">
                  <a16:creationId xmlns:a16="http://schemas.microsoft.com/office/drawing/2014/main" id="{00000000-0008-0000-0400-00003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100</xdr:row>
          <xdr:rowOff>38100</xdr:rowOff>
        </xdr:from>
        <xdr:to>
          <xdr:col>17</xdr:col>
          <xdr:colOff>76200</xdr:colOff>
          <xdr:row>101</xdr:row>
          <xdr:rowOff>19050</xdr:rowOff>
        </xdr:to>
        <xdr:sp macro="" textlink="">
          <xdr:nvSpPr>
            <xdr:cNvPr id="80183" name="Check Box 311" hidden="1">
              <a:extLst>
                <a:ext uri="{63B3BB69-23CF-44E3-9099-C40C66FF867C}">
                  <a14:compatExt spid="_x0000_s80183"/>
                </a:ext>
                <a:ext uri="{FF2B5EF4-FFF2-40B4-BE49-F238E27FC236}">
                  <a16:creationId xmlns:a16="http://schemas.microsoft.com/office/drawing/2014/main" id="{00000000-0008-0000-0400-00003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123</xdr:row>
          <xdr:rowOff>19050</xdr:rowOff>
        </xdr:from>
        <xdr:to>
          <xdr:col>14</xdr:col>
          <xdr:colOff>76200</xdr:colOff>
          <xdr:row>124</xdr:row>
          <xdr:rowOff>0</xdr:rowOff>
        </xdr:to>
        <xdr:sp macro="" textlink="">
          <xdr:nvSpPr>
            <xdr:cNvPr id="80184" name="Check Box 312" hidden="1">
              <a:extLst>
                <a:ext uri="{63B3BB69-23CF-44E3-9099-C40C66FF867C}">
                  <a14:compatExt spid="_x0000_s80184"/>
                </a:ext>
                <a:ext uri="{FF2B5EF4-FFF2-40B4-BE49-F238E27FC236}">
                  <a16:creationId xmlns:a16="http://schemas.microsoft.com/office/drawing/2014/main" id="{00000000-0008-0000-0400-000038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123</xdr:row>
          <xdr:rowOff>19050</xdr:rowOff>
        </xdr:from>
        <xdr:to>
          <xdr:col>17</xdr:col>
          <xdr:colOff>76200</xdr:colOff>
          <xdr:row>124</xdr:row>
          <xdr:rowOff>0</xdr:rowOff>
        </xdr:to>
        <xdr:sp macro="" textlink="">
          <xdr:nvSpPr>
            <xdr:cNvPr id="80185" name="Check Box 313" hidden="1">
              <a:extLst>
                <a:ext uri="{63B3BB69-23CF-44E3-9099-C40C66FF867C}">
                  <a14:compatExt spid="_x0000_s80185"/>
                </a:ext>
                <a:ext uri="{FF2B5EF4-FFF2-40B4-BE49-F238E27FC236}">
                  <a16:creationId xmlns:a16="http://schemas.microsoft.com/office/drawing/2014/main" id="{00000000-0008-0000-0400-00003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146</xdr:row>
          <xdr:rowOff>19050</xdr:rowOff>
        </xdr:from>
        <xdr:to>
          <xdr:col>14</xdr:col>
          <xdr:colOff>76200</xdr:colOff>
          <xdr:row>147</xdr:row>
          <xdr:rowOff>0</xdr:rowOff>
        </xdr:to>
        <xdr:sp macro="" textlink="">
          <xdr:nvSpPr>
            <xdr:cNvPr id="80186" name="Check Box 314" hidden="1">
              <a:extLst>
                <a:ext uri="{63B3BB69-23CF-44E3-9099-C40C66FF867C}">
                  <a14:compatExt spid="_x0000_s80186"/>
                </a:ext>
                <a:ext uri="{FF2B5EF4-FFF2-40B4-BE49-F238E27FC236}">
                  <a16:creationId xmlns:a16="http://schemas.microsoft.com/office/drawing/2014/main" id="{00000000-0008-0000-0400-00003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146</xdr:row>
          <xdr:rowOff>19050</xdr:rowOff>
        </xdr:from>
        <xdr:to>
          <xdr:col>17</xdr:col>
          <xdr:colOff>76200</xdr:colOff>
          <xdr:row>147</xdr:row>
          <xdr:rowOff>0</xdr:rowOff>
        </xdr:to>
        <xdr:sp macro="" textlink="">
          <xdr:nvSpPr>
            <xdr:cNvPr id="80187" name="Check Box 315" hidden="1">
              <a:extLst>
                <a:ext uri="{63B3BB69-23CF-44E3-9099-C40C66FF867C}">
                  <a14:compatExt spid="_x0000_s80187"/>
                </a:ext>
                <a:ext uri="{FF2B5EF4-FFF2-40B4-BE49-F238E27FC236}">
                  <a16:creationId xmlns:a16="http://schemas.microsoft.com/office/drawing/2014/main" id="{00000000-0008-0000-0400-00003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169</xdr:row>
          <xdr:rowOff>19050</xdr:rowOff>
        </xdr:from>
        <xdr:to>
          <xdr:col>14</xdr:col>
          <xdr:colOff>76200</xdr:colOff>
          <xdr:row>170</xdr:row>
          <xdr:rowOff>0</xdr:rowOff>
        </xdr:to>
        <xdr:sp macro="" textlink="">
          <xdr:nvSpPr>
            <xdr:cNvPr id="80188" name="Check Box 316" hidden="1">
              <a:extLst>
                <a:ext uri="{63B3BB69-23CF-44E3-9099-C40C66FF867C}">
                  <a14:compatExt spid="_x0000_s80188"/>
                </a:ext>
                <a:ext uri="{FF2B5EF4-FFF2-40B4-BE49-F238E27FC236}">
                  <a16:creationId xmlns:a16="http://schemas.microsoft.com/office/drawing/2014/main" id="{00000000-0008-0000-0400-00003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169</xdr:row>
          <xdr:rowOff>19050</xdr:rowOff>
        </xdr:from>
        <xdr:to>
          <xdr:col>17</xdr:col>
          <xdr:colOff>76200</xdr:colOff>
          <xdr:row>170</xdr:row>
          <xdr:rowOff>0</xdr:rowOff>
        </xdr:to>
        <xdr:sp macro="" textlink="">
          <xdr:nvSpPr>
            <xdr:cNvPr id="80189" name="Check Box 317" hidden="1">
              <a:extLst>
                <a:ext uri="{63B3BB69-23CF-44E3-9099-C40C66FF867C}">
                  <a14:compatExt spid="_x0000_s80189"/>
                </a:ext>
                <a:ext uri="{FF2B5EF4-FFF2-40B4-BE49-F238E27FC236}">
                  <a16:creationId xmlns:a16="http://schemas.microsoft.com/office/drawing/2014/main" id="{00000000-0008-0000-0400-00003D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192</xdr:row>
          <xdr:rowOff>38100</xdr:rowOff>
        </xdr:from>
        <xdr:to>
          <xdr:col>14</xdr:col>
          <xdr:colOff>76200</xdr:colOff>
          <xdr:row>193</xdr:row>
          <xdr:rowOff>0</xdr:rowOff>
        </xdr:to>
        <xdr:sp macro="" textlink="">
          <xdr:nvSpPr>
            <xdr:cNvPr id="80190" name="Check Box 318" hidden="1">
              <a:extLst>
                <a:ext uri="{63B3BB69-23CF-44E3-9099-C40C66FF867C}">
                  <a14:compatExt spid="_x0000_s80190"/>
                </a:ext>
                <a:ext uri="{FF2B5EF4-FFF2-40B4-BE49-F238E27FC236}">
                  <a16:creationId xmlns:a16="http://schemas.microsoft.com/office/drawing/2014/main" id="{00000000-0008-0000-0400-00003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192</xdr:row>
          <xdr:rowOff>38100</xdr:rowOff>
        </xdr:from>
        <xdr:to>
          <xdr:col>17</xdr:col>
          <xdr:colOff>76200</xdr:colOff>
          <xdr:row>193</xdr:row>
          <xdr:rowOff>0</xdr:rowOff>
        </xdr:to>
        <xdr:sp macro="" textlink="">
          <xdr:nvSpPr>
            <xdr:cNvPr id="80191" name="Check Box 319" hidden="1">
              <a:extLst>
                <a:ext uri="{63B3BB69-23CF-44E3-9099-C40C66FF867C}">
                  <a14:compatExt spid="_x0000_s80191"/>
                </a:ext>
                <a:ext uri="{FF2B5EF4-FFF2-40B4-BE49-F238E27FC236}">
                  <a16:creationId xmlns:a16="http://schemas.microsoft.com/office/drawing/2014/main" id="{00000000-0008-0000-0400-00003F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215</xdr:row>
          <xdr:rowOff>0</xdr:rowOff>
        </xdr:from>
        <xdr:to>
          <xdr:col>14</xdr:col>
          <xdr:colOff>76200</xdr:colOff>
          <xdr:row>215</xdr:row>
          <xdr:rowOff>228600</xdr:rowOff>
        </xdr:to>
        <xdr:sp macro="" textlink="">
          <xdr:nvSpPr>
            <xdr:cNvPr id="80192" name="Check Box 320" hidden="1">
              <a:extLst>
                <a:ext uri="{63B3BB69-23CF-44E3-9099-C40C66FF867C}">
                  <a14:compatExt spid="_x0000_s80192"/>
                </a:ext>
                <a:ext uri="{FF2B5EF4-FFF2-40B4-BE49-F238E27FC236}">
                  <a16:creationId xmlns:a16="http://schemas.microsoft.com/office/drawing/2014/main" id="{00000000-0008-0000-0400-000040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215</xdr:row>
          <xdr:rowOff>0</xdr:rowOff>
        </xdr:from>
        <xdr:to>
          <xdr:col>17</xdr:col>
          <xdr:colOff>76200</xdr:colOff>
          <xdr:row>215</xdr:row>
          <xdr:rowOff>228600</xdr:rowOff>
        </xdr:to>
        <xdr:sp macro="" textlink="">
          <xdr:nvSpPr>
            <xdr:cNvPr id="80193" name="Check Box 321" hidden="1">
              <a:extLst>
                <a:ext uri="{63B3BB69-23CF-44E3-9099-C40C66FF867C}">
                  <a14:compatExt spid="_x0000_s80193"/>
                </a:ext>
                <a:ext uri="{FF2B5EF4-FFF2-40B4-BE49-F238E27FC236}">
                  <a16:creationId xmlns:a16="http://schemas.microsoft.com/office/drawing/2014/main" id="{00000000-0008-0000-0400-000041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380</xdr:row>
          <xdr:rowOff>19050</xdr:rowOff>
        </xdr:from>
        <xdr:to>
          <xdr:col>14</xdr:col>
          <xdr:colOff>76200</xdr:colOff>
          <xdr:row>380</xdr:row>
          <xdr:rowOff>228600</xdr:rowOff>
        </xdr:to>
        <xdr:sp macro="" textlink="">
          <xdr:nvSpPr>
            <xdr:cNvPr id="80194" name="Check Box 322" hidden="1">
              <a:extLst>
                <a:ext uri="{63B3BB69-23CF-44E3-9099-C40C66FF867C}">
                  <a14:compatExt spid="_x0000_s80194"/>
                </a:ext>
                <a:ext uri="{FF2B5EF4-FFF2-40B4-BE49-F238E27FC236}">
                  <a16:creationId xmlns:a16="http://schemas.microsoft.com/office/drawing/2014/main" id="{00000000-0008-0000-0400-000042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380</xdr:row>
          <xdr:rowOff>19050</xdr:rowOff>
        </xdr:from>
        <xdr:to>
          <xdr:col>17</xdr:col>
          <xdr:colOff>76200</xdr:colOff>
          <xdr:row>380</xdr:row>
          <xdr:rowOff>228600</xdr:rowOff>
        </xdr:to>
        <xdr:sp macro="" textlink="">
          <xdr:nvSpPr>
            <xdr:cNvPr id="80195" name="Check Box 323" hidden="1">
              <a:extLst>
                <a:ext uri="{63B3BB69-23CF-44E3-9099-C40C66FF867C}">
                  <a14:compatExt spid="_x0000_s80195"/>
                </a:ext>
                <a:ext uri="{FF2B5EF4-FFF2-40B4-BE49-F238E27FC236}">
                  <a16:creationId xmlns:a16="http://schemas.microsoft.com/office/drawing/2014/main" id="{00000000-0008-0000-0400-000043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403</xdr:row>
          <xdr:rowOff>19050</xdr:rowOff>
        </xdr:from>
        <xdr:to>
          <xdr:col>14</xdr:col>
          <xdr:colOff>76200</xdr:colOff>
          <xdr:row>404</xdr:row>
          <xdr:rowOff>0</xdr:rowOff>
        </xdr:to>
        <xdr:sp macro="" textlink="">
          <xdr:nvSpPr>
            <xdr:cNvPr id="80196" name="Check Box 324" hidden="1">
              <a:extLst>
                <a:ext uri="{63B3BB69-23CF-44E3-9099-C40C66FF867C}">
                  <a14:compatExt spid="_x0000_s80196"/>
                </a:ext>
                <a:ext uri="{FF2B5EF4-FFF2-40B4-BE49-F238E27FC236}">
                  <a16:creationId xmlns:a16="http://schemas.microsoft.com/office/drawing/2014/main" id="{00000000-0008-0000-0400-000044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403</xdr:row>
          <xdr:rowOff>19050</xdr:rowOff>
        </xdr:from>
        <xdr:to>
          <xdr:col>17</xdr:col>
          <xdr:colOff>76200</xdr:colOff>
          <xdr:row>404</xdr:row>
          <xdr:rowOff>0</xdr:rowOff>
        </xdr:to>
        <xdr:sp macro="" textlink="">
          <xdr:nvSpPr>
            <xdr:cNvPr id="80197" name="Check Box 325" hidden="1">
              <a:extLst>
                <a:ext uri="{63B3BB69-23CF-44E3-9099-C40C66FF867C}">
                  <a14:compatExt spid="_x0000_s80197"/>
                </a:ext>
                <a:ext uri="{FF2B5EF4-FFF2-40B4-BE49-F238E27FC236}">
                  <a16:creationId xmlns:a16="http://schemas.microsoft.com/office/drawing/2014/main" id="{00000000-0008-0000-0400-00004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426</xdr:row>
          <xdr:rowOff>19050</xdr:rowOff>
        </xdr:from>
        <xdr:to>
          <xdr:col>14</xdr:col>
          <xdr:colOff>76200</xdr:colOff>
          <xdr:row>427</xdr:row>
          <xdr:rowOff>0</xdr:rowOff>
        </xdr:to>
        <xdr:sp macro="" textlink="">
          <xdr:nvSpPr>
            <xdr:cNvPr id="80198" name="Check Box 326" hidden="1">
              <a:extLst>
                <a:ext uri="{63B3BB69-23CF-44E3-9099-C40C66FF867C}">
                  <a14:compatExt spid="_x0000_s80198"/>
                </a:ext>
                <a:ext uri="{FF2B5EF4-FFF2-40B4-BE49-F238E27FC236}">
                  <a16:creationId xmlns:a16="http://schemas.microsoft.com/office/drawing/2014/main" id="{00000000-0008-0000-0400-00004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426</xdr:row>
          <xdr:rowOff>19050</xdr:rowOff>
        </xdr:from>
        <xdr:to>
          <xdr:col>17</xdr:col>
          <xdr:colOff>76200</xdr:colOff>
          <xdr:row>427</xdr:row>
          <xdr:rowOff>0</xdr:rowOff>
        </xdr:to>
        <xdr:sp macro="" textlink="">
          <xdr:nvSpPr>
            <xdr:cNvPr id="80199" name="Check Box 327" hidden="1">
              <a:extLst>
                <a:ext uri="{63B3BB69-23CF-44E3-9099-C40C66FF867C}">
                  <a14:compatExt spid="_x0000_s80199"/>
                </a:ext>
                <a:ext uri="{FF2B5EF4-FFF2-40B4-BE49-F238E27FC236}">
                  <a16:creationId xmlns:a16="http://schemas.microsoft.com/office/drawing/2014/main" id="{00000000-0008-0000-0400-00004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449</xdr:row>
          <xdr:rowOff>19050</xdr:rowOff>
        </xdr:from>
        <xdr:to>
          <xdr:col>14</xdr:col>
          <xdr:colOff>95250</xdr:colOff>
          <xdr:row>449</xdr:row>
          <xdr:rowOff>228600</xdr:rowOff>
        </xdr:to>
        <xdr:sp macro="" textlink="">
          <xdr:nvSpPr>
            <xdr:cNvPr id="80200" name="Check Box 328" hidden="1">
              <a:extLst>
                <a:ext uri="{63B3BB69-23CF-44E3-9099-C40C66FF867C}">
                  <a14:compatExt spid="_x0000_s80200"/>
                </a:ext>
                <a:ext uri="{FF2B5EF4-FFF2-40B4-BE49-F238E27FC236}">
                  <a16:creationId xmlns:a16="http://schemas.microsoft.com/office/drawing/2014/main" id="{00000000-0008-0000-0400-000048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449</xdr:row>
          <xdr:rowOff>19050</xdr:rowOff>
        </xdr:from>
        <xdr:to>
          <xdr:col>17</xdr:col>
          <xdr:colOff>95250</xdr:colOff>
          <xdr:row>449</xdr:row>
          <xdr:rowOff>228600</xdr:rowOff>
        </xdr:to>
        <xdr:sp macro="" textlink="">
          <xdr:nvSpPr>
            <xdr:cNvPr id="80201" name="Check Box 329" hidden="1">
              <a:extLst>
                <a:ext uri="{63B3BB69-23CF-44E3-9099-C40C66FF867C}">
                  <a14:compatExt spid="_x0000_s80201"/>
                </a:ext>
                <a:ext uri="{FF2B5EF4-FFF2-40B4-BE49-F238E27FC236}">
                  <a16:creationId xmlns:a16="http://schemas.microsoft.com/office/drawing/2014/main" id="{00000000-0008-0000-0400-00004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472</xdr:row>
          <xdr:rowOff>19050</xdr:rowOff>
        </xdr:from>
        <xdr:to>
          <xdr:col>14</xdr:col>
          <xdr:colOff>76200</xdr:colOff>
          <xdr:row>472</xdr:row>
          <xdr:rowOff>228600</xdr:rowOff>
        </xdr:to>
        <xdr:sp macro="" textlink="">
          <xdr:nvSpPr>
            <xdr:cNvPr id="80202" name="Check Box 330" hidden="1">
              <a:extLst>
                <a:ext uri="{63B3BB69-23CF-44E3-9099-C40C66FF867C}">
                  <a14:compatExt spid="_x0000_s80202"/>
                </a:ext>
                <a:ext uri="{FF2B5EF4-FFF2-40B4-BE49-F238E27FC236}">
                  <a16:creationId xmlns:a16="http://schemas.microsoft.com/office/drawing/2014/main" id="{00000000-0008-0000-0400-00004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472</xdr:row>
          <xdr:rowOff>19050</xdr:rowOff>
        </xdr:from>
        <xdr:to>
          <xdr:col>17</xdr:col>
          <xdr:colOff>76200</xdr:colOff>
          <xdr:row>472</xdr:row>
          <xdr:rowOff>228600</xdr:rowOff>
        </xdr:to>
        <xdr:sp macro="" textlink="">
          <xdr:nvSpPr>
            <xdr:cNvPr id="80203" name="Check Box 331" hidden="1">
              <a:extLst>
                <a:ext uri="{63B3BB69-23CF-44E3-9099-C40C66FF867C}">
                  <a14:compatExt spid="_x0000_s80203"/>
                </a:ext>
                <a:ext uri="{FF2B5EF4-FFF2-40B4-BE49-F238E27FC236}">
                  <a16:creationId xmlns:a16="http://schemas.microsoft.com/office/drawing/2014/main" id="{00000000-0008-0000-0400-00004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495</xdr:row>
          <xdr:rowOff>19050</xdr:rowOff>
        </xdr:from>
        <xdr:to>
          <xdr:col>14</xdr:col>
          <xdr:colOff>76200</xdr:colOff>
          <xdr:row>495</xdr:row>
          <xdr:rowOff>228600</xdr:rowOff>
        </xdr:to>
        <xdr:sp macro="" textlink="">
          <xdr:nvSpPr>
            <xdr:cNvPr id="80204" name="Check Box 332" hidden="1">
              <a:extLst>
                <a:ext uri="{63B3BB69-23CF-44E3-9099-C40C66FF867C}">
                  <a14:compatExt spid="_x0000_s80204"/>
                </a:ext>
                <a:ext uri="{FF2B5EF4-FFF2-40B4-BE49-F238E27FC236}">
                  <a16:creationId xmlns:a16="http://schemas.microsoft.com/office/drawing/2014/main" id="{00000000-0008-0000-0400-00004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495</xdr:row>
          <xdr:rowOff>19050</xdr:rowOff>
        </xdr:from>
        <xdr:to>
          <xdr:col>17</xdr:col>
          <xdr:colOff>76200</xdr:colOff>
          <xdr:row>495</xdr:row>
          <xdr:rowOff>228600</xdr:rowOff>
        </xdr:to>
        <xdr:sp macro="" textlink="">
          <xdr:nvSpPr>
            <xdr:cNvPr id="80205" name="Check Box 333" hidden="1">
              <a:extLst>
                <a:ext uri="{63B3BB69-23CF-44E3-9099-C40C66FF867C}">
                  <a14:compatExt spid="_x0000_s80205"/>
                </a:ext>
                <a:ext uri="{FF2B5EF4-FFF2-40B4-BE49-F238E27FC236}">
                  <a16:creationId xmlns:a16="http://schemas.microsoft.com/office/drawing/2014/main" id="{00000000-0008-0000-0400-00004D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76</xdr:row>
          <xdr:rowOff>38100</xdr:rowOff>
        </xdr:from>
        <xdr:to>
          <xdr:col>7</xdr:col>
          <xdr:colOff>0</xdr:colOff>
          <xdr:row>77</xdr:row>
          <xdr:rowOff>0</xdr:rowOff>
        </xdr:to>
        <xdr:sp macro="" textlink="">
          <xdr:nvSpPr>
            <xdr:cNvPr id="80206" name="Drop Down 334" hidden="1">
              <a:extLst>
                <a:ext uri="{63B3BB69-23CF-44E3-9099-C40C66FF867C}">
                  <a14:compatExt spid="_x0000_s80206"/>
                </a:ext>
                <a:ext uri="{FF2B5EF4-FFF2-40B4-BE49-F238E27FC236}">
                  <a16:creationId xmlns:a16="http://schemas.microsoft.com/office/drawing/2014/main" id="{00000000-0008-0000-0400-00004E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17</xdr:col>
      <xdr:colOff>66674</xdr:colOff>
      <xdr:row>231</xdr:row>
      <xdr:rowOff>92953</xdr:rowOff>
    </xdr:from>
    <xdr:to>
      <xdr:col>23</xdr:col>
      <xdr:colOff>209549</xdr:colOff>
      <xdr:row>236</xdr:row>
      <xdr:rowOff>10147</xdr:rowOff>
    </xdr:to>
    <xdr:sp macro="" textlink="">
      <xdr:nvSpPr>
        <xdr:cNvPr id="368" name="WordArt 229">
          <a:extLst>
            <a:ext uri="{FF2B5EF4-FFF2-40B4-BE49-F238E27FC236}">
              <a16:creationId xmlns:a16="http://schemas.microsoft.com/office/drawing/2014/main" id="{00000000-0008-0000-0400-000070010000}"/>
            </a:ext>
          </a:extLst>
        </xdr:cNvPr>
        <xdr:cNvSpPr>
          <a:spLocks noChangeArrowheads="1" noChangeShapeType="1" noTextEdit="1"/>
        </xdr:cNvSpPr>
      </xdr:nvSpPr>
      <xdr:spPr bwMode="auto">
        <a:xfrm>
          <a:off x="5438774" y="44336578"/>
          <a:ext cx="1457325" cy="1050669"/>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(7)</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3</xdr:col>
          <xdr:colOff>209550</xdr:colOff>
          <xdr:row>241</xdr:row>
          <xdr:rowOff>19050</xdr:rowOff>
        </xdr:from>
        <xdr:to>
          <xdr:col>8</xdr:col>
          <xdr:colOff>209550</xdr:colOff>
          <xdr:row>241</xdr:row>
          <xdr:rowOff>228600</xdr:rowOff>
        </xdr:to>
        <xdr:sp macro="" textlink="">
          <xdr:nvSpPr>
            <xdr:cNvPr id="80207" name="Drop Down 335" hidden="1">
              <a:extLst>
                <a:ext uri="{63B3BB69-23CF-44E3-9099-C40C66FF867C}">
                  <a14:compatExt spid="_x0000_s80207"/>
                </a:ext>
                <a:ext uri="{FF2B5EF4-FFF2-40B4-BE49-F238E27FC236}">
                  <a16:creationId xmlns:a16="http://schemas.microsoft.com/office/drawing/2014/main" id="{00000000-0008-0000-0400-00004F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242</xdr:row>
          <xdr:rowOff>19050</xdr:rowOff>
        </xdr:from>
        <xdr:to>
          <xdr:col>8</xdr:col>
          <xdr:colOff>209550</xdr:colOff>
          <xdr:row>242</xdr:row>
          <xdr:rowOff>228600</xdr:rowOff>
        </xdr:to>
        <xdr:sp macro="" textlink="">
          <xdr:nvSpPr>
            <xdr:cNvPr id="80208" name="Drop Down 336" hidden="1">
              <a:extLst>
                <a:ext uri="{63B3BB69-23CF-44E3-9099-C40C66FF867C}">
                  <a14:compatExt spid="_x0000_s80208"/>
                </a:ext>
                <a:ext uri="{FF2B5EF4-FFF2-40B4-BE49-F238E27FC236}">
                  <a16:creationId xmlns:a16="http://schemas.microsoft.com/office/drawing/2014/main" id="{00000000-0008-0000-0400-00005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243</xdr:row>
          <xdr:rowOff>19050</xdr:rowOff>
        </xdr:from>
        <xdr:to>
          <xdr:col>8</xdr:col>
          <xdr:colOff>209550</xdr:colOff>
          <xdr:row>243</xdr:row>
          <xdr:rowOff>228600</xdr:rowOff>
        </xdr:to>
        <xdr:sp macro="" textlink="">
          <xdr:nvSpPr>
            <xdr:cNvPr id="80209" name="Drop Down 337" hidden="1">
              <a:extLst>
                <a:ext uri="{63B3BB69-23CF-44E3-9099-C40C66FF867C}">
                  <a14:compatExt spid="_x0000_s80209"/>
                </a:ext>
                <a:ext uri="{FF2B5EF4-FFF2-40B4-BE49-F238E27FC236}">
                  <a16:creationId xmlns:a16="http://schemas.microsoft.com/office/drawing/2014/main" id="{00000000-0008-0000-0400-000051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244</xdr:row>
          <xdr:rowOff>19050</xdr:rowOff>
        </xdr:from>
        <xdr:to>
          <xdr:col>8</xdr:col>
          <xdr:colOff>209550</xdr:colOff>
          <xdr:row>244</xdr:row>
          <xdr:rowOff>228600</xdr:rowOff>
        </xdr:to>
        <xdr:sp macro="" textlink="">
          <xdr:nvSpPr>
            <xdr:cNvPr id="80210" name="Drop Down 338" hidden="1">
              <a:extLst>
                <a:ext uri="{63B3BB69-23CF-44E3-9099-C40C66FF867C}">
                  <a14:compatExt spid="_x0000_s80210"/>
                </a:ext>
                <a:ext uri="{FF2B5EF4-FFF2-40B4-BE49-F238E27FC236}">
                  <a16:creationId xmlns:a16="http://schemas.microsoft.com/office/drawing/2014/main" id="{00000000-0008-0000-0400-000052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245</xdr:row>
          <xdr:rowOff>19050</xdr:rowOff>
        </xdr:from>
        <xdr:to>
          <xdr:col>8</xdr:col>
          <xdr:colOff>209550</xdr:colOff>
          <xdr:row>246</xdr:row>
          <xdr:rowOff>0</xdr:rowOff>
        </xdr:to>
        <xdr:sp macro="" textlink="">
          <xdr:nvSpPr>
            <xdr:cNvPr id="80211" name="Drop Down 339" hidden="1">
              <a:extLst>
                <a:ext uri="{63B3BB69-23CF-44E3-9099-C40C66FF867C}">
                  <a14:compatExt spid="_x0000_s80211"/>
                </a:ext>
                <a:ext uri="{FF2B5EF4-FFF2-40B4-BE49-F238E27FC236}">
                  <a16:creationId xmlns:a16="http://schemas.microsoft.com/office/drawing/2014/main" id="{00000000-0008-0000-0400-00005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246</xdr:row>
          <xdr:rowOff>19050</xdr:rowOff>
        </xdr:from>
        <xdr:to>
          <xdr:col>8</xdr:col>
          <xdr:colOff>209550</xdr:colOff>
          <xdr:row>247</xdr:row>
          <xdr:rowOff>0</xdr:rowOff>
        </xdr:to>
        <xdr:sp macro="" textlink="">
          <xdr:nvSpPr>
            <xdr:cNvPr id="80212" name="Drop Down 340" hidden="1">
              <a:extLst>
                <a:ext uri="{63B3BB69-23CF-44E3-9099-C40C66FF867C}">
                  <a14:compatExt spid="_x0000_s80212"/>
                </a:ext>
                <a:ext uri="{FF2B5EF4-FFF2-40B4-BE49-F238E27FC236}">
                  <a16:creationId xmlns:a16="http://schemas.microsoft.com/office/drawing/2014/main" id="{00000000-0008-0000-0400-00005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238</xdr:row>
          <xdr:rowOff>0</xdr:rowOff>
        </xdr:from>
        <xdr:to>
          <xdr:col>14</xdr:col>
          <xdr:colOff>76200</xdr:colOff>
          <xdr:row>238</xdr:row>
          <xdr:rowOff>209550</xdr:rowOff>
        </xdr:to>
        <xdr:sp macro="" textlink="">
          <xdr:nvSpPr>
            <xdr:cNvPr id="80213" name="Check Box 341" hidden="1">
              <a:extLst>
                <a:ext uri="{63B3BB69-23CF-44E3-9099-C40C66FF867C}">
                  <a14:compatExt spid="_x0000_s80213"/>
                </a:ext>
                <a:ext uri="{FF2B5EF4-FFF2-40B4-BE49-F238E27FC236}">
                  <a16:creationId xmlns:a16="http://schemas.microsoft.com/office/drawing/2014/main" id="{00000000-0008-0000-0400-00005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238</xdr:row>
          <xdr:rowOff>0</xdr:rowOff>
        </xdr:from>
        <xdr:to>
          <xdr:col>17</xdr:col>
          <xdr:colOff>76200</xdr:colOff>
          <xdr:row>238</xdr:row>
          <xdr:rowOff>209550</xdr:rowOff>
        </xdr:to>
        <xdr:sp macro="" textlink="">
          <xdr:nvSpPr>
            <xdr:cNvPr id="80214" name="Check Box 342" hidden="1">
              <a:extLst>
                <a:ext uri="{63B3BB69-23CF-44E3-9099-C40C66FF867C}">
                  <a14:compatExt spid="_x0000_s80214"/>
                </a:ext>
                <a:ext uri="{FF2B5EF4-FFF2-40B4-BE49-F238E27FC236}">
                  <a16:creationId xmlns:a16="http://schemas.microsoft.com/office/drawing/2014/main" id="{00000000-0008-0000-0400-00005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357</xdr:row>
          <xdr:rowOff>38100</xdr:rowOff>
        </xdr:from>
        <xdr:to>
          <xdr:col>7</xdr:col>
          <xdr:colOff>0</xdr:colOff>
          <xdr:row>358</xdr:row>
          <xdr:rowOff>0</xdr:rowOff>
        </xdr:to>
        <xdr:sp macro="" textlink="">
          <xdr:nvSpPr>
            <xdr:cNvPr id="80215" name="Drop Down 343" hidden="1">
              <a:extLst>
                <a:ext uri="{63B3BB69-23CF-44E3-9099-C40C66FF867C}">
                  <a14:compatExt spid="_x0000_s80215"/>
                </a:ext>
                <a:ext uri="{FF2B5EF4-FFF2-40B4-BE49-F238E27FC236}">
                  <a16:creationId xmlns:a16="http://schemas.microsoft.com/office/drawing/2014/main" id="{00000000-0008-0000-0400-000057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17</xdr:col>
      <xdr:colOff>66674</xdr:colOff>
      <xdr:row>512</xdr:row>
      <xdr:rowOff>205464</xdr:rowOff>
    </xdr:from>
    <xdr:to>
      <xdr:col>23</xdr:col>
      <xdr:colOff>209549</xdr:colOff>
      <xdr:row>517</xdr:row>
      <xdr:rowOff>122657</xdr:rowOff>
    </xdr:to>
    <xdr:sp macro="" textlink="">
      <xdr:nvSpPr>
        <xdr:cNvPr id="378" name="WordArt 229">
          <a:extLst>
            <a:ext uri="{FF2B5EF4-FFF2-40B4-BE49-F238E27FC236}">
              <a16:creationId xmlns:a16="http://schemas.microsoft.com/office/drawing/2014/main" id="{00000000-0008-0000-0400-00007A010000}"/>
            </a:ext>
          </a:extLst>
        </xdr:cNvPr>
        <xdr:cNvSpPr>
          <a:spLocks noChangeArrowheads="1" noChangeShapeType="1" noTextEdit="1"/>
        </xdr:cNvSpPr>
      </xdr:nvSpPr>
      <xdr:spPr bwMode="auto">
        <a:xfrm>
          <a:off x="5438774" y="93912414"/>
          <a:ext cx="1457325" cy="1050668"/>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(7)</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3</xdr:col>
          <xdr:colOff>209550</xdr:colOff>
          <xdr:row>522</xdr:row>
          <xdr:rowOff>19050</xdr:rowOff>
        </xdr:from>
        <xdr:to>
          <xdr:col>8</xdr:col>
          <xdr:colOff>209550</xdr:colOff>
          <xdr:row>522</xdr:row>
          <xdr:rowOff>228600</xdr:rowOff>
        </xdr:to>
        <xdr:sp macro="" textlink="">
          <xdr:nvSpPr>
            <xdr:cNvPr id="80216" name="Drop Down 344" hidden="1">
              <a:extLst>
                <a:ext uri="{63B3BB69-23CF-44E3-9099-C40C66FF867C}">
                  <a14:compatExt spid="_x0000_s80216"/>
                </a:ext>
                <a:ext uri="{FF2B5EF4-FFF2-40B4-BE49-F238E27FC236}">
                  <a16:creationId xmlns:a16="http://schemas.microsoft.com/office/drawing/2014/main" id="{00000000-0008-0000-0400-000058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523</xdr:row>
          <xdr:rowOff>19050</xdr:rowOff>
        </xdr:from>
        <xdr:to>
          <xdr:col>8</xdr:col>
          <xdr:colOff>209550</xdr:colOff>
          <xdr:row>523</xdr:row>
          <xdr:rowOff>228600</xdr:rowOff>
        </xdr:to>
        <xdr:sp macro="" textlink="">
          <xdr:nvSpPr>
            <xdr:cNvPr id="80217" name="Drop Down 345" hidden="1">
              <a:extLst>
                <a:ext uri="{63B3BB69-23CF-44E3-9099-C40C66FF867C}">
                  <a14:compatExt spid="_x0000_s80217"/>
                </a:ext>
                <a:ext uri="{FF2B5EF4-FFF2-40B4-BE49-F238E27FC236}">
                  <a16:creationId xmlns:a16="http://schemas.microsoft.com/office/drawing/2014/main" id="{00000000-0008-0000-0400-000059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524</xdr:row>
          <xdr:rowOff>19050</xdr:rowOff>
        </xdr:from>
        <xdr:to>
          <xdr:col>8</xdr:col>
          <xdr:colOff>209550</xdr:colOff>
          <xdr:row>524</xdr:row>
          <xdr:rowOff>228600</xdr:rowOff>
        </xdr:to>
        <xdr:sp macro="" textlink="">
          <xdr:nvSpPr>
            <xdr:cNvPr id="80218" name="Drop Down 346" hidden="1">
              <a:extLst>
                <a:ext uri="{63B3BB69-23CF-44E3-9099-C40C66FF867C}">
                  <a14:compatExt spid="_x0000_s80218"/>
                </a:ext>
                <a:ext uri="{FF2B5EF4-FFF2-40B4-BE49-F238E27FC236}">
                  <a16:creationId xmlns:a16="http://schemas.microsoft.com/office/drawing/2014/main" id="{00000000-0008-0000-0400-00005A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525</xdr:row>
          <xdr:rowOff>19050</xdr:rowOff>
        </xdr:from>
        <xdr:to>
          <xdr:col>8</xdr:col>
          <xdr:colOff>209550</xdr:colOff>
          <xdr:row>525</xdr:row>
          <xdr:rowOff>228600</xdr:rowOff>
        </xdr:to>
        <xdr:sp macro="" textlink="">
          <xdr:nvSpPr>
            <xdr:cNvPr id="80219" name="Drop Down 347" hidden="1">
              <a:extLst>
                <a:ext uri="{63B3BB69-23CF-44E3-9099-C40C66FF867C}">
                  <a14:compatExt spid="_x0000_s80219"/>
                </a:ext>
                <a:ext uri="{FF2B5EF4-FFF2-40B4-BE49-F238E27FC236}">
                  <a16:creationId xmlns:a16="http://schemas.microsoft.com/office/drawing/2014/main" id="{00000000-0008-0000-0400-00005B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526</xdr:row>
          <xdr:rowOff>19050</xdr:rowOff>
        </xdr:from>
        <xdr:to>
          <xdr:col>8</xdr:col>
          <xdr:colOff>209550</xdr:colOff>
          <xdr:row>526</xdr:row>
          <xdr:rowOff>228600</xdr:rowOff>
        </xdr:to>
        <xdr:sp macro="" textlink="">
          <xdr:nvSpPr>
            <xdr:cNvPr id="80220" name="Drop Down 348" hidden="1">
              <a:extLst>
                <a:ext uri="{63B3BB69-23CF-44E3-9099-C40C66FF867C}">
                  <a14:compatExt spid="_x0000_s80220"/>
                </a:ext>
                <a:ext uri="{FF2B5EF4-FFF2-40B4-BE49-F238E27FC236}">
                  <a16:creationId xmlns:a16="http://schemas.microsoft.com/office/drawing/2014/main" id="{00000000-0008-0000-0400-00005C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527</xdr:row>
          <xdr:rowOff>19050</xdr:rowOff>
        </xdr:from>
        <xdr:to>
          <xdr:col>8</xdr:col>
          <xdr:colOff>209550</xdr:colOff>
          <xdr:row>528</xdr:row>
          <xdr:rowOff>0</xdr:rowOff>
        </xdr:to>
        <xdr:sp macro="" textlink="">
          <xdr:nvSpPr>
            <xdr:cNvPr id="80221" name="Drop Down 349" hidden="1">
              <a:extLst>
                <a:ext uri="{63B3BB69-23CF-44E3-9099-C40C66FF867C}">
                  <a14:compatExt spid="_x0000_s80221"/>
                </a:ext>
                <a:ext uri="{FF2B5EF4-FFF2-40B4-BE49-F238E27FC236}">
                  <a16:creationId xmlns:a16="http://schemas.microsoft.com/office/drawing/2014/main" id="{00000000-0008-0000-0400-00005D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519</xdr:row>
          <xdr:rowOff>0</xdr:rowOff>
        </xdr:from>
        <xdr:to>
          <xdr:col>14</xdr:col>
          <xdr:colOff>76200</xdr:colOff>
          <xdr:row>519</xdr:row>
          <xdr:rowOff>209550</xdr:rowOff>
        </xdr:to>
        <xdr:sp macro="" textlink="">
          <xdr:nvSpPr>
            <xdr:cNvPr id="80222" name="Check Box 350" hidden="1">
              <a:extLst>
                <a:ext uri="{63B3BB69-23CF-44E3-9099-C40C66FF867C}">
                  <a14:compatExt spid="_x0000_s80222"/>
                </a:ext>
                <a:ext uri="{FF2B5EF4-FFF2-40B4-BE49-F238E27FC236}">
                  <a16:creationId xmlns:a16="http://schemas.microsoft.com/office/drawing/2014/main" id="{00000000-0008-0000-0400-00005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519</xdr:row>
          <xdr:rowOff>0</xdr:rowOff>
        </xdr:from>
        <xdr:to>
          <xdr:col>17</xdr:col>
          <xdr:colOff>76200</xdr:colOff>
          <xdr:row>519</xdr:row>
          <xdr:rowOff>209550</xdr:rowOff>
        </xdr:to>
        <xdr:sp macro="" textlink="">
          <xdr:nvSpPr>
            <xdr:cNvPr id="80223" name="Check Box 351" hidden="1">
              <a:extLst>
                <a:ext uri="{63B3BB69-23CF-44E3-9099-C40C66FF867C}">
                  <a14:compatExt spid="_x0000_s80223"/>
                </a:ext>
                <a:ext uri="{FF2B5EF4-FFF2-40B4-BE49-F238E27FC236}">
                  <a16:creationId xmlns:a16="http://schemas.microsoft.com/office/drawing/2014/main" id="{00000000-0008-0000-0400-00005F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0</xdr:colOff>
          <xdr:row>85</xdr:row>
          <xdr:rowOff>38100</xdr:rowOff>
        </xdr:from>
        <xdr:to>
          <xdr:col>7</xdr:col>
          <xdr:colOff>209550</xdr:colOff>
          <xdr:row>86</xdr:row>
          <xdr:rowOff>19050</xdr:rowOff>
        </xdr:to>
        <xdr:sp macro="" textlink="">
          <xdr:nvSpPr>
            <xdr:cNvPr id="80224" name="Drop Down 352" hidden="1">
              <a:extLst>
                <a:ext uri="{63B3BB69-23CF-44E3-9099-C40C66FF867C}">
                  <a14:compatExt spid="_x0000_s80224"/>
                </a:ext>
                <a:ext uri="{FF2B5EF4-FFF2-40B4-BE49-F238E27FC236}">
                  <a16:creationId xmlns:a16="http://schemas.microsoft.com/office/drawing/2014/main" id="{00000000-0008-0000-0400-00006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209550</xdr:colOff>
          <xdr:row>56</xdr:row>
          <xdr:rowOff>19050</xdr:rowOff>
        </xdr:from>
        <xdr:to>
          <xdr:col>20</xdr:col>
          <xdr:colOff>0</xdr:colOff>
          <xdr:row>57</xdr:row>
          <xdr:rowOff>19050</xdr:rowOff>
        </xdr:to>
        <xdr:sp macro="" textlink="">
          <xdr:nvSpPr>
            <xdr:cNvPr id="80233" name="Check Box 361" hidden="1">
              <a:extLst>
                <a:ext uri="{63B3BB69-23CF-44E3-9099-C40C66FF867C}">
                  <a14:compatExt spid="_x0000_s80233"/>
                </a:ext>
                <a:ext uri="{FF2B5EF4-FFF2-40B4-BE49-F238E27FC236}">
                  <a16:creationId xmlns:a16="http://schemas.microsoft.com/office/drawing/2014/main" id="{00000000-0008-0000-0400-00006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56</xdr:row>
          <xdr:rowOff>19050</xdr:rowOff>
        </xdr:from>
        <xdr:to>
          <xdr:col>23</xdr:col>
          <xdr:colOff>0</xdr:colOff>
          <xdr:row>57</xdr:row>
          <xdr:rowOff>19050</xdr:rowOff>
        </xdr:to>
        <xdr:sp macro="" textlink="">
          <xdr:nvSpPr>
            <xdr:cNvPr id="80234" name="Check Box 362" hidden="1">
              <a:extLst>
                <a:ext uri="{63B3BB69-23CF-44E3-9099-C40C66FF867C}">
                  <a14:compatExt spid="_x0000_s80234"/>
                </a:ext>
                <a:ext uri="{FF2B5EF4-FFF2-40B4-BE49-F238E27FC236}">
                  <a16:creationId xmlns:a16="http://schemas.microsoft.com/office/drawing/2014/main" id="{00000000-0008-0000-0400-00006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209550</xdr:colOff>
          <xdr:row>336</xdr:row>
          <xdr:rowOff>19050</xdr:rowOff>
        </xdr:from>
        <xdr:to>
          <xdr:col>20</xdr:col>
          <xdr:colOff>76200</xdr:colOff>
          <xdr:row>337</xdr:row>
          <xdr:rowOff>0</xdr:rowOff>
        </xdr:to>
        <xdr:sp macro="" textlink="">
          <xdr:nvSpPr>
            <xdr:cNvPr id="80235" name="Check Box 363" hidden="1">
              <a:extLst>
                <a:ext uri="{63B3BB69-23CF-44E3-9099-C40C66FF867C}">
                  <a14:compatExt spid="_x0000_s80235"/>
                </a:ext>
                <a:ext uri="{FF2B5EF4-FFF2-40B4-BE49-F238E27FC236}">
                  <a16:creationId xmlns:a16="http://schemas.microsoft.com/office/drawing/2014/main" id="{00000000-0008-0000-0400-00006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209550</xdr:colOff>
          <xdr:row>336</xdr:row>
          <xdr:rowOff>19050</xdr:rowOff>
        </xdr:from>
        <xdr:to>
          <xdr:col>23</xdr:col>
          <xdr:colOff>76200</xdr:colOff>
          <xdr:row>337</xdr:row>
          <xdr:rowOff>0</xdr:rowOff>
        </xdr:to>
        <xdr:sp macro="" textlink="">
          <xdr:nvSpPr>
            <xdr:cNvPr id="80236" name="Check Box 364" hidden="1">
              <a:extLst>
                <a:ext uri="{63B3BB69-23CF-44E3-9099-C40C66FF867C}">
                  <a14:compatExt spid="_x0000_s80236"/>
                </a:ext>
                <a:ext uri="{FF2B5EF4-FFF2-40B4-BE49-F238E27FC236}">
                  <a16:creationId xmlns:a16="http://schemas.microsoft.com/office/drawing/2014/main" id="{00000000-0008-0000-0400-00006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62</xdr:row>
          <xdr:rowOff>0</xdr:rowOff>
        </xdr:from>
        <xdr:to>
          <xdr:col>17</xdr:col>
          <xdr:colOff>0</xdr:colOff>
          <xdr:row>63</xdr:row>
          <xdr:rowOff>0</xdr:rowOff>
        </xdr:to>
        <xdr:sp macro="" textlink="">
          <xdr:nvSpPr>
            <xdr:cNvPr id="80245" name="Check Box 373" hidden="1">
              <a:extLst>
                <a:ext uri="{63B3BB69-23CF-44E3-9099-C40C66FF867C}">
                  <a14:compatExt spid="_x0000_s80245"/>
                </a:ext>
                <a:ext uri="{FF2B5EF4-FFF2-40B4-BE49-F238E27FC236}">
                  <a16:creationId xmlns:a16="http://schemas.microsoft.com/office/drawing/2014/main" id="{00000000-0008-0000-0400-00007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63</xdr:row>
          <xdr:rowOff>0</xdr:rowOff>
        </xdr:from>
        <xdr:to>
          <xdr:col>17</xdr:col>
          <xdr:colOff>0</xdr:colOff>
          <xdr:row>64</xdr:row>
          <xdr:rowOff>0</xdr:rowOff>
        </xdr:to>
        <xdr:sp macro="" textlink="">
          <xdr:nvSpPr>
            <xdr:cNvPr id="80246" name="Check Box 374" hidden="1">
              <a:extLst>
                <a:ext uri="{63B3BB69-23CF-44E3-9099-C40C66FF867C}">
                  <a14:compatExt spid="_x0000_s80246"/>
                </a:ext>
                <a:ext uri="{FF2B5EF4-FFF2-40B4-BE49-F238E27FC236}">
                  <a16:creationId xmlns:a16="http://schemas.microsoft.com/office/drawing/2014/main" id="{00000000-0008-0000-0400-00007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342</xdr:row>
          <xdr:rowOff>0</xdr:rowOff>
        </xdr:from>
        <xdr:to>
          <xdr:col>17</xdr:col>
          <xdr:colOff>0</xdr:colOff>
          <xdr:row>343</xdr:row>
          <xdr:rowOff>0</xdr:rowOff>
        </xdr:to>
        <xdr:sp macro="" textlink="">
          <xdr:nvSpPr>
            <xdr:cNvPr id="80247" name="Check Box 375" hidden="1">
              <a:extLst>
                <a:ext uri="{63B3BB69-23CF-44E3-9099-C40C66FF867C}">
                  <a14:compatExt spid="_x0000_s80247"/>
                </a:ext>
                <a:ext uri="{FF2B5EF4-FFF2-40B4-BE49-F238E27FC236}">
                  <a16:creationId xmlns:a16="http://schemas.microsoft.com/office/drawing/2014/main" id="{00000000-0008-0000-0400-00007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343</xdr:row>
          <xdr:rowOff>0</xdr:rowOff>
        </xdr:from>
        <xdr:to>
          <xdr:col>17</xdr:col>
          <xdr:colOff>0</xdr:colOff>
          <xdr:row>344</xdr:row>
          <xdr:rowOff>0</xdr:rowOff>
        </xdr:to>
        <xdr:sp macro="" textlink="">
          <xdr:nvSpPr>
            <xdr:cNvPr id="80248" name="Check Box 376" hidden="1">
              <a:extLst>
                <a:ext uri="{63B3BB69-23CF-44E3-9099-C40C66FF867C}">
                  <a14:compatExt spid="_x0000_s80248"/>
                </a:ext>
                <a:ext uri="{FF2B5EF4-FFF2-40B4-BE49-F238E27FC236}">
                  <a16:creationId xmlns:a16="http://schemas.microsoft.com/office/drawing/2014/main" id="{00000000-0008-0000-0400-000078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292</xdr:row>
          <xdr:rowOff>19050</xdr:rowOff>
        </xdr:from>
        <xdr:to>
          <xdr:col>3</xdr:col>
          <xdr:colOff>0</xdr:colOff>
          <xdr:row>293</xdr:row>
          <xdr:rowOff>0</xdr:rowOff>
        </xdr:to>
        <xdr:sp macro="" textlink="">
          <xdr:nvSpPr>
            <xdr:cNvPr id="80249" name="Check Box 377" hidden="1">
              <a:extLst>
                <a:ext uri="{63B3BB69-23CF-44E3-9099-C40C66FF867C}">
                  <a14:compatExt spid="_x0000_s80249"/>
                </a:ext>
                <a:ext uri="{FF2B5EF4-FFF2-40B4-BE49-F238E27FC236}">
                  <a16:creationId xmlns:a16="http://schemas.microsoft.com/office/drawing/2014/main" id="{00000000-0008-0000-0400-00007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294</xdr:row>
          <xdr:rowOff>19050</xdr:rowOff>
        </xdr:from>
        <xdr:to>
          <xdr:col>3</xdr:col>
          <xdr:colOff>0</xdr:colOff>
          <xdr:row>295</xdr:row>
          <xdr:rowOff>0</xdr:rowOff>
        </xdr:to>
        <xdr:sp macro="" textlink="">
          <xdr:nvSpPr>
            <xdr:cNvPr id="80250" name="Check Box 378" hidden="1">
              <a:extLst>
                <a:ext uri="{63B3BB69-23CF-44E3-9099-C40C66FF867C}">
                  <a14:compatExt spid="_x0000_s80250"/>
                </a:ext>
                <a:ext uri="{FF2B5EF4-FFF2-40B4-BE49-F238E27FC236}">
                  <a16:creationId xmlns:a16="http://schemas.microsoft.com/office/drawing/2014/main" id="{00000000-0008-0000-0400-00007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295</xdr:row>
          <xdr:rowOff>19050</xdr:rowOff>
        </xdr:from>
        <xdr:to>
          <xdr:col>3</xdr:col>
          <xdr:colOff>0</xdr:colOff>
          <xdr:row>296</xdr:row>
          <xdr:rowOff>0</xdr:rowOff>
        </xdr:to>
        <xdr:sp macro="" textlink="">
          <xdr:nvSpPr>
            <xdr:cNvPr id="80251" name="Check Box 379" hidden="1">
              <a:extLst>
                <a:ext uri="{63B3BB69-23CF-44E3-9099-C40C66FF867C}">
                  <a14:compatExt spid="_x0000_s80251"/>
                </a:ext>
                <a:ext uri="{FF2B5EF4-FFF2-40B4-BE49-F238E27FC236}">
                  <a16:creationId xmlns:a16="http://schemas.microsoft.com/office/drawing/2014/main" id="{00000000-0008-0000-0400-00007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296</xdr:row>
          <xdr:rowOff>19050</xdr:rowOff>
        </xdr:from>
        <xdr:to>
          <xdr:col>3</xdr:col>
          <xdr:colOff>0</xdr:colOff>
          <xdr:row>297</xdr:row>
          <xdr:rowOff>0</xdr:rowOff>
        </xdr:to>
        <xdr:sp macro="" textlink="">
          <xdr:nvSpPr>
            <xdr:cNvPr id="80252" name="Check Box 380" hidden="1">
              <a:extLst>
                <a:ext uri="{63B3BB69-23CF-44E3-9099-C40C66FF867C}">
                  <a14:compatExt spid="_x0000_s80252"/>
                </a:ext>
                <a:ext uri="{FF2B5EF4-FFF2-40B4-BE49-F238E27FC236}">
                  <a16:creationId xmlns:a16="http://schemas.microsoft.com/office/drawing/2014/main" id="{00000000-0008-0000-0400-00007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297</xdr:row>
          <xdr:rowOff>19050</xdr:rowOff>
        </xdr:from>
        <xdr:to>
          <xdr:col>3</xdr:col>
          <xdr:colOff>0</xdr:colOff>
          <xdr:row>298</xdr:row>
          <xdr:rowOff>0</xdr:rowOff>
        </xdr:to>
        <xdr:sp macro="" textlink="">
          <xdr:nvSpPr>
            <xdr:cNvPr id="80253" name="Check Box 381" hidden="1">
              <a:extLst>
                <a:ext uri="{63B3BB69-23CF-44E3-9099-C40C66FF867C}">
                  <a14:compatExt spid="_x0000_s80253"/>
                </a:ext>
                <a:ext uri="{FF2B5EF4-FFF2-40B4-BE49-F238E27FC236}">
                  <a16:creationId xmlns:a16="http://schemas.microsoft.com/office/drawing/2014/main" id="{00000000-0008-0000-0400-00007D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302</xdr:row>
          <xdr:rowOff>19050</xdr:rowOff>
        </xdr:from>
        <xdr:to>
          <xdr:col>3</xdr:col>
          <xdr:colOff>0</xdr:colOff>
          <xdr:row>303</xdr:row>
          <xdr:rowOff>0</xdr:rowOff>
        </xdr:to>
        <xdr:sp macro="" textlink="">
          <xdr:nvSpPr>
            <xdr:cNvPr id="80254" name="Check Box 382" hidden="1">
              <a:extLst>
                <a:ext uri="{63B3BB69-23CF-44E3-9099-C40C66FF867C}">
                  <a14:compatExt spid="_x0000_s80254"/>
                </a:ext>
                <a:ext uri="{FF2B5EF4-FFF2-40B4-BE49-F238E27FC236}">
                  <a16:creationId xmlns:a16="http://schemas.microsoft.com/office/drawing/2014/main" id="{00000000-0008-0000-0400-00007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303</xdr:row>
          <xdr:rowOff>19050</xdr:rowOff>
        </xdr:from>
        <xdr:to>
          <xdr:col>3</xdr:col>
          <xdr:colOff>0</xdr:colOff>
          <xdr:row>304</xdr:row>
          <xdr:rowOff>0</xdr:rowOff>
        </xdr:to>
        <xdr:sp macro="" textlink="">
          <xdr:nvSpPr>
            <xdr:cNvPr id="80255" name="Check Box 383" hidden="1">
              <a:extLst>
                <a:ext uri="{63B3BB69-23CF-44E3-9099-C40C66FF867C}">
                  <a14:compatExt spid="_x0000_s80255"/>
                </a:ext>
                <a:ext uri="{FF2B5EF4-FFF2-40B4-BE49-F238E27FC236}">
                  <a16:creationId xmlns:a16="http://schemas.microsoft.com/office/drawing/2014/main" id="{00000000-0008-0000-0400-00007F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305</xdr:row>
          <xdr:rowOff>19050</xdr:rowOff>
        </xdr:from>
        <xdr:to>
          <xdr:col>3</xdr:col>
          <xdr:colOff>0</xdr:colOff>
          <xdr:row>306</xdr:row>
          <xdr:rowOff>0</xdr:rowOff>
        </xdr:to>
        <xdr:sp macro="" textlink="">
          <xdr:nvSpPr>
            <xdr:cNvPr id="80256" name="Check Box 384" hidden="1">
              <a:extLst>
                <a:ext uri="{63B3BB69-23CF-44E3-9099-C40C66FF867C}">
                  <a14:compatExt spid="_x0000_s80256"/>
                </a:ext>
                <a:ext uri="{FF2B5EF4-FFF2-40B4-BE49-F238E27FC236}">
                  <a16:creationId xmlns:a16="http://schemas.microsoft.com/office/drawing/2014/main" id="{00000000-0008-0000-0400-000080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311</xdr:row>
          <xdr:rowOff>19050</xdr:rowOff>
        </xdr:from>
        <xdr:to>
          <xdr:col>9</xdr:col>
          <xdr:colOff>0</xdr:colOff>
          <xdr:row>312</xdr:row>
          <xdr:rowOff>0</xdr:rowOff>
        </xdr:to>
        <xdr:sp macro="" textlink="">
          <xdr:nvSpPr>
            <xdr:cNvPr id="80257" name="Check Box 385" hidden="1">
              <a:extLst>
                <a:ext uri="{63B3BB69-23CF-44E3-9099-C40C66FF867C}">
                  <a14:compatExt spid="_x0000_s80257"/>
                </a:ext>
                <a:ext uri="{FF2B5EF4-FFF2-40B4-BE49-F238E27FC236}">
                  <a16:creationId xmlns:a16="http://schemas.microsoft.com/office/drawing/2014/main" id="{00000000-0008-0000-0400-000081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xdr:colOff>
          <xdr:row>311</xdr:row>
          <xdr:rowOff>19050</xdr:rowOff>
        </xdr:from>
        <xdr:to>
          <xdr:col>22</xdr:col>
          <xdr:colOff>0</xdr:colOff>
          <xdr:row>312</xdr:row>
          <xdr:rowOff>0</xdr:rowOff>
        </xdr:to>
        <xdr:sp macro="" textlink="">
          <xdr:nvSpPr>
            <xdr:cNvPr id="80258" name="Check Box 386" hidden="1">
              <a:extLst>
                <a:ext uri="{63B3BB69-23CF-44E3-9099-C40C66FF867C}">
                  <a14:compatExt spid="_x0000_s80258"/>
                </a:ext>
                <a:ext uri="{FF2B5EF4-FFF2-40B4-BE49-F238E27FC236}">
                  <a16:creationId xmlns:a16="http://schemas.microsoft.com/office/drawing/2014/main" id="{00000000-0008-0000-0400-000082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312</xdr:row>
          <xdr:rowOff>19050</xdr:rowOff>
        </xdr:from>
        <xdr:to>
          <xdr:col>3</xdr:col>
          <xdr:colOff>0</xdr:colOff>
          <xdr:row>313</xdr:row>
          <xdr:rowOff>0</xdr:rowOff>
        </xdr:to>
        <xdr:sp macro="" textlink="">
          <xdr:nvSpPr>
            <xdr:cNvPr id="80259" name="Check Box 387" hidden="1">
              <a:extLst>
                <a:ext uri="{63B3BB69-23CF-44E3-9099-C40C66FF867C}">
                  <a14:compatExt spid="_x0000_s80259"/>
                </a:ext>
                <a:ext uri="{FF2B5EF4-FFF2-40B4-BE49-F238E27FC236}">
                  <a16:creationId xmlns:a16="http://schemas.microsoft.com/office/drawing/2014/main" id="{00000000-0008-0000-0400-000083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13</xdr:row>
          <xdr:rowOff>19050</xdr:rowOff>
        </xdr:from>
        <xdr:to>
          <xdr:col>3</xdr:col>
          <xdr:colOff>0</xdr:colOff>
          <xdr:row>14</xdr:row>
          <xdr:rowOff>0</xdr:rowOff>
        </xdr:to>
        <xdr:sp macro="" textlink="">
          <xdr:nvSpPr>
            <xdr:cNvPr id="80260" name="Check Box 388" hidden="1">
              <a:extLst>
                <a:ext uri="{63B3BB69-23CF-44E3-9099-C40C66FF867C}">
                  <a14:compatExt spid="_x0000_s80260"/>
                </a:ext>
                <a:ext uri="{FF2B5EF4-FFF2-40B4-BE49-F238E27FC236}">
                  <a16:creationId xmlns:a16="http://schemas.microsoft.com/office/drawing/2014/main" id="{00000000-0008-0000-0400-000084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15</xdr:row>
          <xdr:rowOff>19050</xdr:rowOff>
        </xdr:from>
        <xdr:to>
          <xdr:col>3</xdr:col>
          <xdr:colOff>0</xdr:colOff>
          <xdr:row>16</xdr:row>
          <xdr:rowOff>0</xdr:rowOff>
        </xdr:to>
        <xdr:sp macro="" textlink="">
          <xdr:nvSpPr>
            <xdr:cNvPr id="80261" name="Check Box 389" hidden="1">
              <a:extLst>
                <a:ext uri="{63B3BB69-23CF-44E3-9099-C40C66FF867C}">
                  <a14:compatExt spid="_x0000_s80261"/>
                </a:ext>
                <a:ext uri="{FF2B5EF4-FFF2-40B4-BE49-F238E27FC236}">
                  <a16:creationId xmlns:a16="http://schemas.microsoft.com/office/drawing/2014/main" id="{00000000-0008-0000-0400-00008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16</xdr:row>
          <xdr:rowOff>19050</xdr:rowOff>
        </xdr:from>
        <xdr:to>
          <xdr:col>3</xdr:col>
          <xdr:colOff>0</xdr:colOff>
          <xdr:row>17</xdr:row>
          <xdr:rowOff>0</xdr:rowOff>
        </xdr:to>
        <xdr:sp macro="" textlink="">
          <xdr:nvSpPr>
            <xdr:cNvPr id="80262" name="Check Box 390" hidden="1">
              <a:extLst>
                <a:ext uri="{63B3BB69-23CF-44E3-9099-C40C66FF867C}">
                  <a14:compatExt spid="_x0000_s80262"/>
                </a:ext>
                <a:ext uri="{FF2B5EF4-FFF2-40B4-BE49-F238E27FC236}">
                  <a16:creationId xmlns:a16="http://schemas.microsoft.com/office/drawing/2014/main" id="{00000000-0008-0000-0400-00008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17</xdr:row>
          <xdr:rowOff>19050</xdr:rowOff>
        </xdr:from>
        <xdr:to>
          <xdr:col>3</xdr:col>
          <xdr:colOff>0</xdr:colOff>
          <xdr:row>18</xdr:row>
          <xdr:rowOff>0</xdr:rowOff>
        </xdr:to>
        <xdr:sp macro="" textlink="">
          <xdr:nvSpPr>
            <xdr:cNvPr id="80263" name="Check Box 391" hidden="1">
              <a:extLst>
                <a:ext uri="{63B3BB69-23CF-44E3-9099-C40C66FF867C}">
                  <a14:compatExt spid="_x0000_s80263"/>
                </a:ext>
                <a:ext uri="{FF2B5EF4-FFF2-40B4-BE49-F238E27FC236}">
                  <a16:creationId xmlns:a16="http://schemas.microsoft.com/office/drawing/2014/main" id="{00000000-0008-0000-0400-00008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18</xdr:row>
          <xdr:rowOff>19050</xdr:rowOff>
        </xdr:from>
        <xdr:to>
          <xdr:col>3</xdr:col>
          <xdr:colOff>0</xdr:colOff>
          <xdr:row>19</xdr:row>
          <xdr:rowOff>0</xdr:rowOff>
        </xdr:to>
        <xdr:sp macro="" textlink="">
          <xdr:nvSpPr>
            <xdr:cNvPr id="80264" name="Check Box 392" hidden="1">
              <a:extLst>
                <a:ext uri="{63B3BB69-23CF-44E3-9099-C40C66FF867C}">
                  <a14:compatExt spid="_x0000_s80264"/>
                </a:ext>
                <a:ext uri="{FF2B5EF4-FFF2-40B4-BE49-F238E27FC236}">
                  <a16:creationId xmlns:a16="http://schemas.microsoft.com/office/drawing/2014/main" id="{00000000-0008-0000-0400-000088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23</xdr:row>
          <xdr:rowOff>19050</xdr:rowOff>
        </xdr:from>
        <xdr:to>
          <xdr:col>3</xdr:col>
          <xdr:colOff>0</xdr:colOff>
          <xdr:row>24</xdr:row>
          <xdr:rowOff>0</xdr:rowOff>
        </xdr:to>
        <xdr:sp macro="" textlink="">
          <xdr:nvSpPr>
            <xdr:cNvPr id="80265" name="Check Box 393" hidden="1">
              <a:extLst>
                <a:ext uri="{63B3BB69-23CF-44E3-9099-C40C66FF867C}">
                  <a14:compatExt spid="_x0000_s80265"/>
                </a:ext>
                <a:ext uri="{FF2B5EF4-FFF2-40B4-BE49-F238E27FC236}">
                  <a16:creationId xmlns:a16="http://schemas.microsoft.com/office/drawing/2014/main" id="{00000000-0008-0000-0400-00008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24</xdr:row>
          <xdr:rowOff>19050</xdr:rowOff>
        </xdr:from>
        <xdr:to>
          <xdr:col>3</xdr:col>
          <xdr:colOff>0</xdr:colOff>
          <xdr:row>25</xdr:row>
          <xdr:rowOff>0</xdr:rowOff>
        </xdr:to>
        <xdr:sp macro="" textlink="">
          <xdr:nvSpPr>
            <xdr:cNvPr id="80266" name="Check Box 394" hidden="1">
              <a:extLst>
                <a:ext uri="{63B3BB69-23CF-44E3-9099-C40C66FF867C}">
                  <a14:compatExt spid="_x0000_s80266"/>
                </a:ext>
                <a:ext uri="{FF2B5EF4-FFF2-40B4-BE49-F238E27FC236}">
                  <a16:creationId xmlns:a16="http://schemas.microsoft.com/office/drawing/2014/main" id="{00000000-0008-0000-0400-00008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19050</xdr:rowOff>
        </xdr:from>
        <xdr:to>
          <xdr:col>3</xdr:col>
          <xdr:colOff>0</xdr:colOff>
          <xdr:row>27</xdr:row>
          <xdr:rowOff>0</xdr:rowOff>
        </xdr:to>
        <xdr:sp macro="" textlink="">
          <xdr:nvSpPr>
            <xdr:cNvPr id="80267" name="Check Box 395" hidden="1">
              <a:extLst>
                <a:ext uri="{63B3BB69-23CF-44E3-9099-C40C66FF867C}">
                  <a14:compatExt spid="_x0000_s80267"/>
                </a:ext>
                <a:ext uri="{FF2B5EF4-FFF2-40B4-BE49-F238E27FC236}">
                  <a16:creationId xmlns:a16="http://schemas.microsoft.com/office/drawing/2014/main" id="{00000000-0008-0000-0400-00008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32</xdr:row>
          <xdr:rowOff>19050</xdr:rowOff>
        </xdr:from>
        <xdr:to>
          <xdr:col>9</xdr:col>
          <xdr:colOff>0</xdr:colOff>
          <xdr:row>33</xdr:row>
          <xdr:rowOff>0</xdr:rowOff>
        </xdr:to>
        <xdr:sp macro="" textlink="">
          <xdr:nvSpPr>
            <xdr:cNvPr id="80268" name="Check Box 396" hidden="1">
              <a:extLst>
                <a:ext uri="{63B3BB69-23CF-44E3-9099-C40C66FF867C}">
                  <a14:compatExt spid="_x0000_s80268"/>
                </a:ext>
                <a:ext uri="{FF2B5EF4-FFF2-40B4-BE49-F238E27FC236}">
                  <a16:creationId xmlns:a16="http://schemas.microsoft.com/office/drawing/2014/main" id="{00000000-0008-0000-0400-00008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21</xdr:col>
          <xdr:colOff>19050</xdr:colOff>
          <xdr:row>32</xdr:row>
          <xdr:rowOff>19050</xdr:rowOff>
        </xdr:from>
        <xdr:to>
          <xdr:col>22</xdr:col>
          <xdr:colOff>0</xdr:colOff>
          <xdr:row>33</xdr:row>
          <xdr:rowOff>0</xdr:rowOff>
        </xdr:to>
        <xdr:sp macro="" textlink="">
          <xdr:nvSpPr>
            <xdr:cNvPr id="80269" name="Check Box 397" hidden="1">
              <a:extLst>
                <a:ext uri="{63B3BB69-23CF-44E3-9099-C40C66FF867C}">
                  <a14:compatExt spid="_x0000_s80269"/>
                </a:ext>
                <a:ext uri="{FF2B5EF4-FFF2-40B4-BE49-F238E27FC236}">
                  <a16:creationId xmlns:a16="http://schemas.microsoft.com/office/drawing/2014/main" id="{00000000-0008-0000-0400-00008D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19050</xdr:rowOff>
        </xdr:from>
        <xdr:to>
          <xdr:col>3</xdr:col>
          <xdr:colOff>0</xdr:colOff>
          <xdr:row>34</xdr:row>
          <xdr:rowOff>0</xdr:rowOff>
        </xdr:to>
        <xdr:sp macro="" textlink="">
          <xdr:nvSpPr>
            <xdr:cNvPr id="80270" name="Check Box 398" hidden="1">
              <a:extLst>
                <a:ext uri="{63B3BB69-23CF-44E3-9099-C40C66FF867C}">
                  <a14:compatExt spid="_x0000_s80270"/>
                </a:ext>
                <a:ext uri="{FF2B5EF4-FFF2-40B4-BE49-F238E27FC236}">
                  <a16:creationId xmlns:a16="http://schemas.microsoft.com/office/drawing/2014/main" id="{00000000-0008-0000-0400-00008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19</xdr:row>
          <xdr:rowOff>19050</xdr:rowOff>
        </xdr:from>
        <xdr:to>
          <xdr:col>3</xdr:col>
          <xdr:colOff>0</xdr:colOff>
          <xdr:row>20</xdr:row>
          <xdr:rowOff>0</xdr:rowOff>
        </xdr:to>
        <xdr:sp macro="" textlink="">
          <xdr:nvSpPr>
            <xdr:cNvPr id="80271" name="Check Box 399" hidden="1">
              <a:extLst>
                <a:ext uri="{63B3BB69-23CF-44E3-9099-C40C66FF867C}">
                  <a14:compatExt spid="_x0000_s80271"/>
                </a:ext>
                <a:ext uri="{FF2B5EF4-FFF2-40B4-BE49-F238E27FC236}">
                  <a16:creationId xmlns:a16="http://schemas.microsoft.com/office/drawing/2014/main" id="{00000000-0008-0000-0400-00008F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19050</xdr:rowOff>
        </xdr:from>
        <xdr:to>
          <xdr:col>3</xdr:col>
          <xdr:colOff>0</xdr:colOff>
          <xdr:row>28</xdr:row>
          <xdr:rowOff>0</xdr:rowOff>
        </xdr:to>
        <xdr:sp macro="" textlink="">
          <xdr:nvSpPr>
            <xdr:cNvPr id="80272" name="Check Box 400" hidden="1">
              <a:extLst>
                <a:ext uri="{63B3BB69-23CF-44E3-9099-C40C66FF867C}">
                  <a14:compatExt spid="_x0000_s80272"/>
                </a:ext>
                <a:ext uri="{FF2B5EF4-FFF2-40B4-BE49-F238E27FC236}">
                  <a16:creationId xmlns:a16="http://schemas.microsoft.com/office/drawing/2014/main" id="{00000000-0008-0000-0400-000090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28</xdr:row>
          <xdr:rowOff>19050</xdr:rowOff>
        </xdr:from>
        <xdr:to>
          <xdr:col>3</xdr:col>
          <xdr:colOff>0</xdr:colOff>
          <xdr:row>29</xdr:row>
          <xdr:rowOff>0</xdr:rowOff>
        </xdr:to>
        <xdr:sp macro="" textlink="">
          <xdr:nvSpPr>
            <xdr:cNvPr id="80273" name="Check Box 401" hidden="1">
              <a:extLst>
                <a:ext uri="{63B3BB69-23CF-44E3-9099-C40C66FF867C}">
                  <a14:compatExt spid="_x0000_s80273"/>
                </a:ext>
                <a:ext uri="{FF2B5EF4-FFF2-40B4-BE49-F238E27FC236}">
                  <a16:creationId xmlns:a16="http://schemas.microsoft.com/office/drawing/2014/main" id="{00000000-0008-0000-0400-000091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32</xdr:row>
          <xdr:rowOff>19050</xdr:rowOff>
        </xdr:from>
        <xdr:to>
          <xdr:col>3</xdr:col>
          <xdr:colOff>0</xdr:colOff>
          <xdr:row>33</xdr:row>
          <xdr:rowOff>0</xdr:rowOff>
        </xdr:to>
        <xdr:sp macro="" textlink="">
          <xdr:nvSpPr>
            <xdr:cNvPr id="80274" name="Check Box 402" hidden="1">
              <a:extLst>
                <a:ext uri="{63B3BB69-23CF-44E3-9099-C40C66FF867C}">
                  <a14:compatExt spid="_x0000_s80274"/>
                </a:ext>
                <a:ext uri="{FF2B5EF4-FFF2-40B4-BE49-F238E27FC236}">
                  <a16:creationId xmlns:a16="http://schemas.microsoft.com/office/drawing/2014/main" id="{00000000-0008-0000-0400-000092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32</xdr:row>
          <xdr:rowOff>19050</xdr:rowOff>
        </xdr:from>
        <xdr:to>
          <xdr:col>16</xdr:col>
          <xdr:colOff>0</xdr:colOff>
          <xdr:row>33</xdr:row>
          <xdr:rowOff>0</xdr:rowOff>
        </xdr:to>
        <xdr:sp macro="" textlink="">
          <xdr:nvSpPr>
            <xdr:cNvPr id="80275" name="Check Box 403" hidden="1">
              <a:extLst>
                <a:ext uri="{63B3BB69-23CF-44E3-9099-C40C66FF867C}">
                  <a14:compatExt spid="_x0000_s80275"/>
                </a:ext>
                <a:ext uri="{FF2B5EF4-FFF2-40B4-BE49-F238E27FC236}">
                  <a16:creationId xmlns:a16="http://schemas.microsoft.com/office/drawing/2014/main" id="{00000000-0008-0000-0400-000093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33</xdr:row>
          <xdr:rowOff>19050</xdr:rowOff>
        </xdr:from>
        <xdr:to>
          <xdr:col>9</xdr:col>
          <xdr:colOff>0</xdr:colOff>
          <xdr:row>34</xdr:row>
          <xdr:rowOff>0</xdr:rowOff>
        </xdr:to>
        <xdr:sp macro="" textlink="">
          <xdr:nvSpPr>
            <xdr:cNvPr id="80276" name="Check Box 404" hidden="1">
              <a:extLst>
                <a:ext uri="{63B3BB69-23CF-44E3-9099-C40C66FF867C}">
                  <a14:compatExt spid="_x0000_s80276"/>
                </a:ext>
                <a:ext uri="{FF2B5EF4-FFF2-40B4-BE49-F238E27FC236}">
                  <a16:creationId xmlns:a16="http://schemas.microsoft.com/office/drawing/2014/main" id="{00000000-0008-0000-0400-000094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298</xdr:row>
          <xdr:rowOff>19050</xdr:rowOff>
        </xdr:from>
        <xdr:to>
          <xdr:col>3</xdr:col>
          <xdr:colOff>0</xdr:colOff>
          <xdr:row>299</xdr:row>
          <xdr:rowOff>0</xdr:rowOff>
        </xdr:to>
        <xdr:sp macro="" textlink="">
          <xdr:nvSpPr>
            <xdr:cNvPr id="80277" name="Check Box 405" hidden="1">
              <a:extLst>
                <a:ext uri="{63B3BB69-23CF-44E3-9099-C40C66FF867C}">
                  <a14:compatExt spid="_x0000_s80277"/>
                </a:ext>
                <a:ext uri="{FF2B5EF4-FFF2-40B4-BE49-F238E27FC236}">
                  <a16:creationId xmlns:a16="http://schemas.microsoft.com/office/drawing/2014/main" id="{00000000-0008-0000-0400-00009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306</xdr:row>
          <xdr:rowOff>19050</xdr:rowOff>
        </xdr:from>
        <xdr:to>
          <xdr:col>3</xdr:col>
          <xdr:colOff>0</xdr:colOff>
          <xdr:row>307</xdr:row>
          <xdr:rowOff>0</xdr:rowOff>
        </xdr:to>
        <xdr:sp macro="" textlink="">
          <xdr:nvSpPr>
            <xdr:cNvPr id="80278" name="Check Box 406" hidden="1">
              <a:extLst>
                <a:ext uri="{63B3BB69-23CF-44E3-9099-C40C66FF867C}">
                  <a14:compatExt spid="_x0000_s80278"/>
                </a:ext>
                <a:ext uri="{FF2B5EF4-FFF2-40B4-BE49-F238E27FC236}">
                  <a16:creationId xmlns:a16="http://schemas.microsoft.com/office/drawing/2014/main" id="{00000000-0008-0000-0400-00009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307</xdr:row>
          <xdr:rowOff>19050</xdr:rowOff>
        </xdr:from>
        <xdr:to>
          <xdr:col>3</xdr:col>
          <xdr:colOff>0</xdr:colOff>
          <xdr:row>308</xdr:row>
          <xdr:rowOff>0</xdr:rowOff>
        </xdr:to>
        <xdr:sp macro="" textlink="">
          <xdr:nvSpPr>
            <xdr:cNvPr id="80279" name="Check Box 407" hidden="1">
              <a:extLst>
                <a:ext uri="{63B3BB69-23CF-44E3-9099-C40C66FF867C}">
                  <a14:compatExt spid="_x0000_s80279"/>
                </a:ext>
                <a:ext uri="{FF2B5EF4-FFF2-40B4-BE49-F238E27FC236}">
                  <a16:creationId xmlns:a16="http://schemas.microsoft.com/office/drawing/2014/main" id="{00000000-0008-0000-0400-00009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312</xdr:row>
          <xdr:rowOff>19050</xdr:rowOff>
        </xdr:from>
        <xdr:to>
          <xdr:col>9</xdr:col>
          <xdr:colOff>0</xdr:colOff>
          <xdr:row>313</xdr:row>
          <xdr:rowOff>0</xdr:rowOff>
        </xdr:to>
        <xdr:sp macro="" textlink="">
          <xdr:nvSpPr>
            <xdr:cNvPr id="80280" name="Check Box 408" hidden="1">
              <a:extLst>
                <a:ext uri="{63B3BB69-23CF-44E3-9099-C40C66FF867C}">
                  <a14:compatExt spid="_x0000_s80280"/>
                </a:ext>
                <a:ext uri="{FF2B5EF4-FFF2-40B4-BE49-F238E27FC236}">
                  <a16:creationId xmlns:a16="http://schemas.microsoft.com/office/drawing/2014/main" id="{00000000-0008-0000-0400-000098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19050</xdr:colOff>
          <xdr:row>311</xdr:row>
          <xdr:rowOff>19050</xdr:rowOff>
        </xdr:from>
        <xdr:to>
          <xdr:col>16</xdr:col>
          <xdr:colOff>0</xdr:colOff>
          <xdr:row>312</xdr:row>
          <xdr:rowOff>0</xdr:rowOff>
        </xdr:to>
        <xdr:sp macro="" textlink="">
          <xdr:nvSpPr>
            <xdr:cNvPr id="80281" name="Check Box 409" hidden="1">
              <a:extLst>
                <a:ext uri="{63B3BB69-23CF-44E3-9099-C40C66FF867C}">
                  <a14:compatExt spid="_x0000_s80281"/>
                </a:ext>
                <a:ext uri="{FF2B5EF4-FFF2-40B4-BE49-F238E27FC236}">
                  <a16:creationId xmlns:a16="http://schemas.microsoft.com/office/drawing/2014/main" id="{00000000-0008-0000-0400-000099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311</xdr:row>
          <xdr:rowOff>19050</xdr:rowOff>
        </xdr:from>
        <xdr:to>
          <xdr:col>3</xdr:col>
          <xdr:colOff>0</xdr:colOff>
          <xdr:row>312</xdr:row>
          <xdr:rowOff>0</xdr:rowOff>
        </xdr:to>
        <xdr:sp macro="" textlink="">
          <xdr:nvSpPr>
            <xdr:cNvPr id="80282" name="Check Box 410" hidden="1">
              <a:extLst>
                <a:ext uri="{63B3BB69-23CF-44E3-9099-C40C66FF867C}">
                  <a14:compatExt spid="_x0000_s80282"/>
                </a:ext>
                <a:ext uri="{FF2B5EF4-FFF2-40B4-BE49-F238E27FC236}">
                  <a16:creationId xmlns:a16="http://schemas.microsoft.com/office/drawing/2014/main" id="{00000000-0008-0000-0400-00009A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14</xdr:row>
          <xdr:rowOff>19050</xdr:rowOff>
        </xdr:from>
        <xdr:to>
          <xdr:col>3</xdr:col>
          <xdr:colOff>0</xdr:colOff>
          <xdr:row>15</xdr:row>
          <xdr:rowOff>0</xdr:rowOff>
        </xdr:to>
        <xdr:sp macro="" textlink="">
          <xdr:nvSpPr>
            <xdr:cNvPr id="80283" name="Check Box 411" hidden="1">
              <a:extLst>
                <a:ext uri="{63B3BB69-23CF-44E3-9099-C40C66FF867C}">
                  <a14:compatExt spid="_x0000_s80283"/>
                </a:ext>
                <a:ext uri="{FF2B5EF4-FFF2-40B4-BE49-F238E27FC236}">
                  <a16:creationId xmlns:a16="http://schemas.microsoft.com/office/drawing/2014/main" id="{00000000-0008-0000-0400-00009B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0</xdr:rowOff>
        </xdr:from>
        <xdr:to>
          <xdr:col>3</xdr:col>
          <xdr:colOff>0</xdr:colOff>
          <xdr:row>25</xdr:row>
          <xdr:rowOff>228600</xdr:rowOff>
        </xdr:to>
        <xdr:sp macro="" textlink="">
          <xdr:nvSpPr>
            <xdr:cNvPr id="80284" name="Check Box 412" hidden="1">
              <a:extLst>
                <a:ext uri="{63B3BB69-23CF-44E3-9099-C40C66FF867C}">
                  <a14:compatExt spid="_x0000_s80284"/>
                </a:ext>
                <a:ext uri="{FF2B5EF4-FFF2-40B4-BE49-F238E27FC236}">
                  <a16:creationId xmlns:a16="http://schemas.microsoft.com/office/drawing/2014/main" id="{00000000-0008-0000-0400-00009C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293</xdr:row>
          <xdr:rowOff>0</xdr:rowOff>
        </xdr:from>
        <xdr:to>
          <xdr:col>3</xdr:col>
          <xdr:colOff>0</xdr:colOff>
          <xdr:row>293</xdr:row>
          <xdr:rowOff>228600</xdr:rowOff>
        </xdr:to>
        <xdr:sp macro="" textlink="">
          <xdr:nvSpPr>
            <xdr:cNvPr id="80285" name="Check Box 413" hidden="1">
              <a:extLst>
                <a:ext uri="{63B3BB69-23CF-44E3-9099-C40C66FF867C}">
                  <a14:compatExt spid="_x0000_s80285"/>
                </a:ext>
                <a:ext uri="{FF2B5EF4-FFF2-40B4-BE49-F238E27FC236}">
                  <a16:creationId xmlns:a16="http://schemas.microsoft.com/office/drawing/2014/main" id="{00000000-0008-0000-0400-00009D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304</xdr:row>
          <xdr:rowOff>0</xdr:rowOff>
        </xdr:from>
        <xdr:to>
          <xdr:col>3</xdr:col>
          <xdr:colOff>0</xdr:colOff>
          <xdr:row>304</xdr:row>
          <xdr:rowOff>228600</xdr:rowOff>
        </xdr:to>
        <xdr:sp macro="" textlink="">
          <xdr:nvSpPr>
            <xdr:cNvPr id="80286" name="Check Box 414" hidden="1">
              <a:extLst>
                <a:ext uri="{63B3BB69-23CF-44E3-9099-C40C66FF867C}">
                  <a14:compatExt spid="_x0000_s80286"/>
                </a:ext>
                <a:ext uri="{FF2B5EF4-FFF2-40B4-BE49-F238E27FC236}">
                  <a16:creationId xmlns:a16="http://schemas.microsoft.com/office/drawing/2014/main" id="{00000000-0008-0000-0400-00009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209550</xdr:colOff>
          <xdr:row>77</xdr:row>
          <xdr:rowOff>38100</xdr:rowOff>
        </xdr:from>
        <xdr:to>
          <xdr:col>7</xdr:col>
          <xdr:colOff>0</xdr:colOff>
          <xdr:row>78</xdr:row>
          <xdr:rowOff>0</xdr:rowOff>
        </xdr:to>
        <xdr:sp macro="" textlink="">
          <xdr:nvSpPr>
            <xdr:cNvPr id="80287" name="Drop Down 415" hidden="1">
              <a:extLst>
                <a:ext uri="{63B3BB69-23CF-44E3-9099-C40C66FF867C}">
                  <a14:compatExt spid="_x0000_s80287"/>
                </a:ext>
                <a:ext uri="{FF2B5EF4-FFF2-40B4-BE49-F238E27FC236}">
                  <a16:creationId xmlns:a16="http://schemas.microsoft.com/office/drawing/2014/main" id="{00000000-0008-0000-0400-00009F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17</xdr:col>
      <xdr:colOff>66674</xdr:colOff>
      <xdr:row>255</xdr:row>
      <xdr:rowOff>92953</xdr:rowOff>
    </xdr:from>
    <xdr:to>
      <xdr:col>23</xdr:col>
      <xdr:colOff>209549</xdr:colOff>
      <xdr:row>260</xdr:row>
      <xdr:rowOff>10147</xdr:rowOff>
    </xdr:to>
    <xdr:sp macro="" textlink="">
      <xdr:nvSpPr>
        <xdr:cNvPr id="2" name="WordArt 229">
          <a:extLst>
            <a:ext uri="{FF2B5EF4-FFF2-40B4-BE49-F238E27FC236}">
              <a16:creationId xmlns:a16="http://schemas.microsoft.com/office/drawing/2014/main" id="{00000000-0008-0000-0400-000002000000}"/>
            </a:ext>
          </a:extLst>
        </xdr:cNvPr>
        <xdr:cNvSpPr>
          <a:spLocks noChangeArrowheads="1" noChangeShapeType="1" noTextEdit="1"/>
        </xdr:cNvSpPr>
      </xdr:nvSpPr>
      <xdr:spPr bwMode="auto">
        <a:xfrm>
          <a:off x="5438774" y="48603778"/>
          <a:ext cx="1457325" cy="1050669"/>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(8)</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3</xdr:col>
          <xdr:colOff>209550</xdr:colOff>
          <xdr:row>265</xdr:row>
          <xdr:rowOff>19050</xdr:rowOff>
        </xdr:from>
        <xdr:to>
          <xdr:col>8</xdr:col>
          <xdr:colOff>209550</xdr:colOff>
          <xdr:row>265</xdr:row>
          <xdr:rowOff>228600</xdr:rowOff>
        </xdr:to>
        <xdr:sp macro="" textlink="">
          <xdr:nvSpPr>
            <xdr:cNvPr id="80288" name="Drop Down 416" hidden="1">
              <a:extLst>
                <a:ext uri="{63B3BB69-23CF-44E3-9099-C40C66FF867C}">
                  <a14:compatExt spid="_x0000_s80288"/>
                </a:ext>
                <a:ext uri="{FF2B5EF4-FFF2-40B4-BE49-F238E27FC236}">
                  <a16:creationId xmlns:a16="http://schemas.microsoft.com/office/drawing/2014/main" id="{00000000-0008-0000-0400-0000A0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266</xdr:row>
          <xdr:rowOff>19050</xdr:rowOff>
        </xdr:from>
        <xdr:to>
          <xdr:col>8</xdr:col>
          <xdr:colOff>209550</xdr:colOff>
          <xdr:row>266</xdr:row>
          <xdr:rowOff>228600</xdr:rowOff>
        </xdr:to>
        <xdr:sp macro="" textlink="">
          <xdr:nvSpPr>
            <xdr:cNvPr id="80289" name="Drop Down 417" hidden="1">
              <a:extLst>
                <a:ext uri="{63B3BB69-23CF-44E3-9099-C40C66FF867C}">
                  <a14:compatExt spid="_x0000_s80289"/>
                </a:ext>
                <a:ext uri="{FF2B5EF4-FFF2-40B4-BE49-F238E27FC236}">
                  <a16:creationId xmlns:a16="http://schemas.microsoft.com/office/drawing/2014/main" id="{00000000-0008-0000-0400-0000A1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267</xdr:row>
          <xdr:rowOff>19050</xdr:rowOff>
        </xdr:from>
        <xdr:to>
          <xdr:col>8</xdr:col>
          <xdr:colOff>209550</xdr:colOff>
          <xdr:row>267</xdr:row>
          <xdr:rowOff>228600</xdr:rowOff>
        </xdr:to>
        <xdr:sp macro="" textlink="">
          <xdr:nvSpPr>
            <xdr:cNvPr id="80290" name="Drop Down 418" hidden="1">
              <a:extLst>
                <a:ext uri="{63B3BB69-23CF-44E3-9099-C40C66FF867C}">
                  <a14:compatExt spid="_x0000_s80290"/>
                </a:ext>
                <a:ext uri="{FF2B5EF4-FFF2-40B4-BE49-F238E27FC236}">
                  <a16:creationId xmlns:a16="http://schemas.microsoft.com/office/drawing/2014/main" id="{00000000-0008-0000-0400-0000A2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268</xdr:row>
          <xdr:rowOff>19050</xdr:rowOff>
        </xdr:from>
        <xdr:to>
          <xdr:col>8</xdr:col>
          <xdr:colOff>209550</xdr:colOff>
          <xdr:row>268</xdr:row>
          <xdr:rowOff>228600</xdr:rowOff>
        </xdr:to>
        <xdr:sp macro="" textlink="">
          <xdr:nvSpPr>
            <xdr:cNvPr id="80291" name="Drop Down 419" hidden="1">
              <a:extLst>
                <a:ext uri="{63B3BB69-23CF-44E3-9099-C40C66FF867C}">
                  <a14:compatExt spid="_x0000_s80291"/>
                </a:ext>
                <a:ext uri="{FF2B5EF4-FFF2-40B4-BE49-F238E27FC236}">
                  <a16:creationId xmlns:a16="http://schemas.microsoft.com/office/drawing/2014/main" id="{00000000-0008-0000-0400-0000A3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269</xdr:row>
          <xdr:rowOff>19050</xdr:rowOff>
        </xdr:from>
        <xdr:to>
          <xdr:col>8</xdr:col>
          <xdr:colOff>209550</xdr:colOff>
          <xdr:row>270</xdr:row>
          <xdr:rowOff>0</xdr:rowOff>
        </xdr:to>
        <xdr:sp macro="" textlink="">
          <xdr:nvSpPr>
            <xdr:cNvPr id="80292" name="Drop Down 420" hidden="1">
              <a:extLst>
                <a:ext uri="{63B3BB69-23CF-44E3-9099-C40C66FF867C}">
                  <a14:compatExt spid="_x0000_s80292"/>
                </a:ext>
                <a:ext uri="{FF2B5EF4-FFF2-40B4-BE49-F238E27FC236}">
                  <a16:creationId xmlns:a16="http://schemas.microsoft.com/office/drawing/2014/main" id="{00000000-0008-0000-0400-0000A4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270</xdr:row>
          <xdr:rowOff>19050</xdr:rowOff>
        </xdr:from>
        <xdr:to>
          <xdr:col>8</xdr:col>
          <xdr:colOff>209550</xdr:colOff>
          <xdr:row>271</xdr:row>
          <xdr:rowOff>0</xdr:rowOff>
        </xdr:to>
        <xdr:sp macro="" textlink="">
          <xdr:nvSpPr>
            <xdr:cNvPr id="80293" name="Drop Down 421" hidden="1">
              <a:extLst>
                <a:ext uri="{63B3BB69-23CF-44E3-9099-C40C66FF867C}">
                  <a14:compatExt spid="_x0000_s80293"/>
                </a:ext>
                <a:ext uri="{FF2B5EF4-FFF2-40B4-BE49-F238E27FC236}">
                  <a16:creationId xmlns:a16="http://schemas.microsoft.com/office/drawing/2014/main" id="{00000000-0008-0000-0400-0000A5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209550</xdr:colOff>
          <xdr:row>262</xdr:row>
          <xdr:rowOff>0</xdr:rowOff>
        </xdr:from>
        <xdr:to>
          <xdr:col>14</xdr:col>
          <xdr:colOff>76200</xdr:colOff>
          <xdr:row>262</xdr:row>
          <xdr:rowOff>209550</xdr:rowOff>
        </xdr:to>
        <xdr:sp macro="" textlink="">
          <xdr:nvSpPr>
            <xdr:cNvPr id="80294" name="Check Box 422" hidden="1">
              <a:extLst>
                <a:ext uri="{63B3BB69-23CF-44E3-9099-C40C66FF867C}">
                  <a14:compatExt spid="_x0000_s80294"/>
                </a:ext>
                <a:ext uri="{FF2B5EF4-FFF2-40B4-BE49-F238E27FC236}">
                  <a16:creationId xmlns:a16="http://schemas.microsoft.com/office/drawing/2014/main" id="{00000000-0008-0000-0400-0000A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262</xdr:row>
          <xdr:rowOff>0</xdr:rowOff>
        </xdr:from>
        <xdr:to>
          <xdr:col>17</xdr:col>
          <xdr:colOff>76200</xdr:colOff>
          <xdr:row>262</xdr:row>
          <xdr:rowOff>209550</xdr:rowOff>
        </xdr:to>
        <xdr:sp macro="" textlink="">
          <xdr:nvSpPr>
            <xdr:cNvPr id="80295" name="Check Box 423" hidden="1">
              <a:extLst>
                <a:ext uri="{63B3BB69-23CF-44E3-9099-C40C66FF867C}">
                  <a14:compatExt spid="_x0000_s80295"/>
                </a:ext>
                <a:ext uri="{FF2B5EF4-FFF2-40B4-BE49-F238E27FC236}">
                  <a16:creationId xmlns:a16="http://schemas.microsoft.com/office/drawing/2014/main" id="{00000000-0008-0000-0400-0000A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66674</xdr:colOff>
      <xdr:row>535</xdr:row>
      <xdr:rowOff>92953</xdr:rowOff>
    </xdr:from>
    <xdr:to>
      <xdr:col>23</xdr:col>
      <xdr:colOff>209549</xdr:colOff>
      <xdr:row>540</xdr:row>
      <xdr:rowOff>10147</xdr:rowOff>
    </xdr:to>
    <xdr:sp macro="" textlink="">
      <xdr:nvSpPr>
        <xdr:cNvPr id="3" name="WordArt 229">
          <a:extLst>
            <a:ext uri="{FF2B5EF4-FFF2-40B4-BE49-F238E27FC236}">
              <a16:creationId xmlns:a16="http://schemas.microsoft.com/office/drawing/2014/main" id="{00000000-0008-0000-0400-000003000000}"/>
            </a:ext>
          </a:extLst>
        </xdr:cNvPr>
        <xdr:cNvSpPr>
          <a:spLocks noChangeArrowheads="1" noChangeShapeType="1" noTextEdit="1"/>
        </xdr:cNvSpPr>
      </xdr:nvSpPr>
      <xdr:spPr bwMode="auto">
        <a:xfrm>
          <a:off x="5438774" y="53880628"/>
          <a:ext cx="1457325" cy="1050669"/>
        </a:xfrm>
        <a:prstGeom prst="rect">
          <a:avLst/>
        </a:prstGeom>
      </xdr:spPr>
      <xdr:txBody>
        <a:bodyPr wrap="none" fromWordArt="1">
          <a:prstTxWarp prst="textPlain">
            <a:avLst>
              <a:gd name="adj" fmla="val 50000"/>
            </a:avLst>
          </a:prstTxWarp>
        </a:bodyPr>
        <a:lstStyle/>
        <a:p>
          <a:pPr algn="ctr" rtl="0">
            <a:buNone/>
          </a:pPr>
          <a:r>
            <a:rPr lang="en-US" altLang="ja-JP" sz="6000" kern="10" spc="0">
              <a:ln w="9525">
                <a:solidFill>
                  <a:srgbClr val="000000"/>
                </a:solidFill>
                <a:round/>
                <a:headEnd/>
                <a:tailEnd/>
              </a:ln>
              <a:solidFill>
                <a:srgbClr val="FFFFFF"/>
              </a:solidFill>
              <a:effectLst/>
              <a:latin typeface="ＭＳ Ｐゴシック"/>
              <a:ea typeface="ＭＳ Ｐゴシック"/>
            </a:rPr>
            <a:t>(8)</a:t>
          </a:r>
          <a:endParaRPr lang="ja-JP" altLang="en-US" sz="6000" kern="10" spc="0">
            <a:ln w="9525">
              <a:solidFill>
                <a:srgbClr val="000000"/>
              </a:solidFill>
              <a:round/>
              <a:headEnd/>
              <a:tailEnd/>
            </a:ln>
            <a:solidFill>
              <a:srgbClr val="FFFFFF"/>
            </a:solidFill>
            <a:effectLst/>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xdr:from>
          <xdr:col>3</xdr:col>
          <xdr:colOff>209550</xdr:colOff>
          <xdr:row>545</xdr:row>
          <xdr:rowOff>0</xdr:rowOff>
        </xdr:from>
        <xdr:to>
          <xdr:col>8</xdr:col>
          <xdr:colOff>209550</xdr:colOff>
          <xdr:row>545</xdr:row>
          <xdr:rowOff>209550</xdr:rowOff>
        </xdr:to>
        <xdr:sp macro="" textlink="">
          <xdr:nvSpPr>
            <xdr:cNvPr id="80296" name="Drop Down 424" hidden="1">
              <a:extLst>
                <a:ext uri="{63B3BB69-23CF-44E3-9099-C40C66FF867C}">
                  <a14:compatExt spid="_x0000_s80296"/>
                </a:ext>
                <a:ext uri="{FF2B5EF4-FFF2-40B4-BE49-F238E27FC236}">
                  <a16:creationId xmlns:a16="http://schemas.microsoft.com/office/drawing/2014/main" id="{00000000-0008-0000-0400-0000A8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546</xdr:row>
          <xdr:rowOff>0</xdr:rowOff>
        </xdr:from>
        <xdr:to>
          <xdr:col>8</xdr:col>
          <xdr:colOff>209550</xdr:colOff>
          <xdr:row>546</xdr:row>
          <xdr:rowOff>209550</xdr:rowOff>
        </xdr:to>
        <xdr:sp macro="" textlink="">
          <xdr:nvSpPr>
            <xdr:cNvPr id="80297" name="Drop Down 425" hidden="1">
              <a:extLst>
                <a:ext uri="{63B3BB69-23CF-44E3-9099-C40C66FF867C}">
                  <a14:compatExt spid="_x0000_s80297"/>
                </a:ext>
                <a:ext uri="{FF2B5EF4-FFF2-40B4-BE49-F238E27FC236}">
                  <a16:creationId xmlns:a16="http://schemas.microsoft.com/office/drawing/2014/main" id="{00000000-0008-0000-0400-0000A9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547</xdr:row>
          <xdr:rowOff>0</xdr:rowOff>
        </xdr:from>
        <xdr:to>
          <xdr:col>8</xdr:col>
          <xdr:colOff>209550</xdr:colOff>
          <xdr:row>547</xdr:row>
          <xdr:rowOff>209550</xdr:rowOff>
        </xdr:to>
        <xdr:sp macro="" textlink="">
          <xdr:nvSpPr>
            <xdr:cNvPr id="80298" name="Drop Down 426" hidden="1">
              <a:extLst>
                <a:ext uri="{63B3BB69-23CF-44E3-9099-C40C66FF867C}">
                  <a14:compatExt spid="_x0000_s80298"/>
                </a:ext>
                <a:ext uri="{FF2B5EF4-FFF2-40B4-BE49-F238E27FC236}">
                  <a16:creationId xmlns:a16="http://schemas.microsoft.com/office/drawing/2014/main" id="{00000000-0008-0000-0400-0000AA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548</xdr:row>
          <xdr:rowOff>0</xdr:rowOff>
        </xdr:from>
        <xdr:to>
          <xdr:col>8</xdr:col>
          <xdr:colOff>209550</xdr:colOff>
          <xdr:row>548</xdr:row>
          <xdr:rowOff>209550</xdr:rowOff>
        </xdr:to>
        <xdr:sp macro="" textlink="">
          <xdr:nvSpPr>
            <xdr:cNvPr id="80299" name="Drop Down 427" hidden="1">
              <a:extLst>
                <a:ext uri="{63B3BB69-23CF-44E3-9099-C40C66FF867C}">
                  <a14:compatExt spid="_x0000_s80299"/>
                </a:ext>
                <a:ext uri="{FF2B5EF4-FFF2-40B4-BE49-F238E27FC236}">
                  <a16:creationId xmlns:a16="http://schemas.microsoft.com/office/drawing/2014/main" id="{00000000-0008-0000-0400-0000AB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549</xdr:row>
          <xdr:rowOff>0</xdr:rowOff>
        </xdr:from>
        <xdr:to>
          <xdr:col>8</xdr:col>
          <xdr:colOff>209550</xdr:colOff>
          <xdr:row>549</xdr:row>
          <xdr:rowOff>228600</xdr:rowOff>
        </xdr:to>
        <xdr:sp macro="" textlink="">
          <xdr:nvSpPr>
            <xdr:cNvPr id="80300" name="Drop Down 428" hidden="1">
              <a:extLst>
                <a:ext uri="{63B3BB69-23CF-44E3-9099-C40C66FF867C}">
                  <a14:compatExt spid="_x0000_s80300"/>
                </a:ext>
                <a:ext uri="{FF2B5EF4-FFF2-40B4-BE49-F238E27FC236}">
                  <a16:creationId xmlns:a16="http://schemas.microsoft.com/office/drawing/2014/main" id="{00000000-0008-0000-0400-0000AC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209550</xdr:colOff>
          <xdr:row>550</xdr:row>
          <xdr:rowOff>19050</xdr:rowOff>
        </xdr:from>
        <xdr:to>
          <xdr:col>8</xdr:col>
          <xdr:colOff>209550</xdr:colOff>
          <xdr:row>551</xdr:row>
          <xdr:rowOff>0</xdr:rowOff>
        </xdr:to>
        <xdr:sp macro="" textlink="">
          <xdr:nvSpPr>
            <xdr:cNvPr id="80301" name="Drop Down 429" hidden="1">
              <a:extLst>
                <a:ext uri="{63B3BB69-23CF-44E3-9099-C40C66FF867C}">
                  <a14:compatExt spid="_x0000_s80301"/>
                </a:ext>
                <a:ext uri="{FF2B5EF4-FFF2-40B4-BE49-F238E27FC236}">
                  <a16:creationId xmlns:a16="http://schemas.microsoft.com/office/drawing/2014/main" id="{00000000-0008-0000-0400-0000AD39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0</xdr:colOff>
          <xdr:row>542</xdr:row>
          <xdr:rowOff>19050</xdr:rowOff>
        </xdr:from>
        <xdr:to>
          <xdr:col>14</xdr:col>
          <xdr:colOff>95250</xdr:colOff>
          <xdr:row>543</xdr:row>
          <xdr:rowOff>0</xdr:rowOff>
        </xdr:to>
        <xdr:sp macro="" textlink="">
          <xdr:nvSpPr>
            <xdr:cNvPr id="80302" name="Check Box 430" hidden="1">
              <a:extLst>
                <a:ext uri="{63B3BB69-23CF-44E3-9099-C40C66FF867C}">
                  <a14:compatExt spid="_x0000_s80302"/>
                </a:ext>
                <a:ext uri="{FF2B5EF4-FFF2-40B4-BE49-F238E27FC236}">
                  <a16:creationId xmlns:a16="http://schemas.microsoft.com/office/drawing/2014/main" id="{00000000-0008-0000-0400-0000AE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209550</xdr:colOff>
          <xdr:row>542</xdr:row>
          <xdr:rowOff>19050</xdr:rowOff>
        </xdr:from>
        <xdr:to>
          <xdr:col>17</xdr:col>
          <xdr:colOff>76200</xdr:colOff>
          <xdr:row>543</xdr:row>
          <xdr:rowOff>0</xdr:rowOff>
        </xdr:to>
        <xdr:sp macro="" textlink="">
          <xdr:nvSpPr>
            <xdr:cNvPr id="80303" name="Check Box 431" hidden="1">
              <a:extLst>
                <a:ext uri="{63B3BB69-23CF-44E3-9099-C40C66FF867C}">
                  <a14:compatExt spid="_x0000_s80303"/>
                </a:ext>
                <a:ext uri="{FF2B5EF4-FFF2-40B4-BE49-F238E27FC236}">
                  <a16:creationId xmlns:a16="http://schemas.microsoft.com/office/drawing/2014/main" id="{00000000-0008-0000-0400-0000AF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51</xdr:row>
          <xdr:rowOff>0</xdr:rowOff>
        </xdr:from>
        <xdr:to>
          <xdr:col>3</xdr:col>
          <xdr:colOff>95250</xdr:colOff>
          <xdr:row>51</xdr:row>
          <xdr:rowOff>228600</xdr:rowOff>
        </xdr:to>
        <xdr:sp macro="" textlink="">
          <xdr:nvSpPr>
            <xdr:cNvPr id="80304" name="Check Box 432" hidden="1">
              <a:extLst>
                <a:ext uri="{63B3BB69-23CF-44E3-9099-C40C66FF867C}">
                  <a14:compatExt spid="_x0000_s80304"/>
                </a:ext>
                <a:ext uri="{FF2B5EF4-FFF2-40B4-BE49-F238E27FC236}">
                  <a16:creationId xmlns:a16="http://schemas.microsoft.com/office/drawing/2014/main" id="{00000000-0008-0000-0400-0000B0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52</xdr:row>
          <xdr:rowOff>0</xdr:rowOff>
        </xdr:from>
        <xdr:to>
          <xdr:col>3</xdr:col>
          <xdr:colOff>76200</xdr:colOff>
          <xdr:row>52</xdr:row>
          <xdr:rowOff>228600</xdr:rowOff>
        </xdr:to>
        <xdr:sp macro="" textlink="">
          <xdr:nvSpPr>
            <xdr:cNvPr id="80305" name="Check Box 433" hidden="1">
              <a:extLst>
                <a:ext uri="{63B3BB69-23CF-44E3-9099-C40C66FF867C}">
                  <a14:compatExt spid="_x0000_s80305"/>
                </a:ext>
                <a:ext uri="{FF2B5EF4-FFF2-40B4-BE49-F238E27FC236}">
                  <a16:creationId xmlns:a16="http://schemas.microsoft.com/office/drawing/2014/main" id="{00000000-0008-0000-0400-0000B1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331</xdr:row>
          <xdr:rowOff>0</xdr:rowOff>
        </xdr:from>
        <xdr:to>
          <xdr:col>3</xdr:col>
          <xdr:colOff>95250</xdr:colOff>
          <xdr:row>331</xdr:row>
          <xdr:rowOff>228600</xdr:rowOff>
        </xdr:to>
        <xdr:sp macro="" textlink="">
          <xdr:nvSpPr>
            <xdr:cNvPr id="80306" name="Check Box 434" hidden="1">
              <a:extLst>
                <a:ext uri="{63B3BB69-23CF-44E3-9099-C40C66FF867C}">
                  <a14:compatExt spid="_x0000_s80306"/>
                </a:ext>
                <a:ext uri="{FF2B5EF4-FFF2-40B4-BE49-F238E27FC236}">
                  <a16:creationId xmlns:a16="http://schemas.microsoft.com/office/drawing/2014/main" id="{00000000-0008-0000-0400-0000B2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332</xdr:row>
          <xdr:rowOff>0</xdr:rowOff>
        </xdr:from>
        <xdr:to>
          <xdr:col>3</xdr:col>
          <xdr:colOff>76200</xdr:colOff>
          <xdr:row>332</xdr:row>
          <xdr:rowOff>228600</xdr:rowOff>
        </xdr:to>
        <xdr:sp macro="" textlink="">
          <xdr:nvSpPr>
            <xdr:cNvPr id="80307" name="Check Box 435" hidden="1">
              <a:extLst>
                <a:ext uri="{63B3BB69-23CF-44E3-9099-C40C66FF867C}">
                  <a14:compatExt spid="_x0000_s80307"/>
                </a:ext>
                <a:ext uri="{FF2B5EF4-FFF2-40B4-BE49-F238E27FC236}">
                  <a16:creationId xmlns:a16="http://schemas.microsoft.com/office/drawing/2014/main" id="{00000000-0008-0000-0400-0000B3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331</xdr:row>
          <xdr:rowOff>0</xdr:rowOff>
        </xdr:from>
        <xdr:to>
          <xdr:col>3</xdr:col>
          <xdr:colOff>95250</xdr:colOff>
          <xdr:row>331</xdr:row>
          <xdr:rowOff>228600</xdr:rowOff>
        </xdr:to>
        <xdr:sp macro="" textlink="">
          <xdr:nvSpPr>
            <xdr:cNvPr id="80308" name="Check Box 436" hidden="1">
              <a:extLst>
                <a:ext uri="{63B3BB69-23CF-44E3-9099-C40C66FF867C}">
                  <a14:compatExt spid="_x0000_s80308"/>
                </a:ext>
                <a:ext uri="{FF2B5EF4-FFF2-40B4-BE49-F238E27FC236}">
                  <a16:creationId xmlns:a16="http://schemas.microsoft.com/office/drawing/2014/main" id="{00000000-0008-0000-0400-0000B4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332</xdr:row>
          <xdr:rowOff>0</xdr:rowOff>
        </xdr:from>
        <xdr:to>
          <xdr:col>3</xdr:col>
          <xdr:colOff>76200</xdr:colOff>
          <xdr:row>332</xdr:row>
          <xdr:rowOff>228600</xdr:rowOff>
        </xdr:to>
        <xdr:sp macro="" textlink="">
          <xdr:nvSpPr>
            <xdr:cNvPr id="80309" name="Check Box 437" hidden="1">
              <a:extLst>
                <a:ext uri="{63B3BB69-23CF-44E3-9099-C40C66FF867C}">
                  <a14:compatExt spid="_x0000_s80309"/>
                </a:ext>
                <a:ext uri="{FF2B5EF4-FFF2-40B4-BE49-F238E27FC236}">
                  <a16:creationId xmlns:a16="http://schemas.microsoft.com/office/drawing/2014/main" id="{00000000-0008-0000-0400-0000B5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64</xdr:row>
          <xdr:rowOff>0</xdr:rowOff>
        </xdr:from>
        <xdr:to>
          <xdr:col>17</xdr:col>
          <xdr:colOff>19050</xdr:colOff>
          <xdr:row>65</xdr:row>
          <xdr:rowOff>0</xdr:rowOff>
        </xdr:to>
        <xdr:sp macro="" textlink="">
          <xdr:nvSpPr>
            <xdr:cNvPr id="80310" name="Check Box 438" hidden="1">
              <a:extLst>
                <a:ext uri="{63B3BB69-23CF-44E3-9099-C40C66FF867C}">
                  <a14:compatExt spid="_x0000_s80310"/>
                </a:ext>
                <a:ext uri="{FF2B5EF4-FFF2-40B4-BE49-F238E27FC236}">
                  <a16:creationId xmlns:a16="http://schemas.microsoft.com/office/drawing/2014/main" id="{00000000-0008-0000-0400-0000B6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344</xdr:row>
          <xdr:rowOff>0</xdr:rowOff>
        </xdr:from>
        <xdr:to>
          <xdr:col>17</xdr:col>
          <xdr:colOff>19050</xdr:colOff>
          <xdr:row>345</xdr:row>
          <xdr:rowOff>0</xdr:rowOff>
        </xdr:to>
        <xdr:sp macro="" textlink="">
          <xdr:nvSpPr>
            <xdr:cNvPr id="80311" name="Check Box 439" hidden="1">
              <a:extLst>
                <a:ext uri="{63B3BB69-23CF-44E3-9099-C40C66FF867C}">
                  <a14:compatExt spid="_x0000_s80311"/>
                </a:ext>
                <a:ext uri="{FF2B5EF4-FFF2-40B4-BE49-F238E27FC236}">
                  <a16:creationId xmlns:a16="http://schemas.microsoft.com/office/drawing/2014/main" id="{00000000-0008-0000-0400-0000B739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285750</xdr:colOff>
          <xdr:row>11</xdr:row>
          <xdr:rowOff>19050</xdr:rowOff>
        </xdr:from>
        <xdr:to>
          <xdr:col>16</xdr:col>
          <xdr:colOff>38100</xdr:colOff>
          <xdr:row>11</xdr:row>
          <xdr:rowOff>228600</xdr:rowOff>
        </xdr:to>
        <xdr:sp macro="" textlink="">
          <xdr:nvSpPr>
            <xdr:cNvPr id="65548" name="Drop Down 12" hidden="1">
              <a:extLst>
                <a:ext uri="{63B3BB69-23CF-44E3-9099-C40C66FF867C}">
                  <a14:compatExt spid="_x0000_s65548"/>
                </a:ext>
                <a:ext uri="{FF2B5EF4-FFF2-40B4-BE49-F238E27FC236}">
                  <a16:creationId xmlns:a16="http://schemas.microsoft.com/office/drawing/2014/main" id="{00000000-0008-0000-0500-00000C0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14</xdr:row>
          <xdr:rowOff>0</xdr:rowOff>
        </xdr:from>
        <xdr:to>
          <xdr:col>2</xdr:col>
          <xdr:colOff>285750</xdr:colOff>
          <xdr:row>14</xdr:row>
          <xdr:rowOff>228600</xdr:rowOff>
        </xdr:to>
        <xdr:sp macro="" textlink="">
          <xdr:nvSpPr>
            <xdr:cNvPr id="65551" name="Check Box 15" hidden="1">
              <a:extLst>
                <a:ext uri="{63B3BB69-23CF-44E3-9099-C40C66FF867C}">
                  <a14:compatExt spid="_x0000_s65551"/>
                </a:ext>
                <a:ext uri="{FF2B5EF4-FFF2-40B4-BE49-F238E27FC236}">
                  <a16:creationId xmlns:a16="http://schemas.microsoft.com/office/drawing/2014/main" id="{00000000-0008-0000-0500-00000F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15</xdr:row>
          <xdr:rowOff>0</xdr:rowOff>
        </xdr:from>
        <xdr:to>
          <xdr:col>2</xdr:col>
          <xdr:colOff>285750</xdr:colOff>
          <xdr:row>15</xdr:row>
          <xdr:rowOff>228600</xdr:rowOff>
        </xdr:to>
        <xdr:sp macro="" textlink="">
          <xdr:nvSpPr>
            <xdr:cNvPr id="65552" name="Check Box 16" hidden="1">
              <a:extLst>
                <a:ext uri="{63B3BB69-23CF-44E3-9099-C40C66FF867C}">
                  <a14:compatExt spid="_x0000_s65552"/>
                </a:ext>
                <a:ext uri="{FF2B5EF4-FFF2-40B4-BE49-F238E27FC236}">
                  <a16:creationId xmlns:a16="http://schemas.microsoft.com/office/drawing/2014/main" id="{00000000-0008-0000-0500-000010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18</xdr:row>
          <xdr:rowOff>0</xdr:rowOff>
        </xdr:from>
        <xdr:to>
          <xdr:col>2</xdr:col>
          <xdr:colOff>285750</xdr:colOff>
          <xdr:row>18</xdr:row>
          <xdr:rowOff>228600</xdr:rowOff>
        </xdr:to>
        <xdr:sp macro="" textlink="">
          <xdr:nvSpPr>
            <xdr:cNvPr id="65553" name="Check Box 17" hidden="1">
              <a:extLst>
                <a:ext uri="{63B3BB69-23CF-44E3-9099-C40C66FF867C}">
                  <a14:compatExt spid="_x0000_s65553"/>
                </a:ext>
                <a:ext uri="{FF2B5EF4-FFF2-40B4-BE49-F238E27FC236}">
                  <a16:creationId xmlns:a16="http://schemas.microsoft.com/office/drawing/2014/main" id="{00000000-0008-0000-0500-000011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285750</xdr:colOff>
          <xdr:row>19</xdr:row>
          <xdr:rowOff>228600</xdr:rowOff>
        </xdr:to>
        <xdr:sp macro="" textlink="">
          <xdr:nvSpPr>
            <xdr:cNvPr id="65554" name="Check Box 18" hidden="1">
              <a:extLst>
                <a:ext uri="{63B3BB69-23CF-44E3-9099-C40C66FF867C}">
                  <a14:compatExt spid="_x0000_s65554"/>
                </a:ext>
                <a:ext uri="{FF2B5EF4-FFF2-40B4-BE49-F238E27FC236}">
                  <a16:creationId xmlns:a16="http://schemas.microsoft.com/office/drawing/2014/main" id="{00000000-0008-0000-0500-000012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285750</xdr:colOff>
          <xdr:row>20</xdr:row>
          <xdr:rowOff>228600</xdr:rowOff>
        </xdr:to>
        <xdr:sp macro="" textlink="">
          <xdr:nvSpPr>
            <xdr:cNvPr id="65555" name="Check Box 19" hidden="1">
              <a:extLst>
                <a:ext uri="{63B3BB69-23CF-44E3-9099-C40C66FF867C}">
                  <a14:compatExt spid="_x0000_s65555"/>
                </a:ext>
                <a:ext uri="{FF2B5EF4-FFF2-40B4-BE49-F238E27FC236}">
                  <a16:creationId xmlns:a16="http://schemas.microsoft.com/office/drawing/2014/main" id="{00000000-0008-0000-0500-000013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21</xdr:row>
          <xdr:rowOff>0</xdr:rowOff>
        </xdr:from>
        <xdr:to>
          <xdr:col>2</xdr:col>
          <xdr:colOff>285750</xdr:colOff>
          <xdr:row>21</xdr:row>
          <xdr:rowOff>228600</xdr:rowOff>
        </xdr:to>
        <xdr:sp macro="" textlink="">
          <xdr:nvSpPr>
            <xdr:cNvPr id="65556" name="Check Box 20" hidden="1">
              <a:extLst>
                <a:ext uri="{63B3BB69-23CF-44E3-9099-C40C66FF867C}">
                  <a14:compatExt spid="_x0000_s65556"/>
                </a:ext>
                <a:ext uri="{FF2B5EF4-FFF2-40B4-BE49-F238E27FC236}">
                  <a16:creationId xmlns:a16="http://schemas.microsoft.com/office/drawing/2014/main" id="{00000000-0008-0000-0500-000014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22</xdr:row>
          <xdr:rowOff>0</xdr:rowOff>
        </xdr:from>
        <xdr:to>
          <xdr:col>2</xdr:col>
          <xdr:colOff>285750</xdr:colOff>
          <xdr:row>22</xdr:row>
          <xdr:rowOff>228600</xdr:rowOff>
        </xdr:to>
        <xdr:sp macro="" textlink="">
          <xdr:nvSpPr>
            <xdr:cNvPr id="65557" name="Check Box 21" hidden="1">
              <a:extLst>
                <a:ext uri="{63B3BB69-23CF-44E3-9099-C40C66FF867C}">
                  <a14:compatExt spid="_x0000_s65557"/>
                </a:ext>
                <a:ext uri="{FF2B5EF4-FFF2-40B4-BE49-F238E27FC236}">
                  <a16:creationId xmlns:a16="http://schemas.microsoft.com/office/drawing/2014/main" id="{00000000-0008-0000-0500-000015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27</xdr:row>
          <xdr:rowOff>0</xdr:rowOff>
        </xdr:from>
        <xdr:to>
          <xdr:col>2</xdr:col>
          <xdr:colOff>285750</xdr:colOff>
          <xdr:row>27</xdr:row>
          <xdr:rowOff>228600</xdr:rowOff>
        </xdr:to>
        <xdr:sp macro="" textlink="">
          <xdr:nvSpPr>
            <xdr:cNvPr id="65558" name="Check Box 22" hidden="1">
              <a:extLst>
                <a:ext uri="{63B3BB69-23CF-44E3-9099-C40C66FF867C}">
                  <a14:compatExt spid="_x0000_s65558"/>
                </a:ext>
                <a:ext uri="{FF2B5EF4-FFF2-40B4-BE49-F238E27FC236}">
                  <a16:creationId xmlns:a16="http://schemas.microsoft.com/office/drawing/2014/main" id="{00000000-0008-0000-0500-000016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29</xdr:row>
          <xdr:rowOff>0</xdr:rowOff>
        </xdr:from>
        <xdr:to>
          <xdr:col>2</xdr:col>
          <xdr:colOff>285750</xdr:colOff>
          <xdr:row>29</xdr:row>
          <xdr:rowOff>228600</xdr:rowOff>
        </xdr:to>
        <xdr:sp macro="" textlink="">
          <xdr:nvSpPr>
            <xdr:cNvPr id="65559" name="Check Box 23" hidden="1">
              <a:extLst>
                <a:ext uri="{63B3BB69-23CF-44E3-9099-C40C66FF867C}">
                  <a14:compatExt spid="_x0000_s65559"/>
                </a:ext>
                <a:ext uri="{FF2B5EF4-FFF2-40B4-BE49-F238E27FC236}">
                  <a16:creationId xmlns:a16="http://schemas.microsoft.com/office/drawing/2014/main" id="{00000000-0008-0000-0500-000017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49</xdr:row>
          <xdr:rowOff>0</xdr:rowOff>
        </xdr:from>
        <xdr:to>
          <xdr:col>2</xdr:col>
          <xdr:colOff>285750</xdr:colOff>
          <xdr:row>49</xdr:row>
          <xdr:rowOff>228600</xdr:rowOff>
        </xdr:to>
        <xdr:sp macro="" textlink="">
          <xdr:nvSpPr>
            <xdr:cNvPr id="65560" name="Check Box 24" hidden="1">
              <a:extLst>
                <a:ext uri="{63B3BB69-23CF-44E3-9099-C40C66FF867C}">
                  <a14:compatExt spid="_x0000_s65560"/>
                </a:ext>
                <a:ext uri="{FF2B5EF4-FFF2-40B4-BE49-F238E27FC236}">
                  <a16:creationId xmlns:a16="http://schemas.microsoft.com/office/drawing/2014/main" id="{00000000-0008-0000-0500-000018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50</xdr:row>
          <xdr:rowOff>0</xdr:rowOff>
        </xdr:from>
        <xdr:to>
          <xdr:col>2</xdr:col>
          <xdr:colOff>285750</xdr:colOff>
          <xdr:row>50</xdr:row>
          <xdr:rowOff>228600</xdr:rowOff>
        </xdr:to>
        <xdr:sp macro="" textlink="">
          <xdr:nvSpPr>
            <xdr:cNvPr id="65561" name="Check Box 25" hidden="1">
              <a:extLst>
                <a:ext uri="{63B3BB69-23CF-44E3-9099-C40C66FF867C}">
                  <a14:compatExt spid="_x0000_s65561"/>
                </a:ext>
                <a:ext uri="{FF2B5EF4-FFF2-40B4-BE49-F238E27FC236}">
                  <a16:creationId xmlns:a16="http://schemas.microsoft.com/office/drawing/2014/main" id="{00000000-0008-0000-0500-000019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53</xdr:row>
          <xdr:rowOff>0</xdr:rowOff>
        </xdr:from>
        <xdr:to>
          <xdr:col>2</xdr:col>
          <xdr:colOff>285750</xdr:colOff>
          <xdr:row>53</xdr:row>
          <xdr:rowOff>228600</xdr:rowOff>
        </xdr:to>
        <xdr:sp macro="" textlink="">
          <xdr:nvSpPr>
            <xdr:cNvPr id="65562" name="Check Box 26" hidden="1">
              <a:extLst>
                <a:ext uri="{63B3BB69-23CF-44E3-9099-C40C66FF867C}">
                  <a14:compatExt spid="_x0000_s65562"/>
                </a:ext>
                <a:ext uri="{FF2B5EF4-FFF2-40B4-BE49-F238E27FC236}">
                  <a16:creationId xmlns:a16="http://schemas.microsoft.com/office/drawing/2014/main" id="{00000000-0008-0000-0500-00001A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54</xdr:row>
          <xdr:rowOff>0</xdr:rowOff>
        </xdr:from>
        <xdr:to>
          <xdr:col>2</xdr:col>
          <xdr:colOff>285750</xdr:colOff>
          <xdr:row>54</xdr:row>
          <xdr:rowOff>228600</xdr:rowOff>
        </xdr:to>
        <xdr:sp macro="" textlink="">
          <xdr:nvSpPr>
            <xdr:cNvPr id="65563" name="Check Box 27" hidden="1">
              <a:extLst>
                <a:ext uri="{63B3BB69-23CF-44E3-9099-C40C66FF867C}">
                  <a14:compatExt spid="_x0000_s65563"/>
                </a:ext>
                <a:ext uri="{FF2B5EF4-FFF2-40B4-BE49-F238E27FC236}">
                  <a16:creationId xmlns:a16="http://schemas.microsoft.com/office/drawing/2014/main" id="{00000000-0008-0000-0500-00001B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55</xdr:row>
          <xdr:rowOff>0</xdr:rowOff>
        </xdr:from>
        <xdr:to>
          <xdr:col>2</xdr:col>
          <xdr:colOff>285750</xdr:colOff>
          <xdr:row>55</xdr:row>
          <xdr:rowOff>228600</xdr:rowOff>
        </xdr:to>
        <xdr:sp macro="" textlink="">
          <xdr:nvSpPr>
            <xdr:cNvPr id="65564" name="Check Box 28" hidden="1">
              <a:extLst>
                <a:ext uri="{63B3BB69-23CF-44E3-9099-C40C66FF867C}">
                  <a14:compatExt spid="_x0000_s65564"/>
                </a:ext>
                <a:ext uri="{FF2B5EF4-FFF2-40B4-BE49-F238E27FC236}">
                  <a16:creationId xmlns:a16="http://schemas.microsoft.com/office/drawing/2014/main" id="{00000000-0008-0000-0500-00001C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56</xdr:row>
          <xdr:rowOff>0</xdr:rowOff>
        </xdr:from>
        <xdr:to>
          <xdr:col>2</xdr:col>
          <xdr:colOff>285750</xdr:colOff>
          <xdr:row>56</xdr:row>
          <xdr:rowOff>228600</xdr:rowOff>
        </xdr:to>
        <xdr:sp macro="" textlink="">
          <xdr:nvSpPr>
            <xdr:cNvPr id="65565" name="Check Box 29" hidden="1">
              <a:extLst>
                <a:ext uri="{63B3BB69-23CF-44E3-9099-C40C66FF867C}">
                  <a14:compatExt spid="_x0000_s65565"/>
                </a:ext>
                <a:ext uri="{FF2B5EF4-FFF2-40B4-BE49-F238E27FC236}">
                  <a16:creationId xmlns:a16="http://schemas.microsoft.com/office/drawing/2014/main" id="{00000000-0008-0000-0500-00001D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57</xdr:row>
          <xdr:rowOff>0</xdr:rowOff>
        </xdr:from>
        <xdr:to>
          <xdr:col>2</xdr:col>
          <xdr:colOff>285750</xdr:colOff>
          <xdr:row>57</xdr:row>
          <xdr:rowOff>228600</xdr:rowOff>
        </xdr:to>
        <xdr:sp macro="" textlink="">
          <xdr:nvSpPr>
            <xdr:cNvPr id="65566" name="Check Box 30" hidden="1">
              <a:extLst>
                <a:ext uri="{63B3BB69-23CF-44E3-9099-C40C66FF867C}">
                  <a14:compatExt spid="_x0000_s65566"/>
                </a:ext>
                <a:ext uri="{FF2B5EF4-FFF2-40B4-BE49-F238E27FC236}">
                  <a16:creationId xmlns:a16="http://schemas.microsoft.com/office/drawing/2014/main" id="{00000000-0008-0000-0500-00001E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62</xdr:row>
          <xdr:rowOff>0</xdr:rowOff>
        </xdr:from>
        <xdr:to>
          <xdr:col>2</xdr:col>
          <xdr:colOff>285750</xdr:colOff>
          <xdr:row>62</xdr:row>
          <xdr:rowOff>228600</xdr:rowOff>
        </xdr:to>
        <xdr:sp macro="" textlink="">
          <xdr:nvSpPr>
            <xdr:cNvPr id="65567" name="Check Box 31" hidden="1">
              <a:extLst>
                <a:ext uri="{63B3BB69-23CF-44E3-9099-C40C66FF867C}">
                  <a14:compatExt spid="_x0000_s65567"/>
                </a:ext>
                <a:ext uri="{FF2B5EF4-FFF2-40B4-BE49-F238E27FC236}">
                  <a16:creationId xmlns:a16="http://schemas.microsoft.com/office/drawing/2014/main" id="{00000000-0008-0000-0500-00001F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64</xdr:row>
          <xdr:rowOff>0</xdr:rowOff>
        </xdr:from>
        <xdr:to>
          <xdr:col>2</xdr:col>
          <xdr:colOff>285750</xdr:colOff>
          <xdr:row>64</xdr:row>
          <xdr:rowOff>228600</xdr:rowOff>
        </xdr:to>
        <xdr:sp macro="" textlink="">
          <xdr:nvSpPr>
            <xdr:cNvPr id="65568" name="Check Box 32" hidden="1">
              <a:extLst>
                <a:ext uri="{63B3BB69-23CF-44E3-9099-C40C66FF867C}">
                  <a14:compatExt spid="_x0000_s65568"/>
                </a:ext>
                <a:ext uri="{FF2B5EF4-FFF2-40B4-BE49-F238E27FC236}">
                  <a16:creationId xmlns:a16="http://schemas.microsoft.com/office/drawing/2014/main" id="{00000000-0008-0000-0500-0000200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46</xdr:row>
          <xdr:rowOff>19050</xdr:rowOff>
        </xdr:from>
        <xdr:to>
          <xdr:col>15</xdr:col>
          <xdr:colOff>285750</xdr:colOff>
          <xdr:row>46</xdr:row>
          <xdr:rowOff>209550</xdr:rowOff>
        </xdr:to>
        <xdr:sp macro="" textlink="">
          <xdr:nvSpPr>
            <xdr:cNvPr id="65569" name="Drop Down 33" hidden="1">
              <a:extLst>
                <a:ext uri="{63B3BB69-23CF-44E3-9099-C40C66FF867C}">
                  <a14:compatExt spid="_x0000_s65569"/>
                </a:ext>
                <a:ext uri="{FF2B5EF4-FFF2-40B4-BE49-F238E27FC236}">
                  <a16:creationId xmlns:a16="http://schemas.microsoft.com/office/drawing/2014/main" id="{00000000-0008-0000-0500-0000210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285750</xdr:colOff>
          <xdr:row>46</xdr:row>
          <xdr:rowOff>19050</xdr:rowOff>
        </xdr:from>
        <xdr:to>
          <xdr:col>25</xdr:col>
          <xdr:colOff>266700</xdr:colOff>
          <xdr:row>46</xdr:row>
          <xdr:rowOff>209550</xdr:rowOff>
        </xdr:to>
        <xdr:sp macro="" textlink="">
          <xdr:nvSpPr>
            <xdr:cNvPr id="65570" name="Drop Down 34" hidden="1">
              <a:extLst>
                <a:ext uri="{63B3BB69-23CF-44E3-9099-C40C66FF867C}">
                  <a14:compatExt spid="_x0000_s65570"/>
                </a:ext>
                <a:ext uri="{FF2B5EF4-FFF2-40B4-BE49-F238E27FC236}">
                  <a16:creationId xmlns:a16="http://schemas.microsoft.com/office/drawing/2014/main" id="{00000000-0008-0000-0500-0000220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285750</xdr:colOff>
          <xdr:row>11</xdr:row>
          <xdr:rowOff>19050</xdr:rowOff>
        </xdr:from>
        <xdr:to>
          <xdr:col>26</xdr:col>
          <xdr:colOff>38100</xdr:colOff>
          <xdr:row>11</xdr:row>
          <xdr:rowOff>228600</xdr:rowOff>
        </xdr:to>
        <xdr:sp macro="" textlink="">
          <xdr:nvSpPr>
            <xdr:cNvPr id="65571" name="Drop Down 35" hidden="1">
              <a:extLst>
                <a:ext uri="{63B3BB69-23CF-44E3-9099-C40C66FF867C}">
                  <a14:compatExt spid="_x0000_s65571"/>
                </a:ext>
                <a:ext uri="{FF2B5EF4-FFF2-40B4-BE49-F238E27FC236}">
                  <a16:creationId xmlns:a16="http://schemas.microsoft.com/office/drawing/2014/main" id="{00000000-0008-0000-0500-00002300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228600</xdr:colOff>
          <xdr:row>20</xdr:row>
          <xdr:rowOff>228600</xdr:rowOff>
        </xdr:from>
        <xdr:to>
          <xdr:col>34</xdr:col>
          <xdr:colOff>228600</xdr:colOff>
          <xdr:row>22</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6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建築主１を追加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23</xdr:row>
          <xdr:rowOff>0</xdr:rowOff>
        </xdr:from>
        <xdr:to>
          <xdr:col>34</xdr:col>
          <xdr:colOff>228600</xdr:colOff>
          <xdr:row>24</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6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建築主２を追加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228600</xdr:colOff>
          <xdr:row>25</xdr:row>
          <xdr:rowOff>0</xdr:rowOff>
        </xdr:from>
        <xdr:to>
          <xdr:col>34</xdr:col>
          <xdr:colOff>228600</xdr:colOff>
          <xdr:row>26</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6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建築主３を追加</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2</xdr:col>
      <xdr:colOff>28575</xdr:colOff>
      <xdr:row>51</xdr:row>
      <xdr:rowOff>9525</xdr:rowOff>
    </xdr:from>
    <xdr:to>
      <xdr:col>3</xdr:col>
      <xdr:colOff>28575</xdr:colOff>
      <xdr:row>52</xdr:row>
      <xdr:rowOff>0</xdr:rowOff>
    </xdr:to>
    <xdr:sp macro="" textlink="">
      <xdr:nvSpPr>
        <xdr:cNvPr id="81973" name="Check Box 53" hidden="1">
          <a:extLst>
            <a:ext uri="{63B3BB69-23CF-44E3-9099-C40C66FF867C}">
              <a14:compatExt xmlns:a14="http://schemas.microsoft.com/office/drawing/2010/main" spid="_x0000_s81973"/>
            </a:ext>
            <a:ext uri="{FF2B5EF4-FFF2-40B4-BE49-F238E27FC236}">
              <a16:creationId xmlns:a16="http://schemas.microsoft.com/office/drawing/2014/main" id="{00000000-0008-0000-0800-000035400100}"/>
            </a:ext>
          </a:extLst>
        </xdr:cNvPr>
        <xdr:cNvSpPr/>
      </xdr:nvSpPr>
      <xdr:spPr>
        <a:xfrm>
          <a:off x="0" y="0"/>
          <a:ext cx="0" cy="0"/>
        </a:xfrm>
        <a:prstGeom prst="rect">
          <a:avLst/>
        </a:prstGeom>
      </xdr:spPr>
    </xdr:sp>
    <xdr:clientData/>
  </xdr:twoCellAnchor>
  <xdr:twoCellAnchor>
    <xdr:from>
      <xdr:col>2</xdr:col>
      <xdr:colOff>28575</xdr:colOff>
      <xdr:row>53</xdr:row>
      <xdr:rowOff>9525</xdr:rowOff>
    </xdr:from>
    <xdr:to>
      <xdr:col>3</xdr:col>
      <xdr:colOff>28575</xdr:colOff>
      <xdr:row>54</xdr:row>
      <xdr:rowOff>0</xdr:rowOff>
    </xdr:to>
    <xdr:sp macro="" textlink="">
      <xdr:nvSpPr>
        <xdr:cNvPr id="81974" name="Check Box 54" hidden="1">
          <a:extLst>
            <a:ext uri="{63B3BB69-23CF-44E3-9099-C40C66FF867C}">
              <a14:compatExt xmlns:a14="http://schemas.microsoft.com/office/drawing/2010/main" spid="_x0000_s81974"/>
            </a:ext>
            <a:ext uri="{FF2B5EF4-FFF2-40B4-BE49-F238E27FC236}">
              <a16:creationId xmlns:a16="http://schemas.microsoft.com/office/drawing/2014/main" id="{00000000-0008-0000-0800-000036400100}"/>
            </a:ext>
          </a:extLst>
        </xdr:cNvPr>
        <xdr:cNvSpPr/>
      </xdr:nvSpPr>
      <xdr:spPr>
        <a:xfrm>
          <a:off x="0" y="0"/>
          <a:ext cx="0" cy="0"/>
        </a:xfrm>
        <a:prstGeom prst="rect">
          <a:avLst/>
        </a:prstGeom>
      </xdr:spPr>
    </xdr:sp>
    <xdr:clientData/>
  </xdr:twoCellAnchor>
</xdr:wsDr>
</file>

<file path=xl/drawings/drawing8.xml><?xml version="1.0" encoding="utf-8"?>
<xdr:wsDr xmlns:xdr="http://schemas.openxmlformats.org/drawingml/2006/spreadsheetDrawing" xmlns:a="http://schemas.openxmlformats.org/drawingml/2006/main">
  <xdr:twoCellAnchor>
    <xdr:from>
      <xdr:col>30</xdr:col>
      <xdr:colOff>0</xdr:colOff>
      <xdr:row>310</xdr:row>
      <xdr:rowOff>0</xdr:rowOff>
    </xdr:from>
    <xdr:to>
      <xdr:col>46</xdr:col>
      <xdr:colOff>334433</xdr:colOff>
      <xdr:row>336</xdr:row>
      <xdr:rowOff>229662</xdr:rowOff>
    </xdr:to>
    <xdr:grpSp>
      <xdr:nvGrpSpPr>
        <xdr:cNvPr id="4" name="グループ化 3">
          <a:extLst>
            <a:ext uri="{FF2B5EF4-FFF2-40B4-BE49-F238E27FC236}">
              <a16:creationId xmlns:a16="http://schemas.microsoft.com/office/drawing/2014/main" id="{00000000-0008-0000-0A00-000004000000}"/>
            </a:ext>
          </a:extLst>
        </xdr:cNvPr>
        <xdr:cNvGrpSpPr/>
      </xdr:nvGrpSpPr>
      <xdr:grpSpPr>
        <a:xfrm>
          <a:off x="7524750" y="71456550"/>
          <a:ext cx="4207933" cy="6173262"/>
          <a:chOff x="7567083" y="878417"/>
          <a:chExt cx="5118100" cy="6283328"/>
        </a:xfrm>
      </xdr:grpSpPr>
      <xdr:pic>
        <xdr:nvPicPr>
          <xdr:cNvPr id="5" name="図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67083" y="1354670"/>
            <a:ext cx="5118100" cy="580707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a:off x="7567083" y="878417"/>
            <a:ext cx="5078763" cy="4854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ts val="1500"/>
              </a:lnSpc>
            </a:pPr>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「第三十七号様式　建築基準法令による処分等の概要書」の提出が必要な行政は</a:t>
            </a:r>
            <a:endParaRPr kumimoji="1" lang="en-US" altLang="ja-JP" sz="1100" b="1">
              <a:latin typeface="Meiryo UI" panose="020B0604030504040204" pitchFamily="50" charset="-128"/>
              <a:ea typeface="Meiryo UI" panose="020B0604030504040204" pitchFamily="50" charset="-128"/>
              <a:cs typeface="Meiryo UI" panose="020B0604030504040204" pitchFamily="50" charset="-128"/>
            </a:endParaRPr>
          </a:p>
          <a:p>
            <a:pPr>
              <a:lnSpc>
                <a:spcPts val="15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下記のとおりです。</a:t>
            </a:r>
          </a:p>
        </xdr:txBody>
      </xdr:sp>
    </xdr:grpSp>
    <xdr:clientData/>
  </xdr:twoCellAnchor>
  <xdr:twoCellAnchor>
    <xdr:from>
      <xdr:col>44</xdr:col>
      <xdr:colOff>239183</xdr:colOff>
      <xdr:row>4</xdr:row>
      <xdr:rowOff>0</xdr:rowOff>
    </xdr:from>
    <xdr:to>
      <xdr:col>62</xdr:col>
      <xdr:colOff>0</xdr:colOff>
      <xdr:row>29</xdr:row>
      <xdr:rowOff>171450</xdr:rowOff>
    </xdr:to>
    <xdr:grpSp>
      <xdr:nvGrpSpPr>
        <xdr:cNvPr id="3" name="グループ化 2">
          <a:extLst>
            <a:ext uri="{FF2B5EF4-FFF2-40B4-BE49-F238E27FC236}">
              <a16:creationId xmlns:a16="http://schemas.microsoft.com/office/drawing/2014/main" id="{00000000-0008-0000-0A00-000003000000}"/>
            </a:ext>
          </a:extLst>
        </xdr:cNvPr>
        <xdr:cNvGrpSpPr/>
      </xdr:nvGrpSpPr>
      <xdr:grpSpPr>
        <a:xfrm>
          <a:off x="11231033" y="876300"/>
          <a:ext cx="4218517" cy="6172200"/>
          <a:chOff x="7567083" y="878417"/>
          <a:chExt cx="5345642" cy="6267450"/>
        </a:xfrm>
      </xdr:grpSpPr>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7567083" y="878417"/>
            <a:ext cx="5078763" cy="4854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ts val="1500"/>
              </a:lnSpc>
            </a:pPr>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最終ページの「第三十七号様式　建築基準法令による処分等の概要書」の提出が</a:t>
            </a:r>
          </a:p>
          <a:p>
            <a:pPr>
              <a:lnSpc>
                <a:spcPts val="1500"/>
              </a:lnSpc>
            </a:pP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　必要な行政は下記のとおりです。</a:t>
            </a:r>
          </a:p>
        </xdr:txBody>
      </xdr:sp>
      <xdr:pic>
        <xdr:nvPicPr>
          <xdr:cNvPr id="8" name="図 7">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67083" y="1386417"/>
            <a:ext cx="5345642" cy="575945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0</xdr:colOff>
          <xdr:row>65</xdr:row>
          <xdr:rowOff>0</xdr:rowOff>
        </xdr:from>
        <xdr:to>
          <xdr:col>10</xdr:col>
          <xdr:colOff>0</xdr:colOff>
          <xdr:row>66</xdr:row>
          <xdr:rowOff>0</xdr:rowOff>
        </xdr:to>
        <xdr:sp macro="" textlink="">
          <xdr:nvSpPr>
            <xdr:cNvPr id="108554" name="チェック1" hidden="1">
              <a:extLst>
                <a:ext uri="{63B3BB69-23CF-44E3-9099-C40C66FF867C}">
                  <a14:compatExt spid="_x0000_s108554"/>
                </a:ext>
                <a:ext uri="{FF2B5EF4-FFF2-40B4-BE49-F238E27FC236}">
                  <a16:creationId xmlns:a16="http://schemas.microsoft.com/office/drawing/2014/main" id="{00000000-0008-0000-0D00-00000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65</xdr:row>
          <xdr:rowOff>0</xdr:rowOff>
        </xdr:from>
        <xdr:to>
          <xdr:col>17</xdr:col>
          <xdr:colOff>190500</xdr:colOff>
          <xdr:row>66</xdr:row>
          <xdr:rowOff>0</xdr:rowOff>
        </xdr:to>
        <xdr:sp macro="" textlink="">
          <xdr:nvSpPr>
            <xdr:cNvPr id="108555" name="チェック2" hidden="1">
              <a:extLst>
                <a:ext uri="{63B3BB69-23CF-44E3-9099-C40C66FF867C}">
                  <a14:compatExt spid="_x0000_s108555"/>
                </a:ext>
                <a:ext uri="{FF2B5EF4-FFF2-40B4-BE49-F238E27FC236}">
                  <a16:creationId xmlns:a16="http://schemas.microsoft.com/office/drawing/2014/main" id="{00000000-0008-0000-0D00-00000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65</xdr:row>
          <xdr:rowOff>0</xdr:rowOff>
        </xdr:from>
        <xdr:to>
          <xdr:col>27</xdr:col>
          <xdr:colOff>190500</xdr:colOff>
          <xdr:row>66</xdr:row>
          <xdr:rowOff>0</xdr:rowOff>
        </xdr:to>
        <xdr:sp macro="" textlink="">
          <xdr:nvSpPr>
            <xdr:cNvPr id="108556" name="チェック3" hidden="1">
              <a:extLst>
                <a:ext uri="{63B3BB69-23CF-44E3-9099-C40C66FF867C}">
                  <a14:compatExt spid="_x0000_s108556"/>
                </a:ext>
                <a:ext uri="{FF2B5EF4-FFF2-40B4-BE49-F238E27FC236}">
                  <a16:creationId xmlns:a16="http://schemas.microsoft.com/office/drawing/2014/main" id="{00000000-0008-0000-0D00-00000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66</xdr:row>
          <xdr:rowOff>0</xdr:rowOff>
        </xdr:from>
        <xdr:to>
          <xdr:col>10</xdr:col>
          <xdr:colOff>0</xdr:colOff>
          <xdr:row>67</xdr:row>
          <xdr:rowOff>0</xdr:rowOff>
        </xdr:to>
        <xdr:sp macro="" textlink="">
          <xdr:nvSpPr>
            <xdr:cNvPr id="108557" name="チェック4" hidden="1">
              <a:extLst>
                <a:ext uri="{63B3BB69-23CF-44E3-9099-C40C66FF867C}">
                  <a14:compatExt spid="_x0000_s108557"/>
                </a:ext>
                <a:ext uri="{FF2B5EF4-FFF2-40B4-BE49-F238E27FC236}">
                  <a16:creationId xmlns:a16="http://schemas.microsoft.com/office/drawing/2014/main" id="{00000000-0008-0000-0D00-00000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66</xdr:row>
          <xdr:rowOff>0</xdr:rowOff>
        </xdr:from>
        <xdr:to>
          <xdr:col>17</xdr:col>
          <xdr:colOff>190500</xdr:colOff>
          <xdr:row>67</xdr:row>
          <xdr:rowOff>0</xdr:rowOff>
        </xdr:to>
        <xdr:sp macro="" textlink="">
          <xdr:nvSpPr>
            <xdr:cNvPr id="108558" name="チェック5" hidden="1">
              <a:extLst>
                <a:ext uri="{63B3BB69-23CF-44E3-9099-C40C66FF867C}">
                  <a14:compatExt spid="_x0000_s108558"/>
                </a:ext>
                <a:ext uri="{FF2B5EF4-FFF2-40B4-BE49-F238E27FC236}">
                  <a16:creationId xmlns:a16="http://schemas.microsoft.com/office/drawing/2014/main" id="{00000000-0008-0000-0D00-00000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190500</xdr:colOff>
          <xdr:row>66</xdr:row>
          <xdr:rowOff>0</xdr:rowOff>
        </xdr:from>
        <xdr:to>
          <xdr:col>27</xdr:col>
          <xdr:colOff>190500</xdr:colOff>
          <xdr:row>67</xdr:row>
          <xdr:rowOff>0</xdr:rowOff>
        </xdr:to>
        <xdr:sp macro="" textlink="">
          <xdr:nvSpPr>
            <xdr:cNvPr id="108559" name="チェック6" hidden="1">
              <a:extLst>
                <a:ext uri="{63B3BB69-23CF-44E3-9099-C40C66FF867C}">
                  <a14:compatExt spid="_x0000_s108559"/>
                </a:ext>
                <a:ext uri="{FF2B5EF4-FFF2-40B4-BE49-F238E27FC236}">
                  <a16:creationId xmlns:a16="http://schemas.microsoft.com/office/drawing/2014/main" id="{00000000-0008-0000-0D00-00000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78</xdr:row>
          <xdr:rowOff>0</xdr:rowOff>
        </xdr:from>
        <xdr:to>
          <xdr:col>10</xdr:col>
          <xdr:colOff>0</xdr:colOff>
          <xdr:row>79</xdr:row>
          <xdr:rowOff>0</xdr:rowOff>
        </xdr:to>
        <xdr:sp macro="" textlink="">
          <xdr:nvSpPr>
            <xdr:cNvPr id="108560" name="チェック17" hidden="1">
              <a:extLst>
                <a:ext uri="{63B3BB69-23CF-44E3-9099-C40C66FF867C}">
                  <a14:compatExt spid="_x0000_s108560"/>
                </a:ext>
                <a:ext uri="{FF2B5EF4-FFF2-40B4-BE49-F238E27FC236}">
                  <a16:creationId xmlns:a16="http://schemas.microsoft.com/office/drawing/2014/main" id="{00000000-0008-0000-0D00-00001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78</xdr:row>
          <xdr:rowOff>0</xdr:rowOff>
        </xdr:from>
        <xdr:to>
          <xdr:col>15</xdr:col>
          <xdr:colOff>0</xdr:colOff>
          <xdr:row>79</xdr:row>
          <xdr:rowOff>0</xdr:rowOff>
        </xdr:to>
        <xdr:sp macro="" textlink="">
          <xdr:nvSpPr>
            <xdr:cNvPr id="108561" name="チェック18" hidden="1">
              <a:extLst>
                <a:ext uri="{63B3BB69-23CF-44E3-9099-C40C66FF867C}">
                  <a14:compatExt spid="_x0000_s108561"/>
                </a:ext>
                <a:ext uri="{FF2B5EF4-FFF2-40B4-BE49-F238E27FC236}">
                  <a16:creationId xmlns:a16="http://schemas.microsoft.com/office/drawing/2014/main" id="{00000000-0008-0000-0D00-00001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78</xdr:row>
          <xdr:rowOff>0</xdr:rowOff>
        </xdr:from>
        <xdr:to>
          <xdr:col>20</xdr:col>
          <xdr:colOff>0</xdr:colOff>
          <xdr:row>79</xdr:row>
          <xdr:rowOff>0</xdr:rowOff>
        </xdr:to>
        <xdr:sp macro="" textlink="">
          <xdr:nvSpPr>
            <xdr:cNvPr id="108562" name="チェック19" hidden="1">
              <a:extLst>
                <a:ext uri="{63B3BB69-23CF-44E3-9099-C40C66FF867C}">
                  <a14:compatExt spid="_x0000_s108562"/>
                </a:ext>
                <a:ext uri="{FF2B5EF4-FFF2-40B4-BE49-F238E27FC236}">
                  <a16:creationId xmlns:a16="http://schemas.microsoft.com/office/drawing/2014/main" id="{00000000-0008-0000-0D00-00001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78</xdr:row>
          <xdr:rowOff>0</xdr:rowOff>
        </xdr:from>
        <xdr:to>
          <xdr:col>25</xdr:col>
          <xdr:colOff>0</xdr:colOff>
          <xdr:row>79</xdr:row>
          <xdr:rowOff>0</xdr:rowOff>
        </xdr:to>
        <xdr:sp macro="" textlink="">
          <xdr:nvSpPr>
            <xdr:cNvPr id="108563" name="チェック20" hidden="1">
              <a:extLst>
                <a:ext uri="{63B3BB69-23CF-44E3-9099-C40C66FF867C}">
                  <a14:compatExt spid="_x0000_s108563"/>
                </a:ext>
                <a:ext uri="{FF2B5EF4-FFF2-40B4-BE49-F238E27FC236}">
                  <a16:creationId xmlns:a16="http://schemas.microsoft.com/office/drawing/2014/main" id="{00000000-0008-0000-0D00-00001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118</xdr:row>
          <xdr:rowOff>0</xdr:rowOff>
        </xdr:from>
        <xdr:to>
          <xdr:col>10</xdr:col>
          <xdr:colOff>0</xdr:colOff>
          <xdr:row>119</xdr:row>
          <xdr:rowOff>0</xdr:rowOff>
        </xdr:to>
        <xdr:sp macro="" textlink="">
          <xdr:nvSpPr>
            <xdr:cNvPr id="108564" name="チェック68" hidden="1">
              <a:extLst>
                <a:ext uri="{63B3BB69-23CF-44E3-9099-C40C66FF867C}">
                  <a14:compatExt spid="_x0000_s108564"/>
                </a:ext>
                <a:ext uri="{FF2B5EF4-FFF2-40B4-BE49-F238E27FC236}">
                  <a16:creationId xmlns:a16="http://schemas.microsoft.com/office/drawing/2014/main" id="{00000000-0008-0000-0D00-00001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118</xdr:row>
          <xdr:rowOff>0</xdr:rowOff>
        </xdr:from>
        <xdr:to>
          <xdr:col>18</xdr:col>
          <xdr:colOff>0</xdr:colOff>
          <xdr:row>119</xdr:row>
          <xdr:rowOff>0</xdr:rowOff>
        </xdr:to>
        <xdr:sp macro="" textlink="">
          <xdr:nvSpPr>
            <xdr:cNvPr id="108565" name="チェック69" hidden="1">
              <a:extLst>
                <a:ext uri="{63B3BB69-23CF-44E3-9099-C40C66FF867C}">
                  <a14:compatExt spid="_x0000_s108565"/>
                </a:ext>
                <a:ext uri="{FF2B5EF4-FFF2-40B4-BE49-F238E27FC236}">
                  <a16:creationId xmlns:a16="http://schemas.microsoft.com/office/drawing/2014/main" id="{00000000-0008-0000-0D00-00001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118</xdr:row>
          <xdr:rowOff>0</xdr:rowOff>
        </xdr:from>
        <xdr:to>
          <xdr:col>25</xdr:col>
          <xdr:colOff>0</xdr:colOff>
          <xdr:row>119</xdr:row>
          <xdr:rowOff>0</xdr:rowOff>
        </xdr:to>
        <xdr:sp macro="" textlink="">
          <xdr:nvSpPr>
            <xdr:cNvPr id="108566" name="チェック70" hidden="1">
              <a:extLst>
                <a:ext uri="{63B3BB69-23CF-44E3-9099-C40C66FF867C}">
                  <a14:compatExt spid="_x0000_s108566"/>
                </a:ext>
                <a:ext uri="{FF2B5EF4-FFF2-40B4-BE49-F238E27FC236}">
                  <a16:creationId xmlns:a16="http://schemas.microsoft.com/office/drawing/2014/main" id="{00000000-0008-0000-0D00-00001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119</xdr:row>
          <xdr:rowOff>0</xdr:rowOff>
        </xdr:from>
        <xdr:to>
          <xdr:col>10</xdr:col>
          <xdr:colOff>0</xdr:colOff>
          <xdr:row>120</xdr:row>
          <xdr:rowOff>0</xdr:rowOff>
        </xdr:to>
        <xdr:sp macro="" textlink="">
          <xdr:nvSpPr>
            <xdr:cNvPr id="108567" name="チェック71" hidden="1">
              <a:extLst>
                <a:ext uri="{63B3BB69-23CF-44E3-9099-C40C66FF867C}">
                  <a14:compatExt spid="_x0000_s108567"/>
                </a:ext>
                <a:ext uri="{FF2B5EF4-FFF2-40B4-BE49-F238E27FC236}">
                  <a16:creationId xmlns:a16="http://schemas.microsoft.com/office/drawing/2014/main" id="{00000000-0008-0000-0D00-00001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119</xdr:row>
          <xdr:rowOff>0</xdr:rowOff>
        </xdr:from>
        <xdr:to>
          <xdr:col>20</xdr:col>
          <xdr:colOff>0</xdr:colOff>
          <xdr:row>120</xdr:row>
          <xdr:rowOff>0</xdr:rowOff>
        </xdr:to>
        <xdr:sp macro="" textlink="">
          <xdr:nvSpPr>
            <xdr:cNvPr id="108568" name="チェック72" hidden="1">
              <a:extLst>
                <a:ext uri="{63B3BB69-23CF-44E3-9099-C40C66FF867C}">
                  <a14:compatExt spid="_x0000_s108568"/>
                </a:ext>
                <a:ext uri="{FF2B5EF4-FFF2-40B4-BE49-F238E27FC236}">
                  <a16:creationId xmlns:a16="http://schemas.microsoft.com/office/drawing/2014/main" id="{00000000-0008-0000-0D00-00001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68</xdr:row>
          <xdr:rowOff>0</xdr:rowOff>
        </xdr:from>
        <xdr:to>
          <xdr:col>31</xdr:col>
          <xdr:colOff>0</xdr:colOff>
          <xdr:row>69</xdr:row>
          <xdr:rowOff>0</xdr:rowOff>
        </xdr:to>
        <xdr:sp macro="" textlink="">
          <xdr:nvSpPr>
            <xdr:cNvPr id="108569" name="Check Box 25" hidden="1">
              <a:extLst>
                <a:ext uri="{63B3BB69-23CF-44E3-9099-C40C66FF867C}">
                  <a14:compatExt spid="_x0000_s108569"/>
                </a:ext>
                <a:ext uri="{FF2B5EF4-FFF2-40B4-BE49-F238E27FC236}">
                  <a16:creationId xmlns:a16="http://schemas.microsoft.com/office/drawing/2014/main" id="{00000000-0008-0000-0D00-00001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154</xdr:row>
          <xdr:rowOff>0</xdr:rowOff>
        </xdr:from>
        <xdr:to>
          <xdr:col>11</xdr:col>
          <xdr:colOff>190500</xdr:colOff>
          <xdr:row>155</xdr:row>
          <xdr:rowOff>0</xdr:rowOff>
        </xdr:to>
        <xdr:sp macro="" textlink="">
          <xdr:nvSpPr>
            <xdr:cNvPr id="108570" name="チェック86" hidden="1">
              <a:extLst>
                <a:ext uri="{63B3BB69-23CF-44E3-9099-C40C66FF867C}">
                  <a14:compatExt spid="_x0000_s108570"/>
                </a:ext>
                <a:ext uri="{FF2B5EF4-FFF2-40B4-BE49-F238E27FC236}">
                  <a16:creationId xmlns:a16="http://schemas.microsoft.com/office/drawing/2014/main" id="{00000000-0008-0000-0D00-00001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154</xdr:row>
          <xdr:rowOff>0</xdr:rowOff>
        </xdr:from>
        <xdr:to>
          <xdr:col>24</xdr:col>
          <xdr:colOff>0</xdr:colOff>
          <xdr:row>155</xdr:row>
          <xdr:rowOff>0</xdr:rowOff>
        </xdr:to>
        <xdr:sp macro="" textlink="">
          <xdr:nvSpPr>
            <xdr:cNvPr id="108571" name="チェック87" hidden="1">
              <a:extLst>
                <a:ext uri="{63B3BB69-23CF-44E3-9099-C40C66FF867C}">
                  <a14:compatExt spid="_x0000_s108571"/>
                </a:ext>
                <a:ext uri="{FF2B5EF4-FFF2-40B4-BE49-F238E27FC236}">
                  <a16:creationId xmlns:a16="http://schemas.microsoft.com/office/drawing/2014/main" id="{00000000-0008-0000-0D00-00001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155</xdr:row>
          <xdr:rowOff>0</xdr:rowOff>
        </xdr:from>
        <xdr:to>
          <xdr:col>11</xdr:col>
          <xdr:colOff>190500</xdr:colOff>
          <xdr:row>156</xdr:row>
          <xdr:rowOff>0</xdr:rowOff>
        </xdr:to>
        <xdr:sp macro="" textlink="">
          <xdr:nvSpPr>
            <xdr:cNvPr id="108572" name="チェック88" hidden="1">
              <a:extLst>
                <a:ext uri="{63B3BB69-23CF-44E3-9099-C40C66FF867C}">
                  <a14:compatExt spid="_x0000_s108572"/>
                </a:ext>
                <a:ext uri="{FF2B5EF4-FFF2-40B4-BE49-F238E27FC236}">
                  <a16:creationId xmlns:a16="http://schemas.microsoft.com/office/drawing/2014/main" id="{00000000-0008-0000-0D00-00001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155</xdr:row>
          <xdr:rowOff>0</xdr:rowOff>
        </xdr:from>
        <xdr:to>
          <xdr:col>24</xdr:col>
          <xdr:colOff>0</xdr:colOff>
          <xdr:row>156</xdr:row>
          <xdr:rowOff>0</xdr:rowOff>
        </xdr:to>
        <xdr:sp macro="" textlink="">
          <xdr:nvSpPr>
            <xdr:cNvPr id="108573" name="チェック89" hidden="1">
              <a:extLst>
                <a:ext uri="{63B3BB69-23CF-44E3-9099-C40C66FF867C}">
                  <a14:compatExt spid="_x0000_s108573"/>
                </a:ext>
                <a:ext uri="{FF2B5EF4-FFF2-40B4-BE49-F238E27FC236}">
                  <a16:creationId xmlns:a16="http://schemas.microsoft.com/office/drawing/2014/main" id="{00000000-0008-0000-0D00-00001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67</xdr:row>
          <xdr:rowOff>0</xdr:rowOff>
        </xdr:from>
        <xdr:to>
          <xdr:col>10</xdr:col>
          <xdr:colOff>0</xdr:colOff>
          <xdr:row>68</xdr:row>
          <xdr:rowOff>0</xdr:rowOff>
        </xdr:to>
        <xdr:sp macro="" textlink="">
          <xdr:nvSpPr>
            <xdr:cNvPr id="108574" name="Check Box 30" hidden="1">
              <a:extLst>
                <a:ext uri="{63B3BB69-23CF-44E3-9099-C40C66FF867C}">
                  <a14:compatExt spid="_x0000_s108574"/>
                </a:ext>
                <a:ext uri="{FF2B5EF4-FFF2-40B4-BE49-F238E27FC236}">
                  <a16:creationId xmlns:a16="http://schemas.microsoft.com/office/drawing/2014/main" id="{00000000-0008-0000-0D00-00001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67</xdr:row>
          <xdr:rowOff>0</xdr:rowOff>
        </xdr:from>
        <xdr:to>
          <xdr:col>21</xdr:col>
          <xdr:colOff>0</xdr:colOff>
          <xdr:row>68</xdr:row>
          <xdr:rowOff>0</xdr:rowOff>
        </xdr:to>
        <xdr:sp macro="" textlink="">
          <xdr:nvSpPr>
            <xdr:cNvPr id="108575" name="Check Box 31" hidden="1">
              <a:extLst>
                <a:ext uri="{63B3BB69-23CF-44E3-9099-C40C66FF867C}">
                  <a14:compatExt spid="_x0000_s108575"/>
                </a:ext>
                <a:ext uri="{FF2B5EF4-FFF2-40B4-BE49-F238E27FC236}">
                  <a16:creationId xmlns:a16="http://schemas.microsoft.com/office/drawing/2014/main" id="{00000000-0008-0000-0D00-00001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68</xdr:row>
          <xdr:rowOff>0</xdr:rowOff>
        </xdr:from>
        <xdr:to>
          <xdr:col>10</xdr:col>
          <xdr:colOff>0</xdr:colOff>
          <xdr:row>69</xdr:row>
          <xdr:rowOff>0</xdr:rowOff>
        </xdr:to>
        <xdr:sp macro="" textlink="">
          <xdr:nvSpPr>
            <xdr:cNvPr id="108576" name="Check Box 32" hidden="1">
              <a:extLst>
                <a:ext uri="{63B3BB69-23CF-44E3-9099-C40C66FF867C}">
                  <a14:compatExt spid="_x0000_s108576"/>
                </a:ext>
                <a:ext uri="{FF2B5EF4-FFF2-40B4-BE49-F238E27FC236}">
                  <a16:creationId xmlns:a16="http://schemas.microsoft.com/office/drawing/2014/main" id="{00000000-0008-0000-0D00-00002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68</xdr:row>
          <xdr:rowOff>0</xdr:rowOff>
        </xdr:from>
        <xdr:to>
          <xdr:col>21</xdr:col>
          <xdr:colOff>0</xdr:colOff>
          <xdr:row>69</xdr:row>
          <xdr:rowOff>0</xdr:rowOff>
        </xdr:to>
        <xdr:sp macro="" textlink="">
          <xdr:nvSpPr>
            <xdr:cNvPr id="108577" name="Check Box 33" hidden="1">
              <a:extLst>
                <a:ext uri="{63B3BB69-23CF-44E3-9099-C40C66FF867C}">
                  <a14:compatExt spid="_x0000_s108577"/>
                </a:ext>
                <a:ext uri="{FF2B5EF4-FFF2-40B4-BE49-F238E27FC236}">
                  <a16:creationId xmlns:a16="http://schemas.microsoft.com/office/drawing/2014/main" id="{00000000-0008-0000-0D00-00002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101</xdr:row>
          <xdr:rowOff>0</xdr:rowOff>
        </xdr:from>
        <xdr:to>
          <xdr:col>19</xdr:col>
          <xdr:colOff>0</xdr:colOff>
          <xdr:row>103</xdr:row>
          <xdr:rowOff>0</xdr:rowOff>
        </xdr:to>
        <xdr:sp macro="" textlink="">
          <xdr:nvSpPr>
            <xdr:cNvPr id="108578" name="チェック34" hidden="1">
              <a:extLst>
                <a:ext uri="{63B3BB69-23CF-44E3-9099-C40C66FF867C}">
                  <a14:compatExt spid="_x0000_s108578"/>
                </a:ext>
                <a:ext uri="{FF2B5EF4-FFF2-40B4-BE49-F238E27FC236}">
                  <a16:creationId xmlns:a16="http://schemas.microsoft.com/office/drawing/2014/main" id="{00000000-0008-0000-0D00-00002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101</xdr:row>
          <xdr:rowOff>0</xdr:rowOff>
        </xdr:from>
        <xdr:to>
          <xdr:col>10</xdr:col>
          <xdr:colOff>0</xdr:colOff>
          <xdr:row>103</xdr:row>
          <xdr:rowOff>0</xdr:rowOff>
        </xdr:to>
        <xdr:sp macro="" textlink="">
          <xdr:nvSpPr>
            <xdr:cNvPr id="108579" name="Check Box 35" hidden="1">
              <a:extLst>
                <a:ext uri="{63B3BB69-23CF-44E3-9099-C40C66FF867C}">
                  <a14:compatExt spid="_x0000_s108579"/>
                </a:ext>
                <a:ext uri="{FF2B5EF4-FFF2-40B4-BE49-F238E27FC236}">
                  <a16:creationId xmlns:a16="http://schemas.microsoft.com/office/drawing/2014/main" id="{00000000-0008-0000-0D00-00002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101</xdr:row>
          <xdr:rowOff>0</xdr:rowOff>
        </xdr:from>
        <xdr:to>
          <xdr:col>28</xdr:col>
          <xdr:colOff>0</xdr:colOff>
          <xdr:row>103</xdr:row>
          <xdr:rowOff>0</xdr:rowOff>
        </xdr:to>
        <xdr:sp macro="" textlink="">
          <xdr:nvSpPr>
            <xdr:cNvPr id="108580" name="Check Box 36" hidden="1">
              <a:extLst>
                <a:ext uri="{63B3BB69-23CF-44E3-9099-C40C66FF867C}">
                  <a14:compatExt spid="_x0000_s108580"/>
                </a:ext>
                <a:ext uri="{FF2B5EF4-FFF2-40B4-BE49-F238E27FC236}">
                  <a16:creationId xmlns:a16="http://schemas.microsoft.com/office/drawing/2014/main" id="{00000000-0008-0000-0D00-00002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158</xdr:row>
          <xdr:rowOff>0</xdr:rowOff>
        </xdr:from>
        <xdr:to>
          <xdr:col>11</xdr:col>
          <xdr:colOff>190500</xdr:colOff>
          <xdr:row>159</xdr:row>
          <xdr:rowOff>0</xdr:rowOff>
        </xdr:to>
        <xdr:sp macro="" textlink="">
          <xdr:nvSpPr>
            <xdr:cNvPr id="108581" name="チェック90" hidden="1">
              <a:extLst>
                <a:ext uri="{63B3BB69-23CF-44E3-9099-C40C66FF867C}">
                  <a14:compatExt spid="_x0000_s108581"/>
                </a:ext>
                <a:ext uri="{FF2B5EF4-FFF2-40B4-BE49-F238E27FC236}">
                  <a16:creationId xmlns:a16="http://schemas.microsoft.com/office/drawing/2014/main" id="{00000000-0008-0000-0D00-00002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158</xdr:row>
          <xdr:rowOff>0</xdr:rowOff>
        </xdr:from>
        <xdr:to>
          <xdr:col>17</xdr:col>
          <xdr:colOff>0</xdr:colOff>
          <xdr:row>159</xdr:row>
          <xdr:rowOff>0</xdr:rowOff>
        </xdr:to>
        <xdr:sp macro="" textlink="">
          <xdr:nvSpPr>
            <xdr:cNvPr id="108582" name="チェック91" hidden="1">
              <a:extLst>
                <a:ext uri="{63B3BB69-23CF-44E3-9099-C40C66FF867C}">
                  <a14:compatExt spid="_x0000_s108582"/>
                </a:ext>
                <a:ext uri="{FF2B5EF4-FFF2-40B4-BE49-F238E27FC236}">
                  <a16:creationId xmlns:a16="http://schemas.microsoft.com/office/drawing/2014/main" id="{00000000-0008-0000-0D00-00002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158</xdr:row>
          <xdr:rowOff>0</xdr:rowOff>
        </xdr:from>
        <xdr:to>
          <xdr:col>22</xdr:col>
          <xdr:colOff>0</xdr:colOff>
          <xdr:row>159</xdr:row>
          <xdr:rowOff>0</xdr:rowOff>
        </xdr:to>
        <xdr:sp macro="" textlink="">
          <xdr:nvSpPr>
            <xdr:cNvPr id="108583" name="チェック92" hidden="1">
              <a:extLst>
                <a:ext uri="{63B3BB69-23CF-44E3-9099-C40C66FF867C}">
                  <a14:compatExt spid="_x0000_s108583"/>
                </a:ext>
                <a:ext uri="{FF2B5EF4-FFF2-40B4-BE49-F238E27FC236}">
                  <a16:creationId xmlns:a16="http://schemas.microsoft.com/office/drawing/2014/main" id="{00000000-0008-0000-0D00-00002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73</xdr:row>
          <xdr:rowOff>0</xdr:rowOff>
        </xdr:from>
        <xdr:to>
          <xdr:col>10</xdr:col>
          <xdr:colOff>0</xdr:colOff>
          <xdr:row>74</xdr:row>
          <xdr:rowOff>0</xdr:rowOff>
        </xdr:to>
        <xdr:sp macro="" textlink="">
          <xdr:nvSpPr>
            <xdr:cNvPr id="108584" name="チェック12" hidden="1">
              <a:extLst>
                <a:ext uri="{63B3BB69-23CF-44E3-9099-C40C66FF867C}">
                  <a14:compatExt spid="_x0000_s108584"/>
                </a:ext>
                <a:ext uri="{FF2B5EF4-FFF2-40B4-BE49-F238E27FC236}">
                  <a16:creationId xmlns:a16="http://schemas.microsoft.com/office/drawing/2014/main" id="{00000000-0008-0000-0D00-00002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26</xdr:col>
          <xdr:colOff>0</xdr:colOff>
          <xdr:row>74</xdr:row>
          <xdr:rowOff>0</xdr:rowOff>
        </xdr:to>
        <xdr:sp macro="" textlink="">
          <xdr:nvSpPr>
            <xdr:cNvPr id="108585" name="チェック13" hidden="1">
              <a:extLst>
                <a:ext uri="{63B3BB69-23CF-44E3-9099-C40C66FF867C}">
                  <a14:compatExt spid="_x0000_s108585"/>
                </a:ext>
                <a:ext uri="{FF2B5EF4-FFF2-40B4-BE49-F238E27FC236}">
                  <a16:creationId xmlns:a16="http://schemas.microsoft.com/office/drawing/2014/main" id="{00000000-0008-0000-0D00-00002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74</xdr:row>
          <xdr:rowOff>0</xdr:rowOff>
        </xdr:from>
        <xdr:to>
          <xdr:col>10</xdr:col>
          <xdr:colOff>0</xdr:colOff>
          <xdr:row>75</xdr:row>
          <xdr:rowOff>0</xdr:rowOff>
        </xdr:to>
        <xdr:sp macro="" textlink="">
          <xdr:nvSpPr>
            <xdr:cNvPr id="108586" name="チェック14" hidden="1">
              <a:extLst>
                <a:ext uri="{63B3BB69-23CF-44E3-9099-C40C66FF867C}">
                  <a14:compatExt spid="_x0000_s108586"/>
                </a:ext>
                <a:ext uri="{FF2B5EF4-FFF2-40B4-BE49-F238E27FC236}">
                  <a16:creationId xmlns:a16="http://schemas.microsoft.com/office/drawing/2014/main" id="{00000000-0008-0000-0D00-00002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74</xdr:row>
          <xdr:rowOff>0</xdr:rowOff>
        </xdr:from>
        <xdr:to>
          <xdr:col>26</xdr:col>
          <xdr:colOff>0</xdr:colOff>
          <xdr:row>75</xdr:row>
          <xdr:rowOff>0</xdr:rowOff>
        </xdr:to>
        <xdr:sp macro="" textlink="">
          <xdr:nvSpPr>
            <xdr:cNvPr id="108587" name="チェック15" hidden="1">
              <a:extLst>
                <a:ext uri="{63B3BB69-23CF-44E3-9099-C40C66FF867C}">
                  <a14:compatExt spid="_x0000_s108587"/>
                </a:ext>
                <a:ext uri="{FF2B5EF4-FFF2-40B4-BE49-F238E27FC236}">
                  <a16:creationId xmlns:a16="http://schemas.microsoft.com/office/drawing/2014/main" id="{00000000-0008-0000-0D00-00002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75</xdr:row>
          <xdr:rowOff>0</xdr:rowOff>
        </xdr:from>
        <xdr:to>
          <xdr:col>10</xdr:col>
          <xdr:colOff>0</xdr:colOff>
          <xdr:row>76</xdr:row>
          <xdr:rowOff>0</xdr:rowOff>
        </xdr:to>
        <xdr:sp macro="" textlink="">
          <xdr:nvSpPr>
            <xdr:cNvPr id="108588" name="チェック16" hidden="1">
              <a:extLst>
                <a:ext uri="{63B3BB69-23CF-44E3-9099-C40C66FF867C}">
                  <a14:compatExt spid="_x0000_s108588"/>
                </a:ext>
                <a:ext uri="{FF2B5EF4-FFF2-40B4-BE49-F238E27FC236}">
                  <a16:creationId xmlns:a16="http://schemas.microsoft.com/office/drawing/2014/main" id="{00000000-0008-0000-0D00-00002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87</xdr:row>
          <xdr:rowOff>0</xdr:rowOff>
        </xdr:from>
        <xdr:to>
          <xdr:col>19</xdr:col>
          <xdr:colOff>0</xdr:colOff>
          <xdr:row>88</xdr:row>
          <xdr:rowOff>0</xdr:rowOff>
        </xdr:to>
        <xdr:sp macro="" textlink="">
          <xdr:nvSpPr>
            <xdr:cNvPr id="108589" name="Check Box 45" hidden="1">
              <a:extLst>
                <a:ext uri="{63B3BB69-23CF-44E3-9099-C40C66FF867C}">
                  <a14:compatExt spid="_x0000_s108589"/>
                </a:ext>
                <a:ext uri="{FF2B5EF4-FFF2-40B4-BE49-F238E27FC236}">
                  <a16:creationId xmlns:a16="http://schemas.microsoft.com/office/drawing/2014/main" id="{00000000-0008-0000-0D00-00002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0</xdr:colOff>
          <xdr:row>87</xdr:row>
          <xdr:rowOff>0</xdr:rowOff>
        </xdr:from>
        <xdr:to>
          <xdr:col>28</xdr:col>
          <xdr:colOff>0</xdr:colOff>
          <xdr:row>88</xdr:row>
          <xdr:rowOff>0</xdr:rowOff>
        </xdr:to>
        <xdr:sp macro="" textlink="">
          <xdr:nvSpPr>
            <xdr:cNvPr id="108590" name="Check Box 46" hidden="1">
              <a:extLst>
                <a:ext uri="{63B3BB69-23CF-44E3-9099-C40C66FF867C}">
                  <a14:compatExt spid="_x0000_s108590"/>
                </a:ext>
                <a:ext uri="{FF2B5EF4-FFF2-40B4-BE49-F238E27FC236}">
                  <a16:creationId xmlns:a16="http://schemas.microsoft.com/office/drawing/2014/main" id="{00000000-0008-0000-0D00-00002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123</xdr:row>
          <xdr:rowOff>0</xdr:rowOff>
        </xdr:from>
        <xdr:to>
          <xdr:col>10</xdr:col>
          <xdr:colOff>0</xdr:colOff>
          <xdr:row>124</xdr:row>
          <xdr:rowOff>0</xdr:rowOff>
        </xdr:to>
        <xdr:sp macro="" textlink="">
          <xdr:nvSpPr>
            <xdr:cNvPr id="108591" name="Check Box 47" hidden="1">
              <a:extLst>
                <a:ext uri="{63B3BB69-23CF-44E3-9099-C40C66FF867C}">
                  <a14:compatExt spid="_x0000_s108591"/>
                </a:ext>
                <a:ext uri="{FF2B5EF4-FFF2-40B4-BE49-F238E27FC236}">
                  <a16:creationId xmlns:a16="http://schemas.microsoft.com/office/drawing/2014/main" id="{00000000-0008-0000-0D00-00002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123</xdr:row>
          <xdr:rowOff>0</xdr:rowOff>
        </xdr:from>
        <xdr:to>
          <xdr:col>17</xdr:col>
          <xdr:colOff>0</xdr:colOff>
          <xdr:row>124</xdr:row>
          <xdr:rowOff>0</xdr:rowOff>
        </xdr:to>
        <xdr:sp macro="" textlink="">
          <xdr:nvSpPr>
            <xdr:cNvPr id="108592" name="チェック83" hidden="1">
              <a:extLst>
                <a:ext uri="{63B3BB69-23CF-44E3-9099-C40C66FF867C}">
                  <a14:compatExt spid="_x0000_s108592"/>
                </a:ext>
                <a:ext uri="{FF2B5EF4-FFF2-40B4-BE49-F238E27FC236}">
                  <a16:creationId xmlns:a16="http://schemas.microsoft.com/office/drawing/2014/main" id="{00000000-0008-0000-0D00-00003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123</xdr:row>
          <xdr:rowOff>0</xdr:rowOff>
        </xdr:from>
        <xdr:to>
          <xdr:col>24</xdr:col>
          <xdr:colOff>0</xdr:colOff>
          <xdr:row>124</xdr:row>
          <xdr:rowOff>0</xdr:rowOff>
        </xdr:to>
        <xdr:sp macro="" textlink="">
          <xdr:nvSpPr>
            <xdr:cNvPr id="108593" name="チェック84" hidden="1">
              <a:extLst>
                <a:ext uri="{63B3BB69-23CF-44E3-9099-C40C66FF867C}">
                  <a14:compatExt spid="_x0000_s108593"/>
                </a:ext>
                <a:ext uri="{FF2B5EF4-FFF2-40B4-BE49-F238E27FC236}">
                  <a16:creationId xmlns:a16="http://schemas.microsoft.com/office/drawing/2014/main" id="{00000000-0008-0000-0D00-00003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123</xdr:row>
          <xdr:rowOff>0</xdr:rowOff>
        </xdr:from>
        <xdr:to>
          <xdr:col>31</xdr:col>
          <xdr:colOff>0</xdr:colOff>
          <xdr:row>124</xdr:row>
          <xdr:rowOff>0</xdr:rowOff>
        </xdr:to>
        <xdr:sp macro="" textlink="">
          <xdr:nvSpPr>
            <xdr:cNvPr id="108594" name="チェック85" hidden="1">
              <a:extLst>
                <a:ext uri="{63B3BB69-23CF-44E3-9099-C40C66FF867C}">
                  <a14:compatExt spid="_x0000_s108594"/>
                </a:ext>
                <a:ext uri="{FF2B5EF4-FFF2-40B4-BE49-F238E27FC236}">
                  <a16:creationId xmlns:a16="http://schemas.microsoft.com/office/drawing/2014/main" id="{00000000-0008-0000-0D00-00003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120</xdr:row>
          <xdr:rowOff>0</xdr:rowOff>
        </xdr:from>
        <xdr:to>
          <xdr:col>10</xdr:col>
          <xdr:colOff>0</xdr:colOff>
          <xdr:row>121</xdr:row>
          <xdr:rowOff>0</xdr:rowOff>
        </xdr:to>
        <xdr:sp macro="" textlink="">
          <xdr:nvSpPr>
            <xdr:cNvPr id="108595" name="チェック73" hidden="1">
              <a:extLst>
                <a:ext uri="{63B3BB69-23CF-44E3-9099-C40C66FF867C}">
                  <a14:compatExt spid="_x0000_s108595"/>
                </a:ext>
                <a:ext uri="{FF2B5EF4-FFF2-40B4-BE49-F238E27FC236}">
                  <a16:creationId xmlns:a16="http://schemas.microsoft.com/office/drawing/2014/main" id="{00000000-0008-0000-0D00-00003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120</xdr:row>
          <xdr:rowOff>0</xdr:rowOff>
        </xdr:from>
        <xdr:to>
          <xdr:col>16</xdr:col>
          <xdr:colOff>190500</xdr:colOff>
          <xdr:row>121</xdr:row>
          <xdr:rowOff>0</xdr:rowOff>
        </xdr:to>
        <xdr:sp macro="" textlink="">
          <xdr:nvSpPr>
            <xdr:cNvPr id="108596" name="チェック74" hidden="1">
              <a:extLst>
                <a:ext uri="{63B3BB69-23CF-44E3-9099-C40C66FF867C}">
                  <a14:compatExt spid="_x0000_s108596"/>
                </a:ext>
                <a:ext uri="{FF2B5EF4-FFF2-40B4-BE49-F238E27FC236}">
                  <a16:creationId xmlns:a16="http://schemas.microsoft.com/office/drawing/2014/main" id="{00000000-0008-0000-0D00-00003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120</xdr:row>
          <xdr:rowOff>0</xdr:rowOff>
        </xdr:from>
        <xdr:to>
          <xdr:col>24</xdr:col>
          <xdr:colOff>0</xdr:colOff>
          <xdr:row>121</xdr:row>
          <xdr:rowOff>0</xdr:rowOff>
        </xdr:to>
        <xdr:sp macro="" textlink="">
          <xdr:nvSpPr>
            <xdr:cNvPr id="108597" name="チェック75" hidden="1">
              <a:extLst>
                <a:ext uri="{63B3BB69-23CF-44E3-9099-C40C66FF867C}">
                  <a14:compatExt spid="_x0000_s108597"/>
                </a:ext>
                <a:ext uri="{FF2B5EF4-FFF2-40B4-BE49-F238E27FC236}">
                  <a16:creationId xmlns:a16="http://schemas.microsoft.com/office/drawing/2014/main" id="{00000000-0008-0000-0D00-00003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121</xdr:row>
          <xdr:rowOff>0</xdr:rowOff>
        </xdr:from>
        <xdr:to>
          <xdr:col>10</xdr:col>
          <xdr:colOff>0</xdr:colOff>
          <xdr:row>122</xdr:row>
          <xdr:rowOff>0</xdr:rowOff>
        </xdr:to>
        <xdr:sp macro="" textlink="">
          <xdr:nvSpPr>
            <xdr:cNvPr id="108598" name="チェック76" hidden="1">
              <a:extLst>
                <a:ext uri="{63B3BB69-23CF-44E3-9099-C40C66FF867C}">
                  <a14:compatExt spid="_x0000_s108598"/>
                </a:ext>
                <a:ext uri="{FF2B5EF4-FFF2-40B4-BE49-F238E27FC236}">
                  <a16:creationId xmlns:a16="http://schemas.microsoft.com/office/drawing/2014/main" id="{00000000-0008-0000-0D00-00003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121</xdr:row>
          <xdr:rowOff>0</xdr:rowOff>
        </xdr:from>
        <xdr:to>
          <xdr:col>16</xdr:col>
          <xdr:colOff>190500</xdr:colOff>
          <xdr:row>122</xdr:row>
          <xdr:rowOff>0</xdr:rowOff>
        </xdr:to>
        <xdr:sp macro="" textlink="">
          <xdr:nvSpPr>
            <xdr:cNvPr id="108599" name="チェック77" hidden="1">
              <a:extLst>
                <a:ext uri="{63B3BB69-23CF-44E3-9099-C40C66FF867C}">
                  <a14:compatExt spid="_x0000_s108599"/>
                </a:ext>
                <a:ext uri="{FF2B5EF4-FFF2-40B4-BE49-F238E27FC236}">
                  <a16:creationId xmlns:a16="http://schemas.microsoft.com/office/drawing/2014/main" id="{00000000-0008-0000-0D00-00003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121</xdr:row>
          <xdr:rowOff>0</xdr:rowOff>
        </xdr:from>
        <xdr:to>
          <xdr:col>24</xdr:col>
          <xdr:colOff>0</xdr:colOff>
          <xdr:row>122</xdr:row>
          <xdr:rowOff>0</xdr:rowOff>
        </xdr:to>
        <xdr:sp macro="" textlink="">
          <xdr:nvSpPr>
            <xdr:cNvPr id="108600" name="チェック78" hidden="1">
              <a:extLst>
                <a:ext uri="{63B3BB69-23CF-44E3-9099-C40C66FF867C}">
                  <a14:compatExt spid="_x0000_s108600"/>
                </a:ext>
                <a:ext uri="{FF2B5EF4-FFF2-40B4-BE49-F238E27FC236}">
                  <a16:creationId xmlns:a16="http://schemas.microsoft.com/office/drawing/2014/main" id="{00000000-0008-0000-0D00-00003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122</xdr:row>
          <xdr:rowOff>0</xdr:rowOff>
        </xdr:from>
        <xdr:to>
          <xdr:col>10</xdr:col>
          <xdr:colOff>0</xdr:colOff>
          <xdr:row>123</xdr:row>
          <xdr:rowOff>0</xdr:rowOff>
        </xdr:to>
        <xdr:sp macro="" textlink="">
          <xdr:nvSpPr>
            <xdr:cNvPr id="108601" name="チェック79" hidden="1">
              <a:extLst>
                <a:ext uri="{63B3BB69-23CF-44E3-9099-C40C66FF867C}">
                  <a14:compatExt spid="_x0000_s108601"/>
                </a:ext>
                <a:ext uri="{FF2B5EF4-FFF2-40B4-BE49-F238E27FC236}">
                  <a16:creationId xmlns:a16="http://schemas.microsoft.com/office/drawing/2014/main" id="{00000000-0008-0000-0D00-00003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122</xdr:row>
          <xdr:rowOff>0</xdr:rowOff>
        </xdr:from>
        <xdr:to>
          <xdr:col>16</xdr:col>
          <xdr:colOff>190500</xdr:colOff>
          <xdr:row>123</xdr:row>
          <xdr:rowOff>0</xdr:rowOff>
        </xdr:to>
        <xdr:sp macro="" textlink="">
          <xdr:nvSpPr>
            <xdr:cNvPr id="108602" name="チェック80" hidden="1">
              <a:extLst>
                <a:ext uri="{63B3BB69-23CF-44E3-9099-C40C66FF867C}">
                  <a14:compatExt spid="_x0000_s108602"/>
                </a:ext>
                <a:ext uri="{FF2B5EF4-FFF2-40B4-BE49-F238E27FC236}">
                  <a16:creationId xmlns:a16="http://schemas.microsoft.com/office/drawing/2014/main" id="{00000000-0008-0000-0D00-00003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122</xdr:row>
          <xdr:rowOff>0</xdr:rowOff>
        </xdr:from>
        <xdr:to>
          <xdr:col>24</xdr:col>
          <xdr:colOff>0</xdr:colOff>
          <xdr:row>123</xdr:row>
          <xdr:rowOff>0</xdr:rowOff>
        </xdr:to>
        <xdr:sp macro="" textlink="">
          <xdr:nvSpPr>
            <xdr:cNvPr id="108603" name="チェック81" hidden="1">
              <a:extLst>
                <a:ext uri="{63B3BB69-23CF-44E3-9099-C40C66FF867C}">
                  <a14:compatExt spid="_x0000_s108603"/>
                </a:ext>
                <a:ext uri="{FF2B5EF4-FFF2-40B4-BE49-F238E27FC236}">
                  <a16:creationId xmlns:a16="http://schemas.microsoft.com/office/drawing/2014/main" id="{00000000-0008-0000-0D00-00003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87</xdr:row>
          <xdr:rowOff>0</xdr:rowOff>
        </xdr:from>
        <xdr:to>
          <xdr:col>10</xdr:col>
          <xdr:colOff>0</xdr:colOff>
          <xdr:row>88</xdr:row>
          <xdr:rowOff>0</xdr:rowOff>
        </xdr:to>
        <xdr:sp macro="" textlink="">
          <xdr:nvSpPr>
            <xdr:cNvPr id="108604" name="Check Box 60" hidden="1">
              <a:extLst>
                <a:ext uri="{63B3BB69-23CF-44E3-9099-C40C66FF867C}">
                  <a14:compatExt spid="_x0000_s108604"/>
                </a:ext>
                <a:ext uri="{FF2B5EF4-FFF2-40B4-BE49-F238E27FC236}">
                  <a16:creationId xmlns:a16="http://schemas.microsoft.com/office/drawing/2014/main" id="{00000000-0008-0000-0D00-00003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130</xdr:row>
          <xdr:rowOff>0</xdr:rowOff>
        </xdr:from>
        <xdr:to>
          <xdr:col>10</xdr:col>
          <xdr:colOff>0</xdr:colOff>
          <xdr:row>131</xdr:row>
          <xdr:rowOff>0</xdr:rowOff>
        </xdr:to>
        <xdr:sp macro="" textlink="">
          <xdr:nvSpPr>
            <xdr:cNvPr id="108605" name="Check Box 61" hidden="1">
              <a:extLst>
                <a:ext uri="{63B3BB69-23CF-44E3-9099-C40C66FF867C}">
                  <a14:compatExt spid="_x0000_s108605"/>
                </a:ext>
                <a:ext uri="{FF2B5EF4-FFF2-40B4-BE49-F238E27FC236}">
                  <a16:creationId xmlns:a16="http://schemas.microsoft.com/office/drawing/2014/main" id="{00000000-0008-0000-0D00-00003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130</xdr:row>
          <xdr:rowOff>0</xdr:rowOff>
        </xdr:from>
        <xdr:to>
          <xdr:col>18</xdr:col>
          <xdr:colOff>0</xdr:colOff>
          <xdr:row>131</xdr:row>
          <xdr:rowOff>0</xdr:rowOff>
        </xdr:to>
        <xdr:sp macro="" textlink="">
          <xdr:nvSpPr>
            <xdr:cNvPr id="108606" name="Check Box 62" hidden="1">
              <a:extLst>
                <a:ext uri="{63B3BB69-23CF-44E3-9099-C40C66FF867C}">
                  <a14:compatExt spid="_x0000_s108606"/>
                </a:ext>
                <a:ext uri="{FF2B5EF4-FFF2-40B4-BE49-F238E27FC236}">
                  <a16:creationId xmlns:a16="http://schemas.microsoft.com/office/drawing/2014/main" id="{00000000-0008-0000-0D00-00003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130</xdr:row>
          <xdr:rowOff>0</xdr:rowOff>
        </xdr:from>
        <xdr:to>
          <xdr:col>25</xdr:col>
          <xdr:colOff>0</xdr:colOff>
          <xdr:row>131</xdr:row>
          <xdr:rowOff>0</xdr:rowOff>
        </xdr:to>
        <xdr:sp macro="" textlink="">
          <xdr:nvSpPr>
            <xdr:cNvPr id="108607" name="Check Box 63" hidden="1">
              <a:extLst>
                <a:ext uri="{63B3BB69-23CF-44E3-9099-C40C66FF867C}">
                  <a14:compatExt spid="_x0000_s108607"/>
                </a:ext>
                <a:ext uri="{FF2B5EF4-FFF2-40B4-BE49-F238E27FC236}">
                  <a16:creationId xmlns:a16="http://schemas.microsoft.com/office/drawing/2014/main" id="{00000000-0008-0000-0D00-00003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131</xdr:row>
          <xdr:rowOff>0</xdr:rowOff>
        </xdr:from>
        <xdr:to>
          <xdr:col>10</xdr:col>
          <xdr:colOff>0</xdr:colOff>
          <xdr:row>132</xdr:row>
          <xdr:rowOff>0</xdr:rowOff>
        </xdr:to>
        <xdr:sp macro="" textlink="">
          <xdr:nvSpPr>
            <xdr:cNvPr id="108608" name="Check Box 64" hidden="1">
              <a:extLst>
                <a:ext uri="{63B3BB69-23CF-44E3-9099-C40C66FF867C}">
                  <a14:compatExt spid="_x0000_s108608"/>
                </a:ext>
                <a:ext uri="{FF2B5EF4-FFF2-40B4-BE49-F238E27FC236}">
                  <a16:creationId xmlns:a16="http://schemas.microsoft.com/office/drawing/2014/main" id="{00000000-0008-0000-0D00-00004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131</xdr:row>
          <xdr:rowOff>0</xdr:rowOff>
        </xdr:from>
        <xdr:to>
          <xdr:col>20</xdr:col>
          <xdr:colOff>0</xdr:colOff>
          <xdr:row>132</xdr:row>
          <xdr:rowOff>0</xdr:rowOff>
        </xdr:to>
        <xdr:sp macro="" textlink="">
          <xdr:nvSpPr>
            <xdr:cNvPr id="108609" name="Check Box 65" hidden="1">
              <a:extLst>
                <a:ext uri="{63B3BB69-23CF-44E3-9099-C40C66FF867C}">
                  <a14:compatExt spid="_x0000_s108609"/>
                </a:ext>
                <a:ext uri="{FF2B5EF4-FFF2-40B4-BE49-F238E27FC236}">
                  <a16:creationId xmlns:a16="http://schemas.microsoft.com/office/drawing/2014/main" id="{00000000-0008-0000-0D00-00004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132</xdr:row>
          <xdr:rowOff>0</xdr:rowOff>
        </xdr:from>
        <xdr:to>
          <xdr:col>10</xdr:col>
          <xdr:colOff>0</xdr:colOff>
          <xdr:row>133</xdr:row>
          <xdr:rowOff>0</xdr:rowOff>
        </xdr:to>
        <xdr:sp macro="" textlink="">
          <xdr:nvSpPr>
            <xdr:cNvPr id="108610" name="Check Box 66" hidden="1">
              <a:extLst>
                <a:ext uri="{63B3BB69-23CF-44E3-9099-C40C66FF867C}">
                  <a14:compatExt spid="_x0000_s108610"/>
                </a:ext>
                <a:ext uri="{FF2B5EF4-FFF2-40B4-BE49-F238E27FC236}">
                  <a16:creationId xmlns:a16="http://schemas.microsoft.com/office/drawing/2014/main" id="{00000000-0008-0000-0D00-00004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132</xdr:row>
          <xdr:rowOff>0</xdr:rowOff>
        </xdr:from>
        <xdr:to>
          <xdr:col>16</xdr:col>
          <xdr:colOff>190500</xdr:colOff>
          <xdr:row>133</xdr:row>
          <xdr:rowOff>0</xdr:rowOff>
        </xdr:to>
        <xdr:sp macro="" textlink="">
          <xdr:nvSpPr>
            <xdr:cNvPr id="108611" name="Check Box 67" hidden="1">
              <a:extLst>
                <a:ext uri="{63B3BB69-23CF-44E3-9099-C40C66FF867C}">
                  <a14:compatExt spid="_x0000_s108611"/>
                </a:ext>
                <a:ext uri="{FF2B5EF4-FFF2-40B4-BE49-F238E27FC236}">
                  <a16:creationId xmlns:a16="http://schemas.microsoft.com/office/drawing/2014/main" id="{00000000-0008-0000-0D00-00004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132</xdr:row>
          <xdr:rowOff>0</xdr:rowOff>
        </xdr:from>
        <xdr:to>
          <xdr:col>24</xdr:col>
          <xdr:colOff>0</xdr:colOff>
          <xdr:row>133</xdr:row>
          <xdr:rowOff>0</xdr:rowOff>
        </xdr:to>
        <xdr:sp macro="" textlink="">
          <xdr:nvSpPr>
            <xdr:cNvPr id="108612" name="Check Box 68" hidden="1">
              <a:extLst>
                <a:ext uri="{63B3BB69-23CF-44E3-9099-C40C66FF867C}">
                  <a14:compatExt spid="_x0000_s108612"/>
                </a:ext>
                <a:ext uri="{FF2B5EF4-FFF2-40B4-BE49-F238E27FC236}">
                  <a16:creationId xmlns:a16="http://schemas.microsoft.com/office/drawing/2014/main" id="{00000000-0008-0000-0D00-00004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133</xdr:row>
          <xdr:rowOff>0</xdr:rowOff>
        </xdr:from>
        <xdr:to>
          <xdr:col>10</xdr:col>
          <xdr:colOff>0</xdr:colOff>
          <xdr:row>134</xdr:row>
          <xdr:rowOff>0</xdr:rowOff>
        </xdr:to>
        <xdr:sp macro="" textlink="">
          <xdr:nvSpPr>
            <xdr:cNvPr id="108613" name="Check Box 69" hidden="1">
              <a:extLst>
                <a:ext uri="{63B3BB69-23CF-44E3-9099-C40C66FF867C}">
                  <a14:compatExt spid="_x0000_s108613"/>
                </a:ext>
                <a:ext uri="{FF2B5EF4-FFF2-40B4-BE49-F238E27FC236}">
                  <a16:creationId xmlns:a16="http://schemas.microsoft.com/office/drawing/2014/main" id="{00000000-0008-0000-0D00-00004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133</xdr:row>
          <xdr:rowOff>0</xdr:rowOff>
        </xdr:from>
        <xdr:to>
          <xdr:col>16</xdr:col>
          <xdr:colOff>190500</xdr:colOff>
          <xdr:row>134</xdr:row>
          <xdr:rowOff>0</xdr:rowOff>
        </xdr:to>
        <xdr:sp macro="" textlink="">
          <xdr:nvSpPr>
            <xdr:cNvPr id="108614" name="Check Box 70" hidden="1">
              <a:extLst>
                <a:ext uri="{63B3BB69-23CF-44E3-9099-C40C66FF867C}">
                  <a14:compatExt spid="_x0000_s108614"/>
                </a:ext>
                <a:ext uri="{FF2B5EF4-FFF2-40B4-BE49-F238E27FC236}">
                  <a16:creationId xmlns:a16="http://schemas.microsoft.com/office/drawing/2014/main" id="{00000000-0008-0000-0D00-00004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133</xdr:row>
          <xdr:rowOff>0</xdr:rowOff>
        </xdr:from>
        <xdr:to>
          <xdr:col>24</xdr:col>
          <xdr:colOff>0</xdr:colOff>
          <xdr:row>134</xdr:row>
          <xdr:rowOff>0</xdr:rowOff>
        </xdr:to>
        <xdr:sp macro="" textlink="">
          <xdr:nvSpPr>
            <xdr:cNvPr id="108615" name="Check Box 71" hidden="1">
              <a:extLst>
                <a:ext uri="{63B3BB69-23CF-44E3-9099-C40C66FF867C}">
                  <a14:compatExt spid="_x0000_s108615"/>
                </a:ext>
                <a:ext uri="{FF2B5EF4-FFF2-40B4-BE49-F238E27FC236}">
                  <a16:creationId xmlns:a16="http://schemas.microsoft.com/office/drawing/2014/main" id="{00000000-0008-0000-0D00-00004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134</xdr:row>
          <xdr:rowOff>0</xdr:rowOff>
        </xdr:from>
        <xdr:to>
          <xdr:col>10</xdr:col>
          <xdr:colOff>0</xdr:colOff>
          <xdr:row>135</xdr:row>
          <xdr:rowOff>0</xdr:rowOff>
        </xdr:to>
        <xdr:sp macro="" textlink="">
          <xdr:nvSpPr>
            <xdr:cNvPr id="108616" name="Check Box 72" hidden="1">
              <a:extLst>
                <a:ext uri="{63B3BB69-23CF-44E3-9099-C40C66FF867C}">
                  <a14:compatExt spid="_x0000_s108616"/>
                </a:ext>
                <a:ext uri="{FF2B5EF4-FFF2-40B4-BE49-F238E27FC236}">
                  <a16:creationId xmlns:a16="http://schemas.microsoft.com/office/drawing/2014/main" id="{00000000-0008-0000-0D00-00004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134</xdr:row>
          <xdr:rowOff>0</xdr:rowOff>
        </xdr:from>
        <xdr:to>
          <xdr:col>16</xdr:col>
          <xdr:colOff>190500</xdr:colOff>
          <xdr:row>135</xdr:row>
          <xdr:rowOff>0</xdr:rowOff>
        </xdr:to>
        <xdr:sp macro="" textlink="">
          <xdr:nvSpPr>
            <xdr:cNvPr id="108617" name="Check Box 73" hidden="1">
              <a:extLst>
                <a:ext uri="{63B3BB69-23CF-44E3-9099-C40C66FF867C}">
                  <a14:compatExt spid="_x0000_s108617"/>
                </a:ext>
                <a:ext uri="{FF2B5EF4-FFF2-40B4-BE49-F238E27FC236}">
                  <a16:creationId xmlns:a16="http://schemas.microsoft.com/office/drawing/2014/main" id="{00000000-0008-0000-0D00-00004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134</xdr:row>
          <xdr:rowOff>0</xdr:rowOff>
        </xdr:from>
        <xdr:to>
          <xdr:col>24</xdr:col>
          <xdr:colOff>0</xdr:colOff>
          <xdr:row>135</xdr:row>
          <xdr:rowOff>0</xdr:rowOff>
        </xdr:to>
        <xdr:sp macro="" textlink="">
          <xdr:nvSpPr>
            <xdr:cNvPr id="108618" name="Check Box 74" hidden="1">
              <a:extLst>
                <a:ext uri="{63B3BB69-23CF-44E3-9099-C40C66FF867C}">
                  <a14:compatExt spid="_x0000_s108618"/>
                </a:ext>
                <a:ext uri="{FF2B5EF4-FFF2-40B4-BE49-F238E27FC236}">
                  <a16:creationId xmlns:a16="http://schemas.microsoft.com/office/drawing/2014/main" id="{00000000-0008-0000-0D00-00004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135</xdr:row>
          <xdr:rowOff>0</xdr:rowOff>
        </xdr:from>
        <xdr:to>
          <xdr:col>10</xdr:col>
          <xdr:colOff>0</xdr:colOff>
          <xdr:row>136</xdr:row>
          <xdr:rowOff>0</xdr:rowOff>
        </xdr:to>
        <xdr:sp macro="" textlink="">
          <xdr:nvSpPr>
            <xdr:cNvPr id="108619" name="Check Box 75" hidden="1">
              <a:extLst>
                <a:ext uri="{63B3BB69-23CF-44E3-9099-C40C66FF867C}">
                  <a14:compatExt spid="_x0000_s108619"/>
                </a:ext>
                <a:ext uri="{FF2B5EF4-FFF2-40B4-BE49-F238E27FC236}">
                  <a16:creationId xmlns:a16="http://schemas.microsoft.com/office/drawing/2014/main" id="{00000000-0008-0000-0D00-00004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135</xdr:row>
          <xdr:rowOff>0</xdr:rowOff>
        </xdr:from>
        <xdr:to>
          <xdr:col>17</xdr:col>
          <xdr:colOff>0</xdr:colOff>
          <xdr:row>136</xdr:row>
          <xdr:rowOff>0</xdr:rowOff>
        </xdr:to>
        <xdr:sp macro="" textlink="">
          <xdr:nvSpPr>
            <xdr:cNvPr id="108620" name="Check Box 76" hidden="1">
              <a:extLst>
                <a:ext uri="{63B3BB69-23CF-44E3-9099-C40C66FF867C}">
                  <a14:compatExt spid="_x0000_s108620"/>
                </a:ext>
                <a:ext uri="{FF2B5EF4-FFF2-40B4-BE49-F238E27FC236}">
                  <a16:creationId xmlns:a16="http://schemas.microsoft.com/office/drawing/2014/main" id="{00000000-0008-0000-0D00-00004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135</xdr:row>
          <xdr:rowOff>0</xdr:rowOff>
        </xdr:from>
        <xdr:to>
          <xdr:col>24</xdr:col>
          <xdr:colOff>0</xdr:colOff>
          <xdr:row>136</xdr:row>
          <xdr:rowOff>0</xdr:rowOff>
        </xdr:to>
        <xdr:sp macro="" textlink="">
          <xdr:nvSpPr>
            <xdr:cNvPr id="108621" name="Check Box 77" hidden="1">
              <a:extLst>
                <a:ext uri="{63B3BB69-23CF-44E3-9099-C40C66FF867C}">
                  <a14:compatExt spid="_x0000_s108621"/>
                </a:ext>
                <a:ext uri="{FF2B5EF4-FFF2-40B4-BE49-F238E27FC236}">
                  <a16:creationId xmlns:a16="http://schemas.microsoft.com/office/drawing/2014/main" id="{00000000-0008-0000-0D00-00004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135</xdr:row>
          <xdr:rowOff>0</xdr:rowOff>
        </xdr:from>
        <xdr:to>
          <xdr:col>31</xdr:col>
          <xdr:colOff>0</xdr:colOff>
          <xdr:row>136</xdr:row>
          <xdr:rowOff>0</xdr:rowOff>
        </xdr:to>
        <xdr:sp macro="" textlink="">
          <xdr:nvSpPr>
            <xdr:cNvPr id="108622" name="Check Box 78" hidden="1">
              <a:extLst>
                <a:ext uri="{63B3BB69-23CF-44E3-9099-C40C66FF867C}">
                  <a14:compatExt spid="_x0000_s108622"/>
                </a:ext>
                <a:ext uri="{FF2B5EF4-FFF2-40B4-BE49-F238E27FC236}">
                  <a16:creationId xmlns:a16="http://schemas.microsoft.com/office/drawing/2014/main" id="{00000000-0008-0000-0D00-00004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142</xdr:row>
          <xdr:rowOff>0</xdr:rowOff>
        </xdr:from>
        <xdr:to>
          <xdr:col>10</xdr:col>
          <xdr:colOff>0</xdr:colOff>
          <xdr:row>143</xdr:row>
          <xdr:rowOff>0</xdr:rowOff>
        </xdr:to>
        <xdr:sp macro="" textlink="">
          <xdr:nvSpPr>
            <xdr:cNvPr id="108623" name="Check Box 79" hidden="1">
              <a:extLst>
                <a:ext uri="{63B3BB69-23CF-44E3-9099-C40C66FF867C}">
                  <a14:compatExt spid="_x0000_s108623"/>
                </a:ext>
                <a:ext uri="{FF2B5EF4-FFF2-40B4-BE49-F238E27FC236}">
                  <a16:creationId xmlns:a16="http://schemas.microsoft.com/office/drawing/2014/main" id="{00000000-0008-0000-0D00-00004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190500</xdr:colOff>
          <xdr:row>142</xdr:row>
          <xdr:rowOff>0</xdr:rowOff>
        </xdr:from>
        <xdr:to>
          <xdr:col>18</xdr:col>
          <xdr:colOff>0</xdr:colOff>
          <xdr:row>143</xdr:row>
          <xdr:rowOff>0</xdr:rowOff>
        </xdr:to>
        <xdr:sp macro="" textlink="">
          <xdr:nvSpPr>
            <xdr:cNvPr id="108624" name="Check Box 80" hidden="1">
              <a:extLst>
                <a:ext uri="{63B3BB69-23CF-44E3-9099-C40C66FF867C}">
                  <a14:compatExt spid="_x0000_s108624"/>
                </a:ext>
                <a:ext uri="{FF2B5EF4-FFF2-40B4-BE49-F238E27FC236}">
                  <a16:creationId xmlns:a16="http://schemas.microsoft.com/office/drawing/2014/main" id="{00000000-0008-0000-0D00-00005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142</xdr:row>
          <xdr:rowOff>0</xdr:rowOff>
        </xdr:from>
        <xdr:to>
          <xdr:col>25</xdr:col>
          <xdr:colOff>0</xdr:colOff>
          <xdr:row>143</xdr:row>
          <xdr:rowOff>0</xdr:rowOff>
        </xdr:to>
        <xdr:sp macro="" textlink="">
          <xdr:nvSpPr>
            <xdr:cNvPr id="108625" name="Check Box 81" hidden="1">
              <a:extLst>
                <a:ext uri="{63B3BB69-23CF-44E3-9099-C40C66FF867C}">
                  <a14:compatExt spid="_x0000_s108625"/>
                </a:ext>
                <a:ext uri="{FF2B5EF4-FFF2-40B4-BE49-F238E27FC236}">
                  <a16:creationId xmlns:a16="http://schemas.microsoft.com/office/drawing/2014/main" id="{00000000-0008-0000-0D00-00005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143</xdr:row>
          <xdr:rowOff>0</xdr:rowOff>
        </xdr:from>
        <xdr:to>
          <xdr:col>10</xdr:col>
          <xdr:colOff>0</xdr:colOff>
          <xdr:row>144</xdr:row>
          <xdr:rowOff>0</xdr:rowOff>
        </xdr:to>
        <xdr:sp macro="" textlink="">
          <xdr:nvSpPr>
            <xdr:cNvPr id="108626" name="Check Box 82" hidden="1">
              <a:extLst>
                <a:ext uri="{63B3BB69-23CF-44E3-9099-C40C66FF867C}">
                  <a14:compatExt spid="_x0000_s108626"/>
                </a:ext>
                <a:ext uri="{FF2B5EF4-FFF2-40B4-BE49-F238E27FC236}">
                  <a16:creationId xmlns:a16="http://schemas.microsoft.com/office/drawing/2014/main" id="{00000000-0008-0000-0D00-00005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143</xdr:row>
          <xdr:rowOff>0</xdr:rowOff>
        </xdr:from>
        <xdr:to>
          <xdr:col>20</xdr:col>
          <xdr:colOff>0</xdr:colOff>
          <xdr:row>144</xdr:row>
          <xdr:rowOff>0</xdr:rowOff>
        </xdr:to>
        <xdr:sp macro="" textlink="">
          <xdr:nvSpPr>
            <xdr:cNvPr id="108627" name="Check Box 83" hidden="1">
              <a:extLst>
                <a:ext uri="{63B3BB69-23CF-44E3-9099-C40C66FF867C}">
                  <a14:compatExt spid="_x0000_s108627"/>
                </a:ext>
                <a:ext uri="{FF2B5EF4-FFF2-40B4-BE49-F238E27FC236}">
                  <a16:creationId xmlns:a16="http://schemas.microsoft.com/office/drawing/2014/main" id="{00000000-0008-0000-0D00-00005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144</xdr:row>
          <xdr:rowOff>0</xdr:rowOff>
        </xdr:from>
        <xdr:to>
          <xdr:col>10</xdr:col>
          <xdr:colOff>0</xdr:colOff>
          <xdr:row>145</xdr:row>
          <xdr:rowOff>0</xdr:rowOff>
        </xdr:to>
        <xdr:sp macro="" textlink="">
          <xdr:nvSpPr>
            <xdr:cNvPr id="108628" name="Check Box 84" hidden="1">
              <a:extLst>
                <a:ext uri="{63B3BB69-23CF-44E3-9099-C40C66FF867C}">
                  <a14:compatExt spid="_x0000_s108628"/>
                </a:ext>
                <a:ext uri="{FF2B5EF4-FFF2-40B4-BE49-F238E27FC236}">
                  <a16:creationId xmlns:a16="http://schemas.microsoft.com/office/drawing/2014/main" id="{00000000-0008-0000-0D00-00005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144</xdr:row>
          <xdr:rowOff>0</xdr:rowOff>
        </xdr:from>
        <xdr:to>
          <xdr:col>16</xdr:col>
          <xdr:colOff>190500</xdr:colOff>
          <xdr:row>145</xdr:row>
          <xdr:rowOff>0</xdr:rowOff>
        </xdr:to>
        <xdr:sp macro="" textlink="">
          <xdr:nvSpPr>
            <xdr:cNvPr id="108629" name="Check Box 85" hidden="1">
              <a:extLst>
                <a:ext uri="{63B3BB69-23CF-44E3-9099-C40C66FF867C}">
                  <a14:compatExt spid="_x0000_s108629"/>
                </a:ext>
                <a:ext uri="{FF2B5EF4-FFF2-40B4-BE49-F238E27FC236}">
                  <a16:creationId xmlns:a16="http://schemas.microsoft.com/office/drawing/2014/main" id="{00000000-0008-0000-0D00-00005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144</xdr:row>
          <xdr:rowOff>0</xdr:rowOff>
        </xdr:from>
        <xdr:to>
          <xdr:col>24</xdr:col>
          <xdr:colOff>0</xdr:colOff>
          <xdr:row>145</xdr:row>
          <xdr:rowOff>0</xdr:rowOff>
        </xdr:to>
        <xdr:sp macro="" textlink="">
          <xdr:nvSpPr>
            <xdr:cNvPr id="108630" name="Check Box 86" hidden="1">
              <a:extLst>
                <a:ext uri="{63B3BB69-23CF-44E3-9099-C40C66FF867C}">
                  <a14:compatExt spid="_x0000_s108630"/>
                </a:ext>
                <a:ext uri="{FF2B5EF4-FFF2-40B4-BE49-F238E27FC236}">
                  <a16:creationId xmlns:a16="http://schemas.microsoft.com/office/drawing/2014/main" id="{00000000-0008-0000-0D00-00005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145</xdr:row>
          <xdr:rowOff>0</xdr:rowOff>
        </xdr:from>
        <xdr:to>
          <xdr:col>10</xdr:col>
          <xdr:colOff>0</xdr:colOff>
          <xdr:row>146</xdr:row>
          <xdr:rowOff>0</xdr:rowOff>
        </xdr:to>
        <xdr:sp macro="" textlink="">
          <xdr:nvSpPr>
            <xdr:cNvPr id="108631" name="Check Box 87" hidden="1">
              <a:extLst>
                <a:ext uri="{63B3BB69-23CF-44E3-9099-C40C66FF867C}">
                  <a14:compatExt spid="_x0000_s108631"/>
                </a:ext>
                <a:ext uri="{FF2B5EF4-FFF2-40B4-BE49-F238E27FC236}">
                  <a16:creationId xmlns:a16="http://schemas.microsoft.com/office/drawing/2014/main" id="{00000000-0008-0000-0D00-000057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145</xdr:row>
          <xdr:rowOff>0</xdr:rowOff>
        </xdr:from>
        <xdr:to>
          <xdr:col>16</xdr:col>
          <xdr:colOff>190500</xdr:colOff>
          <xdr:row>146</xdr:row>
          <xdr:rowOff>0</xdr:rowOff>
        </xdr:to>
        <xdr:sp macro="" textlink="">
          <xdr:nvSpPr>
            <xdr:cNvPr id="108632" name="Check Box 88" hidden="1">
              <a:extLst>
                <a:ext uri="{63B3BB69-23CF-44E3-9099-C40C66FF867C}">
                  <a14:compatExt spid="_x0000_s108632"/>
                </a:ext>
                <a:ext uri="{FF2B5EF4-FFF2-40B4-BE49-F238E27FC236}">
                  <a16:creationId xmlns:a16="http://schemas.microsoft.com/office/drawing/2014/main" id="{00000000-0008-0000-0D00-000058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145</xdr:row>
          <xdr:rowOff>0</xdr:rowOff>
        </xdr:from>
        <xdr:to>
          <xdr:col>24</xdr:col>
          <xdr:colOff>0</xdr:colOff>
          <xdr:row>146</xdr:row>
          <xdr:rowOff>0</xdr:rowOff>
        </xdr:to>
        <xdr:sp macro="" textlink="">
          <xdr:nvSpPr>
            <xdr:cNvPr id="108633" name="Check Box 89" hidden="1">
              <a:extLst>
                <a:ext uri="{63B3BB69-23CF-44E3-9099-C40C66FF867C}">
                  <a14:compatExt spid="_x0000_s108633"/>
                </a:ext>
                <a:ext uri="{FF2B5EF4-FFF2-40B4-BE49-F238E27FC236}">
                  <a16:creationId xmlns:a16="http://schemas.microsoft.com/office/drawing/2014/main" id="{00000000-0008-0000-0D00-000059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146</xdr:row>
          <xdr:rowOff>0</xdr:rowOff>
        </xdr:from>
        <xdr:to>
          <xdr:col>10</xdr:col>
          <xdr:colOff>0</xdr:colOff>
          <xdr:row>147</xdr:row>
          <xdr:rowOff>0</xdr:rowOff>
        </xdr:to>
        <xdr:sp macro="" textlink="">
          <xdr:nvSpPr>
            <xdr:cNvPr id="108634" name="Check Box 90" hidden="1">
              <a:extLst>
                <a:ext uri="{63B3BB69-23CF-44E3-9099-C40C66FF867C}">
                  <a14:compatExt spid="_x0000_s108634"/>
                </a:ext>
                <a:ext uri="{FF2B5EF4-FFF2-40B4-BE49-F238E27FC236}">
                  <a16:creationId xmlns:a16="http://schemas.microsoft.com/office/drawing/2014/main" id="{00000000-0008-0000-0D00-00005A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146</xdr:row>
          <xdr:rowOff>0</xdr:rowOff>
        </xdr:from>
        <xdr:to>
          <xdr:col>16</xdr:col>
          <xdr:colOff>190500</xdr:colOff>
          <xdr:row>147</xdr:row>
          <xdr:rowOff>0</xdr:rowOff>
        </xdr:to>
        <xdr:sp macro="" textlink="">
          <xdr:nvSpPr>
            <xdr:cNvPr id="108635" name="Check Box 91" hidden="1">
              <a:extLst>
                <a:ext uri="{63B3BB69-23CF-44E3-9099-C40C66FF867C}">
                  <a14:compatExt spid="_x0000_s108635"/>
                </a:ext>
                <a:ext uri="{FF2B5EF4-FFF2-40B4-BE49-F238E27FC236}">
                  <a16:creationId xmlns:a16="http://schemas.microsoft.com/office/drawing/2014/main" id="{00000000-0008-0000-0D00-00005B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146</xdr:row>
          <xdr:rowOff>0</xdr:rowOff>
        </xdr:from>
        <xdr:to>
          <xdr:col>24</xdr:col>
          <xdr:colOff>0</xdr:colOff>
          <xdr:row>147</xdr:row>
          <xdr:rowOff>0</xdr:rowOff>
        </xdr:to>
        <xdr:sp macro="" textlink="">
          <xdr:nvSpPr>
            <xdr:cNvPr id="108636" name="Check Box 92" hidden="1">
              <a:extLst>
                <a:ext uri="{63B3BB69-23CF-44E3-9099-C40C66FF867C}">
                  <a14:compatExt spid="_x0000_s108636"/>
                </a:ext>
                <a:ext uri="{FF2B5EF4-FFF2-40B4-BE49-F238E27FC236}">
                  <a16:creationId xmlns:a16="http://schemas.microsoft.com/office/drawing/2014/main" id="{00000000-0008-0000-0D00-00005C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147</xdr:row>
          <xdr:rowOff>0</xdr:rowOff>
        </xdr:from>
        <xdr:to>
          <xdr:col>10</xdr:col>
          <xdr:colOff>0</xdr:colOff>
          <xdr:row>148</xdr:row>
          <xdr:rowOff>0</xdr:rowOff>
        </xdr:to>
        <xdr:sp macro="" textlink="">
          <xdr:nvSpPr>
            <xdr:cNvPr id="108637" name="Check Box 93" hidden="1">
              <a:extLst>
                <a:ext uri="{63B3BB69-23CF-44E3-9099-C40C66FF867C}">
                  <a14:compatExt spid="_x0000_s108637"/>
                </a:ext>
                <a:ext uri="{FF2B5EF4-FFF2-40B4-BE49-F238E27FC236}">
                  <a16:creationId xmlns:a16="http://schemas.microsoft.com/office/drawing/2014/main" id="{00000000-0008-0000-0D00-00005D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147</xdr:row>
          <xdr:rowOff>0</xdr:rowOff>
        </xdr:from>
        <xdr:to>
          <xdr:col>17</xdr:col>
          <xdr:colOff>0</xdr:colOff>
          <xdr:row>148</xdr:row>
          <xdr:rowOff>0</xdr:rowOff>
        </xdr:to>
        <xdr:sp macro="" textlink="">
          <xdr:nvSpPr>
            <xdr:cNvPr id="108638" name="Check Box 94" hidden="1">
              <a:extLst>
                <a:ext uri="{63B3BB69-23CF-44E3-9099-C40C66FF867C}">
                  <a14:compatExt spid="_x0000_s108638"/>
                </a:ext>
                <a:ext uri="{FF2B5EF4-FFF2-40B4-BE49-F238E27FC236}">
                  <a16:creationId xmlns:a16="http://schemas.microsoft.com/office/drawing/2014/main" id="{00000000-0008-0000-0D00-00005E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190500</xdr:colOff>
          <xdr:row>147</xdr:row>
          <xdr:rowOff>0</xdr:rowOff>
        </xdr:from>
        <xdr:to>
          <xdr:col>24</xdr:col>
          <xdr:colOff>0</xdr:colOff>
          <xdr:row>148</xdr:row>
          <xdr:rowOff>0</xdr:rowOff>
        </xdr:to>
        <xdr:sp macro="" textlink="">
          <xdr:nvSpPr>
            <xdr:cNvPr id="108639" name="Check Box 95" hidden="1">
              <a:extLst>
                <a:ext uri="{63B3BB69-23CF-44E3-9099-C40C66FF867C}">
                  <a14:compatExt spid="_x0000_s108639"/>
                </a:ext>
                <a:ext uri="{FF2B5EF4-FFF2-40B4-BE49-F238E27FC236}">
                  <a16:creationId xmlns:a16="http://schemas.microsoft.com/office/drawing/2014/main" id="{00000000-0008-0000-0D00-00005F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190500</xdr:colOff>
          <xdr:row>147</xdr:row>
          <xdr:rowOff>0</xdr:rowOff>
        </xdr:from>
        <xdr:to>
          <xdr:col>31</xdr:col>
          <xdr:colOff>0</xdr:colOff>
          <xdr:row>148</xdr:row>
          <xdr:rowOff>0</xdr:rowOff>
        </xdr:to>
        <xdr:sp macro="" textlink="">
          <xdr:nvSpPr>
            <xdr:cNvPr id="108640" name="Check Box 96" hidden="1">
              <a:extLst>
                <a:ext uri="{63B3BB69-23CF-44E3-9099-C40C66FF867C}">
                  <a14:compatExt spid="_x0000_s108640"/>
                </a:ext>
                <a:ext uri="{FF2B5EF4-FFF2-40B4-BE49-F238E27FC236}">
                  <a16:creationId xmlns:a16="http://schemas.microsoft.com/office/drawing/2014/main" id="{00000000-0008-0000-0D00-000060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116</xdr:row>
          <xdr:rowOff>228600</xdr:rowOff>
        </xdr:from>
        <xdr:to>
          <xdr:col>10</xdr:col>
          <xdr:colOff>0</xdr:colOff>
          <xdr:row>118</xdr:row>
          <xdr:rowOff>0</xdr:rowOff>
        </xdr:to>
        <xdr:sp macro="" textlink="">
          <xdr:nvSpPr>
            <xdr:cNvPr id="108641" name="Check Box 97" hidden="1">
              <a:extLst>
                <a:ext uri="{63B3BB69-23CF-44E3-9099-C40C66FF867C}">
                  <a14:compatExt spid="_x0000_s108641"/>
                </a:ext>
                <a:ext uri="{FF2B5EF4-FFF2-40B4-BE49-F238E27FC236}">
                  <a16:creationId xmlns:a16="http://schemas.microsoft.com/office/drawing/2014/main" id="{00000000-0008-0000-0D00-000061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116</xdr:row>
          <xdr:rowOff>228600</xdr:rowOff>
        </xdr:from>
        <xdr:to>
          <xdr:col>15</xdr:col>
          <xdr:colOff>190500</xdr:colOff>
          <xdr:row>118</xdr:row>
          <xdr:rowOff>0</xdr:rowOff>
        </xdr:to>
        <xdr:sp macro="" textlink="">
          <xdr:nvSpPr>
            <xdr:cNvPr id="108642" name="Check Box 98" hidden="1">
              <a:extLst>
                <a:ext uri="{63B3BB69-23CF-44E3-9099-C40C66FF867C}">
                  <a14:compatExt spid="_x0000_s108642"/>
                </a:ext>
                <a:ext uri="{FF2B5EF4-FFF2-40B4-BE49-F238E27FC236}">
                  <a16:creationId xmlns:a16="http://schemas.microsoft.com/office/drawing/2014/main" id="{00000000-0008-0000-0D00-000062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128</xdr:row>
          <xdr:rowOff>228600</xdr:rowOff>
        </xdr:from>
        <xdr:to>
          <xdr:col>10</xdr:col>
          <xdr:colOff>0</xdr:colOff>
          <xdr:row>130</xdr:row>
          <xdr:rowOff>0</xdr:rowOff>
        </xdr:to>
        <xdr:sp macro="" textlink="">
          <xdr:nvSpPr>
            <xdr:cNvPr id="108643" name="Check Box 99" hidden="1">
              <a:extLst>
                <a:ext uri="{63B3BB69-23CF-44E3-9099-C40C66FF867C}">
                  <a14:compatExt spid="_x0000_s108643"/>
                </a:ext>
                <a:ext uri="{FF2B5EF4-FFF2-40B4-BE49-F238E27FC236}">
                  <a16:creationId xmlns:a16="http://schemas.microsoft.com/office/drawing/2014/main" id="{00000000-0008-0000-0D00-000063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128</xdr:row>
          <xdr:rowOff>228600</xdr:rowOff>
        </xdr:from>
        <xdr:to>
          <xdr:col>15</xdr:col>
          <xdr:colOff>190500</xdr:colOff>
          <xdr:row>130</xdr:row>
          <xdr:rowOff>0</xdr:rowOff>
        </xdr:to>
        <xdr:sp macro="" textlink="">
          <xdr:nvSpPr>
            <xdr:cNvPr id="108644" name="Check Box 100" hidden="1">
              <a:extLst>
                <a:ext uri="{63B3BB69-23CF-44E3-9099-C40C66FF867C}">
                  <a14:compatExt spid="_x0000_s108644"/>
                </a:ext>
                <a:ext uri="{FF2B5EF4-FFF2-40B4-BE49-F238E27FC236}">
                  <a16:creationId xmlns:a16="http://schemas.microsoft.com/office/drawing/2014/main" id="{00000000-0008-0000-0D00-000064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140</xdr:row>
          <xdr:rowOff>228600</xdr:rowOff>
        </xdr:from>
        <xdr:to>
          <xdr:col>10</xdr:col>
          <xdr:colOff>0</xdr:colOff>
          <xdr:row>142</xdr:row>
          <xdr:rowOff>0</xdr:rowOff>
        </xdr:to>
        <xdr:sp macro="" textlink="">
          <xdr:nvSpPr>
            <xdr:cNvPr id="108645" name="Check Box 101" hidden="1">
              <a:extLst>
                <a:ext uri="{63B3BB69-23CF-44E3-9099-C40C66FF867C}">
                  <a14:compatExt spid="_x0000_s108645"/>
                </a:ext>
                <a:ext uri="{FF2B5EF4-FFF2-40B4-BE49-F238E27FC236}">
                  <a16:creationId xmlns:a16="http://schemas.microsoft.com/office/drawing/2014/main" id="{00000000-0008-0000-0D00-000065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140</xdr:row>
          <xdr:rowOff>228600</xdr:rowOff>
        </xdr:from>
        <xdr:to>
          <xdr:col>15</xdr:col>
          <xdr:colOff>190500</xdr:colOff>
          <xdr:row>142</xdr:row>
          <xdr:rowOff>0</xdr:rowOff>
        </xdr:to>
        <xdr:sp macro="" textlink="">
          <xdr:nvSpPr>
            <xdr:cNvPr id="108646" name="Check Box 102" hidden="1">
              <a:extLst>
                <a:ext uri="{63B3BB69-23CF-44E3-9099-C40C66FF867C}">
                  <a14:compatExt spid="_x0000_s108646"/>
                </a:ext>
                <a:ext uri="{FF2B5EF4-FFF2-40B4-BE49-F238E27FC236}">
                  <a16:creationId xmlns:a16="http://schemas.microsoft.com/office/drawing/2014/main" id="{00000000-0008-0000-0D00-000066A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190500</xdr:colOff>
          <xdr:row>94</xdr:row>
          <xdr:rowOff>19050</xdr:rowOff>
        </xdr:from>
        <xdr:to>
          <xdr:col>14</xdr:col>
          <xdr:colOff>38100</xdr:colOff>
          <xdr:row>96</xdr:row>
          <xdr:rowOff>19050</xdr:rowOff>
        </xdr:to>
        <xdr:sp macro="" textlink="">
          <xdr:nvSpPr>
            <xdr:cNvPr id="166913" name="Check Box 1" hidden="1">
              <a:extLst>
                <a:ext uri="{63B3BB69-23CF-44E3-9099-C40C66FF867C}">
                  <a14:compatExt spid="_x0000_s166913"/>
                </a:ext>
                <a:ext uri="{FF2B5EF4-FFF2-40B4-BE49-F238E27FC236}">
                  <a16:creationId xmlns:a16="http://schemas.microsoft.com/office/drawing/2014/main" id="{00000000-0008-0000-0E00-000001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94</xdr:row>
          <xdr:rowOff>0</xdr:rowOff>
        </xdr:from>
        <xdr:to>
          <xdr:col>26</xdr:col>
          <xdr:colOff>57150</xdr:colOff>
          <xdr:row>96</xdr:row>
          <xdr:rowOff>19050</xdr:rowOff>
        </xdr:to>
        <xdr:sp macro="" textlink="">
          <xdr:nvSpPr>
            <xdr:cNvPr id="166914" name="Check Box 2" hidden="1">
              <a:extLst>
                <a:ext uri="{63B3BB69-23CF-44E3-9099-C40C66FF867C}">
                  <a14:compatExt spid="_x0000_s166914"/>
                </a:ext>
                <a:ext uri="{FF2B5EF4-FFF2-40B4-BE49-F238E27FC236}">
                  <a16:creationId xmlns:a16="http://schemas.microsoft.com/office/drawing/2014/main" id="{00000000-0008-0000-0E00-000002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97</xdr:row>
          <xdr:rowOff>133350</xdr:rowOff>
        </xdr:from>
        <xdr:to>
          <xdr:col>14</xdr:col>
          <xdr:colOff>19050</xdr:colOff>
          <xdr:row>100</xdr:row>
          <xdr:rowOff>0</xdr:rowOff>
        </xdr:to>
        <xdr:sp macro="" textlink="">
          <xdr:nvSpPr>
            <xdr:cNvPr id="166915" name="Check Box 3" hidden="1">
              <a:extLst>
                <a:ext uri="{63B3BB69-23CF-44E3-9099-C40C66FF867C}">
                  <a14:compatExt spid="_x0000_s166915"/>
                </a:ext>
                <a:ext uri="{FF2B5EF4-FFF2-40B4-BE49-F238E27FC236}">
                  <a16:creationId xmlns:a16="http://schemas.microsoft.com/office/drawing/2014/main" id="{00000000-0008-0000-0E00-000003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98</xdr:row>
          <xdr:rowOff>19050</xdr:rowOff>
        </xdr:from>
        <xdr:to>
          <xdr:col>26</xdr:col>
          <xdr:colOff>76200</xdr:colOff>
          <xdr:row>100</xdr:row>
          <xdr:rowOff>19050</xdr:rowOff>
        </xdr:to>
        <xdr:sp macro="" textlink="">
          <xdr:nvSpPr>
            <xdr:cNvPr id="166916" name="Check Box 4" hidden="1">
              <a:extLst>
                <a:ext uri="{63B3BB69-23CF-44E3-9099-C40C66FF867C}">
                  <a14:compatExt spid="_x0000_s166916"/>
                </a:ext>
                <a:ext uri="{FF2B5EF4-FFF2-40B4-BE49-F238E27FC236}">
                  <a16:creationId xmlns:a16="http://schemas.microsoft.com/office/drawing/2014/main" id="{00000000-0008-0000-0E00-0000048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19050</xdr:colOff>
          <xdr:row>20</xdr:row>
          <xdr:rowOff>228600</xdr:rowOff>
        </xdr:from>
        <xdr:to>
          <xdr:col>34</xdr:col>
          <xdr:colOff>114300</xdr:colOff>
          <xdr:row>22</xdr:row>
          <xdr:rowOff>9525</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F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建築主１を追加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22</xdr:row>
          <xdr:rowOff>228600</xdr:rowOff>
        </xdr:from>
        <xdr:to>
          <xdr:col>34</xdr:col>
          <xdr:colOff>114300</xdr:colOff>
          <xdr:row>24</xdr:row>
          <xdr:rowOff>9525</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F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建築主２を追加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19050</xdr:colOff>
          <xdr:row>25</xdr:row>
          <xdr:rowOff>0</xdr:rowOff>
        </xdr:from>
        <xdr:to>
          <xdr:col>34</xdr:col>
          <xdr:colOff>114300</xdr:colOff>
          <xdr:row>26</xdr:row>
          <xdr:rowOff>15875</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F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建築主３を追加</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0</xdr:col>
      <xdr:colOff>19050</xdr:colOff>
      <xdr:row>228</xdr:row>
      <xdr:rowOff>9525</xdr:rowOff>
    </xdr:from>
    <xdr:to>
      <xdr:col>5</xdr:col>
      <xdr:colOff>9525</xdr:colOff>
      <xdr:row>231</xdr:row>
      <xdr:rowOff>9525</xdr:rowOff>
    </xdr:to>
    <xdr:sp macro="" textlink="">
      <xdr:nvSpPr>
        <xdr:cNvPr id="2" name="Line 13">
          <a:extLst>
            <a:ext uri="{FF2B5EF4-FFF2-40B4-BE49-F238E27FC236}">
              <a16:creationId xmlns:a16="http://schemas.microsoft.com/office/drawing/2014/main" id="{00000000-0008-0000-0E00-000002000000}"/>
            </a:ext>
          </a:extLst>
        </xdr:cNvPr>
        <xdr:cNvSpPr>
          <a:spLocks noChangeShapeType="1"/>
        </xdr:cNvSpPr>
      </xdr:nvSpPr>
      <xdr:spPr bwMode="auto">
        <a:xfrm>
          <a:off x="19050" y="38452425"/>
          <a:ext cx="34194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36</xdr:col>
          <xdr:colOff>0</xdr:colOff>
          <xdr:row>203</xdr:row>
          <xdr:rowOff>0</xdr:rowOff>
        </xdr:from>
        <xdr:to>
          <xdr:col>42</xdr:col>
          <xdr:colOff>38100</xdr:colOff>
          <xdr:row>203</xdr:row>
          <xdr:rowOff>209550</xdr:rowOff>
        </xdr:to>
        <xdr:sp macro="" textlink="">
          <xdr:nvSpPr>
            <xdr:cNvPr id="12289" name="Drop Down 1" hidden="1">
              <a:extLst>
                <a:ext uri="{63B3BB69-23CF-44E3-9099-C40C66FF867C}">
                  <a14:compatExt spid="_x0000_s12289"/>
                </a:ext>
                <a:ext uri="{FF2B5EF4-FFF2-40B4-BE49-F238E27FC236}">
                  <a16:creationId xmlns:a16="http://schemas.microsoft.com/office/drawing/2014/main" id="{00000000-0008-0000-1000-000001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207</xdr:row>
          <xdr:rowOff>0</xdr:rowOff>
        </xdr:from>
        <xdr:to>
          <xdr:col>42</xdr:col>
          <xdr:colOff>38100</xdr:colOff>
          <xdr:row>207</xdr:row>
          <xdr:rowOff>209550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10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212</xdr:row>
          <xdr:rowOff>0</xdr:rowOff>
        </xdr:from>
        <xdr:to>
          <xdr:col>42</xdr:col>
          <xdr:colOff>38100</xdr:colOff>
          <xdr:row>213</xdr:row>
          <xdr:rowOff>0</xdr:rowOff>
        </xdr:to>
        <xdr:sp macro="" textlink="">
          <xdr:nvSpPr>
            <xdr:cNvPr id="12291" name="Drop Down 3" hidden="1">
              <a:extLst>
                <a:ext uri="{63B3BB69-23CF-44E3-9099-C40C66FF867C}">
                  <a14:compatExt spid="_x0000_s12291"/>
                </a:ext>
                <a:ext uri="{FF2B5EF4-FFF2-40B4-BE49-F238E27FC236}">
                  <a16:creationId xmlns:a16="http://schemas.microsoft.com/office/drawing/2014/main" id="{00000000-0008-0000-1000-000003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114300</xdr:colOff>
          <xdr:row>39</xdr:row>
          <xdr:rowOff>38100</xdr:rowOff>
        </xdr:from>
        <xdr:to>
          <xdr:col>36</xdr:col>
          <xdr:colOff>323850</xdr:colOff>
          <xdr:row>40</xdr:row>
          <xdr:rowOff>38100</xdr:rowOff>
        </xdr:to>
        <xdr:sp macro="" textlink="">
          <xdr:nvSpPr>
            <xdr:cNvPr id="12292" name="Drop Down 4" hidden="1">
              <a:extLst>
                <a:ext uri="{63B3BB69-23CF-44E3-9099-C40C66FF867C}">
                  <a14:compatExt spid="_x0000_s12292"/>
                </a:ext>
                <a:ext uri="{FF2B5EF4-FFF2-40B4-BE49-F238E27FC236}">
                  <a16:creationId xmlns:a16="http://schemas.microsoft.com/office/drawing/2014/main" id="{00000000-0008-0000-1000-000004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207</xdr:row>
          <xdr:rowOff>0</xdr:rowOff>
        </xdr:from>
        <xdr:to>
          <xdr:col>51</xdr:col>
          <xdr:colOff>209550</xdr:colOff>
          <xdr:row>207</xdr:row>
          <xdr:rowOff>209550</xdr:rowOff>
        </xdr:to>
        <xdr:sp macro="" textlink="">
          <xdr:nvSpPr>
            <xdr:cNvPr id="12293" name="Drop Down 5" hidden="1">
              <a:extLst>
                <a:ext uri="{63B3BB69-23CF-44E3-9099-C40C66FF867C}">
                  <a14:compatExt spid="_x0000_s12293"/>
                </a:ext>
                <a:ext uri="{FF2B5EF4-FFF2-40B4-BE49-F238E27FC236}">
                  <a16:creationId xmlns:a16="http://schemas.microsoft.com/office/drawing/2014/main" id="{00000000-0008-0000-1000-000005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206</xdr:row>
          <xdr:rowOff>0</xdr:rowOff>
        </xdr:from>
        <xdr:to>
          <xdr:col>42</xdr:col>
          <xdr:colOff>38100</xdr:colOff>
          <xdr:row>207</xdr:row>
          <xdr:rowOff>0</xdr:rowOff>
        </xdr:to>
        <xdr:sp macro="" textlink="">
          <xdr:nvSpPr>
            <xdr:cNvPr id="12294" name="Drop Down 6" hidden="1">
              <a:extLst>
                <a:ext uri="{63B3BB69-23CF-44E3-9099-C40C66FF867C}">
                  <a14:compatExt spid="_x0000_s12294"/>
                </a:ext>
                <a:ext uri="{FF2B5EF4-FFF2-40B4-BE49-F238E27FC236}">
                  <a16:creationId xmlns:a16="http://schemas.microsoft.com/office/drawing/2014/main" id="{00000000-0008-0000-1000-000006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206</xdr:row>
          <xdr:rowOff>0</xdr:rowOff>
        </xdr:from>
        <xdr:to>
          <xdr:col>51</xdr:col>
          <xdr:colOff>209550</xdr:colOff>
          <xdr:row>207</xdr:row>
          <xdr:rowOff>0</xdr:rowOff>
        </xdr:to>
        <xdr:sp macro="" textlink="">
          <xdr:nvSpPr>
            <xdr:cNvPr id="12295" name="Drop Down 7" hidden="1">
              <a:extLst>
                <a:ext uri="{63B3BB69-23CF-44E3-9099-C40C66FF867C}">
                  <a14:compatExt spid="_x0000_s12295"/>
                </a:ext>
                <a:ext uri="{FF2B5EF4-FFF2-40B4-BE49-F238E27FC236}">
                  <a16:creationId xmlns:a16="http://schemas.microsoft.com/office/drawing/2014/main" id="{00000000-0008-0000-1000-000007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211</xdr:row>
          <xdr:rowOff>0</xdr:rowOff>
        </xdr:from>
        <xdr:to>
          <xdr:col>42</xdr:col>
          <xdr:colOff>38100</xdr:colOff>
          <xdr:row>211</xdr:row>
          <xdr:rowOff>209550</xdr:rowOff>
        </xdr:to>
        <xdr:sp macro="" textlink="">
          <xdr:nvSpPr>
            <xdr:cNvPr id="12296" name="Drop Down 8" hidden="1">
              <a:extLst>
                <a:ext uri="{63B3BB69-23CF-44E3-9099-C40C66FF867C}">
                  <a14:compatExt spid="_x0000_s12296"/>
                </a:ext>
                <a:ext uri="{FF2B5EF4-FFF2-40B4-BE49-F238E27FC236}">
                  <a16:creationId xmlns:a16="http://schemas.microsoft.com/office/drawing/2014/main" id="{00000000-0008-0000-1000-000008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211</xdr:row>
          <xdr:rowOff>0</xdr:rowOff>
        </xdr:from>
        <xdr:to>
          <xdr:col>51</xdr:col>
          <xdr:colOff>209550</xdr:colOff>
          <xdr:row>211</xdr:row>
          <xdr:rowOff>209550</xdr:rowOff>
        </xdr:to>
        <xdr:sp macro="" textlink="">
          <xdr:nvSpPr>
            <xdr:cNvPr id="12297" name="Drop Down 9" hidden="1">
              <a:extLst>
                <a:ext uri="{63B3BB69-23CF-44E3-9099-C40C66FF867C}">
                  <a14:compatExt spid="_x0000_s12297"/>
                </a:ext>
                <a:ext uri="{FF2B5EF4-FFF2-40B4-BE49-F238E27FC236}">
                  <a16:creationId xmlns:a16="http://schemas.microsoft.com/office/drawing/2014/main" id="{00000000-0008-0000-1000-000009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212</xdr:row>
          <xdr:rowOff>0</xdr:rowOff>
        </xdr:from>
        <xdr:to>
          <xdr:col>51</xdr:col>
          <xdr:colOff>209550</xdr:colOff>
          <xdr:row>213</xdr:row>
          <xdr:rowOff>0</xdr:rowOff>
        </xdr:to>
        <xdr:sp macro="" textlink="">
          <xdr:nvSpPr>
            <xdr:cNvPr id="12298" name="Drop Down 10" hidden="1">
              <a:extLst>
                <a:ext uri="{63B3BB69-23CF-44E3-9099-C40C66FF867C}">
                  <a14:compatExt spid="_x0000_s12298"/>
                </a:ext>
                <a:ext uri="{FF2B5EF4-FFF2-40B4-BE49-F238E27FC236}">
                  <a16:creationId xmlns:a16="http://schemas.microsoft.com/office/drawing/2014/main" id="{00000000-0008-0000-1000-00000A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20</xdr:row>
          <xdr:rowOff>190500</xdr:rowOff>
        </xdr:from>
        <xdr:to>
          <xdr:col>35</xdr:col>
          <xdr:colOff>114300</xdr:colOff>
          <xdr:row>22</xdr:row>
          <xdr:rowOff>31750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10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建築主１を追加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22</xdr:row>
          <xdr:rowOff>190500</xdr:rowOff>
        </xdr:from>
        <xdr:to>
          <xdr:col>35</xdr:col>
          <xdr:colOff>114300</xdr:colOff>
          <xdr:row>24</xdr:row>
          <xdr:rowOff>31750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10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建築主２を追加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24</xdr:row>
          <xdr:rowOff>190500</xdr:rowOff>
        </xdr:from>
        <xdr:to>
          <xdr:col>35</xdr:col>
          <xdr:colOff>114300</xdr:colOff>
          <xdr:row>26</xdr:row>
          <xdr:rowOff>19050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1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建築主３を追加</a:t>
              </a:r>
            </a:p>
          </xdr:txBody>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0</xdr:col>
      <xdr:colOff>0</xdr:colOff>
      <xdr:row>230</xdr:row>
      <xdr:rowOff>0</xdr:rowOff>
    </xdr:from>
    <xdr:to>
      <xdr:col>0</xdr:col>
      <xdr:colOff>0</xdr:colOff>
      <xdr:row>230</xdr:row>
      <xdr:rowOff>0</xdr:rowOff>
    </xdr:to>
    <xdr:sp macro="" textlink="">
      <xdr:nvSpPr>
        <xdr:cNvPr id="2" name="Line 1">
          <a:extLst>
            <a:ext uri="{FF2B5EF4-FFF2-40B4-BE49-F238E27FC236}">
              <a16:creationId xmlns:a16="http://schemas.microsoft.com/office/drawing/2014/main" id="{00000000-0008-0000-0F00-000002000000}"/>
            </a:ext>
          </a:extLst>
        </xdr:cNvPr>
        <xdr:cNvSpPr>
          <a:spLocks noChangeShapeType="1"/>
        </xdr:cNvSpPr>
      </xdr:nvSpPr>
      <xdr:spPr bwMode="auto">
        <a:xfrm>
          <a:off x="0" y="3945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19050</xdr:colOff>
      <xdr:row>232</xdr:row>
      <xdr:rowOff>9525</xdr:rowOff>
    </xdr:from>
    <xdr:to>
      <xdr:col>5</xdr:col>
      <xdr:colOff>9525</xdr:colOff>
      <xdr:row>235</xdr:row>
      <xdr:rowOff>9525</xdr:rowOff>
    </xdr:to>
    <xdr:sp macro="" textlink="">
      <xdr:nvSpPr>
        <xdr:cNvPr id="3" name="Line 11">
          <a:extLst>
            <a:ext uri="{FF2B5EF4-FFF2-40B4-BE49-F238E27FC236}">
              <a16:creationId xmlns:a16="http://schemas.microsoft.com/office/drawing/2014/main" id="{00000000-0008-0000-0F00-000003000000}"/>
            </a:ext>
          </a:extLst>
        </xdr:cNvPr>
        <xdr:cNvSpPr>
          <a:spLocks noChangeShapeType="1"/>
        </xdr:cNvSpPr>
      </xdr:nvSpPr>
      <xdr:spPr bwMode="auto">
        <a:xfrm>
          <a:off x="19050" y="39804975"/>
          <a:ext cx="34194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35</xdr:col>
          <xdr:colOff>209550</xdr:colOff>
          <xdr:row>206</xdr:row>
          <xdr:rowOff>0</xdr:rowOff>
        </xdr:from>
        <xdr:to>
          <xdr:col>42</xdr:col>
          <xdr:colOff>133350</xdr:colOff>
          <xdr:row>206</xdr:row>
          <xdr:rowOff>228600</xdr:rowOff>
        </xdr:to>
        <xdr:sp macro="" textlink="">
          <xdr:nvSpPr>
            <xdr:cNvPr id="14337" name="Drop Down 1" hidden="1">
              <a:extLst>
                <a:ext uri="{63B3BB69-23CF-44E3-9099-C40C66FF867C}">
                  <a14:compatExt spid="_x0000_s14337"/>
                </a:ext>
                <a:ext uri="{FF2B5EF4-FFF2-40B4-BE49-F238E27FC236}">
                  <a16:creationId xmlns:a16="http://schemas.microsoft.com/office/drawing/2014/main" id="{00000000-0008-0000-1100-000001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209550</xdr:colOff>
          <xdr:row>211</xdr:row>
          <xdr:rowOff>209550</xdr:rowOff>
        </xdr:from>
        <xdr:to>
          <xdr:col>42</xdr:col>
          <xdr:colOff>133350</xdr:colOff>
          <xdr:row>212</xdr:row>
          <xdr:rowOff>209550</xdr:rowOff>
        </xdr:to>
        <xdr:sp macro="" textlink="">
          <xdr:nvSpPr>
            <xdr:cNvPr id="14338" name="Drop Down 2" hidden="1">
              <a:extLst>
                <a:ext uri="{63B3BB69-23CF-44E3-9099-C40C66FF867C}">
                  <a14:compatExt spid="_x0000_s14338"/>
                </a:ext>
                <a:ext uri="{FF2B5EF4-FFF2-40B4-BE49-F238E27FC236}">
                  <a16:creationId xmlns:a16="http://schemas.microsoft.com/office/drawing/2014/main" id="{00000000-0008-0000-1100-000002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209550</xdr:colOff>
          <xdr:row>205</xdr:row>
          <xdr:rowOff>19050</xdr:rowOff>
        </xdr:from>
        <xdr:to>
          <xdr:col>42</xdr:col>
          <xdr:colOff>133350</xdr:colOff>
          <xdr:row>206</xdr:row>
          <xdr:rowOff>0</xdr:rowOff>
        </xdr:to>
        <xdr:sp macro="" textlink="">
          <xdr:nvSpPr>
            <xdr:cNvPr id="14339" name="Drop Down 3" hidden="1">
              <a:extLst>
                <a:ext uri="{63B3BB69-23CF-44E3-9099-C40C66FF867C}">
                  <a14:compatExt spid="_x0000_s14339"/>
                </a:ext>
                <a:ext uri="{FF2B5EF4-FFF2-40B4-BE49-F238E27FC236}">
                  <a16:creationId xmlns:a16="http://schemas.microsoft.com/office/drawing/2014/main" id="{00000000-0008-0000-1100-000003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209550</xdr:colOff>
          <xdr:row>211</xdr:row>
          <xdr:rowOff>0</xdr:rowOff>
        </xdr:from>
        <xdr:to>
          <xdr:col>42</xdr:col>
          <xdr:colOff>133350</xdr:colOff>
          <xdr:row>211</xdr:row>
          <xdr:rowOff>209550</xdr:rowOff>
        </xdr:to>
        <xdr:sp macro="" textlink="">
          <xdr:nvSpPr>
            <xdr:cNvPr id="14340" name="Drop Down 4" hidden="1">
              <a:extLst>
                <a:ext uri="{63B3BB69-23CF-44E3-9099-C40C66FF867C}">
                  <a14:compatExt spid="_x0000_s14340"/>
                </a:ext>
                <a:ext uri="{FF2B5EF4-FFF2-40B4-BE49-F238E27FC236}">
                  <a16:creationId xmlns:a16="http://schemas.microsoft.com/office/drawing/2014/main" id="{00000000-0008-0000-1100-000004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43</xdr:row>
          <xdr:rowOff>76200</xdr:rowOff>
        </xdr:from>
        <xdr:to>
          <xdr:col>39</xdr:col>
          <xdr:colOff>114300</xdr:colOff>
          <xdr:row>44</xdr:row>
          <xdr:rowOff>76200</xdr:rowOff>
        </xdr:to>
        <xdr:sp macro="" textlink="">
          <xdr:nvSpPr>
            <xdr:cNvPr id="14341" name="Drop Down 5" hidden="1">
              <a:extLst>
                <a:ext uri="{63B3BB69-23CF-44E3-9099-C40C66FF867C}">
                  <a14:compatExt spid="_x0000_s14341"/>
                </a:ext>
                <a:ext uri="{FF2B5EF4-FFF2-40B4-BE49-F238E27FC236}">
                  <a16:creationId xmlns:a16="http://schemas.microsoft.com/office/drawing/2014/main" id="{00000000-0008-0000-1100-0000053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219</xdr:row>
          <xdr:rowOff>228600</xdr:rowOff>
        </xdr:from>
        <xdr:to>
          <xdr:col>37</xdr:col>
          <xdr:colOff>114300</xdr:colOff>
          <xdr:row>220</xdr:row>
          <xdr:rowOff>228600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11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58</xdr:col>
      <xdr:colOff>42332</xdr:colOff>
      <xdr:row>219</xdr:row>
      <xdr:rowOff>201084</xdr:rowOff>
    </xdr:from>
    <xdr:to>
      <xdr:col>67</xdr:col>
      <xdr:colOff>201083</xdr:colOff>
      <xdr:row>221</xdr:row>
      <xdr:rowOff>190501</xdr:rowOff>
    </xdr:to>
    <xdr:sp macro="" textlink="">
      <xdr:nvSpPr>
        <xdr:cNvPr id="15" name="テキスト ボックス 14">
          <a:extLst>
            <a:ext uri="{FF2B5EF4-FFF2-40B4-BE49-F238E27FC236}">
              <a16:creationId xmlns:a16="http://schemas.microsoft.com/office/drawing/2014/main" id="{00000000-0008-0000-0F00-00000F000000}"/>
            </a:ext>
          </a:extLst>
        </xdr:cNvPr>
        <xdr:cNvSpPr txBox="1"/>
      </xdr:nvSpPr>
      <xdr:spPr>
        <a:xfrm>
          <a:off x="13906499" y="50704751"/>
          <a:ext cx="2074334" cy="476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latin typeface="+mn-ea"/>
              <a:ea typeface="+mn-ea"/>
            </a:rPr>
            <a:t>←　建築物の省エネ適合判定を受けたものに限ります。</a:t>
          </a:r>
        </a:p>
      </xdr:txBody>
    </xdr:sp>
    <xdr:clientData/>
  </xdr:twoCellAnchor>
  <mc:AlternateContent xmlns:mc="http://schemas.openxmlformats.org/markup-compatibility/2006">
    <mc:Choice xmlns:a14="http://schemas.microsoft.com/office/drawing/2010/main" Requires="a14">
      <xdr:twoCellAnchor editAs="oneCell">
        <xdr:from>
          <xdr:col>30</xdr:col>
          <xdr:colOff>19050</xdr:colOff>
          <xdr:row>23</xdr:row>
          <xdr:rowOff>190500</xdr:rowOff>
        </xdr:from>
        <xdr:to>
          <xdr:col>35</xdr:col>
          <xdr:colOff>152400</xdr:colOff>
          <xdr:row>25</xdr:row>
          <xdr:rowOff>19050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11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建築主１を追加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25</xdr:row>
          <xdr:rowOff>190500</xdr:rowOff>
        </xdr:from>
        <xdr:to>
          <xdr:col>35</xdr:col>
          <xdr:colOff>152400</xdr:colOff>
          <xdr:row>27</xdr:row>
          <xdr:rowOff>19050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11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建築主２を追加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19050</xdr:colOff>
          <xdr:row>27</xdr:row>
          <xdr:rowOff>190500</xdr:rowOff>
        </xdr:from>
        <xdr:to>
          <xdr:col>35</xdr:col>
          <xdr:colOff>152400</xdr:colOff>
          <xdr:row>29</xdr:row>
          <xdr:rowOff>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11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建築主３を追加</a:t>
              </a:r>
            </a:p>
          </xdr:txBody>
        </xdr:sp>
        <xdr:clientData/>
      </xdr:twoCellAnchor>
    </mc:Choice>
    <mc:Fallback/>
  </mc:AlternateContent>
</xdr:wsDr>
</file>

<file path=xl/drawings/drawing14.xml><?xml version="1.0" encoding="utf-8"?>
<xdr:wsDr xmlns:xdr="http://schemas.openxmlformats.org/drawingml/2006/spreadsheetDrawing" xmlns:a="http://schemas.openxmlformats.org/drawingml/2006/main">
  <xdr:oneCellAnchor>
    <xdr:from>
      <xdr:col>13</xdr:col>
      <xdr:colOff>114300</xdr:colOff>
      <xdr:row>2</xdr:row>
      <xdr:rowOff>171451</xdr:rowOff>
    </xdr:from>
    <xdr:ext cx="1876496" cy="381000"/>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11353800" y="533401"/>
          <a:ext cx="1876496" cy="381000"/>
        </a:xfrm>
        <a:prstGeom prst="roundRect">
          <a:avLst>
            <a:gd name="adj" fmla="val 38524"/>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none" rtlCol="0" anchor="t">
          <a:noAutofit/>
        </a:bodyPr>
        <a:lstStyle/>
        <a:p>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行目から入力してください。</a:t>
          </a:r>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4</xdr:col>
      <xdr:colOff>66675</xdr:colOff>
      <xdr:row>1</xdr:row>
      <xdr:rowOff>47625</xdr:rowOff>
    </xdr:from>
    <xdr:ext cx="1876496" cy="381000"/>
    <xdr:sp macro="" textlink="">
      <xdr:nvSpPr>
        <xdr:cNvPr id="2" name="テキスト ボックス 1">
          <a:extLst>
            <a:ext uri="{FF2B5EF4-FFF2-40B4-BE49-F238E27FC236}">
              <a16:creationId xmlns:a16="http://schemas.microsoft.com/office/drawing/2014/main" id="{00000000-0008-0000-3900-000002000000}"/>
            </a:ext>
          </a:extLst>
        </xdr:cNvPr>
        <xdr:cNvSpPr txBox="1"/>
      </xdr:nvSpPr>
      <xdr:spPr>
        <a:xfrm>
          <a:off x="2876550" y="228600"/>
          <a:ext cx="1876496" cy="381000"/>
        </a:xfrm>
        <a:prstGeom prst="roundRect">
          <a:avLst>
            <a:gd name="adj" fmla="val 38524"/>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none" rtlCol="0" anchor="t">
          <a:noAutofit/>
        </a:bodyPr>
        <a:lstStyle/>
        <a:p>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行目から入力してください。</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9</xdr:col>
      <xdr:colOff>104775</xdr:colOff>
      <xdr:row>1</xdr:row>
      <xdr:rowOff>76200</xdr:rowOff>
    </xdr:from>
    <xdr:ext cx="1876496" cy="381000"/>
    <xdr:sp macro="" textlink="">
      <xdr:nvSpPr>
        <xdr:cNvPr id="2" name="テキスト ボックス 1">
          <a:extLst>
            <a:ext uri="{FF2B5EF4-FFF2-40B4-BE49-F238E27FC236}">
              <a16:creationId xmlns:a16="http://schemas.microsoft.com/office/drawing/2014/main" id="{00000000-0008-0000-3A00-000002000000}"/>
            </a:ext>
          </a:extLst>
        </xdr:cNvPr>
        <xdr:cNvSpPr txBox="1"/>
      </xdr:nvSpPr>
      <xdr:spPr>
        <a:xfrm>
          <a:off x="10601325" y="257175"/>
          <a:ext cx="1876496" cy="381000"/>
        </a:xfrm>
        <a:prstGeom prst="roundRect">
          <a:avLst>
            <a:gd name="adj" fmla="val 38524"/>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none" rtlCol="0" anchor="t">
          <a:noAutofit/>
        </a:bodyPr>
        <a:lstStyle/>
        <a:p>
          <a:r>
            <a:rPr kumimoji="1" lang="en-US" altLang="ja-JP" sz="1100" b="1">
              <a:latin typeface="Meiryo UI" panose="020B0604030504040204" pitchFamily="50" charset="-128"/>
              <a:ea typeface="Meiryo UI" panose="020B0604030504040204" pitchFamily="50" charset="-128"/>
              <a:cs typeface="Meiryo UI" panose="020B0604030504040204" pitchFamily="50" charset="-128"/>
            </a:rPr>
            <a:t>2</a:t>
          </a:r>
          <a:r>
            <a:rPr kumimoji="1" lang="ja-JP" altLang="en-US" sz="1100" b="1">
              <a:latin typeface="Meiryo UI" panose="020B0604030504040204" pitchFamily="50" charset="-128"/>
              <a:ea typeface="Meiryo UI" panose="020B0604030504040204" pitchFamily="50" charset="-128"/>
              <a:cs typeface="Meiryo UI" panose="020B0604030504040204" pitchFamily="50" charset="-128"/>
            </a:rPr>
            <a:t>行目から入力してください。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e-hyoka.co.jp/"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5.xml"/><Relationship Id="rId21" Type="http://schemas.openxmlformats.org/officeDocument/2006/relationships/ctrlProp" Target="../ctrlProps/ctrlProp19.xml"/><Relationship Id="rId42" Type="http://schemas.openxmlformats.org/officeDocument/2006/relationships/ctrlProp" Target="../ctrlProps/ctrlProp40.xml"/><Relationship Id="rId63" Type="http://schemas.openxmlformats.org/officeDocument/2006/relationships/ctrlProp" Target="../ctrlProps/ctrlProp61.xml"/><Relationship Id="rId84" Type="http://schemas.openxmlformats.org/officeDocument/2006/relationships/ctrlProp" Target="../ctrlProps/ctrlProp82.xml"/><Relationship Id="rId138" Type="http://schemas.openxmlformats.org/officeDocument/2006/relationships/ctrlProp" Target="../ctrlProps/ctrlProp136.xml"/><Relationship Id="rId159" Type="http://schemas.openxmlformats.org/officeDocument/2006/relationships/ctrlProp" Target="../ctrlProps/ctrlProp157.xml"/><Relationship Id="rId170" Type="http://schemas.openxmlformats.org/officeDocument/2006/relationships/ctrlProp" Target="../ctrlProps/ctrlProp168.xml"/><Relationship Id="rId191" Type="http://schemas.openxmlformats.org/officeDocument/2006/relationships/ctrlProp" Target="../ctrlProps/ctrlProp189.xml"/><Relationship Id="rId107" Type="http://schemas.openxmlformats.org/officeDocument/2006/relationships/ctrlProp" Target="../ctrlProps/ctrlProp105.xml"/><Relationship Id="rId11" Type="http://schemas.openxmlformats.org/officeDocument/2006/relationships/ctrlProp" Target="../ctrlProps/ctrlProp9.xml"/><Relationship Id="rId32" Type="http://schemas.openxmlformats.org/officeDocument/2006/relationships/ctrlProp" Target="../ctrlProps/ctrlProp30.xml"/><Relationship Id="rId53" Type="http://schemas.openxmlformats.org/officeDocument/2006/relationships/ctrlProp" Target="../ctrlProps/ctrlProp51.xml"/><Relationship Id="rId74" Type="http://schemas.openxmlformats.org/officeDocument/2006/relationships/ctrlProp" Target="../ctrlProps/ctrlProp72.xml"/><Relationship Id="rId128" Type="http://schemas.openxmlformats.org/officeDocument/2006/relationships/ctrlProp" Target="../ctrlProps/ctrlProp126.xml"/><Relationship Id="rId149" Type="http://schemas.openxmlformats.org/officeDocument/2006/relationships/ctrlProp" Target="../ctrlProps/ctrlProp147.xml"/><Relationship Id="rId5" Type="http://schemas.openxmlformats.org/officeDocument/2006/relationships/ctrlProp" Target="../ctrlProps/ctrlProp3.xml"/><Relationship Id="rId95" Type="http://schemas.openxmlformats.org/officeDocument/2006/relationships/ctrlProp" Target="../ctrlProps/ctrlProp93.xml"/><Relationship Id="rId160" Type="http://schemas.openxmlformats.org/officeDocument/2006/relationships/ctrlProp" Target="../ctrlProps/ctrlProp158.xml"/><Relationship Id="rId181" Type="http://schemas.openxmlformats.org/officeDocument/2006/relationships/ctrlProp" Target="../ctrlProps/ctrlProp179.xml"/><Relationship Id="rId22" Type="http://schemas.openxmlformats.org/officeDocument/2006/relationships/ctrlProp" Target="../ctrlProps/ctrlProp20.xml"/><Relationship Id="rId43" Type="http://schemas.openxmlformats.org/officeDocument/2006/relationships/ctrlProp" Target="../ctrlProps/ctrlProp41.xml"/><Relationship Id="rId64" Type="http://schemas.openxmlformats.org/officeDocument/2006/relationships/ctrlProp" Target="../ctrlProps/ctrlProp62.xml"/><Relationship Id="rId118" Type="http://schemas.openxmlformats.org/officeDocument/2006/relationships/ctrlProp" Target="../ctrlProps/ctrlProp116.xml"/><Relationship Id="rId139" Type="http://schemas.openxmlformats.org/officeDocument/2006/relationships/ctrlProp" Target="../ctrlProps/ctrlProp137.xml"/><Relationship Id="rId85" Type="http://schemas.openxmlformats.org/officeDocument/2006/relationships/ctrlProp" Target="../ctrlProps/ctrlProp83.xml"/><Relationship Id="rId150" Type="http://schemas.openxmlformats.org/officeDocument/2006/relationships/ctrlProp" Target="../ctrlProps/ctrlProp148.xml"/><Relationship Id="rId171" Type="http://schemas.openxmlformats.org/officeDocument/2006/relationships/ctrlProp" Target="../ctrlProps/ctrlProp169.xml"/><Relationship Id="rId192" Type="http://schemas.openxmlformats.org/officeDocument/2006/relationships/ctrlProp" Target="../ctrlProps/ctrlProp190.xml"/><Relationship Id="rId12" Type="http://schemas.openxmlformats.org/officeDocument/2006/relationships/ctrlProp" Target="../ctrlProps/ctrlProp10.xml"/><Relationship Id="rId33" Type="http://schemas.openxmlformats.org/officeDocument/2006/relationships/ctrlProp" Target="../ctrlProps/ctrlProp31.xml"/><Relationship Id="rId108" Type="http://schemas.openxmlformats.org/officeDocument/2006/relationships/ctrlProp" Target="../ctrlProps/ctrlProp106.xml"/><Relationship Id="rId129" Type="http://schemas.openxmlformats.org/officeDocument/2006/relationships/ctrlProp" Target="../ctrlProps/ctrlProp127.xml"/><Relationship Id="rId54" Type="http://schemas.openxmlformats.org/officeDocument/2006/relationships/ctrlProp" Target="../ctrlProps/ctrlProp52.xml"/><Relationship Id="rId75" Type="http://schemas.openxmlformats.org/officeDocument/2006/relationships/ctrlProp" Target="../ctrlProps/ctrlProp73.xml"/><Relationship Id="rId96" Type="http://schemas.openxmlformats.org/officeDocument/2006/relationships/ctrlProp" Target="../ctrlProps/ctrlProp94.xml"/><Relationship Id="rId140" Type="http://schemas.openxmlformats.org/officeDocument/2006/relationships/ctrlProp" Target="../ctrlProps/ctrlProp138.xml"/><Relationship Id="rId161" Type="http://schemas.openxmlformats.org/officeDocument/2006/relationships/ctrlProp" Target="../ctrlProps/ctrlProp159.xml"/><Relationship Id="rId182" Type="http://schemas.openxmlformats.org/officeDocument/2006/relationships/ctrlProp" Target="../ctrlProps/ctrlProp180.xml"/><Relationship Id="rId6" Type="http://schemas.openxmlformats.org/officeDocument/2006/relationships/ctrlProp" Target="../ctrlProps/ctrlProp4.xml"/><Relationship Id="rId23" Type="http://schemas.openxmlformats.org/officeDocument/2006/relationships/ctrlProp" Target="../ctrlProps/ctrlProp21.xml"/><Relationship Id="rId119" Type="http://schemas.openxmlformats.org/officeDocument/2006/relationships/ctrlProp" Target="../ctrlProps/ctrlProp117.xml"/><Relationship Id="rId44" Type="http://schemas.openxmlformats.org/officeDocument/2006/relationships/ctrlProp" Target="../ctrlProps/ctrlProp42.xml"/><Relationship Id="rId65" Type="http://schemas.openxmlformats.org/officeDocument/2006/relationships/ctrlProp" Target="../ctrlProps/ctrlProp63.xml"/><Relationship Id="rId86" Type="http://schemas.openxmlformats.org/officeDocument/2006/relationships/ctrlProp" Target="../ctrlProps/ctrlProp84.xml"/><Relationship Id="rId130" Type="http://schemas.openxmlformats.org/officeDocument/2006/relationships/ctrlProp" Target="../ctrlProps/ctrlProp128.xml"/><Relationship Id="rId151" Type="http://schemas.openxmlformats.org/officeDocument/2006/relationships/ctrlProp" Target="../ctrlProps/ctrlProp149.xml"/><Relationship Id="rId172" Type="http://schemas.openxmlformats.org/officeDocument/2006/relationships/ctrlProp" Target="../ctrlProps/ctrlProp170.xml"/><Relationship Id="rId193" Type="http://schemas.openxmlformats.org/officeDocument/2006/relationships/ctrlProp" Target="../ctrlProps/ctrlProp191.xml"/><Relationship Id="rId13" Type="http://schemas.openxmlformats.org/officeDocument/2006/relationships/ctrlProp" Target="../ctrlProps/ctrlProp11.xml"/><Relationship Id="rId109" Type="http://schemas.openxmlformats.org/officeDocument/2006/relationships/ctrlProp" Target="../ctrlProps/ctrlProp107.xml"/><Relationship Id="rId34" Type="http://schemas.openxmlformats.org/officeDocument/2006/relationships/ctrlProp" Target="../ctrlProps/ctrlProp32.xml"/><Relationship Id="rId55" Type="http://schemas.openxmlformats.org/officeDocument/2006/relationships/ctrlProp" Target="../ctrlProps/ctrlProp53.xml"/><Relationship Id="rId76" Type="http://schemas.openxmlformats.org/officeDocument/2006/relationships/ctrlProp" Target="../ctrlProps/ctrlProp74.xml"/><Relationship Id="rId97" Type="http://schemas.openxmlformats.org/officeDocument/2006/relationships/ctrlProp" Target="../ctrlProps/ctrlProp95.xml"/><Relationship Id="rId120" Type="http://schemas.openxmlformats.org/officeDocument/2006/relationships/ctrlProp" Target="../ctrlProps/ctrlProp118.xml"/><Relationship Id="rId141" Type="http://schemas.openxmlformats.org/officeDocument/2006/relationships/ctrlProp" Target="../ctrlProps/ctrlProp139.xml"/><Relationship Id="rId7" Type="http://schemas.openxmlformats.org/officeDocument/2006/relationships/ctrlProp" Target="../ctrlProps/ctrlProp5.xml"/><Relationship Id="rId71" Type="http://schemas.openxmlformats.org/officeDocument/2006/relationships/ctrlProp" Target="../ctrlProps/ctrlProp69.xml"/><Relationship Id="rId92" Type="http://schemas.openxmlformats.org/officeDocument/2006/relationships/ctrlProp" Target="../ctrlProps/ctrlProp90.xml"/><Relationship Id="rId162" Type="http://schemas.openxmlformats.org/officeDocument/2006/relationships/ctrlProp" Target="../ctrlProps/ctrlProp160.xml"/><Relationship Id="rId183" Type="http://schemas.openxmlformats.org/officeDocument/2006/relationships/ctrlProp" Target="../ctrlProps/ctrlProp181.xml"/><Relationship Id="rId2" Type="http://schemas.openxmlformats.org/officeDocument/2006/relationships/drawing" Target="../drawings/drawing3.xml"/><Relationship Id="rId29" Type="http://schemas.openxmlformats.org/officeDocument/2006/relationships/ctrlProp" Target="../ctrlProps/ctrlProp27.xml"/><Relationship Id="rId24" Type="http://schemas.openxmlformats.org/officeDocument/2006/relationships/ctrlProp" Target="../ctrlProps/ctrlProp22.xml"/><Relationship Id="rId40" Type="http://schemas.openxmlformats.org/officeDocument/2006/relationships/ctrlProp" Target="../ctrlProps/ctrlProp38.xml"/><Relationship Id="rId45" Type="http://schemas.openxmlformats.org/officeDocument/2006/relationships/ctrlProp" Target="../ctrlProps/ctrlProp43.xml"/><Relationship Id="rId66" Type="http://schemas.openxmlformats.org/officeDocument/2006/relationships/ctrlProp" Target="../ctrlProps/ctrlProp64.xml"/><Relationship Id="rId87" Type="http://schemas.openxmlformats.org/officeDocument/2006/relationships/ctrlProp" Target="../ctrlProps/ctrlProp85.xml"/><Relationship Id="rId110" Type="http://schemas.openxmlformats.org/officeDocument/2006/relationships/ctrlProp" Target="../ctrlProps/ctrlProp108.xml"/><Relationship Id="rId115" Type="http://schemas.openxmlformats.org/officeDocument/2006/relationships/ctrlProp" Target="../ctrlProps/ctrlProp113.xml"/><Relationship Id="rId131" Type="http://schemas.openxmlformats.org/officeDocument/2006/relationships/ctrlProp" Target="../ctrlProps/ctrlProp129.xml"/><Relationship Id="rId136" Type="http://schemas.openxmlformats.org/officeDocument/2006/relationships/ctrlProp" Target="../ctrlProps/ctrlProp134.xml"/><Relationship Id="rId157" Type="http://schemas.openxmlformats.org/officeDocument/2006/relationships/ctrlProp" Target="../ctrlProps/ctrlProp155.xml"/><Relationship Id="rId178" Type="http://schemas.openxmlformats.org/officeDocument/2006/relationships/ctrlProp" Target="../ctrlProps/ctrlProp176.xml"/><Relationship Id="rId61" Type="http://schemas.openxmlformats.org/officeDocument/2006/relationships/ctrlProp" Target="../ctrlProps/ctrlProp59.xml"/><Relationship Id="rId82" Type="http://schemas.openxmlformats.org/officeDocument/2006/relationships/ctrlProp" Target="../ctrlProps/ctrlProp80.xml"/><Relationship Id="rId152" Type="http://schemas.openxmlformats.org/officeDocument/2006/relationships/ctrlProp" Target="../ctrlProps/ctrlProp150.xml"/><Relationship Id="rId173" Type="http://schemas.openxmlformats.org/officeDocument/2006/relationships/ctrlProp" Target="../ctrlProps/ctrlProp171.xml"/><Relationship Id="rId194" Type="http://schemas.openxmlformats.org/officeDocument/2006/relationships/ctrlProp" Target="../ctrlProps/ctrlProp192.xml"/><Relationship Id="rId19" Type="http://schemas.openxmlformats.org/officeDocument/2006/relationships/ctrlProp" Target="../ctrlProps/ctrlProp17.xml"/><Relationship Id="rId14" Type="http://schemas.openxmlformats.org/officeDocument/2006/relationships/ctrlProp" Target="../ctrlProps/ctrlProp12.xml"/><Relationship Id="rId30" Type="http://schemas.openxmlformats.org/officeDocument/2006/relationships/ctrlProp" Target="../ctrlProps/ctrlProp28.xml"/><Relationship Id="rId35" Type="http://schemas.openxmlformats.org/officeDocument/2006/relationships/ctrlProp" Target="../ctrlProps/ctrlProp33.xml"/><Relationship Id="rId56" Type="http://schemas.openxmlformats.org/officeDocument/2006/relationships/ctrlProp" Target="../ctrlProps/ctrlProp54.xml"/><Relationship Id="rId77" Type="http://schemas.openxmlformats.org/officeDocument/2006/relationships/ctrlProp" Target="../ctrlProps/ctrlProp75.xml"/><Relationship Id="rId100" Type="http://schemas.openxmlformats.org/officeDocument/2006/relationships/ctrlProp" Target="../ctrlProps/ctrlProp98.xml"/><Relationship Id="rId105" Type="http://schemas.openxmlformats.org/officeDocument/2006/relationships/ctrlProp" Target="../ctrlProps/ctrlProp103.xml"/><Relationship Id="rId126" Type="http://schemas.openxmlformats.org/officeDocument/2006/relationships/ctrlProp" Target="../ctrlProps/ctrlProp124.xml"/><Relationship Id="rId147" Type="http://schemas.openxmlformats.org/officeDocument/2006/relationships/ctrlProp" Target="../ctrlProps/ctrlProp145.xml"/><Relationship Id="rId168" Type="http://schemas.openxmlformats.org/officeDocument/2006/relationships/ctrlProp" Target="../ctrlProps/ctrlProp166.xml"/><Relationship Id="rId8" Type="http://schemas.openxmlformats.org/officeDocument/2006/relationships/ctrlProp" Target="../ctrlProps/ctrlProp6.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98" Type="http://schemas.openxmlformats.org/officeDocument/2006/relationships/ctrlProp" Target="../ctrlProps/ctrlProp96.xml"/><Relationship Id="rId121" Type="http://schemas.openxmlformats.org/officeDocument/2006/relationships/ctrlProp" Target="../ctrlProps/ctrlProp119.xml"/><Relationship Id="rId142" Type="http://schemas.openxmlformats.org/officeDocument/2006/relationships/ctrlProp" Target="../ctrlProps/ctrlProp140.xml"/><Relationship Id="rId163" Type="http://schemas.openxmlformats.org/officeDocument/2006/relationships/ctrlProp" Target="../ctrlProps/ctrlProp161.xml"/><Relationship Id="rId184" Type="http://schemas.openxmlformats.org/officeDocument/2006/relationships/ctrlProp" Target="../ctrlProps/ctrlProp182.xml"/><Relationship Id="rId189" Type="http://schemas.openxmlformats.org/officeDocument/2006/relationships/ctrlProp" Target="../ctrlProps/ctrlProp187.xml"/><Relationship Id="rId3" Type="http://schemas.openxmlformats.org/officeDocument/2006/relationships/vmlDrawing" Target="../drawings/vmlDrawing2.vml"/><Relationship Id="rId25" Type="http://schemas.openxmlformats.org/officeDocument/2006/relationships/ctrlProp" Target="../ctrlProps/ctrlProp23.xml"/><Relationship Id="rId46" Type="http://schemas.openxmlformats.org/officeDocument/2006/relationships/ctrlProp" Target="../ctrlProps/ctrlProp44.xml"/><Relationship Id="rId67" Type="http://schemas.openxmlformats.org/officeDocument/2006/relationships/ctrlProp" Target="../ctrlProps/ctrlProp65.xml"/><Relationship Id="rId116" Type="http://schemas.openxmlformats.org/officeDocument/2006/relationships/ctrlProp" Target="../ctrlProps/ctrlProp114.xml"/><Relationship Id="rId137" Type="http://schemas.openxmlformats.org/officeDocument/2006/relationships/ctrlProp" Target="../ctrlProps/ctrlProp135.xml"/><Relationship Id="rId158" Type="http://schemas.openxmlformats.org/officeDocument/2006/relationships/ctrlProp" Target="../ctrlProps/ctrlProp156.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88" Type="http://schemas.openxmlformats.org/officeDocument/2006/relationships/ctrlProp" Target="../ctrlProps/ctrlProp86.xml"/><Relationship Id="rId111" Type="http://schemas.openxmlformats.org/officeDocument/2006/relationships/ctrlProp" Target="../ctrlProps/ctrlProp109.xml"/><Relationship Id="rId132" Type="http://schemas.openxmlformats.org/officeDocument/2006/relationships/ctrlProp" Target="../ctrlProps/ctrlProp130.xml"/><Relationship Id="rId153" Type="http://schemas.openxmlformats.org/officeDocument/2006/relationships/ctrlProp" Target="../ctrlProps/ctrlProp151.xml"/><Relationship Id="rId174" Type="http://schemas.openxmlformats.org/officeDocument/2006/relationships/ctrlProp" Target="../ctrlProps/ctrlProp172.xml"/><Relationship Id="rId179" Type="http://schemas.openxmlformats.org/officeDocument/2006/relationships/ctrlProp" Target="../ctrlProps/ctrlProp177.xml"/><Relationship Id="rId195" Type="http://schemas.openxmlformats.org/officeDocument/2006/relationships/ctrlProp" Target="../ctrlProps/ctrlProp193.xml"/><Relationship Id="rId190" Type="http://schemas.openxmlformats.org/officeDocument/2006/relationships/ctrlProp" Target="../ctrlProps/ctrlProp188.xml"/><Relationship Id="rId15" Type="http://schemas.openxmlformats.org/officeDocument/2006/relationships/ctrlProp" Target="../ctrlProps/ctrlProp13.xml"/><Relationship Id="rId36" Type="http://schemas.openxmlformats.org/officeDocument/2006/relationships/ctrlProp" Target="../ctrlProps/ctrlProp34.xml"/><Relationship Id="rId57" Type="http://schemas.openxmlformats.org/officeDocument/2006/relationships/ctrlProp" Target="../ctrlProps/ctrlProp55.xml"/><Relationship Id="rId106" Type="http://schemas.openxmlformats.org/officeDocument/2006/relationships/ctrlProp" Target="../ctrlProps/ctrlProp104.xml"/><Relationship Id="rId127" Type="http://schemas.openxmlformats.org/officeDocument/2006/relationships/ctrlProp" Target="../ctrlProps/ctrlProp125.xml"/><Relationship Id="rId10" Type="http://schemas.openxmlformats.org/officeDocument/2006/relationships/ctrlProp" Target="../ctrlProps/ctrlProp8.xml"/><Relationship Id="rId31" Type="http://schemas.openxmlformats.org/officeDocument/2006/relationships/ctrlProp" Target="../ctrlProps/ctrlProp29.xml"/><Relationship Id="rId52" Type="http://schemas.openxmlformats.org/officeDocument/2006/relationships/ctrlProp" Target="../ctrlProps/ctrlProp50.xml"/><Relationship Id="rId73" Type="http://schemas.openxmlformats.org/officeDocument/2006/relationships/ctrlProp" Target="../ctrlProps/ctrlProp71.xml"/><Relationship Id="rId78" Type="http://schemas.openxmlformats.org/officeDocument/2006/relationships/ctrlProp" Target="../ctrlProps/ctrlProp76.xml"/><Relationship Id="rId94" Type="http://schemas.openxmlformats.org/officeDocument/2006/relationships/ctrlProp" Target="../ctrlProps/ctrlProp92.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 Id="rId143" Type="http://schemas.openxmlformats.org/officeDocument/2006/relationships/ctrlProp" Target="../ctrlProps/ctrlProp141.xml"/><Relationship Id="rId148" Type="http://schemas.openxmlformats.org/officeDocument/2006/relationships/ctrlProp" Target="../ctrlProps/ctrlProp146.xml"/><Relationship Id="rId164" Type="http://schemas.openxmlformats.org/officeDocument/2006/relationships/ctrlProp" Target="../ctrlProps/ctrlProp162.xml"/><Relationship Id="rId169" Type="http://schemas.openxmlformats.org/officeDocument/2006/relationships/ctrlProp" Target="../ctrlProps/ctrlProp167.xml"/><Relationship Id="rId185" Type="http://schemas.openxmlformats.org/officeDocument/2006/relationships/ctrlProp" Target="../ctrlProps/ctrlProp183.xml"/><Relationship Id="rId4" Type="http://schemas.openxmlformats.org/officeDocument/2006/relationships/ctrlProp" Target="../ctrlProps/ctrlProp2.xml"/><Relationship Id="rId9" Type="http://schemas.openxmlformats.org/officeDocument/2006/relationships/ctrlProp" Target="../ctrlProps/ctrlProp7.xml"/><Relationship Id="rId180" Type="http://schemas.openxmlformats.org/officeDocument/2006/relationships/ctrlProp" Target="../ctrlProps/ctrlProp178.xml"/><Relationship Id="rId26" Type="http://schemas.openxmlformats.org/officeDocument/2006/relationships/ctrlProp" Target="../ctrlProps/ctrlProp24.xml"/><Relationship Id="rId47" Type="http://schemas.openxmlformats.org/officeDocument/2006/relationships/ctrlProp" Target="../ctrlProps/ctrlProp45.xml"/><Relationship Id="rId68" Type="http://schemas.openxmlformats.org/officeDocument/2006/relationships/ctrlProp" Target="../ctrlProps/ctrlProp66.xml"/><Relationship Id="rId89" Type="http://schemas.openxmlformats.org/officeDocument/2006/relationships/ctrlProp" Target="../ctrlProps/ctrlProp87.xml"/><Relationship Id="rId112" Type="http://schemas.openxmlformats.org/officeDocument/2006/relationships/ctrlProp" Target="../ctrlProps/ctrlProp110.xml"/><Relationship Id="rId133" Type="http://schemas.openxmlformats.org/officeDocument/2006/relationships/ctrlProp" Target="../ctrlProps/ctrlProp131.xml"/><Relationship Id="rId154" Type="http://schemas.openxmlformats.org/officeDocument/2006/relationships/ctrlProp" Target="../ctrlProps/ctrlProp152.xml"/><Relationship Id="rId175" Type="http://schemas.openxmlformats.org/officeDocument/2006/relationships/ctrlProp" Target="../ctrlProps/ctrlProp173.xml"/><Relationship Id="rId196" Type="http://schemas.openxmlformats.org/officeDocument/2006/relationships/ctrlProp" Target="../ctrlProps/ctrlProp194.xml"/><Relationship Id="rId16" Type="http://schemas.openxmlformats.org/officeDocument/2006/relationships/ctrlProp" Target="../ctrlProps/ctrlProp14.xml"/><Relationship Id="rId37" Type="http://schemas.openxmlformats.org/officeDocument/2006/relationships/ctrlProp" Target="../ctrlProps/ctrlProp35.xml"/><Relationship Id="rId58" Type="http://schemas.openxmlformats.org/officeDocument/2006/relationships/ctrlProp" Target="../ctrlProps/ctrlProp56.xml"/><Relationship Id="rId79" Type="http://schemas.openxmlformats.org/officeDocument/2006/relationships/ctrlProp" Target="../ctrlProps/ctrlProp77.xml"/><Relationship Id="rId102" Type="http://schemas.openxmlformats.org/officeDocument/2006/relationships/ctrlProp" Target="../ctrlProps/ctrlProp100.xml"/><Relationship Id="rId123" Type="http://schemas.openxmlformats.org/officeDocument/2006/relationships/ctrlProp" Target="../ctrlProps/ctrlProp121.xml"/><Relationship Id="rId144" Type="http://schemas.openxmlformats.org/officeDocument/2006/relationships/ctrlProp" Target="../ctrlProps/ctrlProp142.xml"/><Relationship Id="rId90" Type="http://schemas.openxmlformats.org/officeDocument/2006/relationships/ctrlProp" Target="../ctrlProps/ctrlProp88.xml"/><Relationship Id="rId165" Type="http://schemas.openxmlformats.org/officeDocument/2006/relationships/ctrlProp" Target="../ctrlProps/ctrlProp163.xml"/><Relationship Id="rId186" Type="http://schemas.openxmlformats.org/officeDocument/2006/relationships/ctrlProp" Target="../ctrlProps/ctrlProp184.xml"/><Relationship Id="rId27" Type="http://schemas.openxmlformats.org/officeDocument/2006/relationships/ctrlProp" Target="../ctrlProps/ctrlProp25.xml"/><Relationship Id="rId48" Type="http://schemas.openxmlformats.org/officeDocument/2006/relationships/ctrlProp" Target="../ctrlProps/ctrlProp46.xml"/><Relationship Id="rId69" Type="http://schemas.openxmlformats.org/officeDocument/2006/relationships/ctrlProp" Target="../ctrlProps/ctrlProp67.xml"/><Relationship Id="rId113" Type="http://schemas.openxmlformats.org/officeDocument/2006/relationships/ctrlProp" Target="../ctrlProps/ctrlProp111.xml"/><Relationship Id="rId134" Type="http://schemas.openxmlformats.org/officeDocument/2006/relationships/ctrlProp" Target="../ctrlProps/ctrlProp132.xml"/><Relationship Id="rId80" Type="http://schemas.openxmlformats.org/officeDocument/2006/relationships/ctrlProp" Target="../ctrlProps/ctrlProp78.xml"/><Relationship Id="rId155" Type="http://schemas.openxmlformats.org/officeDocument/2006/relationships/ctrlProp" Target="../ctrlProps/ctrlProp153.xml"/><Relationship Id="rId176" Type="http://schemas.openxmlformats.org/officeDocument/2006/relationships/ctrlProp" Target="../ctrlProps/ctrlProp174.xml"/><Relationship Id="rId197" Type="http://schemas.openxmlformats.org/officeDocument/2006/relationships/ctrlProp" Target="../ctrlProps/ctrlProp195.xml"/><Relationship Id="rId17" Type="http://schemas.openxmlformats.org/officeDocument/2006/relationships/ctrlProp" Target="../ctrlProps/ctrlProp15.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24" Type="http://schemas.openxmlformats.org/officeDocument/2006/relationships/ctrlProp" Target="../ctrlProps/ctrlProp122.xml"/><Relationship Id="rId70" Type="http://schemas.openxmlformats.org/officeDocument/2006/relationships/ctrlProp" Target="../ctrlProps/ctrlProp68.xml"/><Relationship Id="rId91" Type="http://schemas.openxmlformats.org/officeDocument/2006/relationships/ctrlProp" Target="../ctrlProps/ctrlProp89.xml"/><Relationship Id="rId145" Type="http://schemas.openxmlformats.org/officeDocument/2006/relationships/ctrlProp" Target="../ctrlProps/ctrlProp143.xml"/><Relationship Id="rId166" Type="http://schemas.openxmlformats.org/officeDocument/2006/relationships/ctrlProp" Target="../ctrlProps/ctrlProp164.xml"/><Relationship Id="rId187" Type="http://schemas.openxmlformats.org/officeDocument/2006/relationships/ctrlProp" Target="../ctrlProps/ctrlProp185.xml"/><Relationship Id="rId1" Type="http://schemas.openxmlformats.org/officeDocument/2006/relationships/printerSettings" Target="../printerSettings/printerSettings3.bin"/><Relationship Id="rId28" Type="http://schemas.openxmlformats.org/officeDocument/2006/relationships/ctrlProp" Target="../ctrlProps/ctrlProp26.xml"/><Relationship Id="rId49" Type="http://schemas.openxmlformats.org/officeDocument/2006/relationships/ctrlProp" Target="../ctrlProps/ctrlProp47.xml"/><Relationship Id="rId114" Type="http://schemas.openxmlformats.org/officeDocument/2006/relationships/ctrlProp" Target="../ctrlProps/ctrlProp112.xml"/><Relationship Id="rId60" Type="http://schemas.openxmlformats.org/officeDocument/2006/relationships/ctrlProp" Target="../ctrlProps/ctrlProp58.xml"/><Relationship Id="rId81" Type="http://schemas.openxmlformats.org/officeDocument/2006/relationships/ctrlProp" Target="../ctrlProps/ctrlProp79.xml"/><Relationship Id="rId135" Type="http://schemas.openxmlformats.org/officeDocument/2006/relationships/ctrlProp" Target="../ctrlProps/ctrlProp133.xml"/><Relationship Id="rId156" Type="http://schemas.openxmlformats.org/officeDocument/2006/relationships/ctrlProp" Target="../ctrlProps/ctrlProp154.xml"/><Relationship Id="rId177" Type="http://schemas.openxmlformats.org/officeDocument/2006/relationships/ctrlProp" Target="../ctrlProps/ctrlProp175.xml"/><Relationship Id="rId198" Type="http://schemas.openxmlformats.org/officeDocument/2006/relationships/ctrlProp" Target="../ctrlProps/ctrlProp196.xml"/><Relationship Id="rId18" Type="http://schemas.openxmlformats.org/officeDocument/2006/relationships/ctrlProp" Target="../ctrlProps/ctrlProp16.xml"/><Relationship Id="rId39" Type="http://schemas.openxmlformats.org/officeDocument/2006/relationships/ctrlProp" Target="../ctrlProps/ctrlProp37.xml"/><Relationship Id="rId50" Type="http://schemas.openxmlformats.org/officeDocument/2006/relationships/ctrlProp" Target="../ctrlProps/ctrlProp48.xml"/><Relationship Id="rId104" Type="http://schemas.openxmlformats.org/officeDocument/2006/relationships/ctrlProp" Target="../ctrlProps/ctrlProp102.xml"/><Relationship Id="rId125" Type="http://schemas.openxmlformats.org/officeDocument/2006/relationships/ctrlProp" Target="../ctrlProps/ctrlProp123.xml"/><Relationship Id="rId146" Type="http://schemas.openxmlformats.org/officeDocument/2006/relationships/ctrlProp" Target="../ctrlProps/ctrlProp144.xml"/><Relationship Id="rId167" Type="http://schemas.openxmlformats.org/officeDocument/2006/relationships/ctrlProp" Target="../ctrlProps/ctrlProp165.xml"/><Relationship Id="rId188" Type="http://schemas.openxmlformats.org/officeDocument/2006/relationships/ctrlProp" Target="../ctrlProps/ctrlProp186.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310.xml"/><Relationship Id="rId21" Type="http://schemas.openxmlformats.org/officeDocument/2006/relationships/ctrlProp" Target="../ctrlProps/ctrlProp214.xml"/><Relationship Id="rId42" Type="http://schemas.openxmlformats.org/officeDocument/2006/relationships/ctrlProp" Target="../ctrlProps/ctrlProp235.xml"/><Relationship Id="rId63" Type="http://schemas.openxmlformats.org/officeDocument/2006/relationships/ctrlProp" Target="../ctrlProps/ctrlProp256.xml"/><Relationship Id="rId84" Type="http://schemas.openxmlformats.org/officeDocument/2006/relationships/ctrlProp" Target="../ctrlProps/ctrlProp277.xml"/><Relationship Id="rId138" Type="http://schemas.openxmlformats.org/officeDocument/2006/relationships/ctrlProp" Target="../ctrlProps/ctrlProp331.xml"/><Relationship Id="rId159" Type="http://schemas.openxmlformats.org/officeDocument/2006/relationships/ctrlProp" Target="../ctrlProps/ctrlProp352.xml"/><Relationship Id="rId170" Type="http://schemas.openxmlformats.org/officeDocument/2006/relationships/ctrlProp" Target="../ctrlProps/ctrlProp363.xml"/><Relationship Id="rId191" Type="http://schemas.openxmlformats.org/officeDocument/2006/relationships/ctrlProp" Target="../ctrlProps/ctrlProp384.xml"/><Relationship Id="rId205" Type="http://schemas.openxmlformats.org/officeDocument/2006/relationships/ctrlProp" Target="../ctrlProps/ctrlProp398.xml"/><Relationship Id="rId226" Type="http://schemas.openxmlformats.org/officeDocument/2006/relationships/ctrlProp" Target="../ctrlProps/ctrlProp419.xml"/><Relationship Id="rId107" Type="http://schemas.openxmlformats.org/officeDocument/2006/relationships/ctrlProp" Target="../ctrlProps/ctrlProp300.xml"/><Relationship Id="rId11" Type="http://schemas.openxmlformats.org/officeDocument/2006/relationships/ctrlProp" Target="../ctrlProps/ctrlProp204.xml"/><Relationship Id="rId32" Type="http://schemas.openxmlformats.org/officeDocument/2006/relationships/ctrlProp" Target="../ctrlProps/ctrlProp225.xml"/><Relationship Id="rId53" Type="http://schemas.openxmlformats.org/officeDocument/2006/relationships/ctrlProp" Target="../ctrlProps/ctrlProp246.xml"/><Relationship Id="rId74" Type="http://schemas.openxmlformats.org/officeDocument/2006/relationships/ctrlProp" Target="../ctrlProps/ctrlProp267.xml"/><Relationship Id="rId128" Type="http://schemas.openxmlformats.org/officeDocument/2006/relationships/ctrlProp" Target="../ctrlProps/ctrlProp321.xml"/><Relationship Id="rId149" Type="http://schemas.openxmlformats.org/officeDocument/2006/relationships/ctrlProp" Target="../ctrlProps/ctrlProp342.xml"/><Relationship Id="rId5" Type="http://schemas.openxmlformats.org/officeDocument/2006/relationships/ctrlProp" Target="../ctrlProps/ctrlProp198.xml"/><Relationship Id="rId95" Type="http://schemas.openxmlformats.org/officeDocument/2006/relationships/ctrlProp" Target="../ctrlProps/ctrlProp288.xml"/><Relationship Id="rId160" Type="http://schemas.openxmlformats.org/officeDocument/2006/relationships/ctrlProp" Target="../ctrlProps/ctrlProp353.xml"/><Relationship Id="rId181" Type="http://schemas.openxmlformats.org/officeDocument/2006/relationships/ctrlProp" Target="../ctrlProps/ctrlProp374.xml"/><Relationship Id="rId216" Type="http://schemas.openxmlformats.org/officeDocument/2006/relationships/ctrlProp" Target="../ctrlProps/ctrlProp409.xml"/><Relationship Id="rId237" Type="http://schemas.openxmlformats.org/officeDocument/2006/relationships/ctrlProp" Target="../ctrlProps/ctrlProp430.xml"/><Relationship Id="rId22" Type="http://schemas.openxmlformats.org/officeDocument/2006/relationships/ctrlProp" Target="../ctrlProps/ctrlProp215.xml"/><Relationship Id="rId43" Type="http://schemas.openxmlformats.org/officeDocument/2006/relationships/ctrlProp" Target="../ctrlProps/ctrlProp236.xml"/><Relationship Id="rId64" Type="http://schemas.openxmlformats.org/officeDocument/2006/relationships/ctrlProp" Target="../ctrlProps/ctrlProp257.xml"/><Relationship Id="rId118" Type="http://schemas.openxmlformats.org/officeDocument/2006/relationships/ctrlProp" Target="../ctrlProps/ctrlProp311.xml"/><Relationship Id="rId139" Type="http://schemas.openxmlformats.org/officeDocument/2006/relationships/ctrlProp" Target="../ctrlProps/ctrlProp332.xml"/><Relationship Id="rId85" Type="http://schemas.openxmlformats.org/officeDocument/2006/relationships/ctrlProp" Target="../ctrlProps/ctrlProp278.xml"/><Relationship Id="rId150" Type="http://schemas.openxmlformats.org/officeDocument/2006/relationships/ctrlProp" Target="../ctrlProps/ctrlProp343.xml"/><Relationship Id="rId171" Type="http://schemas.openxmlformats.org/officeDocument/2006/relationships/ctrlProp" Target="../ctrlProps/ctrlProp364.xml"/><Relationship Id="rId192" Type="http://schemas.openxmlformats.org/officeDocument/2006/relationships/ctrlProp" Target="../ctrlProps/ctrlProp385.xml"/><Relationship Id="rId206" Type="http://schemas.openxmlformats.org/officeDocument/2006/relationships/ctrlProp" Target="../ctrlProps/ctrlProp399.xml"/><Relationship Id="rId227" Type="http://schemas.openxmlformats.org/officeDocument/2006/relationships/ctrlProp" Target="../ctrlProps/ctrlProp420.xml"/><Relationship Id="rId12" Type="http://schemas.openxmlformats.org/officeDocument/2006/relationships/ctrlProp" Target="../ctrlProps/ctrlProp205.xml"/><Relationship Id="rId33" Type="http://schemas.openxmlformats.org/officeDocument/2006/relationships/ctrlProp" Target="../ctrlProps/ctrlProp226.xml"/><Relationship Id="rId108" Type="http://schemas.openxmlformats.org/officeDocument/2006/relationships/ctrlProp" Target="../ctrlProps/ctrlProp301.xml"/><Relationship Id="rId129" Type="http://schemas.openxmlformats.org/officeDocument/2006/relationships/ctrlProp" Target="../ctrlProps/ctrlProp322.xml"/><Relationship Id="rId54" Type="http://schemas.openxmlformats.org/officeDocument/2006/relationships/ctrlProp" Target="../ctrlProps/ctrlProp247.xml"/><Relationship Id="rId75" Type="http://schemas.openxmlformats.org/officeDocument/2006/relationships/ctrlProp" Target="../ctrlProps/ctrlProp268.xml"/><Relationship Id="rId96" Type="http://schemas.openxmlformats.org/officeDocument/2006/relationships/ctrlProp" Target="../ctrlProps/ctrlProp289.xml"/><Relationship Id="rId140" Type="http://schemas.openxmlformats.org/officeDocument/2006/relationships/ctrlProp" Target="../ctrlProps/ctrlProp333.xml"/><Relationship Id="rId161" Type="http://schemas.openxmlformats.org/officeDocument/2006/relationships/ctrlProp" Target="../ctrlProps/ctrlProp354.xml"/><Relationship Id="rId182" Type="http://schemas.openxmlformats.org/officeDocument/2006/relationships/ctrlProp" Target="../ctrlProps/ctrlProp375.xml"/><Relationship Id="rId217" Type="http://schemas.openxmlformats.org/officeDocument/2006/relationships/ctrlProp" Target="../ctrlProps/ctrlProp410.xml"/><Relationship Id="rId6" Type="http://schemas.openxmlformats.org/officeDocument/2006/relationships/ctrlProp" Target="../ctrlProps/ctrlProp199.xml"/><Relationship Id="rId238" Type="http://schemas.openxmlformats.org/officeDocument/2006/relationships/ctrlProp" Target="../ctrlProps/ctrlProp431.xml"/><Relationship Id="rId23" Type="http://schemas.openxmlformats.org/officeDocument/2006/relationships/ctrlProp" Target="../ctrlProps/ctrlProp216.xml"/><Relationship Id="rId119" Type="http://schemas.openxmlformats.org/officeDocument/2006/relationships/ctrlProp" Target="../ctrlProps/ctrlProp312.xml"/><Relationship Id="rId44" Type="http://schemas.openxmlformats.org/officeDocument/2006/relationships/ctrlProp" Target="../ctrlProps/ctrlProp237.xml"/><Relationship Id="rId65" Type="http://schemas.openxmlformats.org/officeDocument/2006/relationships/ctrlProp" Target="../ctrlProps/ctrlProp258.xml"/><Relationship Id="rId86" Type="http://schemas.openxmlformats.org/officeDocument/2006/relationships/ctrlProp" Target="../ctrlProps/ctrlProp279.xml"/><Relationship Id="rId130" Type="http://schemas.openxmlformats.org/officeDocument/2006/relationships/ctrlProp" Target="../ctrlProps/ctrlProp323.xml"/><Relationship Id="rId151" Type="http://schemas.openxmlformats.org/officeDocument/2006/relationships/ctrlProp" Target="../ctrlProps/ctrlProp344.xml"/><Relationship Id="rId172" Type="http://schemas.openxmlformats.org/officeDocument/2006/relationships/ctrlProp" Target="../ctrlProps/ctrlProp365.xml"/><Relationship Id="rId193" Type="http://schemas.openxmlformats.org/officeDocument/2006/relationships/ctrlProp" Target="../ctrlProps/ctrlProp386.xml"/><Relationship Id="rId207" Type="http://schemas.openxmlformats.org/officeDocument/2006/relationships/ctrlProp" Target="../ctrlProps/ctrlProp400.xml"/><Relationship Id="rId228" Type="http://schemas.openxmlformats.org/officeDocument/2006/relationships/ctrlProp" Target="../ctrlProps/ctrlProp421.xml"/><Relationship Id="rId13" Type="http://schemas.openxmlformats.org/officeDocument/2006/relationships/ctrlProp" Target="../ctrlProps/ctrlProp206.xml"/><Relationship Id="rId109" Type="http://schemas.openxmlformats.org/officeDocument/2006/relationships/ctrlProp" Target="../ctrlProps/ctrlProp302.xml"/><Relationship Id="rId34" Type="http://schemas.openxmlformats.org/officeDocument/2006/relationships/ctrlProp" Target="../ctrlProps/ctrlProp227.xml"/><Relationship Id="rId55" Type="http://schemas.openxmlformats.org/officeDocument/2006/relationships/ctrlProp" Target="../ctrlProps/ctrlProp248.xml"/><Relationship Id="rId76" Type="http://schemas.openxmlformats.org/officeDocument/2006/relationships/ctrlProp" Target="../ctrlProps/ctrlProp269.xml"/><Relationship Id="rId97" Type="http://schemas.openxmlformats.org/officeDocument/2006/relationships/ctrlProp" Target="../ctrlProps/ctrlProp290.xml"/><Relationship Id="rId120" Type="http://schemas.openxmlformats.org/officeDocument/2006/relationships/ctrlProp" Target="../ctrlProps/ctrlProp313.xml"/><Relationship Id="rId141" Type="http://schemas.openxmlformats.org/officeDocument/2006/relationships/ctrlProp" Target="../ctrlProps/ctrlProp334.xml"/><Relationship Id="rId7" Type="http://schemas.openxmlformats.org/officeDocument/2006/relationships/ctrlProp" Target="../ctrlProps/ctrlProp200.xml"/><Relationship Id="rId162" Type="http://schemas.openxmlformats.org/officeDocument/2006/relationships/ctrlProp" Target="../ctrlProps/ctrlProp355.xml"/><Relationship Id="rId183" Type="http://schemas.openxmlformats.org/officeDocument/2006/relationships/ctrlProp" Target="../ctrlProps/ctrlProp376.xml"/><Relationship Id="rId218" Type="http://schemas.openxmlformats.org/officeDocument/2006/relationships/ctrlProp" Target="../ctrlProps/ctrlProp411.xml"/><Relationship Id="rId24" Type="http://schemas.openxmlformats.org/officeDocument/2006/relationships/ctrlProp" Target="../ctrlProps/ctrlProp217.xml"/><Relationship Id="rId45" Type="http://schemas.openxmlformats.org/officeDocument/2006/relationships/ctrlProp" Target="../ctrlProps/ctrlProp238.xml"/><Relationship Id="rId66" Type="http://schemas.openxmlformats.org/officeDocument/2006/relationships/ctrlProp" Target="../ctrlProps/ctrlProp259.xml"/><Relationship Id="rId87" Type="http://schemas.openxmlformats.org/officeDocument/2006/relationships/ctrlProp" Target="../ctrlProps/ctrlProp280.xml"/><Relationship Id="rId110" Type="http://schemas.openxmlformats.org/officeDocument/2006/relationships/ctrlProp" Target="../ctrlProps/ctrlProp303.xml"/><Relationship Id="rId131" Type="http://schemas.openxmlformats.org/officeDocument/2006/relationships/ctrlProp" Target="../ctrlProps/ctrlProp324.xml"/><Relationship Id="rId152" Type="http://schemas.openxmlformats.org/officeDocument/2006/relationships/ctrlProp" Target="../ctrlProps/ctrlProp345.xml"/><Relationship Id="rId173" Type="http://schemas.openxmlformats.org/officeDocument/2006/relationships/ctrlProp" Target="../ctrlProps/ctrlProp366.xml"/><Relationship Id="rId194" Type="http://schemas.openxmlformats.org/officeDocument/2006/relationships/ctrlProp" Target="../ctrlProps/ctrlProp387.xml"/><Relationship Id="rId208" Type="http://schemas.openxmlformats.org/officeDocument/2006/relationships/ctrlProp" Target="../ctrlProps/ctrlProp401.xml"/><Relationship Id="rId229" Type="http://schemas.openxmlformats.org/officeDocument/2006/relationships/ctrlProp" Target="../ctrlProps/ctrlProp422.xml"/><Relationship Id="rId14" Type="http://schemas.openxmlformats.org/officeDocument/2006/relationships/ctrlProp" Target="../ctrlProps/ctrlProp207.xml"/><Relationship Id="rId35" Type="http://schemas.openxmlformats.org/officeDocument/2006/relationships/ctrlProp" Target="../ctrlProps/ctrlProp228.xml"/><Relationship Id="rId56" Type="http://schemas.openxmlformats.org/officeDocument/2006/relationships/ctrlProp" Target="../ctrlProps/ctrlProp249.xml"/><Relationship Id="rId77" Type="http://schemas.openxmlformats.org/officeDocument/2006/relationships/ctrlProp" Target="../ctrlProps/ctrlProp270.xml"/><Relationship Id="rId100" Type="http://schemas.openxmlformats.org/officeDocument/2006/relationships/ctrlProp" Target="../ctrlProps/ctrlProp293.xml"/><Relationship Id="rId8" Type="http://schemas.openxmlformats.org/officeDocument/2006/relationships/ctrlProp" Target="../ctrlProps/ctrlProp201.xml"/><Relationship Id="rId98" Type="http://schemas.openxmlformats.org/officeDocument/2006/relationships/ctrlProp" Target="../ctrlProps/ctrlProp291.xml"/><Relationship Id="rId121" Type="http://schemas.openxmlformats.org/officeDocument/2006/relationships/ctrlProp" Target="../ctrlProps/ctrlProp314.xml"/><Relationship Id="rId142" Type="http://schemas.openxmlformats.org/officeDocument/2006/relationships/ctrlProp" Target="../ctrlProps/ctrlProp335.xml"/><Relationship Id="rId163" Type="http://schemas.openxmlformats.org/officeDocument/2006/relationships/ctrlProp" Target="../ctrlProps/ctrlProp356.xml"/><Relationship Id="rId184" Type="http://schemas.openxmlformats.org/officeDocument/2006/relationships/ctrlProp" Target="../ctrlProps/ctrlProp377.xml"/><Relationship Id="rId219" Type="http://schemas.openxmlformats.org/officeDocument/2006/relationships/ctrlProp" Target="../ctrlProps/ctrlProp412.xml"/><Relationship Id="rId230" Type="http://schemas.openxmlformats.org/officeDocument/2006/relationships/ctrlProp" Target="../ctrlProps/ctrlProp423.xml"/><Relationship Id="rId25" Type="http://schemas.openxmlformats.org/officeDocument/2006/relationships/ctrlProp" Target="../ctrlProps/ctrlProp218.xml"/><Relationship Id="rId46" Type="http://schemas.openxmlformats.org/officeDocument/2006/relationships/ctrlProp" Target="../ctrlProps/ctrlProp239.xml"/><Relationship Id="rId67" Type="http://schemas.openxmlformats.org/officeDocument/2006/relationships/ctrlProp" Target="../ctrlProps/ctrlProp260.xml"/><Relationship Id="rId88" Type="http://schemas.openxmlformats.org/officeDocument/2006/relationships/ctrlProp" Target="../ctrlProps/ctrlProp281.xml"/><Relationship Id="rId111" Type="http://schemas.openxmlformats.org/officeDocument/2006/relationships/ctrlProp" Target="../ctrlProps/ctrlProp304.xml"/><Relationship Id="rId132" Type="http://schemas.openxmlformats.org/officeDocument/2006/relationships/ctrlProp" Target="../ctrlProps/ctrlProp325.xml"/><Relationship Id="rId153" Type="http://schemas.openxmlformats.org/officeDocument/2006/relationships/ctrlProp" Target="../ctrlProps/ctrlProp346.xml"/><Relationship Id="rId174" Type="http://schemas.openxmlformats.org/officeDocument/2006/relationships/ctrlProp" Target="../ctrlProps/ctrlProp367.xml"/><Relationship Id="rId195" Type="http://schemas.openxmlformats.org/officeDocument/2006/relationships/ctrlProp" Target="../ctrlProps/ctrlProp388.xml"/><Relationship Id="rId209" Type="http://schemas.openxmlformats.org/officeDocument/2006/relationships/ctrlProp" Target="../ctrlProps/ctrlProp402.xml"/><Relationship Id="rId190" Type="http://schemas.openxmlformats.org/officeDocument/2006/relationships/ctrlProp" Target="../ctrlProps/ctrlProp383.xml"/><Relationship Id="rId204" Type="http://schemas.openxmlformats.org/officeDocument/2006/relationships/ctrlProp" Target="../ctrlProps/ctrlProp397.xml"/><Relationship Id="rId220" Type="http://schemas.openxmlformats.org/officeDocument/2006/relationships/ctrlProp" Target="../ctrlProps/ctrlProp413.xml"/><Relationship Id="rId225" Type="http://schemas.openxmlformats.org/officeDocument/2006/relationships/ctrlProp" Target="../ctrlProps/ctrlProp418.xml"/><Relationship Id="rId15" Type="http://schemas.openxmlformats.org/officeDocument/2006/relationships/ctrlProp" Target="../ctrlProps/ctrlProp208.xml"/><Relationship Id="rId36" Type="http://schemas.openxmlformats.org/officeDocument/2006/relationships/ctrlProp" Target="../ctrlProps/ctrlProp229.xml"/><Relationship Id="rId57" Type="http://schemas.openxmlformats.org/officeDocument/2006/relationships/ctrlProp" Target="../ctrlProps/ctrlProp250.xml"/><Relationship Id="rId106" Type="http://schemas.openxmlformats.org/officeDocument/2006/relationships/ctrlProp" Target="../ctrlProps/ctrlProp299.xml"/><Relationship Id="rId127" Type="http://schemas.openxmlformats.org/officeDocument/2006/relationships/ctrlProp" Target="../ctrlProps/ctrlProp320.xml"/><Relationship Id="rId10" Type="http://schemas.openxmlformats.org/officeDocument/2006/relationships/ctrlProp" Target="../ctrlProps/ctrlProp203.xml"/><Relationship Id="rId31" Type="http://schemas.openxmlformats.org/officeDocument/2006/relationships/ctrlProp" Target="../ctrlProps/ctrlProp224.xml"/><Relationship Id="rId52" Type="http://schemas.openxmlformats.org/officeDocument/2006/relationships/ctrlProp" Target="../ctrlProps/ctrlProp245.xml"/><Relationship Id="rId73" Type="http://schemas.openxmlformats.org/officeDocument/2006/relationships/ctrlProp" Target="../ctrlProps/ctrlProp266.xml"/><Relationship Id="rId78" Type="http://schemas.openxmlformats.org/officeDocument/2006/relationships/ctrlProp" Target="../ctrlProps/ctrlProp271.xml"/><Relationship Id="rId94" Type="http://schemas.openxmlformats.org/officeDocument/2006/relationships/ctrlProp" Target="../ctrlProps/ctrlProp287.xml"/><Relationship Id="rId99" Type="http://schemas.openxmlformats.org/officeDocument/2006/relationships/ctrlProp" Target="../ctrlProps/ctrlProp292.xml"/><Relationship Id="rId101" Type="http://schemas.openxmlformats.org/officeDocument/2006/relationships/ctrlProp" Target="../ctrlProps/ctrlProp294.xml"/><Relationship Id="rId122" Type="http://schemas.openxmlformats.org/officeDocument/2006/relationships/ctrlProp" Target="../ctrlProps/ctrlProp315.xml"/><Relationship Id="rId143" Type="http://schemas.openxmlformats.org/officeDocument/2006/relationships/ctrlProp" Target="../ctrlProps/ctrlProp336.xml"/><Relationship Id="rId148" Type="http://schemas.openxmlformats.org/officeDocument/2006/relationships/ctrlProp" Target="../ctrlProps/ctrlProp341.xml"/><Relationship Id="rId164" Type="http://schemas.openxmlformats.org/officeDocument/2006/relationships/ctrlProp" Target="../ctrlProps/ctrlProp357.xml"/><Relationship Id="rId169" Type="http://schemas.openxmlformats.org/officeDocument/2006/relationships/ctrlProp" Target="../ctrlProps/ctrlProp362.xml"/><Relationship Id="rId185" Type="http://schemas.openxmlformats.org/officeDocument/2006/relationships/ctrlProp" Target="../ctrlProps/ctrlProp378.xml"/><Relationship Id="rId4" Type="http://schemas.openxmlformats.org/officeDocument/2006/relationships/ctrlProp" Target="../ctrlProps/ctrlProp197.xml"/><Relationship Id="rId9" Type="http://schemas.openxmlformats.org/officeDocument/2006/relationships/ctrlProp" Target="../ctrlProps/ctrlProp202.xml"/><Relationship Id="rId180" Type="http://schemas.openxmlformats.org/officeDocument/2006/relationships/ctrlProp" Target="../ctrlProps/ctrlProp373.xml"/><Relationship Id="rId210" Type="http://schemas.openxmlformats.org/officeDocument/2006/relationships/ctrlProp" Target="../ctrlProps/ctrlProp403.xml"/><Relationship Id="rId215" Type="http://schemas.openxmlformats.org/officeDocument/2006/relationships/ctrlProp" Target="../ctrlProps/ctrlProp408.xml"/><Relationship Id="rId236" Type="http://schemas.openxmlformats.org/officeDocument/2006/relationships/ctrlProp" Target="../ctrlProps/ctrlProp429.xml"/><Relationship Id="rId26" Type="http://schemas.openxmlformats.org/officeDocument/2006/relationships/ctrlProp" Target="../ctrlProps/ctrlProp219.xml"/><Relationship Id="rId231" Type="http://schemas.openxmlformats.org/officeDocument/2006/relationships/ctrlProp" Target="../ctrlProps/ctrlProp424.xml"/><Relationship Id="rId47" Type="http://schemas.openxmlformats.org/officeDocument/2006/relationships/ctrlProp" Target="../ctrlProps/ctrlProp240.xml"/><Relationship Id="rId68" Type="http://schemas.openxmlformats.org/officeDocument/2006/relationships/ctrlProp" Target="../ctrlProps/ctrlProp261.xml"/><Relationship Id="rId89" Type="http://schemas.openxmlformats.org/officeDocument/2006/relationships/ctrlProp" Target="../ctrlProps/ctrlProp282.xml"/><Relationship Id="rId112" Type="http://schemas.openxmlformats.org/officeDocument/2006/relationships/ctrlProp" Target="../ctrlProps/ctrlProp305.xml"/><Relationship Id="rId133" Type="http://schemas.openxmlformats.org/officeDocument/2006/relationships/ctrlProp" Target="../ctrlProps/ctrlProp326.xml"/><Relationship Id="rId154" Type="http://schemas.openxmlformats.org/officeDocument/2006/relationships/ctrlProp" Target="../ctrlProps/ctrlProp347.xml"/><Relationship Id="rId175" Type="http://schemas.openxmlformats.org/officeDocument/2006/relationships/ctrlProp" Target="../ctrlProps/ctrlProp368.xml"/><Relationship Id="rId196" Type="http://schemas.openxmlformats.org/officeDocument/2006/relationships/ctrlProp" Target="../ctrlProps/ctrlProp389.xml"/><Relationship Id="rId200" Type="http://schemas.openxmlformats.org/officeDocument/2006/relationships/ctrlProp" Target="../ctrlProps/ctrlProp393.xml"/><Relationship Id="rId16" Type="http://schemas.openxmlformats.org/officeDocument/2006/relationships/ctrlProp" Target="../ctrlProps/ctrlProp209.xml"/><Relationship Id="rId221" Type="http://schemas.openxmlformats.org/officeDocument/2006/relationships/ctrlProp" Target="../ctrlProps/ctrlProp414.xml"/><Relationship Id="rId37" Type="http://schemas.openxmlformats.org/officeDocument/2006/relationships/ctrlProp" Target="../ctrlProps/ctrlProp230.xml"/><Relationship Id="rId58" Type="http://schemas.openxmlformats.org/officeDocument/2006/relationships/ctrlProp" Target="../ctrlProps/ctrlProp251.xml"/><Relationship Id="rId79" Type="http://schemas.openxmlformats.org/officeDocument/2006/relationships/ctrlProp" Target="../ctrlProps/ctrlProp272.xml"/><Relationship Id="rId102" Type="http://schemas.openxmlformats.org/officeDocument/2006/relationships/ctrlProp" Target="../ctrlProps/ctrlProp295.xml"/><Relationship Id="rId123" Type="http://schemas.openxmlformats.org/officeDocument/2006/relationships/ctrlProp" Target="../ctrlProps/ctrlProp316.xml"/><Relationship Id="rId144" Type="http://schemas.openxmlformats.org/officeDocument/2006/relationships/ctrlProp" Target="../ctrlProps/ctrlProp337.xml"/><Relationship Id="rId90" Type="http://schemas.openxmlformats.org/officeDocument/2006/relationships/ctrlProp" Target="../ctrlProps/ctrlProp283.xml"/><Relationship Id="rId165" Type="http://schemas.openxmlformats.org/officeDocument/2006/relationships/ctrlProp" Target="../ctrlProps/ctrlProp358.xml"/><Relationship Id="rId186" Type="http://schemas.openxmlformats.org/officeDocument/2006/relationships/ctrlProp" Target="../ctrlProps/ctrlProp379.xml"/><Relationship Id="rId211" Type="http://schemas.openxmlformats.org/officeDocument/2006/relationships/ctrlProp" Target="../ctrlProps/ctrlProp404.xml"/><Relationship Id="rId232" Type="http://schemas.openxmlformats.org/officeDocument/2006/relationships/ctrlProp" Target="../ctrlProps/ctrlProp425.xml"/><Relationship Id="rId27" Type="http://schemas.openxmlformats.org/officeDocument/2006/relationships/ctrlProp" Target="../ctrlProps/ctrlProp220.xml"/><Relationship Id="rId48" Type="http://schemas.openxmlformats.org/officeDocument/2006/relationships/ctrlProp" Target="../ctrlProps/ctrlProp241.xml"/><Relationship Id="rId69" Type="http://schemas.openxmlformats.org/officeDocument/2006/relationships/ctrlProp" Target="../ctrlProps/ctrlProp262.xml"/><Relationship Id="rId113" Type="http://schemas.openxmlformats.org/officeDocument/2006/relationships/ctrlProp" Target="../ctrlProps/ctrlProp306.xml"/><Relationship Id="rId134" Type="http://schemas.openxmlformats.org/officeDocument/2006/relationships/ctrlProp" Target="../ctrlProps/ctrlProp327.xml"/><Relationship Id="rId80" Type="http://schemas.openxmlformats.org/officeDocument/2006/relationships/ctrlProp" Target="../ctrlProps/ctrlProp273.xml"/><Relationship Id="rId155" Type="http://schemas.openxmlformats.org/officeDocument/2006/relationships/ctrlProp" Target="../ctrlProps/ctrlProp348.xml"/><Relationship Id="rId176" Type="http://schemas.openxmlformats.org/officeDocument/2006/relationships/ctrlProp" Target="../ctrlProps/ctrlProp369.xml"/><Relationship Id="rId197" Type="http://schemas.openxmlformats.org/officeDocument/2006/relationships/ctrlProp" Target="../ctrlProps/ctrlProp390.xml"/><Relationship Id="rId201" Type="http://schemas.openxmlformats.org/officeDocument/2006/relationships/ctrlProp" Target="../ctrlProps/ctrlProp394.xml"/><Relationship Id="rId222" Type="http://schemas.openxmlformats.org/officeDocument/2006/relationships/ctrlProp" Target="../ctrlProps/ctrlProp415.xml"/><Relationship Id="rId17" Type="http://schemas.openxmlformats.org/officeDocument/2006/relationships/ctrlProp" Target="../ctrlProps/ctrlProp210.xml"/><Relationship Id="rId38" Type="http://schemas.openxmlformats.org/officeDocument/2006/relationships/ctrlProp" Target="../ctrlProps/ctrlProp231.xml"/><Relationship Id="rId59" Type="http://schemas.openxmlformats.org/officeDocument/2006/relationships/ctrlProp" Target="../ctrlProps/ctrlProp252.xml"/><Relationship Id="rId103" Type="http://schemas.openxmlformats.org/officeDocument/2006/relationships/ctrlProp" Target="../ctrlProps/ctrlProp296.xml"/><Relationship Id="rId124" Type="http://schemas.openxmlformats.org/officeDocument/2006/relationships/ctrlProp" Target="../ctrlProps/ctrlProp317.xml"/><Relationship Id="rId70" Type="http://schemas.openxmlformats.org/officeDocument/2006/relationships/ctrlProp" Target="../ctrlProps/ctrlProp263.xml"/><Relationship Id="rId91" Type="http://schemas.openxmlformats.org/officeDocument/2006/relationships/ctrlProp" Target="../ctrlProps/ctrlProp284.xml"/><Relationship Id="rId145" Type="http://schemas.openxmlformats.org/officeDocument/2006/relationships/ctrlProp" Target="../ctrlProps/ctrlProp338.xml"/><Relationship Id="rId166" Type="http://schemas.openxmlformats.org/officeDocument/2006/relationships/ctrlProp" Target="../ctrlProps/ctrlProp359.xml"/><Relationship Id="rId187" Type="http://schemas.openxmlformats.org/officeDocument/2006/relationships/ctrlProp" Target="../ctrlProps/ctrlProp380.xml"/><Relationship Id="rId1" Type="http://schemas.openxmlformats.org/officeDocument/2006/relationships/printerSettings" Target="../printerSettings/printerSettings5.bin"/><Relationship Id="rId212" Type="http://schemas.openxmlformats.org/officeDocument/2006/relationships/ctrlProp" Target="../ctrlProps/ctrlProp405.xml"/><Relationship Id="rId233" Type="http://schemas.openxmlformats.org/officeDocument/2006/relationships/ctrlProp" Target="../ctrlProps/ctrlProp426.xml"/><Relationship Id="rId28" Type="http://schemas.openxmlformats.org/officeDocument/2006/relationships/ctrlProp" Target="../ctrlProps/ctrlProp221.xml"/><Relationship Id="rId49" Type="http://schemas.openxmlformats.org/officeDocument/2006/relationships/ctrlProp" Target="../ctrlProps/ctrlProp242.xml"/><Relationship Id="rId114" Type="http://schemas.openxmlformats.org/officeDocument/2006/relationships/ctrlProp" Target="../ctrlProps/ctrlProp307.xml"/><Relationship Id="rId60" Type="http://schemas.openxmlformats.org/officeDocument/2006/relationships/ctrlProp" Target="../ctrlProps/ctrlProp253.xml"/><Relationship Id="rId81" Type="http://schemas.openxmlformats.org/officeDocument/2006/relationships/ctrlProp" Target="../ctrlProps/ctrlProp274.xml"/><Relationship Id="rId135" Type="http://schemas.openxmlformats.org/officeDocument/2006/relationships/ctrlProp" Target="../ctrlProps/ctrlProp328.xml"/><Relationship Id="rId156" Type="http://schemas.openxmlformats.org/officeDocument/2006/relationships/ctrlProp" Target="../ctrlProps/ctrlProp349.xml"/><Relationship Id="rId177" Type="http://schemas.openxmlformats.org/officeDocument/2006/relationships/ctrlProp" Target="../ctrlProps/ctrlProp370.xml"/><Relationship Id="rId198" Type="http://schemas.openxmlformats.org/officeDocument/2006/relationships/ctrlProp" Target="../ctrlProps/ctrlProp391.xml"/><Relationship Id="rId202" Type="http://schemas.openxmlformats.org/officeDocument/2006/relationships/ctrlProp" Target="../ctrlProps/ctrlProp395.xml"/><Relationship Id="rId223" Type="http://schemas.openxmlformats.org/officeDocument/2006/relationships/ctrlProp" Target="../ctrlProps/ctrlProp416.xml"/><Relationship Id="rId18" Type="http://schemas.openxmlformats.org/officeDocument/2006/relationships/ctrlProp" Target="../ctrlProps/ctrlProp211.xml"/><Relationship Id="rId39" Type="http://schemas.openxmlformats.org/officeDocument/2006/relationships/ctrlProp" Target="../ctrlProps/ctrlProp232.xml"/><Relationship Id="rId50" Type="http://schemas.openxmlformats.org/officeDocument/2006/relationships/ctrlProp" Target="../ctrlProps/ctrlProp243.xml"/><Relationship Id="rId104" Type="http://schemas.openxmlformats.org/officeDocument/2006/relationships/ctrlProp" Target="../ctrlProps/ctrlProp297.xml"/><Relationship Id="rId125" Type="http://schemas.openxmlformats.org/officeDocument/2006/relationships/ctrlProp" Target="../ctrlProps/ctrlProp318.xml"/><Relationship Id="rId146" Type="http://schemas.openxmlformats.org/officeDocument/2006/relationships/ctrlProp" Target="../ctrlProps/ctrlProp339.xml"/><Relationship Id="rId167" Type="http://schemas.openxmlformats.org/officeDocument/2006/relationships/ctrlProp" Target="../ctrlProps/ctrlProp360.xml"/><Relationship Id="rId188" Type="http://schemas.openxmlformats.org/officeDocument/2006/relationships/ctrlProp" Target="../ctrlProps/ctrlProp381.xml"/><Relationship Id="rId71" Type="http://schemas.openxmlformats.org/officeDocument/2006/relationships/ctrlProp" Target="../ctrlProps/ctrlProp264.xml"/><Relationship Id="rId92" Type="http://schemas.openxmlformats.org/officeDocument/2006/relationships/ctrlProp" Target="../ctrlProps/ctrlProp285.xml"/><Relationship Id="rId213" Type="http://schemas.openxmlformats.org/officeDocument/2006/relationships/ctrlProp" Target="../ctrlProps/ctrlProp406.xml"/><Relationship Id="rId234" Type="http://schemas.openxmlformats.org/officeDocument/2006/relationships/ctrlProp" Target="../ctrlProps/ctrlProp427.xml"/><Relationship Id="rId2" Type="http://schemas.openxmlformats.org/officeDocument/2006/relationships/drawing" Target="../drawings/drawing4.xml"/><Relationship Id="rId29" Type="http://schemas.openxmlformats.org/officeDocument/2006/relationships/ctrlProp" Target="../ctrlProps/ctrlProp222.xml"/><Relationship Id="rId40" Type="http://schemas.openxmlformats.org/officeDocument/2006/relationships/ctrlProp" Target="../ctrlProps/ctrlProp233.xml"/><Relationship Id="rId115" Type="http://schemas.openxmlformats.org/officeDocument/2006/relationships/ctrlProp" Target="../ctrlProps/ctrlProp308.xml"/><Relationship Id="rId136" Type="http://schemas.openxmlformats.org/officeDocument/2006/relationships/ctrlProp" Target="../ctrlProps/ctrlProp329.xml"/><Relationship Id="rId157" Type="http://schemas.openxmlformats.org/officeDocument/2006/relationships/ctrlProp" Target="../ctrlProps/ctrlProp350.xml"/><Relationship Id="rId178" Type="http://schemas.openxmlformats.org/officeDocument/2006/relationships/ctrlProp" Target="../ctrlProps/ctrlProp371.xml"/><Relationship Id="rId61" Type="http://schemas.openxmlformats.org/officeDocument/2006/relationships/ctrlProp" Target="../ctrlProps/ctrlProp254.xml"/><Relationship Id="rId82" Type="http://schemas.openxmlformats.org/officeDocument/2006/relationships/ctrlProp" Target="../ctrlProps/ctrlProp275.xml"/><Relationship Id="rId199" Type="http://schemas.openxmlformats.org/officeDocument/2006/relationships/ctrlProp" Target="../ctrlProps/ctrlProp392.xml"/><Relationship Id="rId203" Type="http://schemas.openxmlformats.org/officeDocument/2006/relationships/ctrlProp" Target="../ctrlProps/ctrlProp396.xml"/><Relationship Id="rId19" Type="http://schemas.openxmlformats.org/officeDocument/2006/relationships/ctrlProp" Target="../ctrlProps/ctrlProp212.xml"/><Relationship Id="rId224" Type="http://schemas.openxmlformats.org/officeDocument/2006/relationships/ctrlProp" Target="../ctrlProps/ctrlProp417.xml"/><Relationship Id="rId30" Type="http://schemas.openxmlformats.org/officeDocument/2006/relationships/ctrlProp" Target="../ctrlProps/ctrlProp223.xml"/><Relationship Id="rId105" Type="http://schemas.openxmlformats.org/officeDocument/2006/relationships/ctrlProp" Target="../ctrlProps/ctrlProp298.xml"/><Relationship Id="rId126" Type="http://schemas.openxmlformats.org/officeDocument/2006/relationships/ctrlProp" Target="../ctrlProps/ctrlProp319.xml"/><Relationship Id="rId147" Type="http://schemas.openxmlformats.org/officeDocument/2006/relationships/ctrlProp" Target="../ctrlProps/ctrlProp340.xml"/><Relationship Id="rId168" Type="http://schemas.openxmlformats.org/officeDocument/2006/relationships/ctrlProp" Target="../ctrlProps/ctrlProp361.xml"/><Relationship Id="rId51" Type="http://schemas.openxmlformats.org/officeDocument/2006/relationships/ctrlProp" Target="../ctrlProps/ctrlProp244.xml"/><Relationship Id="rId72" Type="http://schemas.openxmlformats.org/officeDocument/2006/relationships/ctrlProp" Target="../ctrlProps/ctrlProp265.xml"/><Relationship Id="rId93" Type="http://schemas.openxmlformats.org/officeDocument/2006/relationships/ctrlProp" Target="../ctrlProps/ctrlProp286.xml"/><Relationship Id="rId189" Type="http://schemas.openxmlformats.org/officeDocument/2006/relationships/ctrlProp" Target="../ctrlProps/ctrlProp382.xml"/><Relationship Id="rId3" Type="http://schemas.openxmlformats.org/officeDocument/2006/relationships/vmlDrawing" Target="../drawings/vmlDrawing3.vml"/><Relationship Id="rId214" Type="http://schemas.openxmlformats.org/officeDocument/2006/relationships/ctrlProp" Target="../ctrlProps/ctrlProp407.xml"/><Relationship Id="rId235" Type="http://schemas.openxmlformats.org/officeDocument/2006/relationships/ctrlProp" Target="../ctrlProps/ctrlProp428.xml"/><Relationship Id="rId116" Type="http://schemas.openxmlformats.org/officeDocument/2006/relationships/ctrlProp" Target="../ctrlProps/ctrlProp309.xml"/><Relationship Id="rId137" Type="http://schemas.openxmlformats.org/officeDocument/2006/relationships/ctrlProp" Target="../ctrlProps/ctrlProp330.xml"/><Relationship Id="rId158" Type="http://schemas.openxmlformats.org/officeDocument/2006/relationships/ctrlProp" Target="../ctrlProps/ctrlProp351.xml"/><Relationship Id="rId20" Type="http://schemas.openxmlformats.org/officeDocument/2006/relationships/ctrlProp" Target="../ctrlProps/ctrlProp213.xml"/><Relationship Id="rId41" Type="http://schemas.openxmlformats.org/officeDocument/2006/relationships/ctrlProp" Target="../ctrlProps/ctrlProp234.xml"/><Relationship Id="rId62" Type="http://schemas.openxmlformats.org/officeDocument/2006/relationships/ctrlProp" Target="../ctrlProps/ctrlProp255.xml"/><Relationship Id="rId83" Type="http://schemas.openxmlformats.org/officeDocument/2006/relationships/ctrlProp" Target="../ctrlProps/ctrlProp276.xml"/><Relationship Id="rId179" Type="http://schemas.openxmlformats.org/officeDocument/2006/relationships/ctrlProp" Target="../ctrlProps/ctrlProp37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36.xml"/><Relationship Id="rId13" Type="http://schemas.openxmlformats.org/officeDocument/2006/relationships/ctrlProp" Target="../ctrlProps/ctrlProp441.xml"/><Relationship Id="rId18" Type="http://schemas.openxmlformats.org/officeDocument/2006/relationships/ctrlProp" Target="../ctrlProps/ctrlProp446.xml"/><Relationship Id="rId3" Type="http://schemas.openxmlformats.org/officeDocument/2006/relationships/vmlDrawing" Target="../drawings/vmlDrawing4.vml"/><Relationship Id="rId21" Type="http://schemas.openxmlformats.org/officeDocument/2006/relationships/ctrlProp" Target="../ctrlProps/ctrlProp449.xml"/><Relationship Id="rId7" Type="http://schemas.openxmlformats.org/officeDocument/2006/relationships/ctrlProp" Target="../ctrlProps/ctrlProp435.xml"/><Relationship Id="rId12" Type="http://schemas.openxmlformats.org/officeDocument/2006/relationships/ctrlProp" Target="../ctrlProps/ctrlProp440.xml"/><Relationship Id="rId17" Type="http://schemas.openxmlformats.org/officeDocument/2006/relationships/ctrlProp" Target="../ctrlProps/ctrlProp445.xml"/><Relationship Id="rId25" Type="http://schemas.openxmlformats.org/officeDocument/2006/relationships/ctrlProp" Target="../ctrlProps/ctrlProp453.xml"/><Relationship Id="rId2" Type="http://schemas.openxmlformats.org/officeDocument/2006/relationships/drawing" Target="../drawings/drawing5.xml"/><Relationship Id="rId16" Type="http://schemas.openxmlformats.org/officeDocument/2006/relationships/ctrlProp" Target="../ctrlProps/ctrlProp444.xml"/><Relationship Id="rId20" Type="http://schemas.openxmlformats.org/officeDocument/2006/relationships/ctrlProp" Target="../ctrlProps/ctrlProp448.xml"/><Relationship Id="rId1" Type="http://schemas.openxmlformats.org/officeDocument/2006/relationships/printerSettings" Target="../printerSettings/printerSettings6.bin"/><Relationship Id="rId6" Type="http://schemas.openxmlformats.org/officeDocument/2006/relationships/ctrlProp" Target="../ctrlProps/ctrlProp434.xml"/><Relationship Id="rId11" Type="http://schemas.openxmlformats.org/officeDocument/2006/relationships/ctrlProp" Target="../ctrlProps/ctrlProp439.xml"/><Relationship Id="rId24" Type="http://schemas.openxmlformats.org/officeDocument/2006/relationships/ctrlProp" Target="../ctrlProps/ctrlProp452.xml"/><Relationship Id="rId5" Type="http://schemas.openxmlformats.org/officeDocument/2006/relationships/ctrlProp" Target="../ctrlProps/ctrlProp433.xml"/><Relationship Id="rId15" Type="http://schemas.openxmlformats.org/officeDocument/2006/relationships/ctrlProp" Target="../ctrlProps/ctrlProp443.xml"/><Relationship Id="rId23" Type="http://schemas.openxmlformats.org/officeDocument/2006/relationships/ctrlProp" Target="../ctrlProps/ctrlProp451.xml"/><Relationship Id="rId10" Type="http://schemas.openxmlformats.org/officeDocument/2006/relationships/ctrlProp" Target="../ctrlProps/ctrlProp438.xml"/><Relationship Id="rId19" Type="http://schemas.openxmlformats.org/officeDocument/2006/relationships/ctrlProp" Target="../ctrlProps/ctrlProp447.xml"/><Relationship Id="rId4" Type="http://schemas.openxmlformats.org/officeDocument/2006/relationships/ctrlProp" Target="../ctrlProps/ctrlProp432.xml"/><Relationship Id="rId9" Type="http://schemas.openxmlformats.org/officeDocument/2006/relationships/ctrlProp" Target="../ctrlProps/ctrlProp437.xml"/><Relationship Id="rId14" Type="http://schemas.openxmlformats.org/officeDocument/2006/relationships/ctrlProp" Target="../ctrlProps/ctrlProp442.xml"/><Relationship Id="rId22" Type="http://schemas.openxmlformats.org/officeDocument/2006/relationships/ctrlProp" Target="../ctrlProps/ctrlProp450.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456.xml"/><Relationship Id="rId5" Type="http://schemas.openxmlformats.org/officeDocument/2006/relationships/ctrlProp" Target="../ctrlProps/ctrlProp455.xml"/><Relationship Id="rId4" Type="http://schemas.openxmlformats.org/officeDocument/2006/relationships/ctrlProp" Target="../ctrlProps/ctrlProp45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6" Type="http://schemas.openxmlformats.org/officeDocument/2006/relationships/ctrlProp" Target="../ctrlProps/ctrlProp479.xml"/><Relationship Id="rId21" Type="http://schemas.openxmlformats.org/officeDocument/2006/relationships/ctrlProp" Target="../ctrlProps/ctrlProp474.xml"/><Relationship Id="rId42" Type="http://schemas.openxmlformats.org/officeDocument/2006/relationships/ctrlProp" Target="../ctrlProps/ctrlProp495.xml"/><Relationship Id="rId47" Type="http://schemas.openxmlformats.org/officeDocument/2006/relationships/ctrlProp" Target="../ctrlProps/ctrlProp500.xml"/><Relationship Id="rId63" Type="http://schemas.openxmlformats.org/officeDocument/2006/relationships/ctrlProp" Target="../ctrlProps/ctrlProp516.xml"/><Relationship Id="rId68" Type="http://schemas.openxmlformats.org/officeDocument/2006/relationships/ctrlProp" Target="../ctrlProps/ctrlProp521.xml"/><Relationship Id="rId84" Type="http://schemas.openxmlformats.org/officeDocument/2006/relationships/ctrlProp" Target="../ctrlProps/ctrlProp537.xml"/><Relationship Id="rId89" Type="http://schemas.openxmlformats.org/officeDocument/2006/relationships/ctrlProp" Target="../ctrlProps/ctrlProp542.xml"/><Relationship Id="rId16" Type="http://schemas.openxmlformats.org/officeDocument/2006/relationships/ctrlProp" Target="../ctrlProps/ctrlProp469.xml"/><Relationship Id="rId11" Type="http://schemas.openxmlformats.org/officeDocument/2006/relationships/ctrlProp" Target="../ctrlProps/ctrlProp464.xml"/><Relationship Id="rId32" Type="http://schemas.openxmlformats.org/officeDocument/2006/relationships/ctrlProp" Target="../ctrlProps/ctrlProp485.xml"/><Relationship Id="rId37" Type="http://schemas.openxmlformats.org/officeDocument/2006/relationships/ctrlProp" Target="../ctrlProps/ctrlProp490.xml"/><Relationship Id="rId53" Type="http://schemas.openxmlformats.org/officeDocument/2006/relationships/ctrlProp" Target="../ctrlProps/ctrlProp506.xml"/><Relationship Id="rId58" Type="http://schemas.openxmlformats.org/officeDocument/2006/relationships/ctrlProp" Target="../ctrlProps/ctrlProp511.xml"/><Relationship Id="rId74" Type="http://schemas.openxmlformats.org/officeDocument/2006/relationships/ctrlProp" Target="../ctrlProps/ctrlProp527.xml"/><Relationship Id="rId79" Type="http://schemas.openxmlformats.org/officeDocument/2006/relationships/ctrlProp" Target="../ctrlProps/ctrlProp532.xml"/><Relationship Id="rId5" Type="http://schemas.openxmlformats.org/officeDocument/2006/relationships/ctrlProp" Target="../ctrlProps/ctrlProp458.xml"/><Relationship Id="rId90" Type="http://schemas.openxmlformats.org/officeDocument/2006/relationships/ctrlProp" Target="../ctrlProps/ctrlProp543.xml"/><Relationship Id="rId95" Type="http://schemas.openxmlformats.org/officeDocument/2006/relationships/ctrlProp" Target="../ctrlProps/ctrlProp548.xml"/><Relationship Id="rId22" Type="http://schemas.openxmlformats.org/officeDocument/2006/relationships/ctrlProp" Target="../ctrlProps/ctrlProp475.xml"/><Relationship Id="rId27" Type="http://schemas.openxmlformats.org/officeDocument/2006/relationships/ctrlProp" Target="../ctrlProps/ctrlProp480.xml"/><Relationship Id="rId43" Type="http://schemas.openxmlformats.org/officeDocument/2006/relationships/ctrlProp" Target="../ctrlProps/ctrlProp496.xml"/><Relationship Id="rId48" Type="http://schemas.openxmlformats.org/officeDocument/2006/relationships/ctrlProp" Target="../ctrlProps/ctrlProp501.xml"/><Relationship Id="rId64" Type="http://schemas.openxmlformats.org/officeDocument/2006/relationships/ctrlProp" Target="../ctrlProps/ctrlProp517.xml"/><Relationship Id="rId69" Type="http://schemas.openxmlformats.org/officeDocument/2006/relationships/ctrlProp" Target="../ctrlProps/ctrlProp522.xml"/><Relationship Id="rId80" Type="http://schemas.openxmlformats.org/officeDocument/2006/relationships/ctrlProp" Target="../ctrlProps/ctrlProp533.xml"/><Relationship Id="rId85" Type="http://schemas.openxmlformats.org/officeDocument/2006/relationships/ctrlProp" Target="../ctrlProps/ctrlProp538.xml"/><Relationship Id="rId3" Type="http://schemas.openxmlformats.org/officeDocument/2006/relationships/vmlDrawing" Target="../drawings/vmlDrawing6.vml"/><Relationship Id="rId12" Type="http://schemas.openxmlformats.org/officeDocument/2006/relationships/ctrlProp" Target="../ctrlProps/ctrlProp465.xml"/><Relationship Id="rId17" Type="http://schemas.openxmlformats.org/officeDocument/2006/relationships/ctrlProp" Target="../ctrlProps/ctrlProp470.xml"/><Relationship Id="rId25" Type="http://schemas.openxmlformats.org/officeDocument/2006/relationships/ctrlProp" Target="../ctrlProps/ctrlProp478.xml"/><Relationship Id="rId33" Type="http://schemas.openxmlformats.org/officeDocument/2006/relationships/ctrlProp" Target="../ctrlProps/ctrlProp486.xml"/><Relationship Id="rId38" Type="http://schemas.openxmlformats.org/officeDocument/2006/relationships/ctrlProp" Target="../ctrlProps/ctrlProp491.xml"/><Relationship Id="rId46" Type="http://schemas.openxmlformats.org/officeDocument/2006/relationships/ctrlProp" Target="../ctrlProps/ctrlProp499.xml"/><Relationship Id="rId59" Type="http://schemas.openxmlformats.org/officeDocument/2006/relationships/ctrlProp" Target="../ctrlProps/ctrlProp512.xml"/><Relationship Id="rId67" Type="http://schemas.openxmlformats.org/officeDocument/2006/relationships/ctrlProp" Target="../ctrlProps/ctrlProp520.xml"/><Relationship Id="rId20" Type="http://schemas.openxmlformats.org/officeDocument/2006/relationships/ctrlProp" Target="../ctrlProps/ctrlProp473.xml"/><Relationship Id="rId41" Type="http://schemas.openxmlformats.org/officeDocument/2006/relationships/ctrlProp" Target="../ctrlProps/ctrlProp494.xml"/><Relationship Id="rId54" Type="http://schemas.openxmlformats.org/officeDocument/2006/relationships/ctrlProp" Target="../ctrlProps/ctrlProp507.xml"/><Relationship Id="rId62" Type="http://schemas.openxmlformats.org/officeDocument/2006/relationships/ctrlProp" Target="../ctrlProps/ctrlProp515.xml"/><Relationship Id="rId70" Type="http://schemas.openxmlformats.org/officeDocument/2006/relationships/ctrlProp" Target="../ctrlProps/ctrlProp523.xml"/><Relationship Id="rId75" Type="http://schemas.openxmlformats.org/officeDocument/2006/relationships/ctrlProp" Target="../ctrlProps/ctrlProp528.xml"/><Relationship Id="rId83" Type="http://schemas.openxmlformats.org/officeDocument/2006/relationships/ctrlProp" Target="../ctrlProps/ctrlProp536.xml"/><Relationship Id="rId88" Type="http://schemas.openxmlformats.org/officeDocument/2006/relationships/ctrlProp" Target="../ctrlProps/ctrlProp541.xml"/><Relationship Id="rId91" Type="http://schemas.openxmlformats.org/officeDocument/2006/relationships/ctrlProp" Target="../ctrlProps/ctrlProp544.xml"/><Relationship Id="rId96" Type="http://schemas.openxmlformats.org/officeDocument/2006/relationships/ctrlProp" Target="../ctrlProps/ctrlProp549.xml"/><Relationship Id="rId1" Type="http://schemas.openxmlformats.org/officeDocument/2006/relationships/printerSettings" Target="../printerSettings/printerSettings14.bin"/><Relationship Id="rId6" Type="http://schemas.openxmlformats.org/officeDocument/2006/relationships/ctrlProp" Target="../ctrlProps/ctrlProp459.xml"/><Relationship Id="rId15" Type="http://schemas.openxmlformats.org/officeDocument/2006/relationships/ctrlProp" Target="../ctrlProps/ctrlProp468.xml"/><Relationship Id="rId23" Type="http://schemas.openxmlformats.org/officeDocument/2006/relationships/ctrlProp" Target="../ctrlProps/ctrlProp476.xml"/><Relationship Id="rId28" Type="http://schemas.openxmlformats.org/officeDocument/2006/relationships/ctrlProp" Target="../ctrlProps/ctrlProp481.xml"/><Relationship Id="rId36" Type="http://schemas.openxmlformats.org/officeDocument/2006/relationships/ctrlProp" Target="../ctrlProps/ctrlProp489.xml"/><Relationship Id="rId49" Type="http://schemas.openxmlformats.org/officeDocument/2006/relationships/ctrlProp" Target="../ctrlProps/ctrlProp502.xml"/><Relationship Id="rId57" Type="http://schemas.openxmlformats.org/officeDocument/2006/relationships/ctrlProp" Target="../ctrlProps/ctrlProp510.xml"/><Relationship Id="rId10" Type="http://schemas.openxmlformats.org/officeDocument/2006/relationships/ctrlProp" Target="../ctrlProps/ctrlProp463.xml"/><Relationship Id="rId31" Type="http://schemas.openxmlformats.org/officeDocument/2006/relationships/ctrlProp" Target="../ctrlProps/ctrlProp484.xml"/><Relationship Id="rId44" Type="http://schemas.openxmlformats.org/officeDocument/2006/relationships/ctrlProp" Target="../ctrlProps/ctrlProp497.xml"/><Relationship Id="rId52" Type="http://schemas.openxmlformats.org/officeDocument/2006/relationships/ctrlProp" Target="../ctrlProps/ctrlProp505.xml"/><Relationship Id="rId60" Type="http://schemas.openxmlformats.org/officeDocument/2006/relationships/ctrlProp" Target="../ctrlProps/ctrlProp513.xml"/><Relationship Id="rId65" Type="http://schemas.openxmlformats.org/officeDocument/2006/relationships/ctrlProp" Target="../ctrlProps/ctrlProp518.xml"/><Relationship Id="rId73" Type="http://schemas.openxmlformats.org/officeDocument/2006/relationships/ctrlProp" Target="../ctrlProps/ctrlProp526.xml"/><Relationship Id="rId78" Type="http://schemas.openxmlformats.org/officeDocument/2006/relationships/ctrlProp" Target="../ctrlProps/ctrlProp531.xml"/><Relationship Id="rId81" Type="http://schemas.openxmlformats.org/officeDocument/2006/relationships/ctrlProp" Target="../ctrlProps/ctrlProp534.xml"/><Relationship Id="rId86" Type="http://schemas.openxmlformats.org/officeDocument/2006/relationships/ctrlProp" Target="../ctrlProps/ctrlProp539.xml"/><Relationship Id="rId94" Type="http://schemas.openxmlformats.org/officeDocument/2006/relationships/ctrlProp" Target="../ctrlProps/ctrlProp547.xml"/><Relationship Id="rId4" Type="http://schemas.openxmlformats.org/officeDocument/2006/relationships/ctrlProp" Target="../ctrlProps/ctrlProp457.xml"/><Relationship Id="rId9" Type="http://schemas.openxmlformats.org/officeDocument/2006/relationships/ctrlProp" Target="../ctrlProps/ctrlProp462.xml"/><Relationship Id="rId13" Type="http://schemas.openxmlformats.org/officeDocument/2006/relationships/ctrlProp" Target="../ctrlProps/ctrlProp466.xml"/><Relationship Id="rId18" Type="http://schemas.openxmlformats.org/officeDocument/2006/relationships/ctrlProp" Target="../ctrlProps/ctrlProp471.xml"/><Relationship Id="rId39" Type="http://schemas.openxmlformats.org/officeDocument/2006/relationships/ctrlProp" Target="../ctrlProps/ctrlProp492.xml"/><Relationship Id="rId34" Type="http://schemas.openxmlformats.org/officeDocument/2006/relationships/ctrlProp" Target="../ctrlProps/ctrlProp487.xml"/><Relationship Id="rId50" Type="http://schemas.openxmlformats.org/officeDocument/2006/relationships/ctrlProp" Target="../ctrlProps/ctrlProp503.xml"/><Relationship Id="rId55" Type="http://schemas.openxmlformats.org/officeDocument/2006/relationships/ctrlProp" Target="../ctrlProps/ctrlProp508.xml"/><Relationship Id="rId76" Type="http://schemas.openxmlformats.org/officeDocument/2006/relationships/ctrlProp" Target="../ctrlProps/ctrlProp529.xml"/><Relationship Id="rId97" Type="http://schemas.openxmlformats.org/officeDocument/2006/relationships/comments" Target="../comments1.xml"/><Relationship Id="rId7" Type="http://schemas.openxmlformats.org/officeDocument/2006/relationships/ctrlProp" Target="../ctrlProps/ctrlProp460.xml"/><Relationship Id="rId71" Type="http://schemas.openxmlformats.org/officeDocument/2006/relationships/ctrlProp" Target="../ctrlProps/ctrlProp524.xml"/><Relationship Id="rId92" Type="http://schemas.openxmlformats.org/officeDocument/2006/relationships/ctrlProp" Target="../ctrlProps/ctrlProp545.xml"/><Relationship Id="rId2" Type="http://schemas.openxmlformats.org/officeDocument/2006/relationships/drawing" Target="../drawings/drawing9.xml"/><Relationship Id="rId29" Type="http://schemas.openxmlformats.org/officeDocument/2006/relationships/ctrlProp" Target="../ctrlProps/ctrlProp482.xml"/><Relationship Id="rId24" Type="http://schemas.openxmlformats.org/officeDocument/2006/relationships/ctrlProp" Target="../ctrlProps/ctrlProp477.xml"/><Relationship Id="rId40" Type="http://schemas.openxmlformats.org/officeDocument/2006/relationships/ctrlProp" Target="../ctrlProps/ctrlProp493.xml"/><Relationship Id="rId45" Type="http://schemas.openxmlformats.org/officeDocument/2006/relationships/ctrlProp" Target="../ctrlProps/ctrlProp498.xml"/><Relationship Id="rId66" Type="http://schemas.openxmlformats.org/officeDocument/2006/relationships/ctrlProp" Target="../ctrlProps/ctrlProp519.xml"/><Relationship Id="rId87" Type="http://schemas.openxmlformats.org/officeDocument/2006/relationships/ctrlProp" Target="../ctrlProps/ctrlProp540.xml"/><Relationship Id="rId61" Type="http://schemas.openxmlformats.org/officeDocument/2006/relationships/ctrlProp" Target="../ctrlProps/ctrlProp514.xml"/><Relationship Id="rId82" Type="http://schemas.openxmlformats.org/officeDocument/2006/relationships/ctrlProp" Target="../ctrlProps/ctrlProp535.xml"/><Relationship Id="rId19" Type="http://schemas.openxmlformats.org/officeDocument/2006/relationships/ctrlProp" Target="../ctrlProps/ctrlProp472.xml"/><Relationship Id="rId14" Type="http://schemas.openxmlformats.org/officeDocument/2006/relationships/ctrlProp" Target="../ctrlProps/ctrlProp467.xml"/><Relationship Id="rId30" Type="http://schemas.openxmlformats.org/officeDocument/2006/relationships/ctrlProp" Target="../ctrlProps/ctrlProp483.xml"/><Relationship Id="rId35" Type="http://schemas.openxmlformats.org/officeDocument/2006/relationships/ctrlProp" Target="../ctrlProps/ctrlProp488.xml"/><Relationship Id="rId56" Type="http://schemas.openxmlformats.org/officeDocument/2006/relationships/ctrlProp" Target="../ctrlProps/ctrlProp509.xml"/><Relationship Id="rId77" Type="http://schemas.openxmlformats.org/officeDocument/2006/relationships/ctrlProp" Target="../ctrlProps/ctrlProp530.xml"/><Relationship Id="rId8" Type="http://schemas.openxmlformats.org/officeDocument/2006/relationships/ctrlProp" Target="../ctrlProps/ctrlProp461.xml"/><Relationship Id="rId51" Type="http://schemas.openxmlformats.org/officeDocument/2006/relationships/ctrlProp" Target="../ctrlProps/ctrlProp504.xml"/><Relationship Id="rId72" Type="http://schemas.openxmlformats.org/officeDocument/2006/relationships/ctrlProp" Target="../ctrlProps/ctrlProp525.xml"/><Relationship Id="rId93" Type="http://schemas.openxmlformats.org/officeDocument/2006/relationships/ctrlProp" Target="../ctrlProps/ctrlProp54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553.xml"/><Relationship Id="rId2" Type="http://schemas.openxmlformats.org/officeDocument/2006/relationships/drawing" Target="../drawings/drawing10.xml"/><Relationship Id="rId1" Type="http://schemas.openxmlformats.org/officeDocument/2006/relationships/printerSettings" Target="../printerSettings/printerSettings15.bin"/><Relationship Id="rId6" Type="http://schemas.openxmlformats.org/officeDocument/2006/relationships/ctrlProp" Target="../ctrlProps/ctrlProp552.xml"/><Relationship Id="rId5" Type="http://schemas.openxmlformats.org/officeDocument/2006/relationships/ctrlProp" Target="../ctrlProps/ctrlProp551.xml"/><Relationship Id="rId4" Type="http://schemas.openxmlformats.org/officeDocument/2006/relationships/ctrlProp" Target="../ctrlProps/ctrlProp550.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6.bin"/><Relationship Id="rId6" Type="http://schemas.openxmlformats.org/officeDocument/2006/relationships/ctrlProp" Target="../ctrlProps/ctrlProp556.xml"/><Relationship Id="rId5" Type="http://schemas.openxmlformats.org/officeDocument/2006/relationships/ctrlProp" Target="../ctrlProps/ctrlProp555.xml"/><Relationship Id="rId4" Type="http://schemas.openxmlformats.org/officeDocument/2006/relationships/ctrlProp" Target="../ctrlProps/ctrlProp55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61.xml"/><Relationship Id="rId13" Type="http://schemas.openxmlformats.org/officeDocument/2006/relationships/ctrlProp" Target="../ctrlProps/ctrlProp566.xml"/><Relationship Id="rId3" Type="http://schemas.openxmlformats.org/officeDocument/2006/relationships/vmlDrawing" Target="../drawings/vmlDrawing9.vml"/><Relationship Id="rId7" Type="http://schemas.openxmlformats.org/officeDocument/2006/relationships/ctrlProp" Target="../ctrlProps/ctrlProp560.xml"/><Relationship Id="rId12" Type="http://schemas.openxmlformats.org/officeDocument/2006/relationships/ctrlProp" Target="../ctrlProps/ctrlProp565.xml"/><Relationship Id="rId2" Type="http://schemas.openxmlformats.org/officeDocument/2006/relationships/drawing" Target="../drawings/drawing12.xml"/><Relationship Id="rId16" Type="http://schemas.openxmlformats.org/officeDocument/2006/relationships/ctrlProp" Target="../ctrlProps/ctrlProp569.xml"/><Relationship Id="rId1" Type="http://schemas.openxmlformats.org/officeDocument/2006/relationships/printerSettings" Target="../printerSettings/printerSettings17.bin"/><Relationship Id="rId6" Type="http://schemas.openxmlformats.org/officeDocument/2006/relationships/ctrlProp" Target="../ctrlProps/ctrlProp559.xml"/><Relationship Id="rId11" Type="http://schemas.openxmlformats.org/officeDocument/2006/relationships/ctrlProp" Target="../ctrlProps/ctrlProp564.xml"/><Relationship Id="rId5" Type="http://schemas.openxmlformats.org/officeDocument/2006/relationships/ctrlProp" Target="../ctrlProps/ctrlProp558.xml"/><Relationship Id="rId15" Type="http://schemas.openxmlformats.org/officeDocument/2006/relationships/ctrlProp" Target="../ctrlProps/ctrlProp568.xml"/><Relationship Id="rId10" Type="http://schemas.openxmlformats.org/officeDocument/2006/relationships/ctrlProp" Target="../ctrlProps/ctrlProp563.xml"/><Relationship Id="rId4" Type="http://schemas.openxmlformats.org/officeDocument/2006/relationships/ctrlProp" Target="../ctrlProps/ctrlProp557.xml"/><Relationship Id="rId9" Type="http://schemas.openxmlformats.org/officeDocument/2006/relationships/ctrlProp" Target="../ctrlProps/ctrlProp562.xml"/><Relationship Id="rId14" Type="http://schemas.openxmlformats.org/officeDocument/2006/relationships/ctrlProp" Target="../ctrlProps/ctrlProp567.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574.xml"/><Relationship Id="rId3" Type="http://schemas.openxmlformats.org/officeDocument/2006/relationships/vmlDrawing" Target="../drawings/vmlDrawing10.vml"/><Relationship Id="rId7" Type="http://schemas.openxmlformats.org/officeDocument/2006/relationships/ctrlProp" Target="../ctrlProps/ctrlProp573.xml"/><Relationship Id="rId12" Type="http://schemas.openxmlformats.org/officeDocument/2006/relationships/ctrlProp" Target="../ctrlProps/ctrlProp578.xml"/><Relationship Id="rId2" Type="http://schemas.openxmlformats.org/officeDocument/2006/relationships/drawing" Target="../drawings/drawing13.xml"/><Relationship Id="rId1" Type="http://schemas.openxmlformats.org/officeDocument/2006/relationships/printerSettings" Target="../printerSettings/printerSettings18.bin"/><Relationship Id="rId6" Type="http://schemas.openxmlformats.org/officeDocument/2006/relationships/ctrlProp" Target="../ctrlProps/ctrlProp572.xml"/><Relationship Id="rId11" Type="http://schemas.openxmlformats.org/officeDocument/2006/relationships/ctrlProp" Target="../ctrlProps/ctrlProp577.xml"/><Relationship Id="rId5" Type="http://schemas.openxmlformats.org/officeDocument/2006/relationships/ctrlProp" Target="../ctrlProps/ctrlProp571.xml"/><Relationship Id="rId10" Type="http://schemas.openxmlformats.org/officeDocument/2006/relationships/ctrlProp" Target="../ctrlProps/ctrlProp576.xml"/><Relationship Id="rId4" Type="http://schemas.openxmlformats.org/officeDocument/2006/relationships/ctrlProp" Target="../ctrlProps/ctrlProp570.xml"/><Relationship Id="rId9" Type="http://schemas.openxmlformats.org/officeDocument/2006/relationships/ctrlProp" Target="../ctrlProps/ctrlProp575.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C56"/>
  <sheetViews>
    <sheetView showGridLines="0" tabSelected="1" zoomScaleNormal="100" workbookViewId="0">
      <selection activeCell="A16" sqref="A16:AC16"/>
    </sheetView>
  </sheetViews>
  <sheetFormatPr defaultColWidth="3.58203125" defaultRowHeight="15" customHeight="1"/>
  <cols>
    <col min="1" max="16384" width="3.58203125" style="64"/>
  </cols>
  <sheetData>
    <row r="1" spans="1:29" ht="15" customHeight="1">
      <c r="A1" s="516"/>
    </row>
    <row r="4" spans="1:29" ht="15" customHeight="1">
      <c r="A4" s="1427" t="s">
        <v>3</v>
      </c>
      <c r="B4" s="1427"/>
      <c r="C4" s="1427"/>
      <c r="D4" s="1427"/>
      <c r="E4" s="1427"/>
      <c r="F4" s="1427"/>
      <c r="G4" s="1427"/>
      <c r="H4" s="1427"/>
      <c r="I4" s="1427"/>
      <c r="J4" s="1427"/>
      <c r="K4" s="1427"/>
      <c r="L4" s="1427"/>
      <c r="M4" s="1427"/>
      <c r="N4" s="1427"/>
      <c r="O4" s="1427"/>
      <c r="P4" s="1427"/>
      <c r="Q4" s="1427"/>
      <c r="R4" s="1427"/>
      <c r="S4" s="1427"/>
      <c r="T4" s="1427"/>
      <c r="U4" s="1427"/>
      <c r="V4" s="1427"/>
      <c r="W4" s="1427"/>
      <c r="X4" s="1427"/>
      <c r="Y4" s="1427"/>
      <c r="Z4" s="1427"/>
      <c r="AA4" s="1427"/>
      <c r="AB4" s="1427"/>
      <c r="AC4" s="1427"/>
    </row>
    <row r="5" spans="1:29" ht="15" customHeight="1">
      <c r="A5" s="1427"/>
      <c r="B5" s="1427"/>
      <c r="C5" s="1427"/>
      <c r="D5" s="1427"/>
      <c r="E5" s="1427"/>
      <c r="F5" s="1427"/>
      <c r="G5" s="1427"/>
      <c r="H5" s="1427"/>
      <c r="I5" s="1427"/>
      <c r="J5" s="1427"/>
      <c r="K5" s="1427"/>
      <c r="L5" s="1427"/>
      <c r="M5" s="1427"/>
      <c r="N5" s="1427"/>
      <c r="O5" s="1427"/>
      <c r="P5" s="1427"/>
      <c r="Q5" s="1427"/>
      <c r="R5" s="1427"/>
      <c r="S5" s="1427"/>
      <c r="T5" s="1427"/>
      <c r="U5" s="1427"/>
      <c r="V5" s="1427"/>
      <c r="W5" s="1427"/>
      <c r="X5" s="1427"/>
      <c r="Y5" s="1427"/>
      <c r="Z5" s="1427"/>
      <c r="AA5" s="1427"/>
      <c r="AB5" s="1427"/>
      <c r="AC5" s="1427"/>
    </row>
    <row r="6" spans="1:29" ht="15" customHeight="1">
      <c r="A6" s="111"/>
      <c r="B6" s="111"/>
      <c r="C6" s="111"/>
      <c r="D6" s="111"/>
      <c r="E6" s="111"/>
      <c r="F6" s="111"/>
      <c r="G6" s="111"/>
      <c r="H6" s="111"/>
      <c r="I6" s="106"/>
    </row>
    <row r="7" spans="1:29" ht="15" customHeight="1">
      <c r="A7" s="1428">
        <v>46327</v>
      </c>
      <c r="B7" s="1428"/>
      <c r="C7" s="1428"/>
      <c r="D7" s="1428"/>
      <c r="E7" s="1428"/>
      <c r="F7" s="1428"/>
      <c r="G7" s="1428"/>
      <c r="H7" s="1428"/>
      <c r="I7" s="1428"/>
      <c r="J7" s="1428"/>
      <c r="K7" s="1428"/>
      <c r="L7" s="1428"/>
      <c r="M7" s="1428"/>
      <c r="N7" s="1428"/>
      <c r="O7" s="1428"/>
      <c r="P7" s="1428"/>
      <c r="Q7" s="1428"/>
      <c r="R7" s="1428"/>
      <c r="S7" s="1428"/>
      <c r="T7" s="1428"/>
      <c r="U7" s="1428"/>
      <c r="V7" s="1428"/>
      <c r="W7" s="1428"/>
      <c r="X7" s="1428"/>
      <c r="Y7" s="1428"/>
      <c r="Z7" s="1428"/>
      <c r="AA7" s="1428"/>
      <c r="AB7" s="1428"/>
      <c r="AC7" s="1428"/>
    </row>
    <row r="8" spans="1:29" ht="15" customHeight="1">
      <c r="A8" s="1429" t="s">
        <v>2</v>
      </c>
      <c r="B8" s="1429"/>
      <c r="C8" s="1429"/>
      <c r="D8" s="1429"/>
      <c r="E8" s="1429"/>
      <c r="F8" s="1429"/>
      <c r="G8" s="1429"/>
      <c r="H8" s="1429"/>
      <c r="I8" s="1429"/>
      <c r="J8" s="1429"/>
      <c r="K8" s="1429"/>
      <c r="L8" s="1429"/>
      <c r="M8" s="1429"/>
      <c r="N8" s="1429"/>
      <c r="O8" s="1429"/>
      <c r="P8" s="1429"/>
      <c r="Q8" s="1429"/>
      <c r="R8" s="1429"/>
      <c r="S8" s="1429"/>
      <c r="T8" s="1429"/>
      <c r="U8" s="1429"/>
      <c r="V8" s="1429"/>
      <c r="W8" s="1429"/>
      <c r="X8" s="1429"/>
      <c r="Y8" s="1429"/>
      <c r="Z8" s="1429"/>
      <c r="AA8" s="1429"/>
      <c r="AB8" s="1429"/>
      <c r="AC8" s="1429"/>
    </row>
    <row r="9" spans="1:29" ht="15" customHeight="1">
      <c r="A9" s="116"/>
      <c r="B9" s="116"/>
      <c r="C9" s="116"/>
      <c r="D9" s="116"/>
      <c r="E9" s="116"/>
      <c r="F9" s="116"/>
      <c r="G9" s="116"/>
      <c r="H9" s="116"/>
      <c r="I9" s="116"/>
      <c r="J9" s="116"/>
      <c r="K9" s="116"/>
      <c r="L9" s="116"/>
      <c r="M9" s="116"/>
      <c r="N9" s="116"/>
      <c r="O9" s="116"/>
      <c r="P9" s="116"/>
      <c r="Q9" s="116"/>
      <c r="R9" s="116"/>
      <c r="S9" s="116"/>
      <c r="T9" s="116"/>
      <c r="U9" s="116"/>
      <c r="V9" s="116"/>
      <c r="W9" s="116"/>
      <c r="X9" s="116"/>
      <c r="Y9" s="116"/>
      <c r="Z9" s="116"/>
      <c r="AA9" s="116"/>
      <c r="AB9" s="116"/>
      <c r="AC9" s="116"/>
    </row>
    <row r="11" spans="1:29" ht="15" customHeight="1">
      <c r="B11" s="1431" t="s">
        <v>1925</v>
      </c>
      <c r="C11" s="1431"/>
      <c r="D11" s="1431"/>
      <c r="E11" s="1431"/>
      <c r="F11" s="1431"/>
      <c r="G11" s="1431"/>
      <c r="H11" s="1431"/>
      <c r="I11" s="1431"/>
      <c r="J11" s="1431"/>
      <c r="K11" s="1431"/>
      <c r="L11" s="1431"/>
      <c r="M11" s="1431"/>
      <c r="N11" s="1431"/>
      <c r="O11" s="1431"/>
      <c r="P11" s="1431"/>
      <c r="Q11" s="1431"/>
      <c r="R11" s="1431"/>
      <c r="S11" s="1431"/>
      <c r="T11" s="1431"/>
      <c r="U11" s="1431"/>
      <c r="V11" s="1431"/>
      <c r="W11" s="1431"/>
      <c r="X11" s="1431"/>
      <c r="Y11" s="1431"/>
      <c r="Z11" s="1431"/>
      <c r="AA11" s="1431"/>
      <c r="AB11" s="1431"/>
    </row>
    <row r="12" spans="1:29" ht="15" customHeight="1">
      <c r="B12" s="1431"/>
      <c r="C12" s="1431"/>
      <c r="D12" s="1431"/>
      <c r="E12" s="1431"/>
      <c r="F12" s="1431"/>
      <c r="G12" s="1431"/>
      <c r="H12" s="1431"/>
      <c r="I12" s="1431"/>
      <c r="J12" s="1431"/>
      <c r="K12" s="1431"/>
      <c r="L12" s="1431"/>
      <c r="M12" s="1431"/>
      <c r="N12" s="1431"/>
      <c r="O12" s="1431"/>
      <c r="P12" s="1431"/>
      <c r="Q12" s="1431"/>
      <c r="R12" s="1431"/>
      <c r="S12" s="1431"/>
      <c r="T12" s="1431"/>
      <c r="U12" s="1431"/>
      <c r="V12" s="1431"/>
      <c r="W12" s="1431"/>
      <c r="X12" s="1431"/>
      <c r="Y12" s="1431"/>
      <c r="Z12" s="1431"/>
      <c r="AA12" s="1431"/>
      <c r="AB12" s="1431"/>
    </row>
    <row r="13" spans="1:29" ht="15" customHeight="1">
      <c r="E13" s="107"/>
      <c r="F13" s="107"/>
      <c r="G13" s="107"/>
      <c r="H13" s="107"/>
      <c r="I13" s="107"/>
      <c r="J13" s="107"/>
    </row>
    <row r="14" spans="1:29" ht="15" customHeight="1">
      <c r="B14" s="108"/>
      <c r="D14" s="107"/>
      <c r="E14" s="107"/>
      <c r="F14" s="107"/>
      <c r="G14" s="107"/>
      <c r="H14" s="107"/>
      <c r="I14" s="107"/>
      <c r="J14" s="107"/>
    </row>
    <row r="15" spans="1:29" ht="15" customHeight="1">
      <c r="B15" s="108"/>
      <c r="D15" s="107"/>
      <c r="E15" s="107"/>
      <c r="F15" s="107"/>
      <c r="G15" s="107"/>
      <c r="H15" s="107"/>
      <c r="I15" s="107"/>
      <c r="J15" s="107"/>
    </row>
    <row r="16" spans="1:29" ht="15" customHeight="1">
      <c r="A16" s="1430" t="s">
        <v>1</v>
      </c>
      <c r="B16" s="1430"/>
      <c r="C16" s="1430"/>
      <c r="D16" s="1430"/>
      <c r="E16" s="1430"/>
      <c r="F16" s="1430"/>
      <c r="G16" s="1430"/>
      <c r="H16" s="1430"/>
      <c r="I16" s="1430"/>
      <c r="J16" s="1430"/>
      <c r="K16" s="1430"/>
      <c r="L16" s="1430"/>
      <c r="M16" s="1430"/>
      <c r="N16" s="1430"/>
      <c r="O16" s="1430"/>
      <c r="P16" s="1430"/>
      <c r="Q16" s="1430"/>
      <c r="R16" s="1430"/>
      <c r="S16" s="1430"/>
      <c r="T16" s="1430"/>
      <c r="U16" s="1430"/>
      <c r="V16" s="1430"/>
      <c r="W16" s="1430"/>
      <c r="X16" s="1430"/>
      <c r="Y16" s="1430"/>
      <c r="Z16" s="1430"/>
      <c r="AA16" s="1430"/>
      <c r="AB16" s="1430"/>
      <c r="AC16" s="1430"/>
    </row>
    <row r="17" spans="1:29" ht="15" customHeight="1">
      <c r="A17" s="450"/>
      <c r="B17" s="450"/>
      <c r="C17" s="450"/>
      <c r="D17" s="450"/>
      <c r="E17" s="450"/>
      <c r="F17" s="450"/>
      <c r="G17" s="450"/>
      <c r="H17" s="450"/>
      <c r="I17" s="450"/>
      <c r="J17" s="450"/>
      <c r="K17" s="450"/>
      <c r="L17" s="450"/>
      <c r="M17" s="450"/>
      <c r="N17" s="450"/>
      <c r="O17" s="450"/>
      <c r="P17" s="450"/>
      <c r="Q17" s="450"/>
      <c r="R17" s="450"/>
      <c r="S17" s="450"/>
      <c r="T17" s="450"/>
      <c r="U17" s="450"/>
      <c r="V17" s="450"/>
      <c r="W17" s="450"/>
      <c r="X17" s="450"/>
      <c r="Y17" s="450"/>
      <c r="Z17" s="450"/>
      <c r="AA17" s="450"/>
      <c r="AB17" s="450"/>
      <c r="AC17" s="450"/>
    </row>
    <row r="18" spans="1:29" ht="15" customHeight="1">
      <c r="A18" s="450"/>
      <c r="B18" s="450"/>
      <c r="C18" s="450"/>
      <c r="D18" s="450"/>
      <c r="E18" s="450"/>
      <c r="F18" s="450"/>
      <c r="G18" s="450"/>
      <c r="H18" s="450"/>
      <c r="I18" s="450"/>
      <c r="J18" s="450"/>
      <c r="K18" s="450"/>
      <c r="L18" s="450"/>
      <c r="M18" s="450"/>
      <c r="N18" s="450"/>
      <c r="O18" s="450"/>
      <c r="P18" s="450"/>
      <c r="Q18" s="450"/>
      <c r="R18" s="450"/>
      <c r="S18" s="450"/>
      <c r="T18" s="450"/>
      <c r="U18" s="450"/>
      <c r="V18" s="450"/>
      <c r="W18" s="450"/>
      <c r="X18" s="450"/>
      <c r="Y18" s="450"/>
      <c r="Z18" s="450"/>
      <c r="AA18" s="450"/>
      <c r="AB18" s="450"/>
      <c r="AC18" s="450"/>
    </row>
    <row r="19" spans="1:29" ht="15" customHeight="1">
      <c r="B19" s="108"/>
      <c r="D19" s="107"/>
      <c r="E19" s="107"/>
      <c r="F19" s="107"/>
      <c r="G19" s="107"/>
      <c r="H19" s="107"/>
      <c r="I19" s="107"/>
      <c r="J19" s="107"/>
    </row>
    <row r="20" spans="1:29" ht="15" customHeight="1">
      <c r="B20" s="1424" t="s">
        <v>1926</v>
      </c>
      <c r="C20" s="1424"/>
      <c r="D20" s="1424"/>
      <c r="E20" s="1424"/>
      <c r="F20" s="1424"/>
      <c r="G20" s="1424"/>
      <c r="H20" s="1424"/>
      <c r="I20" s="1424"/>
      <c r="J20" s="1424"/>
      <c r="K20" s="1424"/>
      <c r="L20" s="1424"/>
      <c r="M20" s="1424"/>
      <c r="N20" s="1424"/>
      <c r="O20" s="1424"/>
      <c r="P20" s="1424"/>
      <c r="Q20" s="1424"/>
      <c r="R20" s="1424"/>
      <c r="S20" s="1424"/>
      <c r="T20" s="1424"/>
      <c r="U20" s="1424"/>
      <c r="V20" s="1424"/>
      <c r="W20" s="1424"/>
      <c r="X20" s="1424"/>
      <c r="Y20" s="1424"/>
      <c r="Z20" s="1424"/>
      <c r="AA20" s="1424"/>
      <c r="AB20" s="1424"/>
    </row>
    <row r="21" spans="1:29" ht="15" customHeight="1">
      <c r="B21" s="1424"/>
      <c r="C21" s="1424"/>
      <c r="D21" s="1424"/>
      <c r="E21" s="1424"/>
      <c r="F21" s="1424"/>
      <c r="G21" s="1424"/>
      <c r="H21" s="1424"/>
      <c r="I21" s="1424"/>
      <c r="J21" s="1424"/>
      <c r="K21" s="1424"/>
      <c r="L21" s="1424"/>
      <c r="M21" s="1424"/>
      <c r="N21" s="1424"/>
      <c r="O21" s="1424"/>
      <c r="P21" s="1424"/>
      <c r="Q21" s="1424"/>
      <c r="R21" s="1424"/>
      <c r="S21" s="1424"/>
      <c r="T21" s="1424"/>
      <c r="U21" s="1424"/>
      <c r="V21" s="1424"/>
      <c r="W21" s="1424"/>
      <c r="X21" s="1424"/>
      <c r="Y21" s="1424"/>
      <c r="Z21" s="1424"/>
      <c r="AA21" s="1424"/>
      <c r="AB21" s="1424"/>
    </row>
    <row r="22" spans="1:29" ht="15" customHeight="1">
      <c r="B22" s="1424"/>
      <c r="C22" s="1424"/>
      <c r="D22" s="1424"/>
      <c r="E22" s="1424"/>
      <c r="F22" s="1424"/>
      <c r="G22" s="1424"/>
      <c r="H22" s="1424"/>
      <c r="I22" s="1424"/>
      <c r="J22" s="1424"/>
      <c r="K22" s="1424"/>
      <c r="L22" s="1424"/>
      <c r="M22" s="1424"/>
      <c r="N22" s="1424"/>
      <c r="O22" s="1424"/>
      <c r="P22" s="1424"/>
      <c r="Q22" s="1424"/>
      <c r="R22" s="1424"/>
      <c r="S22" s="1424"/>
      <c r="T22" s="1424"/>
      <c r="U22" s="1424"/>
      <c r="V22" s="1424"/>
      <c r="W22" s="1424"/>
      <c r="X22" s="1424"/>
      <c r="Y22" s="1424"/>
      <c r="Z22" s="1424"/>
      <c r="AA22" s="1424"/>
      <c r="AB22" s="1424"/>
    </row>
    <row r="23" spans="1:29" ht="15" customHeight="1">
      <c r="B23" s="1424"/>
      <c r="C23" s="1424"/>
      <c r="D23" s="1424"/>
      <c r="E23" s="1424"/>
      <c r="F23" s="1424"/>
      <c r="G23" s="1424"/>
      <c r="H23" s="1424"/>
      <c r="I23" s="1424"/>
      <c r="J23" s="1424"/>
      <c r="K23" s="1424"/>
      <c r="L23" s="1424"/>
      <c r="M23" s="1424"/>
      <c r="N23" s="1424"/>
      <c r="O23" s="1424"/>
      <c r="P23" s="1424"/>
      <c r="Q23" s="1424"/>
      <c r="R23" s="1424"/>
      <c r="S23" s="1424"/>
      <c r="T23" s="1424"/>
      <c r="U23" s="1424"/>
      <c r="V23" s="1424"/>
      <c r="W23" s="1424"/>
      <c r="X23" s="1424"/>
      <c r="Y23" s="1424"/>
      <c r="Z23" s="1424"/>
      <c r="AA23" s="1424"/>
      <c r="AB23" s="1424"/>
    </row>
    <row r="24" spans="1:29" ht="15" customHeight="1">
      <c r="B24" s="1424"/>
      <c r="C24" s="1424"/>
      <c r="D24" s="1424"/>
      <c r="E24" s="1424"/>
      <c r="F24" s="1424"/>
      <c r="G24" s="1424"/>
      <c r="H24" s="1424"/>
      <c r="I24" s="1424"/>
      <c r="J24" s="1424"/>
      <c r="K24" s="1424"/>
      <c r="L24" s="1424"/>
      <c r="M24" s="1424"/>
      <c r="N24" s="1424"/>
      <c r="O24" s="1424"/>
      <c r="P24" s="1424"/>
      <c r="Q24" s="1424"/>
      <c r="R24" s="1424"/>
      <c r="S24" s="1424"/>
      <c r="T24" s="1424"/>
      <c r="U24" s="1424"/>
      <c r="V24" s="1424"/>
      <c r="W24" s="1424"/>
      <c r="X24" s="1424"/>
      <c r="Y24" s="1424"/>
      <c r="Z24" s="1424"/>
      <c r="AA24" s="1424"/>
      <c r="AB24" s="1424"/>
    </row>
    <row r="25" spans="1:29" ht="15" customHeight="1">
      <c r="B25" s="64" t="s">
        <v>2313</v>
      </c>
      <c r="D25" s="109"/>
      <c r="E25" s="109"/>
      <c r="F25" s="109"/>
      <c r="G25" s="109"/>
      <c r="H25" s="109"/>
      <c r="I25" s="109"/>
      <c r="J25" s="109"/>
    </row>
    <row r="31" spans="1:29" ht="15" customHeight="1">
      <c r="B31" s="166"/>
      <c r="C31" s="166"/>
      <c r="D31" s="166"/>
      <c r="E31" s="166"/>
      <c r="F31" s="166"/>
      <c r="G31" s="166"/>
      <c r="H31" s="166"/>
      <c r="I31" s="166"/>
      <c r="J31" s="166"/>
      <c r="K31" s="166"/>
      <c r="L31" s="166"/>
      <c r="M31" s="166"/>
      <c r="N31" s="166"/>
      <c r="O31" s="166"/>
      <c r="P31" s="166"/>
      <c r="Q31" s="166"/>
      <c r="R31" s="166"/>
      <c r="S31" s="166"/>
      <c r="T31" s="166"/>
      <c r="U31" s="166"/>
      <c r="V31" s="166"/>
      <c r="W31" s="166"/>
      <c r="X31" s="166"/>
      <c r="Y31" s="166"/>
      <c r="Z31" s="166"/>
      <c r="AA31" s="166"/>
      <c r="AB31" s="166"/>
    </row>
    <row r="32" spans="1:29" ht="15" customHeight="1">
      <c r="B32" s="166"/>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row>
    <row r="33" spans="1:29" ht="15" customHeight="1">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row>
    <row r="35" spans="1:29" ht="15" customHeight="1">
      <c r="B35" s="1426" t="s">
        <v>1927</v>
      </c>
      <c r="C35" s="1426"/>
      <c r="D35" s="1426"/>
      <c r="E35" s="1426"/>
      <c r="F35" s="1426"/>
      <c r="G35" s="1426"/>
      <c r="H35" s="1426"/>
      <c r="I35" s="1426"/>
      <c r="J35" s="1426"/>
      <c r="K35" s="1426"/>
      <c r="L35" s="1426"/>
      <c r="M35" s="1426"/>
      <c r="N35" s="1426"/>
      <c r="O35" s="1426"/>
      <c r="P35" s="1426"/>
      <c r="Q35" s="1426"/>
      <c r="R35" s="1426"/>
      <c r="S35" s="1426"/>
      <c r="T35" s="1426"/>
      <c r="U35" s="1426"/>
      <c r="V35" s="1426"/>
      <c r="W35" s="1426"/>
      <c r="X35" s="1426"/>
      <c r="Y35" s="1426"/>
      <c r="Z35" s="1426"/>
      <c r="AA35" s="1426"/>
      <c r="AB35" s="1426"/>
    </row>
    <row r="36" spans="1:29" ht="15" customHeight="1">
      <c r="A36" s="112" t="s">
        <v>1923</v>
      </c>
      <c r="B36" s="1426"/>
      <c r="C36" s="1426"/>
      <c r="D36" s="1426"/>
      <c r="E36" s="1426"/>
      <c r="F36" s="1426"/>
      <c r="G36" s="1426"/>
      <c r="H36" s="1426"/>
      <c r="I36" s="1426"/>
      <c r="J36" s="1426"/>
      <c r="K36" s="1426"/>
      <c r="L36" s="1426"/>
      <c r="M36" s="1426"/>
      <c r="N36" s="1426"/>
      <c r="O36" s="1426"/>
      <c r="P36" s="1426"/>
      <c r="Q36" s="1426"/>
      <c r="R36" s="1426"/>
      <c r="S36" s="1426"/>
      <c r="T36" s="1426"/>
      <c r="U36" s="1426"/>
      <c r="V36" s="1426"/>
      <c r="W36" s="1426"/>
      <c r="X36" s="1426"/>
      <c r="Y36" s="1426"/>
      <c r="Z36" s="1426"/>
      <c r="AA36" s="1426"/>
      <c r="AB36" s="1426"/>
    </row>
    <row r="37" spans="1:29" ht="15" customHeight="1">
      <c r="A37" s="1425" t="s">
        <v>0</v>
      </c>
      <c r="B37" s="1425"/>
      <c r="C37" s="1425"/>
      <c r="D37" s="1425"/>
      <c r="E37" s="1425"/>
      <c r="F37" s="1425"/>
      <c r="G37" s="1425"/>
      <c r="H37" s="1425"/>
      <c r="I37" s="1425"/>
      <c r="J37" s="1425"/>
      <c r="K37" s="1425"/>
      <c r="L37" s="1425"/>
      <c r="M37" s="1425"/>
      <c r="N37" s="1425"/>
      <c r="O37" s="1425"/>
      <c r="P37" s="1425"/>
      <c r="Q37" s="1425"/>
      <c r="R37" s="1425"/>
      <c r="S37" s="1425"/>
      <c r="T37" s="1425"/>
      <c r="U37" s="1425"/>
      <c r="V37" s="1425"/>
      <c r="W37" s="1425"/>
      <c r="X37" s="1425"/>
      <c r="Y37" s="1425"/>
      <c r="Z37" s="1425"/>
      <c r="AA37" s="1425"/>
      <c r="AB37" s="1425"/>
      <c r="AC37" s="1425"/>
    </row>
    <row r="40" spans="1:29" ht="15" customHeight="1">
      <c r="I40" s="40"/>
      <c r="J40" s="40"/>
      <c r="K40" s="40"/>
      <c r="L40" s="40"/>
    </row>
    <row r="41" spans="1:29" ht="15" customHeight="1">
      <c r="I41" s="40"/>
      <c r="J41" s="40"/>
      <c r="K41" s="40"/>
      <c r="L41" s="40"/>
    </row>
    <row r="42" spans="1:29" ht="15" customHeight="1">
      <c r="I42" s="40"/>
      <c r="J42" s="40"/>
      <c r="K42" s="40"/>
      <c r="L42" s="40"/>
    </row>
    <row r="43" spans="1:29" ht="15" customHeight="1">
      <c r="I43" s="40"/>
      <c r="J43" s="40"/>
      <c r="K43" s="40"/>
      <c r="L43" s="40"/>
    </row>
    <row r="44" spans="1:29" ht="15" customHeight="1">
      <c r="I44" s="40"/>
      <c r="J44" s="40"/>
      <c r="K44" s="40"/>
      <c r="L44" s="40"/>
    </row>
    <row r="45" spans="1:29" ht="15" customHeight="1">
      <c r="I45" s="40"/>
      <c r="J45" s="40"/>
      <c r="K45" s="40"/>
      <c r="L45" s="40"/>
    </row>
    <row r="46" spans="1:29" ht="15" customHeight="1">
      <c r="I46" s="40"/>
      <c r="J46" s="40"/>
      <c r="K46" s="40"/>
      <c r="L46" s="40"/>
    </row>
    <row r="47" spans="1:29" ht="15" customHeight="1">
      <c r="I47" s="40"/>
      <c r="J47" s="40"/>
      <c r="K47" s="40"/>
      <c r="L47" s="40"/>
    </row>
    <row r="48" spans="1:29" ht="15" customHeight="1">
      <c r="I48" s="40"/>
      <c r="J48" s="40"/>
      <c r="K48" s="40"/>
      <c r="L48" s="40"/>
    </row>
    <row r="49" spans="1:13" ht="15" customHeight="1">
      <c r="I49" s="40"/>
      <c r="J49" s="40"/>
      <c r="K49" s="40"/>
      <c r="L49" s="40"/>
    </row>
    <row r="50" spans="1:13" ht="15" customHeight="1">
      <c r="I50" s="40"/>
      <c r="J50" s="40"/>
      <c r="K50" s="40"/>
      <c r="L50" s="40"/>
    </row>
    <row r="51" spans="1:13" ht="15" customHeight="1">
      <c r="I51" s="40"/>
      <c r="J51" s="40"/>
      <c r="K51" s="40"/>
      <c r="L51" s="40"/>
    </row>
    <row r="52" spans="1:13" ht="15" customHeight="1">
      <c r="I52" s="40"/>
      <c r="J52" s="40"/>
      <c r="K52" s="40"/>
      <c r="L52" s="40"/>
    </row>
    <row r="53" spans="1:13" ht="15" customHeight="1">
      <c r="A53" s="40"/>
      <c r="B53" s="40"/>
      <c r="C53" s="40"/>
      <c r="D53" s="40"/>
      <c r="E53" s="40"/>
      <c r="F53" s="40"/>
      <c r="G53" s="40"/>
      <c r="H53" s="40"/>
      <c r="I53" s="40"/>
      <c r="J53" s="40"/>
      <c r="K53" s="40"/>
      <c r="L53" s="40"/>
      <c r="M53" s="40"/>
    </row>
    <row r="54" spans="1:13" ht="15" customHeight="1">
      <c r="A54" s="40"/>
      <c r="B54" s="40"/>
      <c r="C54" s="40"/>
      <c r="D54" s="40"/>
      <c r="E54" s="40"/>
      <c r="F54" s="40"/>
      <c r="G54" s="40"/>
      <c r="H54" s="40"/>
      <c r="I54" s="40"/>
      <c r="J54" s="40"/>
      <c r="K54" s="40"/>
      <c r="L54" s="40"/>
      <c r="M54" s="40"/>
    </row>
    <row r="55" spans="1:13" ht="15" customHeight="1">
      <c r="A55" s="40"/>
      <c r="B55" s="40"/>
      <c r="C55" s="40"/>
      <c r="D55" s="40"/>
      <c r="E55" s="40"/>
      <c r="F55" s="40"/>
      <c r="G55" s="40"/>
      <c r="H55" s="40"/>
      <c r="I55" s="40"/>
      <c r="J55" s="40"/>
      <c r="K55" s="40"/>
      <c r="L55" s="40"/>
      <c r="M55" s="40"/>
    </row>
    <row r="56" spans="1:13" ht="15" customHeight="1">
      <c r="A56" s="40"/>
      <c r="B56" s="40"/>
      <c r="C56" s="40"/>
      <c r="D56" s="40"/>
      <c r="E56" s="40"/>
      <c r="F56" s="40"/>
      <c r="G56" s="40"/>
      <c r="H56" s="40"/>
      <c r="I56" s="40"/>
      <c r="J56" s="40"/>
      <c r="K56" s="40"/>
      <c r="L56" s="40"/>
      <c r="M56" s="40"/>
    </row>
  </sheetData>
  <sheetProtection selectLockedCells="1"/>
  <mergeCells count="8">
    <mergeCell ref="B20:AB24"/>
    <mergeCell ref="A37:AC37"/>
    <mergeCell ref="B35:AB36"/>
    <mergeCell ref="A4:AC5"/>
    <mergeCell ref="A7:AC7"/>
    <mergeCell ref="A8:AC8"/>
    <mergeCell ref="A16:AC16"/>
    <mergeCell ref="B11:AB12"/>
  </mergeCells>
  <phoneticPr fontId="2"/>
  <hyperlinks>
    <hyperlink ref="A16:B16" location="作業メニュー!A1" display="作業メニュー" xr:uid="{00000000-0004-0000-0000-000000000000}"/>
    <hyperlink ref="A8" location="更新履歴!A1" display="更新履歴はこちら" xr:uid="{00000000-0004-0000-0000-000001000000}"/>
    <hyperlink ref="A37:H37" r:id="rId1" display="　　　　http://www.e-hyoka.co.jp" xr:uid="{00000000-0004-0000-0000-000002000000}"/>
  </hyperlinks>
  <printOptions horizontalCentered="1" verticalCentered="1"/>
  <pageMargins left="0.74803149606299213" right="0.74803149606299213" top="0.98425196850393704" bottom="0.98425196850393704" header="0.51181102362204722" footer="0.51181102362204722"/>
  <pageSetup paperSize="9" scale="81"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O69"/>
  <sheetViews>
    <sheetView showGridLines="0" workbookViewId="0"/>
  </sheetViews>
  <sheetFormatPr defaultColWidth="3.58203125" defaultRowHeight="15"/>
  <cols>
    <col min="1" max="38" width="3.58203125" style="44"/>
    <col min="39" max="39" width="8.75" style="44" hidden="1" customWidth="1"/>
    <col min="40" max="16384" width="3.58203125" style="44"/>
  </cols>
  <sheetData>
    <row r="1" spans="1:41" s="588" customFormat="1" ht="37.5" customHeight="1" thickBot="1">
      <c r="A1" s="587" t="s">
        <v>64</v>
      </c>
      <c r="AG1" s="1435" t="s">
        <v>63</v>
      </c>
      <c r="AH1" s="1435"/>
      <c r="AI1" s="1435"/>
      <c r="AJ1" s="1435"/>
      <c r="AK1" s="1435"/>
    </row>
    <row r="2" spans="1:41" ht="7.5" customHeight="1" thickTop="1">
      <c r="A2" s="43"/>
      <c r="AG2" s="45"/>
      <c r="AH2" s="45"/>
      <c r="AI2" s="45"/>
      <c r="AJ2" s="45"/>
      <c r="AK2" s="45"/>
    </row>
    <row r="3" spans="1:41" ht="21" customHeight="1">
      <c r="A3" s="46"/>
      <c r="B3" s="47" t="s">
        <v>62</v>
      </c>
      <c r="C3" s="48"/>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50"/>
      <c r="AH3" s="50"/>
      <c r="AI3" s="50"/>
      <c r="AJ3" s="50"/>
      <c r="AK3" s="51"/>
      <c r="AL3" s="46"/>
      <c r="AM3" s="46"/>
      <c r="AN3" s="46"/>
      <c r="AO3" s="46"/>
    </row>
    <row r="4" spans="1:41" ht="15" customHeight="1">
      <c r="A4" s="46"/>
      <c r="B4" s="52"/>
      <c r="C4" s="53" t="s">
        <v>61</v>
      </c>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54"/>
      <c r="AG4" s="55"/>
      <c r="AH4" s="55"/>
      <c r="AI4" s="55"/>
      <c r="AJ4" s="55"/>
      <c r="AK4" s="56"/>
      <c r="AL4" s="46"/>
      <c r="AM4" s="46"/>
      <c r="AN4" s="46"/>
      <c r="AO4" s="46"/>
    </row>
    <row r="5" spans="1:41" ht="15" customHeight="1">
      <c r="A5" s="46"/>
      <c r="B5" s="73"/>
      <c r="C5" s="74" t="s">
        <v>2400</v>
      </c>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6"/>
      <c r="AH5" s="76"/>
      <c r="AI5" s="76"/>
      <c r="AJ5" s="76"/>
      <c r="AK5" s="492"/>
      <c r="AL5" s="46"/>
      <c r="AM5" s="46"/>
      <c r="AN5" s="46"/>
      <c r="AO5" s="46"/>
    </row>
    <row r="6" spans="1:41" ht="15" customHeight="1">
      <c r="A6" s="46"/>
      <c r="B6" s="73"/>
      <c r="C6" s="1439" t="s">
        <v>2401</v>
      </c>
      <c r="D6" s="1439"/>
      <c r="E6" s="1439"/>
      <c r="F6" s="1439"/>
      <c r="G6" s="1439"/>
      <c r="H6" s="1439"/>
      <c r="I6" s="1439"/>
      <c r="J6" s="1439"/>
      <c r="K6" s="1439"/>
      <c r="L6" s="1439"/>
      <c r="M6" s="1439"/>
      <c r="N6" s="1439"/>
      <c r="O6" s="1439"/>
      <c r="P6" s="1439"/>
      <c r="Q6" s="1439"/>
      <c r="R6" s="1439"/>
      <c r="S6" s="1439"/>
      <c r="T6" s="1439"/>
      <c r="U6" s="1439"/>
      <c r="V6" s="1439"/>
      <c r="W6" s="1439"/>
      <c r="X6" s="1439"/>
      <c r="Y6" s="1439"/>
      <c r="Z6" s="1439"/>
      <c r="AA6" s="1439"/>
      <c r="AB6" s="1439"/>
      <c r="AC6" s="1439"/>
      <c r="AD6" s="1439"/>
      <c r="AE6" s="1439"/>
      <c r="AF6" s="1439"/>
      <c r="AG6" s="1439"/>
      <c r="AH6" s="1439"/>
      <c r="AI6" s="1439"/>
      <c r="AJ6" s="1439"/>
      <c r="AK6" s="1440"/>
      <c r="AL6" s="46"/>
      <c r="AM6" s="46"/>
      <c r="AN6" s="46"/>
      <c r="AO6" s="46"/>
    </row>
    <row r="7" spans="1:41" ht="15" customHeight="1">
      <c r="A7" s="46"/>
      <c r="B7" s="57"/>
      <c r="C7" s="1441"/>
      <c r="D7" s="1441"/>
      <c r="E7" s="1441"/>
      <c r="F7" s="1441"/>
      <c r="G7" s="1441"/>
      <c r="H7" s="1441"/>
      <c r="I7" s="1441"/>
      <c r="J7" s="1441"/>
      <c r="K7" s="1441"/>
      <c r="L7" s="1441"/>
      <c r="M7" s="1441"/>
      <c r="N7" s="1441"/>
      <c r="O7" s="1441"/>
      <c r="P7" s="1441"/>
      <c r="Q7" s="1441"/>
      <c r="R7" s="1441"/>
      <c r="S7" s="1441"/>
      <c r="T7" s="1441"/>
      <c r="U7" s="1441"/>
      <c r="V7" s="1441"/>
      <c r="W7" s="1441"/>
      <c r="X7" s="1441"/>
      <c r="Y7" s="1441"/>
      <c r="Z7" s="1441"/>
      <c r="AA7" s="1441"/>
      <c r="AB7" s="1441"/>
      <c r="AC7" s="1441"/>
      <c r="AD7" s="1441"/>
      <c r="AE7" s="1441"/>
      <c r="AF7" s="1441"/>
      <c r="AG7" s="1441"/>
      <c r="AH7" s="1441"/>
      <c r="AI7" s="1441"/>
      <c r="AJ7" s="1441"/>
      <c r="AK7" s="1442"/>
      <c r="AL7" s="46"/>
      <c r="AM7" s="46"/>
      <c r="AN7" s="46"/>
      <c r="AO7" s="46"/>
    </row>
    <row r="8" spans="1:41" ht="7.5" customHeight="1">
      <c r="A8" s="46"/>
      <c r="B8" s="61"/>
      <c r="C8" s="62"/>
      <c r="Y8" s="490"/>
      <c r="Z8" s="490"/>
      <c r="AA8" s="490"/>
      <c r="AB8" s="490"/>
      <c r="AC8" s="490"/>
      <c r="AG8" s="46"/>
      <c r="AH8" s="46"/>
      <c r="AI8" s="46"/>
      <c r="AJ8" s="46"/>
      <c r="AK8" s="63"/>
      <c r="AL8" s="46"/>
      <c r="AM8" s="46"/>
      <c r="AN8" s="46"/>
      <c r="AO8" s="46"/>
    </row>
    <row r="9" spans="1:41" ht="19.5">
      <c r="A9" s="46"/>
      <c r="B9" s="79"/>
      <c r="C9" s="361"/>
      <c r="D9" s="1436" t="s">
        <v>3630</v>
      </c>
      <c r="E9" s="1436"/>
      <c r="F9" s="1436"/>
      <c r="G9" s="1436"/>
      <c r="H9" s="1436"/>
      <c r="I9" s="1436"/>
      <c r="J9" s="1436"/>
      <c r="K9" s="1436"/>
      <c r="L9" s="1436"/>
      <c r="M9" s="1436"/>
      <c r="N9" s="1436" t="s">
        <v>59</v>
      </c>
      <c r="O9" s="1436"/>
      <c r="P9" s="1436"/>
      <c r="Q9" s="1436"/>
      <c r="R9" s="1436"/>
      <c r="S9" s="81"/>
      <c r="T9" s="81"/>
      <c r="U9" s="81"/>
      <c r="V9" s="81"/>
      <c r="W9" s="81"/>
      <c r="X9" s="81"/>
      <c r="Y9" s="41" t="s">
        <v>2392</v>
      </c>
      <c r="Z9" s="41"/>
      <c r="AA9" s="41"/>
      <c r="AB9" s="491" t="s">
        <v>2398</v>
      </c>
      <c r="AC9"/>
      <c r="AD9" s="81"/>
      <c r="AE9" s="81"/>
      <c r="AF9" s="81"/>
      <c r="AG9" s="362"/>
      <c r="AH9" s="362"/>
      <c r="AI9" s="362"/>
      <c r="AJ9" s="362"/>
      <c r="AK9" s="363"/>
      <c r="AL9" s="46"/>
      <c r="AM9" s="46"/>
      <c r="AN9" s="46"/>
      <c r="AO9" s="46"/>
    </row>
    <row r="10" spans="1:41" ht="19.5">
      <c r="A10" s="46"/>
      <c r="B10" s="61"/>
      <c r="C10" s="64"/>
      <c r="D10" s="1437" t="s">
        <v>58</v>
      </c>
      <c r="E10" s="1437"/>
      <c r="F10" s="1437"/>
      <c r="G10" s="1437"/>
      <c r="H10" s="1437"/>
      <c r="I10" s="1437"/>
      <c r="J10" s="1437"/>
      <c r="K10" s="1437"/>
      <c r="L10" s="1437"/>
      <c r="M10" s="1437"/>
      <c r="N10" s="87"/>
      <c r="Y10" s="87" t="s">
        <v>2391</v>
      </c>
      <c r="Z10" s="87"/>
      <c r="AA10" s="87"/>
      <c r="AB10" s="87"/>
      <c r="AC10" s="87"/>
      <c r="AD10" s="87"/>
      <c r="AE10" s="86"/>
      <c r="AF10" s="46"/>
      <c r="AG10" s="46"/>
      <c r="AH10" s="46"/>
      <c r="AI10" s="46"/>
      <c r="AJ10" s="46"/>
      <c r="AK10" s="63"/>
    </row>
    <row r="11" spans="1:41" ht="19.5">
      <c r="A11" s="46"/>
      <c r="B11" s="65"/>
      <c r="C11" s="66"/>
      <c r="D11" s="1438" t="s">
        <v>57</v>
      </c>
      <c r="E11" s="1438"/>
      <c r="F11" s="1438"/>
      <c r="G11" s="1438"/>
      <c r="H11" s="1438"/>
      <c r="I11" s="1438"/>
      <c r="J11" s="1438"/>
      <c r="K11" s="1438"/>
      <c r="L11" s="1438"/>
      <c r="M11" s="1438"/>
      <c r="N11" s="1438" t="s">
        <v>2227</v>
      </c>
      <c r="O11" s="1438"/>
      <c r="P11" s="1438"/>
      <c r="Q11" s="1438"/>
      <c r="R11" s="1438"/>
      <c r="S11" s="1438"/>
      <c r="T11" s="1438"/>
      <c r="U11" s="1438"/>
      <c r="V11" s="68"/>
      <c r="W11" s="68"/>
      <c r="X11" s="68"/>
      <c r="Y11" s="67" t="s">
        <v>2394</v>
      </c>
      <c r="Z11" s="67"/>
      <c r="AA11" s="67"/>
      <c r="AB11" s="105"/>
      <c r="AC11" s="68"/>
      <c r="AD11" s="68"/>
      <c r="AE11" s="68"/>
      <c r="AF11" s="68"/>
      <c r="AG11" s="69"/>
      <c r="AH11" s="69"/>
      <c r="AI11" s="69"/>
      <c r="AJ11" s="69"/>
      <c r="AK11" s="70"/>
      <c r="AL11" s="46"/>
      <c r="AM11" s="46"/>
      <c r="AN11" s="46"/>
      <c r="AO11" s="46"/>
    </row>
    <row r="12" spans="1:41" ht="7.5" customHeight="1">
      <c r="A12" s="46"/>
      <c r="C12" s="64"/>
      <c r="AE12" s="46"/>
      <c r="AF12" s="46"/>
      <c r="AG12" s="46"/>
      <c r="AH12" s="46"/>
      <c r="AI12" s="46"/>
      <c r="AJ12" s="46"/>
      <c r="AK12" s="46"/>
      <c r="AL12" s="46"/>
      <c r="AM12" s="46"/>
      <c r="AN12" s="46"/>
    </row>
    <row r="13" spans="1:41" ht="21" customHeight="1">
      <c r="A13" s="46"/>
      <c r="B13" s="47" t="s">
        <v>1914</v>
      </c>
      <c r="C13" s="71"/>
      <c r="D13" s="49"/>
      <c r="E13" s="49"/>
      <c r="F13" s="49"/>
      <c r="G13" s="49"/>
      <c r="H13" s="49"/>
      <c r="I13" s="49"/>
      <c r="J13" s="49"/>
      <c r="K13" s="49"/>
      <c r="L13" s="628"/>
      <c r="M13" s="623" t="s">
        <v>3653</v>
      </c>
      <c r="N13" s="49"/>
      <c r="O13" s="49"/>
      <c r="P13" s="49"/>
      <c r="Q13" s="49"/>
      <c r="R13" s="49"/>
      <c r="S13" s="49"/>
      <c r="T13" s="49"/>
      <c r="U13" s="49"/>
      <c r="V13" s="49"/>
      <c r="W13" s="49"/>
      <c r="X13" s="49"/>
      <c r="Y13" s="49"/>
      <c r="Z13" s="49"/>
      <c r="AA13" s="49"/>
      <c r="AB13" s="49"/>
      <c r="AC13" s="49"/>
      <c r="AD13" s="49"/>
      <c r="AE13" s="49"/>
      <c r="AF13" s="49"/>
      <c r="AG13" s="50"/>
      <c r="AH13" s="50"/>
      <c r="AI13" s="50"/>
      <c r="AJ13" s="50"/>
      <c r="AK13" s="51"/>
      <c r="AM13" s="44" t="b">
        <v>0</v>
      </c>
    </row>
    <row r="14" spans="1:41" ht="15" customHeight="1">
      <c r="A14" s="46"/>
      <c r="B14" s="52"/>
      <c r="C14" s="53" t="s">
        <v>56</v>
      </c>
      <c r="D14" s="54"/>
      <c r="E14" s="54"/>
      <c r="F14" s="54"/>
      <c r="G14" s="54"/>
      <c r="H14" s="54"/>
      <c r="I14" s="54"/>
      <c r="J14" s="54"/>
      <c r="K14" s="54"/>
      <c r="L14" s="54"/>
      <c r="M14" s="54"/>
      <c r="N14" s="55"/>
      <c r="O14" s="54"/>
      <c r="P14" s="54"/>
      <c r="Q14" s="54"/>
      <c r="R14" s="54"/>
      <c r="S14" s="54"/>
      <c r="T14" s="54"/>
      <c r="U14" s="54"/>
      <c r="V14" s="54"/>
      <c r="W14" s="54"/>
      <c r="X14" s="54"/>
      <c r="Y14" s="54"/>
      <c r="Z14" s="54"/>
      <c r="AA14" s="54"/>
      <c r="AB14" s="54"/>
      <c r="AC14" s="54"/>
      <c r="AD14" s="54"/>
      <c r="AE14" s="54"/>
      <c r="AF14" s="54"/>
      <c r="AG14" s="54"/>
      <c r="AH14" s="54"/>
      <c r="AI14" s="54"/>
      <c r="AJ14" s="54"/>
      <c r="AK14" s="72"/>
    </row>
    <row r="15" spans="1:41" ht="15" customHeight="1">
      <c r="A15" s="46"/>
      <c r="B15" s="73"/>
      <c r="C15" s="74" t="s">
        <v>55</v>
      </c>
      <c r="D15" s="75"/>
      <c r="E15" s="75"/>
      <c r="F15" s="75"/>
      <c r="G15" s="75"/>
      <c r="H15" s="75"/>
      <c r="I15" s="75"/>
      <c r="J15" s="75"/>
      <c r="K15" s="75"/>
      <c r="L15" s="75"/>
      <c r="M15" s="75"/>
      <c r="N15" s="76"/>
      <c r="O15" s="75"/>
      <c r="P15" s="75"/>
      <c r="Q15" s="75"/>
      <c r="R15" s="75"/>
      <c r="S15" s="75"/>
      <c r="T15" s="75"/>
      <c r="U15" s="75"/>
      <c r="V15" s="75"/>
      <c r="W15" s="75"/>
      <c r="X15" s="75"/>
      <c r="Y15" s="75"/>
      <c r="Z15" s="75"/>
      <c r="AA15" s="75"/>
      <c r="AB15" s="75"/>
      <c r="AC15" s="75"/>
      <c r="AD15" s="75"/>
      <c r="AE15" s="75"/>
      <c r="AF15" s="75"/>
      <c r="AG15" s="75"/>
      <c r="AH15" s="75"/>
      <c r="AI15" s="75"/>
      <c r="AJ15" s="75"/>
      <c r="AK15" s="77"/>
    </row>
    <row r="16" spans="1:41" ht="15" customHeight="1">
      <c r="A16" s="46"/>
      <c r="B16" s="57"/>
      <c r="C16" s="58" t="s">
        <v>54</v>
      </c>
      <c r="D16" s="59"/>
      <c r="E16" s="59"/>
      <c r="F16" s="59"/>
      <c r="G16" s="59"/>
      <c r="H16" s="59"/>
      <c r="I16" s="59"/>
      <c r="J16" s="59"/>
      <c r="K16" s="59"/>
      <c r="L16" s="59"/>
      <c r="M16" s="59"/>
      <c r="N16" s="60"/>
      <c r="O16" s="59"/>
      <c r="P16" s="59"/>
      <c r="Q16" s="59"/>
      <c r="R16" s="59"/>
      <c r="S16" s="59"/>
      <c r="T16" s="59"/>
      <c r="U16" s="59"/>
      <c r="V16" s="59"/>
      <c r="W16" s="59"/>
      <c r="X16" s="59"/>
      <c r="Y16" s="59"/>
      <c r="Z16" s="59"/>
      <c r="AA16" s="59"/>
      <c r="AB16" s="59"/>
      <c r="AC16" s="59"/>
      <c r="AD16" s="59"/>
      <c r="AE16" s="59"/>
      <c r="AF16" s="59"/>
      <c r="AG16" s="59"/>
      <c r="AH16" s="59"/>
      <c r="AI16" s="59"/>
      <c r="AJ16" s="59"/>
      <c r="AK16" s="78"/>
    </row>
    <row r="17" spans="1:37" ht="7.5" customHeight="1">
      <c r="A17" s="46"/>
      <c r="B17" s="79"/>
      <c r="C17" s="80"/>
      <c r="D17" s="81"/>
      <c r="E17" s="81"/>
      <c r="F17" s="81"/>
      <c r="G17" s="81"/>
      <c r="H17" s="81"/>
      <c r="I17" s="81"/>
      <c r="J17" s="81"/>
      <c r="K17" s="81"/>
      <c r="L17" s="81"/>
      <c r="M17" s="82"/>
      <c r="N17" s="83"/>
      <c r="O17" s="81"/>
      <c r="P17" s="81"/>
      <c r="Q17" s="81"/>
      <c r="R17" s="81"/>
      <c r="S17" s="81"/>
      <c r="T17" s="81"/>
      <c r="U17" s="81"/>
      <c r="V17" s="81"/>
      <c r="W17" s="81"/>
      <c r="X17" s="81"/>
      <c r="Y17" s="82"/>
      <c r="AK17" s="84"/>
    </row>
    <row r="18" spans="1:37" ht="17.25" customHeight="1">
      <c r="A18" s="46"/>
      <c r="B18" s="61"/>
      <c r="C18" s="85" t="s">
        <v>53</v>
      </c>
      <c r="D18" s="1434" t="str">
        <f>IF(AM13=TRUE, "計画通知書（建築物）", "確認申請書（建築物）")</f>
        <v>確認申請書（建築物）</v>
      </c>
      <c r="E18" s="1443"/>
      <c r="F18" s="1443"/>
      <c r="G18" s="1443"/>
      <c r="H18" s="1443"/>
      <c r="I18" s="1443"/>
      <c r="J18" s="40"/>
      <c r="K18" s="86"/>
      <c r="L18" s="86"/>
      <c r="M18" s="84"/>
      <c r="N18" s="61"/>
      <c r="O18" s="85" t="s">
        <v>1917</v>
      </c>
      <c r="P18" s="87" t="str">
        <f>IF(AM13=TRUE, "計画変更通知書（昇降機）", "計画変更確認申請書（昇降機）")</f>
        <v>計画変更確認申請書（昇降機）</v>
      </c>
      <c r="Q18" s="41"/>
      <c r="R18" s="41"/>
      <c r="S18" s="41"/>
      <c r="T18" s="41"/>
      <c r="U18" s="41"/>
      <c r="V18" s="41"/>
      <c r="W18" s="41"/>
      <c r="X18" s="41"/>
      <c r="Y18" s="84"/>
      <c r="AB18" s="282" t="s">
        <v>2621</v>
      </c>
      <c r="AC18" s="41" t="s">
        <v>2623</v>
      </c>
      <c r="AD18" s="41"/>
      <c r="AE18" s="41"/>
      <c r="AF18" s="41"/>
      <c r="AG18" s="41"/>
      <c r="AH18" s="86"/>
      <c r="AI18" s="86"/>
      <c r="AK18" s="84"/>
    </row>
    <row r="19" spans="1:37" ht="17.25" customHeight="1">
      <c r="A19" s="46"/>
      <c r="B19" s="61"/>
      <c r="D19" s="1437" t="s">
        <v>40</v>
      </c>
      <c r="E19" s="1434"/>
      <c r="F19" s="1434"/>
      <c r="G19" s="1434"/>
      <c r="H19" s="1434"/>
      <c r="K19" s="86"/>
      <c r="L19" s="86"/>
      <c r="M19" s="84"/>
      <c r="N19" s="61"/>
      <c r="P19" s="87" t="s">
        <v>34</v>
      </c>
      <c r="Q19" s="87"/>
      <c r="R19" s="87"/>
      <c r="S19" s="87"/>
      <c r="T19" s="87"/>
      <c r="U19" s="40"/>
      <c r="V19" s="40"/>
      <c r="W19" s="40"/>
      <c r="X19" s="40"/>
      <c r="Y19" s="84"/>
      <c r="AB19" s="282"/>
      <c r="AC19" s="86"/>
      <c r="AD19" s="503" t="s">
        <v>2622</v>
      </c>
      <c r="AE19" s="503"/>
      <c r="AF19" s="503"/>
      <c r="AG19" s="86"/>
      <c r="AH19" s="86"/>
      <c r="AI19" s="86"/>
      <c r="AK19" s="84"/>
    </row>
    <row r="20" spans="1:37" ht="17.25" customHeight="1">
      <c r="A20" s="46"/>
      <c r="B20" s="61"/>
      <c r="D20" s="1434" t="s">
        <v>3612</v>
      </c>
      <c r="E20" s="1434"/>
      <c r="F20" s="1434"/>
      <c r="G20" s="1434"/>
      <c r="H20" s="1434"/>
      <c r="M20" s="84"/>
      <c r="N20" s="61"/>
      <c r="P20" s="40"/>
      <c r="Q20" s="41" t="s">
        <v>31</v>
      </c>
      <c r="R20" s="41"/>
      <c r="S20" s="40"/>
      <c r="Y20" s="84"/>
      <c r="AB20" s="282"/>
      <c r="AC20" s="86"/>
      <c r="AD20" s="86"/>
      <c r="AE20" s="86"/>
      <c r="AF20" s="86"/>
      <c r="AG20" s="86"/>
      <c r="AH20" s="86"/>
      <c r="AI20" s="86"/>
      <c r="AK20" s="84"/>
    </row>
    <row r="21" spans="1:37" ht="17.25" customHeight="1">
      <c r="A21" s="46"/>
      <c r="B21" s="61"/>
      <c r="D21" s="1444" t="s">
        <v>48</v>
      </c>
      <c r="E21" s="1444"/>
      <c r="F21" s="1444"/>
      <c r="G21" s="1444"/>
      <c r="H21" s="1444"/>
      <c r="I21" s="41"/>
      <c r="J21" s="41"/>
      <c r="K21" s="86"/>
      <c r="L21" s="86"/>
      <c r="M21" s="84"/>
      <c r="N21" s="61"/>
      <c r="Y21" s="84"/>
      <c r="AB21" s="282" t="s">
        <v>2620</v>
      </c>
      <c r="AC21" s="87" t="s">
        <v>1898</v>
      </c>
      <c r="AD21" s="677"/>
      <c r="AE21" s="677"/>
      <c r="AF21" s="677"/>
      <c r="AG21" s="87"/>
      <c r="AH21" s="86"/>
      <c r="AI21" s="86"/>
      <c r="AK21" s="84"/>
    </row>
    <row r="22" spans="1:37" ht="17.25" customHeight="1">
      <c r="A22" s="46"/>
      <c r="B22" s="61"/>
      <c r="D22" s="41" t="s">
        <v>2299</v>
      </c>
      <c r="E22" s="41"/>
      <c r="F22" s="41"/>
      <c r="G22" s="41"/>
      <c r="H22" s="41"/>
      <c r="I22" s="41"/>
      <c r="J22" s="87"/>
      <c r="K22" s="86"/>
      <c r="L22" s="86"/>
      <c r="M22" s="41"/>
      <c r="N22" s="61"/>
      <c r="O22" s="85" t="s">
        <v>1919</v>
      </c>
      <c r="P22" s="41" t="str">
        <f>IF(AM13=TRUE, "計画変更通知書", "計画変更確認申請書")</f>
        <v>計画変更確認申請書</v>
      </c>
      <c r="Q22" s="41"/>
      <c r="R22" s="41"/>
      <c r="S22" s="41"/>
      <c r="T22" s="41"/>
      <c r="U22" s="42"/>
      <c r="V22" s="42"/>
      <c r="W22" s="42"/>
      <c r="X22" s="42"/>
      <c r="Y22" s="84"/>
      <c r="AB22" s="282"/>
      <c r="AC22" s="87"/>
      <c r="AD22" s="87"/>
      <c r="AE22" s="87"/>
      <c r="AF22" s="87"/>
      <c r="AG22" s="87"/>
      <c r="AH22" s="86"/>
      <c r="AI22" s="86"/>
      <c r="AK22" s="84"/>
    </row>
    <row r="23" spans="1:37" ht="17.25" customHeight="1">
      <c r="A23" s="46"/>
      <c r="B23" s="61"/>
      <c r="D23"/>
      <c r="E23" s="597" t="s">
        <v>11</v>
      </c>
      <c r="F23" s="597"/>
      <c r="G23"/>
      <c r="H23"/>
      <c r="I23"/>
      <c r="J23"/>
      <c r="K23"/>
      <c r="L23" s="41"/>
      <c r="N23" s="61"/>
      <c r="P23" s="95" t="s">
        <v>26</v>
      </c>
      <c r="Y23" s="84"/>
      <c r="AB23" s="504" t="s">
        <v>2619</v>
      </c>
      <c r="AC23" s="87" t="str">
        <f>IF(AM13=TRUE, "計画通知取下げ届", "確認申請取下げ届")</f>
        <v>確認申請取下げ届</v>
      </c>
      <c r="AD23" s="87"/>
      <c r="AE23" s="87"/>
      <c r="AF23" s="87"/>
      <c r="AG23" s="87"/>
      <c r="AH23" s="86"/>
      <c r="AI23" s="86"/>
      <c r="AK23" s="84"/>
    </row>
    <row r="24" spans="1:37" ht="17.25" customHeight="1">
      <c r="A24" s="46"/>
      <c r="B24" s="61"/>
      <c r="K24" s="41"/>
      <c r="N24" s="61"/>
      <c r="P24" s="40"/>
      <c r="Q24" s="41" t="s">
        <v>11</v>
      </c>
      <c r="R24" s="41"/>
      <c r="S24" s="40"/>
      <c r="T24" s="40"/>
      <c r="U24" s="40"/>
      <c r="V24" s="40"/>
      <c r="W24" s="40"/>
      <c r="X24" s="40"/>
      <c r="Y24" s="84"/>
      <c r="AB24" s="504"/>
      <c r="AC24" s="87"/>
      <c r="AD24" s="87"/>
      <c r="AE24" s="87"/>
      <c r="AF24" s="87"/>
      <c r="AG24" s="87"/>
      <c r="AH24" s="86"/>
      <c r="AI24" s="86"/>
      <c r="AK24" s="84"/>
    </row>
    <row r="25" spans="1:37" ht="17.25" customHeight="1">
      <c r="A25" s="46"/>
      <c r="B25" s="61"/>
      <c r="C25" s="85" t="s">
        <v>44</v>
      </c>
      <c r="D25" s="1432" t="str">
        <f>IF(AM13=TRUE, "計画通知書（昇降機）", "確認申請書（昇降機）")</f>
        <v>確認申請書（昇降機）</v>
      </c>
      <c r="E25" s="1432"/>
      <c r="F25" s="1432"/>
      <c r="G25" s="1432"/>
      <c r="H25" s="1432"/>
      <c r="I25" s="89"/>
      <c r="J25" s="89"/>
      <c r="K25" s="86"/>
      <c r="L25" s="86"/>
      <c r="N25" s="61"/>
      <c r="Y25" s="84"/>
      <c r="AB25" s="282" t="s">
        <v>2618</v>
      </c>
      <c r="AC25" s="87" t="s">
        <v>2470</v>
      </c>
      <c r="AD25" s="87"/>
      <c r="AE25" s="87"/>
      <c r="AF25" s="87"/>
      <c r="AG25" s="87"/>
      <c r="AH25" s="86"/>
      <c r="AI25" s="86"/>
      <c r="AK25" s="84"/>
    </row>
    <row r="26" spans="1:37" ht="17.25" customHeight="1">
      <c r="A26" s="46"/>
      <c r="B26" s="61"/>
      <c r="D26" s="1432" t="s">
        <v>34</v>
      </c>
      <c r="E26" s="1432"/>
      <c r="F26" s="1432"/>
      <c r="G26" s="1432"/>
      <c r="H26" s="87"/>
      <c r="I26" s="86"/>
      <c r="J26" s="86"/>
      <c r="K26" s="86"/>
      <c r="L26" s="86"/>
      <c r="M26" s="84"/>
      <c r="N26" s="61"/>
      <c r="O26" s="282" t="s">
        <v>1921</v>
      </c>
      <c r="P26" s="87" t="str">
        <f>IF(AM13=TRUE, "計画変更通知書（工作物１）", "計画変更確認申請書（工作物１）")</f>
        <v>計画変更確認申請書（工作物１）</v>
      </c>
      <c r="Q26" s="41"/>
      <c r="R26" s="41"/>
      <c r="S26" s="41"/>
      <c r="T26" s="41"/>
      <c r="U26" s="41"/>
      <c r="V26" s="41"/>
      <c r="W26" s="41"/>
      <c r="X26" s="41"/>
      <c r="Y26" s="84"/>
      <c r="AB26" s="282"/>
      <c r="AC26" s="87"/>
      <c r="AD26" s="87"/>
      <c r="AE26" s="87"/>
      <c r="AF26" s="87"/>
      <c r="AG26" s="87"/>
      <c r="AH26" s="86"/>
      <c r="AI26" s="86"/>
      <c r="AK26" s="84"/>
    </row>
    <row r="27" spans="1:37" ht="17.25" customHeight="1">
      <c r="A27" s="46"/>
      <c r="B27" s="61"/>
      <c r="D27" s="87"/>
      <c r="E27" s="41" t="s">
        <v>42</v>
      </c>
      <c r="F27" s="88"/>
      <c r="G27" s="40"/>
      <c r="H27" s="40"/>
      <c r="I27" s="40"/>
      <c r="J27" s="40"/>
      <c r="K27" s="86"/>
      <c r="L27" s="86"/>
      <c r="M27" s="84"/>
      <c r="N27" s="61"/>
      <c r="P27" s="41" t="s">
        <v>12</v>
      </c>
      <c r="Q27" s="627"/>
      <c r="R27" s="627"/>
      <c r="S27" s="627"/>
      <c r="T27" s="41"/>
      <c r="Y27" s="84"/>
      <c r="AB27" s="504" t="s">
        <v>2617</v>
      </c>
      <c r="AC27" s="87" t="str">
        <f>IF(AM13=TRUE, "特定工事終了通知取下げ届", "中間検査申請取下げ届")</f>
        <v>中間検査申請取下げ届</v>
      </c>
      <c r="AD27" s="323"/>
      <c r="AE27" s="323"/>
      <c r="AF27" s="323"/>
      <c r="AG27" s="323"/>
      <c r="AH27" s="86"/>
      <c r="AI27" s="86"/>
      <c r="AK27" s="84"/>
    </row>
    <row r="28" spans="1:37" ht="17.25" customHeight="1">
      <c r="A28" s="46"/>
      <c r="B28" s="61"/>
      <c r="M28" s="84"/>
      <c r="N28" s="61"/>
      <c r="O28" s="85"/>
      <c r="P28" s="41"/>
      <c r="Q28" s="41" t="s">
        <v>17</v>
      </c>
      <c r="R28" s="41"/>
      <c r="S28" s="40"/>
      <c r="T28" s="40"/>
      <c r="U28" s="41"/>
      <c r="V28" s="41"/>
      <c r="W28" s="41"/>
      <c r="X28" s="87"/>
      <c r="Y28" s="84"/>
      <c r="AB28" s="504"/>
      <c r="AC28" s="87"/>
      <c r="AD28" s="323"/>
      <c r="AE28" s="323"/>
      <c r="AF28" s="323"/>
      <c r="AG28" s="323"/>
      <c r="AH28" s="86"/>
      <c r="AI28" s="86"/>
      <c r="AK28" s="84"/>
    </row>
    <row r="29" spans="1:37" ht="17.25" customHeight="1">
      <c r="A29" s="46"/>
      <c r="B29" s="61"/>
      <c r="C29" s="85" t="s">
        <v>39</v>
      </c>
      <c r="D29" s="1433" t="str">
        <f>IF(AM13=TRUE, "計画通知書（昇降機以外の建築設備）", "確認申請書（昇降機以外の建築設備）")</f>
        <v>確認申請書（昇降機以外の建築設備）</v>
      </c>
      <c r="E29" s="1433"/>
      <c r="F29" s="1433"/>
      <c r="G29" s="1433"/>
      <c r="H29" s="1433"/>
      <c r="I29" s="1433"/>
      <c r="J29" s="1433"/>
      <c r="K29" s="1433"/>
      <c r="L29" s="88"/>
      <c r="M29" s="90"/>
      <c r="N29" s="91"/>
      <c r="Y29" s="84"/>
      <c r="AB29" s="282" t="s">
        <v>2616</v>
      </c>
      <c r="AC29" s="87" t="str">
        <f>IF(AM13=TRUE, "工事完了通知取下げ届", "完了検査申請取下げ届")</f>
        <v>完了検査申請取下げ届</v>
      </c>
      <c r="AD29" s="502"/>
      <c r="AE29" s="502"/>
      <c r="AF29" s="502"/>
      <c r="AG29" s="502"/>
      <c r="AH29" s="86"/>
      <c r="AI29" s="86"/>
      <c r="AK29" s="84"/>
    </row>
    <row r="30" spans="1:37" ht="17.25" customHeight="1">
      <c r="A30" s="46"/>
      <c r="B30" s="61"/>
      <c r="D30" s="1432" t="s">
        <v>34</v>
      </c>
      <c r="E30" s="1432"/>
      <c r="F30" s="1432"/>
      <c r="G30" s="1432"/>
      <c r="H30" s="87"/>
      <c r="K30" s="86"/>
      <c r="L30" s="86"/>
      <c r="M30" s="84"/>
      <c r="N30" s="91"/>
      <c r="O30" s="282" t="s">
        <v>1922</v>
      </c>
      <c r="P30" s="41" t="str">
        <f>IF(AM13=TRUE, "計画変更通知書（工作物２）", "計画変更確認申請書（工作物２）")</f>
        <v>計画変更確認申請書（工作物２）</v>
      </c>
      <c r="Q30" s="41"/>
      <c r="R30" s="41"/>
      <c r="S30" s="41"/>
      <c r="T30" s="41"/>
      <c r="U30" s="41"/>
      <c r="V30" s="41"/>
      <c r="W30" s="41"/>
      <c r="X30" s="41"/>
      <c r="Y30" s="84"/>
      <c r="AB30" s="282"/>
      <c r="AC30" s="87"/>
      <c r="AD30" s="502"/>
      <c r="AE30" s="502"/>
      <c r="AF30" s="502"/>
      <c r="AG30" s="502"/>
      <c r="AH30" s="86"/>
      <c r="AI30" s="86"/>
      <c r="AK30" s="84"/>
    </row>
    <row r="31" spans="1:37" ht="17.25" customHeight="1">
      <c r="A31" s="46"/>
      <c r="B31" s="61"/>
      <c r="D31" s="87"/>
      <c r="E31" s="41" t="s">
        <v>17</v>
      </c>
      <c r="F31" s="41"/>
      <c r="G31" s="40"/>
      <c r="H31" s="40"/>
      <c r="I31" s="40"/>
      <c r="J31" s="40"/>
      <c r="K31" s="86"/>
      <c r="L31" s="86"/>
      <c r="M31" s="84"/>
      <c r="N31" s="91"/>
      <c r="P31" s="41" t="s">
        <v>12</v>
      </c>
      <c r="Q31" s="41"/>
      <c r="R31" s="41"/>
      <c r="S31" s="41"/>
      <c r="T31" s="41"/>
      <c r="U31" s="41"/>
      <c r="V31" s="41"/>
      <c r="W31" s="41"/>
      <c r="X31" s="87"/>
      <c r="Y31" s="94"/>
      <c r="AB31" s="504" t="s">
        <v>2615</v>
      </c>
      <c r="AC31" s="87" t="s">
        <v>2376</v>
      </c>
      <c r="AD31" s="87"/>
      <c r="AE31" s="87"/>
      <c r="AF31" s="87"/>
      <c r="AG31" s="87"/>
      <c r="AH31" s="87"/>
      <c r="AI31" s="87"/>
      <c r="AK31" s="84"/>
    </row>
    <row r="32" spans="1:37" ht="17.25" customHeight="1">
      <c r="A32" s="46"/>
      <c r="B32" s="61"/>
      <c r="M32" s="84"/>
      <c r="N32" s="91"/>
      <c r="P32" s="41"/>
      <c r="Q32" s="41" t="s">
        <v>17</v>
      </c>
      <c r="R32" s="41"/>
      <c r="S32" s="40"/>
      <c r="T32" s="40"/>
      <c r="U32" s="41"/>
      <c r="V32" s="41"/>
      <c r="W32" s="41"/>
      <c r="X32" s="87"/>
      <c r="Y32" s="84"/>
      <c r="AB32" s="504"/>
      <c r="AC32" s="87"/>
      <c r="AD32" s="87"/>
      <c r="AE32" s="87"/>
      <c r="AF32" s="87"/>
      <c r="AG32" s="87"/>
      <c r="AH32" s="87"/>
      <c r="AI32" s="87"/>
      <c r="AK32" s="84"/>
    </row>
    <row r="33" spans="1:40" ht="17.25" customHeight="1">
      <c r="A33" s="46"/>
      <c r="B33" s="61"/>
      <c r="C33" s="85" t="s">
        <v>1918</v>
      </c>
      <c r="D33" s="1432" t="str">
        <f>IF(AM13=TRUE, "計画通知書（工作物１）", "確認申請書（工作物１）")</f>
        <v>確認申請書（工作物１）</v>
      </c>
      <c r="E33" s="1432"/>
      <c r="F33" s="1432"/>
      <c r="G33" s="1432"/>
      <c r="H33" s="1432"/>
      <c r="I33" s="92" t="s">
        <v>29</v>
      </c>
      <c r="J33" s="93"/>
      <c r="K33" s="93"/>
      <c r="L33" s="93"/>
      <c r="M33" s="84"/>
      <c r="N33" s="91"/>
      <c r="Y33" s="84"/>
      <c r="AB33" s="282" t="s">
        <v>2614</v>
      </c>
      <c r="AC33" s="87" t="s">
        <v>1901</v>
      </c>
      <c r="AD33" s="87"/>
      <c r="AE33" s="87"/>
      <c r="AF33" s="87"/>
      <c r="AG33" s="87"/>
      <c r="AH33" s="86"/>
      <c r="AI33" s="86"/>
      <c r="AK33" s="84"/>
    </row>
    <row r="34" spans="1:40" ht="17.25" customHeight="1">
      <c r="A34" s="46"/>
      <c r="B34" s="61"/>
      <c r="D34" s="1433" t="s">
        <v>12</v>
      </c>
      <c r="E34" s="1433"/>
      <c r="F34" s="1433"/>
      <c r="G34" s="1433"/>
      <c r="H34" s="41"/>
      <c r="I34" s="86"/>
      <c r="J34" s="86"/>
      <c r="K34" s="86"/>
      <c r="L34" s="86"/>
      <c r="M34" s="84"/>
      <c r="N34" s="91"/>
      <c r="O34" s="282" t="s">
        <v>2352</v>
      </c>
      <c r="P34" s="597" t="str">
        <f>IF(AM13=TRUE, "特定工程工事終了通知書", "中間検査申請書")</f>
        <v>中間検査申請書</v>
      </c>
      <c r="Q34" s="597"/>
      <c r="R34" s="597"/>
      <c r="S34" s="597"/>
      <c r="T34" s="87"/>
      <c r="Y34" s="84"/>
      <c r="AB34" s="282"/>
      <c r="AC34" s="87"/>
      <c r="AD34" s="87"/>
      <c r="AE34" s="87"/>
      <c r="AF34" s="87"/>
      <c r="AG34" s="87"/>
      <c r="AH34" s="86"/>
      <c r="AI34" s="86"/>
      <c r="AK34" s="84"/>
    </row>
    <row r="35" spans="1:40" ht="17.25" customHeight="1">
      <c r="A35" s="46"/>
      <c r="B35" s="61"/>
      <c r="D35" s="87"/>
      <c r="E35" s="41" t="s">
        <v>11</v>
      </c>
      <c r="F35" s="41"/>
      <c r="G35" s="40"/>
      <c r="H35" s="40"/>
      <c r="I35" s="40"/>
      <c r="J35" s="40"/>
      <c r="K35" s="86"/>
      <c r="L35" s="86"/>
      <c r="M35" s="84"/>
      <c r="N35" s="91"/>
      <c r="O35" s="118"/>
      <c r="P35" s="1437" t="s">
        <v>40</v>
      </c>
      <c r="Q35" s="1437"/>
      <c r="R35" s="1437"/>
      <c r="S35" s="1437"/>
      <c r="T35" s="1437"/>
      <c r="Y35" s="84"/>
      <c r="AB35" s="504" t="s">
        <v>2613</v>
      </c>
      <c r="AC35" s="87" t="s">
        <v>21</v>
      </c>
      <c r="AD35" s="87"/>
      <c r="AE35" s="87"/>
      <c r="AF35" s="96"/>
      <c r="AG35" s="96"/>
      <c r="AH35" s="86"/>
      <c r="AI35" s="86"/>
      <c r="AK35" s="84"/>
    </row>
    <row r="36" spans="1:40" ht="17.25" customHeight="1">
      <c r="A36" s="46"/>
      <c r="B36" s="61"/>
      <c r="M36" s="84"/>
      <c r="N36" s="91"/>
      <c r="O36" s="118"/>
      <c r="Q36" s="41" t="s">
        <v>47</v>
      </c>
      <c r="R36" s="41"/>
      <c r="Y36" s="84"/>
      <c r="AB36" s="504"/>
      <c r="AC36" s="87"/>
      <c r="AD36" s="87"/>
      <c r="AE36" s="87"/>
      <c r="AF36" s="96"/>
      <c r="AG36" s="96"/>
      <c r="AH36" s="86"/>
      <c r="AI36" s="86"/>
      <c r="AK36" s="84"/>
    </row>
    <row r="37" spans="1:40" ht="17.25" customHeight="1">
      <c r="A37" s="46"/>
      <c r="B37" s="61"/>
      <c r="C37" s="85" t="s">
        <v>1920</v>
      </c>
      <c r="D37" s="1433" t="str">
        <f>IF(AM13=TRUE, "計画通知書（工作物２）", "確認申請書（工作物２）")</f>
        <v>確認申請書（工作物２）</v>
      </c>
      <c r="E37" s="1433"/>
      <c r="F37" s="1433"/>
      <c r="G37" s="1433"/>
      <c r="H37" s="1433"/>
      <c r="I37" s="95" t="s">
        <v>22</v>
      </c>
      <c r="J37" s="95"/>
      <c r="K37" s="95"/>
      <c r="L37" s="95"/>
      <c r="M37" s="84"/>
      <c r="N37" s="91"/>
      <c r="O37" s="118"/>
      <c r="Y37" s="84"/>
      <c r="AB37" s="282" t="s">
        <v>2612</v>
      </c>
      <c r="AC37" s="87" t="s">
        <v>19</v>
      </c>
      <c r="AD37" s="87"/>
      <c r="AE37" s="87"/>
      <c r="AF37" s="87"/>
      <c r="AG37" s="87"/>
      <c r="AH37" s="86"/>
      <c r="AI37" s="86"/>
      <c r="AK37" s="84"/>
    </row>
    <row r="38" spans="1:40" ht="17.25" customHeight="1">
      <c r="A38" s="46"/>
      <c r="B38" s="61"/>
      <c r="D38" s="1433" t="s">
        <v>12</v>
      </c>
      <c r="E38" s="1433"/>
      <c r="F38" s="1433"/>
      <c r="G38" s="1433"/>
      <c r="H38" s="41"/>
      <c r="K38" s="86"/>
      <c r="L38" s="86"/>
      <c r="M38" s="84"/>
      <c r="N38" s="91"/>
      <c r="O38" s="282" t="s">
        <v>2353</v>
      </c>
      <c r="P38" s="41" t="str">
        <f>IF(AM13=TRUE, "工事完了通知書", "完了検査申請書")</f>
        <v>完了検査申請書</v>
      </c>
      <c r="Q38" s="41"/>
      <c r="R38" s="41"/>
      <c r="S38" s="41"/>
      <c r="T38" s="41"/>
      <c r="Y38" s="97"/>
      <c r="AB38" s="282"/>
      <c r="AC38" s="87"/>
      <c r="AD38" s="87"/>
      <c r="AE38" s="87"/>
      <c r="AF38" s="87"/>
      <c r="AG38" s="87"/>
      <c r="AH38" s="86"/>
      <c r="AI38" s="86"/>
      <c r="AK38" s="84"/>
    </row>
    <row r="39" spans="1:40" ht="17.25" customHeight="1">
      <c r="A39" s="46"/>
      <c r="B39" s="61"/>
      <c r="E39" s="41" t="s">
        <v>17</v>
      </c>
      <c r="F39" s="41"/>
      <c r="G39" s="40"/>
      <c r="H39" s="40"/>
      <c r="I39" s="40"/>
      <c r="J39" s="40"/>
      <c r="K39" s="86"/>
      <c r="L39" s="86"/>
      <c r="M39" s="84"/>
      <c r="N39" s="91"/>
      <c r="P39" s="1437" t="s">
        <v>40</v>
      </c>
      <c r="Q39" s="1437"/>
      <c r="R39" s="1437"/>
      <c r="S39" s="1437"/>
      <c r="T39" s="1437"/>
      <c r="Y39" s="84"/>
      <c r="AB39" s="504" t="s">
        <v>2611</v>
      </c>
      <c r="AC39" s="87" t="s">
        <v>16</v>
      </c>
      <c r="AD39" s="87"/>
      <c r="AE39" s="87"/>
      <c r="AF39" s="87"/>
      <c r="AG39" s="87"/>
      <c r="AH39" s="86"/>
      <c r="AI39" s="86"/>
      <c r="AK39" s="84"/>
    </row>
    <row r="40" spans="1:40" ht="17.25" customHeight="1">
      <c r="A40" s="46"/>
      <c r="B40" s="61"/>
      <c r="M40" s="84"/>
      <c r="N40" s="91"/>
      <c r="P40" s="87"/>
      <c r="Q40" s="41" t="s">
        <v>37</v>
      </c>
      <c r="R40" s="41"/>
      <c r="S40" s="40"/>
      <c r="T40" s="40"/>
      <c r="Y40" s="97"/>
      <c r="AB40" s="504"/>
      <c r="AC40" s="87"/>
      <c r="AD40" s="87"/>
      <c r="AE40" s="87"/>
      <c r="AF40" s="87"/>
      <c r="AG40" s="87"/>
      <c r="AH40" s="86"/>
      <c r="AI40" s="86"/>
      <c r="AK40" s="84"/>
    </row>
    <row r="41" spans="1:40" ht="17.25" customHeight="1">
      <c r="A41" s="46"/>
      <c r="B41" s="61"/>
      <c r="C41" s="85" t="s">
        <v>1915</v>
      </c>
      <c r="D41" s="1432" t="s">
        <v>52</v>
      </c>
      <c r="E41" s="1432"/>
      <c r="F41" s="1432"/>
      <c r="G41" s="1432"/>
      <c r="H41" s="87"/>
      <c r="M41" s="84"/>
      <c r="N41" s="91"/>
      <c r="Y41" s="97"/>
      <c r="AB41" s="282" t="s">
        <v>3562</v>
      </c>
      <c r="AC41" s="597" t="s">
        <v>15</v>
      </c>
      <c r="AD41"/>
      <c r="AE41"/>
      <c r="AF41"/>
      <c r="AG41" s="87"/>
      <c r="AH41" s="86"/>
      <c r="AI41" s="86"/>
      <c r="AK41" s="84"/>
    </row>
    <row r="42" spans="1:40" ht="17.25" customHeight="1">
      <c r="A42" s="46"/>
      <c r="B42" s="61"/>
      <c r="D42" s="1432" t="s">
        <v>40</v>
      </c>
      <c r="E42" s="1432"/>
      <c r="F42" s="1432"/>
      <c r="G42" s="1432"/>
      <c r="H42" s="87"/>
      <c r="M42" s="84"/>
      <c r="N42" s="91"/>
      <c r="O42" s="282" t="s">
        <v>2300</v>
      </c>
      <c r="P42" s="88" t="s">
        <v>35</v>
      </c>
      <c r="Q42" s="88"/>
      <c r="R42" s="88"/>
      <c r="S42" s="88"/>
      <c r="T42" s="88"/>
      <c r="Y42" s="97"/>
      <c r="AB42" s="323"/>
      <c r="AC42" s="41" t="s">
        <v>12</v>
      </c>
      <c r="AD42" s="41"/>
      <c r="AE42" s="41"/>
      <c r="AF42" s="41"/>
      <c r="AG42" s="41"/>
      <c r="AH42" s="86"/>
      <c r="AI42" s="86"/>
      <c r="AK42" s="84"/>
    </row>
    <row r="43" spans="1:40" ht="17.25" customHeight="1">
      <c r="A43" s="46"/>
      <c r="B43" s="61"/>
      <c r="D43" s="1434" t="s">
        <v>3612</v>
      </c>
      <c r="E43" s="1434"/>
      <c r="F43" s="1434"/>
      <c r="G43" s="1434"/>
      <c r="H43" s="1434"/>
      <c r="M43" s="84"/>
      <c r="N43" s="91"/>
      <c r="T43" s="41"/>
      <c r="Y43" s="97"/>
      <c r="AA43" s="326"/>
      <c r="AB43" s="323"/>
      <c r="AC43" s="285"/>
      <c r="AD43" s="87" t="s">
        <v>2610</v>
      </c>
      <c r="AE43" s="87"/>
      <c r="AF43" s="285"/>
      <c r="AG43" s="285"/>
      <c r="AH43" s="86"/>
      <c r="AI43" s="86"/>
      <c r="AK43" s="84"/>
    </row>
    <row r="44" spans="1:40" ht="17.25" customHeight="1">
      <c r="A44" s="46"/>
      <c r="B44" s="61"/>
      <c r="D44" s="89"/>
      <c r="E44" s="41" t="s">
        <v>47</v>
      </c>
      <c r="F44" s="41"/>
      <c r="G44" s="40"/>
      <c r="H44" s="40"/>
      <c r="M44" s="84"/>
      <c r="N44" s="91"/>
      <c r="O44" s="282" t="s">
        <v>2354</v>
      </c>
      <c r="P44" s="41" t="s">
        <v>33</v>
      </c>
      <c r="Q44" s="617"/>
      <c r="R44" s="41"/>
      <c r="S44" s="41" t="s">
        <v>3563</v>
      </c>
      <c r="T44" s="41"/>
      <c r="U44" s="616"/>
      <c r="V44" s="41"/>
      <c r="Y44" s="97"/>
      <c r="AA44" s="326"/>
      <c r="AH44" s="86"/>
      <c r="AI44" s="86"/>
      <c r="AK44" s="84"/>
    </row>
    <row r="45" spans="1:40" ht="17.25" customHeight="1">
      <c r="A45" s="46"/>
      <c r="B45" s="61"/>
      <c r="M45" s="84"/>
      <c r="N45" s="91"/>
      <c r="Y45" s="97"/>
      <c r="AA45" s="326"/>
      <c r="AB45" s="282" t="s">
        <v>3679</v>
      </c>
      <c r="AC45" s="87" t="s">
        <v>3680</v>
      </c>
      <c r="AD45" s="41"/>
      <c r="AE45" s="41"/>
      <c r="AF45" s="41"/>
      <c r="AH45" s="86"/>
      <c r="AI45" s="86"/>
      <c r="AK45" s="84"/>
    </row>
    <row r="46" spans="1:40" ht="17.25" customHeight="1">
      <c r="A46" s="46"/>
      <c r="B46" s="61"/>
      <c r="C46" s="85" t="s">
        <v>1916</v>
      </c>
      <c r="D46" s="41" t="str">
        <f>IF(AM13=TRUE, "計画変更通知書（建築物）", "計画変更確認申請書（建築物）")</f>
        <v>計画変更確認申請書（建築物）</v>
      </c>
      <c r="E46" s="41"/>
      <c r="F46" s="41"/>
      <c r="G46" s="41"/>
      <c r="H46" s="41"/>
      <c r="I46" s="41"/>
      <c r="J46" s="621"/>
      <c r="K46" s="41" t="s">
        <v>41</v>
      </c>
      <c r="L46" s="41"/>
      <c r="M46" s="84"/>
      <c r="N46" s="91"/>
      <c r="O46" s="282" t="s">
        <v>2624</v>
      </c>
      <c r="P46" s="41" t="s">
        <v>3561</v>
      </c>
      <c r="T46" s="41" t="s">
        <v>3563</v>
      </c>
      <c r="Y46" s="97"/>
      <c r="AA46" s="117"/>
      <c r="AB46" s="87"/>
      <c r="AC46" s="87"/>
      <c r="AD46" s="87"/>
      <c r="AE46" s="87"/>
      <c r="AF46" s="87"/>
      <c r="AK46" s="84"/>
    </row>
    <row r="47" spans="1:40" ht="17.25" customHeight="1">
      <c r="A47" s="46"/>
      <c r="B47" s="61"/>
      <c r="M47" s="84"/>
      <c r="N47" s="91"/>
      <c r="X47" s="87"/>
      <c r="Y47" s="97"/>
      <c r="AA47" s="117"/>
      <c r="AB47" s="87"/>
      <c r="AC47" s="87"/>
      <c r="AD47" s="87"/>
      <c r="AE47" s="87"/>
      <c r="AF47" s="87"/>
      <c r="AK47" s="84"/>
    </row>
    <row r="48" spans="1:40" ht="17.25" customHeight="1">
      <c r="A48" s="46"/>
      <c r="B48" s="65"/>
      <c r="C48" s="68"/>
      <c r="D48" s="68"/>
      <c r="E48" s="68"/>
      <c r="F48" s="68"/>
      <c r="G48" s="68"/>
      <c r="H48" s="68"/>
      <c r="I48" s="68"/>
      <c r="J48" s="68"/>
      <c r="K48" s="68"/>
      <c r="L48" s="68"/>
      <c r="M48" s="98"/>
      <c r="N48" s="65"/>
      <c r="O48" s="68"/>
      <c r="P48" s="68"/>
      <c r="Q48" s="68"/>
      <c r="R48" s="68"/>
      <c r="S48" s="68"/>
      <c r="T48" s="68"/>
      <c r="U48" s="68"/>
      <c r="V48" s="68"/>
      <c r="W48" s="68"/>
      <c r="X48" s="68"/>
      <c r="Y48" s="98"/>
      <c r="Z48" s="68"/>
      <c r="AA48" s="68"/>
      <c r="AB48" s="68"/>
      <c r="AC48" s="68"/>
      <c r="AD48" s="68"/>
      <c r="AE48" s="69"/>
      <c r="AF48" s="69"/>
      <c r="AG48" s="69"/>
      <c r="AH48" s="69"/>
      <c r="AI48" s="69"/>
      <c r="AJ48" s="69"/>
      <c r="AK48" s="70"/>
      <c r="AL48" s="46"/>
      <c r="AM48" s="46"/>
      <c r="AN48" s="46"/>
    </row>
    <row r="49" spans="1:37" ht="7.5" customHeight="1">
      <c r="A49" s="46"/>
      <c r="H49" s="46"/>
      <c r="I49" s="46"/>
      <c r="J49" s="46"/>
      <c r="K49" s="46"/>
      <c r="L49" s="46"/>
      <c r="M49" s="46"/>
      <c r="N49" s="46"/>
      <c r="O49" s="46"/>
      <c r="P49" s="46"/>
      <c r="Q49" s="46"/>
      <c r="R49" s="46"/>
    </row>
    <row r="50" spans="1:37" ht="21" customHeight="1">
      <c r="A50" s="46"/>
      <c r="B50" s="47" t="s">
        <v>10</v>
      </c>
      <c r="C50" s="49"/>
      <c r="D50" s="49"/>
      <c r="E50" s="49"/>
      <c r="F50" s="49"/>
      <c r="G50" s="49"/>
      <c r="H50" s="50"/>
      <c r="I50" s="50"/>
      <c r="J50" s="50"/>
      <c r="K50" s="50"/>
      <c r="L50" s="50"/>
      <c r="M50" s="50"/>
      <c r="N50" s="50"/>
      <c r="O50" s="50"/>
      <c r="P50" s="50"/>
      <c r="Q50" s="50"/>
      <c r="R50" s="50"/>
      <c r="S50" s="49"/>
      <c r="T50" s="49"/>
      <c r="U50" s="49"/>
      <c r="V50" s="49"/>
      <c r="W50" s="49"/>
      <c r="X50" s="49"/>
      <c r="Y50" s="49"/>
      <c r="Z50" s="49"/>
      <c r="AA50" s="49"/>
      <c r="AB50" s="49"/>
      <c r="AC50" s="49"/>
      <c r="AD50" s="49"/>
      <c r="AE50" s="49"/>
      <c r="AF50" s="49"/>
      <c r="AG50" s="49"/>
      <c r="AH50" s="49"/>
      <c r="AI50" s="49"/>
      <c r="AJ50" s="49"/>
      <c r="AK50" s="99"/>
    </row>
    <row r="51" spans="1:37" ht="17.25" customHeight="1">
      <c r="A51" s="46"/>
      <c r="B51" s="100"/>
      <c r="C51" s="101" t="s">
        <v>9</v>
      </c>
      <c r="D51" s="102"/>
      <c r="E51" s="102"/>
      <c r="F51" s="102"/>
      <c r="G51" s="102"/>
      <c r="H51" s="103"/>
      <c r="I51" s="103"/>
      <c r="J51" s="103"/>
      <c r="K51" s="103"/>
      <c r="L51" s="103"/>
      <c r="M51" s="103"/>
      <c r="N51" s="103"/>
      <c r="O51" s="103"/>
      <c r="P51" s="103"/>
      <c r="Q51" s="103"/>
      <c r="R51" s="103"/>
      <c r="S51" s="102"/>
      <c r="T51" s="102"/>
      <c r="U51" s="102"/>
      <c r="V51" s="102"/>
      <c r="W51" s="102"/>
      <c r="X51" s="102"/>
      <c r="Y51" s="102"/>
      <c r="Z51" s="102"/>
      <c r="AA51" s="102"/>
      <c r="AB51" s="102"/>
      <c r="AC51" s="102"/>
      <c r="AD51" s="102"/>
      <c r="AE51" s="102"/>
      <c r="AF51" s="102"/>
      <c r="AG51" s="102"/>
      <c r="AH51" s="102"/>
      <c r="AI51" s="102"/>
      <c r="AJ51" s="102"/>
      <c r="AK51" s="104"/>
    </row>
    <row r="52" spans="1:37" ht="7.5" customHeight="1">
      <c r="A52" s="46"/>
      <c r="B52" s="61"/>
      <c r="C52" s="86"/>
      <c r="H52" s="46"/>
      <c r="I52" s="46"/>
      <c r="J52" s="46"/>
      <c r="K52" s="46"/>
      <c r="L52" s="46"/>
      <c r="M52" s="46"/>
      <c r="N52" s="46"/>
      <c r="O52" s="46"/>
      <c r="P52" s="46"/>
      <c r="Q52" s="46"/>
      <c r="R52" s="46"/>
      <c r="AK52" s="84"/>
    </row>
    <row r="53" spans="1:37" ht="17.25" customHeight="1">
      <c r="B53" s="61"/>
      <c r="D53" s="87" t="s">
        <v>8</v>
      </c>
      <c r="E53" s="87"/>
      <c r="F53" s="87"/>
      <c r="G53" s="87"/>
      <c r="H53" s="87"/>
      <c r="I53" s="87"/>
      <c r="J53" s="87"/>
      <c r="K53" s="87"/>
      <c r="L53" s="87"/>
      <c r="M53" s="87"/>
      <c r="N53" s="87" t="s">
        <v>2392</v>
      </c>
      <c r="O53" s="87"/>
      <c r="P53" s="87"/>
      <c r="Q53" s="87"/>
      <c r="T53" s="87" t="s">
        <v>2391</v>
      </c>
      <c r="U53" s="87"/>
      <c r="V53" s="87"/>
      <c r="W53" s="87"/>
      <c r="X53" s="87"/>
      <c r="Y53" s="87"/>
      <c r="AK53" s="84"/>
    </row>
    <row r="54" spans="1:37" ht="17.25" customHeight="1">
      <c r="B54" s="65"/>
      <c r="C54" s="68"/>
      <c r="D54" s="67" t="s">
        <v>7</v>
      </c>
      <c r="E54" s="67"/>
      <c r="F54" s="67"/>
      <c r="G54" s="67"/>
      <c r="H54" s="105"/>
      <c r="I54" s="68"/>
      <c r="J54" s="68"/>
      <c r="K54" s="68"/>
      <c r="L54" s="68"/>
      <c r="M54" s="68"/>
      <c r="N54" s="68"/>
      <c r="O54" s="68"/>
      <c r="P54" s="68"/>
      <c r="Q54" s="68"/>
      <c r="R54" s="68"/>
      <c r="S54" s="68"/>
      <c r="T54" s="67" t="s">
        <v>2394</v>
      </c>
      <c r="U54" s="67"/>
      <c r="V54" s="67"/>
      <c r="W54" s="105"/>
      <c r="X54" s="68"/>
      <c r="Y54" s="68"/>
      <c r="Z54" s="68"/>
      <c r="AA54" s="68"/>
      <c r="AB54" s="68"/>
      <c r="AC54" s="68"/>
      <c r="AD54" s="68"/>
      <c r="AE54" s="68"/>
      <c r="AF54" s="68"/>
      <c r="AG54" s="68"/>
      <c r="AH54" s="68"/>
      <c r="AI54" s="68"/>
      <c r="AJ54" s="68"/>
      <c r="AK54" s="98"/>
    </row>
    <row r="55" spans="1:37" ht="17.25" customHeight="1"/>
    <row r="56" spans="1:37" ht="17.25" customHeight="1"/>
    <row r="57" spans="1:37" ht="17.25" customHeight="1"/>
    <row r="58" spans="1:37" ht="17.25" customHeight="1"/>
    <row r="59" spans="1:37" ht="17.25" customHeight="1"/>
    <row r="63" spans="1:37" ht="13.5" hidden="1" customHeight="1"/>
    <row r="64" spans="1:37" ht="13.5" hidden="1" customHeight="1"/>
    <row r="65" spans="2:4" ht="13.5" hidden="1" customHeight="1"/>
    <row r="66" spans="2:4" ht="13.5" hidden="1" customHeight="1"/>
    <row r="67" spans="2:4" ht="13.5" hidden="1" customHeight="1">
      <c r="B67" s="44" t="s">
        <v>6</v>
      </c>
      <c r="C67" s="44" t="s">
        <v>5</v>
      </c>
      <c r="D67" s="44" t="s">
        <v>4</v>
      </c>
    </row>
    <row r="68" spans="2:4" ht="13.5" hidden="1" customHeight="1"/>
    <row r="69" spans="2:4" ht="13.5" hidden="1" customHeight="1"/>
  </sheetData>
  <sheetProtection selectLockedCells="1"/>
  <mergeCells count="24">
    <mergeCell ref="D42:G42"/>
    <mergeCell ref="D43:H43"/>
    <mergeCell ref="AG1:AK1"/>
    <mergeCell ref="D9:M9"/>
    <mergeCell ref="N9:R9"/>
    <mergeCell ref="D10:M10"/>
    <mergeCell ref="D11:M11"/>
    <mergeCell ref="N11:U11"/>
    <mergeCell ref="C6:AK7"/>
    <mergeCell ref="P35:T35"/>
    <mergeCell ref="P39:T39"/>
    <mergeCell ref="D19:H19"/>
    <mergeCell ref="D18:I18"/>
    <mergeCell ref="D21:H21"/>
    <mergeCell ref="D20:H20"/>
    <mergeCell ref="D25:H25"/>
    <mergeCell ref="D26:G26"/>
    <mergeCell ref="D29:K29"/>
    <mergeCell ref="D41:G41"/>
    <mergeCell ref="D30:G30"/>
    <mergeCell ref="D33:H33"/>
    <mergeCell ref="D34:G34"/>
    <mergeCell ref="D37:H37"/>
    <mergeCell ref="D38:G38"/>
  </mergeCells>
  <phoneticPr fontId="2"/>
  <hyperlinks>
    <hyperlink ref="AG1" location="初期画面!A1" display="初期画面" xr:uid="{00000000-0004-0000-0100-000000000000}"/>
    <hyperlink ref="D9:M9" location="'確認申請書（建築）入力'!A3" display="確認申請書入力" xr:uid="{00000000-0004-0000-0100-000001000000}"/>
    <hyperlink ref="N9:P9" location="'確認申込書（注記）'!A1" display="確認申込書（注記）" xr:uid="{00000000-0004-0000-0100-000002000000}"/>
    <hyperlink ref="AM24:AO26" location="建築計画概要書!A1" display="建築計画概要書" xr:uid="{00000000-0004-0000-0100-000003000000}"/>
    <hyperlink ref="D53:K53" location="値一覧項目!A1" display="プルダウンメニュー値一覧" xr:uid="{00000000-0004-0000-0100-000004000000}"/>
    <hyperlink ref="D54:G54" location="主要用途!A2" display="主要用途一覧" xr:uid="{00000000-0004-0000-0100-000005000000}"/>
    <hyperlink ref="D18" location="'確認申請書（建築）印刷'!A1" display="確認申請書（建築物）" xr:uid="{00000000-0004-0000-0100-000006000000}"/>
    <hyperlink ref="D46" location="計画変更確認申請書!A1" display="計画変更確認申請書（建築物）" xr:uid="{00000000-0004-0000-0100-000007000000}"/>
    <hyperlink ref="P22:S22" location="'計画変更確認申請書（昇降機以外）'!A1" display="計画変更確認申請書" xr:uid="{00000000-0004-0000-0100-000008000000}"/>
    <hyperlink ref="N9:R9" location="'注記（確認申請建築時）'!A2" display="確認申請書（注記）" xr:uid="{00000000-0004-0000-0100-000009000000}"/>
    <hyperlink ref="P30:X30" location="'計画変更（工作物） (2)'!A2" display="計画変更確認申請書（工作物２）" xr:uid="{00000000-0004-0000-0100-00000A000000}"/>
    <hyperlink ref="E27" location="'注記（確認申請昇降機）'!A1" display="（注記）" xr:uid="{00000000-0004-0000-0100-00000B000000}"/>
    <hyperlink ref="E31:F31" location="'注記（確認申請昇降機以外）'!A2" display="（注記）" xr:uid="{00000000-0004-0000-0100-00000C000000}"/>
    <hyperlink ref="E35:F35" location="'注記（確認申請工作物１）'!A2" display="（注記）" xr:uid="{00000000-0004-0000-0100-00000D000000}"/>
    <hyperlink ref="E39:F39" location="'注記（確認申請工作物２）'!A2" display="（注記）" xr:uid="{00000000-0004-0000-0100-00000E000000}"/>
    <hyperlink ref="E44:F44" location="'注記（建築計画概要書）'!A2" display="（注記）" xr:uid="{00000000-0004-0000-0100-00000F000000}"/>
    <hyperlink ref="K46:L46" location="'注記（計画変更建築物）'!A2" display="（注記）" xr:uid="{00000000-0004-0000-0100-000010000000}"/>
    <hyperlink ref="Q20:R20" location="'注記（計画変更昇降機）'!A2" display="（注記）" xr:uid="{00000000-0004-0000-0100-000011000000}"/>
    <hyperlink ref="Q24:R24" location="'注記（計画変更昇降機以外）'!A2" display="（注記）" xr:uid="{00000000-0004-0000-0100-000012000000}"/>
    <hyperlink ref="Q28:R28" location="'注記（計画変更工作物１）'!A2" display="（注記）" xr:uid="{00000000-0004-0000-0100-000013000000}"/>
    <hyperlink ref="Q32:R32" location="'注記（計画変更工作物２）'!A2" display="（注記）" xr:uid="{00000000-0004-0000-0100-000014000000}"/>
    <hyperlink ref="Q36:R36" location="'注記（中間検査）'!A2" display="（注記）" xr:uid="{00000000-0004-0000-0100-000015000000}"/>
    <hyperlink ref="D18:H18" location="'確認申請書（建築）印刷'!A2" display="確認申請書（建築物）" xr:uid="{00000000-0004-0000-0100-000016000000}"/>
    <hyperlink ref="D19" location="他の建築主!A2" display="別紙（他の建築主）" xr:uid="{00000000-0004-0000-0100-000017000000}"/>
    <hyperlink ref="D25" location="'確認（昇降機）'!A2" display="確認申請書（昇降機）" xr:uid="{00000000-0004-0000-0100-000018000000}"/>
    <hyperlink ref="D26" location="他の設置者!A2" display="別紙（他の設置者）" xr:uid="{00000000-0004-0000-0100-000019000000}"/>
    <hyperlink ref="E27:F27" location="'注記（確認申請昇降機）'!A2" display="（注記）" xr:uid="{00000000-0004-0000-0100-00001A000000}"/>
    <hyperlink ref="M29" location="'確認申請書（昇降機以外）'!A2" display="確認申請書（昇降機以外の建築設備）" xr:uid="{00000000-0004-0000-0100-00001B000000}"/>
    <hyperlink ref="P18:X18" location="'計画変更（昇降機）'!A2" display="計画変更確認申請書（昇降機）" xr:uid="{00000000-0004-0000-0100-00001C000000}"/>
    <hyperlink ref="P22:T22" location="'計画変更確認申請書（昇降機以外）'!A1" display="計画変更確認申請書" xr:uid="{00000000-0004-0000-0100-00001D000000}"/>
    <hyperlink ref="P26:X26" location="'計画変更（工作物）'!A2" display="計画変更確認申請書（工作物１）" xr:uid="{00000000-0004-0000-0100-00001E000000}"/>
    <hyperlink ref="D53:I53" location="値一覧項目!A2" display="プルダウンメニュー値一覧" xr:uid="{00000000-0004-0000-0100-00001F000000}"/>
    <hyperlink ref="P35" location="他の建築主!A2" display="別紙（他の建築主）" xr:uid="{00000000-0004-0000-0100-000020000000}"/>
    <hyperlink ref="P42:S42" location="検査添付写真!A2" display="検査添付写真（軸組仕口）" xr:uid="{00000000-0004-0000-0100-000021000000}"/>
    <hyperlink ref="P19:T19" location="他の設置者!A1" display="別紙（他の設置者）" xr:uid="{00000000-0004-0000-0100-000022000000}"/>
    <hyperlink ref="P19" location="他の設置者!A2" display="別紙（他の設置者）" xr:uid="{00000000-0004-0000-0100-000023000000}"/>
    <hyperlink ref="D11" location="'建築物別概要（追加）入力'!A1" display="建築物別概要（追加）入力" xr:uid="{00000000-0004-0000-0100-000024000000}"/>
    <hyperlink ref="D21" location="'建築物別概要（追加）印刷'!A1" display="建築物別概要（追加）" xr:uid="{00000000-0004-0000-0100-000025000000}"/>
    <hyperlink ref="D11:I11" location="'建築物別概要（追加）入力'!A1" display="建築物別概要（追加）入力" xr:uid="{00000000-0004-0000-0100-000026000000}"/>
    <hyperlink ref="D19:H19" location="'他の建築主（申請書用）'!A1" display="別紙（他の建築主）" xr:uid="{00000000-0004-0000-0100-000027000000}"/>
    <hyperlink ref="P35:S35" location="'他の建築主（申請書用）'!A1" display="別紙（他の建築主）" xr:uid="{00000000-0004-0000-0100-000028000000}"/>
    <hyperlink ref="P22" location="'計画変更確認申請書（昇降機以外）'!A1" display="計画変更確認申請書" xr:uid="{00000000-0004-0000-0100-000029000000}"/>
    <hyperlink ref="N11:U11" location="'建築物独立部分別概要（追加）入力'!A1" display="建築物独立部分別概要（追加）入力" xr:uid="{00000000-0004-0000-0100-00002A000000}"/>
    <hyperlink ref="D10:M10" location="他の建築主入力!A1" display="他の建築主入力" xr:uid="{00000000-0004-0000-0100-00002B000000}"/>
    <hyperlink ref="D24:K24" location="'建築物独立部分別概要（追加）印刷'!A1" display="建築物独立部分別概要（追加）" xr:uid="{00000000-0004-0000-0100-00002C000000}"/>
    <hyperlink ref="N53:Q53" location="担当者登録!A1" display="担当者一覧" xr:uid="{00000000-0004-0000-0100-00002D000000}"/>
    <hyperlink ref="Y10:AD10" location="構造・設備担当者登録!A1" display="構造･設備担当者登録" xr:uid="{00000000-0004-0000-0100-00002E000000}"/>
    <hyperlink ref="Y11:AA11" location="施工者登録!A1" display="施工者登録" xr:uid="{00000000-0004-0000-0100-00002F000000}"/>
    <hyperlink ref="T53:Y53" location="構造・設備担当者登録!A1" display="構造･設備担当者登録" xr:uid="{00000000-0004-0000-0100-000030000000}"/>
    <hyperlink ref="T54:V54" location="施工者登録!A1" display="施工者登録" xr:uid="{00000000-0004-0000-0100-000031000000}"/>
    <hyperlink ref="Y9:AA9" location="担当者登録!A1" display="担当者登録" xr:uid="{00000000-0004-0000-0100-000032000000}"/>
    <hyperlink ref="N53" location="担当者登録!B3" display="担当者登録" xr:uid="{00000000-0004-0000-0100-000033000000}"/>
    <hyperlink ref="Y9" location="担当者登録!B3" display="担当者登録" xr:uid="{00000000-0004-0000-0100-000034000000}"/>
    <hyperlink ref="Y10" location="構造・設備担当者登録!B3" display="構造･設備担当者登録" xr:uid="{00000000-0004-0000-0100-000035000000}"/>
    <hyperlink ref="Y11" location="施工者登録!B3" display="施工者登録" xr:uid="{00000000-0004-0000-0100-000036000000}"/>
    <hyperlink ref="T53" location="構造・設備担当者登録!B3" display="構造･設備担当者登録" xr:uid="{00000000-0004-0000-0100-000037000000}"/>
    <hyperlink ref="T54" location="施工者登録!B3" display="施工者登録" xr:uid="{00000000-0004-0000-0100-000038000000}"/>
    <hyperlink ref="AC33:AF33" location="建築主変更!A2" display="建築主等変更届" xr:uid="{00000000-0004-0000-0100-000039000000}"/>
    <hyperlink ref="AC37:AF37" location="工事施工者届!A2" display="工事施工者届" xr:uid="{00000000-0004-0000-0100-00003A000000}"/>
    <hyperlink ref="AC25:AF25" location="工事取止!A2" display="工事取り止め届" xr:uid="{00000000-0004-0000-0100-00003B000000}"/>
    <hyperlink ref="AC41" location="築造計画概要書!A1" display="築造計画概要書" xr:uid="{00000000-0004-0000-0100-00003C000000}"/>
    <hyperlink ref="AC23:AF23" location="確認取下!A2" display="確認申請取り下げ届" xr:uid="{00000000-0004-0000-0100-00003D000000}"/>
    <hyperlink ref="AD43:AE43" location="'注記（築造計画概要書）'!A2" display="（注記）" xr:uid="{00000000-0004-0000-0100-00003E000000}"/>
    <hyperlink ref="AC35:AE35" location="工事監理者届!A2" display="工事監理者届" xr:uid="{00000000-0004-0000-0100-00003F000000}"/>
    <hyperlink ref="AC39:AF39" location="完了追加説明書!A1" display="完了検査追加説明書" xr:uid="{00000000-0004-0000-0100-000040000000}"/>
    <hyperlink ref="AC29" location="完了検査取下!A1" display="完了検査取下!A1" xr:uid="{00000000-0004-0000-0100-000041000000}"/>
    <hyperlink ref="AC27" location="中間検査取下!A1" display="中間検査取り下げ届" xr:uid="{00000000-0004-0000-0100-000042000000}"/>
    <hyperlink ref="AC29:AF29" location="完了検査取下!A1" display="完了検査申請取り下げ届" xr:uid="{00000000-0004-0000-0100-000043000000}"/>
    <hyperlink ref="AC31:AI31" location="仮使用申請取下!A1" display="仮使用認定申請取下げ届" xr:uid="{00000000-0004-0000-0100-000044000000}"/>
    <hyperlink ref="AD19:AF19" location="'注記（仮使用認定）'!Print_Area" display="（注記）" xr:uid="{00000000-0004-0000-0100-000045000000}"/>
    <hyperlink ref="AC18:AG18" location="仮使用認定申請書印刷!A1" display="仮使用認定申請書" xr:uid="{00000000-0004-0000-0100-000046000000}"/>
    <hyperlink ref="AC42:AG42" location="他の築造主!A1" display="別紙（他の築造主）" xr:uid="{00000000-0004-0000-0100-000047000000}"/>
    <hyperlink ref="P31:T31" location="他の築造主!A1" display="別紙（他の築造主）" xr:uid="{00000000-0004-0000-0100-000048000000}"/>
    <hyperlink ref="P27:T27" location="他の築造主!A1" display="別紙（他の築造主）" xr:uid="{00000000-0004-0000-0100-000049000000}"/>
    <hyperlink ref="D42" location="'他の建築主(概要書用)'!A1" display="別紙（他の建築主）" xr:uid="{00000000-0004-0000-0100-00004A000000}"/>
    <hyperlink ref="D29:I29" location="'確認申請書（昇降機以外）'!A1" display="確認申請書（昇降機以外の建築設備）" xr:uid="{00000000-0004-0000-0100-00004B000000}"/>
    <hyperlink ref="D18:I18" location="'確認申請書（建築）印刷'!A1" display="確認申請書（建築物）" xr:uid="{00000000-0004-0000-0100-00004C000000}"/>
    <hyperlink ref="D41" location="建築計画概要書!A1" display="建築計画概要書" xr:uid="{00000000-0004-0000-0100-00004D000000}"/>
    <hyperlink ref="P34:S34" location="中間検査申請書!A1" display="中間検査申請書" xr:uid="{00000000-0004-0000-0100-00004E000000}"/>
    <hyperlink ref="Q40:R40" location="'注記（完了検査）'!A2" display="（注記）" xr:uid="{00000000-0004-0000-0100-00004F000000}"/>
    <hyperlink ref="P39:S39" location="'他の建築主（申請書用）'!A1" display="別紙（他の建築主）" xr:uid="{00000000-0004-0000-0100-000050000000}"/>
    <hyperlink ref="P39" location="他の建築主!A2" display="別紙（他の建築主）" xr:uid="{00000000-0004-0000-0100-000051000000}"/>
    <hyperlink ref="P38:S38" location="完了検査申請書!A2" display="完了検査申請書" xr:uid="{00000000-0004-0000-0100-000052000000}"/>
    <hyperlink ref="E23:F23" location="'注記（確認申請建築時）'!A1" display="（注記）" xr:uid="{00000000-0004-0000-0100-000053000000}"/>
    <hyperlink ref="P46" location="'建築物除却届（別記第41号様式）'!A1" display="建築物除却届" xr:uid="{00000000-0004-0000-0100-000054000000}"/>
    <hyperlink ref="S44" location="'注記（建築工事届）'!A1" display="（注記）" xr:uid="{00000000-0004-0000-0100-000055000000}"/>
    <hyperlink ref="T46" location="'注記（建築物除却届）'!A1" display="（注記）" xr:uid="{00000000-0004-0000-0100-000056000000}"/>
    <hyperlink ref="P44" location="'建築工事届（別記第40号様式）'!A1" display="建築工事届" xr:uid="{00000000-0004-0000-0100-000057000000}"/>
    <hyperlink ref="D38" location="'他の築造主（申請書用）'!A1" display="別紙（他の築造主）" xr:uid="{00000000-0004-0000-0100-000058000000}"/>
    <hyperlink ref="D34" location="'他の築造主（申請書用）'!A1" display="別紙（他の築造主）" xr:uid="{00000000-0004-0000-0100-000059000000}"/>
    <hyperlink ref="D20:H20" location="'昇降機の概要（申請書用）'!A1" display="別紙（昇降機の概要）" xr:uid="{00000000-0004-0000-0100-00005A000000}"/>
    <hyperlink ref="D43:H43" location="'昇降機の概要（申請書用）'!A1" display="別紙（昇降機の概要）" xr:uid="{00000000-0004-0000-0100-00005B000000}"/>
    <hyperlink ref="D33:H33" location="'確認（工作物）'!A1" display="'確認（工作物）'!A1" xr:uid="{00000000-0004-0000-0100-00005C000000}"/>
    <hyperlink ref="D37:H37" location="'確認（工作物） (2)'!A1" display="'確認（工作物） (2)'!A1" xr:uid="{00000000-0004-0000-0100-00005D000000}"/>
    <hyperlink ref="D22:I22" location="'建築物独立部分別概要（追加）印刷'!A1" display="建築物独立部分別概要（追加）" xr:uid="{00000000-0004-0000-0100-00005E000000}"/>
    <hyperlink ref="P27" location="'他の築造主（申請書用）'!A1" display="別紙（他の築造主）" xr:uid="{00000000-0004-0000-0100-00005F000000}"/>
    <hyperlink ref="P27:S27" location="'他の築造主（申請書用）'!A1" display="別紙（他の築造主）" xr:uid="{00000000-0004-0000-0100-000060000000}"/>
    <hyperlink ref="P31:S31" location="'他の築造主（申請書用）'!A1" display="別紙（他の築造主）" xr:uid="{00000000-0004-0000-0100-000061000000}"/>
    <hyperlink ref="P39:T39" location="'他の建築主（申請書用）'!A1" display="別紙（他の建築主）" xr:uid="{00000000-0004-0000-0100-000062000000}"/>
    <hyperlink ref="AC42:AF42" location="'他の築造主（申請書用）'!A1" display="別紙（他の築造主）" xr:uid="{00000000-0004-0000-0100-000063000000}"/>
    <hyperlink ref="AC45" location="軽微変更!A2" display="軽微変更報告書" xr:uid="{00000000-0004-0000-0100-000064000000}"/>
    <hyperlink ref="AC21" location="軽微な変更説明書!A1" display="軽微な変更説明書" xr:uid="{00000000-0004-0000-0100-000065000000}"/>
    <hyperlink ref="AC21:AF21" location="軽微な変更説明書!A1" display="軽微な変更説明書" xr:uid="{00000000-0004-0000-0100-000066000000}"/>
    <hyperlink ref="AC45:AF45" location="記載内容変更訂正届!A1" display="記載内容変更訂正届" xr:uid="{00000000-0004-0000-0100-000067000000}"/>
    <hyperlink ref="D30:G30" location="他の設置者!A1" display="別紙（他の設置者）" xr:uid="{00000000-0004-0000-0100-000068000000}"/>
  </hyperlinks>
  <pageMargins left="0.75" right="0.75" top="0.91" bottom="0.91" header="0.51200000000000001" footer="0.51200000000000001"/>
  <pageSetup paperSize="9" scale="5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81" r:id="rId4" name="Check Box 1">
              <controlPr defaultSize="0" autoFill="0" autoLine="0" autoPict="0">
                <anchor moveWithCells="1">
                  <from>
                    <xdr:col>11</xdr:col>
                    <xdr:colOff>38100</xdr:colOff>
                    <xdr:row>11</xdr:row>
                    <xdr:rowOff>95250</xdr:rowOff>
                  </from>
                  <to>
                    <xdr:col>12</xdr:col>
                    <xdr:colOff>0</xdr:colOff>
                    <xdr:row>13</xdr:row>
                    <xdr:rowOff>38100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Z659"/>
  <sheetViews>
    <sheetView showGridLines="0" workbookViewId="0">
      <selection activeCell="Z1" sqref="Z1"/>
    </sheetView>
  </sheetViews>
  <sheetFormatPr defaultColWidth="3" defaultRowHeight="12" customHeight="1"/>
  <cols>
    <col min="1" max="11" width="3" style="172"/>
    <col min="12" max="16384" width="3" style="174"/>
  </cols>
  <sheetData>
    <row r="1" spans="1:51" s="169" customFormat="1" ht="38.25" customHeight="1" thickBot="1">
      <c r="A1" s="167" t="s">
        <v>242</v>
      </c>
      <c r="B1" s="168"/>
      <c r="C1" s="168"/>
      <c r="D1" s="168"/>
      <c r="E1" s="168"/>
      <c r="F1" s="168"/>
      <c r="G1" s="168"/>
      <c r="H1" s="168"/>
      <c r="I1" s="168"/>
      <c r="J1" s="168"/>
      <c r="K1" s="168"/>
      <c r="X1" s="170" t="s">
        <v>64</v>
      </c>
      <c r="Y1" s="171"/>
      <c r="Z1" s="171"/>
      <c r="AA1" s="171"/>
    </row>
    <row r="2" spans="1:51" ht="21" customHeight="1" thickTop="1">
      <c r="B2" s="173" t="s">
        <v>1928</v>
      </c>
      <c r="C2" s="173"/>
      <c r="D2" s="173"/>
      <c r="E2" s="173"/>
      <c r="F2" s="173"/>
      <c r="G2" s="173"/>
      <c r="H2" s="173"/>
      <c r="I2" s="173"/>
      <c r="J2" s="173"/>
      <c r="K2" s="173"/>
    </row>
    <row r="3" spans="1:51" ht="11.25" customHeight="1">
      <c r="A3" s="175"/>
      <c r="B3" s="176"/>
      <c r="C3" s="176"/>
      <c r="D3" s="176"/>
      <c r="E3" s="176"/>
      <c r="F3" s="176"/>
      <c r="G3" s="176"/>
      <c r="H3" s="176"/>
      <c r="I3" s="176"/>
      <c r="J3" s="176"/>
      <c r="K3" s="176"/>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row>
    <row r="4" spans="1:51" ht="19.5" customHeight="1">
      <c r="B4" s="178" t="s">
        <v>241</v>
      </c>
      <c r="C4" s="178"/>
      <c r="D4" s="178"/>
      <c r="E4" s="178"/>
      <c r="F4" s="178"/>
      <c r="G4" s="178"/>
      <c r="H4" s="178"/>
      <c r="I4" s="178"/>
      <c r="J4" s="178"/>
      <c r="K4" s="178"/>
      <c r="M4" s="1570" t="s">
        <v>240</v>
      </c>
      <c r="N4" s="1571"/>
      <c r="O4" s="1571"/>
      <c r="P4" s="1571"/>
      <c r="Q4" s="1571"/>
      <c r="R4" s="1571"/>
      <c r="S4" s="1571"/>
      <c r="T4" s="1571"/>
      <c r="U4" s="1571"/>
      <c r="V4" s="1571"/>
      <c r="W4" s="1571"/>
      <c r="X4" s="1571"/>
      <c r="Y4" s="1571"/>
      <c r="Z4" s="1571"/>
      <c r="AA4" s="1571"/>
      <c r="AB4" s="1572"/>
    </row>
    <row r="5" spans="1:51" ht="19.5" customHeight="1">
      <c r="M5" s="1573"/>
      <c r="N5" s="1574"/>
      <c r="O5" s="1574"/>
      <c r="P5" s="1574"/>
      <c r="Q5" s="1574"/>
      <c r="R5" s="1574"/>
      <c r="S5" s="1574"/>
      <c r="T5" s="1574"/>
      <c r="U5" s="1574"/>
      <c r="V5" s="1574"/>
      <c r="W5" s="1574"/>
      <c r="X5" s="1574"/>
      <c r="Y5" s="1574"/>
      <c r="Z5" s="1574"/>
      <c r="AA5" s="1574"/>
      <c r="AB5" s="1575"/>
    </row>
    <row r="6" spans="1:51" ht="18.75" customHeight="1">
      <c r="B6" s="178" t="s">
        <v>239</v>
      </c>
      <c r="C6" s="178"/>
      <c r="D6" s="178"/>
      <c r="E6" s="178"/>
      <c r="F6" s="178"/>
      <c r="G6" s="178"/>
      <c r="H6" s="178"/>
      <c r="I6" s="178"/>
      <c r="J6" s="178"/>
      <c r="K6" s="178"/>
      <c r="Y6" s="4"/>
      <c r="Z6" s="4"/>
      <c r="AA6" s="4"/>
      <c r="AB6" s="4"/>
      <c r="AC6" s="4"/>
      <c r="AD6" s="4"/>
      <c r="AE6" s="4"/>
      <c r="AF6" s="4"/>
      <c r="AH6" s="4"/>
      <c r="AI6" s="4"/>
      <c r="AJ6" s="4"/>
      <c r="AK6" s="4"/>
      <c r="AL6" s="4"/>
      <c r="AM6" s="4"/>
    </row>
    <row r="7" spans="1:51" ht="7.5" customHeight="1" thickBot="1">
      <c r="B7" s="178"/>
      <c r="C7" s="178"/>
      <c r="D7" s="178"/>
      <c r="E7" s="178"/>
      <c r="F7" s="178"/>
      <c r="G7" s="178"/>
      <c r="H7" s="178"/>
      <c r="I7" s="178"/>
      <c r="J7" s="178"/>
      <c r="K7" s="178"/>
      <c r="O7" s="179"/>
      <c r="P7" s="179"/>
      <c r="Y7" s="4"/>
      <c r="Z7" s="4"/>
      <c r="AA7" s="4"/>
      <c r="AB7" s="4"/>
      <c r="AC7" s="4"/>
      <c r="AD7" s="4"/>
      <c r="AE7" s="4"/>
      <c r="AF7" s="4"/>
      <c r="AI7" s="4"/>
      <c r="AJ7" s="4"/>
      <c r="AK7" s="4"/>
      <c r="AL7" s="4"/>
      <c r="AM7" s="4"/>
    </row>
    <row r="8" spans="1:51" ht="18.75" customHeight="1" thickBot="1">
      <c r="B8" s="178" t="s">
        <v>238</v>
      </c>
      <c r="C8" s="178"/>
      <c r="D8" s="178"/>
      <c r="E8" s="178"/>
      <c r="F8" s="178"/>
      <c r="G8" s="178"/>
      <c r="H8" s="178"/>
      <c r="I8" s="178"/>
      <c r="J8" s="178"/>
      <c r="K8" s="178"/>
      <c r="M8" s="1584"/>
      <c r="N8" s="1585"/>
      <c r="O8" s="1585"/>
      <c r="P8" s="1585"/>
      <c r="Q8" s="1585"/>
      <c r="R8" s="1586"/>
      <c r="S8" s="4" t="s">
        <v>2793</v>
      </c>
      <c r="Z8" s="4"/>
      <c r="AA8" s="4"/>
      <c r="AE8" s="1581"/>
      <c r="AF8" s="1581"/>
      <c r="AG8" s="1581"/>
      <c r="AH8" s="1581"/>
      <c r="AI8" s="1581"/>
      <c r="AJ8" s="1582"/>
      <c r="AK8" s="1582"/>
      <c r="AM8" s="4"/>
    </row>
    <row r="9" spans="1:51" ht="7.5" customHeight="1">
      <c r="B9" s="178"/>
      <c r="C9" s="178"/>
      <c r="D9" s="178"/>
      <c r="E9" s="178"/>
      <c r="F9" s="178"/>
      <c r="G9" s="178"/>
      <c r="H9" s="178"/>
      <c r="I9" s="178"/>
      <c r="J9" s="178"/>
      <c r="K9" s="178"/>
      <c r="M9" s="180"/>
      <c r="N9" s="180"/>
      <c r="O9" s="180"/>
      <c r="P9" s="180"/>
      <c r="Q9" s="180"/>
      <c r="S9" s="4"/>
      <c r="Z9" s="4"/>
      <c r="AA9" s="4"/>
      <c r="AE9" s="181"/>
      <c r="AF9" s="181"/>
      <c r="AG9" s="181"/>
      <c r="AH9" s="181"/>
      <c r="AI9" s="181"/>
      <c r="AJ9" s="182"/>
      <c r="AK9" s="182"/>
      <c r="AM9" s="4"/>
    </row>
    <row r="10" spans="1:51" ht="18" customHeight="1" thickBot="1">
      <c r="B10" s="178" t="s">
        <v>237</v>
      </c>
      <c r="C10" s="178"/>
      <c r="D10" s="178"/>
      <c r="E10" s="178"/>
      <c r="F10" s="178"/>
      <c r="G10" s="178"/>
      <c r="H10" s="178"/>
      <c r="I10" s="178"/>
      <c r="J10" s="178"/>
      <c r="K10" s="178"/>
      <c r="M10" s="1510"/>
      <c r="N10" s="1579"/>
      <c r="O10" s="1579"/>
      <c r="P10" s="1579"/>
      <c r="Q10" s="1579"/>
      <c r="R10" s="1579"/>
      <c r="S10" s="1579"/>
      <c r="T10" s="1579"/>
      <c r="U10" s="1579"/>
      <c r="V10" s="1579"/>
      <c r="W10" s="1579"/>
      <c r="X10" s="1579"/>
      <c r="Y10" s="1579"/>
      <c r="Z10" s="1579"/>
      <c r="AA10" s="1579"/>
      <c r="AB10" s="1579"/>
      <c r="AC10" s="1579"/>
      <c r="AD10" s="1579"/>
      <c r="AE10" s="1579"/>
      <c r="AF10" s="1579"/>
      <c r="AG10" s="1579"/>
      <c r="AH10" s="1580"/>
      <c r="AI10" s="181"/>
      <c r="AJ10" s="182"/>
      <c r="AK10" s="182"/>
      <c r="AM10" s="4"/>
    </row>
    <row r="11" spans="1:51" ht="18" customHeight="1" thickBot="1">
      <c r="B11" s="178" t="s">
        <v>236</v>
      </c>
      <c r="C11" s="178"/>
      <c r="D11" s="178"/>
      <c r="E11" s="178"/>
      <c r="F11" s="178"/>
      <c r="G11" s="178"/>
      <c r="H11" s="178"/>
      <c r="I11" s="178"/>
      <c r="J11" s="178"/>
      <c r="K11" s="178"/>
      <c r="M11" s="1510"/>
      <c r="N11" s="1579"/>
      <c r="O11" s="1579"/>
      <c r="P11" s="1579"/>
      <c r="Q11" s="1579"/>
      <c r="R11" s="1579"/>
      <c r="S11" s="1579"/>
      <c r="T11" s="1579"/>
      <c r="U11" s="1579"/>
      <c r="V11" s="1579"/>
      <c r="W11" s="1579"/>
      <c r="X11" s="1579"/>
      <c r="Y11" s="1579"/>
      <c r="Z11" s="1579"/>
      <c r="AA11" s="1579"/>
      <c r="AB11" s="1579"/>
      <c r="AC11" s="1579"/>
      <c r="AD11" s="1579"/>
      <c r="AE11" s="1579"/>
      <c r="AF11" s="1579"/>
      <c r="AG11" s="1579"/>
      <c r="AH11" s="1580"/>
      <c r="AI11" s="4"/>
      <c r="AJ11" s="4"/>
      <c r="AK11" s="1554" t="s">
        <v>235</v>
      </c>
      <c r="AL11" s="1554"/>
      <c r="AM11" s="1554"/>
      <c r="AN11" s="1554"/>
      <c r="AO11" s="1597"/>
      <c r="AP11" s="1594"/>
      <c r="AQ11" s="1595"/>
      <c r="AR11" s="1595"/>
      <c r="AS11" s="1595"/>
      <c r="AT11" s="1595"/>
      <c r="AU11" s="1595"/>
      <c r="AV11" s="1595"/>
      <c r="AW11" s="1595"/>
      <c r="AX11" s="1596"/>
    </row>
    <row r="12" spans="1:51" ht="11.25" customHeight="1">
      <c r="B12" s="1583"/>
      <c r="C12" s="1583"/>
      <c r="D12" s="1583"/>
      <c r="E12" s="1583"/>
      <c r="F12" s="1583"/>
      <c r="G12" s="1583"/>
      <c r="H12" s="1583"/>
      <c r="I12" s="1583"/>
      <c r="J12" s="1583"/>
      <c r="K12" s="1583"/>
      <c r="L12" s="1458"/>
      <c r="M12" s="1458"/>
      <c r="N12" s="1458"/>
      <c r="O12" s="1458"/>
      <c r="P12" s="1458"/>
      <c r="Q12" s="1458"/>
      <c r="R12" s="1458"/>
      <c r="S12" s="1458"/>
      <c r="T12" s="1458"/>
      <c r="U12" s="1458"/>
      <c r="V12" s="1458"/>
      <c r="W12" s="1458"/>
      <c r="X12" s="1458"/>
      <c r="Y12" s="1458"/>
      <c r="Z12" s="1458"/>
      <c r="AA12" s="1458"/>
      <c r="AB12" s="1458"/>
      <c r="AC12" s="1458"/>
      <c r="AD12" s="1458"/>
      <c r="AE12" s="1458"/>
      <c r="AF12" s="1458"/>
      <c r="AG12" s="1458"/>
      <c r="AH12" s="1458"/>
      <c r="AI12" s="1458"/>
      <c r="AJ12" s="1458"/>
      <c r="AK12" s="1458"/>
      <c r="AL12" s="1458"/>
      <c r="AS12" s="183"/>
      <c r="AT12" s="183"/>
      <c r="AU12" s="183"/>
      <c r="AV12" s="183"/>
      <c r="AW12" s="183"/>
      <c r="AX12" s="183"/>
      <c r="AY12" s="183"/>
    </row>
    <row r="13" spans="1:51" ht="17.25" customHeight="1">
      <c r="A13" s="184" t="s">
        <v>234</v>
      </c>
      <c r="B13" s="185"/>
      <c r="C13" s="185"/>
      <c r="D13" s="185"/>
      <c r="E13" s="185"/>
      <c r="F13" s="185"/>
      <c r="G13" s="185"/>
      <c r="H13" s="185"/>
      <c r="I13" s="185"/>
      <c r="J13" s="185"/>
      <c r="K13" s="185"/>
      <c r="L13" s="186"/>
      <c r="M13" s="186"/>
      <c r="N13" s="186"/>
      <c r="O13" s="186"/>
      <c r="P13" s="186"/>
      <c r="Q13" s="186"/>
      <c r="R13" s="186"/>
      <c r="S13" s="186"/>
      <c r="T13" s="186"/>
      <c r="U13" s="186"/>
      <c r="V13" s="186"/>
      <c r="W13" s="186"/>
      <c r="X13" s="186"/>
      <c r="Y13" s="186"/>
      <c r="Z13" s="186"/>
      <c r="AA13" s="186"/>
      <c r="AB13" s="186"/>
      <c r="AC13" s="186"/>
      <c r="AD13" s="186"/>
      <c r="AE13" s="186"/>
      <c r="AF13" s="187"/>
      <c r="AG13" s="187"/>
      <c r="AH13" s="187"/>
      <c r="AI13" s="187"/>
      <c r="AJ13" s="187"/>
      <c r="AK13" s="186"/>
      <c r="AL13" s="186"/>
      <c r="AM13" s="186"/>
      <c r="AN13" s="186"/>
      <c r="AO13" s="186"/>
      <c r="AP13" s="186"/>
      <c r="AQ13" s="186"/>
      <c r="AR13" s="186"/>
    </row>
    <row r="14" spans="1:51" ht="17.25" customHeight="1">
      <c r="A14" s="188" t="s">
        <v>200</v>
      </c>
      <c r="B14" s="189" t="s">
        <v>2642</v>
      </c>
      <c r="C14" s="189"/>
      <c r="D14" s="189"/>
      <c r="E14" s="189"/>
      <c r="F14" s="189"/>
      <c r="G14" s="189"/>
      <c r="H14" s="189"/>
      <c r="I14" s="189"/>
      <c r="J14" s="189"/>
      <c r="K14" s="189"/>
      <c r="L14" s="190"/>
      <c r="M14" s="190" t="s">
        <v>233</v>
      </c>
      <c r="AG14" s="191" t="s">
        <v>232</v>
      </c>
      <c r="AH14" s="192"/>
      <c r="AI14" s="192"/>
      <c r="AJ14" s="192"/>
      <c r="AK14" s="192"/>
    </row>
    <row r="15" spans="1:51" ht="18" customHeight="1">
      <c r="A15" s="193"/>
      <c r="B15" s="178" t="s">
        <v>231</v>
      </c>
      <c r="C15" s="178"/>
      <c r="D15" s="178"/>
      <c r="E15" s="178"/>
      <c r="F15" s="178"/>
      <c r="G15" s="178"/>
      <c r="H15" s="178"/>
      <c r="I15" s="178"/>
      <c r="J15" s="178"/>
      <c r="K15" s="178"/>
      <c r="L15" s="194"/>
      <c r="M15" s="1576"/>
      <c r="N15" s="1577"/>
      <c r="O15" s="1577"/>
      <c r="P15" s="1577"/>
      <c r="Q15" s="1577"/>
      <c r="R15" s="1577"/>
      <c r="S15" s="1577"/>
      <c r="T15" s="1577"/>
      <c r="U15" s="1577"/>
      <c r="V15" s="1577"/>
      <c r="W15" s="1577"/>
      <c r="X15" s="1577"/>
      <c r="Y15" s="1577"/>
      <c r="Z15" s="1577"/>
      <c r="AA15" s="1577"/>
      <c r="AB15" s="1577"/>
      <c r="AC15" s="1578"/>
      <c r="AD15" s="178" t="s">
        <v>230</v>
      </c>
      <c r="AF15" s="195"/>
      <c r="AG15" s="195"/>
      <c r="AH15" s="195"/>
      <c r="AI15" s="195"/>
      <c r="AJ15" s="195"/>
    </row>
    <row r="16" spans="1:51" ht="18" customHeight="1">
      <c r="B16" s="178" t="s">
        <v>229</v>
      </c>
      <c r="C16" s="178"/>
      <c r="D16" s="178"/>
      <c r="E16" s="178"/>
      <c r="F16" s="178"/>
      <c r="G16" s="178"/>
      <c r="H16" s="178"/>
      <c r="I16" s="178"/>
      <c r="J16" s="178"/>
      <c r="K16" s="178"/>
      <c r="M16" s="1576"/>
      <c r="N16" s="1577"/>
      <c r="O16" s="1577"/>
      <c r="P16" s="1577"/>
      <c r="Q16" s="1577"/>
      <c r="R16" s="1577"/>
      <c r="S16" s="1577"/>
      <c r="T16" s="1577"/>
      <c r="U16" s="1577"/>
      <c r="V16" s="1577"/>
      <c r="W16" s="1577"/>
      <c r="X16" s="1577"/>
      <c r="Y16" s="1577"/>
      <c r="Z16" s="1577"/>
      <c r="AA16" s="1577"/>
      <c r="AB16" s="1577"/>
      <c r="AC16" s="1578"/>
      <c r="AP16" s="4"/>
      <c r="AQ16" s="4"/>
      <c r="AR16" s="4"/>
    </row>
    <row r="17" spans="1:53" ht="7.5" customHeight="1">
      <c r="B17" s="178"/>
      <c r="C17" s="178"/>
      <c r="D17" s="178"/>
      <c r="E17" s="178"/>
      <c r="F17" s="178"/>
      <c r="G17" s="178"/>
      <c r="H17" s="178"/>
      <c r="I17" s="178"/>
      <c r="J17" s="178"/>
      <c r="K17" s="178"/>
      <c r="M17" s="196"/>
      <c r="N17" s="196"/>
      <c r="O17" s="196"/>
      <c r="P17" s="196"/>
      <c r="Q17" s="196"/>
      <c r="R17" s="196"/>
      <c r="S17" s="196"/>
      <c r="T17" s="196"/>
      <c r="U17" s="196"/>
      <c r="V17" s="196"/>
      <c r="W17" s="196"/>
      <c r="X17" s="196"/>
      <c r="Y17" s="196"/>
      <c r="Z17" s="196"/>
      <c r="AA17" s="196"/>
      <c r="AB17" s="196"/>
      <c r="AC17" s="196"/>
      <c r="AP17" s="4"/>
      <c r="AQ17" s="4"/>
      <c r="AR17" s="4"/>
    </row>
    <row r="18" spans="1:53" ht="18" customHeight="1">
      <c r="B18" s="178" t="s">
        <v>2674</v>
      </c>
      <c r="C18" s="178"/>
      <c r="D18" s="178"/>
      <c r="E18" s="178"/>
      <c r="F18" s="178"/>
      <c r="G18" s="178"/>
      <c r="H18" s="178"/>
      <c r="I18" s="178"/>
      <c r="J18" s="178"/>
      <c r="K18" s="178"/>
      <c r="L18" s="4"/>
      <c r="M18" s="1510"/>
      <c r="N18" s="1511"/>
      <c r="O18" s="1511"/>
      <c r="P18" s="1511"/>
      <c r="Q18" s="1511"/>
      <c r="R18" s="1511"/>
      <c r="S18" s="1511"/>
      <c r="T18" s="1512"/>
      <c r="U18" s="4"/>
      <c r="V18" s="1492" t="str">
        <f>IF(他の建築主入力!$F$4="","",他の建築主入力!$F$4)</f>
        <v/>
      </c>
      <c r="W18" s="1492"/>
      <c r="X18" s="1492"/>
      <c r="Y18" s="1492"/>
      <c r="Z18" s="1492"/>
      <c r="AA18" s="1492"/>
      <c r="AB18" s="1492"/>
      <c r="AC18" s="1492"/>
      <c r="AD18" s="4"/>
      <c r="AE18" s="1492" t="str">
        <f>IF(他の建築主入力!$F$12="","",他の建築主入力!$F$12)</f>
        <v/>
      </c>
      <c r="AF18" s="1492"/>
      <c r="AG18" s="1492"/>
      <c r="AH18" s="1492"/>
      <c r="AI18" s="1492"/>
      <c r="AJ18" s="1492"/>
      <c r="AK18" s="1492"/>
      <c r="AL18" s="1492"/>
      <c r="AN18" s="1492" t="str">
        <f>IF(他の建築主入力!$F$20="","",他の建築主入力!$F$20)</f>
        <v/>
      </c>
      <c r="AO18" s="1492"/>
      <c r="AP18" s="1492"/>
      <c r="AQ18" s="1492"/>
      <c r="AR18" s="1492"/>
      <c r="AS18" s="1492"/>
      <c r="AT18" s="1492"/>
      <c r="AU18" s="1492"/>
    </row>
    <row r="19" spans="1:53" ht="18" customHeight="1">
      <c r="B19" s="178" t="s">
        <v>2675</v>
      </c>
      <c r="C19" s="178"/>
      <c r="D19" s="178"/>
      <c r="E19" s="178"/>
      <c r="F19" s="178"/>
      <c r="G19" s="178"/>
      <c r="H19" s="178"/>
      <c r="I19" s="178"/>
      <c r="J19" s="178"/>
      <c r="K19" s="178"/>
      <c r="L19" s="4"/>
      <c r="M19" s="1510"/>
      <c r="N19" s="1511"/>
      <c r="O19" s="1511"/>
      <c r="P19" s="1511"/>
      <c r="Q19" s="1511"/>
      <c r="R19" s="1511"/>
      <c r="S19" s="1511"/>
      <c r="T19" s="1512"/>
      <c r="U19" s="4"/>
      <c r="V19" s="1492" t="str">
        <f>IF(他の建築主入力!$F$5="","",他の建築主入力!$F$5)</f>
        <v/>
      </c>
      <c r="W19" s="1492"/>
      <c r="X19" s="1492"/>
      <c r="Y19" s="1492"/>
      <c r="Z19" s="1492"/>
      <c r="AA19" s="1492"/>
      <c r="AB19" s="1492"/>
      <c r="AC19" s="1492"/>
      <c r="AD19" s="4"/>
      <c r="AE19" s="1492" t="str">
        <f>IF(他の建築主入力!$F$13="","",他の建築主入力!$F$13)</f>
        <v/>
      </c>
      <c r="AF19" s="1492"/>
      <c r="AG19" s="1492"/>
      <c r="AH19" s="1492"/>
      <c r="AI19" s="1492"/>
      <c r="AJ19" s="1492"/>
      <c r="AK19" s="1492"/>
      <c r="AL19" s="1492"/>
      <c r="AN19" s="1492" t="str">
        <f>IF(他の建築主入力!$F$21="","",他の建築主入力!$F$21)</f>
        <v/>
      </c>
      <c r="AO19" s="1492"/>
      <c r="AP19" s="1492"/>
      <c r="AQ19" s="1492"/>
      <c r="AR19" s="1492"/>
      <c r="AS19" s="1492"/>
      <c r="AT19" s="1492"/>
      <c r="AU19" s="1492"/>
    </row>
    <row r="20" spans="1:53" ht="18" customHeight="1">
      <c r="B20" s="178" t="s">
        <v>2676</v>
      </c>
      <c r="C20" s="178"/>
      <c r="D20" s="178"/>
      <c r="E20" s="178"/>
      <c r="F20" s="178"/>
      <c r="G20" s="178"/>
      <c r="H20" s="178"/>
      <c r="I20" s="178"/>
      <c r="J20" s="178"/>
      <c r="K20" s="178"/>
      <c r="L20" s="4"/>
      <c r="M20" s="1516"/>
      <c r="N20" s="1517"/>
      <c r="O20" s="1517"/>
      <c r="P20" s="1517"/>
      <c r="Q20" s="1517"/>
      <c r="R20" s="1517"/>
      <c r="S20" s="1517"/>
      <c r="T20" s="1518"/>
      <c r="U20" s="4"/>
      <c r="V20" s="4"/>
      <c r="W20" s="4"/>
      <c r="X20" s="4"/>
      <c r="Y20" s="4"/>
      <c r="Z20" s="4"/>
      <c r="AA20" s="4"/>
      <c r="AB20" s="4"/>
      <c r="AC20" s="4"/>
      <c r="AD20" s="4"/>
      <c r="AE20" s="4"/>
      <c r="AF20" s="4"/>
      <c r="AG20" s="4"/>
      <c r="AH20" s="4"/>
      <c r="AI20" s="4"/>
      <c r="AJ20" s="4"/>
      <c r="AK20" s="4"/>
      <c r="AL20" s="4"/>
      <c r="AN20" s="4"/>
      <c r="AO20" s="4"/>
      <c r="AP20" s="4"/>
      <c r="AQ20" s="4"/>
      <c r="AR20" s="4"/>
    </row>
    <row r="21" spans="1:53" ht="18" customHeight="1">
      <c r="B21" s="178" t="s">
        <v>2677</v>
      </c>
      <c r="C21" s="178"/>
      <c r="D21" s="178"/>
      <c r="E21" s="178"/>
      <c r="F21" s="178"/>
      <c r="G21" s="178"/>
      <c r="H21" s="178"/>
      <c r="I21" s="178"/>
      <c r="J21" s="178"/>
      <c r="K21" s="178"/>
      <c r="L21" s="4"/>
      <c r="M21" s="1520"/>
      <c r="N21" s="1511"/>
      <c r="O21" s="1511"/>
      <c r="P21" s="1511"/>
      <c r="Q21" s="1511"/>
      <c r="R21" s="1511"/>
      <c r="S21" s="1511"/>
      <c r="T21" s="1511"/>
      <c r="U21" s="1511"/>
      <c r="V21" s="1511"/>
      <c r="W21" s="1511"/>
      <c r="X21" s="1511"/>
      <c r="Y21" s="1511"/>
      <c r="Z21" s="1511"/>
      <c r="AA21" s="1511"/>
      <c r="AB21" s="1511"/>
      <c r="AC21" s="1511"/>
      <c r="AD21" s="1511"/>
      <c r="AE21" s="1511"/>
      <c r="AF21" s="1511"/>
      <c r="AG21" s="1511"/>
      <c r="AH21" s="1511"/>
      <c r="AI21" s="1511"/>
      <c r="AJ21" s="1511"/>
      <c r="AK21" s="1511"/>
      <c r="AL21" s="1512"/>
      <c r="AP21" s="4"/>
    </row>
    <row r="22" spans="1:53" ht="18" customHeight="1">
      <c r="B22" s="178" t="s">
        <v>2678</v>
      </c>
      <c r="C22" s="178"/>
      <c r="D22" s="178"/>
      <c r="E22" s="178"/>
      <c r="F22" s="178"/>
      <c r="G22" s="178"/>
      <c r="H22" s="178"/>
      <c r="I22" s="178"/>
      <c r="J22" s="178"/>
      <c r="K22" s="178"/>
      <c r="L22" s="4"/>
      <c r="M22" s="1516"/>
      <c r="N22" s="1517"/>
      <c r="O22" s="1517"/>
      <c r="P22" s="1517"/>
      <c r="Q22" s="1517"/>
      <c r="R22" s="1517"/>
      <c r="S22" s="1517"/>
      <c r="T22" s="1518"/>
      <c r="U22" s="4"/>
      <c r="V22" s="4"/>
      <c r="W22" s="4"/>
      <c r="X22" s="4"/>
      <c r="Y22" s="4"/>
      <c r="Z22" s="4"/>
      <c r="AA22" s="4"/>
      <c r="AB22" s="4"/>
      <c r="AC22" s="4"/>
      <c r="AD22" s="4"/>
      <c r="AE22" s="4"/>
      <c r="AF22" s="4"/>
      <c r="AG22" s="4"/>
      <c r="AH22" s="4"/>
      <c r="AI22" s="4"/>
      <c r="AJ22" s="4"/>
      <c r="AK22" s="4"/>
      <c r="AL22" s="4"/>
    </row>
    <row r="23" spans="1:53" ht="11.25" customHeight="1">
      <c r="B23" s="178"/>
      <c r="C23" s="178"/>
      <c r="D23" s="178"/>
      <c r="E23" s="178"/>
      <c r="F23" s="178"/>
      <c r="G23" s="178"/>
      <c r="H23" s="178"/>
      <c r="I23" s="178"/>
      <c r="J23" s="178"/>
      <c r="K23" s="178"/>
      <c r="L23" s="4"/>
      <c r="M23" s="197"/>
      <c r="N23" s="197"/>
      <c r="O23" s="197"/>
      <c r="P23" s="197"/>
      <c r="Q23" s="197"/>
      <c r="R23" s="197"/>
      <c r="S23" s="197"/>
      <c r="T23" s="197"/>
      <c r="U23" s="4"/>
      <c r="V23" s="4"/>
      <c r="W23" s="4"/>
      <c r="X23" s="4"/>
      <c r="Y23" s="4"/>
      <c r="Z23" s="4"/>
      <c r="AA23" s="4"/>
      <c r="AB23" s="4"/>
      <c r="AC23" s="4"/>
      <c r="AD23" s="4"/>
      <c r="AE23" s="4"/>
      <c r="AF23" s="4"/>
      <c r="AG23" s="4"/>
      <c r="AH23" s="4"/>
      <c r="AI23" s="4"/>
      <c r="AJ23" s="4"/>
      <c r="AK23" s="4"/>
      <c r="AL23" s="4"/>
      <c r="AS23" s="183"/>
      <c r="AT23" s="183"/>
      <c r="AU23" s="183"/>
      <c r="AV23" s="183"/>
      <c r="AW23" s="183"/>
      <c r="AX23" s="183"/>
      <c r="AY23" s="183"/>
    </row>
    <row r="24" spans="1:53" s="4" customFormat="1" ht="17.25" customHeight="1">
      <c r="A24" s="198" t="s">
        <v>200</v>
      </c>
      <c r="B24" s="199" t="s">
        <v>2646</v>
      </c>
      <c r="C24" s="199"/>
      <c r="D24" s="199"/>
      <c r="E24" s="199"/>
      <c r="F24" s="199"/>
      <c r="G24" s="199"/>
      <c r="H24" s="199"/>
      <c r="I24" s="199"/>
      <c r="J24" s="199"/>
      <c r="K24" s="199"/>
      <c r="L24" s="200"/>
      <c r="M24" s="201"/>
      <c r="N24" s="201"/>
      <c r="O24" s="201"/>
      <c r="P24" s="201"/>
      <c r="Q24" s="201"/>
      <c r="R24" s="201"/>
      <c r="S24" s="201"/>
      <c r="T24" s="201"/>
      <c r="U24" s="200"/>
      <c r="V24" s="200"/>
      <c r="W24" s="200"/>
      <c r="X24" s="200"/>
      <c r="Y24" s="200"/>
      <c r="Z24" s="200"/>
      <c r="AA24" s="200"/>
      <c r="AB24" s="200"/>
      <c r="AC24" s="200"/>
      <c r="AD24" s="200"/>
      <c r="AE24" s="200"/>
      <c r="AF24" s="200"/>
      <c r="AG24" s="200"/>
      <c r="AH24" s="200"/>
      <c r="AI24" s="200"/>
      <c r="AJ24" s="200"/>
      <c r="AK24" s="200"/>
      <c r="AL24" s="200"/>
      <c r="AM24" s="200"/>
      <c r="AN24" s="200"/>
      <c r="AO24" s="200"/>
      <c r="AP24" s="200"/>
      <c r="AQ24" s="200"/>
      <c r="AR24" s="200"/>
    </row>
    <row r="25" spans="1:53" ht="7.5" customHeight="1">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53" ht="18" customHeight="1">
      <c r="B26" s="178" t="s">
        <v>2679</v>
      </c>
      <c r="C26" s="178"/>
      <c r="D26" s="178"/>
      <c r="E26" s="178"/>
      <c r="F26" s="178"/>
      <c r="G26" s="178"/>
      <c r="H26" s="178"/>
      <c r="I26" s="178"/>
      <c r="J26" s="178"/>
      <c r="K26" s="178"/>
      <c r="L26" s="4"/>
      <c r="M26" s="193" t="s">
        <v>187</v>
      </c>
      <c r="N26" s="1521" t="str">
        <f>IF($M$27="","",VLOOKUP($M$27,担当者登録!$B$2:$J$51,2,FALSE))</f>
        <v/>
      </c>
      <c r="O26" s="1565"/>
      <c r="P26" s="1565"/>
      <c r="Q26" s="178" t="s">
        <v>210</v>
      </c>
      <c r="R26" s="4"/>
      <c r="S26" s="4"/>
      <c r="T26" s="4"/>
      <c r="U26" s="193" t="s">
        <v>187</v>
      </c>
      <c r="V26" s="1519" t="str">
        <f>IF($M$27="","",VLOOKUP($M$27,担当者登録!$B$2:$J$51,3,FALSE))</f>
        <v/>
      </c>
      <c r="W26" s="1519"/>
      <c r="X26" s="1519"/>
      <c r="Y26" s="1519"/>
      <c r="Z26" s="1519"/>
      <c r="AA26" s="1519"/>
      <c r="AB26" s="178" t="s">
        <v>209</v>
      </c>
      <c r="AC26" s="4"/>
      <c r="AD26" s="4"/>
      <c r="AE26" s="1522" t="str">
        <f>IF($M$27="","",VLOOKUP($M$27,担当者登録!$B$2:$J$51,4,FALSE))</f>
        <v/>
      </c>
      <c r="AF26" s="1523"/>
      <c r="AG26" s="1523"/>
      <c r="AH26" s="1523"/>
      <c r="AI26" s="1523"/>
      <c r="AJ26" s="1524"/>
      <c r="AK26" s="178" t="s">
        <v>111</v>
      </c>
      <c r="AL26" s="4"/>
      <c r="AN26" s="498" t="s">
        <v>2403</v>
      </c>
      <c r="AO26" s="499"/>
      <c r="AP26" s="499"/>
      <c r="AQ26" s="499"/>
      <c r="AR26" s="499"/>
      <c r="AS26" s="499"/>
      <c r="AT26" s="499"/>
      <c r="AU26" s="499"/>
      <c r="AV26" s="496"/>
    </row>
    <row r="27" spans="1:53" ht="18" customHeight="1">
      <c r="B27" s="178" t="s">
        <v>2675</v>
      </c>
      <c r="C27" s="178"/>
      <c r="D27" s="178"/>
      <c r="E27" s="178"/>
      <c r="F27" s="178"/>
      <c r="G27" s="178"/>
      <c r="H27" s="178"/>
      <c r="I27" s="178"/>
      <c r="J27" s="178"/>
      <c r="K27" s="178"/>
      <c r="L27" s="4"/>
      <c r="M27" s="1510"/>
      <c r="N27" s="1511"/>
      <c r="O27" s="1511"/>
      <c r="P27" s="1511"/>
      <c r="Q27" s="1511"/>
      <c r="R27" s="1511"/>
      <c r="S27" s="1511"/>
      <c r="T27" s="1512"/>
      <c r="U27" s="4"/>
      <c r="V27" s="4"/>
      <c r="AJ27" s="4"/>
      <c r="AK27" s="4"/>
      <c r="AO27" s="191"/>
      <c r="AP27" s="191"/>
      <c r="AQ27" s="191"/>
      <c r="AR27" s="191"/>
      <c r="AS27" s="4"/>
      <c r="AT27" s="4"/>
    </row>
    <row r="28" spans="1:53" ht="18" customHeight="1">
      <c r="B28" s="178" t="s">
        <v>2680</v>
      </c>
      <c r="C28" s="178"/>
      <c r="D28" s="178"/>
      <c r="E28" s="178"/>
      <c r="F28" s="178"/>
      <c r="G28" s="178"/>
      <c r="H28" s="178"/>
      <c r="I28" s="178"/>
      <c r="J28" s="178"/>
      <c r="K28" s="178"/>
      <c r="L28" s="4"/>
      <c r="M28" s="193" t="s">
        <v>187</v>
      </c>
      <c r="N28" s="1521" t="str">
        <f>IF($M$27="","",VLOOKUP($M$27,担当者登録!$B$2:$J$51,7,FALSE))</f>
        <v/>
      </c>
      <c r="O28" s="1521"/>
      <c r="P28" s="1521"/>
      <c r="Q28" s="178" t="s">
        <v>207</v>
      </c>
      <c r="R28" s="4"/>
      <c r="S28" s="4"/>
      <c r="T28" s="4"/>
      <c r="U28" s="4"/>
      <c r="V28" s="193" t="s">
        <v>187</v>
      </c>
      <c r="W28" s="1521" t="str">
        <f>IF($M$27="","",VLOOKUP($M$27,担当者登録!$B$2:$J$51,8,FALSE))</f>
        <v/>
      </c>
      <c r="X28" s="1521"/>
      <c r="Y28" s="1521"/>
      <c r="Z28" s="1521"/>
      <c r="AA28" s="178" t="s">
        <v>206</v>
      </c>
      <c r="AB28" s="4"/>
      <c r="AC28" s="4"/>
      <c r="AD28" s="4"/>
      <c r="AE28" s="1522" t="str">
        <f>IF($M$27="","",VLOOKUP($M$27,担当者登録!$B$2:$J$51,9,FALSE))</f>
        <v/>
      </c>
      <c r="AF28" s="1523"/>
      <c r="AG28" s="1523"/>
      <c r="AH28" s="1523"/>
      <c r="AI28" s="1523"/>
      <c r="AJ28" s="1524"/>
      <c r="AK28" s="178" t="s">
        <v>111</v>
      </c>
      <c r="AL28" s="4"/>
      <c r="AO28" s="178"/>
      <c r="AP28" s="4"/>
      <c r="AQ28" s="4"/>
      <c r="AR28" s="4"/>
      <c r="AT28" s="4"/>
    </row>
    <row r="29" spans="1:53" ht="18" customHeight="1">
      <c r="B29" s="178"/>
      <c r="C29" s="178"/>
      <c r="D29" s="178"/>
      <c r="E29" s="178"/>
      <c r="F29" s="178"/>
      <c r="G29" s="178"/>
      <c r="H29" s="178"/>
      <c r="I29" s="178"/>
      <c r="J29" s="178"/>
      <c r="K29" s="178"/>
      <c r="L29" s="4"/>
      <c r="M29" s="1533" t="str">
        <f>IF($M$27="","",VLOOKUP($M$27,担当者登録!$B$2:$J$51,6,FALSE))</f>
        <v/>
      </c>
      <c r="N29" s="1531"/>
      <c r="O29" s="1531"/>
      <c r="P29" s="1531"/>
      <c r="Q29" s="1531"/>
      <c r="R29" s="1531"/>
      <c r="S29" s="1531"/>
      <c r="T29" s="1531"/>
      <c r="U29" s="1531"/>
      <c r="V29" s="1531"/>
      <c r="W29" s="1531"/>
      <c r="X29" s="1531"/>
      <c r="Y29" s="1531"/>
      <c r="Z29" s="1531"/>
      <c r="AA29" s="1531"/>
      <c r="AB29" s="1531"/>
      <c r="AC29" s="1531"/>
      <c r="AD29" s="1531"/>
      <c r="AE29" s="1531"/>
      <c r="AF29" s="1531"/>
      <c r="AG29" s="1531"/>
      <c r="AH29" s="1531"/>
      <c r="AI29" s="1531"/>
      <c r="AJ29" s="1531"/>
      <c r="AK29" s="1531"/>
      <c r="AL29" s="1532"/>
      <c r="AO29" s="178"/>
      <c r="AP29" s="4"/>
      <c r="AQ29" s="4"/>
      <c r="AR29" s="4"/>
      <c r="AS29" s="4"/>
      <c r="AT29" s="4"/>
      <c r="AU29" s="4"/>
      <c r="AV29" s="4"/>
      <c r="AW29" s="4"/>
      <c r="AX29" s="4"/>
      <c r="AY29" s="4"/>
      <c r="AZ29" s="4"/>
      <c r="BA29" s="4"/>
    </row>
    <row r="30" spans="1:53" ht="18" customHeight="1">
      <c r="B30" s="178" t="s">
        <v>2681</v>
      </c>
      <c r="C30" s="178"/>
      <c r="D30" s="178"/>
      <c r="E30" s="178"/>
      <c r="F30" s="178"/>
      <c r="G30" s="178"/>
      <c r="H30" s="178"/>
      <c r="I30" s="178"/>
      <c r="J30" s="178"/>
      <c r="K30" s="178"/>
      <c r="L30" s="4"/>
      <c r="M30" s="1533" t="str">
        <f>IF($M$27="","",VLOOKUP($M$27,担当者登録!$B$2:$M$51,10,FALSE))</f>
        <v/>
      </c>
      <c r="N30" s="1531"/>
      <c r="O30" s="1531"/>
      <c r="P30" s="1531"/>
      <c r="Q30" s="1531"/>
      <c r="R30" s="1531"/>
      <c r="S30" s="1531"/>
      <c r="T30" s="1532"/>
      <c r="U30" s="4"/>
      <c r="V30" s="4"/>
      <c r="W30" s="4"/>
      <c r="X30" s="4"/>
      <c r="Y30" s="4"/>
      <c r="Z30" s="4"/>
      <c r="AA30" s="4"/>
      <c r="AB30" s="4"/>
      <c r="AC30" s="4"/>
      <c r="AD30" s="4"/>
      <c r="AE30" s="4"/>
      <c r="AF30" s="4"/>
      <c r="AG30" s="4"/>
      <c r="AH30" s="4"/>
      <c r="AI30" s="4"/>
      <c r="AJ30" s="4"/>
      <c r="AK30" s="4"/>
      <c r="AL30" s="4"/>
      <c r="AN30" s="4"/>
      <c r="AO30" s="4"/>
      <c r="AP30" s="4"/>
      <c r="AQ30" s="4"/>
      <c r="AR30" s="4"/>
      <c r="AS30" s="1457"/>
      <c r="AT30" s="1457"/>
      <c r="AU30" s="1457"/>
      <c r="AV30" s="1457"/>
      <c r="AW30" s="1457"/>
      <c r="AX30" s="1457"/>
      <c r="AY30" s="1457"/>
      <c r="AZ30" s="1457"/>
    </row>
    <row r="31" spans="1:53" ht="18" customHeight="1">
      <c r="B31" s="178" t="s">
        <v>2682</v>
      </c>
      <c r="C31" s="178"/>
      <c r="D31" s="178"/>
      <c r="E31" s="178"/>
      <c r="F31" s="178"/>
      <c r="G31" s="178"/>
      <c r="H31" s="178"/>
      <c r="I31" s="178"/>
      <c r="J31" s="178"/>
      <c r="K31" s="178"/>
      <c r="L31" s="4"/>
      <c r="M31" s="1530" t="str">
        <f>IF($M$27="","",VLOOKUP($M$27,担当者登録!$B$2:$M$51,11,FALSE))</f>
        <v/>
      </c>
      <c r="N31" s="1531"/>
      <c r="O31" s="1531"/>
      <c r="P31" s="1531"/>
      <c r="Q31" s="1531"/>
      <c r="R31" s="1531"/>
      <c r="S31" s="1531"/>
      <c r="T31" s="1531"/>
      <c r="U31" s="1531"/>
      <c r="V31" s="1531"/>
      <c r="W31" s="1531"/>
      <c r="X31" s="1531"/>
      <c r="Y31" s="1531"/>
      <c r="Z31" s="1531"/>
      <c r="AA31" s="1531"/>
      <c r="AB31" s="1531"/>
      <c r="AC31" s="1531"/>
      <c r="AD31" s="1531"/>
      <c r="AE31" s="1531"/>
      <c r="AF31" s="1531"/>
      <c r="AG31" s="1531"/>
      <c r="AH31" s="1531"/>
      <c r="AI31" s="1531"/>
      <c r="AJ31" s="1531"/>
      <c r="AK31" s="1531"/>
      <c r="AL31" s="1532"/>
    </row>
    <row r="32" spans="1:53" ht="18" customHeight="1">
      <c r="B32" s="178" t="s">
        <v>2683</v>
      </c>
      <c r="C32" s="178"/>
      <c r="D32" s="178"/>
      <c r="E32" s="178"/>
      <c r="F32" s="178"/>
      <c r="G32" s="178"/>
      <c r="H32" s="178"/>
      <c r="I32" s="178"/>
      <c r="J32" s="178"/>
      <c r="K32" s="178"/>
      <c r="L32" s="4"/>
      <c r="M32" s="1533" t="str">
        <f>IF($M$27="","",VLOOKUP($M$27,担当者登録!$B$2:$M$51,12,FALSE))</f>
        <v/>
      </c>
      <c r="N32" s="1531"/>
      <c r="O32" s="1531"/>
      <c r="P32" s="1531"/>
      <c r="Q32" s="1531"/>
      <c r="R32" s="1531"/>
      <c r="S32" s="1531"/>
      <c r="T32" s="1532"/>
      <c r="U32" s="4"/>
      <c r="AI32" s="4"/>
      <c r="AJ32" s="4"/>
      <c r="AK32" s="4"/>
      <c r="AL32" s="4"/>
      <c r="AN32" s="4"/>
      <c r="AO32" s="4"/>
      <c r="AP32" s="4"/>
      <c r="AQ32" s="4"/>
      <c r="AR32" s="4"/>
      <c r="AS32" s="1553"/>
      <c r="AT32" s="1553"/>
      <c r="AU32" s="1553"/>
      <c r="AV32" s="1553"/>
      <c r="AW32" s="1553"/>
      <c r="AX32" s="1553"/>
      <c r="AY32" s="1553"/>
      <c r="AZ32" s="1553"/>
    </row>
    <row r="33" spans="1:65" ht="11.25" customHeight="1">
      <c r="B33" s="178"/>
      <c r="C33" s="178"/>
      <c r="D33" s="178"/>
      <c r="E33" s="178"/>
      <c r="F33" s="178"/>
      <c r="G33" s="178"/>
      <c r="H33" s="178"/>
      <c r="I33" s="178"/>
      <c r="J33" s="178"/>
      <c r="K33" s="178"/>
      <c r="L33" s="4"/>
      <c r="M33" s="197"/>
      <c r="N33" s="197"/>
      <c r="O33" s="197"/>
      <c r="P33" s="197"/>
      <c r="Q33" s="197"/>
      <c r="R33" s="197"/>
      <c r="S33" s="197"/>
      <c r="T33" s="197"/>
      <c r="U33" s="4"/>
      <c r="V33" s="4"/>
      <c r="W33" s="4"/>
      <c r="X33" s="4"/>
      <c r="Y33" s="4"/>
      <c r="Z33" s="4"/>
      <c r="AA33" s="4"/>
      <c r="AB33" s="4"/>
      <c r="AC33" s="4"/>
      <c r="AD33" s="4"/>
      <c r="AE33" s="4"/>
      <c r="AF33" s="4"/>
      <c r="AG33" s="4"/>
      <c r="AH33" s="4"/>
      <c r="AI33" s="4"/>
      <c r="AJ33" s="4"/>
      <c r="AK33" s="4"/>
      <c r="AL33" s="4"/>
      <c r="AS33" s="183"/>
      <c r="AT33" s="183"/>
      <c r="AU33" s="183"/>
      <c r="AV33" s="183"/>
      <c r="AW33" s="183"/>
      <c r="AX33" s="183"/>
      <c r="AY33" s="183"/>
    </row>
    <row r="34" spans="1:65" s="4" customFormat="1" ht="18" customHeight="1">
      <c r="A34" s="198" t="s">
        <v>200</v>
      </c>
      <c r="B34" s="199" t="s">
        <v>2650</v>
      </c>
      <c r="C34" s="199"/>
      <c r="D34" s="199"/>
      <c r="E34" s="199"/>
      <c r="F34" s="199"/>
      <c r="G34" s="199"/>
      <c r="H34" s="199"/>
      <c r="I34" s="199"/>
      <c r="J34" s="199"/>
      <c r="K34" s="199"/>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0"/>
      <c r="AJ34" s="200"/>
      <c r="AK34" s="200"/>
      <c r="AL34" s="200"/>
      <c r="AM34" s="200"/>
      <c r="AN34" s="200"/>
      <c r="AO34" s="200"/>
      <c r="AP34" s="200"/>
      <c r="AQ34" s="200"/>
      <c r="AR34" s="200"/>
    </row>
    <row r="35" spans="1:65" s="4" customFormat="1" ht="18" customHeight="1">
      <c r="A35" s="188"/>
      <c r="B35" s="189" t="s">
        <v>226</v>
      </c>
      <c r="C35" s="189"/>
      <c r="D35" s="189"/>
      <c r="E35" s="189"/>
      <c r="F35" s="189"/>
      <c r="G35" s="189"/>
      <c r="H35" s="189"/>
      <c r="I35" s="189"/>
      <c r="J35" s="189"/>
      <c r="K35" s="189"/>
    </row>
    <row r="36" spans="1:65" ht="18" customHeight="1">
      <c r="B36" s="178" t="s">
        <v>2679</v>
      </c>
      <c r="C36" s="178"/>
      <c r="D36" s="178"/>
      <c r="E36" s="178"/>
      <c r="F36" s="178"/>
      <c r="G36" s="178"/>
      <c r="H36" s="178"/>
      <c r="I36" s="178"/>
      <c r="J36" s="178"/>
      <c r="K36" s="178"/>
      <c r="L36" s="4"/>
      <c r="M36" s="193" t="s">
        <v>187</v>
      </c>
      <c r="N36" s="1521" t="str">
        <f>IF($M$37="","",VLOOKUP($M$37,担当者登録!$B$2:$J$51,2,FALSE))</f>
        <v/>
      </c>
      <c r="O36" s="1521"/>
      <c r="P36" s="1521"/>
      <c r="Q36" s="178" t="s">
        <v>210</v>
      </c>
      <c r="R36" s="4"/>
      <c r="S36" s="4"/>
      <c r="T36" s="4"/>
      <c r="U36" s="193" t="s">
        <v>187</v>
      </c>
      <c r="V36" s="1519" t="str">
        <f>IF($M$37="","",VLOOKUP($M$37,担当者登録!$B$2:$J$51,3,FALSE))</f>
        <v/>
      </c>
      <c r="W36" s="1519"/>
      <c r="X36" s="1519"/>
      <c r="Y36" s="1519"/>
      <c r="Z36" s="1519"/>
      <c r="AA36" s="1519"/>
      <c r="AB36" s="178" t="s">
        <v>209</v>
      </c>
      <c r="AC36" s="4"/>
      <c r="AD36" s="4"/>
      <c r="AE36" s="1522" t="str">
        <f>IF($M$37="","",VLOOKUP($M$37,担当者登録!$B$2:$J$51,4,FALSE))</f>
        <v/>
      </c>
      <c r="AF36" s="1523"/>
      <c r="AG36" s="1523"/>
      <c r="AH36" s="1523"/>
      <c r="AI36" s="1523"/>
      <c r="AJ36" s="1524"/>
      <c r="AK36" s="178" t="s">
        <v>111</v>
      </c>
      <c r="AL36" s="4"/>
      <c r="AN36" s="498" t="s">
        <v>2403</v>
      </c>
      <c r="AO36" s="499"/>
      <c r="AP36" s="499"/>
      <c r="AQ36" s="499"/>
      <c r="AR36" s="499"/>
      <c r="AS36" s="499"/>
      <c r="AT36" s="499"/>
      <c r="AU36" s="499"/>
      <c r="AV36" s="496"/>
    </row>
    <row r="37" spans="1:65" ht="18" customHeight="1">
      <c r="B37" s="178" t="s">
        <v>2675</v>
      </c>
      <c r="C37" s="178"/>
      <c r="D37" s="178"/>
      <c r="E37" s="178"/>
      <c r="F37" s="178"/>
      <c r="G37" s="178"/>
      <c r="H37" s="178"/>
      <c r="I37" s="178"/>
      <c r="J37" s="178"/>
      <c r="K37" s="178"/>
      <c r="L37" s="4"/>
      <c r="M37" s="1510"/>
      <c r="N37" s="1511"/>
      <c r="O37" s="1511"/>
      <c r="P37" s="1511"/>
      <c r="Q37" s="1511"/>
      <c r="R37" s="1511"/>
      <c r="S37" s="1511"/>
      <c r="T37" s="1512"/>
      <c r="U37" s="4"/>
      <c r="V37" s="4"/>
      <c r="AJ37" s="4"/>
      <c r="AK37" s="4"/>
      <c r="AO37" s="191"/>
      <c r="AP37" s="191"/>
      <c r="AQ37" s="191"/>
      <c r="AR37" s="191"/>
      <c r="AS37" s="4"/>
      <c r="AT37" s="1457"/>
      <c r="AU37" s="1458"/>
      <c r="AV37" s="1458"/>
      <c r="AW37" s="1458"/>
      <c r="AX37" s="1458"/>
      <c r="AY37" s="1458"/>
      <c r="AZ37" s="1458"/>
      <c r="BA37" s="1458"/>
      <c r="BB37" s="1458"/>
      <c r="BC37" s="1458"/>
      <c r="BD37" s="1458"/>
      <c r="BE37" s="1458"/>
      <c r="BF37" s="1458"/>
      <c r="BG37" s="1458"/>
      <c r="BH37" s="1458"/>
      <c r="BI37" s="1458"/>
      <c r="BJ37" s="1458"/>
      <c r="BK37" s="1458"/>
      <c r="BL37" s="1458"/>
      <c r="BM37" s="1458"/>
    </row>
    <row r="38" spans="1:65" ht="18" customHeight="1">
      <c r="B38" s="178" t="s">
        <v>2680</v>
      </c>
      <c r="C38" s="178"/>
      <c r="D38" s="178"/>
      <c r="E38" s="178"/>
      <c r="F38" s="178"/>
      <c r="G38" s="178"/>
      <c r="H38" s="178"/>
      <c r="I38" s="178"/>
      <c r="J38" s="178"/>
      <c r="K38" s="178"/>
      <c r="L38" s="4"/>
      <c r="M38" s="193" t="s">
        <v>187</v>
      </c>
      <c r="N38" s="1521" t="str">
        <f>IF($M$37="","",VLOOKUP($M$37,担当者登録!$B$2:$J$51,7,FALSE))</f>
        <v/>
      </c>
      <c r="O38" s="1521"/>
      <c r="P38" s="1521"/>
      <c r="Q38" s="178" t="s">
        <v>207</v>
      </c>
      <c r="R38" s="4"/>
      <c r="S38" s="4"/>
      <c r="T38" s="4"/>
      <c r="U38" s="4"/>
      <c r="V38" s="193" t="s">
        <v>187</v>
      </c>
      <c r="W38" s="1521" t="str">
        <f>IF($M$37="","",VLOOKUP($M$37,担当者登録!$B$2:$J$51,8,FALSE))</f>
        <v/>
      </c>
      <c r="X38" s="1521"/>
      <c r="Y38" s="1521"/>
      <c r="Z38" s="1521"/>
      <c r="AA38" s="178" t="s">
        <v>206</v>
      </c>
      <c r="AB38" s="4"/>
      <c r="AC38" s="4"/>
      <c r="AD38" s="4"/>
      <c r="AE38" s="1522" t="str">
        <f>IF($M$37="","",VLOOKUP($M$37,担当者登録!$B$2:$J$51,9,FALSE))</f>
        <v/>
      </c>
      <c r="AF38" s="1523"/>
      <c r="AG38" s="1523"/>
      <c r="AH38" s="1523"/>
      <c r="AI38" s="1523"/>
      <c r="AJ38" s="1524"/>
      <c r="AK38" s="178" t="s">
        <v>111</v>
      </c>
      <c r="AL38" s="4"/>
      <c r="AO38" s="178"/>
      <c r="AP38" s="4"/>
      <c r="AQ38" s="4"/>
      <c r="AR38" s="4"/>
      <c r="AT38" s="1457"/>
      <c r="AU38" s="1458"/>
      <c r="AV38" s="1458"/>
      <c r="AW38" s="1458"/>
      <c r="AX38" s="1458"/>
      <c r="AY38" s="1458"/>
      <c r="AZ38" s="1458"/>
      <c r="BA38" s="1458"/>
      <c r="BB38" s="1458"/>
      <c r="BC38" s="1458"/>
      <c r="BD38" s="1458"/>
      <c r="BE38" s="1458"/>
      <c r="BF38" s="1458"/>
      <c r="BG38" s="1458"/>
      <c r="BH38" s="1458"/>
      <c r="BI38" s="1458"/>
      <c r="BJ38" s="1458"/>
      <c r="BK38" s="1458"/>
      <c r="BL38" s="1458"/>
      <c r="BM38" s="1458"/>
    </row>
    <row r="39" spans="1:65" ht="18" customHeight="1">
      <c r="B39" s="178"/>
      <c r="C39" s="178"/>
      <c r="D39" s="178"/>
      <c r="E39" s="178"/>
      <c r="F39" s="178"/>
      <c r="G39" s="178"/>
      <c r="H39" s="178"/>
      <c r="I39" s="178"/>
      <c r="J39" s="178"/>
      <c r="K39" s="178"/>
      <c r="L39" s="4"/>
      <c r="M39" s="1533" t="str">
        <f>IF($M$37="","",VLOOKUP($M$37,担当者登録!$B$2:$J$51,6,FALSE))</f>
        <v/>
      </c>
      <c r="N39" s="1531"/>
      <c r="O39" s="1531"/>
      <c r="P39" s="1531"/>
      <c r="Q39" s="1531"/>
      <c r="R39" s="1531"/>
      <c r="S39" s="1531"/>
      <c r="T39" s="1531"/>
      <c r="U39" s="1531"/>
      <c r="V39" s="1531"/>
      <c r="W39" s="1531"/>
      <c r="X39" s="1531"/>
      <c r="Y39" s="1531"/>
      <c r="Z39" s="1531"/>
      <c r="AA39" s="1531"/>
      <c r="AB39" s="1531"/>
      <c r="AC39" s="1531"/>
      <c r="AD39" s="1531"/>
      <c r="AE39" s="1531"/>
      <c r="AF39" s="1531"/>
      <c r="AG39" s="1531"/>
      <c r="AH39" s="1531"/>
      <c r="AI39" s="1531"/>
      <c r="AJ39" s="1531"/>
      <c r="AK39" s="1531"/>
      <c r="AL39" s="1532"/>
      <c r="AO39" s="178"/>
      <c r="AP39" s="4"/>
      <c r="AQ39" s="4"/>
      <c r="AR39" s="4"/>
      <c r="AS39" s="4"/>
      <c r="AT39" s="1457"/>
      <c r="AU39" s="1457"/>
      <c r="AV39" s="1457"/>
      <c r="AW39" s="1457"/>
      <c r="AX39" s="1457"/>
      <c r="AY39" s="1457"/>
      <c r="AZ39" s="1457"/>
      <c r="BA39" s="1457"/>
    </row>
    <row r="40" spans="1:65" ht="18" customHeight="1">
      <c r="B40" s="178" t="s">
        <v>2681</v>
      </c>
      <c r="C40" s="178"/>
      <c r="D40" s="178"/>
      <c r="E40" s="178"/>
      <c r="F40" s="178"/>
      <c r="G40" s="178"/>
      <c r="H40" s="178"/>
      <c r="I40" s="178"/>
      <c r="J40" s="178"/>
      <c r="K40" s="178"/>
      <c r="L40" s="4"/>
      <c r="M40" s="1533" t="str">
        <f>IF($M$37="","",VLOOKUP($M$37,担当者登録!$B$2:$M$51,10,FALSE))</f>
        <v/>
      </c>
      <c r="N40" s="1531"/>
      <c r="O40" s="1531"/>
      <c r="P40" s="1531"/>
      <c r="Q40" s="1531"/>
      <c r="R40" s="1531"/>
      <c r="S40" s="1531"/>
      <c r="T40" s="1532"/>
      <c r="U40" s="4"/>
      <c r="V40" s="4"/>
      <c r="W40" s="4"/>
      <c r="X40" s="4"/>
      <c r="Y40" s="4"/>
      <c r="Z40" s="4"/>
      <c r="AA40" s="4"/>
      <c r="AB40" s="4"/>
      <c r="AC40" s="4"/>
      <c r="AD40" s="4"/>
      <c r="AE40" s="4"/>
      <c r="AF40" s="4"/>
      <c r="AG40" s="4"/>
      <c r="AH40" s="4"/>
      <c r="AI40" s="4"/>
      <c r="AJ40" s="4"/>
      <c r="AK40" s="4"/>
      <c r="AL40" s="4"/>
    </row>
    <row r="41" spans="1:65" ht="18" customHeight="1">
      <c r="B41" s="178" t="s">
        <v>2682</v>
      </c>
      <c r="C41" s="178"/>
      <c r="D41" s="178"/>
      <c r="E41" s="178"/>
      <c r="F41" s="178"/>
      <c r="G41" s="178"/>
      <c r="H41" s="178"/>
      <c r="I41" s="178"/>
      <c r="J41" s="178"/>
      <c r="K41" s="178"/>
      <c r="L41" s="4"/>
      <c r="M41" s="1530" t="str">
        <f>IF($M$37="","",VLOOKUP($M$37,担当者登録!$B$2:$M$51,11,FALSE))</f>
        <v/>
      </c>
      <c r="N41" s="1531"/>
      <c r="O41" s="1531"/>
      <c r="P41" s="1531"/>
      <c r="Q41" s="1531"/>
      <c r="R41" s="1531"/>
      <c r="S41" s="1531"/>
      <c r="T41" s="1531"/>
      <c r="U41" s="1531"/>
      <c r="V41" s="1531"/>
      <c r="W41" s="1531"/>
      <c r="X41" s="1531"/>
      <c r="Y41" s="1531"/>
      <c r="Z41" s="1531"/>
      <c r="AA41" s="1531"/>
      <c r="AB41" s="1531"/>
      <c r="AC41" s="1531"/>
      <c r="AD41" s="1531"/>
      <c r="AE41" s="1531"/>
      <c r="AF41" s="1531"/>
      <c r="AG41" s="1531"/>
      <c r="AH41" s="1531"/>
      <c r="AI41" s="1531"/>
      <c r="AJ41" s="1531"/>
      <c r="AK41" s="1531"/>
      <c r="AL41" s="1532"/>
    </row>
    <row r="42" spans="1:65" ht="18" customHeight="1">
      <c r="B42" s="178" t="s">
        <v>2683</v>
      </c>
      <c r="C42" s="178"/>
      <c r="D42" s="178"/>
      <c r="E42" s="178"/>
      <c r="F42" s="178"/>
      <c r="G42" s="178"/>
      <c r="H42" s="178"/>
      <c r="I42" s="178"/>
      <c r="J42" s="178"/>
      <c r="K42" s="178"/>
      <c r="L42" s="4"/>
      <c r="M42" s="1533" t="str">
        <f>IF($M$37="","",VLOOKUP($M$37,担当者登録!$B$2:$M$51,12,FALSE))</f>
        <v/>
      </c>
      <c r="N42" s="1531"/>
      <c r="O42" s="1531"/>
      <c r="P42" s="1531"/>
      <c r="Q42" s="1531"/>
      <c r="R42" s="1531"/>
      <c r="S42" s="1531"/>
      <c r="T42" s="1532"/>
      <c r="U42" s="4"/>
      <c r="AI42" s="4"/>
      <c r="AJ42" s="4"/>
      <c r="AK42" s="4"/>
      <c r="AL42" s="4"/>
      <c r="AN42" s="4"/>
      <c r="AO42" s="4"/>
      <c r="AP42" s="4"/>
      <c r="AQ42" s="4"/>
      <c r="AR42" s="4"/>
      <c r="AS42" s="1553"/>
      <c r="AT42" s="1553"/>
      <c r="AU42" s="1553"/>
      <c r="AV42" s="1553"/>
      <c r="AW42" s="1553"/>
      <c r="AX42" s="1553"/>
      <c r="AY42" s="1553"/>
      <c r="AZ42" s="1553"/>
    </row>
    <row r="43" spans="1:65" ht="18" customHeight="1">
      <c r="B43" s="178" t="s">
        <v>2684</v>
      </c>
      <c r="C43" s="178"/>
      <c r="D43" s="178"/>
      <c r="E43" s="178"/>
      <c r="F43" s="178"/>
      <c r="G43" s="178"/>
      <c r="H43" s="178"/>
      <c r="I43" s="178"/>
      <c r="J43" s="178"/>
      <c r="K43" s="178"/>
      <c r="L43" s="4"/>
      <c r="M43" s="1520"/>
      <c r="N43" s="1511"/>
      <c r="O43" s="1511"/>
      <c r="P43" s="1511"/>
      <c r="Q43" s="1511"/>
      <c r="R43" s="1511"/>
      <c r="S43" s="1511"/>
      <c r="T43" s="1511"/>
      <c r="U43" s="1511"/>
      <c r="V43" s="1511"/>
      <c r="W43" s="1511"/>
      <c r="X43" s="1511"/>
      <c r="Y43" s="1511"/>
      <c r="Z43" s="1511"/>
      <c r="AA43" s="1511"/>
      <c r="AB43" s="1511"/>
      <c r="AC43" s="1511"/>
      <c r="AD43" s="1511"/>
      <c r="AE43" s="1511"/>
      <c r="AF43" s="1511"/>
      <c r="AG43" s="1511"/>
      <c r="AH43" s="1511"/>
      <c r="AI43" s="1511"/>
      <c r="AJ43" s="1511"/>
      <c r="AK43" s="1511"/>
      <c r="AL43" s="1512"/>
      <c r="AN43" s="4"/>
      <c r="AO43" s="4"/>
      <c r="AP43" s="4"/>
      <c r="AQ43" s="4"/>
      <c r="AR43" s="4"/>
      <c r="AS43" s="197"/>
      <c r="AT43" s="197"/>
      <c r="AU43" s="197"/>
      <c r="AV43" s="197"/>
      <c r="AW43" s="197"/>
      <c r="AX43" s="197"/>
      <c r="AY43" s="197"/>
      <c r="AZ43" s="197"/>
    </row>
    <row r="44" spans="1:65" ht="9" customHeight="1">
      <c r="B44" s="178"/>
      <c r="C44" s="178"/>
      <c r="D44" s="178"/>
      <c r="E44" s="178"/>
      <c r="F44" s="178"/>
      <c r="G44" s="178"/>
      <c r="H44" s="178"/>
      <c r="I44" s="178"/>
      <c r="J44" s="178"/>
      <c r="K44" s="178"/>
      <c r="L44" s="4"/>
      <c r="M44" s="203"/>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N44" s="4"/>
      <c r="AO44" s="4"/>
      <c r="AP44" s="4"/>
      <c r="AQ44" s="4"/>
      <c r="AR44" s="4"/>
      <c r="AS44" s="197"/>
      <c r="AT44" s="197"/>
      <c r="AU44" s="197"/>
      <c r="AV44" s="197"/>
      <c r="AW44" s="197"/>
      <c r="AX44" s="197"/>
      <c r="AY44" s="197"/>
      <c r="AZ44" s="197"/>
    </row>
    <row r="45" spans="1:65" s="4" customFormat="1" ht="18" customHeight="1">
      <c r="A45" s="188"/>
      <c r="B45" s="189" t="s">
        <v>225</v>
      </c>
      <c r="C45" s="189"/>
      <c r="D45" s="189"/>
      <c r="E45" s="189"/>
      <c r="F45" s="189"/>
      <c r="G45" s="189"/>
      <c r="H45" s="189"/>
      <c r="I45" s="189"/>
      <c r="J45" s="189"/>
      <c r="K45" s="189"/>
    </row>
    <row r="46" spans="1:65" ht="18" customHeight="1">
      <c r="B46" s="178" t="s">
        <v>2679</v>
      </c>
      <c r="C46" s="178"/>
      <c r="D46" s="178"/>
      <c r="E46" s="178"/>
      <c r="F46" s="178"/>
      <c r="G46" s="178"/>
      <c r="H46" s="178"/>
      <c r="I46" s="178"/>
      <c r="J46" s="178"/>
      <c r="K46" s="178"/>
      <c r="L46" s="4"/>
      <c r="M46" s="193" t="s">
        <v>187</v>
      </c>
      <c r="N46" s="1521" t="str">
        <f>IF($M$47="","",VLOOKUP($M$47,担当者登録!$B$2:$J$51,2,FALSE))</f>
        <v/>
      </c>
      <c r="O46" s="1521"/>
      <c r="P46" s="1521"/>
      <c r="Q46" s="178" t="s">
        <v>210</v>
      </c>
      <c r="R46" s="4"/>
      <c r="S46" s="4"/>
      <c r="T46" s="4"/>
      <c r="U46" s="193" t="s">
        <v>187</v>
      </c>
      <c r="V46" s="1519" t="str">
        <f>IF($M$47="","",VLOOKUP($M$47,担当者登録!$B$2:$J$51,3,FALSE))</f>
        <v/>
      </c>
      <c r="W46" s="1519"/>
      <c r="X46" s="1519"/>
      <c r="Y46" s="1519"/>
      <c r="Z46" s="1519"/>
      <c r="AA46" s="1519"/>
      <c r="AB46" s="178" t="s">
        <v>209</v>
      </c>
      <c r="AC46" s="4"/>
      <c r="AD46" s="4"/>
      <c r="AE46" s="1522" t="str">
        <f>IF($M$47="","",VLOOKUP($M$47,担当者登録!$B$2:$J$51,4,FALSE))</f>
        <v/>
      </c>
      <c r="AF46" s="1523"/>
      <c r="AG46" s="1523"/>
      <c r="AH46" s="1523"/>
      <c r="AI46" s="1523"/>
      <c r="AJ46" s="1524"/>
      <c r="AK46" s="178" t="s">
        <v>111</v>
      </c>
      <c r="AL46" s="4"/>
    </row>
    <row r="47" spans="1:65" ht="18" customHeight="1">
      <c r="B47" s="178" t="s">
        <v>2675</v>
      </c>
      <c r="C47" s="178"/>
      <c r="D47" s="178"/>
      <c r="E47" s="178"/>
      <c r="F47" s="178"/>
      <c r="G47" s="178"/>
      <c r="H47" s="178"/>
      <c r="I47" s="178"/>
      <c r="J47" s="178"/>
      <c r="K47" s="178"/>
      <c r="L47" s="4"/>
      <c r="M47" s="1510"/>
      <c r="N47" s="1511"/>
      <c r="O47" s="1511"/>
      <c r="P47" s="1511"/>
      <c r="Q47" s="1511"/>
      <c r="R47" s="1511"/>
      <c r="S47" s="1511"/>
      <c r="T47" s="1512"/>
      <c r="U47" s="4"/>
      <c r="V47" s="4"/>
      <c r="AJ47" s="4"/>
      <c r="AK47" s="4"/>
      <c r="AN47" s="4"/>
      <c r="AO47" s="4"/>
      <c r="AP47" s="4"/>
      <c r="AQ47" s="4"/>
      <c r="AR47" s="4"/>
      <c r="AS47" s="1457"/>
      <c r="AT47" s="1457"/>
      <c r="AU47" s="1457"/>
      <c r="AV47" s="1457"/>
      <c r="AW47" s="1457"/>
      <c r="AX47" s="1457"/>
      <c r="AY47" s="1457"/>
      <c r="AZ47" s="1457"/>
    </row>
    <row r="48" spans="1:65" ht="18" customHeight="1">
      <c r="B48" s="178" t="s">
        <v>2680</v>
      </c>
      <c r="C48" s="178"/>
      <c r="D48" s="178"/>
      <c r="E48" s="178"/>
      <c r="F48" s="178"/>
      <c r="G48" s="178"/>
      <c r="H48" s="178"/>
      <c r="I48" s="178"/>
      <c r="J48" s="178"/>
      <c r="K48" s="178"/>
      <c r="L48" s="4"/>
      <c r="M48" s="193" t="s">
        <v>187</v>
      </c>
      <c r="N48" s="1521" t="str">
        <f>IF($M$47="","",VLOOKUP($M$47,担当者登録!$B$2:$J$51,7,FALSE))</f>
        <v/>
      </c>
      <c r="O48" s="1521"/>
      <c r="P48" s="1521"/>
      <c r="Q48" s="178" t="s">
        <v>207</v>
      </c>
      <c r="R48" s="4"/>
      <c r="S48" s="4"/>
      <c r="T48" s="4"/>
      <c r="U48" s="4"/>
      <c r="V48" s="193" t="s">
        <v>187</v>
      </c>
      <c r="W48" s="1521" t="str">
        <f>IF($M$47="","",VLOOKUP($M$47,担当者登録!$B$2:$J$51,8,FALSE))</f>
        <v/>
      </c>
      <c r="X48" s="1521"/>
      <c r="Y48" s="1521"/>
      <c r="Z48" s="1521"/>
      <c r="AA48" s="178" t="s">
        <v>206</v>
      </c>
      <c r="AB48" s="4"/>
      <c r="AC48" s="4"/>
      <c r="AD48" s="4"/>
      <c r="AE48" s="1522" t="str">
        <f>IF($M$47="","",VLOOKUP($M$47,担当者登録!$B$2:$J$51,9,FALSE))</f>
        <v/>
      </c>
      <c r="AF48" s="1523"/>
      <c r="AG48" s="1523"/>
      <c r="AH48" s="1523"/>
      <c r="AI48" s="1523"/>
      <c r="AJ48" s="1524"/>
      <c r="AK48" s="178" t="s">
        <v>111</v>
      </c>
      <c r="AL48" s="4"/>
      <c r="AN48" s="4"/>
      <c r="AO48" s="4"/>
      <c r="AP48" s="4"/>
      <c r="AQ48" s="4"/>
      <c r="AR48" s="4"/>
      <c r="AS48" s="1457"/>
      <c r="AT48" s="1457"/>
      <c r="AU48" s="1457"/>
      <c r="AV48" s="1457"/>
      <c r="AW48" s="1457"/>
      <c r="AX48" s="1457"/>
      <c r="AY48" s="1457"/>
      <c r="AZ48" s="1457"/>
    </row>
    <row r="49" spans="2:52" ht="18" customHeight="1">
      <c r="B49" s="178"/>
      <c r="C49" s="178"/>
      <c r="D49" s="178"/>
      <c r="E49" s="178"/>
      <c r="F49" s="178"/>
      <c r="G49" s="178"/>
      <c r="H49" s="178"/>
      <c r="I49" s="178"/>
      <c r="J49" s="178"/>
      <c r="K49" s="178"/>
      <c r="L49" s="4"/>
      <c r="M49" s="1533" t="str">
        <f>IF($M$47="","",VLOOKUP($M$47,担当者登録!$B$2:$J$51,6,FALSE))</f>
        <v/>
      </c>
      <c r="N49" s="1531"/>
      <c r="O49" s="1531"/>
      <c r="P49" s="1531"/>
      <c r="Q49" s="1531"/>
      <c r="R49" s="1531"/>
      <c r="S49" s="1531"/>
      <c r="T49" s="1531"/>
      <c r="U49" s="1531"/>
      <c r="V49" s="1531"/>
      <c r="W49" s="1531"/>
      <c r="X49" s="1531"/>
      <c r="Y49" s="1531"/>
      <c r="Z49" s="1531"/>
      <c r="AA49" s="1531"/>
      <c r="AB49" s="1531"/>
      <c r="AC49" s="1531"/>
      <c r="AD49" s="1531"/>
      <c r="AE49" s="1531"/>
      <c r="AF49" s="1531"/>
      <c r="AG49" s="1531"/>
      <c r="AH49" s="1531"/>
      <c r="AI49" s="1531"/>
      <c r="AJ49" s="1531"/>
      <c r="AK49" s="1531"/>
      <c r="AL49" s="1532"/>
    </row>
    <row r="50" spans="2:52" ht="18" customHeight="1">
      <c r="B50" s="178" t="s">
        <v>2681</v>
      </c>
      <c r="C50" s="178"/>
      <c r="D50" s="178"/>
      <c r="E50" s="178"/>
      <c r="F50" s="178"/>
      <c r="G50" s="178"/>
      <c r="H50" s="178"/>
      <c r="I50" s="178"/>
      <c r="J50" s="178"/>
      <c r="K50" s="178"/>
      <c r="L50" s="4"/>
      <c r="M50" s="1533" t="str">
        <f>IF($M$47="","",VLOOKUP($M$47,担当者登録!$B$2:$M$51,10,FALSE))</f>
        <v/>
      </c>
      <c r="N50" s="1531"/>
      <c r="O50" s="1531"/>
      <c r="P50" s="1531"/>
      <c r="Q50" s="1531"/>
      <c r="R50" s="1531"/>
      <c r="S50" s="1531"/>
      <c r="T50" s="1532"/>
      <c r="U50" s="4"/>
      <c r="V50" s="4"/>
      <c r="W50" s="4"/>
      <c r="X50" s="4"/>
      <c r="Y50" s="4"/>
      <c r="Z50" s="4"/>
      <c r="AA50" s="4"/>
      <c r="AB50" s="4"/>
      <c r="AC50" s="4"/>
      <c r="AD50" s="4"/>
      <c r="AE50" s="4"/>
      <c r="AF50" s="4"/>
      <c r="AG50" s="4"/>
      <c r="AH50" s="4"/>
      <c r="AI50" s="4"/>
      <c r="AJ50" s="4"/>
      <c r="AK50" s="4"/>
      <c r="AL50" s="4"/>
    </row>
    <row r="51" spans="2:52" ht="18" customHeight="1">
      <c r="B51" s="178" t="s">
        <v>2682</v>
      </c>
      <c r="C51" s="178"/>
      <c r="D51" s="178"/>
      <c r="E51" s="178"/>
      <c r="F51" s="178"/>
      <c r="G51" s="178"/>
      <c r="H51" s="178"/>
      <c r="I51" s="178"/>
      <c r="J51" s="178"/>
      <c r="K51" s="178"/>
      <c r="L51" s="4"/>
      <c r="M51" s="1530" t="str">
        <f>IF($M$47="","",VLOOKUP($M$47,担当者登録!$B$2:$M$51,11,FALSE))</f>
        <v/>
      </c>
      <c r="N51" s="1531"/>
      <c r="O51" s="1531"/>
      <c r="P51" s="1531"/>
      <c r="Q51" s="1531"/>
      <c r="R51" s="1531"/>
      <c r="S51" s="1531"/>
      <c r="T51" s="1531"/>
      <c r="U51" s="1531"/>
      <c r="V51" s="1531"/>
      <c r="W51" s="1531"/>
      <c r="X51" s="1531"/>
      <c r="Y51" s="1531"/>
      <c r="Z51" s="1531"/>
      <c r="AA51" s="1531"/>
      <c r="AB51" s="1531"/>
      <c r="AC51" s="1531"/>
      <c r="AD51" s="1531"/>
      <c r="AE51" s="1531"/>
      <c r="AF51" s="1531"/>
      <c r="AG51" s="1531"/>
      <c r="AH51" s="1531"/>
      <c r="AI51" s="1531"/>
      <c r="AJ51" s="1531"/>
      <c r="AK51" s="1531"/>
      <c r="AL51" s="1532"/>
    </row>
    <row r="52" spans="2:52" ht="18" customHeight="1">
      <c r="B52" s="178" t="s">
        <v>2683</v>
      </c>
      <c r="C52" s="178"/>
      <c r="D52" s="178"/>
      <c r="E52" s="178"/>
      <c r="F52" s="178"/>
      <c r="G52" s="178"/>
      <c r="H52" s="178"/>
      <c r="I52" s="178"/>
      <c r="J52" s="178"/>
      <c r="K52" s="178"/>
      <c r="L52" s="4"/>
      <c r="M52" s="1533" t="str">
        <f>IF($M$47="","",VLOOKUP($M$47,担当者登録!$B$2:$M$51,12,FALSE))</f>
        <v/>
      </c>
      <c r="N52" s="1531"/>
      <c r="O52" s="1531"/>
      <c r="P52" s="1531"/>
      <c r="Q52" s="1531"/>
      <c r="R52" s="1531"/>
      <c r="S52" s="1531"/>
      <c r="T52" s="1532"/>
      <c r="U52" s="4"/>
      <c r="AI52" s="4"/>
      <c r="AJ52" s="4"/>
      <c r="AK52" s="4"/>
      <c r="AL52" s="4"/>
      <c r="AN52" s="4"/>
      <c r="AO52" s="4"/>
      <c r="AP52" s="4"/>
      <c r="AQ52" s="4"/>
      <c r="AR52" s="4"/>
      <c r="AS52" s="1553"/>
      <c r="AT52" s="1553"/>
      <c r="AU52" s="1553"/>
      <c r="AV52" s="1553"/>
      <c r="AW52" s="1553"/>
      <c r="AX52" s="1553"/>
      <c r="AY52" s="1553"/>
      <c r="AZ52" s="1553"/>
    </row>
    <row r="53" spans="2:52" ht="18" customHeight="1">
      <c r="B53" s="178" t="s">
        <v>2684</v>
      </c>
      <c r="C53" s="178"/>
      <c r="D53" s="178"/>
      <c r="E53" s="178"/>
      <c r="F53" s="178"/>
      <c r="G53" s="178"/>
      <c r="H53" s="178"/>
      <c r="I53" s="178"/>
      <c r="J53" s="178"/>
      <c r="K53" s="178"/>
      <c r="L53" s="4"/>
      <c r="M53" s="1520"/>
      <c r="N53" s="1525"/>
      <c r="O53" s="1525"/>
      <c r="P53" s="1525"/>
      <c r="Q53" s="1525"/>
      <c r="R53" s="1525"/>
      <c r="S53" s="1525"/>
      <c r="T53" s="1525"/>
      <c r="U53" s="1525"/>
      <c r="V53" s="1525"/>
      <c r="W53" s="1525"/>
      <c r="X53" s="1525"/>
      <c r="Y53" s="1525"/>
      <c r="Z53" s="1525"/>
      <c r="AA53" s="1525"/>
      <c r="AB53" s="1525"/>
      <c r="AC53" s="1525"/>
      <c r="AD53" s="1525"/>
      <c r="AE53" s="1525"/>
      <c r="AF53" s="1525"/>
      <c r="AG53" s="1525"/>
      <c r="AH53" s="1525"/>
      <c r="AI53" s="1525"/>
      <c r="AJ53" s="1525"/>
      <c r="AK53" s="1525"/>
      <c r="AL53" s="1526"/>
      <c r="AN53" s="4"/>
      <c r="AO53" s="4"/>
      <c r="AP53" s="4"/>
      <c r="AQ53" s="4"/>
      <c r="AR53" s="4"/>
      <c r="AS53" s="197"/>
      <c r="AT53" s="197"/>
      <c r="AU53" s="197"/>
      <c r="AV53" s="197"/>
      <c r="AW53" s="197"/>
      <c r="AX53" s="197"/>
      <c r="AY53" s="197"/>
      <c r="AZ53" s="197"/>
    </row>
    <row r="54" spans="2:52" ht="18" customHeight="1">
      <c r="B54" s="178"/>
      <c r="C54" s="178"/>
      <c r="D54" s="178"/>
      <c r="E54" s="178"/>
      <c r="F54" s="178"/>
      <c r="G54" s="178"/>
      <c r="H54" s="178"/>
      <c r="I54" s="178"/>
      <c r="J54" s="178"/>
      <c r="K54" s="178"/>
      <c r="L54" s="4"/>
      <c r="M54" s="205"/>
      <c r="N54" s="205"/>
      <c r="O54" s="205"/>
      <c r="P54" s="205"/>
      <c r="Q54" s="205"/>
      <c r="R54" s="205"/>
      <c r="S54" s="205"/>
      <c r="T54" s="205"/>
      <c r="U54" s="4"/>
      <c r="AG54" s="4"/>
      <c r="AH54" s="4"/>
      <c r="AI54" s="4"/>
      <c r="AJ54" s="4"/>
      <c r="AK54" s="4"/>
      <c r="AL54" s="4"/>
      <c r="AN54" s="4"/>
      <c r="AO54" s="4"/>
      <c r="AP54" s="4"/>
      <c r="AQ54" s="4"/>
      <c r="AR54" s="4"/>
      <c r="AS54" s="197"/>
      <c r="AT54" s="197"/>
      <c r="AU54" s="197"/>
      <c r="AV54" s="197"/>
      <c r="AW54" s="197"/>
      <c r="AX54" s="197"/>
      <c r="AY54" s="197"/>
      <c r="AZ54" s="197"/>
    </row>
    <row r="55" spans="2:52" ht="18" customHeight="1">
      <c r="B55" s="178" t="s">
        <v>2679</v>
      </c>
      <c r="C55" s="178"/>
      <c r="D55" s="178"/>
      <c r="E55" s="178"/>
      <c r="F55" s="178"/>
      <c r="G55" s="178"/>
      <c r="H55" s="178"/>
      <c r="I55" s="178"/>
      <c r="J55" s="178"/>
      <c r="K55" s="178"/>
      <c r="L55" s="4"/>
      <c r="M55" s="193" t="s">
        <v>187</v>
      </c>
      <c r="N55" s="1521" t="str">
        <f>IF($M$56="","",VLOOKUP($M$56,担当者登録!$B$2:$J$51,2,FALSE))</f>
        <v/>
      </c>
      <c r="O55" s="1521"/>
      <c r="P55" s="1521"/>
      <c r="Q55" s="178" t="s">
        <v>210</v>
      </c>
      <c r="R55" s="4"/>
      <c r="S55" s="4"/>
      <c r="T55" s="4"/>
      <c r="U55" s="193" t="s">
        <v>187</v>
      </c>
      <c r="V55" s="1519" t="str">
        <f>IF($M$56="","",VLOOKUP($M$56,担当者登録!$B$2:$J$51,3,FALSE))</f>
        <v/>
      </c>
      <c r="W55" s="1519"/>
      <c r="X55" s="1519"/>
      <c r="Y55" s="1519"/>
      <c r="Z55" s="1519"/>
      <c r="AA55" s="1519"/>
      <c r="AB55" s="178" t="s">
        <v>209</v>
      </c>
      <c r="AC55" s="4"/>
      <c r="AD55" s="4"/>
      <c r="AE55" s="1522" t="str">
        <f>IF($M$56="","",VLOOKUP($M$56,担当者登録!$B$2:$J$51,4,FALSE))</f>
        <v/>
      </c>
      <c r="AF55" s="1523"/>
      <c r="AG55" s="1523"/>
      <c r="AH55" s="1523"/>
      <c r="AI55" s="1523"/>
      <c r="AJ55" s="1524"/>
      <c r="AK55" s="178" t="s">
        <v>111</v>
      </c>
      <c r="AL55" s="4"/>
    </row>
    <row r="56" spans="2:52" ht="18" customHeight="1">
      <c r="B56" s="178" t="s">
        <v>2675</v>
      </c>
      <c r="C56" s="178"/>
      <c r="D56" s="178"/>
      <c r="E56" s="178"/>
      <c r="F56" s="178"/>
      <c r="G56" s="178"/>
      <c r="H56" s="178"/>
      <c r="I56" s="178"/>
      <c r="J56" s="178"/>
      <c r="K56" s="178"/>
      <c r="L56" s="4"/>
      <c r="M56" s="1510"/>
      <c r="N56" s="1511"/>
      <c r="O56" s="1511"/>
      <c r="P56" s="1511"/>
      <c r="Q56" s="1511"/>
      <c r="R56" s="1511"/>
      <c r="S56" s="1511"/>
      <c r="T56" s="1512"/>
      <c r="U56" s="4"/>
      <c r="V56" s="4"/>
      <c r="AJ56" s="4"/>
      <c r="AK56" s="4"/>
      <c r="AN56" s="4"/>
      <c r="AO56" s="4"/>
      <c r="AP56" s="4"/>
      <c r="AQ56" s="4"/>
      <c r="AR56" s="4"/>
      <c r="AS56" s="1457"/>
      <c r="AT56" s="1457"/>
      <c r="AU56" s="1457"/>
      <c r="AV56" s="1457"/>
      <c r="AW56" s="1457"/>
      <c r="AX56" s="1457"/>
      <c r="AY56" s="1457"/>
      <c r="AZ56" s="1457"/>
    </row>
    <row r="57" spans="2:52" ht="18" customHeight="1">
      <c r="B57" s="178" t="s">
        <v>2680</v>
      </c>
      <c r="C57" s="178"/>
      <c r="D57" s="178"/>
      <c r="E57" s="178"/>
      <c r="F57" s="178"/>
      <c r="G57" s="178"/>
      <c r="H57" s="178"/>
      <c r="I57" s="178"/>
      <c r="J57" s="178"/>
      <c r="K57" s="178"/>
      <c r="L57" s="4"/>
      <c r="M57" s="193" t="s">
        <v>187</v>
      </c>
      <c r="N57" s="1521" t="str">
        <f>IF($M$56="","",VLOOKUP($M$56,担当者登録!$B$2:$J$51,7,FALSE))</f>
        <v/>
      </c>
      <c r="O57" s="1521"/>
      <c r="P57" s="1521"/>
      <c r="Q57" s="178" t="s">
        <v>207</v>
      </c>
      <c r="R57" s="4"/>
      <c r="S57" s="4"/>
      <c r="T57" s="4"/>
      <c r="U57" s="4"/>
      <c r="V57" s="193" t="s">
        <v>187</v>
      </c>
      <c r="W57" s="1521" t="str">
        <f>IF($M$56="","",VLOOKUP($M$56,担当者登録!$B$2:$J$51,8,FALSE))</f>
        <v/>
      </c>
      <c r="X57" s="1521"/>
      <c r="Y57" s="1521"/>
      <c r="Z57" s="1521"/>
      <c r="AA57" s="178" t="s">
        <v>206</v>
      </c>
      <c r="AB57" s="4"/>
      <c r="AC57" s="4"/>
      <c r="AD57" s="4"/>
      <c r="AE57" s="1522" t="str">
        <f>IF($M$56="","",VLOOKUP($M$56,担当者登録!$B$2:$J$51,9,FALSE))</f>
        <v/>
      </c>
      <c r="AF57" s="1523"/>
      <c r="AG57" s="1523"/>
      <c r="AH57" s="1523"/>
      <c r="AI57" s="1523"/>
      <c r="AJ57" s="1524"/>
      <c r="AK57" s="178" t="s">
        <v>111</v>
      </c>
      <c r="AL57" s="4"/>
      <c r="AN57" s="4"/>
      <c r="AO57" s="4"/>
      <c r="AP57" s="4"/>
      <c r="AQ57" s="4"/>
      <c r="AR57" s="4"/>
      <c r="AS57" s="1457"/>
      <c r="AT57" s="1457"/>
      <c r="AU57" s="1457"/>
      <c r="AV57" s="1457"/>
      <c r="AW57" s="1457"/>
      <c r="AX57" s="1457"/>
      <c r="AY57" s="1457"/>
      <c r="AZ57" s="1457"/>
    </row>
    <row r="58" spans="2:52" ht="18" customHeight="1">
      <c r="B58" s="178"/>
      <c r="C58" s="178"/>
      <c r="D58" s="178"/>
      <c r="E58" s="178"/>
      <c r="F58" s="178"/>
      <c r="G58" s="178"/>
      <c r="H58" s="178"/>
      <c r="I58" s="178"/>
      <c r="J58" s="178"/>
      <c r="K58" s="178"/>
      <c r="L58" s="4"/>
      <c r="M58" s="1533" t="str">
        <f>IF($M$56="","",VLOOKUP($M$56,担当者登録!$B$2:$J$51,6,FALSE))</f>
        <v/>
      </c>
      <c r="N58" s="1531"/>
      <c r="O58" s="1531"/>
      <c r="P58" s="1531"/>
      <c r="Q58" s="1531"/>
      <c r="R58" s="1531"/>
      <c r="S58" s="1531"/>
      <c r="T58" s="1531"/>
      <c r="U58" s="1531"/>
      <c r="V58" s="1531"/>
      <c r="W58" s="1531"/>
      <c r="X58" s="1531"/>
      <c r="Y58" s="1531"/>
      <c r="Z58" s="1531"/>
      <c r="AA58" s="1531"/>
      <c r="AB58" s="1531"/>
      <c r="AC58" s="1531"/>
      <c r="AD58" s="1531"/>
      <c r="AE58" s="1531"/>
      <c r="AF58" s="1531"/>
      <c r="AG58" s="1531"/>
      <c r="AH58" s="1531"/>
      <c r="AI58" s="1531"/>
      <c r="AJ58" s="1531"/>
      <c r="AK58" s="1531"/>
      <c r="AL58" s="1532"/>
    </row>
    <row r="59" spans="2:52" ht="18" customHeight="1">
      <c r="B59" s="178" t="s">
        <v>2681</v>
      </c>
      <c r="C59" s="178"/>
      <c r="D59" s="178"/>
      <c r="E59" s="178"/>
      <c r="F59" s="178"/>
      <c r="G59" s="178"/>
      <c r="H59" s="178"/>
      <c r="I59" s="178"/>
      <c r="J59" s="178"/>
      <c r="K59" s="178"/>
      <c r="L59" s="4"/>
      <c r="M59" s="1533" t="str">
        <f>IF($M$56="","",VLOOKUP($M$56,担当者登録!$B$2:$M$51,10,FALSE))</f>
        <v/>
      </c>
      <c r="N59" s="1531"/>
      <c r="O59" s="1531"/>
      <c r="P59" s="1531"/>
      <c r="Q59" s="1531"/>
      <c r="R59" s="1531"/>
      <c r="S59" s="1531"/>
      <c r="T59" s="1532"/>
      <c r="U59" s="4"/>
      <c r="V59" s="4"/>
      <c r="W59" s="4"/>
      <c r="X59" s="4"/>
      <c r="Y59" s="4"/>
      <c r="Z59" s="4"/>
      <c r="AA59" s="4"/>
      <c r="AB59" s="4"/>
      <c r="AC59" s="4"/>
      <c r="AD59" s="4"/>
      <c r="AE59" s="4"/>
      <c r="AF59" s="4"/>
      <c r="AG59" s="4"/>
      <c r="AH59" s="4"/>
      <c r="AI59" s="4"/>
      <c r="AJ59" s="4"/>
      <c r="AK59" s="4"/>
      <c r="AL59" s="4"/>
    </row>
    <row r="60" spans="2:52" ht="18" customHeight="1">
      <c r="B60" s="178" t="s">
        <v>2682</v>
      </c>
      <c r="C60" s="178"/>
      <c r="D60" s="178"/>
      <c r="E60" s="178"/>
      <c r="F60" s="178"/>
      <c r="G60" s="178"/>
      <c r="H60" s="178"/>
      <c r="I60" s="178"/>
      <c r="J60" s="178"/>
      <c r="K60" s="178"/>
      <c r="L60" s="4"/>
      <c r="M60" s="1530" t="str">
        <f>IF($M$56="","",VLOOKUP($M$56,担当者登録!$B$2:$M$51,11,FALSE))</f>
        <v/>
      </c>
      <c r="N60" s="1531"/>
      <c r="O60" s="1531"/>
      <c r="P60" s="1531"/>
      <c r="Q60" s="1531"/>
      <c r="R60" s="1531"/>
      <c r="S60" s="1531"/>
      <c r="T60" s="1531"/>
      <c r="U60" s="1531"/>
      <c r="V60" s="1531"/>
      <c r="W60" s="1531"/>
      <c r="X60" s="1531"/>
      <c r="Y60" s="1531"/>
      <c r="Z60" s="1531"/>
      <c r="AA60" s="1531"/>
      <c r="AB60" s="1531"/>
      <c r="AC60" s="1531"/>
      <c r="AD60" s="1531"/>
      <c r="AE60" s="1531"/>
      <c r="AF60" s="1531"/>
      <c r="AG60" s="1531"/>
      <c r="AH60" s="1531"/>
      <c r="AI60" s="1531"/>
      <c r="AJ60" s="1531"/>
      <c r="AK60" s="1531"/>
      <c r="AL60" s="1532"/>
    </row>
    <row r="61" spans="2:52" ht="18" customHeight="1">
      <c r="B61" s="178" t="s">
        <v>2683</v>
      </c>
      <c r="C61" s="178"/>
      <c r="D61" s="178"/>
      <c r="E61" s="178"/>
      <c r="F61" s="178"/>
      <c r="G61" s="178"/>
      <c r="H61" s="178"/>
      <c r="I61" s="178"/>
      <c r="J61" s="178"/>
      <c r="K61" s="178"/>
      <c r="L61" s="4"/>
      <c r="M61" s="1533" t="str">
        <f>IF($M$56="","",VLOOKUP($M$56,担当者登録!$B$2:$M$51,12,FALSE))</f>
        <v/>
      </c>
      <c r="N61" s="1531"/>
      <c r="O61" s="1531"/>
      <c r="P61" s="1531"/>
      <c r="Q61" s="1531"/>
      <c r="R61" s="1531"/>
      <c r="S61" s="1531"/>
      <c r="T61" s="1532"/>
      <c r="U61" s="4"/>
      <c r="AI61" s="4"/>
      <c r="AJ61" s="4"/>
      <c r="AK61" s="4"/>
      <c r="AL61" s="4"/>
      <c r="AN61" s="4"/>
      <c r="AO61" s="4"/>
      <c r="AP61" s="4"/>
      <c r="AQ61" s="4"/>
      <c r="AR61" s="4"/>
      <c r="AS61" s="1553"/>
      <c r="AT61" s="1553"/>
      <c r="AU61" s="1553"/>
      <c r="AV61" s="1553"/>
      <c r="AW61" s="1553"/>
      <c r="AX61" s="1553"/>
      <c r="AY61" s="1553"/>
      <c r="AZ61" s="1553"/>
    </row>
    <row r="62" spans="2:52" ht="18" customHeight="1">
      <c r="B62" s="178" t="s">
        <v>2685</v>
      </c>
      <c r="C62" s="178"/>
      <c r="D62" s="178"/>
      <c r="E62" s="178"/>
      <c r="F62" s="178"/>
      <c r="G62" s="178"/>
      <c r="H62" s="178"/>
      <c r="I62" s="178"/>
      <c r="J62" s="178"/>
      <c r="K62" s="178"/>
      <c r="L62" s="4"/>
      <c r="M62" s="1520"/>
      <c r="N62" s="1525"/>
      <c r="O62" s="1525"/>
      <c r="P62" s="1525"/>
      <c r="Q62" s="1525"/>
      <c r="R62" s="1525"/>
      <c r="S62" s="1525"/>
      <c r="T62" s="1525"/>
      <c r="U62" s="1525"/>
      <c r="V62" s="1525"/>
      <c r="W62" s="1525"/>
      <c r="X62" s="1525"/>
      <c r="Y62" s="1525"/>
      <c r="Z62" s="1525"/>
      <c r="AA62" s="1525"/>
      <c r="AB62" s="1525"/>
      <c r="AC62" s="1525"/>
      <c r="AD62" s="1525"/>
      <c r="AE62" s="1525"/>
      <c r="AF62" s="1525"/>
      <c r="AG62" s="1525"/>
      <c r="AH62" s="1525"/>
      <c r="AI62" s="1525"/>
      <c r="AJ62" s="1525"/>
      <c r="AK62" s="1525"/>
      <c r="AL62" s="1526"/>
      <c r="AN62" s="4"/>
      <c r="AO62" s="4"/>
      <c r="AP62" s="4"/>
      <c r="AQ62" s="4"/>
      <c r="AR62" s="4"/>
      <c r="AS62" s="197"/>
      <c r="AT62" s="197"/>
      <c r="AU62" s="197"/>
      <c r="AV62" s="197"/>
      <c r="AW62" s="197"/>
      <c r="AX62" s="197"/>
      <c r="AY62" s="197"/>
      <c r="AZ62" s="197"/>
    </row>
    <row r="63" spans="2:52" ht="18" customHeight="1">
      <c r="B63" s="178"/>
      <c r="C63" s="178"/>
      <c r="D63" s="178"/>
      <c r="E63" s="178"/>
      <c r="F63" s="178"/>
      <c r="G63" s="178"/>
      <c r="H63" s="178"/>
      <c r="I63" s="178"/>
      <c r="J63" s="178"/>
      <c r="K63" s="178"/>
      <c r="L63" s="4"/>
      <c r="M63" s="205"/>
      <c r="N63" s="205"/>
      <c r="O63" s="205"/>
      <c r="P63" s="205"/>
      <c r="Q63" s="205"/>
      <c r="R63" s="205"/>
      <c r="S63" s="205"/>
      <c r="T63" s="205"/>
      <c r="U63" s="4"/>
      <c r="AG63" s="4"/>
      <c r="AH63" s="4"/>
      <c r="AI63" s="4"/>
      <c r="AJ63" s="4"/>
      <c r="AK63" s="4"/>
      <c r="AL63" s="4"/>
      <c r="AN63" s="4"/>
      <c r="AO63" s="4"/>
      <c r="AP63" s="4"/>
      <c r="AQ63" s="4"/>
      <c r="AR63" s="4"/>
      <c r="AS63" s="197"/>
      <c r="AT63" s="197"/>
      <c r="AU63" s="197"/>
      <c r="AV63" s="197"/>
      <c r="AW63" s="197"/>
      <c r="AX63" s="197"/>
      <c r="AY63" s="197"/>
      <c r="AZ63" s="197"/>
    </row>
    <row r="64" spans="2:52" ht="18" customHeight="1">
      <c r="B64" s="178" t="s">
        <v>2679</v>
      </c>
      <c r="C64" s="178"/>
      <c r="D64" s="178"/>
      <c r="E64" s="178"/>
      <c r="F64" s="178"/>
      <c r="G64" s="178"/>
      <c r="H64" s="178"/>
      <c r="I64" s="178"/>
      <c r="J64" s="178"/>
      <c r="K64" s="178"/>
      <c r="L64" s="4"/>
      <c r="M64" s="193" t="s">
        <v>187</v>
      </c>
      <c r="N64" s="1521" t="str">
        <f>IF($M$65="","",VLOOKUP($M$65,担当者登録!$B$2:$J$51,2,FALSE))</f>
        <v/>
      </c>
      <c r="O64" s="1521"/>
      <c r="P64" s="1521"/>
      <c r="Q64" s="178" t="s">
        <v>210</v>
      </c>
      <c r="R64" s="4"/>
      <c r="S64" s="4"/>
      <c r="T64" s="4"/>
      <c r="U64" s="193" t="s">
        <v>187</v>
      </c>
      <c r="V64" s="1519" t="str">
        <f>IF($M$65="","",VLOOKUP($M$65,担当者登録!$B$2:$J$51,3,FALSE))</f>
        <v/>
      </c>
      <c r="W64" s="1519"/>
      <c r="X64" s="1519"/>
      <c r="Y64" s="1519"/>
      <c r="Z64" s="1519"/>
      <c r="AA64" s="1519"/>
      <c r="AB64" s="178" t="s">
        <v>209</v>
      </c>
      <c r="AC64" s="4"/>
      <c r="AD64" s="4"/>
      <c r="AE64" s="1522" t="str">
        <f>IF($M$65="","",VLOOKUP($M$65,担当者登録!$B$2:$J$51,4,FALSE))</f>
        <v/>
      </c>
      <c r="AF64" s="1523"/>
      <c r="AG64" s="1523"/>
      <c r="AH64" s="1523"/>
      <c r="AI64" s="1523"/>
      <c r="AJ64" s="1524"/>
      <c r="AK64" s="178" t="s">
        <v>111</v>
      </c>
      <c r="AL64" s="4"/>
    </row>
    <row r="65" spans="2:52" ht="18" customHeight="1">
      <c r="B65" s="178" t="s">
        <v>2675</v>
      </c>
      <c r="C65" s="178"/>
      <c r="D65" s="178"/>
      <c r="E65" s="178"/>
      <c r="F65" s="178"/>
      <c r="G65" s="178"/>
      <c r="H65" s="178"/>
      <c r="I65" s="178"/>
      <c r="J65" s="178"/>
      <c r="K65" s="178"/>
      <c r="L65" s="4"/>
      <c r="M65" s="1510"/>
      <c r="N65" s="1511"/>
      <c r="O65" s="1511"/>
      <c r="P65" s="1511"/>
      <c r="Q65" s="1511"/>
      <c r="R65" s="1511"/>
      <c r="S65" s="1511"/>
      <c r="T65" s="1512"/>
      <c r="U65" s="4"/>
      <c r="V65" s="4"/>
      <c r="AJ65" s="4"/>
      <c r="AK65" s="4"/>
      <c r="AN65" s="4"/>
      <c r="AO65" s="4"/>
      <c r="AP65" s="4"/>
      <c r="AQ65" s="4"/>
      <c r="AR65" s="4"/>
      <c r="AS65" s="1457"/>
      <c r="AT65" s="1457"/>
      <c r="AU65" s="1457"/>
      <c r="AV65" s="1457"/>
      <c r="AW65" s="1457"/>
      <c r="AX65" s="1457"/>
      <c r="AY65" s="1457"/>
      <c r="AZ65" s="1457"/>
    </row>
    <row r="66" spans="2:52" ht="18" customHeight="1">
      <c r="B66" s="178" t="s">
        <v>2680</v>
      </c>
      <c r="C66" s="178"/>
      <c r="D66" s="178"/>
      <c r="E66" s="178"/>
      <c r="F66" s="178"/>
      <c r="G66" s="178"/>
      <c r="H66" s="178"/>
      <c r="I66" s="178"/>
      <c r="J66" s="178"/>
      <c r="K66" s="178"/>
      <c r="L66" s="4"/>
      <c r="M66" s="193" t="s">
        <v>187</v>
      </c>
      <c r="N66" s="1521" t="str">
        <f>IF($M$65="","",VLOOKUP($M$65,担当者登録!$B$2:$J$51,7,FALSE))</f>
        <v/>
      </c>
      <c r="O66" s="1521"/>
      <c r="P66" s="1521"/>
      <c r="Q66" s="178" t="s">
        <v>207</v>
      </c>
      <c r="R66" s="4"/>
      <c r="S66" s="4"/>
      <c r="T66" s="4"/>
      <c r="U66" s="4"/>
      <c r="V66" s="193" t="s">
        <v>187</v>
      </c>
      <c r="W66" s="1521" t="str">
        <f>IF($M$65="","",VLOOKUP($M$65,担当者登録!$B$2:$J$51,8,FALSE))</f>
        <v/>
      </c>
      <c r="X66" s="1521"/>
      <c r="Y66" s="1521"/>
      <c r="Z66" s="1521"/>
      <c r="AA66" s="178" t="s">
        <v>206</v>
      </c>
      <c r="AB66" s="4"/>
      <c r="AC66" s="4"/>
      <c r="AD66" s="4"/>
      <c r="AE66" s="1522" t="str">
        <f>IF($M$65="","",VLOOKUP($M$65,担当者登録!$B$2:$J$51,9,FALSE))</f>
        <v/>
      </c>
      <c r="AF66" s="1523"/>
      <c r="AG66" s="1523"/>
      <c r="AH66" s="1523"/>
      <c r="AI66" s="1523"/>
      <c r="AJ66" s="1524"/>
      <c r="AK66" s="178" t="s">
        <v>111</v>
      </c>
      <c r="AL66" s="4"/>
      <c r="AN66" s="4"/>
      <c r="AO66" s="4"/>
      <c r="AP66" s="4"/>
      <c r="AQ66" s="4"/>
      <c r="AR66" s="4"/>
      <c r="AS66" s="1457"/>
      <c r="AT66" s="1457"/>
      <c r="AU66" s="1457"/>
      <c r="AV66" s="1457"/>
      <c r="AW66" s="1457"/>
      <c r="AX66" s="1457"/>
      <c r="AY66" s="1457"/>
      <c r="AZ66" s="1457"/>
    </row>
    <row r="67" spans="2:52" ht="18" customHeight="1">
      <c r="B67" s="178"/>
      <c r="C67" s="178"/>
      <c r="D67" s="178"/>
      <c r="E67" s="178"/>
      <c r="F67" s="178"/>
      <c r="G67" s="178"/>
      <c r="H67" s="178"/>
      <c r="I67" s="178"/>
      <c r="J67" s="178"/>
      <c r="K67" s="178"/>
      <c r="L67" s="4"/>
      <c r="M67" s="1533" t="str">
        <f>IF($M$65="","",VLOOKUP($M$65,担当者登録!$B$2:$J$51,6,FALSE))</f>
        <v/>
      </c>
      <c r="N67" s="1531"/>
      <c r="O67" s="1531"/>
      <c r="P67" s="1531"/>
      <c r="Q67" s="1531"/>
      <c r="R67" s="1531"/>
      <c r="S67" s="1531"/>
      <c r="T67" s="1531"/>
      <c r="U67" s="1531"/>
      <c r="V67" s="1531"/>
      <c r="W67" s="1531"/>
      <c r="X67" s="1531"/>
      <c r="Y67" s="1531"/>
      <c r="Z67" s="1531"/>
      <c r="AA67" s="1531"/>
      <c r="AB67" s="1531"/>
      <c r="AC67" s="1531"/>
      <c r="AD67" s="1531"/>
      <c r="AE67" s="1531"/>
      <c r="AF67" s="1531"/>
      <c r="AG67" s="1531"/>
      <c r="AH67" s="1531"/>
      <c r="AI67" s="1531"/>
      <c r="AJ67" s="1531"/>
      <c r="AK67" s="1531"/>
      <c r="AL67" s="1532"/>
    </row>
    <row r="68" spans="2:52" ht="18" customHeight="1">
      <c r="B68" s="178" t="s">
        <v>2681</v>
      </c>
      <c r="C68" s="178"/>
      <c r="D68" s="178"/>
      <c r="E68" s="178"/>
      <c r="F68" s="178"/>
      <c r="G68" s="178"/>
      <c r="H68" s="178"/>
      <c r="I68" s="178"/>
      <c r="J68" s="178"/>
      <c r="K68" s="178"/>
      <c r="L68" s="4"/>
      <c r="M68" s="1533" t="str">
        <f>IF($M$65="","",VLOOKUP($M$65,担当者登録!$B$2:$M$51,10,FALSE))</f>
        <v/>
      </c>
      <c r="N68" s="1531"/>
      <c r="O68" s="1531"/>
      <c r="P68" s="1531"/>
      <c r="Q68" s="1531"/>
      <c r="R68" s="1531"/>
      <c r="S68" s="1531"/>
      <c r="T68" s="1532"/>
      <c r="U68" s="4"/>
      <c r="V68" s="4"/>
      <c r="W68" s="4"/>
      <c r="X68" s="4"/>
      <c r="Y68" s="4"/>
      <c r="Z68" s="4"/>
      <c r="AA68" s="4"/>
      <c r="AB68" s="4"/>
      <c r="AC68" s="4"/>
      <c r="AD68" s="4"/>
      <c r="AE68" s="4"/>
      <c r="AF68" s="4"/>
      <c r="AG68" s="4"/>
      <c r="AH68" s="4"/>
      <c r="AI68" s="4"/>
      <c r="AJ68" s="4"/>
      <c r="AK68" s="4"/>
      <c r="AL68" s="4"/>
    </row>
    <row r="69" spans="2:52" ht="18" customHeight="1">
      <c r="B69" s="178" t="s">
        <v>2682</v>
      </c>
      <c r="C69" s="178"/>
      <c r="D69" s="178"/>
      <c r="E69" s="178"/>
      <c r="F69" s="178"/>
      <c r="G69" s="178"/>
      <c r="H69" s="178"/>
      <c r="I69" s="178"/>
      <c r="J69" s="178"/>
      <c r="K69" s="178"/>
      <c r="L69" s="4"/>
      <c r="M69" s="1530" t="str">
        <f>IF($M$65="","",VLOOKUP($M$65,担当者登録!$B$2:$M$51,11,FALSE))</f>
        <v/>
      </c>
      <c r="N69" s="1531"/>
      <c r="O69" s="1531"/>
      <c r="P69" s="1531"/>
      <c r="Q69" s="1531"/>
      <c r="R69" s="1531"/>
      <c r="S69" s="1531"/>
      <c r="T69" s="1531"/>
      <c r="U69" s="1531"/>
      <c r="V69" s="1531"/>
      <c r="W69" s="1531"/>
      <c r="X69" s="1531"/>
      <c r="Y69" s="1531"/>
      <c r="Z69" s="1531"/>
      <c r="AA69" s="1531"/>
      <c r="AB69" s="1531"/>
      <c r="AC69" s="1531"/>
      <c r="AD69" s="1531"/>
      <c r="AE69" s="1531"/>
      <c r="AF69" s="1531"/>
      <c r="AG69" s="1531"/>
      <c r="AH69" s="1531"/>
      <c r="AI69" s="1531"/>
      <c r="AJ69" s="1531"/>
      <c r="AK69" s="1531"/>
      <c r="AL69" s="1532"/>
    </row>
    <row r="70" spans="2:52" ht="18" customHeight="1">
      <c r="B70" s="178" t="s">
        <v>2683</v>
      </c>
      <c r="C70" s="178"/>
      <c r="D70" s="178"/>
      <c r="E70" s="178"/>
      <c r="F70" s="178"/>
      <c r="G70" s="178"/>
      <c r="H70" s="178"/>
      <c r="I70" s="178"/>
      <c r="J70" s="178"/>
      <c r="K70" s="178"/>
      <c r="L70" s="4"/>
      <c r="M70" s="1533" t="str">
        <f>IF($M$65="","",VLOOKUP($M$65,担当者登録!$B$2:$M$51,12,FALSE))</f>
        <v/>
      </c>
      <c r="N70" s="1531"/>
      <c r="O70" s="1531"/>
      <c r="P70" s="1531"/>
      <c r="Q70" s="1531"/>
      <c r="R70" s="1531"/>
      <c r="S70" s="1531"/>
      <c r="T70" s="1532"/>
      <c r="U70" s="4"/>
      <c r="AI70" s="4"/>
      <c r="AJ70" s="4"/>
      <c r="AK70" s="4"/>
      <c r="AL70" s="4"/>
      <c r="AN70" s="4"/>
      <c r="AO70" s="4"/>
      <c r="AP70" s="4"/>
      <c r="AQ70" s="4"/>
      <c r="AR70" s="4"/>
      <c r="AS70" s="1553"/>
      <c r="AT70" s="1553"/>
      <c r="AU70" s="1553"/>
      <c r="AV70" s="1553"/>
      <c r="AW70" s="1553"/>
      <c r="AX70" s="1553"/>
      <c r="AY70" s="1553"/>
      <c r="AZ70" s="1553"/>
    </row>
    <row r="71" spans="2:52" ht="18" customHeight="1">
      <c r="B71" s="178" t="s">
        <v>2685</v>
      </c>
      <c r="C71" s="178"/>
      <c r="D71" s="178"/>
      <c r="E71" s="178"/>
      <c r="F71" s="178"/>
      <c r="G71" s="178"/>
      <c r="H71" s="178"/>
      <c r="I71" s="178"/>
      <c r="J71" s="178"/>
      <c r="K71" s="178"/>
      <c r="L71" s="4"/>
      <c r="M71" s="1520"/>
      <c r="N71" s="1525"/>
      <c r="O71" s="1525"/>
      <c r="P71" s="1525"/>
      <c r="Q71" s="1525"/>
      <c r="R71" s="1525"/>
      <c r="S71" s="1525"/>
      <c r="T71" s="1525"/>
      <c r="U71" s="1525"/>
      <c r="V71" s="1525"/>
      <c r="W71" s="1525"/>
      <c r="X71" s="1525"/>
      <c r="Y71" s="1525"/>
      <c r="Z71" s="1525"/>
      <c r="AA71" s="1525"/>
      <c r="AB71" s="1525"/>
      <c r="AC71" s="1525"/>
      <c r="AD71" s="1525"/>
      <c r="AE71" s="1525"/>
      <c r="AF71" s="1525"/>
      <c r="AG71" s="1525"/>
      <c r="AH71" s="1525"/>
      <c r="AI71" s="1525"/>
      <c r="AJ71" s="1525"/>
      <c r="AK71" s="1525"/>
      <c r="AL71" s="1526"/>
      <c r="AN71" s="4"/>
      <c r="AO71" s="4"/>
      <c r="AP71" s="4"/>
      <c r="AQ71" s="4"/>
      <c r="AR71" s="4"/>
      <c r="AS71" s="197"/>
      <c r="AT71" s="197"/>
      <c r="AU71" s="197"/>
      <c r="AV71" s="197"/>
      <c r="AW71" s="197"/>
      <c r="AX71" s="197"/>
      <c r="AY71" s="197"/>
      <c r="AZ71" s="197"/>
    </row>
    <row r="72" spans="2:52" ht="11.25" customHeight="1">
      <c r="B72" s="178"/>
      <c r="C72" s="178"/>
      <c r="D72" s="178"/>
      <c r="E72" s="178"/>
      <c r="F72" s="178"/>
      <c r="G72" s="178"/>
      <c r="H72" s="178"/>
      <c r="I72" s="178"/>
      <c r="J72" s="178"/>
      <c r="K72" s="178"/>
      <c r="L72" s="4"/>
      <c r="M72" s="197"/>
      <c r="N72" s="197"/>
      <c r="O72" s="197"/>
      <c r="P72" s="197"/>
      <c r="Q72" s="197"/>
      <c r="R72" s="197"/>
      <c r="S72" s="197"/>
      <c r="T72" s="197"/>
      <c r="U72" s="4"/>
      <c r="V72" s="4"/>
      <c r="W72" s="4"/>
      <c r="X72" s="4"/>
      <c r="Y72" s="4"/>
      <c r="Z72" s="4"/>
      <c r="AA72" s="4"/>
      <c r="AB72" s="4"/>
      <c r="AC72" s="4"/>
      <c r="AD72" s="4"/>
      <c r="AE72" s="4"/>
      <c r="AF72" s="4"/>
      <c r="AG72" s="4"/>
      <c r="AH72" s="4"/>
      <c r="AI72" s="4"/>
      <c r="AJ72" s="4"/>
      <c r="AK72" s="4"/>
      <c r="AL72" s="4"/>
    </row>
    <row r="73" spans="2:52" ht="18" customHeight="1">
      <c r="B73" s="189" t="s">
        <v>224</v>
      </c>
      <c r="C73" s="189"/>
      <c r="D73" s="189"/>
      <c r="E73" s="189"/>
      <c r="F73" s="189"/>
      <c r="G73" s="189"/>
      <c r="H73" s="189"/>
      <c r="I73" s="189"/>
      <c r="J73" s="189"/>
      <c r="K73" s="189"/>
      <c r="L73" s="4"/>
      <c r="M73" s="197"/>
      <c r="N73" s="197"/>
      <c r="O73" s="197"/>
      <c r="P73" s="197"/>
      <c r="Q73" s="197"/>
      <c r="R73" s="197"/>
      <c r="S73" s="197"/>
      <c r="T73" s="197"/>
      <c r="U73" s="4"/>
      <c r="V73" s="4"/>
      <c r="W73" s="4"/>
      <c r="X73" s="4"/>
      <c r="Y73" s="4"/>
      <c r="Z73" s="4"/>
      <c r="AA73" s="4"/>
      <c r="AB73" s="4"/>
      <c r="AC73" s="4"/>
      <c r="AD73" s="4"/>
      <c r="AE73" s="4"/>
      <c r="AF73" s="4"/>
      <c r="AG73" s="4"/>
      <c r="AH73" s="4"/>
      <c r="AI73" s="4"/>
      <c r="AJ73" s="4"/>
      <c r="AK73" s="4"/>
      <c r="AL73" s="4"/>
    </row>
    <row r="74" spans="2:52" ht="18" customHeight="1">
      <c r="B74" s="178" t="s">
        <v>223</v>
      </c>
      <c r="C74" s="178"/>
      <c r="D74" s="178"/>
      <c r="E74" s="178"/>
      <c r="F74" s="178"/>
      <c r="G74" s="178"/>
      <c r="H74" s="178"/>
      <c r="I74" s="178"/>
      <c r="J74" s="178"/>
      <c r="K74" s="178"/>
    </row>
    <row r="75" spans="2:52" ht="18" customHeight="1">
      <c r="B75" s="178" t="s">
        <v>222</v>
      </c>
      <c r="C75" s="178"/>
      <c r="D75" s="178"/>
      <c r="E75" s="178"/>
      <c r="F75" s="178"/>
      <c r="G75" s="178"/>
      <c r="H75" s="178"/>
      <c r="I75" s="178"/>
      <c r="J75" s="178"/>
      <c r="K75" s="178"/>
      <c r="L75" s="4"/>
      <c r="M75" s="197"/>
      <c r="N75" s="197"/>
      <c r="O75" s="197"/>
      <c r="P75" s="197"/>
      <c r="Q75" s="197"/>
      <c r="R75" s="197"/>
      <c r="S75" s="197"/>
      <c r="T75" s="197"/>
      <c r="U75" s="4"/>
      <c r="V75" s="4"/>
      <c r="W75" s="4"/>
      <c r="X75" s="4"/>
      <c r="Y75" s="4"/>
      <c r="Z75" s="4"/>
      <c r="AA75" s="4"/>
      <c r="AB75" s="4"/>
      <c r="AC75" s="4"/>
      <c r="AD75" s="4"/>
      <c r="AE75" s="4"/>
      <c r="AF75" s="4"/>
      <c r="AG75" s="4"/>
      <c r="AH75" s="4"/>
      <c r="AI75" s="4"/>
      <c r="AJ75" s="4"/>
      <c r="AK75" s="4"/>
      <c r="AL75" s="4"/>
    </row>
    <row r="76" spans="2:52" ht="18" customHeight="1">
      <c r="B76" s="174"/>
      <c r="C76" s="206"/>
      <c r="D76" s="206"/>
      <c r="E76" s="206"/>
      <c r="F76" s="206"/>
      <c r="G76" s="206"/>
      <c r="H76" s="206"/>
      <c r="I76" s="206"/>
      <c r="J76" s="206"/>
      <c r="K76" s="174"/>
      <c r="L76" s="388" t="s">
        <v>217</v>
      </c>
      <c r="M76" s="1510"/>
      <c r="N76" s="1511"/>
      <c r="O76" s="1511"/>
      <c r="P76" s="1511"/>
      <c r="Q76" s="1511"/>
      <c r="R76" s="1511"/>
      <c r="S76" s="1511"/>
      <c r="T76" s="1512"/>
      <c r="U76" s="204"/>
      <c r="V76" s="204"/>
      <c r="W76" s="204"/>
      <c r="X76" s="204"/>
      <c r="Y76" s="204"/>
      <c r="Z76" s="204"/>
      <c r="AA76" s="204"/>
      <c r="AB76" s="204"/>
      <c r="AC76" s="501" t="s">
        <v>2404</v>
      </c>
      <c r="AD76" s="501"/>
      <c r="AE76" s="497"/>
      <c r="AF76" s="497"/>
      <c r="AG76" s="497"/>
      <c r="AH76" s="497"/>
      <c r="AI76" s="497"/>
      <c r="AJ76" s="497"/>
      <c r="AK76" s="497"/>
      <c r="AL76" s="4"/>
      <c r="AM76" s="4"/>
    </row>
    <row r="77" spans="2:52" ht="18" customHeight="1">
      <c r="B77" s="174"/>
      <c r="C77" s="206"/>
      <c r="D77" s="206"/>
      <c r="E77" s="206"/>
      <c r="F77" s="206"/>
      <c r="G77" s="206"/>
      <c r="H77" s="206"/>
      <c r="I77" s="206"/>
      <c r="J77" s="206"/>
      <c r="K77" s="174"/>
      <c r="L77" s="388" t="s">
        <v>216</v>
      </c>
      <c r="M77" s="4" t="s">
        <v>220</v>
      </c>
      <c r="N77" s="197"/>
      <c r="O77" s="197"/>
      <c r="P77" s="197"/>
      <c r="Q77" s="197"/>
      <c r="R77" s="197"/>
      <c r="S77" s="197"/>
      <c r="T77" s="1522" t="str">
        <f>IF($M$76="","",VLOOKUP($M$76,構造・設備担当者登録!$B$2:$C$514,2,FALSE))</f>
        <v/>
      </c>
      <c r="U77" s="1523"/>
      <c r="V77" s="1523"/>
      <c r="W77" s="1523"/>
      <c r="X77" s="1523"/>
      <c r="Y77" s="1524"/>
      <c r="Z77" s="4" t="s">
        <v>111</v>
      </c>
      <c r="AA77" s="4"/>
      <c r="AB77" s="4"/>
      <c r="AC77" s="4"/>
      <c r="AD77" s="4"/>
      <c r="AE77" s="4"/>
      <c r="AF77" s="4"/>
      <c r="AG77" s="4"/>
      <c r="AH77" s="4"/>
    </row>
    <row r="78" spans="2:52" ht="18" customHeight="1">
      <c r="B78" s="178" t="s">
        <v>221</v>
      </c>
      <c r="C78" s="178"/>
      <c r="D78" s="178"/>
      <c r="E78" s="178"/>
      <c r="F78" s="178"/>
      <c r="G78" s="178"/>
      <c r="H78" s="178"/>
      <c r="I78" s="178"/>
      <c r="J78" s="178"/>
      <c r="K78" s="178"/>
      <c r="L78" s="4"/>
      <c r="M78" s="197"/>
      <c r="N78" s="197"/>
      <c r="O78" s="197"/>
      <c r="P78" s="197"/>
      <c r="Q78" s="197"/>
      <c r="R78" s="197"/>
      <c r="S78" s="197"/>
      <c r="T78" s="197"/>
      <c r="U78" s="4"/>
      <c r="V78" s="4"/>
      <c r="W78" s="4"/>
      <c r="X78" s="4"/>
      <c r="Y78" s="4"/>
      <c r="Z78" s="4"/>
      <c r="AA78" s="4"/>
      <c r="AB78" s="4"/>
      <c r="AC78" s="4"/>
      <c r="AD78" s="4"/>
      <c r="AE78" s="4"/>
      <c r="AF78" s="4"/>
      <c r="AG78" s="4"/>
      <c r="AH78" s="4"/>
      <c r="AI78" s="4"/>
      <c r="AJ78" s="4"/>
      <c r="AK78" s="4"/>
      <c r="AL78" s="4"/>
    </row>
    <row r="79" spans="2:52" ht="18" customHeight="1">
      <c r="B79" s="174"/>
      <c r="C79" s="206"/>
      <c r="D79" s="206"/>
      <c r="E79" s="206"/>
      <c r="F79" s="206"/>
      <c r="G79" s="206"/>
      <c r="H79" s="206"/>
      <c r="I79" s="206"/>
      <c r="J79" s="206"/>
      <c r="K79" s="206"/>
      <c r="L79" s="388" t="s">
        <v>217</v>
      </c>
      <c r="M79" s="1510"/>
      <c r="N79" s="1511"/>
      <c r="O79" s="1511"/>
      <c r="P79" s="1511"/>
      <c r="Q79" s="1511"/>
      <c r="R79" s="1511"/>
      <c r="S79" s="1511"/>
      <c r="T79" s="1512"/>
      <c r="U79" s="204"/>
      <c r="V79" s="204"/>
      <c r="W79" s="204"/>
      <c r="X79" s="204"/>
      <c r="Y79" s="204"/>
      <c r="Z79" s="204"/>
      <c r="AA79" s="204"/>
      <c r="AB79" s="204"/>
      <c r="AC79" s="204"/>
      <c r="AD79" s="204"/>
      <c r="AE79" s="4"/>
      <c r="AF79" s="4"/>
      <c r="AG79" s="4"/>
      <c r="AH79" s="4"/>
      <c r="AI79" s="4"/>
      <c r="AJ79" s="4"/>
      <c r="AK79" s="4"/>
      <c r="AL79" s="4"/>
      <c r="AM79" s="4"/>
    </row>
    <row r="80" spans="2:52" ht="18" customHeight="1">
      <c r="B80" s="174"/>
      <c r="C80" s="206"/>
      <c r="D80" s="206"/>
      <c r="E80" s="206"/>
      <c r="F80" s="206"/>
      <c r="G80" s="206"/>
      <c r="H80" s="206"/>
      <c r="I80" s="206"/>
      <c r="J80" s="206"/>
      <c r="K80" s="206"/>
      <c r="L80" s="388" t="s">
        <v>216</v>
      </c>
      <c r="M80" s="4" t="s">
        <v>220</v>
      </c>
      <c r="N80" s="197"/>
      <c r="O80" s="197"/>
      <c r="P80" s="197"/>
      <c r="Q80" s="197"/>
      <c r="R80" s="197"/>
      <c r="S80" s="197"/>
      <c r="T80" s="1522" t="str">
        <f>IF($M$79="","",VLOOKUP($M$79,構造・設備担当者登録!$B$2:$C$514,2,FALSE))</f>
        <v/>
      </c>
      <c r="U80" s="1523"/>
      <c r="V80" s="1523"/>
      <c r="W80" s="1523"/>
      <c r="X80" s="1523"/>
      <c r="Y80" s="1524"/>
      <c r="Z80" s="4" t="s">
        <v>111</v>
      </c>
      <c r="AA80" s="4"/>
      <c r="AB80" s="4"/>
      <c r="AC80" s="4"/>
      <c r="AD80" s="4"/>
      <c r="AE80" s="4"/>
      <c r="AF80" s="4"/>
      <c r="AG80" s="4"/>
      <c r="AH80" s="4"/>
    </row>
    <row r="81" spans="1:52" ht="18" customHeight="1">
      <c r="B81" s="178" t="s">
        <v>219</v>
      </c>
      <c r="C81" s="178"/>
      <c r="D81" s="178"/>
      <c r="E81" s="178"/>
      <c r="F81" s="178"/>
      <c r="G81" s="178"/>
      <c r="H81" s="178"/>
      <c r="I81" s="178"/>
      <c r="J81" s="178"/>
      <c r="K81" s="178"/>
      <c r="L81" s="4"/>
      <c r="M81" s="197"/>
      <c r="N81" s="197"/>
      <c r="O81" s="197"/>
      <c r="P81" s="197"/>
      <c r="Q81" s="197"/>
      <c r="R81" s="197"/>
      <c r="S81" s="197"/>
      <c r="T81" s="197"/>
      <c r="U81" s="4"/>
      <c r="V81" s="4"/>
      <c r="W81" s="4"/>
      <c r="X81" s="4"/>
      <c r="Y81" s="4"/>
      <c r="Z81" s="4"/>
      <c r="AA81" s="4"/>
      <c r="AB81" s="4"/>
      <c r="AC81" s="4"/>
      <c r="AD81" s="4"/>
      <c r="AE81" s="4"/>
      <c r="AF81" s="4"/>
      <c r="AG81" s="4"/>
      <c r="AH81" s="4"/>
      <c r="AI81" s="4"/>
      <c r="AJ81" s="4"/>
      <c r="AK81" s="4"/>
      <c r="AL81" s="4"/>
    </row>
    <row r="82" spans="1:52" ht="18" customHeight="1">
      <c r="B82" s="174"/>
      <c r="C82" s="206"/>
      <c r="D82" s="206"/>
      <c r="E82" s="206"/>
      <c r="F82" s="206"/>
      <c r="G82" s="206"/>
      <c r="H82" s="206"/>
      <c r="I82" s="206"/>
      <c r="J82" s="206"/>
      <c r="K82" s="206"/>
      <c r="L82" s="388" t="s">
        <v>217</v>
      </c>
      <c r="M82" s="204"/>
      <c r="N82" s="204"/>
      <c r="O82" s="204"/>
      <c r="P82" s="204"/>
      <c r="Q82" s="204"/>
      <c r="R82" s="204"/>
      <c r="S82" s="204"/>
      <c r="T82" s="204"/>
      <c r="U82" s="204"/>
      <c r="V82" s="204"/>
      <c r="W82" s="204"/>
      <c r="X82" s="204"/>
      <c r="Y82" s="204"/>
      <c r="Z82" s="204"/>
      <c r="AA82" s="204"/>
      <c r="AB82" s="204"/>
      <c r="AC82" s="204"/>
      <c r="AD82" s="204"/>
      <c r="AE82" s="4"/>
      <c r="AF82" s="4"/>
      <c r="AG82" s="4"/>
      <c r="AH82" s="4"/>
      <c r="AI82" s="4"/>
      <c r="AJ82" s="4"/>
      <c r="AK82" s="4"/>
      <c r="AL82" s="4"/>
      <c r="AM82" s="4"/>
    </row>
    <row r="83" spans="1:52" ht="18" customHeight="1">
      <c r="B83" s="174"/>
      <c r="C83" s="206"/>
      <c r="D83" s="206"/>
      <c r="E83" s="206"/>
      <c r="F83" s="206"/>
      <c r="G83" s="206"/>
      <c r="H83" s="206"/>
      <c r="I83" s="206"/>
      <c r="J83" s="206"/>
      <c r="K83" s="206"/>
      <c r="L83" s="388" t="s">
        <v>216</v>
      </c>
      <c r="M83" s="4" t="s">
        <v>215</v>
      </c>
      <c r="N83" s="197"/>
      <c r="O83" s="197"/>
      <c r="P83" s="197"/>
      <c r="Q83" s="197"/>
      <c r="R83" s="197"/>
      <c r="S83" s="197"/>
      <c r="T83" s="205"/>
      <c r="U83" s="205"/>
      <c r="V83" s="205"/>
      <c r="W83" s="205"/>
      <c r="X83" s="205"/>
      <c r="Y83" s="205"/>
      <c r="Z83" s="4" t="s">
        <v>111</v>
      </c>
      <c r="AA83" s="4"/>
      <c r="AB83" s="4"/>
      <c r="AC83" s="4"/>
      <c r="AD83" s="4"/>
      <c r="AE83" s="4"/>
      <c r="AF83" s="4"/>
      <c r="AG83" s="4"/>
      <c r="AH83" s="4"/>
    </row>
    <row r="84" spans="1:52" ht="18" customHeight="1">
      <c r="B84" s="174"/>
      <c r="C84" s="206"/>
      <c r="D84" s="206"/>
      <c r="E84" s="206"/>
      <c r="F84" s="206"/>
      <c r="G84" s="206"/>
      <c r="H84" s="206"/>
      <c r="I84" s="206"/>
      <c r="J84" s="206"/>
      <c r="K84" s="206"/>
      <c r="L84" s="388" t="s">
        <v>217</v>
      </c>
      <c r="M84" s="204"/>
      <c r="N84" s="204"/>
      <c r="O84" s="204"/>
      <c r="P84" s="204"/>
      <c r="Q84" s="204"/>
      <c r="R84" s="204"/>
      <c r="S84" s="204"/>
      <c r="T84" s="204"/>
      <c r="U84" s="204"/>
      <c r="V84" s="204"/>
      <c r="W84" s="204"/>
      <c r="X84" s="204"/>
      <c r="Y84" s="204"/>
      <c r="Z84" s="204"/>
      <c r="AA84" s="204"/>
      <c r="AB84" s="204"/>
      <c r="AC84" s="204"/>
      <c r="AD84" s="4"/>
      <c r="AE84" s="4"/>
      <c r="AF84" s="4"/>
      <c r="AG84" s="4"/>
      <c r="AH84" s="4"/>
      <c r="AI84" s="4"/>
      <c r="AJ84" s="4"/>
      <c r="AK84" s="4"/>
      <c r="AL84" s="4"/>
    </row>
    <row r="85" spans="1:52" ht="18" customHeight="1">
      <c r="B85" s="174"/>
      <c r="C85" s="206"/>
      <c r="D85" s="206"/>
      <c r="E85" s="206"/>
      <c r="F85" s="206"/>
      <c r="G85" s="206"/>
      <c r="H85" s="206"/>
      <c r="I85" s="206"/>
      <c r="J85" s="206"/>
      <c r="K85" s="206"/>
      <c r="L85" s="388" t="s">
        <v>216</v>
      </c>
      <c r="M85" s="4" t="s">
        <v>215</v>
      </c>
      <c r="N85" s="197"/>
      <c r="O85" s="197"/>
      <c r="P85" s="197"/>
      <c r="Q85" s="197"/>
      <c r="R85" s="197"/>
      <c r="S85" s="197"/>
      <c r="T85" s="205"/>
      <c r="U85" s="205"/>
      <c r="V85" s="205"/>
      <c r="W85" s="205"/>
      <c r="X85" s="205"/>
      <c r="Y85" s="205"/>
      <c r="Z85" s="4" t="s">
        <v>111</v>
      </c>
      <c r="AA85" s="4"/>
      <c r="AB85" s="4"/>
      <c r="AC85" s="4"/>
      <c r="AD85" s="4"/>
      <c r="AE85" s="4"/>
      <c r="AF85" s="4"/>
      <c r="AG85" s="4"/>
      <c r="AH85" s="4"/>
    </row>
    <row r="86" spans="1:52" ht="18" customHeight="1">
      <c r="B86" s="174"/>
      <c r="C86" s="206"/>
      <c r="D86" s="206"/>
      <c r="E86" s="206"/>
      <c r="F86" s="206"/>
      <c r="G86" s="206"/>
      <c r="H86" s="206"/>
      <c r="I86" s="206"/>
      <c r="J86" s="206"/>
      <c r="K86" s="206"/>
      <c r="L86" s="388" t="s">
        <v>217</v>
      </c>
      <c r="M86" s="204"/>
      <c r="N86" s="204"/>
      <c r="O86" s="204"/>
      <c r="P86" s="204"/>
      <c r="Q86" s="204"/>
      <c r="R86" s="204"/>
      <c r="S86" s="204"/>
      <c r="T86" s="204"/>
      <c r="U86" s="204"/>
      <c r="V86" s="204"/>
      <c r="W86" s="204"/>
      <c r="X86" s="204"/>
      <c r="Y86" s="204"/>
      <c r="Z86" s="204"/>
      <c r="AA86" s="204"/>
      <c r="AB86" s="204"/>
      <c r="AC86" s="204"/>
      <c r="AD86" s="4"/>
      <c r="AE86" s="4"/>
      <c r="AF86" s="4"/>
      <c r="AG86" s="4"/>
      <c r="AH86" s="4"/>
      <c r="AI86" s="4"/>
      <c r="AJ86" s="4"/>
      <c r="AK86" s="4"/>
      <c r="AL86" s="4"/>
    </row>
    <row r="87" spans="1:52" ht="18" customHeight="1">
      <c r="B87" s="174"/>
      <c r="C87" s="206"/>
      <c r="D87" s="206"/>
      <c r="E87" s="206"/>
      <c r="F87" s="206"/>
      <c r="G87" s="206"/>
      <c r="H87" s="206"/>
      <c r="I87" s="206"/>
      <c r="J87" s="206"/>
      <c r="K87" s="206"/>
      <c r="L87" s="388" t="s">
        <v>216</v>
      </c>
      <c r="M87" s="4" t="s">
        <v>215</v>
      </c>
      <c r="N87" s="197"/>
      <c r="O87" s="197"/>
      <c r="P87" s="197"/>
      <c r="Q87" s="197"/>
      <c r="R87" s="197"/>
      <c r="S87" s="197"/>
      <c r="T87" s="205"/>
      <c r="U87" s="205"/>
      <c r="V87" s="205"/>
      <c r="W87" s="205"/>
      <c r="X87" s="205"/>
      <c r="Y87" s="205"/>
      <c r="Z87" s="4" t="s">
        <v>111</v>
      </c>
      <c r="AA87" s="4"/>
      <c r="AB87" s="4"/>
      <c r="AC87" s="4"/>
      <c r="AD87" s="4"/>
      <c r="AE87" s="4"/>
      <c r="AF87" s="4"/>
      <c r="AG87" s="4"/>
      <c r="AH87" s="4"/>
    </row>
    <row r="88" spans="1:52" ht="18" customHeight="1">
      <c r="B88" s="178" t="s">
        <v>218</v>
      </c>
      <c r="C88" s="178"/>
      <c r="D88" s="178"/>
      <c r="E88" s="178"/>
      <c r="F88" s="178"/>
      <c r="G88" s="178"/>
      <c r="H88" s="178"/>
      <c r="I88" s="178"/>
      <c r="J88" s="178"/>
      <c r="K88" s="178"/>
      <c r="L88" s="4"/>
      <c r="M88" s="197"/>
      <c r="N88" s="197"/>
      <c r="O88" s="197"/>
      <c r="P88" s="197"/>
      <c r="Q88" s="197"/>
      <c r="R88" s="197"/>
      <c r="S88" s="197"/>
      <c r="T88" s="4"/>
      <c r="U88" s="4"/>
      <c r="V88" s="4"/>
      <c r="W88" s="4"/>
      <c r="X88" s="4"/>
      <c r="Y88" s="4"/>
      <c r="Z88" s="4"/>
      <c r="AA88" s="4"/>
      <c r="AB88" s="4"/>
      <c r="AC88" s="4"/>
      <c r="AD88" s="4"/>
      <c r="AE88" s="4"/>
      <c r="AF88" s="4"/>
      <c r="AG88" s="4"/>
      <c r="AH88" s="4"/>
      <c r="AI88" s="4"/>
      <c r="AJ88" s="4"/>
      <c r="AK88" s="4"/>
    </row>
    <row r="89" spans="1:52" ht="18" customHeight="1">
      <c r="B89" s="206"/>
      <c r="C89" s="206"/>
      <c r="D89" s="206"/>
      <c r="E89" s="206"/>
      <c r="F89" s="206"/>
      <c r="G89" s="206"/>
      <c r="H89" s="206"/>
      <c r="I89" s="206"/>
      <c r="J89" s="206"/>
      <c r="K89" s="206"/>
      <c r="L89" s="193" t="s">
        <v>2188</v>
      </c>
      <c r="M89" s="204"/>
      <c r="N89" s="204"/>
      <c r="O89" s="204"/>
      <c r="P89" s="204"/>
      <c r="Q89" s="204"/>
      <c r="R89" s="204"/>
      <c r="S89" s="204"/>
      <c r="T89" s="204"/>
      <c r="U89" s="204"/>
      <c r="V89" s="204"/>
      <c r="W89" s="204"/>
      <c r="X89" s="204"/>
      <c r="Y89" s="204"/>
      <c r="Z89" s="204"/>
      <c r="AA89" s="204"/>
      <c r="AB89" s="204"/>
      <c r="AC89" s="204"/>
      <c r="AD89" s="4"/>
      <c r="AE89" s="4"/>
      <c r="AF89" s="4"/>
      <c r="AG89" s="4"/>
      <c r="AH89" s="4"/>
      <c r="AI89" s="4"/>
      <c r="AJ89" s="4"/>
      <c r="AK89" s="4"/>
      <c r="AL89" s="4"/>
    </row>
    <row r="90" spans="1:52" ht="18" customHeight="1">
      <c r="B90" s="206"/>
      <c r="C90" s="206"/>
      <c r="D90" s="206"/>
      <c r="E90" s="206"/>
      <c r="F90" s="206"/>
      <c r="G90" s="206"/>
      <c r="H90" s="206"/>
      <c r="I90" s="206"/>
      <c r="J90" s="206"/>
      <c r="K90" s="206"/>
      <c r="L90" s="193" t="s">
        <v>2189</v>
      </c>
      <c r="M90" s="4" t="s">
        <v>215</v>
      </c>
      <c r="N90" s="197"/>
      <c r="O90" s="197"/>
      <c r="P90" s="197"/>
      <c r="Q90" s="197"/>
      <c r="R90" s="197"/>
      <c r="S90" s="197"/>
      <c r="T90" s="205"/>
      <c r="U90" s="205"/>
      <c r="V90" s="205"/>
      <c r="W90" s="205"/>
      <c r="X90" s="205"/>
      <c r="Y90" s="205"/>
      <c r="Z90" s="4" t="s">
        <v>111</v>
      </c>
      <c r="AA90" s="4"/>
      <c r="AB90" s="4"/>
      <c r="AC90" s="4"/>
      <c r="AD90" s="4"/>
      <c r="AE90" s="4"/>
      <c r="AF90" s="4"/>
      <c r="AG90" s="4"/>
      <c r="AH90" s="4"/>
    </row>
    <row r="91" spans="1:52" ht="18" customHeight="1">
      <c r="B91" s="206"/>
      <c r="C91" s="206"/>
      <c r="D91" s="206"/>
      <c r="E91" s="206"/>
      <c r="F91" s="206"/>
      <c r="G91" s="206"/>
      <c r="H91" s="206"/>
      <c r="I91" s="206"/>
      <c r="J91" s="206"/>
      <c r="K91" s="206"/>
      <c r="L91" s="193" t="s">
        <v>2188</v>
      </c>
      <c r="M91" s="204"/>
      <c r="N91" s="204"/>
      <c r="O91" s="204"/>
      <c r="P91" s="204"/>
      <c r="Q91" s="204"/>
      <c r="R91" s="204"/>
      <c r="S91" s="204"/>
      <c r="T91" s="204"/>
      <c r="U91" s="204"/>
      <c r="V91" s="204"/>
      <c r="W91" s="204"/>
      <c r="X91" s="204"/>
      <c r="Y91" s="204"/>
      <c r="Z91" s="204"/>
      <c r="AA91" s="204"/>
      <c r="AB91" s="204"/>
      <c r="AC91" s="204"/>
      <c r="AD91" s="4"/>
      <c r="AE91" s="4"/>
      <c r="AF91" s="4"/>
      <c r="AG91" s="4"/>
      <c r="AH91" s="4"/>
      <c r="AI91" s="4"/>
      <c r="AJ91" s="4"/>
      <c r="AK91" s="4"/>
      <c r="AL91" s="4"/>
    </row>
    <row r="92" spans="1:52" ht="18" customHeight="1">
      <c r="B92" s="206"/>
      <c r="C92" s="206"/>
      <c r="D92" s="206"/>
      <c r="E92" s="206"/>
      <c r="F92" s="206"/>
      <c r="G92" s="206"/>
      <c r="H92" s="206"/>
      <c r="I92" s="206"/>
      <c r="J92" s="206"/>
      <c r="K92" s="206"/>
      <c r="L92" s="193" t="s">
        <v>2189</v>
      </c>
      <c r="M92" s="4" t="s">
        <v>215</v>
      </c>
      <c r="N92" s="197"/>
      <c r="O92" s="197"/>
      <c r="P92" s="197"/>
      <c r="Q92" s="197"/>
      <c r="R92" s="197"/>
      <c r="S92" s="197"/>
      <c r="T92" s="205"/>
      <c r="U92" s="205"/>
      <c r="V92" s="205"/>
      <c r="W92" s="205"/>
      <c r="X92" s="205"/>
      <c r="Y92" s="205"/>
      <c r="Z92" s="4" t="s">
        <v>111</v>
      </c>
      <c r="AA92" s="4"/>
      <c r="AB92" s="4"/>
      <c r="AC92" s="4"/>
      <c r="AD92" s="4"/>
      <c r="AE92" s="4"/>
      <c r="AF92" s="4"/>
      <c r="AG92" s="4"/>
      <c r="AH92" s="4"/>
    </row>
    <row r="93" spans="1:52" ht="18" customHeight="1">
      <c r="B93" s="206"/>
      <c r="C93" s="206"/>
      <c r="D93" s="206"/>
      <c r="E93" s="206"/>
      <c r="F93" s="206"/>
      <c r="G93" s="206"/>
      <c r="H93" s="206"/>
      <c r="I93" s="206"/>
      <c r="J93" s="206"/>
      <c r="K93" s="206"/>
      <c r="L93" s="193" t="s">
        <v>2188</v>
      </c>
      <c r="M93" s="204"/>
      <c r="N93" s="204"/>
      <c r="O93" s="204"/>
      <c r="P93" s="204"/>
      <c r="Q93" s="204"/>
      <c r="R93" s="204"/>
      <c r="S93" s="204"/>
      <c r="T93" s="204"/>
      <c r="U93" s="204"/>
      <c r="V93" s="204"/>
      <c r="W93" s="204"/>
      <c r="X93" s="204"/>
      <c r="Y93" s="204"/>
      <c r="Z93" s="204"/>
      <c r="AA93" s="204"/>
      <c r="AB93" s="204"/>
      <c r="AC93" s="204"/>
      <c r="AD93" s="4"/>
      <c r="AE93" s="4"/>
      <c r="AF93" s="4"/>
      <c r="AG93" s="4"/>
      <c r="AH93" s="4"/>
      <c r="AI93" s="4"/>
      <c r="AJ93" s="4"/>
      <c r="AK93" s="4"/>
      <c r="AL93" s="4"/>
    </row>
    <row r="94" spans="1:52" ht="18" customHeight="1">
      <c r="B94" s="206"/>
      <c r="C94" s="206"/>
      <c r="D94" s="206"/>
      <c r="E94" s="206"/>
      <c r="F94" s="206"/>
      <c r="G94" s="206"/>
      <c r="H94" s="206"/>
      <c r="I94" s="206"/>
      <c r="J94" s="206"/>
      <c r="K94" s="206"/>
      <c r="L94" s="193" t="s">
        <v>2189</v>
      </c>
      <c r="M94" s="4" t="s">
        <v>215</v>
      </c>
      <c r="N94" s="197"/>
      <c r="O94" s="197"/>
      <c r="P94" s="197"/>
      <c r="Q94" s="197"/>
      <c r="R94" s="197"/>
      <c r="S94" s="197"/>
      <c r="T94" s="207"/>
      <c r="U94" s="207"/>
      <c r="V94" s="207"/>
      <c r="W94" s="207"/>
      <c r="X94" s="207"/>
      <c r="Y94" s="207"/>
      <c r="Z94" s="208" t="s">
        <v>111</v>
      </c>
      <c r="AA94" s="208"/>
      <c r="AB94" s="4"/>
      <c r="AC94" s="4"/>
      <c r="AD94" s="4"/>
      <c r="AE94" s="4"/>
      <c r="AF94" s="4"/>
      <c r="AG94" s="4"/>
      <c r="AQ94" s="183"/>
      <c r="AR94" s="183"/>
      <c r="AS94" s="183"/>
      <c r="AT94" s="183"/>
      <c r="AU94" s="183"/>
      <c r="AV94" s="183"/>
      <c r="AW94" s="183"/>
    </row>
    <row r="95" spans="1:52" s="4" customFormat="1" ht="18" customHeight="1">
      <c r="A95" s="198" t="s">
        <v>200</v>
      </c>
      <c r="B95" s="199" t="s">
        <v>2654</v>
      </c>
      <c r="C95" s="199"/>
      <c r="D95" s="199"/>
      <c r="E95" s="199"/>
      <c r="F95" s="199"/>
      <c r="G95" s="199"/>
      <c r="H95" s="199"/>
      <c r="I95" s="199"/>
      <c r="J95" s="199"/>
      <c r="K95" s="199"/>
      <c r="L95" s="209"/>
      <c r="M95" s="209"/>
      <c r="N95" s="209"/>
      <c r="O95" s="209"/>
      <c r="P95" s="209"/>
      <c r="Q95" s="200"/>
      <c r="R95" s="200"/>
      <c r="S95" s="200"/>
      <c r="AB95" s="200"/>
      <c r="AC95" s="200"/>
      <c r="AD95" s="200"/>
      <c r="AE95" s="200"/>
      <c r="AF95" s="200"/>
      <c r="AG95" s="200"/>
      <c r="AH95" s="200"/>
      <c r="AI95" s="200"/>
      <c r="AJ95" s="200"/>
      <c r="AK95" s="200"/>
      <c r="AL95" s="200"/>
      <c r="AM95" s="200"/>
      <c r="AN95" s="200"/>
      <c r="AO95" s="200"/>
      <c r="AP95" s="200"/>
      <c r="AQ95" s="200"/>
      <c r="AR95" s="200"/>
      <c r="AS95" s="174"/>
      <c r="AT95" s="174"/>
      <c r="AU95" s="174"/>
      <c r="AV95" s="174"/>
      <c r="AW95" s="174"/>
      <c r="AX95" s="174"/>
      <c r="AY95" s="174"/>
      <c r="AZ95" s="174"/>
    </row>
    <row r="96" spans="1:52" s="4" customFormat="1" ht="18" customHeight="1">
      <c r="A96" s="188"/>
      <c r="B96" s="189" t="s">
        <v>214</v>
      </c>
      <c r="C96" s="189"/>
      <c r="D96" s="189"/>
      <c r="E96" s="189"/>
      <c r="F96" s="189"/>
      <c r="G96" s="189"/>
      <c r="H96" s="189"/>
      <c r="I96" s="189"/>
      <c r="J96" s="189"/>
      <c r="K96" s="189"/>
      <c r="AS96" s="174"/>
      <c r="AT96" s="174"/>
      <c r="AU96" s="174"/>
      <c r="AV96" s="174"/>
      <c r="AW96" s="174"/>
      <c r="AX96" s="174"/>
      <c r="AY96" s="174"/>
      <c r="AZ96" s="174"/>
    </row>
    <row r="97" spans="1:38" ht="18" customHeight="1">
      <c r="B97" s="178" t="s">
        <v>2188</v>
      </c>
      <c r="C97" s="178"/>
      <c r="D97" s="178"/>
      <c r="E97" s="178"/>
      <c r="F97" s="178"/>
      <c r="G97" s="178"/>
      <c r="H97" s="178"/>
      <c r="I97" s="178"/>
      <c r="J97" s="178"/>
      <c r="K97" s="178"/>
      <c r="L97" s="4"/>
      <c r="M97" s="1510"/>
      <c r="N97" s="1511"/>
      <c r="O97" s="1511"/>
      <c r="P97" s="1511"/>
      <c r="Q97" s="1511"/>
      <c r="R97" s="1511"/>
      <c r="S97" s="1511"/>
      <c r="T97" s="1512"/>
      <c r="U97" s="4"/>
      <c r="V97" s="4"/>
      <c r="W97" s="4"/>
      <c r="X97" s="4"/>
      <c r="Y97" s="4"/>
      <c r="Z97" s="4"/>
      <c r="AA97" s="4"/>
      <c r="AB97" s="4"/>
      <c r="AC97" s="4"/>
      <c r="AD97" s="4"/>
      <c r="AE97" s="4"/>
      <c r="AF97" s="4"/>
      <c r="AG97" s="4"/>
      <c r="AH97" s="4"/>
      <c r="AI97" s="4"/>
      <c r="AJ97" s="4"/>
      <c r="AK97" s="4"/>
      <c r="AL97" s="4"/>
    </row>
    <row r="98" spans="1:38" ht="18" customHeight="1">
      <c r="B98" s="178" t="s">
        <v>2686</v>
      </c>
      <c r="C98" s="178"/>
      <c r="D98" s="178"/>
      <c r="E98" s="178"/>
      <c r="F98" s="178"/>
      <c r="G98" s="178"/>
      <c r="H98" s="178"/>
      <c r="I98" s="178"/>
      <c r="J98" s="178"/>
      <c r="K98" s="178"/>
      <c r="L98" s="4"/>
      <c r="M98" s="1510"/>
      <c r="N98" s="1511"/>
      <c r="O98" s="1511"/>
      <c r="P98" s="1511"/>
      <c r="Q98" s="1511"/>
      <c r="R98" s="1511"/>
      <c r="S98" s="1511"/>
      <c r="T98" s="1512"/>
      <c r="U98" s="4"/>
      <c r="V98" s="4"/>
      <c r="W98" s="4"/>
      <c r="X98" s="4"/>
      <c r="Y98" s="4"/>
      <c r="Z98" s="4"/>
      <c r="AA98" s="4"/>
      <c r="AB98" s="4"/>
      <c r="AC98" s="4"/>
      <c r="AD98" s="4"/>
      <c r="AE98" s="4"/>
      <c r="AF98" s="4"/>
      <c r="AG98" s="4"/>
      <c r="AH98" s="4"/>
      <c r="AI98" s="4"/>
      <c r="AJ98" s="4"/>
      <c r="AK98" s="4"/>
      <c r="AL98" s="4"/>
    </row>
    <row r="99" spans="1:38" ht="18" customHeight="1">
      <c r="B99" s="178" t="s">
        <v>2676</v>
      </c>
      <c r="C99" s="178"/>
      <c r="D99" s="178"/>
      <c r="E99" s="178"/>
      <c r="F99" s="178"/>
      <c r="G99" s="178"/>
      <c r="H99" s="178"/>
      <c r="I99" s="178"/>
      <c r="J99" s="178"/>
      <c r="K99" s="178"/>
      <c r="L99" s="4"/>
      <c r="M99" s="1516"/>
      <c r="N99" s="1517"/>
      <c r="O99" s="1517"/>
      <c r="P99" s="1517"/>
      <c r="Q99" s="1517"/>
      <c r="R99" s="1517"/>
      <c r="S99" s="1517"/>
      <c r="T99" s="1518"/>
      <c r="U99" s="4"/>
      <c r="V99" s="4"/>
      <c r="W99" s="4"/>
      <c r="X99" s="4"/>
      <c r="Y99" s="4"/>
      <c r="Z99" s="4"/>
      <c r="AA99" s="4"/>
      <c r="AB99" s="4"/>
      <c r="AC99" s="4"/>
      <c r="AD99" s="4"/>
      <c r="AE99" s="4"/>
      <c r="AF99" s="4"/>
      <c r="AG99" s="4"/>
      <c r="AH99" s="4"/>
      <c r="AI99" s="4"/>
      <c r="AJ99" s="4"/>
      <c r="AK99" s="4"/>
      <c r="AL99" s="4"/>
    </row>
    <row r="100" spans="1:38" ht="18" customHeight="1">
      <c r="B100" s="178" t="s">
        <v>2687</v>
      </c>
      <c r="C100" s="178"/>
      <c r="D100" s="178"/>
      <c r="E100" s="178"/>
      <c r="F100" s="178"/>
      <c r="G100" s="178"/>
      <c r="H100" s="178"/>
      <c r="I100" s="178"/>
      <c r="J100" s="178"/>
      <c r="K100" s="178"/>
      <c r="L100" s="4"/>
      <c r="M100" s="1520"/>
      <c r="N100" s="1511"/>
      <c r="O100" s="1511"/>
      <c r="P100" s="1511"/>
      <c r="Q100" s="1511"/>
      <c r="R100" s="1511"/>
      <c r="S100" s="1511"/>
      <c r="T100" s="1511"/>
      <c r="U100" s="1511"/>
      <c r="V100" s="1511"/>
      <c r="W100" s="1511"/>
      <c r="X100" s="1511"/>
      <c r="Y100" s="1511"/>
      <c r="Z100" s="1511"/>
      <c r="AA100" s="1511"/>
      <c r="AB100" s="1511"/>
      <c r="AC100" s="1511"/>
      <c r="AD100" s="1511"/>
      <c r="AE100" s="1511"/>
      <c r="AF100" s="1511"/>
      <c r="AG100" s="1511"/>
      <c r="AH100" s="1511"/>
      <c r="AI100" s="1511"/>
      <c r="AJ100" s="1511"/>
      <c r="AK100" s="1511"/>
      <c r="AL100" s="1512"/>
    </row>
    <row r="101" spans="1:38" ht="18" customHeight="1">
      <c r="B101" s="178" t="s">
        <v>2678</v>
      </c>
      <c r="C101" s="178"/>
      <c r="D101" s="178"/>
      <c r="E101" s="178"/>
      <c r="F101" s="178"/>
      <c r="G101" s="178"/>
      <c r="H101" s="178"/>
      <c r="I101" s="178"/>
      <c r="J101" s="178"/>
      <c r="K101" s="178"/>
      <c r="L101" s="4"/>
      <c r="M101" s="1516"/>
      <c r="N101" s="1517"/>
      <c r="O101" s="1517"/>
      <c r="P101" s="1517"/>
      <c r="Q101" s="1517"/>
      <c r="R101" s="1517"/>
      <c r="S101" s="1517"/>
      <c r="T101" s="1518"/>
      <c r="U101" s="4"/>
      <c r="V101" s="4"/>
      <c r="W101" s="4"/>
      <c r="X101" s="4"/>
      <c r="Y101" s="4"/>
      <c r="Z101" s="4"/>
      <c r="AA101" s="4"/>
      <c r="AB101" s="4"/>
      <c r="AC101" s="4"/>
      <c r="AD101" s="4"/>
      <c r="AE101" s="4"/>
      <c r="AF101" s="4"/>
      <c r="AG101" s="4"/>
      <c r="AH101" s="4"/>
      <c r="AI101" s="4"/>
      <c r="AJ101" s="4"/>
      <c r="AK101" s="4"/>
      <c r="AL101" s="4"/>
    </row>
    <row r="102" spans="1:38" ht="18" customHeight="1">
      <c r="B102" s="178" t="s">
        <v>2688</v>
      </c>
      <c r="C102" s="178"/>
      <c r="D102" s="178"/>
      <c r="E102" s="178"/>
      <c r="F102" s="178"/>
      <c r="G102" s="178"/>
      <c r="H102" s="178"/>
      <c r="I102" s="178"/>
      <c r="J102" s="178"/>
      <c r="K102" s="178"/>
      <c r="L102" s="4"/>
      <c r="M102" s="1516"/>
      <c r="N102" s="1517"/>
      <c r="O102" s="1517"/>
      <c r="P102" s="1517"/>
      <c r="Q102" s="1517"/>
      <c r="R102" s="1517"/>
      <c r="S102" s="1517"/>
      <c r="T102" s="1518"/>
      <c r="U102" s="4"/>
      <c r="V102" s="4"/>
      <c r="W102" s="4"/>
      <c r="X102" s="4"/>
      <c r="Y102" s="4"/>
      <c r="Z102" s="4"/>
      <c r="AA102" s="4"/>
      <c r="AB102" s="4"/>
      <c r="AC102" s="4"/>
      <c r="AD102" s="4"/>
      <c r="AE102" s="4"/>
      <c r="AF102" s="4"/>
      <c r="AG102" s="4"/>
      <c r="AH102" s="4"/>
      <c r="AI102" s="4"/>
      <c r="AJ102" s="4"/>
      <c r="AK102" s="4"/>
      <c r="AL102" s="4"/>
    </row>
    <row r="103" spans="1:38" ht="18" customHeight="1">
      <c r="B103" s="178" t="s">
        <v>2689</v>
      </c>
      <c r="C103" s="178"/>
      <c r="D103" s="178"/>
      <c r="E103" s="178"/>
      <c r="F103" s="178"/>
      <c r="G103" s="178"/>
      <c r="H103" s="178"/>
      <c r="I103" s="178"/>
      <c r="J103" s="178"/>
      <c r="K103" s="178"/>
      <c r="L103" s="4"/>
      <c r="M103" s="1520"/>
      <c r="N103" s="1525"/>
      <c r="O103" s="1525"/>
      <c r="P103" s="1525"/>
      <c r="Q103" s="1525"/>
      <c r="R103" s="1525"/>
      <c r="S103" s="1525"/>
      <c r="T103" s="1525"/>
      <c r="U103" s="1525"/>
      <c r="V103" s="1525"/>
      <c r="W103" s="1525"/>
      <c r="X103" s="1525"/>
      <c r="Y103" s="1525"/>
      <c r="Z103" s="1525"/>
      <c r="AA103" s="1525"/>
      <c r="AB103" s="1525"/>
      <c r="AC103" s="1525"/>
      <c r="AD103" s="1525"/>
      <c r="AE103" s="1525"/>
      <c r="AF103" s="1525"/>
      <c r="AG103" s="1525"/>
      <c r="AH103" s="1525"/>
      <c r="AI103" s="1525"/>
      <c r="AJ103" s="1525"/>
      <c r="AK103" s="1525"/>
      <c r="AL103" s="1526"/>
    </row>
    <row r="104" spans="1:38" ht="7.5" customHeight="1">
      <c r="B104" s="178"/>
      <c r="C104" s="178"/>
      <c r="D104" s="178"/>
      <c r="E104" s="178"/>
      <c r="F104" s="178"/>
      <c r="G104" s="178"/>
      <c r="H104" s="178"/>
      <c r="I104" s="178"/>
      <c r="J104" s="178"/>
      <c r="K104" s="178"/>
      <c r="L104" s="4"/>
      <c r="M104" s="197"/>
      <c r="N104" s="197"/>
      <c r="O104" s="197"/>
      <c r="P104" s="197"/>
      <c r="Q104" s="197"/>
      <c r="R104" s="197"/>
      <c r="S104" s="197"/>
      <c r="T104" s="197"/>
      <c r="U104" s="4"/>
      <c r="V104" s="4"/>
      <c r="W104" s="4"/>
      <c r="X104" s="4"/>
      <c r="Y104" s="4"/>
      <c r="Z104" s="4"/>
      <c r="AA104" s="4"/>
      <c r="AB104" s="4"/>
      <c r="AC104" s="4"/>
      <c r="AD104" s="4"/>
      <c r="AE104" s="4"/>
      <c r="AF104" s="4"/>
      <c r="AG104" s="4"/>
      <c r="AH104" s="4"/>
      <c r="AI104" s="4"/>
      <c r="AJ104" s="4"/>
      <c r="AK104" s="4"/>
      <c r="AL104" s="4"/>
    </row>
    <row r="105" spans="1:38" s="4" customFormat="1" ht="18" customHeight="1">
      <c r="A105" s="188"/>
      <c r="B105" s="189" t="s">
        <v>213</v>
      </c>
      <c r="C105" s="189"/>
      <c r="D105" s="189"/>
      <c r="E105" s="189"/>
      <c r="F105" s="189"/>
      <c r="G105" s="189"/>
      <c r="H105" s="189"/>
      <c r="I105" s="189"/>
      <c r="J105" s="189"/>
      <c r="K105" s="189"/>
    </row>
    <row r="106" spans="1:38" ht="18" customHeight="1">
      <c r="B106" s="178" t="s">
        <v>2188</v>
      </c>
      <c r="C106" s="178"/>
      <c r="D106" s="178"/>
      <c r="E106" s="178"/>
      <c r="F106" s="178"/>
      <c r="G106" s="178"/>
      <c r="H106" s="178"/>
      <c r="I106" s="178"/>
      <c r="J106" s="178"/>
      <c r="K106" s="178"/>
      <c r="L106" s="4"/>
      <c r="M106" s="1510"/>
      <c r="N106" s="1511"/>
      <c r="O106" s="1511"/>
      <c r="P106" s="1511"/>
      <c r="Q106" s="1511"/>
      <c r="R106" s="1511"/>
      <c r="S106" s="1511"/>
      <c r="T106" s="1512"/>
      <c r="U106" s="4"/>
      <c r="V106" s="4"/>
      <c r="W106" s="4"/>
      <c r="X106" s="4"/>
      <c r="Y106" s="4"/>
      <c r="Z106" s="4"/>
      <c r="AA106" s="4"/>
      <c r="AB106" s="4"/>
      <c r="AC106" s="4"/>
      <c r="AD106" s="4"/>
      <c r="AE106" s="4"/>
      <c r="AF106" s="4"/>
      <c r="AG106" s="4"/>
      <c r="AH106" s="4"/>
      <c r="AI106" s="4"/>
      <c r="AJ106" s="4"/>
      <c r="AK106" s="4"/>
      <c r="AL106" s="4"/>
    </row>
    <row r="107" spans="1:38" ht="18" customHeight="1">
      <c r="B107" s="178" t="s">
        <v>2686</v>
      </c>
      <c r="C107" s="178"/>
      <c r="D107" s="178"/>
      <c r="E107" s="178"/>
      <c r="F107" s="178"/>
      <c r="G107" s="178"/>
      <c r="H107" s="178"/>
      <c r="I107" s="178"/>
      <c r="J107" s="178"/>
      <c r="K107" s="178"/>
      <c r="L107" s="4"/>
      <c r="M107" s="1510"/>
      <c r="N107" s="1511"/>
      <c r="O107" s="1511"/>
      <c r="P107" s="1511"/>
      <c r="Q107" s="1511"/>
      <c r="R107" s="1511"/>
      <c r="S107" s="1511"/>
      <c r="T107" s="1512"/>
      <c r="U107" s="4"/>
      <c r="V107" s="4"/>
      <c r="W107" s="4"/>
      <c r="X107" s="4"/>
      <c r="Y107" s="4"/>
      <c r="Z107" s="4"/>
      <c r="AA107" s="4"/>
      <c r="AB107" s="4"/>
      <c r="AC107" s="4"/>
      <c r="AD107" s="4"/>
      <c r="AE107" s="4"/>
      <c r="AF107" s="4"/>
      <c r="AG107" s="4"/>
      <c r="AH107" s="4"/>
      <c r="AI107" s="4"/>
      <c r="AJ107" s="4"/>
      <c r="AK107" s="4"/>
      <c r="AL107" s="4"/>
    </row>
    <row r="108" spans="1:38" ht="18" customHeight="1">
      <c r="B108" s="178" t="s">
        <v>2676</v>
      </c>
      <c r="C108" s="178"/>
      <c r="D108" s="178"/>
      <c r="E108" s="178"/>
      <c r="F108" s="178"/>
      <c r="G108" s="178"/>
      <c r="H108" s="178"/>
      <c r="I108" s="178"/>
      <c r="J108" s="178"/>
      <c r="K108" s="178"/>
      <c r="L108" s="4"/>
      <c r="M108" s="1516"/>
      <c r="N108" s="1517"/>
      <c r="O108" s="1517"/>
      <c r="P108" s="1517"/>
      <c r="Q108" s="1517"/>
      <c r="R108" s="1517"/>
      <c r="S108" s="1517"/>
      <c r="T108" s="1518"/>
      <c r="U108" s="4"/>
      <c r="V108" s="4"/>
      <c r="W108" s="4"/>
      <c r="X108" s="4"/>
      <c r="Y108" s="4"/>
      <c r="Z108" s="4"/>
      <c r="AA108" s="4"/>
      <c r="AB108" s="4"/>
      <c r="AC108" s="4"/>
      <c r="AD108" s="4"/>
      <c r="AE108" s="4"/>
      <c r="AF108" s="4"/>
      <c r="AG108" s="4"/>
      <c r="AH108" s="4"/>
      <c r="AI108" s="4"/>
      <c r="AJ108" s="4"/>
      <c r="AK108" s="4"/>
      <c r="AL108" s="4"/>
    </row>
    <row r="109" spans="1:38" ht="18" customHeight="1">
      <c r="B109" s="178" t="s">
        <v>2687</v>
      </c>
      <c r="C109" s="178"/>
      <c r="D109" s="178"/>
      <c r="E109" s="178"/>
      <c r="F109" s="178"/>
      <c r="G109" s="178"/>
      <c r="H109" s="178"/>
      <c r="I109" s="178"/>
      <c r="J109" s="178"/>
      <c r="K109" s="178"/>
      <c r="L109" s="4"/>
      <c r="M109" s="1520"/>
      <c r="N109" s="1511"/>
      <c r="O109" s="1511"/>
      <c r="P109" s="1511"/>
      <c r="Q109" s="1511"/>
      <c r="R109" s="1511"/>
      <c r="S109" s="1511"/>
      <c r="T109" s="1511"/>
      <c r="U109" s="1511"/>
      <c r="V109" s="1511"/>
      <c r="W109" s="1511"/>
      <c r="X109" s="1511"/>
      <c r="Y109" s="1511"/>
      <c r="Z109" s="1511"/>
      <c r="AA109" s="1511"/>
      <c r="AB109" s="1511"/>
      <c r="AC109" s="1511"/>
      <c r="AD109" s="1511"/>
      <c r="AE109" s="1511"/>
      <c r="AF109" s="1511"/>
      <c r="AG109" s="1511"/>
      <c r="AH109" s="1511"/>
      <c r="AI109" s="1511"/>
      <c r="AJ109" s="1511"/>
      <c r="AK109" s="1511"/>
      <c r="AL109" s="1512"/>
    </row>
    <row r="110" spans="1:38" ht="18" customHeight="1">
      <c r="B110" s="178" t="s">
        <v>2678</v>
      </c>
      <c r="C110" s="178"/>
      <c r="D110" s="178"/>
      <c r="E110" s="178"/>
      <c r="F110" s="178"/>
      <c r="G110" s="178"/>
      <c r="H110" s="178"/>
      <c r="I110" s="178"/>
      <c r="J110" s="178"/>
      <c r="K110" s="178"/>
      <c r="L110" s="4"/>
      <c r="M110" s="1516"/>
      <c r="N110" s="1517"/>
      <c r="O110" s="1517"/>
      <c r="P110" s="1517"/>
      <c r="Q110" s="1517"/>
      <c r="R110" s="1517"/>
      <c r="S110" s="1517"/>
      <c r="T110" s="1518"/>
      <c r="U110" s="4"/>
      <c r="V110" s="4"/>
      <c r="W110" s="4"/>
      <c r="X110" s="4"/>
      <c r="Y110" s="4"/>
      <c r="Z110" s="4"/>
      <c r="AA110" s="4"/>
      <c r="AB110" s="4"/>
      <c r="AC110" s="4"/>
      <c r="AD110" s="4"/>
      <c r="AE110" s="4"/>
      <c r="AF110" s="4"/>
      <c r="AG110" s="4"/>
      <c r="AH110" s="4"/>
      <c r="AI110" s="4"/>
      <c r="AJ110" s="4"/>
      <c r="AK110" s="4"/>
      <c r="AL110" s="4"/>
    </row>
    <row r="111" spans="1:38" ht="18" customHeight="1">
      <c r="B111" s="178" t="s">
        <v>2688</v>
      </c>
      <c r="C111" s="178"/>
      <c r="D111" s="178"/>
      <c r="E111" s="178"/>
      <c r="F111" s="178"/>
      <c r="G111" s="178"/>
      <c r="H111" s="178"/>
      <c r="I111" s="178"/>
      <c r="J111" s="178"/>
      <c r="K111" s="178"/>
      <c r="L111" s="4"/>
      <c r="M111" s="1516"/>
      <c r="N111" s="1517"/>
      <c r="O111" s="1517"/>
      <c r="P111" s="1517"/>
      <c r="Q111" s="1517"/>
      <c r="R111" s="1517"/>
      <c r="S111" s="1517"/>
      <c r="T111" s="1518"/>
      <c r="U111" s="4"/>
      <c r="V111" s="4"/>
      <c r="W111" s="4"/>
      <c r="X111" s="4"/>
      <c r="Y111" s="4"/>
      <c r="Z111" s="4"/>
      <c r="AA111" s="4"/>
      <c r="AB111" s="4"/>
      <c r="AC111" s="4"/>
      <c r="AD111" s="4"/>
      <c r="AE111" s="4"/>
      <c r="AF111" s="4"/>
      <c r="AG111" s="4"/>
      <c r="AH111" s="4"/>
      <c r="AI111" s="4"/>
      <c r="AJ111" s="4"/>
      <c r="AK111" s="4"/>
      <c r="AL111" s="4"/>
    </row>
    <row r="112" spans="1:38" ht="18" customHeight="1">
      <c r="B112" s="178" t="s">
        <v>2689</v>
      </c>
      <c r="C112" s="178"/>
      <c r="D112" s="178"/>
      <c r="E112" s="178"/>
      <c r="F112" s="178"/>
      <c r="G112" s="178"/>
      <c r="H112" s="178"/>
      <c r="I112" s="178"/>
      <c r="J112" s="178"/>
      <c r="K112" s="178"/>
      <c r="L112" s="4"/>
      <c r="M112" s="1520"/>
      <c r="N112" s="1525"/>
      <c r="O112" s="1525"/>
      <c r="P112" s="1525"/>
      <c r="Q112" s="1525"/>
      <c r="R112" s="1525"/>
      <c r="S112" s="1525"/>
      <c r="T112" s="1525"/>
      <c r="U112" s="1525"/>
      <c r="V112" s="1525"/>
      <c r="W112" s="1525"/>
      <c r="X112" s="1525"/>
      <c r="Y112" s="1525"/>
      <c r="Z112" s="1525"/>
      <c r="AA112" s="1525"/>
      <c r="AB112" s="1525"/>
      <c r="AC112" s="1525"/>
      <c r="AD112" s="1525"/>
      <c r="AE112" s="1525"/>
      <c r="AF112" s="1525"/>
      <c r="AG112" s="1525"/>
      <c r="AH112" s="1525"/>
      <c r="AI112" s="1525"/>
      <c r="AJ112" s="1525"/>
      <c r="AK112" s="1525"/>
      <c r="AL112" s="1526"/>
    </row>
    <row r="113" spans="1:38" s="4" customFormat="1" ht="15.75" customHeight="1">
      <c r="A113" s="188"/>
      <c r="B113" s="189"/>
      <c r="C113" s="189"/>
      <c r="D113" s="189"/>
      <c r="E113" s="189"/>
      <c r="F113" s="189"/>
      <c r="G113" s="189"/>
      <c r="H113" s="189"/>
      <c r="I113" s="189"/>
      <c r="J113" s="189"/>
      <c r="K113" s="189"/>
    </row>
    <row r="114" spans="1:38" ht="18" customHeight="1">
      <c r="B114" s="178" t="s">
        <v>2188</v>
      </c>
      <c r="C114" s="178"/>
      <c r="D114" s="178"/>
      <c r="E114" s="178"/>
      <c r="F114" s="178"/>
      <c r="G114" s="178"/>
      <c r="H114" s="178"/>
      <c r="I114" s="178"/>
      <c r="J114" s="178"/>
      <c r="K114" s="178"/>
      <c r="L114" s="4"/>
      <c r="M114" s="1510"/>
      <c r="N114" s="1511"/>
      <c r="O114" s="1511"/>
      <c r="P114" s="1511"/>
      <c r="Q114" s="1511"/>
      <c r="R114" s="1511"/>
      <c r="S114" s="1511"/>
      <c r="T114" s="1512"/>
      <c r="U114" s="4"/>
      <c r="V114" s="4"/>
      <c r="W114" s="4"/>
      <c r="X114" s="4"/>
      <c r="Y114" s="4"/>
      <c r="Z114" s="4"/>
      <c r="AA114" s="4"/>
      <c r="AB114" s="4"/>
      <c r="AC114" s="4"/>
      <c r="AD114" s="4"/>
      <c r="AE114" s="4"/>
      <c r="AF114" s="4"/>
      <c r="AG114" s="4"/>
      <c r="AH114" s="4"/>
      <c r="AI114" s="4"/>
      <c r="AJ114" s="4"/>
      <c r="AK114" s="4"/>
      <c r="AL114" s="4"/>
    </row>
    <row r="115" spans="1:38" ht="18" customHeight="1">
      <c r="B115" s="178" t="s">
        <v>2686</v>
      </c>
      <c r="C115" s="178"/>
      <c r="D115" s="178"/>
      <c r="E115" s="178"/>
      <c r="F115" s="178"/>
      <c r="G115" s="178"/>
      <c r="H115" s="178"/>
      <c r="I115" s="178"/>
      <c r="J115" s="178"/>
      <c r="K115" s="178"/>
      <c r="L115" s="4"/>
      <c r="M115" s="1510"/>
      <c r="N115" s="1511"/>
      <c r="O115" s="1511"/>
      <c r="P115" s="1511"/>
      <c r="Q115" s="1511"/>
      <c r="R115" s="1511"/>
      <c r="S115" s="1511"/>
      <c r="T115" s="1512"/>
      <c r="U115" s="4"/>
      <c r="V115" s="4"/>
      <c r="W115" s="4"/>
      <c r="X115" s="4"/>
      <c r="Y115" s="4"/>
      <c r="Z115" s="4"/>
      <c r="AA115" s="4"/>
      <c r="AB115" s="4"/>
      <c r="AC115" s="4"/>
      <c r="AD115" s="4"/>
      <c r="AE115" s="4"/>
      <c r="AF115" s="4"/>
      <c r="AG115" s="4"/>
      <c r="AH115" s="4"/>
      <c r="AI115" s="4"/>
      <c r="AJ115" s="4"/>
      <c r="AK115" s="4"/>
      <c r="AL115" s="4"/>
    </row>
    <row r="116" spans="1:38" ht="18" customHeight="1">
      <c r="B116" s="178" t="s">
        <v>2676</v>
      </c>
      <c r="C116" s="178"/>
      <c r="D116" s="178"/>
      <c r="E116" s="178"/>
      <c r="F116" s="178"/>
      <c r="G116" s="178"/>
      <c r="H116" s="178"/>
      <c r="I116" s="178"/>
      <c r="J116" s="178"/>
      <c r="K116" s="178"/>
      <c r="L116" s="4"/>
      <c r="M116" s="1516"/>
      <c r="N116" s="1517"/>
      <c r="O116" s="1517"/>
      <c r="P116" s="1517"/>
      <c r="Q116" s="1517"/>
      <c r="R116" s="1517"/>
      <c r="S116" s="1517"/>
      <c r="T116" s="1518"/>
      <c r="U116" s="4"/>
      <c r="V116" s="4"/>
      <c r="W116" s="4"/>
      <c r="X116" s="4"/>
      <c r="Y116" s="4"/>
      <c r="Z116" s="4"/>
      <c r="AA116" s="4"/>
      <c r="AB116" s="4"/>
      <c r="AC116" s="4"/>
      <c r="AD116" s="4"/>
      <c r="AE116" s="4"/>
      <c r="AF116" s="4"/>
      <c r="AG116" s="4"/>
      <c r="AH116" s="4"/>
      <c r="AI116" s="4"/>
      <c r="AJ116" s="4"/>
      <c r="AK116" s="4"/>
      <c r="AL116" s="4"/>
    </row>
    <row r="117" spans="1:38" ht="18" customHeight="1">
      <c r="B117" s="178" t="s">
        <v>2687</v>
      </c>
      <c r="C117" s="178"/>
      <c r="D117" s="178"/>
      <c r="E117" s="178"/>
      <c r="F117" s="178"/>
      <c r="G117" s="178"/>
      <c r="H117" s="178"/>
      <c r="I117" s="178"/>
      <c r="J117" s="178"/>
      <c r="K117" s="178"/>
      <c r="L117" s="4"/>
      <c r="M117" s="1520"/>
      <c r="N117" s="1511"/>
      <c r="O117" s="1511"/>
      <c r="P117" s="1511"/>
      <c r="Q117" s="1511"/>
      <c r="R117" s="1511"/>
      <c r="S117" s="1511"/>
      <c r="T117" s="1511"/>
      <c r="U117" s="1511"/>
      <c r="V117" s="1511"/>
      <c r="W117" s="1511"/>
      <c r="X117" s="1511"/>
      <c r="Y117" s="1511"/>
      <c r="Z117" s="1511"/>
      <c r="AA117" s="1511"/>
      <c r="AB117" s="1511"/>
      <c r="AC117" s="1511"/>
      <c r="AD117" s="1511"/>
      <c r="AE117" s="1511"/>
      <c r="AF117" s="1511"/>
      <c r="AG117" s="1511"/>
      <c r="AH117" s="1511"/>
      <c r="AI117" s="1511"/>
      <c r="AJ117" s="1511"/>
      <c r="AK117" s="1511"/>
      <c r="AL117" s="1512"/>
    </row>
    <row r="118" spans="1:38" ht="18" customHeight="1">
      <c r="B118" s="178" t="s">
        <v>2678</v>
      </c>
      <c r="C118" s="178"/>
      <c r="D118" s="178"/>
      <c r="E118" s="178"/>
      <c r="F118" s="178"/>
      <c r="G118" s="178"/>
      <c r="H118" s="178"/>
      <c r="I118" s="178"/>
      <c r="J118" s="178"/>
      <c r="K118" s="178"/>
      <c r="L118" s="4"/>
      <c r="M118" s="1516"/>
      <c r="N118" s="1517"/>
      <c r="O118" s="1517"/>
      <c r="P118" s="1517"/>
      <c r="Q118" s="1517"/>
      <c r="R118" s="1517"/>
      <c r="S118" s="1517"/>
      <c r="T118" s="1518"/>
      <c r="U118" s="4"/>
      <c r="V118" s="4"/>
      <c r="W118" s="4"/>
      <c r="X118" s="4"/>
      <c r="Y118" s="4"/>
      <c r="Z118" s="4"/>
      <c r="AA118" s="4"/>
      <c r="AB118" s="4"/>
      <c r="AC118" s="4"/>
      <c r="AD118" s="4"/>
      <c r="AE118" s="4"/>
      <c r="AF118" s="4"/>
      <c r="AG118" s="4"/>
      <c r="AH118" s="4"/>
      <c r="AI118" s="4"/>
      <c r="AJ118" s="4"/>
      <c r="AK118" s="4"/>
      <c r="AL118" s="4"/>
    </row>
    <row r="119" spans="1:38" ht="18" customHeight="1">
      <c r="B119" s="178" t="s">
        <v>2688</v>
      </c>
      <c r="C119" s="178"/>
      <c r="D119" s="178"/>
      <c r="E119" s="178"/>
      <c r="F119" s="178"/>
      <c r="G119" s="178"/>
      <c r="H119" s="178"/>
      <c r="I119" s="178"/>
      <c r="J119" s="178"/>
      <c r="K119" s="178"/>
      <c r="L119" s="4"/>
      <c r="M119" s="1516"/>
      <c r="N119" s="1517"/>
      <c r="O119" s="1517"/>
      <c r="P119" s="1517"/>
      <c r="Q119" s="1517"/>
      <c r="R119" s="1517"/>
      <c r="S119" s="1517"/>
      <c r="T119" s="1518"/>
      <c r="U119" s="4"/>
      <c r="V119" s="4"/>
      <c r="W119" s="4"/>
      <c r="X119" s="4"/>
      <c r="Y119" s="4"/>
      <c r="Z119" s="4"/>
      <c r="AA119" s="4"/>
      <c r="AB119" s="4"/>
      <c r="AC119" s="4"/>
      <c r="AD119" s="4"/>
      <c r="AE119" s="4"/>
      <c r="AF119" s="4"/>
      <c r="AG119" s="4"/>
      <c r="AH119" s="4"/>
      <c r="AI119" s="4"/>
      <c r="AJ119" s="4"/>
      <c r="AK119" s="4"/>
      <c r="AL119" s="4"/>
    </row>
    <row r="120" spans="1:38" ht="18" customHeight="1">
      <c r="B120" s="178" t="s">
        <v>2689</v>
      </c>
      <c r="C120" s="178"/>
      <c r="D120" s="178"/>
      <c r="E120" s="178"/>
      <c r="F120" s="178"/>
      <c r="G120" s="178"/>
      <c r="H120" s="178"/>
      <c r="I120" s="178"/>
      <c r="J120" s="178"/>
      <c r="K120" s="178"/>
      <c r="L120" s="4"/>
      <c r="M120" s="1520"/>
      <c r="N120" s="1525"/>
      <c r="O120" s="1525"/>
      <c r="P120" s="1525"/>
      <c r="Q120" s="1525"/>
      <c r="R120" s="1525"/>
      <c r="S120" s="1525"/>
      <c r="T120" s="1525"/>
      <c r="U120" s="1525"/>
      <c r="V120" s="1525"/>
      <c r="W120" s="1525"/>
      <c r="X120" s="1525"/>
      <c r="Y120" s="1525"/>
      <c r="Z120" s="1525"/>
      <c r="AA120" s="1525"/>
      <c r="AB120" s="1525"/>
      <c r="AC120" s="1525"/>
      <c r="AD120" s="1525"/>
      <c r="AE120" s="1525"/>
      <c r="AF120" s="1525"/>
      <c r="AG120" s="1525"/>
      <c r="AH120" s="1525"/>
      <c r="AI120" s="1525"/>
      <c r="AJ120" s="1525"/>
      <c r="AK120" s="1525"/>
      <c r="AL120" s="1526"/>
    </row>
    <row r="121" spans="1:38" s="4" customFormat="1" ht="15" customHeight="1">
      <c r="A121" s="188"/>
      <c r="B121" s="189"/>
      <c r="C121" s="189"/>
      <c r="D121" s="189"/>
      <c r="E121" s="189"/>
      <c r="F121" s="189"/>
      <c r="G121" s="189"/>
      <c r="H121" s="189"/>
      <c r="I121" s="189"/>
      <c r="J121" s="189"/>
      <c r="K121" s="189"/>
    </row>
    <row r="122" spans="1:38" ht="18" customHeight="1">
      <c r="B122" s="178" t="s">
        <v>2188</v>
      </c>
      <c r="C122" s="178"/>
      <c r="D122" s="178"/>
      <c r="E122" s="178"/>
      <c r="F122" s="178"/>
      <c r="G122" s="178"/>
      <c r="H122" s="178"/>
      <c r="I122" s="178"/>
      <c r="J122" s="178"/>
      <c r="K122" s="178"/>
      <c r="L122" s="4"/>
      <c r="M122" s="1510"/>
      <c r="N122" s="1511"/>
      <c r="O122" s="1511"/>
      <c r="P122" s="1511"/>
      <c r="Q122" s="1511"/>
      <c r="R122" s="1511"/>
      <c r="S122" s="1511"/>
      <c r="T122" s="1512"/>
      <c r="U122" s="4"/>
      <c r="V122" s="4"/>
      <c r="W122" s="4"/>
      <c r="X122" s="4"/>
      <c r="Y122" s="4"/>
      <c r="Z122" s="4"/>
      <c r="AA122" s="4"/>
      <c r="AB122" s="4"/>
      <c r="AC122" s="4"/>
      <c r="AD122" s="4"/>
      <c r="AE122" s="4"/>
      <c r="AF122" s="4"/>
      <c r="AG122" s="4"/>
      <c r="AH122" s="4"/>
      <c r="AI122" s="4"/>
      <c r="AJ122" s="4"/>
      <c r="AK122" s="4"/>
      <c r="AL122" s="4"/>
    </row>
    <row r="123" spans="1:38" ht="18" customHeight="1">
      <c r="B123" s="178" t="s">
        <v>2686</v>
      </c>
      <c r="C123" s="178"/>
      <c r="D123" s="178"/>
      <c r="E123" s="178"/>
      <c r="F123" s="178"/>
      <c r="G123" s="178"/>
      <c r="H123" s="178"/>
      <c r="I123" s="178"/>
      <c r="J123" s="178"/>
      <c r="K123" s="178"/>
      <c r="L123" s="4"/>
      <c r="M123" s="1510"/>
      <c r="N123" s="1511"/>
      <c r="O123" s="1511"/>
      <c r="P123" s="1511"/>
      <c r="Q123" s="1511"/>
      <c r="R123" s="1511"/>
      <c r="S123" s="1511"/>
      <c r="T123" s="1512"/>
      <c r="U123" s="4"/>
      <c r="V123" s="4"/>
      <c r="W123" s="4"/>
      <c r="X123" s="4"/>
      <c r="Y123" s="4"/>
      <c r="Z123" s="4"/>
      <c r="AA123" s="4"/>
      <c r="AB123" s="4"/>
      <c r="AC123" s="4"/>
      <c r="AD123" s="4"/>
      <c r="AE123" s="4"/>
      <c r="AF123" s="4"/>
      <c r="AG123" s="4"/>
      <c r="AH123" s="4"/>
      <c r="AI123" s="4"/>
      <c r="AJ123" s="4"/>
      <c r="AK123" s="4"/>
      <c r="AL123" s="4"/>
    </row>
    <row r="124" spans="1:38" ht="18" customHeight="1">
      <c r="B124" s="178" t="s">
        <v>2676</v>
      </c>
      <c r="C124" s="178"/>
      <c r="D124" s="178"/>
      <c r="E124" s="178"/>
      <c r="F124" s="178"/>
      <c r="G124" s="178"/>
      <c r="H124" s="178"/>
      <c r="I124" s="178"/>
      <c r="J124" s="178"/>
      <c r="K124" s="178"/>
      <c r="L124" s="4"/>
      <c r="M124" s="1516"/>
      <c r="N124" s="1517"/>
      <c r="O124" s="1517"/>
      <c r="P124" s="1517"/>
      <c r="Q124" s="1517"/>
      <c r="R124" s="1517"/>
      <c r="S124" s="1517"/>
      <c r="T124" s="1518"/>
      <c r="U124" s="4"/>
      <c r="V124" s="4"/>
      <c r="W124" s="4"/>
      <c r="X124" s="4"/>
      <c r="Y124" s="4"/>
      <c r="Z124" s="4"/>
      <c r="AA124" s="4"/>
      <c r="AB124" s="4"/>
      <c r="AC124" s="4"/>
      <c r="AD124" s="4"/>
      <c r="AE124" s="4"/>
      <c r="AF124" s="4"/>
      <c r="AG124" s="4"/>
      <c r="AH124" s="4"/>
      <c r="AI124" s="4"/>
      <c r="AJ124" s="4"/>
      <c r="AK124" s="4"/>
      <c r="AL124" s="4"/>
    </row>
    <row r="125" spans="1:38" ht="18" customHeight="1">
      <c r="B125" s="178" t="s">
        <v>2687</v>
      </c>
      <c r="C125" s="178"/>
      <c r="D125" s="178"/>
      <c r="E125" s="178"/>
      <c r="F125" s="178"/>
      <c r="G125" s="178"/>
      <c r="H125" s="178"/>
      <c r="I125" s="178"/>
      <c r="J125" s="178"/>
      <c r="K125" s="178"/>
      <c r="L125" s="4"/>
      <c r="M125" s="1520"/>
      <c r="N125" s="1511"/>
      <c r="O125" s="1511"/>
      <c r="P125" s="1511"/>
      <c r="Q125" s="1511"/>
      <c r="R125" s="1511"/>
      <c r="S125" s="1511"/>
      <c r="T125" s="1511"/>
      <c r="U125" s="1511"/>
      <c r="V125" s="1511"/>
      <c r="W125" s="1511"/>
      <c r="X125" s="1511"/>
      <c r="Y125" s="1511"/>
      <c r="Z125" s="1511"/>
      <c r="AA125" s="1511"/>
      <c r="AB125" s="1511"/>
      <c r="AC125" s="1511"/>
      <c r="AD125" s="1511"/>
      <c r="AE125" s="1511"/>
      <c r="AF125" s="1511"/>
      <c r="AG125" s="1511"/>
      <c r="AH125" s="1511"/>
      <c r="AI125" s="1511"/>
      <c r="AJ125" s="1511"/>
      <c r="AK125" s="1511"/>
      <c r="AL125" s="1512"/>
    </row>
    <row r="126" spans="1:38" ht="18" customHeight="1">
      <c r="B126" s="178" t="s">
        <v>2678</v>
      </c>
      <c r="C126" s="178"/>
      <c r="D126" s="178"/>
      <c r="E126" s="178"/>
      <c r="F126" s="178"/>
      <c r="G126" s="178"/>
      <c r="H126" s="178"/>
      <c r="I126" s="178"/>
      <c r="J126" s="178"/>
      <c r="K126" s="178"/>
      <c r="L126" s="4"/>
      <c r="M126" s="1516"/>
      <c r="N126" s="1517"/>
      <c r="O126" s="1517"/>
      <c r="P126" s="1517"/>
      <c r="Q126" s="1517"/>
      <c r="R126" s="1517"/>
      <c r="S126" s="1517"/>
      <c r="T126" s="1518"/>
      <c r="U126" s="4"/>
      <c r="V126" s="4"/>
      <c r="W126" s="4"/>
      <c r="X126" s="4"/>
      <c r="Y126" s="4"/>
      <c r="Z126" s="4"/>
      <c r="AA126" s="4"/>
      <c r="AB126" s="4"/>
      <c r="AC126" s="4"/>
      <c r="AD126" s="4"/>
      <c r="AE126" s="4"/>
      <c r="AF126" s="4"/>
      <c r="AG126" s="4"/>
      <c r="AH126" s="4"/>
      <c r="AI126" s="4"/>
      <c r="AJ126" s="4"/>
      <c r="AK126" s="4"/>
      <c r="AL126" s="4"/>
    </row>
    <row r="127" spans="1:38" ht="18" customHeight="1">
      <c r="B127" s="178" t="s">
        <v>2688</v>
      </c>
      <c r="C127" s="178"/>
      <c r="D127" s="178"/>
      <c r="E127" s="178"/>
      <c r="F127" s="178"/>
      <c r="G127" s="178"/>
      <c r="H127" s="178"/>
      <c r="I127" s="178"/>
      <c r="J127" s="178"/>
      <c r="K127" s="178"/>
      <c r="L127" s="4"/>
      <c r="M127" s="1516"/>
      <c r="N127" s="1517"/>
      <c r="O127" s="1517"/>
      <c r="P127" s="1517"/>
      <c r="Q127" s="1517"/>
      <c r="R127" s="1517"/>
      <c r="S127" s="1517"/>
      <c r="T127" s="1518"/>
      <c r="U127" s="4"/>
      <c r="V127" s="4"/>
      <c r="W127" s="4"/>
      <c r="X127" s="4"/>
      <c r="Y127" s="4"/>
      <c r="Z127" s="4"/>
      <c r="AA127" s="4"/>
      <c r="AB127" s="4"/>
      <c r="AC127" s="4"/>
      <c r="AD127" s="4"/>
      <c r="AE127" s="4"/>
      <c r="AF127" s="4"/>
      <c r="AG127" s="4"/>
      <c r="AH127" s="4"/>
      <c r="AI127" s="4"/>
      <c r="AJ127" s="4"/>
      <c r="AK127" s="4"/>
      <c r="AL127" s="4"/>
    </row>
    <row r="128" spans="1:38" ht="18" customHeight="1">
      <c r="B128" s="178" t="s">
        <v>2689</v>
      </c>
      <c r="C128" s="178"/>
      <c r="D128" s="178"/>
      <c r="E128" s="178"/>
      <c r="F128" s="178"/>
      <c r="G128" s="178"/>
      <c r="H128" s="178"/>
      <c r="I128" s="178"/>
      <c r="J128" s="178"/>
      <c r="K128" s="178"/>
      <c r="L128" s="4"/>
      <c r="M128" s="1520"/>
      <c r="N128" s="1525"/>
      <c r="O128" s="1525"/>
      <c r="P128" s="1525"/>
      <c r="Q128" s="1525"/>
      <c r="R128" s="1525"/>
      <c r="S128" s="1525"/>
      <c r="T128" s="1525"/>
      <c r="U128" s="1525"/>
      <c r="V128" s="1525"/>
      <c r="W128" s="1525"/>
      <c r="X128" s="1525"/>
      <c r="Y128" s="1525"/>
      <c r="Z128" s="1525"/>
      <c r="AA128" s="1525"/>
      <c r="AB128" s="1525"/>
      <c r="AC128" s="1525"/>
      <c r="AD128" s="1525"/>
      <c r="AE128" s="1525"/>
      <c r="AF128" s="1525"/>
      <c r="AG128" s="1525"/>
      <c r="AH128" s="1525"/>
      <c r="AI128" s="1525"/>
      <c r="AJ128" s="1525"/>
      <c r="AK128" s="1525"/>
      <c r="AL128" s="1526"/>
    </row>
    <row r="129" spans="1:65" ht="12.75" customHeight="1">
      <c r="B129" s="178"/>
      <c r="C129" s="178"/>
      <c r="D129" s="178"/>
      <c r="E129" s="178"/>
      <c r="F129" s="178"/>
      <c r="G129" s="178"/>
      <c r="H129" s="178"/>
      <c r="I129" s="178"/>
      <c r="J129" s="178"/>
      <c r="K129" s="178"/>
      <c r="L129" s="4"/>
      <c r="M129" s="197"/>
      <c r="N129" s="197"/>
      <c r="O129" s="197"/>
      <c r="P129" s="197"/>
      <c r="Q129" s="197"/>
      <c r="R129" s="197"/>
      <c r="S129" s="197"/>
      <c r="T129" s="197"/>
      <c r="U129" s="4"/>
      <c r="V129" s="4"/>
      <c r="W129" s="4"/>
      <c r="X129" s="4"/>
      <c r="Y129" s="4"/>
      <c r="Z129" s="4"/>
      <c r="AA129" s="4"/>
      <c r="AB129" s="4"/>
      <c r="AC129" s="4"/>
      <c r="AD129" s="4"/>
      <c r="AE129" s="4"/>
      <c r="AF129" s="4"/>
      <c r="AG129" s="4"/>
      <c r="AH129" s="4"/>
      <c r="AI129" s="4"/>
      <c r="AJ129" s="4"/>
      <c r="AK129" s="4"/>
      <c r="AL129" s="4"/>
      <c r="AS129" s="183"/>
      <c r="AT129" s="183"/>
      <c r="AU129" s="183"/>
      <c r="AV129" s="183"/>
      <c r="AW129" s="183"/>
      <c r="AX129" s="183"/>
      <c r="AY129" s="183"/>
    </row>
    <row r="130" spans="1:65" s="4" customFormat="1" ht="18" customHeight="1">
      <c r="A130" s="198" t="s">
        <v>200</v>
      </c>
      <c r="B130" s="199" t="s">
        <v>2658</v>
      </c>
      <c r="C130" s="199"/>
      <c r="D130" s="199"/>
      <c r="E130" s="199"/>
      <c r="F130" s="199"/>
      <c r="G130" s="199"/>
      <c r="H130" s="199"/>
      <c r="I130" s="199"/>
      <c r="J130" s="199"/>
      <c r="K130" s="199"/>
      <c r="L130" s="209"/>
      <c r="M130" s="200"/>
      <c r="N130" s="200"/>
      <c r="O130" s="200"/>
      <c r="P130" s="200"/>
      <c r="Q130" s="200"/>
      <c r="R130" s="200"/>
      <c r="S130" s="200"/>
      <c r="T130" s="200"/>
      <c r="U130" s="200"/>
      <c r="V130" s="200"/>
      <c r="W130" s="200"/>
      <c r="X130" s="200"/>
      <c r="Y130" s="200"/>
      <c r="Z130" s="200"/>
      <c r="AA130" s="200"/>
      <c r="AB130" s="200"/>
      <c r="AC130" s="200"/>
      <c r="AD130" s="200"/>
      <c r="AE130" s="200"/>
      <c r="AF130" s="200"/>
      <c r="AG130" s="200"/>
      <c r="AH130" s="200"/>
      <c r="AI130" s="200"/>
      <c r="AJ130" s="200"/>
      <c r="AK130" s="200"/>
      <c r="AL130" s="200"/>
      <c r="AM130" s="200"/>
      <c r="AN130" s="200"/>
      <c r="AO130" s="200"/>
      <c r="AP130" s="200"/>
      <c r="AQ130" s="200"/>
      <c r="AR130" s="200"/>
    </row>
    <row r="131" spans="1:65" s="4" customFormat="1" ht="18" customHeight="1">
      <c r="A131" s="188"/>
      <c r="B131" s="189" t="s">
        <v>212</v>
      </c>
      <c r="C131" s="189"/>
      <c r="D131" s="189"/>
      <c r="E131" s="189"/>
      <c r="F131" s="189"/>
      <c r="G131" s="189"/>
      <c r="H131" s="189"/>
      <c r="I131" s="189"/>
      <c r="J131" s="189"/>
      <c r="K131" s="189"/>
    </row>
    <row r="132" spans="1:65" ht="18" customHeight="1">
      <c r="B132" s="178" t="s">
        <v>2679</v>
      </c>
      <c r="C132" s="178"/>
      <c r="D132" s="178"/>
      <c r="E132" s="178"/>
      <c r="F132" s="178"/>
      <c r="G132" s="178"/>
      <c r="H132" s="178"/>
      <c r="I132" s="178"/>
      <c r="J132" s="178"/>
      <c r="K132" s="178"/>
      <c r="L132" s="4"/>
      <c r="M132" s="193" t="s">
        <v>187</v>
      </c>
      <c r="N132" s="1521" t="str">
        <f>IF($M$133="","",VLOOKUP($M$133,担当者登録!$B$2:$J$51,2,FALSE))</f>
        <v/>
      </c>
      <c r="O132" s="1521"/>
      <c r="P132" s="1521"/>
      <c r="Q132" s="178" t="s">
        <v>210</v>
      </c>
      <c r="R132" s="4"/>
      <c r="S132" s="4"/>
      <c r="T132" s="4"/>
      <c r="U132" s="193" t="s">
        <v>187</v>
      </c>
      <c r="V132" s="1519" t="str">
        <f>IF($M$133="","",VLOOKUP($M$133,担当者登録!$B$2:$J$51,3,FALSE))</f>
        <v/>
      </c>
      <c r="W132" s="1519"/>
      <c r="X132" s="1519"/>
      <c r="Y132" s="1519"/>
      <c r="Z132" s="1519"/>
      <c r="AA132" s="1519"/>
      <c r="AB132" s="178" t="s">
        <v>209</v>
      </c>
      <c r="AC132" s="4"/>
      <c r="AD132" s="4"/>
      <c r="AE132" s="1522" t="str">
        <f>IF($M$133="","",VLOOKUP($M$133,担当者登録!$B$2:$J$51,4,FALSE))</f>
        <v/>
      </c>
      <c r="AF132" s="1523"/>
      <c r="AG132" s="1523"/>
      <c r="AH132" s="1523"/>
      <c r="AI132" s="1523"/>
      <c r="AJ132" s="1524"/>
      <c r="AK132" s="178" t="s">
        <v>111</v>
      </c>
      <c r="AL132" s="4"/>
      <c r="AN132" s="498" t="s">
        <v>2403</v>
      </c>
      <c r="AO132" s="499"/>
      <c r="AP132" s="499"/>
      <c r="AQ132" s="499"/>
      <c r="AR132" s="499"/>
      <c r="AS132" s="499"/>
      <c r="AT132" s="499"/>
      <c r="AU132" s="499"/>
      <c r="AV132" s="496"/>
    </row>
    <row r="133" spans="1:65" ht="18" customHeight="1">
      <c r="B133" s="178" t="s">
        <v>2675</v>
      </c>
      <c r="C133" s="178"/>
      <c r="D133" s="178"/>
      <c r="E133" s="178"/>
      <c r="F133" s="178"/>
      <c r="G133" s="178"/>
      <c r="H133" s="178"/>
      <c r="I133" s="178"/>
      <c r="J133" s="178"/>
      <c r="K133" s="178"/>
      <c r="L133" s="4"/>
      <c r="M133" s="1510"/>
      <c r="N133" s="1511"/>
      <c r="O133" s="1511"/>
      <c r="P133" s="1511"/>
      <c r="Q133" s="1511"/>
      <c r="R133" s="1511"/>
      <c r="S133" s="1511"/>
      <c r="T133" s="1512"/>
      <c r="U133" s="4"/>
      <c r="V133" s="4"/>
      <c r="AJ133" s="4"/>
      <c r="AK133" s="4"/>
      <c r="AO133" s="191"/>
      <c r="AP133" s="191"/>
      <c r="AQ133" s="191"/>
      <c r="AR133" s="191"/>
      <c r="AS133" s="4"/>
      <c r="AT133" s="1457"/>
      <c r="AU133" s="1458"/>
      <c r="AV133" s="1458"/>
      <c r="AW133" s="1458"/>
      <c r="AX133" s="1458"/>
      <c r="AY133" s="1458"/>
      <c r="AZ133" s="1458"/>
      <c r="BA133" s="1458"/>
      <c r="BB133" s="1458"/>
      <c r="BC133" s="1458"/>
      <c r="BD133" s="1458"/>
      <c r="BE133" s="1458"/>
      <c r="BF133" s="1458"/>
      <c r="BG133" s="1458"/>
      <c r="BH133" s="1458"/>
      <c r="BI133" s="1458"/>
      <c r="BJ133" s="1458"/>
      <c r="BK133" s="1458"/>
      <c r="BL133" s="1458"/>
      <c r="BM133" s="1458"/>
    </row>
    <row r="134" spans="1:65" ht="18" customHeight="1">
      <c r="B134" s="178" t="s">
        <v>2680</v>
      </c>
      <c r="C134" s="178"/>
      <c r="D134" s="178"/>
      <c r="E134" s="178"/>
      <c r="F134" s="178"/>
      <c r="G134" s="178"/>
      <c r="H134" s="178"/>
      <c r="I134" s="178"/>
      <c r="J134" s="178"/>
      <c r="K134" s="178"/>
      <c r="L134" s="4"/>
      <c r="M134" s="193" t="s">
        <v>187</v>
      </c>
      <c r="N134" s="1521" t="str">
        <f>IF($M$133="","",VLOOKUP($M$133,担当者登録!$B$2:$J$51,7,FALSE))</f>
        <v/>
      </c>
      <c r="O134" s="1521"/>
      <c r="P134" s="1521"/>
      <c r="Q134" s="178" t="s">
        <v>207</v>
      </c>
      <c r="R134" s="4"/>
      <c r="S134" s="4"/>
      <c r="T134" s="4"/>
      <c r="U134" s="4"/>
      <c r="V134" s="193" t="s">
        <v>187</v>
      </c>
      <c r="W134" s="1521" t="str">
        <f>IF($M$133="","",VLOOKUP($M$133,担当者登録!$B$2:$J$51,8,FALSE))</f>
        <v/>
      </c>
      <c r="X134" s="1521"/>
      <c r="Y134" s="1521"/>
      <c r="Z134" s="1521"/>
      <c r="AA134" s="178" t="s">
        <v>206</v>
      </c>
      <c r="AB134" s="4"/>
      <c r="AC134" s="4"/>
      <c r="AD134" s="4"/>
      <c r="AE134" s="1522" t="str">
        <f>IF($M$133="","",VLOOKUP($M$133,担当者登録!$B$2:$J$51,9,FALSE))</f>
        <v/>
      </c>
      <c r="AF134" s="1523"/>
      <c r="AG134" s="1523"/>
      <c r="AH134" s="1523"/>
      <c r="AI134" s="1523"/>
      <c r="AJ134" s="1524"/>
      <c r="AK134" s="178" t="s">
        <v>111</v>
      </c>
      <c r="AL134" s="4"/>
      <c r="AO134" s="178"/>
      <c r="AP134" s="4"/>
      <c r="AQ134" s="4"/>
      <c r="AR134" s="4"/>
      <c r="AT134" s="1457"/>
      <c r="AU134" s="1458"/>
      <c r="AV134" s="1458"/>
      <c r="AW134" s="1458"/>
      <c r="AX134" s="1458"/>
      <c r="AY134" s="1458"/>
      <c r="AZ134" s="1458"/>
      <c r="BA134" s="1458"/>
      <c r="BB134" s="1458"/>
      <c r="BC134" s="1458"/>
      <c r="BD134" s="1458"/>
      <c r="BE134" s="1458"/>
      <c r="BF134" s="1458"/>
      <c r="BG134" s="1458"/>
      <c r="BH134" s="1458"/>
      <c r="BI134" s="1458"/>
      <c r="BJ134" s="1458"/>
      <c r="BK134" s="1458"/>
      <c r="BL134" s="1458"/>
      <c r="BM134" s="1458"/>
    </row>
    <row r="135" spans="1:65" ht="18" customHeight="1">
      <c r="B135" s="178"/>
      <c r="C135" s="178"/>
      <c r="D135" s="178"/>
      <c r="E135" s="178"/>
      <c r="F135" s="178"/>
      <c r="G135" s="178"/>
      <c r="H135" s="178"/>
      <c r="I135" s="178"/>
      <c r="J135" s="178"/>
      <c r="K135" s="178"/>
      <c r="L135" s="4"/>
      <c r="M135" s="1533" t="str">
        <f>IF($M$133="","",VLOOKUP($M$133,担当者登録!$B$2:$J$51,6,FALSE))</f>
        <v/>
      </c>
      <c r="N135" s="1531"/>
      <c r="O135" s="1531"/>
      <c r="P135" s="1531"/>
      <c r="Q135" s="1531"/>
      <c r="R135" s="1531"/>
      <c r="S135" s="1531"/>
      <c r="T135" s="1531"/>
      <c r="U135" s="1531"/>
      <c r="V135" s="1531"/>
      <c r="W135" s="1531"/>
      <c r="X135" s="1531"/>
      <c r="Y135" s="1531"/>
      <c r="Z135" s="1531"/>
      <c r="AA135" s="1531"/>
      <c r="AB135" s="1531"/>
      <c r="AC135" s="1531"/>
      <c r="AD135" s="1531"/>
      <c r="AE135" s="1531"/>
      <c r="AF135" s="1531"/>
      <c r="AG135" s="1531"/>
      <c r="AH135" s="1531"/>
      <c r="AI135" s="1531"/>
      <c r="AJ135" s="1531"/>
      <c r="AK135" s="1531"/>
      <c r="AL135" s="1532"/>
      <c r="AO135" s="178"/>
      <c r="AP135" s="4"/>
      <c r="AQ135" s="4"/>
      <c r="AR135" s="4"/>
      <c r="AS135" s="4"/>
      <c r="AT135" s="1457"/>
      <c r="AU135" s="1457"/>
      <c r="AV135" s="1457"/>
      <c r="AW135" s="1457"/>
      <c r="AX135" s="1457"/>
      <c r="AY135" s="1457"/>
      <c r="AZ135" s="1457"/>
      <c r="BA135" s="1457"/>
    </row>
    <row r="136" spans="1:65" ht="18" customHeight="1">
      <c r="B136" s="178" t="s">
        <v>2681</v>
      </c>
      <c r="C136" s="178"/>
      <c r="D136" s="178"/>
      <c r="E136" s="178"/>
      <c r="F136" s="178"/>
      <c r="G136" s="178"/>
      <c r="H136" s="178"/>
      <c r="I136" s="178"/>
      <c r="J136" s="178"/>
      <c r="K136" s="178"/>
      <c r="L136" s="4"/>
      <c r="M136" s="1533" t="str">
        <f>IF($M$133="","",VLOOKUP($M$133,担当者登録!$B$2:$M$51,10,FALSE))</f>
        <v/>
      </c>
      <c r="N136" s="1531"/>
      <c r="O136" s="1531"/>
      <c r="P136" s="1531"/>
      <c r="Q136" s="1531"/>
      <c r="R136" s="1531"/>
      <c r="S136" s="1531"/>
      <c r="T136" s="1532"/>
      <c r="U136" s="4"/>
      <c r="V136" s="4"/>
      <c r="W136" s="4"/>
      <c r="X136" s="4"/>
      <c r="Y136" s="4"/>
      <c r="Z136" s="4"/>
      <c r="AA136" s="4"/>
      <c r="AB136" s="4"/>
      <c r="AC136" s="4"/>
      <c r="AD136" s="4"/>
      <c r="AE136" s="4"/>
      <c r="AF136" s="4"/>
      <c r="AG136" s="4"/>
      <c r="AH136" s="4"/>
      <c r="AI136" s="4"/>
      <c r="AJ136" s="4"/>
      <c r="AK136" s="4"/>
      <c r="AL136" s="4"/>
    </row>
    <row r="137" spans="1:65" ht="18" customHeight="1">
      <c r="B137" s="178" t="s">
        <v>2682</v>
      </c>
      <c r="C137" s="178"/>
      <c r="D137" s="178"/>
      <c r="E137" s="178"/>
      <c r="F137" s="178"/>
      <c r="G137" s="178"/>
      <c r="H137" s="178"/>
      <c r="I137" s="178"/>
      <c r="J137" s="178"/>
      <c r="K137" s="178"/>
      <c r="L137" s="4"/>
      <c r="M137" s="1530" t="str">
        <f>IF($M$133="","",VLOOKUP($M$133,担当者登録!$B$2:$M$51,11,FALSE))</f>
        <v/>
      </c>
      <c r="N137" s="1531"/>
      <c r="O137" s="1531"/>
      <c r="P137" s="1531"/>
      <c r="Q137" s="1531"/>
      <c r="R137" s="1531"/>
      <c r="S137" s="1531"/>
      <c r="T137" s="1531"/>
      <c r="U137" s="1531"/>
      <c r="V137" s="1531"/>
      <c r="W137" s="1531"/>
      <c r="X137" s="1531"/>
      <c r="Y137" s="1531"/>
      <c r="Z137" s="1531"/>
      <c r="AA137" s="1531"/>
      <c r="AB137" s="1531"/>
      <c r="AC137" s="1531"/>
      <c r="AD137" s="1531"/>
      <c r="AE137" s="1531"/>
      <c r="AF137" s="1531"/>
      <c r="AG137" s="1531"/>
      <c r="AH137" s="1531"/>
      <c r="AI137" s="1531"/>
      <c r="AJ137" s="1531"/>
      <c r="AK137" s="1531"/>
      <c r="AL137" s="1532"/>
    </row>
    <row r="138" spans="1:65" ht="18" customHeight="1">
      <c r="B138" s="178" t="s">
        <v>2683</v>
      </c>
      <c r="C138" s="178"/>
      <c r="D138" s="178"/>
      <c r="E138" s="178"/>
      <c r="F138" s="178"/>
      <c r="G138" s="178"/>
      <c r="H138" s="178"/>
      <c r="I138" s="178"/>
      <c r="J138" s="178"/>
      <c r="K138" s="178"/>
      <c r="L138" s="4"/>
      <c r="M138" s="1533" t="str">
        <f>IF($M$133="","",VLOOKUP($M$133,担当者登録!$B$2:$M$51,12,FALSE))</f>
        <v/>
      </c>
      <c r="N138" s="1531"/>
      <c r="O138" s="1531"/>
      <c r="P138" s="1531"/>
      <c r="Q138" s="1531"/>
      <c r="R138" s="1531"/>
      <c r="S138" s="1531"/>
      <c r="T138" s="1532"/>
      <c r="U138" s="4"/>
      <c r="AI138" s="4"/>
      <c r="AJ138" s="4"/>
      <c r="AK138" s="4"/>
      <c r="AL138" s="4"/>
    </row>
    <row r="139" spans="1:65" ht="18" customHeight="1">
      <c r="B139" s="178" t="s">
        <v>2690</v>
      </c>
      <c r="C139" s="178"/>
      <c r="D139" s="178"/>
      <c r="E139" s="178"/>
      <c r="F139" s="178"/>
      <c r="G139" s="178"/>
      <c r="H139" s="178"/>
      <c r="I139" s="178"/>
      <c r="J139" s="178"/>
      <c r="K139" s="178"/>
      <c r="L139" s="4"/>
      <c r="M139" s="1520"/>
      <c r="N139" s="1525"/>
      <c r="O139" s="1525"/>
      <c r="P139" s="1525"/>
      <c r="Q139" s="1525"/>
      <c r="R139" s="1525"/>
      <c r="S139" s="1525"/>
      <c r="T139" s="1525"/>
      <c r="U139" s="1525"/>
      <c r="V139" s="1525"/>
      <c r="W139" s="1525"/>
      <c r="X139" s="1525"/>
      <c r="Y139" s="1525"/>
      <c r="Z139" s="1525"/>
      <c r="AA139" s="1525"/>
      <c r="AB139" s="1525"/>
      <c r="AC139" s="1525"/>
      <c r="AD139" s="1525"/>
      <c r="AE139" s="1525"/>
      <c r="AF139" s="1525"/>
      <c r="AG139" s="1525"/>
      <c r="AH139" s="1525"/>
      <c r="AI139" s="1525"/>
      <c r="AJ139" s="1525"/>
      <c r="AK139" s="1525"/>
      <c r="AL139" s="1526"/>
    </row>
    <row r="140" spans="1:65" ht="9" customHeight="1">
      <c r="B140" s="211"/>
      <c r="C140" s="211"/>
      <c r="D140" s="211"/>
      <c r="E140" s="211"/>
      <c r="F140" s="211"/>
      <c r="G140" s="211"/>
      <c r="H140" s="211"/>
      <c r="I140" s="211"/>
      <c r="J140" s="211"/>
      <c r="K140" s="211"/>
      <c r="L140" s="4"/>
      <c r="M140" s="203"/>
      <c r="N140" s="203"/>
      <c r="O140" s="203"/>
      <c r="P140" s="203"/>
      <c r="Q140" s="203"/>
      <c r="R140" s="203"/>
      <c r="S140" s="203"/>
      <c r="T140" s="203"/>
      <c r="U140" s="203"/>
      <c r="V140" s="203"/>
      <c r="W140" s="203"/>
      <c r="X140" s="203"/>
      <c r="Y140" s="203"/>
      <c r="Z140" s="203"/>
      <c r="AA140" s="203"/>
      <c r="AB140" s="203"/>
      <c r="AC140" s="203"/>
      <c r="AD140" s="203"/>
      <c r="AE140" s="203"/>
      <c r="AF140" s="203"/>
      <c r="AG140" s="203"/>
      <c r="AH140" s="203"/>
      <c r="AI140" s="203"/>
      <c r="AJ140" s="203"/>
      <c r="AK140" s="203"/>
      <c r="AL140" s="203"/>
    </row>
    <row r="141" spans="1:65" s="4" customFormat="1" ht="18" customHeight="1">
      <c r="A141" s="188"/>
      <c r="B141" s="189" t="s">
        <v>211</v>
      </c>
      <c r="C141" s="189"/>
      <c r="D141" s="189"/>
      <c r="E141" s="189"/>
      <c r="F141" s="189"/>
      <c r="G141" s="189"/>
      <c r="H141" s="189"/>
      <c r="I141" s="189"/>
      <c r="J141" s="189"/>
      <c r="K141" s="189"/>
    </row>
    <row r="142" spans="1:65" ht="18" customHeight="1">
      <c r="B142" s="178" t="s">
        <v>2679</v>
      </c>
      <c r="C142" s="178"/>
      <c r="D142" s="178"/>
      <c r="E142" s="178"/>
      <c r="F142" s="178"/>
      <c r="G142" s="178"/>
      <c r="H142" s="178"/>
      <c r="I142" s="178"/>
      <c r="J142" s="178"/>
      <c r="K142" s="178"/>
      <c r="L142" s="4"/>
      <c r="M142" s="193" t="s">
        <v>187</v>
      </c>
      <c r="N142" s="1521" t="str">
        <f>IF($M$143="","",VLOOKUP($M$143,担当者登録!$B$2:$J$51,2,FALSE))</f>
        <v/>
      </c>
      <c r="O142" s="1521"/>
      <c r="P142" s="1521"/>
      <c r="Q142" s="178" t="s">
        <v>210</v>
      </c>
      <c r="R142" s="4"/>
      <c r="S142" s="4"/>
      <c r="T142" s="4"/>
      <c r="U142" s="193" t="s">
        <v>187</v>
      </c>
      <c r="V142" s="1519" t="str">
        <f>IF($M$143="","",VLOOKUP($M$143,担当者登録!$B$2:$J$51,3,FALSE))</f>
        <v/>
      </c>
      <c r="W142" s="1519"/>
      <c r="X142" s="1519"/>
      <c r="Y142" s="1519"/>
      <c r="Z142" s="1519"/>
      <c r="AA142" s="1519"/>
      <c r="AB142" s="178" t="s">
        <v>209</v>
      </c>
      <c r="AC142" s="4"/>
      <c r="AD142" s="4"/>
      <c r="AE142" s="1522" t="str">
        <f>IF($M$143="","",VLOOKUP($M$143,担当者登録!$B$2:$J$51,4,FALSE))</f>
        <v/>
      </c>
      <c r="AF142" s="1523"/>
      <c r="AG142" s="1523"/>
      <c r="AH142" s="1523"/>
      <c r="AI142" s="1523"/>
      <c r="AJ142" s="1524"/>
      <c r="AK142" s="178" t="s">
        <v>111</v>
      </c>
      <c r="AL142" s="4"/>
    </row>
    <row r="143" spans="1:65" ht="18" customHeight="1">
      <c r="B143" s="178" t="s">
        <v>2675</v>
      </c>
      <c r="C143" s="178"/>
      <c r="D143" s="178"/>
      <c r="E143" s="178"/>
      <c r="F143" s="178"/>
      <c r="G143" s="178"/>
      <c r="H143" s="178"/>
      <c r="I143" s="178"/>
      <c r="J143" s="178"/>
      <c r="K143" s="178"/>
      <c r="L143" s="4"/>
      <c r="M143" s="1510"/>
      <c r="N143" s="1511"/>
      <c r="O143" s="1511"/>
      <c r="P143" s="1511"/>
      <c r="Q143" s="1511"/>
      <c r="R143" s="1511"/>
      <c r="S143" s="1511"/>
      <c r="T143" s="1512"/>
      <c r="U143" s="4"/>
      <c r="V143" s="4"/>
      <c r="AJ143" s="4"/>
      <c r="AK143" s="4"/>
    </row>
    <row r="144" spans="1:65" ht="18" customHeight="1">
      <c r="B144" s="178" t="s">
        <v>2680</v>
      </c>
      <c r="C144" s="178"/>
      <c r="D144" s="178"/>
      <c r="E144" s="178"/>
      <c r="F144" s="178"/>
      <c r="G144" s="178"/>
      <c r="H144" s="178"/>
      <c r="I144" s="178"/>
      <c r="J144" s="178"/>
      <c r="K144" s="178"/>
      <c r="L144" s="4"/>
      <c r="M144" s="193" t="s">
        <v>187</v>
      </c>
      <c r="N144" s="1521" t="str">
        <f>IF($M$143="","",VLOOKUP($M$143,担当者登録!$B$2:$J$51,7,FALSE))</f>
        <v/>
      </c>
      <c r="O144" s="1521"/>
      <c r="P144" s="1521"/>
      <c r="Q144" s="178" t="s">
        <v>207</v>
      </c>
      <c r="R144" s="4"/>
      <c r="S144" s="4"/>
      <c r="T144" s="4"/>
      <c r="U144" s="4"/>
      <c r="V144" s="193" t="s">
        <v>187</v>
      </c>
      <c r="W144" s="1521" t="str">
        <f>IF($M$143="","",VLOOKUP($M$143,担当者登録!$B$2:$J$51,8,FALSE))</f>
        <v/>
      </c>
      <c r="X144" s="1521"/>
      <c r="Y144" s="1521"/>
      <c r="Z144" s="1521"/>
      <c r="AA144" s="178" t="s">
        <v>206</v>
      </c>
      <c r="AB144" s="4"/>
      <c r="AC144" s="4"/>
      <c r="AD144" s="4"/>
      <c r="AE144" s="1522" t="str">
        <f>IF($M$143="","",VLOOKUP($M$143,担当者登録!$B$2:$J$51,9,FALSE))</f>
        <v/>
      </c>
      <c r="AF144" s="1523"/>
      <c r="AG144" s="1523"/>
      <c r="AH144" s="1523"/>
      <c r="AI144" s="1523"/>
      <c r="AJ144" s="1524"/>
      <c r="AK144" s="178" t="s">
        <v>111</v>
      </c>
      <c r="AL144" s="4"/>
    </row>
    <row r="145" spans="2:38" ht="18" customHeight="1">
      <c r="B145" s="178"/>
      <c r="C145" s="178"/>
      <c r="D145" s="178"/>
      <c r="E145" s="178"/>
      <c r="F145" s="178"/>
      <c r="G145" s="178"/>
      <c r="H145" s="178"/>
      <c r="I145" s="178"/>
      <c r="J145" s="178"/>
      <c r="K145" s="178"/>
      <c r="L145" s="4"/>
      <c r="M145" s="1533" t="str">
        <f>IF($M$143="","",VLOOKUP($M$143,担当者登録!$B$2:$J$51,6,FALSE))</f>
        <v/>
      </c>
      <c r="N145" s="1531"/>
      <c r="O145" s="1531"/>
      <c r="P145" s="1531"/>
      <c r="Q145" s="1531"/>
      <c r="R145" s="1531"/>
      <c r="S145" s="1531"/>
      <c r="T145" s="1531"/>
      <c r="U145" s="1531"/>
      <c r="V145" s="1531"/>
      <c r="W145" s="1531"/>
      <c r="X145" s="1531"/>
      <c r="Y145" s="1531"/>
      <c r="Z145" s="1531"/>
      <c r="AA145" s="1531"/>
      <c r="AB145" s="1531"/>
      <c r="AC145" s="1531"/>
      <c r="AD145" s="1531"/>
      <c r="AE145" s="1531"/>
      <c r="AF145" s="1531"/>
      <c r="AG145" s="1531"/>
      <c r="AH145" s="1531"/>
      <c r="AI145" s="1531"/>
      <c r="AJ145" s="1531"/>
      <c r="AK145" s="1531"/>
      <c r="AL145" s="1532"/>
    </row>
    <row r="146" spans="2:38" ht="18" customHeight="1">
      <c r="B146" s="178" t="s">
        <v>2681</v>
      </c>
      <c r="C146" s="178"/>
      <c r="D146" s="178"/>
      <c r="E146" s="178"/>
      <c r="F146" s="178"/>
      <c r="G146" s="178"/>
      <c r="H146" s="178"/>
      <c r="I146" s="178"/>
      <c r="J146" s="178"/>
      <c r="K146" s="178"/>
      <c r="L146" s="4"/>
      <c r="M146" s="1533" t="str">
        <f>IF($M$143="","",VLOOKUP($M$143,担当者登録!$B$2:$M$51,10,FALSE))</f>
        <v/>
      </c>
      <c r="N146" s="1531"/>
      <c r="O146" s="1531"/>
      <c r="P146" s="1531"/>
      <c r="Q146" s="1531"/>
      <c r="R146" s="1531"/>
      <c r="S146" s="1531"/>
      <c r="T146" s="1532"/>
      <c r="U146" s="4"/>
      <c r="V146" s="4"/>
      <c r="W146" s="4"/>
      <c r="X146" s="4"/>
      <c r="Y146" s="4"/>
      <c r="Z146" s="4"/>
      <c r="AA146" s="4"/>
      <c r="AB146" s="4"/>
      <c r="AC146" s="4"/>
      <c r="AD146" s="4"/>
      <c r="AE146" s="4"/>
      <c r="AF146" s="4"/>
      <c r="AG146" s="4"/>
      <c r="AH146" s="4"/>
      <c r="AI146" s="4"/>
      <c r="AJ146" s="4"/>
      <c r="AK146" s="4"/>
      <c r="AL146" s="4"/>
    </row>
    <row r="147" spans="2:38" ht="18" customHeight="1">
      <c r="B147" s="178" t="s">
        <v>2682</v>
      </c>
      <c r="C147" s="178"/>
      <c r="D147" s="178"/>
      <c r="E147" s="178"/>
      <c r="F147" s="178"/>
      <c r="G147" s="178"/>
      <c r="H147" s="178"/>
      <c r="I147" s="178"/>
      <c r="J147" s="178"/>
      <c r="K147" s="178"/>
      <c r="L147" s="4"/>
      <c r="M147" s="1530" t="str">
        <f>IF($M$143="","",VLOOKUP($M$143,担当者登録!$B$2:$M$51,11,FALSE))</f>
        <v/>
      </c>
      <c r="N147" s="1531"/>
      <c r="O147" s="1531"/>
      <c r="P147" s="1531"/>
      <c r="Q147" s="1531"/>
      <c r="R147" s="1531"/>
      <c r="S147" s="1531"/>
      <c r="T147" s="1531"/>
      <c r="U147" s="1531"/>
      <c r="V147" s="1531"/>
      <c r="W147" s="1531"/>
      <c r="X147" s="1531"/>
      <c r="Y147" s="1531"/>
      <c r="Z147" s="1531"/>
      <c r="AA147" s="1531"/>
      <c r="AB147" s="1531"/>
      <c r="AC147" s="1531"/>
      <c r="AD147" s="1531"/>
      <c r="AE147" s="1531"/>
      <c r="AF147" s="1531"/>
      <c r="AG147" s="1531"/>
      <c r="AH147" s="1531"/>
      <c r="AI147" s="1531"/>
      <c r="AJ147" s="1531"/>
      <c r="AK147" s="1531"/>
      <c r="AL147" s="1532"/>
    </row>
    <row r="148" spans="2:38" ht="18" customHeight="1">
      <c r="B148" s="178" t="s">
        <v>2683</v>
      </c>
      <c r="C148" s="178"/>
      <c r="D148" s="178"/>
      <c r="E148" s="178"/>
      <c r="F148" s="178"/>
      <c r="G148" s="178"/>
      <c r="H148" s="178"/>
      <c r="I148" s="178"/>
      <c r="J148" s="178"/>
      <c r="K148" s="178"/>
      <c r="L148" s="4"/>
      <c r="M148" s="1533" t="str">
        <f>IF($M$143="","",VLOOKUP($M$143,担当者登録!$B$2:$M$51,12,FALSE))</f>
        <v/>
      </c>
      <c r="N148" s="1531"/>
      <c r="O148" s="1531"/>
      <c r="P148" s="1531"/>
      <c r="Q148" s="1531"/>
      <c r="R148" s="1531"/>
      <c r="S148" s="1531"/>
      <c r="T148" s="1532"/>
      <c r="U148" s="4"/>
      <c r="AI148" s="4"/>
      <c r="AJ148" s="4"/>
      <c r="AK148" s="4"/>
      <c r="AL148" s="4"/>
    </row>
    <row r="149" spans="2:38" ht="18" customHeight="1">
      <c r="B149" s="178" t="s">
        <v>2690</v>
      </c>
      <c r="C149" s="178"/>
      <c r="D149" s="178"/>
      <c r="E149" s="178"/>
      <c r="F149" s="178"/>
      <c r="G149" s="178"/>
      <c r="H149" s="178"/>
      <c r="I149" s="178"/>
      <c r="J149" s="178"/>
      <c r="K149" s="178"/>
      <c r="L149" s="4"/>
      <c r="M149" s="1520"/>
      <c r="N149" s="1525"/>
      <c r="O149" s="1525"/>
      <c r="P149" s="1525"/>
      <c r="Q149" s="1525"/>
      <c r="R149" s="1525"/>
      <c r="S149" s="1525"/>
      <c r="T149" s="1525"/>
      <c r="U149" s="1525"/>
      <c r="V149" s="1525"/>
      <c r="W149" s="1525"/>
      <c r="X149" s="1525"/>
      <c r="Y149" s="1525"/>
      <c r="Z149" s="1525"/>
      <c r="AA149" s="1525"/>
      <c r="AB149" s="1525"/>
      <c r="AC149" s="1525"/>
      <c r="AD149" s="1525"/>
      <c r="AE149" s="1525"/>
      <c r="AF149" s="1525"/>
      <c r="AG149" s="1525"/>
      <c r="AH149" s="1525"/>
      <c r="AI149" s="1525"/>
      <c r="AJ149" s="1525"/>
      <c r="AK149" s="1525"/>
      <c r="AL149" s="1526"/>
    </row>
    <row r="150" spans="2:38" ht="15" customHeight="1">
      <c r="B150" s="211"/>
      <c r="C150" s="211"/>
      <c r="D150" s="211"/>
      <c r="E150" s="211"/>
      <c r="F150" s="211"/>
      <c r="G150" s="211"/>
      <c r="H150" s="211"/>
      <c r="I150" s="211"/>
      <c r="J150" s="211"/>
      <c r="K150" s="211"/>
      <c r="L150" s="4"/>
      <c r="M150" s="203"/>
      <c r="N150" s="203"/>
      <c r="O150" s="203"/>
      <c r="P150" s="203"/>
      <c r="Q150" s="203"/>
      <c r="R150" s="203"/>
      <c r="S150" s="203"/>
      <c r="T150" s="203"/>
      <c r="U150" s="203"/>
      <c r="V150" s="203"/>
      <c r="W150" s="203"/>
      <c r="X150" s="203"/>
      <c r="Y150" s="203"/>
      <c r="Z150" s="203"/>
      <c r="AA150" s="203"/>
      <c r="AB150" s="203"/>
      <c r="AC150" s="203"/>
      <c r="AD150" s="203"/>
      <c r="AE150" s="203"/>
      <c r="AF150" s="203"/>
      <c r="AG150" s="203"/>
      <c r="AH150" s="203"/>
      <c r="AI150" s="203"/>
      <c r="AJ150" s="203"/>
      <c r="AK150" s="203"/>
      <c r="AL150" s="203"/>
    </row>
    <row r="151" spans="2:38" ht="18" customHeight="1">
      <c r="B151" s="178" t="s">
        <v>2679</v>
      </c>
      <c r="C151" s="178"/>
      <c r="D151" s="178"/>
      <c r="E151" s="178"/>
      <c r="F151" s="178"/>
      <c r="G151" s="178"/>
      <c r="H151" s="178"/>
      <c r="I151" s="178"/>
      <c r="J151" s="178"/>
      <c r="K151" s="178"/>
      <c r="L151" s="4"/>
      <c r="M151" s="193" t="s">
        <v>187</v>
      </c>
      <c r="N151" s="1521" t="str">
        <f>IF($M$152="","",VLOOKUP($M$152,担当者登録!$B$2:$J$51,2,FALSE))</f>
        <v/>
      </c>
      <c r="O151" s="1521"/>
      <c r="P151" s="1521"/>
      <c r="Q151" s="178" t="s">
        <v>210</v>
      </c>
      <c r="R151" s="4"/>
      <c r="S151" s="4"/>
      <c r="T151" s="4"/>
      <c r="U151" s="193" t="s">
        <v>187</v>
      </c>
      <c r="V151" s="1519" t="str">
        <f>IF($M$152="","",VLOOKUP($M$152,担当者登録!$B$2:$J$51,3,FALSE))</f>
        <v/>
      </c>
      <c r="W151" s="1519"/>
      <c r="X151" s="1519"/>
      <c r="Y151" s="1519"/>
      <c r="Z151" s="1519"/>
      <c r="AA151" s="1519"/>
      <c r="AB151" s="178" t="s">
        <v>209</v>
      </c>
      <c r="AC151" s="4"/>
      <c r="AD151" s="4"/>
      <c r="AE151" s="1522" t="str">
        <f>IF($M$152="","",VLOOKUP($M$152,担当者登録!$B$2:$J$51,4,FALSE))</f>
        <v/>
      </c>
      <c r="AF151" s="1523"/>
      <c r="AG151" s="1523"/>
      <c r="AH151" s="1523"/>
      <c r="AI151" s="1523"/>
      <c r="AJ151" s="1524"/>
      <c r="AK151" s="178" t="s">
        <v>111</v>
      </c>
      <c r="AL151" s="4"/>
    </row>
    <row r="152" spans="2:38" ht="18" customHeight="1">
      <c r="B152" s="178" t="s">
        <v>2675</v>
      </c>
      <c r="C152" s="178"/>
      <c r="D152" s="178"/>
      <c r="E152" s="178"/>
      <c r="F152" s="178"/>
      <c r="G152" s="178"/>
      <c r="H152" s="178"/>
      <c r="I152" s="178"/>
      <c r="J152" s="178"/>
      <c r="K152" s="178"/>
      <c r="L152" s="4"/>
      <c r="M152" s="1510"/>
      <c r="N152" s="1511"/>
      <c r="O152" s="1511"/>
      <c r="P152" s="1511"/>
      <c r="Q152" s="1511"/>
      <c r="R152" s="1511"/>
      <c r="S152" s="1511"/>
      <c r="T152" s="1512"/>
      <c r="U152" s="4"/>
      <c r="V152" s="4"/>
      <c r="AJ152" s="4"/>
      <c r="AK152" s="4"/>
    </row>
    <row r="153" spans="2:38" ht="18" customHeight="1">
      <c r="B153" s="178" t="s">
        <v>2680</v>
      </c>
      <c r="C153" s="178"/>
      <c r="D153" s="178"/>
      <c r="E153" s="178"/>
      <c r="F153" s="178"/>
      <c r="G153" s="178"/>
      <c r="H153" s="178"/>
      <c r="I153" s="178"/>
      <c r="J153" s="178"/>
      <c r="K153" s="178"/>
      <c r="L153" s="4"/>
      <c r="M153" s="193" t="s">
        <v>187</v>
      </c>
      <c r="N153" s="1521" t="str">
        <f>IF($M$152="","",VLOOKUP($M$152,担当者登録!$B$2:$J$51,7,FALSE))</f>
        <v/>
      </c>
      <c r="O153" s="1521"/>
      <c r="P153" s="1521"/>
      <c r="Q153" s="178" t="s">
        <v>207</v>
      </c>
      <c r="R153" s="4"/>
      <c r="S153" s="4"/>
      <c r="T153" s="4"/>
      <c r="U153" s="4"/>
      <c r="V153" s="193" t="s">
        <v>187</v>
      </c>
      <c r="W153" s="1521" t="str">
        <f>IF($M$152="","",VLOOKUP($M$152,担当者登録!$B$2:$J$51,8,FALSE))</f>
        <v/>
      </c>
      <c r="X153" s="1521"/>
      <c r="Y153" s="1521"/>
      <c r="Z153" s="1521"/>
      <c r="AA153" s="178" t="s">
        <v>206</v>
      </c>
      <c r="AB153" s="4"/>
      <c r="AC153" s="4"/>
      <c r="AD153" s="4"/>
      <c r="AE153" s="1522" t="str">
        <f>IF($M$152="","",VLOOKUP($M$152,担当者登録!$B$2:$J$51,9,FALSE))</f>
        <v/>
      </c>
      <c r="AF153" s="1523"/>
      <c r="AG153" s="1523"/>
      <c r="AH153" s="1523"/>
      <c r="AI153" s="1523"/>
      <c r="AJ153" s="1524"/>
      <c r="AK153" s="178" t="s">
        <v>111</v>
      </c>
      <c r="AL153" s="4"/>
    </row>
    <row r="154" spans="2:38" ht="18" customHeight="1">
      <c r="B154" s="178"/>
      <c r="C154" s="178"/>
      <c r="D154" s="178"/>
      <c r="E154" s="178"/>
      <c r="F154" s="178"/>
      <c r="G154" s="178"/>
      <c r="H154" s="178"/>
      <c r="I154" s="178"/>
      <c r="J154" s="178"/>
      <c r="K154" s="178"/>
      <c r="L154" s="4"/>
      <c r="M154" s="1533" t="str">
        <f>IF($M$152="","",VLOOKUP($M$152,担当者登録!$B$2:$J$51,6,FALSE))</f>
        <v/>
      </c>
      <c r="N154" s="1531"/>
      <c r="O154" s="1531"/>
      <c r="P154" s="1531"/>
      <c r="Q154" s="1531"/>
      <c r="R154" s="1531"/>
      <c r="S154" s="1531"/>
      <c r="T154" s="1531"/>
      <c r="U154" s="1531"/>
      <c r="V154" s="1531"/>
      <c r="W154" s="1531"/>
      <c r="X154" s="1531"/>
      <c r="Y154" s="1531"/>
      <c r="Z154" s="1531"/>
      <c r="AA154" s="1531"/>
      <c r="AB154" s="1531"/>
      <c r="AC154" s="1531"/>
      <c r="AD154" s="1531"/>
      <c r="AE154" s="1531"/>
      <c r="AF154" s="1531"/>
      <c r="AG154" s="1531"/>
      <c r="AH154" s="1531"/>
      <c r="AI154" s="1531"/>
      <c r="AJ154" s="1531"/>
      <c r="AK154" s="1531"/>
      <c r="AL154" s="1532"/>
    </row>
    <row r="155" spans="2:38" ht="18" customHeight="1">
      <c r="B155" s="178" t="s">
        <v>2681</v>
      </c>
      <c r="C155" s="178"/>
      <c r="D155" s="178"/>
      <c r="E155" s="178"/>
      <c r="F155" s="178"/>
      <c r="G155" s="178"/>
      <c r="H155" s="178"/>
      <c r="I155" s="178"/>
      <c r="J155" s="178"/>
      <c r="K155" s="178"/>
      <c r="L155" s="4"/>
      <c r="M155" s="1533" t="str">
        <f>IF($M$152="","",VLOOKUP($M$152,担当者登録!$B$2:$M$51,10,FALSE))</f>
        <v/>
      </c>
      <c r="N155" s="1531"/>
      <c r="O155" s="1531"/>
      <c r="P155" s="1531"/>
      <c r="Q155" s="1531"/>
      <c r="R155" s="1531"/>
      <c r="S155" s="1531"/>
      <c r="T155" s="1532"/>
      <c r="U155" s="4"/>
      <c r="V155" s="4"/>
      <c r="W155" s="4"/>
      <c r="X155" s="4"/>
      <c r="Y155" s="4"/>
      <c r="Z155" s="4"/>
      <c r="AA155" s="4"/>
      <c r="AB155" s="4"/>
      <c r="AC155" s="4"/>
      <c r="AD155" s="4"/>
      <c r="AE155" s="4"/>
      <c r="AF155" s="4"/>
      <c r="AG155" s="4"/>
      <c r="AH155" s="4"/>
      <c r="AI155" s="4"/>
      <c r="AJ155" s="4"/>
      <c r="AK155" s="4"/>
      <c r="AL155" s="4"/>
    </row>
    <row r="156" spans="2:38" ht="18" customHeight="1">
      <c r="B156" s="178" t="s">
        <v>2682</v>
      </c>
      <c r="C156" s="178"/>
      <c r="D156" s="178"/>
      <c r="E156" s="178"/>
      <c r="F156" s="178"/>
      <c r="G156" s="178"/>
      <c r="H156" s="178"/>
      <c r="I156" s="178"/>
      <c r="J156" s="178"/>
      <c r="K156" s="178"/>
      <c r="L156" s="4"/>
      <c r="M156" s="1530" t="str">
        <f>IF($M$152="","",VLOOKUP($M$152,担当者登録!$B$2:$M$51,11,FALSE))</f>
        <v/>
      </c>
      <c r="N156" s="1531"/>
      <c r="O156" s="1531"/>
      <c r="P156" s="1531"/>
      <c r="Q156" s="1531"/>
      <c r="R156" s="1531"/>
      <c r="S156" s="1531"/>
      <c r="T156" s="1531"/>
      <c r="U156" s="1531"/>
      <c r="V156" s="1531"/>
      <c r="W156" s="1531"/>
      <c r="X156" s="1531"/>
      <c r="Y156" s="1531"/>
      <c r="Z156" s="1531"/>
      <c r="AA156" s="1531"/>
      <c r="AB156" s="1531"/>
      <c r="AC156" s="1531"/>
      <c r="AD156" s="1531"/>
      <c r="AE156" s="1531"/>
      <c r="AF156" s="1531"/>
      <c r="AG156" s="1531"/>
      <c r="AH156" s="1531"/>
      <c r="AI156" s="1531"/>
      <c r="AJ156" s="1531"/>
      <c r="AK156" s="1531"/>
      <c r="AL156" s="1532"/>
    </row>
    <row r="157" spans="2:38" ht="18" customHeight="1">
      <c r="B157" s="178" t="s">
        <v>2683</v>
      </c>
      <c r="C157" s="178"/>
      <c r="D157" s="178"/>
      <c r="E157" s="178"/>
      <c r="F157" s="178"/>
      <c r="G157" s="178"/>
      <c r="H157" s="178"/>
      <c r="I157" s="178"/>
      <c r="J157" s="178"/>
      <c r="K157" s="178"/>
      <c r="L157" s="4"/>
      <c r="M157" s="1533" t="str">
        <f>IF($M$152="","",VLOOKUP($M$152,担当者登録!$B$2:$M$51,12,FALSE))</f>
        <v/>
      </c>
      <c r="N157" s="1531"/>
      <c r="O157" s="1531"/>
      <c r="P157" s="1531"/>
      <c r="Q157" s="1531"/>
      <c r="R157" s="1531"/>
      <c r="S157" s="1531"/>
      <c r="T157" s="1532"/>
      <c r="U157" s="4"/>
      <c r="AI157" s="4"/>
      <c r="AJ157" s="4"/>
      <c r="AK157" s="4"/>
      <c r="AL157" s="4"/>
    </row>
    <row r="158" spans="2:38" ht="18" customHeight="1">
      <c r="B158" s="178" t="s">
        <v>2690</v>
      </c>
      <c r="C158" s="178"/>
      <c r="D158" s="178"/>
      <c r="E158" s="178"/>
      <c r="F158" s="178"/>
      <c r="G158" s="178"/>
      <c r="H158" s="178"/>
      <c r="I158" s="178"/>
      <c r="J158" s="178"/>
      <c r="K158" s="178"/>
      <c r="L158" s="4"/>
      <c r="M158" s="1520"/>
      <c r="N158" s="1525"/>
      <c r="O158" s="1525"/>
      <c r="P158" s="1525"/>
      <c r="Q158" s="1525"/>
      <c r="R158" s="1525"/>
      <c r="S158" s="1525"/>
      <c r="T158" s="1525"/>
      <c r="U158" s="1525"/>
      <c r="V158" s="1525"/>
      <c r="W158" s="1525"/>
      <c r="X158" s="1525"/>
      <c r="Y158" s="1525"/>
      <c r="Z158" s="1525"/>
      <c r="AA158" s="1525"/>
      <c r="AB158" s="1525"/>
      <c r="AC158" s="1525"/>
      <c r="AD158" s="1525"/>
      <c r="AE158" s="1525"/>
      <c r="AF158" s="1525"/>
      <c r="AG158" s="1525"/>
      <c r="AH158" s="1525"/>
      <c r="AI158" s="1525"/>
      <c r="AJ158" s="1525"/>
      <c r="AK158" s="1525"/>
      <c r="AL158" s="1526"/>
    </row>
    <row r="159" spans="2:38" ht="15" customHeight="1">
      <c r="B159" s="211"/>
      <c r="C159" s="211"/>
      <c r="D159" s="211"/>
      <c r="E159" s="211"/>
      <c r="F159" s="211"/>
      <c r="G159" s="211"/>
      <c r="H159" s="211"/>
      <c r="I159" s="211"/>
      <c r="J159" s="211"/>
      <c r="K159" s="211"/>
      <c r="L159" s="4"/>
      <c r="M159" s="203"/>
      <c r="N159" s="203"/>
      <c r="O159" s="203"/>
      <c r="P159" s="203"/>
      <c r="Q159" s="203"/>
      <c r="R159" s="203"/>
      <c r="S159" s="203"/>
      <c r="T159" s="203"/>
      <c r="U159" s="203"/>
      <c r="V159" s="203"/>
      <c r="W159" s="203"/>
      <c r="X159" s="203"/>
      <c r="Y159" s="203"/>
      <c r="Z159" s="203"/>
      <c r="AA159" s="203"/>
      <c r="AB159" s="203"/>
      <c r="AC159" s="203"/>
      <c r="AD159" s="203"/>
      <c r="AE159" s="203"/>
      <c r="AF159" s="203"/>
      <c r="AG159" s="203"/>
      <c r="AH159" s="203"/>
      <c r="AI159" s="203"/>
      <c r="AJ159" s="203"/>
      <c r="AK159" s="203"/>
      <c r="AL159" s="203"/>
    </row>
    <row r="160" spans="2:38" ht="18" customHeight="1">
      <c r="B160" s="178" t="s">
        <v>2679</v>
      </c>
      <c r="C160" s="178"/>
      <c r="D160" s="178"/>
      <c r="E160" s="178"/>
      <c r="F160" s="178"/>
      <c r="G160" s="178"/>
      <c r="H160" s="178"/>
      <c r="I160" s="178"/>
      <c r="J160" s="178"/>
      <c r="K160" s="178"/>
      <c r="L160" s="4"/>
      <c r="M160" s="193" t="s">
        <v>187</v>
      </c>
      <c r="N160" s="1521" t="str">
        <f>IF($M$161="","",VLOOKUP($M$161,担当者登録!$B$2:$J$51,2,FALSE))</f>
        <v/>
      </c>
      <c r="O160" s="1521"/>
      <c r="P160" s="1521"/>
      <c r="Q160" s="178" t="s">
        <v>210</v>
      </c>
      <c r="R160" s="4"/>
      <c r="S160" s="4"/>
      <c r="T160" s="4"/>
      <c r="U160" s="193" t="s">
        <v>187</v>
      </c>
      <c r="V160" s="1519" t="str">
        <f>IF($M$161="","",VLOOKUP($M$161,担当者登録!$B$2:$J$51,3,FALSE))</f>
        <v/>
      </c>
      <c r="W160" s="1519"/>
      <c r="X160" s="1519"/>
      <c r="Y160" s="1519"/>
      <c r="Z160" s="1519"/>
      <c r="AA160" s="1519"/>
      <c r="AB160" s="178" t="s">
        <v>209</v>
      </c>
      <c r="AC160" s="4"/>
      <c r="AD160" s="4"/>
      <c r="AE160" s="1522" t="str">
        <f>IF($M$161="","",VLOOKUP($M$161,担当者登録!$B$2:$J$51,4,FALSE))</f>
        <v/>
      </c>
      <c r="AF160" s="1523"/>
      <c r="AG160" s="1523"/>
      <c r="AH160" s="1523"/>
      <c r="AI160" s="1523"/>
      <c r="AJ160" s="1524"/>
      <c r="AK160" s="178" t="s">
        <v>111</v>
      </c>
      <c r="AL160" s="4"/>
    </row>
    <row r="161" spans="1:51" ht="18" customHeight="1">
      <c r="B161" s="178" t="s">
        <v>2675</v>
      </c>
      <c r="C161" s="178"/>
      <c r="D161" s="178"/>
      <c r="E161" s="178"/>
      <c r="F161" s="178"/>
      <c r="G161" s="178"/>
      <c r="H161" s="178"/>
      <c r="I161" s="178"/>
      <c r="J161" s="178"/>
      <c r="K161" s="178"/>
      <c r="L161" s="4"/>
      <c r="M161" s="1510"/>
      <c r="N161" s="1511"/>
      <c r="O161" s="1511"/>
      <c r="P161" s="1511"/>
      <c r="Q161" s="1511"/>
      <c r="R161" s="1511"/>
      <c r="S161" s="1511"/>
      <c r="T161" s="1512"/>
      <c r="U161" s="4"/>
      <c r="V161" s="4"/>
      <c r="AJ161" s="4"/>
      <c r="AK161" s="4"/>
    </row>
    <row r="162" spans="1:51" ht="18" customHeight="1">
      <c r="B162" s="178" t="s">
        <v>2680</v>
      </c>
      <c r="C162" s="178"/>
      <c r="D162" s="178"/>
      <c r="E162" s="178"/>
      <c r="F162" s="178"/>
      <c r="G162" s="178"/>
      <c r="H162" s="178"/>
      <c r="I162" s="178"/>
      <c r="J162" s="178"/>
      <c r="K162" s="178"/>
      <c r="L162" s="4"/>
      <c r="M162" s="193" t="s">
        <v>187</v>
      </c>
      <c r="N162" s="1521" t="str">
        <f>IF($M$161="","",VLOOKUP($M$161,担当者登録!$B$2:$J$51,7,FALSE))</f>
        <v/>
      </c>
      <c r="O162" s="1521"/>
      <c r="P162" s="1521"/>
      <c r="Q162" s="178" t="s">
        <v>207</v>
      </c>
      <c r="R162" s="4"/>
      <c r="S162" s="4"/>
      <c r="T162" s="4"/>
      <c r="U162" s="4"/>
      <c r="V162" s="193" t="s">
        <v>187</v>
      </c>
      <c r="W162" s="1521" t="str">
        <f>IF($M$161="","",VLOOKUP($M$161,担当者登録!$B$2:$J$51,8,FALSE))</f>
        <v/>
      </c>
      <c r="X162" s="1521"/>
      <c r="Y162" s="1521"/>
      <c r="Z162" s="1521"/>
      <c r="AA162" s="178" t="s">
        <v>206</v>
      </c>
      <c r="AB162" s="4"/>
      <c r="AC162" s="4"/>
      <c r="AD162" s="4"/>
      <c r="AE162" s="1522" t="str">
        <f>IF($M$161="","",VLOOKUP($M$161,担当者登録!$B$2:$J$51,9,FALSE))</f>
        <v/>
      </c>
      <c r="AF162" s="1523"/>
      <c r="AG162" s="1523"/>
      <c r="AH162" s="1523"/>
      <c r="AI162" s="1523"/>
      <c r="AJ162" s="1524"/>
      <c r="AK162" s="178" t="s">
        <v>111</v>
      </c>
      <c r="AL162" s="4"/>
    </row>
    <row r="163" spans="1:51" ht="18" customHeight="1">
      <c r="B163" s="178"/>
      <c r="C163" s="178"/>
      <c r="D163" s="178"/>
      <c r="E163" s="178"/>
      <c r="F163" s="178"/>
      <c r="G163" s="178"/>
      <c r="H163" s="178"/>
      <c r="I163" s="178"/>
      <c r="J163" s="178"/>
      <c r="K163" s="178"/>
      <c r="L163" s="4"/>
      <c r="M163" s="1533" t="str">
        <f>IF($M$161="","",VLOOKUP($M$161,担当者登録!$B$2:$J$51,6,FALSE))</f>
        <v/>
      </c>
      <c r="N163" s="1531"/>
      <c r="O163" s="1531"/>
      <c r="P163" s="1531"/>
      <c r="Q163" s="1531"/>
      <c r="R163" s="1531"/>
      <c r="S163" s="1531"/>
      <c r="T163" s="1531"/>
      <c r="U163" s="1531"/>
      <c r="V163" s="1531"/>
      <c r="W163" s="1531"/>
      <c r="X163" s="1531"/>
      <c r="Y163" s="1531"/>
      <c r="Z163" s="1531"/>
      <c r="AA163" s="1531"/>
      <c r="AB163" s="1531"/>
      <c r="AC163" s="1531"/>
      <c r="AD163" s="1531"/>
      <c r="AE163" s="1531"/>
      <c r="AF163" s="1531"/>
      <c r="AG163" s="1531"/>
      <c r="AH163" s="1531"/>
      <c r="AI163" s="1531"/>
      <c r="AJ163" s="1531"/>
      <c r="AK163" s="1531"/>
      <c r="AL163" s="1532"/>
    </row>
    <row r="164" spans="1:51" ht="18" customHeight="1">
      <c r="B164" s="178" t="s">
        <v>2681</v>
      </c>
      <c r="C164" s="178"/>
      <c r="D164" s="178"/>
      <c r="E164" s="178"/>
      <c r="F164" s="178"/>
      <c r="G164" s="178"/>
      <c r="H164" s="178"/>
      <c r="I164" s="178"/>
      <c r="J164" s="178"/>
      <c r="K164" s="178"/>
      <c r="L164" s="4"/>
      <c r="M164" s="1533" t="str">
        <f>IF($M$161="","",VLOOKUP($M$161,担当者登録!$B$2:$M$51,10,FALSE))</f>
        <v/>
      </c>
      <c r="N164" s="1531"/>
      <c r="O164" s="1531"/>
      <c r="P164" s="1531"/>
      <c r="Q164" s="1531"/>
      <c r="R164" s="1531"/>
      <c r="S164" s="1531"/>
      <c r="T164" s="1532"/>
      <c r="U164" s="4"/>
      <c r="V164" s="4"/>
      <c r="W164" s="4"/>
      <c r="X164" s="4"/>
      <c r="Y164" s="4"/>
      <c r="Z164" s="4"/>
      <c r="AA164" s="4"/>
      <c r="AB164" s="4"/>
      <c r="AC164" s="4"/>
      <c r="AD164" s="4"/>
      <c r="AE164" s="4"/>
      <c r="AF164" s="4"/>
      <c r="AG164" s="4"/>
      <c r="AH164" s="4"/>
      <c r="AI164" s="4"/>
      <c r="AJ164" s="4"/>
      <c r="AK164" s="4"/>
      <c r="AL164" s="4"/>
    </row>
    <row r="165" spans="1:51" ht="18" customHeight="1">
      <c r="B165" s="178" t="s">
        <v>2682</v>
      </c>
      <c r="C165" s="178"/>
      <c r="D165" s="178"/>
      <c r="E165" s="178"/>
      <c r="F165" s="178"/>
      <c r="G165" s="178"/>
      <c r="H165" s="178"/>
      <c r="I165" s="178"/>
      <c r="J165" s="178"/>
      <c r="K165" s="178"/>
      <c r="L165" s="4"/>
      <c r="M165" s="1530" t="str">
        <f>IF($M$161="","",VLOOKUP($M$161,担当者登録!$B$2:$M$51,11,FALSE))</f>
        <v/>
      </c>
      <c r="N165" s="1531"/>
      <c r="O165" s="1531"/>
      <c r="P165" s="1531"/>
      <c r="Q165" s="1531"/>
      <c r="R165" s="1531"/>
      <c r="S165" s="1531"/>
      <c r="T165" s="1531"/>
      <c r="U165" s="1531"/>
      <c r="V165" s="1531"/>
      <c r="W165" s="1531"/>
      <c r="X165" s="1531"/>
      <c r="Y165" s="1531"/>
      <c r="Z165" s="1531"/>
      <c r="AA165" s="1531"/>
      <c r="AB165" s="1531"/>
      <c r="AC165" s="1531"/>
      <c r="AD165" s="1531"/>
      <c r="AE165" s="1531"/>
      <c r="AF165" s="1531"/>
      <c r="AG165" s="1531"/>
      <c r="AH165" s="1531"/>
      <c r="AI165" s="1531"/>
      <c r="AJ165" s="1531"/>
      <c r="AK165" s="1531"/>
      <c r="AL165" s="1532"/>
    </row>
    <row r="166" spans="1:51" ht="18" customHeight="1">
      <c r="B166" s="178" t="s">
        <v>2683</v>
      </c>
      <c r="C166" s="178"/>
      <c r="D166" s="178"/>
      <c r="E166" s="178"/>
      <c r="F166" s="178"/>
      <c r="G166" s="178"/>
      <c r="H166" s="178"/>
      <c r="I166" s="178"/>
      <c r="J166" s="178"/>
      <c r="K166" s="178"/>
      <c r="L166" s="4"/>
      <c r="M166" s="1533" t="str">
        <f>IF($M$161="","",VLOOKUP($M$161,担当者登録!$B$2:$M$51,12,FALSE))</f>
        <v/>
      </c>
      <c r="N166" s="1531"/>
      <c r="O166" s="1531"/>
      <c r="P166" s="1531"/>
      <c r="Q166" s="1531"/>
      <c r="R166" s="1531"/>
      <c r="S166" s="1531"/>
      <c r="T166" s="1532"/>
      <c r="U166" s="4"/>
      <c r="AI166" s="4"/>
      <c r="AJ166" s="4"/>
      <c r="AK166" s="4"/>
      <c r="AL166" s="4"/>
    </row>
    <row r="167" spans="1:51" ht="18" customHeight="1">
      <c r="B167" s="178" t="s">
        <v>2690</v>
      </c>
      <c r="C167" s="178"/>
      <c r="D167" s="178"/>
      <c r="E167" s="178"/>
      <c r="F167" s="178"/>
      <c r="G167" s="178"/>
      <c r="H167" s="178"/>
      <c r="I167" s="178"/>
      <c r="J167" s="178"/>
      <c r="K167" s="178"/>
      <c r="L167" s="4"/>
      <c r="M167" s="1520"/>
      <c r="N167" s="1525"/>
      <c r="O167" s="1525"/>
      <c r="P167" s="1525"/>
      <c r="Q167" s="1525"/>
      <c r="R167" s="1525"/>
      <c r="S167" s="1525"/>
      <c r="T167" s="1525"/>
      <c r="U167" s="1525"/>
      <c r="V167" s="1525"/>
      <c r="W167" s="1525"/>
      <c r="X167" s="1525"/>
      <c r="Y167" s="1525"/>
      <c r="Z167" s="1525"/>
      <c r="AA167" s="1525"/>
      <c r="AB167" s="1525"/>
      <c r="AC167" s="1525"/>
      <c r="AD167" s="1525"/>
      <c r="AE167" s="1525"/>
      <c r="AF167" s="1525"/>
      <c r="AG167" s="1525"/>
      <c r="AH167" s="1525"/>
      <c r="AI167" s="1525"/>
      <c r="AJ167" s="1525"/>
      <c r="AK167" s="1525"/>
      <c r="AL167" s="1526"/>
    </row>
    <row r="168" spans="1:51" ht="11.25" customHeight="1">
      <c r="B168" s="178"/>
      <c r="C168" s="178"/>
      <c r="D168" s="178"/>
      <c r="E168" s="178"/>
      <c r="F168" s="178"/>
      <c r="G168" s="178"/>
      <c r="H168" s="178"/>
      <c r="I168" s="178"/>
      <c r="J168" s="178"/>
      <c r="K168" s="178"/>
      <c r="L168" s="4"/>
      <c r="M168" s="197"/>
      <c r="N168" s="197"/>
      <c r="O168" s="197"/>
      <c r="P168" s="197"/>
      <c r="Q168" s="197"/>
      <c r="R168" s="197"/>
      <c r="S168" s="197"/>
      <c r="T168" s="197"/>
      <c r="U168" s="4"/>
      <c r="V168" s="4"/>
      <c r="W168" s="4"/>
      <c r="X168" s="4"/>
      <c r="Y168" s="4"/>
      <c r="Z168" s="4"/>
      <c r="AA168" s="4"/>
      <c r="AB168" s="4"/>
      <c r="AC168" s="4"/>
      <c r="AD168" s="4"/>
      <c r="AE168" s="4"/>
      <c r="AF168" s="4"/>
      <c r="AG168" s="4"/>
      <c r="AH168" s="4"/>
      <c r="AI168" s="4"/>
      <c r="AJ168" s="4"/>
      <c r="AK168" s="4"/>
      <c r="AL168" s="4"/>
      <c r="AS168" s="183"/>
      <c r="AT168" s="183"/>
      <c r="AU168" s="183"/>
      <c r="AV168" s="183"/>
      <c r="AW168" s="183"/>
      <c r="AX168" s="183"/>
      <c r="AY168" s="183"/>
    </row>
    <row r="169" spans="1:51" s="4" customFormat="1" ht="18" customHeight="1">
      <c r="A169" s="198" t="s">
        <v>200</v>
      </c>
      <c r="B169" s="199" t="s">
        <v>2659</v>
      </c>
      <c r="C169" s="199"/>
      <c r="D169" s="199"/>
      <c r="E169" s="199"/>
      <c r="F169" s="199"/>
      <c r="G169" s="199"/>
      <c r="H169" s="199"/>
      <c r="I169" s="199"/>
      <c r="J169" s="199"/>
      <c r="K169" s="199"/>
      <c r="L169" s="209"/>
      <c r="M169" s="209"/>
      <c r="N169" s="209"/>
      <c r="O169" s="209"/>
      <c r="P169" s="209"/>
      <c r="Q169" s="200"/>
      <c r="R169" s="200"/>
      <c r="S169" s="200"/>
      <c r="T169" s="200"/>
      <c r="U169" s="200"/>
      <c r="V169" s="200"/>
      <c r="W169" s="200"/>
      <c r="X169" s="200"/>
      <c r="Y169" s="200"/>
      <c r="Z169" s="200"/>
      <c r="AA169" s="200"/>
      <c r="AB169" s="200"/>
      <c r="AC169" s="200"/>
      <c r="AD169" s="200"/>
      <c r="AE169" s="200"/>
      <c r="AF169" s="200"/>
      <c r="AG169" s="200"/>
      <c r="AH169" s="200"/>
      <c r="AI169" s="200"/>
      <c r="AJ169" s="200"/>
      <c r="AK169" s="200"/>
      <c r="AL169" s="200"/>
      <c r="AM169" s="200"/>
      <c r="AN169" s="200"/>
      <c r="AO169" s="200"/>
      <c r="AP169" s="200"/>
      <c r="AQ169" s="200"/>
      <c r="AR169" s="200"/>
    </row>
    <row r="170" spans="1:51" s="4" customFormat="1" ht="18" customHeight="1">
      <c r="A170" s="188"/>
      <c r="B170" s="189" t="s">
        <v>202</v>
      </c>
      <c r="C170" s="189"/>
      <c r="D170" s="189"/>
      <c r="E170" s="189"/>
      <c r="F170" s="189"/>
      <c r="G170" s="189"/>
      <c r="H170" s="189"/>
      <c r="I170" s="189"/>
      <c r="J170" s="189"/>
      <c r="K170" s="189"/>
    </row>
    <row r="171" spans="1:51" ht="18" customHeight="1">
      <c r="B171" s="178" t="s">
        <v>2188</v>
      </c>
      <c r="C171" s="178"/>
      <c r="D171" s="178"/>
      <c r="E171" s="178"/>
      <c r="F171" s="178"/>
      <c r="G171" s="178"/>
      <c r="H171" s="178"/>
      <c r="I171" s="178"/>
      <c r="J171" s="178"/>
      <c r="K171" s="178"/>
      <c r="L171" s="4"/>
      <c r="M171" s="1510"/>
      <c r="N171" s="1511"/>
      <c r="O171" s="1511"/>
      <c r="P171" s="1511"/>
      <c r="Q171" s="1511"/>
      <c r="R171" s="1511"/>
      <c r="S171" s="1511"/>
      <c r="T171" s="1512"/>
      <c r="U171" s="4"/>
      <c r="V171" s="4"/>
      <c r="W171" s="4"/>
      <c r="X171" s="4"/>
      <c r="Y171" s="4"/>
      <c r="Z171" s="4"/>
      <c r="AA171" s="4"/>
      <c r="AB171" s="4"/>
      <c r="AC171" s="4"/>
      <c r="AD171" s="4"/>
      <c r="AE171" s="4"/>
      <c r="AF171" s="4"/>
      <c r="AG171" s="4"/>
      <c r="AH171" s="4"/>
      <c r="AI171" s="4"/>
      <c r="AJ171" s="4"/>
      <c r="AK171" s="4"/>
      <c r="AL171" s="4"/>
    </row>
    <row r="172" spans="1:51" ht="18" customHeight="1">
      <c r="B172" s="178" t="s">
        <v>2686</v>
      </c>
      <c r="C172" s="178"/>
      <c r="D172" s="178"/>
      <c r="E172" s="178"/>
      <c r="F172" s="178"/>
      <c r="G172" s="178"/>
      <c r="H172" s="178"/>
      <c r="I172" s="178"/>
      <c r="J172" s="178"/>
      <c r="K172" s="178"/>
      <c r="L172" s="4"/>
      <c r="M172" s="1510"/>
      <c r="N172" s="1511"/>
      <c r="O172" s="1511"/>
      <c r="P172" s="1511"/>
      <c r="Q172" s="1511"/>
      <c r="R172" s="1511"/>
      <c r="S172" s="1511"/>
      <c r="T172" s="1512"/>
      <c r="U172" s="4"/>
      <c r="V172" s="4"/>
      <c r="W172" s="4"/>
      <c r="X172" s="4"/>
      <c r="Y172" s="4"/>
      <c r="Z172" s="4"/>
      <c r="AA172" s="4"/>
      <c r="AB172" s="4"/>
      <c r="AC172" s="4"/>
      <c r="AD172" s="4"/>
      <c r="AE172" s="4"/>
      <c r="AF172" s="4"/>
      <c r="AG172" s="4"/>
      <c r="AH172" s="4"/>
      <c r="AI172" s="4"/>
      <c r="AJ172" s="4"/>
      <c r="AK172" s="4"/>
      <c r="AL172" s="4"/>
    </row>
    <row r="173" spans="1:51" ht="18" customHeight="1">
      <c r="B173" s="178" t="s">
        <v>2676</v>
      </c>
      <c r="C173" s="178"/>
      <c r="D173" s="178"/>
      <c r="E173" s="178"/>
      <c r="F173" s="178"/>
      <c r="G173" s="178"/>
      <c r="H173" s="178"/>
      <c r="I173" s="178"/>
      <c r="J173" s="178"/>
      <c r="K173" s="178"/>
      <c r="L173" s="4"/>
      <c r="M173" s="1516"/>
      <c r="N173" s="1517"/>
      <c r="O173" s="1517"/>
      <c r="P173" s="1517"/>
      <c r="Q173" s="1517"/>
      <c r="R173" s="1517"/>
      <c r="S173" s="1517"/>
      <c r="T173" s="1518"/>
      <c r="U173" s="4"/>
      <c r="V173" s="4"/>
      <c r="W173" s="4"/>
      <c r="X173" s="4"/>
      <c r="Y173" s="4"/>
      <c r="Z173" s="4"/>
      <c r="AA173" s="4"/>
      <c r="AB173" s="4"/>
      <c r="AC173" s="4"/>
      <c r="AD173" s="4"/>
      <c r="AE173" s="4"/>
      <c r="AF173" s="4"/>
      <c r="AG173" s="4"/>
      <c r="AH173" s="4"/>
      <c r="AI173" s="4"/>
      <c r="AJ173" s="4"/>
      <c r="AK173" s="4"/>
      <c r="AL173" s="4"/>
    </row>
    <row r="174" spans="1:51" ht="18" customHeight="1">
      <c r="B174" s="178" t="s">
        <v>2687</v>
      </c>
      <c r="C174" s="178"/>
      <c r="D174" s="178"/>
      <c r="E174" s="178"/>
      <c r="F174" s="178"/>
      <c r="G174" s="178"/>
      <c r="H174" s="178"/>
      <c r="I174" s="178"/>
      <c r="J174" s="178"/>
      <c r="K174" s="178"/>
      <c r="L174" s="4"/>
      <c r="M174" s="1520"/>
      <c r="N174" s="1511"/>
      <c r="O174" s="1511"/>
      <c r="P174" s="1511"/>
      <c r="Q174" s="1511"/>
      <c r="R174" s="1511"/>
      <c r="S174" s="1511"/>
      <c r="T174" s="1511"/>
      <c r="U174" s="1511"/>
      <c r="V174" s="1511"/>
      <c r="W174" s="1511"/>
      <c r="X174" s="1511"/>
      <c r="Y174" s="1511"/>
      <c r="Z174" s="1511"/>
      <c r="AA174" s="1511"/>
      <c r="AB174" s="1511"/>
      <c r="AC174" s="1511"/>
      <c r="AD174" s="1511"/>
      <c r="AE174" s="1511"/>
      <c r="AF174" s="1511"/>
      <c r="AG174" s="1511"/>
      <c r="AH174" s="1511"/>
      <c r="AI174" s="1511"/>
      <c r="AJ174" s="1511"/>
      <c r="AK174" s="1511"/>
      <c r="AL174" s="1512"/>
    </row>
    <row r="175" spans="1:51" ht="18" customHeight="1">
      <c r="B175" s="178" t="s">
        <v>2678</v>
      </c>
      <c r="C175" s="178"/>
      <c r="D175" s="178"/>
      <c r="E175" s="178"/>
      <c r="F175" s="178"/>
      <c r="G175" s="178"/>
      <c r="H175" s="178"/>
      <c r="I175" s="178"/>
      <c r="J175" s="178"/>
      <c r="K175" s="178"/>
      <c r="L175" s="4"/>
      <c r="M175" s="1516"/>
      <c r="N175" s="1517"/>
      <c r="O175" s="1517"/>
      <c r="P175" s="1517"/>
      <c r="Q175" s="1517"/>
      <c r="R175" s="1517"/>
      <c r="S175" s="1517"/>
      <c r="T175" s="1518"/>
      <c r="U175" s="4"/>
      <c r="V175" s="4"/>
      <c r="W175" s="4"/>
      <c r="X175" s="4"/>
      <c r="Y175" s="4"/>
      <c r="Z175" s="4"/>
      <c r="AA175" s="4"/>
      <c r="AB175" s="4"/>
      <c r="AC175" s="4"/>
      <c r="AD175" s="4"/>
      <c r="AE175" s="4"/>
      <c r="AF175" s="4"/>
      <c r="AG175" s="4"/>
      <c r="AH175" s="4"/>
      <c r="AI175" s="4"/>
      <c r="AJ175" s="4"/>
      <c r="AK175" s="4"/>
      <c r="AL175" s="4"/>
    </row>
    <row r="176" spans="1:51" ht="18" customHeight="1">
      <c r="B176" s="178" t="s">
        <v>2688</v>
      </c>
      <c r="C176" s="178"/>
      <c r="D176" s="178"/>
      <c r="E176" s="178"/>
      <c r="F176" s="178"/>
      <c r="G176" s="178"/>
      <c r="H176" s="178"/>
      <c r="I176" s="178"/>
      <c r="J176" s="178"/>
      <c r="K176" s="178"/>
      <c r="L176" s="4"/>
      <c r="M176" s="1516"/>
      <c r="N176" s="1517"/>
      <c r="O176" s="1517"/>
      <c r="P176" s="1517"/>
      <c r="Q176" s="1517"/>
      <c r="R176" s="1517"/>
      <c r="S176" s="1517"/>
      <c r="T176" s="1518"/>
      <c r="U176" s="4"/>
      <c r="V176" s="4"/>
      <c r="W176" s="4"/>
      <c r="X176" s="4"/>
      <c r="Y176" s="4"/>
      <c r="Z176" s="4"/>
      <c r="AA176" s="4"/>
      <c r="AB176" s="4"/>
      <c r="AC176" s="4"/>
      <c r="AD176" s="4"/>
      <c r="AE176" s="4"/>
      <c r="AF176" s="4"/>
      <c r="AG176" s="4"/>
      <c r="AH176" s="4"/>
      <c r="AI176" s="4"/>
      <c r="AJ176" s="4"/>
      <c r="AK176" s="4"/>
      <c r="AL176" s="4"/>
    </row>
    <row r="177" spans="1:38" ht="18" customHeight="1">
      <c r="B177" s="178" t="s">
        <v>2689</v>
      </c>
      <c r="C177" s="178"/>
      <c r="D177" s="178"/>
      <c r="E177" s="178"/>
      <c r="F177" s="178"/>
      <c r="G177" s="178"/>
      <c r="H177" s="178"/>
      <c r="I177" s="178"/>
      <c r="J177" s="178"/>
      <c r="K177" s="178"/>
      <c r="L177" s="4"/>
      <c r="M177" s="1520"/>
      <c r="N177" s="1525"/>
      <c r="O177" s="1525"/>
      <c r="P177" s="1525"/>
      <c r="Q177" s="1525"/>
      <c r="R177" s="1525"/>
      <c r="S177" s="1525"/>
      <c r="T177" s="1525"/>
      <c r="U177" s="1525"/>
      <c r="V177" s="1525"/>
      <c r="W177" s="1525"/>
      <c r="X177" s="1525"/>
      <c r="Y177" s="1525"/>
      <c r="Z177" s="1525"/>
      <c r="AA177" s="1525"/>
      <c r="AB177" s="1525"/>
      <c r="AC177" s="1525"/>
      <c r="AD177" s="1525"/>
      <c r="AE177" s="1525"/>
      <c r="AF177" s="1525"/>
      <c r="AG177" s="1525"/>
      <c r="AH177" s="1525"/>
      <c r="AI177" s="1525"/>
      <c r="AJ177" s="1525"/>
      <c r="AK177" s="1525"/>
      <c r="AL177" s="1526"/>
    </row>
    <row r="178" spans="1:38" ht="7.5" customHeight="1">
      <c r="B178" s="178"/>
      <c r="C178" s="178"/>
      <c r="D178" s="178"/>
      <c r="E178" s="178"/>
      <c r="F178" s="178"/>
      <c r="G178" s="178"/>
      <c r="H178" s="178"/>
      <c r="I178" s="178"/>
      <c r="J178" s="178"/>
      <c r="K178" s="178"/>
      <c r="L178" s="4"/>
      <c r="M178" s="197"/>
      <c r="N178" s="197"/>
      <c r="O178" s="197"/>
      <c r="P178" s="197"/>
      <c r="Q178" s="197"/>
      <c r="R178" s="197"/>
      <c r="S178" s="197"/>
      <c r="T178" s="197"/>
      <c r="U178" s="4"/>
      <c r="V178" s="4"/>
      <c r="W178" s="4"/>
      <c r="X178" s="4"/>
      <c r="Y178" s="4"/>
      <c r="Z178" s="4"/>
      <c r="AA178" s="4"/>
      <c r="AB178" s="4"/>
      <c r="AC178" s="4"/>
      <c r="AD178" s="4"/>
      <c r="AE178" s="4"/>
      <c r="AF178" s="4"/>
      <c r="AG178" s="4"/>
      <c r="AH178" s="4"/>
      <c r="AI178" s="4"/>
      <c r="AJ178" s="4"/>
      <c r="AK178" s="4"/>
      <c r="AL178" s="4"/>
    </row>
    <row r="179" spans="1:38" s="4" customFormat="1" ht="18" customHeight="1">
      <c r="A179" s="188"/>
      <c r="B179" s="189" t="s">
        <v>201</v>
      </c>
      <c r="C179" s="189"/>
      <c r="D179" s="189"/>
      <c r="E179" s="189"/>
      <c r="F179" s="189"/>
      <c r="G179" s="189"/>
      <c r="H179" s="189"/>
      <c r="I179" s="189"/>
      <c r="J179" s="189"/>
      <c r="K179" s="189"/>
    </row>
    <row r="180" spans="1:38" ht="18" customHeight="1">
      <c r="B180" s="178" t="s">
        <v>2188</v>
      </c>
      <c r="C180" s="178"/>
      <c r="D180" s="178"/>
      <c r="E180" s="178"/>
      <c r="F180" s="178"/>
      <c r="G180" s="178"/>
      <c r="H180" s="178"/>
      <c r="I180" s="178"/>
      <c r="J180" s="178"/>
      <c r="K180" s="178"/>
      <c r="L180" s="4"/>
      <c r="M180" s="1510"/>
      <c r="N180" s="1511"/>
      <c r="O180" s="1511"/>
      <c r="P180" s="1511"/>
      <c r="Q180" s="1511"/>
      <c r="R180" s="1511"/>
      <c r="S180" s="1511"/>
      <c r="T180" s="1512"/>
      <c r="U180" s="4"/>
      <c r="V180" s="4"/>
      <c r="W180" s="4"/>
      <c r="X180" s="4"/>
      <c r="Y180" s="4"/>
      <c r="Z180" s="4"/>
      <c r="AA180" s="4"/>
      <c r="AB180" s="4"/>
      <c r="AC180" s="4"/>
      <c r="AD180" s="4"/>
      <c r="AE180" s="4"/>
      <c r="AF180" s="4"/>
      <c r="AG180" s="4"/>
      <c r="AH180" s="4"/>
      <c r="AI180" s="4"/>
      <c r="AJ180" s="4"/>
      <c r="AK180" s="4"/>
      <c r="AL180" s="4"/>
    </row>
    <row r="181" spans="1:38" ht="18" customHeight="1">
      <c r="B181" s="178" t="s">
        <v>2686</v>
      </c>
      <c r="C181" s="178"/>
      <c r="D181" s="178"/>
      <c r="E181" s="178"/>
      <c r="F181" s="178"/>
      <c r="G181" s="178"/>
      <c r="H181" s="178"/>
      <c r="I181" s="178"/>
      <c r="J181" s="178"/>
      <c r="K181" s="178"/>
      <c r="L181" s="4"/>
      <c r="M181" s="1510"/>
      <c r="N181" s="1511"/>
      <c r="O181" s="1511"/>
      <c r="P181" s="1511"/>
      <c r="Q181" s="1511"/>
      <c r="R181" s="1511"/>
      <c r="S181" s="1511"/>
      <c r="T181" s="1512"/>
      <c r="U181" s="4"/>
      <c r="V181" s="4"/>
      <c r="W181" s="4"/>
      <c r="X181" s="4"/>
      <c r="Y181" s="4"/>
      <c r="Z181" s="4"/>
      <c r="AA181" s="4"/>
      <c r="AB181" s="4"/>
      <c r="AC181" s="4"/>
      <c r="AD181" s="4"/>
      <c r="AE181" s="4"/>
      <c r="AF181" s="4"/>
      <c r="AG181" s="4"/>
      <c r="AH181" s="4"/>
      <c r="AI181" s="4"/>
      <c r="AJ181" s="4"/>
      <c r="AK181" s="4"/>
      <c r="AL181" s="4"/>
    </row>
    <row r="182" spans="1:38" ht="18" customHeight="1">
      <c r="B182" s="178" t="s">
        <v>2676</v>
      </c>
      <c r="C182" s="178"/>
      <c r="D182" s="178"/>
      <c r="E182" s="178"/>
      <c r="F182" s="178"/>
      <c r="G182" s="178"/>
      <c r="H182" s="178"/>
      <c r="I182" s="178"/>
      <c r="J182" s="178"/>
      <c r="K182" s="178"/>
      <c r="L182" s="4"/>
      <c r="M182" s="1516"/>
      <c r="N182" s="1517"/>
      <c r="O182" s="1517"/>
      <c r="P182" s="1517"/>
      <c r="Q182" s="1517"/>
      <c r="R182" s="1517"/>
      <c r="S182" s="1517"/>
      <c r="T182" s="1518"/>
      <c r="U182" s="4"/>
      <c r="V182" s="4"/>
      <c r="W182" s="4"/>
      <c r="X182" s="4"/>
      <c r="Y182" s="4"/>
      <c r="Z182" s="4"/>
      <c r="AA182" s="4"/>
      <c r="AB182" s="4"/>
      <c r="AC182" s="4"/>
      <c r="AD182" s="4"/>
      <c r="AE182" s="4"/>
      <c r="AF182" s="4"/>
      <c r="AG182" s="4"/>
      <c r="AH182" s="4"/>
      <c r="AI182" s="4"/>
      <c r="AJ182" s="4"/>
      <c r="AK182" s="4"/>
      <c r="AL182" s="4"/>
    </row>
    <row r="183" spans="1:38" ht="18" customHeight="1">
      <c r="B183" s="178" t="s">
        <v>2687</v>
      </c>
      <c r="C183" s="178"/>
      <c r="D183" s="178"/>
      <c r="E183" s="178"/>
      <c r="F183" s="178"/>
      <c r="G183" s="178"/>
      <c r="H183" s="178"/>
      <c r="I183" s="178"/>
      <c r="J183" s="178"/>
      <c r="K183" s="178"/>
      <c r="L183" s="4"/>
      <c r="M183" s="1520"/>
      <c r="N183" s="1511"/>
      <c r="O183" s="1511"/>
      <c r="P183" s="1511"/>
      <c r="Q183" s="1511"/>
      <c r="R183" s="1511"/>
      <c r="S183" s="1511"/>
      <c r="T183" s="1511"/>
      <c r="U183" s="1511"/>
      <c r="V183" s="1511"/>
      <c r="W183" s="1511"/>
      <c r="X183" s="1511"/>
      <c r="Y183" s="1511"/>
      <c r="Z183" s="1511"/>
      <c r="AA183" s="1511"/>
      <c r="AB183" s="1511"/>
      <c r="AC183" s="1511"/>
      <c r="AD183" s="1511"/>
      <c r="AE183" s="1511"/>
      <c r="AF183" s="1511"/>
      <c r="AG183" s="1511"/>
      <c r="AH183" s="1511"/>
      <c r="AI183" s="1511"/>
      <c r="AJ183" s="1511"/>
      <c r="AK183" s="1511"/>
      <c r="AL183" s="1512"/>
    </row>
    <row r="184" spans="1:38" ht="18" customHeight="1">
      <c r="B184" s="178" t="s">
        <v>2678</v>
      </c>
      <c r="C184" s="178"/>
      <c r="D184" s="178"/>
      <c r="E184" s="178"/>
      <c r="F184" s="178"/>
      <c r="G184" s="178"/>
      <c r="H184" s="178"/>
      <c r="I184" s="178"/>
      <c r="J184" s="178"/>
      <c r="K184" s="178"/>
      <c r="L184" s="4"/>
      <c r="M184" s="1516"/>
      <c r="N184" s="1517"/>
      <c r="O184" s="1517"/>
      <c r="P184" s="1517"/>
      <c r="Q184" s="1517"/>
      <c r="R184" s="1517"/>
      <c r="S184" s="1517"/>
      <c r="T184" s="1518"/>
      <c r="U184" s="4"/>
      <c r="V184" s="4"/>
      <c r="W184" s="4"/>
      <c r="X184" s="4"/>
      <c r="Y184" s="4"/>
      <c r="Z184" s="4"/>
      <c r="AA184" s="4"/>
      <c r="AB184" s="4"/>
      <c r="AC184" s="4"/>
      <c r="AD184" s="4"/>
      <c r="AE184" s="4"/>
      <c r="AF184" s="4"/>
      <c r="AG184" s="4"/>
      <c r="AH184" s="4"/>
      <c r="AI184" s="4"/>
      <c r="AJ184" s="4"/>
      <c r="AK184" s="4"/>
      <c r="AL184" s="4"/>
    </row>
    <row r="185" spans="1:38" ht="18" customHeight="1">
      <c r="B185" s="178" t="s">
        <v>2688</v>
      </c>
      <c r="C185" s="178"/>
      <c r="D185" s="178"/>
      <c r="E185" s="178"/>
      <c r="F185" s="178"/>
      <c r="G185" s="178"/>
      <c r="H185" s="178"/>
      <c r="I185" s="178"/>
      <c r="J185" s="178"/>
      <c r="K185" s="178"/>
      <c r="L185" s="4"/>
      <c r="M185" s="1516"/>
      <c r="N185" s="1517"/>
      <c r="O185" s="1517"/>
      <c r="P185" s="1517"/>
      <c r="Q185" s="1517"/>
      <c r="R185" s="1517"/>
      <c r="S185" s="1517"/>
      <c r="T185" s="1518"/>
      <c r="U185" s="4"/>
      <c r="V185" s="4"/>
      <c r="W185" s="4"/>
      <c r="X185" s="4"/>
      <c r="Y185" s="4"/>
      <c r="Z185" s="4"/>
      <c r="AA185" s="4"/>
      <c r="AB185" s="4"/>
      <c r="AC185" s="4"/>
      <c r="AD185" s="4"/>
      <c r="AE185" s="4"/>
      <c r="AF185" s="4"/>
      <c r="AG185" s="4"/>
      <c r="AH185" s="4"/>
      <c r="AI185" s="4"/>
      <c r="AJ185" s="4"/>
      <c r="AK185" s="4"/>
      <c r="AL185" s="4"/>
    </row>
    <row r="186" spans="1:38" ht="18" customHeight="1">
      <c r="B186" s="178" t="s">
        <v>2689</v>
      </c>
      <c r="C186" s="178"/>
      <c r="D186" s="178"/>
      <c r="E186" s="178"/>
      <c r="F186" s="178"/>
      <c r="G186" s="178"/>
      <c r="H186" s="178"/>
      <c r="I186" s="178"/>
      <c r="J186" s="178"/>
      <c r="K186" s="178"/>
      <c r="L186" s="4"/>
      <c r="M186" s="1520"/>
      <c r="N186" s="1525"/>
      <c r="O186" s="1525"/>
      <c r="P186" s="1525"/>
      <c r="Q186" s="1525"/>
      <c r="R186" s="1525"/>
      <c r="S186" s="1525"/>
      <c r="T186" s="1525"/>
      <c r="U186" s="1525"/>
      <c r="V186" s="1525"/>
      <c r="W186" s="1525"/>
      <c r="X186" s="1525"/>
      <c r="Y186" s="1525"/>
      <c r="Z186" s="1525"/>
      <c r="AA186" s="1525"/>
      <c r="AB186" s="1525"/>
      <c r="AC186" s="1525"/>
      <c r="AD186" s="1525"/>
      <c r="AE186" s="1525"/>
      <c r="AF186" s="1525"/>
      <c r="AG186" s="1525"/>
      <c r="AH186" s="1525"/>
      <c r="AI186" s="1525"/>
      <c r="AJ186" s="1525"/>
      <c r="AK186" s="1525"/>
      <c r="AL186" s="1526"/>
    </row>
    <row r="187" spans="1:38" s="4" customFormat="1" ht="15.75" customHeight="1">
      <c r="A187" s="188"/>
      <c r="B187" s="189"/>
      <c r="C187" s="189"/>
      <c r="D187" s="189"/>
      <c r="E187" s="189"/>
      <c r="F187" s="189"/>
      <c r="G187" s="189"/>
      <c r="H187" s="189"/>
      <c r="I187" s="189"/>
      <c r="J187" s="189"/>
      <c r="K187" s="189"/>
    </row>
    <row r="188" spans="1:38" ht="18" customHeight="1">
      <c r="B188" s="178" t="s">
        <v>2188</v>
      </c>
      <c r="C188" s="178"/>
      <c r="D188" s="178"/>
      <c r="E188" s="178"/>
      <c r="F188" s="178"/>
      <c r="G188" s="178"/>
      <c r="H188" s="178"/>
      <c r="I188" s="178"/>
      <c r="J188" s="178"/>
      <c r="K188" s="178"/>
      <c r="L188" s="4"/>
      <c r="M188" s="1510"/>
      <c r="N188" s="1511"/>
      <c r="O188" s="1511"/>
      <c r="P188" s="1511"/>
      <c r="Q188" s="1511"/>
      <c r="R188" s="1511"/>
      <c r="S188" s="1511"/>
      <c r="T188" s="1512"/>
      <c r="U188" s="4"/>
      <c r="V188" s="4"/>
      <c r="W188" s="4"/>
      <c r="X188" s="4"/>
      <c r="Y188" s="4"/>
      <c r="Z188" s="4"/>
      <c r="AA188" s="4"/>
      <c r="AB188" s="4"/>
      <c r="AC188" s="4"/>
      <c r="AD188" s="4"/>
      <c r="AE188" s="4"/>
      <c r="AF188" s="4"/>
      <c r="AG188" s="4"/>
      <c r="AH188" s="4"/>
      <c r="AI188" s="4"/>
      <c r="AJ188" s="4"/>
      <c r="AK188" s="4"/>
      <c r="AL188" s="4"/>
    </row>
    <row r="189" spans="1:38" ht="18" customHeight="1">
      <c r="B189" s="178" t="s">
        <v>2686</v>
      </c>
      <c r="C189" s="178"/>
      <c r="D189" s="178"/>
      <c r="E189" s="178"/>
      <c r="F189" s="178"/>
      <c r="G189" s="178"/>
      <c r="H189" s="178"/>
      <c r="I189" s="178"/>
      <c r="J189" s="178"/>
      <c r="K189" s="178"/>
      <c r="L189" s="4"/>
      <c r="M189" s="1510"/>
      <c r="N189" s="1511"/>
      <c r="O189" s="1511"/>
      <c r="P189" s="1511"/>
      <c r="Q189" s="1511"/>
      <c r="R189" s="1511"/>
      <c r="S189" s="1511"/>
      <c r="T189" s="1512"/>
      <c r="U189" s="4"/>
      <c r="V189" s="4"/>
      <c r="W189" s="4"/>
      <c r="X189" s="4"/>
      <c r="Y189" s="4"/>
      <c r="Z189" s="4"/>
      <c r="AA189" s="4"/>
      <c r="AB189" s="4"/>
      <c r="AC189" s="4"/>
      <c r="AD189" s="4"/>
      <c r="AE189" s="4"/>
      <c r="AF189" s="4"/>
      <c r="AG189" s="4"/>
      <c r="AH189" s="4"/>
      <c r="AI189" s="4"/>
      <c r="AJ189" s="4"/>
      <c r="AK189" s="4"/>
      <c r="AL189" s="4"/>
    </row>
    <row r="190" spans="1:38" ht="18" customHeight="1">
      <c r="B190" s="178" t="s">
        <v>2676</v>
      </c>
      <c r="C190" s="178"/>
      <c r="D190" s="178"/>
      <c r="E190" s="178"/>
      <c r="F190" s="178"/>
      <c r="G190" s="178"/>
      <c r="H190" s="178"/>
      <c r="I190" s="178"/>
      <c r="J190" s="178"/>
      <c r="K190" s="178"/>
      <c r="L190" s="4"/>
      <c r="M190" s="1516"/>
      <c r="N190" s="1517"/>
      <c r="O190" s="1517"/>
      <c r="P190" s="1517"/>
      <c r="Q190" s="1517"/>
      <c r="R190" s="1517"/>
      <c r="S190" s="1517"/>
      <c r="T190" s="1518"/>
      <c r="U190" s="4"/>
      <c r="V190" s="4"/>
      <c r="W190" s="4"/>
      <c r="X190" s="4"/>
      <c r="Y190" s="4"/>
      <c r="Z190" s="4"/>
      <c r="AA190" s="4"/>
      <c r="AB190" s="4"/>
      <c r="AC190" s="4"/>
      <c r="AD190" s="4"/>
      <c r="AE190" s="4"/>
      <c r="AF190" s="4"/>
      <c r="AG190" s="4"/>
      <c r="AH190" s="4"/>
      <c r="AI190" s="4"/>
      <c r="AJ190" s="4"/>
      <c r="AK190" s="4"/>
      <c r="AL190" s="4"/>
    </row>
    <row r="191" spans="1:38" ht="18" customHeight="1">
      <c r="B191" s="178" t="s">
        <v>2687</v>
      </c>
      <c r="C191" s="178"/>
      <c r="D191" s="178"/>
      <c r="E191" s="178"/>
      <c r="F191" s="178"/>
      <c r="G191" s="178"/>
      <c r="H191" s="178"/>
      <c r="I191" s="178"/>
      <c r="J191" s="178"/>
      <c r="K191" s="178"/>
      <c r="L191" s="4"/>
      <c r="M191" s="1520"/>
      <c r="N191" s="1511"/>
      <c r="O191" s="1511"/>
      <c r="P191" s="1511"/>
      <c r="Q191" s="1511"/>
      <c r="R191" s="1511"/>
      <c r="S191" s="1511"/>
      <c r="T191" s="1511"/>
      <c r="U191" s="1511"/>
      <c r="V191" s="1511"/>
      <c r="W191" s="1511"/>
      <c r="X191" s="1511"/>
      <c r="Y191" s="1511"/>
      <c r="Z191" s="1511"/>
      <c r="AA191" s="1511"/>
      <c r="AB191" s="1511"/>
      <c r="AC191" s="1511"/>
      <c r="AD191" s="1511"/>
      <c r="AE191" s="1511"/>
      <c r="AF191" s="1511"/>
      <c r="AG191" s="1511"/>
      <c r="AH191" s="1511"/>
      <c r="AI191" s="1511"/>
      <c r="AJ191" s="1511"/>
      <c r="AK191" s="1511"/>
      <c r="AL191" s="1512"/>
    </row>
    <row r="192" spans="1:38" ht="18" customHeight="1">
      <c r="B192" s="178" t="s">
        <v>2678</v>
      </c>
      <c r="C192" s="178"/>
      <c r="D192" s="178"/>
      <c r="E192" s="178"/>
      <c r="F192" s="178"/>
      <c r="G192" s="178"/>
      <c r="H192" s="178"/>
      <c r="I192" s="178"/>
      <c r="J192" s="178"/>
      <c r="K192" s="178"/>
      <c r="L192" s="4"/>
      <c r="M192" s="1516"/>
      <c r="N192" s="1517"/>
      <c r="O192" s="1517"/>
      <c r="P192" s="1517"/>
      <c r="Q192" s="1517"/>
      <c r="R192" s="1517"/>
      <c r="S192" s="1517"/>
      <c r="T192" s="1518"/>
      <c r="U192" s="4"/>
      <c r="V192" s="4"/>
      <c r="W192" s="4"/>
      <c r="X192" s="4"/>
      <c r="Y192" s="4"/>
      <c r="Z192" s="4"/>
      <c r="AA192" s="4"/>
      <c r="AB192" s="4"/>
      <c r="AC192" s="4"/>
      <c r="AD192" s="4"/>
      <c r="AE192" s="4"/>
      <c r="AF192" s="4"/>
      <c r="AG192" s="4"/>
      <c r="AH192" s="4"/>
      <c r="AI192" s="4"/>
      <c r="AJ192" s="4"/>
      <c r="AK192" s="4"/>
      <c r="AL192" s="4"/>
    </row>
    <row r="193" spans="1:65" ht="18" customHeight="1">
      <c r="B193" s="178" t="s">
        <v>2688</v>
      </c>
      <c r="C193" s="178"/>
      <c r="D193" s="178"/>
      <c r="E193" s="178"/>
      <c r="F193" s="178"/>
      <c r="G193" s="178"/>
      <c r="H193" s="178"/>
      <c r="I193" s="178"/>
      <c r="J193" s="178"/>
      <c r="K193" s="178"/>
      <c r="L193" s="4"/>
      <c r="M193" s="1516"/>
      <c r="N193" s="1517"/>
      <c r="O193" s="1517"/>
      <c r="P193" s="1517"/>
      <c r="Q193" s="1517"/>
      <c r="R193" s="1517"/>
      <c r="S193" s="1517"/>
      <c r="T193" s="1518"/>
      <c r="U193" s="4"/>
      <c r="V193" s="4"/>
      <c r="W193" s="4"/>
      <c r="X193" s="4"/>
      <c r="Y193" s="4"/>
      <c r="Z193" s="4"/>
      <c r="AA193" s="4"/>
      <c r="AB193" s="4"/>
      <c r="AC193" s="4"/>
      <c r="AD193" s="4"/>
      <c r="AE193" s="4"/>
      <c r="AF193" s="4"/>
      <c r="AG193" s="4"/>
      <c r="AH193" s="4"/>
      <c r="AI193" s="4"/>
      <c r="AJ193" s="4"/>
      <c r="AK193" s="4"/>
      <c r="AL193" s="4"/>
    </row>
    <row r="194" spans="1:65" ht="18" customHeight="1">
      <c r="B194" s="178" t="s">
        <v>2689</v>
      </c>
      <c r="C194" s="178"/>
      <c r="D194" s="178"/>
      <c r="E194" s="178"/>
      <c r="F194" s="178"/>
      <c r="G194" s="178"/>
      <c r="H194" s="178"/>
      <c r="I194" s="178"/>
      <c r="J194" s="178"/>
      <c r="K194" s="178"/>
      <c r="L194" s="4"/>
      <c r="M194" s="1520"/>
      <c r="N194" s="1525"/>
      <c r="O194" s="1525"/>
      <c r="P194" s="1525"/>
      <c r="Q194" s="1525"/>
      <c r="R194" s="1525"/>
      <c r="S194" s="1525"/>
      <c r="T194" s="1525"/>
      <c r="U194" s="1525"/>
      <c r="V194" s="1525"/>
      <c r="W194" s="1525"/>
      <c r="X194" s="1525"/>
      <c r="Y194" s="1525"/>
      <c r="Z194" s="1525"/>
      <c r="AA194" s="1525"/>
      <c r="AB194" s="1525"/>
      <c r="AC194" s="1525"/>
      <c r="AD194" s="1525"/>
      <c r="AE194" s="1525"/>
      <c r="AF194" s="1525"/>
      <c r="AG194" s="1525"/>
      <c r="AH194" s="1525"/>
      <c r="AI194" s="1525"/>
      <c r="AJ194" s="1525"/>
      <c r="AK194" s="1525"/>
      <c r="AL194" s="1526"/>
    </row>
    <row r="195" spans="1:65" s="4" customFormat="1" ht="15" customHeight="1">
      <c r="A195" s="188"/>
      <c r="B195" s="189"/>
      <c r="C195" s="189"/>
      <c r="D195" s="189"/>
      <c r="E195" s="189"/>
      <c r="F195" s="189"/>
      <c r="G195" s="189"/>
      <c r="H195" s="189"/>
      <c r="I195" s="189"/>
      <c r="J195" s="189"/>
      <c r="K195" s="189"/>
    </row>
    <row r="196" spans="1:65" ht="18" customHeight="1">
      <c r="B196" s="178" t="s">
        <v>2188</v>
      </c>
      <c r="C196" s="178"/>
      <c r="D196" s="178"/>
      <c r="E196" s="178"/>
      <c r="F196" s="178"/>
      <c r="G196" s="178"/>
      <c r="H196" s="178"/>
      <c r="I196" s="178"/>
      <c r="J196" s="178"/>
      <c r="K196" s="178"/>
      <c r="L196" s="4"/>
      <c r="M196" s="1510"/>
      <c r="N196" s="1511"/>
      <c r="O196" s="1511"/>
      <c r="P196" s="1511"/>
      <c r="Q196" s="1511"/>
      <c r="R196" s="1511"/>
      <c r="S196" s="1511"/>
      <c r="T196" s="1512"/>
      <c r="U196" s="4"/>
      <c r="V196" s="4"/>
      <c r="W196" s="4"/>
      <c r="X196" s="4"/>
      <c r="Y196" s="4"/>
      <c r="Z196" s="4"/>
      <c r="AA196" s="4"/>
      <c r="AB196" s="4"/>
      <c r="AC196" s="4"/>
      <c r="AD196" s="4"/>
      <c r="AE196" s="4"/>
      <c r="AF196" s="4"/>
      <c r="AG196" s="4"/>
      <c r="AH196" s="4"/>
      <c r="AI196" s="4"/>
      <c r="AJ196" s="4"/>
      <c r="AK196" s="4"/>
      <c r="AL196" s="4"/>
    </row>
    <row r="197" spans="1:65" ht="18" customHeight="1">
      <c r="B197" s="178" t="s">
        <v>2686</v>
      </c>
      <c r="C197" s="178"/>
      <c r="D197" s="178"/>
      <c r="E197" s="178"/>
      <c r="F197" s="178"/>
      <c r="G197" s="178"/>
      <c r="H197" s="178"/>
      <c r="I197" s="178"/>
      <c r="J197" s="178"/>
      <c r="K197" s="178"/>
      <c r="L197" s="4"/>
      <c r="M197" s="1510"/>
      <c r="N197" s="1511"/>
      <c r="O197" s="1511"/>
      <c r="P197" s="1511"/>
      <c r="Q197" s="1511"/>
      <c r="R197" s="1511"/>
      <c r="S197" s="1511"/>
      <c r="T197" s="1512"/>
      <c r="U197" s="4"/>
      <c r="V197" s="4"/>
      <c r="W197" s="4"/>
      <c r="X197" s="4"/>
      <c r="Y197" s="4"/>
      <c r="Z197" s="4"/>
      <c r="AA197" s="4"/>
      <c r="AB197" s="4"/>
      <c r="AC197" s="4"/>
      <c r="AD197" s="4"/>
      <c r="AE197" s="4"/>
      <c r="AF197" s="4"/>
      <c r="AG197" s="4"/>
      <c r="AH197" s="4"/>
      <c r="AI197" s="4"/>
      <c r="AJ197" s="4"/>
      <c r="AK197" s="4"/>
      <c r="AL197" s="4"/>
    </row>
    <row r="198" spans="1:65" ht="18" customHeight="1">
      <c r="B198" s="178" t="s">
        <v>2676</v>
      </c>
      <c r="C198" s="178"/>
      <c r="D198" s="178"/>
      <c r="E198" s="178"/>
      <c r="F198" s="178"/>
      <c r="G198" s="178"/>
      <c r="H198" s="178"/>
      <c r="I198" s="178"/>
      <c r="J198" s="178"/>
      <c r="K198" s="178"/>
      <c r="L198" s="4"/>
      <c r="M198" s="1516"/>
      <c r="N198" s="1517"/>
      <c r="O198" s="1517"/>
      <c r="P198" s="1517"/>
      <c r="Q198" s="1517"/>
      <c r="R198" s="1517"/>
      <c r="S198" s="1517"/>
      <c r="T198" s="1518"/>
      <c r="U198" s="4"/>
      <c r="V198" s="4"/>
      <c r="W198" s="4"/>
      <c r="X198" s="4"/>
      <c r="Y198" s="4"/>
      <c r="Z198" s="4"/>
      <c r="AA198" s="4"/>
      <c r="AB198" s="4"/>
      <c r="AC198" s="4"/>
      <c r="AD198" s="4"/>
      <c r="AE198" s="4"/>
      <c r="AF198" s="4"/>
      <c r="AG198" s="4"/>
      <c r="AH198" s="4"/>
      <c r="AI198" s="4"/>
      <c r="AJ198" s="4"/>
      <c r="AK198" s="4"/>
      <c r="AL198" s="4"/>
    </row>
    <row r="199" spans="1:65" ht="18" customHeight="1">
      <c r="B199" s="178" t="s">
        <v>2687</v>
      </c>
      <c r="C199" s="178"/>
      <c r="D199" s="178"/>
      <c r="E199" s="178"/>
      <c r="F199" s="178"/>
      <c r="G199" s="178"/>
      <c r="H199" s="178"/>
      <c r="I199" s="178"/>
      <c r="J199" s="178"/>
      <c r="K199" s="178"/>
      <c r="L199" s="4"/>
      <c r="M199" s="1520"/>
      <c r="N199" s="1511"/>
      <c r="O199" s="1511"/>
      <c r="P199" s="1511"/>
      <c r="Q199" s="1511"/>
      <c r="R199" s="1511"/>
      <c r="S199" s="1511"/>
      <c r="T199" s="1511"/>
      <c r="U199" s="1511"/>
      <c r="V199" s="1511"/>
      <c r="W199" s="1511"/>
      <c r="X199" s="1511"/>
      <c r="Y199" s="1511"/>
      <c r="Z199" s="1511"/>
      <c r="AA199" s="1511"/>
      <c r="AB199" s="1511"/>
      <c r="AC199" s="1511"/>
      <c r="AD199" s="1511"/>
      <c r="AE199" s="1511"/>
      <c r="AF199" s="1511"/>
      <c r="AG199" s="1511"/>
      <c r="AH199" s="1511"/>
      <c r="AI199" s="1511"/>
      <c r="AJ199" s="1511"/>
      <c r="AK199" s="1511"/>
      <c r="AL199" s="1512"/>
    </row>
    <row r="200" spans="1:65" ht="18" customHeight="1">
      <c r="B200" s="178" t="s">
        <v>2678</v>
      </c>
      <c r="C200" s="178"/>
      <c r="D200" s="178"/>
      <c r="E200" s="178"/>
      <c r="F200" s="178"/>
      <c r="G200" s="178"/>
      <c r="H200" s="178"/>
      <c r="I200" s="178"/>
      <c r="J200" s="178"/>
      <c r="K200" s="178"/>
      <c r="L200" s="4"/>
      <c r="M200" s="1516"/>
      <c r="N200" s="1517"/>
      <c r="O200" s="1517"/>
      <c r="P200" s="1517"/>
      <c r="Q200" s="1517"/>
      <c r="R200" s="1517"/>
      <c r="S200" s="1517"/>
      <c r="T200" s="1518"/>
      <c r="U200" s="4"/>
      <c r="V200" s="4"/>
      <c r="W200" s="4"/>
      <c r="X200" s="4"/>
      <c r="Y200" s="4"/>
      <c r="Z200" s="4"/>
      <c r="AA200" s="4"/>
      <c r="AB200" s="4"/>
      <c r="AC200" s="4"/>
      <c r="AD200" s="4"/>
      <c r="AE200" s="4"/>
      <c r="AF200" s="4"/>
      <c r="AG200" s="4"/>
      <c r="AH200" s="4"/>
      <c r="AI200" s="4"/>
      <c r="AJ200" s="4"/>
      <c r="AK200" s="4"/>
      <c r="AL200" s="4"/>
    </row>
    <row r="201" spans="1:65" ht="18" customHeight="1">
      <c r="B201" s="178" t="s">
        <v>2688</v>
      </c>
      <c r="C201" s="178"/>
      <c r="D201" s="178"/>
      <c r="E201" s="178"/>
      <c r="F201" s="178"/>
      <c r="G201" s="178"/>
      <c r="H201" s="178"/>
      <c r="I201" s="178"/>
      <c r="J201" s="178"/>
      <c r="K201" s="178"/>
      <c r="L201" s="4"/>
      <c r="M201" s="1516"/>
      <c r="N201" s="1517"/>
      <c r="O201" s="1517"/>
      <c r="P201" s="1517"/>
      <c r="Q201" s="1517"/>
      <c r="R201" s="1517"/>
      <c r="S201" s="1517"/>
      <c r="T201" s="1518"/>
      <c r="U201" s="4"/>
      <c r="V201" s="4"/>
      <c r="W201" s="4"/>
      <c r="X201" s="4"/>
      <c r="Y201" s="4"/>
      <c r="Z201" s="4"/>
      <c r="AA201" s="4"/>
      <c r="AB201" s="4"/>
      <c r="AC201" s="4"/>
      <c r="AD201" s="4"/>
      <c r="AE201" s="4"/>
      <c r="AF201" s="4"/>
      <c r="AG201" s="4"/>
      <c r="AH201" s="4"/>
      <c r="AI201" s="4"/>
      <c r="AJ201" s="4"/>
      <c r="AK201" s="4"/>
      <c r="AL201" s="4"/>
    </row>
    <row r="202" spans="1:65" ht="18" customHeight="1">
      <c r="B202" s="178" t="s">
        <v>2689</v>
      </c>
      <c r="C202" s="178"/>
      <c r="D202" s="178"/>
      <c r="E202" s="178"/>
      <c r="F202" s="178"/>
      <c r="G202" s="178"/>
      <c r="H202" s="178"/>
      <c r="I202" s="178"/>
      <c r="J202" s="178"/>
      <c r="K202" s="178"/>
      <c r="L202" s="4"/>
      <c r="M202" s="1520"/>
      <c r="N202" s="1525"/>
      <c r="O202" s="1525"/>
      <c r="P202" s="1525"/>
      <c r="Q202" s="1525"/>
      <c r="R202" s="1525"/>
      <c r="S202" s="1525"/>
      <c r="T202" s="1525"/>
      <c r="U202" s="1525"/>
      <c r="V202" s="1525"/>
      <c r="W202" s="1525"/>
      <c r="X202" s="1525"/>
      <c r="Y202" s="1525"/>
      <c r="Z202" s="1525"/>
      <c r="AA202" s="1525"/>
      <c r="AB202" s="1525"/>
      <c r="AC202" s="1525"/>
      <c r="AD202" s="1525"/>
      <c r="AE202" s="1525"/>
      <c r="AF202" s="1525"/>
      <c r="AG202" s="1525"/>
      <c r="AH202" s="1525"/>
      <c r="AI202" s="1525"/>
      <c r="AJ202" s="1525"/>
      <c r="AK202" s="1525"/>
      <c r="AL202" s="1526"/>
    </row>
    <row r="203" spans="1:65" ht="12.75" customHeight="1">
      <c r="B203" s="178"/>
      <c r="C203" s="178"/>
      <c r="D203" s="178"/>
      <c r="E203" s="178"/>
      <c r="F203" s="178"/>
      <c r="G203" s="178"/>
      <c r="H203" s="178"/>
      <c r="I203" s="178"/>
      <c r="J203" s="178"/>
      <c r="K203" s="178"/>
      <c r="L203" s="4"/>
      <c r="M203" s="197"/>
      <c r="N203" s="197"/>
      <c r="O203" s="197"/>
      <c r="P203" s="197"/>
      <c r="Q203" s="197"/>
      <c r="R203" s="197"/>
      <c r="S203" s="197"/>
      <c r="T203" s="197"/>
      <c r="U203" s="4"/>
      <c r="V203" s="4"/>
      <c r="W203" s="4"/>
      <c r="X203" s="4"/>
      <c r="Y203" s="4"/>
      <c r="Z203" s="4"/>
      <c r="AA203" s="4"/>
      <c r="AB203" s="4"/>
      <c r="AC203" s="4"/>
      <c r="AD203" s="4"/>
      <c r="AE203" s="4"/>
      <c r="AF203" s="4"/>
      <c r="AG203" s="4"/>
      <c r="AH203" s="4"/>
      <c r="AI203" s="4"/>
      <c r="AJ203" s="4"/>
      <c r="AK203" s="4"/>
      <c r="AL203" s="4"/>
      <c r="AS203" s="183"/>
      <c r="AT203" s="183"/>
      <c r="AU203" s="183"/>
      <c r="AV203" s="183"/>
      <c r="AW203" s="183"/>
      <c r="AX203" s="183"/>
      <c r="AY203" s="183"/>
    </row>
    <row r="204" spans="1:65" s="213" customFormat="1" ht="18" customHeight="1">
      <c r="A204" s="198" t="s">
        <v>200</v>
      </c>
      <c r="B204" s="199" t="s">
        <v>2662</v>
      </c>
      <c r="C204" s="199"/>
      <c r="D204" s="199"/>
      <c r="E204" s="199"/>
      <c r="F204" s="199"/>
      <c r="G204" s="199"/>
      <c r="H204" s="199"/>
      <c r="I204" s="199"/>
      <c r="J204" s="199"/>
      <c r="K204" s="199"/>
      <c r="L204" s="209"/>
      <c r="M204" s="209"/>
      <c r="N204" s="209"/>
      <c r="O204" s="209"/>
      <c r="P204" s="209"/>
      <c r="Q204" s="209"/>
      <c r="R204" s="209"/>
      <c r="S204" s="209"/>
      <c r="T204" s="209"/>
      <c r="U204" s="209"/>
      <c r="V204" s="209"/>
      <c r="W204" s="209"/>
      <c r="X204" s="209"/>
      <c r="Y204" s="209"/>
      <c r="Z204" s="209"/>
      <c r="AA204" s="209"/>
      <c r="AB204" s="209"/>
      <c r="AC204" s="209"/>
      <c r="AD204" s="209"/>
      <c r="AE204" s="209"/>
      <c r="AF204" s="209"/>
      <c r="AG204" s="209"/>
      <c r="AH204" s="209"/>
      <c r="AI204" s="209"/>
      <c r="AJ204" s="209"/>
      <c r="AK204" s="209"/>
      <c r="AL204" s="209"/>
      <c r="AM204" s="212"/>
      <c r="AN204" s="212"/>
      <c r="AO204" s="212"/>
      <c r="AP204" s="212"/>
      <c r="AQ204" s="212"/>
      <c r="AR204" s="212"/>
    </row>
    <row r="205" spans="1:65" ht="7.5" customHeight="1">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row>
    <row r="206" spans="1:65" ht="18" customHeight="1">
      <c r="B206" s="178" t="s">
        <v>2188</v>
      </c>
      <c r="C206" s="178"/>
      <c r="D206" s="178"/>
      <c r="E206" s="178"/>
      <c r="F206" s="178"/>
      <c r="G206" s="178"/>
      <c r="H206" s="178"/>
      <c r="I206" s="178"/>
      <c r="J206" s="178"/>
      <c r="K206" s="178"/>
      <c r="L206" s="4"/>
      <c r="M206" s="1510"/>
      <c r="N206" s="1511"/>
      <c r="O206" s="1511"/>
      <c r="P206" s="1511"/>
      <c r="Q206" s="1511"/>
      <c r="R206" s="1511"/>
      <c r="S206" s="1511"/>
      <c r="T206" s="1549"/>
      <c r="U206" s="4"/>
      <c r="AI206" s="4"/>
      <c r="AJ206" s="4"/>
      <c r="AK206" s="4"/>
      <c r="AN206" s="4"/>
      <c r="AO206" s="4"/>
      <c r="AP206" s="4"/>
      <c r="AQ206" s="4"/>
      <c r="AR206" s="4"/>
      <c r="AS206" s="1457"/>
      <c r="AT206" s="1457"/>
      <c r="AU206" s="1457"/>
      <c r="AV206" s="1457"/>
      <c r="AW206" s="1457"/>
      <c r="AX206" s="1457"/>
      <c r="AY206" s="1457"/>
      <c r="AZ206" s="1457"/>
    </row>
    <row r="207" spans="1:65" ht="18" customHeight="1">
      <c r="B207" s="178" t="s">
        <v>2691</v>
      </c>
      <c r="C207" s="178"/>
      <c r="D207" s="178"/>
      <c r="E207" s="178"/>
      <c r="F207" s="178"/>
      <c r="G207" s="178"/>
      <c r="H207" s="178"/>
      <c r="I207" s="178"/>
      <c r="J207" s="178"/>
      <c r="K207" s="178"/>
      <c r="L207" s="4"/>
      <c r="M207" s="4"/>
      <c r="N207" s="4" t="s">
        <v>199</v>
      </c>
      <c r="O207" s="4"/>
      <c r="P207" s="4"/>
      <c r="Q207" s="4"/>
      <c r="R207" s="210" t="s">
        <v>198</v>
      </c>
      <c r="S207" s="1546" t="str">
        <f>IF($M$206="","",VLOOKUP($M$206,施工者登録!$B$2:$I$51,2,FALSE))</f>
        <v/>
      </c>
      <c r="T207" s="1547"/>
      <c r="U207" s="1547"/>
      <c r="V207" s="1547"/>
      <c r="W207" s="1548"/>
      <c r="X207" s="4" t="s">
        <v>197</v>
      </c>
      <c r="Y207" s="4"/>
      <c r="Z207" s="1546" t="str">
        <f>IF($M$206="","",VLOOKUP($M$206,施工者登録!$B$2:$I$51,3,FALSE))</f>
        <v/>
      </c>
      <c r="AA207" s="1547"/>
      <c r="AB207" s="1547"/>
      <c r="AC207" s="1548"/>
      <c r="AD207" s="4" t="s">
        <v>196</v>
      </c>
      <c r="AE207" s="1550" t="str">
        <f>IF($M$206="","",VLOOKUP($M$206,施工者登録!$B$2:$I$51,4,FALSE))</f>
        <v/>
      </c>
      <c r="AF207" s="1551"/>
      <c r="AG207" s="1551"/>
      <c r="AH207" s="1551"/>
      <c r="AI207" s="1551"/>
      <c r="AJ207" s="1552"/>
      <c r="AK207" s="4" t="s">
        <v>111</v>
      </c>
      <c r="AL207" s="4"/>
      <c r="AN207" s="500" t="s">
        <v>2405</v>
      </c>
      <c r="AO207" s="500"/>
      <c r="AP207" s="500"/>
      <c r="AQ207" s="500"/>
      <c r="AR207" s="500"/>
      <c r="AS207" s="500"/>
      <c r="AT207" s="500"/>
      <c r="AU207" s="500"/>
      <c r="AV207" s="500"/>
    </row>
    <row r="208" spans="1:65" ht="18" customHeight="1">
      <c r="B208" s="178"/>
      <c r="C208" s="178"/>
      <c r="D208" s="178"/>
      <c r="E208" s="178"/>
      <c r="F208" s="178"/>
      <c r="G208" s="178"/>
      <c r="H208" s="178"/>
      <c r="I208" s="178"/>
      <c r="J208" s="178"/>
      <c r="K208" s="178"/>
      <c r="L208" s="4"/>
      <c r="M208" s="1491" t="str">
        <f>IF($M$206="","",VLOOKUP($M$206,施工者登録!$B$2:$I$51,5,FALSE))</f>
        <v/>
      </c>
      <c r="N208" s="1489"/>
      <c r="O208" s="1489"/>
      <c r="P208" s="1489"/>
      <c r="Q208" s="1489"/>
      <c r="R208" s="1489"/>
      <c r="S208" s="1489"/>
      <c r="T208" s="1489"/>
      <c r="U208" s="1489"/>
      <c r="V208" s="1489"/>
      <c r="W208" s="1489"/>
      <c r="X208" s="1489"/>
      <c r="Y208" s="1489"/>
      <c r="Z208" s="1489"/>
      <c r="AA208" s="1489"/>
      <c r="AB208" s="1489"/>
      <c r="AC208" s="1489"/>
      <c r="AD208" s="1489"/>
      <c r="AE208" s="1489"/>
      <c r="AF208" s="1489"/>
      <c r="AG208" s="1489"/>
      <c r="AH208" s="1489"/>
      <c r="AI208" s="1489"/>
      <c r="AJ208" s="1489"/>
      <c r="AK208" s="1489"/>
      <c r="AL208" s="1490"/>
      <c r="AO208" s="191"/>
      <c r="AP208" s="191"/>
      <c r="AQ208" s="191"/>
      <c r="AR208" s="191"/>
      <c r="AS208" s="4"/>
      <c r="AT208" s="1457"/>
      <c r="AU208" s="1458"/>
      <c r="AV208" s="1458"/>
      <c r="AW208" s="1458"/>
      <c r="AX208" s="1458"/>
      <c r="AY208" s="1458"/>
      <c r="AZ208" s="1458"/>
      <c r="BA208" s="1458"/>
      <c r="BB208" s="1458"/>
      <c r="BC208" s="1458"/>
      <c r="BD208" s="1458"/>
      <c r="BE208" s="1458"/>
      <c r="BF208" s="1458"/>
      <c r="BG208" s="1458"/>
      <c r="BH208" s="1458"/>
      <c r="BI208" s="1458"/>
      <c r="BJ208" s="1458"/>
      <c r="BK208" s="1458"/>
      <c r="BL208" s="1458"/>
      <c r="BM208" s="1458"/>
    </row>
    <row r="209" spans="1:65" ht="18" customHeight="1">
      <c r="B209" s="178" t="s">
        <v>2676</v>
      </c>
      <c r="C209" s="178"/>
      <c r="D209" s="178"/>
      <c r="E209" s="178"/>
      <c r="F209" s="178"/>
      <c r="G209" s="178"/>
      <c r="H209" s="178"/>
      <c r="I209" s="178"/>
      <c r="J209" s="178"/>
      <c r="K209" s="178"/>
      <c r="L209" s="4"/>
      <c r="M209" s="1491" t="str">
        <f>IF($M$206="","",VLOOKUP($M$206,施工者登録!$B$2:$I$51,6,FALSE))</f>
        <v/>
      </c>
      <c r="N209" s="1489"/>
      <c r="O209" s="1489"/>
      <c r="P209" s="1489"/>
      <c r="Q209" s="1489"/>
      <c r="R209" s="1489"/>
      <c r="S209" s="1489"/>
      <c r="T209" s="1490"/>
      <c r="U209" s="4"/>
      <c r="V209" s="4"/>
      <c r="W209" s="4"/>
      <c r="X209" s="4"/>
      <c r="Y209" s="4"/>
      <c r="Z209" s="4"/>
      <c r="AA209" s="4"/>
      <c r="AB209" s="4"/>
      <c r="AC209" s="4"/>
      <c r="AD209" s="4"/>
      <c r="AE209" s="4"/>
      <c r="AF209" s="4"/>
      <c r="AG209" s="4"/>
      <c r="AH209" s="4"/>
      <c r="AI209" s="4"/>
      <c r="AJ209" s="4"/>
      <c r="AK209" s="4"/>
      <c r="AL209" s="4"/>
      <c r="AO209" s="178"/>
      <c r="AP209" s="4"/>
      <c r="AQ209" s="4"/>
      <c r="AR209" s="4"/>
      <c r="AT209" s="1457"/>
      <c r="AU209" s="1458"/>
      <c r="AV209" s="1458"/>
      <c r="AW209" s="1458"/>
      <c r="AX209" s="1458"/>
      <c r="AY209" s="1458"/>
      <c r="AZ209" s="1458"/>
      <c r="BA209" s="1458"/>
      <c r="BB209" s="1458"/>
      <c r="BC209" s="1458"/>
      <c r="BD209" s="1458"/>
      <c r="BE209" s="1458"/>
      <c r="BF209" s="1458"/>
      <c r="BG209" s="1458"/>
      <c r="BH209" s="1458"/>
      <c r="BI209" s="1458"/>
      <c r="BJ209" s="1458"/>
      <c r="BK209" s="1458"/>
      <c r="BL209" s="1458"/>
      <c r="BM209" s="1458"/>
    </row>
    <row r="210" spans="1:65" ht="18" customHeight="1">
      <c r="B210" s="178" t="s">
        <v>2687</v>
      </c>
      <c r="C210" s="178"/>
      <c r="D210" s="178"/>
      <c r="E210" s="178"/>
      <c r="F210" s="178"/>
      <c r="G210" s="178"/>
      <c r="H210" s="178"/>
      <c r="I210" s="178"/>
      <c r="J210" s="178"/>
      <c r="K210" s="178"/>
      <c r="L210" s="4"/>
      <c r="M210" s="1488" t="str">
        <f>IF($M$206="","",VLOOKUP($M$206,施工者登録!$B$2:$I$51,7,FALSE))</f>
        <v/>
      </c>
      <c r="N210" s="1489"/>
      <c r="O210" s="1489"/>
      <c r="P210" s="1489"/>
      <c r="Q210" s="1489"/>
      <c r="R210" s="1489"/>
      <c r="S210" s="1489"/>
      <c r="T210" s="1489"/>
      <c r="U210" s="1489"/>
      <c r="V210" s="1489"/>
      <c r="W210" s="1489"/>
      <c r="X210" s="1489"/>
      <c r="Y210" s="1489"/>
      <c r="Z210" s="1489"/>
      <c r="AA210" s="1489"/>
      <c r="AB210" s="1489"/>
      <c r="AC210" s="1489"/>
      <c r="AD210" s="1489"/>
      <c r="AE210" s="1489"/>
      <c r="AF210" s="1489"/>
      <c r="AG210" s="1489"/>
      <c r="AH210" s="1489"/>
      <c r="AI210" s="1489"/>
      <c r="AJ210" s="1489"/>
      <c r="AK210" s="1489"/>
      <c r="AL210" s="1490"/>
      <c r="AO210" s="178"/>
      <c r="AP210" s="4"/>
      <c r="AQ210" s="4"/>
      <c r="AR210" s="4"/>
      <c r="AS210" s="4"/>
      <c r="AT210" s="1457"/>
      <c r="AU210" s="1457"/>
      <c r="AV210" s="1457"/>
      <c r="AW210" s="1457"/>
      <c r="AX210" s="1457"/>
      <c r="AY210" s="1457"/>
      <c r="AZ210" s="1457"/>
      <c r="BA210" s="1457"/>
    </row>
    <row r="211" spans="1:65" ht="18" customHeight="1">
      <c r="B211" s="178" t="s">
        <v>2678</v>
      </c>
      <c r="C211" s="178"/>
      <c r="D211" s="178"/>
      <c r="E211" s="178"/>
      <c r="F211" s="178"/>
      <c r="G211" s="178"/>
      <c r="H211" s="178"/>
      <c r="I211" s="178"/>
      <c r="J211" s="178"/>
      <c r="K211" s="178"/>
      <c r="L211" s="4"/>
      <c r="M211" s="1491" t="str">
        <f>IF($M$206="","",VLOOKUP($M$206,施工者登録!$B$2:$I$51,8,FALSE))</f>
        <v/>
      </c>
      <c r="N211" s="1489"/>
      <c r="O211" s="1489"/>
      <c r="P211" s="1489"/>
      <c r="Q211" s="1489"/>
      <c r="R211" s="1489"/>
      <c r="S211" s="1489"/>
      <c r="T211" s="1490"/>
      <c r="U211" s="4"/>
      <c r="AI211" s="4"/>
      <c r="AJ211" s="4"/>
      <c r="AK211" s="4"/>
    </row>
    <row r="212" spans="1:65" ht="7.5" customHeight="1">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row>
    <row r="213" spans="1:65" ht="18" customHeight="1">
      <c r="B213" s="178" t="s">
        <v>3095</v>
      </c>
      <c r="C213" s="178"/>
      <c r="D213" s="178"/>
      <c r="E213" s="178"/>
      <c r="F213" s="178"/>
      <c r="G213" s="178"/>
      <c r="H213" s="178"/>
      <c r="I213" s="178"/>
      <c r="J213" s="178"/>
      <c r="K213" s="178"/>
      <c r="L213" s="4"/>
      <c r="M213" s="204"/>
      <c r="N213" s="204"/>
      <c r="O213" s="204"/>
      <c r="P213" s="204"/>
      <c r="Q213" s="204"/>
      <c r="R213" s="204"/>
      <c r="S213" s="204"/>
      <c r="T213" s="204"/>
      <c r="U213" s="4"/>
      <c r="AI213" s="4"/>
      <c r="AJ213" s="4"/>
      <c r="AK213" s="4"/>
    </row>
    <row r="214" spans="1:65" ht="18" customHeight="1">
      <c r="B214" s="178" t="s">
        <v>2188</v>
      </c>
      <c r="C214" s="178"/>
      <c r="D214" s="178"/>
      <c r="E214" s="178"/>
      <c r="F214" s="178"/>
      <c r="G214" s="178"/>
      <c r="H214" s="178"/>
      <c r="I214" s="178"/>
      <c r="J214" s="178"/>
      <c r="K214" s="178"/>
      <c r="L214" s="4"/>
      <c r="M214" s="1510"/>
      <c r="N214" s="1511"/>
      <c r="O214" s="1511"/>
      <c r="P214" s="1511"/>
      <c r="Q214" s="1511"/>
      <c r="R214" s="1511"/>
      <c r="S214" s="1511"/>
      <c r="T214" s="1549"/>
      <c r="U214" s="4"/>
      <c r="AI214" s="4"/>
      <c r="AJ214" s="4"/>
      <c r="AK214" s="4"/>
      <c r="AN214" s="4"/>
      <c r="AO214" s="4"/>
      <c r="AP214" s="4"/>
      <c r="AQ214" s="4"/>
      <c r="AR214" s="4"/>
      <c r="AS214" s="1457"/>
      <c r="AT214" s="1457"/>
      <c r="AU214" s="1457"/>
      <c r="AV214" s="1457"/>
      <c r="AW214" s="1457"/>
      <c r="AX214" s="1457"/>
      <c r="AY214" s="1457"/>
      <c r="AZ214" s="1457"/>
    </row>
    <row r="215" spans="1:65" ht="18" customHeight="1">
      <c r="B215" s="178" t="s">
        <v>2691</v>
      </c>
      <c r="C215" s="178"/>
      <c r="D215" s="178"/>
      <c r="E215" s="178"/>
      <c r="F215" s="178"/>
      <c r="G215" s="178"/>
      <c r="H215" s="178"/>
      <c r="I215" s="178"/>
      <c r="J215" s="178"/>
      <c r="K215" s="178"/>
      <c r="L215" s="4"/>
      <c r="M215" s="4"/>
      <c r="N215" s="4" t="s">
        <v>199</v>
      </c>
      <c r="O215" s="4"/>
      <c r="P215" s="4"/>
      <c r="Q215" s="4"/>
      <c r="R215" s="210" t="s">
        <v>187</v>
      </c>
      <c r="S215" s="1546" t="str">
        <f>IF($M$214="","",VLOOKUP($M$214,施工者登録!$B$2:$I$51,2,FALSE))</f>
        <v/>
      </c>
      <c r="T215" s="1547"/>
      <c r="U215" s="1547"/>
      <c r="V215" s="1547"/>
      <c r="W215" s="1548"/>
      <c r="X215" s="4" t="s">
        <v>197</v>
      </c>
      <c r="Y215" s="4"/>
      <c r="Z215" s="1546" t="str">
        <f>IF($M$214="","",VLOOKUP($M$214,施工者登録!$B$2:$I$51,3,FALSE))</f>
        <v/>
      </c>
      <c r="AA215" s="1547"/>
      <c r="AB215" s="1547"/>
      <c r="AC215" s="1548"/>
      <c r="AD215" s="4" t="s">
        <v>196</v>
      </c>
      <c r="AE215" s="1550" t="str">
        <f>IF($M$214="","",VLOOKUP($M$214,施工者登録!$B$2:$I$51,4,FALSE))</f>
        <v/>
      </c>
      <c r="AF215" s="1551"/>
      <c r="AG215" s="1551"/>
      <c r="AH215" s="1551"/>
      <c r="AI215" s="1551"/>
      <c r="AJ215" s="1552"/>
      <c r="AK215" s="4" t="s">
        <v>111</v>
      </c>
      <c r="AL215" s="4"/>
      <c r="AN215" s="500" t="s">
        <v>2405</v>
      </c>
      <c r="AO215" s="500"/>
      <c r="AP215" s="500"/>
      <c r="AQ215" s="500"/>
      <c r="AR215" s="500"/>
      <c r="AS215" s="500"/>
      <c r="AT215" s="500"/>
      <c r="AU215" s="500"/>
      <c r="AV215" s="500"/>
    </row>
    <row r="216" spans="1:65" ht="18" customHeight="1">
      <c r="B216" s="178"/>
      <c r="C216" s="178"/>
      <c r="D216" s="178"/>
      <c r="E216" s="178"/>
      <c r="F216" s="178"/>
      <c r="G216" s="178"/>
      <c r="H216" s="178"/>
      <c r="I216" s="178"/>
      <c r="J216" s="178"/>
      <c r="K216" s="178"/>
      <c r="L216" s="4"/>
      <c r="M216" s="1491" t="str">
        <f>IF($M$214="","",VLOOKUP($M$214,施工者登録!$B$2:$I$51,5,FALSE))</f>
        <v/>
      </c>
      <c r="N216" s="1489"/>
      <c r="O216" s="1489"/>
      <c r="P216" s="1489"/>
      <c r="Q216" s="1489"/>
      <c r="R216" s="1489"/>
      <c r="S216" s="1489"/>
      <c r="T216" s="1489"/>
      <c r="U216" s="1489"/>
      <c r="V216" s="1489"/>
      <c r="W216" s="1489"/>
      <c r="X216" s="1489"/>
      <c r="Y216" s="1489"/>
      <c r="Z216" s="1489"/>
      <c r="AA216" s="1489"/>
      <c r="AB216" s="1489"/>
      <c r="AC216" s="1489"/>
      <c r="AD216" s="1489"/>
      <c r="AE216" s="1489"/>
      <c r="AF216" s="1489"/>
      <c r="AG216" s="1489"/>
      <c r="AH216" s="1489"/>
      <c r="AI216" s="1489"/>
      <c r="AJ216" s="1489"/>
      <c r="AK216" s="1489"/>
      <c r="AL216" s="1490"/>
      <c r="AO216" s="191"/>
      <c r="AP216" s="191"/>
      <c r="AQ216" s="191"/>
      <c r="AR216" s="191"/>
      <c r="AS216" s="4"/>
      <c r="AT216" s="1457"/>
      <c r="AU216" s="1458"/>
      <c r="AV216" s="1458"/>
      <c r="AW216" s="1458"/>
      <c r="AX216" s="1458"/>
      <c r="AY216" s="1458"/>
      <c r="AZ216" s="1458"/>
      <c r="BA216" s="1458"/>
      <c r="BB216" s="1458"/>
      <c r="BC216" s="1458"/>
      <c r="BD216" s="1458"/>
      <c r="BE216" s="1458"/>
      <c r="BF216" s="1458"/>
      <c r="BG216" s="1458"/>
      <c r="BH216" s="1458"/>
      <c r="BI216" s="1458"/>
      <c r="BJ216" s="1458"/>
      <c r="BK216" s="1458"/>
      <c r="BL216" s="1458"/>
      <c r="BM216" s="1458"/>
    </row>
    <row r="217" spans="1:65" ht="18" customHeight="1">
      <c r="B217" s="178" t="s">
        <v>2676</v>
      </c>
      <c r="C217" s="178"/>
      <c r="D217" s="178"/>
      <c r="E217" s="178"/>
      <c r="F217" s="178"/>
      <c r="G217" s="178"/>
      <c r="H217" s="178"/>
      <c r="I217" s="178"/>
      <c r="J217" s="178"/>
      <c r="K217" s="178"/>
      <c r="L217" s="4"/>
      <c r="M217" s="1491" t="str">
        <f>IF($M$214="","",VLOOKUP($M$214,施工者登録!$B$2:$I$51,6,FALSE))</f>
        <v/>
      </c>
      <c r="N217" s="1489"/>
      <c r="O217" s="1489"/>
      <c r="P217" s="1489"/>
      <c r="Q217" s="1489"/>
      <c r="R217" s="1489"/>
      <c r="S217" s="1489"/>
      <c r="T217" s="1490"/>
      <c r="U217" s="4"/>
      <c r="V217" s="4"/>
      <c r="W217" s="4"/>
      <c r="X217" s="4"/>
      <c r="Y217" s="4"/>
      <c r="Z217" s="4"/>
      <c r="AA217" s="4"/>
      <c r="AB217" s="4"/>
      <c r="AC217" s="4"/>
      <c r="AD217" s="4"/>
      <c r="AE217" s="4"/>
      <c r="AF217" s="4"/>
      <c r="AG217" s="4"/>
      <c r="AH217" s="4"/>
      <c r="AI217" s="4"/>
      <c r="AJ217" s="4"/>
      <c r="AK217" s="4"/>
      <c r="AL217" s="4"/>
      <c r="AO217" s="178"/>
      <c r="AP217" s="4"/>
      <c r="AQ217" s="4"/>
      <c r="AR217" s="4"/>
      <c r="AT217" s="1457"/>
      <c r="AU217" s="1458"/>
      <c r="AV217" s="1458"/>
      <c r="AW217" s="1458"/>
      <c r="AX217" s="1458"/>
      <c r="AY217" s="1458"/>
      <c r="AZ217" s="1458"/>
      <c r="BA217" s="1458"/>
      <c r="BB217" s="1458"/>
      <c r="BC217" s="1458"/>
      <c r="BD217" s="1458"/>
      <c r="BE217" s="1458"/>
      <c r="BF217" s="1458"/>
      <c r="BG217" s="1458"/>
      <c r="BH217" s="1458"/>
      <c r="BI217" s="1458"/>
      <c r="BJ217" s="1458"/>
      <c r="BK217" s="1458"/>
      <c r="BL217" s="1458"/>
      <c r="BM217" s="1458"/>
    </row>
    <row r="218" spans="1:65" ht="18" customHeight="1">
      <c r="B218" s="178" t="s">
        <v>2687</v>
      </c>
      <c r="C218" s="178"/>
      <c r="D218" s="178"/>
      <c r="E218" s="178"/>
      <c r="F218" s="178"/>
      <c r="G218" s="178"/>
      <c r="H218" s="178"/>
      <c r="I218" s="178"/>
      <c r="J218" s="178"/>
      <c r="K218" s="178"/>
      <c r="L218" s="4"/>
      <c r="M218" s="1488" t="str">
        <f>IF($M$214="","",VLOOKUP($M$214,施工者登録!$B$2:$I$51,7,FALSE))</f>
        <v/>
      </c>
      <c r="N218" s="1489"/>
      <c r="O218" s="1489"/>
      <c r="P218" s="1489"/>
      <c r="Q218" s="1489"/>
      <c r="R218" s="1489"/>
      <c r="S218" s="1489"/>
      <c r="T218" s="1489"/>
      <c r="U218" s="1489"/>
      <c r="V218" s="1489"/>
      <c r="W218" s="1489"/>
      <c r="X218" s="1489"/>
      <c r="Y218" s="1489"/>
      <c r="Z218" s="1489"/>
      <c r="AA218" s="1489"/>
      <c r="AB218" s="1489"/>
      <c r="AC218" s="1489"/>
      <c r="AD218" s="1489"/>
      <c r="AE218" s="1489"/>
      <c r="AF218" s="1489"/>
      <c r="AG218" s="1489"/>
      <c r="AH218" s="1489"/>
      <c r="AI218" s="1489"/>
      <c r="AJ218" s="1489"/>
      <c r="AK218" s="1489"/>
      <c r="AL218" s="1490"/>
      <c r="AO218" s="178"/>
      <c r="AP218" s="4"/>
      <c r="AQ218" s="4"/>
      <c r="AR218" s="4"/>
      <c r="AS218" s="4"/>
      <c r="AT218" s="1457"/>
      <c r="AU218" s="1457"/>
      <c r="AV218" s="1457"/>
      <c r="AW218" s="1457"/>
      <c r="AX218" s="1457"/>
      <c r="AY218" s="1457"/>
      <c r="AZ218" s="1457"/>
      <c r="BA218" s="1457"/>
    </row>
    <row r="219" spans="1:65" ht="18" customHeight="1">
      <c r="B219" s="178" t="s">
        <v>2678</v>
      </c>
      <c r="C219" s="178"/>
      <c r="D219" s="178"/>
      <c r="E219" s="178"/>
      <c r="F219" s="178"/>
      <c r="G219" s="178"/>
      <c r="H219" s="178"/>
      <c r="I219" s="178"/>
      <c r="J219" s="178"/>
      <c r="K219" s="178"/>
      <c r="L219" s="4"/>
      <c r="M219" s="1491"/>
      <c r="N219" s="1489"/>
      <c r="O219" s="1489"/>
      <c r="P219" s="1489"/>
      <c r="Q219" s="1489"/>
      <c r="R219" s="1489"/>
      <c r="S219" s="1489"/>
      <c r="T219" s="1490"/>
      <c r="U219" s="4"/>
      <c r="AI219" s="4"/>
      <c r="AJ219" s="4"/>
      <c r="AK219" s="4"/>
    </row>
    <row r="220" spans="1:65" ht="11.25" customHeight="1">
      <c r="B220" s="178"/>
      <c r="C220" s="178"/>
      <c r="D220" s="178"/>
      <c r="E220" s="178"/>
      <c r="F220" s="178"/>
      <c r="G220" s="178"/>
      <c r="H220" s="178"/>
      <c r="I220" s="178"/>
      <c r="J220" s="178"/>
      <c r="K220" s="178"/>
      <c r="L220" s="4"/>
      <c r="M220" s="197"/>
      <c r="N220" s="197"/>
      <c r="O220" s="197"/>
      <c r="P220" s="197"/>
      <c r="Q220" s="197"/>
      <c r="R220" s="197"/>
      <c r="S220" s="197"/>
      <c r="T220" s="197"/>
      <c r="U220" s="4"/>
      <c r="AI220" s="4"/>
      <c r="AJ220" s="4"/>
      <c r="AK220" s="4"/>
      <c r="AS220" s="183"/>
      <c r="AT220" s="183"/>
      <c r="AU220" s="183"/>
      <c r="AV220" s="183"/>
      <c r="AW220" s="183"/>
      <c r="AX220" s="183"/>
      <c r="AY220" s="183"/>
    </row>
    <row r="221" spans="1:65" ht="11.25" customHeight="1">
      <c r="A221" s="312"/>
      <c r="B221" s="313"/>
      <c r="C221" s="313"/>
      <c r="D221" s="313"/>
      <c r="E221" s="313"/>
      <c r="F221" s="313"/>
      <c r="G221" s="313"/>
      <c r="H221" s="313"/>
      <c r="I221" s="313"/>
      <c r="J221" s="313"/>
      <c r="K221" s="313"/>
      <c r="L221" s="314"/>
      <c r="M221" s="315"/>
      <c r="N221" s="315"/>
      <c r="O221" s="315"/>
      <c r="P221" s="315"/>
      <c r="Q221" s="315"/>
      <c r="R221" s="315"/>
      <c r="S221" s="315"/>
      <c r="T221" s="315"/>
      <c r="U221" s="314"/>
      <c r="V221" s="316"/>
      <c r="W221" s="316"/>
      <c r="X221" s="316"/>
      <c r="Y221" s="316"/>
      <c r="Z221" s="316"/>
      <c r="AA221" s="316"/>
      <c r="AB221" s="316"/>
      <c r="AC221" s="316"/>
      <c r="AD221" s="316"/>
      <c r="AE221" s="316"/>
      <c r="AF221" s="316"/>
      <c r="AG221" s="316"/>
      <c r="AH221" s="316"/>
      <c r="AI221" s="314"/>
      <c r="AJ221" s="314"/>
      <c r="AK221" s="314"/>
      <c r="AL221" s="316"/>
      <c r="AM221" s="316"/>
      <c r="AN221" s="316"/>
      <c r="AO221" s="316"/>
      <c r="AP221" s="316"/>
      <c r="AQ221" s="316"/>
      <c r="AR221" s="316"/>
    </row>
    <row r="222" spans="1:65" ht="18" customHeight="1">
      <c r="A222" s="188" t="s">
        <v>109</v>
      </c>
      <c r="B222" s="189" t="s">
        <v>2665</v>
      </c>
      <c r="C222" s="189"/>
      <c r="D222" s="189"/>
      <c r="E222" s="189"/>
      <c r="F222" s="189"/>
      <c r="G222" s="189"/>
      <c r="H222" s="189"/>
      <c r="I222" s="189"/>
      <c r="J222" s="189"/>
      <c r="K222" s="189"/>
      <c r="L222" s="4"/>
      <c r="M222" s="317"/>
      <c r="N222" s="197" t="s">
        <v>1961</v>
      </c>
      <c r="O222" s="197"/>
      <c r="P222" s="197"/>
      <c r="Q222" s="197"/>
      <c r="R222" s="197"/>
      <c r="S222" s="197"/>
      <c r="T222" s="197"/>
      <c r="U222" s="197"/>
      <c r="V222" s="364" t="s">
        <v>2137</v>
      </c>
      <c r="W222" s="364" t="s">
        <v>1964</v>
      </c>
      <c r="X222" s="1543"/>
      <c r="Y222" s="1544"/>
      <c r="Z222" s="1544"/>
      <c r="AA222" s="1544"/>
      <c r="AB222" s="1544"/>
      <c r="AC222" s="1544"/>
      <c r="AD222" s="1544"/>
      <c r="AE222" s="1544"/>
      <c r="AF222" s="1544"/>
      <c r="AG222" s="1545"/>
      <c r="AH222" s="174" t="s">
        <v>2027</v>
      </c>
      <c r="AI222" s="1590" t="s">
        <v>2344</v>
      </c>
      <c r="AJ222" s="1590"/>
      <c r="AK222" s="1590"/>
      <c r="AL222" s="1590"/>
      <c r="AM222" s="1590"/>
      <c r="AN222" s="1590"/>
      <c r="AO222" s="1590"/>
      <c r="AP222" s="1590"/>
      <c r="AQ222" s="1590"/>
      <c r="AR222" s="1590"/>
      <c r="AS222" s="1590"/>
      <c r="AT222" s="1590"/>
      <c r="AU222" s="1590"/>
      <c r="AV222" s="1590"/>
      <c r="AW222" s="1590"/>
      <c r="AX222" s="373"/>
      <c r="AY222" s="373"/>
      <c r="AZ222" s="373"/>
    </row>
    <row r="223" spans="1:65" ht="18" customHeight="1">
      <c r="B223" s="178"/>
      <c r="C223" s="178"/>
      <c r="D223" s="178"/>
      <c r="E223" s="178"/>
      <c r="F223" s="178"/>
      <c r="G223" s="178"/>
      <c r="H223" s="178"/>
      <c r="I223" s="178"/>
      <c r="J223" s="178"/>
      <c r="K223" s="178"/>
      <c r="L223" s="4"/>
      <c r="M223" s="317"/>
      <c r="N223" s="197" t="s">
        <v>1962</v>
      </c>
      <c r="O223" s="197"/>
      <c r="P223" s="197"/>
      <c r="Q223" s="197"/>
      <c r="R223" s="197"/>
      <c r="S223" s="197"/>
      <c r="T223" s="197"/>
      <c r="U223" s="197"/>
      <c r="V223" s="364" t="s">
        <v>2138</v>
      </c>
      <c r="W223" s="364" t="s">
        <v>1965</v>
      </c>
      <c r="X223" s="1543"/>
      <c r="Y223" s="1544"/>
      <c r="Z223" s="1544"/>
      <c r="AA223" s="1544"/>
      <c r="AB223" s="1544"/>
      <c r="AC223" s="1544"/>
      <c r="AD223" s="1544"/>
      <c r="AE223" s="1544"/>
      <c r="AF223" s="1544"/>
      <c r="AG223" s="1545"/>
      <c r="AH223" s="174" t="s">
        <v>2104</v>
      </c>
      <c r="AI223" s="1590"/>
      <c r="AJ223" s="1590"/>
      <c r="AK223" s="1590"/>
      <c r="AL223" s="1590"/>
      <c r="AM223" s="1590"/>
      <c r="AN223" s="1590"/>
      <c r="AO223" s="1590"/>
      <c r="AP223" s="1590"/>
      <c r="AQ223" s="1590"/>
      <c r="AR223" s="1590"/>
      <c r="AS223" s="1590"/>
      <c r="AT223" s="1590"/>
      <c r="AU223" s="1590"/>
      <c r="AV223" s="1590"/>
      <c r="AW223" s="1590"/>
      <c r="AX223" s="373"/>
      <c r="AY223" s="373"/>
      <c r="AZ223" s="373"/>
    </row>
    <row r="224" spans="1:65" ht="18" customHeight="1">
      <c r="B224" s="178"/>
      <c r="C224" s="178"/>
      <c r="D224" s="178"/>
      <c r="E224" s="178"/>
      <c r="F224" s="178"/>
      <c r="G224" s="178"/>
      <c r="H224" s="178"/>
      <c r="I224" s="178"/>
      <c r="J224" s="178"/>
      <c r="K224" s="178"/>
      <c r="L224" s="4"/>
      <c r="M224" s="317"/>
      <c r="N224" s="197" t="s">
        <v>1963</v>
      </c>
      <c r="O224" s="197"/>
      <c r="P224" s="197"/>
      <c r="Q224" s="197"/>
      <c r="R224" s="197"/>
      <c r="S224" s="197"/>
      <c r="T224" s="197"/>
      <c r="U224" s="4"/>
      <c r="AI224" s="1590"/>
      <c r="AJ224" s="1590"/>
      <c r="AK224" s="1590"/>
      <c r="AL224" s="1590"/>
      <c r="AM224" s="1590"/>
      <c r="AN224" s="1590"/>
      <c r="AO224" s="1590"/>
      <c r="AP224" s="1590"/>
      <c r="AQ224" s="1590"/>
      <c r="AR224" s="1590"/>
      <c r="AS224" s="1590"/>
      <c r="AT224" s="1590"/>
      <c r="AU224" s="1590"/>
      <c r="AV224" s="1590"/>
      <c r="AW224" s="1590"/>
    </row>
    <row r="225" spans="1:73" ht="11.25" customHeight="1">
      <c r="A225" s="510"/>
      <c r="B225" s="511"/>
      <c r="C225" s="511"/>
      <c r="D225" s="511"/>
      <c r="E225" s="511"/>
      <c r="F225" s="511"/>
      <c r="G225" s="511"/>
      <c r="H225" s="511"/>
      <c r="I225" s="511"/>
      <c r="J225" s="511"/>
      <c r="K225" s="511"/>
      <c r="L225" s="392"/>
      <c r="M225" s="512"/>
      <c r="N225" s="512"/>
      <c r="O225" s="512"/>
      <c r="P225" s="512"/>
      <c r="Q225" s="512"/>
      <c r="R225" s="512"/>
      <c r="S225" s="512"/>
      <c r="T225" s="512"/>
      <c r="U225" s="392"/>
      <c r="V225" s="513"/>
      <c r="W225" s="513"/>
      <c r="X225" s="513"/>
      <c r="Y225" s="513"/>
      <c r="Z225" s="513"/>
      <c r="AA225" s="513"/>
      <c r="AB225" s="513"/>
      <c r="AC225" s="513"/>
      <c r="AD225" s="513"/>
      <c r="AE225" s="513"/>
      <c r="AF225" s="513"/>
      <c r="AG225" s="513"/>
      <c r="AH225" s="513"/>
      <c r="AI225" s="392"/>
      <c r="AJ225" s="392"/>
      <c r="AK225" s="392"/>
      <c r="AL225" s="513"/>
      <c r="AM225" s="513"/>
      <c r="AN225" s="513"/>
      <c r="AO225" s="513"/>
      <c r="AP225" s="513"/>
      <c r="AQ225" s="513"/>
      <c r="AR225" s="513"/>
      <c r="AS225" s="513"/>
      <c r="AT225" s="513"/>
      <c r="AU225" s="513"/>
      <c r="AV225" s="513"/>
      <c r="AW225" s="513"/>
      <c r="AX225" s="513"/>
      <c r="AY225" s="513"/>
    </row>
    <row r="226" spans="1:73" ht="11.25" customHeight="1">
      <c r="B226" s="178"/>
      <c r="C226" s="178"/>
      <c r="D226" s="178"/>
      <c r="E226" s="178"/>
      <c r="F226" s="178"/>
      <c r="G226" s="178"/>
      <c r="H226" s="178"/>
      <c r="I226" s="178"/>
      <c r="J226" s="178"/>
      <c r="K226" s="178"/>
      <c r="L226" s="4"/>
      <c r="M226" s="197"/>
      <c r="N226" s="197"/>
      <c r="O226" s="197"/>
      <c r="P226" s="197"/>
      <c r="Q226" s="197"/>
      <c r="R226" s="197"/>
      <c r="S226" s="197"/>
      <c r="T226" s="197"/>
      <c r="U226" s="4"/>
      <c r="AI226" s="4"/>
      <c r="AJ226" s="4"/>
      <c r="AK226" s="4"/>
    </row>
    <row r="227" spans="1:73" ht="20.25" customHeight="1">
      <c r="A227" s="188" t="s">
        <v>109</v>
      </c>
      <c r="B227" s="189" t="s">
        <v>2632</v>
      </c>
      <c r="C227" s="178"/>
      <c r="D227" s="178"/>
      <c r="E227" s="178"/>
      <c r="F227" s="178"/>
      <c r="G227" s="178"/>
      <c r="H227" s="178"/>
      <c r="I227" s="178"/>
      <c r="J227" s="178"/>
      <c r="K227" s="178"/>
      <c r="L227" s="4"/>
      <c r="M227" s="197"/>
      <c r="N227" s="197"/>
      <c r="O227" s="197"/>
      <c r="P227" s="197"/>
      <c r="Q227" s="197"/>
      <c r="R227" s="197"/>
      <c r="S227" s="197"/>
      <c r="T227" s="197"/>
      <c r="U227" s="4"/>
      <c r="AI227" s="4"/>
      <c r="AJ227" s="4"/>
      <c r="AK227" s="4"/>
      <c r="AZ227" s="1448" t="s">
        <v>3656</v>
      </c>
      <c r="BA227" s="1449"/>
      <c r="BB227" s="1449"/>
      <c r="BC227" s="1449"/>
      <c r="BD227" s="1449"/>
      <c r="BE227" s="1449"/>
      <c r="BF227" s="1449"/>
      <c r="BG227" s="1449"/>
      <c r="BH227" s="1449"/>
      <c r="BI227" s="1449"/>
      <c r="BJ227" s="1449"/>
      <c r="BK227" s="1449"/>
      <c r="BL227" s="1449"/>
      <c r="BM227" s="1449"/>
      <c r="BN227" s="1449"/>
      <c r="BO227" s="1449"/>
      <c r="BP227" s="1449"/>
      <c r="BQ227" s="1449"/>
      <c r="BR227" s="1449"/>
      <c r="BS227" s="1449"/>
      <c r="BT227" s="1449"/>
      <c r="BU227" s="1449"/>
    </row>
    <row r="228" spans="1:73" ht="18" customHeight="1">
      <c r="A228" s="188"/>
      <c r="B228" s="189"/>
      <c r="C228" s="178"/>
      <c r="D228" s="178"/>
      <c r="E228" s="178"/>
      <c r="F228" s="178"/>
      <c r="G228" s="178"/>
      <c r="H228" s="178"/>
      <c r="I228" s="178"/>
      <c r="J228" s="178"/>
      <c r="K228" s="178"/>
      <c r="L228" s="4"/>
      <c r="M228" s="317"/>
      <c r="N228" s="197" t="s">
        <v>2633</v>
      </c>
      <c r="O228" s="197"/>
      <c r="P228" s="197"/>
      <c r="Q228" s="364" t="s">
        <v>2636</v>
      </c>
      <c r="S228" s="515" t="s">
        <v>2638</v>
      </c>
      <c r="T228" s="1537"/>
      <c r="U228" s="1538"/>
      <c r="V228" s="1538"/>
      <c r="W228" s="1538"/>
      <c r="X228" s="1538"/>
      <c r="Y228" s="1538"/>
      <c r="Z228" s="1538"/>
      <c r="AA228" s="1538"/>
      <c r="AB228" s="1538"/>
      <c r="AC228" s="1538"/>
      <c r="AD228" s="1538"/>
      <c r="AE228" s="1538"/>
      <c r="AF228" s="1538"/>
      <c r="AG228" s="1539"/>
      <c r="AH228" s="4"/>
      <c r="AI228" s="514" t="s">
        <v>2639</v>
      </c>
      <c r="AJ228" s="1537"/>
      <c r="AK228" s="1538"/>
      <c r="AL228" s="1538"/>
      <c r="AM228" s="1538"/>
      <c r="AN228" s="1538"/>
      <c r="AO228" s="1538"/>
      <c r="AP228" s="1538"/>
      <c r="AQ228" s="1538"/>
      <c r="AR228" s="1538"/>
      <c r="AS228" s="1538"/>
      <c r="AT228" s="1538"/>
      <c r="AU228" s="1538"/>
      <c r="AV228" s="1538"/>
      <c r="AW228" s="1539"/>
      <c r="AX228" s="4" t="s">
        <v>2637</v>
      </c>
      <c r="AZ228" s="1449"/>
      <c r="BA228" s="1449"/>
      <c r="BB228" s="1449"/>
      <c r="BC228" s="1449"/>
      <c r="BD228" s="1449"/>
      <c r="BE228" s="1449"/>
      <c r="BF228" s="1449"/>
      <c r="BG228" s="1449"/>
      <c r="BH228" s="1449"/>
      <c r="BI228" s="1449"/>
      <c r="BJ228" s="1449"/>
      <c r="BK228" s="1449"/>
      <c r="BL228" s="1449"/>
      <c r="BM228" s="1449"/>
      <c r="BN228" s="1449"/>
      <c r="BO228" s="1449"/>
      <c r="BP228" s="1449"/>
      <c r="BQ228" s="1449"/>
      <c r="BR228" s="1449"/>
      <c r="BS228" s="1449"/>
      <c r="BT228" s="1449"/>
      <c r="BU228" s="1449"/>
    </row>
    <row r="229" spans="1:73" ht="18" customHeight="1">
      <c r="A229" s="189"/>
      <c r="B229" s="189"/>
      <c r="C229" s="178"/>
      <c r="D229" s="178"/>
      <c r="E229" s="178"/>
      <c r="F229" s="178"/>
      <c r="G229" s="178"/>
      <c r="H229" s="178"/>
      <c r="I229" s="178"/>
      <c r="J229" s="178"/>
      <c r="K229" s="178"/>
      <c r="L229" s="4"/>
      <c r="M229" s="317"/>
      <c r="N229" s="197" t="s">
        <v>2634</v>
      </c>
      <c r="O229" s="197"/>
      <c r="P229" s="197"/>
      <c r="Q229" s="364" t="s">
        <v>2636</v>
      </c>
      <c r="S229" s="515" t="s">
        <v>2638</v>
      </c>
      <c r="T229" s="1454"/>
      <c r="U229" s="1455"/>
      <c r="V229" s="1455"/>
      <c r="W229" s="1455"/>
      <c r="X229" s="1455"/>
      <c r="Y229" s="1455"/>
      <c r="Z229" s="1455"/>
      <c r="AA229" s="1455"/>
      <c r="AB229" s="1455"/>
      <c r="AC229" s="1455"/>
      <c r="AD229" s="1455"/>
      <c r="AE229" s="1455"/>
      <c r="AF229" s="1455"/>
      <c r="AG229" s="1456"/>
      <c r="AH229" s="4"/>
      <c r="AI229" s="514" t="s">
        <v>2639</v>
      </c>
      <c r="AJ229" s="1454"/>
      <c r="AK229" s="1455"/>
      <c r="AL229" s="1455"/>
      <c r="AM229" s="1455"/>
      <c r="AN229" s="1455"/>
      <c r="AO229" s="1455"/>
      <c r="AP229" s="1455"/>
      <c r="AQ229" s="1455"/>
      <c r="AR229" s="1455"/>
      <c r="AS229" s="1455"/>
      <c r="AT229" s="1455"/>
      <c r="AU229" s="1455"/>
      <c r="AV229" s="1455"/>
      <c r="AW229" s="1456"/>
      <c r="AX229" s="4" t="s">
        <v>2637</v>
      </c>
      <c r="AZ229" s="1449"/>
      <c r="BA229" s="1449"/>
      <c r="BB229" s="1449"/>
      <c r="BC229" s="1449"/>
      <c r="BD229" s="1449"/>
      <c r="BE229" s="1449"/>
      <c r="BF229" s="1449"/>
      <c r="BG229" s="1449"/>
      <c r="BH229" s="1449"/>
      <c r="BI229" s="1449"/>
      <c r="BJ229" s="1449"/>
      <c r="BK229" s="1449"/>
      <c r="BL229" s="1449"/>
      <c r="BM229" s="1449"/>
      <c r="BN229" s="1449"/>
      <c r="BO229" s="1449"/>
      <c r="BP229" s="1449"/>
      <c r="BQ229" s="1449"/>
      <c r="BR229" s="1449"/>
      <c r="BS229" s="1449"/>
      <c r="BT229" s="1449"/>
      <c r="BU229" s="1449"/>
    </row>
    <row r="230" spans="1:73" ht="18" customHeight="1">
      <c r="B230" s="178"/>
      <c r="C230" s="178"/>
      <c r="D230" s="178"/>
      <c r="E230" s="178"/>
      <c r="F230" s="178"/>
      <c r="G230" s="178"/>
      <c r="H230" s="178"/>
      <c r="I230" s="178"/>
      <c r="J230" s="178"/>
      <c r="K230" s="178"/>
      <c r="L230" s="4"/>
      <c r="M230" s="317"/>
      <c r="N230" s="197" t="s">
        <v>2635</v>
      </c>
      <c r="O230" s="197"/>
      <c r="P230" s="197"/>
      <c r="Q230" s="364" t="s">
        <v>2636</v>
      </c>
      <c r="R230" s="1534"/>
      <c r="S230" s="1535"/>
      <c r="T230" s="1535"/>
      <c r="U230" s="1535"/>
      <c r="V230" s="1535"/>
      <c r="W230" s="1535"/>
      <c r="X230" s="1535"/>
      <c r="Y230" s="1535"/>
      <c r="Z230" s="1535"/>
      <c r="AA230" s="1535"/>
      <c r="AB230" s="1535"/>
      <c r="AC230" s="1535"/>
      <c r="AD230" s="1535"/>
      <c r="AE230" s="1535"/>
      <c r="AF230" s="1535"/>
      <c r="AG230" s="1535"/>
      <c r="AH230" s="1535"/>
      <c r="AI230" s="1535"/>
      <c r="AJ230" s="1535"/>
      <c r="AK230" s="1535"/>
      <c r="AL230" s="1535"/>
      <c r="AM230" s="1535"/>
      <c r="AN230" s="1535"/>
      <c r="AO230" s="1535"/>
      <c r="AP230" s="1535"/>
      <c r="AQ230" s="1535"/>
      <c r="AR230" s="1535"/>
      <c r="AS230" s="1535"/>
      <c r="AT230" s="1535"/>
      <c r="AU230" s="1535"/>
      <c r="AV230" s="1535"/>
      <c r="AW230" s="1536"/>
      <c r="AX230" s="4" t="s">
        <v>2637</v>
      </c>
      <c r="AZ230" s="1449"/>
      <c r="BA230" s="1449"/>
      <c r="BB230" s="1449"/>
      <c r="BC230" s="1449"/>
      <c r="BD230" s="1449"/>
      <c r="BE230" s="1449"/>
      <c r="BF230" s="1449"/>
      <c r="BG230" s="1449"/>
      <c r="BH230" s="1449"/>
      <c r="BI230" s="1449"/>
      <c r="BJ230" s="1449"/>
      <c r="BK230" s="1449"/>
      <c r="BL230" s="1449"/>
      <c r="BM230" s="1449"/>
      <c r="BN230" s="1449"/>
      <c r="BO230" s="1449"/>
      <c r="BP230" s="1449"/>
      <c r="BQ230" s="1449"/>
      <c r="BR230" s="1449"/>
      <c r="BS230" s="1449"/>
      <c r="BT230" s="1449"/>
      <c r="BU230" s="1449"/>
    </row>
    <row r="231" spans="1:73" ht="11.25" customHeight="1">
      <c r="B231" s="178"/>
      <c r="C231" s="178"/>
      <c r="D231" s="178"/>
      <c r="E231" s="178"/>
      <c r="F231" s="178"/>
      <c r="G231" s="178"/>
      <c r="H231" s="178"/>
      <c r="I231" s="178"/>
      <c r="J231" s="178"/>
      <c r="K231" s="178"/>
      <c r="L231" s="4"/>
      <c r="M231" s="197"/>
      <c r="N231" s="197"/>
      <c r="O231" s="197"/>
      <c r="P231" s="197"/>
      <c r="Q231" s="197"/>
      <c r="R231" s="197"/>
      <c r="S231" s="197"/>
      <c r="T231" s="197"/>
      <c r="U231" s="4"/>
      <c r="AI231" s="4"/>
      <c r="AJ231" s="4"/>
      <c r="AK231" s="4"/>
      <c r="AZ231" s="626"/>
      <c r="BA231" s="626"/>
      <c r="BB231" s="626"/>
      <c r="BC231" s="626"/>
      <c r="BD231" s="626"/>
      <c r="BE231" s="626"/>
      <c r="BF231" s="626"/>
      <c r="BG231" s="626"/>
      <c r="BH231" s="626"/>
      <c r="BI231" s="626"/>
      <c r="BJ231" s="626"/>
      <c r="BK231" s="626"/>
      <c r="BL231" s="626"/>
      <c r="BM231" s="626"/>
      <c r="BN231" s="626"/>
      <c r="BO231" s="626"/>
      <c r="BP231" s="626"/>
      <c r="BQ231" s="626"/>
      <c r="BR231" s="626"/>
      <c r="BS231" s="626"/>
      <c r="BT231" s="626"/>
      <c r="BU231" s="626"/>
    </row>
    <row r="232" spans="1:73" ht="11.25" customHeight="1">
      <c r="A232" s="185"/>
      <c r="B232" s="214"/>
      <c r="C232" s="214"/>
      <c r="D232" s="214"/>
      <c r="E232" s="214"/>
      <c r="F232" s="214"/>
      <c r="G232" s="214"/>
      <c r="H232" s="214"/>
      <c r="I232" s="214"/>
      <c r="J232" s="214"/>
      <c r="K232" s="214"/>
      <c r="L232" s="200"/>
      <c r="M232" s="201"/>
      <c r="N232" s="201"/>
      <c r="O232" s="201"/>
      <c r="P232" s="201"/>
      <c r="Q232" s="201"/>
      <c r="R232" s="201"/>
      <c r="S232" s="201"/>
      <c r="T232" s="201"/>
      <c r="U232" s="200"/>
      <c r="V232" s="200"/>
      <c r="W232" s="200"/>
      <c r="X232" s="200"/>
      <c r="Y232" s="200"/>
      <c r="Z232" s="200"/>
      <c r="AA232" s="200"/>
      <c r="AB232" s="200"/>
      <c r="AC232" s="200"/>
      <c r="AD232" s="200"/>
      <c r="AE232" s="200"/>
      <c r="AF232" s="200"/>
      <c r="AG232" s="200"/>
      <c r="AH232" s="200"/>
      <c r="AI232" s="200"/>
      <c r="AJ232" s="200"/>
      <c r="AK232" s="200"/>
      <c r="AL232" s="200"/>
      <c r="AM232" s="186"/>
      <c r="AN232" s="186"/>
      <c r="AO232" s="186"/>
      <c r="AP232" s="186"/>
      <c r="AQ232" s="186"/>
      <c r="AR232" s="186"/>
      <c r="AS232" s="316"/>
      <c r="AT232" s="316"/>
      <c r="AU232" s="316"/>
      <c r="AV232" s="316"/>
      <c r="AW232" s="316"/>
      <c r="AX232" s="316"/>
      <c r="AY232" s="316"/>
    </row>
    <row r="233" spans="1:73" ht="18" customHeight="1">
      <c r="A233" s="188" t="s">
        <v>174</v>
      </c>
      <c r="B233" s="189" t="s">
        <v>2670</v>
      </c>
      <c r="C233" s="189"/>
      <c r="D233" s="189"/>
      <c r="E233" s="189"/>
      <c r="F233" s="189"/>
      <c r="G233" s="189"/>
      <c r="H233" s="189"/>
      <c r="I233" s="189"/>
      <c r="J233" s="189"/>
      <c r="K233" s="189"/>
      <c r="L233" s="4"/>
      <c r="M233" s="1496"/>
      <c r="N233" s="1497"/>
      <c r="O233" s="1497"/>
      <c r="P233" s="1497"/>
      <c r="Q233" s="1497"/>
      <c r="R233" s="1497"/>
      <c r="S233" s="1497"/>
      <c r="T233" s="1497"/>
      <c r="U233" s="1497"/>
      <c r="V233" s="1497"/>
      <c r="W233" s="1497"/>
      <c r="X233" s="1497"/>
      <c r="Y233" s="1497"/>
      <c r="Z233" s="1497"/>
      <c r="AA233" s="1497"/>
      <c r="AB233" s="1497"/>
      <c r="AC233" s="1497"/>
      <c r="AD233" s="1497"/>
      <c r="AE233" s="1497"/>
      <c r="AF233" s="1497"/>
      <c r="AG233" s="1497"/>
      <c r="AH233" s="1498"/>
      <c r="AI233" s="4"/>
      <c r="AJ233" s="4"/>
      <c r="AK233" s="4"/>
      <c r="AL233" s="4"/>
    </row>
    <row r="234" spans="1:73" ht="18" customHeight="1">
      <c r="B234" s="178"/>
      <c r="C234" s="178"/>
      <c r="D234" s="178"/>
      <c r="E234" s="178"/>
      <c r="F234" s="178"/>
      <c r="G234" s="178"/>
      <c r="H234" s="178"/>
      <c r="I234" s="178"/>
      <c r="J234" s="178"/>
      <c r="K234" s="178"/>
      <c r="L234" s="4"/>
      <c r="M234" s="1499"/>
      <c r="N234" s="1500"/>
      <c r="O234" s="1500"/>
      <c r="P234" s="1500"/>
      <c r="Q234" s="1500"/>
      <c r="R234" s="1500"/>
      <c r="S234" s="1500"/>
      <c r="T234" s="1500"/>
      <c r="U234" s="1500"/>
      <c r="V234" s="1500"/>
      <c r="W234" s="1500"/>
      <c r="X234" s="1500"/>
      <c r="Y234" s="1500"/>
      <c r="Z234" s="1500"/>
      <c r="AA234" s="1500"/>
      <c r="AB234" s="1500"/>
      <c r="AC234" s="1500"/>
      <c r="AD234" s="1500"/>
      <c r="AE234" s="1500"/>
      <c r="AF234" s="1500"/>
      <c r="AG234" s="1500"/>
      <c r="AH234" s="1501"/>
      <c r="AI234" s="4"/>
      <c r="AJ234" s="4"/>
      <c r="AK234" s="4"/>
      <c r="AL234" s="4"/>
    </row>
    <row r="235" spans="1:73" ht="11.25" customHeight="1">
      <c r="AS235" s="183"/>
      <c r="AT235" s="183"/>
      <c r="AU235" s="183"/>
      <c r="AV235" s="183"/>
      <c r="AW235" s="183"/>
      <c r="AX235" s="183"/>
      <c r="AY235" s="183"/>
    </row>
    <row r="236" spans="1:73" ht="17.25" customHeight="1">
      <c r="A236" s="199" t="s">
        <v>193</v>
      </c>
      <c r="B236" s="185"/>
      <c r="C236" s="185"/>
      <c r="D236" s="185"/>
      <c r="E236" s="185"/>
      <c r="F236" s="185"/>
      <c r="G236" s="185"/>
      <c r="H236" s="185"/>
      <c r="I236" s="185"/>
      <c r="J236" s="185"/>
      <c r="K236" s="185"/>
      <c r="L236" s="186"/>
      <c r="M236" s="186"/>
      <c r="N236" s="186"/>
      <c r="O236" s="186"/>
      <c r="P236" s="186"/>
      <c r="Q236" s="186"/>
      <c r="R236" s="186"/>
      <c r="S236" s="186"/>
      <c r="T236" s="186"/>
      <c r="U236" s="186"/>
      <c r="V236" s="186"/>
      <c r="W236" s="186"/>
      <c r="X236" s="186"/>
      <c r="Y236" s="186"/>
      <c r="Z236" s="186"/>
      <c r="AA236" s="186"/>
      <c r="AB236" s="186"/>
      <c r="AC236" s="186"/>
      <c r="AD236" s="186"/>
      <c r="AE236" s="186"/>
      <c r="AF236" s="186"/>
      <c r="AG236" s="186"/>
      <c r="AH236" s="186"/>
      <c r="AI236" s="186"/>
      <c r="AJ236" s="186"/>
      <c r="AK236" s="186"/>
      <c r="AL236" s="186"/>
      <c r="AM236" s="186"/>
      <c r="AN236" s="186"/>
      <c r="AO236" s="186"/>
      <c r="AP236" s="186"/>
      <c r="AQ236" s="186"/>
      <c r="AR236" s="186"/>
    </row>
    <row r="237" spans="1:73" ht="13.5" customHeight="1">
      <c r="B237" s="178"/>
      <c r="C237" s="178"/>
      <c r="D237" s="178"/>
      <c r="E237" s="178"/>
      <c r="F237" s="178"/>
      <c r="G237" s="178"/>
      <c r="H237" s="178"/>
      <c r="I237" s="178"/>
      <c r="J237" s="178"/>
      <c r="K237" s="178"/>
      <c r="L237" s="4"/>
      <c r="M237" s="190" t="s">
        <v>192</v>
      </c>
      <c r="N237" s="4"/>
      <c r="R237" s="190" t="s">
        <v>191</v>
      </c>
      <c r="AA237" s="190" t="s">
        <v>190</v>
      </c>
    </row>
    <row r="238" spans="1:73" ht="18" customHeight="1">
      <c r="A238" s="188" t="s">
        <v>174</v>
      </c>
      <c r="B238" s="189" t="s">
        <v>2643</v>
      </c>
      <c r="C238" s="189"/>
      <c r="D238" s="189"/>
      <c r="E238" s="189"/>
      <c r="F238" s="189"/>
      <c r="G238" s="189"/>
      <c r="H238" s="189"/>
      <c r="I238" s="189"/>
      <c r="J238" s="189"/>
      <c r="K238" s="189"/>
      <c r="L238" s="4"/>
      <c r="M238" s="1509">
        <v>11111</v>
      </c>
      <c r="N238" s="1509"/>
      <c r="O238" s="1509"/>
      <c r="P238" s="1509"/>
      <c r="Q238" s="4"/>
      <c r="R238" s="1510"/>
      <c r="S238" s="1511"/>
      <c r="T238" s="1511"/>
      <c r="U238" s="1511"/>
      <c r="V238" s="1511"/>
      <c r="W238" s="1511"/>
      <c r="X238" s="1511"/>
      <c r="Y238" s="1512"/>
      <c r="Z238" s="4"/>
      <c r="AA238" s="1540"/>
      <c r="AB238" s="1541"/>
      <c r="AC238" s="1541"/>
      <c r="AD238" s="1541"/>
      <c r="AE238" s="1541"/>
      <c r="AF238" s="1541"/>
      <c r="AG238" s="1541"/>
      <c r="AH238" s="1541"/>
      <c r="AI238" s="1541"/>
      <c r="AJ238" s="1541"/>
      <c r="AK238" s="1541"/>
      <c r="AL238" s="1542"/>
    </row>
    <row r="239" spans="1:73" ht="18" customHeight="1">
      <c r="A239" s="188" t="s">
        <v>174</v>
      </c>
      <c r="B239" s="189" t="s">
        <v>2647</v>
      </c>
      <c r="C239" s="189"/>
      <c r="D239" s="189"/>
      <c r="E239" s="189"/>
      <c r="F239" s="189"/>
      <c r="G239" s="189"/>
      <c r="H239" s="189"/>
      <c r="I239" s="189"/>
      <c r="J239" s="189"/>
      <c r="K239" s="189"/>
      <c r="L239" s="4"/>
      <c r="M239" s="1509"/>
      <c r="N239" s="1509"/>
      <c r="O239" s="1509"/>
      <c r="P239" s="1509"/>
      <c r="Q239" s="4"/>
      <c r="R239" s="1510"/>
      <c r="S239" s="1511"/>
      <c r="T239" s="1511"/>
      <c r="U239" s="1511"/>
      <c r="V239" s="1511"/>
      <c r="W239" s="1511"/>
      <c r="X239" s="1511"/>
      <c r="Y239" s="1512"/>
      <c r="Z239" s="4"/>
      <c r="AA239" s="1540"/>
      <c r="AB239" s="1541"/>
      <c r="AC239" s="1541"/>
      <c r="AD239" s="1541"/>
      <c r="AE239" s="1541"/>
      <c r="AF239" s="1541"/>
      <c r="AG239" s="1541"/>
      <c r="AH239" s="1541"/>
      <c r="AI239" s="1541"/>
      <c r="AJ239" s="1541"/>
      <c r="AK239" s="1541"/>
      <c r="AL239" s="1542"/>
    </row>
    <row r="240" spans="1:73" ht="11.25" customHeight="1">
      <c r="B240" s="178"/>
      <c r="C240" s="178"/>
      <c r="D240" s="178"/>
      <c r="E240" s="178"/>
      <c r="F240" s="178"/>
      <c r="G240" s="178"/>
      <c r="H240" s="178"/>
      <c r="I240" s="178"/>
      <c r="J240" s="178"/>
      <c r="K240" s="178"/>
      <c r="L240" s="4"/>
      <c r="M240" s="197"/>
      <c r="N240" s="197"/>
      <c r="O240" s="197"/>
      <c r="P240" s="197"/>
      <c r="Q240" s="197"/>
      <c r="R240" s="197"/>
      <c r="S240" s="197"/>
      <c r="T240" s="197"/>
      <c r="U240" s="4"/>
      <c r="V240" s="4"/>
      <c r="W240" s="4"/>
      <c r="X240" s="4"/>
      <c r="Y240" s="4"/>
      <c r="Z240" s="4"/>
      <c r="AA240" s="4"/>
      <c r="AB240" s="4"/>
      <c r="AC240" s="4"/>
      <c r="AD240" s="4"/>
      <c r="AE240" s="4"/>
      <c r="AF240" s="4"/>
      <c r="AG240" s="4"/>
      <c r="AH240" s="4"/>
      <c r="AI240" s="4"/>
      <c r="AJ240" s="4"/>
      <c r="AK240" s="4"/>
      <c r="AL240" s="4"/>
      <c r="AS240" s="183"/>
      <c r="AT240" s="183"/>
      <c r="AU240" s="183"/>
      <c r="AV240" s="183"/>
      <c r="AW240" s="183"/>
      <c r="AX240" s="183"/>
      <c r="AY240" s="183"/>
    </row>
    <row r="241" spans="1:51" ht="18" customHeight="1">
      <c r="A241" s="198" t="s">
        <v>174</v>
      </c>
      <c r="B241" s="199" t="s">
        <v>2651</v>
      </c>
      <c r="C241" s="199"/>
      <c r="D241" s="199"/>
      <c r="E241" s="199"/>
      <c r="F241" s="199"/>
      <c r="G241" s="199"/>
      <c r="H241" s="199"/>
      <c r="I241" s="199"/>
      <c r="J241" s="199"/>
      <c r="K241" s="199"/>
      <c r="L241" s="200"/>
      <c r="M241" s="200"/>
      <c r="N241" s="200"/>
      <c r="O241" s="200"/>
      <c r="P241" s="200"/>
      <c r="Q241" s="200"/>
      <c r="R241" s="200"/>
      <c r="S241" s="200"/>
      <c r="T241" s="200"/>
      <c r="U241" s="200"/>
      <c r="V241" s="200"/>
      <c r="W241" s="200"/>
      <c r="X241" s="200"/>
      <c r="Y241" s="200"/>
      <c r="Z241" s="200"/>
      <c r="AA241" s="200"/>
      <c r="AB241" s="200"/>
      <c r="AC241" s="200"/>
      <c r="AD241" s="200"/>
      <c r="AE241" s="200"/>
      <c r="AF241" s="200"/>
      <c r="AG241" s="200"/>
      <c r="AH241" s="200"/>
      <c r="AI241" s="200"/>
      <c r="AJ241" s="200"/>
      <c r="AK241" s="200"/>
      <c r="AL241" s="200"/>
      <c r="AM241" s="186"/>
      <c r="AN241" s="186"/>
      <c r="AO241" s="186"/>
      <c r="AP241" s="186"/>
      <c r="AQ241" s="186"/>
      <c r="AR241" s="186"/>
    </row>
    <row r="242" spans="1:51" ht="18" customHeight="1">
      <c r="A242" s="193"/>
      <c r="B242" s="178"/>
      <c r="C242" s="178"/>
      <c r="D242" s="178"/>
      <c r="E242" s="178"/>
      <c r="F242" s="178"/>
      <c r="G242" s="178"/>
      <c r="H242" s="178"/>
      <c r="I242" s="178"/>
      <c r="J242" s="178"/>
      <c r="K242" s="178"/>
      <c r="L242" s="4"/>
      <c r="M242" s="215"/>
      <c r="N242" s="4" t="s">
        <v>189</v>
      </c>
      <c r="O242" s="4"/>
      <c r="P242" s="4"/>
      <c r="Q242" s="4"/>
      <c r="R242" s="4"/>
      <c r="S242" s="210" t="s">
        <v>188</v>
      </c>
      <c r="T242" s="215"/>
      <c r="U242" s="4" t="s">
        <v>186</v>
      </c>
      <c r="V242" s="4"/>
      <c r="W242" s="4"/>
      <c r="X242" s="4"/>
      <c r="Y242" s="215"/>
      <c r="Z242" s="4" t="s">
        <v>185</v>
      </c>
      <c r="AA242" s="4"/>
      <c r="AB242" s="4"/>
      <c r="AC242" s="4"/>
      <c r="AD242" s="4"/>
      <c r="AE242" s="4"/>
      <c r="AF242" s="215"/>
      <c r="AG242" s="4" t="s">
        <v>184</v>
      </c>
      <c r="AH242" s="4"/>
      <c r="AI242" s="4"/>
      <c r="AJ242" s="4"/>
      <c r="AK242" s="4"/>
      <c r="AL242" s="216" t="s">
        <v>178</v>
      </c>
    </row>
    <row r="243" spans="1:51" ht="18" customHeight="1">
      <c r="A243" s="193"/>
      <c r="B243" s="178"/>
      <c r="C243" s="178"/>
      <c r="D243" s="178"/>
      <c r="E243" s="178"/>
      <c r="F243" s="178"/>
      <c r="G243" s="178"/>
      <c r="H243" s="178"/>
      <c r="I243" s="178"/>
      <c r="J243" s="178"/>
      <c r="K243" s="178"/>
      <c r="L243" s="4"/>
      <c r="M243" s="215"/>
      <c r="N243" s="4" t="s">
        <v>183</v>
      </c>
      <c r="O243" s="4"/>
      <c r="P243" s="4"/>
      <c r="Q243" s="4"/>
      <c r="R243" s="4"/>
      <c r="S243" s="4"/>
      <c r="T243" s="215"/>
      <c r="U243" s="4" t="s">
        <v>182</v>
      </c>
      <c r="V243" s="4"/>
      <c r="W243" s="4"/>
      <c r="X243" s="4"/>
      <c r="Y243" s="4"/>
      <c r="Z243" s="4"/>
      <c r="AA243" s="4"/>
      <c r="AB243" s="4"/>
      <c r="AC243" s="4"/>
      <c r="AD243" s="4"/>
      <c r="AE243" s="4"/>
      <c r="AF243" s="4"/>
      <c r="AG243" s="4"/>
      <c r="AH243" s="4"/>
      <c r="AI243" s="4"/>
      <c r="AJ243" s="4"/>
      <c r="AK243" s="4"/>
      <c r="AL243" s="216"/>
    </row>
    <row r="244" spans="1:51" ht="18" customHeight="1">
      <c r="A244" s="188" t="s">
        <v>174</v>
      </c>
      <c r="B244" s="189" t="s">
        <v>2655</v>
      </c>
      <c r="C244" s="189"/>
      <c r="D244" s="189"/>
      <c r="E244" s="189"/>
      <c r="F244" s="189"/>
      <c r="G244" s="189"/>
      <c r="H244" s="189"/>
      <c r="I244" s="189"/>
      <c r="J244" s="189"/>
      <c r="K244" s="189"/>
      <c r="L244" s="4"/>
      <c r="M244" s="215"/>
      <c r="N244" s="217" t="s">
        <v>181</v>
      </c>
      <c r="O244" s="217"/>
      <c r="P244" s="217"/>
      <c r="Q244" s="215"/>
      <c r="R244" s="217" t="s">
        <v>180</v>
      </c>
      <c r="S244" s="217"/>
      <c r="T244" s="217"/>
      <c r="U244" s="217"/>
      <c r="V244" s="215"/>
      <c r="W244" s="217" t="s">
        <v>179</v>
      </c>
      <c r="X244" s="217"/>
      <c r="Y244" s="217"/>
      <c r="Z244" s="216" t="s">
        <v>178</v>
      </c>
      <c r="AA244" s="4"/>
      <c r="AB244" s="4"/>
      <c r="AC244" s="4"/>
      <c r="AD244" s="4"/>
      <c r="AE244" s="4"/>
      <c r="AF244" s="4"/>
      <c r="AG244" s="4"/>
      <c r="AH244" s="4"/>
      <c r="AI244" s="4"/>
      <c r="AJ244" s="4"/>
      <c r="AK244" s="4"/>
      <c r="AL244" s="4"/>
    </row>
    <row r="245" spans="1:51" ht="18" customHeight="1">
      <c r="A245" s="188" t="s">
        <v>174</v>
      </c>
      <c r="B245" s="189" t="s">
        <v>2660</v>
      </c>
      <c r="C245" s="189"/>
      <c r="D245" s="189"/>
      <c r="E245" s="189"/>
      <c r="F245" s="189"/>
      <c r="G245" s="189"/>
      <c r="H245" s="189"/>
      <c r="I245" s="189"/>
      <c r="J245" s="189"/>
      <c r="K245" s="189"/>
      <c r="L245" s="4"/>
      <c r="M245" s="4"/>
      <c r="N245" s="218"/>
      <c r="O245" s="4"/>
      <c r="P245" s="4"/>
      <c r="Q245" s="4"/>
      <c r="R245" s="4"/>
      <c r="S245" s="4"/>
      <c r="T245" s="218"/>
      <c r="U245" s="4"/>
      <c r="V245" s="4"/>
      <c r="W245" s="4"/>
      <c r="X245" s="4"/>
      <c r="Y245" s="4"/>
      <c r="Z245" s="4"/>
      <c r="AA245" s="4"/>
      <c r="AB245" s="4"/>
      <c r="AC245" s="4"/>
      <c r="AD245" s="4"/>
      <c r="AE245" s="4"/>
      <c r="AF245" s="4"/>
      <c r="AG245" s="4"/>
      <c r="AH245" s="4"/>
      <c r="AI245" s="4"/>
      <c r="AJ245" s="4"/>
      <c r="AK245" s="4"/>
      <c r="AL245" s="4"/>
      <c r="AM245" s="4"/>
    </row>
    <row r="246" spans="1:51" ht="6" customHeight="1">
      <c r="A246" s="188"/>
      <c r="B246" s="189"/>
      <c r="C246" s="189"/>
      <c r="D246" s="189"/>
      <c r="E246" s="189"/>
      <c r="F246" s="189"/>
      <c r="G246" s="189"/>
      <c r="H246" s="189"/>
      <c r="I246" s="189"/>
      <c r="J246" s="189"/>
      <c r="K246" s="189"/>
      <c r="L246" s="4"/>
      <c r="M246" s="4"/>
      <c r="N246" s="218"/>
      <c r="O246" s="4"/>
      <c r="P246" s="4"/>
      <c r="Q246" s="4"/>
      <c r="R246" s="4"/>
      <c r="S246" s="4"/>
      <c r="T246" s="218"/>
      <c r="U246" s="4"/>
      <c r="V246" s="4"/>
      <c r="W246" s="4"/>
      <c r="X246" s="4"/>
      <c r="Y246" s="4"/>
      <c r="Z246" s="4"/>
      <c r="AA246" s="4"/>
      <c r="AB246" s="4"/>
      <c r="AC246" s="4"/>
      <c r="AD246" s="4"/>
      <c r="AE246" s="4"/>
      <c r="AF246" s="4"/>
      <c r="AG246" s="4"/>
      <c r="AH246" s="4"/>
      <c r="AI246" s="4"/>
      <c r="AJ246" s="4"/>
      <c r="AK246" s="4"/>
      <c r="AL246" s="4"/>
      <c r="AM246" s="4"/>
    </row>
    <row r="247" spans="1:51" ht="18" customHeight="1">
      <c r="A247" s="188"/>
      <c r="B247" s="189"/>
      <c r="C247" s="189"/>
      <c r="D247" s="189"/>
      <c r="E247" s="189"/>
      <c r="F247" s="189"/>
      <c r="G247" s="189"/>
      <c r="H247" s="189"/>
      <c r="I247" s="189"/>
      <c r="J247" s="189"/>
      <c r="K247" s="189"/>
      <c r="L247" s="4"/>
      <c r="M247" s="4"/>
      <c r="N247" s="218"/>
      <c r="O247" s="4"/>
      <c r="P247" s="4"/>
      <c r="Q247" s="4"/>
      <c r="R247" s="4"/>
      <c r="S247" s="4"/>
      <c r="T247" s="218"/>
      <c r="U247" s="4"/>
      <c r="V247" s="4"/>
      <c r="W247" s="4"/>
      <c r="X247" s="4"/>
      <c r="Y247" s="4"/>
      <c r="Z247" s="4"/>
      <c r="AA247" s="4"/>
      <c r="AB247" s="4"/>
      <c r="AC247" s="4"/>
      <c r="AD247" s="4"/>
      <c r="AE247" s="4"/>
      <c r="AF247" s="4"/>
      <c r="AG247" s="4"/>
      <c r="AH247" s="4"/>
      <c r="AI247" s="4"/>
      <c r="AJ247" s="4"/>
      <c r="AK247" s="4"/>
      <c r="AL247" s="4"/>
      <c r="AM247" s="4"/>
    </row>
    <row r="248" spans="1:51" ht="6" customHeight="1">
      <c r="A248" s="188"/>
      <c r="B248" s="189"/>
      <c r="C248" s="189"/>
      <c r="D248" s="189"/>
      <c r="E248" s="189"/>
      <c r="F248" s="189"/>
      <c r="G248" s="189"/>
      <c r="H248" s="189"/>
      <c r="I248" s="189"/>
      <c r="J248" s="189"/>
      <c r="K248" s="189"/>
      <c r="L248" s="4"/>
      <c r="M248" s="4"/>
      <c r="N248" s="218"/>
      <c r="O248" s="4"/>
      <c r="P248" s="4"/>
      <c r="Q248" s="4"/>
      <c r="R248" s="4"/>
      <c r="S248" s="4"/>
      <c r="T248" s="218"/>
      <c r="U248" s="4"/>
      <c r="V248" s="4"/>
      <c r="W248" s="4"/>
      <c r="X248" s="4"/>
      <c r="Y248" s="4"/>
      <c r="Z248" s="4"/>
      <c r="AA248" s="4"/>
      <c r="AB248" s="4"/>
      <c r="AC248" s="4"/>
      <c r="AD248" s="4"/>
      <c r="AE248" s="4"/>
      <c r="AF248" s="4"/>
      <c r="AG248" s="4"/>
      <c r="AH248" s="4"/>
      <c r="AI248" s="4"/>
      <c r="AJ248" s="4"/>
      <c r="AK248" s="4"/>
      <c r="AL248" s="4"/>
      <c r="AM248" s="4"/>
    </row>
    <row r="249" spans="1:51" ht="18" customHeight="1">
      <c r="A249" s="188"/>
      <c r="B249" s="189"/>
      <c r="C249" s="189"/>
      <c r="D249" s="189"/>
      <c r="E249" s="189"/>
      <c r="F249" s="189"/>
      <c r="G249" s="189"/>
      <c r="H249" s="189"/>
      <c r="I249" s="189"/>
      <c r="J249" s="189"/>
      <c r="K249" s="189"/>
      <c r="L249" s="4"/>
      <c r="M249" s="4"/>
      <c r="N249" s="218"/>
      <c r="O249" s="4"/>
      <c r="P249" s="4"/>
      <c r="Q249" s="4"/>
      <c r="R249" s="4"/>
      <c r="S249" s="4"/>
      <c r="T249" s="218"/>
      <c r="U249" s="4"/>
      <c r="V249" s="4"/>
      <c r="W249" s="4"/>
      <c r="X249" s="4"/>
      <c r="Y249" s="4"/>
      <c r="Z249" s="4"/>
      <c r="AA249" s="4"/>
      <c r="AB249" s="4"/>
      <c r="AC249" s="4"/>
      <c r="AD249" s="4"/>
      <c r="AE249" s="4"/>
      <c r="AF249" s="4"/>
      <c r="AG249" s="4" t="s">
        <v>177</v>
      </c>
      <c r="AH249" s="4"/>
      <c r="AI249" s="1568"/>
      <c r="AJ249" s="1568"/>
      <c r="AK249" s="1568"/>
      <c r="AL249" s="1568"/>
      <c r="AM249" s="1568"/>
      <c r="AN249" s="1568"/>
      <c r="AO249" s="1568"/>
      <c r="AP249" s="1568"/>
      <c r="AQ249" s="1568"/>
      <c r="AR249" s="1568"/>
      <c r="AS249" s="1569"/>
      <c r="AT249" s="1569"/>
      <c r="AU249" s="1569"/>
      <c r="AV249" s="1569"/>
      <c r="AW249" s="1569"/>
      <c r="AX249" s="1569"/>
      <c r="AY249" s="174" t="s">
        <v>176</v>
      </c>
    </row>
    <row r="250" spans="1:51" ht="6" customHeight="1">
      <c r="B250" s="178"/>
      <c r="C250" s="178"/>
      <c r="D250" s="178"/>
      <c r="E250" s="178"/>
      <c r="F250" s="178"/>
      <c r="G250" s="178"/>
      <c r="H250" s="178"/>
      <c r="I250" s="178"/>
      <c r="J250" s="178"/>
      <c r="K250" s="178"/>
      <c r="L250" s="4"/>
      <c r="M250" s="197"/>
      <c r="N250" s="197"/>
      <c r="O250" s="197"/>
      <c r="P250" s="197"/>
      <c r="Q250" s="197"/>
      <c r="R250" s="197"/>
      <c r="S250" s="197"/>
      <c r="T250" s="197"/>
      <c r="U250" s="4"/>
      <c r="V250" s="4"/>
      <c r="W250" s="4"/>
      <c r="X250" s="4"/>
      <c r="Y250" s="4"/>
      <c r="Z250" s="4"/>
      <c r="AA250" s="4"/>
      <c r="AB250" s="4"/>
      <c r="AC250" s="4"/>
      <c r="AD250" s="4"/>
      <c r="AE250" s="4"/>
      <c r="AF250" s="4"/>
      <c r="AG250" s="4"/>
      <c r="AH250" s="4"/>
      <c r="AI250" s="4"/>
      <c r="AJ250" s="4"/>
      <c r="AK250" s="4"/>
      <c r="AL250" s="4"/>
      <c r="AS250" s="183"/>
      <c r="AT250" s="183"/>
      <c r="AU250" s="183"/>
      <c r="AV250" s="183"/>
      <c r="AW250" s="183"/>
      <c r="AX250" s="183"/>
      <c r="AY250" s="183"/>
    </row>
    <row r="251" spans="1:51" ht="18" customHeight="1">
      <c r="A251" s="198" t="s">
        <v>174</v>
      </c>
      <c r="B251" s="199" t="s">
        <v>2663</v>
      </c>
      <c r="C251" s="199"/>
      <c r="D251" s="199"/>
      <c r="E251" s="199"/>
      <c r="F251" s="199"/>
      <c r="G251" s="199"/>
      <c r="H251" s="199"/>
      <c r="I251" s="199"/>
      <c r="J251" s="199"/>
      <c r="K251" s="199"/>
      <c r="L251" s="200"/>
      <c r="M251" s="200"/>
      <c r="N251" s="200"/>
      <c r="O251" s="200"/>
      <c r="P251" s="200"/>
      <c r="Q251" s="200"/>
      <c r="R251" s="200"/>
      <c r="S251" s="200"/>
      <c r="T251" s="200"/>
      <c r="U251" s="200"/>
      <c r="V251" s="200"/>
      <c r="W251" s="200"/>
      <c r="X251" s="200"/>
      <c r="Y251" s="200"/>
      <c r="Z251" s="200"/>
      <c r="AA251" s="200"/>
      <c r="AB251" s="200"/>
      <c r="AC251" s="200"/>
      <c r="AD251" s="200"/>
      <c r="AE251" s="200"/>
      <c r="AF251" s="200"/>
      <c r="AG251" s="200"/>
      <c r="AH251" s="200"/>
      <c r="AI251" s="200"/>
      <c r="AJ251" s="200"/>
      <c r="AK251" s="200"/>
      <c r="AL251" s="200"/>
      <c r="AM251" s="186"/>
      <c r="AN251" s="186"/>
      <c r="AO251" s="186"/>
      <c r="AP251" s="186"/>
      <c r="AQ251" s="186"/>
      <c r="AR251" s="186"/>
    </row>
    <row r="252" spans="1:51" ht="18" customHeight="1">
      <c r="B252" s="178" t="s">
        <v>2692</v>
      </c>
      <c r="C252" s="178"/>
      <c r="D252" s="178"/>
      <c r="E252" s="178"/>
      <c r="F252" s="178"/>
      <c r="G252" s="178"/>
      <c r="H252" s="178"/>
      <c r="I252" s="178"/>
      <c r="J252" s="178"/>
      <c r="K252" s="178"/>
      <c r="L252" s="4"/>
      <c r="M252" s="4"/>
      <c r="N252" s="1451"/>
      <c r="O252" s="1452"/>
      <c r="P252" s="1452"/>
      <c r="Q252" s="1453"/>
      <c r="R252" s="218" t="s">
        <v>173</v>
      </c>
      <c r="S252" s="4"/>
      <c r="T252" s="4"/>
      <c r="U252" s="4"/>
      <c r="V252" s="4"/>
      <c r="W252" s="4"/>
      <c r="X252" s="4"/>
      <c r="Y252" s="4"/>
      <c r="Z252" s="4"/>
      <c r="AA252" s="4"/>
      <c r="AB252" s="4"/>
      <c r="AC252" s="4"/>
      <c r="AD252" s="4"/>
      <c r="AE252" s="4"/>
      <c r="AF252" s="4"/>
      <c r="AG252" s="4"/>
      <c r="AH252" s="4"/>
      <c r="AI252" s="4"/>
    </row>
    <row r="253" spans="1:51" ht="18" customHeight="1">
      <c r="B253" s="178" t="s">
        <v>2693</v>
      </c>
      <c r="C253" s="178"/>
      <c r="D253" s="178"/>
      <c r="E253" s="178"/>
      <c r="F253" s="178"/>
      <c r="G253" s="178"/>
      <c r="H253" s="178"/>
      <c r="I253" s="178"/>
      <c r="J253" s="178"/>
      <c r="K253" s="178"/>
      <c r="L253" s="4"/>
      <c r="M253" s="4"/>
      <c r="N253" s="1451"/>
      <c r="O253" s="1452"/>
      <c r="P253" s="1452"/>
      <c r="Q253" s="1453"/>
      <c r="R253" s="218" t="s">
        <v>172</v>
      </c>
      <c r="S253" s="4"/>
      <c r="T253" s="4"/>
      <c r="U253" s="4"/>
      <c r="V253" s="4"/>
      <c r="W253" s="4"/>
      <c r="X253" s="4"/>
      <c r="Y253" s="4"/>
      <c r="Z253" s="4"/>
      <c r="AA253" s="4"/>
      <c r="AB253" s="4"/>
      <c r="AC253" s="4"/>
      <c r="AD253" s="4"/>
      <c r="AE253" s="4"/>
      <c r="AF253" s="4"/>
      <c r="AG253" s="4"/>
      <c r="AH253" s="4"/>
      <c r="AI253" s="4"/>
    </row>
    <row r="254" spans="1:51" ht="11.25" customHeight="1">
      <c r="B254" s="178"/>
      <c r="C254" s="178"/>
      <c r="D254" s="178"/>
      <c r="E254" s="178"/>
      <c r="F254" s="178"/>
      <c r="G254" s="178"/>
      <c r="H254" s="178"/>
      <c r="I254" s="178"/>
      <c r="J254" s="178"/>
      <c r="K254" s="178"/>
      <c r="L254" s="4"/>
      <c r="M254" s="197"/>
      <c r="N254" s="197"/>
      <c r="O254" s="197"/>
      <c r="P254" s="197"/>
      <c r="Q254" s="197"/>
      <c r="R254" s="197"/>
      <c r="S254" s="197"/>
      <c r="T254" s="197"/>
      <c r="U254" s="4"/>
      <c r="V254" s="4"/>
      <c r="W254" s="4"/>
      <c r="X254" s="4"/>
      <c r="Y254" s="4"/>
      <c r="Z254" s="4"/>
      <c r="AA254" s="4"/>
      <c r="AB254" s="4"/>
      <c r="AC254" s="4"/>
      <c r="AD254" s="4"/>
      <c r="AE254" s="4"/>
      <c r="AF254" s="4"/>
      <c r="AG254" s="4"/>
      <c r="AH254" s="4"/>
      <c r="AI254" s="4"/>
      <c r="AJ254" s="4"/>
      <c r="AK254" s="4"/>
      <c r="AL254" s="4"/>
      <c r="AS254" s="183"/>
      <c r="AT254" s="183"/>
      <c r="AU254" s="183"/>
      <c r="AV254" s="183"/>
      <c r="AW254" s="183"/>
      <c r="AX254" s="183"/>
      <c r="AY254" s="183"/>
    </row>
    <row r="255" spans="1:51" ht="18" customHeight="1">
      <c r="A255" s="198" t="s">
        <v>163</v>
      </c>
      <c r="B255" s="199" t="s">
        <v>2666</v>
      </c>
      <c r="C255" s="199"/>
      <c r="D255" s="199"/>
      <c r="E255" s="199"/>
      <c r="F255" s="199"/>
      <c r="G255" s="199"/>
      <c r="H255" s="199"/>
      <c r="I255" s="199"/>
      <c r="J255" s="199"/>
      <c r="K255" s="199"/>
      <c r="L255" s="200"/>
      <c r="M255" s="200"/>
      <c r="N255" s="200"/>
      <c r="O255" s="200"/>
      <c r="P255" s="200"/>
      <c r="Q255" s="200"/>
      <c r="R255" s="200"/>
      <c r="S255" s="200"/>
      <c r="T255" s="200"/>
      <c r="U255" s="200"/>
      <c r="V255" s="200"/>
      <c r="W255" s="200"/>
      <c r="X255" s="200"/>
      <c r="Y255" s="200"/>
      <c r="Z255" s="200"/>
      <c r="AA255" s="200"/>
      <c r="AB255" s="200"/>
      <c r="AC255" s="200"/>
      <c r="AD255" s="200"/>
      <c r="AE255" s="200"/>
      <c r="AF255" s="200"/>
      <c r="AG255" s="200"/>
      <c r="AH255" s="200"/>
      <c r="AI255" s="200"/>
      <c r="AJ255" s="200"/>
      <c r="AK255" s="200"/>
      <c r="AL255" s="200"/>
      <c r="AM255" s="186"/>
      <c r="AN255" s="186"/>
      <c r="AO255" s="186"/>
      <c r="AP255" s="186"/>
      <c r="AQ255" s="186"/>
      <c r="AR255" s="186"/>
    </row>
    <row r="256" spans="1:51" ht="18" customHeight="1">
      <c r="B256" s="178" t="s">
        <v>2694</v>
      </c>
      <c r="C256" s="178"/>
      <c r="D256" s="178"/>
      <c r="E256" s="178"/>
      <c r="F256" s="178"/>
      <c r="G256" s="178"/>
      <c r="H256" s="178"/>
      <c r="I256" s="178"/>
      <c r="J256" s="178"/>
      <c r="K256" s="178"/>
      <c r="L256" s="219" t="s">
        <v>169</v>
      </c>
      <c r="M256" s="218" t="s">
        <v>162</v>
      </c>
      <c r="N256" s="1460"/>
      <c r="O256" s="1461"/>
      <c r="P256" s="1461"/>
      <c r="Q256" s="1461"/>
      <c r="R256" s="1462"/>
      <c r="S256" s="483" t="s">
        <v>160</v>
      </c>
      <c r="T256" s="1460"/>
      <c r="U256" s="1461"/>
      <c r="V256" s="1461"/>
      <c r="W256" s="1461"/>
      <c r="X256" s="1462"/>
      <c r="Y256" s="483" t="s">
        <v>160</v>
      </c>
      <c r="Z256" s="1460"/>
      <c r="AA256" s="1461"/>
      <c r="AB256" s="1461"/>
      <c r="AC256" s="1461"/>
      <c r="AD256" s="1462"/>
      <c r="AE256" s="483" t="s">
        <v>160</v>
      </c>
      <c r="AF256" s="1460"/>
      <c r="AG256" s="1461"/>
      <c r="AH256" s="1461"/>
      <c r="AI256" s="1461"/>
      <c r="AJ256" s="1462"/>
      <c r="AK256" s="218" t="s">
        <v>164</v>
      </c>
      <c r="AL256" s="218" t="s">
        <v>167</v>
      </c>
    </row>
    <row r="257" spans="1:65" ht="18" customHeight="1">
      <c r="B257" s="220"/>
      <c r="C257" s="220"/>
      <c r="D257" s="220"/>
      <c r="E257" s="220"/>
      <c r="F257" s="220"/>
      <c r="G257" s="220"/>
      <c r="H257" s="220"/>
      <c r="I257" s="220"/>
      <c r="J257" s="220"/>
      <c r="K257" s="220"/>
      <c r="L257" s="219" t="s">
        <v>168</v>
      </c>
      <c r="M257" s="218" t="s">
        <v>162</v>
      </c>
      <c r="N257" s="1460"/>
      <c r="O257" s="1461"/>
      <c r="P257" s="1461"/>
      <c r="Q257" s="1461"/>
      <c r="R257" s="1462"/>
      <c r="S257" s="483" t="s">
        <v>160</v>
      </c>
      <c r="T257" s="1460"/>
      <c r="U257" s="1461"/>
      <c r="V257" s="1461"/>
      <c r="W257" s="1461"/>
      <c r="X257" s="1462"/>
      <c r="Y257" s="483" t="s">
        <v>160</v>
      </c>
      <c r="Z257" s="1460"/>
      <c r="AA257" s="1461"/>
      <c r="AB257" s="1461"/>
      <c r="AC257" s="1461"/>
      <c r="AD257" s="1462"/>
      <c r="AE257" s="483" t="s">
        <v>160</v>
      </c>
      <c r="AF257" s="1460"/>
      <c r="AG257" s="1461"/>
      <c r="AH257" s="1461"/>
      <c r="AI257" s="1461"/>
      <c r="AJ257" s="1462"/>
      <c r="AK257" s="218" t="s">
        <v>164</v>
      </c>
      <c r="AL257" s="218" t="s">
        <v>167</v>
      </c>
    </row>
    <row r="258" spans="1:65" ht="18" customHeight="1">
      <c r="B258" s="178" t="s">
        <v>2695</v>
      </c>
      <c r="C258" s="178"/>
      <c r="D258" s="178"/>
      <c r="E258" s="178"/>
      <c r="F258" s="178"/>
      <c r="G258" s="178"/>
      <c r="H258" s="178"/>
      <c r="I258" s="178"/>
      <c r="J258" s="178"/>
      <c r="K258" s="178"/>
      <c r="L258" s="4"/>
      <c r="M258" s="218" t="s">
        <v>162</v>
      </c>
      <c r="N258" s="1566"/>
      <c r="O258" s="1566"/>
      <c r="P258" s="1566"/>
      <c r="Q258" s="1566"/>
      <c r="R258" s="1566"/>
      <c r="S258" s="218" t="s">
        <v>160</v>
      </c>
      <c r="T258" s="1566"/>
      <c r="U258" s="1566"/>
      <c r="V258" s="1566"/>
      <c r="W258" s="1566"/>
      <c r="X258" s="1566"/>
      <c r="Y258" s="218" t="s">
        <v>160</v>
      </c>
      <c r="Z258" s="1566"/>
      <c r="AA258" s="1566"/>
      <c r="AB258" s="1566"/>
      <c r="AC258" s="1566"/>
      <c r="AD258" s="1566"/>
      <c r="AE258" s="218" t="s">
        <v>160</v>
      </c>
      <c r="AF258" s="1567"/>
      <c r="AG258" s="1567"/>
      <c r="AH258" s="1567"/>
      <c r="AI258" s="1567"/>
      <c r="AJ258" s="1567"/>
      <c r="AK258" s="218" t="s">
        <v>164</v>
      </c>
      <c r="AL258" s="4"/>
      <c r="AN258" s="202" t="s">
        <v>100</v>
      </c>
      <c r="AO258" s="4"/>
    </row>
    <row r="259" spans="1:65" ht="18" customHeight="1">
      <c r="B259" s="178" t="s">
        <v>2696</v>
      </c>
      <c r="C259" s="178"/>
      <c r="D259" s="178"/>
      <c r="E259" s="178"/>
      <c r="F259" s="178"/>
      <c r="G259" s="178"/>
      <c r="H259" s="178"/>
      <c r="I259" s="178"/>
      <c r="J259" s="178"/>
      <c r="K259" s="178"/>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O259" s="191" t="s">
        <v>171</v>
      </c>
      <c r="AP259" s="191"/>
      <c r="AQ259" s="191"/>
      <c r="AR259" s="191"/>
      <c r="AS259" s="4"/>
      <c r="AT259" s="1457"/>
      <c r="AU259" s="1458"/>
      <c r="AV259" s="1458"/>
      <c r="AW259" s="1458"/>
      <c r="AX259" s="1458"/>
      <c r="AY259" s="1458"/>
      <c r="AZ259" s="1458"/>
      <c r="BA259" s="1458"/>
      <c r="BB259" s="1458"/>
      <c r="BC259" s="1458"/>
      <c r="BD259" s="1458"/>
      <c r="BE259" s="1458"/>
      <c r="BF259" s="1458"/>
      <c r="BG259" s="1458"/>
      <c r="BH259" s="1458"/>
      <c r="BI259" s="1458"/>
      <c r="BJ259" s="1458"/>
      <c r="BK259" s="1458"/>
      <c r="BL259" s="1458"/>
      <c r="BM259" s="1458"/>
    </row>
    <row r="260" spans="1:65" ht="18" customHeight="1">
      <c r="B260" s="178"/>
      <c r="C260" s="178"/>
      <c r="D260" s="178"/>
      <c r="E260" s="178"/>
      <c r="F260" s="178"/>
      <c r="G260" s="178"/>
      <c r="H260" s="178"/>
      <c r="I260" s="178"/>
      <c r="J260" s="178"/>
      <c r="K260" s="178"/>
      <c r="L260" s="4"/>
      <c r="M260" s="218" t="s">
        <v>162</v>
      </c>
      <c r="N260" s="1460"/>
      <c r="O260" s="1461"/>
      <c r="P260" s="1461"/>
      <c r="Q260" s="1461"/>
      <c r="R260" s="1462"/>
      <c r="S260" s="218" t="s">
        <v>160</v>
      </c>
      <c r="T260" s="1460"/>
      <c r="U260" s="1461"/>
      <c r="V260" s="1461"/>
      <c r="W260" s="1461"/>
      <c r="X260" s="1462"/>
      <c r="Y260" s="218" t="s">
        <v>160</v>
      </c>
      <c r="Z260" s="1460"/>
      <c r="AA260" s="1461"/>
      <c r="AB260" s="1461"/>
      <c r="AC260" s="1461"/>
      <c r="AD260" s="1462"/>
      <c r="AE260" s="218" t="s">
        <v>160</v>
      </c>
      <c r="AF260" s="1460"/>
      <c r="AG260" s="1461"/>
      <c r="AH260" s="1461"/>
      <c r="AI260" s="1461"/>
      <c r="AJ260" s="1462"/>
      <c r="AK260" s="218" t="s">
        <v>164</v>
      </c>
      <c r="AL260" s="218" t="s">
        <v>166</v>
      </c>
      <c r="AO260" s="178" t="s">
        <v>170</v>
      </c>
      <c r="AP260" s="4"/>
      <c r="AQ260" s="4"/>
      <c r="AR260" s="4"/>
      <c r="AT260" s="1457"/>
      <c r="AU260" s="1458"/>
      <c r="AV260" s="1458"/>
      <c r="AW260" s="1458"/>
      <c r="AX260" s="1458"/>
      <c r="AY260" s="1458"/>
      <c r="AZ260" s="1458"/>
      <c r="BA260" s="1458"/>
      <c r="BB260" s="1458"/>
      <c r="BC260" s="1458"/>
      <c r="BD260" s="1458"/>
      <c r="BE260" s="1458"/>
      <c r="BF260" s="1458"/>
      <c r="BG260" s="1458"/>
      <c r="BH260" s="1458"/>
      <c r="BI260" s="1458"/>
      <c r="BJ260" s="1458"/>
      <c r="BK260" s="1458"/>
      <c r="BL260" s="1458"/>
      <c r="BM260" s="1458"/>
    </row>
    <row r="261" spans="1:65" ht="18" customHeight="1">
      <c r="B261" s="178" t="s">
        <v>2697</v>
      </c>
      <c r="C261" s="178"/>
      <c r="D261" s="178"/>
      <c r="E261" s="178"/>
      <c r="F261" s="178"/>
      <c r="G261" s="178"/>
      <c r="H261" s="178"/>
      <c r="I261" s="178"/>
      <c r="J261" s="178"/>
      <c r="K261" s="178"/>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O261" s="178" t="s">
        <v>97</v>
      </c>
      <c r="AP261" s="4"/>
      <c r="AQ261" s="4"/>
      <c r="AR261" s="4"/>
      <c r="AS261" s="4"/>
      <c r="AT261" s="1457"/>
      <c r="AU261" s="1457"/>
      <c r="AV261" s="1457"/>
      <c r="AW261" s="1457"/>
      <c r="AX261" s="1457"/>
      <c r="AY261" s="1457"/>
      <c r="AZ261" s="1457"/>
      <c r="BA261" s="1457"/>
    </row>
    <row r="262" spans="1:65" ht="18" customHeight="1">
      <c r="B262" s="178"/>
      <c r="C262" s="178"/>
      <c r="D262" s="178"/>
      <c r="E262" s="178"/>
      <c r="F262" s="178"/>
      <c r="G262" s="178"/>
      <c r="H262" s="178"/>
      <c r="I262" s="178"/>
      <c r="J262" s="178"/>
      <c r="K262" s="178"/>
      <c r="L262" s="4"/>
      <c r="M262" s="218" t="s">
        <v>162</v>
      </c>
      <c r="N262" s="1460"/>
      <c r="O262" s="1461"/>
      <c r="P262" s="1461"/>
      <c r="Q262" s="1461"/>
      <c r="R262" s="1462"/>
      <c r="S262" s="218" t="s">
        <v>160</v>
      </c>
      <c r="T262" s="1460"/>
      <c r="U262" s="1461"/>
      <c r="V262" s="1461"/>
      <c r="W262" s="1461"/>
      <c r="X262" s="1462"/>
      <c r="Y262" s="218" t="s">
        <v>160</v>
      </c>
      <c r="Z262" s="1460"/>
      <c r="AA262" s="1461"/>
      <c r="AB262" s="1461"/>
      <c r="AC262" s="1461"/>
      <c r="AD262" s="1462"/>
      <c r="AE262" s="218" t="s">
        <v>160</v>
      </c>
      <c r="AF262" s="1460"/>
      <c r="AG262" s="1461"/>
      <c r="AH262" s="1461"/>
      <c r="AI262" s="1461"/>
      <c r="AJ262" s="1462"/>
      <c r="AK262" s="218" t="s">
        <v>164</v>
      </c>
      <c r="AL262" s="218" t="s">
        <v>166</v>
      </c>
    </row>
    <row r="263" spans="1:65" ht="18" customHeight="1">
      <c r="B263" s="178" t="s">
        <v>2698</v>
      </c>
      <c r="C263" s="178"/>
      <c r="D263" s="178"/>
      <c r="E263" s="178"/>
      <c r="F263" s="178"/>
      <c r="G263" s="178"/>
      <c r="H263" s="178"/>
      <c r="I263" s="178"/>
      <c r="J263" s="178"/>
      <c r="K263" s="178"/>
      <c r="L263" s="4"/>
      <c r="M263" s="221" t="s">
        <v>169</v>
      </c>
      <c r="N263" s="1599">
        <f>$N$256+$T$256+$Z$256+$AF$256</f>
        <v>0</v>
      </c>
      <c r="O263" s="1599"/>
      <c r="P263" s="1599"/>
      <c r="Q263" s="1599"/>
      <c r="R263" s="1599"/>
      <c r="S263" s="218" t="s">
        <v>167</v>
      </c>
      <c r="T263" s="4"/>
      <c r="U263" s="4"/>
      <c r="V263" s="4"/>
      <c r="W263" s="4"/>
      <c r="X263" s="4"/>
      <c r="Y263" s="4"/>
      <c r="Z263" s="4"/>
      <c r="AA263" s="4"/>
      <c r="AB263" s="4"/>
      <c r="AC263" s="4"/>
      <c r="AD263" s="4"/>
      <c r="AE263" s="4"/>
      <c r="AF263" s="4"/>
      <c r="AG263" s="4"/>
      <c r="AH263" s="4"/>
      <c r="AI263" s="4"/>
      <c r="AJ263" s="4"/>
      <c r="AK263" s="4"/>
      <c r="AL263" s="4"/>
    </row>
    <row r="264" spans="1:65" ht="18" customHeight="1">
      <c r="B264" s="178"/>
      <c r="C264" s="178"/>
      <c r="D264" s="178"/>
      <c r="E264" s="178"/>
      <c r="F264" s="178"/>
      <c r="G264" s="178"/>
      <c r="H264" s="178"/>
      <c r="I264" s="178"/>
      <c r="J264" s="178"/>
      <c r="K264" s="178"/>
      <c r="L264" s="4"/>
      <c r="M264" s="221" t="s">
        <v>168</v>
      </c>
      <c r="N264" s="1599">
        <f>IF(AND(N257="",T257="",Z257="",AF257=""),0,IF(N257="",$N$256,N257)+IF(T257="",$T$256,T257)+IF(Z257="",$Z$256,Z257)+IF(AF257="",$AF$256,AF257))</f>
        <v>0</v>
      </c>
      <c r="O264" s="1599"/>
      <c r="P264" s="1599"/>
      <c r="Q264" s="1599"/>
      <c r="R264" s="1599"/>
      <c r="S264" s="218" t="s">
        <v>167</v>
      </c>
      <c r="T264" s="4"/>
      <c r="U264" s="4"/>
      <c r="V264" s="4"/>
      <c r="W264" s="4"/>
      <c r="X264" s="4"/>
      <c r="Y264" s="4"/>
      <c r="Z264" s="4"/>
      <c r="AA264" s="4"/>
      <c r="AB264" s="4"/>
      <c r="AC264" s="4"/>
      <c r="AD264" s="4"/>
      <c r="AE264" s="4"/>
      <c r="AF264" s="4"/>
      <c r="AG264" s="4"/>
      <c r="AH264" s="4"/>
      <c r="AI264" s="4"/>
      <c r="AJ264" s="4"/>
      <c r="AK264" s="4"/>
      <c r="AL264" s="4"/>
    </row>
    <row r="265" spans="1:65" ht="18" customHeight="1">
      <c r="B265" s="178" t="s">
        <v>2699</v>
      </c>
      <c r="C265" s="178"/>
      <c r="D265" s="178"/>
      <c r="E265" s="178"/>
      <c r="F265" s="178"/>
      <c r="G265" s="178"/>
      <c r="H265" s="178"/>
      <c r="I265" s="178"/>
      <c r="J265" s="178"/>
      <c r="K265" s="178"/>
      <c r="L265" s="4"/>
      <c r="M265" s="4"/>
      <c r="N265" s="4"/>
      <c r="O265" s="4"/>
      <c r="P265" s="4"/>
      <c r="Q265" s="4"/>
      <c r="R265" s="4"/>
      <c r="S265" s="4"/>
      <c r="T265" s="1625">
        <f>IFERROR(ROUNDDOWN(((IF(N257="",N256,N257)*$N$260/100)+(IF(T257="",T256,T257)*$T$260/100)+(IF(Z257="",Z256,Z257)*$Z$260/100)+(IF(AF257="",AF256,AF257)*$AF$260/100))/(IF(N264=0,N263,N264))*100,2),0)</f>
        <v>0</v>
      </c>
      <c r="U265" s="1625"/>
      <c r="V265" s="1625"/>
      <c r="W265" s="1625"/>
      <c r="X265" s="218" t="s">
        <v>166</v>
      </c>
      <c r="Y265" s="583" t="s">
        <v>2986</v>
      </c>
      <c r="Z265" s="583" t="s">
        <v>2987</v>
      </c>
      <c r="AA265" s="583"/>
      <c r="AB265" s="583"/>
      <c r="AC265" s="583"/>
      <c r="AD265" s="583"/>
      <c r="AE265" s="583"/>
      <c r="AF265" s="583"/>
      <c r="AG265" s="584" t="s">
        <v>71</v>
      </c>
      <c r="AH265" s="583"/>
      <c r="AI265" s="583" t="s">
        <v>2989</v>
      </c>
      <c r="AJ265" s="583"/>
      <c r="AK265" s="583"/>
      <c r="AL265" s="1527"/>
      <c r="AM265" s="1528"/>
      <c r="AN265" s="1528"/>
      <c r="AO265" s="1528"/>
      <c r="AP265" s="1529"/>
      <c r="AQ265" s="585" t="s">
        <v>1968</v>
      </c>
    </row>
    <row r="266" spans="1:65" ht="18" customHeight="1">
      <c r="B266" s="178" t="s">
        <v>2700</v>
      </c>
      <c r="C266" s="178"/>
      <c r="D266" s="178"/>
      <c r="E266" s="178"/>
      <c r="F266" s="178"/>
      <c r="G266" s="178"/>
      <c r="H266" s="178"/>
      <c r="I266" s="178"/>
      <c r="J266" s="178"/>
      <c r="K266" s="178"/>
      <c r="L266" s="4"/>
      <c r="M266" s="4"/>
      <c r="N266" s="4"/>
      <c r="O266" s="4"/>
      <c r="P266" s="4"/>
      <c r="Q266" s="4"/>
      <c r="R266" s="4"/>
      <c r="S266" s="4"/>
      <c r="T266" s="1625">
        <f>IFERROR(ROUNDDOWN(((N256*N262/100)+(T256*T262/100)+(Z256*Z262/100)+(AF256*AF262/100))/N263*100,2),0)</f>
        <v>0</v>
      </c>
      <c r="U266" s="1625"/>
      <c r="V266" s="1625"/>
      <c r="W266" s="1625"/>
      <c r="X266" s="218" t="s">
        <v>166</v>
      </c>
      <c r="Y266" s="583" t="s">
        <v>2986</v>
      </c>
      <c r="Z266" s="583" t="s">
        <v>2987</v>
      </c>
      <c r="AA266" s="583"/>
      <c r="AB266" s="583"/>
      <c r="AC266" s="583"/>
      <c r="AD266" s="583"/>
      <c r="AE266" s="583"/>
      <c r="AF266" s="583"/>
      <c r="AG266" s="584" t="s">
        <v>71</v>
      </c>
      <c r="AH266" s="583"/>
      <c r="AI266" s="583" t="s">
        <v>2989</v>
      </c>
      <c r="AJ266" s="583"/>
      <c r="AK266" s="583"/>
      <c r="AL266" s="1527"/>
      <c r="AM266" s="1528"/>
      <c r="AN266" s="1528"/>
      <c r="AO266" s="1528"/>
      <c r="AP266" s="1529"/>
      <c r="AQ266" s="585" t="s">
        <v>1968</v>
      </c>
    </row>
    <row r="267" spans="1:65" ht="18" customHeight="1">
      <c r="B267" s="178" t="s">
        <v>2701</v>
      </c>
      <c r="C267" s="178"/>
      <c r="D267" s="178"/>
      <c r="E267" s="178"/>
      <c r="F267" s="178"/>
      <c r="G267" s="178"/>
      <c r="H267" s="178"/>
      <c r="I267" s="178"/>
      <c r="J267" s="178"/>
      <c r="K267" s="178"/>
      <c r="L267" s="4"/>
      <c r="M267" s="1626"/>
      <c r="N267" s="1627"/>
      <c r="O267" s="1627"/>
      <c r="P267" s="1627"/>
      <c r="Q267" s="1627"/>
      <c r="R267" s="1627"/>
      <c r="S267" s="1627"/>
      <c r="T267" s="1627"/>
      <c r="U267" s="1627"/>
      <c r="V267" s="1627"/>
      <c r="W267" s="1627"/>
      <c r="X267" s="1627"/>
      <c r="Y267" s="1627"/>
      <c r="Z267" s="1627"/>
      <c r="AA267" s="1627"/>
      <c r="AB267" s="1627"/>
      <c r="AC267" s="1627"/>
      <c r="AD267" s="1627"/>
      <c r="AE267" s="1627"/>
      <c r="AF267" s="1627"/>
      <c r="AG267" s="1627"/>
      <c r="AH267" s="1628"/>
      <c r="AI267" s="4"/>
      <c r="AJ267" s="4"/>
      <c r="AK267" s="4"/>
      <c r="AL267" s="4"/>
    </row>
    <row r="268" spans="1:65" ht="11.25" customHeight="1">
      <c r="B268" s="178"/>
      <c r="C268" s="178"/>
      <c r="D268" s="178"/>
      <c r="E268" s="178"/>
      <c r="F268" s="178"/>
      <c r="G268" s="178"/>
      <c r="H268" s="178"/>
      <c r="I268" s="178"/>
      <c r="J268" s="178"/>
      <c r="K268" s="178"/>
      <c r="L268" s="4"/>
      <c r="M268" s="222"/>
      <c r="N268" s="222"/>
      <c r="O268" s="222"/>
      <c r="P268" s="222"/>
      <c r="Q268" s="222"/>
      <c r="R268" s="222"/>
      <c r="S268" s="222"/>
      <c r="T268" s="222"/>
      <c r="U268" s="222"/>
      <c r="V268" s="222"/>
      <c r="W268" s="222"/>
      <c r="X268" s="222"/>
      <c r="Y268" s="222"/>
      <c r="Z268" s="222"/>
      <c r="AA268" s="222"/>
      <c r="AB268" s="222"/>
      <c r="AC268" s="222"/>
      <c r="AD268" s="222"/>
      <c r="AE268" s="222"/>
      <c r="AF268" s="222"/>
      <c r="AG268" s="222"/>
      <c r="AH268" s="222"/>
      <c r="AI268" s="4"/>
      <c r="AJ268" s="4"/>
      <c r="AK268" s="4"/>
      <c r="AL268" s="4"/>
      <c r="AS268" s="183"/>
      <c r="AT268" s="183"/>
      <c r="AU268" s="183"/>
      <c r="AV268" s="183"/>
      <c r="AW268" s="183"/>
      <c r="AX268" s="183"/>
      <c r="AY268" s="183"/>
    </row>
    <row r="269" spans="1:65" ht="7.5" customHeight="1">
      <c r="A269" s="185"/>
      <c r="B269" s="214"/>
      <c r="C269" s="214"/>
      <c r="D269" s="214"/>
      <c r="E269" s="214"/>
      <c r="F269" s="214"/>
      <c r="G269" s="214"/>
      <c r="H269" s="214"/>
      <c r="I269" s="214"/>
      <c r="J269" s="214"/>
      <c r="K269" s="214"/>
      <c r="L269" s="200"/>
      <c r="M269" s="201"/>
      <c r="N269" s="201"/>
      <c r="O269" s="201"/>
      <c r="P269" s="201"/>
      <c r="Q269" s="201"/>
      <c r="R269" s="201"/>
      <c r="S269" s="201"/>
      <c r="T269" s="201"/>
      <c r="U269" s="200"/>
      <c r="V269" s="200"/>
      <c r="W269" s="200"/>
      <c r="X269" s="200"/>
      <c r="Y269" s="200"/>
      <c r="Z269" s="200"/>
      <c r="AA269" s="200"/>
      <c r="AB269" s="200"/>
      <c r="AC269" s="200"/>
      <c r="AD269" s="200"/>
      <c r="AE269" s="200"/>
      <c r="AF269" s="200"/>
      <c r="AG269" s="200"/>
      <c r="AH269" s="200"/>
      <c r="AI269" s="200"/>
      <c r="AJ269" s="200"/>
      <c r="AK269" s="200"/>
      <c r="AL269" s="200"/>
      <c r="AM269" s="186"/>
      <c r="AN269" s="186"/>
      <c r="AO269" s="186"/>
      <c r="AP269" s="186"/>
      <c r="AQ269" s="186"/>
      <c r="AR269" s="186"/>
    </row>
    <row r="270" spans="1:65" ht="18" customHeight="1">
      <c r="A270" s="188" t="s">
        <v>163</v>
      </c>
      <c r="B270" s="189" t="s">
        <v>2668</v>
      </c>
      <c r="C270" s="189"/>
      <c r="D270" s="189"/>
      <c r="E270" s="189"/>
      <c r="F270" s="189"/>
      <c r="G270" s="189"/>
      <c r="H270" s="189"/>
      <c r="I270" s="189"/>
      <c r="J270" s="189"/>
      <c r="K270" s="189"/>
      <c r="L270" s="4"/>
      <c r="M270" s="4"/>
      <c r="N270" s="1598"/>
      <c r="O270" s="1598"/>
      <c r="P270" s="1598"/>
      <c r="Q270" s="1598"/>
      <c r="R270" s="486"/>
      <c r="S270" s="4"/>
      <c r="T270" s="1630" t="str">
        <f>IF(項目一覧!$D$113=1,"",INDEX(主要用途!$D$2:$D72,項目一覧!$D$113))</f>
        <v/>
      </c>
      <c r="U270" s="1631"/>
      <c r="V270" s="1631"/>
      <c r="W270" s="1631"/>
      <c r="X270" s="1631"/>
      <c r="Y270" s="1631"/>
      <c r="Z270" s="1631"/>
      <c r="AA270" s="1631"/>
      <c r="AB270" s="1631"/>
      <c r="AC270" s="1631"/>
      <c r="AD270" s="1631"/>
      <c r="AE270" s="1631"/>
      <c r="AF270" s="1631"/>
      <c r="AG270" s="1631"/>
      <c r="AH270" s="1631"/>
      <c r="AI270" s="1631"/>
      <c r="AJ270" s="1631"/>
      <c r="AK270" s="1631"/>
      <c r="AL270" s="1632"/>
    </row>
    <row r="271" spans="1:65" ht="18" customHeight="1">
      <c r="B271" s="178"/>
      <c r="C271" s="178"/>
      <c r="D271" s="178"/>
      <c r="E271" s="178"/>
      <c r="F271" s="178"/>
      <c r="G271" s="178"/>
      <c r="H271" s="178"/>
      <c r="I271" s="178"/>
      <c r="J271" s="178"/>
      <c r="K271" s="178"/>
      <c r="L271" s="4"/>
      <c r="M271" s="4"/>
      <c r="N271" s="1598"/>
      <c r="O271" s="1598"/>
      <c r="P271" s="1598"/>
      <c r="Q271" s="1598"/>
      <c r="R271" s="486"/>
      <c r="S271" s="4"/>
      <c r="T271" s="1622" t="str">
        <f>IF(項目一覧!$D$337=1,"",INDEX(主要用途!$D$2:$D72,項目一覧!$D$337))</f>
        <v/>
      </c>
      <c r="U271" s="1623"/>
      <c r="V271" s="1623"/>
      <c r="W271" s="1623"/>
      <c r="X271" s="1623"/>
      <c r="Y271" s="1623"/>
      <c r="Z271" s="1623"/>
      <c r="AA271" s="1623"/>
      <c r="AB271" s="1623"/>
      <c r="AC271" s="1623"/>
      <c r="AD271" s="1623"/>
      <c r="AE271" s="1623"/>
      <c r="AF271" s="1623"/>
      <c r="AG271" s="1623"/>
      <c r="AH271" s="1623"/>
      <c r="AI271" s="1623"/>
      <c r="AJ271" s="1623"/>
      <c r="AK271" s="1623"/>
      <c r="AL271" s="1624"/>
    </row>
    <row r="272" spans="1:65" ht="18" customHeight="1">
      <c r="B272" s="178"/>
      <c r="C272" s="178"/>
      <c r="D272" s="178"/>
      <c r="E272" s="178"/>
      <c r="F272" s="178"/>
      <c r="G272" s="178"/>
      <c r="H272" s="178"/>
      <c r="I272" s="178"/>
      <c r="J272" s="178"/>
      <c r="K272" s="178"/>
      <c r="L272" s="4"/>
      <c r="M272" s="4"/>
      <c r="N272" s="1598"/>
      <c r="O272" s="1598"/>
      <c r="P272" s="1598"/>
      <c r="Q272" s="1598"/>
      <c r="R272" s="486"/>
      <c r="S272" s="4"/>
      <c r="T272" s="1622" t="str">
        <f>IF(項目一覧!$D$339=1,"",INDEX(主要用途!$D$2:$D72,項目一覧!$D$339))</f>
        <v/>
      </c>
      <c r="U272" s="1623"/>
      <c r="V272" s="1623"/>
      <c r="W272" s="1623"/>
      <c r="X272" s="1623"/>
      <c r="Y272" s="1623"/>
      <c r="Z272" s="1623"/>
      <c r="AA272" s="1623"/>
      <c r="AB272" s="1623"/>
      <c r="AC272" s="1623"/>
      <c r="AD272" s="1623"/>
      <c r="AE272" s="1623"/>
      <c r="AF272" s="1623"/>
      <c r="AG272" s="1623"/>
      <c r="AH272" s="1623"/>
      <c r="AI272" s="1623"/>
      <c r="AJ272" s="1623"/>
      <c r="AK272" s="1623"/>
      <c r="AL272" s="1624"/>
    </row>
    <row r="273" spans="1:51" ht="11.25" customHeight="1">
      <c r="B273" s="178"/>
      <c r="C273" s="178"/>
      <c r="D273" s="178"/>
      <c r="E273" s="178"/>
      <c r="F273" s="178"/>
      <c r="G273" s="178"/>
      <c r="H273" s="178"/>
      <c r="I273" s="178"/>
      <c r="J273" s="178"/>
      <c r="K273" s="178"/>
      <c r="L273" s="4"/>
      <c r="M273" s="4"/>
      <c r="N273" s="196"/>
      <c r="O273" s="196"/>
      <c r="P273" s="196"/>
      <c r="Q273" s="196"/>
      <c r="R273" s="218"/>
      <c r="S273" s="4"/>
      <c r="T273" s="223"/>
      <c r="U273" s="223"/>
      <c r="V273" s="223"/>
      <c r="W273" s="223"/>
      <c r="X273" s="223"/>
      <c r="Y273" s="223"/>
      <c r="Z273" s="223"/>
      <c r="AA273" s="223"/>
      <c r="AB273" s="223"/>
      <c r="AC273" s="223"/>
      <c r="AD273" s="223"/>
      <c r="AE273" s="223"/>
      <c r="AF273" s="223"/>
      <c r="AG273" s="223"/>
      <c r="AH273" s="223"/>
      <c r="AI273" s="223"/>
      <c r="AJ273" s="223"/>
      <c r="AK273" s="223"/>
      <c r="AL273" s="223"/>
      <c r="AS273" s="183"/>
      <c r="AT273" s="183"/>
      <c r="AU273" s="183"/>
      <c r="AV273" s="183"/>
      <c r="AW273" s="183"/>
      <c r="AX273" s="183"/>
      <c r="AY273" s="183"/>
    </row>
    <row r="274" spans="1:51" ht="18" customHeight="1">
      <c r="A274" s="198" t="s">
        <v>163</v>
      </c>
      <c r="B274" s="199" t="s">
        <v>2671</v>
      </c>
      <c r="C274" s="199"/>
      <c r="D274" s="199"/>
      <c r="E274" s="199"/>
      <c r="F274" s="199"/>
      <c r="G274" s="199"/>
      <c r="H274" s="199"/>
      <c r="I274" s="199"/>
      <c r="J274" s="199"/>
      <c r="K274" s="199"/>
      <c r="L274" s="200"/>
      <c r="M274" s="200"/>
      <c r="N274" s="200"/>
      <c r="O274" s="200"/>
      <c r="P274" s="200"/>
      <c r="Q274" s="200"/>
      <c r="R274" s="200"/>
      <c r="S274" s="200"/>
      <c r="T274" s="200"/>
      <c r="U274" s="200"/>
      <c r="V274" s="200"/>
      <c r="W274" s="200"/>
      <c r="X274" s="200"/>
      <c r="Y274" s="200"/>
      <c r="Z274" s="200"/>
      <c r="AA274" s="200"/>
      <c r="AB274" s="200"/>
      <c r="AC274" s="200"/>
      <c r="AD274" s="200"/>
      <c r="AE274" s="200"/>
      <c r="AF274" s="200"/>
      <c r="AG274" s="200"/>
      <c r="AH274" s="200"/>
      <c r="AI274" s="200"/>
      <c r="AJ274" s="200"/>
      <c r="AK274" s="200"/>
      <c r="AL274" s="200"/>
      <c r="AM274" s="186"/>
      <c r="AN274" s="186"/>
      <c r="AO274" s="186"/>
      <c r="AP274" s="186"/>
      <c r="AQ274" s="186"/>
      <c r="AR274" s="186"/>
    </row>
    <row r="275" spans="1:51" ht="18" customHeight="1">
      <c r="B275" s="178"/>
      <c r="C275" s="178"/>
      <c r="D275" s="178"/>
      <c r="E275" s="178"/>
      <c r="F275" s="178"/>
      <c r="G275" s="178"/>
      <c r="H275" s="178"/>
      <c r="I275" s="178"/>
      <c r="J275" s="178"/>
      <c r="K275" s="178"/>
      <c r="L275" s="224"/>
      <c r="M275" s="217" t="s">
        <v>128</v>
      </c>
      <c r="N275" s="217"/>
      <c r="O275" s="224"/>
      <c r="P275" s="217" t="s">
        <v>127</v>
      </c>
      <c r="Q275" s="217"/>
      <c r="R275" s="224"/>
      <c r="S275" s="217" t="s">
        <v>126</v>
      </c>
      <c r="T275" s="217"/>
      <c r="U275" s="224"/>
      <c r="V275" s="217" t="s">
        <v>125</v>
      </c>
      <c r="W275" s="217"/>
      <c r="X275" s="224"/>
      <c r="Y275" s="217" t="s">
        <v>124</v>
      </c>
      <c r="Z275" s="217"/>
      <c r="AA275" s="217"/>
      <c r="AB275" s="224"/>
      <c r="AC275" s="225" t="s">
        <v>123</v>
      </c>
      <c r="AD275" s="217"/>
      <c r="AE275" s="217"/>
      <c r="AF275" s="217"/>
      <c r="AG275" s="224"/>
      <c r="AH275" s="225" t="s">
        <v>122</v>
      </c>
      <c r="AI275" s="217"/>
      <c r="AJ275" s="217"/>
      <c r="AK275" s="217"/>
      <c r="AL275" s="217"/>
      <c r="AM275" s="217"/>
      <c r="AN275" s="217" t="s">
        <v>1969</v>
      </c>
      <c r="AO275" s="217"/>
      <c r="AP275" s="595" t="str">
        <f>IF(COUNTIF(項目一覧!$D$116:$J$116,TRUE)=1,"","工事種別をいずれか１つ選択してください")</f>
        <v>工事種別をいずれか１つ選択してください</v>
      </c>
    </row>
    <row r="276" spans="1:51" ht="11.25" customHeight="1">
      <c r="B276" s="178"/>
      <c r="C276" s="178"/>
      <c r="D276" s="178"/>
      <c r="E276" s="178"/>
      <c r="F276" s="178"/>
      <c r="G276" s="178"/>
      <c r="H276" s="178"/>
      <c r="I276" s="178"/>
      <c r="J276" s="178"/>
      <c r="K276" s="178"/>
      <c r="L276" s="4"/>
      <c r="M276" s="4"/>
      <c r="N276" s="196"/>
      <c r="O276" s="196"/>
      <c r="P276" s="196"/>
      <c r="Q276" s="196"/>
      <c r="R276" s="218"/>
      <c r="S276" s="4"/>
      <c r="T276" s="223"/>
      <c r="U276" s="223"/>
      <c r="V276" s="223"/>
      <c r="W276" s="223"/>
      <c r="X276" s="223"/>
      <c r="Y276" s="223"/>
      <c r="Z276" s="223"/>
      <c r="AA276" s="223"/>
      <c r="AB276" s="223"/>
      <c r="AC276" s="223"/>
      <c r="AD276" s="223"/>
      <c r="AE276" s="223"/>
      <c r="AF276" s="223"/>
      <c r="AG276" s="223"/>
      <c r="AH276" s="223"/>
      <c r="AI276" s="223"/>
      <c r="AJ276" s="223"/>
      <c r="AK276" s="223"/>
      <c r="AL276" s="223"/>
      <c r="AR276" s="183"/>
      <c r="AS276" s="183"/>
      <c r="AT276" s="183"/>
      <c r="AU276" s="183"/>
      <c r="AV276" s="183"/>
      <c r="AW276" s="183"/>
      <c r="AX276" s="183"/>
      <c r="AY276" s="183"/>
    </row>
    <row r="277" spans="1:51" ht="18" customHeight="1">
      <c r="A277" s="198" t="s">
        <v>163</v>
      </c>
      <c r="B277" s="199" t="s">
        <v>2673</v>
      </c>
      <c r="C277" s="199"/>
      <c r="D277" s="199"/>
      <c r="E277" s="199"/>
      <c r="F277" s="199"/>
      <c r="G277" s="199"/>
      <c r="H277" s="199"/>
      <c r="I277" s="199"/>
      <c r="J277" s="199"/>
      <c r="K277" s="186"/>
      <c r="L277" s="186"/>
      <c r="M277" s="226" t="s">
        <v>162</v>
      </c>
      <c r="N277" s="1564" t="s">
        <v>107</v>
      </c>
      <c r="O277" s="1564"/>
      <c r="P277" s="1564"/>
      <c r="Q277" s="1564"/>
      <c r="R277" s="1564"/>
      <c r="S277" s="226" t="s">
        <v>160</v>
      </c>
      <c r="T277" s="1564" t="s">
        <v>161</v>
      </c>
      <c r="U277" s="1564"/>
      <c r="V277" s="1564"/>
      <c r="W277" s="1564"/>
      <c r="X277" s="1564"/>
      <c r="Y277" s="226" t="s">
        <v>160</v>
      </c>
      <c r="Z277" s="1564" t="s">
        <v>159</v>
      </c>
      <c r="AA277" s="1564"/>
      <c r="AB277" s="1564"/>
      <c r="AC277" s="1564"/>
      <c r="AD277" s="1564"/>
      <c r="AE277" s="226" t="s">
        <v>158</v>
      </c>
      <c r="AF277" s="200"/>
      <c r="AG277" s="200"/>
      <c r="AH277" s="186"/>
      <c r="AI277" s="186"/>
      <c r="AJ277" s="186"/>
      <c r="AK277" s="186"/>
      <c r="AL277" s="186"/>
      <c r="AM277" s="186"/>
      <c r="AN277" s="227"/>
      <c r="AO277" s="227"/>
      <c r="AP277" s="227"/>
      <c r="AQ277" s="227"/>
    </row>
    <row r="278" spans="1:51" ht="18" customHeight="1">
      <c r="B278" s="178" t="s">
        <v>3159</v>
      </c>
      <c r="C278" s="178" t="s">
        <v>3162</v>
      </c>
      <c r="D278" s="178"/>
      <c r="E278" s="178"/>
      <c r="F278" s="178"/>
      <c r="G278" s="178"/>
      <c r="H278" s="178"/>
      <c r="I278" s="178"/>
      <c r="J278" s="178"/>
      <c r="K278" s="174"/>
      <c r="M278" s="218" t="s">
        <v>157</v>
      </c>
      <c r="N278" s="1460"/>
      <c r="O278" s="1461"/>
      <c r="P278" s="1461"/>
      <c r="Q278" s="1461"/>
      <c r="R278" s="1462"/>
      <c r="S278" s="218" t="s">
        <v>156</v>
      </c>
      <c r="T278" s="1460"/>
      <c r="U278" s="1461"/>
      <c r="V278" s="1461"/>
      <c r="W278" s="1461"/>
      <c r="X278" s="1462"/>
      <c r="Y278" s="218" t="s">
        <v>156</v>
      </c>
      <c r="Z278" s="1459">
        <f>N278+T278</f>
        <v>0</v>
      </c>
      <c r="AA278" s="1459"/>
      <c r="AB278" s="1459"/>
      <c r="AC278" s="1459"/>
      <c r="AD278" s="1459"/>
      <c r="AE278" s="218" t="s">
        <v>155</v>
      </c>
      <c r="AF278" s="218" t="s">
        <v>154</v>
      </c>
      <c r="AG278" s="4"/>
    </row>
    <row r="279" spans="1:51" ht="18" customHeight="1">
      <c r="B279" s="178" t="s">
        <v>3158</v>
      </c>
      <c r="C279" s="178" t="s">
        <v>3160</v>
      </c>
      <c r="D279" s="178"/>
      <c r="E279" s="178"/>
      <c r="F279" s="178"/>
      <c r="G279" s="178"/>
      <c r="H279" s="178"/>
      <c r="I279" s="178"/>
      <c r="J279" s="178"/>
      <c r="K279" s="174"/>
      <c r="M279" s="218" t="s">
        <v>139</v>
      </c>
      <c r="N279" s="1460"/>
      <c r="O279" s="1461"/>
      <c r="P279" s="1461"/>
      <c r="Q279" s="1461"/>
      <c r="R279" s="1462"/>
      <c r="S279" s="218" t="s">
        <v>149</v>
      </c>
      <c r="T279" s="1460"/>
      <c r="U279" s="1461"/>
      <c r="V279" s="1461"/>
      <c r="W279" s="1461"/>
      <c r="X279" s="1462"/>
      <c r="Y279" s="218" t="s">
        <v>149</v>
      </c>
      <c r="Z279" s="1459">
        <f>N279+T279</f>
        <v>0</v>
      </c>
      <c r="AA279" s="1459"/>
      <c r="AB279" s="1459"/>
      <c r="AC279" s="1459"/>
      <c r="AD279" s="1459"/>
      <c r="AE279" s="218" t="s">
        <v>138</v>
      </c>
      <c r="AF279" s="218" t="s">
        <v>147</v>
      </c>
      <c r="AG279" s="4"/>
    </row>
    <row r="280" spans="1:51" ht="18" customHeight="1">
      <c r="B280" s="178" t="s">
        <v>3110</v>
      </c>
      <c r="C280" s="178" t="s">
        <v>3157</v>
      </c>
      <c r="D280" s="178"/>
      <c r="E280" s="178"/>
      <c r="F280" s="178"/>
      <c r="G280" s="178"/>
      <c r="H280" s="178"/>
      <c r="I280" s="178"/>
      <c r="J280" s="178"/>
      <c r="K280" s="174"/>
      <c r="M280" s="4"/>
      <c r="N280" s="1629" t="str">
        <f>TEXT(IF($Z$279=0,0,IF($N$263=0,0,ROUNDUP((($Z$279/$N$263)*100),2))),"#0.00")</f>
        <v>0.00</v>
      </c>
      <c r="O280" s="1629"/>
      <c r="P280" s="1629"/>
      <c r="Q280" s="1629"/>
      <c r="R280" s="218" t="s">
        <v>153</v>
      </c>
      <c r="S280" s="583" t="s">
        <v>2986</v>
      </c>
      <c r="T280" s="583" t="s">
        <v>2988</v>
      </c>
      <c r="U280" s="583"/>
      <c r="V280" s="583"/>
      <c r="W280" s="583"/>
      <c r="X280" s="583"/>
      <c r="Y280" s="583"/>
      <c r="Z280" s="583"/>
      <c r="AA280" s="583"/>
      <c r="AB280" s="583"/>
      <c r="AC280" s="584" t="s">
        <v>71</v>
      </c>
      <c r="AD280" s="583"/>
      <c r="AE280" s="583" t="s">
        <v>2989</v>
      </c>
      <c r="AF280" s="583"/>
      <c r="AG280" s="583"/>
      <c r="AH280" s="1527"/>
      <c r="AI280" s="1528"/>
      <c r="AJ280" s="1528"/>
      <c r="AK280" s="1528"/>
      <c r="AL280" s="1529"/>
      <c r="AM280" s="585" t="s">
        <v>2990</v>
      </c>
    </row>
    <row r="281" spans="1:51" ht="11.25" customHeight="1">
      <c r="B281" s="178"/>
      <c r="C281" s="178"/>
      <c r="D281" s="178"/>
      <c r="E281" s="178"/>
      <c r="F281" s="178"/>
      <c r="G281" s="178"/>
      <c r="H281" s="178"/>
      <c r="I281" s="178"/>
      <c r="J281" s="178"/>
      <c r="K281" s="4"/>
      <c r="L281" s="4"/>
      <c r="M281" s="196"/>
      <c r="N281" s="196"/>
      <c r="O281" s="196"/>
      <c r="P281" s="196"/>
      <c r="Q281" s="218"/>
      <c r="R281" s="4"/>
      <c r="S281" s="223"/>
      <c r="T281" s="223"/>
      <c r="U281" s="223"/>
      <c r="V281" s="223"/>
      <c r="W281" s="223"/>
      <c r="X281" s="223"/>
      <c r="Y281" s="223"/>
      <c r="Z281" s="223"/>
      <c r="AA281" s="223"/>
      <c r="AB281" s="223"/>
      <c r="AC281" s="223"/>
      <c r="AD281" s="223"/>
      <c r="AE281" s="223"/>
      <c r="AF281" s="223"/>
      <c r="AG281" s="223"/>
      <c r="AH281" s="223"/>
      <c r="AI281" s="223"/>
      <c r="AJ281" s="223"/>
      <c r="AK281" s="223"/>
      <c r="AN281" s="228"/>
      <c r="AO281" s="228"/>
      <c r="AP281" s="229"/>
      <c r="AQ281" s="229"/>
      <c r="AR281" s="183"/>
      <c r="AS281" s="183"/>
      <c r="AT281" s="183"/>
      <c r="AU281" s="183"/>
      <c r="AV281" s="183"/>
      <c r="AW281" s="183"/>
      <c r="AX281" s="183"/>
      <c r="AY281" s="183"/>
    </row>
    <row r="282" spans="1:51" ht="18" customHeight="1">
      <c r="A282" s="198" t="s">
        <v>145</v>
      </c>
      <c r="B282" s="199" t="s">
        <v>2644</v>
      </c>
      <c r="C282" s="199"/>
      <c r="D282" s="199"/>
      <c r="E282" s="199"/>
      <c r="F282" s="199"/>
      <c r="G282" s="199"/>
      <c r="H282" s="199"/>
      <c r="I282" s="199"/>
      <c r="J282" s="199"/>
      <c r="K282" s="200"/>
      <c r="L282" s="200"/>
      <c r="M282" s="226" t="s">
        <v>150</v>
      </c>
      <c r="N282" s="1564" t="s">
        <v>107</v>
      </c>
      <c r="O282" s="1564"/>
      <c r="P282" s="1564"/>
      <c r="Q282" s="1564"/>
      <c r="R282" s="1564"/>
      <c r="S282" s="226" t="s">
        <v>149</v>
      </c>
      <c r="T282" s="1564" t="s">
        <v>152</v>
      </c>
      <c r="U282" s="1564"/>
      <c r="V282" s="1564"/>
      <c r="W282" s="1564"/>
      <c r="X282" s="1564"/>
      <c r="Y282" s="226" t="s">
        <v>149</v>
      </c>
      <c r="Z282" s="1564" t="s">
        <v>151</v>
      </c>
      <c r="AA282" s="1564"/>
      <c r="AB282" s="1564"/>
      <c r="AC282" s="1564"/>
      <c r="AD282" s="1564"/>
      <c r="AE282" s="226" t="s">
        <v>148</v>
      </c>
      <c r="AF282" s="200"/>
      <c r="AG282" s="200"/>
      <c r="AH282" s="186"/>
      <c r="AI282" s="186"/>
      <c r="AJ282" s="186"/>
      <c r="AK282" s="186"/>
      <c r="AL282" s="186"/>
      <c r="AM282" s="186"/>
    </row>
    <row r="283" spans="1:51" ht="18" customHeight="1">
      <c r="B283" s="178" t="s">
        <v>3106</v>
      </c>
      <c r="C283" s="178" t="s">
        <v>3107</v>
      </c>
      <c r="D283" s="178"/>
      <c r="E283" s="178"/>
      <c r="F283" s="178"/>
      <c r="G283" s="178"/>
      <c r="H283" s="178"/>
      <c r="I283" s="178"/>
      <c r="J283" s="178"/>
      <c r="K283" s="4"/>
      <c r="L283" s="4"/>
      <c r="M283" s="218" t="s">
        <v>150</v>
      </c>
      <c r="N283" s="1460"/>
      <c r="O283" s="1461"/>
      <c r="P283" s="1461"/>
      <c r="Q283" s="1461"/>
      <c r="R283" s="1462"/>
      <c r="S283" s="218" t="s">
        <v>149</v>
      </c>
      <c r="T283" s="1460"/>
      <c r="U283" s="1461"/>
      <c r="V283" s="1461"/>
      <c r="W283" s="1461"/>
      <c r="X283" s="1462"/>
      <c r="Y283" s="218" t="s">
        <v>149</v>
      </c>
      <c r="Z283" s="1459">
        <f>N283+T283</f>
        <v>0</v>
      </c>
      <c r="AA283" s="1459"/>
      <c r="AB283" s="1459"/>
      <c r="AC283" s="1459"/>
      <c r="AD283" s="1459"/>
      <c r="AE283" s="218" t="s">
        <v>148</v>
      </c>
      <c r="AF283" s="218" t="s">
        <v>147</v>
      </c>
      <c r="AG283" s="4"/>
    </row>
    <row r="284" spans="1:51" ht="18" customHeight="1">
      <c r="B284" s="178" t="s">
        <v>3108</v>
      </c>
      <c r="C284" s="178" t="s">
        <v>3109</v>
      </c>
      <c r="D284" s="178"/>
      <c r="E284" s="178"/>
      <c r="F284" s="178"/>
      <c r="G284" s="178"/>
      <c r="H284" s="178"/>
      <c r="I284" s="178"/>
      <c r="J284" s="178"/>
      <c r="K284" s="4"/>
      <c r="L284" s="4"/>
      <c r="M284" s="218"/>
      <c r="N284" s="482"/>
      <c r="O284" s="482"/>
      <c r="P284" s="482"/>
      <c r="Q284" s="482"/>
      <c r="R284" s="482"/>
      <c r="S284" s="218"/>
      <c r="T284" s="482"/>
      <c r="U284" s="482"/>
      <c r="V284" s="482"/>
      <c r="W284" s="482"/>
      <c r="X284" s="482"/>
      <c r="Y284" s="218"/>
      <c r="Z284" s="480"/>
      <c r="AA284" s="480"/>
      <c r="AB284" s="480"/>
      <c r="AC284" s="480"/>
      <c r="AD284" s="480"/>
      <c r="AE284" s="218"/>
      <c r="AF284" s="218"/>
      <c r="AG284" s="4"/>
    </row>
    <row r="285" spans="1:51" ht="18" customHeight="1">
      <c r="B285" s="174"/>
      <c r="C285" s="174"/>
      <c r="D285" s="174"/>
      <c r="E285" s="174"/>
      <c r="F285" s="174"/>
      <c r="G285" s="174"/>
      <c r="H285" s="174"/>
      <c r="I285" s="174"/>
      <c r="J285" s="174"/>
      <c r="K285" s="4"/>
      <c r="L285" s="4"/>
      <c r="M285" s="218" t="s">
        <v>150</v>
      </c>
      <c r="N285" s="1460"/>
      <c r="O285" s="1461"/>
      <c r="P285" s="1461"/>
      <c r="Q285" s="1461"/>
      <c r="R285" s="1462"/>
      <c r="S285" s="218" t="s">
        <v>149</v>
      </c>
      <c r="T285" s="1460"/>
      <c r="U285" s="1461"/>
      <c r="V285" s="1461"/>
      <c r="W285" s="1461"/>
      <c r="X285" s="1462"/>
      <c r="Y285" s="218" t="s">
        <v>149</v>
      </c>
      <c r="Z285" s="1459">
        <f>N285+T285</f>
        <v>0</v>
      </c>
      <c r="AA285" s="1459"/>
      <c r="AB285" s="1459"/>
      <c r="AC285" s="1459"/>
      <c r="AD285" s="1459"/>
      <c r="AE285" s="218" t="s">
        <v>148</v>
      </c>
      <c r="AF285" s="218" t="s">
        <v>147</v>
      </c>
      <c r="AG285" s="4"/>
    </row>
    <row r="286" spans="1:51" ht="18" customHeight="1">
      <c r="B286" s="178" t="s">
        <v>3110</v>
      </c>
      <c r="C286" s="178" t="s">
        <v>3111</v>
      </c>
      <c r="D286" s="178"/>
      <c r="E286" s="178"/>
      <c r="F286" s="178"/>
      <c r="G286" s="178"/>
      <c r="H286" s="178"/>
      <c r="I286" s="178"/>
      <c r="J286" s="178"/>
      <c r="K286" s="4"/>
      <c r="L286" s="4"/>
      <c r="M286" s="218" t="s">
        <v>150</v>
      </c>
      <c r="N286" s="1460"/>
      <c r="O286" s="1461"/>
      <c r="P286" s="1461"/>
      <c r="Q286" s="1461"/>
      <c r="R286" s="1462"/>
      <c r="S286" s="218" t="s">
        <v>149</v>
      </c>
      <c r="T286" s="1460"/>
      <c r="U286" s="1461"/>
      <c r="V286" s="1461"/>
      <c r="W286" s="1461"/>
      <c r="X286" s="1462"/>
      <c r="Y286" s="218" t="s">
        <v>149</v>
      </c>
      <c r="Z286" s="1459">
        <f>N286+T286</f>
        <v>0</v>
      </c>
      <c r="AA286" s="1459"/>
      <c r="AB286" s="1459"/>
      <c r="AC286" s="1459"/>
      <c r="AD286" s="1459"/>
      <c r="AE286" s="218" t="s">
        <v>148</v>
      </c>
      <c r="AF286" s="218" t="s">
        <v>147</v>
      </c>
      <c r="AG286" s="4"/>
    </row>
    <row r="287" spans="1:51" ht="18" customHeight="1">
      <c r="B287" s="178" t="s">
        <v>3112</v>
      </c>
      <c r="C287" s="178" t="s">
        <v>3113</v>
      </c>
      <c r="D287" s="178"/>
      <c r="E287" s="178"/>
      <c r="F287" s="178"/>
      <c r="G287" s="178"/>
      <c r="H287" s="178"/>
      <c r="I287" s="178"/>
      <c r="J287" s="178"/>
      <c r="K287" s="4"/>
      <c r="L287" s="4"/>
      <c r="M287" s="218"/>
      <c r="N287" s="483"/>
      <c r="O287" s="483"/>
      <c r="P287" s="483"/>
      <c r="Q287" s="483"/>
      <c r="R287" s="483"/>
      <c r="S287" s="218"/>
      <c r="T287" s="483"/>
      <c r="U287" s="483"/>
      <c r="V287" s="483"/>
      <c r="W287" s="483"/>
      <c r="X287" s="483"/>
      <c r="Y287" s="218"/>
      <c r="Z287" s="481"/>
      <c r="AA287" s="481"/>
      <c r="AB287" s="481"/>
      <c r="AC287" s="481"/>
      <c r="AD287" s="481"/>
      <c r="AE287" s="218"/>
      <c r="AF287" s="218"/>
      <c r="AG287" s="4"/>
    </row>
    <row r="288" spans="1:51" ht="18" customHeight="1">
      <c r="K288" s="4"/>
      <c r="L288" s="4"/>
      <c r="M288" s="218" t="s">
        <v>150</v>
      </c>
      <c r="N288" s="1460"/>
      <c r="O288" s="1461"/>
      <c r="P288" s="1461"/>
      <c r="Q288" s="1461"/>
      <c r="R288" s="1462"/>
      <c r="S288" s="218" t="s">
        <v>149</v>
      </c>
      <c r="T288" s="1460"/>
      <c r="U288" s="1461"/>
      <c r="V288" s="1461"/>
      <c r="W288" s="1461"/>
      <c r="X288" s="1462"/>
      <c r="Y288" s="218" t="s">
        <v>149</v>
      </c>
      <c r="Z288" s="1459">
        <f t="shared" ref="Z288:Z297" si="0">N288+T288</f>
        <v>0</v>
      </c>
      <c r="AA288" s="1459"/>
      <c r="AB288" s="1459"/>
      <c r="AC288" s="1459"/>
      <c r="AD288" s="1459"/>
      <c r="AE288" s="218" t="s">
        <v>148</v>
      </c>
      <c r="AF288" s="218" t="s">
        <v>147</v>
      </c>
      <c r="AG288" s="4"/>
    </row>
    <row r="289" spans="1:50" ht="18" customHeight="1">
      <c r="B289" s="178" t="s">
        <v>3114</v>
      </c>
      <c r="C289" s="178" t="s">
        <v>3134</v>
      </c>
      <c r="K289" s="4"/>
      <c r="L289" s="4"/>
      <c r="M289" s="218" t="s">
        <v>139</v>
      </c>
      <c r="N289" s="1619"/>
      <c r="O289" s="1620"/>
      <c r="P289" s="1620"/>
      <c r="Q289" s="1620"/>
      <c r="R289" s="1621"/>
      <c r="S289" s="218" t="s">
        <v>149</v>
      </c>
      <c r="T289" s="1619"/>
      <c r="U289" s="1620"/>
      <c r="V289" s="1620"/>
      <c r="W289" s="1620"/>
      <c r="X289" s="1621"/>
      <c r="Y289" s="218" t="s">
        <v>149</v>
      </c>
      <c r="Z289" s="1459">
        <f t="shared" si="0"/>
        <v>0</v>
      </c>
      <c r="AA289" s="1459"/>
      <c r="AB289" s="1459"/>
      <c r="AC289" s="1459"/>
      <c r="AD289" s="1459"/>
      <c r="AE289" s="218" t="s">
        <v>138</v>
      </c>
      <c r="AF289" s="218" t="s">
        <v>147</v>
      </c>
      <c r="AG289" s="4"/>
    </row>
    <row r="290" spans="1:50" ht="18" customHeight="1">
      <c r="B290" s="178" t="s">
        <v>3116</v>
      </c>
      <c r="C290" s="178" t="s">
        <v>3115</v>
      </c>
      <c r="D290" s="178"/>
      <c r="E290" s="178"/>
      <c r="F290" s="178"/>
      <c r="G290" s="178"/>
      <c r="H290" s="178"/>
      <c r="I290" s="178"/>
      <c r="J290" s="178"/>
      <c r="K290" s="4"/>
      <c r="L290" s="4"/>
      <c r="M290" s="218" t="s">
        <v>150</v>
      </c>
      <c r="N290" s="1460"/>
      <c r="O290" s="1461"/>
      <c r="P290" s="1461"/>
      <c r="Q290" s="1461"/>
      <c r="R290" s="1462"/>
      <c r="S290" s="218" t="s">
        <v>149</v>
      </c>
      <c r="T290" s="1460"/>
      <c r="U290" s="1461"/>
      <c r="V290" s="1461"/>
      <c r="W290" s="1461"/>
      <c r="X290" s="1462"/>
      <c r="Y290" s="218" t="s">
        <v>149</v>
      </c>
      <c r="Z290" s="1459">
        <f t="shared" si="0"/>
        <v>0</v>
      </c>
      <c r="AA290" s="1459"/>
      <c r="AB290" s="1459"/>
      <c r="AC290" s="1459"/>
      <c r="AD290" s="1459"/>
      <c r="AE290" s="218" t="s">
        <v>148</v>
      </c>
      <c r="AF290" s="218" t="s">
        <v>147</v>
      </c>
      <c r="AG290" s="4"/>
    </row>
    <row r="291" spans="1:50" ht="18" customHeight="1">
      <c r="B291" s="178" t="s">
        <v>3118</v>
      </c>
      <c r="C291" s="178" t="s">
        <v>3117</v>
      </c>
      <c r="D291" s="178"/>
      <c r="E291" s="178"/>
      <c r="F291" s="178"/>
      <c r="G291" s="178"/>
      <c r="H291" s="178"/>
      <c r="I291" s="178"/>
      <c r="J291" s="178"/>
      <c r="K291" s="4"/>
      <c r="L291" s="4"/>
      <c r="M291" s="218" t="s">
        <v>150</v>
      </c>
      <c r="N291" s="1460"/>
      <c r="O291" s="1461"/>
      <c r="P291" s="1461"/>
      <c r="Q291" s="1461"/>
      <c r="R291" s="1462"/>
      <c r="S291" s="218" t="s">
        <v>149</v>
      </c>
      <c r="T291" s="1460"/>
      <c r="U291" s="1461"/>
      <c r="V291" s="1461"/>
      <c r="W291" s="1461"/>
      <c r="X291" s="1462"/>
      <c r="Y291" s="218" t="s">
        <v>149</v>
      </c>
      <c r="Z291" s="1459">
        <f t="shared" si="0"/>
        <v>0</v>
      </c>
      <c r="AA291" s="1459"/>
      <c r="AB291" s="1459"/>
      <c r="AC291" s="1459"/>
      <c r="AD291" s="1459"/>
      <c r="AE291" s="218" t="s">
        <v>148</v>
      </c>
      <c r="AF291" s="218" t="s">
        <v>147</v>
      </c>
      <c r="AG291" s="4"/>
    </row>
    <row r="292" spans="1:50" ht="18" customHeight="1">
      <c r="B292" s="178" t="s">
        <v>3120</v>
      </c>
      <c r="C292" s="178" t="s">
        <v>3119</v>
      </c>
      <c r="D292" s="178"/>
      <c r="E292" s="178"/>
      <c r="F292" s="178"/>
      <c r="G292" s="178"/>
      <c r="H292" s="178"/>
      <c r="I292" s="178"/>
      <c r="J292" s="178"/>
      <c r="K292" s="4"/>
      <c r="L292" s="4"/>
      <c r="M292" s="218" t="s">
        <v>150</v>
      </c>
      <c r="N292" s="1460"/>
      <c r="O292" s="1461"/>
      <c r="P292" s="1461"/>
      <c r="Q292" s="1461"/>
      <c r="R292" s="1462"/>
      <c r="S292" s="218" t="s">
        <v>149</v>
      </c>
      <c r="T292" s="1460"/>
      <c r="U292" s="1461"/>
      <c r="V292" s="1461"/>
      <c r="W292" s="1461"/>
      <c r="X292" s="1462"/>
      <c r="Y292" s="218" t="s">
        <v>149</v>
      </c>
      <c r="Z292" s="1459">
        <f t="shared" si="0"/>
        <v>0</v>
      </c>
      <c r="AA292" s="1459"/>
      <c r="AB292" s="1459"/>
      <c r="AC292" s="1459"/>
      <c r="AD292" s="1459"/>
      <c r="AE292" s="218" t="s">
        <v>148</v>
      </c>
      <c r="AF292" s="218" t="s">
        <v>147</v>
      </c>
      <c r="AG292" s="4"/>
    </row>
    <row r="293" spans="1:50" ht="18" customHeight="1">
      <c r="B293" s="178" t="s">
        <v>3122</v>
      </c>
      <c r="C293" s="178" t="s">
        <v>3121</v>
      </c>
      <c r="D293" s="178"/>
      <c r="E293" s="178"/>
      <c r="F293" s="178"/>
      <c r="G293" s="178"/>
      <c r="H293" s="178"/>
      <c r="I293" s="178"/>
      <c r="J293" s="178"/>
      <c r="K293" s="4"/>
      <c r="L293" s="4"/>
      <c r="M293" s="218" t="s">
        <v>150</v>
      </c>
      <c r="N293" s="1460"/>
      <c r="O293" s="1461"/>
      <c r="P293" s="1461"/>
      <c r="Q293" s="1461"/>
      <c r="R293" s="1462"/>
      <c r="S293" s="218" t="s">
        <v>149</v>
      </c>
      <c r="T293" s="1460"/>
      <c r="U293" s="1461"/>
      <c r="V293" s="1461"/>
      <c r="W293" s="1461"/>
      <c r="X293" s="1462"/>
      <c r="Y293" s="218" t="s">
        <v>149</v>
      </c>
      <c r="Z293" s="1459">
        <f t="shared" si="0"/>
        <v>0</v>
      </c>
      <c r="AA293" s="1459"/>
      <c r="AB293" s="1459"/>
      <c r="AC293" s="1459"/>
      <c r="AD293" s="1459"/>
      <c r="AE293" s="218" t="s">
        <v>148</v>
      </c>
      <c r="AF293" s="218" t="s">
        <v>147</v>
      </c>
      <c r="AG293" s="4"/>
    </row>
    <row r="294" spans="1:50" ht="18" customHeight="1">
      <c r="B294" s="178" t="s">
        <v>3124</v>
      </c>
      <c r="C294" s="178" t="s">
        <v>3123</v>
      </c>
      <c r="D294" s="178"/>
      <c r="E294" s="178"/>
      <c r="F294" s="178"/>
      <c r="G294" s="178"/>
      <c r="H294" s="178"/>
      <c r="I294" s="178"/>
      <c r="J294" s="178"/>
      <c r="K294" s="4"/>
      <c r="L294" s="4"/>
      <c r="M294" s="218" t="s">
        <v>150</v>
      </c>
      <c r="N294" s="1460"/>
      <c r="O294" s="1461"/>
      <c r="P294" s="1461"/>
      <c r="Q294" s="1461"/>
      <c r="R294" s="1462"/>
      <c r="S294" s="218" t="s">
        <v>149</v>
      </c>
      <c r="T294" s="1460"/>
      <c r="U294" s="1461"/>
      <c r="V294" s="1461"/>
      <c r="W294" s="1461"/>
      <c r="X294" s="1462"/>
      <c r="Y294" s="218" t="s">
        <v>149</v>
      </c>
      <c r="Z294" s="1459">
        <f t="shared" si="0"/>
        <v>0</v>
      </c>
      <c r="AA294" s="1459"/>
      <c r="AB294" s="1459"/>
      <c r="AC294" s="1459"/>
      <c r="AD294" s="1459"/>
      <c r="AE294" s="218" t="s">
        <v>148</v>
      </c>
      <c r="AF294" s="218" t="s">
        <v>147</v>
      </c>
      <c r="AG294" s="4"/>
    </row>
    <row r="295" spans="1:50" ht="18" customHeight="1">
      <c r="B295" s="178" t="s">
        <v>3126</v>
      </c>
      <c r="C295" s="178" t="s">
        <v>3125</v>
      </c>
      <c r="D295" s="178"/>
      <c r="E295" s="178"/>
      <c r="F295" s="178"/>
      <c r="G295" s="178"/>
      <c r="H295" s="178"/>
      <c r="I295" s="178"/>
      <c r="J295" s="178"/>
      <c r="K295" s="4"/>
      <c r="L295" s="4"/>
      <c r="M295" s="218" t="s">
        <v>139</v>
      </c>
      <c r="N295" s="1460"/>
      <c r="O295" s="1461"/>
      <c r="P295" s="1461"/>
      <c r="Q295" s="1461"/>
      <c r="R295" s="1462"/>
      <c r="S295" s="218" t="s">
        <v>149</v>
      </c>
      <c r="T295" s="1460"/>
      <c r="U295" s="1461"/>
      <c r="V295" s="1461"/>
      <c r="W295" s="1461"/>
      <c r="X295" s="1462"/>
      <c r="Y295" s="218" t="s">
        <v>149</v>
      </c>
      <c r="Z295" s="1459">
        <f t="shared" ref="Z295" si="1">N295+T295</f>
        <v>0</v>
      </c>
      <c r="AA295" s="1459"/>
      <c r="AB295" s="1459"/>
      <c r="AC295" s="1459"/>
      <c r="AD295" s="1459"/>
      <c r="AE295" s="218" t="s">
        <v>138</v>
      </c>
      <c r="AF295" s="218" t="s">
        <v>147</v>
      </c>
      <c r="AG295" s="4"/>
    </row>
    <row r="296" spans="1:50" ht="18" customHeight="1">
      <c r="B296" s="178" t="s">
        <v>3128</v>
      </c>
      <c r="C296" s="178" t="s">
        <v>3135</v>
      </c>
      <c r="D296" s="178"/>
      <c r="E296" s="178"/>
      <c r="F296" s="178"/>
      <c r="G296" s="178"/>
      <c r="H296" s="178"/>
      <c r="I296" s="178"/>
      <c r="J296" s="178"/>
      <c r="K296" s="4"/>
      <c r="L296" s="4"/>
      <c r="M296" s="218" t="s">
        <v>139</v>
      </c>
      <c r="N296" s="1619"/>
      <c r="O296" s="1620"/>
      <c r="P296" s="1620"/>
      <c r="Q296" s="1620"/>
      <c r="R296" s="1621"/>
      <c r="S296" s="218" t="s">
        <v>149</v>
      </c>
      <c r="T296" s="1619"/>
      <c r="U296" s="1620"/>
      <c r="V296" s="1620"/>
      <c r="W296" s="1620"/>
      <c r="X296" s="1621"/>
      <c r="Y296" s="218" t="s">
        <v>149</v>
      </c>
      <c r="Z296" s="1459">
        <f t="shared" ref="Z296" si="2">N296+T296</f>
        <v>0</v>
      </c>
      <c r="AA296" s="1459"/>
      <c r="AB296" s="1459"/>
      <c r="AC296" s="1459"/>
      <c r="AD296" s="1459"/>
      <c r="AE296" s="218" t="s">
        <v>138</v>
      </c>
      <c r="AF296" s="218" t="s">
        <v>147</v>
      </c>
      <c r="AG296" s="4"/>
    </row>
    <row r="297" spans="1:50" ht="18" customHeight="1">
      <c r="B297" s="178" t="s">
        <v>3129</v>
      </c>
      <c r="C297" s="178" t="s">
        <v>3127</v>
      </c>
      <c r="D297" s="178"/>
      <c r="E297" s="178"/>
      <c r="F297" s="178"/>
      <c r="G297" s="178"/>
      <c r="H297" s="178"/>
      <c r="I297" s="178"/>
      <c r="J297" s="178"/>
      <c r="K297" s="4"/>
      <c r="L297" s="4"/>
      <c r="M297" s="218" t="s">
        <v>150</v>
      </c>
      <c r="N297" s="1460"/>
      <c r="O297" s="1461"/>
      <c r="P297" s="1461"/>
      <c r="Q297" s="1461"/>
      <c r="R297" s="1462"/>
      <c r="S297" s="218" t="s">
        <v>149</v>
      </c>
      <c r="T297" s="1460"/>
      <c r="U297" s="1461"/>
      <c r="V297" s="1461"/>
      <c r="W297" s="1461"/>
      <c r="X297" s="1462"/>
      <c r="Y297" s="218" t="s">
        <v>149</v>
      </c>
      <c r="Z297" s="1459">
        <f t="shared" si="0"/>
        <v>0</v>
      </c>
      <c r="AA297" s="1459"/>
      <c r="AB297" s="1459"/>
      <c r="AC297" s="1459"/>
      <c r="AD297" s="1459"/>
      <c r="AE297" s="218" t="s">
        <v>148</v>
      </c>
      <c r="AF297" s="218" t="s">
        <v>147</v>
      </c>
      <c r="AG297" s="4"/>
    </row>
    <row r="298" spans="1:50" ht="18" customHeight="1">
      <c r="B298" s="178" t="s">
        <v>3131</v>
      </c>
      <c r="C298" s="178" t="s">
        <v>3163</v>
      </c>
      <c r="D298" s="178"/>
      <c r="E298" s="178"/>
      <c r="F298" s="178"/>
      <c r="G298" s="178"/>
      <c r="H298" s="178"/>
      <c r="I298" s="178"/>
      <c r="J298" s="178"/>
      <c r="K298" s="4"/>
      <c r="L298" s="4"/>
      <c r="M298" s="218" t="s">
        <v>139</v>
      </c>
      <c r="N298" s="1615"/>
      <c r="O298" s="1616"/>
      <c r="P298" s="1616"/>
      <c r="Q298" s="1616"/>
      <c r="R298" s="1617"/>
      <c r="S298" s="218" t="s">
        <v>1966</v>
      </c>
      <c r="T298" s="1615"/>
      <c r="U298" s="1616"/>
      <c r="V298" s="1616"/>
      <c r="W298" s="1616"/>
      <c r="X298" s="1617"/>
      <c r="Y298" s="218" t="s">
        <v>1966</v>
      </c>
      <c r="Z298" s="1459">
        <f t="shared" ref="Z298" si="3">N298+T298</f>
        <v>0</v>
      </c>
      <c r="AA298" s="1459"/>
      <c r="AB298" s="1459"/>
      <c r="AC298" s="1459"/>
      <c r="AD298" s="1459"/>
      <c r="AE298" s="218" t="s">
        <v>138</v>
      </c>
      <c r="AF298" s="218" t="s">
        <v>1967</v>
      </c>
      <c r="AG298" s="4"/>
    </row>
    <row r="299" spans="1:50" ht="18" customHeight="1">
      <c r="B299" s="178" t="s">
        <v>3136</v>
      </c>
      <c r="C299" s="178" t="s">
        <v>3130</v>
      </c>
      <c r="D299" s="178"/>
      <c r="E299" s="178"/>
      <c r="F299" s="178"/>
      <c r="G299" s="178"/>
      <c r="H299" s="178"/>
      <c r="I299" s="178"/>
      <c r="J299" s="178"/>
      <c r="K299" s="4"/>
      <c r="L299" s="4"/>
      <c r="M299" s="4"/>
      <c r="N299" s="1612"/>
      <c r="O299" s="1613"/>
      <c r="P299" s="1613"/>
      <c r="Q299" s="1613"/>
      <c r="R299" s="1614"/>
      <c r="S299" s="218" t="s">
        <v>147</v>
      </c>
      <c r="T299" s="4"/>
      <c r="U299" s="4"/>
      <c r="V299" s="4"/>
      <c r="W299" s="4"/>
      <c r="X299" s="4"/>
      <c r="Y299" s="4"/>
      <c r="Z299" s="4"/>
      <c r="AA299" s="4"/>
      <c r="AB299" s="4"/>
      <c r="AC299" s="4"/>
      <c r="AD299" s="4"/>
      <c r="AE299" s="4"/>
      <c r="AF299" s="4"/>
      <c r="AG299" s="4"/>
    </row>
    <row r="300" spans="1:50" ht="18" customHeight="1">
      <c r="B300" s="178" t="s">
        <v>3133</v>
      </c>
      <c r="C300" s="178" t="s">
        <v>3132</v>
      </c>
      <c r="D300" s="178"/>
      <c r="E300" s="178"/>
      <c r="F300" s="178"/>
      <c r="G300" s="178"/>
      <c r="H300" s="178"/>
      <c r="I300" s="178"/>
      <c r="J300" s="178"/>
      <c r="K300" s="4"/>
      <c r="L300" s="4"/>
      <c r="M300" s="4"/>
      <c r="N300" s="4"/>
      <c r="O300" s="1618">
        <f>IF($N$299="",0,IF(AND($N$263=0,$N$264=0),0,ROUNDUP((($N$299/IF(OR($N$264="",$N$264=0),$N$263,$N$264))*100),2)))</f>
        <v>0</v>
      </c>
      <c r="P300" s="1618"/>
      <c r="Q300" s="1618"/>
      <c r="R300" s="1618"/>
      <c r="S300" s="218" t="s">
        <v>146</v>
      </c>
      <c r="T300" s="583" t="s">
        <v>2986</v>
      </c>
      <c r="U300" s="583" t="s">
        <v>2988</v>
      </c>
      <c r="V300" s="583"/>
      <c r="W300" s="583"/>
      <c r="X300" s="583"/>
      <c r="Y300" s="583"/>
      <c r="Z300" s="583"/>
      <c r="AA300" s="583"/>
      <c r="AB300" s="583"/>
      <c r="AC300" s="583"/>
      <c r="AD300" s="586" t="s">
        <v>71</v>
      </c>
      <c r="AE300" s="583"/>
      <c r="AF300" s="583" t="s">
        <v>2989</v>
      </c>
      <c r="AG300" s="583"/>
      <c r="AH300" s="583"/>
      <c r="AI300" s="1527"/>
      <c r="AJ300" s="1528"/>
      <c r="AK300" s="1528"/>
      <c r="AL300" s="1528"/>
      <c r="AM300" s="1529"/>
      <c r="AN300" s="585" t="s">
        <v>2990</v>
      </c>
    </row>
    <row r="301" spans="1:50" ht="11.25" customHeight="1">
      <c r="B301" s="178"/>
      <c r="C301" s="178"/>
      <c r="D301" s="178"/>
      <c r="E301" s="178"/>
      <c r="F301" s="178"/>
      <c r="G301" s="178"/>
      <c r="H301" s="178"/>
      <c r="I301" s="178"/>
      <c r="J301" s="178"/>
      <c r="K301" s="4"/>
      <c r="L301" s="4"/>
      <c r="M301" s="4"/>
      <c r="N301" s="4"/>
      <c r="O301" s="4"/>
      <c r="P301" s="4"/>
      <c r="Q301" s="4"/>
      <c r="R301" s="4"/>
      <c r="S301" s="230"/>
      <c r="T301" s="230"/>
      <c r="U301" s="230"/>
      <c r="V301" s="230"/>
      <c r="W301" s="218"/>
      <c r="X301" s="4"/>
      <c r="Y301" s="4"/>
      <c r="Z301" s="4"/>
      <c r="AA301" s="4"/>
      <c r="AB301" s="4"/>
      <c r="AC301" s="4"/>
      <c r="AD301" s="4"/>
      <c r="AE301" s="4"/>
      <c r="AF301" s="4"/>
      <c r="AG301" s="4"/>
      <c r="AH301" s="4"/>
      <c r="AI301" s="4"/>
      <c r="AJ301" s="4"/>
      <c r="AK301" s="4"/>
      <c r="AR301" s="183"/>
      <c r="AS301" s="183"/>
      <c r="AT301" s="183"/>
      <c r="AU301" s="183"/>
      <c r="AV301" s="183"/>
      <c r="AW301" s="183"/>
      <c r="AX301" s="183"/>
    </row>
    <row r="302" spans="1:50" ht="18" customHeight="1">
      <c r="A302" s="198" t="s">
        <v>145</v>
      </c>
      <c r="B302" s="199" t="s">
        <v>2648</v>
      </c>
      <c r="C302" s="199"/>
      <c r="D302" s="199"/>
      <c r="E302" s="199"/>
      <c r="F302" s="199"/>
      <c r="G302" s="199"/>
      <c r="H302" s="199"/>
      <c r="I302" s="199"/>
      <c r="J302" s="199"/>
      <c r="K302" s="200"/>
      <c r="L302" s="200"/>
      <c r="M302" s="200"/>
      <c r="N302" s="200"/>
      <c r="O302" s="200"/>
      <c r="P302" s="200"/>
      <c r="Q302" s="200"/>
      <c r="R302" s="200"/>
      <c r="S302" s="200"/>
      <c r="T302" s="200"/>
      <c r="U302" s="200"/>
      <c r="V302" s="200"/>
      <c r="W302" s="200"/>
      <c r="X302" s="200"/>
      <c r="Y302" s="200"/>
      <c r="Z302" s="200"/>
      <c r="AA302" s="200"/>
      <c r="AB302" s="200"/>
      <c r="AC302" s="200"/>
      <c r="AD302" s="200"/>
      <c r="AE302" s="200"/>
      <c r="AF302" s="200"/>
      <c r="AG302" s="200"/>
      <c r="AH302" s="200"/>
      <c r="AI302" s="200"/>
      <c r="AJ302" s="200"/>
      <c r="AK302" s="200"/>
      <c r="AL302" s="186"/>
      <c r="AM302" s="186"/>
      <c r="AN302" s="186"/>
      <c r="AO302" s="186"/>
      <c r="AP302" s="186"/>
      <c r="AQ302" s="186"/>
    </row>
    <row r="303" spans="1:50" ht="18" customHeight="1">
      <c r="B303" s="178" t="s">
        <v>2702</v>
      </c>
      <c r="C303" s="178"/>
      <c r="D303" s="178"/>
      <c r="E303" s="178"/>
      <c r="F303" s="178"/>
      <c r="G303" s="178"/>
      <c r="H303" s="178"/>
      <c r="I303" s="178"/>
      <c r="J303" s="178"/>
      <c r="K303" s="4"/>
      <c r="L303" s="4"/>
      <c r="M303" s="4"/>
      <c r="N303" s="1451"/>
      <c r="O303" s="1452"/>
      <c r="P303" s="1452"/>
      <c r="Q303" s="1453"/>
      <c r="R303" s="218"/>
      <c r="S303" s="4"/>
      <c r="T303" s="4"/>
      <c r="U303" s="4"/>
      <c r="V303" s="4"/>
      <c r="W303" s="4"/>
      <c r="X303" s="4"/>
      <c r="Y303" s="4"/>
      <c r="Z303" s="4"/>
      <c r="AA303" s="4"/>
      <c r="AB303" s="4"/>
      <c r="AC303" s="4"/>
      <c r="AD303" s="4"/>
      <c r="AE303" s="4"/>
      <c r="AF303" s="4"/>
      <c r="AG303" s="4"/>
      <c r="AH303" s="4"/>
      <c r="AI303" s="4"/>
    </row>
    <row r="304" spans="1:50" ht="18" customHeight="1">
      <c r="B304" s="178" t="s">
        <v>2703</v>
      </c>
      <c r="C304" s="178"/>
      <c r="D304" s="178"/>
      <c r="E304" s="178"/>
      <c r="F304" s="178"/>
      <c r="G304" s="178"/>
      <c r="H304" s="178"/>
      <c r="I304" s="178"/>
      <c r="J304" s="178"/>
      <c r="K304" s="4"/>
      <c r="L304" s="4"/>
      <c r="M304" s="4"/>
      <c r="N304" s="1451" t="s">
        <v>3203</v>
      </c>
      <c r="O304" s="1452"/>
      <c r="P304" s="1452"/>
      <c r="Q304" s="1453"/>
      <c r="R304" s="218"/>
      <c r="S304" s="4"/>
      <c r="T304" s="4"/>
      <c r="U304" s="4"/>
      <c r="V304" s="4"/>
      <c r="W304" s="4"/>
      <c r="X304" s="4"/>
      <c r="Y304" s="4"/>
      <c r="Z304" s="4"/>
      <c r="AA304" s="4"/>
      <c r="AB304" s="4"/>
      <c r="AC304" s="4"/>
      <c r="AD304" s="4"/>
      <c r="AE304" s="4"/>
      <c r="AF304" s="4"/>
      <c r="AG304" s="4"/>
      <c r="AH304" s="4"/>
      <c r="AI304" s="4"/>
    </row>
    <row r="305" spans="1:65" ht="11.25" customHeight="1">
      <c r="B305" s="178"/>
      <c r="C305" s="178"/>
      <c r="D305" s="178"/>
      <c r="E305" s="178"/>
      <c r="F305" s="178"/>
      <c r="G305" s="178"/>
      <c r="H305" s="178"/>
      <c r="I305" s="178"/>
      <c r="J305" s="178"/>
      <c r="K305" s="4"/>
      <c r="L305" s="4"/>
      <c r="M305" s="4"/>
      <c r="N305" s="4"/>
      <c r="O305" s="4"/>
      <c r="P305" s="231"/>
      <c r="Q305" s="231"/>
      <c r="R305" s="231"/>
      <c r="S305" s="231"/>
      <c r="T305" s="218"/>
      <c r="U305" s="4"/>
      <c r="V305" s="4"/>
      <c r="W305" s="4"/>
      <c r="X305" s="4"/>
      <c r="Y305" s="4"/>
      <c r="Z305" s="4"/>
      <c r="AA305" s="4"/>
      <c r="AB305" s="4"/>
      <c r="AC305" s="4"/>
      <c r="AD305" s="4"/>
      <c r="AE305" s="4"/>
      <c r="AF305" s="4"/>
      <c r="AG305" s="4"/>
      <c r="AH305" s="4"/>
      <c r="AI305" s="4"/>
      <c r="AJ305" s="4"/>
      <c r="AK305" s="4"/>
      <c r="AR305" s="183"/>
      <c r="AS305" s="183"/>
      <c r="AT305" s="183"/>
      <c r="AU305" s="183"/>
      <c r="AV305" s="183"/>
      <c r="AW305" s="183"/>
      <c r="AX305" s="183"/>
    </row>
    <row r="306" spans="1:65" ht="18" customHeight="1">
      <c r="A306" s="198" t="s">
        <v>110</v>
      </c>
      <c r="B306" s="199" t="s">
        <v>2652</v>
      </c>
      <c r="C306" s="199"/>
      <c r="D306" s="199"/>
      <c r="E306" s="199"/>
      <c r="F306" s="199"/>
      <c r="G306" s="199"/>
      <c r="H306" s="199"/>
      <c r="I306" s="199"/>
      <c r="J306" s="199"/>
      <c r="K306" s="200"/>
      <c r="L306" s="200"/>
      <c r="M306" s="232" t="s">
        <v>144</v>
      </c>
      <c r="N306" s="232"/>
      <c r="O306" s="232"/>
      <c r="P306" s="232"/>
      <c r="Q306" s="232"/>
      <c r="R306" s="232"/>
      <c r="S306" s="200"/>
      <c r="T306" s="226" t="s">
        <v>140</v>
      </c>
      <c r="U306" s="1564" t="s">
        <v>143</v>
      </c>
      <c r="V306" s="1564"/>
      <c r="W306" s="1564"/>
      <c r="X306" s="1564"/>
      <c r="Y306" s="226" t="s">
        <v>138</v>
      </c>
      <c r="Z306" s="200"/>
      <c r="AA306" s="200"/>
      <c r="AB306" s="200"/>
      <c r="AC306" s="200"/>
      <c r="AD306" s="200"/>
      <c r="AE306" s="200"/>
      <c r="AF306" s="200"/>
      <c r="AG306" s="200"/>
      <c r="AH306" s="200"/>
      <c r="AI306" s="200"/>
      <c r="AJ306" s="200"/>
      <c r="AK306" s="186"/>
      <c r="AL306" s="186"/>
      <c r="AM306" s="186"/>
      <c r="AN306" s="186"/>
      <c r="AO306" s="186"/>
      <c r="AP306" s="186"/>
      <c r="AQ306" s="186"/>
    </row>
    <row r="307" spans="1:65" ht="18" customHeight="1">
      <c r="B307" s="178" t="s">
        <v>2704</v>
      </c>
      <c r="C307" s="178"/>
      <c r="D307" s="178"/>
      <c r="E307" s="178"/>
      <c r="F307" s="178"/>
      <c r="G307" s="178"/>
      <c r="H307" s="178"/>
      <c r="I307" s="178"/>
      <c r="J307" s="178"/>
      <c r="K307" s="4"/>
      <c r="L307" s="4"/>
      <c r="M307" s="218" t="s">
        <v>140</v>
      </c>
      <c r="N307" s="1451"/>
      <c r="O307" s="1452"/>
      <c r="P307" s="1452"/>
      <c r="Q307" s="1453"/>
      <c r="R307" s="218" t="s">
        <v>94</v>
      </c>
      <c r="S307" s="218" t="s">
        <v>92</v>
      </c>
      <c r="T307" s="218" t="s">
        <v>140</v>
      </c>
      <c r="U307" s="1451"/>
      <c r="V307" s="1452"/>
      <c r="W307" s="1452"/>
      <c r="X307" s="1453"/>
      <c r="Y307" s="218" t="s">
        <v>138</v>
      </c>
      <c r="Z307" s="218" t="s">
        <v>92</v>
      </c>
      <c r="AA307" s="4"/>
      <c r="AB307" s="4"/>
      <c r="AC307" s="4"/>
      <c r="AD307" s="4"/>
      <c r="AE307" s="4"/>
      <c r="AF307" s="4"/>
      <c r="AG307" s="4"/>
      <c r="AH307" s="4"/>
      <c r="AI307" s="4"/>
      <c r="AJ307" s="4"/>
    </row>
    <row r="308" spans="1:65" ht="18" customHeight="1">
      <c r="B308" s="178" t="s">
        <v>2705</v>
      </c>
      <c r="C308" s="178"/>
      <c r="D308" s="178"/>
      <c r="E308" s="178"/>
      <c r="F308" s="178"/>
      <c r="G308" s="178"/>
      <c r="H308" s="178"/>
      <c r="I308" s="178"/>
      <c r="J308" s="178"/>
      <c r="K308" s="1554" t="s">
        <v>142</v>
      </c>
      <c r="L308" s="1554"/>
      <c r="M308" s="218" t="s">
        <v>140</v>
      </c>
      <c r="N308" s="1555"/>
      <c r="O308" s="1555"/>
      <c r="P308" s="1555"/>
      <c r="Q308" s="1555"/>
      <c r="R308" s="218" t="s">
        <v>94</v>
      </c>
      <c r="S308" s="4"/>
      <c r="T308" s="218" t="s">
        <v>140</v>
      </c>
      <c r="U308" s="1555"/>
      <c r="V308" s="1555"/>
      <c r="W308" s="1555"/>
      <c r="X308" s="1555"/>
      <c r="Y308" s="218" t="s">
        <v>138</v>
      </c>
      <c r="Z308" s="218"/>
      <c r="AA308" s="4"/>
      <c r="AB308" s="4"/>
      <c r="AC308" s="4"/>
      <c r="AD308" s="4"/>
      <c r="AE308" s="4"/>
      <c r="AF308" s="4"/>
      <c r="AG308" s="4"/>
      <c r="AH308" s="4"/>
      <c r="AI308" s="4"/>
      <c r="AJ308" s="4"/>
      <c r="AN308" s="202" t="s">
        <v>100</v>
      </c>
      <c r="AO308" s="4"/>
    </row>
    <row r="309" spans="1:65" ht="18" customHeight="1">
      <c r="B309" s="178"/>
      <c r="C309" s="178"/>
      <c r="D309" s="178"/>
      <c r="E309" s="178"/>
      <c r="F309" s="178"/>
      <c r="G309" s="178"/>
      <c r="H309" s="178"/>
      <c r="I309" s="178"/>
      <c r="J309" s="178"/>
      <c r="K309" s="1554" t="s">
        <v>141</v>
      </c>
      <c r="L309" s="1554"/>
      <c r="M309" s="218" t="s">
        <v>140</v>
      </c>
      <c r="N309" s="1555"/>
      <c r="O309" s="1555"/>
      <c r="P309" s="1555"/>
      <c r="Q309" s="1555"/>
      <c r="R309" s="218" t="s">
        <v>94</v>
      </c>
      <c r="S309" s="4"/>
      <c r="T309" s="218" t="s">
        <v>140</v>
      </c>
      <c r="U309" s="1555"/>
      <c r="V309" s="1555"/>
      <c r="W309" s="1555"/>
      <c r="X309" s="1555"/>
      <c r="Y309" s="218" t="s">
        <v>138</v>
      </c>
      <c r="Z309" s="218"/>
      <c r="AA309" s="4"/>
      <c r="AB309" s="4"/>
      <c r="AC309" s="4"/>
      <c r="AO309" s="191" t="s">
        <v>99</v>
      </c>
      <c r="AP309" s="191"/>
      <c r="AQ309" s="191"/>
      <c r="AR309" s="191"/>
      <c r="AS309" s="4"/>
      <c r="AT309" s="1457"/>
      <c r="AU309" s="1458"/>
      <c r="AV309" s="1458"/>
      <c r="AW309" s="1458"/>
      <c r="AX309" s="1458"/>
      <c r="AY309" s="1458"/>
      <c r="AZ309" s="1458"/>
      <c r="BA309" s="1458"/>
      <c r="BB309" s="1458"/>
      <c r="BC309" s="1458"/>
      <c r="BD309" s="1458"/>
      <c r="BE309" s="1458"/>
      <c r="BF309" s="1458"/>
      <c r="BG309" s="1458"/>
      <c r="BH309" s="1458"/>
      <c r="BI309" s="1458"/>
      <c r="BJ309" s="1458"/>
      <c r="BK309" s="1458"/>
      <c r="BL309" s="1458"/>
      <c r="BM309" s="1458"/>
    </row>
    <row r="310" spans="1:65" ht="18" customHeight="1">
      <c r="B310" s="178" t="s">
        <v>2706</v>
      </c>
      <c r="C310" s="178"/>
      <c r="D310" s="178"/>
      <c r="E310" s="178"/>
      <c r="F310" s="178"/>
      <c r="G310" s="178"/>
      <c r="H310" s="178"/>
      <c r="I310" s="178"/>
      <c r="J310" s="178"/>
      <c r="K310" s="1554"/>
      <c r="L310" s="1554"/>
      <c r="M310" s="4"/>
      <c r="N310" s="1566"/>
      <c r="O310" s="1566"/>
      <c r="P310" s="1566"/>
      <c r="Q310" s="1566"/>
      <c r="R310" s="1566"/>
      <c r="S310" s="4"/>
      <c r="T310" s="4"/>
      <c r="U310" s="196"/>
      <c r="V310" s="210"/>
      <c r="W310" s="4"/>
      <c r="X310" s="1566"/>
      <c r="Y310" s="1566"/>
      <c r="Z310" s="1566"/>
      <c r="AA310" s="1566"/>
      <c r="AB310" s="1566"/>
      <c r="AC310" s="4"/>
      <c r="AD310" s="4"/>
      <c r="AO310" s="178" t="s">
        <v>2190</v>
      </c>
      <c r="AP310" s="4"/>
      <c r="AQ310" s="4"/>
      <c r="AR310" s="4"/>
      <c r="AT310" s="4"/>
    </row>
    <row r="311" spans="1:65" ht="18" customHeight="1">
      <c r="B311" s="178" t="s">
        <v>2707</v>
      </c>
      <c r="C311" s="178"/>
      <c r="D311" s="178"/>
      <c r="E311" s="178"/>
      <c r="F311" s="178"/>
      <c r="G311" s="178"/>
      <c r="H311" s="178"/>
      <c r="I311" s="178"/>
      <c r="J311" s="178"/>
      <c r="K311" s="178"/>
      <c r="L311" s="4"/>
      <c r="M311" s="4"/>
      <c r="N311" s="4"/>
      <c r="O311" s="4"/>
      <c r="P311" s="4"/>
      <c r="Q311" s="4"/>
      <c r="R311" s="4"/>
      <c r="S311" s="4"/>
      <c r="T311" s="4"/>
      <c r="U311" s="4"/>
      <c r="V311" s="224"/>
      <c r="W311" s="217" t="s">
        <v>116</v>
      </c>
      <c r="X311" s="217"/>
      <c r="Y311" s="224"/>
      <c r="Z311" s="217" t="s">
        <v>115</v>
      </c>
      <c r="AA311" s="4"/>
      <c r="AB311" s="4"/>
      <c r="AC311" s="4"/>
      <c r="AD311" s="4"/>
      <c r="AE311" s="4"/>
      <c r="AF311" s="4"/>
      <c r="AG311" s="4"/>
      <c r="AH311" s="4"/>
      <c r="AI311" s="4"/>
      <c r="AK311" s="216" t="str">
        <f>IF(COUNTIF(項目一覧!D152:E152,TRUE)&lt;2,"","特例の適用の有無はどちらか１つを選択してください")</f>
        <v/>
      </c>
      <c r="AM311" s="178"/>
      <c r="AN311" s="4"/>
      <c r="AO311" s="4"/>
      <c r="AP311" s="4"/>
      <c r="AQ311" s="4"/>
      <c r="AR311" s="1457"/>
      <c r="AS311" s="1457"/>
      <c r="AT311" s="1457"/>
      <c r="AU311" s="1457"/>
      <c r="AV311" s="1457"/>
      <c r="AW311" s="1457"/>
      <c r="AX311" s="1457"/>
      <c r="AY311" s="1457"/>
    </row>
    <row r="312" spans="1:65" ht="18" customHeight="1">
      <c r="B312" s="178" t="s">
        <v>2708</v>
      </c>
      <c r="C312" s="178"/>
      <c r="D312" s="178"/>
      <c r="E312" s="178"/>
      <c r="F312" s="178"/>
      <c r="G312" s="178"/>
      <c r="H312" s="178"/>
      <c r="I312" s="178"/>
      <c r="J312" s="178"/>
      <c r="K312" s="178"/>
      <c r="L312" s="4"/>
      <c r="M312" s="4"/>
      <c r="N312" s="224"/>
      <c r="O312" s="217" t="s">
        <v>137</v>
      </c>
      <c r="P312" s="217"/>
      <c r="Q312" s="217"/>
      <c r="R312" s="217"/>
      <c r="S312" s="217"/>
      <c r="T312" s="217"/>
      <c r="U312" s="217"/>
      <c r="V312" s="224"/>
      <c r="W312" s="217" t="s">
        <v>136</v>
      </c>
      <c r="X312" s="217"/>
      <c r="Y312" s="217"/>
      <c r="Z312" s="217"/>
      <c r="AA312" s="217"/>
      <c r="AB312" s="217"/>
      <c r="AC312" s="224"/>
      <c r="AD312" s="217" t="s">
        <v>135</v>
      </c>
      <c r="AE312" s="217"/>
      <c r="AF312" s="217"/>
      <c r="AG312" s="217"/>
      <c r="AH312" s="217"/>
      <c r="AI312" s="217"/>
    </row>
    <row r="313" spans="1:65" ht="11.25" customHeight="1">
      <c r="B313" s="178"/>
      <c r="C313" s="178"/>
      <c r="D313" s="178"/>
      <c r="E313" s="178"/>
      <c r="F313" s="178"/>
      <c r="G313" s="178"/>
      <c r="H313" s="178"/>
      <c r="I313" s="178"/>
      <c r="J313" s="178"/>
      <c r="K313" s="178"/>
      <c r="L313" s="4"/>
      <c r="M313" s="4"/>
      <c r="N313" s="210"/>
      <c r="O313" s="4"/>
      <c r="P313" s="4"/>
      <c r="Q313" s="4"/>
      <c r="R313" s="4"/>
      <c r="S313" s="4"/>
      <c r="T313" s="4"/>
      <c r="U313" s="4"/>
      <c r="V313" s="210"/>
      <c r="W313" s="4"/>
      <c r="X313" s="4"/>
      <c r="Y313" s="4"/>
      <c r="Z313" s="4"/>
      <c r="AA313" s="4"/>
      <c r="AB313" s="4"/>
      <c r="AC313" s="210"/>
      <c r="AD313" s="4"/>
      <c r="AE313" s="4"/>
      <c r="AF313" s="4"/>
      <c r="AG313" s="4"/>
      <c r="AH313" s="4"/>
      <c r="AI313" s="4"/>
      <c r="AP313" s="183"/>
      <c r="AQ313" s="183"/>
      <c r="AR313" s="183"/>
      <c r="AS313" s="183"/>
      <c r="AT313" s="183"/>
      <c r="AU313" s="183"/>
      <c r="AV313" s="183"/>
      <c r="AW313" s="183"/>
      <c r="AX313" s="183"/>
    </row>
    <row r="314" spans="1:65" ht="7.5" customHeight="1">
      <c r="A314" s="185"/>
      <c r="B314" s="214"/>
      <c r="C314" s="214"/>
      <c r="D314" s="214"/>
      <c r="E314" s="214"/>
      <c r="F314" s="214"/>
      <c r="G314" s="214"/>
      <c r="H314" s="214"/>
      <c r="I314" s="214"/>
      <c r="J314" s="214"/>
      <c r="K314" s="214"/>
      <c r="L314" s="200"/>
      <c r="M314" s="200"/>
      <c r="N314" s="200"/>
      <c r="O314" s="200"/>
      <c r="P314" s="200"/>
      <c r="Q314" s="233"/>
      <c r="R314" s="200"/>
      <c r="S314" s="200"/>
      <c r="T314" s="200"/>
      <c r="U314" s="200"/>
      <c r="V314" s="200"/>
      <c r="W314" s="200"/>
      <c r="X314" s="200"/>
      <c r="Y314" s="233"/>
      <c r="Z314" s="200"/>
      <c r="AA314" s="200"/>
      <c r="AB314" s="200"/>
      <c r="AC314" s="200"/>
      <c r="AD314" s="200"/>
      <c r="AE314" s="200"/>
      <c r="AF314" s="233"/>
      <c r="AG314" s="200"/>
      <c r="AH314" s="200"/>
      <c r="AI314" s="200"/>
      <c r="AJ314" s="200"/>
      <c r="AK314" s="200"/>
      <c r="AL314" s="200"/>
      <c r="AM314" s="186"/>
      <c r="AN314" s="186"/>
      <c r="AO314" s="186"/>
      <c r="AP314" s="186"/>
      <c r="AQ314" s="186"/>
      <c r="AR314" s="186"/>
    </row>
    <row r="315" spans="1:65" ht="18" customHeight="1">
      <c r="A315" s="188" t="s">
        <v>120</v>
      </c>
      <c r="B315" s="189" t="s">
        <v>2656</v>
      </c>
      <c r="C315" s="189"/>
      <c r="D315" s="189"/>
      <c r="E315" s="189"/>
      <c r="F315" s="189"/>
      <c r="G315" s="189"/>
      <c r="H315" s="189"/>
      <c r="I315" s="189"/>
      <c r="J315" s="189"/>
      <c r="K315" s="189"/>
      <c r="L315" s="4"/>
      <c r="M315" s="1496"/>
      <c r="N315" s="1556"/>
      <c r="O315" s="1556"/>
      <c r="P315" s="1556"/>
      <c r="Q315" s="1556"/>
      <c r="R315" s="1556"/>
      <c r="S315" s="1556"/>
      <c r="T315" s="1556"/>
      <c r="U315" s="1556"/>
      <c r="V315" s="1556"/>
      <c r="W315" s="1556"/>
      <c r="X315" s="1556"/>
      <c r="Y315" s="1556"/>
      <c r="Z315" s="1556"/>
      <c r="AA315" s="1556"/>
      <c r="AB315" s="1556"/>
      <c r="AC315" s="1556"/>
      <c r="AD315" s="1556"/>
      <c r="AE315" s="1556"/>
      <c r="AF315" s="1556"/>
      <c r="AG315" s="1556"/>
      <c r="AH315" s="1557"/>
      <c r="AI315" s="4"/>
      <c r="AJ315" s="4"/>
      <c r="AK315" s="4"/>
      <c r="AL315" s="4"/>
    </row>
    <row r="316" spans="1:65" ht="18" customHeight="1">
      <c r="A316" s="193"/>
      <c r="B316" s="178"/>
      <c r="C316" s="178"/>
      <c r="D316" s="178"/>
      <c r="E316" s="178"/>
      <c r="F316" s="178"/>
      <c r="G316" s="178"/>
      <c r="H316" s="178"/>
      <c r="I316" s="178"/>
      <c r="J316" s="178"/>
      <c r="K316" s="178"/>
      <c r="L316" s="4"/>
      <c r="M316" s="1558"/>
      <c r="N316" s="1559"/>
      <c r="O316" s="1559"/>
      <c r="P316" s="1559"/>
      <c r="Q316" s="1559"/>
      <c r="R316" s="1559"/>
      <c r="S316" s="1559"/>
      <c r="T316" s="1559"/>
      <c r="U316" s="1559"/>
      <c r="V316" s="1559"/>
      <c r="W316" s="1559"/>
      <c r="X316" s="1559"/>
      <c r="Y316" s="1559"/>
      <c r="Z316" s="1559"/>
      <c r="AA316" s="1559"/>
      <c r="AB316" s="1559"/>
      <c r="AC316" s="1559"/>
      <c r="AD316" s="1559"/>
      <c r="AE316" s="1559"/>
      <c r="AF316" s="1559"/>
      <c r="AG316" s="1559"/>
      <c r="AH316" s="1560"/>
      <c r="AI316" s="4"/>
      <c r="AJ316" s="4"/>
      <c r="AK316" s="4"/>
      <c r="AL316" s="4"/>
    </row>
    <row r="317" spans="1:65" ht="18" customHeight="1">
      <c r="A317" s="193"/>
      <c r="B317" s="178"/>
      <c r="C317" s="178"/>
      <c r="D317" s="178"/>
      <c r="E317" s="178"/>
      <c r="F317" s="178"/>
      <c r="G317" s="178"/>
      <c r="H317" s="178"/>
      <c r="I317" s="178"/>
      <c r="J317" s="178"/>
      <c r="K317" s="178"/>
      <c r="L317" s="4"/>
      <c r="M317" s="1561"/>
      <c r="N317" s="1562"/>
      <c r="O317" s="1562"/>
      <c r="P317" s="1562"/>
      <c r="Q317" s="1562"/>
      <c r="R317" s="1562"/>
      <c r="S317" s="1562"/>
      <c r="T317" s="1562"/>
      <c r="U317" s="1562"/>
      <c r="V317" s="1562"/>
      <c r="W317" s="1562"/>
      <c r="X317" s="1562"/>
      <c r="Y317" s="1562"/>
      <c r="Z317" s="1562"/>
      <c r="AA317" s="1562"/>
      <c r="AB317" s="1562"/>
      <c r="AC317" s="1562"/>
      <c r="AD317" s="1562"/>
      <c r="AE317" s="1562"/>
      <c r="AF317" s="1562"/>
      <c r="AG317" s="1562"/>
      <c r="AH317" s="1563"/>
      <c r="AI317" s="4"/>
      <c r="AJ317" s="4"/>
      <c r="AK317" s="4"/>
      <c r="AL317" s="4"/>
    </row>
    <row r="318" spans="1:65" ht="7.5" customHeight="1">
      <c r="B318" s="178"/>
      <c r="C318" s="178"/>
      <c r="D318" s="178"/>
      <c r="E318" s="178"/>
      <c r="F318" s="178"/>
      <c r="G318" s="178"/>
      <c r="H318" s="178"/>
      <c r="I318" s="178"/>
      <c r="J318" s="178"/>
      <c r="K318" s="178"/>
      <c r="L318" s="4"/>
      <c r="M318" s="200"/>
      <c r="N318" s="200"/>
      <c r="O318" s="200"/>
      <c r="P318" s="200"/>
      <c r="Q318" s="233"/>
      <c r="R318" s="200"/>
      <c r="S318" s="200"/>
      <c r="T318" s="200"/>
      <c r="U318" s="200"/>
      <c r="V318" s="200"/>
      <c r="W318" s="200"/>
      <c r="X318" s="200"/>
      <c r="Y318" s="233"/>
      <c r="Z318" s="200"/>
      <c r="AA318" s="200"/>
      <c r="AB318" s="200"/>
      <c r="AC318" s="200"/>
      <c r="AD318" s="200"/>
      <c r="AE318" s="200"/>
      <c r="AF318" s="233"/>
      <c r="AG318" s="200"/>
      <c r="AH318" s="200"/>
      <c r="AI318" s="4"/>
      <c r="AJ318" s="4"/>
      <c r="AK318" s="4"/>
      <c r="AL318" s="4"/>
    </row>
    <row r="319" spans="1:65" ht="18" customHeight="1">
      <c r="A319" s="188" t="s">
        <v>120</v>
      </c>
      <c r="B319" s="189" t="s">
        <v>2661</v>
      </c>
      <c r="C319" s="189"/>
      <c r="D319" s="189"/>
      <c r="E319" s="189"/>
      <c r="F319" s="189"/>
      <c r="G319" s="189"/>
      <c r="H319" s="189"/>
      <c r="I319" s="189"/>
      <c r="J319" s="189"/>
      <c r="K319" s="189"/>
      <c r="L319" s="4"/>
      <c r="M319" s="1466"/>
      <c r="N319" s="1467"/>
      <c r="O319" s="1467"/>
      <c r="P319" s="1467"/>
      <c r="Q319" s="1467"/>
      <c r="R319" s="1468"/>
      <c r="S319" s="4"/>
      <c r="T319" s="4"/>
      <c r="U319" s="4"/>
      <c r="V319" s="4"/>
      <c r="W319" s="4"/>
      <c r="X319" s="4"/>
      <c r="Y319" s="4"/>
      <c r="Z319" s="4"/>
      <c r="AA319" s="4"/>
      <c r="AB319" s="4"/>
      <c r="AC319" s="4"/>
      <c r="AD319" s="4"/>
      <c r="AE319" s="4"/>
    </row>
    <row r="320" spans="1:65" ht="18" customHeight="1">
      <c r="A320" s="188" t="s">
        <v>120</v>
      </c>
      <c r="B320" s="189" t="s">
        <v>2664</v>
      </c>
      <c r="C320" s="189"/>
      <c r="D320" s="189"/>
      <c r="E320" s="189"/>
      <c r="F320" s="189"/>
      <c r="G320" s="189"/>
      <c r="H320" s="189"/>
      <c r="I320" s="189"/>
      <c r="J320" s="189"/>
      <c r="K320" s="189"/>
      <c r="L320" s="4"/>
      <c r="M320" s="1466"/>
      <c r="N320" s="1467"/>
      <c r="O320" s="1467"/>
      <c r="P320" s="1467"/>
      <c r="Q320" s="1467"/>
      <c r="R320" s="1468"/>
      <c r="S320" s="234"/>
      <c r="T320" s="4"/>
      <c r="U320" s="4"/>
      <c r="V320" s="4"/>
      <c r="W320" s="4"/>
      <c r="X320" s="4"/>
      <c r="Y320" s="4"/>
      <c r="Z320" s="4"/>
      <c r="AA320" s="4"/>
      <c r="AB320" s="4"/>
      <c r="AC320" s="4"/>
      <c r="AD320" s="4"/>
      <c r="AE320" s="4"/>
      <c r="AF320" s="4"/>
      <c r="AG320" s="4"/>
      <c r="AH320" s="4"/>
      <c r="AI320" s="4"/>
    </row>
    <row r="321" spans="1:65" ht="11.25" customHeight="1">
      <c r="B321" s="178"/>
      <c r="C321" s="178"/>
      <c r="D321" s="178"/>
      <c r="E321" s="178"/>
      <c r="F321" s="178"/>
      <c r="G321" s="178"/>
      <c r="H321" s="178"/>
      <c r="I321" s="178"/>
      <c r="J321" s="178"/>
      <c r="K321" s="178"/>
      <c r="L321" s="4"/>
      <c r="M321" s="4"/>
      <c r="N321" s="4"/>
      <c r="O321" s="4"/>
      <c r="P321" s="200"/>
      <c r="Q321" s="233"/>
      <c r="R321" s="200"/>
      <c r="S321" s="4"/>
      <c r="T321" s="4"/>
      <c r="U321" s="4"/>
      <c r="V321" s="4"/>
      <c r="W321" s="4"/>
      <c r="X321" s="4"/>
      <c r="Y321" s="210"/>
      <c r="Z321" s="4"/>
      <c r="AA321" s="4"/>
      <c r="AB321" s="4"/>
      <c r="AC321" s="4"/>
      <c r="AD321" s="4"/>
      <c r="AE321" s="4"/>
      <c r="AF321" s="210"/>
      <c r="AG321" s="4"/>
      <c r="AH321" s="4"/>
      <c r="AI321" s="4"/>
      <c r="AJ321" s="4"/>
      <c r="AK321" s="4"/>
      <c r="AL321" s="4"/>
      <c r="AS321" s="183"/>
      <c r="AT321" s="183"/>
      <c r="AU321" s="183"/>
      <c r="AV321" s="183"/>
      <c r="AW321" s="183"/>
      <c r="AX321" s="183"/>
      <c r="AY321" s="183"/>
    </row>
    <row r="322" spans="1:65" ht="18" customHeight="1">
      <c r="A322" s="198" t="s">
        <v>120</v>
      </c>
      <c r="B322" s="199" t="s">
        <v>2667</v>
      </c>
      <c r="C322" s="199"/>
      <c r="D322" s="199"/>
      <c r="E322" s="199"/>
      <c r="F322" s="199"/>
      <c r="G322" s="199"/>
      <c r="H322" s="199"/>
      <c r="I322" s="199"/>
      <c r="J322" s="199"/>
      <c r="K322" s="199"/>
      <c r="L322" s="200"/>
      <c r="M322" s="389" t="s">
        <v>2191</v>
      </c>
      <c r="N322" s="389"/>
      <c r="O322" s="389"/>
      <c r="P322" s="389"/>
      <c r="Q322" s="389"/>
      <c r="R322" s="200"/>
      <c r="S322" s="1611" t="s">
        <v>134</v>
      </c>
      <c r="T322" s="1611"/>
      <c r="U322" s="1611"/>
      <c r="V322" s="1611"/>
      <c r="W322" s="1611"/>
      <c r="X322" s="1611"/>
      <c r="Y322" s="200"/>
      <c r="Z322" s="1564" t="s">
        <v>1929</v>
      </c>
      <c r="AA322" s="1564"/>
      <c r="AB322" s="1564"/>
      <c r="AC322" s="1564"/>
      <c r="AD322" s="1564"/>
      <c r="AE322" s="1564"/>
      <c r="AF322" s="1564"/>
      <c r="AG322" s="1564"/>
      <c r="AH322" s="1564"/>
      <c r="AI322" s="1564"/>
      <c r="AJ322" s="200"/>
      <c r="AK322" s="200"/>
      <c r="AL322" s="200"/>
      <c r="AM322" s="186"/>
      <c r="AN322" s="186"/>
      <c r="AO322" s="186"/>
      <c r="AP322" s="186"/>
      <c r="AQ322" s="186"/>
      <c r="AR322" s="186"/>
    </row>
    <row r="323" spans="1:65" ht="18" customHeight="1">
      <c r="A323" s="193"/>
      <c r="B323" s="193"/>
      <c r="C323" s="193"/>
      <c r="D323" s="193"/>
      <c r="E323" s="193"/>
      <c r="F323" s="193"/>
      <c r="G323" s="193"/>
      <c r="H323" s="193"/>
      <c r="I323" s="193"/>
      <c r="J323" s="193"/>
      <c r="K323" s="193"/>
      <c r="L323" s="4"/>
      <c r="M323" s="1469"/>
      <c r="N323" s="1469"/>
      <c r="O323" s="1469"/>
      <c r="P323" s="1469"/>
      <c r="Q323" s="1469"/>
      <c r="R323" s="4"/>
      <c r="S323" s="1466"/>
      <c r="T323" s="1467"/>
      <c r="U323" s="1467"/>
      <c r="V323" s="1467"/>
      <c r="W323" s="1467"/>
      <c r="X323" s="1468"/>
      <c r="Y323" s="4"/>
      <c r="Z323" s="1509"/>
      <c r="AA323" s="1509"/>
      <c r="AB323" s="1509"/>
      <c r="AC323" s="1509"/>
      <c r="AD323" s="1509"/>
      <c r="AE323" s="1509"/>
      <c r="AF323" s="1509"/>
      <c r="AG323" s="1509"/>
      <c r="AH323" s="1509"/>
      <c r="AI323" s="1509"/>
      <c r="AJ323" s="4"/>
      <c r="AK323" s="4"/>
      <c r="AL323" s="4"/>
      <c r="AO323" s="202" t="s">
        <v>100</v>
      </c>
      <c r="AP323" s="4"/>
    </row>
    <row r="324" spans="1:65" ht="18" customHeight="1">
      <c r="L324" s="4"/>
      <c r="M324" s="1469"/>
      <c r="N324" s="1469"/>
      <c r="O324" s="1469"/>
      <c r="P324" s="1469"/>
      <c r="Q324" s="1469"/>
      <c r="R324" s="4"/>
      <c r="S324" s="1466"/>
      <c r="T324" s="1467"/>
      <c r="U324" s="1467"/>
      <c r="V324" s="1467"/>
      <c r="W324" s="1467"/>
      <c r="X324" s="1468"/>
      <c r="Y324" s="4"/>
      <c r="Z324" s="1509"/>
      <c r="AA324" s="1509"/>
      <c r="AB324" s="1509"/>
      <c r="AC324" s="1509"/>
      <c r="AD324" s="1509"/>
      <c r="AE324" s="1509"/>
      <c r="AF324" s="1509"/>
      <c r="AG324" s="1509"/>
      <c r="AH324" s="1509"/>
      <c r="AI324" s="1509"/>
      <c r="AJ324" s="4"/>
      <c r="AK324" s="4"/>
      <c r="AL324" s="4"/>
      <c r="AP324" s="191" t="s">
        <v>119</v>
      </c>
      <c r="AQ324" s="191"/>
      <c r="AR324" s="191"/>
      <c r="AS324" s="191"/>
      <c r="AT324" s="4"/>
      <c r="AU324" s="1457"/>
      <c r="AV324" s="1458"/>
      <c r="AW324" s="1458"/>
      <c r="AX324" s="1458"/>
      <c r="AY324" s="1458"/>
      <c r="AZ324" s="1458"/>
      <c r="BA324" s="1458"/>
      <c r="BB324" s="1458"/>
      <c r="BC324" s="1458"/>
      <c r="BD324" s="1458"/>
      <c r="BE324" s="1458"/>
      <c r="BF324" s="1458"/>
      <c r="BG324" s="1458"/>
      <c r="BH324" s="1458"/>
      <c r="BI324" s="1458"/>
      <c r="BJ324" s="1458"/>
      <c r="BK324" s="1458"/>
      <c r="BL324" s="1458"/>
      <c r="BM324" s="1458"/>
    </row>
    <row r="325" spans="1:65" ht="18" customHeight="1">
      <c r="L325" s="4"/>
      <c r="M325" s="1469"/>
      <c r="N325" s="1469"/>
      <c r="O325" s="1469"/>
      <c r="P325" s="1469"/>
      <c r="Q325" s="1469"/>
      <c r="R325" s="4"/>
      <c r="S325" s="1466"/>
      <c r="T325" s="1467"/>
      <c r="U325" s="1467"/>
      <c r="V325" s="1467"/>
      <c r="W325" s="1467"/>
      <c r="X325" s="1468"/>
      <c r="Y325" s="4"/>
      <c r="Z325" s="1509"/>
      <c r="AA325" s="1509"/>
      <c r="AB325" s="1509"/>
      <c r="AC325" s="1509"/>
      <c r="AD325" s="1509"/>
      <c r="AE325" s="1509"/>
      <c r="AF325" s="1509"/>
      <c r="AG325" s="1509"/>
      <c r="AH325" s="1509"/>
      <c r="AI325" s="1509"/>
      <c r="AJ325" s="4"/>
      <c r="AK325" s="4"/>
      <c r="AL325" s="4"/>
      <c r="AO325" s="178" t="s">
        <v>2991</v>
      </c>
      <c r="AQ325" s="4"/>
      <c r="AR325" s="4"/>
      <c r="AS325" s="4"/>
      <c r="AU325" s="1457"/>
      <c r="AV325" s="1458"/>
      <c r="AW325" s="1458"/>
      <c r="AX325" s="1458"/>
      <c r="AY325" s="1458"/>
      <c r="AZ325" s="1458"/>
      <c r="BA325" s="1458"/>
      <c r="BB325" s="1458"/>
      <c r="BC325" s="1458"/>
      <c r="BD325" s="1458"/>
      <c r="BE325" s="1458"/>
      <c r="BF325" s="1458"/>
      <c r="BG325" s="1458"/>
      <c r="BH325" s="1458"/>
      <c r="BI325" s="1458"/>
      <c r="BJ325" s="1458"/>
      <c r="BK325" s="1458"/>
      <c r="BL325" s="1458"/>
      <c r="BM325" s="1458"/>
    </row>
    <row r="326" spans="1:65" ht="7.5" customHeight="1">
      <c r="L326" s="4"/>
      <c r="M326" s="218"/>
      <c r="N326" s="218"/>
      <c r="O326" s="218"/>
      <c r="P326" s="218"/>
      <c r="Q326" s="218"/>
      <c r="R326" s="4"/>
      <c r="S326" s="235"/>
      <c r="T326" s="235"/>
      <c r="U326" s="235"/>
      <c r="V326" s="235"/>
      <c r="W326" s="235"/>
      <c r="X326" s="235"/>
      <c r="Y326" s="4"/>
      <c r="Z326" s="4"/>
      <c r="AA326" s="4"/>
      <c r="AB326" s="4"/>
      <c r="AC326" s="4"/>
      <c r="AD326" s="4"/>
      <c r="AE326" s="4"/>
      <c r="AF326" s="4"/>
      <c r="AG326" s="4"/>
      <c r="AH326" s="4"/>
      <c r="AI326" s="4"/>
      <c r="AJ326" s="4"/>
      <c r="AK326" s="4"/>
      <c r="AL326" s="4"/>
      <c r="AP326" s="178"/>
      <c r="AQ326" s="4"/>
      <c r="AR326" s="4"/>
      <c r="AS326" s="4"/>
      <c r="AT326" s="4"/>
      <c r="AU326" s="1457"/>
      <c r="AV326" s="1457"/>
      <c r="AW326" s="1457"/>
      <c r="AX326" s="1457"/>
      <c r="AY326" s="1457"/>
      <c r="AZ326" s="1457"/>
      <c r="BA326" s="1457"/>
      <c r="BB326" s="1457"/>
    </row>
    <row r="327" spans="1:65" ht="7.5" customHeight="1">
      <c r="A327" s="532"/>
      <c r="B327" s="532"/>
      <c r="C327" s="532"/>
      <c r="D327" s="532"/>
      <c r="E327" s="532"/>
      <c r="F327" s="532"/>
      <c r="G327" s="532"/>
      <c r="H327" s="532"/>
      <c r="I327" s="532"/>
      <c r="J327" s="532"/>
      <c r="K327" s="532"/>
      <c r="L327" s="533"/>
      <c r="M327" s="534"/>
      <c r="N327" s="534"/>
      <c r="O327" s="534"/>
      <c r="P327" s="534"/>
      <c r="Q327" s="534"/>
      <c r="R327" s="533"/>
      <c r="S327" s="535"/>
      <c r="T327" s="535"/>
      <c r="U327" s="535"/>
      <c r="V327" s="535"/>
      <c r="W327" s="535"/>
      <c r="X327" s="535"/>
      <c r="Y327" s="533"/>
      <c r="Z327" s="533"/>
      <c r="AA327" s="533"/>
      <c r="AB327" s="533"/>
      <c r="AC327" s="533"/>
      <c r="AD327" s="533"/>
      <c r="AE327" s="533"/>
      <c r="AF327" s="533"/>
      <c r="AG327" s="533"/>
      <c r="AH327" s="533"/>
      <c r="AI327" s="533"/>
      <c r="AJ327" s="533"/>
      <c r="AK327" s="533"/>
      <c r="AL327" s="533"/>
      <c r="AM327" s="536"/>
      <c r="AN327" s="536"/>
      <c r="AO327" s="536"/>
      <c r="AP327" s="537"/>
      <c r="AQ327" s="533"/>
      <c r="AR327" s="533"/>
      <c r="AS327" s="533"/>
      <c r="AT327" s="533"/>
      <c r="AU327" s="533"/>
      <c r="AV327" s="533"/>
      <c r="AW327" s="533"/>
      <c r="AX327" s="533"/>
      <c r="AY327" s="533"/>
      <c r="AZ327" s="4"/>
      <c r="BA327" s="4"/>
      <c r="BB327" s="4"/>
    </row>
    <row r="328" spans="1:65" ht="20.25" customHeight="1">
      <c r="A328" s="172" t="s">
        <v>3059</v>
      </c>
      <c r="L328" s="4"/>
      <c r="M328" s="218"/>
      <c r="N328" s="218"/>
      <c r="O328" s="218"/>
      <c r="P328" s="218"/>
      <c r="Q328" s="218"/>
      <c r="R328" s="4"/>
      <c r="S328" s="180"/>
      <c r="T328" s="180"/>
      <c r="U328" s="180"/>
      <c r="V328" s="180"/>
      <c r="W328" s="180"/>
      <c r="X328" s="180"/>
      <c r="Y328" s="4"/>
      <c r="Z328" s="4"/>
      <c r="AA328" s="4"/>
      <c r="AB328" s="4"/>
      <c r="AC328" s="4"/>
      <c r="AD328" s="4"/>
      <c r="AE328" s="4"/>
      <c r="AF328" s="4"/>
      <c r="AG328" s="4"/>
      <c r="AH328" s="4"/>
      <c r="AI328" s="4"/>
      <c r="AJ328" s="4"/>
      <c r="AK328" s="4"/>
      <c r="AL328" s="4"/>
      <c r="AP328" s="178"/>
      <c r="AQ328" s="4"/>
      <c r="AR328" s="4"/>
      <c r="AS328" s="4"/>
      <c r="AT328" s="4"/>
      <c r="AU328" s="4"/>
      <c r="AV328" s="4"/>
      <c r="AW328" s="4"/>
      <c r="AX328" s="4"/>
      <c r="AY328" s="4"/>
      <c r="AZ328" s="4"/>
      <c r="BA328" s="4"/>
      <c r="BB328" s="4"/>
    </row>
    <row r="329" spans="1:65" ht="20.25" customHeight="1">
      <c r="L329" s="4"/>
      <c r="M329" s="319"/>
      <c r="N329" s="4" t="s">
        <v>3060</v>
      </c>
      <c r="O329" s="4"/>
      <c r="P329" s="4"/>
      <c r="Q329" s="4"/>
      <c r="R329" s="217"/>
      <c r="S329" s="4" t="s">
        <v>3061</v>
      </c>
      <c r="T329" s="180"/>
      <c r="U329" s="180"/>
      <c r="V329" s="180"/>
      <c r="W329" s="180"/>
      <c r="X329" s="180"/>
      <c r="Y329" s="4"/>
      <c r="Z329" s="4"/>
      <c r="AA329" s="4"/>
      <c r="AB329" s="4"/>
      <c r="AC329" s="4"/>
      <c r="AD329" s="4"/>
      <c r="AE329" s="4"/>
      <c r="AF329" s="4"/>
      <c r="AG329" s="4"/>
      <c r="AH329" s="4"/>
      <c r="AI329" s="4"/>
      <c r="AJ329" s="4"/>
      <c r="AK329" s="4"/>
      <c r="AL329" s="4"/>
      <c r="AP329" s="178"/>
      <c r="AQ329" s="4"/>
      <c r="AR329" s="4"/>
      <c r="AS329" s="4"/>
      <c r="AT329" s="4"/>
      <c r="AU329" s="4"/>
      <c r="AV329" s="4"/>
      <c r="AW329" s="4"/>
      <c r="AX329" s="4"/>
      <c r="AY329" s="4"/>
      <c r="AZ329" s="4"/>
      <c r="BA329" s="4"/>
      <c r="BB329" s="4"/>
    </row>
    <row r="330" spans="1:65" ht="10.15" customHeight="1">
      <c r="A330" s="538"/>
      <c r="B330" s="538"/>
      <c r="C330" s="538"/>
      <c r="D330" s="538"/>
      <c r="E330" s="538"/>
      <c r="F330" s="538"/>
      <c r="G330" s="538"/>
      <c r="H330" s="538"/>
      <c r="I330" s="538"/>
      <c r="J330" s="538"/>
      <c r="K330" s="538"/>
      <c r="L330" s="519"/>
      <c r="M330" s="519"/>
      <c r="N330" s="519"/>
      <c r="O330" s="519"/>
      <c r="P330" s="519"/>
      <c r="Q330" s="519"/>
      <c r="R330" s="519"/>
      <c r="S330" s="519"/>
      <c r="T330" s="539"/>
      <c r="U330" s="539"/>
      <c r="V330" s="539"/>
      <c r="W330" s="539"/>
      <c r="X330" s="539"/>
      <c r="Y330" s="519"/>
      <c r="Z330" s="519"/>
      <c r="AA330" s="519"/>
      <c r="AB330" s="519"/>
      <c r="AC330" s="519"/>
      <c r="AD330" s="519"/>
      <c r="AE330" s="519"/>
      <c r="AF330" s="519"/>
      <c r="AG330" s="519"/>
      <c r="AH330" s="519"/>
      <c r="AI330" s="519"/>
      <c r="AJ330" s="519"/>
      <c r="AK330" s="519"/>
      <c r="AL330" s="519"/>
      <c r="AM330" s="520"/>
      <c r="AN330" s="520"/>
      <c r="AO330" s="520"/>
      <c r="AP330" s="540"/>
      <c r="AQ330" s="519"/>
      <c r="AR330" s="519"/>
      <c r="AS330" s="519"/>
      <c r="AT330" s="519"/>
      <c r="AU330" s="519"/>
      <c r="AV330" s="519"/>
      <c r="AW330" s="519"/>
      <c r="AX330" s="519"/>
      <c r="AY330" s="519"/>
      <c r="AZ330" s="4"/>
      <c r="BA330" s="4"/>
      <c r="BB330" s="4"/>
    </row>
    <row r="331" spans="1:65" ht="7.5" customHeight="1">
      <c r="A331" s="532"/>
      <c r="B331" s="532"/>
      <c r="C331" s="532"/>
      <c r="D331" s="532"/>
      <c r="E331" s="532"/>
      <c r="F331" s="532"/>
      <c r="G331" s="532"/>
      <c r="H331" s="532"/>
      <c r="I331" s="532"/>
      <c r="J331" s="532"/>
      <c r="K331" s="532"/>
      <c r="L331" s="533"/>
      <c r="M331" s="534"/>
      <c r="N331" s="534"/>
      <c r="O331" s="534"/>
      <c r="P331" s="534"/>
      <c r="Q331" s="534"/>
      <c r="R331" s="533"/>
      <c r="S331" s="535"/>
      <c r="T331" s="535"/>
      <c r="U331" s="535"/>
      <c r="V331" s="535"/>
      <c r="W331" s="535"/>
      <c r="X331" s="535"/>
      <c r="Y331" s="533"/>
      <c r="Z331" s="533"/>
      <c r="AA331" s="533"/>
      <c r="AB331" s="533"/>
      <c r="AC331" s="533"/>
      <c r="AD331" s="533"/>
      <c r="AE331" s="533"/>
      <c r="AF331" s="533"/>
      <c r="AG331" s="533"/>
      <c r="AH331" s="533"/>
      <c r="AI331" s="533"/>
      <c r="AJ331" s="533"/>
      <c r="AK331" s="533"/>
      <c r="AL331" s="533"/>
      <c r="AM331" s="536"/>
      <c r="AN331" s="536"/>
      <c r="AO331" s="536"/>
      <c r="AP331" s="537"/>
      <c r="AQ331" s="533"/>
      <c r="AR331" s="533"/>
      <c r="AS331" s="533"/>
      <c r="AT331" s="533"/>
      <c r="AU331" s="533"/>
      <c r="AV331" s="533"/>
      <c r="AW331" s="533"/>
      <c r="AX331" s="533"/>
      <c r="AY331" s="533"/>
      <c r="AZ331" s="4"/>
      <c r="BA331" s="4"/>
      <c r="BB331" s="4"/>
    </row>
    <row r="332" spans="1:65" ht="20.25" customHeight="1">
      <c r="A332" s="172" t="s">
        <v>2929</v>
      </c>
      <c r="L332" s="4"/>
      <c r="M332" s="218"/>
      <c r="N332" s="218"/>
      <c r="O332" s="218"/>
      <c r="P332" s="218"/>
      <c r="Q332" s="218"/>
      <c r="R332" s="4"/>
      <c r="S332" s="180"/>
      <c r="T332" s="180"/>
      <c r="U332" s="180"/>
      <c r="V332" s="180"/>
      <c r="W332" s="180"/>
      <c r="X332" s="180"/>
      <c r="Y332" s="4"/>
      <c r="Z332" s="4"/>
      <c r="AA332" s="4"/>
      <c r="AB332" s="4"/>
      <c r="AC332" s="4"/>
      <c r="AD332" s="4"/>
      <c r="AE332" s="4"/>
      <c r="AF332" s="4"/>
      <c r="AG332" s="4"/>
      <c r="AH332" s="4"/>
      <c r="AI332" s="4"/>
      <c r="AJ332" s="4"/>
      <c r="AK332" s="4"/>
      <c r="AL332" s="4"/>
      <c r="AP332" s="178"/>
      <c r="AQ332" s="4"/>
      <c r="AR332" s="4"/>
      <c r="AS332" s="4"/>
      <c r="AT332" s="4"/>
      <c r="AU332" s="4"/>
      <c r="AV332" s="4"/>
      <c r="AW332" s="4"/>
      <c r="AX332" s="4"/>
      <c r="AY332" s="4"/>
      <c r="AZ332" s="4"/>
      <c r="BA332" s="4"/>
      <c r="BB332" s="4"/>
    </row>
    <row r="333" spans="1:65" ht="20.25" customHeight="1">
      <c r="L333" s="4"/>
      <c r="M333" s="319"/>
      <c r="N333" s="4" t="s">
        <v>2747</v>
      </c>
      <c r="O333" s="4"/>
      <c r="P333" s="4"/>
      <c r="Q333" s="4"/>
      <c r="R333" s="217"/>
      <c r="S333" s="4" t="s">
        <v>2927</v>
      </c>
      <c r="T333" s="180"/>
      <c r="U333" s="180"/>
      <c r="V333" s="180"/>
      <c r="W333" s="180"/>
      <c r="X333" s="180"/>
      <c r="Y333" s="4"/>
      <c r="Z333" s="4"/>
      <c r="AA333" s="4"/>
      <c r="AB333" s="4"/>
      <c r="AC333" s="4"/>
      <c r="AD333" s="4"/>
      <c r="AE333" s="4"/>
      <c r="AF333" s="4"/>
      <c r="AG333" s="4"/>
      <c r="AH333" s="4"/>
      <c r="AI333" s="4"/>
      <c r="AJ333" s="4"/>
      <c r="AK333" s="4"/>
      <c r="AL333" s="4"/>
      <c r="AP333" s="178"/>
      <c r="AQ333" s="4"/>
      <c r="AR333" s="4"/>
      <c r="AS333" s="4"/>
      <c r="AT333" s="4"/>
      <c r="AU333" s="4"/>
      <c r="AV333" s="4"/>
      <c r="AW333" s="4"/>
      <c r="AX333" s="4"/>
      <c r="AY333" s="4"/>
      <c r="AZ333" s="4"/>
      <c r="BA333" s="4"/>
      <c r="BB333" s="4"/>
    </row>
    <row r="334" spans="1:65" ht="10.15" customHeight="1">
      <c r="A334" s="538"/>
      <c r="B334" s="538"/>
      <c r="C334" s="538"/>
      <c r="D334" s="538"/>
      <c r="E334" s="538"/>
      <c r="F334" s="538"/>
      <c r="G334" s="538"/>
      <c r="H334" s="538"/>
      <c r="I334" s="538"/>
      <c r="J334" s="538"/>
      <c r="K334" s="538"/>
      <c r="L334" s="519"/>
      <c r="M334" s="519"/>
      <c r="N334" s="519"/>
      <c r="O334" s="519"/>
      <c r="P334" s="519"/>
      <c r="Q334" s="519"/>
      <c r="R334" s="519"/>
      <c r="S334" s="519"/>
      <c r="T334" s="539"/>
      <c r="U334" s="539"/>
      <c r="V334" s="539"/>
      <c r="W334" s="539"/>
      <c r="X334" s="539"/>
      <c r="Y334" s="519"/>
      <c r="Z334" s="519"/>
      <c r="AA334" s="519"/>
      <c r="AB334" s="519"/>
      <c r="AC334" s="519"/>
      <c r="AD334" s="519"/>
      <c r="AE334" s="519"/>
      <c r="AF334" s="519"/>
      <c r="AG334" s="519"/>
      <c r="AH334" s="519"/>
      <c r="AI334" s="519"/>
      <c r="AJ334" s="519"/>
      <c r="AK334" s="519"/>
      <c r="AL334" s="519"/>
      <c r="AM334" s="520"/>
      <c r="AN334" s="520"/>
      <c r="AO334" s="520"/>
      <c r="AP334" s="540"/>
      <c r="AQ334" s="519"/>
      <c r="AR334" s="519"/>
      <c r="AS334" s="519"/>
      <c r="AT334" s="519"/>
      <c r="AU334" s="519"/>
      <c r="AV334" s="519"/>
      <c r="AW334" s="519"/>
      <c r="AX334" s="519"/>
      <c r="AY334" s="519"/>
      <c r="AZ334" s="4"/>
      <c r="BA334" s="4"/>
      <c r="BB334" s="4"/>
    </row>
    <row r="335" spans="1:65" ht="10.15" customHeight="1">
      <c r="L335" s="4"/>
      <c r="M335" s="218"/>
      <c r="N335" s="218"/>
      <c r="O335" s="218"/>
      <c r="P335" s="218"/>
      <c r="Q335" s="218"/>
      <c r="R335" s="4"/>
      <c r="S335" s="180"/>
      <c r="T335" s="180"/>
      <c r="U335" s="180"/>
      <c r="V335" s="180"/>
      <c r="W335" s="180"/>
      <c r="X335" s="180"/>
      <c r="Y335" s="4"/>
      <c r="Z335" s="4"/>
      <c r="AA335" s="4"/>
      <c r="AB335" s="4"/>
      <c r="AC335" s="4"/>
      <c r="AD335" s="4"/>
      <c r="AE335" s="4"/>
      <c r="AF335" s="4"/>
      <c r="AG335" s="4"/>
      <c r="AH335" s="4"/>
      <c r="AI335" s="4"/>
      <c r="AJ335" s="4"/>
      <c r="AK335" s="4"/>
      <c r="AL335" s="4"/>
      <c r="AP335" s="178"/>
      <c r="AQ335" s="4"/>
      <c r="AR335" s="4"/>
      <c r="AS335" s="4"/>
      <c r="AT335" s="4"/>
      <c r="AU335" s="4"/>
      <c r="AV335" s="4"/>
      <c r="AW335" s="4"/>
      <c r="AX335" s="4"/>
      <c r="AY335" s="4"/>
      <c r="AZ335" s="4"/>
      <c r="BA335" s="4"/>
      <c r="BB335" s="4"/>
    </row>
    <row r="336" spans="1:65" ht="9.75" customHeight="1">
      <c r="L336" s="4"/>
      <c r="M336" s="218"/>
      <c r="N336" s="218"/>
      <c r="O336" s="218"/>
      <c r="P336" s="218"/>
      <c r="Q336" s="218"/>
      <c r="R336" s="4"/>
      <c r="S336" s="180"/>
      <c r="T336" s="180"/>
      <c r="U336" s="180"/>
      <c r="V336" s="180"/>
      <c r="W336" s="180"/>
      <c r="X336" s="180"/>
      <c r="Y336" s="4"/>
      <c r="Z336" s="4"/>
      <c r="AA336" s="4"/>
      <c r="AB336" s="4"/>
      <c r="AC336" s="4"/>
      <c r="AD336" s="4"/>
      <c r="AE336" s="4"/>
      <c r="AF336" s="4"/>
      <c r="AG336" s="4"/>
      <c r="AH336" s="4"/>
      <c r="AI336" s="4"/>
      <c r="AJ336" s="4"/>
      <c r="AK336" s="4"/>
      <c r="AL336" s="4"/>
      <c r="AP336" s="178"/>
      <c r="AQ336" s="4"/>
      <c r="AR336" s="4"/>
      <c r="AS336" s="4"/>
      <c r="AT336" s="4"/>
      <c r="AU336" s="4"/>
      <c r="AV336" s="4"/>
      <c r="AW336" s="4"/>
      <c r="AX336" s="4"/>
      <c r="AY336" s="4"/>
    </row>
    <row r="337" spans="1:78" ht="18" customHeight="1">
      <c r="A337" s="188" t="s">
        <v>120</v>
      </c>
      <c r="B337" s="189" t="s">
        <v>2669</v>
      </c>
      <c r="C337" s="189"/>
      <c r="D337" s="189"/>
      <c r="E337" s="189"/>
      <c r="F337" s="189"/>
      <c r="G337" s="189"/>
      <c r="H337" s="189"/>
      <c r="I337" s="189"/>
      <c r="J337" s="189"/>
      <c r="K337" s="189"/>
      <c r="L337" s="4"/>
      <c r="M337" s="1496"/>
      <c r="N337" s="1556"/>
      <c r="O337" s="1556"/>
      <c r="P337" s="1556"/>
      <c r="Q337" s="1556"/>
      <c r="R337" s="1556"/>
      <c r="S337" s="1556"/>
      <c r="T337" s="1556"/>
      <c r="U337" s="1556"/>
      <c r="V337" s="1556"/>
      <c r="W337" s="1556"/>
      <c r="X337" s="1556"/>
      <c r="Y337" s="1556"/>
      <c r="Z337" s="1556"/>
      <c r="AA337" s="1556"/>
      <c r="AB337" s="1556"/>
      <c r="AC337" s="1556"/>
      <c r="AD337" s="1556"/>
      <c r="AE337" s="1556"/>
      <c r="AF337" s="1556"/>
      <c r="AG337" s="1556"/>
      <c r="AH337" s="1557"/>
      <c r="AI337" s="629" t="s">
        <v>3654</v>
      </c>
      <c r="AJ337" s="4"/>
      <c r="AK337" s="4"/>
      <c r="AL337" s="4"/>
      <c r="AZ337" s="629" t="s">
        <v>3655</v>
      </c>
    </row>
    <row r="338" spans="1:78" ht="18" customHeight="1">
      <c r="L338" s="4"/>
      <c r="M338" s="1561"/>
      <c r="N338" s="1562"/>
      <c r="O338" s="1562"/>
      <c r="P338" s="1562"/>
      <c r="Q338" s="1562"/>
      <c r="R338" s="1562"/>
      <c r="S338" s="1562"/>
      <c r="T338" s="1562"/>
      <c r="U338" s="1562"/>
      <c r="V338" s="1562"/>
      <c r="W338" s="1562"/>
      <c r="X338" s="1562"/>
      <c r="Y338" s="1562"/>
      <c r="Z338" s="1562"/>
      <c r="AA338" s="1562"/>
      <c r="AB338" s="1562"/>
      <c r="AC338" s="1562"/>
      <c r="AD338" s="1562"/>
      <c r="AE338" s="1562"/>
      <c r="AF338" s="1562"/>
      <c r="AG338" s="1562"/>
      <c r="AH338" s="1563"/>
      <c r="AI338" s="4"/>
      <c r="AJ338" s="4"/>
      <c r="AK338" s="4"/>
      <c r="AL338" s="4"/>
      <c r="AZ338" s="622" t="s">
        <v>3621</v>
      </c>
      <c r="BB338" s="4"/>
      <c r="BE338" s="4" t="s">
        <v>3620</v>
      </c>
      <c r="BN338" s="622" t="s">
        <v>3621</v>
      </c>
      <c r="BP338" s="4"/>
      <c r="BS338" s="4" t="s">
        <v>3629</v>
      </c>
    </row>
    <row r="339" spans="1:78" ht="18" customHeight="1">
      <c r="A339" s="188" t="s">
        <v>120</v>
      </c>
      <c r="B339" s="189" t="s">
        <v>2672</v>
      </c>
      <c r="C339" s="189"/>
      <c r="D339" s="189"/>
      <c r="E339" s="189"/>
      <c r="F339" s="189"/>
      <c r="G339" s="189"/>
      <c r="H339" s="189"/>
      <c r="I339" s="189"/>
      <c r="J339" s="189"/>
      <c r="K339" s="189"/>
      <c r="L339" s="4"/>
      <c r="M339" s="1496"/>
      <c r="N339" s="1556"/>
      <c r="O339" s="1556"/>
      <c r="P339" s="1556"/>
      <c r="Q339" s="1556"/>
      <c r="R339" s="1556"/>
      <c r="S339" s="1556"/>
      <c r="T339" s="1556"/>
      <c r="U339" s="1556"/>
      <c r="V339" s="1556"/>
      <c r="W339" s="1556"/>
      <c r="X339" s="1556"/>
      <c r="Y339" s="1556"/>
      <c r="Z339" s="1556"/>
      <c r="AA339" s="1556"/>
      <c r="AB339" s="1556"/>
      <c r="AC339" s="1556"/>
      <c r="AD339" s="1556"/>
      <c r="AE339" s="1556"/>
      <c r="AF339" s="1556"/>
      <c r="AG339" s="1556"/>
      <c r="AH339" s="1557"/>
      <c r="AI339" s="4"/>
      <c r="AJ339" s="4"/>
      <c r="AK339" s="4"/>
      <c r="AL339" s="4"/>
      <c r="AZ339" s="4"/>
      <c r="BA339" s="3" t="s">
        <v>3615</v>
      </c>
      <c r="BB339" s="4"/>
      <c r="BG339" s="1445"/>
      <c r="BH339" s="1446"/>
      <c r="BI339" s="1446"/>
      <c r="BJ339" s="1446"/>
      <c r="BK339" s="1447"/>
      <c r="BN339" s="4"/>
      <c r="BO339" s="3" t="s">
        <v>3615</v>
      </c>
      <c r="BP339" s="4"/>
      <c r="BU339" s="1445"/>
      <c r="BV339" s="1446"/>
      <c r="BW339" s="1446"/>
      <c r="BX339" s="1446"/>
      <c r="BY339" s="1447"/>
    </row>
    <row r="340" spans="1:78" ht="18" customHeight="1">
      <c r="L340" s="4"/>
      <c r="M340" s="1561"/>
      <c r="N340" s="1562"/>
      <c r="O340" s="1562"/>
      <c r="P340" s="1562"/>
      <c r="Q340" s="1562"/>
      <c r="R340" s="1562"/>
      <c r="S340" s="1562"/>
      <c r="T340" s="1562"/>
      <c r="U340" s="1562"/>
      <c r="V340" s="1562"/>
      <c r="W340" s="1562"/>
      <c r="X340" s="1562"/>
      <c r="Y340" s="1562"/>
      <c r="Z340" s="1562"/>
      <c r="AA340" s="1562"/>
      <c r="AB340" s="1562"/>
      <c r="AC340" s="1562"/>
      <c r="AD340" s="1562"/>
      <c r="AE340" s="1562"/>
      <c r="AF340" s="1562"/>
      <c r="AG340" s="1562"/>
      <c r="AH340" s="1563"/>
      <c r="AI340" s="4"/>
      <c r="AJ340" s="4"/>
      <c r="AK340" s="4"/>
      <c r="AL340" s="4"/>
      <c r="BA340" s="3" t="s">
        <v>3616</v>
      </c>
      <c r="BG340" s="1445"/>
      <c r="BH340" s="1446"/>
      <c r="BI340" s="1446"/>
      <c r="BJ340" s="1446"/>
      <c r="BK340" s="1447"/>
      <c r="BO340" s="3" t="s">
        <v>3616</v>
      </c>
      <c r="BU340" s="1445"/>
      <c r="BV340" s="1446"/>
      <c r="BW340" s="1446"/>
      <c r="BX340" s="1446"/>
      <c r="BY340" s="1447"/>
    </row>
    <row r="341" spans="1:78" ht="18" customHeight="1">
      <c r="AS341" s="183"/>
      <c r="AT341" s="183"/>
      <c r="AU341" s="183"/>
      <c r="AV341" s="183"/>
      <c r="AW341" s="183"/>
      <c r="AX341" s="183"/>
      <c r="AY341" s="183"/>
      <c r="BA341" s="3" t="s">
        <v>3617</v>
      </c>
      <c r="BG341" s="1445"/>
      <c r="BH341" s="1446"/>
      <c r="BI341" s="1446"/>
      <c r="BJ341" s="1446"/>
      <c r="BK341" s="1447"/>
      <c r="BL341" s="174" t="s">
        <v>3634</v>
      </c>
      <c r="BO341" s="3" t="s">
        <v>3617</v>
      </c>
      <c r="BU341" s="1445"/>
      <c r="BV341" s="1446"/>
      <c r="BW341" s="1446"/>
      <c r="BX341" s="1446"/>
      <c r="BY341" s="1447"/>
      <c r="BZ341" s="174" t="s">
        <v>3634</v>
      </c>
    </row>
    <row r="342" spans="1:78" ht="17.25" customHeight="1">
      <c r="A342" s="199" t="s">
        <v>133</v>
      </c>
      <c r="B342" s="185"/>
      <c r="C342" s="185"/>
      <c r="D342" s="185"/>
      <c r="E342" s="185"/>
      <c r="F342" s="185"/>
      <c r="G342" s="185"/>
      <c r="H342" s="185"/>
      <c r="I342" s="185"/>
      <c r="J342" s="185"/>
      <c r="K342" s="185"/>
      <c r="L342" s="186"/>
      <c r="M342" s="186"/>
      <c r="N342" s="186"/>
      <c r="O342" s="186"/>
      <c r="P342" s="186"/>
      <c r="Q342" s="186"/>
      <c r="R342" s="186"/>
      <c r="S342" s="186"/>
      <c r="T342" s="186"/>
      <c r="U342" s="186"/>
      <c r="V342" s="186"/>
      <c r="W342" s="186"/>
      <c r="X342" s="186"/>
      <c r="Y342" s="186"/>
      <c r="Z342" s="186"/>
      <c r="AA342" s="186"/>
      <c r="AB342" s="186"/>
      <c r="AC342" s="186"/>
      <c r="AD342" s="186"/>
      <c r="AE342" s="186"/>
      <c r="AF342" s="186"/>
      <c r="AG342" s="186"/>
      <c r="AH342" s="186"/>
      <c r="AI342" s="186"/>
      <c r="AJ342" s="186"/>
      <c r="AK342" s="186"/>
      <c r="AL342" s="186"/>
      <c r="AM342" s="186"/>
      <c r="AN342" s="186"/>
      <c r="AO342" s="186"/>
      <c r="AP342" s="186"/>
      <c r="AQ342" s="186"/>
      <c r="AR342" s="186"/>
      <c r="BA342" s="3" t="s">
        <v>3618</v>
      </c>
      <c r="BG342" s="1445"/>
      <c r="BH342" s="1446"/>
      <c r="BI342" s="1446"/>
      <c r="BJ342" s="1446"/>
      <c r="BK342" s="1447"/>
      <c r="BL342" s="624" t="s">
        <v>3632</v>
      </c>
      <c r="BO342" s="3" t="s">
        <v>3618</v>
      </c>
      <c r="BU342" s="1445"/>
      <c r="BV342" s="1446"/>
      <c r="BW342" s="1446"/>
      <c r="BX342" s="1446"/>
      <c r="BY342" s="1447"/>
      <c r="BZ342" s="624" t="s">
        <v>3632</v>
      </c>
    </row>
    <row r="343" spans="1:78" ht="18" customHeight="1">
      <c r="A343" s="188" t="s">
        <v>120</v>
      </c>
      <c r="B343" s="189" t="s">
        <v>2645</v>
      </c>
      <c r="C343" s="189"/>
      <c r="D343" s="189"/>
      <c r="E343" s="189"/>
      <c r="F343" s="189"/>
      <c r="G343" s="189"/>
      <c r="H343" s="189"/>
      <c r="I343" s="189"/>
      <c r="J343" s="189"/>
      <c r="K343" s="189"/>
      <c r="L343" s="4"/>
      <c r="M343" s="1451">
        <v>1</v>
      </c>
      <c r="N343" s="1452"/>
      <c r="O343" s="1452"/>
      <c r="P343" s="1453"/>
      <c r="Q343" s="4"/>
      <c r="R343" s="4"/>
      <c r="S343" s="4"/>
      <c r="T343" s="4"/>
      <c r="U343" s="4"/>
      <c r="V343" s="4"/>
      <c r="W343" s="4"/>
      <c r="X343" s="4"/>
      <c r="Y343" s="4"/>
      <c r="Z343" s="4"/>
      <c r="AA343" s="4"/>
      <c r="AB343" s="4"/>
      <c r="AC343" s="4"/>
      <c r="AD343" s="4"/>
      <c r="AE343" s="4"/>
      <c r="AF343" s="4"/>
      <c r="AG343" s="4"/>
      <c r="AH343" s="4"/>
      <c r="AI343" s="4"/>
      <c r="AJ343" s="4"/>
      <c r="AK343" s="4"/>
      <c r="AL343" s="4"/>
      <c r="BA343" s="3" t="s">
        <v>3619</v>
      </c>
      <c r="BG343" s="1445"/>
      <c r="BH343" s="1446"/>
      <c r="BI343" s="1446"/>
      <c r="BJ343" s="1446"/>
      <c r="BK343" s="1447"/>
      <c r="BL343" s="174" t="s">
        <v>3635</v>
      </c>
      <c r="BO343" s="3" t="s">
        <v>3619</v>
      </c>
      <c r="BU343" s="1445"/>
      <c r="BV343" s="1446"/>
      <c r="BW343" s="1446"/>
      <c r="BX343" s="1446"/>
      <c r="BY343" s="1447"/>
      <c r="BZ343" s="174" t="s">
        <v>3635</v>
      </c>
    </row>
    <row r="344" spans="1:78" ht="18" customHeight="1">
      <c r="A344" s="188" t="s">
        <v>120</v>
      </c>
      <c r="B344" s="189" t="s">
        <v>2649</v>
      </c>
      <c r="C344" s="189"/>
      <c r="D344" s="189"/>
      <c r="E344" s="189"/>
      <c r="F344" s="189"/>
      <c r="G344" s="189"/>
      <c r="H344" s="189"/>
      <c r="I344" s="189"/>
      <c r="J344" s="189"/>
      <c r="K344" s="189"/>
      <c r="L344" s="4"/>
      <c r="M344" s="218"/>
      <c r="N344" s="218"/>
      <c r="O344" s="218"/>
      <c r="P344" s="218"/>
      <c r="Q344" s="4"/>
      <c r="R344" s="4"/>
      <c r="S344" s="4"/>
      <c r="T344" s="4"/>
      <c r="U344" s="4"/>
      <c r="V344" s="4"/>
      <c r="W344" s="4"/>
      <c r="X344" s="4"/>
      <c r="Y344" s="4"/>
      <c r="Z344" s="4"/>
      <c r="AA344" s="4"/>
      <c r="AB344" s="4"/>
      <c r="AC344" s="4"/>
      <c r="AD344" s="4"/>
      <c r="AE344" s="4"/>
      <c r="AF344" s="4"/>
      <c r="AG344" s="4"/>
      <c r="AH344" s="4"/>
      <c r="AI344" s="4"/>
      <c r="AJ344" s="4"/>
      <c r="AK344" s="4"/>
      <c r="AL344" s="4"/>
      <c r="AO344" s="202" t="s">
        <v>100</v>
      </c>
      <c r="AP344" s="4"/>
      <c r="BA344" s="3" t="s">
        <v>717</v>
      </c>
      <c r="BG344" s="1445"/>
      <c r="BH344" s="1446"/>
      <c r="BI344" s="1446"/>
      <c r="BJ344" s="1446"/>
      <c r="BK344" s="1447"/>
      <c r="BO344" s="3" t="s">
        <v>717</v>
      </c>
      <c r="BU344" s="1445"/>
      <c r="BV344" s="1446"/>
      <c r="BW344" s="1446"/>
      <c r="BX344" s="1446"/>
      <c r="BY344" s="1447"/>
    </row>
    <row r="345" spans="1:78" ht="18" customHeight="1">
      <c r="A345" s="193"/>
      <c r="C345" s="193"/>
      <c r="D345" s="193"/>
      <c r="E345" s="193"/>
      <c r="F345" s="193"/>
      <c r="G345" s="193"/>
      <c r="H345" s="193"/>
      <c r="I345" s="193"/>
      <c r="J345" s="193"/>
      <c r="K345" s="193"/>
      <c r="L345" s="193" t="s">
        <v>130</v>
      </c>
      <c r="M345" s="1610"/>
      <c r="N345" s="1610"/>
      <c r="O345" s="1610"/>
      <c r="P345" s="1610"/>
      <c r="Q345" s="1610"/>
      <c r="R345" s="4" t="s">
        <v>103</v>
      </c>
      <c r="S345" s="1463" t="str">
        <f>IF(項目一覧②!$G$3=1,"",INDEX(主要用途!$D$2:$D72,項目一覧②!$G$3))</f>
        <v/>
      </c>
      <c r="T345" s="1464"/>
      <c r="U345" s="1464"/>
      <c r="V345" s="1464"/>
      <c r="W345" s="1464"/>
      <c r="X345" s="1464"/>
      <c r="Y345" s="1464"/>
      <c r="Z345" s="1464"/>
      <c r="AA345" s="1464"/>
      <c r="AB345" s="1464"/>
      <c r="AC345" s="1464"/>
      <c r="AD345" s="1464"/>
      <c r="AE345" s="1464"/>
      <c r="AF345" s="1464"/>
      <c r="AG345" s="1464"/>
      <c r="AH345" s="1464"/>
      <c r="AI345" s="1464"/>
      <c r="AJ345" s="1464"/>
      <c r="AK345" s="1464"/>
      <c r="AL345" s="1464"/>
      <c r="AM345" s="1465"/>
      <c r="AQ345" s="191" t="s">
        <v>119</v>
      </c>
      <c r="AR345" s="191"/>
      <c r="AS345" s="191"/>
      <c r="AT345" s="191"/>
      <c r="AU345" s="236"/>
      <c r="AV345" s="4"/>
      <c r="BA345" s="625" t="s">
        <v>3636</v>
      </c>
    </row>
    <row r="346" spans="1:78" ht="18" customHeight="1">
      <c r="C346" s="193"/>
      <c r="D346" s="193"/>
      <c r="E346" s="193"/>
      <c r="F346" s="193"/>
      <c r="G346" s="193"/>
      <c r="H346" s="193"/>
      <c r="I346" s="193"/>
      <c r="J346" s="193"/>
      <c r="K346" s="193"/>
      <c r="L346" s="193" t="s">
        <v>130</v>
      </c>
      <c r="M346" s="1610"/>
      <c r="N346" s="1610"/>
      <c r="O346" s="1610"/>
      <c r="P346" s="1610"/>
      <c r="Q346" s="1610"/>
      <c r="R346" s="4" t="s">
        <v>103</v>
      </c>
      <c r="S346" s="1463" t="str">
        <f>IF(項目一覧②!$G$4=1,"",INDEX(主要用途!$D$2:$D72,項目一覧②!$G$4))</f>
        <v/>
      </c>
      <c r="T346" s="1464"/>
      <c r="U346" s="1464"/>
      <c r="V346" s="1464"/>
      <c r="W346" s="1464"/>
      <c r="X346" s="1464"/>
      <c r="Y346" s="1464"/>
      <c r="Z346" s="1464"/>
      <c r="AA346" s="1464"/>
      <c r="AB346" s="1464"/>
      <c r="AC346" s="1464"/>
      <c r="AD346" s="1464"/>
      <c r="AE346" s="1464"/>
      <c r="AF346" s="1464"/>
      <c r="AG346" s="1464"/>
      <c r="AH346" s="1464"/>
      <c r="AI346" s="1464"/>
      <c r="AJ346" s="1464"/>
      <c r="AK346" s="1464"/>
      <c r="AL346" s="1464"/>
      <c r="AM346" s="1465"/>
      <c r="AQ346" s="178" t="s">
        <v>118</v>
      </c>
      <c r="AR346" s="4"/>
      <c r="AS346" s="4"/>
      <c r="AT346" s="4"/>
      <c r="AV346" s="1457"/>
      <c r="AW346" s="1458"/>
      <c r="AX346" s="1458"/>
      <c r="AY346" s="1458"/>
      <c r="AZ346" s="1458"/>
      <c r="BA346" s="1458"/>
      <c r="BB346" s="1458"/>
      <c r="BC346" s="1458"/>
      <c r="BD346" s="1458"/>
      <c r="BE346" s="1458"/>
      <c r="BF346" s="1458"/>
      <c r="BG346" s="1458"/>
      <c r="BH346" s="1458"/>
      <c r="BI346" s="1458"/>
      <c r="BJ346" s="1458"/>
      <c r="BK346" s="1458"/>
      <c r="BL346" s="1458"/>
      <c r="BM346" s="1458"/>
    </row>
    <row r="347" spans="1:78" ht="18" customHeight="1">
      <c r="C347" s="193"/>
      <c r="D347" s="193"/>
      <c r="E347" s="193"/>
      <c r="F347" s="193"/>
      <c r="G347" s="193"/>
      <c r="H347" s="193"/>
      <c r="I347" s="193"/>
      <c r="J347" s="193"/>
      <c r="K347" s="193"/>
      <c r="L347" s="193" t="s">
        <v>130</v>
      </c>
      <c r="M347" s="1610"/>
      <c r="N347" s="1610"/>
      <c r="O347" s="1610"/>
      <c r="P347" s="1610"/>
      <c r="Q347" s="1610"/>
      <c r="R347" s="4" t="s">
        <v>103</v>
      </c>
      <c r="S347" s="1463" t="str">
        <f>IF(項目一覧②!$G$5=1,"",INDEX(主要用途!$D$2:$D72,項目一覧②!$G$5))</f>
        <v/>
      </c>
      <c r="T347" s="1464"/>
      <c r="U347" s="1464"/>
      <c r="V347" s="1464"/>
      <c r="W347" s="1464"/>
      <c r="X347" s="1464"/>
      <c r="Y347" s="1464"/>
      <c r="Z347" s="1464"/>
      <c r="AA347" s="1464"/>
      <c r="AB347" s="1464"/>
      <c r="AC347" s="1464"/>
      <c r="AD347" s="1464"/>
      <c r="AE347" s="1464"/>
      <c r="AF347" s="1464"/>
      <c r="AG347" s="1464"/>
      <c r="AH347" s="1464"/>
      <c r="AI347" s="1464"/>
      <c r="AJ347" s="1464"/>
      <c r="AK347" s="1464"/>
      <c r="AL347" s="1464"/>
      <c r="AM347" s="1465"/>
      <c r="AQ347" s="178" t="s">
        <v>97</v>
      </c>
      <c r="AR347" s="4"/>
      <c r="AS347" s="4"/>
      <c r="AT347" s="4"/>
      <c r="AU347" s="4"/>
      <c r="AV347" s="1457"/>
      <c r="AW347" s="1457"/>
      <c r="AX347" s="1457"/>
      <c r="AY347" s="1457"/>
      <c r="AZ347" s="1457"/>
      <c r="BA347" s="1457"/>
      <c r="BB347" s="1457"/>
      <c r="BC347" s="1457"/>
    </row>
    <row r="348" spans="1:78" ht="18" customHeight="1">
      <c r="A348" s="188" t="s">
        <v>120</v>
      </c>
      <c r="B348" s="189" t="s">
        <v>2653</v>
      </c>
      <c r="C348" s="189"/>
      <c r="D348" s="189"/>
      <c r="E348" s="189"/>
      <c r="F348" s="189"/>
      <c r="G348" s="189"/>
      <c r="H348" s="189"/>
      <c r="I348" s="189"/>
      <c r="J348" s="189"/>
      <c r="K348" s="189"/>
      <c r="L348" s="189"/>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row>
    <row r="349" spans="1:78" ht="18" customHeight="1">
      <c r="B349" s="178"/>
      <c r="C349" s="178"/>
      <c r="D349" s="178"/>
      <c r="E349" s="178"/>
      <c r="F349" s="178"/>
      <c r="G349" s="178"/>
      <c r="H349" s="178"/>
      <c r="I349" s="178"/>
      <c r="J349" s="178"/>
      <c r="K349" s="178"/>
      <c r="L349" s="178"/>
      <c r="M349" s="224"/>
      <c r="N349" s="217" t="s">
        <v>128</v>
      </c>
      <c r="O349" s="217"/>
      <c r="P349" s="224"/>
      <c r="Q349" s="217" t="s">
        <v>127</v>
      </c>
      <c r="R349" s="217"/>
      <c r="S349" s="224"/>
      <c r="T349" s="217" t="s">
        <v>126</v>
      </c>
      <c r="U349" s="217"/>
      <c r="V349" s="224"/>
      <c r="W349" s="217" t="s">
        <v>125</v>
      </c>
      <c r="X349" s="217"/>
      <c r="Y349" s="224"/>
      <c r="Z349" s="217" t="s">
        <v>124</v>
      </c>
      <c r="AA349" s="217"/>
      <c r="AB349" s="217"/>
      <c r="AC349" s="224"/>
      <c r="AD349" s="225" t="s">
        <v>123</v>
      </c>
      <c r="AE349" s="217"/>
      <c r="AF349" s="217"/>
      <c r="AG349" s="217"/>
      <c r="AH349" s="224"/>
      <c r="AI349" s="225" t="s">
        <v>122</v>
      </c>
      <c r="AJ349" s="217"/>
      <c r="AK349" s="217"/>
      <c r="AL349" s="217"/>
      <c r="AM349" s="217"/>
      <c r="AN349" s="216" t="str">
        <f>IF(COUNTIF(項目一覧②!$G$9:$M$9,TRUE)=1,"","工事種別をいずれか１つ選択してください")</f>
        <v>工事種別をいずれか１つ選択してください</v>
      </c>
    </row>
    <row r="350" spans="1:78" ht="11.25" customHeight="1">
      <c r="L350" s="172"/>
    </row>
    <row r="351" spans="1:78" ht="18" customHeight="1">
      <c r="A351" s="188" t="s">
        <v>120</v>
      </c>
      <c r="B351" s="189" t="s">
        <v>2657</v>
      </c>
      <c r="C351" s="189"/>
      <c r="D351" s="189"/>
      <c r="E351" s="189"/>
      <c r="F351" s="189"/>
      <c r="G351" s="189"/>
      <c r="H351" s="189"/>
      <c r="I351" s="189"/>
      <c r="J351" s="189"/>
      <c r="K351" s="189"/>
      <c r="L351" s="189"/>
      <c r="M351" s="4"/>
      <c r="N351" s="1509"/>
      <c r="O351" s="1509"/>
      <c r="P351" s="1509"/>
      <c r="Q351" s="1509"/>
      <c r="R351" s="1509"/>
      <c r="S351" s="1509"/>
      <c r="T351" s="1509"/>
      <c r="U351" s="1509"/>
      <c r="V351" s="1509"/>
      <c r="W351" s="1509"/>
      <c r="X351" s="4"/>
      <c r="Y351" s="4"/>
      <c r="Z351" s="4"/>
      <c r="AA351" s="4"/>
      <c r="AB351" s="1509"/>
      <c r="AC351" s="1509"/>
      <c r="AD351" s="1509"/>
      <c r="AE351" s="1509"/>
      <c r="AF351" s="1509"/>
      <c r="AG351" s="1509"/>
      <c r="AH351" s="1509"/>
      <c r="AI351" s="1509"/>
      <c r="AJ351" s="1509"/>
      <c r="AK351" s="1509"/>
      <c r="AL351" s="4"/>
      <c r="AM351" s="4"/>
    </row>
    <row r="352" spans="1:78" ht="10.15" customHeight="1">
      <c r="A352" s="517"/>
      <c r="B352" s="518"/>
      <c r="C352" s="518"/>
      <c r="D352" s="518"/>
      <c r="E352" s="518"/>
      <c r="F352" s="518"/>
      <c r="G352" s="518"/>
      <c r="H352" s="518"/>
      <c r="I352" s="518"/>
      <c r="J352" s="518"/>
      <c r="K352" s="518"/>
      <c r="L352" s="518"/>
      <c r="M352" s="519"/>
      <c r="N352" s="519"/>
      <c r="O352" s="519"/>
      <c r="P352" s="519"/>
      <c r="Q352" s="519"/>
      <c r="R352" s="519"/>
      <c r="S352" s="519"/>
      <c r="T352" s="519"/>
      <c r="U352" s="519"/>
      <c r="V352" s="519"/>
      <c r="W352" s="519"/>
      <c r="X352" s="519"/>
      <c r="Y352" s="519"/>
      <c r="Z352" s="519"/>
      <c r="AA352" s="519"/>
      <c r="AB352" s="519"/>
      <c r="AC352" s="519"/>
      <c r="AD352" s="519"/>
      <c r="AE352" s="519"/>
      <c r="AF352" s="519"/>
      <c r="AG352" s="519"/>
      <c r="AH352" s="519"/>
      <c r="AI352" s="519"/>
      <c r="AJ352" s="519"/>
      <c r="AK352" s="519"/>
      <c r="AL352" s="519"/>
      <c r="AM352" s="519"/>
      <c r="AN352" s="520"/>
      <c r="AO352" s="520"/>
      <c r="AP352" s="520"/>
      <c r="AQ352" s="520"/>
      <c r="AR352" s="520"/>
      <c r="AS352" s="520"/>
      <c r="AT352" s="520"/>
      <c r="AU352" s="520"/>
      <c r="AV352" s="520"/>
      <c r="AW352" s="520"/>
      <c r="AX352" s="520"/>
      <c r="AY352" s="520"/>
    </row>
    <row r="353" spans="1:51" ht="10.15" customHeight="1">
      <c r="A353" s="188"/>
      <c r="B353" s="189"/>
      <c r="C353" s="189"/>
      <c r="D353" s="189"/>
      <c r="E353" s="189"/>
      <c r="F353" s="189"/>
      <c r="G353" s="189"/>
      <c r="H353" s="189"/>
      <c r="I353" s="189"/>
      <c r="J353" s="189"/>
      <c r="K353" s="189"/>
      <c r="L353" s="189"/>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row>
    <row r="354" spans="1:51" ht="18" customHeight="1">
      <c r="A354" s="188" t="s">
        <v>120</v>
      </c>
      <c r="B354" s="189" t="s">
        <v>2819</v>
      </c>
      <c r="C354" s="189"/>
      <c r="D354" s="189"/>
      <c r="E354" s="189"/>
      <c r="F354" s="189"/>
      <c r="G354" s="189"/>
      <c r="H354" s="189"/>
      <c r="I354" s="189"/>
      <c r="J354" s="189"/>
      <c r="K354" s="189"/>
      <c r="L354" s="189"/>
      <c r="M354" s="319"/>
      <c r="N354" s="4" t="s">
        <v>2815</v>
      </c>
      <c r="O354" s="4"/>
      <c r="P354" s="4"/>
      <c r="Q354" s="4" t="s">
        <v>3179</v>
      </c>
      <c r="R354" s="4"/>
      <c r="T354" s="4"/>
      <c r="U354" s="4"/>
      <c r="V354" s="4"/>
      <c r="W354" s="4"/>
      <c r="X354" s="4"/>
      <c r="Y354" s="4"/>
      <c r="Z354" s="4"/>
      <c r="AA354" s="4"/>
      <c r="AB354" s="4"/>
      <c r="AC354" s="4"/>
      <c r="AD354" s="4"/>
      <c r="AE354" s="4"/>
      <c r="AF354" s="4"/>
      <c r="AG354" s="4"/>
      <c r="AH354" s="4"/>
      <c r="AI354" s="4"/>
      <c r="AJ354" s="4"/>
      <c r="AK354" s="4"/>
      <c r="AL354" s="4"/>
    </row>
    <row r="355" spans="1:51" ht="18" customHeight="1">
      <c r="A355" s="188"/>
      <c r="B355" s="189"/>
      <c r="C355" s="189"/>
      <c r="D355" s="189"/>
      <c r="E355" s="189"/>
      <c r="F355" s="189"/>
      <c r="G355" s="189"/>
      <c r="H355" s="189"/>
      <c r="I355" s="189"/>
      <c r="J355" s="189"/>
      <c r="K355" s="189"/>
      <c r="L355" s="189"/>
      <c r="M355" s="319"/>
      <c r="N355" s="4" t="s">
        <v>2815</v>
      </c>
      <c r="O355" s="4"/>
      <c r="P355" s="4"/>
      <c r="Q355" s="4" t="s">
        <v>3180</v>
      </c>
      <c r="R355" s="4"/>
      <c r="S355" s="4"/>
      <c r="T355" s="4"/>
      <c r="U355" s="4"/>
      <c r="V355" s="4"/>
      <c r="W355" s="4"/>
      <c r="X355" s="4"/>
      <c r="Y355" s="4"/>
      <c r="Z355" s="4"/>
      <c r="AA355" s="4"/>
      <c r="AB355" s="4"/>
      <c r="AC355" s="4"/>
      <c r="AD355" s="4"/>
      <c r="AE355" s="4"/>
      <c r="AF355" s="4"/>
      <c r="AG355" s="4"/>
      <c r="AH355" s="4"/>
      <c r="AI355" s="4"/>
      <c r="AJ355" s="4"/>
      <c r="AK355" s="4"/>
      <c r="AL355" s="4"/>
    </row>
    <row r="356" spans="1:51" ht="18" customHeight="1">
      <c r="A356" s="188"/>
      <c r="B356" s="189"/>
      <c r="C356" s="189"/>
      <c r="D356" s="189"/>
      <c r="E356" s="189"/>
      <c r="F356" s="189"/>
      <c r="G356" s="189"/>
      <c r="H356" s="189"/>
      <c r="I356" s="189"/>
      <c r="J356" s="189"/>
      <c r="K356" s="189"/>
      <c r="L356" s="189"/>
      <c r="M356" s="319"/>
      <c r="N356" s="4" t="s">
        <v>3197</v>
      </c>
      <c r="O356" s="4"/>
      <c r="P356" s="4"/>
      <c r="Q356" s="4"/>
      <c r="R356" s="4"/>
      <c r="S356" s="4"/>
      <c r="T356" s="4"/>
      <c r="U356" s="4"/>
      <c r="V356" s="4"/>
      <c r="W356" s="4"/>
      <c r="X356" s="4"/>
      <c r="Y356" s="4"/>
      <c r="Z356" s="4"/>
      <c r="AA356" s="4"/>
      <c r="AB356" s="4"/>
      <c r="AC356" s="4"/>
      <c r="AD356" s="4"/>
      <c r="AE356" s="4"/>
      <c r="AF356" s="4"/>
      <c r="AG356" s="4"/>
      <c r="AH356" s="4"/>
      <c r="AI356" s="4"/>
      <c r="AJ356" s="4"/>
      <c r="AK356" s="4"/>
      <c r="AL356" s="4"/>
    </row>
    <row r="357" spans="1:51" ht="18" customHeight="1">
      <c r="A357" s="188"/>
      <c r="B357" s="189"/>
      <c r="C357" s="189"/>
      <c r="D357" s="189"/>
      <c r="E357" s="189"/>
      <c r="F357" s="189"/>
      <c r="G357" s="189"/>
      <c r="H357" s="189"/>
      <c r="I357" s="189"/>
      <c r="J357" s="189"/>
      <c r="K357" s="189"/>
      <c r="L357" s="189"/>
      <c r="M357" s="319"/>
      <c r="N357" s="4" t="s">
        <v>2816</v>
      </c>
      <c r="O357" s="4"/>
      <c r="P357" s="4"/>
      <c r="Q357" s="4"/>
      <c r="S357" s="4"/>
      <c r="T357" s="210"/>
      <c r="U357" s="4"/>
      <c r="V357" s="4"/>
      <c r="W357" s="4"/>
      <c r="X357" s="4"/>
      <c r="Y357" s="4"/>
      <c r="Z357" s="4"/>
      <c r="AA357" s="4"/>
      <c r="AB357" s="4"/>
      <c r="AC357" s="4"/>
      <c r="AD357" s="4"/>
      <c r="AE357" s="4"/>
      <c r="AF357" s="4"/>
      <c r="AG357" s="4"/>
      <c r="AH357" s="4"/>
      <c r="AI357" s="4"/>
      <c r="AJ357" s="4"/>
      <c r="AK357" s="4"/>
      <c r="AL357" s="4"/>
      <c r="AM357" s="310"/>
    </row>
    <row r="358" spans="1:51" ht="18" customHeight="1">
      <c r="A358" s="188"/>
      <c r="B358" s="189"/>
      <c r="C358" s="189"/>
      <c r="D358" s="189"/>
      <c r="E358" s="189"/>
      <c r="F358" s="189"/>
      <c r="G358" s="189"/>
      <c r="H358" s="189"/>
      <c r="I358" s="189"/>
      <c r="J358" s="189"/>
      <c r="K358" s="189"/>
      <c r="L358" s="189"/>
      <c r="M358" s="319"/>
      <c r="N358" s="4" t="s">
        <v>2817</v>
      </c>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310"/>
    </row>
    <row r="359" spans="1:51" ht="18" customHeight="1">
      <c r="A359" s="188"/>
      <c r="B359" s="189"/>
      <c r="C359" s="189"/>
      <c r="D359" s="189"/>
      <c r="E359" s="189"/>
      <c r="F359" s="189"/>
      <c r="G359" s="189"/>
      <c r="H359" s="189"/>
      <c r="I359" s="189"/>
      <c r="J359" s="189"/>
      <c r="K359" s="189"/>
      <c r="L359" s="189"/>
      <c r="M359" s="319"/>
      <c r="N359" s="4" t="s">
        <v>2818</v>
      </c>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310"/>
    </row>
    <row r="360" spans="1:51" ht="18" customHeight="1">
      <c r="A360" s="188"/>
      <c r="B360" s="189"/>
      <c r="C360" s="189"/>
      <c r="D360" s="189"/>
      <c r="E360" s="189"/>
      <c r="F360" s="189"/>
      <c r="G360" s="189"/>
      <c r="H360" s="189"/>
      <c r="I360" s="189"/>
      <c r="J360" s="189"/>
      <c r="K360" s="189"/>
      <c r="L360" s="189"/>
      <c r="M360" s="319"/>
      <c r="N360" s="4" t="s">
        <v>2904</v>
      </c>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310"/>
    </row>
    <row r="361" spans="1:51" ht="10.15" customHeight="1">
      <c r="A361" s="517"/>
      <c r="B361" s="518"/>
      <c r="C361" s="518"/>
      <c r="D361" s="518"/>
      <c r="E361" s="518"/>
      <c r="F361" s="518"/>
      <c r="G361" s="518"/>
      <c r="H361" s="518"/>
      <c r="I361" s="518"/>
      <c r="J361" s="518"/>
      <c r="K361" s="518"/>
      <c r="L361" s="518"/>
      <c r="M361" s="519"/>
      <c r="N361" s="519"/>
      <c r="O361" s="519"/>
      <c r="P361" s="519"/>
      <c r="Q361" s="519"/>
      <c r="R361" s="519"/>
      <c r="S361" s="519"/>
      <c r="T361" s="519"/>
      <c r="U361" s="519"/>
      <c r="V361" s="519"/>
      <c r="W361" s="519"/>
      <c r="X361" s="519"/>
      <c r="Y361" s="519"/>
      <c r="Z361" s="519"/>
      <c r="AA361" s="519"/>
      <c r="AB361" s="519"/>
      <c r="AC361" s="519"/>
      <c r="AD361" s="519"/>
      <c r="AE361" s="519"/>
      <c r="AF361" s="519"/>
      <c r="AG361" s="519"/>
      <c r="AH361" s="519"/>
      <c r="AI361" s="519"/>
      <c r="AJ361" s="519"/>
      <c r="AK361" s="519"/>
      <c r="AL361" s="519"/>
      <c r="AM361" s="519"/>
      <c r="AN361" s="520"/>
      <c r="AO361" s="520"/>
      <c r="AP361" s="520"/>
      <c r="AQ361" s="520"/>
      <c r="AR361" s="520"/>
      <c r="AS361" s="520"/>
      <c r="AT361" s="520"/>
      <c r="AU361" s="520"/>
      <c r="AV361" s="520"/>
      <c r="AW361" s="520"/>
      <c r="AX361" s="520"/>
      <c r="AY361" s="520"/>
    </row>
    <row r="362" spans="1:51" ht="10.15" customHeight="1">
      <c r="A362" s="188"/>
      <c r="B362" s="189"/>
      <c r="C362" s="189"/>
      <c r="D362" s="189"/>
      <c r="E362" s="189"/>
      <c r="F362" s="189"/>
      <c r="G362" s="189"/>
      <c r="H362" s="189"/>
      <c r="I362" s="189"/>
      <c r="J362" s="189"/>
      <c r="K362" s="189"/>
      <c r="L362" s="189"/>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row>
    <row r="363" spans="1:51" ht="18" customHeight="1">
      <c r="A363" s="188" t="s">
        <v>109</v>
      </c>
      <c r="B363" s="189" t="s">
        <v>2820</v>
      </c>
      <c r="C363" s="189"/>
      <c r="D363" s="189"/>
      <c r="E363" s="189"/>
      <c r="F363" s="189"/>
      <c r="G363" s="189"/>
      <c r="H363" s="189"/>
      <c r="I363" s="189"/>
      <c r="J363" s="189"/>
      <c r="K363" s="189"/>
      <c r="L363" s="189"/>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310"/>
    </row>
    <row r="364" spans="1:51" ht="18" customHeight="1">
      <c r="A364" s="188"/>
      <c r="B364" s="189"/>
      <c r="C364" s="189"/>
      <c r="D364" s="189"/>
      <c r="E364" s="189"/>
      <c r="F364" s="189"/>
      <c r="G364" s="189"/>
      <c r="H364" s="189"/>
      <c r="I364" s="189"/>
      <c r="J364" s="189"/>
      <c r="K364" s="189"/>
      <c r="L364" s="189"/>
      <c r="M364" s="319"/>
      <c r="N364" s="4" t="s">
        <v>2821</v>
      </c>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310"/>
    </row>
    <row r="365" spans="1:51" ht="18" customHeight="1">
      <c r="A365" s="188"/>
      <c r="B365" s="189"/>
      <c r="C365" s="189"/>
      <c r="D365" s="189"/>
      <c r="E365" s="189"/>
      <c r="F365" s="189"/>
      <c r="G365" s="189"/>
      <c r="H365" s="189"/>
      <c r="I365" s="189"/>
      <c r="J365" s="189"/>
      <c r="K365" s="189"/>
      <c r="L365" s="189"/>
      <c r="M365" s="319"/>
      <c r="N365" s="4" t="s">
        <v>2822</v>
      </c>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310"/>
    </row>
    <row r="366" spans="1:51" ht="18" customHeight="1">
      <c r="A366" s="188"/>
      <c r="B366" s="189"/>
      <c r="C366" s="189"/>
      <c r="D366" s="189"/>
      <c r="E366" s="189"/>
      <c r="F366" s="189"/>
      <c r="G366" s="189"/>
      <c r="H366" s="189"/>
      <c r="I366" s="189"/>
      <c r="J366" s="189"/>
      <c r="K366" s="189"/>
      <c r="L366" s="189"/>
      <c r="M366" s="319"/>
      <c r="N366" s="4" t="s">
        <v>3181</v>
      </c>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310"/>
    </row>
    <row r="367" spans="1:51" ht="18" customHeight="1">
      <c r="A367" s="188"/>
      <c r="B367" s="189"/>
      <c r="C367" s="189"/>
      <c r="D367" s="189"/>
      <c r="E367" s="189"/>
      <c r="F367" s="189"/>
      <c r="G367" s="189"/>
      <c r="H367" s="189"/>
      <c r="I367" s="189"/>
      <c r="J367" s="189"/>
      <c r="K367" s="189"/>
      <c r="L367" s="189"/>
      <c r="M367" s="319"/>
      <c r="N367" s="4" t="s">
        <v>2823</v>
      </c>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310"/>
    </row>
    <row r="368" spans="1:51" ht="18" customHeight="1">
      <c r="A368" s="188"/>
      <c r="B368" s="189"/>
      <c r="C368" s="189"/>
      <c r="D368" s="189"/>
      <c r="E368" s="189"/>
      <c r="F368" s="189"/>
      <c r="G368" s="189"/>
      <c r="H368" s="189"/>
      <c r="I368" s="189"/>
      <c r="J368" s="189"/>
      <c r="K368" s="189"/>
      <c r="L368" s="189"/>
      <c r="M368" s="319"/>
      <c r="N368" s="4" t="s">
        <v>2904</v>
      </c>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310"/>
    </row>
    <row r="369" spans="1:65" ht="18" customHeight="1">
      <c r="A369" s="188"/>
      <c r="B369" s="189"/>
      <c r="C369" s="189"/>
      <c r="D369" s="189"/>
      <c r="E369" s="189"/>
      <c r="F369" s="189"/>
      <c r="G369" s="189"/>
      <c r="H369" s="189"/>
      <c r="I369" s="189"/>
      <c r="J369" s="189"/>
      <c r="K369" s="189"/>
      <c r="L369" s="189"/>
      <c r="M369" s="319"/>
      <c r="N369" s="4" t="s">
        <v>2906</v>
      </c>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310"/>
    </row>
    <row r="370" spans="1:65" ht="10.15" customHeight="1">
      <c r="A370" s="517"/>
      <c r="B370" s="518"/>
      <c r="C370" s="518"/>
      <c r="D370" s="518"/>
      <c r="E370" s="518"/>
      <c r="F370" s="518"/>
      <c r="G370" s="518"/>
      <c r="H370" s="518"/>
      <c r="I370" s="518"/>
      <c r="J370" s="518"/>
      <c r="K370" s="518"/>
      <c r="L370" s="518"/>
      <c r="M370" s="519"/>
      <c r="N370" s="519"/>
      <c r="O370" s="519"/>
      <c r="P370" s="519"/>
      <c r="Q370" s="519"/>
      <c r="R370" s="519"/>
      <c r="S370" s="519"/>
      <c r="T370" s="519"/>
      <c r="U370" s="519"/>
      <c r="V370" s="519"/>
      <c r="W370" s="519"/>
      <c r="X370" s="519"/>
      <c r="Y370" s="519"/>
      <c r="Z370" s="519"/>
      <c r="AA370" s="519"/>
      <c r="AB370" s="519"/>
      <c r="AC370" s="519"/>
      <c r="AD370" s="519"/>
      <c r="AE370" s="519"/>
      <c r="AF370" s="519"/>
      <c r="AG370" s="519"/>
      <c r="AH370" s="519"/>
      <c r="AI370" s="519"/>
      <c r="AJ370" s="519"/>
      <c r="AK370" s="519"/>
      <c r="AL370" s="519"/>
      <c r="AM370" s="519"/>
      <c r="AN370" s="520"/>
      <c r="AO370" s="520"/>
      <c r="AP370" s="520"/>
      <c r="AQ370" s="520"/>
      <c r="AR370" s="520"/>
      <c r="AS370" s="520"/>
      <c r="AT370" s="520"/>
      <c r="AU370" s="520"/>
      <c r="AV370" s="520"/>
      <c r="AW370" s="520"/>
      <c r="AX370" s="520"/>
      <c r="AY370" s="520"/>
    </row>
    <row r="371" spans="1:65" ht="10.15" customHeight="1">
      <c r="A371" s="188"/>
      <c r="B371" s="189"/>
      <c r="C371" s="189"/>
      <c r="D371" s="189"/>
      <c r="E371" s="189"/>
      <c r="F371" s="189"/>
      <c r="G371" s="189"/>
      <c r="H371" s="189"/>
      <c r="I371" s="189"/>
      <c r="J371" s="189"/>
      <c r="K371" s="189"/>
      <c r="L371" s="189"/>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row>
    <row r="372" spans="1:65" ht="18" customHeight="1">
      <c r="A372" s="188" t="s">
        <v>109</v>
      </c>
      <c r="B372" s="189" t="s">
        <v>2917</v>
      </c>
      <c r="C372" s="189"/>
      <c r="D372" s="189"/>
      <c r="E372" s="189"/>
      <c r="F372" s="189"/>
      <c r="G372" s="189"/>
      <c r="H372" s="189"/>
      <c r="I372" s="189"/>
      <c r="J372" s="189"/>
      <c r="K372" s="189"/>
      <c r="L372" s="189"/>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310"/>
    </row>
    <row r="373" spans="1:65" ht="18" customHeight="1">
      <c r="A373" s="188"/>
      <c r="B373" s="189"/>
      <c r="C373" s="189"/>
      <c r="D373" s="189"/>
      <c r="E373" s="189"/>
      <c r="F373" s="189"/>
      <c r="G373" s="189"/>
      <c r="H373" s="189"/>
      <c r="I373" s="189"/>
      <c r="J373" s="189"/>
      <c r="K373" s="189"/>
      <c r="L373" s="189"/>
      <c r="M373" s="319"/>
      <c r="N373" s="4" t="s">
        <v>2910</v>
      </c>
      <c r="O373" s="4"/>
      <c r="P373" s="4"/>
      <c r="Q373" s="4"/>
      <c r="R373" s="4"/>
      <c r="S373" s="319"/>
      <c r="T373" s="4" t="s">
        <v>2824</v>
      </c>
      <c r="U373" s="4"/>
      <c r="V373" s="4"/>
      <c r="W373" s="4"/>
      <c r="X373" s="4"/>
      <c r="Y373" s="4"/>
      <c r="Z373" s="319"/>
      <c r="AA373" s="4" t="s">
        <v>2909</v>
      </c>
      <c r="AB373" s="4"/>
      <c r="AC373" s="4"/>
      <c r="AD373" s="4"/>
      <c r="AE373" s="4"/>
      <c r="AF373" s="319"/>
      <c r="AG373" s="4" t="s">
        <v>2877</v>
      </c>
      <c r="AH373" s="4"/>
      <c r="AI373" s="4"/>
      <c r="AJ373" s="4"/>
      <c r="AK373" s="4"/>
      <c r="AL373" s="4"/>
      <c r="AM373" s="310"/>
    </row>
    <row r="374" spans="1:65" ht="18" customHeight="1">
      <c r="A374" s="188"/>
      <c r="B374" s="189"/>
      <c r="C374" s="189"/>
      <c r="D374" s="189"/>
      <c r="E374" s="189"/>
      <c r="F374" s="189"/>
      <c r="G374" s="189"/>
      <c r="H374" s="189"/>
      <c r="I374" s="189"/>
      <c r="J374" s="189"/>
      <c r="K374" s="189"/>
      <c r="L374" s="189"/>
      <c r="M374" s="319"/>
      <c r="N374" s="4" t="s">
        <v>2904</v>
      </c>
      <c r="O374" s="4"/>
      <c r="P374" s="4"/>
      <c r="Q374" s="4"/>
      <c r="R374" s="4"/>
      <c r="S374" s="319"/>
      <c r="T374" s="4" t="s">
        <v>2908</v>
      </c>
      <c r="U374" s="4"/>
      <c r="V374" s="4"/>
      <c r="W374" s="4"/>
      <c r="X374" s="4"/>
      <c r="Y374" s="4"/>
      <c r="Z374" s="4"/>
      <c r="AA374" s="4"/>
      <c r="AB374" s="4"/>
      <c r="AC374" s="4"/>
      <c r="AD374" s="4"/>
      <c r="AE374" s="4"/>
      <c r="AF374" s="4"/>
      <c r="AG374" s="4"/>
      <c r="AH374" s="4"/>
      <c r="AI374" s="4"/>
      <c r="AJ374" s="4"/>
      <c r="AK374" s="4"/>
      <c r="AL374" s="4"/>
      <c r="AM374" s="310"/>
    </row>
    <row r="375" spans="1:65" ht="11.25" customHeight="1">
      <c r="AS375" s="183"/>
      <c r="AT375" s="183"/>
      <c r="AU375" s="183"/>
      <c r="AV375" s="183"/>
      <c r="AW375" s="183"/>
      <c r="AX375" s="183"/>
      <c r="AY375" s="183"/>
    </row>
    <row r="376" spans="1:65" ht="18" customHeight="1">
      <c r="A376" s="198" t="s">
        <v>120</v>
      </c>
      <c r="B376" s="199" t="s">
        <v>2825</v>
      </c>
      <c r="C376" s="199"/>
      <c r="D376" s="199"/>
      <c r="E376" s="199"/>
      <c r="F376" s="199"/>
      <c r="G376" s="199"/>
      <c r="H376" s="199"/>
      <c r="I376" s="199"/>
      <c r="J376" s="199"/>
      <c r="K376" s="199"/>
      <c r="L376" s="200"/>
      <c r="M376" s="200"/>
      <c r="N376" s="200"/>
      <c r="O376" s="200"/>
      <c r="P376" s="200"/>
      <c r="Q376" s="200"/>
      <c r="R376" s="200"/>
      <c r="S376" s="200"/>
      <c r="T376" s="200"/>
      <c r="U376" s="200"/>
      <c r="V376" s="200"/>
      <c r="W376" s="200"/>
      <c r="X376" s="200"/>
      <c r="Y376" s="200"/>
      <c r="Z376" s="200"/>
      <c r="AA376" s="200"/>
      <c r="AB376" s="200"/>
      <c r="AC376" s="200"/>
      <c r="AD376" s="200"/>
      <c r="AE376" s="200"/>
      <c r="AF376" s="200"/>
      <c r="AG376" s="200"/>
      <c r="AH376" s="200"/>
      <c r="AI376" s="200"/>
      <c r="AJ376" s="200"/>
      <c r="AK376" s="200"/>
      <c r="AL376" s="200"/>
      <c r="AM376" s="186"/>
      <c r="AN376" s="186"/>
      <c r="AO376" s="186"/>
      <c r="AP376" s="186"/>
      <c r="AQ376" s="186"/>
      <c r="AR376" s="186"/>
    </row>
    <row r="377" spans="1:65" ht="18" customHeight="1">
      <c r="B377" s="178" t="s">
        <v>2709</v>
      </c>
      <c r="C377" s="178"/>
      <c r="D377" s="178"/>
      <c r="E377" s="178"/>
      <c r="F377" s="178"/>
      <c r="G377" s="178"/>
      <c r="H377" s="178"/>
      <c r="I377" s="178"/>
      <c r="J377" s="178"/>
      <c r="K377" s="178"/>
      <c r="L377" s="4"/>
      <c r="M377" s="1555"/>
      <c r="N377" s="1555"/>
      <c r="O377" s="1555"/>
      <c r="P377" s="1555"/>
      <c r="Q377" s="218"/>
      <c r="R377" s="4"/>
      <c r="S377" s="4"/>
      <c r="T377" s="4"/>
      <c r="U377" s="4"/>
      <c r="V377" s="4"/>
      <c r="W377" s="4"/>
      <c r="X377" s="4"/>
      <c r="Y377" s="4"/>
      <c r="Z377" s="4"/>
      <c r="AA377" s="4"/>
      <c r="AB377" s="4"/>
      <c r="AC377" s="4"/>
      <c r="AD377" s="4"/>
      <c r="AE377" s="4"/>
      <c r="AF377" s="4"/>
      <c r="AG377" s="4"/>
      <c r="AH377" s="4"/>
      <c r="AI377" s="4"/>
      <c r="AJ377" s="4"/>
      <c r="AM377" s="202" t="s">
        <v>100</v>
      </c>
      <c r="AN377" s="4"/>
    </row>
    <row r="378" spans="1:65" ht="18" customHeight="1">
      <c r="B378" s="178" t="s">
        <v>2710</v>
      </c>
      <c r="C378" s="178"/>
      <c r="D378" s="178"/>
      <c r="E378" s="178"/>
      <c r="F378" s="178"/>
      <c r="G378" s="178"/>
      <c r="H378" s="178"/>
      <c r="I378" s="178"/>
      <c r="J378" s="178"/>
      <c r="K378" s="178"/>
      <c r="L378" s="4"/>
      <c r="M378" s="1555"/>
      <c r="N378" s="1555"/>
      <c r="O378" s="1555"/>
      <c r="P378" s="1555"/>
      <c r="Q378" s="218"/>
      <c r="R378" s="4"/>
      <c r="S378" s="4"/>
      <c r="T378" s="4"/>
      <c r="U378" s="4"/>
      <c r="V378" s="4"/>
      <c r="W378" s="4"/>
      <c r="X378" s="4"/>
      <c r="Y378" s="4"/>
      <c r="Z378" s="4"/>
      <c r="AA378" s="4"/>
      <c r="AB378" s="4"/>
      <c r="AC378" s="4"/>
      <c r="AD378" s="4"/>
      <c r="AE378" s="4"/>
      <c r="AF378" s="4"/>
      <c r="AG378" s="4"/>
      <c r="AH378" s="4"/>
      <c r="AI378" s="4"/>
      <c r="AJ378" s="4"/>
      <c r="AN378" s="191" t="s">
        <v>119</v>
      </c>
      <c r="AO378" s="191"/>
      <c r="AP378" s="191"/>
      <c r="AQ378" s="191"/>
      <c r="AR378" s="4"/>
      <c r="AS378" s="1457"/>
      <c r="AT378" s="1458"/>
      <c r="AU378" s="1458"/>
      <c r="AV378" s="1458"/>
      <c r="AW378" s="1458"/>
      <c r="AX378" s="1458"/>
      <c r="AY378" s="1458"/>
      <c r="AZ378" s="1458"/>
      <c r="BA378" s="1458"/>
      <c r="BB378" s="1458"/>
      <c r="BC378" s="1458"/>
      <c r="BD378" s="1458"/>
      <c r="BE378" s="1458"/>
      <c r="BF378" s="1458"/>
      <c r="BG378" s="1458"/>
      <c r="BH378" s="1458"/>
      <c r="BI378" s="1458"/>
      <c r="BJ378" s="1458"/>
      <c r="BK378" s="1458"/>
      <c r="BL378" s="1458"/>
      <c r="BM378" s="1458"/>
    </row>
    <row r="379" spans="1:65" ht="18" customHeight="1">
      <c r="B379" s="178" t="s">
        <v>2711</v>
      </c>
      <c r="C379" s="178"/>
      <c r="D379" s="178"/>
      <c r="E379" s="178"/>
      <c r="F379" s="178"/>
      <c r="G379" s="178"/>
      <c r="H379" s="178"/>
      <c r="I379" s="178"/>
      <c r="J379" s="178"/>
      <c r="K379" s="178"/>
      <c r="L379" s="4"/>
      <c r="M379" s="1555"/>
      <c r="N379" s="1555"/>
      <c r="O379" s="1555"/>
      <c r="P379" s="1555"/>
      <c r="Q379" s="218"/>
      <c r="R379" s="4"/>
      <c r="S379" s="4"/>
      <c r="T379" s="4"/>
      <c r="U379" s="4"/>
      <c r="V379" s="4"/>
      <c r="W379" s="4"/>
      <c r="X379" s="4"/>
      <c r="Y379" s="4"/>
      <c r="Z379" s="4"/>
      <c r="AA379" s="4"/>
      <c r="AB379" s="4"/>
      <c r="AC379" s="4"/>
      <c r="AD379" s="4"/>
      <c r="AE379" s="4"/>
      <c r="AF379" s="4"/>
      <c r="AG379" s="4"/>
      <c r="AH379" s="4"/>
      <c r="AI379" s="4"/>
      <c r="AJ379" s="4"/>
      <c r="AN379" s="178" t="s">
        <v>118</v>
      </c>
      <c r="AO379" s="4"/>
      <c r="AP379" s="4"/>
      <c r="AQ379" s="4"/>
      <c r="AS379" s="1457"/>
      <c r="AT379" s="1458"/>
      <c r="AU379" s="1458"/>
      <c r="AV379" s="1458"/>
      <c r="AW379" s="1458"/>
      <c r="AX379" s="1458"/>
      <c r="AY379" s="1458"/>
      <c r="AZ379" s="1458"/>
      <c r="BA379" s="1458"/>
      <c r="BB379" s="1458"/>
      <c r="BC379" s="1458"/>
      <c r="BD379" s="1458"/>
      <c r="BE379" s="1458"/>
      <c r="BF379" s="1458"/>
      <c r="BG379" s="1458"/>
      <c r="BH379" s="1458"/>
      <c r="BI379" s="1458"/>
      <c r="BJ379" s="1458"/>
      <c r="BK379" s="1458"/>
      <c r="BL379" s="1458"/>
      <c r="BM379" s="1458"/>
    </row>
    <row r="380" spans="1:65" ht="18" customHeight="1">
      <c r="B380" s="178" t="s">
        <v>2712</v>
      </c>
      <c r="C380" s="178"/>
      <c r="D380" s="178"/>
      <c r="E380" s="178"/>
      <c r="F380" s="178"/>
      <c r="G380" s="178"/>
      <c r="H380" s="178"/>
      <c r="I380" s="178"/>
      <c r="J380" s="178"/>
      <c r="K380" s="178"/>
      <c r="L380" s="4"/>
      <c r="M380" s="1555"/>
      <c r="N380" s="1555"/>
      <c r="O380" s="1555"/>
      <c r="P380" s="1555"/>
      <c r="Q380" s="218"/>
      <c r="R380" s="4"/>
      <c r="S380" s="4"/>
      <c r="T380" s="4"/>
      <c r="U380" s="4"/>
      <c r="V380" s="4"/>
      <c r="W380" s="4"/>
      <c r="X380" s="4"/>
      <c r="Y380" s="4"/>
      <c r="Z380" s="4"/>
      <c r="AA380" s="4"/>
      <c r="AB380" s="4"/>
      <c r="AC380" s="4"/>
      <c r="AD380" s="4"/>
      <c r="AE380" s="4"/>
      <c r="AF380" s="4"/>
      <c r="AG380" s="4"/>
      <c r="AH380" s="4"/>
      <c r="AI380" s="4"/>
      <c r="AJ380" s="4"/>
      <c r="AN380" s="178" t="s">
        <v>97</v>
      </c>
      <c r="AO380" s="4"/>
      <c r="AP380" s="4"/>
      <c r="AQ380" s="4"/>
      <c r="AR380" s="4"/>
      <c r="AS380" s="1457"/>
      <c r="AT380" s="1457"/>
      <c r="AU380" s="1457"/>
      <c r="AV380" s="1457"/>
      <c r="AW380" s="1457"/>
      <c r="AX380" s="1457"/>
      <c r="AY380" s="1457"/>
      <c r="AZ380" s="1457"/>
    </row>
    <row r="381" spans="1:65" ht="11.25" customHeight="1">
      <c r="B381" s="178"/>
      <c r="C381" s="178"/>
      <c r="D381" s="178"/>
      <c r="E381" s="178"/>
      <c r="F381" s="178"/>
      <c r="G381" s="178"/>
      <c r="H381" s="178"/>
      <c r="I381" s="178"/>
      <c r="J381" s="178"/>
      <c r="K381" s="178"/>
      <c r="L381" s="4"/>
      <c r="M381" s="4"/>
      <c r="N381" s="4"/>
      <c r="O381" s="237"/>
      <c r="P381" s="237"/>
      <c r="Q381" s="237"/>
      <c r="R381" s="237"/>
      <c r="S381" s="218"/>
      <c r="T381" s="4"/>
      <c r="U381" s="4"/>
      <c r="V381" s="4"/>
      <c r="W381" s="4"/>
      <c r="X381" s="4"/>
      <c r="Y381" s="4"/>
      <c r="Z381" s="4"/>
      <c r="AA381" s="4"/>
      <c r="AB381" s="4"/>
      <c r="AC381" s="4"/>
      <c r="AD381" s="4"/>
      <c r="AE381" s="4"/>
      <c r="AF381" s="4"/>
      <c r="AG381" s="4"/>
      <c r="AH381" s="4"/>
      <c r="AI381" s="4"/>
      <c r="AJ381" s="4"/>
      <c r="AK381" s="4"/>
      <c r="AL381" s="4"/>
      <c r="AS381" s="183"/>
      <c r="AT381" s="183"/>
      <c r="AU381" s="183"/>
      <c r="AV381" s="183"/>
      <c r="AW381" s="183"/>
      <c r="AX381" s="183"/>
      <c r="AY381" s="183"/>
    </row>
    <row r="382" spans="1:65" ht="18" customHeight="1">
      <c r="A382" s="198" t="s">
        <v>110</v>
      </c>
      <c r="B382" s="199" t="s">
        <v>2826</v>
      </c>
      <c r="C382" s="199"/>
      <c r="D382" s="199"/>
      <c r="E382" s="199"/>
      <c r="F382" s="199"/>
      <c r="G382" s="199"/>
      <c r="H382" s="199"/>
      <c r="I382" s="199"/>
      <c r="J382" s="199"/>
      <c r="K382" s="199"/>
      <c r="L382" s="200"/>
      <c r="M382" s="200"/>
      <c r="N382" s="200"/>
      <c r="O382" s="200"/>
      <c r="P382" s="200"/>
      <c r="Q382" s="200"/>
      <c r="R382" s="200"/>
      <c r="S382" s="200"/>
      <c r="T382" s="200"/>
      <c r="U382" s="200"/>
      <c r="V382" s="200"/>
      <c r="W382" s="200"/>
      <c r="X382" s="200"/>
      <c r="Y382" s="200"/>
      <c r="Z382" s="200"/>
      <c r="AA382" s="200"/>
      <c r="AB382" s="200"/>
      <c r="AC382" s="200"/>
      <c r="AD382" s="200"/>
      <c r="AE382" s="200"/>
      <c r="AF382" s="200"/>
      <c r="AG382" s="200"/>
      <c r="AH382" s="200"/>
      <c r="AI382" s="200"/>
      <c r="AJ382" s="200"/>
      <c r="AK382" s="200"/>
      <c r="AL382" s="200"/>
      <c r="AM382" s="186"/>
      <c r="AN382" s="186"/>
      <c r="AO382" s="186"/>
      <c r="AP382" s="186"/>
      <c r="AQ382" s="186"/>
      <c r="AR382" s="186"/>
    </row>
    <row r="383" spans="1:65" ht="18" customHeight="1">
      <c r="B383" s="178" t="s">
        <v>2704</v>
      </c>
      <c r="C383" s="178"/>
      <c r="D383" s="178"/>
      <c r="E383" s="178"/>
      <c r="F383" s="178"/>
      <c r="G383" s="178"/>
      <c r="H383" s="178"/>
      <c r="I383" s="178"/>
      <c r="J383" s="178"/>
      <c r="K383" s="178"/>
      <c r="L383" s="4"/>
      <c r="M383" s="1480"/>
      <c r="N383" s="1481"/>
      <c r="O383" s="1481"/>
      <c r="P383" s="1482"/>
      <c r="Q383" s="218" t="s">
        <v>117</v>
      </c>
      <c r="R383" s="4"/>
      <c r="S383" s="4"/>
      <c r="T383" s="4"/>
      <c r="U383" s="4"/>
      <c r="V383" s="4"/>
      <c r="W383" s="4"/>
      <c r="X383" s="4"/>
      <c r="Y383" s="4"/>
      <c r="Z383" s="4"/>
      <c r="AA383" s="4"/>
      <c r="AB383" s="4"/>
      <c r="AC383" s="4"/>
      <c r="AD383" s="4"/>
      <c r="AE383" s="4"/>
      <c r="AF383" s="4"/>
      <c r="AG383" s="4"/>
      <c r="AH383" s="4"/>
      <c r="AI383" s="4"/>
      <c r="AJ383" s="4"/>
      <c r="AK383" s="4"/>
      <c r="AL383" s="4"/>
    </row>
    <row r="384" spans="1:65" ht="18" customHeight="1">
      <c r="B384" s="178" t="s">
        <v>2713</v>
      </c>
      <c r="C384" s="178"/>
      <c r="D384" s="178"/>
      <c r="E384" s="178"/>
      <c r="F384" s="178"/>
      <c r="G384" s="178"/>
      <c r="H384" s="178"/>
      <c r="I384" s="178"/>
      <c r="J384" s="178"/>
      <c r="K384" s="178"/>
      <c r="L384" s="4"/>
      <c r="M384" s="1480"/>
      <c r="N384" s="1481"/>
      <c r="O384" s="1481"/>
      <c r="P384" s="1482"/>
      <c r="Q384" s="218" t="s">
        <v>117</v>
      </c>
      <c r="R384" s="4"/>
      <c r="S384" s="4"/>
      <c r="T384" s="4"/>
      <c r="U384" s="4"/>
      <c r="V384" s="4"/>
      <c r="W384" s="4"/>
      <c r="X384" s="4"/>
      <c r="Y384" s="4"/>
      <c r="Z384" s="4"/>
      <c r="AA384" s="4"/>
      <c r="AB384" s="4"/>
      <c r="AC384" s="4"/>
      <c r="AD384" s="4"/>
      <c r="AE384" s="4"/>
      <c r="AF384" s="4"/>
      <c r="AG384" s="4"/>
      <c r="AH384" s="4"/>
      <c r="AI384" s="4"/>
      <c r="AJ384" s="4"/>
      <c r="AK384" s="4"/>
      <c r="AL384" s="4"/>
    </row>
    <row r="385" spans="1:51" ht="7.5" customHeight="1">
      <c r="B385" s="178"/>
      <c r="C385" s="178"/>
      <c r="D385" s="178"/>
      <c r="E385" s="178"/>
      <c r="F385" s="178"/>
      <c r="G385" s="178"/>
      <c r="H385" s="178"/>
      <c r="I385" s="178"/>
      <c r="J385" s="178"/>
      <c r="K385" s="178"/>
      <c r="L385" s="4"/>
      <c r="M385" s="238"/>
      <c r="N385" s="238"/>
      <c r="O385" s="238"/>
      <c r="P385" s="238"/>
      <c r="Q385" s="218"/>
      <c r="R385" s="4"/>
      <c r="S385" s="4"/>
      <c r="T385" s="4"/>
      <c r="U385" s="4"/>
      <c r="V385" s="4"/>
      <c r="W385" s="4"/>
      <c r="X385" s="4"/>
      <c r="Y385" s="4"/>
      <c r="Z385" s="4"/>
      <c r="AA385" s="4"/>
      <c r="AB385" s="4"/>
      <c r="AC385" s="4"/>
      <c r="AD385" s="4"/>
      <c r="AE385" s="4"/>
      <c r="AF385" s="4"/>
      <c r="AG385" s="4"/>
      <c r="AH385" s="4"/>
      <c r="AI385" s="4"/>
      <c r="AJ385" s="4"/>
      <c r="AK385" s="4"/>
      <c r="AL385" s="4"/>
    </row>
    <row r="386" spans="1:51" ht="18" customHeight="1">
      <c r="A386" s="188" t="s">
        <v>110</v>
      </c>
      <c r="B386" s="189" t="s">
        <v>2827</v>
      </c>
      <c r="C386" s="189"/>
      <c r="D386" s="189"/>
      <c r="E386" s="189"/>
      <c r="F386" s="189"/>
      <c r="G386" s="189"/>
      <c r="H386" s="189"/>
      <c r="I386" s="189"/>
      <c r="J386" s="189"/>
      <c r="K386" s="189"/>
      <c r="L386" s="4"/>
      <c r="M386" s="1510"/>
      <c r="N386" s="1511"/>
      <c r="O386" s="1511"/>
      <c r="P386" s="1511"/>
      <c r="Q386" s="1511"/>
      <c r="R386" s="1511"/>
      <c r="S386" s="1511"/>
      <c r="T386" s="1511"/>
      <c r="U386" s="1511"/>
      <c r="V386" s="1511"/>
      <c r="W386" s="1511"/>
      <c r="X386" s="1511"/>
      <c r="Y386" s="1511"/>
      <c r="Z386" s="1511"/>
      <c r="AA386" s="1511"/>
      <c r="AB386" s="1511"/>
      <c r="AC386" s="1511"/>
      <c r="AD386" s="1511"/>
      <c r="AE386" s="1511"/>
      <c r="AF386" s="1511"/>
      <c r="AG386" s="1511"/>
      <c r="AH386" s="1511"/>
      <c r="AI386" s="1511"/>
      <c r="AJ386" s="1511"/>
      <c r="AK386" s="1511"/>
      <c r="AL386" s="1512"/>
    </row>
    <row r="387" spans="1:51" ht="11.25" customHeight="1">
      <c r="A387" s="188"/>
      <c r="B387" s="189"/>
      <c r="C387" s="189"/>
      <c r="D387" s="189"/>
      <c r="E387" s="189"/>
      <c r="F387" s="189"/>
      <c r="G387" s="189"/>
      <c r="H387" s="189"/>
      <c r="I387" s="189"/>
      <c r="J387" s="189"/>
      <c r="K387" s="189"/>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S387" s="183"/>
      <c r="AT387" s="183"/>
      <c r="AU387" s="183"/>
      <c r="AV387" s="183"/>
      <c r="AW387" s="183"/>
      <c r="AX387" s="183"/>
      <c r="AY387" s="183"/>
    </row>
    <row r="388" spans="1:51" ht="18" customHeight="1">
      <c r="A388" s="198" t="s">
        <v>110</v>
      </c>
      <c r="B388" s="199" t="s">
        <v>2828</v>
      </c>
      <c r="C388" s="199"/>
      <c r="D388" s="199"/>
      <c r="E388" s="199"/>
      <c r="F388" s="199"/>
      <c r="G388" s="199"/>
      <c r="H388" s="199"/>
      <c r="I388" s="199"/>
      <c r="J388" s="199"/>
      <c r="K388" s="199"/>
      <c r="L388" s="200"/>
      <c r="M388" s="200"/>
      <c r="N388" s="200"/>
      <c r="O388" s="200"/>
      <c r="P388" s="200"/>
      <c r="Q388" s="200"/>
      <c r="R388" s="200"/>
      <c r="S388" s="200"/>
      <c r="T388" s="200"/>
      <c r="U388" s="200"/>
      <c r="V388" s="200"/>
      <c r="W388" s="200"/>
      <c r="X388" s="200"/>
      <c r="Y388" s="200"/>
      <c r="Z388" s="200"/>
      <c r="AA388" s="200"/>
      <c r="AB388" s="200"/>
      <c r="AC388" s="200"/>
      <c r="AD388" s="200"/>
      <c r="AE388" s="200"/>
      <c r="AF388" s="200"/>
      <c r="AG388" s="200"/>
      <c r="AH388" s="200"/>
      <c r="AI388" s="200"/>
      <c r="AJ388" s="200"/>
      <c r="AK388" s="200"/>
      <c r="AL388" s="200"/>
      <c r="AM388" s="186"/>
      <c r="AN388" s="186"/>
      <c r="AO388" s="186"/>
      <c r="AP388" s="186"/>
      <c r="AQ388" s="186"/>
      <c r="AR388" s="186"/>
    </row>
    <row r="389" spans="1:51" ht="18" customHeight="1">
      <c r="B389" s="178" t="s">
        <v>3572</v>
      </c>
      <c r="C389" s="178"/>
      <c r="D389" s="178"/>
      <c r="E389" s="178"/>
      <c r="F389" s="178"/>
      <c r="G389" s="178"/>
      <c r="H389" s="178"/>
      <c r="I389" s="178"/>
      <c r="J389" s="178"/>
      <c r="K389" s="178"/>
      <c r="L389" s="4"/>
      <c r="M389" s="4"/>
      <c r="N389" s="4"/>
      <c r="O389" s="4"/>
      <c r="P389" s="4"/>
      <c r="Q389" s="4"/>
      <c r="R389" s="4"/>
      <c r="S389" s="4"/>
      <c r="T389" s="4"/>
      <c r="U389" s="4"/>
      <c r="V389" s="4"/>
      <c r="W389" s="4"/>
      <c r="X389" s="4"/>
      <c r="Y389" s="4"/>
      <c r="Z389" s="4"/>
      <c r="AA389" s="4"/>
      <c r="AB389" s="4"/>
      <c r="AC389" s="4"/>
      <c r="AD389" s="215"/>
      <c r="AE389" s="217" t="s">
        <v>116</v>
      </c>
      <c r="AF389" s="217"/>
      <c r="AG389" s="215"/>
      <c r="AH389" s="217" t="s">
        <v>115</v>
      </c>
      <c r="AI389" s="4"/>
      <c r="AJ389" s="4"/>
      <c r="AK389" s="4"/>
      <c r="AL389" s="4"/>
      <c r="AM389" s="218"/>
      <c r="AO389" s="216" t="str">
        <f>IF(COUNTIF(項目一覧②!G20:H20,TRUE)&lt;2,"","特例の適用の有無はどちらか１つを選択してください")</f>
        <v/>
      </c>
    </row>
    <row r="390" spans="1:51" ht="10.15" customHeight="1">
      <c r="B390" s="178"/>
      <c r="C390" s="178"/>
      <c r="D390" s="178"/>
      <c r="E390" s="178"/>
      <c r="F390" s="178"/>
      <c r="G390" s="178"/>
      <c r="H390" s="178"/>
      <c r="I390" s="178"/>
      <c r="J390" s="178"/>
      <c r="K390" s="178"/>
      <c r="L390" s="4"/>
      <c r="M390" s="4"/>
      <c r="N390" s="4"/>
      <c r="O390" s="4"/>
      <c r="P390" s="4"/>
      <c r="Q390" s="4"/>
      <c r="R390" s="4"/>
      <c r="S390" s="4"/>
      <c r="T390" s="4"/>
      <c r="U390" s="4"/>
      <c r="V390" s="4"/>
      <c r="W390" s="4"/>
      <c r="X390" s="4"/>
      <c r="Y390" s="4"/>
      <c r="Z390" s="4"/>
      <c r="AA390" s="4"/>
      <c r="AB390" s="4"/>
      <c r="AC390" s="4"/>
      <c r="AD390" s="218"/>
      <c r="AE390" s="4"/>
      <c r="AF390" s="4"/>
      <c r="AG390" s="218"/>
      <c r="AH390" s="4"/>
      <c r="AI390" s="4"/>
      <c r="AJ390" s="4"/>
      <c r="AK390" s="4"/>
      <c r="AL390" s="4"/>
      <c r="AM390" s="218"/>
      <c r="AO390" s="216"/>
    </row>
    <row r="391" spans="1:51" ht="18" customHeight="1">
      <c r="B391" s="178" t="s">
        <v>3590</v>
      </c>
      <c r="C391" s="178"/>
      <c r="D391" s="178"/>
      <c r="E391" s="178"/>
      <c r="F391" s="178"/>
      <c r="G391" s="178"/>
      <c r="H391" s="178"/>
      <c r="I391" s="178"/>
      <c r="J391" s="178"/>
      <c r="K391" s="178"/>
      <c r="L391" s="4"/>
      <c r="M391" s="4"/>
      <c r="N391" s="4"/>
      <c r="O391" s="4"/>
      <c r="P391" s="4"/>
      <c r="Q391" s="4"/>
      <c r="R391" s="4"/>
      <c r="S391" s="4"/>
      <c r="T391" s="4"/>
      <c r="U391" s="4"/>
      <c r="V391" s="4"/>
      <c r="W391" s="4"/>
      <c r="X391" s="4"/>
      <c r="Y391" s="4"/>
      <c r="Z391" s="4"/>
      <c r="AA391" s="4"/>
      <c r="AB391" s="4"/>
      <c r="AC391" s="4"/>
      <c r="AD391" s="218"/>
      <c r="AE391" s="4"/>
      <c r="AF391" s="4"/>
      <c r="AG391" s="218"/>
      <c r="AH391" s="4"/>
      <c r="AI391" s="4"/>
      <c r="AJ391" s="4"/>
      <c r="AK391" s="4"/>
      <c r="AL391" s="4"/>
      <c r="AM391" s="218"/>
      <c r="AO391" s="216"/>
    </row>
    <row r="392" spans="1:51" ht="18" customHeight="1">
      <c r="B392" s="178"/>
      <c r="C392" s="215"/>
      <c r="D392" s="178" t="s">
        <v>3734</v>
      </c>
      <c r="E392" s="178"/>
      <c r="F392" s="178"/>
      <c r="G392" s="178"/>
      <c r="H392" s="178"/>
      <c r="I392" s="178"/>
      <c r="J392" s="178"/>
      <c r="K392" s="178"/>
      <c r="L392" s="4"/>
      <c r="M392" s="4"/>
      <c r="N392" s="4"/>
      <c r="O392" s="4"/>
      <c r="P392" s="4"/>
      <c r="Q392" s="4"/>
      <c r="R392" s="4"/>
      <c r="S392" s="4"/>
      <c r="T392" s="4"/>
      <c r="U392" s="4"/>
      <c r="V392" s="4"/>
      <c r="W392" s="4"/>
      <c r="X392" s="4"/>
      <c r="Y392" s="4"/>
      <c r="Z392" s="4"/>
      <c r="AA392" s="4"/>
      <c r="AB392" s="4"/>
      <c r="AC392" s="4"/>
      <c r="AD392" s="218"/>
      <c r="AE392" s="4"/>
      <c r="AF392" s="4"/>
      <c r="AG392" s="218"/>
      <c r="AH392" s="4"/>
      <c r="AI392" s="4"/>
      <c r="AJ392" s="4"/>
      <c r="AK392" s="4"/>
      <c r="AL392" s="4"/>
      <c r="AM392" s="218"/>
      <c r="AO392" s="216"/>
    </row>
    <row r="393" spans="1:51" ht="18" customHeight="1">
      <c r="B393" s="178"/>
      <c r="C393" s="215"/>
      <c r="D393" s="178" t="s">
        <v>3735</v>
      </c>
      <c r="E393" s="178"/>
      <c r="F393" s="178"/>
      <c r="G393" s="178"/>
      <c r="H393" s="178"/>
      <c r="I393" s="178"/>
      <c r="J393" s="178"/>
      <c r="K393" s="178"/>
      <c r="L393" s="4"/>
      <c r="M393" s="4"/>
      <c r="N393" s="4"/>
      <c r="O393" s="4"/>
      <c r="P393" s="4"/>
      <c r="Q393" s="4"/>
      <c r="R393" s="4"/>
      <c r="S393" s="4"/>
      <c r="T393" s="4"/>
      <c r="U393" s="4"/>
      <c r="V393" s="4"/>
      <c r="W393" s="4"/>
      <c r="X393" s="4"/>
      <c r="Y393" s="4"/>
      <c r="Z393" s="4"/>
      <c r="AA393" s="4"/>
      <c r="AB393" s="4"/>
      <c r="AC393" s="4"/>
      <c r="AD393" s="218"/>
      <c r="AE393" s="4"/>
      <c r="AF393" s="4"/>
      <c r="AG393" s="218"/>
      <c r="AH393" s="4"/>
      <c r="AI393" s="4"/>
      <c r="AJ393" s="4"/>
      <c r="AK393" s="4"/>
      <c r="AL393" s="4"/>
      <c r="AM393" s="218"/>
      <c r="AO393" s="216"/>
    </row>
    <row r="394" spans="1:51" ht="18" customHeight="1">
      <c r="B394" s="178"/>
      <c r="C394" s="178"/>
      <c r="D394" s="178" t="s">
        <v>3591</v>
      </c>
      <c r="E394" s="178"/>
      <c r="F394" s="178"/>
      <c r="G394" s="178"/>
      <c r="H394" s="178"/>
      <c r="I394" s="178"/>
      <c r="J394" s="178"/>
      <c r="K394" s="178"/>
      <c r="L394" s="4"/>
      <c r="M394" s="4"/>
      <c r="N394" s="4"/>
      <c r="O394" s="4"/>
      <c r="P394" s="4"/>
      <c r="Q394" s="4"/>
      <c r="R394" s="4"/>
      <c r="S394" s="4"/>
      <c r="T394" s="4"/>
      <c r="U394" s="4"/>
      <c r="V394" s="4"/>
      <c r="W394" s="4"/>
      <c r="X394" s="4"/>
      <c r="Y394" s="4"/>
      <c r="Z394" s="4"/>
      <c r="AA394" s="4"/>
      <c r="AB394" s="4"/>
      <c r="AC394" s="4"/>
      <c r="AD394" s="218"/>
      <c r="AE394" s="4"/>
      <c r="AF394" s="4"/>
      <c r="AG394" s="218"/>
      <c r="AH394" s="4"/>
      <c r="AI394" s="4"/>
      <c r="AJ394" s="4"/>
      <c r="AK394" s="4"/>
      <c r="AL394" s="4"/>
      <c r="AM394" s="218"/>
      <c r="AO394" s="216"/>
    </row>
    <row r="395" spans="1:51" ht="18" customHeight="1">
      <c r="B395" s="178"/>
      <c r="C395" s="178"/>
      <c r="D395" s="178" t="s">
        <v>3592</v>
      </c>
      <c r="E395" s="178"/>
      <c r="F395" s="178"/>
      <c r="G395" s="1470"/>
      <c r="H395" s="1470"/>
      <c r="I395" s="1470"/>
      <c r="J395" s="1470"/>
      <c r="K395" s="1470"/>
      <c r="L395" s="4"/>
      <c r="M395" s="1450"/>
      <c r="N395" s="1450"/>
      <c r="O395" s="1450"/>
      <c r="P395" s="1450"/>
      <c r="Q395" s="1450"/>
      <c r="R395" s="4"/>
      <c r="S395" s="4"/>
      <c r="T395" s="4"/>
      <c r="U395" s="4"/>
      <c r="V395" s="4"/>
      <c r="W395" s="4"/>
      <c r="X395" s="4"/>
      <c r="Y395" s="4"/>
      <c r="Z395" s="4"/>
      <c r="AA395" s="4"/>
      <c r="AB395" s="4"/>
      <c r="AC395" s="4"/>
      <c r="AD395" s="218"/>
      <c r="AE395" s="4"/>
      <c r="AF395" s="4"/>
      <c r="AG395" s="218"/>
      <c r="AH395" s="4"/>
      <c r="AI395" s="4"/>
      <c r="AJ395" s="4"/>
      <c r="AK395" s="4"/>
      <c r="AL395" s="4"/>
      <c r="AM395" s="218"/>
      <c r="AO395" s="216"/>
    </row>
    <row r="396" spans="1:51" ht="18" customHeight="1">
      <c r="B396" s="178"/>
      <c r="C396" s="178"/>
      <c r="D396" s="178" t="s">
        <v>3593</v>
      </c>
      <c r="E396" s="178"/>
      <c r="F396" s="178"/>
      <c r="G396" s="178"/>
      <c r="H396" s="178"/>
      <c r="I396" s="178"/>
      <c r="J396" s="178"/>
      <c r="K396" s="178"/>
      <c r="L396" s="4"/>
      <c r="M396" s="1470"/>
      <c r="N396" s="1470"/>
      <c r="O396" s="1470"/>
      <c r="P396" s="1470"/>
      <c r="Q396" s="1470"/>
      <c r="R396" s="4" t="s">
        <v>2426</v>
      </c>
      <c r="S396" s="4"/>
      <c r="T396" s="4"/>
      <c r="U396" s="4"/>
      <c r="V396" s="4"/>
      <c r="W396" s="4"/>
      <c r="X396" s="4"/>
      <c r="Y396" s="4"/>
      <c r="Z396" s="4"/>
      <c r="AA396" s="4"/>
      <c r="AB396" s="4"/>
      <c r="AC396" s="4"/>
      <c r="AD396" s="218"/>
      <c r="AE396" s="4"/>
      <c r="AF396" s="4"/>
      <c r="AG396" s="218"/>
      <c r="AH396" s="4"/>
      <c r="AI396" s="4"/>
      <c r="AJ396" s="4"/>
      <c r="AK396" s="4"/>
      <c r="AL396" s="4"/>
      <c r="AM396" s="218"/>
      <c r="AO396" s="216"/>
    </row>
    <row r="397" spans="1:51" ht="18" customHeight="1">
      <c r="B397" s="178" t="s">
        <v>3585</v>
      </c>
      <c r="C397" s="178"/>
      <c r="D397" s="178"/>
      <c r="E397" s="178"/>
      <c r="F397" s="178"/>
      <c r="G397" s="178"/>
      <c r="H397" s="178"/>
      <c r="I397" s="178"/>
      <c r="J397" s="178"/>
      <c r="K397" s="178"/>
      <c r="L397" s="4"/>
      <c r="M397" s="4"/>
      <c r="N397" s="4"/>
      <c r="O397" s="4"/>
      <c r="P397" s="4"/>
      <c r="Q397" s="4"/>
      <c r="R397" s="4"/>
      <c r="S397" s="4"/>
      <c r="T397" s="4"/>
      <c r="U397" s="4"/>
      <c r="V397" s="4"/>
      <c r="W397" s="4"/>
      <c r="X397" s="4"/>
      <c r="Y397" s="4"/>
      <c r="Z397" s="4"/>
      <c r="AA397" s="4"/>
      <c r="AB397" s="4"/>
      <c r="AC397" s="4"/>
      <c r="AD397" s="215"/>
      <c r="AE397" s="217" t="s">
        <v>84</v>
      </c>
      <c r="AF397" s="217"/>
      <c r="AG397" s="215"/>
      <c r="AH397" s="217" t="s">
        <v>115</v>
      </c>
      <c r="AI397" s="4"/>
      <c r="AJ397" s="4"/>
      <c r="AK397" s="4"/>
      <c r="AL397" s="4"/>
      <c r="AM397" s="218"/>
      <c r="AO397" s="216"/>
    </row>
    <row r="398" spans="1:51" ht="18" customHeight="1">
      <c r="B398" s="178" t="s">
        <v>3586</v>
      </c>
      <c r="C398" s="178"/>
      <c r="D398" s="178"/>
      <c r="E398" s="178"/>
      <c r="F398" s="178"/>
      <c r="G398" s="178"/>
      <c r="H398" s="178"/>
      <c r="I398" s="178"/>
      <c r="J398" s="178"/>
      <c r="K398" s="178"/>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row>
    <row r="399" spans="1:51" ht="18" customHeight="1">
      <c r="B399" s="178"/>
      <c r="C399" s="178"/>
      <c r="D399" s="178"/>
      <c r="E399" s="178"/>
      <c r="F399" s="178"/>
      <c r="G399" s="178"/>
      <c r="H399" s="178"/>
      <c r="I399" s="178"/>
      <c r="J399" s="178"/>
      <c r="K399" s="178"/>
      <c r="L399" s="4"/>
      <c r="M399" s="4"/>
      <c r="N399" s="4"/>
      <c r="O399" s="4"/>
      <c r="P399" s="4"/>
      <c r="Q399" s="4"/>
      <c r="R399" s="4"/>
      <c r="S399" s="4"/>
      <c r="T399" s="4"/>
      <c r="U399" s="4"/>
      <c r="V399" s="4"/>
      <c r="W399" s="4"/>
      <c r="X399" s="4"/>
      <c r="Y399" s="218" t="s">
        <v>114</v>
      </c>
      <c r="Z399" s="1451"/>
      <c r="AA399" s="1452"/>
      <c r="AB399" s="1452"/>
      <c r="AC399" s="1452"/>
      <c r="AD399" s="1452"/>
      <c r="AE399" s="1452"/>
      <c r="AF399" s="1452"/>
      <c r="AG399" s="1452"/>
      <c r="AH399" s="1452"/>
      <c r="AI399" s="1452"/>
      <c r="AJ399" s="1452"/>
      <c r="AK399" s="1453"/>
      <c r="AL399" s="218" t="s">
        <v>113</v>
      </c>
    </row>
    <row r="400" spans="1:51" ht="18" customHeight="1">
      <c r="B400" s="178" t="s">
        <v>3587</v>
      </c>
      <c r="C400" s="178"/>
      <c r="D400" s="178"/>
      <c r="E400" s="178"/>
      <c r="F400" s="178"/>
      <c r="G400" s="178"/>
      <c r="H400" s="178"/>
      <c r="I400" s="178"/>
      <c r="J400" s="178"/>
      <c r="K400" s="178"/>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row>
    <row r="401" spans="1:65" ht="18" customHeight="1">
      <c r="B401" s="178"/>
      <c r="C401" s="178"/>
      <c r="D401" s="178"/>
      <c r="E401" s="178"/>
      <c r="F401" s="178"/>
      <c r="G401" s="178"/>
      <c r="H401" s="178"/>
      <c r="I401" s="178"/>
      <c r="J401" s="178"/>
      <c r="K401" s="178"/>
      <c r="L401" s="4"/>
      <c r="M401" s="4"/>
      <c r="N401" s="4"/>
      <c r="O401" s="4"/>
      <c r="P401" s="4"/>
      <c r="Q401" s="4"/>
      <c r="R401" s="4"/>
      <c r="S401" s="4"/>
      <c r="T401" s="4"/>
      <c r="U401" s="4"/>
      <c r="V401" s="4"/>
      <c r="W401" s="4"/>
      <c r="X401" s="4"/>
      <c r="Y401" s="218" t="s">
        <v>114</v>
      </c>
      <c r="Z401" s="1451"/>
      <c r="AA401" s="1452"/>
      <c r="AB401" s="1452"/>
      <c r="AC401" s="1452"/>
      <c r="AD401" s="1452"/>
      <c r="AE401" s="1452"/>
      <c r="AF401" s="1452"/>
      <c r="AG401" s="1452"/>
      <c r="AH401" s="1452"/>
      <c r="AI401" s="1452"/>
      <c r="AJ401" s="1452"/>
      <c r="AK401" s="1453"/>
      <c r="AL401" s="218" t="s">
        <v>113</v>
      </c>
    </row>
    <row r="402" spans="1:65" ht="10.15" customHeight="1">
      <c r="B402" s="178"/>
      <c r="C402" s="178"/>
      <c r="D402" s="178"/>
      <c r="E402" s="178"/>
      <c r="F402" s="178"/>
      <c r="G402" s="178"/>
      <c r="H402" s="178"/>
      <c r="I402" s="178"/>
      <c r="J402" s="178"/>
      <c r="K402" s="178"/>
      <c r="L402" s="4"/>
      <c r="M402" s="4"/>
      <c r="N402" s="4"/>
      <c r="O402" s="4"/>
      <c r="P402" s="4"/>
      <c r="Q402" s="4"/>
      <c r="R402" s="4"/>
      <c r="S402" s="4"/>
      <c r="T402" s="4"/>
      <c r="U402" s="4"/>
      <c r="V402" s="4"/>
      <c r="W402" s="4"/>
      <c r="X402" s="4"/>
      <c r="Y402" s="4"/>
      <c r="Z402" s="4"/>
      <c r="AA402" s="4"/>
      <c r="AB402" s="4"/>
      <c r="AC402" s="4"/>
      <c r="AD402" s="218"/>
      <c r="AE402" s="4"/>
      <c r="AF402" s="4"/>
      <c r="AG402" s="218"/>
      <c r="AH402" s="4"/>
      <c r="AI402" s="4"/>
      <c r="AJ402" s="4"/>
      <c r="AK402" s="4"/>
      <c r="AL402" s="4"/>
      <c r="AM402" s="218"/>
      <c r="AO402" s="216"/>
    </row>
    <row r="403" spans="1:65" ht="18" customHeight="1">
      <c r="B403" s="178" t="s">
        <v>3588</v>
      </c>
      <c r="C403" s="178"/>
      <c r="D403" s="178"/>
      <c r="E403" s="178"/>
      <c r="F403" s="178"/>
      <c r="G403" s="178"/>
      <c r="H403" s="178"/>
      <c r="I403" s="178"/>
      <c r="J403" s="178"/>
      <c r="K403" s="178"/>
      <c r="L403" s="4"/>
      <c r="M403" s="4"/>
      <c r="N403" s="4"/>
      <c r="O403" s="4"/>
      <c r="P403" s="4"/>
      <c r="Q403" s="4"/>
      <c r="R403" s="4"/>
      <c r="S403" s="4"/>
      <c r="T403" s="4"/>
      <c r="U403" s="4"/>
      <c r="V403" s="4"/>
      <c r="W403" s="4"/>
      <c r="X403" s="4"/>
      <c r="Y403" s="218"/>
      <c r="Z403" s="319"/>
      <c r="AA403" s="178" t="s">
        <v>2341</v>
      </c>
      <c r="AB403" s="318"/>
      <c r="AC403" s="318"/>
      <c r="AD403" s="318"/>
      <c r="AE403" s="318"/>
      <c r="AF403" s="318"/>
      <c r="AG403" s="318"/>
      <c r="AH403" s="318"/>
      <c r="AI403" s="318"/>
      <c r="AJ403" s="318"/>
      <c r="AK403" s="318"/>
      <c r="AL403" s="218"/>
    </row>
    <row r="404" spans="1:65" ht="18" customHeight="1">
      <c r="B404" s="178"/>
      <c r="C404" s="178"/>
      <c r="D404" s="174"/>
      <c r="E404" s="178"/>
      <c r="F404" s="178"/>
      <c r="G404" s="178"/>
      <c r="H404" s="178"/>
      <c r="I404" s="178"/>
      <c r="J404" s="178"/>
      <c r="K404" s="178"/>
      <c r="L404" s="4"/>
      <c r="P404" s="4"/>
      <c r="Q404" s="4"/>
      <c r="R404" s="4"/>
      <c r="S404" s="4"/>
      <c r="T404" s="4"/>
      <c r="U404" s="4"/>
      <c r="V404" s="4"/>
      <c r="W404" s="4"/>
      <c r="X404" s="4"/>
      <c r="Y404" s="218"/>
      <c r="Z404" s="319"/>
      <c r="AA404" s="178" t="s">
        <v>2342</v>
      </c>
      <c r="AB404" s="318"/>
      <c r="AC404" s="318"/>
      <c r="AD404" s="318"/>
      <c r="AE404" s="318"/>
      <c r="AF404" s="318"/>
      <c r="AG404" s="318"/>
      <c r="AH404" s="318"/>
      <c r="AI404" s="318"/>
      <c r="AJ404" s="318"/>
      <c r="AK404" s="318"/>
      <c r="AL404" s="218"/>
    </row>
    <row r="405" spans="1:65" ht="18" customHeight="1">
      <c r="B405" s="178"/>
      <c r="C405" s="178"/>
      <c r="D405" s="174"/>
      <c r="E405" s="178"/>
      <c r="F405" s="178"/>
      <c r="G405" s="178"/>
      <c r="H405" s="178"/>
      <c r="I405" s="178"/>
      <c r="J405" s="178"/>
      <c r="K405" s="178"/>
      <c r="L405" s="4"/>
      <c r="P405" s="4"/>
      <c r="Q405" s="4"/>
      <c r="R405" s="4"/>
      <c r="S405" s="4"/>
      <c r="T405" s="4"/>
      <c r="U405" s="4"/>
      <c r="V405" s="4"/>
      <c r="W405" s="4"/>
      <c r="X405" s="4"/>
      <c r="Y405" s="218"/>
      <c r="Z405" s="319"/>
      <c r="AA405" s="178" t="s">
        <v>3788</v>
      </c>
      <c r="AB405" s="318"/>
      <c r="AC405" s="318"/>
      <c r="AD405" s="318"/>
      <c r="AE405" s="318"/>
      <c r="AF405" s="318"/>
      <c r="AG405" s="318"/>
      <c r="AH405" s="318"/>
      <c r="AI405" s="318"/>
      <c r="AJ405" s="318"/>
      <c r="AK405" s="318"/>
      <c r="AL405" s="218"/>
    </row>
    <row r="406" spans="1:65" ht="9" customHeight="1">
      <c r="B406" s="178"/>
      <c r="C406" s="178"/>
      <c r="D406" s="174"/>
      <c r="E406" s="178"/>
      <c r="F406" s="178"/>
      <c r="G406" s="178"/>
      <c r="H406" s="178"/>
      <c r="I406" s="178"/>
      <c r="J406" s="178"/>
      <c r="K406" s="178"/>
      <c r="L406" s="4"/>
      <c r="P406" s="4"/>
      <c r="Q406" s="4"/>
      <c r="R406" s="4"/>
      <c r="S406" s="4"/>
      <c r="T406" s="4"/>
      <c r="U406" s="4"/>
      <c r="V406" s="4"/>
      <c r="W406" s="4"/>
      <c r="X406" s="4"/>
      <c r="Y406" s="218"/>
      <c r="Z406" s="318"/>
      <c r="AA406" s="318"/>
      <c r="AB406" s="318"/>
      <c r="AC406" s="318"/>
      <c r="AD406" s="318"/>
      <c r="AE406" s="318"/>
      <c r="AF406" s="318"/>
      <c r="AG406" s="318"/>
      <c r="AH406" s="318"/>
      <c r="AI406" s="318"/>
      <c r="AJ406" s="318"/>
      <c r="AK406" s="318"/>
      <c r="AL406" s="218"/>
    </row>
    <row r="407" spans="1:65" ht="18" customHeight="1">
      <c r="B407" s="178" t="s">
        <v>3589</v>
      </c>
      <c r="C407" s="178"/>
      <c r="D407" s="178"/>
      <c r="E407" s="178"/>
      <c r="F407" s="178"/>
      <c r="G407" s="178"/>
      <c r="H407" s="178"/>
      <c r="I407" s="178"/>
      <c r="J407" s="178"/>
      <c r="K407" s="178"/>
      <c r="L407" s="4"/>
      <c r="M407" s="4"/>
      <c r="N407" s="4"/>
      <c r="O407" s="4"/>
      <c r="P407" s="4"/>
      <c r="Q407" s="4"/>
      <c r="R407" s="4"/>
      <c r="S407" s="4"/>
      <c r="T407" s="4"/>
      <c r="U407" s="4"/>
      <c r="V407" s="4"/>
      <c r="W407" s="4"/>
      <c r="X407" s="4"/>
      <c r="Y407" s="4"/>
      <c r="Z407" s="4"/>
      <c r="AA407" s="4"/>
      <c r="AB407" s="4"/>
      <c r="AC407" s="218"/>
      <c r="AD407" s="4"/>
      <c r="AE407" s="4"/>
      <c r="AF407" s="4"/>
      <c r="AG407" s="4"/>
      <c r="AH407" s="4"/>
      <c r="AI407" s="4"/>
      <c r="AJ407" s="4"/>
      <c r="AK407" s="4"/>
      <c r="AL407" s="218"/>
    </row>
    <row r="408" spans="1:65" ht="18" customHeight="1">
      <c r="B408" s="178"/>
      <c r="C408" s="178"/>
      <c r="D408" s="178"/>
      <c r="E408" s="178"/>
      <c r="F408" s="178"/>
      <c r="G408" s="178"/>
      <c r="H408" s="178"/>
      <c r="I408" s="178"/>
      <c r="J408" s="178"/>
      <c r="K408" s="178"/>
      <c r="L408" s="4"/>
      <c r="M408" s="4"/>
      <c r="N408" s="4"/>
      <c r="O408" s="4"/>
      <c r="P408" s="4"/>
      <c r="Q408" s="4"/>
      <c r="R408" s="4"/>
      <c r="S408" s="4"/>
      <c r="T408" s="4"/>
      <c r="U408" s="4"/>
      <c r="V408" s="4"/>
      <c r="W408" s="4"/>
      <c r="X408" s="4"/>
      <c r="Y408" s="4" t="s">
        <v>112</v>
      </c>
      <c r="Z408" s="1451"/>
      <c r="AA408" s="1452"/>
      <c r="AB408" s="1452"/>
      <c r="AC408" s="1452"/>
      <c r="AD408" s="1452"/>
      <c r="AE408" s="1452"/>
      <c r="AF408" s="1452"/>
      <c r="AG408" s="1452"/>
      <c r="AH408" s="1608"/>
      <c r="AI408" s="1608"/>
      <c r="AJ408" s="1608"/>
      <c r="AK408" s="1609"/>
      <c r="AL408" s="218" t="s">
        <v>111</v>
      </c>
    </row>
    <row r="409" spans="1:65" ht="11.25" customHeight="1">
      <c r="B409" s="178"/>
      <c r="C409" s="178"/>
      <c r="D409" s="178"/>
      <c r="E409" s="178"/>
      <c r="F409" s="178"/>
      <c r="G409" s="178"/>
      <c r="H409" s="178"/>
      <c r="I409" s="178"/>
      <c r="J409" s="178"/>
      <c r="K409" s="178"/>
      <c r="L409" s="4"/>
      <c r="M409" s="4"/>
      <c r="N409" s="4"/>
      <c r="O409" s="4"/>
      <c r="P409" s="4"/>
      <c r="Q409" s="4"/>
      <c r="R409" s="4"/>
      <c r="S409" s="4"/>
      <c r="T409" s="4"/>
      <c r="U409" s="4"/>
      <c r="V409" s="4"/>
      <c r="W409" s="4"/>
      <c r="X409" s="4"/>
      <c r="Y409" s="4"/>
      <c r="Z409" s="218"/>
      <c r="AA409" s="218"/>
      <c r="AB409" s="218"/>
      <c r="AC409" s="218"/>
      <c r="AD409" s="218"/>
      <c r="AE409" s="218"/>
      <c r="AF409" s="218"/>
      <c r="AG409" s="218"/>
      <c r="AH409" s="218"/>
      <c r="AI409" s="218"/>
      <c r="AJ409" s="218"/>
      <c r="AK409" s="218"/>
      <c r="AL409" s="218"/>
      <c r="AS409" s="183"/>
      <c r="AT409" s="183"/>
      <c r="AU409" s="183"/>
      <c r="AV409" s="183"/>
      <c r="AW409" s="183"/>
      <c r="AX409" s="183"/>
      <c r="AY409" s="183"/>
    </row>
    <row r="410" spans="1:65" ht="18" customHeight="1">
      <c r="A410" s="198" t="s">
        <v>110</v>
      </c>
      <c r="B410" s="199" t="s">
        <v>2829</v>
      </c>
      <c r="C410" s="199"/>
      <c r="D410" s="199"/>
      <c r="E410" s="199"/>
      <c r="F410" s="199"/>
      <c r="G410" s="199"/>
      <c r="H410" s="199"/>
      <c r="I410" s="199"/>
      <c r="J410" s="199"/>
      <c r="K410" s="199"/>
      <c r="L410" s="200"/>
      <c r="M410" s="200"/>
      <c r="N410" s="200"/>
      <c r="O410" s="200"/>
      <c r="P410" s="200"/>
      <c r="Q410" s="200"/>
      <c r="R410" s="200"/>
      <c r="S410" s="200"/>
      <c r="T410" s="200"/>
      <c r="U410" s="200"/>
      <c r="V410" s="200"/>
      <c r="W410" s="200"/>
      <c r="X410" s="200"/>
      <c r="Y410" s="200"/>
      <c r="Z410" s="200"/>
      <c r="AA410" s="200"/>
      <c r="AB410" s="200"/>
      <c r="AC410" s="200"/>
      <c r="AD410" s="200"/>
      <c r="AE410" s="200"/>
      <c r="AF410" s="200"/>
      <c r="AG410" s="200"/>
      <c r="AH410" s="200"/>
      <c r="AI410" s="200"/>
      <c r="AJ410" s="200"/>
      <c r="AK410" s="200"/>
      <c r="AL410" s="200"/>
      <c r="AM410" s="186"/>
      <c r="AN410" s="186"/>
      <c r="AO410" s="186"/>
      <c r="AP410" s="186"/>
      <c r="AQ410" s="186"/>
      <c r="AR410" s="186"/>
    </row>
    <row r="411" spans="1:65" ht="17.25" customHeight="1">
      <c r="C411" s="178"/>
      <c r="D411" s="178"/>
      <c r="E411" s="178"/>
      <c r="F411" s="178"/>
      <c r="G411" s="178"/>
      <c r="H411" s="178"/>
      <c r="I411" s="178"/>
      <c r="J411" s="178"/>
      <c r="K411" s="193" t="s">
        <v>108</v>
      </c>
      <c r="L411" s="4"/>
      <c r="M411" s="4"/>
      <c r="N411" s="4"/>
      <c r="O411" s="4"/>
      <c r="P411" s="4"/>
      <c r="Q411" s="4"/>
      <c r="R411" s="218" t="s">
        <v>71</v>
      </c>
      <c r="S411" s="1450" t="s">
        <v>107</v>
      </c>
      <c r="T411" s="1450"/>
      <c r="U411" s="1450"/>
      <c r="V411" s="1450"/>
      <c r="W411" s="1450"/>
      <c r="X411" s="218" t="s">
        <v>70</v>
      </c>
      <c r="Y411" s="1450" t="s">
        <v>106</v>
      </c>
      <c r="Z411" s="1450"/>
      <c r="AA411" s="1450"/>
      <c r="AB411" s="1450"/>
      <c r="AC411" s="1450"/>
      <c r="AD411" s="218" t="s">
        <v>70</v>
      </c>
      <c r="AE411" s="1450" t="s">
        <v>105</v>
      </c>
      <c r="AF411" s="1450"/>
      <c r="AG411" s="1450"/>
      <c r="AH411" s="1450"/>
      <c r="AI411" s="1450"/>
      <c r="AJ411" s="218" t="s">
        <v>103</v>
      </c>
      <c r="AK411" s="4"/>
      <c r="AL411" s="4"/>
    </row>
    <row r="412" spans="1:65" ht="17.25" customHeight="1">
      <c r="B412" s="178"/>
      <c r="C412" s="178"/>
      <c r="D412" s="178"/>
      <c r="E412" s="178"/>
      <c r="F412" s="178"/>
      <c r="G412" s="178"/>
      <c r="H412" s="178"/>
      <c r="I412" s="178"/>
      <c r="J412" s="178"/>
      <c r="K412" s="178"/>
      <c r="L412" s="218" t="s">
        <v>71</v>
      </c>
      <c r="M412" s="1469"/>
      <c r="N412" s="1469"/>
      <c r="O412" s="1469"/>
      <c r="P412" s="1469"/>
      <c r="Q412" s="218" t="s">
        <v>94</v>
      </c>
      <c r="R412" s="218" t="s">
        <v>71</v>
      </c>
      <c r="S412" s="1513"/>
      <c r="T412" s="1514"/>
      <c r="U412" s="1514"/>
      <c r="V412" s="1515"/>
      <c r="W412" s="218" t="s">
        <v>69</v>
      </c>
      <c r="X412" s="218" t="s">
        <v>70</v>
      </c>
      <c r="Y412" s="1513"/>
      <c r="Z412" s="1514"/>
      <c r="AA412" s="1514"/>
      <c r="AB412" s="1515"/>
      <c r="AC412" s="218" t="s">
        <v>69</v>
      </c>
      <c r="AD412" s="218" t="s">
        <v>70</v>
      </c>
      <c r="AE412" s="1502">
        <f t="shared" ref="AE412:AE417" si="4">S412+Y412</f>
        <v>0</v>
      </c>
      <c r="AF412" s="1502"/>
      <c r="AG412" s="1502"/>
      <c r="AH412" s="1502"/>
      <c r="AI412" s="218" t="s">
        <v>69</v>
      </c>
      <c r="AJ412" s="218" t="s">
        <v>103</v>
      </c>
      <c r="AK412" s="4"/>
      <c r="AL412" s="4"/>
      <c r="AO412" s="202" t="s">
        <v>100</v>
      </c>
      <c r="AP412" s="4"/>
    </row>
    <row r="413" spans="1:65" ht="17.25" customHeight="1">
      <c r="B413" s="178"/>
      <c r="C413" s="178"/>
      <c r="D413" s="178"/>
      <c r="E413" s="178"/>
      <c r="F413" s="178"/>
      <c r="G413" s="178"/>
      <c r="H413" s="178"/>
      <c r="I413" s="178"/>
      <c r="J413" s="178"/>
      <c r="K413" s="178"/>
      <c r="L413" s="218" t="s">
        <v>71</v>
      </c>
      <c r="M413" s="1469"/>
      <c r="N413" s="1469"/>
      <c r="O413" s="1469"/>
      <c r="P413" s="1469"/>
      <c r="Q413" s="218" t="s">
        <v>94</v>
      </c>
      <c r="R413" s="218" t="s">
        <v>71</v>
      </c>
      <c r="S413" s="1513"/>
      <c r="T413" s="1514"/>
      <c r="U413" s="1514"/>
      <c r="V413" s="1515"/>
      <c r="W413" s="218" t="s">
        <v>69</v>
      </c>
      <c r="X413" s="218" t="s">
        <v>70</v>
      </c>
      <c r="Y413" s="1513"/>
      <c r="Z413" s="1514"/>
      <c r="AA413" s="1514"/>
      <c r="AB413" s="1515"/>
      <c r="AC413" s="218" t="s">
        <v>69</v>
      </c>
      <c r="AD413" s="218" t="s">
        <v>70</v>
      </c>
      <c r="AE413" s="1502">
        <f t="shared" si="4"/>
        <v>0</v>
      </c>
      <c r="AF413" s="1502"/>
      <c r="AG413" s="1502"/>
      <c r="AH413" s="1502"/>
      <c r="AI413" s="218" t="s">
        <v>69</v>
      </c>
      <c r="AJ413" s="218" t="s">
        <v>103</v>
      </c>
      <c r="AK413" s="4"/>
      <c r="AL413" s="4"/>
      <c r="AP413" s="191" t="s">
        <v>99</v>
      </c>
      <c r="AQ413" s="191"/>
      <c r="AR413" s="191"/>
      <c r="AS413" s="191"/>
      <c r="AT413" s="4"/>
      <c r="AU413" s="1457"/>
      <c r="AV413" s="1458"/>
      <c r="AW413" s="1458"/>
      <c r="AX413" s="1458"/>
      <c r="AY413" s="1458"/>
      <c r="AZ413" s="1458"/>
      <c r="BA413" s="1458"/>
      <c r="BB413" s="1458"/>
      <c r="BC413" s="1458"/>
      <c r="BD413" s="1458"/>
      <c r="BE413" s="1458"/>
      <c r="BF413" s="1458"/>
      <c r="BG413" s="1458"/>
      <c r="BH413" s="1458"/>
      <c r="BI413" s="1458"/>
      <c r="BJ413" s="1458"/>
      <c r="BK413" s="1458"/>
      <c r="BL413" s="1458"/>
      <c r="BM413" s="1458"/>
    </row>
    <row r="414" spans="1:65" ht="17.25" customHeight="1">
      <c r="B414" s="178"/>
      <c r="C414" s="178"/>
      <c r="D414" s="178"/>
      <c r="E414" s="178"/>
      <c r="F414" s="178"/>
      <c r="G414" s="178"/>
      <c r="H414" s="178"/>
      <c r="I414" s="178"/>
      <c r="J414" s="178"/>
      <c r="K414" s="178"/>
      <c r="L414" s="218" t="s">
        <v>71</v>
      </c>
      <c r="M414" s="1469"/>
      <c r="N414" s="1469"/>
      <c r="O414" s="1469"/>
      <c r="P414" s="1469"/>
      <c r="Q414" s="218" t="s">
        <v>94</v>
      </c>
      <c r="R414" s="218" t="s">
        <v>71</v>
      </c>
      <c r="S414" s="1513"/>
      <c r="T414" s="1514"/>
      <c r="U414" s="1514"/>
      <c r="V414" s="1515"/>
      <c r="W414" s="218" t="s">
        <v>69</v>
      </c>
      <c r="X414" s="218" t="s">
        <v>70</v>
      </c>
      <c r="Y414" s="1513"/>
      <c r="Z414" s="1514"/>
      <c r="AA414" s="1514"/>
      <c r="AB414" s="1515"/>
      <c r="AC414" s="218" t="s">
        <v>69</v>
      </c>
      <c r="AD414" s="218" t="s">
        <v>70</v>
      </c>
      <c r="AE414" s="1502">
        <f t="shared" si="4"/>
        <v>0</v>
      </c>
      <c r="AF414" s="1502"/>
      <c r="AG414" s="1502"/>
      <c r="AH414" s="1502"/>
      <c r="AI414" s="218" t="s">
        <v>69</v>
      </c>
      <c r="AJ414" s="218" t="s">
        <v>103</v>
      </c>
      <c r="AK414" s="4"/>
      <c r="AL414" s="4"/>
      <c r="AP414" s="178" t="s">
        <v>98</v>
      </c>
      <c r="AQ414" s="4"/>
      <c r="AR414" s="4"/>
      <c r="AS414" s="4"/>
      <c r="AU414" s="1457"/>
      <c r="AV414" s="1458"/>
      <c r="AW414" s="1458"/>
      <c r="AX414" s="1458"/>
      <c r="AY414" s="1458"/>
      <c r="AZ414" s="1458"/>
      <c r="BA414" s="1458"/>
      <c r="BB414" s="1458"/>
      <c r="BC414" s="1458"/>
      <c r="BD414" s="1458"/>
      <c r="BE414" s="1458"/>
      <c r="BF414" s="1458"/>
      <c r="BG414" s="1458"/>
      <c r="BH414" s="1458"/>
      <c r="BI414" s="1458"/>
      <c r="BJ414" s="1458"/>
      <c r="BK414" s="1458"/>
      <c r="BL414" s="1458"/>
      <c r="BM414" s="1458"/>
    </row>
    <row r="415" spans="1:65" ht="17.25" customHeight="1">
      <c r="B415" s="178"/>
      <c r="C415" s="178"/>
      <c r="D415" s="178"/>
      <c r="E415" s="178"/>
      <c r="F415" s="178"/>
      <c r="G415" s="178"/>
      <c r="H415" s="178"/>
      <c r="I415" s="178"/>
      <c r="J415" s="178"/>
      <c r="K415" s="178"/>
      <c r="L415" s="218" t="s">
        <v>71</v>
      </c>
      <c r="M415" s="1469"/>
      <c r="N415" s="1469"/>
      <c r="O415" s="1469"/>
      <c r="P415" s="1469"/>
      <c r="Q415" s="218" t="s">
        <v>94</v>
      </c>
      <c r="R415" s="218" t="s">
        <v>71</v>
      </c>
      <c r="S415" s="1513"/>
      <c r="T415" s="1514"/>
      <c r="U415" s="1514"/>
      <c r="V415" s="1515"/>
      <c r="W415" s="218" t="s">
        <v>69</v>
      </c>
      <c r="X415" s="218" t="s">
        <v>70</v>
      </c>
      <c r="Y415" s="1513"/>
      <c r="Z415" s="1514"/>
      <c r="AA415" s="1514"/>
      <c r="AB415" s="1515"/>
      <c r="AC415" s="218" t="s">
        <v>69</v>
      </c>
      <c r="AD415" s="218" t="s">
        <v>70</v>
      </c>
      <c r="AE415" s="1502">
        <f t="shared" si="4"/>
        <v>0</v>
      </c>
      <c r="AF415" s="1502"/>
      <c r="AG415" s="1502"/>
      <c r="AH415" s="1502"/>
      <c r="AI415" s="218" t="s">
        <v>69</v>
      </c>
      <c r="AJ415" s="218" t="s">
        <v>103</v>
      </c>
      <c r="AK415" s="4"/>
      <c r="AL415" s="4"/>
      <c r="AP415" s="178" t="s">
        <v>97</v>
      </c>
      <c r="AQ415" s="4"/>
      <c r="AR415" s="4"/>
      <c r="AS415" s="4"/>
      <c r="AT415" s="4"/>
      <c r="AU415" s="1457"/>
      <c r="AV415" s="1457"/>
      <c r="AW415" s="1457"/>
      <c r="AX415" s="1457"/>
      <c r="AY415" s="1457"/>
      <c r="AZ415" s="1457"/>
      <c r="BA415" s="1457"/>
      <c r="BB415" s="1457"/>
    </row>
    <row r="416" spans="1:65" ht="17.25" customHeight="1">
      <c r="B416" s="178"/>
      <c r="C416" s="178"/>
      <c r="D416" s="178"/>
      <c r="E416" s="178"/>
      <c r="F416" s="178"/>
      <c r="G416" s="178"/>
      <c r="H416" s="178"/>
      <c r="I416" s="178"/>
      <c r="J416" s="178"/>
      <c r="K416" s="178"/>
      <c r="L416" s="218" t="s">
        <v>71</v>
      </c>
      <c r="M416" s="1469"/>
      <c r="N416" s="1469"/>
      <c r="O416" s="1469"/>
      <c r="P416" s="1469"/>
      <c r="Q416" s="218" t="s">
        <v>94</v>
      </c>
      <c r="R416" s="218" t="s">
        <v>71</v>
      </c>
      <c r="S416" s="1513"/>
      <c r="T416" s="1514"/>
      <c r="U416" s="1514"/>
      <c r="V416" s="1515"/>
      <c r="W416" s="218" t="s">
        <v>69</v>
      </c>
      <c r="X416" s="218" t="s">
        <v>70</v>
      </c>
      <c r="Y416" s="1513"/>
      <c r="Z416" s="1514"/>
      <c r="AA416" s="1514"/>
      <c r="AB416" s="1515"/>
      <c r="AC416" s="218" t="s">
        <v>69</v>
      </c>
      <c r="AD416" s="218" t="s">
        <v>70</v>
      </c>
      <c r="AE416" s="1502">
        <f t="shared" si="4"/>
        <v>0</v>
      </c>
      <c r="AF416" s="1502"/>
      <c r="AG416" s="1502"/>
      <c r="AH416" s="1502"/>
      <c r="AI416" s="218" t="s">
        <v>69</v>
      </c>
      <c r="AJ416" s="218" t="s">
        <v>103</v>
      </c>
      <c r="AK416" s="4"/>
      <c r="AL416" s="4"/>
    </row>
    <row r="417" spans="1:51" ht="17.25" customHeight="1">
      <c r="B417" s="178"/>
      <c r="C417" s="178"/>
      <c r="D417" s="178"/>
      <c r="E417" s="178"/>
      <c r="F417" s="178"/>
      <c r="G417" s="178"/>
      <c r="H417" s="178"/>
      <c r="I417" s="178"/>
      <c r="J417" s="178"/>
      <c r="K417" s="178"/>
      <c r="L417" s="218" t="s">
        <v>71</v>
      </c>
      <c r="M417" s="1469"/>
      <c r="N417" s="1469"/>
      <c r="O417" s="1469"/>
      <c r="P417" s="1469"/>
      <c r="Q417" s="218" t="s">
        <v>94</v>
      </c>
      <c r="R417" s="218" t="s">
        <v>71</v>
      </c>
      <c r="S417" s="1513"/>
      <c r="T417" s="1514"/>
      <c r="U417" s="1514"/>
      <c r="V417" s="1515"/>
      <c r="W417" s="218" t="s">
        <v>69</v>
      </c>
      <c r="X417" s="218" t="s">
        <v>70</v>
      </c>
      <c r="Y417" s="1513"/>
      <c r="Z417" s="1514"/>
      <c r="AA417" s="1514"/>
      <c r="AB417" s="1515"/>
      <c r="AC417" s="218" t="s">
        <v>69</v>
      </c>
      <c r="AD417" s="218" t="s">
        <v>70</v>
      </c>
      <c r="AE417" s="1502">
        <f t="shared" si="4"/>
        <v>0</v>
      </c>
      <c r="AF417" s="1502"/>
      <c r="AG417" s="1502"/>
      <c r="AH417" s="1502"/>
      <c r="AI417" s="218" t="s">
        <v>69</v>
      </c>
      <c r="AJ417" s="218" t="s">
        <v>103</v>
      </c>
      <c r="AK417" s="4"/>
      <c r="AL417" s="4"/>
    </row>
    <row r="418" spans="1:51" ht="17.25" customHeight="1">
      <c r="B418" s="178"/>
      <c r="C418" s="178"/>
      <c r="D418" s="178"/>
      <c r="E418" s="178"/>
      <c r="F418" s="178"/>
      <c r="G418" s="178"/>
      <c r="H418" s="178"/>
      <c r="I418" s="178"/>
      <c r="J418" s="178"/>
      <c r="K418" s="178"/>
      <c r="L418" s="218" t="s">
        <v>71</v>
      </c>
      <c r="M418" s="1469"/>
      <c r="N418" s="1469"/>
      <c r="O418" s="1469"/>
      <c r="P418" s="1469"/>
      <c r="Q418" s="218" t="s">
        <v>67</v>
      </c>
      <c r="R418" s="218" t="s">
        <v>71</v>
      </c>
      <c r="S418" s="1513"/>
      <c r="T418" s="1514"/>
      <c r="U418" s="1514"/>
      <c r="V418" s="1515"/>
      <c r="W418" s="218" t="s">
        <v>69</v>
      </c>
      <c r="X418" s="218" t="s">
        <v>70</v>
      </c>
      <c r="Y418" s="1513"/>
      <c r="Z418" s="1514"/>
      <c r="AA418" s="1514"/>
      <c r="AB418" s="1515"/>
      <c r="AC418" s="218" t="s">
        <v>69</v>
      </c>
      <c r="AD418" s="218" t="s">
        <v>70</v>
      </c>
      <c r="AE418" s="1502">
        <f t="shared" ref="AE418" si="5">S418+Y418</f>
        <v>0</v>
      </c>
      <c r="AF418" s="1502"/>
      <c r="AG418" s="1502"/>
      <c r="AH418" s="1502"/>
      <c r="AI418" s="218" t="s">
        <v>69</v>
      </c>
      <c r="AJ418" s="218" t="s">
        <v>103</v>
      </c>
      <c r="AK418" s="4"/>
      <c r="AL418" s="4"/>
    </row>
    <row r="419" spans="1:51" ht="17.25" customHeight="1">
      <c r="B419" s="178"/>
      <c r="C419" s="178"/>
      <c r="D419" s="178"/>
      <c r="E419" s="178"/>
      <c r="F419" s="178"/>
      <c r="G419" s="178"/>
      <c r="H419" s="178"/>
      <c r="I419" s="178"/>
      <c r="J419" s="178"/>
      <c r="K419" s="178"/>
      <c r="L419" s="218" t="s">
        <v>71</v>
      </c>
      <c r="M419" s="1469"/>
      <c r="N419" s="1469"/>
      <c r="O419" s="1469"/>
      <c r="P419" s="1469"/>
      <c r="Q419" s="218" t="s">
        <v>67</v>
      </c>
      <c r="R419" s="218" t="s">
        <v>71</v>
      </c>
      <c r="S419" s="1513"/>
      <c r="T419" s="1514"/>
      <c r="U419" s="1514"/>
      <c r="V419" s="1515"/>
      <c r="W419" s="218" t="s">
        <v>69</v>
      </c>
      <c r="X419" s="218" t="s">
        <v>70</v>
      </c>
      <c r="Y419" s="1513"/>
      <c r="Z419" s="1514"/>
      <c r="AA419" s="1514"/>
      <c r="AB419" s="1515"/>
      <c r="AC419" s="218" t="s">
        <v>69</v>
      </c>
      <c r="AD419" s="218" t="s">
        <v>70</v>
      </c>
      <c r="AE419" s="1502">
        <f t="shared" ref="AE419" si="6">S419+Y419</f>
        <v>0</v>
      </c>
      <c r="AF419" s="1502"/>
      <c r="AG419" s="1502"/>
      <c r="AH419" s="1502"/>
      <c r="AI419" s="218" t="s">
        <v>69</v>
      </c>
      <c r="AJ419" s="218" t="s">
        <v>103</v>
      </c>
      <c r="AK419" s="4"/>
      <c r="AL419" s="4"/>
    </row>
    <row r="420" spans="1:51" ht="15.75" customHeight="1">
      <c r="C420" s="178"/>
      <c r="D420" s="178"/>
      <c r="E420" s="178"/>
      <c r="F420" s="178"/>
      <c r="G420" s="178"/>
      <c r="H420" s="178"/>
      <c r="I420" s="178"/>
      <c r="J420" s="178"/>
      <c r="K420" s="193" t="s">
        <v>104</v>
      </c>
      <c r="L420" s="4"/>
      <c r="M420" s="4"/>
      <c r="N420" s="4"/>
      <c r="O420" s="4"/>
      <c r="P420" s="4"/>
      <c r="Q420" s="4"/>
      <c r="R420" s="218" t="s">
        <v>71</v>
      </c>
      <c r="S420" s="1502">
        <f>SUM(S412:V419)</f>
        <v>0</v>
      </c>
      <c r="T420" s="1502"/>
      <c r="U420" s="1502"/>
      <c r="V420" s="1502"/>
      <c r="W420" s="218" t="s">
        <v>69</v>
      </c>
      <c r="X420" s="218" t="s">
        <v>70</v>
      </c>
      <c r="Y420" s="1502">
        <f>SUM(Y412:AB419)</f>
        <v>0</v>
      </c>
      <c r="Z420" s="1502"/>
      <c r="AA420" s="1502"/>
      <c r="AB420" s="1502"/>
      <c r="AC420" s="218" t="s">
        <v>69</v>
      </c>
      <c r="AD420" s="218" t="s">
        <v>70</v>
      </c>
      <c r="AE420" s="1502">
        <f>SUM(AE412:AH419)</f>
        <v>0</v>
      </c>
      <c r="AF420" s="1502"/>
      <c r="AG420" s="1502"/>
      <c r="AH420" s="1502"/>
      <c r="AI420" s="218" t="s">
        <v>69</v>
      </c>
      <c r="AJ420" s="218" t="s">
        <v>103</v>
      </c>
      <c r="AK420" s="4"/>
      <c r="AL420" s="4"/>
    </row>
    <row r="421" spans="1:51" ht="11.25" customHeight="1">
      <c r="B421" s="178"/>
      <c r="C421" s="178"/>
      <c r="D421" s="178"/>
      <c r="E421" s="178"/>
      <c r="F421" s="178"/>
      <c r="G421" s="178"/>
      <c r="H421" s="178"/>
      <c r="I421" s="178"/>
      <c r="J421" s="178"/>
      <c r="K421" s="178"/>
      <c r="L421" s="4"/>
      <c r="M421" s="4"/>
      <c r="N421" s="4"/>
      <c r="O421" s="4"/>
      <c r="P421" s="4"/>
      <c r="Q421" s="4"/>
      <c r="R421" s="218"/>
      <c r="S421" s="239"/>
      <c r="T421" s="239"/>
      <c r="U421" s="239"/>
      <c r="V421" s="239"/>
      <c r="W421" s="218"/>
      <c r="X421" s="218"/>
      <c r="Y421" s="239"/>
      <c r="Z421" s="239"/>
      <c r="AA421" s="239"/>
      <c r="AB421" s="239"/>
      <c r="AC421" s="218"/>
      <c r="AD421" s="218"/>
      <c r="AE421" s="239"/>
      <c r="AF421" s="239"/>
      <c r="AG421" s="239"/>
      <c r="AH421" s="239"/>
      <c r="AI421" s="218"/>
      <c r="AJ421" s="218"/>
      <c r="AK421" s="4"/>
      <c r="AL421" s="4"/>
      <c r="AS421" s="183"/>
      <c r="AT421" s="183"/>
      <c r="AU421" s="183"/>
      <c r="AV421" s="183"/>
      <c r="AW421" s="183"/>
      <c r="AX421" s="183"/>
      <c r="AY421" s="183"/>
    </row>
    <row r="422" spans="1:51" ht="7.5" customHeight="1">
      <c r="A422" s="185"/>
      <c r="B422" s="214"/>
      <c r="C422" s="214"/>
      <c r="D422" s="214"/>
      <c r="E422" s="214"/>
      <c r="F422" s="214"/>
      <c r="G422" s="214"/>
      <c r="H422" s="214"/>
      <c r="I422" s="214"/>
      <c r="J422" s="214"/>
      <c r="K422" s="214"/>
      <c r="L422" s="200"/>
      <c r="M422" s="200"/>
      <c r="N422" s="200"/>
      <c r="O422" s="200"/>
      <c r="P422" s="200"/>
      <c r="Q422" s="200"/>
      <c r="R422" s="226"/>
      <c r="S422" s="240"/>
      <c r="T422" s="240"/>
      <c r="U422" s="240"/>
      <c r="V422" s="240"/>
      <c r="W422" s="226"/>
      <c r="X422" s="226"/>
      <c r="Y422" s="240"/>
      <c r="Z422" s="240"/>
      <c r="AA422" s="240"/>
      <c r="AB422" s="240"/>
      <c r="AC422" s="226"/>
      <c r="AD422" s="226"/>
      <c r="AE422" s="240"/>
      <c r="AF422" s="240"/>
      <c r="AG422" s="240"/>
      <c r="AH422" s="240"/>
      <c r="AI422" s="226"/>
      <c r="AJ422" s="226"/>
      <c r="AK422" s="200"/>
      <c r="AL422" s="200"/>
      <c r="AM422" s="186"/>
      <c r="AN422" s="186"/>
      <c r="AO422" s="186"/>
      <c r="AP422" s="186"/>
      <c r="AQ422" s="186"/>
      <c r="AR422" s="186"/>
    </row>
    <row r="423" spans="1:51" ht="18" customHeight="1">
      <c r="A423" s="241" t="s">
        <v>102</v>
      </c>
      <c r="B423" s="189" t="s">
        <v>2830</v>
      </c>
      <c r="C423" s="189"/>
      <c r="D423" s="189"/>
      <c r="E423" s="189"/>
      <c r="F423" s="189"/>
      <c r="G423" s="189"/>
      <c r="H423" s="189"/>
      <c r="I423" s="189"/>
      <c r="J423" s="189"/>
      <c r="K423" s="189"/>
      <c r="L423" s="4"/>
      <c r="M423" s="1510"/>
      <c r="N423" s="1511"/>
      <c r="O423" s="1511"/>
      <c r="P423" s="1511"/>
      <c r="Q423" s="1511"/>
      <c r="R423" s="1511"/>
      <c r="S423" s="1511"/>
      <c r="T423" s="1511"/>
      <c r="U423" s="1511"/>
      <c r="V423" s="1511"/>
      <c r="W423" s="1511"/>
      <c r="X423" s="1511"/>
      <c r="Y423" s="1511"/>
      <c r="Z423" s="1511"/>
      <c r="AA423" s="1511"/>
      <c r="AB423" s="1511"/>
      <c r="AC423" s="1511"/>
      <c r="AD423" s="1511"/>
      <c r="AE423" s="1511"/>
      <c r="AF423" s="1511"/>
      <c r="AG423" s="1511"/>
      <c r="AH423" s="1511"/>
      <c r="AI423" s="1511"/>
      <c r="AJ423" s="1511"/>
      <c r="AK423" s="1511"/>
      <c r="AL423" s="1512"/>
    </row>
    <row r="424" spans="1:51" ht="18" customHeight="1">
      <c r="A424" s="241" t="s">
        <v>102</v>
      </c>
      <c r="B424" s="189" t="s">
        <v>2831</v>
      </c>
      <c r="C424" s="189"/>
      <c r="D424" s="189"/>
      <c r="E424" s="189"/>
      <c r="F424" s="189"/>
      <c r="G424" s="189"/>
      <c r="H424" s="189"/>
      <c r="I424" s="189"/>
      <c r="J424" s="189"/>
      <c r="K424" s="189"/>
      <c r="L424" s="4"/>
      <c r="M424" s="1510"/>
      <c r="N424" s="1511"/>
      <c r="O424" s="1511"/>
      <c r="P424" s="1511"/>
      <c r="Q424" s="1511"/>
      <c r="R424" s="1511"/>
      <c r="S424" s="1511"/>
      <c r="T424" s="1511"/>
      <c r="U424" s="1511"/>
      <c r="V424" s="1511"/>
      <c r="W424" s="1511"/>
      <c r="X424" s="1511"/>
      <c r="Y424" s="1511"/>
      <c r="Z424" s="1511"/>
      <c r="AA424" s="1511"/>
      <c r="AB424" s="1511"/>
      <c r="AC424" s="1511"/>
      <c r="AD424" s="1511"/>
      <c r="AE424" s="1511"/>
      <c r="AF424" s="1511"/>
      <c r="AG424" s="1511"/>
      <c r="AH424" s="1511"/>
      <c r="AI424" s="1511"/>
      <c r="AJ424" s="1511"/>
      <c r="AK424" s="1511"/>
      <c r="AL424" s="1512"/>
    </row>
    <row r="425" spans="1:51" ht="18" customHeight="1">
      <c r="A425" s="241" t="s">
        <v>102</v>
      </c>
      <c r="B425" s="189" t="s">
        <v>2832</v>
      </c>
      <c r="C425" s="189"/>
      <c r="D425" s="189"/>
      <c r="E425" s="189"/>
      <c r="F425" s="189"/>
      <c r="G425" s="189"/>
      <c r="H425" s="189"/>
      <c r="I425" s="189"/>
      <c r="J425" s="189"/>
      <c r="K425" s="189"/>
      <c r="L425" s="4"/>
      <c r="M425" s="1510"/>
      <c r="N425" s="1511"/>
      <c r="O425" s="1511"/>
      <c r="P425" s="1511"/>
      <c r="Q425" s="1511"/>
      <c r="R425" s="1511"/>
      <c r="S425" s="1511"/>
      <c r="T425" s="1511"/>
      <c r="U425" s="1511"/>
      <c r="V425" s="1511"/>
      <c r="W425" s="1511"/>
      <c r="X425" s="1511"/>
      <c r="Y425" s="1511"/>
      <c r="Z425" s="1511"/>
      <c r="AA425" s="1511"/>
      <c r="AB425" s="1511"/>
      <c r="AC425" s="1511"/>
      <c r="AD425" s="1511"/>
      <c r="AE425" s="1511"/>
      <c r="AF425" s="1511"/>
      <c r="AG425" s="1511"/>
      <c r="AH425" s="1511"/>
      <c r="AI425" s="1511"/>
      <c r="AJ425" s="1511"/>
      <c r="AK425" s="1511"/>
      <c r="AL425" s="1512"/>
    </row>
    <row r="426" spans="1:51" ht="18" customHeight="1">
      <c r="A426" s="241" t="s">
        <v>102</v>
      </c>
      <c r="B426" s="189" t="s">
        <v>2833</v>
      </c>
      <c r="C426" s="189"/>
      <c r="D426" s="189"/>
      <c r="E426" s="189"/>
      <c r="F426" s="189"/>
      <c r="G426" s="189"/>
      <c r="H426" s="189"/>
      <c r="I426" s="189"/>
      <c r="J426" s="189"/>
      <c r="K426" s="189"/>
      <c r="L426" s="4"/>
      <c r="M426" s="1506"/>
      <c r="N426" s="1507"/>
      <c r="O426" s="1507"/>
      <c r="P426" s="1507"/>
      <c r="Q426" s="1508"/>
      <c r="R426" s="218" t="s">
        <v>92</v>
      </c>
      <c r="S426" s="4"/>
      <c r="T426" s="4"/>
      <c r="U426" s="4"/>
      <c r="V426" s="4"/>
      <c r="W426" s="4"/>
      <c r="X426" s="4"/>
      <c r="Y426" s="4"/>
      <c r="Z426" s="4"/>
      <c r="AA426" s="4"/>
      <c r="AB426" s="4"/>
      <c r="AC426" s="4"/>
      <c r="AD426" s="4"/>
      <c r="AE426" s="4"/>
      <c r="AF426" s="4"/>
      <c r="AG426" s="4"/>
      <c r="AH426" s="4"/>
      <c r="AI426" s="4"/>
      <c r="AJ426" s="4"/>
      <c r="AK426" s="4"/>
      <c r="AL426" s="4"/>
    </row>
    <row r="427" spans="1:51" ht="18" customHeight="1">
      <c r="A427" s="241" t="s">
        <v>102</v>
      </c>
      <c r="B427" s="189" t="s">
        <v>2834</v>
      </c>
      <c r="C427" s="189"/>
      <c r="D427" s="189"/>
      <c r="E427" s="189"/>
      <c r="F427" s="189"/>
      <c r="G427" s="189"/>
      <c r="H427" s="189"/>
      <c r="I427" s="189"/>
      <c r="J427" s="189"/>
      <c r="K427" s="189"/>
      <c r="L427" s="4"/>
      <c r="M427" s="1509"/>
      <c r="N427" s="1457"/>
      <c r="O427" s="1457"/>
      <c r="P427" s="1457"/>
      <c r="Q427" s="1457"/>
      <c r="R427" s="4"/>
      <c r="S427" s="4"/>
      <c r="T427" s="4"/>
      <c r="U427" s="4"/>
      <c r="V427" s="4"/>
      <c r="W427" s="4"/>
      <c r="X427" s="4"/>
      <c r="Y427" s="4"/>
      <c r="Z427" s="4"/>
      <c r="AA427" s="4"/>
      <c r="AB427" s="4"/>
      <c r="AC427" s="4"/>
      <c r="AD427" s="4"/>
      <c r="AE427" s="4"/>
      <c r="AF427" s="4"/>
      <c r="AG427" s="4"/>
      <c r="AH427" s="4"/>
      <c r="AI427" s="4"/>
      <c r="AJ427" s="4"/>
      <c r="AK427" s="4"/>
      <c r="AL427" s="4"/>
    </row>
    <row r="428" spans="1:51" ht="7.5" customHeight="1">
      <c r="A428" s="241"/>
      <c r="B428" s="189"/>
      <c r="C428" s="189"/>
      <c r="D428" s="189"/>
      <c r="E428" s="189"/>
      <c r="F428" s="189"/>
      <c r="G428" s="189"/>
      <c r="H428" s="189"/>
      <c r="I428" s="189"/>
      <c r="J428" s="189"/>
      <c r="K428" s="189"/>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row>
    <row r="429" spans="1:51" ht="18" customHeight="1">
      <c r="A429" s="241" t="s">
        <v>102</v>
      </c>
      <c r="B429" s="189" t="s">
        <v>2669</v>
      </c>
      <c r="C429" s="189"/>
      <c r="D429" s="189"/>
      <c r="E429" s="189"/>
      <c r="F429" s="189"/>
      <c r="G429" s="189"/>
      <c r="H429" s="189"/>
      <c r="I429" s="189"/>
      <c r="J429" s="189"/>
      <c r="K429" s="189"/>
      <c r="L429" s="4"/>
      <c r="M429" s="1496"/>
      <c r="N429" s="1497"/>
      <c r="O429" s="1497"/>
      <c r="P429" s="1497"/>
      <c r="Q429" s="1497"/>
      <c r="R429" s="1497"/>
      <c r="S429" s="1497"/>
      <c r="T429" s="1497"/>
      <c r="U429" s="1497"/>
      <c r="V429" s="1497"/>
      <c r="W429" s="1497"/>
      <c r="X429" s="1497"/>
      <c r="Y429" s="1497"/>
      <c r="Z429" s="1497"/>
      <c r="AA429" s="1497"/>
      <c r="AB429" s="1497"/>
      <c r="AC429" s="1497"/>
      <c r="AD429" s="1497"/>
      <c r="AE429" s="1497"/>
      <c r="AF429" s="1497"/>
      <c r="AG429" s="1497"/>
      <c r="AH429" s="1498"/>
      <c r="AI429" s="4"/>
      <c r="AJ429" s="4"/>
    </row>
    <row r="430" spans="1:51" ht="18" customHeight="1">
      <c r="A430" s="241"/>
      <c r="B430" s="173"/>
      <c r="C430" s="173"/>
      <c r="D430" s="173"/>
      <c r="E430" s="173"/>
      <c r="F430" s="173"/>
      <c r="G430" s="173"/>
      <c r="H430" s="173"/>
      <c r="I430" s="173"/>
      <c r="J430" s="173"/>
      <c r="K430" s="173"/>
      <c r="M430" s="1499"/>
      <c r="N430" s="1500"/>
      <c r="O430" s="1500"/>
      <c r="P430" s="1500"/>
      <c r="Q430" s="1500"/>
      <c r="R430" s="1500"/>
      <c r="S430" s="1500"/>
      <c r="T430" s="1500"/>
      <c r="U430" s="1500"/>
      <c r="V430" s="1500"/>
      <c r="W430" s="1500"/>
      <c r="X430" s="1500"/>
      <c r="Y430" s="1500"/>
      <c r="Z430" s="1500"/>
      <c r="AA430" s="1500"/>
      <c r="AB430" s="1500"/>
      <c r="AC430" s="1500"/>
      <c r="AD430" s="1500"/>
      <c r="AE430" s="1500"/>
      <c r="AF430" s="1500"/>
      <c r="AG430" s="1500"/>
      <c r="AH430" s="1501"/>
    </row>
    <row r="431" spans="1:51" ht="18" customHeight="1">
      <c r="A431" s="241" t="s">
        <v>102</v>
      </c>
      <c r="B431" s="189" t="s">
        <v>2672</v>
      </c>
      <c r="C431" s="189"/>
      <c r="D431" s="189"/>
      <c r="E431" s="189"/>
      <c r="F431" s="189"/>
      <c r="G431" s="189"/>
      <c r="H431" s="189"/>
      <c r="I431" s="189"/>
      <c r="J431" s="189"/>
      <c r="K431" s="189"/>
      <c r="L431" s="4"/>
      <c r="M431" s="1496"/>
      <c r="N431" s="1497"/>
      <c r="O431" s="1497"/>
      <c r="P431" s="1497"/>
      <c r="Q431" s="1497"/>
      <c r="R431" s="1497"/>
      <c r="S431" s="1497"/>
      <c r="T431" s="1497"/>
      <c r="U431" s="1497"/>
      <c r="V431" s="1497"/>
      <c r="W431" s="1497"/>
      <c r="X431" s="1497"/>
      <c r="Y431" s="1497"/>
      <c r="Z431" s="1497"/>
      <c r="AA431" s="1497"/>
      <c r="AB431" s="1497"/>
      <c r="AC431" s="1497"/>
      <c r="AD431" s="1497"/>
      <c r="AE431" s="1497"/>
      <c r="AF431" s="1497"/>
      <c r="AG431" s="1497"/>
      <c r="AH431" s="1498"/>
      <c r="AI431" s="4"/>
      <c r="AJ431" s="4"/>
    </row>
    <row r="432" spans="1:51" ht="18" customHeight="1">
      <c r="M432" s="1499"/>
      <c r="N432" s="1500"/>
      <c r="O432" s="1500"/>
      <c r="P432" s="1500"/>
      <c r="Q432" s="1500"/>
      <c r="R432" s="1500"/>
      <c r="S432" s="1500"/>
      <c r="T432" s="1500"/>
      <c r="U432" s="1500"/>
      <c r="V432" s="1500"/>
      <c r="W432" s="1500"/>
      <c r="X432" s="1500"/>
      <c r="Y432" s="1500"/>
      <c r="Z432" s="1500"/>
      <c r="AA432" s="1500"/>
      <c r="AB432" s="1500"/>
      <c r="AC432" s="1500"/>
      <c r="AD432" s="1500"/>
      <c r="AE432" s="1500"/>
      <c r="AF432" s="1500"/>
      <c r="AG432" s="1500"/>
      <c r="AH432" s="1501"/>
    </row>
    <row r="433" spans="1:65" ht="10.5" customHeight="1">
      <c r="A433" s="242"/>
      <c r="B433" s="242"/>
      <c r="C433" s="242"/>
      <c r="D433" s="242"/>
      <c r="E433" s="242"/>
      <c r="F433" s="242"/>
      <c r="G433" s="242"/>
      <c r="H433" s="242"/>
      <c r="I433" s="242"/>
      <c r="J433" s="242"/>
      <c r="K433" s="242"/>
    </row>
    <row r="434" spans="1:65" ht="11.25" customHeight="1">
      <c r="AS434" s="183"/>
      <c r="AT434" s="183"/>
      <c r="AU434" s="183"/>
      <c r="AV434" s="183"/>
      <c r="AW434" s="183"/>
      <c r="AX434" s="183"/>
      <c r="AY434" s="183"/>
    </row>
    <row r="435" spans="1:65" ht="18" customHeight="1">
      <c r="A435" s="243" t="s">
        <v>93</v>
      </c>
      <c r="B435" s="185"/>
      <c r="C435" s="185"/>
      <c r="D435" s="185"/>
      <c r="E435" s="185"/>
      <c r="F435" s="185"/>
      <c r="G435" s="185"/>
      <c r="H435" s="185"/>
      <c r="I435" s="185"/>
      <c r="J435" s="185"/>
      <c r="K435" s="185"/>
      <c r="L435" s="200"/>
      <c r="M435" s="244"/>
      <c r="N435" s="245"/>
      <c r="O435" s="245"/>
      <c r="P435" s="245"/>
      <c r="Q435" s="245"/>
      <c r="R435" s="246"/>
      <c r="S435" s="246"/>
      <c r="T435" s="246"/>
      <c r="U435" s="246"/>
      <c r="V435" s="246"/>
      <c r="W435" s="246"/>
      <c r="X435" s="246"/>
      <c r="Y435" s="246"/>
      <c r="Z435" s="246"/>
      <c r="AA435" s="246"/>
      <c r="AB435" s="246"/>
      <c r="AC435" s="246"/>
      <c r="AD435" s="246"/>
      <c r="AE435" s="246"/>
      <c r="AF435" s="246"/>
      <c r="AG435" s="246"/>
      <c r="AH435" s="246"/>
      <c r="AI435" s="246"/>
      <c r="AJ435" s="246"/>
      <c r="AK435" s="246"/>
      <c r="AL435" s="246"/>
      <c r="AM435" s="244"/>
      <c r="AN435" s="186"/>
      <c r="AO435" s="186"/>
      <c r="AP435" s="186"/>
      <c r="AQ435" s="186"/>
      <c r="AR435" s="186"/>
    </row>
    <row r="436" spans="1:65" ht="18" customHeight="1">
      <c r="A436" s="178"/>
      <c r="B436" s="247" t="s">
        <v>2714</v>
      </c>
      <c r="C436" s="247"/>
      <c r="D436" s="247"/>
      <c r="E436" s="247"/>
      <c r="F436" s="247"/>
      <c r="G436" s="247"/>
      <c r="H436" s="247"/>
      <c r="I436" s="247"/>
      <c r="J436" s="247"/>
      <c r="K436" s="247"/>
      <c r="L436" s="248"/>
      <c r="M436" s="1483">
        <f>$M$343</f>
        <v>1</v>
      </c>
      <c r="N436" s="1484"/>
      <c r="O436" s="1484"/>
      <c r="P436" s="1485"/>
      <c r="Q436" s="248"/>
      <c r="R436" s="249"/>
      <c r="S436" s="249"/>
      <c r="T436" s="210"/>
      <c r="U436" s="249"/>
      <c r="V436" s="248"/>
      <c r="W436" s="248"/>
      <c r="X436" s="248"/>
      <c r="Y436" s="248"/>
      <c r="Z436" s="248"/>
      <c r="AA436" s="248"/>
      <c r="AB436" s="248"/>
      <c r="AC436" s="248"/>
      <c r="AD436" s="248"/>
      <c r="AE436" s="248"/>
      <c r="AF436" s="248"/>
      <c r="AG436" s="248"/>
      <c r="AH436" s="248"/>
      <c r="AI436" s="248"/>
      <c r="AJ436" s="248"/>
      <c r="AK436" s="248"/>
    </row>
    <row r="437" spans="1:65" ht="18" customHeight="1">
      <c r="A437" s="178"/>
      <c r="B437" s="247" t="s">
        <v>2715</v>
      </c>
      <c r="C437" s="247"/>
      <c r="D437" s="247"/>
      <c r="E437" s="247"/>
      <c r="F437" s="247"/>
      <c r="G437" s="247"/>
      <c r="H437" s="247"/>
      <c r="I437" s="247"/>
      <c r="J437" s="247"/>
      <c r="K437" s="247"/>
      <c r="L437" s="248"/>
      <c r="M437" s="1480"/>
      <c r="N437" s="1481"/>
      <c r="O437" s="1481"/>
      <c r="P437" s="1482"/>
      <c r="Q437" s="250" t="s">
        <v>87</v>
      </c>
      <c r="R437" s="251"/>
      <c r="S437" s="251"/>
      <c r="T437" s="252"/>
      <c r="U437" s="4"/>
      <c r="V437" s="248"/>
      <c r="W437" s="248"/>
      <c r="X437" s="248"/>
      <c r="Y437" s="248"/>
      <c r="Z437" s="248"/>
      <c r="AA437" s="248"/>
      <c r="AB437" s="248"/>
      <c r="AC437" s="248"/>
      <c r="AD437" s="248"/>
      <c r="AE437" s="248"/>
      <c r="AF437" s="248"/>
      <c r="AG437" s="248"/>
      <c r="AH437" s="248"/>
      <c r="AI437" s="248"/>
      <c r="AJ437" s="248"/>
      <c r="AK437" s="248"/>
    </row>
    <row r="438" spans="1:65" ht="18" customHeight="1">
      <c r="A438" s="178"/>
      <c r="B438" s="247" t="s">
        <v>2716</v>
      </c>
      <c r="C438" s="247"/>
      <c r="D438" s="247"/>
      <c r="E438" s="247"/>
      <c r="F438" s="247"/>
      <c r="G438" s="247"/>
      <c r="H438" s="247"/>
      <c r="I438" s="247"/>
      <c r="J438" s="247"/>
      <c r="K438" s="247"/>
      <c r="L438" s="248"/>
      <c r="M438" s="1480"/>
      <c r="N438" s="1481"/>
      <c r="O438" s="1481"/>
      <c r="P438" s="1482"/>
      <c r="Q438" s="250" t="s">
        <v>92</v>
      </c>
      <c r="R438" s="253"/>
      <c r="S438" s="253"/>
      <c r="T438" s="254"/>
      <c r="U438" s="4"/>
      <c r="V438" s="248"/>
      <c r="W438" s="248"/>
      <c r="X438" s="248"/>
      <c r="Y438" s="248"/>
      <c r="Z438" s="248"/>
      <c r="AA438" s="248"/>
      <c r="AB438" s="248"/>
      <c r="AC438" s="248"/>
      <c r="AD438" s="248"/>
      <c r="AE438" s="248"/>
      <c r="AF438" s="248"/>
      <c r="AG438" s="248"/>
      <c r="AH438" s="248"/>
      <c r="AI438" s="248"/>
      <c r="AJ438" s="248"/>
      <c r="AK438" s="248"/>
    </row>
    <row r="439" spans="1:65" ht="18" customHeight="1">
      <c r="A439" s="178"/>
      <c r="B439" s="247" t="s">
        <v>2717</v>
      </c>
      <c r="C439" s="247"/>
      <c r="D439" s="247"/>
      <c r="E439" s="247"/>
      <c r="F439" s="247"/>
      <c r="G439" s="247"/>
      <c r="H439" s="247"/>
      <c r="I439" s="247"/>
      <c r="J439" s="247"/>
      <c r="K439" s="247"/>
      <c r="L439" s="248"/>
      <c r="M439" s="1480"/>
      <c r="N439" s="1481"/>
      <c r="O439" s="1481"/>
      <c r="P439" s="1482"/>
      <c r="Q439" s="250" t="s">
        <v>92</v>
      </c>
      <c r="R439" s="253"/>
      <c r="S439" s="253"/>
      <c r="T439" s="254"/>
      <c r="U439" s="4"/>
      <c r="V439" s="249"/>
      <c r="W439" s="248"/>
      <c r="X439" s="248"/>
      <c r="Y439" s="248"/>
      <c r="Z439" s="248"/>
      <c r="AA439" s="248"/>
      <c r="AB439" s="248"/>
      <c r="AC439" s="248"/>
      <c r="AD439" s="248"/>
      <c r="AE439" s="248"/>
      <c r="AF439" s="248"/>
      <c r="AG439" s="248"/>
      <c r="AH439" s="248"/>
      <c r="AI439" s="248"/>
      <c r="AJ439" s="248"/>
      <c r="AK439" s="248"/>
    </row>
    <row r="440" spans="1:65" ht="18" customHeight="1">
      <c r="A440" s="178"/>
      <c r="B440" s="247" t="s">
        <v>2718</v>
      </c>
      <c r="C440" s="247"/>
      <c r="D440" s="247"/>
      <c r="E440" s="247"/>
      <c r="F440" s="247"/>
      <c r="G440" s="247"/>
      <c r="H440" s="247"/>
      <c r="I440" s="247"/>
      <c r="J440" s="247"/>
      <c r="K440" s="247"/>
      <c r="L440" s="248"/>
      <c r="M440" s="1480"/>
      <c r="N440" s="1481"/>
      <c r="O440" s="1481"/>
      <c r="P440" s="1482"/>
      <c r="Q440" s="250" t="s">
        <v>92</v>
      </c>
      <c r="R440" s="253"/>
      <c r="S440" s="253"/>
      <c r="T440" s="254"/>
      <c r="U440" s="4"/>
      <c r="V440" s="249"/>
      <c r="W440" s="248"/>
      <c r="X440" s="248"/>
      <c r="Y440" s="248"/>
      <c r="Z440" s="248"/>
      <c r="AA440" s="248"/>
      <c r="AB440" s="248"/>
      <c r="AC440" s="248"/>
      <c r="AD440" s="248"/>
      <c r="AE440" s="248"/>
      <c r="AF440" s="248"/>
      <c r="AG440" s="248"/>
      <c r="AH440" s="248"/>
      <c r="AI440" s="248"/>
      <c r="AJ440" s="248"/>
      <c r="AK440" s="248"/>
    </row>
    <row r="441" spans="1:65" ht="18" customHeight="1">
      <c r="A441" s="178"/>
      <c r="B441" s="247" t="s">
        <v>2719</v>
      </c>
      <c r="C441" s="247"/>
      <c r="D441" s="247"/>
      <c r="E441" s="247"/>
      <c r="F441" s="247"/>
      <c r="G441" s="247"/>
      <c r="H441" s="247"/>
      <c r="I441" s="247"/>
      <c r="J441" s="247"/>
      <c r="K441" s="247"/>
      <c r="L441" s="248"/>
      <c r="M441" s="1480"/>
      <c r="N441" s="1481"/>
      <c r="O441" s="1481"/>
      <c r="P441" s="1482"/>
      <c r="Q441" s="250" t="s">
        <v>92</v>
      </c>
      <c r="R441" s="253"/>
      <c r="S441" s="253" t="s">
        <v>101</v>
      </c>
      <c r="T441" s="255"/>
      <c r="U441" s="4"/>
      <c r="V441" s="248"/>
      <c r="W441" s="248"/>
      <c r="X441" s="248"/>
      <c r="Y441" s="248"/>
      <c r="Z441" s="248"/>
      <c r="AA441" s="256"/>
      <c r="AB441" s="256"/>
      <c r="AC441" s="256"/>
      <c r="AD441" s="256"/>
      <c r="AE441" s="256"/>
      <c r="AF441" s="256"/>
      <c r="AG441" s="256"/>
    </row>
    <row r="442" spans="1:65" ht="18" customHeight="1">
      <c r="A442" s="178"/>
      <c r="B442" s="255" t="s">
        <v>2720</v>
      </c>
      <c r="C442" s="255"/>
      <c r="D442" s="255"/>
      <c r="E442" s="255"/>
      <c r="F442" s="255"/>
      <c r="G442" s="255"/>
      <c r="H442" s="255"/>
      <c r="I442" s="255"/>
      <c r="J442" s="255"/>
      <c r="K442" s="255"/>
      <c r="L442" s="248"/>
      <c r="M442" s="257"/>
      <c r="N442" s="257"/>
      <c r="O442" s="257"/>
      <c r="P442" s="257"/>
      <c r="Q442" s="250"/>
      <c r="R442" s="253"/>
      <c r="S442" s="253"/>
      <c r="T442" s="255"/>
      <c r="U442" s="4"/>
      <c r="V442" s="256"/>
      <c r="W442" s="258"/>
      <c r="X442" s="258" t="s">
        <v>84</v>
      </c>
      <c r="Y442" s="258"/>
      <c r="Z442" s="259"/>
      <c r="AA442" s="217" t="s">
        <v>83</v>
      </c>
      <c r="AB442" s="4"/>
      <c r="AD442" s="256"/>
      <c r="AE442" s="256"/>
      <c r="AF442" s="256"/>
      <c r="AG442" s="256"/>
      <c r="AH442" s="256"/>
      <c r="AI442" s="256"/>
      <c r="AJ442" s="256"/>
      <c r="AK442" s="256"/>
    </row>
    <row r="443" spans="1:65" ht="15" customHeight="1">
      <c r="A443" s="178"/>
      <c r="B443" s="247" t="s">
        <v>2721</v>
      </c>
      <c r="C443" s="247"/>
      <c r="D443" s="247"/>
      <c r="E443" s="247"/>
      <c r="F443" s="247"/>
      <c r="G443" s="247"/>
      <c r="H443" s="247"/>
      <c r="I443" s="247"/>
      <c r="J443" s="247"/>
      <c r="K443" s="247"/>
      <c r="L443" s="248"/>
      <c r="M443" s="248"/>
      <c r="N443" s="248"/>
      <c r="O443" s="248"/>
      <c r="P443" s="260"/>
      <c r="Q443" s="248"/>
      <c r="R443" s="248"/>
      <c r="S443" s="249"/>
      <c r="T443" s="249"/>
      <c r="U443" s="248"/>
      <c r="V443" s="260"/>
      <c r="W443" s="248"/>
      <c r="X443" s="248"/>
      <c r="Y443" s="260"/>
      <c r="Z443" s="248"/>
      <c r="AA443" s="248"/>
      <c r="AB443" s="248"/>
      <c r="AC443" s="260"/>
      <c r="AD443" s="248"/>
      <c r="AE443" s="248"/>
      <c r="AF443" s="248"/>
      <c r="AG443" s="248"/>
      <c r="AH443" s="260"/>
      <c r="AI443" s="248"/>
      <c r="AJ443" s="248"/>
      <c r="AK443" s="248"/>
      <c r="AL443" s="248"/>
      <c r="AM443" s="248"/>
    </row>
    <row r="444" spans="1:65" ht="15.75" customHeight="1">
      <c r="A444" s="178"/>
      <c r="B444" s="261"/>
      <c r="C444" s="261"/>
      <c r="D444" s="261"/>
      <c r="E444" s="261"/>
      <c r="F444" s="261"/>
      <c r="G444" s="261"/>
      <c r="H444" s="261"/>
      <c r="I444" s="261"/>
      <c r="J444" s="261"/>
      <c r="K444" s="261"/>
      <c r="L444" s="248"/>
      <c r="M444" s="262" t="s">
        <v>71</v>
      </c>
      <c r="N444" s="1486" t="s">
        <v>82</v>
      </c>
      <c r="O444" s="1486"/>
      <c r="P444" s="1486"/>
      <c r="Q444" s="1486"/>
      <c r="R444" s="1486"/>
      <c r="S444" s="218" t="s">
        <v>70</v>
      </c>
      <c r="T444" s="1486" t="s">
        <v>81</v>
      </c>
      <c r="U444" s="1486"/>
      <c r="V444" s="1486"/>
      <c r="W444" s="1486"/>
      <c r="X444" s="1486"/>
      <c r="Y444" s="1486"/>
      <c r="Z444" s="1486"/>
      <c r="AA444" s="1486"/>
      <c r="AB444" s="1486"/>
      <c r="AC444" s="1486"/>
      <c r="AD444" s="218" t="s">
        <v>70</v>
      </c>
      <c r="AE444" s="1486" t="s">
        <v>80</v>
      </c>
      <c r="AF444" s="1486"/>
      <c r="AG444" s="1486"/>
      <c r="AH444" s="1486"/>
      <c r="AI444" s="1450"/>
      <c r="AJ444" s="262" t="s">
        <v>94</v>
      </c>
      <c r="AK444" s="262"/>
      <c r="AL444" s="4"/>
      <c r="AM444" s="4"/>
    </row>
    <row r="445" spans="1:65" ht="18" customHeight="1">
      <c r="A445" s="178"/>
      <c r="C445" s="261"/>
      <c r="D445" s="261"/>
      <c r="E445" s="261"/>
      <c r="F445" s="261"/>
      <c r="G445" s="261"/>
      <c r="H445" s="261"/>
      <c r="I445" s="261"/>
      <c r="J445" s="261"/>
      <c r="K445" s="261"/>
      <c r="L445" s="261" t="s">
        <v>95</v>
      </c>
      <c r="M445" s="262" t="s">
        <v>71</v>
      </c>
      <c r="N445" s="1469"/>
      <c r="O445" s="1469"/>
      <c r="P445" s="1469"/>
      <c r="Q445" s="1469"/>
      <c r="R445" s="1469"/>
      <c r="S445" s="218" t="s">
        <v>70</v>
      </c>
      <c r="T445" s="1503" t="str">
        <f>IF(項目一覧②!$G$70=1,"",INDEX(主要用途!$D$2:$D$72,項目一覧②!$G$70))</f>
        <v/>
      </c>
      <c r="U445" s="1504"/>
      <c r="V445" s="1504"/>
      <c r="W445" s="1504"/>
      <c r="X445" s="1504"/>
      <c r="Y445" s="1504"/>
      <c r="Z445" s="1504"/>
      <c r="AA445" s="1504"/>
      <c r="AB445" s="1504"/>
      <c r="AC445" s="1505"/>
      <c r="AD445" s="218" t="s">
        <v>70</v>
      </c>
      <c r="AE445" s="1480"/>
      <c r="AF445" s="1481"/>
      <c r="AG445" s="1481"/>
      <c r="AH445" s="1482"/>
      <c r="AI445" s="260" t="s">
        <v>69</v>
      </c>
      <c r="AJ445" s="262" t="s">
        <v>94</v>
      </c>
      <c r="AK445" s="256"/>
      <c r="AL445" s="262"/>
      <c r="AM445" s="4"/>
      <c r="AO445" s="202" t="s">
        <v>100</v>
      </c>
      <c r="AP445" s="4"/>
    </row>
    <row r="446" spans="1:65" ht="18" customHeight="1">
      <c r="A446" s="178"/>
      <c r="C446" s="261"/>
      <c r="D446" s="261"/>
      <c r="E446" s="261"/>
      <c r="F446" s="261"/>
      <c r="G446" s="261"/>
      <c r="H446" s="261"/>
      <c r="I446" s="261"/>
      <c r="J446" s="261"/>
      <c r="K446" s="261"/>
      <c r="L446" s="261" t="s">
        <v>77</v>
      </c>
      <c r="M446" s="262" t="s">
        <v>71</v>
      </c>
      <c r="N446" s="1469"/>
      <c r="O446" s="1469"/>
      <c r="P446" s="1469"/>
      <c r="Q446" s="1469"/>
      <c r="R446" s="1469"/>
      <c r="S446" s="218" t="s">
        <v>70</v>
      </c>
      <c r="T446" s="1503" t="str">
        <f>IF(項目一覧②!$G$71=1,"",INDEX(主要用途!$D$2:$D$72,項目一覧②!$G$71))</f>
        <v/>
      </c>
      <c r="U446" s="1504"/>
      <c r="V446" s="1504"/>
      <c r="W446" s="1504"/>
      <c r="X446" s="1504"/>
      <c r="Y446" s="1504"/>
      <c r="Z446" s="1504"/>
      <c r="AA446" s="1504"/>
      <c r="AB446" s="1504"/>
      <c r="AC446" s="1505"/>
      <c r="AD446" s="218" t="s">
        <v>70</v>
      </c>
      <c r="AE446" s="1480"/>
      <c r="AF446" s="1481"/>
      <c r="AG446" s="1481"/>
      <c r="AH446" s="1482"/>
      <c r="AI446" s="260" t="s">
        <v>69</v>
      </c>
      <c r="AJ446" s="262" t="s">
        <v>94</v>
      </c>
      <c r="AK446" s="256"/>
      <c r="AL446" s="262"/>
      <c r="AM446" s="4"/>
      <c r="AP446" s="191" t="s">
        <v>99</v>
      </c>
      <c r="AQ446" s="191"/>
      <c r="AR446" s="191"/>
      <c r="AS446" s="191"/>
      <c r="AT446" s="236"/>
      <c r="AU446" s="1457"/>
      <c r="AV446" s="1458"/>
      <c r="AW446" s="1458"/>
      <c r="AX446" s="1458"/>
      <c r="AY446" s="1458"/>
      <c r="AZ446" s="1458"/>
      <c r="BA446" s="1458"/>
      <c r="BB446" s="1458"/>
      <c r="BC446" s="1458"/>
      <c r="BD446" s="1458"/>
      <c r="BE446" s="1458"/>
      <c r="BF446" s="1458"/>
      <c r="BG446" s="1458"/>
      <c r="BH446" s="1458"/>
      <c r="BI446" s="1458"/>
      <c r="BJ446" s="1458"/>
      <c r="BK446" s="1458"/>
      <c r="BL446" s="1458"/>
      <c r="BM446" s="1458"/>
    </row>
    <row r="447" spans="1:65" ht="18" customHeight="1">
      <c r="A447" s="178"/>
      <c r="C447" s="261"/>
      <c r="D447" s="261"/>
      <c r="E447" s="261"/>
      <c r="F447" s="261"/>
      <c r="G447" s="261"/>
      <c r="H447" s="261"/>
      <c r="I447" s="261"/>
      <c r="J447" s="261"/>
      <c r="K447" s="261"/>
      <c r="L447" s="261" t="s">
        <v>76</v>
      </c>
      <c r="M447" s="262" t="s">
        <v>71</v>
      </c>
      <c r="N447" s="1469"/>
      <c r="O447" s="1469"/>
      <c r="P447" s="1469"/>
      <c r="Q447" s="1469"/>
      <c r="R447" s="1469"/>
      <c r="S447" s="218" t="s">
        <v>70</v>
      </c>
      <c r="T447" s="1503" t="str">
        <f>IF(項目一覧②!$G$72=1,"",INDEX(主要用途!$D$2:$D$72,項目一覧②!$G$72))</f>
        <v/>
      </c>
      <c r="U447" s="1504"/>
      <c r="V447" s="1504"/>
      <c r="W447" s="1504"/>
      <c r="X447" s="1504"/>
      <c r="Y447" s="1504"/>
      <c r="Z447" s="1504"/>
      <c r="AA447" s="1504"/>
      <c r="AB447" s="1504"/>
      <c r="AC447" s="1505"/>
      <c r="AD447" s="218" t="s">
        <v>70</v>
      </c>
      <c r="AE447" s="1480"/>
      <c r="AF447" s="1481"/>
      <c r="AG447" s="1481"/>
      <c r="AH447" s="1482"/>
      <c r="AI447" s="260" t="s">
        <v>69</v>
      </c>
      <c r="AJ447" s="262" t="s">
        <v>94</v>
      </c>
      <c r="AK447" s="256"/>
      <c r="AL447" s="262"/>
      <c r="AM447" s="4"/>
      <c r="AP447" s="178" t="s">
        <v>98</v>
      </c>
      <c r="AQ447" s="4"/>
      <c r="AR447" s="4"/>
      <c r="AS447" s="4"/>
      <c r="AU447" s="1457"/>
      <c r="AV447" s="1458"/>
      <c r="AW447" s="1458"/>
      <c r="AX447" s="1458"/>
      <c r="AY447" s="1458"/>
      <c r="AZ447" s="1458"/>
      <c r="BA447" s="1458"/>
      <c r="BB447" s="1458"/>
      <c r="BC447" s="1458"/>
      <c r="BD447" s="1458"/>
      <c r="BE447" s="1458"/>
      <c r="BF447" s="1458"/>
      <c r="BG447" s="1458"/>
      <c r="BH447" s="1458"/>
      <c r="BI447" s="1458"/>
      <c r="BJ447" s="1458"/>
      <c r="BK447" s="1458"/>
      <c r="BL447" s="1458"/>
      <c r="BM447" s="1458"/>
    </row>
    <row r="448" spans="1:65" ht="18" customHeight="1">
      <c r="A448" s="178"/>
      <c r="C448" s="261"/>
      <c r="D448" s="261"/>
      <c r="E448" s="261"/>
      <c r="F448" s="261"/>
      <c r="G448" s="261"/>
      <c r="H448" s="261"/>
      <c r="I448" s="261"/>
      <c r="J448" s="261"/>
      <c r="K448" s="261"/>
      <c r="L448" s="261" t="s">
        <v>75</v>
      </c>
      <c r="M448" s="262" t="s">
        <v>71</v>
      </c>
      <c r="N448" s="1469"/>
      <c r="O448" s="1469"/>
      <c r="P448" s="1469"/>
      <c r="Q448" s="1469"/>
      <c r="R448" s="1469"/>
      <c r="S448" s="218" t="s">
        <v>70</v>
      </c>
      <c r="T448" s="1604" t="str">
        <f>IF(項目一覧②!$G$73=1,"",INDEX(主要用途!$D$2:$D$72,項目一覧②!$G$73))</f>
        <v/>
      </c>
      <c r="U448" s="1605"/>
      <c r="V448" s="1605"/>
      <c r="W448" s="1605"/>
      <c r="X448" s="1605"/>
      <c r="Y448" s="1605"/>
      <c r="Z448" s="1605"/>
      <c r="AA448" s="1605"/>
      <c r="AB448" s="1605"/>
      <c r="AC448" s="1606"/>
      <c r="AD448" s="218" t="s">
        <v>70</v>
      </c>
      <c r="AE448" s="1480"/>
      <c r="AF448" s="1481"/>
      <c r="AG448" s="1481"/>
      <c r="AH448" s="1482"/>
      <c r="AI448" s="260" t="s">
        <v>69</v>
      </c>
      <c r="AJ448" s="262" t="s">
        <v>94</v>
      </c>
      <c r="AK448" s="256"/>
      <c r="AL448" s="262"/>
      <c r="AM448" s="4"/>
      <c r="AP448" s="178" t="s">
        <v>97</v>
      </c>
      <c r="AQ448" s="4"/>
      <c r="AR448" s="4"/>
      <c r="AS448" s="4"/>
      <c r="AT448" s="4"/>
      <c r="AU448" s="1457"/>
      <c r="AV448" s="1457"/>
      <c r="AW448" s="1457"/>
      <c r="AX448" s="1457"/>
      <c r="AY448" s="1457"/>
      <c r="AZ448" s="1457"/>
      <c r="BA448" s="1457"/>
      <c r="BB448" s="1457"/>
    </row>
    <row r="449" spans="1:51" ht="18" customHeight="1">
      <c r="A449" s="178"/>
      <c r="C449" s="261"/>
      <c r="D449" s="261"/>
      <c r="E449" s="261"/>
      <c r="F449" s="261"/>
      <c r="G449" s="261"/>
      <c r="H449" s="261"/>
      <c r="I449" s="261"/>
      <c r="J449" s="261"/>
      <c r="K449" s="261"/>
      <c r="L449" s="261" t="s">
        <v>74</v>
      </c>
      <c r="M449" s="262" t="s">
        <v>71</v>
      </c>
      <c r="N449" s="1469"/>
      <c r="O449" s="1469"/>
      <c r="P449" s="1469"/>
      <c r="Q449" s="1469"/>
      <c r="R449" s="1469"/>
      <c r="S449" s="218" t="s">
        <v>70</v>
      </c>
      <c r="T449" s="1503" t="str">
        <f>IF(項目一覧②!$G$74=1,"",INDEX(主要用途!$D$2:$D$72,項目一覧②!$G$74))</f>
        <v/>
      </c>
      <c r="U449" s="1504"/>
      <c r="V449" s="1504"/>
      <c r="W449" s="1504"/>
      <c r="X449" s="1504"/>
      <c r="Y449" s="1504"/>
      <c r="Z449" s="1504"/>
      <c r="AA449" s="1504"/>
      <c r="AB449" s="1504"/>
      <c r="AC449" s="1505"/>
      <c r="AD449" s="218" t="s">
        <v>70</v>
      </c>
      <c r="AE449" s="1480"/>
      <c r="AF449" s="1481"/>
      <c r="AG449" s="1481"/>
      <c r="AH449" s="1482"/>
      <c r="AI449" s="260" t="s">
        <v>69</v>
      </c>
      <c r="AJ449" s="262" t="s">
        <v>94</v>
      </c>
      <c r="AK449" s="256"/>
      <c r="AL449" s="262"/>
      <c r="AM449" s="4"/>
    </row>
    <row r="450" spans="1:51" ht="18" customHeight="1">
      <c r="A450" s="178"/>
      <c r="C450" s="261"/>
      <c r="D450" s="261"/>
      <c r="E450" s="261"/>
      <c r="F450" s="261"/>
      <c r="G450" s="261"/>
      <c r="H450" s="261"/>
      <c r="I450" s="261"/>
      <c r="J450" s="261"/>
      <c r="K450" s="261"/>
      <c r="L450" s="261" t="s">
        <v>72</v>
      </c>
      <c r="M450" s="262" t="s">
        <v>71</v>
      </c>
      <c r="N450" s="1469"/>
      <c r="O450" s="1469"/>
      <c r="P450" s="1469"/>
      <c r="Q450" s="1469"/>
      <c r="R450" s="1469"/>
      <c r="S450" s="218" t="s">
        <v>70</v>
      </c>
      <c r="T450" s="1503" t="str">
        <f>IF(項目一覧②!$G$75=1,"",INDEX(主要用途!$D$2:$D$72,項目一覧②!$G$75))</f>
        <v/>
      </c>
      <c r="U450" s="1504"/>
      <c r="V450" s="1504"/>
      <c r="W450" s="1504"/>
      <c r="X450" s="1504"/>
      <c r="Y450" s="1504"/>
      <c r="Z450" s="1504"/>
      <c r="AA450" s="1504"/>
      <c r="AB450" s="1504"/>
      <c r="AC450" s="1505"/>
      <c r="AD450" s="218" t="s">
        <v>70</v>
      </c>
      <c r="AE450" s="1480"/>
      <c r="AF450" s="1481"/>
      <c r="AG450" s="1481"/>
      <c r="AH450" s="1482"/>
      <c r="AI450" s="260" t="s">
        <v>69</v>
      </c>
      <c r="AJ450" s="262" t="s">
        <v>94</v>
      </c>
      <c r="AK450" s="256"/>
      <c r="AL450" s="262"/>
      <c r="AM450" s="4"/>
    </row>
    <row r="451" spans="1:51" ht="15" customHeight="1">
      <c r="A451" s="178"/>
      <c r="B451" s="247" t="s">
        <v>2722</v>
      </c>
      <c r="C451" s="247"/>
      <c r="D451" s="247"/>
      <c r="E451" s="247"/>
      <c r="F451" s="247"/>
      <c r="G451" s="247"/>
      <c r="H451" s="247"/>
      <c r="I451" s="247"/>
      <c r="J451" s="247"/>
      <c r="K451" s="247"/>
      <c r="L451" s="248"/>
      <c r="M451" s="248"/>
      <c r="N451" s="248"/>
      <c r="O451" s="248"/>
      <c r="P451" s="248"/>
      <c r="Q451" s="248"/>
      <c r="R451" s="248"/>
      <c r="S451" s="218"/>
      <c r="T451" s="263"/>
      <c r="U451" s="263"/>
      <c r="V451" s="263"/>
      <c r="W451" s="263"/>
      <c r="X451" s="263"/>
      <c r="Y451" s="263"/>
      <c r="Z451" s="263"/>
      <c r="AA451" s="263"/>
      <c r="AB451" s="263"/>
      <c r="AC451" s="263"/>
      <c r="AD451" s="263"/>
      <c r="AE451" s="263"/>
      <c r="AF451" s="263"/>
      <c r="AG451" s="263"/>
      <c r="AH451" s="263"/>
      <c r="AI451" s="263"/>
      <c r="AJ451" s="263"/>
      <c r="AK451" s="263"/>
      <c r="AL451" s="263"/>
      <c r="AM451" s="256"/>
    </row>
    <row r="452" spans="1:51" ht="18" customHeight="1">
      <c r="A452" s="178"/>
      <c r="B452" s="247"/>
      <c r="C452" s="247"/>
      <c r="D452" s="247"/>
      <c r="E452" s="247"/>
      <c r="F452" s="247"/>
      <c r="G452" s="247"/>
      <c r="H452" s="247"/>
      <c r="I452" s="247"/>
      <c r="J452" s="247"/>
      <c r="K452" s="247"/>
      <c r="L452" s="248"/>
      <c r="M452" s="248"/>
      <c r="N452" s="1607"/>
      <c r="O452" s="1472"/>
      <c r="P452" s="1472"/>
      <c r="Q452" s="1472"/>
      <c r="R452" s="1472"/>
      <c r="S452" s="1472"/>
      <c r="T452" s="1472"/>
      <c r="U452" s="1472"/>
      <c r="V452" s="1472"/>
      <c r="W452" s="1472"/>
      <c r="X452" s="1472"/>
      <c r="Y452" s="1472"/>
      <c r="Z452" s="1472"/>
      <c r="AA452" s="1472"/>
      <c r="AB452" s="1472"/>
      <c r="AC452" s="1472"/>
      <c r="AD452" s="1472"/>
      <c r="AE452" s="1472"/>
      <c r="AF452" s="1472"/>
      <c r="AG452" s="1472"/>
      <c r="AH452" s="1472"/>
      <c r="AI452" s="1473"/>
      <c r="AJ452" s="263"/>
      <c r="AK452" s="263"/>
      <c r="AL452" s="263"/>
      <c r="AM452" s="256"/>
    </row>
    <row r="453" spans="1:51" ht="18" customHeight="1">
      <c r="A453" s="178"/>
      <c r="B453" s="247"/>
      <c r="C453" s="247"/>
      <c r="D453" s="247"/>
      <c r="E453" s="247"/>
      <c r="F453" s="247"/>
      <c r="G453" s="247"/>
      <c r="H453" s="247"/>
      <c r="I453" s="247"/>
      <c r="J453" s="247"/>
      <c r="K453" s="247"/>
      <c r="L453" s="248"/>
      <c r="M453" s="248"/>
      <c r="N453" s="1474"/>
      <c r="O453" s="1475"/>
      <c r="P453" s="1475"/>
      <c r="Q453" s="1475"/>
      <c r="R453" s="1475"/>
      <c r="S453" s="1475"/>
      <c r="T453" s="1475"/>
      <c r="U453" s="1475"/>
      <c r="V453" s="1475"/>
      <c r="W453" s="1475"/>
      <c r="X453" s="1475"/>
      <c r="Y453" s="1475"/>
      <c r="Z453" s="1475"/>
      <c r="AA453" s="1475"/>
      <c r="AB453" s="1475"/>
      <c r="AC453" s="1475"/>
      <c r="AD453" s="1475"/>
      <c r="AE453" s="1475"/>
      <c r="AF453" s="1475"/>
      <c r="AG453" s="1475"/>
      <c r="AH453" s="1475"/>
      <c r="AI453" s="1476"/>
      <c r="AJ453" s="263"/>
      <c r="AK453" s="263"/>
      <c r="AL453" s="263"/>
      <c r="AM453" s="256"/>
    </row>
    <row r="454" spans="1:51" ht="15" customHeight="1">
      <c r="A454" s="178"/>
      <c r="B454" s="247" t="s">
        <v>2723</v>
      </c>
      <c r="C454" s="247"/>
      <c r="D454" s="247"/>
      <c r="E454" s="247"/>
      <c r="F454" s="247"/>
      <c r="G454" s="247"/>
      <c r="H454" s="247"/>
      <c r="I454" s="247"/>
      <c r="J454" s="247"/>
      <c r="K454" s="247"/>
      <c r="L454" s="248"/>
      <c r="M454" s="248"/>
      <c r="N454" s="248"/>
      <c r="O454" s="248"/>
      <c r="P454" s="248"/>
      <c r="Q454" s="248"/>
      <c r="R454" s="248"/>
      <c r="S454" s="263" t="s">
        <v>96</v>
      </c>
      <c r="T454" s="263"/>
      <c r="U454" s="263"/>
      <c r="V454" s="263"/>
      <c r="W454" s="263"/>
      <c r="X454" s="263"/>
      <c r="Y454" s="263"/>
      <c r="Z454" s="263"/>
      <c r="AA454" s="263"/>
      <c r="AB454" s="263"/>
      <c r="AC454" s="263"/>
      <c r="AD454" s="263"/>
      <c r="AE454" s="263"/>
      <c r="AF454" s="263"/>
      <c r="AG454" s="263"/>
      <c r="AH454" s="263"/>
      <c r="AI454" s="263"/>
      <c r="AJ454" s="263"/>
      <c r="AK454" s="263"/>
      <c r="AL454" s="263"/>
      <c r="AM454" s="256"/>
    </row>
    <row r="455" spans="1:51" ht="18" customHeight="1">
      <c r="A455" s="178"/>
      <c r="B455" s="247"/>
      <c r="C455" s="247"/>
      <c r="D455" s="247"/>
      <c r="E455" s="247"/>
      <c r="F455" s="247"/>
      <c r="G455" s="247"/>
      <c r="H455" s="247"/>
      <c r="I455" s="247"/>
      <c r="J455" s="247"/>
      <c r="K455" s="247"/>
      <c r="L455" s="248"/>
      <c r="M455" s="248"/>
      <c r="N455" s="1607"/>
      <c r="O455" s="1472"/>
      <c r="P455" s="1472"/>
      <c r="Q455" s="1472"/>
      <c r="R455" s="1472"/>
      <c r="S455" s="1472"/>
      <c r="T455" s="1472"/>
      <c r="U455" s="1472"/>
      <c r="V455" s="1472"/>
      <c r="W455" s="1472"/>
      <c r="X455" s="1472"/>
      <c r="Y455" s="1472"/>
      <c r="Z455" s="1472"/>
      <c r="AA455" s="1472"/>
      <c r="AB455" s="1472"/>
      <c r="AC455" s="1472"/>
      <c r="AD455" s="1472"/>
      <c r="AE455" s="1472"/>
      <c r="AF455" s="1472"/>
      <c r="AG455" s="1472"/>
      <c r="AH455" s="1472"/>
      <c r="AI455" s="1473"/>
      <c r="AJ455" s="263"/>
      <c r="AK455" s="263"/>
      <c r="AL455" s="263"/>
      <c r="AM455" s="256"/>
    </row>
    <row r="456" spans="1:51" ht="18" customHeight="1">
      <c r="A456" s="178"/>
      <c r="B456" s="247"/>
      <c r="C456" s="247"/>
      <c r="D456" s="247"/>
      <c r="E456" s="247"/>
      <c r="F456" s="247"/>
      <c r="G456" s="247"/>
      <c r="H456" s="247"/>
      <c r="I456" s="247"/>
      <c r="J456" s="247"/>
      <c r="K456" s="247"/>
      <c r="L456" s="248"/>
      <c r="M456" s="248"/>
      <c r="N456" s="1474"/>
      <c r="O456" s="1475"/>
      <c r="P456" s="1475"/>
      <c r="Q456" s="1475"/>
      <c r="R456" s="1475"/>
      <c r="S456" s="1475"/>
      <c r="T456" s="1475"/>
      <c r="U456" s="1475"/>
      <c r="V456" s="1475"/>
      <c r="W456" s="1475"/>
      <c r="X456" s="1475"/>
      <c r="Y456" s="1475"/>
      <c r="Z456" s="1475"/>
      <c r="AA456" s="1475"/>
      <c r="AB456" s="1475"/>
      <c r="AC456" s="1475"/>
      <c r="AD456" s="1475"/>
      <c r="AE456" s="1475"/>
      <c r="AF456" s="1475"/>
      <c r="AG456" s="1475"/>
      <c r="AH456" s="1475"/>
      <c r="AI456" s="1476"/>
      <c r="AJ456" s="248"/>
      <c r="AK456" s="248"/>
      <c r="AL456" s="248"/>
      <c r="AM456" s="248"/>
    </row>
    <row r="457" spans="1:51" ht="11.25" customHeight="1">
      <c r="A457" s="178"/>
      <c r="B457" s="178"/>
      <c r="C457" s="178"/>
      <c r="D457" s="178"/>
      <c r="E457" s="178"/>
      <c r="F457" s="178"/>
      <c r="G457" s="178"/>
      <c r="H457" s="178"/>
      <c r="I457" s="178"/>
      <c r="J457" s="178"/>
      <c r="K457" s="178"/>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S457" s="183"/>
      <c r="AT457" s="183"/>
      <c r="AU457" s="183"/>
      <c r="AV457" s="183"/>
      <c r="AW457" s="183"/>
      <c r="AX457" s="183"/>
      <c r="AY457" s="183"/>
    </row>
    <row r="458" spans="1:51" ht="17.25" customHeight="1">
      <c r="A458" s="243" t="s">
        <v>93</v>
      </c>
      <c r="B458" s="185"/>
      <c r="C458" s="185"/>
      <c r="D458" s="185"/>
      <c r="E458" s="185"/>
      <c r="F458" s="185"/>
      <c r="G458" s="185"/>
      <c r="H458" s="185"/>
      <c r="I458" s="185"/>
      <c r="J458" s="185"/>
      <c r="K458" s="185"/>
      <c r="L458" s="200"/>
      <c r="M458" s="244"/>
      <c r="N458" s="245"/>
      <c r="O458" s="245"/>
      <c r="P458" s="245"/>
      <c r="Q458" s="245"/>
      <c r="R458" s="246"/>
      <c r="S458" s="246"/>
      <c r="T458" s="246"/>
      <c r="U458" s="246"/>
      <c r="V458" s="246"/>
      <c r="W458" s="246"/>
      <c r="X458" s="246"/>
      <c r="Y458" s="246"/>
      <c r="Z458" s="246"/>
      <c r="AA458" s="246"/>
      <c r="AB458" s="246"/>
      <c r="AC458" s="246"/>
      <c r="AD458" s="246"/>
      <c r="AE458" s="246"/>
      <c r="AF458" s="246"/>
      <c r="AG458" s="246"/>
      <c r="AH458" s="246"/>
      <c r="AI458" s="246"/>
      <c r="AJ458" s="246"/>
      <c r="AK458" s="246"/>
      <c r="AL458" s="246"/>
      <c r="AM458" s="244"/>
      <c r="AN458" s="186"/>
      <c r="AO458" s="186"/>
      <c r="AP458" s="186"/>
      <c r="AQ458" s="186"/>
      <c r="AR458" s="186"/>
    </row>
    <row r="459" spans="1:51" ht="18" customHeight="1">
      <c r="A459" s="178"/>
      <c r="B459" s="247" t="s">
        <v>2714</v>
      </c>
      <c r="C459" s="247"/>
      <c r="D459" s="247"/>
      <c r="E459" s="247"/>
      <c r="F459" s="247"/>
      <c r="G459" s="247"/>
      <c r="H459" s="247"/>
      <c r="I459" s="247"/>
      <c r="J459" s="247"/>
      <c r="K459" s="247"/>
      <c r="L459" s="248"/>
      <c r="M459" s="248"/>
      <c r="N459" s="1483">
        <f>$M$343</f>
        <v>1</v>
      </c>
      <c r="O459" s="1484"/>
      <c r="P459" s="1484"/>
      <c r="Q459" s="1485"/>
      <c r="R459" s="248"/>
      <c r="S459" s="249"/>
      <c r="T459" s="249"/>
      <c r="U459" s="210"/>
      <c r="V459" s="249"/>
      <c r="W459" s="248"/>
      <c r="X459" s="248"/>
      <c r="Y459" s="248"/>
      <c r="Z459" s="248"/>
      <c r="AA459" s="248"/>
      <c r="AB459" s="248"/>
      <c r="AC459" s="248"/>
      <c r="AD459" s="248"/>
      <c r="AE459" s="248"/>
      <c r="AF459" s="248"/>
      <c r="AG459" s="248"/>
      <c r="AH459" s="248"/>
      <c r="AI459" s="248"/>
      <c r="AJ459" s="248"/>
      <c r="AK459" s="248"/>
      <c r="AL459" s="248"/>
    </row>
    <row r="460" spans="1:51" ht="18" customHeight="1">
      <c r="A460" s="178"/>
      <c r="B460" s="247" t="s">
        <v>2715</v>
      </c>
      <c r="C460" s="247"/>
      <c r="D460" s="247"/>
      <c r="E460" s="247"/>
      <c r="F460" s="247"/>
      <c r="G460" s="247"/>
      <c r="H460" s="247"/>
      <c r="I460" s="247"/>
      <c r="J460" s="247"/>
      <c r="K460" s="247"/>
      <c r="L460" s="248"/>
      <c r="M460" s="248"/>
      <c r="N460" s="1480"/>
      <c r="O460" s="1481"/>
      <c r="P460" s="1481"/>
      <c r="Q460" s="1482"/>
      <c r="R460" s="250" t="s">
        <v>87</v>
      </c>
      <c r="S460" s="251"/>
      <c r="T460" s="251"/>
      <c r="U460" s="252"/>
      <c r="V460" s="4"/>
      <c r="W460" s="248"/>
      <c r="X460" s="248"/>
      <c r="Y460" s="248"/>
      <c r="Z460" s="248"/>
      <c r="AA460" s="248"/>
      <c r="AB460" s="248"/>
      <c r="AC460" s="248"/>
      <c r="AD460" s="248"/>
      <c r="AE460" s="248"/>
      <c r="AF460" s="248"/>
      <c r="AG460" s="248"/>
      <c r="AH460" s="248"/>
      <c r="AI460" s="248"/>
      <c r="AJ460" s="248"/>
      <c r="AK460" s="248"/>
      <c r="AL460" s="248"/>
    </row>
    <row r="461" spans="1:51" ht="18" customHeight="1">
      <c r="A461" s="178"/>
      <c r="B461" s="247" t="s">
        <v>2716</v>
      </c>
      <c r="C461" s="247"/>
      <c r="D461" s="247"/>
      <c r="E461" s="247"/>
      <c r="F461" s="247"/>
      <c r="G461" s="247"/>
      <c r="H461" s="247"/>
      <c r="I461" s="247"/>
      <c r="J461" s="247"/>
      <c r="K461" s="247"/>
      <c r="L461" s="248"/>
      <c r="M461" s="248"/>
      <c r="N461" s="1480"/>
      <c r="O461" s="1481"/>
      <c r="P461" s="1481"/>
      <c r="Q461" s="1482"/>
      <c r="R461" s="250" t="s">
        <v>92</v>
      </c>
      <c r="S461" s="253"/>
      <c r="T461" s="253"/>
      <c r="U461" s="254"/>
      <c r="V461" s="4"/>
      <c r="W461" s="248"/>
      <c r="X461" s="248"/>
      <c r="Y461" s="248"/>
      <c r="Z461" s="248"/>
      <c r="AA461" s="248"/>
      <c r="AB461" s="248"/>
      <c r="AC461" s="248"/>
      <c r="AD461" s="248"/>
      <c r="AE461" s="248"/>
      <c r="AF461" s="248"/>
      <c r="AG461" s="248"/>
      <c r="AH461" s="248"/>
      <c r="AI461" s="248"/>
      <c r="AJ461" s="248"/>
      <c r="AK461" s="248"/>
      <c r="AL461" s="248"/>
    </row>
    <row r="462" spans="1:51" ht="18" customHeight="1">
      <c r="A462" s="178"/>
      <c r="B462" s="247" t="s">
        <v>2717</v>
      </c>
      <c r="C462" s="247"/>
      <c r="D462" s="247"/>
      <c r="E462" s="247"/>
      <c r="F462" s="247"/>
      <c r="G462" s="247"/>
      <c r="H462" s="247"/>
      <c r="I462" s="247"/>
      <c r="J462" s="247"/>
      <c r="K462" s="247"/>
      <c r="L462" s="248"/>
      <c r="M462" s="248"/>
      <c r="N462" s="1480"/>
      <c r="O462" s="1481"/>
      <c r="P462" s="1481"/>
      <c r="Q462" s="1482"/>
      <c r="R462" s="250" t="s">
        <v>92</v>
      </c>
      <c r="S462" s="253"/>
      <c r="T462" s="253"/>
      <c r="U462" s="254"/>
      <c r="V462" s="4"/>
      <c r="W462" s="249"/>
      <c r="X462" s="248"/>
      <c r="Y462" s="248"/>
      <c r="Z462" s="248"/>
      <c r="AA462" s="248"/>
      <c r="AB462" s="248"/>
      <c r="AC462" s="248"/>
      <c r="AD462" s="248"/>
      <c r="AE462" s="248"/>
      <c r="AF462" s="248"/>
      <c r="AG462" s="248"/>
      <c r="AH462" s="248"/>
      <c r="AI462" s="248"/>
      <c r="AJ462" s="248"/>
      <c r="AK462" s="248"/>
      <c r="AL462" s="248"/>
    </row>
    <row r="463" spans="1:51" ht="18" customHeight="1">
      <c r="A463" s="178"/>
      <c r="B463" s="247" t="s">
        <v>2718</v>
      </c>
      <c r="C463" s="247"/>
      <c r="D463" s="247"/>
      <c r="E463" s="247"/>
      <c r="F463" s="247"/>
      <c r="G463" s="247"/>
      <c r="H463" s="247"/>
      <c r="I463" s="247"/>
      <c r="J463" s="247"/>
      <c r="K463" s="247"/>
      <c r="L463" s="248"/>
      <c r="M463" s="248"/>
      <c r="N463" s="1480"/>
      <c r="O463" s="1481"/>
      <c r="P463" s="1481"/>
      <c r="Q463" s="1482"/>
      <c r="R463" s="250" t="s">
        <v>92</v>
      </c>
      <c r="S463" s="253"/>
      <c r="T463" s="253"/>
      <c r="U463" s="254"/>
      <c r="V463" s="4"/>
      <c r="W463" s="249"/>
      <c r="X463" s="248"/>
      <c r="Y463" s="248"/>
      <c r="Z463" s="248"/>
      <c r="AA463" s="248"/>
      <c r="AB463" s="248"/>
      <c r="AC463" s="248"/>
      <c r="AD463" s="248"/>
      <c r="AE463" s="248"/>
      <c r="AF463" s="248"/>
      <c r="AG463" s="248"/>
      <c r="AH463" s="248"/>
      <c r="AI463" s="248"/>
      <c r="AJ463" s="248"/>
      <c r="AK463" s="248"/>
      <c r="AL463" s="248"/>
    </row>
    <row r="464" spans="1:51" ht="18" customHeight="1">
      <c r="A464" s="178"/>
      <c r="B464" s="247" t="s">
        <v>2719</v>
      </c>
      <c r="C464" s="247"/>
      <c r="D464" s="247"/>
      <c r="E464" s="247"/>
      <c r="F464" s="247"/>
      <c r="G464" s="247"/>
      <c r="H464" s="247"/>
      <c r="I464" s="247"/>
      <c r="J464" s="247"/>
      <c r="K464" s="247"/>
      <c r="L464" s="248"/>
      <c r="M464" s="248"/>
      <c r="N464" s="1480"/>
      <c r="O464" s="1481"/>
      <c r="P464" s="1481"/>
      <c r="Q464" s="1482"/>
      <c r="R464" s="250" t="s">
        <v>92</v>
      </c>
      <c r="S464" s="253"/>
      <c r="T464" s="253"/>
      <c r="U464" s="254"/>
      <c r="V464" s="4"/>
      <c r="W464" s="248"/>
      <c r="X464" s="248"/>
      <c r="Y464" s="248"/>
      <c r="Z464" s="248"/>
      <c r="AA464" s="248"/>
      <c r="AB464" s="256"/>
      <c r="AC464" s="256"/>
      <c r="AD464" s="256"/>
      <c r="AE464" s="256"/>
      <c r="AF464" s="256"/>
      <c r="AG464" s="256"/>
      <c r="AH464" s="256"/>
      <c r="AI464" s="256"/>
      <c r="AJ464" s="256"/>
      <c r="AK464" s="256"/>
      <c r="AL464" s="256"/>
    </row>
    <row r="465" spans="1:51" ht="18" customHeight="1">
      <c r="A465" s="178"/>
      <c r="B465" s="255" t="s">
        <v>2720</v>
      </c>
      <c r="C465" s="255"/>
      <c r="D465" s="255"/>
      <c r="E465" s="255"/>
      <c r="F465" s="255"/>
      <c r="G465" s="255"/>
      <c r="H465" s="255"/>
      <c r="I465" s="255"/>
      <c r="J465" s="255"/>
      <c r="K465" s="255"/>
      <c r="L465" s="248"/>
      <c r="M465" s="257"/>
      <c r="N465" s="257"/>
      <c r="O465" s="257"/>
      <c r="P465" s="257"/>
      <c r="Q465" s="250"/>
      <c r="R465" s="253"/>
      <c r="S465" s="253"/>
      <c r="T465" s="255"/>
      <c r="U465" s="4"/>
      <c r="V465" s="256"/>
      <c r="W465" s="258"/>
      <c r="X465" s="258" t="s">
        <v>84</v>
      </c>
      <c r="Y465" s="258"/>
      <c r="Z465" s="259"/>
      <c r="AA465" s="217" t="s">
        <v>83</v>
      </c>
      <c r="AD465" s="256"/>
      <c r="AE465" s="256"/>
      <c r="AF465" s="256"/>
      <c r="AG465" s="256"/>
      <c r="AH465" s="256"/>
      <c r="AI465" s="256"/>
      <c r="AJ465" s="256"/>
      <c r="AK465" s="256"/>
    </row>
    <row r="466" spans="1:51" ht="15" customHeight="1">
      <c r="A466" s="178"/>
      <c r="B466" s="247" t="s">
        <v>2721</v>
      </c>
      <c r="C466" s="247"/>
      <c r="D466" s="247"/>
      <c r="E466" s="247"/>
      <c r="F466" s="247"/>
      <c r="G466" s="247"/>
      <c r="H466" s="247"/>
      <c r="I466" s="247"/>
      <c r="J466" s="247"/>
      <c r="K466" s="247"/>
      <c r="L466" s="248"/>
      <c r="M466" s="248"/>
      <c r="N466" s="248"/>
      <c r="O466" s="248"/>
      <c r="P466" s="260"/>
      <c r="Q466" s="248"/>
      <c r="R466" s="248"/>
      <c r="S466" s="249"/>
      <c r="T466" s="249"/>
      <c r="U466" s="248"/>
      <c r="V466" s="260"/>
      <c r="W466" s="248"/>
      <c r="X466" s="248"/>
      <c r="Y466" s="260"/>
      <c r="Z466" s="248"/>
      <c r="AA466" s="248"/>
      <c r="AB466" s="248"/>
      <c r="AC466" s="260"/>
      <c r="AD466" s="248"/>
      <c r="AE466" s="248"/>
      <c r="AF466" s="248"/>
      <c r="AG466" s="248"/>
      <c r="AH466" s="260"/>
      <c r="AI466" s="248"/>
      <c r="AJ466" s="248"/>
      <c r="AK466" s="248"/>
      <c r="AL466" s="248"/>
      <c r="AM466" s="248"/>
    </row>
    <row r="467" spans="1:51" ht="18" customHeight="1">
      <c r="A467" s="178"/>
      <c r="B467" s="261"/>
      <c r="C467" s="261"/>
      <c r="D467" s="261"/>
      <c r="E467" s="261"/>
      <c r="F467" s="261"/>
      <c r="G467" s="261"/>
      <c r="H467" s="261"/>
      <c r="I467" s="261"/>
      <c r="J467" s="261"/>
      <c r="K467" s="261"/>
      <c r="L467" s="248"/>
      <c r="M467" s="262" t="s">
        <v>71</v>
      </c>
      <c r="N467" s="1486" t="s">
        <v>82</v>
      </c>
      <c r="O467" s="1486"/>
      <c r="P467" s="1486"/>
      <c r="Q467" s="1486"/>
      <c r="R467" s="1486"/>
      <c r="S467" s="218" t="s">
        <v>70</v>
      </c>
      <c r="T467" s="1486" t="s">
        <v>81</v>
      </c>
      <c r="U467" s="1486"/>
      <c r="V467" s="1486"/>
      <c r="W467" s="1486"/>
      <c r="X467" s="1486"/>
      <c r="Y467" s="1486"/>
      <c r="Z467" s="1486"/>
      <c r="AA467" s="1486"/>
      <c r="AB467" s="1486"/>
      <c r="AC467" s="1486"/>
      <c r="AD467" s="218" t="s">
        <v>70</v>
      </c>
      <c r="AE467" s="1486" t="s">
        <v>80</v>
      </c>
      <c r="AF467" s="1486"/>
      <c r="AG467" s="1486"/>
      <c r="AH467" s="1486"/>
      <c r="AI467" s="1450"/>
      <c r="AJ467" s="262" t="s">
        <v>94</v>
      </c>
      <c r="AK467" s="262"/>
      <c r="AL467" s="4"/>
      <c r="AM467" s="4"/>
    </row>
    <row r="468" spans="1:51" ht="18" customHeight="1">
      <c r="A468" s="178"/>
      <c r="C468" s="261"/>
      <c r="D468" s="261"/>
      <c r="E468" s="261"/>
      <c r="F468" s="261"/>
      <c r="G468" s="261"/>
      <c r="H468" s="261"/>
      <c r="I468" s="261"/>
      <c r="J468" s="261"/>
      <c r="K468" s="261"/>
      <c r="L468" s="261" t="s">
        <v>95</v>
      </c>
      <c r="M468" s="262" t="s">
        <v>71</v>
      </c>
      <c r="N468" s="1469"/>
      <c r="O468" s="1469"/>
      <c r="P468" s="1469"/>
      <c r="Q468" s="1469"/>
      <c r="R468" s="1469"/>
      <c r="S468" s="218" t="s">
        <v>70</v>
      </c>
      <c r="T468" s="1477" t="str">
        <f>IF(項目一覧②!$G$97=1,"",INDEX(主要用途!$D$2:$D$72,項目一覧②!$G$97))</f>
        <v/>
      </c>
      <c r="U468" s="1478"/>
      <c r="V468" s="1478"/>
      <c r="W468" s="1478"/>
      <c r="X468" s="1478"/>
      <c r="Y468" s="1478"/>
      <c r="Z468" s="1478"/>
      <c r="AA468" s="1478"/>
      <c r="AB468" s="1478"/>
      <c r="AC468" s="1479"/>
      <c r="AD468" s="218" t="s">
        <v>70</v>
      </c>
      <c r="AE468" s="1480"/>
      <c r="AF468" s="1481"/>
      <c r="AG468" s="1481"/>
      <c r="AH468" s="1482"/>
      <c r="AI468" s="260" t="s">
        <v>69</v>
      </c>
      <c r="AJ468" s="262" t="s">
        <v>94</v>
      </c>
      <c r="AK468" s="256"/>
      <c r="AL468" s="262"/>
      <c r="AM468" s="4"/>
    </row>
    <row r="469" spans="1:51" ht="18" customHeight="1">
      <c r="A469" s="178"/>
      <c r="C469" s="261"/>
      <c r="D469" s="261"/>
      <c r="E469" s="261"/>
      <c r="F469" s="261"/>
      <c r="G469" s="261"/>
      <c r="H469" s="261"/>
      <c r="I469" s="261"/>
      <c r="J469" s="261"/>
      <c r="K469" s="261"/>
      <c r="L469" s="261" t="s">
        <v>77</v>
      </c>
      <c r="M469" s="262" t="s">
        <v>71</v>
      </c>
      <c r="N469" s="1469"/>
      <c r="O469" s="1469"/>
      <c r="P469" s="1469"/>
      <c r="Q469" s="1469"/>
      <c r="R469" s="1469"/>
      <c r="S469" s="218" t="s">
        <v>70</v>
      </c>
      <c r="T469" s="1477" t="str">
        <f>IF(項目一覧②!$G$124=1,"",INDEX(主要用途!$D$2:$D$72,項目一覧②!$G$124))</f>
        <v/>
      </c>
      <c r="U469" s="1478"/>
      <c r="V469" s="1478"/>
      <c r="W469" s="1478"/>
      <c r="X469" s="1478"/>
      <c r="Y469" s="1478"/>
      <c r="Z469" s="1478"/>
      <c r="AA469" s="1478"/>
      <c r="AB469" s="1478"/>
      <c r="AC469" s="1479"/>
      <c r="AD469" s="218" t="s">
        <v>70</v>
      </c>
      <c r="AE469" s="1480"/>
      <c r="AF469" s="1481"/>
      <c r="AG469" s="1481"/>
      <c r="AH469" s="1482"/>
      <c r="AI469" s="260" t="s">
        <v>69</v>
      </c>
      <c r="AJ469" s="262" t="s">
        <v>94</v>
      </c>
      <c r="AK469" s="256"/>
      <c r="AL469" s="262"/>
      <c r="AM469" s="4"/>
    </row>
    <row r="470" spans="1:51" ht="18" customHeight="1">
      <c r="A470" s="178"/>
      <c r="C470" s="261"/>
      <c r="D470" s="261"/>
      <c r="E470" s="261"/>
      <c r="F470" s="261"/>
      <c r="G470" s="261"/>
      <c r="H470" s="261"/>
      <c r="I470" s="261"/>
      <c r="J470" s="261"/>
      <c r="K470" s="261"/>
      <c r="L470" s="261" t="s">
        <v>76</v>
      </c>
      <c r="M470" s="262" t="s">
        <v>71</v>
      </c>
      <c r="N470" s="1469"/>
      <c r="O470" s="1469"/>
      <c r="P470" s="1469"/>
      <c r="Q470" s="1469"/>
      <c r="R470" s="1469"/>
      <c r="S470" s="218" t="s">
        <v>70</v>
      </c>
      <c r="T470" s="1493" t="str">
        <f>IF(項目一覧②!$G$99=1,"",INDEX(主要用途!$D$2:$D$72,項目一覧②!$G$99))</f>
        <v/>
      </c>
      <c r="U470" s="1494"/>
      <c r="V470" s="1494"/>
      <c r="W470" s="1494"/>
      <c r="X470" s="1494"/>
      <c r="Y470" s="1494"/>
      <c r="Z470" s="1494"/>
      <c r="AA470" s="1494"/>
      <c r="AB470" s="1494"/>
      <c r="AC470" s="1495"/>
      <c r="AD470" s="218" t="s">
        <v>70</v>
      </c>
      <c r="AE470" s="1480"/>
      <c r="AF470" s="1481"/>
      <c r="AG470" s="1481"/>
      <c r="AH470" s="1482"/>
      <c r="AI470" s="260" t="s">
        <v>69</v>
      </c>
      <c r="AJ470" s="262" t="s">
        <v>94</v>
      </c>
      <c r="AK470" s="256"/>
      <c r="AL470" s="262"/>
      <c r="AM470" s="4"/>
    </row>
    <row r="471" spans="1:51" ht="18" customHeight="1">
      <c r="A471" s="178"/>
      <c r="C471" s="261"/>
      <c r="D471" s="261"/>
      <c r="E471" s="261"/>
      <c r="F471" s="261"/>
      <c r="G471" s="261"/>
      <c r="H471" s="261"/>
      <c r="I471" s="261"/>
      <c r="J471" s="261"/>
      <c r="K471" s="261"/>
      <c r="L471" s="261" t="s">
        <v>75</v>
      </c>
      <c r="M471" s="262" t="s">
        <v>71</v>
      </c>
      <c r="N471" s="1469"/>
      <c r="O471" s="1469"/>
      <c r="P471" s="1469"/>
      <c r="Q471" s="1469"/>
      <c r="R471" s="1469"/>
      <c r="S471" s="218" t="s">
        <v>70</v>
      </c>
      <c r="T471" s="1493" t="str">
        <f>IF(項目一覧②!$G$100=1,"",INDEX(主要用途!$D$2:$D$72,項目一覧②!$G$100))</f>
        <v/>
      </c>
      <c r="U471" s="1494"/>
      <c r="V471" s="1494"/>
      <c r="W471" s="1494"/>
      <c r="X471" s="1494"/>
      <c r="Y471" s="1494"/>
      <c r="Z471" s="1494"/>
      <c r="AA471" s="1494"/>
      <c r="AB471" s="1494"/>
      <c r="AC471" s="1495"/>
      <c r="AD471" s="218" t="s">
        <v>70</v>
      </c>
      <c r="AE471" s="1480"/>
      <c r="AF471" s="1481"/>
      <c r="AG471" s="1481"/>
      <c r="AH471" s="1482"/>
      <c r="AI471" s="260" t="s">
        <v>69</v>
      </c>
      <c r="AJ471" s="262" t="s">
        <v>94</v>
      </c>
      <c r="AK471" s="256"/>
      <c r="AL471" s="262"/>
      <c r="AM471" s="4"/>
    </row>
    <row r="472" spans="1:51" ht="18" customHeight="1">
      <c r="A472" s="178"/>
      <c r="C472" s="261"/>
      <c r="D472" s="261"/>
      <c r="E472" s="261"/>
      <c r="F472" s="261"/>
      <c r="G472" s="261"/>
      <c r="H472" s="261"/>
      <c r="I472" s="261"/>
      <c r="J472" s="261"/>
      <c r="K472" s="261"/>
      <c r="L472" s="261" t="s">
        <v>74</v>
      </c>
      <c r="M472" s="262" t="s">
        <v>71</v>
      </c>
      <c r="N472" s="1469"/>
      <c r="O472" s="1469"/>
      <c r="P472" s="1469"/>
      <c r="Q472" s="1469"/>
      <c r="R472" s="1469"/>
      <c r="S472" s="218" t="s">
        <v>70</v>
      </c>
      <c r="T472" s="1493" t="str">
        <f>IF(項目一覧②!$G$101=1,"",INDEX(主要用途!$D$2:$D$72,項目一覧②!$G$101))</f>
        <v/>
      </c>
      <c r="U472" s="1494"/>
      <c r="V472" s="1494"/>
      <c r="W472" s="1494"/>
      <c r="X472" s="1494"/>
      <c r="Y472" s="1494"/>
      <c r="Z472" s="1494"/>
      <c r="AA472" s="1494"/>
      <c r="AB472" s="1494"/>
      <c r="AC472" s="1495"/>
      <c r="AD472" s="218" t="s">
        <v>70</v>
      </c>
      <c r="AE472" s="1480"/>
      <c r="AF472" s="1481"/>
      <c r="AG472" s="1481"/>
      <c r="AH472" s="1482"/>
      <c r="AI472" s="260" t="s">
        <v>69</v>
      </c>
      <c r="AJ472" s="262" t="s">
        <v>94</v>
      </c>
      <c r="AK472" s="256"/>
      <c r="AL472" s="262"/>
      <c r="AM472" s="4"/>
    </row>
    <row r="473" spans="1:51" ht="18" customHeight="1">
      <c r="A473" s="178"/>
      <c r="C473" s="261"/>
      <c r="D473" s="261"/>
      <c r="E473" s="261"/>
      <c r="F473" s="261"/>
      <c r="G473" s="261"/>
      <c r="H473" s="261"/>
      <c r="I473" s="261"/>
      <c r="J473" s="261"/>
      <c r="K473" s="261"/>
      <c r="L473" s="261" t="s">
        <v>72</v>
      </c>
      <c r="M473" s="262" t="s">
        <v>71</v>
      </c>
      <c r="N473" s="1469"/>
      <c r="O473" s="1469"/>
      <c r="P473" s="1469"/>
      <c r="Q473" s="1469"/>
      <c r="R473" s="1469"/>
      <c r="S473" s="218" t="s">
        <v>70</v>
      </c>
      <c r="T473" s="1493" t="str">
        <f>IF(項目一覧②!$G$102=1,"",INDEX(主要用途!$D$2:$D$72,項目一覧②!$G$102))</f>
        <v/>
      </c>
      <c r="U473" s="1494"/>
      <c r="V473" s="1494"/>
      <c r="W473" s="1494"/>
      <c r="X473" s="1494"/>
      <c r="Y473" s="1494"/>
      <c r="Z473" s="1494"/>
      <c r="AA473" s="1494"/>
      <c r="AB473" s="1494"/>
      <c r="AC473" s="1495"/>
      <c r="AD473" s="218" t="s">
        <v>70</v>
      </c>
      <c r="AE473" s="1480"/>
      <c r="AF473" s="1481"/>
      <c r="AG473" s="1481"/>
      <c r="AH473" s="1482"/>
      <c r="AI473" s="260" t="s">
        <v>69</v>
      </c>
      <c r="AJ473" s="262" t="s">
        <v>94</v>
      </c>
      <c r="AK473" s="256"/>
      <c r="AL473" s="262"/>
      <c r="AM473" s="4"/>
    </row>
    <row r="474" spans="1:51" ht="15" customHeight="1">
      <c r="A474" s="178"/>
      <c r="B474" s="247" t="s">
        <v>2722</v>
      </c>
      <c r="C474" s="247"/>
      <c r="D474" s="247"/>
      <c r="E474" s="247"/>
      <c r="F474" s="247"/>
      <c r="G474" s="247"/>
      <c r="H474" s="247"/>
      <c r="I474" s="247"/>
      <c r="J474" s="247"/>
      <c r="K474" s="247"/>
      <c r="L474" s="248"/>
      <c r="M474" s="248"/>
      <c r="N474" s="248"/>
      <c r="O474" s="248"/>
      <c r="P474" s="248"/>
      <c r="Q474" s="248"/>
      <c r="R474" s="248"/>
      <c r="S474" s="218"/>
      <c r="T474" s="263"/>
      <c r="U474" s="263"/>
      <c r="V474" s="263"/>
      <c r="W474" s="263"/>
      <c r="X474" s="263"/>
      <c r="Y474" s="263"/>
      <c r="Z474" s="263"/>
      <c r="AA474" s="263"/>
      <c r="AB474" s="263"/>
      <c r="AC474" s="263"/>
      <c r="AD474" s="263"/>
      <c r="AE474" s="263"/>
      <c r="AF474" s="263"/>
      <c r="AG474" s="263"/>
      <c r="AH474" s="263"/>
      <c r="AI474" s="263"/>
      <c r="AJ474" s="263"/>
      <c r="AK474" s="263"/>
      <c r="AL474" s="263"/>
      <c r="AM474" s="256"/>
    </row>
    <row r="475" spans="1:51" ht="18" customHeight="1">
      <c r="A475" s="178"/>
      <c r="B475" s="247"/>
      <c r="C475" s="247"/>
      <c r="D475" s="247"/>
      <c r="E475" s="247"/>
      <c r="F475" s="247"/>
      <c r="G475" s="247"/>
      <c r="H475" s="247"/>
      <c r="I475" s="247"/>
      <c r="J475" s="247"/>
      <c r="K475" s="247"/>
      <c r="L475" s="248"/>
      <c r="M475" s="248"/>
      <c r="N475" s="1471"/>
      <c r="O475" s="1472"/>
      <c r="P475" s="1472"/>
      <c r="Q475" s="1472"/>
      <c r="R475" s="1472"/>
      <c r="S475" s="1472"/>
      <c r="T475" s="1472"/>
      <c r="U475" s="1472"/>
      <c r="V475" s="1472"/>
      <c r="W475" s="1472"/>
      <c r="X475" s="1472"/>
      <c r="Y475" s="1472"/>
      <c r="Z475" s="1472"/>
      <c r="AA475" s="1472"/>
      <c r="AB475" s="1472"/>
      <c r="AC475" s="1472"/>
      <c r="AD475" s="1472"/>
      <c r="AE475" s="1472"/>
      <c r="AF475" s="1472"/>
      <c r="AG475" s="1472"/>
      <c r="AH475" s="1472"/>
      <c r="AI475" s="1473"/>
      <c r="AJ475" s="263"/>
      <c r="AK475" s="263"/>
      <c r="AL475" s="263"/>
      <c r="AM475" s="256"/>
    </row>
    <row r="476" spans="1:51" ht="18" customHeight="1">
      <c r="A476" s="178"/>
      <c r="B476" s="247"/>
      <c r="C476" s="247"/>
      <c r="D476" s="247"/>
      <c r="E476" s="247"/>
      <c r="F476" s="247"/>
      <c r="G476" s="247"/>
      <c r="H476" s="247"/>
      <c r="I476" s="247"/>
      <c r="J476" s="247"/>
      <c r="K476" s="247"/>
      <c r="L476" s="248"/>
      <c r="M476" s="248"/>
      <c r="N476" s="1474"/>
      <c r="O476" s="1475"/>
      <c r="P476" s="1475"/>
      <c r="Q476" s="1475"/>
      <c r="R476" s="1475"/>
      <c r="S476" s="1475"/>
      <c r="T476" s="1475"/>
      <c r="U476" s="1475"/>
      <c r="V476" s="1475"/>
      <c r="W476" s="1475"/>
      <c r="X476" s="1475"/>
      <c r="Y476" s="1475"/>
      <c r="Z476" s="1475"/>
      <c r="AA476" s="1475"/>
      <c r="AB476" s="1475"/>
      <c r="AC476" s="1475"/>
      <c r="AD476" s="1475"/>
      <c r="AE476" s="1475"/>
      <c r="AF476" s="1475"/>
      <c r="AG476" s="1475"/>
      <c r="AH476" s="1475"/>
      <c r="AI476" s="1476"/>
      <c r="AJ476" s="263"/>
      <c r="AK476" s="263"/>
      <c r="AL476" s="263"/>
      <c r="AM476" s="256"/>
    </row>
    <row r="477" spans="1:51" ht="15" customHeight="1">
      <c r="A477" s="178"/>
      <c r="B477" s="247" t="s">
        <v>2723</v>
      </c>
      <c r="C477" s="247"/>
      <c r="D477" s="247"/>
      <c r="E477" s="247"/>
      <c r="F477" s="247"/>
      <c r="G477" s="247"/>
      <c r="H477" s="247"/>
      <c r="I477" s="247"/>
      <c r="J477" s="247"/>
      <c r="K477" s="247"/>
      <c r="L477" s="248"/>
      <c r="M477" s="248"/>
      <c r="N477" s="248"/>
      <c r="O477" s="248"/>
      <c r="P477" s="248"/>
      <c r="Q477" s="248"/>
      <c r="R477" s="248"/>
      <c r="S477" s="263" t="s">
        <v>96</v>
      </c>
      <c r="T477" s="263"/>
      <c r="U477" s="263"/>
      <c r="V477" s="263"/>
      <c r="W477" s="263"/>
      <c r="X477" s="263"/>
      <c r="Y477" s="263"/>
      <c r="Z477" s="263"/>
      <c r="AA477" s="263"/>
      <c r="AB477" s="263"/>
      <c r="AC477" s="263"/>
      <c r="AD477" s="263"/>
      <c r="AE477" s="263"/>
      <c r="AF477" s="263"/>
      <c r="AG477" s="263"/>
      <c r="AH477" s="263"/>
      <c r="AI477" s="263"/>
      <c r="AJ477" s="263"/>
      <c r="AK477" s="263"/>
      <c r="AL477" s="263"/>
      <c r="AM477" s="256"/>
    </row>
    <row r="478" spans="1:51" ht="18" customHeight="1">
      <c r="A478" s="178"/>
      <c r="B478" s="247"/>
      <c r="C478" s="247"/>
      <c r="D478" s="247"/>
      <c r="E478" s="247"/>
      <c r="F478" s="247"/>
      <c r="G478" s="247"/>
      <c r="H478" s="247"/>
      <c r="I478" s="247"/>
      <c r="J478" s="247"/>
      <c r="K478" s="247"/>
      <c r="L478" s="248"/>
      <c r="M478" s="248"/>
      <c r="N478" s="1471"/>
      <c r="O478" s="1472"/>
      <c r="P478" s="1472"/>
      <c r="Q478" s="1472"/>
      <c r="R478" s="1472"/>
      <c r="S478" s="1472"/>
      <c r="T478" s="1472"/>
      <c r="U478" s="1472"/>
      <c r="V478" s="1472"/>
      <c r="W478" s="1472"/>
      <c r="X478" s="1472"/>
      <c r="Y478" s="1472"/>
      <c r="Z478" s="1472"/>
      <c r="AA478" s="1472"/>
      <c r="AB478" s="1472"/>
      <c r="AC478" s="1472"/>
      <c r="AD478" s="1472"/>
      <c r="AE478" s="1472"/>
      <c r="AF478" s="1472"/>
      <c r="AG478" s="1472"/>
      <c r="AH478" s="1472"/>
      <c r="AI478" s="1473"/>
      <c r="AJ478" s="263"/>
      <c r="AK478" s="263"/>
      <c r="AL478" s="263"/>
      <c r="AM478" s="256"/>
    </row>
    <row r="479" spans="1:51" ht="18" customHeight="1">
      <c r="A479" s="178"/>
      <c r="B479" s="247"/>
      <c r="C479" s="247"/>
      <c r="D479" s="247"/>
      <c r="E479" s="247"/>
      <c r="F479" s="247"/>
      <c r="G479" s="247"/>
      <c r="H479" s="247"/>
      <c r="I479" s="247"/>
      <c r="J479" s="247"/>
      <c r="K479" s="247"/>
      <c r="L479" s="248"/>
      <c r="M479" s="248"/>
      <c r="N479" s="1474"/>
      <c r="O479" s="1475"/>
      <c r="P479" s="1475"/>
      <c r="Q479" s="1475"/>
      <c r="R479" s="1475"/>
      <c r="S479" s="1475"/>
      <c r="T479" s="1475"/>
      <c r="U479" s="1475"/>
      <c r="V479" s="1475"/>
      <c r="W479" s="1475"/>
      <c r="X479" s="1475"/>
      <c r="Y479" s="1475"/>
      <c r="Z479" s="1475"/>
      <c r="AA479" s="1475"/>
      <c r="AB479" s="1475"/>
      <c r="AC479" s="1475"/>
      <c r="AD479" s="1475"/>
      <c r="AE479" s="1475"/>
      <c r="AF479" s="1475"/>
      <c r="AG479" s="1475"/>
      <c r="AH479" s="1475"/>
      <c r="AI479" s="1476"/>
      <c r="AJ479" s="248"/>
      <c r="AK479" s="248"/>
      <c r="AL479" s="248"/>
      <c r="AM479" s="248"/>
    </row>
    <row r="480" spans="1:51" ht="11.25" customHeight="1">
      <c r="A480" s="178"/>
      <c r="B480" s="178"/>
      <c r="C480" s="178"/>
      <c r="D480" s="178"/>
      <c r="E480" s="178"/>
      <c r="F480" s="178"/>
      <c r="G480" s="178"/>
      <c r="H480" s="178"/>
      <c r="I480" s="178"/>
      <c r="J480" s="178"/>
      <c r="K480" s="178"/>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S480" s="183"/>
      <c r="AT480" s="183"/>
      <c r="AU480" s="183"/>
      <c r="AV480" s="183"/>
      <c r="AW480" s="183"/>
      <c r="AX480" s="183"/>
      <c r="AY480" s="183"/>
    </row>
    <row r="481" spans="1:44" ht="17.25" customHeight="1">
      <c r="A481" s="243" t="s">
        <v>93</v>
      </c>
      <c r="B481" s="185"/>
      <c r="C481" s="185"/>
      <c r="D481" s="185"/>
      <c r="E481" s="185"/>
      <c r="F481" s="185"/>
      <c r="G481" s="185"/>
      <c r="H481" s="185"/>
      <c r="I481" s="185"/>
      <c r="J481" s="185"/>
      <c r="K481" s="185"/>
      <c r="L481" s="200"/>
      <c r="M481" s="244"/>
      <c r="N481" s="245"/>
      <c r="O481" s="245"/>
      <c r="P481" s="245"/>
      <c r="Q481" s="245"/>
      <c r="R481" s="246"/>
      <c r="S481" s="246"/>
      <c r="T481" s="246"/>
      <c r="U481" s="246"/>
      <c r="V481" s="246"/>
      <c r="W481" s="246"/>
      <c r="X481" s="246"/>
      <c r="Y481" s="246"/>
      <c r="Z481" s="246"/>
      <c r="AA481" s="246"/>
      <c r="AB481" s="246"/>
      <c r="AC481" s="246"/>
      <c r="AD481" s="246"/>
      <c r="AE481" s="246"/>
      <c r="AF481" s="246"/>
      <c r="AG481" s="246"/>
      <c r="AH481" s="246"/>
      <c r="AI481" s="246"/>
      <c r="AJ481" s="246"/>
      <c r="AK481" s="246"/>
      <c r="AL481" s="246"/>
      <c r="AM481" s="244"/>
      <c r="AN481" s="186"/>
      <c r="AO481" s="186"/>
      <c r="AP481" s="186"/>
      <c r="AQ481" s="186"/>
      <c r="AR481" s="186"/>
    </row>
    <row r="482" spans="1:44" ht="18" customHeight="1">
      <c r="A482" s="178"/>
      <c r="B482" s="247" t="s">
        <v>2714</v>
      </c>
      <c r="C482" s="247"/>
      <c r="D482" s="247"/>
      <c r="E482" s="247"/>
      <c r="F482" s="247"/>
      <c r="G482" s="247"/>
      <c r="H482" s="247"/>
      <c r="I482" s="247"/>
      <c r="J482" s="247"/>
      <c r="K482" s="247"/>
      <c r="L482" s="248"/>
      <c r="M482" s="248"/>
      <c r="N482" s="1483">
        <f>$M$343</f>
        <v>1</v>
      </c>
      <c r="O482" s="1484"/>
      <c r="P482" s="1484"/>
      <c r="Q482" s="1485"/>
      <c r="R482" s="248"/>
      <c r="S482" s="249"/>
      <c r="T482" s="249"/>
      <c r="U482" s="210"/>
      <c r="V482" s="249"/>
      <c r="W482" s="248"/>
      <c r="X482" s="248"/>
      <c r="Y482" s="248"/>
      <c r="Z482" s="248"/>
      <c r="AA482" s="248"/>
      <c r="AB482" s="248"/>
      <c r="AC482" s="248"/>
      <c r="AD482" s="248"/>
      <c r="AE482" s="248"/>
      <c r="AF482" s="248"/>
      <c r="AG482" s="248"/>
      <c r="AH482" s="248"/>
      <c r="AI482" s="248"/>
      <c r="AJ482" s="248"/>
      <c r="AK482" s="248"/>
      <c r="AL482" s="248"/>
    </row>
    <row r="483" spans="1:44" ht="18" customHeight="1">
      <c r="A483" s="178"/>
      <c r="B483" s="247" t="s">
        <v>2715</v>
      </c>
      <c r="C483" s="247"/>
      <c r="D483" s="247"/>
      <c r="E483" s="247"/>
      <c r="F483" s="247"/>
      <c r="G483" s="247"/>
      <c r="H483" s="247"/>
      <c r="I483" s="247"/>
      <c r="J483" s="247"/>
      <c r="K483" s="247"/>
      <c r="L483" s="248"/>
      <c r="M483" s="248"/>
      <c r="N483" s="1480"/>
      <c r="O483" s="1481"/>
      <c r="P483" s="1481"/>
      <c r="Q483" s="1482"/>
      <c r="R483" s="250" t="s">
        <v>87</v>
      </c>
      <c r="S483" s="251"/>
      <c r="T483" s="251"/>
      <c r="U483" s="252"/>
      <c r="V483" s="4"/>
      <c r="W483" s="248"/>
      <c r="X483" s="248"/>
      <c r="Y483" s="248"/>
      <c r="Z483" s="248"/>
      <c r="AA483" s="248"/>
      <c r="AB483" s="248"/>
      <c r="AC483" s="248"/>
      <c r="AD483" s="248"/>
      <c r="AE483" s="248"/>
      <c r="AF483" s="248"/>
      <c r="AG483" s="248"/>
      <c r="AH483" s="248"/>
      <c r="AI483" s="248"/>
      <c r="AJ483" s="248"/>
      <c r="AK483" s="248"/>
      <c r="AL483" s="248"/>
    </row>
    <row r="484" spans="1:44" ht="18" customHeight="1">
      <c r="A484" s="178"/>
      <c r="B484" s="247" t="s">
        <v>2716</v>
      </c>
      <c r="C484" s="247"/>
      <c r="D484" s="247"/>
      <c r="E484" s="247"/>
      <c r="F484" s="247"/>
      <c r="G484" s="247"/>
      <c r="H484" s="247"/>
      <c r="I484" s="247"/>
      <c r="J484" s="247"/>
      <c r="K484" s="247"/>
      <c r="L484" s="248"/>
      <c r="M484" s="248"/>
      <c r="N484" s="1480"/>
      <c r="O484" s="1481"/>
      <c r="P484" s="1481"/>
      <c r="Q484" s="1482"/>
      <c r="R484" s="250" t="s">
        <v>92</v>
      </c>
      <c r="S484" s="253"/>
      <c r="T484" s="253"/>
      <c r="U484" s="254"/>
      <c r="V484" s="4"/>
      <c r="W484" s="248"/>
      <c r="X484" s="248"/>
      <c r="Y484" s="248"/>
      <c r="Z484" s="248"/>
      <c r="AA484" s="248"/>
      <c r="AB484" s="248"/>
      <c r="AC484" s="248"/>
      <c r="AD484" s="248"/>
      <c r="AE484" s="248"/>
      <c r="AF484" s="248"/>
      <c r="AG484" s="248"/>
      <c r="AH484" s="248"/>
      <c r="AI484" s="248"/>
      <c r="AJ484" s="248"/>
      <c r="AK484" s="248"/>
      <c r="AL484" s="248"/>
    </row>
    <row r="485" spans="1:44" ht="18" customHeight="1">
      <c r="A485" s="178"/>
      <c r="B485" s="247" t="s">
        <v>2717</v>
      </c>
      <c r="C485" s="247"/>
      <c r="D485" s="247"/>
      <c r="E485" s="247"/>
      <c r="F485" s="247"/>
      <c r="G485" s="247"/>
      <c r="H485" s="247"/>
      <c r="I485" s="247"/>
      <c r="J485" s="247"/>
      <c r="K485" s="247"/>
      <c r="L485" s="248"/>
      <c r="M485" s="248"/>
      <c r="N485" s="1480"/>
      <c r="O485" s="1481"/>
      <c r="P485" s="1481"/>
      <c r="Q485" s="1482"/>
      <c r="R485" s="250" t="s">
        <v>92</v>
      </c>
      <c r="S485" s="253"/>
      <c r="T485" s="253"/>
      <c r="U485" s="254"/>
      <c r="V485" s="4"/>
      <c r="W485" s="249"/>
      <c r="X485" s="248"/>
      <c r="Y485" s="248"/>
      <c r="Z485" s="248"/>
      <c r="AA485" s="248"/>
      <c r="AB485" s="248"/>
      <c r="AC485" s="248"/>
      <c r="AD485" s="248"/>
      <c r="AE485" s="248"/>
      <c r="AF485" s="248"/>
      <c r="AG485" s="248"/>
      <c r="AH485" s="248"/>
      <c r="AI485" s="248"/>
      <c r="AJ485" s="248"/>
      <c r="AK485" s="248"/>
      <c r="AL485" s="248"/>
    </row>
    <row r="486" spans="1:44" ht="18" customHeight="1">
      <c r="A486" s="178"/>
      <c r="B486" s="247" t="s">
        <v>2718</v>
      </c>
      <c r="C486" s="247"/>
      <c r="D486" s="247"/>
      <c r="E486" s="247"/>
      <c r="F486" s="247"/>
      <c r="G486" s="247"/>
      <c r="H486" s="247"/>
      <c r="I486" s="247"/>
      <c r="J486" s="247"/>
      <c r="K486" s="247"/>
      <c r="L486" s="248"/>
      <c r="M486" s="248"/>
      <c r="N486" s="1480"/>
      <c r="O486" s="1481"/>
      <c r="P486" s="1481"/>
      <c r="Q486" s="1482"/>
      <c r="R486" s="250" t="s">
        <v>92</v>
      </c>
      <c r="S486" s="253"/>
      <c r="T486" s="253"/>
      <c r="U486" s="254"/>
      <c r="V486" s="4"/>
      <c r="W486" s="249"/>
      <c r="X486" s="248"/>
      <c r="Y486" s="248"/>
      <c r="Z486" s="248"/>
      <c r="AA486" s="248"/>
      <c r="AB486" s="248"/>
      <c r="AC486" s="248"/>
      <c r="AD486" s="248"/>
      <c r="AE486" s="248"/>
      <c r="AF486" s="248"/>
      <c r="AG486" s="248"/>
      <c r="AH486" s="248"/>
      <c r="AI486" s="248"/>
      <c r="AJ486" s="248"/>
      <c r="AK486" s="248"/>
      <c r="AL486" s="248"/>
    </row>
    <row r="487" spans="1:44" ht="18" customHeight="1">
      <c r="A487" s="178"/>
      <c r="B487" s="247" t="s">
        <v>2719</v>
      </c>
      <c r="C487" s="247"/>
      <c r="D487" s="247"/>
      <c r="E487" s="247"/>
      <c r="F487" s="247"/>
      <c r="G487" s="247"/>
      <c r="H487" s="247"/>
      <c r="I487" s="247"/>
      <c r="J487" s="247"/>
      <c r="K487" s="247"/>
      <c r="L487" s="248"/>
      <c r="M487" s="248"/>
      <c r="N487" s="1480"/>
      <c r="O487" s="1481"/>
      <c r="P487" s="1481"/>
      <c r="Q487" s="1482"/>
      <c r="R487" s="250" t="s">
        <v>92</v>
      </c>
      <c r="S487" s="253"/>
      <c r="T487" s="253"/>
      <c r="U487" s="254"/>
      <c r="V487" s="4"/>
      <c r="W487" s="248"/>
      <c r="X487" s="248"/>
      <c r="Y487" s="248"/>
      <c r="Z487" s="248"/>
      <c r="AA487" s="248"/>
      <c r="AB487" s="256"/>
      <c r="AC487" s="256"/>
      <c r="AD487" s="256"/>
      <c r="AE487" s="256"/>
      <c r="AF487" s="256"/>
      <c r="AG487" s="256"/>
      <c r="AH487" s="256"/>
      <c r="AI487" s="256"/>
      <c r="AJ487" s="256"/>
      <c r="AK487" s="256"/>
      <c r="AL487" s="256"/>
    </row>
    <row r="488" spans="1:44" ht="18" customHeight="1">
      <c r="A488" s="178"/>
      <c r="B488" s="255" t="s">
        <v>2720</v>
      </c>
      <c r="C488" s="255"/>
      <c r="D488" s="255"/>
      <c r="E488" s="255"/>
      <c r="F488" s="255"/>
      <c r="G488" s="255"/>
      <c r="H488" s="255"/>
      <c r="I488" s="255"/>
      <c r="J488" s="255"/>
      <c r="K488" s="255"/>
      <c r="L488" s="248"/>
      <c r="M488" s="257"/>
      <c r="N488" s="257"/>
      <c r="O488" s="257"/>
      <c r="P488" s="257"/>
      <c r="Q488" s="250"/>
      <c r="R488" s="253"/>
      <c r="S488" s="253"/>
      <c r="T488" s="255"/>
      <c r="U488" s="4"/>
      <c r="V488" s="256"/>
      <c r="W488" s="258"/>
      <c r="X488" s="258" t="s">
        <v>84</v>
      </c>
      <c r="Y488" s="258"/>
      <c r="Z488" s="259"/>
      <c r="AA488" s="217" t="s">
        <v>83</v>
      </c>
      <c r="AD488" s="256"/>
      <c r="AE488" s="256"/>
      <c r="AF488" s="256"/>
      <c r="AG488" s="256"/>
      <c r="AH488" s="256"/>
      <c r="AI488" s="256"/>
      <c r="AJ488" s="256"/>
      <c r="AK488" s="256"/>
    </row>
    <row r="489" spans="1:44" ht="15" customHeight="1">
      <c r="A489" s="178"/>
      <c r="B489" s="247" t="s">
        <v>2721</v>
      </c>
      <c r="C489" s="247"/>
      <c r="D489" s="247"/>
      <c r="E489" s="247"/>
      <c r="F489" s="247"/>
      <c r="G489" s="247"/>
      <c r="H489" s="247"/>
      <c r="I489" s="247"/>
      <c r="J489" s="247"/>
      <c r="K489" s="247"/>
      <c r="L489" s="248"/>
      <c r="M489" s="248"/>
      <c r="N489" s="248"/>
      <c r="O489" s="248"/>
      <c r="P489" s="260"/>
      <c r="Q489" s="248"/>
      <c r="R489" s="248"/>
      <c r="S489" s="249"/>
      <c r="T489" s="249"/>
      <c r="U489" s="248"/>
      <c r="V489" s="260"/>
      <c r="W489" s="248"/>
      <c r="X489" s="248"/>
      <c r="Y489" s="260"/>
      <c r="Z489" s="248"/>
      <c r="AA489" s="248"/>
      <c r="AB489" s="248"/>
      <c r="AC489" s="260"/>
      <c r="AD489" s="248"/>
      <c r="AE489" s="248"/>
      <c r="AF489" s="248"/>
      <c r="AG489" s="248"/>
      <c r="AH489" s="260"/>
      <c r="AI489" s="248"/>
      <c r="AJ489" s="248"/>
      <c r="AK489" s="248"/>
      <c r="AL489" s="248"/>
      <c r="AM489" s="248"/>
    </row>
    <row r="490" spans="1:44" ht="18" customHeight="1">
      <c r="A490" s="178"/>
      <c r="B490" s="261"/>
      <c r="C490" s="261"/>
      <c r="D490" s="261"/>
      <c r="E490" s="261"/>
      <c r="F490" s="261"/>
      <c r="G490" s="261"/>
      <c r="H490" s="261"/>
      <c r="I490" s="261"/>
      <c r="J490" s="261"/>
      <c r="K490" s="261"/>
      <c r="L490" s="248"/>
      <c r="M490" s="262" t="s">
        <v>71</v>
      </c>
      <c r="N490" s="1486" t="s">
        <v>82</v>
      </c>
      <c r="O490" s="1486"/>
      <c r="P490" s="1486"/>
      <c r="Q490" s="1486"/>
      <c r="R490" s="1486"/>
      <c r="S490" s="218" t="s">
        <v>70</v>
      </c>
      <c r="T490" s="1486" t="s">
        <v>81</v>
      </c>
      <c r="U490" s="1486"/>
      <c r="V490" s="1486"/>
      <c r="W490" s="1486"/>
      <c r="X490" s="1486"/>
      <c r="Y490" s="1486"/>
      <c r="Z490" s="1486"/>
      <c r="AA490" s="1486"/>
      <c r="AB490" s="1486"/>
      <c r="AC490" s="1486"/>
      <c r="AD490" s="218" t="s">
        <v>70</v>
      </c>
      <c r="AE490" s="1486" t="s">
        <v>80</v>
      </c>
      <c r="AF490" s="1486"/>
      <c r="AG490" s="1486"/>
      <c r="AH490" s="1486"/>
      <c r="AI490" s="1450"/>
      <c r="AJ490" s="262" t="s">
        <v>94</v>
      </c>
      <c r="AK490" s="262"/>
      <c r="AL490" s="4"/>
      <c r="AM490" s="4"/>
    </row>
    <row r="491" spans="1:44" ht="18" customHeight="1">
      <c r="A491" s="178"/>
      <c r="C491" s="261"/>
      <c r="D491" s="261"/>
      <c r="E491" s="261"/>
      <c r="F491" s="261"/>
      <c r="G491" s="261"/>
      <c r="H491" s="261"/>
      <c r="I491" s="261"/>
      <c r="J491" s="261"/>
      <c r="K491" s="261"/>
      <c r="L491" s="261" t="s">
        <v>95</v>
      </c>
      <c r="M491" s="262" t="s">
        <v>71</v>
      </c>
      <c r="N491" s="1469"/>
      <c r="O491" s="1469"/>
      <c r="P491" s="1469"/>
      <c r="Q491" s="1469"/>
      <c r="R491" s="1469"/>
      <c r="S491" s="218" t="s">
        <v>70</v>
      </c>
      <c r="T491" s="1477" t="str">
        <f>IF(項目一覧②!$G$124=1,"",INDEX(主要用途!$D$2:$D$72,項目一覧②!$G$124))</f>
        <v/>
      </c>
      <c r="U491" s="1478"/>
      <c r="V491" s="1478"/>
      <c r="W491" s="1478"/>
      <c r="X491" s="1478"/>
      <c r="Y491" s="1478"/>
      <c r="Z491" s="1478"/>
      <c r="AA491" s="1478"/>
      <c r="AB491" s="1478"/>
      <c r="AC491" s="1479"/>
      <c r="AD491" s="218" t="s">
        <v>70</v>
      </c>
      <c r="AE491" s="1480"/>
      <c r="AF491" s="1481"/>
      <c r="AG491" s="1481"/>
      <c r="AH491" s="1482"/>
      <c r="AI491" s="260" t="s">
        <v>69</v>
      </c>
      <c r="AJ491" s="262" t="s">
        <v>94</v>
      </c>
      <c r="AK491" s="256"/>
      <c r="AL491" s="262"/>
      <c r="AM491" s="4"/>
    </row>
    <row r="492" spans="1:44" ht="18" customHeight="1">
      <c r="A492" s="178"/>
      <c r="C492" s="261"/>
      <c r="D492" s="261"/>
      <c r="E492" s="261"/>
      <c r="F492" s="261"/>
      <c r="G492" s="261"/>
      <c r="H492" s="261"/>
      <c r="I492" s="261"/>
      <c r="J492" s="261"/>
      <c r="K492" s="261"/>
      <c r="L492" s="261" t="s">
        <v>77</v>
      </c>
      <c r="M492" s="262" t="s">
        <v>71</v>
      </c>
      <c r="N492" s="1469"/>
      <c r="O492" s="1469"/>
      <c r="P492" s="1469"/>
      <c r="Q492" s="1469"/>
      <c r="R492" s="1469"/>
      <c r="S492" s="218" t="s">
        <v>70</v>
      </c>
      <c r="T492" s="1477" t="str">
        <f>IF(項目一覧②!$G$125=1,"",INDEX(主要用途!$D$2:$D$72,項目一覧②!$G$125))</f>
        <v/>
      </c>
      <c r="U492" s="1478"/>
      <c r="V492" s="1478"/>
      <c r="W492" s="1478"/>
      <c r="X492" s="1478"/>
      <c r="Y492" s="1478"/>
      <c r="Z492" s="1478"/>
      <c r="AA492" s="1478"/>
      <c r="AB492" s="1478"/>
      <c r="AC492" s="1479"/>
      <c r="AD492" s="218" t="s">
        <v>70</v>
      </c>
      <c r="AE492" s="1480"/>
      <c r="AF492" s="1481"/>
      <c r="AG492" s="1481"/>
      <c r="AH492" s="1482"/>
      <c r="AI492" s="260" t="s">
        <v>69</v>
      </c>
      <c r="AJ492" s="262" t="s">
        <v>94</v>
      </c>
      <c r="AK492" s="256"/>
      <c r="AL492" s="262"/>
      <c r="AM492" s="4"/>
    </row>
    <row r="493" spans="1:44" ht="18" customHeight="1">
      <c r="A493" s="178"/>
      <c r="C493" s="261"/>
      <c r="D493" s="261"/>
      <c r="E493" s="261"/>
      <c r="F493" s="261"/>
      <c r="G493" s="261"/>
      <c r="H493" s="261"/>
      <c r="I493" s="261"/>
      <c r="J493" s="261"/>
      <c r="K493" s="261"/>
      <c r="L493" s="261" t="s">
        <v>76</v>
      </c>
      <c r="M493" s="262" t="s">
        <v>71</v>
      </c>
      <c r="N493" s="1469"/>
      <c r="O493" s="1469"/>
      <c r="P493" s="1469"/>
      <c r="Q493" s="1469"/>
      <c r="R493" s="1469"/>
      <c r="S493" s="218" t="s">
        <v>70</v>
      </c>
      <c r="T493" s="1477" t="str">
        <f>IF(項目一覧②!$G$126=1,"",INDEX(主要用途!$D$2:$D$72,項目一覧②!$G$126))</f>
        <v/>
      </c>
      <c r="U493" s="1478"/>
      <c r="V493" s="1478"/>
      <c r="W493" s="1478"/>
      <c r="X493" s="1478"/>
      <c r="Y493" s="1478"/>
      <c r="Z493" s="1478"/>
      <c r="AA493" s="1478"/>
      <c r="AB493" s="1478"/>
      <c r="AC493" s="1479"/>
      <c r="AD493" s="218" t="s">
        <v>70</v>
      </c>
      <c r="AE493" s="1480"/>
      <c r="AF493" s="1481"/>
      <c r="AG493" s="1481"/>
      <c r="AH493" s="1482"/>
      <c r="AI493" s="260" t="s">
        <v>69</v>
      </c>
      <c r="AJ493" s="262" t="s">
        <v>94</v>
      </c>
      <c r="AK493" s="256"/>
      <c r="AL493" s="262"/>
      <c r="AM493" s="4"/>
    </row>
    <row r="494" spans="1:44" ht="18" customHeight="1">
      <c r="A494" s="178"/>
      <c r="C494" s="261"/>
      <c r="D494" s="261"/>
      <c r="E494" s="261"/>
      <c r="F494" s="261"/>
      <c r="G494" s="261"/>
      <c r="H494" s="261"/>
      <c r="I494" s="261"/>
      <c r="J494" s="261"/>
      <c r="K494" s="261"/>
      <c r="L494" s="261" t="s">
        <v>75</v>
      </c>
      <c r="M494" s="262" t="s">
        <v>71</v>
      </c>
      <c r="N494" s="1469"/>
      <c r="O494" s="1469"/>
      <c r="P494" s="1469"/>
      <c r="Q494" s="1469"/>
      <c r="R494" s="1469"/>
      <c r="S494" s="218" t="s">
        <v>70</v>
      </c>
      <c r="T494" s="1477" t="str">
        <f>IF(項目一覧②!$G$127=1,"",INDEX(主要用途!$D$2:$D$72,項目一覧②!$G$127))</f>
        <v/>
      </c>
      <c r="U494" s="1478"/>
      <c r="V494" s="1478"/>
      <c r="W494" s="1478"/>
      <c r="X494" s="1478"/>
      <c r="Y494" s="1478"/>
      <c r="Z494" s="1478"/>
      <c r="AA494" s="1478"/>
      <c r="AB494" s="1478"/>
      <c r="AC494" s="1479"/>
      <c r="AD494" s="218" t="s">
        <v>70</v>
      </c>
      <c r="AE494" s="1480"/>
      <c r="AF494" s="1481"/>
      <c r="AG494" s="1481"/>
      <c r="AH494" s="1482"/>
      <c r="AI494" s="260" t="s">
        <v>69</v>
      </c>
      <c r="AJ494" s="262" t="s">
        <v>94</v>
      </c>
      <c r="AK494" s="256"/>
      <c r="AL494" s="262"/>
      <c r="AM494" s="4"/>
    </row>
    <row r="495" spans="1:44" ht="18" customHeight="1">
      <c r="A495" s="178"/>
      <c r="C495" s="261"/>
      <c r="D495" s="261"/>
      <c r="E495" s="261"/>
      <c r="F495" s="261"/>
      <c r="G495" s="261"/>
      <c r="H495" s="261"/>
      <c r="I495" s="261"/>
      <c r="J495" s="261"/>
      <c r="K495" s="261"/>
      <c r="L495" s="261" t="s">
        <v>74</v>
      </c>
      <c r="M495" s="262" t="s">
        <v>71</v>
      </c>
      <c r="N495" s="1469"/>
      <c r="O495" s="1469"/>
      <c r="P495" s="1469"/>
      <c r="Q495" s="1469"/>
      <c r="R495" s="1469"/>
      <c r="S495" s="218" t="s">
        <v>70</v>
      </c>
      <c r="T495" s="1477" t="str">
        <f>IF(項目一覧②!$G$128=1,"",INDEX(主要用途!$D$2:$D$72,項目一覧②!$G$128))</f>
        <v/>
      </c>
      <c r="U495" s="1478"/>
      <c r="V495" s="1478"/>
      <c r="W495" s="1478"/>
      <c r="X495" s="1478"/>
      <c r="Y495" s="1478"/>
      <c r="Z495" s="1478"/>
      <c r="AA495" s="1478"/>
      <c r="AB495" s="1478"/>
      <c r="AC495" s="1479"/>
      <c r="AD495" s="218" t="s">
        <v>70</v>
      </c>
      <c r="AE495" s="1480"/>
      <c r="AF495" s="1481"/>
      <c r="AG495" s="1481"/>
      <c r="AH495" s="1482"/>
      <c r="AI495" s="260" t="s">
        <v>69</v>
      </c>
      <c r="AJ495" s="262" t="s">
        <v>94</v>
      </c>
      <c r="AK495" s="256"/>
      <c r="AL495" s="262"/>
      <c r="AM495" s="4"/>
    </row>
    <row r="496" spans="1:44" ht="18" customHeight="1">
      <c r="A496" s="178"/>
      <c r="C496" s="261"/>
      <c r="D496" s="261"/>
      <c r="E496" s="261"/>
      <c r="F496" s="261"/>
      <c r="G496" s="261"/>
      <c r="H496" s="261"/>
      <c r="I496" s="261"/>
      <c r="J496" s="261"/>
      <c r="K496" s="261"/>
      <c r="L496" s="261" t="s">
        <v>72</v>
      </c>
      <c r="M496" s="262" t="s">
        <v>71</v>
      </c>
      <c r="N496" s="1469"/>
      <c r="O496" s="1469"/>
      <c r="P496" s="1469"/>
      <c r="Q496" s="1469"/>
      <c r="R496" s="1469"/>
      <c r="S496" s="218" t="s">
        <v>70</v>
      </c>
      <c r="T496" s="1477" t="str">
        <f>IF(項目一覧②!$G$129=1,"",INDEX(主要用途!$D$2:$D$72,項目一覧②!$G$129))</f>
        <v/>
      </c>
      <c r="U496" s="1478"/>
      <c r="V496" s="1478"/>
      <c r="W496" s="1478"/>
      <c r="X496" s="1478"/>
      <c r="Y496" s="1478"/>
      <c r="Z496" s="1478"/>
      <c r="AA496" s="1478"/>
      <c r="AB496" s="1478"/>
      <c r="AC496" s="1479"/>
      <c r="AD496" s="218" t="s">
        <v>70</v>
      </c>
      <c r="AE496" s="1480"/>
      <c r="AF496" s="1481"/>
      <c r="AG496" s="1481"/>
      <c r="AH496" s="1482"/>
      <c r="AI496" s="260" t="s">
        <v>69</v>
      </c>
      <c r="AJ496" s="262" t="s">
        <v>94</v>
      </c>
      <c r="AK496" s="256"/>
      <c r="AL496" s="262"/>
      <c r="AM496" s="4"/>
    </row>
    <row r="497" spans="1:52" ht="15" customHeight="1">
      <c r="A497" s="178"/>
      <c r="B497" s="247" t="s">
        <v>2722</v>
      </c>
      <c r="C497" s="247"/>
      <c r="D497" s="247"/>
      <c r="E497" s="247"/>
      <c r="F497" s="247"/>
      <c r="G497" s="247"/>
      <c r="H497" s="247"/>
      <c r="I497" s="247"/>
      <c r="J497" s="247"/>
      <c r="K497" s="247"/>
      <c r="L497" s="248"/>
      <c r="M497" s="248"/>
      <c r="N497" s="248"/>
      <c r="O497" s="248"/>
      <c r="P497" s="248"/>
      <c r="Q497" s="248"/>
      <c r="R497" s="248"/>
      <c r="S497" s="218"/>
      <c r="T497" s="263"/>
      <c r="U497" s="263"/>
      <c r="V497" s="263"/>
      <c r="W497" s="263"/>
      <c r="X497" s="263"/>
      <c r="Y497" s="263"/>
      <c r="Z497" s="263"/>
      <c r="AA497" s="263"/>
      <c r="AB497" s="263"/>
      <c r="AC497" s="263"/>
      <c r="AD497" s="263"/>
      <c r="AE497" s="263"/>
      <c r="AF497" s="263"/>
      <c r="AG497" s="263"/>
      <c r="AH497" s="263"/>
      <c r="AI497" s="263"/>
      <c r="AJ497" s="263"/>
      <c r="AK497" s="263"/>
      <c r="AL497" s="263"/>
      <c r="AM497" s="256"/>
    </row>
    <row r="498" spans="1:52" ht="18" customHeight="1">
      <c r="A498" s="178"/>
      <c r="B498" s="247"/>
      <c r="C498" s="247"/>
      <c r="D498" s="247"/>
      <c r="E498" s="247"/>
      <c r="F498" s="247"/>
      <c r="G498" s="247"/>
      <c r="H498" s="247"/>
      <c r="I498" s="247"/>
      <c r="J498" s="247"/>
      <c r="K498" s="247"/>
      <c r="L498" s="248"/>
      <c r="M498" s="248"/>
      <c r="N498" s="1471"/>
      <c r="O498" s="1472"/>
      <c r="P498" s="1472"/>
      <c r="Q498" s="1472"/>
      <c r="R498" s="1472"/>
      <c r="S498" s="1472"/>
      <c r="T498" s="1472"/>
      <c r="U498" s="1472"/>
      <c r="V498" s="1472"/>
      <c r="W498" s="1472"/>
      <c r="X498" s="1472"/>
      <c r="Y498" s="1472"/>
      <c r="Z498" s="1472"/>
      <c r="AA498" s="1472"/>
      <c r="AB498" s="1472"/>
      <c r="AC498" s="1472"/>
      <c r="AD498" s="1472"/>
      <c r="AE498" s="1472"/>
      <c r="AF498" s="1472"/>
      <c r="AG498" s="1472"/>
      <c r="AH498" s="1472"/>
      <c r="AI498" s="1473"/>
      <c r="AJ498" s="263"/>
      <c r="AK498" s="263"/>
      <c r="AL498" s="263"/>
      <c r="AM498" s="256"/>
    </row>
    <row r="499" spans="1:52" ht="18" customHeight="1">
      <c r="A499" s="178"/>
      <c r="B499" s="247"/>
      <c r="C499" s="247"/>
      <c r="D499" s="247"/>
      <c r="E499" s="247"/>
      <c r="F499" s="247"/>
      <c r="G499" s="247"/>
      <c r="H499" s="247"/>
      <c r="I499" s="247"/>
      <c r="J499" s="247"/>
      <c r="K499" s="247"/>
      <c r="L499" s="248"/>
      <c r="M499" s="248"/>
      <c r="N499" s="1474"/>
      <c r="O499" s="1475"/>
      <c r="P499" s="1475"/>
      <c r="Q499" s="1475"/>
      <c r="R499" s="1475"/>
      <c r="S499" s="1475"/>
      <c r="T499" s="1475"/>
      <c r="U499" s="1475"/>
      <c r="V499" s="1475"/>
      <c r="W499" s="1475"/>
      <c r="X499" s="1475"/>
      <c r="Y499" s="1475"/>
      <c r="Z499" s="1475"/>
      <c r="AA499" s="1475"/>
      <c r="AB499" s="1475"/>
      <c r="AC499" s="1475"/>
      <c r="AD499" s="1475"/>
      <c r="AE499" s="1475"/>
      <c r="AF499" s="1475"/>
      <c r="AG499" s="1475"/>
      <c r="AH499" s="1475"/>
      <c r="AI499" s="1476"/>
      <c r="AJ499" s="263"/>
      <c r="AK499" s="263"/>
      <c r="AL499" s="263"/>
      <c r="AM499" s="256"/>
    </row>
    <row r="500" spans="1:52" ht="14.25" customHeight="1">
      <c r="A500" s="178"/>
      <c r="B500" s="247" t="s">
        <v>2723</v>
      </c>
      <c r="C500" s="247"/>
      <c r="D500" s="247"/>
      <c r="E500" s="247"/>
      <c r="F500" s="247"/>
      <c r="G500" s="247"/>
      <c r="H500" s="247"/>
      <c r="I500" s="247"/>
      <c r="J500" s="247"/>
      <c r="K500" s="247"/>
      <c r="L500" s="248"/>
      <c r="M500" s="248"/>
      <c r="N500" s="248"/>
      <c r="O500" s="248"/>
      <c r="P500" s="248"/>
      <c r="Q500" s="248"/>
      <c r="R500" s="248"/>
      <c r="S500" s="263"/>
      <c r="T500" s="263"/>
      <c r="U500" s="263"/>
      <c r="V500" s="263"/>
      <c r="W500" s="263"/>
      <c r="X500" s="263"/>
      <c r="Y500" s="263"/>
      <c r="Z500" s="263"/>
      <c r="AA500" s="263"/>
      <c r="AB500" s="263"/>
      <c r="AC500" s="263"/>
      <c r="AD500" s="263"/>
      <c r="AE500" s="263"/>
      <c r="AF500" s="263"/>
      <c r="AG500" s="263"/>
      <c r="AH500" s="263"/>
      <c r="AI500" s="263"/>
      <c r="AJ500" s="263"/>
      <c r="AK500" s="263"/>
      <c r="AL500" s="263"/>
      <c r="AM500" s="256"/>
    </row>
    <row r="501" spans="1:52" ht="18" customHeight="1">
      <c r="A501" s="178"/>
      <c r="B501" s="247"/>
      <c r="C501" s="247"/>
      <c r="D501" s="247"/>
      <c r="E501" s="247"/>
      <c r="F501" s="247"/>
      <c r="G501" s="247"/>
      <c r="H501" s="247"/>
      <c r="I501" s="247"/>
      <c r="J501" s="247"/>
      <c r="K501" s="247"/>
      <c r="L501" s="248"/>
      <c r="M501" s="248"/>
      <c r="N501" s="1471"/>
      <c r="O501" s="1472"/>
      <c r="P501" s="1472"/>
      <c r="Q501" s="1472"/>
      <c r="R501" s="1472"/>
      <c r="S501" s="1472"/>
      <c r="T501" s="1472"/>
      <c r="U501" s="1472"/>
      <c r="V501" s="1472"/>
      <c r="W501" s="1472"/>
      <c r="X501" s="1472"/>
      <c r="Y501" s="1472"/>
      <c r="Z501" s="1472"/>
      <c r="AA501" s="1472"/>
      <c r="AB501" s="1472"/>
      <c r="AC501" s="1472"/>
      <c r="AD501" s="1472"/>
      <c r="AE501" s="1472"/>
      <c r="AF501" s="1472"/>
      <c r="AG501" s="1472"/>
      <c r="AH501" s="1472"/>
      <c r="AI501" s="1473"/>
      <c r="AJ501" s="263"/>
      <c r="AK501" s="263"/>
      <c r="AL501" s="263"/>
      <c r="AM501" s="256"/>
    </row>
    <row r="502" spans="1:52" ht="18" customHeight="1">
      <c r="A502" s="178"/>
      <c r="B502" s="247"/>
      <c r="C502" s="247"/>
      <c r="D502" s="247"/>
      <c r="E502" s="247"/>
      <c r="F502" s="247"/>
      <c r="G502" s="247"/>
      <c r="H502" s="247"/>
      <c r="I502" s="247"/>
      <c r="J502" s="247"/>
      <c r="K502" s="247"/>
      <c r="L502" s="248"/>
      <c r="M502" s="248"/>
      <c r="N502" s="1474"/>
      <c r="O502" s="1475"/>
      <c r="P502" s="1475"/>
      <c r="Q502" s="1475"/>
      <c r="R502" s="1475"/>
      <c r="S502" s="1475"/>
      <c r="T502" s="1475"/>
      <c r="U502" s="1475"/>
      <c r="V502" s="1475"/>
      <c r="W502" s="1475"/>
      <c r="X502" s="1475"/>
      <c r="Y502" s="1475"/>
      <c r="Z502" s="1475"/>
      <c r="AA502" s="1475"/>
      <c r="AB502" s="1475"/>
      <c r="AC502" s="1475"/>
      <c r="AD502" s="1475"/>
      <c r="AE502" s="1475"/>
      <c r="AF502" s="1475"/>
      <c r="AG502" s="1475"/>
      <c r="AH502" s="1475"/>
      <c r="AI502" s="1476"/>
      <c r="AJ502" s="248"/>
      <c r="AK502" s="248"/>
      <c r="AL502" s="248"/>
      <c r="AM502" s="248"/>
    </row>
    <row r="503" spans="1:52" ht="11.25" customHeight="1">
      <c r="A503" s="178"/>
      <c r="B503" s="178"/>
      <c r="C503" s="178"/>
      <c r="D503" s="178"/>
      <c r="E503" s="178"/>
      <c r="F503" s="178"/>
      <c r="G503" s="178"/>
      <c r="H503" s="178"/>
      <c r="I503" s="178"/>
      <c r="J503" s="178"/>
      <c r="K503" s="178"/>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T503" s="183"/>
      <c r="AU503" s="183"/>
      <c r="AV503" s="183"/>
      <c r="AW503" s="183"/>
      <c r="AX503" s="183"/>
      <c r="AY503" s="183"/>
      <c r="AZ503" s="183"/>
    </row>
    <row r="504" spans="1:52" ht="17.25" customHeight="1">
      <c r="A504" s="243" t="s">
        <v>93</v>
      </c>
      <c r="B504" s="185"/>
      <c r="C504" s="185"/>
      <c r="D504" s="185"/>
      <c r="E504" s="185"/>
      <c r="F504" s="185"/>
      <c r="G504" s="185"/>
      <c r="H504" s="185"/>
      <c r="I504" s="185"/>
      <c r="J504" s="185"/>
      <c r="K504" s="185"/>
      <c r="L504" s="200"/>
      <c r="M504" s="244"/>
      <c r="N504" s="245"/>
      <c r="O504" s="245"/>
      <c r="P504" s="245"/>
      <c r="Q504" s="245"/>
      <c r="R504" s="246"/>
      <c r="S504" s="246"/>
      <c r="T504" s="246"/>
      <c r="U504" s="246"/>
      <c r="V504" s="246"/>
      <c r="W504" s="246"/>
      <c r="X504" s="246"/>
      <c r="Y504" s="246"/>
      <c r="Z504" s="246"/>
      <c r="AA504" s="246"/>
      <c r="AB504" s="246"/>
      <c r="AC504" s="246"/>
      <c r="AD504" s="246"/>
      <c r="AE504" s="246"/>
      <c r="AF504" s="246"/>
      <c r="AG504" s="246"/>
      <c r="AH504" s="246"/>
      <c r="AI504" s="246"/>
      <c r="AJ504" s="246"/>
      <c r="AK504" s="246"/>
      <c r="AL504" s="246"/>
      <c r="AM504" s="246"/>
      <c r="AN504" s="246"/>
      <c r="AO504" s="244"/>
      <c r="AP504" s="186"/>
      <c r="AQ504" s="186"/>
      <c r="AR504" s="186"/>
      <c r="AS504" s="186"/>
    </row>
    <row r="505" spans="1:52" ht="18" customHeight="1">
      <c r="A505" s="178"/>
      <c r="B505" s="247" t="s">
        <v>2714</v>
      </c>
      <c r="C505" s="247"/>
      <c r="D505" s="247"/>
      <c r="E505" s="247"/>
      <c r="F505" s="247"/>
      <c r="G505" s="247"/>
      <c r="H505" s="247"/>
      <c r="I505" s="247"/>
      <c r="J505" s="247"/>
      <c r="K505" s="247"/>
      <c r="L505" s="248"/>
      <c r="M505" s="248"/>
      <c r="N505" s="1483">
        <f>$M$343</f>
        <v>1</v>
      </c>
      <c r="O505" s="1484"/>
      <c r="P505" s="1484"/>
      <c r="Q505" s="1485"/>
      <c r="R505" s="248"/>
      <c r="S505" s="249"/>
      <c r="T505" s="249"/>
      <c r="U505" s="210"/>
      <c r="V505" s="249"/>
      <c r="W505" s="248"/>
      <c r="X505" s="248"/>
      <c r="Y505" s="248"/>
      <c r="Z505" s="248"/>
      <c r="AA505" s="248"/>
      <c r="AB505" s="248"/>
      <c r="AC505" s="248"/>
      <c r="AD505" s="248"/>
      <c r="AI505" s="242"/>
      <c r="AJ505" s="242"/>
      <c r="AK505" s="242"/>
      <c r="AL505" s="242"/>
      <c r="AM505" s="242"/>
      <c r="AN505" s="242"/>
      <c r="AO505" s="242"/>
      <c r="AP505" s="242"/>
      <c r="AQ505" s="242"/>
      <c r="AR505" s="242"/>
    </row>
    <row r="506" spans="1:52" ht="18" customHeight="1">
      <c r="A506" s="178"/>
      <c r="B506" s="247" t="s">
        <v>2715</v>
      </c>
      <c r="C506" s="247"/>
      <c r="D506" s="247"/>
      <c r="E506" s="247"/>
      <c r="F506" s="247"/>
      <c r="G506" s="247"/>
      <c r="H506" s="247"/>
      <c r="I506" s="247"/>
      <c r="J506" s="247"/>
      <c r="K506" s="247"/>
      <c r="L506" s="248"/>
      <c r="M506" s="248"/>
      <c r="N506" s="1480"/>
      <c r="O506" s="1481"/>
      <c r="P506" s="1481"/>
      <c r="Q506" s="1482"/>
      <c r="R506" s="250" t="s">
        <v>87</v>
      </c>
      <c r="S506" s="251"/>
      <c r="T506" s="251"/>
      <c r="U506" s="252"/>
      <c r="V506" s="4"/>
      <c r="W506" s="248"/>
      <c r="X506" s="248"/>
      <c r="Y506" s="248"/>
      <c r="Z506" s="248"/>
      <c r="AA506" s="248"/>
      <c r="AB506" s="248"/>
      <c r="AC506" s="248"/>
      <c r="AD506" s="248"/>
      <c r="AE506" s="248"/>
      <c r="AI506" s="178"/>
      <c r="AJ506" s="195"/>
      <c r="AK506" s="195"/>
      <c r="AL506" s="195"/>
      <c r="AM506" s="195"/>
      <c r="AN506" s="195"/>
    </row>
    <row r="507" spans="1:52" ht="18" customHeight="1">
      <c r="A507" s="178"/>
      <c r="B507" s="247" t="s">
        <v>2716</v>
      </c>
      <c r="C507" s="247"/>
      <c r="D507" s="247"/>
      <c r="E507" s="247"/>
      <c r="F507" s="247"/>
      <c r="G507" s="247"/>
      <c r="H507" s="247"/>
      <c r="I507" s="247"/>
      <c r="J507" s="247"/>
      <c r="K507" s="247"/>
      <c r="L507" s="248"/>
      <c r="M507" s="248"/>
      <c r="N507" s="1480"/>
      <c r="O507" s="1481"/>
      <c r="P507" s="1481"/>
      <c r="Q507" s="1482"/>
      <c r="R507" s="250" t="s">
        <v>92</v>
      </c>
      <c r="S507" s="253"/>
      <c r="T507" s="253"/>
      <c r="U507" s="254"/>
      <c r="V507" s="4"/>
      <c r="W507" s="248"/>
      <c r="X507" s="248"/>
      <c r="Y507" s="248"/>
      <c r="Z507" s="248"/>
      <c r="AA507" s="248"/>
      <c r="AB507" s="248"/>
      <c r="AC507" s="248"/>
      <c r="AD507" s="248"/>
      <c r="AE507" s="248"/>
      <c r="AH507" s="248"/>
      <c r="AI507" s="248"/>
      <c r="AJ507" s="248"/>
      <c r="AK507" s="248"/>
      <c r="AL507" s="248"/>
      <c r="AM507" s="248"/>
      <c r="AN507" s="248"/>
    </row>
    <row r="508" spans="1:52" ht="18" customHeight="1">
      <c r="A508" s="178"/>
      <c r="B508" s="247" t="s">
        <v>2717</v>
      </c>
      <c r="C508" s="247"/>
      <c r="D508" s="247"/>
      <c r="E508" s="247"/>
      <c r="F508" s="247"/>
      <c r="G508" s="247"/>
      <c r="H508" s="247"/>
      <c r="I508" s="247"/>
      <c r="J508" s="247"/>
      <c r="K508" s="247"/>
      <c r="L508" s="248"/>
      <c r="M508" s="248"/>
      <c r="N508" s="1480"/>
      <c r="O508" s="1481"/>
      <c r="P508" s="1481"/>
      <c r="Q508" s="1482"/>
      <c r="R508" s="250" t="s">
        <v>92</v>
      </c>
      <c r="S508" s="253"/>
      <c r="T508" s="253"/>
      <c r="U508" s="254"/>
      <c r="V508" s="4"/>
      <c r="W508" s="249"/>
      <c r="X508" s="248"/>
      <c r="Y508" s="248"/>
      <c r="Z508" s="248"/>
      <c r="AA508" s="248"/>
      <c r="AB508" s="248"/>
      <c r="AC508" s="248"/>
      <c r="AD508" s="248"/>
      <c r="AE508" s="248"/>
      <c r="AF508" s="248"/>
      <c r="AG508" s="248"/>
      <c r="AH508" s="248"/>
      <c r="AI508" s="248"/>
      <c r="AJ508" s="248"/>
      <c r="AK508" s="248"/>
      <c r="AL508" s="248"/>
    </row>
    <row r="509" spans="1:52" ht="18" customHeight="1">
      <c r="A509" s="178"/>
      <c r="B509" s="247" t="s">
        <v>2718</v>
      </c>
      <c r="C509" s="247"/>
      <c r="D509" s="247"/>
      <c r="E509" s="247"/>
      <c r="F509" s="247"/>
      <c r="G509" s="247"/>
      <c r="H509" s="247"/>
      <c r="I509" s="247"/>
      <c r="J509" s="247"/>
      <c r="K509" s="247"/>
      <c r="L509" s="248"/>
      <c r="M509" s="248"/>
      <c r="N509" s="1480"/>
      <c r="O509" s="1481"/>
      <c r="P509" s="1481"/>
      <c r="Q509" s="1482"/>
      <c r="R509" s="250" t="s">
        <v>92</v>
      </c>
      <c r="S509" s="253"/>
      <c r="T509" s="253"/>
      <c r="U509" s="254"/>
      <c r="V509" s="4"/>
      <c r="W509" s="249"/>
      <c r="X509" s="248"/>
      <c r="Y509" s="248"/>
      <c r="Z509" s="248"/>
      <c r="AA509" s="248"/>
      <c r="AB509" s="248"/>
      <c r="AC509" s="248"/>
      <c r="AD509" s="248"/>
      <c r="AE509" s="248"/>
      <c r="AF509" s="248"/>
      <c r="AG509" s="248"/>
      <c r="AH509" s="248"/>
      <c r="AI509" s="248"/>
      <c r="AJ509" s="248"/>
      <c r="AK509" s="248"/>
      <c r="AL509" s="248"/>
    </row>
    <row r="510" spans="1:52" ht="18" customHeight="1">
      <c r="A510" s="178"/>
      <c r="B510" s="247" t="s">
        <v>2719</v>
      </c>
      <c r="C510" s="247"/>
      <c r="D510" s="247"/>
      <c r="E510" s="247"/>
      <c r="F510" s="247"/>
      <c r="G510" s="247"/>
      <c r="H510" s="247"/>
      <c r="I510" s="247"/>
      <c r="J510" s="247"/>
      <c r="K510" s="247"/>
      <c r="L510" s="248"/>
      <c r="M510" s="248"/>
      <c r="N510" s="1480"/>
      <c r="O510" s="1481"/>
      <c r="P510" s="1481"/>
      <c r="Q510" s="1482"/>
      <c r="R510" s="250" t="s">
        <v>92</v>
      </c>
      <c r="S510" s="253"/>
      <c r="T510" s="253"/>
      <c r="U510" s="254"/>
      <c r="V510" s="4"/>
      <c r="W510" s="248"/>
      <c r="X510" s="248"/>
      <c r="Y510" s="248"/>
      <c r="Z510" s="248"/>
      <c r="AA510" s="248"/>
      <c r="AB510" s="256"/>
      <c r="AC510" s="256"/>
      <c r="AD510" s="256"/>
      <c r="AE510" s="256"/>
      <c r="AF510" s="256"/>
      <c r="AG510" s="256"/>
      <c r="AH510" s="256"/>
      <c r="AI510" s="256"/>
      <c r="AJ510" s="256"/>
      <c r="AK510" s="256"/>
      <c r="AL510" s="256"/>
    </row>
    <row r="511" spans="1:52" ht="18" customHeight="1">
      <c r="A511" s="178"/>
      <c r="B511" s="255" t="s">
        <v>2720</v>
      </c>
      <c r="C511" s="255"/>
      <c r="D511" s="255"/>
      <c r="E511" s="255"/>
      <c r="F511" s="255"/>
      <c r="G511" s="255"/>
      <c r="H511" s="255"/>
      <c r="I511" s="255"/>
      <c r="J511" s="255"/>
      <c r="K511" s="255"/>
      <c r="L511" s="248"/>
      <c r="M511" s="257"/>
      <c r="N511" s="257"/>
      <c r="O511" s="257"/>
      <c r="P511" s="257"/>
      <c r="Q511" s="250"/>
      <c r="R511" s="253"/>
      <c r="S511" s="253"/>
      <c r="T511" s="255"/>
      <c r="U511" s="4"/>
      <c r="V511" s="256"/>
      <c r="W511" s="258"/>
      <c r="X511" s="258" t="s">
        <v>84</v>
      </c>
      <c r="Y511" s="258"/>
      <c r="Z511" s="259"/>
      <c r="AA511" s="217" t="s">
        <v>83</v>
      </c>
      <c r="AD511" s="256"/>
      <c r="AE511" s="256"/>
      <c r="AF511" s="256"/>
      <c r="AG511" s="256"/>
      <c r="AH511" s="256"/>
      <c r="AI511" s="256"/>
      <c r="AJ511" s="256"/>
      <c r="AK511" s="256"/>
    </row>
    <row r="512" spans="1:52" ht="15" customHeight="1">
      <c r="A512" s="178"/>
      <c r="B512" s="247" t="s">
        <v>2721</v>
      </c>
      <c r="C512" s="247"/>
      <c r="D512" s="247"/>
      <c r="E512" s="247"/>
      <c r="F512" s="247"/>
      <c r="G512" s="247"/>
      <c r="H512" s="247"/>
      <c r="I512" s="247"/>
      <c r="J512" s="247"/>
      <c r="K512" s="247"/>
      <c r="L512" s="248"/>
      <c r="M512" s="248"/>
      <c r="N512" s="248"/>
      <c r="O512" s="248"/>
      <c r="P512" s="260"/>
      <c r="Q512" s="248"/>
      <c r="R512" s="248"/>
      <c r="S512" s="249"/>
      <c r="T512" s="249"/>
      <c r="U512" s="248"/>
      <c r="V512" s="260"/>
      <c r="W512" s="248"/>
      <c r="X512" s="248"/>
      <c r="Y512" s="260"/>
      <c r="Z512" s="248"/>
      <c r="AA512" s="248"/>
      <c r="AB512" s="248"/>
      <c r="AC512" s="260"/>
      <c r="AD512" s="248"/>
      <c r="AE512" s="248"/>
      <c r="AF512" s="248"/>
      <c r="AG512" s="248"/>
      <c r="AH512" s="260"/>
      <c r="AI512" s="248"/>
      <c r="AJ512" s="248"/>
      <c r="AK512" s="248"/>
      <c r="AL512" s="248"/>
      <c r="AM512" s="248"/>
    </row>
    <row r="513" spans="1:52" ht="18" customHeight="1">
      <c r="A513" s="178"/>
      <c r="B513" s="261"/>
      <c r="C513" s="261"/>
      <c r="D513" s="261"/>
      <c r="E513" s="261"/>
      <c r="F513" s="261"/>
      <c r="G513" s="261"/>
      <c r="H513" s="261"/>
      <c r="I513" s="261"/>
      <c r="J513" s="261"/>
      <c r="K513" s="261"/>
      <c r="L513" s="248"/>
      <c r="M513" s="262" t="s">
        <v>71</v>
      </c>
      <c r="N513" s="1486" t="s">
        <v>82</v>
      </c>
      <c r="O513" s="1486"/>
      <c r="P513" s="1486"/>
      <c r="Q513" s="1486"/>
      <c r="R513" s="1486"/>
      <c r="S513" s="218" t="s">
        <v>70</v>
      </c>
      <c r="T513" s="1486" t="s">
        <v>81</v>
      </c>
      <c r="U513" s="1486"/>
      <c r="V513" s="1486"/>
      <c r="W513" s="1486"/>
      <c r="X513" s="1486"/>
      <c r="Y513" s="1486"/>
      <c r="Z513" s="1486"/>
      <c r="AA513" s="1486"/>
      <c r="AB513" s="1486"/>
      <c r="AC513" s="1486"/>
      <c r="AD513" s="218" t="s">
        <v>70</v>
      </c>
      <c r="AE513" s="1486" t="s">
        <v>80</v>
      </c>
      <c r="AF513" s="1486"/>
      <c r="AG513" s="1486"/>
      <c r="AH513" s="1486"/>
      <c r="AI513" s="1450"/>
      <c r="AJ513" s="262" t="s">
        <v>73</v>
      </c>
      <c r="AK513" s="262"/>
      <c r="AL513" s="4"/>
      <c r="AM513" s="4"/>
    </row>
    <row r="514" spans="1:52" ht="18" customHeight="1">
      <c r="A514" s="178"/>
      <c r="C514" s="261"/>
      <c r="D514" s="261"/>
      <c r="E514" s="261"/>
      <c r="F514" s="261"/>
      <c r="G514" s="261"/>
      <c r="H514" s="261"/>
      <c r="I514" s="261"/>
      <c r="J514" s="261"/>
      <c r="K514" s="261"/>
      <c r="L514" s="261" t="s">
        <v>79</v>
      </c>
      <c r="M514" s="262" t="s">
        <v>71</v>
      </c>
      <c r="N514" s="1469"/>
      <c r="O514" s="1469"/>
      <c r="P514" s="1469"/>
      <c r="Q514" s="1469"/>
      <c r="R514" s="1469"/>
      <c r="S514" s="218" t="s">
        <v>70</v>
      </c>
      <c r="T514" s="1477" t="str">
        <f>IF(項目一覧②!$G$151=1,"",INDEX(主要用途!$D$2:$D$72,項目一覧②!$G$151))</f>
        <v/>
      </c>
      <c r="U514" s="1478"/>
      <c r="V514" s="1478"/>
      <c r="W514" s="1478"/>
      <c r="X514" s="1478"/>
      <c r="Y514" s="1478"/>
      <c r="Z514" s="1478"/>
      <c r="AA514" s="1478"/>
      <c r="AB514" s="1478"/>
      <c r="AC514" s="1479"/>
      <c r="AD514" s="218" t="s">
        <v>70</v>
      </c>
      <c r="AE514" s="1480"/>
      <c r="AF514" s="1481"/>
      <c r="AG514" s="1481"/>
      <c r="AH514" s="1482"/>
      <c r="AI514" s="260" t="s">
        <v>69</v>
      </c>
      <c r="AJ514" s="262" t="s">
        <v>73</v>
      </c>
      <c r="AK514" s="256"/>
      <c r="AL514" s="262"/>
      <c r="AM514" s="4"/>
    </row>
    <row r="515" spans="1:52" ht="18" customHeight="1">
      <c r="A515" s="178"/>
      <c r="C515" s="261"/>
      <c r="D515" s="261"/>
      <c r="E515" s="261"/>
      <c r="F515" s="261"/>
      <c r="G515" s="261"/>
      <c r="H515" s="261"/>
      <c r="I515" s="261"/>
      <c r="J515" s="261"/>
      <c r="K515" s="261"/>
      <c r="L515" s="261" t="s">
        <v>77</v>
      </c>
      <c r="M515" s="262" t="s">
        <v>71</v>
      </c>
      <c r="N515" s="1469"/>
      <c r="O515" s="1469"/>
      <c r="P515" s="1469"/>
      <c r="Q515" s="1469"/>
      <c r="R515" s="1469"/>
      <c r="S515" s="218" t="s">
        <v>70</v>
      </c>
      <c r="T515" s="1477" t="str">
        <f>IF(項目一覧②!$G$152=1,"",INDEX(主要用途!$D$2:$D$72,項目一覧②!$G$152))</f>
        <v/>
      </c>
      <c r="U515" s="1478"/>
      <c r="V515" s="1478"/>
      <c r="W515" s="1478"/>
      <c r="X515" s="1478"/>
      <c r="Y515" s="1478"/>
      <c r="Z515" s="1478"/>
      <c r="AA515" s="1478"/>
      <c r="AB515" s="1478"/>
      <c r="AC515" s="1479"/>
      <c r="AD515" s="218" t="s">
        <v>70</v>
      </c>
      <c r="AE515" s="1480"/>
      <c r="AF515" s="1481"/>
      <c r="AG515" s="1481"/>
      <c r="AH515" s="1482"/>
      <c r="AI515" s="260" t="s">
        <v>69</v>
      </c>
      <c r="AJ515" s="262" t="s">
        <v>73</v>
      </c>
      <c r="AK515" s="256"/>
      <c r="AL515" s="262"/>
      <c r="AM515" s="4"/>
    </row>
    <row r="516" spans="1:52" ht="18" customHeight="1">
      <c r="A516" s="178"/>
      <c r="C516" s="261"/>
      <c r="D516" s="261"/>
      <c r="E516" s="261"/>
      <c r="F516" s="261"/>
      <c r="G516" s="261"/>
      <c r="H516" s="261"/>
      <c r="I516" s="261"/>
      <c r="J516" s="261"/>
      <c r="K516" s="261"/>
      <c r="L516" s="261" t="s">
        <v>76</v>
      </c>
      <c r="M516" s="262" t="s">
        <v>71</v>
      </c>
      <c r="N516" s="1469"/>
      <c r="O516" s="1469"/>
      <c r="P516" s="1469"/>
      <c r="Q516" s="1469"/>
      <c r="R516" s="1469"/>
      <c r="S516" s="218" t="s">
        <v>70</v>
      </c>
      <c r="T516" s="1477" t="str">
        <f>IF(項目一覧②!$G$153=1,"",INDEX(主要用途!$D$2:$D$72,項目一覧②!$G$153))</f>
        <v/>
      </c>
      <c r="U516" s="1478"/>
      <c r="V516" s="1478"/>
      <c r="W516" s="1478"/>
      <c r="X516" s="1478"/>
      <c r="Y516" s="1478"/>
      <c r="Z516" s="1478"/>
      <c r="AA516" s="1478"/>
      <c r="AB516" s="1478"/>
      <c r="AC516" s="1479"/>
      <c r="AD516" s="218" t="s">
        <v>70</v>
      </c>
      <c r="AE516" s="1480"/>
      <c r="AF516" s="1481"/>
      <c r="AG516" s="1481"/>
      <c r="AH516" s="1482"/>
      <c r="AI516" s="260" t="s">
        <v>69</v>
      </c>
      <c r="AJ516" s="262" t="s">
        <v>73</v>
      </c>
      <c r="AK516" s="256"/>
      <c r="AL516" s="262"/>
      <c r="AM516" s="4"/>
    </row>
    <row r="517" spans="1:52" ht="18" customHeight="1">
      <c r="A517" s="178"/>
      <c r="C517" s="261"/>
      <c r="D517" s="261"/>
      <c r="E517" s="261"/>
      <c r="F517" s="261"/>
      <c r="G517" s="261"/>
      <c r="H517" s="261"/>
      <c r="I517" s="261"/>
      <c r="J517" s="261"/>
      <c r="K517" s="261"/>
      <c r="L517" s="261" t="s">
        <v>75</v>
      </c>
      <c r="M517" s="262" t="s">
        <v>71</v>
      </c>
      <c r="N517" s="1469"/>
      <c r="O517" s="1469"/>
      <c r="P517" s="1469"/>
      <c r="Q517" s="1469"/>
      <c r="R517" s="1469"/>
      <c r="S517" s="218" t="s">
        <v>70</v>
      </c>
      <c r="T517" s="1477" t="str">
        <f>IF(項目一覧②!$G$154=1,"",INDEX(主要用途!$D$2:$D$72,項目一覧②!$G$154))</f>
        <v/>
      </c>
      <c r="U517" s="1478"/>
      <c r="V517" s="1478"/>
      <c r="W517" s="1478"/>
      <c r="X517" s="1478"/>
      <c r="Y517" s="1478"/>
      <c r="Z517" s="1478"/>
      <c r="AA517" s="1478"/>
      <c r="AB517" s="1478"/>
      <c r="AC517" s="1479"/>
      <c r="AD517" s="218" t="s">
        <v>70</v>
      </c>
      <c r="AE517" s="1480"/>
      <c r="AF517" s="1481"/>
      <c r="AG517" s="1481"/>
      <c r="AH517" s="1482"/>
      <c r="AI517" s="260" t="s">
        <v>69</v>
      </c>
      <c r="AJ517" s="262" t="s">
        <v>73</v>
      </c>
      <c r="AK517" s="256"/>
      <c r="AL517" s="262"/>
      <c r="AM517" s="4"/>
    </row>
    <row r="518" spans="1:52" ht="18" customHeight="1">
      <c r="A518" s="178"/>
      <c r="C518" s="261"/>
      <c r="D518" s="261"/>
      <c r="E518" s="261"/>
      <c r="F518" s="261"/>
      <c r="G518" s="261"/>
      <c r="H518" s="261"/>
      <c r="I518" s="261"/>
      <c r="J518" s="261"/>
      <c r="K518" s="261"/>
      <c r="L518" s="261" t="s">
        <v>74</v>
      </c>
      <c r="M518" s="262" t="s">
        <v>71</v>
      </c>
      <c r="N518" s="1469"/>
      <c r="O518" s="1469"/>
      <c r="P518" s="1469"/>
      <c r="Q518" s="1469"/>
      <c r="R518" s="1469"/>
      <c r="S518" s="218" t="s">
        <v>70</v>
      </c>
      <c r="T518" s="1477" t="str">
        <f>IF(項目一覧②!$G$155=1,"",INDEX(主要用途!$D$2:$D$72,項目一覧②!$G$155))</f>
        <v/>
      </c>
      <c r="U518" s="1478"/>
      <c r="V518" s="1478"/>
      <c r="W518" s="1478"/>
      <c r="X518" s="1478"/>
      <c r="Y518" s="1478"/>
      <c r="Z518" s="1478"/>
      <c r="AA518" s="1478"/>
      <c r="AB518" s="1478"/>
      <c r="AC518" s="1479"/>
      <c r="AD518" s="218" t="s">
        <v>70</v>
      </c>
      <c r="AE518" s="1480"/>
      <c r="AF518" s="1481"/>
      <c r="AG518" s="1481"/>
      <c r="AH518" s="1482"/>
      <c r="AI518" s="260" t="s">
        <v>69</v>
      </c>
      <c r="AJ518" s="262" t="s">
        <v>73</v>
      </c>
      <c r="AK518" s="256"/>
      <c r="AL518" s="262"/>
      <c r="AM518" s="4"/>
    </row>
    <row r="519" spans="1:52" ht="18" customHeight="1">
      <c r="A519" s="178"/>
      <c r="C519" s="261"/>
      <c r="D519" s="261"/>
      <c r="E519" s="261"/>
      <c r="F519" s="261"/>
      <c r="G519" s="261"/>
      <c r="H519" s="261"/>
      <c r="I519" s="261"/>
      <c r="J519" s="261"/>
      <c r="K519" s="261"/>
      <c r="L519" s="261" t="s">
        <v>72</v>
      </c>
      <c r="M519" s="262" t="s">
        <v>71</v>
      </c>
      <c r="N519" s="1469"/>
      <c r="O519" s="1469"/>
      <c r="P519" s="1469"/>
      <c r="Q519" s="1469"/>
      <c r="R519" s="1469"/>
      <c r="S519" s="218" t="s">
        <v>70</v>
      </c>
      <c r="T519" s="1477" t="str">
        <f>IF(項目一覧②!$G$156=1,"",INDEX(主要用途!$D$2:$D$72,項目一覧②!$G$156))</f>
        <v/>
      </c>
      <c r="U519" s="1478"/>
      <c r="V519" s="1478"/>
      <c r="W519" s="1478"/>
      <c r="X519" s="1478"/>
      <c r="Y519" s="1478"/>
      <c r="Z519" s="1478"/>
      <c r="AA519" s="1478"/>
      <c r="AB519" s="1478"/>
      <c r="AC519" s="1479"/>
      <c r="AD519" s="218" t="s">
        <v>70</v>
      </c>
      <c r="AE519" s="1480"/>
      <c r="AF519" s="1481"/>
      <c r="AG519" s="1481"/>
      <c r="AH519" s="1482"/>
      <c r="AI519" s="260" t="s">
        <v>69</v>
      </c>
      <c r="AJ519" s="262" t="s">
        <v>73</v>
      </c>
      <c r="AK519" s="256"/>
      <c r="AL519" s="262"/>
      <c r="AM519" s="4"/>
    </row>
    <row r="520" spans="1:52" ht="15" customHeight="1">
      <c r="A520" s="178"/>
      <c r="B520" s="247" t="s">
        <v>2722</v>
      </c>
      <c r="C520" s="247"/>
      <c r="D520" s="247"/>
      <c r="E520" s="247"/>
      <c r="F520" s="247"/>
      <c r="G520" s="247"/>
      <c r="H520" s="247"/>
      <c r="I520" s="247"/>
      <c r="J520" s="247"/>
      <c r="K520" s="247"/>
      <c r="L520" s="248"/>
      <c r="M520" s="248"/>
      <c r="N520" s="248"/>
      <c r="O520" s="248"/>
      <c r="P520" s="248"/>
      <c r="Q520" s="248"/>
      <c r="R520" s="248"/>
      <c r="S520" s="218"/>
      <c r="T520" s="263"/>
      <c r="U520" s="263"/>
      <c r="V520" s="263"/>
      <c r="W520" s="263"/>
      <c r="X520" s="263"/>
      <c r="Y520" s="263"/>
      <c r="Z520" s="263"/>
      <c r="AA520" s="263"/>
      <c r="AB520" s="263"/>
      <c r="AC520" s="263"/>
      <c r="AD520" s="263"/>
      <c r="AE520" s="263"/>
      <c r="AF520" s="263"/>
      <c r="AG520" s="263"/>
      <c r="AH520" s="263"/>
      <c r="AI520" s="263"/>
      <c r="AJ520" s="263"/>
      <c r="AK520" s="263"/>
      <c r="AL520" s="263"/>
      <c r="AM520" s="256"/>
    </row>
    <row r="521" spans="1:52" ht="18" customHeight="1">
      <c r="A521" s="178"/>
      <c r="B521" s="247"/>
      <c r="C521" s="247"/>
      <c r="D521" s="247"/>
      <c r="E521" s="247"/>
      <c r="F521" s="247"/>
      <c r="G521" s="247"/>
      <c r="H521" s="247"/>
      <c r="I521" s="247"/>
      <c r="J521" s="247"/>
      <c r="K521" s="247"/>
      <c r="L521" s="248"/>
      <c r="M521" s="248"/>
      <c r="N521" s="1471"/>
      <c r="O521" s="1472"/>
      <c r="P521" s="1472"/>
      <c r="Q521" s="1472"/>
      <c r="R521" s="1472"/>
      <c r="S521" s="1472"/>
      <c r="T521" s="1472"/>
      <c r="U521" s="1472"/>
      <c r="V521" s="1472"/>
      <c r="W521" s="1472"/>
      <c r="X521" s="1472"/>
      <c r="Y521" s="1472"/>
      <c r="Z521" s="1472"/>
      <c r="AA521" s="1472"/>
      <c r="AB521" s="1472"/>
      <c r="AC521" s="1472"/>
      <c r="AD521" s="1472"/>
      <c r="AE521" s="1472"/>
      <c r="AF521" s="1472"/>
      <c r="AG521" s="1472"/>
      <c r="AH521" s="1472"/>
      <c r="AI521" s="1473"/>
      <c r="AJ521" s="263"/>
      <c r="AK521" s="263"/>
      <c r="AL521" s="263"/>
      <c r="AM521" s="256"/>
    </row>
    <row r="522" spans="1:52" ht="18" customHeight="1">
      <c r="A522" s="178"/>
      <c r="B522" s="247"/>
      <c r="C522" s="247"/>
      <c r="D522" s="247"/>
      <c r="E522" s="247"/>
      <c r="F522" s="247"/>
      <c r="G522" s="247"/>
      <c r="H522" s="247"/>
      <c r="I522" s="247"/>
      <c r="J522" s="247"/>
      <c r="K522" s="247"/>
      <c r="L522" s="248"/>
      <c r="M522" s="248"/>
      <c r="N522" s="1474"/>
      <c r="O522" s="1475"/>
      <c r="P522" s="1475"/>
      <c r="Q522" s="1475"/>
      <c r="R522" s="1475"/>
      <c r="S522" s="1475"/>
      <c r="T522" s="1475"/>
      <c r="U522" s="1475"/>
      <c r="V522" s="1475"/>
      <c r="W522" s="1475"/>
      <c r="X522" s="1475"/>
      <c r="Y522" s="1475"/>
      <c r="Z522" s="1475"/>
      <c r="AA522" s="1475"/>
      <c r="AB522" s="1475"/>
      <c r="AC522" s="1475"/>
      <c r="AD522" s="1475"/>
      <c r="AE522" s="1475"/>
      <c r="AF522" s="1475"/>
      <c r="AG522" s="1475"/>
      <c r="AH522" s="1475"/>
      <c r="AI522" s="1476"/>
      <c r="AJ522" s="263"/>
      <c r="AK522" s="263"/>
      <c r="AL522" s="263"/>
      <c r="AM522" s="256"/>
    </row>
    <row r="523" spans="1:52" ht="15" customHeight="1">
      <c r="A523" s="178"/>
      <c r="B523" s="247" t="s">
        <v>2723</v>
      </c>
      <c r="C523" s="247"/>
      <c r="D523" s="247"/>
      <c r="E523" s="247"/>
      <c r="F523" s="247"/>
      <c r="G523" s="247"/>
      <c r="H523" s="247"/>
      <c r="I523" s="247"/>
      <c r="J523" s="247"/>
      <c r="K523" s="247"/>
      <c r="L523" s="248"/>
      <c r="M523" s="248"/>
      <c r="N523" s="248"/>
      <c r="O523" s="248"/>
      <c r="P523" s="248"/>
      <c r="Q523" s="248"/>
      <c r="R523" s="248"/>
      <c r="S523" s="263"/>
      <c r="T523" s="263"/>
      <c r="U523" s="263"/>
      <c r="V523" s="263"/>
      <c r="W523" s="263"/>
      <c r="X523" s="263"/>
      <c r="Y523" s="263"/>
      <c r="Z523" s="263"/>
      <c r="AA523" s="263"/>
      <c r="AB523" s="263"/>
      <c r="AC523" s="263"/>
      <c r="AD523" s="263"/>
      <c r="AE523" s="263"/>
      <c r="AF523" s="263"/>
      <c r="AG523" s="263"/>
      <c r="AH523" s="263"/>
      <c r="AI523" s="263"/>
      <c r="AJ523" s="263"/>
      <c r="AK523" s="263"/>
      <c r="AL523" s="263"/>
      <c r="AM523" s="256"/>
    </row>
    <row r="524" spans="1:52" ht="18" customHeight="1">
      <c r="A524" s="178"/>
      <c r="B524" s="247"/>
      <c r="C524" s="247"/>
      <c r="D524" s="247"/>
      <c r="E524" s="247"/>
      <c r="F524" s="247"/>
      <c r="G524" s="247"/>
      <c r="H524" s="247"/>
      <c r="I524" s="247"/>
      <c r="J524" s="247"/>
      <c r="K524" s="247"/>
      <c r="L524" s="248"/>
      <c r="M524" s="248"/>
      <c r="N524" s="1471"/>
      <c r="O524" s="1472"/>
      <c r="P524" s="1472"/>
      <c r="Q524" s="1472"/>
      <c r="R524" s="1472"/>
      <c r="S524" s="1472"/>
      <c r="T524" s="1472"/>
      <c r="U524" s="1472"/>
      <c r="V524" s="1472"/>
      <c r="W524" s="1472"/>
      <c r="X524" s="1472"/>
      <c r="Y524" s="1472"/>
      <c r="Z524" s="1472"/>
      <c r="AA524" s="1472"/>
      <c r="AB524" s="1472"/>
      <c r="AC524" s="1472"/>
      <c r="AD524" s="1472"/>
      <c r="AE524" s="1472"/>
      <c r="AF524" s="1472"/>
      <c r="AG524" s="1472"/>
      <c r="AH524" s="1472"/>
      <c r="AI524" s="1473"/>
      <c r="AJ524" s="263"/>
      <c r="AK524" s="263"/>
      <c r="AL524" s="263"/>
      <c r="AM524" s="256"/>
    </row>
    <row r="525" spans="1:52" ht="18" customHeight="1">
      <c r="A525" s="178"/>
      <c r="B525" s="247"/>
      <c r="C525" s="247"/>
      <c r="D525" s="247"/>
      <c r="E525" s="247"/>
      <c r="F525" s="247"/>
      <c r="G525" s="247"/>
      <c r="H525" s="247"/>
      <c r="I525" s="247"/>
      <c r="J525" s="247"/>
      <c r="K525" s="247"/>
      <c r="L525" s="248"/>
      <c r="M525" s="248"/>
      <c r="N525" s="1474"/>
      <c r="O525" s="1475"/>
      <c r="P525" s="1475"/>
      <c r="Q525" s="1475"/>
      <c r="R525" s="1475"/>
      <c r="S525" s="1475"/>
      <c r="T525" s="1475"/>
      <c r="U525" s="1475"/>
      <c r="V525" s="1475"/>
      <c r="W525" s="1475"/>
      <c r="X525" s="1475"/>
      <c r="Y525" s="1475"/>
      <c r="Z525" s="1475"/>
      <c r="AA525" s="1475"/>
      <c r="AB525" s="1475"/>
      <c r="AC525" s="1475"/>
      <c r="AD525" s="1475"/>
      <c r="AE525" s="1475"/>
      <c r="AF525" s="1475"/>
      <c r="AG525" s="1475"/>
      <c r="AH525" s="1475"/>
      <c r="AI525" s="1476"/>
      <c r="AJ525" s="248"/>
      <c r="AK525" s="248"/>
      <c r="AL525" s="248"/>
      <c r="AM525" s="248"/>
    </row>
    <row r="526" spans="1:52" ht="15.75" customHeight="1" thickBot="1">
      <c r="A526" s="264"/>
      <c r="B526" s="264"/>
      <c r="C526" s="264"/>
      <c r="D526" s="264"/>
      <c r="E526" s="264"/>
      <c r="F526" s="264"/>
      <c r="G526" s="264"/>
      <c r="H526" s="264"/>
      <c r="I526" s="264"/>
      <c r="J526" s="264"/>
      <c r="K526" s="264"/>
      <c r="L526" s="265"/>
      <c r="M526" s="265"/>
      <c r="N526" s="265"/>
      <c r="O526" s="265"/>
      <c r="P526" s="265"/>
      <c r="Q526" s="265"/>
      <c r="R526" s="265"/>
      <c r="S526" s="265"/>
      <c r="T526" s="265"/>
      <c r="U526" s="265"/>
      <c r="V526" s="265"/>
      <c r="W526" s="265"/>
      <c r="X526" s="265"/>
      <c r="Y526" s="265"/>
      <c r="Z526" s="265"/>
      <c r="AA526" s="265"/>
      <c r="AB526" s="265"/>
      <c r="AC526" s="265"/>
      <c r="AD526" s="265"/>
      <c r="AE526" s="265"/>
      <c r="AF526" s="265"/>
      <c r="AG526" s="265"/>
      <c r="AH526" s="265"/>
      <c r="AI526" s="265"/>
      <c r="AJ526" s="265"/>
      <c r="AK526" s="265"/>
      <c r="AL526" s="265"/>
      <c r="AM526" s="265"/>
      <c r="AN526" s="266"/>
      <c r="AO526" s="266"/>
      <c r="AP526" s="266"/>
      <c r="AQ526" s="266"/>
      <c r="AR526" s="266"/>
      <c r="AS526" s="266"/>
      <c r="AT526" s="266"/>
      <c r="AU526" s="266"/>
      <c r="AV526" s="266"/>
      <c r="AW526" s="266"/>
      <c r="AX526" s="266"/>
      <c r="AY526" s="266"/>
      <c r="AZ526" s="266"/>
    </row>
    <row r="527" spans="1:52" ht="17.25" customHeight="1">
      <c r="A527" s="267" t="s">
        <v>93</v>
      </c>
      <c r="L527" s="4"/>
      <c r="M527" s="248"/>
      <c r="N527" s="263"/>
      <c r="O527" s="263"/>
      <c r="P527" s="263"/>
      <c r="Q527" s="263"/>
      <c r="R527" s="262"/>
      <c r="S527" s="262"/>
      <c r="T527" s="262"/>
      <c r="U527" s="262"/>
      <c r="V527" s="262"/>
      <c r="W527" s="262"/>
      <c r="X527" s="4"/>
      <c r="Y527" s="262"/>
      <c r="Z527" s="262"/>
      <c r="AA527" s="262"/>
      <c r="AB527" s="262"/>
      <c r="AC527" s="262"/>
      <c r="AD527" s="262"/>
      <c r="AE527" s="262"/>
      <c r="AF527" s="262"/>
      <c r="AG527" s="262"/>
      <c r="AH527" s="262"/>
      <c r="AI527" s="262"/>
      <c r="AJ527" s="262"/>
      <c r="AK527" s="262"/>
      <c r="AL527" s="262"/>
      <c r="AM527" s="248"/>
    </row>
    <row r="528" spans="1:52" ht="18" customHeight="1">
      <c r="A528" s="178"/>
      <c r="B528" s="247" t="s">
        <v>2714</v>
      </c>
      <c r="C528" s="247"/>
      <c r="D528" s="247"/>
      <c r="E528" s="247"/>
      <c r="F528" s="247"/>
      <c r="G528" s="247"/>
      <c r="H528" s="247"/>
      <c r="I528" s="247"/>
      <c r="J528" s="247"/>
      <c r="K528" s="247"/>
      <c r="L528" s="248"/>
      <c r="M528" s="248"/>
      <c r="N528" s="1483">
        <f>$M$343</f>
        <v>1</v>
      </c>
      <c r="O528" s="1484"/>
      <c r="P528" s="1484"/>
      <c r="Q528" s="1485"/>
      <c r="R528" s="248"/>
      <c r="S528" s="249"/>
      <c r="T528" s="249"/>
      <c r="U528" s="210"/>
      <c r="V528" s="249"/>
      <c r="W528" s="248"/>
      <c r="X528" s="248"/>
      <c r="Y528" s="248"/>
      <c r="Z528" s="248"/>
      <c r="AA528" s="248"/>
      <c r="AB528" s="248"/>
      <c r="AC528" s="248"/>
      <c r="AD528" s="248"/>
      <c r="AE528" s="248"/>
      <c r="AF528" s="248"/>
      <c r="AG528" s="248"/>
      <c r="AH528" s="248"/>
      <c r="AI528" s="248"/>
      <c r="AJ528" s="248"/>
      <c r="AK528" s="248"/>
      <c r="AL528" s="248"/>
    </row>
    <row r="529" spans="1:39" ht="18" customHeight="1">
      <c r="A529" s="178"/>
      <c r="B529" s="247" t="s">
        <v>2715</v>
      </c>
      <c r="C529" s="247"/>
      <c r="D529" s="247"/>
      <c r="E529" s="247"/>
      <c r="F529" s="247"/>
      <c r="G529" s="247"/>
      <c r="H529" s="247"/>
      <c r="I529" s="247"/>
      <c r="J529" s="247"/>
      <c r="K529" s="247"/>
      <c r="L529" s="248"/>
      <c r="M529" s="248"/>
      <c r="N529" s="1480"/>
      <c r="O529" s="1481"/>
      <c r="P529" s="1481"/>
      <c r="Q529" s="1482"/>
      <c r="R529" s="250" t="s">
        <v>87</v>
      </c>
      <c r="S529" s="251"/>
      <c r="T529" s="251"/>
      <c r="U529" s="252"/>
      <c r="V529" s="4"/>
      <c r="W529" s="248"/>
      <c r="X529" s="248"/>
      <c r="Y529" s="248"/>
      <c r="Z529" s="248"/>
      <c r="AA529" s="248"/>
      <c r="AB529" s="248"/>
      <c r="AC529" s="248"/>
      <c r="AD529" s="248"/>
      <c r="AE529" s="248"/>
      <c r="AF529" s="248"/>
      <c r="AG529" s="248"/>
      <c r="AH529" s="248"/>
      <c r="AI529" s="248"/>
      <c r="AJ529" s="248"/>
      <c r="AK529" s="248"/>
      <c r="AL529" s="248"/>
    </row>
    <row r="530" spans="1:39" ht="18" customHeight="1">
      <c r="A530" s="178"/>
      <c r="B530" s="247" t="s">
        <v>2716</v>
      </c>
      <c r="C530" s="247"/>
      <c r="D530" s="247"/>
      <c r="E530" s="247"/>
      <c r="F530" s="247"/>
      <c r="G530" s="247"/>
      <c r="H530" s="247"/>
      <c r="I530" s="247"/>
      <c r="J530" s="247"/>
      <c r="K530" s="247"/>
      <c r="L530" s="248"/>
      <c r="M530" s="248"/>
      <c r="N530" s="1480"/>
      <c r="O530" s="1481"/>
      <c r="P530" s="1481"/>
      <c r="Q530" s="1482"/>
      <c r="R530" s="250" t="s">
        <v>92</v>
      </c>
      <c r="S530" s="253"/>
      <c r="T530" s="253"/>
      <c r="U530" s="254"/>
      <c r="V530" s="4"/>
      <c r="W530" s="248"/>
      <c r="X530" s="248"/>
      <c r="Y530" s="248"/>
      <c r="Z530" s="248"/>
      <c r="AA530" s="248"/>
      <c r="AB530" s="248"/>
      <c r="AC530" s="248"/>
      <c r="AD530" s="248"/>
      <c r="AE530" s="248"/>
      <c r="AF530" s="248"/>
      <c r="AG530" s="248"/>
      <c r="AH530" s="248"/>
      <c r="AI530" s="248"/>
      <c r="AJ530" s="248"/>
      <c r="AK530" s="248"/>
      <c r="AL530" s="248"/>
    </row>
    <row r="531" spans="1:39" ht="18" customHeight="1">
      <c r="A531" s="178"/>
      <c r="B531" s="247" t="s">
        <v>2717</v>
      </c>
      <c r="C531" s="247"/>
      <c r="D531" s="247"/>
      <c r="E531" s="247"/>
      <c r="F531" s="247"/>
      <c r="G531" s="247"/>
      <c r="H531" s="247"/>
      <c r="I531" s="247"/>
      <c r="J531" s="247"/>
      <c r="K531" s="247"/>
      <c r="L531" s="248"/>
      <c r="M531" s="248"/>
      <c r="N531" s="1480"/>
      <c r="O531" s="1481"/>
      <c r="P531" s="1481"/>
      <c r="Q531" s="1482"/>
      <c r="R531" s="250" t="s">
        <v>92</v>
      </c>
      <c r="S531" s="253"/>
      <c r="T531" s="253"/>
      <c r="U531" s="254"/>
      <c r="V531" s="4"/>
      <c r="W531" s="249"/>
      <c r="X531" s="248"/>
      <c r="Y531" s="248"/>
      <c r="Z531" s="248"/>
      <c r="AA531" s="248"/>
      <c r="AB531" s="248"/>
      <c r="AC531" s="248"/>
      <c r="AD531" s="248"/>
      <c r="AE531" s="248"/>
      <c r="AF531" s="248"/>
      <c r="AG531" s="248"/>
      <c r="AH531" s="248"/>
      <c r="AI531" s="248"/>
      <c r="AJ531" s="248"/>
      <c r="AK531" s="248"/>
      <c r="AL531" s="248"/>
    </row>
    <row r="532" spans="1:39" ht="18" customHeight="1">
      <c r="A532" s="178"/>
      <c r="B532" s="247" t="s">
        <v>2718</v>
      </c>
      <c r="C532" s="247"/>
      <c r="D532" s="247"/>
      <c r="E532" s="247"/>
      <c r="F532" s="247"/>
      <c r="G532" s="247"/>
      <c r="H532" s="247"/>
      <c r="I532" s="247"/>
      <c r="J532" s="247"/>
      <c r="K532" s="247"/>
      <c r="L532" s="248"/>
      <c r="M532" s="248"/>
      <c r="N532" s="1480"/>
      <c r="O532" s="1481"/>
      <c r="P532" s="1481"/>
      <c r="Q532" s="1482"/>
      <c r="R532" s="250" t="s">
        <v>92</v>
      </c>
      <c r="S532" s="253"/>
      <c r="T532" s="253"/>
      <c r="U532" s="254"/>
      <c r="V532" s="4"/>
      <c r="W532" s="249"/>
      <c r="X532" s="248"/>
      <c r="Y532" s="248"/>
      <c r="Z532" s="248"/>
      <c r="AA532" s="248"/>
      <c r="AB532" s="248"/>
      <c r="AC532" s="248"/>
      <c r="AD532" s="248"/>
      <c r="AE532" s="248"/>
      <c r="AF532" s="248"/>
      <c r="AG532" s="248"/>
      <c r="AH532" s="248"/>
      <c r="AI532" s="248"/>
      <c r="AJ532" s="248"/>
      <c r="AK532" s="248"/>
      <c r="AL532" s="248"/>
    </row>
    <row r="533" spans="1:39" ht="18" customHeight="1">
      <c r="A533" s="178"/>
      <c r="B533" s="247" t="s">
        <v>2719</v>
      </c>
      <c r="C533" s="247"/>
      <c r="D533" s="247"/>
      <c r="E533" s="247"/>
      <c r="F533" s="247"/>
      <c r="G533" s="247"/>
      <c r="H533" s="247"/>
      <c r="I533" s="247"/>
      <c r="J533" s="247"/>
      <c r="K533" s="247"/>
      <c r="L533" s="248"/>
      <c r="M533" s="248"/>
      <c r="N533" s="1480"/>
      <c r="O533" s="1481"/>
      <c r="P533" s="1481"/>
      <c r="Q533" s="1482"/>
      <c r="R533" s="250" t="s">
        <v>92</v>
      </c>
      <c r="S533" s="253"/>
      <c r="T533" s="253"/>
      <c r="U533" s="254"/>
      <c r="V533" s="4"/>
      <c r="W533" s="248"/>
      <c r="X533" s="248"/>
      <c r="Y533" s="248"/>
      <c r="Z533" s="248"/>
      <c r="AA533" s="248"/>
      <c r="AB533" s="256"/>
      <c r="AC533" s="256"/>
      <c r="AD533" s="256"/>
      <c r="AE533" s="256"/>
      <c r="AF533" s="256"/>
      <c r="AG533" s="256"/>
      <c r="AH533" s="256"/>
      <c r="AI533" s="256"/>
      <c r="AJ533" s="256"/>
      <c r="AK533" s="256"/>
      <c r="AL533" s="256"/>
    </row>
    <row r="534" spans="1:39" ht="18" customHeight="1">
      <c r="A534" s="178"/>
      <c r="B534" s="255" t="s">
        <v>2720</v>
      </c>
      <c r="C534" s="255"/>
      <c r="D534" s="255"/>
      <c r="E534" s="255"/>
      <c r="F534" s="255"/>
      <c r="G534" s="255"/>
      <c r="H534" s="255"/>
      <c r="I534" s="255"/>
      <c r="J534" s="255"/>
      <c r="K534" s="255"/>
      <c r="L534" s="248"/>
      <c r="M534" s="257"/>
      <c r="N534" s="257"/>
      <c r="O534" s="257"/>
      <c r="P534" s="257"/>
      <c r="Q534" s="250"/>
      <c r="R534" s="253"/>
      <c r="S534" s="253"/>
      <c r="T534" s="255"/>
      <c r="U534" s="4"/>
      <c r="V534" s="256"/>
      <c r="W534" s="258"/>
      <c r="X534" s="258" t="s">
        <v>84</v>
      </c>
      <c r="Y534" s="258"/>
      <c r="Z534" s="259"/>
      <c r="AA534" s="217" t="s">
        <v>83</v>
      </c>
      <c r="AD534" s="256"/>
      <c r="AE534" s="256"/>
      <c r="AF534" s="256"/>
      <c r="AG534" s="256"/>
      <c r="AH534" s="256"/>
      <c r="AI534" s="256"/>
      <c r="AJ534" s="256"/>
      <c r="AK534" s="256"/>
    </row>
    <row r="535" spans="1:39" ht="15" customHeight="1">
      <c r="A535" s="178"/>
      <c r="B535" s="247" t="s">
        <v>2721</v>
      </c>
      <c r="C535" s="247"/>
      <c r="D535" s="247"/>
      <c r="E535" s="247"/>
      <c r="F535" s="247"/>
      <c r="G535" s="247"/>
      <c r="H535" s="247"/>
      <c r="I535" s="247"/>
      <c r="J535" s="247"/>
      <c r="K535" s="247"/>
      <c r="L535" s="248"/>
      <c r="M535" s="248"/>
      <c r="N535" s="248"/>
      <c r="O535" s="248"/>
      <c r="P535" s="260"/>
      <c r="Q535" s="248"/>
      <c r="R535" s="248"/>
      <c r="S535" s="249"/>
      <c r="T535" s="249"/>
      <c r="U535" s="248"/>
      <c r="V535" s="260"/>
      <c r="W535" s="248"/>
      <c r="X535" s="248"/>
      <c r="Y535" s="260"/>
      <c r="Z535" s="248"/>
      <c r="AA535" s="248"/>
      <c r="AB535" s="248"/>
      <c r="AC535" s="260"/>
      <c r="AD535" s="248"/>
      <c r="AE535" s="248"/>
      <c r="AF535" s="248"/>
      <c r="AG535" s="248"/>
      <c r="AH535" s="260"/>
      <c r="AI535" s="248"/>
      <c r="AJ535" s="248"/>
      <c r="AK535" s="248"/>
      <c r="AL535" s="248"/>
      <c r="AM535" s="248"/>
    </row>
    <row r="536" spans="1:39" ht="18" customHeight="1">
      <c r="A536" s="178"/>
      <c r="B536" s="261"/>
      <c r="C536" s="261"/>
      <c r="D536" s="261"/>
      <c r="E536" s="261"/>
      <c r="F536" s="261"/>
      <c r="G536" s="261"/>
      <c r="H536" s="261"/>
      <c r="I536" s="261"/>
      <c r="J536" s="261"/>
      <c r="K536" s="261"/>
      <c r="L536" s="248"/>
      <c r="M536" s="262" t="s">
        <v>71</v>
      </c>
      <c r="N536" s="1486" t="s">
        <v>82</v>
      </c>
      <c r="O536" s="1486"/>
      <c r="P536" s="1486"/>
      <c r="Q536" s="1486"/>
      <c r="R536" s="1486"/>
      <c r="S536" s="218" t="s">
        <v>70</v>
      </c>
      <c r="T536" s="1486" t="s">
        <v>81</v>
      </c>
      <c r="U536" s="1486"/>
      <c r="V536" s="1486"/>
      <c r="W536" s="1486"/>
      <c r="X536" s="1486"/>
      <c r="Y536" s="1486"/>
      <c r="Z536" s="1486"/>
      <c r="AA536" s="1486"/>
      <c r="AB536" s="1486"/>
      <c r="AC536" s="1486"/>
      <c r="AD536" s="218" t="s">
        <v>70</v>
      </c>
      <c r="AE536" s="1486" t="s">
        <v>80</v>
      </c>
      <c r="AF536" s="1486"/>
      <c r="AG536" s="1486"/>
      <c r="AH536" s="1486"/>
      <c r="AI536" s="1450"/>
      <c r="AJ536" s="262" t="s">
        <v>90</v>
      </c>
      <c r="AK536" s="262"/>
      <c r="AL536" s="4"/>
      <c r="AM536" s="4"/>
    </row>
    <row r="537" spans="1:39" ht="18" customHeight="1">
      <c r="A537" s="178"/>
      <c r="C537" s="261"/>
      <c r="D537" s="261"/>
      <c r="E537" s="261"/>
      <c r="F537" s="261"/>
      <c r="G537" s="261"/>
      <c r="H537" s="261"/>
      <c r="I537" s="261"/>
      <c r="J537" s="261"/>
      <c r="K537" s="261"/>
      <c r="L537" s="261" t="s">
        <v>91</v>
      </c>
      <c r="M537" s="262" t="s">
        <v>71</v>
      </c>
      <c r="N537" s="1469"/>
      <c r="O537" s="1469"/>
      <c r="P537" s="1469"/>
      <c r="Q537" s="1469"/>
      <c r="R537" s="1469"/>
      <c r="S537" s="218" t="s">
        <v>70</v>
      </c>
      <c r="T537" s="1477" t="str">
        <f>IF(項目一覧②!$G$178=1,"",INDEX(主要用途!$D$2:$D$72,項目一覧②!$G$178))</f>
        <v/>
      </c>
      <c r="U537" s="1478"/>
      <c r="V537" s="1478"/>
      <c r="W537" s="1478"/>
      <c r="X537" s="1478"/>
      <c r="Y537" s="1478"/>
      <c r="Z537" s="1478"/>
      <c r="AA537" s="1478"/>
      <c r="AB537" s="1478"/>
      <c r="AC537" s="1479"/>
      <c r="AD537" s="218" t="s">
        <v>70</v>
      </c>
      <c r="AE537" s="1480"/>
      <c r="AF537" s="1481"/>
      <c r="AG537" s="1481"/>
      <c r="AH537" s="1482"/>
      <c r="AI537" s="260" t="s">
        <v>69</v>
      </c>
      <c r="AJ537" s="262" t="s">
        <v>90</v>
      </c>
      <c r="AK537" s="256"/>
      <c r="AL537" s="262"/>
      <c r="AM537" s="4"/>
    </row>
    <row r="538" spans="1:39" ht="18" customHeight="1">
      <c r="A538" s="178"/>
      <c r="C538" s="261"/>
      <c r="D538" s="261"/>
      <c r="E538" s="261"/>
      <c r="F538" s="261"/>
      <c r="G538" s="261"/>
      <c r="H538" s="261"/>
      <c r="I538" s="261"/>
      <c r="J538" s="261"/>
      <c r="K538" s="261"/>
      <c r="L538" s="261" t="s">
        <v>77</v>
      </c>
      <c r="M538" s="262" t="s">
        <v>71</v>
      </c>
      <c r="N538" s="1469"/>
      <c r="O538" s="1469"/>
      <c r="P538" s="1469"/>
      <c r="Q538" s="1469"/>
      <c r="R538" s="1469"/>
      <c r="S538" s="218" t="s">
        <v>70</v>
      </c>
      <c r="T538" s="1477" t="str">
        <f>IF(項目一覧②!$G$179=1,"",INDEX(主要用途!$D$2:$D$72,項目一覧②!$G$179))</f>
        <v/>
      </c>
      <c r="U538" s="1478"/>
      <c r="V538" s="1478"/>
      <c r="W538" s="1478"/>
      <c r="X538" s="1478"/>
      <c r="Y538" s="1478"/>
      <c r="Z538" s="1478"/>
      <c r="AA538" s="1478"/>
      <c r="AB538" s="1478"/>
      <c r="AC538" s="1479"/>
      <c r="AD538" s="218" t="s">
        <v>70</v>
      </c>
      <c r="AE538" s="1480"/>
      <c r="AF538" s="1481"/>
      <c r="AG538" s="1481"/>
      <c r="AH538" s="1482"/>
      <c r="AI538" s="260" t="s">
        <v>69</v>
      </c>
      <c r="AJ538" s="262" t="s">
        <v>90</v>
      </c>
      <c r="AK538" s="256"/>
      <c r="AL538" s="262"/>
      <c r="AM538" s="4"/>
    </row>
    <row r="539" spans="1:39" ht="18" customHeight="1">
      <c r="A539" s="178"/>
      <c r="C539" s="261"/>
      <c r="D539" s="261"/>
      <c r="E539" s="261"/>
      <c r="F539" s="261"/>
      <c r="G539" s="261"/>
      <c r="H539" s="261"/>
      <c r="I539" s="261"/>
      <c r="J539" s="261"/>
      <c r="K539" s="261"/>
      <c r="L539" s="261" t="s">
        <v>76</v>
      </c>
      <c r="M539" s="262" t="s">
        <v>71</v>
      </c>
      <c r="N539" s="1469"/>
      <c r="O539" s="1469"/>
      <c r="P539" s="1469"/>
      <c r="Q539" s="1469"/>
      <c r="R539" s="1469"/>
      <c r="S539" s="218" t="s">
        <v>70</v>
      </c>
      <c r="T539" s="1477" t="str">
        <f>IF(項目一覧②!$G$180=1,"",INDEX(主要用途!$D$2:$D$72,項目一覧②!$G$180))</f>
        <v/>
      </c>
      <c r="U539" s="1478"/>
      <c r="V539" s="1478"/>
      <c r="W539" s="1478"/>
      <c r="X539" s="1478"/>
      <c r="Y539" s="1478"/>
      <c r="Z539" s="1478"/>
      <c r="AA539" s="1478"/>
      <c r="AB539" s="1478"/>
      <c r="AC539" s="1479"/>
      <c r="AD539" s="218" t="s">
        <v>70</v>
      </c>
      <c r="AE539" s="1480"/>
      <c r="AF539" s="1481"/>
      <c r="AG539" s="1481"/>
      <c r="AH539" s="1482"/>
      <c r="AI539" s="260" t="s">
        <v>69</v>
      </c>
      <c r="AJ539" s="262" t="s">
        <v>90</v>
      </c>
      <c r="AK539" s="256"/>
      <c r="AL539" s="262"/>
      <c r="AM539" s="4"/>
    </row>
    <row r="540" spans="1:39" ht="18" customHeight="1">
      <c r="A540" s="178"/>
      <c r="C540" s="261"/>
      <c r="D540" s="261"/>
      <c r="E540" s="261"/>
      <c r="F540" s="261"/>
      <c r="G540" s="261"/>
      <c r="H540" s="261"/>
      <c r="I540" s="261"/>
      <c r="J540" s="261"/>
      <c r="K540" s="261"/>
      <c r="L540" s="261" t="s">
        <v>75</v>
      </c>
      <c r="M540" s="262" t="s">
        <v>71</v>
      </c>
      <c r="N540" s="1469"/>
      <c r="O540" s="1469"/>
      <c r="P540" s="1469"/>
      <c r="Q540" s="1469"/>
      <c r="R540" s="1469"/>
      <c r="S540" s="218" t="s">
        <v>70</v>
      </c>
      <c r="T540" s="1477" t="str">
        <f>IF(項目一覧②!$G$181=1,"",INDEX(主要用途!$D$2:$D$72,項目一覧②!$G$181))</f>
        <v/>
      </c>
      <c r="U540" s="1478"/>
      <c r="V540" s="1478"/>
      <c r="W540" s="1478"/>
      <c r="X540" s="1478"/>
      <c r="Y540" s="1478"/>
      <c r="Z540" s="1478"/>
      <c r="AA540" s="1478"/>
      <c r="AB540" s="1478"/>
      <c r="AC540" s="1479"/>
      <c r="AD540" s="218" t="s">
        <v>70</v>
      </c>
      <c r="AE540" s="1480"/>
      <c r="AF540" s="1481"/>
      <c r="AG540" s="1481"/>
      <c r="AH540" s="1482"/>
      <c r="AI540" s="260" t="s">
        <v>69</v>
      </c>
      <c r="AJ540" s="262" t="s">
        <v>90</v>
      </c>
      <c r="AK540" s="256"/>
      <c r="AL540" s="262"/>
      <c r="AM540" s="4"/>
    </row>
    <row r="541" spans="1:39" ht="18" customHeight="1">
      <c r="A541" s="178"/>
      <c r="C541" s="261"/>
      <c r="D541" s="261"/>
      <c r="E541" s="261"/>
      <c r="F541" s="261"/>
      <c r="G541" s="261"/>
      <c r="H541" s="261"/>
      <c r="I541" s="261"/>
      <c r="J541" s="261"/>
      <c r="K541" s="261"/>
      <c r="L541" s="261" t="s">
        <v>74</v>
      </c>
      <c r="M541" s="262" t="s">
        <v>71</v>
      </c>
      <c r="N541" s="1469"/>
      <c r="O541" s="1469"/>
      <c r="P541" s="1469"/>
      <c r="Q541" s="1469"/>
      <c r="R541" s="1469"/>
      <c r="S541" s="218" t="s">
        <v>70</v>
      </c>
      <c r="T541" s="1477" t="str">
        <f>IF(項目一覧②!$G$182=1,"",INDEX(主要用途!$D$2:$D$72,項目一覧②!$G$182))</f>
        <v/>
      </c>
      <c r="U541" s="1478"/>
      <c r="V541" s="1478"/>
      <c r="W541" s="1478"/>
      <c r="X541" s="1478"/>
      <c r="Y541" s="1478"/>
      <c r="Z541" s="1478"/>
      <c r="AA541" s="1478"/>
      <c r="AB541" s="1478"/>
      <c r="AC541" s="1479"/>
      <c r="AD541" s="218" t="s">
        <v>70</v>
      </c>
      <c r="AE541" s="1480"/>
      <c r="AF541" s="1481"/>
      <c r="AG541" s="1481"/>
      <c r="AH541" s="1482"/>
      <c r="AI541" s="260" t="s">
        <v>69</v>
      </c>
      <c r="AJ541" s="262" t="s">
        <v>90</v>
      </c>
      <c r="AK541" s="256"/>
      <c r="AL541" s="262"/>
      <c r="AM541" s="4"/>
    </row>
    <row r="542" spans="1:39" ht="18" customHeight="1">
      <c r="A542" s="178"/>
      <c r="C542" s="261"/>
      <c r="D542" s="261"/>
      <c r="E542" s="261"/>
      <c r="F542" s="261"/>
      <c r="G542" s="261"/>
      <c r="H542" s="261"/>
      <c r="I542" s="261"/>
      <c r="J542" s="261"/>
      <c r="K542" s="261"/>
      <c r="L542" s="261" t="s">
        <v>72</v>
      </c>
      <c r="M542" s="262" t="s">
        <v>71</v>
      </c>
      <c r="N542" s="1469"/>
      <c r="O542" s="1469"/>
      <c r="P542" s="1469"/>
      <c r="Q542" s="1469"/>
      <c r="R542" s="1469"/>
      <c r="S542" s="218" t="s">
        <v>70</v>
      </c>
      <c r="T542" s="1477" t="str">
        <f>IF(項目一覧②!$G$183=1,"",INDEX(主要用途!$D$2:$D$72,項目一覧②!$G$183))</f>
        <v/>
      </c>
      <c r="U542" s="1478"/>
      <c r="V542" s="1478"/>
      <c r="W542" s="1478"/>
      <c r="X542" s="1478"/>
      <c r="Y542" s="1478"/>
      <c r="Z542" s="1478"/>
      <c r="AA542" s="1478"/>
      <c r="AB542" s="1478"/>
      <c r="AC542" s="1479"/>
      <c r="AD542" s="218" t="s">
        <v>70</v>
      </c>
      <c r="AE542" s="1480"/>
      <c r="AF542" s="1481"/>
      <c r="AG542" s="1481"/>
      <c r="AH542" s="1482"/>
      <c r="AI542" s="260" t="s">
        <v>69</v>
      </c>
      <c r="AJ542" s="262" t="s">
        <v>90</v>
      </c>
      <c r="AK542" s="256"/>
      <c r="AL542" s="262"/>
      <c r="AM542" s="4"/>
    </row>
    <row r="543" spans="1:39" ht="15" customHeight="1">
      <c r="A543" s="178"/>
      <c r="B543" s="247" t="s">
        <v>2722</v>
      </c>
      <c r="C543" s="247"/>
      <c r="D543" s="247"/>
      <c r="E543" s="247"/>
      <c r="F543" s="247"/>
      <c r="G543" s="247"/>
      <c r="H543" s="247"/>
      <c r="I543" s="247"/>
      <c r="J543" s="247"/>
      <c r="K543" s="247"/>
      <c r="L543" s="248"/>
      <c r="M543" s="248"/>
      <c r="N543" s="248"/>
      <c r="O543" s="248"/>
      <c r="P543" s="248"/>
      <c r="Q543" s="248"/>
      <c r="R543" s="248"/>
      <c r="S543" s="218"/>
      <c r="T543" s="263"/>
      <c r="U543" s="263"/>
      <c r="V543" s="263"/>
      <c r="W543" s="263"/>
      <c r="X543" s="263"/>
      <c r="Y543" s="263"/>
      <c r="Z543" s="263"/>
      <c r="AA543" s="263"/>
      <c r="AB543" s="263"/>
      <c r="AC543" s="263"/>
      <c r="AD543" s="263"/>
      <c r="AE543" s="263"/>
      <c r="AF543" s="263"/>
      <c r="AG543" s="263"/>
      <c r="AH543" s="263"/>
      <c r="AI543" s="263"/>
      <c r="AJ543" s="263"/>
      <c r="AK543" s="263"/>
      <c r="AL543" s="263"/>
      <c r="AM543" s="256"/>
    </row>
    <row r="544" spans="1:39" ht="18" customHeight="1">
      <c r="A544" s="178"/>
      <c r="B544" s="247"/>
      <c r="C544" s="247"/>
      <c r="D544" s="247"/>
      <c r="E544" s="247"/>
      <c r="F544" s="247"/>
      <c r="G544" s="247"/>
      <c r="H544" s="247"/>
      <c r="I544" s="247"/>
      <c r="J544" s="247"/>
      <c r="K544" s="247"/>
      <c r="L544" s="248"/>
      <c r="M544" s="248"/>
      <c r="N544" s="1471"/>
      <c r="O544" s="1472"/>
      <c r="P544" s="1472"/>
      <c r="Q544" s="1472"/>
      <c r="R544" s="1472"/>
      <c r="S544" s="1472"/>
      <c r="T544" s="1472"/>
      <c r="U544" s="1472"/>
      <c r="V544" s="1472"/>
      <c r="W544" s="1472"/>
      <c r="X544" s="1472"/>
      <c r="Y544" s="1472"/>
      <c r="Z544" s="1472"/>
      <c r="AA544" s="1472"/>
      <c r="AB544" s="1472"/>
      <c r="AC544" s="1472"/>
      <c r="AD544" s="1472"/>
      <c r="AE544" s="1472"/>
      <c r="AF544" s="1472"/>
      <c r="AG544" s="1472"/>
      <c r="AH544" s="1472"/>
      <c r="AI544" s="1473"/>
      <c r="AJ544" s="263"/>
      <c r="AK544" s="263"/>
      <c r="AL544" s="263"/>
      <c r="AM544" s="256"/>
    </row>
    <row r="545" spans="1:44" ht="18" customHeight="1">
      <c r="A545" s="178"/>
      <c r="B545" s="247"/>
      <c r="C545" s="247"/>
      <c r="D545" s="247"/>
      <c r="E545" s="247"/>
      <c r="F545" s="247"/>
      <c r="G545" s="247"/>
      <c r="H545" s="247"/>
      <c r="I545" s="247"/>
      <c r="J545" s="247"/>
      <c r="K545" s="247"/>
      <c r="L545" s="248"/>
      <c r="M545" s="248"/>
      <c r="N545" s="1474"/>
      <c r="O545" s="1475"/>
      <c r="P545" s="1475"/>
      <c r="Q545" s="1475"/>
      <c r="R545" s="1475"/>
      <c r="S545" s="1475"/>
      <c r="T545" s="1475"/>
      <c r="U545" s="1475"/>
      <c r="V545" s="1475"/>
      <c r="W545" s="1475"/>
      <c r="X545" s="1475"/>
      <c r="Y545" s="1475"/>
      <c r="Z545" s="1475"/>
      <c r="AA545" s="1475"/>
      <c r="AB545" s="1475"/>
      <c r="AC545" s="1475"/>
      <c r="AD545" s="1475"/>
      <c r="AE545" s="1475"/>
      <c r="AF545" s="1475"/>
      <c r="AG545" s="1475"/>
      <c r="AH545" s="1475"/>
      <c r="AI545" s="1476"/>
      <c r="AJ545" s="263"/>
      <c r="AK545" s="263"/>
      <c r="AL545" s="263"/>
      <c r="AM545" s="256"/>
    </row>
    <row r="546" spans="1:44" ht="15" customHeight="1">
      <c r="A546" s="178"/>
      <c r="B546" s="247" t="s">
        <v>2723</v>
      </c>
      <c r="C546" s="247"/>
      <c r="D546" s="247"/>
      <c r="E546" s="247"/>
      <c r="F546" s="247"/>
      <c r="G546" s="247"/>
      <c r="H546" s="247"/>
      <c r="I546" s="247"/>
      <c r="J546" s="247"/>
      <c r="K546" s="247"/>
      <c r="L546" s="248"/>
      <c r="M546" s="248"/>
      <c r="N546" s="248"/>
      <c r="O546" s="248"/>
      <c r="P546" s="248"/>
      <c r="Q546" s="248"/>
      <c r="R546" s="248"/>
      <c r="S546" s="263"/>
      <c r="T546" s="263"/>
      <c r="U546" s="263"/>
      <c r="V546" s="263"/>
      <c r="W546" s="263"/>
      <c r="X546" s="263"/>
      <c r="Y546" s="263"/>
      <c r="Z546" s="263"/>
      <c r="AA546" s="263"/>
      <c r="AB546" s="263"/>
      <c r="AC546" s="263"/>
      <c r="AD546" s="263"/>
      <c r="AE546" s="263"/>
      <c r="AF546" s="263"/>
      <c r="AG546" s="263"/>
      <c r="AH546" s="263"/>
      <c r="AI546" s="263"/>
      <c r="AJ546" s="263"/>
      <c r="AK546" s="263"/>
      <c r="AL546" s="263"/>
      <c r="AM546" s="256"/>
    </row>
    <row r="547" spans="1:44" ht="18" customHeight="1">
      <c r="A547" s="178"/>
      <c r="B547" s="247"/>
      <c r="C547" s="247"/>
      <c r="D547" s="247"/>
      <c r="E547" s="247"/>
      <c r="F547" s="247"/>
      <c r="G547" s="247"/>
      <c r="H547" s="247"/>
      <c r="I547" s="247"/>
      <c r="J547" s="247"/>
      <c r="K547" s="247"/>
      <c r="L547" s="248"/>
      <c r="M547" s="248"/>
      <c r="N547" s="1471"/>
      <c r="O547" s="1472"/>
      <c r="P547" s="1472"/>
      <c r="Q547" s="1472"/>
      <c r="R547" s="1472"/>
      <c r="S547" s="1472"/>
      <c r="T547" s="1472"/>
      <c r="U547" s="1472"/>
      <c r="V547" s="1472"/>
      <c r="W547" s="1472"/>
      <c r="X547" s="1472"/>
      <c r="Y547" s="1472"/>
      <c r="Z547" s="1472"/>
      <c r="AA547" s="1472"/>
      <c r="AB547" s="1472"/>
      <c r="AC547" s="1472"/>
      <c r="AD547" s="1472"/>
      <c r="AE547" s="1472"/>
      <c r="AF547" s="1472"/>
      <c r="AG547" s="1472"/>
      <c r="AH547" s="1472"/>
      <c r="AI547" s="1473"/>
      <c r="AJ547" s="263"/>
      <c r="AK547" s="263"/>
      <c r="AL547" s="263"/>
      <c r="AM547" s="256"/>
    </row>
    <row r="548" spans="1:44" ht="18" customHeight="1">
      <c r="A548" s="178"/>
      <c r="B548" s="247"/>
      <c r="C548" s="247"/>
      <c r="D548" s="247"/>
      <c r="E548" s="247"/>
      <c r="F548" s="247"/>
      <c r="G548" s="247"/>
      <c r="H548" s="247"/>
      <c r="I548" s="247"/>
      <c r="J548" s="247"/>
      <c r="K548" s="247"/>
      <c r="L548" s="248"/>
      <c r="M548" s="248"/>
      <c r="N548" s="1474"/>
      <c r="O548" s="1475"/>
      <c r="P548" s="1475"/>
      <c r="Q548" s="1475"/>
      <c r="R548" s="1475"/>
      <c r="S548" s="1475"/>
      <c r="T548" s="1475"/>
      <c r="U548" s="1475"/>
      <c r="V548" s="1475"/>
      <c r="W548" s="1475"/>
      <c r="X548" s="1475"/>
      <c r="Y548" s="1475"/>
      <c r="Z548" s="1475"/>
      <c r="AA548" s="1475"/>
      <c r="AB548" s="1475"/>
      <c r="AC548" s="1475"/>
      <c r="AD548" s="1475"/>
      <c r="AE548" s="1475"/>
      <c r="AF548" s="1475"/>
      <c r="AG548" s="1475"/>
      <c r="AH548" s="1475"/>
      <c r="AI548" s="1476"/>
      <c r="AJ548" s="248"/>
      <c r="AK548" s="248"/>
      <c r="AL548" s="248"/>
      <c r="AM548" s="248"/>
    </row>
    <row r="549" spans="1:44" ht="13"/>
    <row r="550" spans="1:44" ht="17.25" customHeight="1">
      <c r="A550" s="243" t="s">
        <v>89</v>
      </c>
      <c r="B550" s="185"/>
      <c r="C550" s="185"/>
      <c r="D550" s="185"/>
      <c r="E550" s="185"/>
      <c r="F550" s="185"/>
      <c r="G550" s="185"/>
      <c r="H550" s="185"/>
      <c r="I550" s="185"/>
      <c r="J550" s="185"/>
      <c r="K550" s="185"/>
      <c r="L550" s="200"/>
      <c r="M550" s="244"/>
      <c r="N550" s="245"/>
      <c r="O550" s="245"/>
      <c r="P550" s="245"/>
      <c r="Q550" s="245"/>
      <c r="R550" s="246"/>
      <c r="S550" s="246"/>
      <c r="T550" s="246"/>
      <c r="U550" s="246"/>
      <c r="V550" s="246"/>
      <c r="W550" s="246"/>
      <c r="X550" s="246"/>
      <c r="Y550" s="246"/>
      <c r="Z550" s="246"/>
      <c r="AA550" s="246"/>
      <c r="AB550" s="246"/>
      <c r="AC550" s="246"/>
      <c r="AD550" s="246"/>
      <c r="AE550" s="246"/>
      <c r="AF550" s="246"/>
      <c r="AG550" s="246"/>
      <c r="AH550" s="246"/>
      <c r="AI550" s="246"/>
      <c r="AJ550" s="246"/>
      <c r="AK550" s="246"/>
      <c r="AL550" s="246"/>
      <c r="AM550" s="244"/>
      <c r="AN550" s="186"/>
      <c r="AO550" s="186"/>
      <c r="AP550" s="186"/>
      <c r="AQ550" s="186"/>
      <c r="AR550" s="186"/>
    </row>
    <row r="551" spans="1:44" ht="18" customHeight="1">
      <c r="A551" s="178"/>
      <c r="B551" s="247" t="s">
        <v>2714</v>
      </c>
      <c r="C551" s="247"/>
      <c r="D551" s="247"/>
      <c r="E551" s="247"/>
      <c r="F551" s="247"/>
      <c r="G551" s="247"/>
      <c r="H551" s="247"/>
      <c r="I551" s="247"/>
      <c r="J551" s="247"/>
      <c r="K551" s="247"/>
      <c r="L551" s="248"/>
      <c r="M551" s="248"/>
      <c r="N551" s="1483">
        <f>$M$343</f>
        <v>1</v>
      </c>
      <c r="O551" s="1484"/>
      <c r="P551" s="1484"/>
      <c r="Q551" s="1485"/>
      <c r="R551" s="248"/>
      <c r="S551" s="249"/>
      <c r="T551" s="249"/>
      <c r="U551" s="210"/>
      <c r="V551" s="249"/>
      <c r="W551" s="248"/>
      <c r="X551" s="248"/>
      <c r="Y551" s="248"/>
      <c r="Z551" s="248"/>
      <c r="AA551" s="248"/>
      <c r="AB551" s="248"/>
      <c r="AC551" s="248"/>
      <c r="AD551" s="248"/>
      <c r="AE551" s="248"/>
      <c r="AF551" s="248"/>
      <c r="AG551" s="248"/>
      <c r="AH551" s="248"/>
      <c r="AI551" s="248"/>
      <c r="AJ551" s="248"/>
      <c r="AK551" s="248"/>
      <c r="AL551" s="248"/>
    </row>
    <row r="552" spans="1:44" ht="18" customHeight="1">
      <c r="A552" s="178"/>
      <c r="B552" s="247" t="s">
        <v>2715</v>
      </c>
      <c r="C552" s="247"/>
      <c r="D552" s="247"/>
      <c r="E552" s="247"/>
      <c r="F552" s="247"/>
      <c r="G552" s="247"/>
      <c r="H552" s="247"/>
      <c r="I552" s="247"/>
      <c r="J552" s="247"/>
      <c r="K552" s="247"/>
      <c r="L552" s="248"/>
      <c r="M552" s="248"/>
      <c r="N552" s="1480"/>
      <c r="O552" s="1481"/>
      <c r="P552" s="1481"/>
      <c r="Q552" s="1482"/>
      <c r="R552" s="250" t="s">
        <v>87</v>
      </c>
      <c r="S552" s="251"/>
      <c r="T552" s="251"/>
      <c r="U552" s="252"/>
      <c r="V552" s="4"/>
      <c r="W552" s="248"/>
      <c r="X552" s="248"/>
      <c r="Y552" s="248"/>
      <c r="Z552" s="248"/>
      <c r="AA552" s="248"/>
      <c r="AB552" s="248"/>
      <c r="AC552" s="248"/>
      <c r="AD552" s="248"/>
      <c r="AE552" s="248"/>
      <c r="AF552" s="248"/>
      <c r="AG552" s="248"/>
      <c r="AH552" s="248"/>
      <c r="AI552" s="248"/>
      <c r="AJ552" s="248"/>
      <c r="AK552" s="248"/>
      <c r="AL552" s="248"/>
    </row>
    <row r="553" spans="1:44" ht="18" customHeight="1">
      <c r="A553" s="178"/>
      <c r="B553" s="247" t="s">
        <v>2716</v>
      </c>
      <c r="C553" s="247"/>
      <c r="D553" s="247"/>
      <c r="E553" s="247"/>
      <c r="F553" s="247"/>
      <c r="G553" s="247"/>
      <c r="H553" s="247"/>
      <c r="I553" s="247"/>
      <c r="J553" s="247"/>
      <c r="K553" s="247"/>
      <c r="L553" s="248"/>
      <c r="M553" s="248"/>
      <c r="N553" s="1480"/>
      <c r="O553" s="1481"/>
      <c r="P553" s="1481"/>
      <c r="Q553" s="1482"/>
      <c r="R553" s="250" t="s">
        <v>86</v>
      </c>
      <c r="S553" s="253"/>
      <c r="T553" s="253"/>
      <c r="U553" s="254"/>
      <c r="V553" s="4"/>
      <c r="W553" s="248"/>
      <c r="X553" s="248"/>
      <c r="Y553" s="248"/>
      <c r="Z553" s="248"/>
      <c r="AA553" s="248"/>
      <c r="AB553" s="248"/>
      <c r="AC553" s="248"/>
      <c r="AD553" s="248"/>
      <c r="AE553" s="248"/>
      <c r="AF553" s="248"/>
      <c r="AG553" s="248"/>
      <c r="AH553" s="248"/>
      <c r="AI553" s="248"/>
      <c r="AJ553" s="248"/>
      <c r="AK553" s="248"/>
      <c r="AL553" s="248"/>
    </row>
    <row r="554" spans="1:44" ht="18" customHeight="1">
      <c r="A554" s="178"/>
      <c r="B554" s="247" t="s">
        <v>2717</v>
      </c>
      <c r="C554" s="247"/>
      <c r="D554" s="247"/>
      <c r="E554" s="247"/>
      <c r="F554" s="247"/>
      <c r="G554" s="247"/>
      <c r="H554" s="247"/>
      <c r="I554" s="247"/>
      <c r="J554" s="247"/>
      <c r="K554" s="247"/>
      <c r="L554" s="248"/>
      <c r="M554" s="248"/>
      <c r="N554" s="1480"/>
      <c r="O554" s="1481"/>
      <c r="P554" s="1481"/>
      <c r="Q554" s="1482"/>
      <c r="R554" s="250" t="s">
        <v>86</v>
      </c>
      <c r="S554" s="253"/>
      <c r="T554" s="253"/>
      <c r="U554" s="254"/>
      <c r="V554" s="4"/>
      <c r="W554" s="249"/>
      <c r="X554" s="248"/>
      <c r="Y554" s="248"/>
      <c r="Z554" s="248"/>
      <c r="AA554" s="248"/>
      <c r="AB554" s="248"/>
      <c r="AC554" s="248"/>
      <c r="AD554" s="248"/>
      <c r="AE554" s="248"/>
      <c r="AF554" s="248"/>
      <c r="AG554" s="248"/>
      <c r="AH554" s="248"/>
      <c r="AI554" s="248"/>
      <c r="AJ554" s="248"/>
      <c r="AK554" s="248"/>
      <c r="AL554" s="248"/>
    </row>
    <row r="555" spans="1:44" ht="18" customHeight="1">
      <c r="A555" s="178"/>
      <c r="B555" s="247" t="s">
        <v>2718</v>
      </c>
      <c r="C555" s="247"/>
      <c r="D555" s="247"/>
      <c r="E555" s="247"/>
      <c r="F555" s="247"/>
      <c r="G555" s="247"/>
      <c r="H555" s="247"/>
      <c r="I555" s="247"/>
      <c r="J555" s="247"/>
      <c r="K555" s="247"/>
      <c r="L555" s="248"/>
      <c r="M555" s="248"/>
      <c r="N555" s="1480"/>
      <c r="O555" s="1481"/>
      <c r="P555" s="1481"/>
      <c r="Q555" s="1482"/>
      <c r="R555" s="250" t="s">
        <v>86</v>
      </c>
      <c r="S555" s="253"/>
      <c r="T555" s="253"/>
      <c r="U555" s="254"/>
      <c r="V555" s="4"/>
      <c r="W555" s="249"/>
      <c r="X555" s="248"/>
      <c r="Y555" s="248"/>
      <c r="Z555" s="248"/>
      <c r="AA555" s="248"/>
      <c r="AB555" s="248"/>
      <c r="AC555" s="248"/>
      <c r="AD555" s="248"/>
      <c r="AE555" s="248"/>
      <c r="AF555" s="248"/>
      <c r="AG555" s="248"/>
      <c r="AH555" s="248"/>
      <c r="AI555" s="248"/>
      <c r="AJ555" s="248"/>
      <c r="AK555" s="248"/>
      <c r="AL555" s="248"/>
    </row>
    <row r="556" spans="1:44" ht="18" customHeight="1">
      <c r="A556" s="178"/>
      <c r="B556" s="247" t="s">
        <v>2719</v>
      </c>
      <c r="C556" s="247"/>
      <c r="D556" s="247"/>
      <c r="E556" s="247"/>
      <c r="F556" s="247"/>
      <c r="G556" s="247"/>
      <c r="H556" s="247"/>
      <c r="I556" s="247"/>
      <c r="J556" s="247"/>
      <c r="K556" s="247"/>
      <c r="L556" s="248"/>
      <c r="M556" s="248"/>
      <c r="N556" s="1480"/>
      <c r="O556" s="1481"/>
      <c r="P556" s="1481"/>
      <c r="Q556" s="1482"/>
      <c r="R556" s="250" t="s">
        <v>86</v>
      </c>
      <c r="S556" s="253"/>
      <c r="T556" s="253"/>
      <c r="U556" s="254"/>
      <c r="V556" s="4"/>
      <c r="W556" s="248"/>
      <c r="X556" s="248"/>
      <c r="Y556" s="248"/>
      <c r="Z556" s="248"/>
      <c r="AA556" s="248"/>
      <c r="AB556" s="256"/>
      <c r="AC556" s="256"/>
      <c r="AD556" s="256"/>
      <c r="AE556" s="256"/>
      <c r="AF556" s="256"/>
      <c r="AG556" s="256"/>
      <c r="AH556" s="256"/>
      <c r="AI556" s="256"/>
      <c r="AJ556" s="256"/>
      <c r="AK556" s="256"/>
      <c r="AL556" s="256"/>
    </row>
    <row r="557" spans="1:44" ht="18" customHeight="1">
      <c r="A557" s="178"/>
      <c r="B557" s="255" t="s">
        <v>2720</v>
      </c>
      <c r="C557" s="255"/>
      <c r="D557" s="255"/>
      <c r="E557" s="255"/>
      <c r="F557" s="255"/>
      <c r="G557" s="255"/>
      <c r="H557" s="255"/>
      <c r="I557" s="255"/>
      <c r="J557" s="255"/>
      <c r="K557" s="255"/>
      <c r="L557" s="248"/>
      <c r="M557" s="257"/>
      <c r="N557" s="257"/>
      <c r="O557" s="257"/>
      <c r="P557" s="257"/>
      <c r="Q557" s="250"/>
      <c r="R557" s="253"/>
      <c r="S557" s="253"/>
      <c r="T557" s="255"/>
      <c r="U557" s="4"/>
      <c r="V557" s="256"/>
      <c r="W557" s="258"/>
      <c r="X557" s="258" t="s">
        <v>84</v>
      </c>
      <c r="Y557" s="258"/>
      <c r="Z557" s="259"/>
      <c r="AA557" s="217" t="s">
        <v>83</v>
      </c>
      <c r="AB557" s="4"/>
      <c r="AD557" s="256"/>
      <c r="AE557" s="256"/>
      <c r="AF557" s="256"/>
      <c r="AG557" s="256"/>
      <c r="AH557" s="256"/>
      <c r="AI557" s="256"/>
      <c r="AJ557" s="256"/>
      <c r="AK557" s="256"/>
    </row>
    <row r="558" spans="1:44" ht="15" customHeight="1">
      <c r="A558" s="178"/>
      <c r="B558" s="247" t="s">
        <v>2721</v>
      </c>
      <c r="C558" s="247"/>
      <c r="D558" s="247"/>
      <c r="E558" s="247"/>
      <c r="F558" s="247"/>
      <c r="G558" s="247"/>
      <c r="H558" s="247"/>
      <c r="I558" s="247"/>
      <c r="J558" s="247"/>
      <c r="K558" s="247"/>
      <c r="L558" s="248"/>
      <c r="M558" s="248"/>
      <c r="N558" s="248"/>
      <c r="O558" s="248"/>
      <c r="P558" s="260"/>
      <c r="Q558" s="248"/>
      <c r="R558" s="248"/>
      <c r="S558" s="249"/>
      <c r="T558" s="249"/>
      <c r="U558" s="248"/>
      <c r="V558" s="260"/>
      <c r="W558" s="248"/>
      <c r="X558" s="248"/>
      <c r="Y558" s="260"/>
      <c r="Z558" s="248"/>
      <c r="AA558" s="248"/>
      <c r="AB558" s="248"/>
      <c r="AC558" s="260"/>
      <c r="AD558" s="248"/>
      <c r="AE558" s="248"/>
      <c r="AF558" s="248"/>
      <c r="AG558" s="248"/>
      <c r="AH558" s="260"/>
      <c r="AI558" s="248"/>
      <c r="AJ558" s="248"/>
      <c r="AK558" s="248"/>
      <c r="AL558" s="248"/>
      <c r="AM558" s="248"/>
    </row>
    <row r="559" spans="1:44" ht="18" customHeight="1">
      <c r="A559" s="178"/>
      <c r="B559" s="261"/>
      <c r="C559" s="261"/>
      <c r="D559" s="261"/>
      <c r="E559" s="261"/>
      <c r="F559" s="261"/>
      <c r="G559" s="261"/>
      <c r="H559" s="261"/>
      <c r="I559" s="261"/>
      <c r="J559" s="261"/>
      <c r="K559" s="261"/>
      <c r="L559" s="248"/>
      <c r="M559" s="262" t="s">
        <v>71</v>
      </c>
      <c r="N559" s="1486" t="s">
        <v>82</v>
      </c>
      <c r="O559" s="1486"/>
      <c r="P559" s="1486"/>
      <c r="Q559" s="1486"/>
      <c r="R559" s="1486"/>
      <c r="S559" s="218" t="s">
        <v>70</v>
      </c>
      <c r="T559" s="1486" t="s">
        <v>81</v>
      </c>
      <c r="U559" s="1486"/>
      <c r="V559" s="1486"/>
      <c r="W559" s="1486"/>
      <c r="X559" s="1486"/>
      <c r="Y559" s="1486"/>
      <c r="Z559" s="1486"/>
      <c r="AA559" s="1486"/>
      <c r="AB559" s="1486"/>
      <c r="AC559" s="1486"/>
      <c r="AD559" s="218" t="s">
        <v>70</v>
      </c>
      <c r="AE559" s="1486" t="s">
        <v>80</v>
      </c>
      <c r="AF559" s="1486"/>
      <c r="AG559" s="1486"/>
      <c r="AH559" s="1486"/>
      <c r="AI559" s="1450"/>
      <c r="AJ559" s="262" t="s">
        <v>73</v>
      </c>
      <c r="AK559" s="262"/>
      <c r="AL559" s="4"/>
      <c r="AM559" s="4"/>
    </row>
    <row r="560" spans="1:44" ht="18" customHeight="1">
      <c r="A560" s="178"/>
      <c r="C560" s="261"/>
      <c r="D560" s="261"/>
      <c r="E560" s="261"/>
      <c r="F560" s="261"/>
      <c r="G560" s="261"/>
      <c r="H560" s="261"/>
      <c r="I560" s="261"/>
      <c r="J560" s="261"/>
      <c r="K560" s="261"/>
      <c r="L560" s="261" t="s">
        <v>79</v>
      </c>
      <c r="M560" s="262" t="s">
        <v>71</v>
      </c>
      <c r="N560" s="1469"/>
      <c r="O560" s="1469"/>
      <c r="P560" s="1469"/>
      <c r="Q560" s="1469"/>
      <c r="R560" s="1469"/>
      <c r="S560" s="218" t="s">
        <v>70</v>
      </c>
      <c r="T560" s="1477" t="str">
        <f>IF(項目一覧②!$G$205=1,"",INDEX(主要用途!$D$2:$D$72,項目一覧②!$G$205))</f>
        <v/>
      </c>
      <c r="U560" s="1478"/>
      <c r="V560" s="1478"/>
      <c r="W560" s="1478"/>
      <c r="X560" s="1478"/>
      <c r="Y560" s="1478"/>
      <c r="Z560" s="1478"/>
      <c r="AA560" s="1478"/>
      <c r="AB560" s="1478"/>
      <c r="AC560" s="1479"/>
      <c r="AD560" s="218" t="s">
        <v>70</v>
      </c>
      <c r="AE560" s="1480"/>
      <c r="AF560" s="1481"/>
      <c r="AG560" s="1481"/>
      <c r="AH560" s="1482"/>
      <c r="AI560" s="260" t="s">
        <v>69</v>
      </c>
      <c r="AJ560" s="262" t="s">
        <v>73</v>
      </c>
      <c r="AK560" s="256"/>
      <c r="AL560" s="262"/>
      <c r="AM560" s="4"/>
    </row>
    <row r="561" spans="1:44" ht="18" customHeight="1">
      <c r="A561" s="178"/>
      <c r="C561" s="261"/>
      <c r="D561" s="261"/>
      <c r="E561" s="261"/>
      <c r="F561" s="261"/>
      <c r="G561" s="261"/>
      <c r="H561" s="261"/>
      <c r="I561" s="261"/>
      <c r="J561" s="261"/>
      <c r="K561" s="261"/>
      <c r="L561" s="261" t="s">
        <v>77</v>
      </c>
      <c r="M561" s="262" t="s">
        <v>71</v>
      </c>
      <c r="N561" s="1469"/>
      <c r="O561" s="1469"/>
      <c r="P561" s="1469"/>
      <c r="Q561" s="1469"/>
      <c r="R561" s="1469"/>
      <c r="S561" s="218" t="s">
        <v>70</v>
      </c>
      <c r="T561" s="1477" t="str">
        <f>IF(項目一覧②!$G$206=1,"",INDEX(主要用途!$D$2:$D$72,項目一覧②!$G$206))</f>
        <v/>
      </c>
      <c r="U561" s="1478"/>
      <c r="V561" s="1478"/>
      <c r="W561" s="1478"/>
      <c r="X561" s="1478"/>
      <c r="Y561" s="1478"/>
      <c r="Z561" s="1478"/>
      <c r="AA561" s="1478"/>
      <c r="AB561" s="1478"/>
      <c r="AC561" s="1479"/>
      <c r="AD561" s="218" t="s">
        <v>70</v>
      </c>
      <c r="AE561" s="1480"/>
      <c r="AF561" s="1481"/>
      <c r="AG561" s="1481"/>
      <c r="AH561" s="1482"/>
      <c r="AI561" s="260" t="s">
        <v>69</v>
      </c>
      <c r="AJ561" s="262" t="s">
        <v>73</v>
      </c>
      <c r="AK561" s="256"/>
      <c r="AL561" s="262"/>
      <c r="AM561" s="4"/>
    </row>
    <row r="562" spans="1:44" ht="18" customHeight="1">
      <c r="A562" s="178"/>
      <c r="C562" s="261"/>
      <c r="D562" s="261"/>
      <c r="E562" s="261"/>
      <c r="F562" s="261"/>
      <c r="G562" s="261"/>
      <c r="H562" s="261"/>
      <c r="I562" s="261"/>
      <c r="J562" s="261"/>
      <c r="K562" s="261"/>
      <c r="L562" s="261" t="s">
        <v>76</v>
      </c>
      <c r="M562" s="262" t="s">
        <v>71</v>
      </c>
      <c r="N562" s="1469"/>
      <c r="O562" s="1469"/>
      <c r="P562" s="1469"/>
      <c r="Q562" s="1469"/>
      <c r="R562" s="1469"/>
      <c r="S562" s="218" t="s">
        <v>70</v>
      </c>
      <c r="T562" s="1477" t="str">
        <f>IF(項目一覧②!$G$207=1,"",INDEX(主要用途!$D$2:$D$72,項目一覧②!$G$207))</f>
        <v/>
      </c>
      <c r="U562" s="1478"/>
      <c r="V562" s="1478"/>
      <c r="W562" s="1478"/>
      <c r="X562" s="1478"/>
      <c r="Y562" s="1478"/>
      <c r="Z562" s="1478"/>
      <c r="AA562" s="1478"/>
      <c r="AB562" s="1478"/>
      <c r="AC562" s="1479"/>
      <c r="AD562" s="218" t="s">
        <v>70</v>
      </c>
      <c r="AE562" s="1480"/>
      <c r="AF562" s="1481"/>
      <c r="AG562" s="1481"/>
      <c r="AH562" s="1482"/>
      <c r="AI562" s="260" t="s">
        <v>69</v>
      </c>
      <c r="AJ562" s="262" t="s">
        <v>73</v>
      </c>
      <c r="AK562" s="256"/>
      <c r="AL562" s="262"/>
      <c r="AM562" s="4"/>
    </row>
    <row r="563" spans="1:44" ht="18" customHeight="1">
      <c r="A563" s="178"/>
      <c r="C563" s="261"/>
      <c r="D563" s="261"/>
      <c r="E563" s="261"/>
      <c r="F563" s="261"/>
      <c r="G563" s="261"/>
      <c r="H563" s="261"/>
      <c r="I563" s="261"/>
      <c r="J563" s="261"/>
      <c r="K563" s="261"/>
      <c r="L563" s="261" t="s">
        <v>75</v>
      </c>
      <c r="M563" s="262" t="s">
        <v>71</v>
      </c>
      <c r="N563" s="1469"/>
      <c r="O563" s="1469"/>
      <c r="P563" s="1469"/>
      <c r="Q563" s="1469"/>
      <c r="R563" s="1469"/>
      <c r="S563" s="218" t="s">
        <v>70</v>
      </c>
      <c r="T563" s="1477" t="str">
        <f>IF(項目一覧②!$G$208=1,"",INDEX(主要用途!$D$2:$D$72,項目一覧②!$G$208))</f>
        <v/>
      </c>
      <c r="U563" s="1478"/>
      <c r="V563" s="1478"/>
      <c r="W563" s="1478"/>
      <c r="X563" s="1478"/>
      <c r="Y563" s="1478"/>
      <c r="Z563" s="1478"/>
      <c r="AA563" s="1478"/>
      <c r="AB563" s="1478"/>
      <c r="AC563" s="1479"/>
      <c r="AD563" s="218" t="s">
        <v>70</v>
      </c>
      <c r="AE563" s="1480"/>
      <c r="AF563" s="1481"/>
      <c r="AG563" s="1481"/>
      <c r="AH563" s="1482"/>
      <c r="AI563" s="260" t="s">
        <v>69</v>
      </c>
      <c r="AJ563" s="262" t="s">
        <v>73</v>
      </c>
      <c r="AK563" s="256"/>
      <c r="AL563" s="262"/>
      <c r="AM563" s="4"/>
    </row>
    <row r="564" spans="1:44" ht="18" customHeight="1">
      <c r="A564" s="178"/>
      <c r="C564" s="261"/>
      <c r="D564" s="261"/>
      <c r="E564" s="261"/>
      <c r="F564" s="261"/>
      <c r="G564" s="261"/>
      <c r="H564" s="261"/>
      <c r="I564" s="261"/>
      <c r="J564" s="261"/>
      <c r="K564" s="261"/>
      <c r="L564" s="261" t="s">
        <v>74</v>
      </c>
      <c r="M564" s="262" t="s">
        <v>71</v>
      </c>
      <c r="N564" s="1469"/>
      <c r="O564" s="1469"/>
      <c r="P564" s="1469"/>
      <c r="Q564" s="1469"/>
      <c r="R564" s="1469"/>
      <c r="S564" s="218" t="s">
        <v>70</v>
      </c>
      <c r="T564" s="1477" t="str">
        <f>IF(項目一覧②!$G$209=1,"",INDEX(主要用途!$D$2:$D$72,項目一覧②!$G$209))</f>
        <v/>
      </c>
      <c r="U564" s="1478"/>
      <c r="V564" s="1478"/>
      <c r="W564" s="1478"/>
      <c r="X564" s="1478"/>
      <c r="Y564" s="1478"/>
      <c r="Z564" s="1478"/>
      <c r="AA564" s="1478"/>
      <c r="AB564" s="1478"/>
      <c r="AC564" s="1479"/>
      <c r="AD564" s="218" t="s">
        <v>70</v>
      </c>
      <c r="AE564" s="1480"/>
      <c r="AF564" s="1481"/>
      <c r="AG564" s="1481"/>
      <c r="AH564" s="1482"/>
      <c r="AI564" s="260" t="s">
        <v>69</v>
      </c>
      <c r="AJ564" s="262" t="s">
        <v>73</v>
      </c>
      <c r="AK564" s="256"/>
      <c r="AL564" s="262"/>
      <c r="AM564" s="4"/>
    </row>
    <row r="565" spans="1:44" ht="18" customHeight="1">
      <c r="A565" s="178"/>
      <c r="C565" s="261"/>
      <c r="D565" s="261"/>
      <c r="E565" s="261"/>
      <c r="F565" s="261"/>
      <c r="G565" s="261"/>
      <c r="H565" s="261"/>
      <c r="I565" s="261"/>
      <c r="J565" s="261"/>
      <c r="K565" s="261"/>
      <c r="L565" s="261" t="s">
        <v>72</v>
      </c>
      <c r="M565" s="262" t="s">
        <v>71</v>
      </c>
      <c r="N565" s="1469"/>
      <c r="O565" s="1469"/>
      <c r="P565" s="1469"/>
      <c r="Q565" s="1469"/>
      <c r="R565" s="1469"/>
      <c r="S565" s="218" t="s">
        <v>70</v>
      </c>
      <c r="T565" s="1477" t="str">
        <f>IF(項目一覧②!$G$210=1,"",INDEX(主要用途!$D$2:$D$72,項目一覧②!$G$210))</f>
        <v/>
      </c>
      <c r="U565" s="1478"/>
      <c r="V565" s="1478"/>
      <c r="W565" s="1478"/>
      <c r="X565" s="1478"/>
      <c r="Y565" s="1478"/>
      <c r="Z565" s="1478"/>
      <c r="AA565" s="1478"/>
      <c r="AB565" s="1478"/>
      <c r="AC565" s="1479"/>
      <c r="AD565" s="218" t="s">
        <v>70</v>
      </c>
      <c r="AE565" s="1480"/>
      <c r="AF565" s="1481"/>
      <c r="AG565" s="1481"/>
      <c r="AH565" s="1482"/>
      <c r="AI565" s="260" t="s">
        <v>69</v>
      </c>
      <c r="AJ565" s="262" t="s">
        <v>68</v>
      </c>
      <c r="AK565" s="256"/>
      <c r="AL565" s="262"/>
      <c r="AM565" s="4"/>
    </row>
    <row r="566" spans="1:44" ht="15" customHeight="1">
      <c r="A566" s="178"/>
      <c r="B566" s="247" t="s">
        <v>2722</v>
      </c>
      <c r="C566" s="247"/>
      <c r="D566" s="247"/>
      <c r="E566" s="247"/>
      <c r="F566" s="247"/>
      <c r="G566" s="247"/>
      <c r="H566" s="247"/>
      <c r="I566" s="247"/>
      <c r="J566" s="247"/>
      <c r="K566" s="247"/>
      <c r="L566" s="248"/>
      <c r="M566" s="248"/>
      <c r="N566" s="248"/>
      <c r="O566" s="248"/>
      <c r="P566" s="248"/>
      <c r="Q566" s="248"/>
      <c r="R566" s="248"/>
      <c r="S566" s="218"/>
      <c r="T566" s="263"/>
      <c r="U566" s="263"/>
      <c r="V566" s="263"/>
      <c r="W566" s="263"/>
      <c r="X566" s="263"/>
      <c r="Y566" s="263"/>
      <c r="Z566" s="263"/>
      <c r="AA566" s="263"/>
      <c r="AB566" s="263"/>
      <c r="AC566" s="263"/>
      <c r="AD566" s="263"/>
      <c r="AE566" s="263"/>
      <c r="AF566" s="263"/>
      <c r="AG566" s="263"/>
      <c r="AH566" s="263"/>
      <c r="AI566" s="263"/>
      <c r="AJ566" s="263"/>
      <c r="AK566" s="263"/>
      <c r="AL566" s="263"/>
      <c r="AM566" s="256"/>
    </row>
    <row r="567" spans="1:44" ht="18" customHeight="1">
      <c r="A567" s="178"/>
      <c r="B567" s="247"/>
      <c r="C567" s="247"/>
      <c r="D567" s="247"/>
      <c r="E567" s="247"/>
      <c r="F567" s="247"/>
      <c r="G567" s="247"/>
      <c r="H567" s="247"/>
      <c r="I567" s="247"/>
      <c r="J567" s="247"/>
      <c r="K567" s="247"/>
      <c r="L567" s="248"/>
      <c r="M567" s="248"/>
      <c r="N567" s="1471"/>
      <c r="O567" s="1472"/>
      <c r="P567" s="1472"/>
      <c r="Q567" s="1472"/>
      <c r="R567" s="1472"/>
      <c r="S567" s="1472"/>
      <c r="T567" s="1472"/>
      <c r="U567" s="1472"/>
      <c r="V567" s="1472"/>
      <c r="W567" s="1472"/>
      <c r="X567" s="1472"/>
      <c r="Y567" s="1472"/>
      <c r="Z567" s="1472"/>
      <c r="AA567" s="1472"/>
      <c r="AB567" s="1472"/>
      <c r="AC567" s="1472"/>
      <c r="AD567" s="1472"/>
      <c r="AE567" s="1472"/>
      <c r="AF567" s="1472"/>
      <c r="AG567" s="1472"/>
      <c r="AH567" s="1472"/>
      <c r="AI567" s="1473"/>
      <c r="AJ567" s="263"/>
      <c r="AK567" s="263"/>
      <c r="AL567" s="263"/>
      <c r="AM567" s="256"/>
    </row>
    <row r="568" spans="1:44" ht="18" customHeight="1">
      <c r="A568" s="178"/>
      <c r="B568" s="247"/>
      <c r="C568" s="247"/>
      <c r="D568" s="247"/>
      <c r="E568" s="247"/>
      <c r="F568" s="247"/>
      <c r="G568" s="247"/>
      <c r="H568" s="247"/>
      <c r="I568" s="247"/>
      <c r="J568" s="247"/>
      <c r="K568" s="247"/>
      <c r="L568" s="248"/>
      <c r="M568" s="248"/>
      <c r="N568" s="1474"/>
      <c r="O568" s="1475"/>
      <c r="P568" s="1475"/>
      <c r="Q568" s="1475"/>
      <c r="R568" s="1475"/>
      <c r="S568" s="1475"/>
      <c r="T568" s="1475"/>
      <c r="U568" s="1475"/>
      <c r="V568" s="1475"/>
      <c r="W568" s="1475"/>
      <c r="X568" s="1475"/>
      <c r="Y568" s="1475"/>
      <c r="Z568" s="1475"/>
      <c r="AA568" s="1475"/>
      <c r="AB568" s="1475"/>
      <c r="AC568" s="1475"/>
      <c r="AD568" s="1475"/>
      <c r="AE568" s="1475"/>
      <c r="AF568" s="1475"/>
      <c r="AG568" s="1475"/>
      <c r="AH568" s="1475"/>
      <c r="AI568" s="1476"/>
      <c r="AJ568" s="263"/>
      <c r="AK568" s="263"/>
      <c r="AL568" s="263"/>
      <c r="AM568" s="256"/>
    </row>
    <row r="569" spans="1:44" ht="15" customHeight="1">
      <c r="A569" s="178"/>
      <c r="B569" s="247" t="s">
        <v>2723</v>
      </c>
      <c r="C569" s="247"/>
      <c r="D569" s="247"/>
      <c r="E569" s="247"/>
      <c r="F569" s="247"/>
      <c r="G569" s="247"/>
      <c r="H569" s="247"/>
      <c r="I569" s="247"/>
      <c r="J569" s="247"/>
      <c r="K569" s="247"/>
      <c r="L569" s="248"/>
      <c r="M569" s="248"/>
      <c r="N569" s="248"/>
      <c r="O569" s="248"/>
      <c r="P569" s="248"/>
      <c r="Q569" s="248"/>
      <c r="R569" s="248"/>
      <c r="S569" s="263"/>
      <c r="T569" s="263"/>
      <c r="U569" s="263"/>
      <c r="V569" s="263"/>
      <c r="W569" s="263"/>
      <c r="X569" s="263"/>
      <c r="Y569" s="263"/>
      <c r="Z569" s="263"/>
      <c r="AA569" s="263"/>
      <c r="AB569" s="263"/>
      <c r="AC569" s="263"/>
      <c r="AD569" s="263"/>
      <c r="AE569" s="263"/>
      <c r="AF569" s="263"/>
      <c r="AG569" s="263"/>
      <c r="AH569" s="263"/>
      <c r="AI569" s="263"/>
      <c r="AJ569" s="263"/>
      <c r="AK569" s="263"/>
      <c r="AL569" s="263"/>
      <c r="AM569" s="256"/>
    </row>
    <row r="570" spans="1:44" ht="18" customHeight="1">
      <c r="A570" s="178"/>
      <c r="B570" s="247"/>
      <c r="C570" s="247"/>
      <c r="D570" s="247"/>
      <c r="E570" s="247"/>
      <c r="F570" s="247"/>
      <c r="G570" s="247"/>
      <c r="H570" s="247"/>
      <c r="I570" s="247"/>
      <c r="J570" s="247"/>
      <c r="K570" s="247"/>
      <c r="L570" s="248"/>
      <c r="M570" s="248"/>
      <c r="N570" s="1471"/>
      <c r="O570" s="1472"/>
      <c r="P570" s="1472"/>
      <c r="Q570" s="1472"/>
      <c r="R570" s="1472"/>
      <c r="S570" s="1472"/>
      <c r="T570" s="1472"/>
      <c r="U570" s="1472"/>
      <c r="V570" s="1472"/>
      <c r="W570" s="1472"/>
      <c r="X570" s="1472"/>
      <c r="Y570" s="1472"/>
      <c r="Z570" s="1472"/>
      <c r="AA570" s="1472"/>
      <c r="AB570" s="1472"/>
      <c r="AC570" s="1472"/>
      <c r="AD570" s="1472"/>
      <c r="AE570" s="1472"/>
      <c r="AF570" s="1472"/>
      <c r="AG570" s="1472"/>
      <c r="AH570" s="1472"/>
      <c r="AI570" s="1473"/>
      <c r="AJ570" s="263"/>
      <c r="AK570" s="263"/>
      <c r="AL570" s="263"/>
      <c r="AM570" s="256"/>
    </row>
    <row r="571" spans="1:44" ht="18" customHeight="1">
      <c r="A571" s="178"/>
      <c r="B571" s="247"/>
      <c r="C571" s="247"/>
      <c r="D571" s="247"/>
      <c r="E571" s="247"/>
      <c r="F571" s="247"/>
      <c r="G571" s="247"/>
      <c r="H571" s="247"/>
      <c r="I571" s="247"/>
      <c r="J571" s="247"/>
      <c r="K571" s="247"/>
      <c r="L571" s="248"/>
      <c r="M571" s="248"/>
      <c r="N571" s="1474"/>
      <c r="O571" s="1475"/>
      <c r="P571" s="1475"/>
      <c r="Q571" s="1475"/>
      <c r="R571" s="1475"/>
      <c r="S571" s="1475"/>
      <c r="T571" s="1475"/>
      <c r="U571" s="1475"/>
      <c r="V571" s="1475"/>
      <c r="W571" s="1475"/>
      <c r="X571" s="1475"/>
      <c r="Y571" s="1475"/>
      <c r="Z571" s="1475"/>
      <c r="AA571" s="1475"/>
      <c r="AB571" s="1475"/>
      <c r="AC571" s="1475"/>
      <c r="AD571" s="1475"/>
      <c r="AE571" s="1475"/>
      <c r="AF571" s="1475"/>
      <c r="AG571" s="1475"/>
      <c r="AH571" s="1475"/>
      <c r="AI571" s="1476"/>
      <c r="AJ571" s="248"/>
      <c r="AK571" s="248"/>
      <c r="AL571" s="248"/>
      <c r="AM571" s="248"/>
    </row>
    <row r="572" spans="1:44" ht="15.75" customHeight="1">
      <c r="A572" s="178"/>
      <c r="B572" s="178"/>
      <c r="C572" s="178"/>
      <c r="D572" s="178"/>
      <c r="E572" s="178"/>
      <c r="F572" s="178"/>
      <c r="G572" s="178"/>
      <c r="H572" s="178"/>
      <c r="I572" s="178"/>
      <c r="J572" s="178"/>
      <c r="K572" s="178"/>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row>
    <row r="574" spans="1:44" ht="17.25" customHeight="1">
      <c r="A574" s="243" t="s">
        <v>88</v>
      </c>
      <c r="B574" s="185"/>
      <c r="C574" s="185"/>
      <c r="D574" s="185"/>
      <c r="E574" s="185"/>
      <c r="F574" s="185"/>
      <c r="G574" s="185"/>
      <c r="H574" s="185"/>
      <c r="I574" s="185"/>
      <c r="J574" s="185"/>
      <c r="K574" s="185"/>
      <c r="L574" s="200"/>
      <c r="M574" s="244"/>
      <c r="N574" s="245"/>
      <c r="O574" s="245"/>
      <c r="P574" s="245"/>
      <c r="Q574" s="245"/>
      <c r="R574" s="246"/>
      <c r="S574" s="246"/>
      <c r="T574" s="246"/>
      <c r="U574" s="246"/>
      <c r="V574" s="246"/>
      <c r="W574" s="246"/>
      <c r="X574" s="246"/>
      <c r="Y574" s="246"/>
      <c r="Z574" s="246"/>
      <c r="AA574" s="246"/>
      <c r="AB574" s="246"/>
      <c r="AC574" s="246"/>
      <c r="AD574" s="246"/>
      <c r="AE574" s="246"/>
      <c r="AF574" s="246"/>
      <c r="AG574" s="246"/>
      <c r="AH574" s="246"/>
      <c r="AI574" s="246"/>
      <c r="AJ574" s="246"/>
      <c r="AK574" s="246"/>
      <c r="AL574" s="246"/>
      <c r="AM574" s="244"/>
      <c r="AN574" s="186"/>
      <c r="AO574" s="186"/>
      <c r="AP574" s="186"/>
      <c r="AQ574" s="186"/>
      <c r="AR574" s="186"/>
    </row>
    <row r="575" spans="1:44" ht="18" customHeight="1">
      <c r="A575" s="178"/>
      <c r="B575" s="247" t="s">
        <v>2714</v>
      </c>
      <c r="C575" s="247"/>
      <c r="D575" s="247"/>
      <c r="E575" s="247"/>
      <c r="F575" s="247"/>
      <c r="G575" s="247"/>
      <c r="H575" s="247"/>
      <c r="I575" s="247"/>
      <c r="J575" s="247"/>
      <c r="K575" s="247"/>
      <c r="L575" s="248"/>
      <c r="M575" s="248"/>
      <c r="N575" s="1483">
        <f>$M$343</f>
        <v>1</v>
      </c>
      <c r="O575" s="1484"/>
      <c r="P575" s="1484"/>
      <c r="Q575" s="1485"/>
      <c r="R575" s="248"/>
      <c r="S575" s="249"/>
      <c r="T575" s="249"/>
      <c r="U575" s="210"/>
      <c r="V575" s="249"/>
      <c r="W575" s="248"/>
      <c r="X575" s="248"/>
      <c r="Y575" s="248"/>
      <c r="Z575" s="248"/>
      <c r="AA575" s="248"/>
      <c r="AB575" s="248"/>
      <c r="AC575" s="248"/>
      <c r="AD575" s="248"/>
      <c r="AE575" s="248"/>
      <c r="AF575" s="248"/>
      <c r="AG575" s="248"/>
      <c r="AH575" s="248"/>
      <c r="AI575" s="248"/>
      <c r="AJ575" s="248"/>
      <c r="AK575" s="248"/>
      <c r="AL575" s="248"/>
    </row>
    <row r="576" spans="1:44" ht="18" customHeight="1">
      <c r="A576" s="178"/>
      <c r="B576" s="247" t="s">
        <v>2715</v>
      </c>
      <c r="C576" s="247"/>
      <c r="D576" s="247"/>
      <c r="E576" s="247"/>
      <c r="F576" s="247"/>
      <c r="G576" s="247"/>
      <c r="H576" s="247"/>
      <c r="I576" s="247"/>
      <c r="J576" s="247"/>
      <c r="K576" s="247"/>
      <c r="L576" s="248"/>
      <c r="M576" s="248"/>
      <c r="N576" s="1480"/>
      <c r="O576" s="1481"/>
      <c r="P576" s="1481"/>
      <c r="Q576" s="1482"/>
      <c r="R576" s="250" t="s">
        <v>87</v>
      </c>
      <c r="S576" s="251"/>
      <c r="T576" s="251"/>
      <c r="U576" s="252"/>
      <c r="V576" s="4"/>
      <c r="W576" s="248"/>
      <c r="X576" s="248"/>
      <c r="Y576" s="248"/>
      <c r="Z576" s="248"/>
      <c r="AA576" s="248"/>
      <c r="AB576" s="248"/>
      <c r="AC576" s="248"/>
      <c r="AD576" s="248"/>
      <c r="AE576" s="248"/>
      <c r="AF576" s="248"/>
      <c r="AG576" s="248"/>
      <c r="AH576" s="248"/>
      <c r="AI576" s="248"/>
      <c r="AJ576" s="248"/>
      <c r="AK576" s="248"/>
      <c r="AL576" s="248"/>
    </row>
    <row r="577" spans="1:39" ht="18" customHeight="1">
      <c r="A577" s="178"/>
      <c r="B577" s="247" t="s">
        <v>2716</v>
      </c>
      <c r="C577" s="247"/>
      <c r="D577" s="247"/>
      <c r="E577" s="247"/>
      <c r="F577" s="247"/>
      <c r="G577" s="247"/>
      <c r="H577" s="247"/>
      <c r="I577" s="247"/>
      <c r="J577" s="247"/>
      <c r="K577" s="247"/>
      <c r="L577" s="248"/>
      <c r="M577" s="248"/>
      <c r="N577" s="1480"/>
      <c r="O577" s="1481"/>
      <c r="P577" s="1481"/>
      <c r="Q577" s="1482"/>
      <c r="R577" s="250" t="s">
        <v>85</v>
      </c>
      <c r="S577" s="253"/>
      <c r="T577" s="253"/>
      <c r="U577" s="254"/>
      <c r="V577" s="4"/>
      <c r="W577" s="248"/>
      <c r="X577" s="248"/>
      <c r="Y577" s="248"/>
      <c r="Z577" s="248"/>
      <c r="AA577" s="248"/>
      <c r="AB577" s="248"/>
      <c r="AC577" s="248"/>
      <c r="AD577" s="248"/>
      <c r="AE577" s="248"/>
      <c r="AF577" s="248"/>
      <c r="AG577" s="248"/>
      <c r="AH577" s="248"/>
      <c r="AI577" s="248"/>
      <c r="AJ577" s="248"/>
      <c r="AK577" s="248"/>
      <c r="AL577" s="248"/>
    </row>
    <row r="578" spans="1:39" ht="18" customHeight="1">
      <c r="A578" s="178"/>
      <c r="B578" s="247" t="s">
        <v>2717</v>
      </c>
      <c r="C578" s="247"/>
      <c r="D578" s="247"/>
      <c r="E578" s="247"/>
      <c r="F578" s="247"/>
      <c r="G578" s="247"/>
      <c r="H578" s="247"/>
      <c r="I578" s="247"/>
      <c r="J578" s="247"/>
      <c r="K578" s="247"/>
      <c r="L578" s="248"/>
      <c r="M578" s="248"/>
      <c r="N578" s="1480"/>
      <c r="O578" s="1481"/>
      <c r="P578" s="1481"/>
      <c r="Q578" s="1482"/>
      <c r="R578" s="250" t="s">
        <v>85</v>
      </c>
      <c r="S578" s="253"/>
      <c r="T578" s="253"/>
      <c r="U578" s="254"/>
      <c r="V578" s="4"/>
      <c r="W578" s="249"/>
      <c r="X578" s="248"/>
      <c r="Y578" s="248"/>
      <c r="Z578" s="248"/>
      <c r="AA578" s="248"/>
      <c r="AB578" s="248"/>
      <c r="AC578" s="248"/>
      <c r="AD578" s="248"/>
      <c r="AE578" s="248"/>
      <c r="AF578" s="248"/>
      <c r="AG578" s="248"/>
      <c r="AH578" s="248"/>
      <c r="AI578" s="248"/>
      <c r="AJ578" s="248"/>
      <c r="AK578" s="248"/>
      <c r="AL578" s="248"/>
    </row>
    <row r="579" spans="1:39" ht="18" customHeight="1">
      <c r="A579" s="178"/>
      <c r="B579" s="247" t="s">
        <v>2718</v>
      </c>
      <c r="C579" s="247"/>
      <c r="D579" s="247"/>
      <c r="E579" s="247"/>
      <c r="F579" s="247"/>
      <c r="G579" s="247"/>
      <c r="H579" s="247"/>
      <c r="I579" s="247"/>
      <c r="J579" s="247"/>
      <c r="K579" s="247"/>
      <c r="L579" s="248"/>
      <c r="M579" s="248"/>
      <c r="N579" s="1480"/>
      <c r="O579" s="1481"/>
      <c r="P579" s="1481"/>
      <c r="Q579" s="1482"/>
      <c r="R579" s="250" t="s">
        <v>85</v>
      </c>
      <c r="S579" s="253"/>
      <c r="T579" s="253"/>
      <c r="U579" s="254"/>
      <c r="V579" s="4"/>
      <c r="W579" s="249"/>
      <c r="X579" s="248"/>
      <c r="Y579" s="248"/>
      <c r="Z579" s="248"/>
      <c r="AA579" s="248"/>
      <c r="AB579" s="248"/>
      <c r="AC579" s="248"/>
      <c r="AD579" s="248"/>
      <c r="AE579" s="248"/>
      <c r="AF579" s="248"/>
      <c r="AG579" s="248"/>
      <c r="AH579" s="248"/>
      <c r="AI579" s="248"/>
      <c r="AJ579" s="248"/>
      <c r="AK579" s="248"/>
      <c r="AL579" s="248"/>
    </row>
    <row r="580" spans="1:39" ht="18" customHeight="1">
      <c r="A580" s="178"/>
      <c r="B580" s="247" t="s">
        <v>2719</v>
      </c>
      <c r="C580" s="247"/>
      <c r="D580" s="247"/>
      <c r="E580" s="247"/>
      <c r="F580" s="247"/>
      <c r="G580" s="247"/>
      <c r="H580" s="247"/>
      <c r="I580" s="247"/>
      <c r="J580" s="247"/>
      <c r="K580" s="247"/>
      <c r="L580" s="248"/>
      <c r="M580" s="248"/>
      <c r="N580" s="1480"/>
      <c r="O580" s="1481"/>
      <c r="P580" s="1481"/>
      <c r="Q580" s="1482"/>
      <c r="R580" s="250" t="s">
        <v>85</v>
      </c>
      <c r="S580" s="253"/>
      <c r="T580" s="253"/>
      <c r="U580" s="254"/>
      <c r="V580" s="4"/>
      <c r="W580" s="248"/>
      <c r="X580" s="248"/>
      <c r="Y580" s="248"/>
      <c r="Z580" s="248"/>
      <c r="AA580" s="248"/>
      <c r="AB580" s="256"/>
      <c r="AC580" s="256"/>
      <c r="AD580" s="256"/>
      <c r="AE580" s="256"/>
      <c r="AF580" s="256"/>
      <c r="AG580" s="256"/>
      <c r="AH580" s="256"/>
      <c r="AI580" s="256"/>
      <c r="AJ580" s="256"/>
      <c r="AK580" s="256"/>
      <c r="AL580" s="256"/>
    </row>
    <row r="581" spans="1:39" ht="18" customHeight="1">
      <c r="A581" s="178"/>
      <c r="B581" s="255" t="s">
        <v>2720</v>
      </c>
      <c r="C581" s="255"/>
      <c r="D581" s="255"/>
      <c r="E581" s="255"/>
      <c r="F581" s="255"/>
      <c r="G581" s="255"/>
      <c r="H581" s="255"/>
      <c r="I581" s="255"/>
      <c r="J581" s="255"/>
      <c r="K581" s="255"/>
      <c r="L581" s="248"/>
      <c r="M581" s="257"/>
      <c r="N581" s="257"/>
      <c r="O581" s="257"/>
      <c r="P581" s="257"/>
      <c r="Q581" s="250"/>
      <c r="R581" s="253"/>
      <c r="S581" s="253"/>
      <c r="T581" s="255"/>
      <c r="U581" s="4"/>
      <c r="V581" s="256"/>
      <c r="W581" s="258"/>
      <c r="X581" s="258" t="s">
        <v>84</v>
      </c>
      <c r="Y581" s="258"/>
      <c r="Z581" s="259"/>
      <c r="AA581" s="217" t="s">
        <v>83</v>
      </c>
      <c r="AB581" s="4"/>
      <c r="AD581" s="256"/>
      <c r="AE581" s="256"/>
      <c r="AF581" s="256"/>
      <c r="AG581" s="256"/>
      <c r="AH581" s="256"/>
      <c r="AI581" s="256"/>
      <c r="AJ581" s="256"/>
      <c r="AK581" s="256"/>
    </row>
    <row r="582" spans="1:39" ht="15" customHeight="1">
      <c r="A582" s="178"/>
      <c r="B582" s="247" t="s">
        <v>2721</v>
      </c>
      <c r="C582" s="247"/>
      <c r="D582" s="247"/>
      <c r="E582" s="247"/>
      <c r="F582" s="247"/>
      <c r="G582" s="247"/>
      <c r="H582" s="247"/>
      <c r="I582" s="247"/>
      <c r="J582" s="247"/>
      <c r="K582" s="247"/>
      <c r="L582" s="248"/>
      <c r="M582" s="248"/>
      <c r="N582" s="248"/>
      <c r="O582" s="248"/>
      <c r="P582" s="260"/>
      <c r="Q582" s="248"/>
      <c r="R582" s="248"/>
      <c r="S582" s="249"/>
      <c r="T582" s="249"/>
      <c r="U582" s="248"/>
      <c r="V582" s="260"/>
      <c r="W582" s="248"/>
      <c r="X582" s="248"/>
      <c r="Y582" s="260"/>
      <c r="Z582" s="248"/>
      <c r="AA582" s="248"/>
      <c r="AB582" s="248"/>
      <c r="AC582" s="260"/>
      <c r="AD582" s="248"/>
      <c r="AE582" s="248"/>
      <c r="AF582" s="248"/>
      <c r="AG582" s="248"/>
      <c r="AH582" s="260"/>
      <c r="AI582" s="248"/>
      <c r="AJ582" s="248"/>
      <c r="AK582" s="248"/>
      <c r="AL582" s="248"/>
      <c r="AM582" s="248"/>
    </row>
    <row r="583" spans="1:39" ht="18" customHeight="1">
      <c r="A583" s="178"/>
      <c r="B583" s="261"/>
      <c r="C583" s="261"/>
      <c r="D583" s="261"/>
      <c r="E583" s="261"/>
      <c r="F583" s="261"/>
      <c r="G583" s="261"/>
      <c r="H583" s="261"/>
      <c r="I583" s="261"/>
      <c r="J583" s="261"/>
      <c r="K583" s="261"/>
      <c r="L583" s="248"/>
      <c r="M583" s="262" t="s">
        <v>71</v>
      </c>
      <c r="N583" s="1486" t="s">
        <v>82</v>
      </c>
      <c r="O583" s="1486"/>
      <c r="P583" s="1486"/>
      <c r="Q583" s="1486"/>
      <c r="R583" s="1486"/>
      <c r="S583" s="218" t="s">
        <v>70</v>
      </c>
      <c r="T583" s="1486" t="s">
        <v>81</v>
      </c>
      <c r="U583" s="1486"/>
      <c r="V583" s="1486"/>
      <c r="W583" s="1486"/>
      <c r="X583" s="1486"/>
      <c r="Y583" s="1486"/>
      <c r="Z583" s="1486"/>
      <c r="AA583" s="1486"/>
      <c r="AB583" s="1486"/>
      <c r="AC583" s="1486"/>
      <c r="AD583" s="218" t="s">
        <v>70</v>
      </c>
      <c r="AE583" s="1486" t="s">
        <v>80</v>
      </c>
      <c r="AF583" s="1486"/>
      <c r="AG583" s="1486"/>
      <c r="AH583" s="1486"/>
      <c r="AI583" s="1450"/>
      <c r="AJ583" s="262" t="s">
        <v>67</v>
      </c>
      <c r="AK583" s="262"/>
      <c r="AL583" s="4"/>
      <c r="AM583" s="4"/>
    </row>
    <row r="584" spans="1:39" ht="18" customHeight="1">
      <c r="A584" s="178"/>
      <c r="B584" s="174"/>
      <c r="C584" s="261"/>
      <c r="D584" s="261"/>
      <c r="E584" s="261"/>
      <c r="F584" s="261"/>
      <c r="G584" s="261"/>
      <c r="H584" s="261"/>
      <c r="I584" s="261"/>
      <c r="J584" s="261"/>
      <c r="K584" s="261"/>
      <c r="L584" s="261" t="s">
        <v>78</v>
      </c>
      <c r="M584" s="262" t="s">
        <v>71</v>
      </c>
      <c r="N584" s="1469"/>
      <c r="O584" s="1469"/>
      <c r="P584" s="1469"/>
      <c r="Q584" s="1469"/>
      <c r="R584" s="1469"/>
      <c r="S584" s="218" t="s">
        <v>70</v>
      </c>
      <c r="T584" s="1477" t="str">
        <f>IF(項目一覧②!$G$232=1,"",INDEX(主要用途!$D$2:$D$72,項目一覧②!$G$232))</f>
        <v/>
      </c>
      <c r="U584" s="1478"/>
      <c r="V584" s="1478"/>
      <c r="W584" s="1478"/>
      <c r="X584" s="1478"/>
      <c r="Y584" s="1478"/>
      <c r="Z584" s="1478"/>
      <c r="AA584" s="1478"/>
      <c r="AB584" s="1478"/>
      <c r="AC584" s="1479"/>
      <c r="AD584" s="218" t="s">
        <v>70</v>
      </c>
      <c r="AE584" s="1480"/>
      <c r="AF584" s="1481"/>
      <c r="AG584" s="1481"/>
      <c r="AH584" s="1482"/>
      <c r="AI584" s="260" t="s">
        <v>69</v>
      </c>
      <c r="AJ584" s="262" t="s">
        <v>67</v>
      </c>
      <c r="AK584" s="256"/>
      <c r="AL584" s="262"/>
      <c r="AM584" s="4"/>
    </row>
    <row r="585" spans="1:39" ht="18" customHeight="1">
      <c r="A585" s="178"/>
      <c r="B585" s="174"/>
      <c r="C585" s="261"/>
      <c r="D585" s="261"/>
      <c r="E585" s="261"/>
      <c r="F585" s="261"/>
      <c r="G585" s="261"/>
      <c r="H585" s="261"/>
      <c r="I585" s="261"/>
      <c r="J585" s="261"/>
      <c r="K585" s="261"/>
      <c r="L585" s="261" t="s">
        <v>77</v>
      </c>
      <c r="M585" s="262" t="s">
        <v>71</v>
      </c>
      <c r="N585" s="1469"/>
      <c r="O585" s="1469"/>
      <c r="P585" s="1469"/>
      <c r="Q585" s="1469"/>
      <c r="R585" s="1469"/>
      <c r="S585" s="218" t="s">
        <v>70</v>
      </c>
      <c r="T585" s="1477" t="str">
        <f>IF(項目一覧②!$G$233=1,"",INDEX(主要用途!$D$2:$D$72,項目一覧②!$G$233))</f>
        <v/>
      </c>
      <c r="U585" s="1478"/>
      <c r="V585" s="1478"/>
      <c r="W585" s="1478"/>
      <c r="X585" s="1478"/>
      <c r="Y585" s="1478"/>
      <c r="Z585" s="1478"/>
      <c r="AA585" s="1478"/>
      <c r="AB585" s="1478"/>
      <c r="AC585" s="1479"/>
      <c r="AD585" s="218" t="s">
        <v>70</v>
      </c>
      <c r="AE585" s="1480"/>
      <c r="AF585" s="1481"/>
      <c r="AG585" s="1481"/>
      <c r="AH585" s="1482"/>
      <c r="AI585" s="260" t="s">
        <v>69</v>
      </c>
      <c r="AJ585" s="262" t="s">
        <v>67</v>
      </c>
      <c r="AK585" s="256"/>
      <c r="AL585" s="262"/>
      <c r="AM585" s="4"/>
    </row>
    <row r="586" spans="1:39" ht="18" customHeight="1">
      <c r="A586" s="178"/>
      <c r="B586" s="174"/>
      <c r="C586" s="261"/>
      <c r="D586" s="261"/>
      <c r="E586" s="261"/>
      <c r="F586" s="261"/>
      <c r="G586" s="261"/>
      <c r="H586" s="261"/>
      <c r="I586" s="261"/>
      <c r="J586" s="261"/>
      <c r="K586" s="261"/>
      <c r="L586" s="261" t="s">
        <v>76</v>
      </c>
      <c r="M586" s="262" t="s">
        <v>71</v>
      </c>
      <c r="N586" s="1469"/>
      <c r="O586" s="1469"/>
      <c r="P586" s="1469"/>
      <c r="Q586" s="1469"/>
      <c r="R586" s="1469"/>
      <c r="S586" s="218" t="s">
        <v>70</v>
      </c>
      <c r="T586" s="1477" t="str">
        <f>IF(項目一覧②!$G$234=1,"",INDEX(主要用途!$D$2:$D$72,項目一覧②!$G$234))</f>
        <v/>
      </c>
      <c r="U586" s="1478"/>
      <c r="V586" s="1478"/>
      <c r="W586" s="1478"/>
      <c r="X586" s="1478"/>
      <c r="Y586" s="1478"/>
      <c r="Z586" s="1478"/>
      <c r="AA586" s="1478"/>
      <c r="AB586" s="1478"/>
      <c r="AC586" s="1479"/>
      <c r="AD586" s="218" t="s">
        <v>70</v>
      </c>
      <c r="AE586" s="1480"/>
      <c r="AF586" s="1481"/>
      <c r="AG586" s="1481"/>
      <c r="AH586" s="1482"/>
      <c r="AI586" s="260" t="s">
        <v>69</v>
      </c>
      <c r="AJ586" s="262" t="s">
        <v>67</v>
      </c>
      <c r="AK586" s="256"/>
      <c r="AL586" s="262"/>
      <c r="AM586" s="4"/>
    </row>
    <row r="587" spans="1:39" ht="18" customHeight="1">
      <c r="A587" s="178"/>
      <c r="B587" s="174"/>
      <c r="C587" s="261"/>
      <c r="D587" s="261"/>
      <c r="E587" s="261"/>
      <c r="F587" s="261"/>
      <c r="G587" s="261"/>
      <c r="H587" s="261"/>
      <c r="I587" s="261"/>
      <c r="J587" s="261"/>
      <c r="K587" s="261"/>
      <c r="L587" s="261" t="s">
        <v>75</v>
      </c>
      <c r="M587" s="262" t="s">
        <v>71</v>
      </c>
      <c r="N587" s="1469"/>
      <c r="O587" s="1469"/>
      <c r="P587" s="1469"/>
      <c r="Q587" s="1469"/>
      <c r="R587" s="1469"/>
      <c r="S587" s="218" t="s">
        <v>70</v>
      </c>
      <c r="T587" s="1477" t="str">
        <f>IF(項目一覧②!$G$235=1,"",INDEX(主要用途!$D$2:$D$72,項目一覧②!$G$235))</f>
        <v/>
      </c>
      <c r="U587" s="1478"/>
      <c r="V587" s="1478"/>
      <c r="W587" s="1478"/>
      <c r="X587" s="1478"/>
      <c r="Y587" s="1478"/>
      <c r="Z587" s="1478"/>
      <c r="AA587" s="1478"/>
      <c r="AB587" s="1478"/>
      <c r="AC587" s="1479"/>
      <c r="AD587" s="218" t="s">
        <v>70</v>
      </c>
      <c r="AE587" s="1480"/>
      <c r="AF587" s="1481"/>
      <c r="AG587" s="1481"/>
      <c r="AH587" s="1482"/>
      <c r="AI587" s="260" t="s">
        <v>69</v>
      </c>
      <c r="AJ587" s="262" t="s">
        <v>67</v>
      </c>
      <c r="AK587" s="256"/>
      <c r="AL587" s="262"/>
      <c r="AM587" s="4"/>
    </row>
    <row r="588" spans="1:39" ht="18" customHeight="1">
      <c r="A588" s="178"/>
      <c r="B588" s="174"/>
      <c r="C588" s="261"/>
      <c r="D588" s="261"/>
      <c r="E588" s="261"/>
      <c r="F588" s="261"/>
      <c r="G588" s="261"/>
      <c r="H588" s="261"/>
      <c r="I588" s="261"/>
      <c r="J588" s="261"/>
      <c r="K588" s="261"/>
      <c r="L588" s="261" t="s">
        <v>74</v>
      </c>
      <c r="M588" s="262" t="s">
        <v>71</v>
      </c>
      <c r="N588" s="1469"/>
      <c r="O588" s="1469"/>
      <c r="P588" s="1469"/>
      <c r="Q588" s="1469"/>
      <c r="R588" s="1469"/>
      <c r="S588" s="218" t="s">
        <v>70</v>
      </c>
      <c r="T588" s="1477" t="str">
        <f>IF(項目一覧②!$G$236=1,"",INDEX(主要用途!$D$2:$D$72,項目一覧②!$G$236))</f>
        <v/>
      </c>
      <c r="U588" s="1478"/>
      <c r="V588" s="1478"/>
      <c r="W588" s="1478"/>
      <c r="X588" s="1478"/>
      <c r="Y588" s="1478"/>
      <c r="Z588" s="1478"/>
      <c r="AA588" s="1478"/>
      <c r="AB588" s="1478"/>
      <c r="AC588" s="1479"/>
      <c r="AD588" s="218" t="s">
        <v>70</v>
      </c>
      <c r="AE588" s="1480"/>
      <c r="AF588" s="1481"/>
      <c r="AG588" s="1481"/>
      <c r="AH588" s="1482"/>
      <c r="AI588" s="260" t="s">
        <v>69</v>
      </c>
      <c r="AJ588" s="262" t="s">
        <v>67</v>
      </c>
      <c r="AK588" s="256"/>
      <c r="AL588" s="262"/>
      <c r="AM588" s="4"/>
    </row>
    <row r="589" spans="1:39" ht="18" customHeight="1">
      <c r="A589" s="178"/>
      <c r="B589" s="174"/>
      <c r="C589" s="261"/>
      <c r="D589" s="261"/>
      <c r="E589" s="261"/>
      <c r="F589" s="261"/>
      <c r="G589" s="261"/>
      <c r="H589" s="261"/>
      <c r="I589" s="261"/>
      <c r="J589" s="261"/>
      <c r="K589" s="261"/>
      <c r="L589" s="261" t="s">
        <v>72</v>
      </c>
      <c r="M589" s="262" t="s">
        <v>71</v>
      </c>
      <c r="N589" s="1469"/>
      <c r="O589" s="1469"/>
      <c r="P589" s="1469"/>
      <c r="Q589" s="1469"/>
      <c r="R589" s="1469"/>
      <c r="S589" s="218" t="s">
        <v>70</v>
      </c>
      <c r="T589" s="1477" t="str">
        <f>IF(項目一覧②!$G$237=1,"",INDEX(主要用途!$D$2:$D$72,項目一覧②!$G$237))</f>
        <v/>
      </c>
      <c r="U589" s="1478"/>
      <c r="V589" s="1478"/>
      <c r="W589" s="1478"/>
      <c r="X589" s="1478"/>
      <c r="Y589" s="1478"/>
      <c r="Z589" s="1478"/>
      <c r="AA589" s="1478"/>
      <c r="AB589" s="1478"/>
      <c r="AC589" s="1479"/>
      <c r="AD589" s="218" t="s">
        <v>70</v>
      </c>
      <c r="AE589" s="1480"/>
      <c r="AF589" s="1481"/>
      <c r="AG589" s="1481"/>
      <c r="AH589" s="1482"/>
      <c r="AI589" s="260" t="s">
        <v>69</v>
      </c>
      <c r="AJ589" s="262" t="s">
        <v>67</v>
      </c>
      <c r="AK589" s="256"/>
      <c r="AL589" s="262"/>
      <c r="AM589" s="4"/>
    </row>
    <row r="590" spans="1:39" ht="15" customHeight="1">
      <c r="A590" s="178"/>
      <c r="B590" s="247" t="s">
        <v>2722</v>
      </c>
      <c r="C590" s="247"/>
      <c r="D590" s="247"/>
      <c r="E590" s="247"/>
      <c r="F590" s="247"/>
      <c r="G590" s="247"/>
      <c r="H590" s="247"/>
      <c r="I590" s="247"/>
      <c r="J590" s="247"/>
      <c r="K590" s="247"/>
      <c r="L590" s="248"/>
      <c r="M590" s="248"/>
      <c r="N590" s="248"/>
      <c r="O590" s="248"/>
      <c r="P590" s="248"/>
      <c r="Q590" s="248"/>
      <c r="R590" s="248"/>
      <c r="S590" s="218"/>
      <c r="T590" s="263"/>
      <c r="U590" s="263"/>
      <c r="V590" s="263"/>
      <c r="W590" s="263"/>
      <c r="X590" s="263"/>
      <c r="Y590" s="263"/>
      <c r="Z590" s="263"/>
      <c r="AA590" s="263"/>
      <c r="AB590" s="263"/>
      <c r="AC590" s="263"/>
      <c r="AD590" s="263"/>
      <c r="AE590" s="263"/>
      <c r="AF590" s="263"/>
      <c r="AG590" s="263"/>
      <c r="AH590" s="263"/>
      <c r="AI590" s="263"/>
      <c r="AJ590" s="263"/>
      <c r="AK590" s="263"/>
      <c r="AL590" s="263"/>
      <c r="AM590" s="256"/>
    </row>
    <row r="591" spans="1:39" ht="18" customHeight="1">
      <c r="A591" s="178"/>
      <c r="B591" s="247"/>
      <c r="C591" s="247"/>
      <c r="D591" s="247"/>
      <c r="E591" s="247"/>
      <c r="F591" s="247"/>
      <c r="G591" s="247"/>
      <c r="H591" s="247"/>
      <c r="I591" s="247"/>
      <c r="J591" s="247"/>
      <c r="K591" s="247"/>
      <c r="L591" s="248"/>
      <c r="M591" s="248"/>
      <c r="N591" s="1471"/>
      <c r="O591" s="1472"/>
      <c r="P591" s="1472"/>
      <c r="Q591" s="1472"/>
      <c r="R591" s="1472"/>
      <c r="S591" s="1472"/>
      <c r="T591" s="1472"/>
      <c r="U591" s="1472"/>
      <c r="V591" s="1472"/>
      <c r="W591" s="1472"/>
      <c r="X591" s="1472"/>
      <c r="Y591" s="1472"/>
      <c r="Z591" s="1472"/>
      <c r="AA591" s="1472"/>
      <c r="AB591" s="1472"/>
      <c r="AC591" s="1472"/>
      <c r="AD591" s="1472"/>
      <c r="AE591" s="1472"/>
      <c r="AF591" s="1472"/>
      <c r="AG591" s="1472"/>
      <c r="AH591" s="1472"/>
      <c r="AI591" s="1473"/>
      <c r="AJ591" s="263"/>
      <c r="AK591" s="263"/>
      <c r="AL591" s="263"/>
      <c r="AM591" s="256"/>
    </row>
    <row r="592" spans="1:39" ht="18" customHeight="1">
      <c r="A592" s="178"/>
      <c r="B592" s="247"/>
      <c r="C592" s="247"/>
      <c r="D592" s="247"/>
      <c r="E592" s="247"/>
      <c r="F592" s="247"/>
      <c r="G592" s="247"/>
      <c r="H592" s="247"/>
      <c r="I592" s="247"/>
      <c r="J592" s="247"/>
      <c r="K592" s="247"/>
      <c r="L592" s="248"/>
      <c r="M592" s="248"/>
      <c r="N592" s="1474"/>
      <c r="O592" s="1475"/>
      <c r="P592" s="1475"/>
      <c r="Q592" s="1475"/>
      <c r="R592" s="1475"/>
      <c r="S592" s="1475"/>
      <c r="T592" s="1475"/>
      <c r="U592" s="1475"/>
      <c r="V592" s="1475"/>
      <c r="W592" s="1475"/>
      <c r="X592" s="1475"/>
      <c r="Y592" s="1475"/>
      <c r="Z592" s="1475"/>
      <c r="AA592" s="1475"/>
      <c r="AB592" s="1475"/>
      <c r="AC592" s="1475"/>
      <c r="AD592" s="1475"/>
      <c r="AE592" s="1475"/>
      <c r="AF592" s="1475"/>
      <c r="AG592" s="1475"/>
      <c r="AH592" s="1475"/>
      <c r="AI592" s="1476"/>
      <c r="AJ592" s="263"/>
      <c r="AK592" s="263"/>
      <c r="AL592" s="263"/>
      <c r="AM592" s="256"/>
    </row>
    <row r="593" spans="1:44" ht="15" customHeight="1">
      <c r="A593" s="178"/>
      <c r="B593" s="247" t="s">
        <v>2723</v>
      </c>
      <c r="C593" s="247"/>
      <c r="D593" s="247"/>
      <c r="E593" s="247"/>
      <c r="F593" s="247"/>
      <c r="G593" s="247"/>
      <c r="H593" s="247"/>
      <c r="I593" s="247"/>
      <c r="J593" s="247"/>
      <c r="K593" s="247"/>
      <c r="L593" s="248"/>
      <c r="M593" s="248"/>
      <c r="N593" s="248"/>
      <c r="O593" s="248"/>
      <c r="P593" s="248"/>
      <c r="Q593" s="248"/>
      <c r="R593" s="248"/>
      <c r="S593" s="263"/>
      <c r="T593" s="263"/>
      <c r="U593" s="263"/>
      <c r="V593" s="263"/>
      <c r="W593" s="263"/>
      <c r="X593" s="263"/>
      <c r="Y593" s="263"/>
      <c r="Z593" s="263"/>
      <c r="AA593" s="263"/>
      <c r="AB593" s="263"/>
      <c r="AC593" s="263"/>
      <c r="AD593" s="263"/>
      <c r="AE593" s="263"/>
      <c r="AF593" s="263"/>
      <c r="AG593" s="263"/>
      <c r="AH593" s="263"/>
      <c r="AI593" s="263"/>
      <c r="AJ593" s="263"/>
      <c r="AK593" s="263"/>
      <c r="AL593" s="263"/>
      <c r="AM593" s="256"/>
    </row>
    <row r="594" spans="1:44" ht="18" customHeight="1">
      <c r="A594" s="178"/>
      <c r="B594" s="247"/>
      <c r="C594" s="247"/>
      <c r="D594" s="247"/>
      <c r="E594" s="247"/>
      <c r="F594" s="247"/>
      <c r="G594" s="247"/>
      <c r="H594" s="247"/>
      <c r="I594" s="247"/>
      <c r="J594" s="247"/>
      <c r="K594" s="247"/>
      <c r="L594" s="248"/>
      <c r="M594" s="248"/>
      <c r="N594" s="1471"/>
      <c r="O594" s="1472"/>
      <c r="P594" s="1472"/>
      <c r="Q594" s="1472"/>
      <c r="R594" s="1472"/>
      <c r="S594" s="1472"/>
      <c r="T594" s="1472"/>
      <c r="U594" s="1472"/>
      <c r="V594" s="1472"/>
      <c r="W594" s="1472"/>
      <c r="X594" s="1472"/>
      <c r="Y594" s="1472"/>
      <c r="Z594" s="1472"/>
      <c r="AA594" s="1472"/>
      <c r="AB594" s="1472"/>
      <c r="AC594" s="1472"/>
      <c r="AD594" s="1472"/>
      <c r="AE594" s="1472"/>
      <c r="AF594" s="1472"/>
      <c r="AG594" s="1472"/>
      <c r="AH594" s="1472"/>
      <c r="AI594" s="1473"/>
      <c r="AJ594" s="263"/>
      <c r="AK594" s="263"/>
      <c r="AL594" s="263"/>
      <c r="AM594" s="256"/>
    </row>
    <row r="595" spans="1:44" ht="18" customHeight="1">
      <c r="A595" s="178"/>
      <c r="B595" s="247"/>
      <c r="C595" s="247"/>
      <c r="D595" s="247"/>
      <c r="E595" s="247"/>
      <c r="F595" s="247"/>
      <c r="G595" s="247"/>
      <c r="H595" s="247"/>
      <c r="I595" s="247"/>
      <c r="J595" s="247"/>
      <c r="K595" s="247"/>
      <c r="L595" s="248"/>
      <c r="M595" s="248"/>
      <c r="N595" s="1474"/>
      <c r="O595" s="1475"/>
      <c r="P595" s="1475"/>
      <c r="Q595" s="1475"/>
      <c r="R595" s="1475"/>
      <c r="S595" s="1475"/>
      <c r="T595" s="1475"/>
      <c r="U595" s="1475"/>
      <c r="V595" s="1475"/>
      <c r="W595" s="1475"/>
      <c r="X595" s="1475"/>
      <c r="Y595" s="1475"/>
      <c r="Z595" s="1475"/>
      <c r="AA595" s="1475"/>
      <c r="AB595" s="1475"/>
      <c r="AC595" s="1475"/>
      <c r="AD595" s="1475"/>
      <c r="AE595" s="1475"/>
      <c r="AF595" s="1475"/>
      <c r="AG595" s="1475"/>
      <c r="AH595" s="1475"/>
      <c r="AI595" s="1476"/>
      <c r="AJ595" s="248"/>
      <c r="AK595" s="248"/>
      <c r="AL595" s="248"/>
      <c r="AM595" s="248"/>
    </row>
    <row r="596" spans="1:44" ht="15.75" customHeight="1">
      <c r="A596" s="178"/>
      <c r="B596" s="178"/>
      <c r="C596" s="178"/>
      <c r="D596" s="178"/>
      <c r="E596" s="178"/>
      <c r="F596" s="178"/>
      <c r="G596" s="178"/>
      <c r="H596" s="178"/>
      <c r="I596" s="178"/>
      <c r="J596" s="178"/>
      <c r="K596" s="178"/>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row>
    <row r="597" spans="1:44" ht="17.25" customHeight="1">
      <c r="A597" s="174"/>
      <c r="B597" s="268" t="s">
        <v>66</v>
      </c>
      <c r="C597" s="268"/>
      <c r="D597" s="268"/>
      <c r="E597" s="268"/>
      <c r="F597" s="268"/>
      <c r="G597" s="268"/>
      <c r="H597" s="268"/>
      <c r="I597" s="268"/>
      <c r="J597" s="268"/>
      <c r="K597" s="268"/>
      <c r="L597" s="9"/>
      <c r="M597" s="9"/>
      <c r="N597" s="9"/>
      <c r="O597" s="9"/>
      <c r="P597" s="9"/>
      <c r="Q597" s="9"/>
      <c r="R597" s="9"/>
      <c r="S597" s="9"/>
      <c r="T597" s="9"/>
      <c r="W597" s="262"/>
      <c r="X597" s="262"/>
      <c r="Y597" s="262"/>
      <c r="Z597" s="262"/>
      <c r="AA597" s="262"/>
      <c r="AB597" s="262"/>
      <c r="AC597" s="262"/>
      <c r="AD597" s="262"/>
      <c r="AE597" s="262"/>
      <c r="AF597" s="262"/>
      <c r="AG597" s="262"/>
      <c r="AH597" s="262"/>
      <c r="AI597" s="262"/>
      <c r="AJ597" s="262"/>
      <c r="AK597" s="262"/>
      <c r="AL597" s="262"/>
      <c r="AM597" s="248"/>
    </row>
    <row r="598" spans="1:44" ht="18" customHeight="1">
      <c r="A598" s="248"/>
      <c r="B598" s="178" t="s">
        <v>65</v>
      </c>
      <c r="C598" s="178"/>
      <c r="D598" s="178"/>
      <c r="E598" s="178"/>
      <c r="F598" s="178"/>
      <c r="G598" s="178"/>
      <c r="H598" s="178"/>
      <c r="I598" s="178"/>
      <c r="J598" s="178"/>
      <c r="K598" s="178"/>
      <c r="M598" s="195"/>
      <c r="N598" s="195"/>
      <c r="O598" s="195"/>
      <c r="P598" s="195"/>
      <c r="Q598" s="195"/>
      <c r="W598" s="249"/>
      <c r="X598" s="248"/>
      <c r="Y598" s="248"/>
      <c r="Z598" s="248"/>
      <c r="AA598" s="248"/>
      <c r="AB598" s="248"/>
      <c r="AC598" s="248"/>
      <c r="AD598" s="248"/>
      <c r="AE598" s="248"/>
      <c r="AF598" s="248"/>
      <c r="AG598" s="248"/>
      <c r="AH598" s="248"/>
      <c r="AI598" s="248"/>
      <c r="AJ598" s="248"/>
      <c r="AK598" s="248"/>
      <c r="AL598" s="248"/>
      <c r="AM598" s="248"/>
    </row>
    <row r="599" spans="1:44" ht="18" customHeight="1" thickBot="1">
      <c r="A599" s="178"/>
      <c r="B599" s="247"/>
      <c r="C599" s="247"/>
      <c r="D599" s="247"/>
      <c r="E599" s="247"/>
      <c r="F599" s="247"/>
      <c r="G599" s="247"/>
      <c r="H599" s="247"/>
      <c r="I599" s="247"/>
      <c r="J599" s="247"/>
      <c r="K599" s="247"/>
      <c r="L599" s="248"/>
      <c r="M599" s="248"/>
      <c r="N599" s="248"/>
      <c r="O599" s="1487"/>
      <c r="P599" s="1487"/>
      <c r="Q599" s="1487"/>
      <c r="R599" s="1487"/>
      <c r="S599" s="250"/>
      <c r="T599" s="251"/>
      <c r="U599" s="251"/>
      <c r="V599" s="252"/>
      <c r="W599" s="4"/>
      <c r="X599" s="248"/>
      <c r="Y599" s="248"/>
      <c r="Z599" s="248"/>
      <c r="AA599" s="248"/>
      <c r="AB599" s="248"/>
      <c r="AC599" s="410"/>
      <c r="AD599" s="410"/>
      <c r="AE599" s="410"/>
      <c r="AF599" s="410"/>
      <c r="AG599" s="410"/>
      <c r="AH599" s="410"/>
      <c r="AI599" s="410"/>
      <c r="AJ599" s="410"/>
      <c r="AK599" s="410"/>
      <c r="AL599" s="410"/>
      <c r="AM599" s="410"/>
      <c r="AN599" s="411"/>
      <c r="AO599" s="411"/>
      <c r="AP599" s="411"/>
      <c r="AQ599" s="411"/>
    </row>
    <row r="600" spans="1:44" ht="17.25" customHeight="1">
      <c r="A600" s="243" t="s">
        <v>88</v>
      </c>
      <c r="B600" s="185"/>
      <c r="C600" s="185"/>
      <c r="D600" s="185"/>
      <c r="E600" s="185"/>
      <c r="F600" s="185"/>
      <c r="G600" s="185"/>
      <c r="H600" s="185"/>
      <c r="I600" s="185"/>
      <c r="J600" s="185"/>
      <c r="K600" s="185"/>
      <c r="L600" s="200"/>
      <c r="M600" s="244"/>
      <c r="N600" s="245"/>
      <c r="O600" s="245"/>
      <c r="P600" s="245"/>
      <c r="Q600" s="245"/>
      <c r="R600" s="246"/>
      <c r="S600" s="246"/>
      <c r="T600" s="246"/>
      <c r="U600" s="246"/>
      <c r="V600" s="246"/>
      <c r="W600" s="246"/>
      <c r="X600" s="246"/>
      <c r="Y600" s="246"/>
      <c r="Z600" s="246"/>
      <c r="AA600" s="246"/>
      <c r="AB600" s="246"/>
      <c r="AC600" s="246"/>
      <c r="AD600" s="246"/>
      <c r="AE600" s="246"/>
      <c r="AF600" s="246"/>
      <c r="AG600" s="246"/>
      <c r="AH600" s="246"/>
      <c r="AI600" s="246"/>
      <c r="AJ600" s="246"/>
      <c r="AK600" s="246"/>
      <c r="AL600" s="246"/>
      <c r="AM600" s="244"/>
      <c r="AN600" s="186"/>
      <c r="AO600" s="186"/>
      <c r="AP600" s="186"/>
      <c r="AQ600" s="186"/>
      <c r="AR600" s="186"/>
    </row>
    <row r="601" spans="1:44" ht="18" customHeight="1">
      <c r="A601" s="178"/>
      <c r="B601" s="247" t="s">
        <v>2714</v>
      </c>
      <c r="C601" s="247"/>
      <c r="D601" s="247"/>
      <c r="E601" s="247"/>
      <c r="F601" s="247"/>
      <c r="G601" s="247"/>
      <c r="H601" s="247"/>
      <c r="I601" s="247"/>
      <c r="J601" s="247"/>
      <c r="K601" s="247"/>
      <c r="L601" s="248"/>
      <c r="M601" s="248"/>
      <c r="N601" s="1483">
        <f>$M$343</f>
        <v>1</v>
      </c>
      <c r="O601" s="1484"/>
      <c r="P601" s="1484"/>
      <c r="Q601" s="1485"/>
      <c r="R601" s="248"/>
      <c r="S601" s="249"/>
      <c r="T601" s="249"/>
      <c r="U601" s="210"/>
      <c r="V601" s="249"/>
      <c r="W601" s="248"/>
      <c r="X601" s="248"/>
      <c r="Y601" s="248"/>
      <c r="Z601" s="248"/>
      <c r="AA601" s="248"/>
      <c r="AB601" s="248"/>
      <c r="AC601" s="248"/>
      <c r="AD601" s="248"/>
      <c r="AE601" s="248"/>
      <c r="AF601" s="248"/>
      <c r="AG601" s="248"/>
      <c r="AH601" s="248"/>
      <c r="AI601" s="248"/>
      <c r="AJ601" s="248"/>
      <c r="AK601" s="248"/>
      <c r="AL601" s="248"/>
    </row>
    <row r="602" spans="1:44" ht="18" customHeight="1">
      <c r="A602" s="178"/>
      <c r="B602" s="247" t="s">
        <v>2715</v>
      </c>
      <c r="C602" s="247"/>
      <c r="D602" s="247"/>
      <c r="E602" s="247"/>
      <c r="F602" s="247"/>
      <c r="G602" s="247"/>
      <c r="H602" s="247"/>
      <c r="I602" s="247"/>
      <c r="J602" s="247"/>
      <c r="K602" s="247"/>
      <c r="L602" s="248"/>
      <c r="M602" s="248"/>
      <c r="N602" s="1480"/>
      <c r="O602" s="1481"/>
      <c r="P602" s="1481"/>
      <c r="Q602" s="1482"/>
      <c r="R602" s="250" t="s">
        <v>87</v>
      </c>
      <c r="S602" s="251"/>
      <c r="T602" s="251"/>
      <c r="U602" s="252"/>
      <c r="V602" s="4"/>
      <c r="W602" s="248"/>
      <c r="X602" s="248"/>
      <c r="Y602" s="248"/>
      <c r="Z602" s="248"/>
      <c r="AA602" s="248"/>
      <c r="AB602" s="248"/>
      <c r="AC602" s="248"/>
      <c r="AD602" s="248"/>
      <c r="AE602" s="248"/>
      <c r="AF602" s="248"/>
      <c r="AG602" s="248"/>
      <c r="AH602" s="248"/>
      <c r="AI602" s="248"/>
      <c r="AJ602" s="248"/>
      <c r="AK602" s="248"/>
      <c r="AL602" s="248"/>
    </row>
    <row r="603" spans="1:44" ht="18" customHeight="1">
      <c r="A603" s="178"/>
      <c r="B603" s="247" t="s">
        <v>2716</v>
      </c>
      <c r="C603" s="247"/>
      <c r="D603" s="247"/>
      <c r="E603" s="247"/>
      <c r="F603" s="247"/>
      <c r="G603" s="247"/>
      <c r="H603" s="247"/>
      <c r="I603" s="247"/>
      <c r="J603" s="247"/>
      <c r="K603" s="247"/>
      <c r="L603" s="248"/>
      <c r="M603" s="248"/>
      <c r="N603" s="1480"/>
      <c r="O603" s="1481"/>
      <c r="P603" s="1481"/>
      <c r="Q603" s="1482"/>
      <c r="R603" s="250" t="s">
        <v>85</v>
      </c>
      <c r="S603" s="253"/>
      <c r="T603" s="253"/>
      <c r="U603" s="254"/>
      <c r="V603" s="4"/>
      <c r="W603" s="248"/>
      <c r="X603" s="248"/>
      <c r="Y603" s="248"/>
      <c r="Z603" s="248"/>
      <c r="AA603" s="248"/>
      <c r="AB603" s="248"/>
      <c r="AC603" s="248"/>
      <c r="AD603" s="248"/>
      <c r="AE603" s="248"/>
      <c r="AF603" s="248"/>
      <c r="AG603" s="248"/>
      <c r="AH603" s="248"/>
      <c r="AI603" s="248"/>
      <c r="AJ603" s="248"/>
      <c r="AK603" s="248"/>
      <c r="AL603" s="248"/>
    </row>
    <row r="604" spans="1:44" ht="18" customHeight="1">
      <c r="A604" s="178"/>
      <c r="B604" s="247" t="s">
        <v>2717</v>
      </c>
      <c r="C604" s="247"/>
      <c r="D604" s="247"/>
      <c r="E604" s="247"/>
      <c r="F604" s="247"/>
      <c r="G604" s="247"/>
      <c r="H604" s="247"/>
      <c r="I604" s="247"/>
      <c r="J604" s="247"/>
      <c r="K604" s="247"/>
      <c r="L604" s="248"/>
      <c r="M604" s="248"/>
      <c r="N604" s="1480"/>
      <c r="O604" s="1481"/>
      <c r="P604" s="1481"/>
      <c r="Q604" s="1482"/>
      <c r="R604" s="250" t="s">
        <v>85</v>
      </c>
      <c r="S604" s="253"/>
      <c r="T604" s="253"/>
      <c r="U604" s="254"/>
      <c r="V604" s="4"/>
      <c r="W604" s="249"/>
      <c r="X604" s="248"/>
      <c r="Y604" s="248"/>
      <c r="Z604" s="248"/>
      <c r="AA604" s="248"/>
      <c r="AB604" s="248"/>
      <c r="AC604" s="248"/>
      <c r="AD604" s="248"/>
      <c r="AE604" s="248"/>
      <c r="AF604" s="248"/>
      <c r="AG604" s="248"/>
      <c r="AH604" s="248"/>
      <c r="AI604" s="248"/>
      <c r="AJ604" s="248"/>
      <c r="AK604" s="248"/>
      <c r="AL604" s="248"/>
    </row>
    <row r="605" spans="1:44" ht="18" customHeight="1">
      <c r="A605" s="178"/>
      <c r="B605" s="247" t="s">
        <v>2718</v>
      </c>
      <c r="C605" s="247"/>
      <c r="D605" s="247"/>
      <c r="E605" s="247"/>
      <c r="F605" s="247"/>
      <c r="G605" s="247"/>
      <c r="H605" s="247"/>
      <c r="I605" s="247"/>
      <c r="J605" s="247"/>
      <c r="K605" s="247"/>
      <c r="L605" s="248"/>
      <c r="M605" s="248"/>
      <c r="N605" s="1480"/>
      <c r="O605" s="1481"/>
      <c r="P605" s="1481"/>
      <c r="Q605" s="1482"/>
      <c r="R605" s="250" t="s">
        <v>85</v>
      </c>
      <c r="S605" s="253"/>
      <c r="T605" s="253"/>
      <c r="U605" s="254"/>
      <c r="V605" s="4"/>
      <c r="W605" s="249"/>
      <c r="X605" s="248"/>
      <c r="Y605" s="248"/>
      <c r="Z605" s="248"/>
      <c r="AA605" s="248"/>
      <c r="AB605" s="248"/>
      <c r="AC605" s="248"/>
      <c r="AD605" s="248"/>
      <c r="AE605" s="248"/>
      <c r="AF605" s="248"/>
      <c r="AG605" s="248"/>
      <c r="AH605" s="248"/>
      <c r="AI605" s="248"/>
      <c r="AJ605" s="248"/>
      <c r="AK605" s="248"/>
      <c r="AL605" s="248"/>
    </row>
    <row r="606" spans="1:44" ht="18" customHeight="1">
      <c r="A606" s="178"/>
      <c r="B606" s="247" t="s">
        <v>2719</v>
      </c>
      <c r="C606" s="247"/>
      <c r="D606" s="247"/>
      <c r="E606" s="247"/>
      <c r="F606" s="247"/>
      <c r="G606" s="247"/>
      <c r="H606" s="247"/>
      <c r="I606" s="247"/>
      <c r="J606" s="247"/>
      <c r="K606" s="247"/>
      <c r="L606" s="248"/>
      <c r="M606" s="248"/>
      <c r="N606" s="1480"/>
      <c r="O606" s="1481"/>
      <c r="P606" s="1481"/>
      <c r="Q606" s="1482"/>
      <c r="R606" s="250" t="s">
        <v>85</v>
      </c>
      <c r="S606" s="253"/>
      <c r="T606" s="253"/>
      <c r="U606" s="254"/>
      <c r="V606" s="4"/>
      <c r="W606" s="248"/>
      <c r="X606" s="248"/>
      <c r="Y606" s="248"/>
      <c r="Z606" s="248"/>
      <c r="AA606" s="248"/>
      <c r="AB606" s="256"/>
      <c r="AC606" s="256"/>
      <c r="AD606" s="256"/>
      <c r="AE606" s="256"/>
      <c r="AF606" s="256"/>
      <c r="AG606" s="256"/>
      <c r="AH606" s="256"/>
      <c r="AI606" s="256"/>
      <c r="AJ606" s="256"/>
      <c r="AK606" s="256"/>
      <c r="AL606" s="256"/>
    </row>
    <row r="607" spans="1:44" ht="18" customHeight="1">
      <c r="A607" s="178"/>
      <c r="B607" s="255" t="s">
        <v>2720</v>
      </c>
      <c r="C607" s="255"/>
      <c r="D607" s="255"/>
      <c r="E607" s="255"/>
      <c r="F607" s="255"/>
      <c r="G607" s="255"/>
      <c r="H607" s="255"/>
      <c r="I607" s="255"/>
      <c r="J607" s="255"/>
      <c r="K607" s="255"/>
      <c r="L607" s="248"/>
      <c r="M607" s="257"/>
      <c r="N607" s="257"/>
      <c r="O607" s="257"/>
      <c r="P607" s="257"/>
      <c r="Q607" s="250"/>
      <c r="R607" s="253"/>
      <c r="S607" s="253"/>
      <c r="T607" s="255"/>
      <c r="U607" s="4"/>
      <c r="V607" s="256"/>
      <c r="W607" s="258"/>
      <c r="X607" s="258" t="s">
        <v>84</v>
      </c>
      <c r="Y607" s="258"/>
      <c r="Z607" s="259"/>
      <c r="AA607" s="217" t="s">
        <v>83</v>
      </c>
      <c r="AB607" s="4"/>
      <c r="AD607" s="256"/>
      <c r="AE607" s="256"/>
      <c r="AF607" s="256"/>
      <c r="AG607" s="256"/>
      <c r="AH607" s="256"/>
      <c r="AI607" s="256"/>
      <c r="AJ607" s="256"/>
      <c r="AK607" s="256"/>
    </row>
    <row r="608" spans="1:44" ht="15" customHeight="1">
      <c r="A608" s="178"/>
      <c r="B608" s="247" t="s">
        <v>2721</v>
      </c>
      <c r="C608" s="247"/>
      <c r="D608" s="247"/>
      <c r="E608" s="247"/>
      <c r="F608" s="247"/>
      <c r="G608" s="247"/>
      <c r="H608" s="247"/>
      <c r="I608" s="247"/>
      <c r="J608" s="247"/>
      <c r="K608" s="247"/>
      <c r="L608" s="248"/>
      <c r="M608" s="248"/>
      <c r="N608" s="248"/>
      <c r="O608" s="248"/>
      <c r="P608" s="260"/>
      <c r="Q608" s="248"/>
      <c r="R608" s="248"/>
      <c r="S608" s="249"/>
      <c r="T608" s="249"/>
      <c r="U608" s="248"/>
      <c r="V608" s="260"/>
      <c r="W608" s="248"/>
      <c r="X608" s="248"/>
      <c r="Y608" s="260"/>
      <c r="Z608" s="248"/>
      <c r="AA608" s="248"/>
      <c r="AB608" s="248"/>
      <c r="AC608" s="260"/>
      <c r="AD608" s="248"/>
      <c r="AE608" s="248"/>
      <c r="AF608" s="248"/>
      <c r="AG608" s="248"/>
      <c r="AH608" s="260"/>
      <c r="AI608" s="248"/>
      <c r="AJ608" s="248"/>
      <c r="AK608" s="248"/>
      <c r="AL608" s="248"/>
      <c r="AM608" s="248"/>
    </row>
    <row r="609" spans="1:39" ht="18" customHeight="1">
      <c r="A609" s="178"/>
      <c r="B609" s="261"/>
      <c r="C609" s="261"/>
      <c r="D609" s="261"/>
      <c r="E609" s="261"/>
      <c r="F609" s="261"/>
      <c r="G609" s="261"/>
      <c r="H609" s="261"/>
      <c r="I609" s="261"/>
      <c r="J609" s="261"/>
      <c r="K609" s="261"/>
      <c r="L609" s="248"/>
      <c r="M609" s="262" t="s">
        <v>71</v>
      </c>
      <c r="N609" s="1486" t="s">
        <v>82</v>
      </c>
      <c r="O609" s="1486"/>
      <c r="P609" s="1486"/>
      <c r="Q609" s="1486"/>
      <c r="R609" s="1486"/>
      <c r="S609" s="218" t="s">
        <v>70</v>
      </c>
      <c r="T609" s="1486" t="s">
        <v>81</v>
      </c>
      <c r="U609" s="1486"/>
      <c r="V609" s="1486"/>
      <c r="W609" s="1486"/>
      <c r="X609" s="1486"/>
      <c r="Y609" s="1486"/>
      <c r="Z609" s="1486"/>
      <c r="AA609" s="1486"/>
      <c r="AB609" s="1486"/>
      <c r="AC609" s="1486"/>
      <c r="AD609" s="218" t="s">
        <v>70</v>
      </c>
      <c r="AE609" s="1486" t="s">
        <v>80</v>
      </c>
      <c r="AF609" s="1486"/>
      <c r="AG609" s="1486"/>
      <c r="AH609" s="1486"/>
      <c r="AI609" s="1450"/>
      <c r="AJ609" s="262" t="s">
        <v>67</v>
      </c>
      <c r="AK609" s="262"/>
      <c r="AL609" s="4"/>
      <c r="AM609" s="4"/>
    </row>
    <row r="610" spans="1:39" ht="18" customHeight="1">
      <c r="A610" s="178"/>
      <c r="B610" s="174"/>
      <c r="C610" s="261"/>
      <c r="D610" s="261"/>
      <c r="E610" s="261"/>
      <c r="F610" s="261"/>
      <c r="G610" s="261"/>
      <c r="H610" s="261"/>
      <c r="I610" s="261"/>
      <c r="J610" s="261"/>
      <c r="K610" s="261"/>
      <c r="L610" s="261" t="s">
        <v>78</v>
      </c>
      <c r="M610" s="262" t="s">
        <v>71</v>
      </c>
      <c r="N610" s="1469"/>
      <c r="O610" s="1469"/>
      <c r="P610" s="1469"/>
      <c r="Q610" s="1469"/>
      <c r="R610" s="1469"/>
      <c r="S610" s="218" t="s">
        <v>70</v>
      </c>
      <c r="T610" s="1477" t="str">
        <f>IF(項目一覧②!$G$903=1,"",INDEX(主要用途!$D$2:$D$72,項目一覧②!$G$903))</f>
        <v/>
      </c>
      <c r="U610" s="1478"/>
      <c r="V610" s="1478"/>
      <c r="W610" s="1478"/>
      <c r="X610" s="1478"/>
      <c r="Y610" s="1478"/>
      <c r="Z610" s="1478"/>
      <c r="AA610" s="1478"/>
      <c r="AB610" s="1478"/>
      <c r="AC610" s="1479"/>
      <c r="AD610" s="218" t="s">
        <v>70</v>
      </c>
      <c r="AE610" s="1480"/>
      <c r="AF610" s="1481"/>
      <c r="AG610" s="1481"/>
      <c r="AH610" s="1482"/>
      <c r="AI610" s="260" t="s">
        <v>69</v>
      </c>
      <c r="AJ610" s="262" t="s">
        <v>67</v>
      </c>
      <c r="AK610" s="256"/>
      <c r="AL610" s="262"/>
      <c r="AM610" s="4"/>
    </row>
    <row r="611" spans="1:39" ht="18" customHeight="1">
      <c r="A611" s="178"/>
      <c r="B611" s="174"/>
      <c r="C611" s="261"/>
      <c r="D611" s="261"/>
      <c r="E611" s="261"/>
      <c r="F611" s="261"/>
      <c r="G611" s="261"/>
      <c r="H611" s="261"/>
      <c r="I611" s="261"/>
      <c r="J611" s="261"/>
      <c r="K611" s="261"/>
      <c r="L611" s="261" t="s">
        <v>77</v>
      </c>
      <c r="M611" s="262" t="s">
        <v>71</v>
      </c>
      <c r="N611" s="1469"/>
      <c r="O611" s="1469"/>
      <c r="P611" s="1469"/>
      <c r="Q611" s="1469"/>
      <c r="R611" s="1469"/>
      <c r="S611" s="218" t="s">
        <v>70</v>
      </c>
      <c r="T611" s="1477" t="str">
        <f>IF(項目一覧②!$G$904=1,"",INDEX(主要用途!$D$2:$D$72,項目一覧②!$G$904))</f>
        <v/>
      </c>
      <c r="U611" s="1478"/>
      <c r="V611" s="1478"/>
      <c r="W611" s="1478"/>
      <c r="X611" s="1478"/>
      <c r="Y611" s="1478"/>
      <c r="Z611" s="1478"/>
      <c r="AA611" s="1478"/>
      <c r="AB611" s="1478"/>
      <c r="AC611" s="1479"/>
      <c r="AD611" s="218" t="s">
        <v>70</v>
      </c>
      <c r="AE611" s="1480"/>
      <c r="AF611" s="1481"/>
      <c r="AG611" s="1481"/>
      <c r="AH611" s="1482"/>
      <c r="AI611" s="260" t="s">
        <v>69</v>
      </c>
      <c r="AJ611" s="262" t="s">
        <v>67</v>
      </c>
      <c r="AK611" s="256"/>
      <c r="AL611" s="262"/>
      <c r="AM611" s="4"/>
    </row>
    <row r="612" spans="1:39" ht="18" customHeight="1">
      <c r="A612" s="178"/>
      <c r="B612" s="174"/>
      <c r="C612" s="261"/>
      <c r="D612" s="261"/>
      <c r="E612" s="261"/>
      <c r="F612" s="261"/>
      <c r="G612" s="261"/>
      <c r="H612" s="261"/>
      <c r="I612" s="261"/>
      <c r="J612" s="261"/>
      <c r="K612" s="261"/>
      <c r="L612" s="261" t="s">
        <v>76</v>
      </c>
      <c r="M612" s="262" t="s">
        <v>71</v>
      </c>
      <c r="N612" s="1469"/>
      <c r="O612" s="1469"/>
      <c r="P612" s="1469"/>
      <c r="Q612" s="1469"/>
      <c r="R612" s="1469"/>
      <c r="S612" s="218" t="s">
        <v>70</v>
      </c>
      <c r="T612" s="1477" t="str">
        <f>IF(項目一覧②!$G$905=1,"",INDEX(主要用途!$D$2:$D$72,項目一覧②!$G$905))</f>
        <v/>
      </c>
      <c r="U612" s="1478"/>
      <c r="V612" s="1478"/>
      <c r="W612" s="1478"/>
      <c r="X612" s="1478"/>
      <c r="Y612" s="1478"/>
      <c r="Z612" s="1478"/>
      <c r="AA612" s="1478"/>
      <c r="AB612" s="1478"/>
      <c r="AC612" s="1479"/>
      <c r="AD612" s="218" t="s">
        <v>70</v>
      </c>
      <c r="AE612" s="1480"/>
      <c r="AF612" s="1481"/>
      <c r="AG612" s="1481"/>
      <c r="AH612" s="1482"/>
      <c r="AI612" s="260" t="s">
        <v>69</v>
      </c>
      <c r="AJ612" s="262" t="s">
        <v>67</v>
      </c>
      <c r="AK612" s="256"/>
      <c r="AL612" s="262"/>
      <c r="AM612" s="4"/>
    </row>
    <row r="613" spans="1:39" ht="18" customHeight="1">
      <c r="A613" s="178"/>
      <c r="B613" s="174"/>
      <c r="C613" s="261"/>
      <c r="D613" s="261"/>
      <c r="E613" s="261"/>
      <c r="F613" s="261"/>
      <c r="G613" s="261"/>
      <c r="H613" s="261"/>
      <c r="I613" s="261"/>
      <c r="J613" s="261"/>
      <c r="K613" s="261"/>
      <c r="L613" s="261" t="s">
        <v>75</v>
      </c>
      <c r="M613" s="262" t="s">
        <v>71</v>
      </c>
      <c r="N613" s="1469"/>
      <c r="O613" s="1469"/>
      <c r="P613" s="1469"/>
      <c r="Q613" s="1469"/>
      <c r="R613" s="1469"/>
      <c r="S613" s="218" t="s">
        <v>70</v>
      </c>
      <c r="T613" s="1477" t="str">
        <f>IF(項目一覧②!$G$906=1,"",INDEX(主要用途!$D$2:$D$72,項目一覧②!$G$906))</f>
        <v/>
      </c>
      <c r="U613" s="1478"/>
      <c r="V613" s="1478"/>
      <c r="W613" s="1478"/>
      <c r="X613" s="1478"/>
      <c r="Y613" s="1478"/>
      <c r="Z613" s="1478"/>
      <c r="AA613" s="1478"/>
      <c r="AB613" s="1478"/>
      <c r="AC613" s="1479"/>
      <c r="AD613" s="218" t="s">
        <v>70</v>
      </c>
      <c r="AE613" s="1480"/>
      <c r="AF613" s="1481"/>
      <c r="AG613" s="1481"/>
      <c r="AH613" s="1482"/>
      <c r="AI613" s="260" t="s">
        <v>69</v>
      </c>
      <c r="AJ613" s="262" t="s">
        <v>67</v>
      </c>
      <c r="AK613" s="256"/>
      <c r="AL613" s="262"/>
      <c r="AM613" s="4"/>
    </row>
    <row r="614" spans="1:39" ht="18" customHeight="1">
      <c r="A614" s="178"/>
      <c r="B614" s="174"/>
      <c r="C614" s="261"/>
      <c r="D614" s="261"/>
      <c r="E614" s="261"/>
      <c r="F614" s="261"/>
      <c r="G614" s="261"/>
      <c r="H614" s="261"/>
      <c r="I614" s="261"/>
      <c r="J614" s="261"/>
      <c r="K614" s="261"/>
      <c r="L614" s="261" t="s">
        <v>74</v>
      </c>
      <c r="M614" s="262" t="s">
        <v>71</v>
      </c>
      <c r="N614" s="1469"/>
      <c r="O614" s="1469"/>
      <c r="P614" s="1469"/>
      <c r="Q614" s="1469"/>
      <c r="R614" s="1469"/>
      <c r="S614" s="218" t="s">
        <v>70</v>
      </c>
      <c r="T614" s="1477" t="str">
        <f>IF(項目一覧②!$G$907=1,"",INDEX(主要用途!$D$2:$D$72,項目一覧②!$G$907))</f>
        <v/>
      </c>
      <c r="U614" s="1478"/>
      <c r="V614" s="1478"/>
      <c r="W614" s="1478"/>
      <c r="X614" s="1478"/>
      <c r="Y614" s="1478"/>
      <c r="Z614" s="1478"/>
      <c r="AA614" s="1478"/>
      <c r="AB614" s="1478"/>
      <c r="AC614" s="1479"/>
      <c r="AD614" s="218" t="s">
        <v>70</v>
      </c>
      <c r="AE614" s="1480"/>
      <c r="AF614" s="1481"/>
      <c r="AG614" s="1481"/>
      <c r="AH614" s="1482"/>
      <c r="AI614" s="260" t="s">
        <v>69</v>
      </c>
      <c r="AJ614" s="262" t="s">
        <v>67</v>
      </c>
      <c r="AK614" s="256"/>
      <c r="AL614" s="262"/>
      <c r="AM614" s="4"/>
    </row>
    <row r="615" spans="1:39" ht="18" customHeight="1">
      <c r="A615" s="178"/>
      <c r="B615" s="174"/>
      <c r="C615" s="261"/>
      <c r="D615" s="261"/>
      <c r="E615" s="261"/>
      <c r="F615" s="261"/>
      <c r="G615" s="261"/>
      <c r="H615" s="261"/>
      <c r="I615" s="261"/>
      <c r="J615" s="261"/>
      <c r="K615" s="261"/>
      <c r="L615" s="261" t="s">
        <v>72</v>
      </c>
      <c r="M615" s="262" t="s">
        <v>71</v>
      </c>
      <c r="N615" s="1469"/>
      <c r="O615" s="1469"/>
      <c r="P615" s="1469"/>
      <c r="Q615" s="1469"/>
      <c r="R615" s="1469"/>
      <c r="S615" s="218" t="s">
        <v>70</v>
      </c>
      <c r="T615" s="1477" t="str">
        <f>IF(項目一覧②!$G$908=1,"",INDEX(主要用途!$D$2:$D$72,項目一覧②!$G$908))</f>
        <v/>
      </c>
      <c r="U615" s="1478"/>
      <c r="V615" s="1478"/>
      <c r="W615" s="1478"/>
      <c r="X615" s="1478"/>
      <c r="Y615" s="1478"/>
      <c r="Z615" s="1478"/>
      <c r="AA615" s="1478"/>
      <c r="AB615" s="1478"/>
      <c r="AC615" s="1479"/>
      <c r="AD615" s="218" t="s">
        <v>70</v>
      </c>
      <c r="AE615" s="1480"/>
      <c r="AF615" s="1481"/>
      <c r="AG615" s="1481"/>
      <c r="AH615" s="1482"/>
      <c r="AI615" s="260" t="s">
        <v>69</v>
      </c>
      <c r="AJ615" s="262" t="s">
        <v>67</v>
      </c>
      <c r="AK615" s="256"/>
      <c r="AL615" s="262"/>
      <c r="AM615" s="4"/>
    </row>
    <row r="616" spans="1:39" ht="15" customHeight="1">
      <c r="A616" s="178"/>
      <c r="B616" s="247" t="s">
        <v>2722</v>
      </c>
      <c r="C616" s="247"/>
      <c r="D616" s="247"/>
      <c r="E616" s="247"/>
      <c r="F616" s="247"/>
      <c r="G616" s="247"/>
      <c r="H616" s="247"/>
      <c r="I616" s="247"/>
      <c r="J616" s="247"/>
      <c r="K616" s="247"/>
      <c r="L616" s="248"/>
      <c r="M616" s="248"/>
      <c r="N616" s="248"/>
      <c r="O616" s="248"/>
      <c r="P616" s="248"/>
      <c r="Q616" s="248"/>
      <c r="R616" s="248"/>
      <c r="S616" s="218"/>
      <c r="T616" s="263"/>
      <c r="U616" s="263"/>
      <c r="V616" s="263"/>
      <c r="W616" s="263"/>
      <c r="X616" s="263"/>
      <c r="Y616" s="263"/>
      <c r="Z616" s="263"/>
      <c r="AA616" s="263"/>
      <c r="AB616" s="263"/>
      <c r="AC616" s="263"/>
      <c r="AD616" s="263"/>
      <c r="AE616" s="263"/>
      <c r="AF616" s="263"/>
      <c r="AG616" s="263"/>
      <c r="AH616" s="263"/>
      <c r="AI616" s="263"/>
      <c r="AJ616" s="263"/>
      <c r="AK616" s="263"/>
      <c r="AL616" s="263"/>
      <c r="AM616" s="256"/>
    </row>
    <row r="617" spans="1:39" ht="18" customHeight="1">
      <c r="A617" s="178"/>
      <c r="B617" s="247"/>
      <c r="C617" s="247"/>
      <c r="D617" s="247"/>
      <c r="E617" s="247"/>
      <c r="F617" s="247"/>
      <c r="G617" s="247"/>
      <c r="H617" s="247"/>
      <c r="I617" s="247"/>
      <c r="J617" s="247"/>
      <c r="K617" s="247"/>
      <c r="L617" s="248"/>
      <c r="M617" s="248"/>
      <c r="N617" s="1471"/>
      <c r="O617" s="1472"/>
      <c r="P617" s="1472"/>
      <c r="Q617" s="1472"/>
      <c r="R617" s="1472"/>
      <c r="S617" s="1472"/>
      <c r="T617" s="1472"/>
      <c r="U617" s="1472"/>
      <c r="V617" s="1472"/>
      <c r="W617" s="1472"/>
      <c r="X617" s="1472"/>
      <c r="Y617" s="1472"/>
      <c r="Z617" s="1472"/>
      <c r="AA617" s="1472"/>
      <c r="AB617" s="1472"/>
      <c r="AC617" s="1472"/>
      <c r="AD617" s="1472"/>
      <c r="AE617" s="1472"/>
      <c r="AF617" s="1472"/>
      <c r="AG617" s="1472"/>
      <c r="AH617" s="1472"/>
      <c r="AI617" s="1473"/>
      <c r="AJ617" s="263"/>
      <c r="AK617" s="263"/>
      <c r="AL617" s="263"/>
      <c r="AM617" s="256"/>
    </row>
    <row r="618" spans="1:39" ht="18" customHeight="1">
      <c r="A618" s="178"/>
      <c r="B618" s="247"/>
      <c r="C618" s="247"/>
      <c r="D618" s="247"/>
      <c r="E618" s="247"/>
      <c r="F618" s="247"/>
      <c r="G618" s="247"/>
      <c r="H618" s="247"/>
      <c r="I618" s="247"/>
      <c r="J618" s="247"/>
      <c r="K618" s="247"/>
      <c r="L618" s="248"/>
      <c r="M618" s="248"/>
      <c r="N618" s="1474"/>
      <c r="O618" s="1475"/>
      <c r="P618" s="1475"/>
      <c r="Q618" s="1475"/>
      <c r="R618" s="1475"/>
      <c r="S618" s="1475"/>
      <c r="T618" s="1475"/>
      <c r="U618" s="1475"/>
      <c r="V618" s="1475"/>
      <c r="W618" s="1475"/>
      <c r="X618" s="1475"/>
      <c r="Y618" s="1475"/>
      <c r="Z618" s="1475"/>
      <c r="AA618" s="1475"/>
      <c r="AB618" s="1475"/>
      <c r="AC618" s="1475"/>
      <c r="AD618" s="1475"/>
      <c r="AE618" s="1475"/>
      <c r="AF618" s="1475"/>
      <c r="AG618" s="1475"/>
      <c r="AH618" s="1475"/>
      <c r="AI618" s="1476"/>
      <c r="AJ618" s="263"/>
      <c r="AK618" s="263"/>
      <c r="AL618" s="263"/>
      <c r="AM618" s="256"/>
    </row>
    <row r="619" spans="1:39" ht="15" customHeight="1">
      <c r="A619" s="178"/>
      <c r="B619" s="247" t="s">
        <v>2723</v>
      </c>
      <c r="C619" s="247"/>
      <c r="D619" s="247"/>
      <c r="E619" s="247"/>
      <c r="F619" s="247"/>
      <c r="G619" s="247"/>
      <c r="H619" s="247"/>
      <c r="I619" s="247"/>
      <c r="J619" s="247"/>
      <c r="K619" s="247"/>
      <c r="L619" s="248"/>
      <c r="M619" s="248"/>
      <c r="N619" s="248"/>
      <c r="O619" s="248"/>
      <c r="P619" s="248"/>
      <c r="Q619" s="248"/>
      <c r="R619" s="248"/>
      <c r="S619" s="263"/>
      <c r="T619" s="263"/>
      <c r="U619" s="263"/>
      <c r="V619" s="263"/>
      <c r="W619" s="263"/>
      <c r="X619" s="263"/>
      <c r="Y619" s="263"/>
      <c r="Z619" s="263"/>
      <c r="AA619" s="263"/>
      <c r="AB619" s="263"/>
      <c r="AC619" s="263"/>
      <c r="AD619" s="263"/>
      <c r="AE619" s="263"/>
      <c r="AF619" s="263"/>
      <c r="AG619" s="263"/>
      <c r="AH619" s="263"/>
      <c r="AI619" s="263"/>
      <c r="AJ619" s="263"/>
      <c r="AK619" s="263"/>
      <c r="AL619" s="263"/>
      <c r="AM619" s="256"/>
    </row>
    <row r="620" spans="1:39" ht="18" customHeight="1">
      <c r="A620" s="178"/>
      <c r="B620" s="247"/>
      <c r="C620" s="247"/>
      <c r="D620" s="247"/>
      <c r="E620" s="247"/>
      <c r="F620" s="247"/>
      <c r="G620" s="247"/>
      <c r="H620" s="247"/>
      <c r="I620" s="247"/>
      <c r="J620" s="247"/>
      <c r="K620" s="247"/>
      <c r="L620" s="248"/>
      <c r="M620" s="248"/>
      <c r="N620" s="1471"/>
      <c r="O620" s="1472"/>
      <c r="P620" s="1472"/>
      <c r="Q620" s="1472"/>
      <c r="R620" s="1472"/>
      <c r="S620" s="1472"/>
      <c r="T620" s="1472"/>
      <c r="U620" s="1472"/>
      <c r="V620" s="1472"/>
      <c r="W620" s="1472"/>
      <c r="X620" s="1472"/>
      <c r="Y620" s="1472"/>
      <c r="Z620" s="1472"/>
      <c r="AA620" s="1472"/>
      <c r="AB620" s="1472"/>
      <c r="AC620" s="1472"/>
      <c r="AD620" s="1472"/>
      <c r="AE620" s="1472"/>
      <c r="AF620" s="1472"/>
      <c r="AG620" s="1472"/>
      <c r="AH620" s="1472"/>
      <c r="AI620" s="1473"/>
      <c r="AJ620" s="263"/>
      <c r="AK620" s="263"/>
      <c r="AL620" s="263"/>
      <c r="AM620" s="256"/>
    </row>
    <row r="621" spans="1:39" ht="18" customHeight="1">
      <c r="A621" s="178"/>
      <c r="B621" s="247"/>
      <c r="C621" s="247"/>
      <c r="D621" s="247"/>
      <c r="E621" s="247"/>
      <c r="F621" s="247"/>
      <c r="G621" s="247"/>
      <c r="H621" s="247"/>
      <c r="I621" s="247"/>
      <c r="J621" s="247"/>
      <c r="K621" s="247"/>
      <c r="L621" s="248"/>
      <c r="M621" s="248"/>
      <c r="N621" s="1474"/>
      <c r="O621" s="1475"/>
      <c r="P621" s="1475"/>
      <c r="Q621" s="1475"/>
      <c r="R621" s="1475"/>
      <c r="S621" s="1475"/>
      <c r="T621" s="1475"/>
      <c r="U621" s="1475"/>
      <c r="V621" s="1475"/>
      <c r="W621" s="1475"/>
      <c r="X621" s="1475"/>
      <c r="Y621" s="1475"/>
      <c r="Z621" s="1475"/>
      <c r="AA621" s="1475"/>
      <c r="AB621" s="1475"/>
      <c r="AC621" s="1475"/>
      <c r="AD621" s="1475"/>
      <c r="AE621" s="1475"/>
      <c r="AF621" s="1475"/>
      <c r="AG621" s="1475"/>
      <c r="AH621" s="1475"/>
      <c r="AI621" s="1476"/>
      <c r="AJ621" s="248"/>
      <c r="AK621" s="248"/>
      <c r="AL621" s="248"/>
      <c r="AM621" s="248"/>
    </row>
    <row r="622" spans="1:39" ht="15.75" customHeight="1">
      <c r="A622" s="178"/>
      <c r="B622" s="178"/>
      <c r="C622" s="178"/>
      <c r="D622" s="178"/>
      <c r="E622" s="178"/>
      <c r="F622" s="178"/>
      <c r="G622" s="178"/>
      <c r="H622" s="178"/>
      <c r="I622" s="178"/>
      <c r="J622" s="178"/>
      <c r="K622" s="178"/>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row>
    <row r="623" spans="1:39" ht="17.25" customHeight="1">
      <c r="A623" s="174"/>
      <c r="B623" s="268" t="s">
        <v>66</v>
      </c>
      <c r="C623" s="268"/>
      <c r="D623" s="268"/>
      <c r="E623" s="268"/>
      <c r="F623" s="268"/>
      <c r="G623" s="268"/>
      <c r="H623" s="268"/>
      <c r="I623" s="268"/>
      <c r="J623" s="268"/>
      <c r="K623" s="268"/>
      <c r="L623" s="9"/>
      <c r="M623" s="9"/>
      <c r="N623" s="9"/>
      <c r="O623" s="9"/>
      <c r="P623" s="9"/>
      <c r="Q623" s="9"/>
      <c r="R623" s="9"/>
      <c r="S623" s="9"/>
      <c r="T623" s="9"/>
      <c r="W623" s="262"/>
      <c r="X623" s="262"/>
      <c r="Y623" s="262"/>
      <c r="Z623" s="262"/>
      <c r="AA623" s="262"/>
      <c r="AB623" s="262"/>
      <c r="AC623" s="262"/>
      <c r="AD623" s="262"/>
      <c r="AE623" s="262"/>
      <c r="AF623" s="262"/>
      <c r="AG623" s="262"/>
      <c r="AH623" s="262"/>
      <c r="AI623" s="262"/>
      <c r="AJ623" s="262"/>
      <c r="AK623" s="262"/>
      <c r="AL623" s="262"/>
      <c r="AM623" s="248"/>
    </row>
    <row r="624" spans="1:39" ht="18" customHeight="1">
      <c r="A624" s="248"/>
      <c r="B624" s="178" t="s">
        <v>65</v>
      </c>
      <c r="C624" s="178"/>
      <c r="D624" s="178"/>
      <c r="E624" s="178"/>
      <c r="F624" s="178"/>
      <c r="G624" s="178"/>
      <c r="H624" s="178"/>
      <c r="I624" s="178"/>
      <c r="J624" s="178"/>
      <c r="K624" s="178"/>
      <c r="M624" s="195"/>
      <c r="N624" s="195"/>
      <c r="O624" s="195"/>
      <c r="P624" s="195"/>
      <c r="Q624" s="195"/>
      <c r="W624" s="249"/>
      <c r="X624" s="248"/>
      <c r="Y624" s="248"/>
      <c r="Z624" s="248"/>
      <c r="AA624" s="248"/>
      <c r="AB624" s="248"/>
      <c r="AC624" s="248"/>
      <c r="AD624" s="248"/>
      <c r="AE624" s="248"/>
      <c r="AF624" s="248"/>
      <c r="AG624" s="248"/>
      <c r="AH624" s="248"/>
      <c r="AI624" s="248"/>
      <c r="AJ624" s="248"/>
      <c r="AK624" s="248"/>
      <c r="AL624" s="248"/>
      <c r="AM624" s="248"/>
    </row>
    <row r="625" spans="1:43" ht="18" customHeight="1" thickBot="1">
      <c r="A625" s="178"/>
      <c r="B625" s="247"/>
      <c r="C625" s="247"/>
      <c r="D625" s="247"/>
      <c r="E625" s="247"/>
      <c r="F625" s="247"/>
      <c r="G625" s="247"/>
      <c r="H625" s="247"/>
      <c r="I625" s="247"/>
      <c r="J625" s="247"/>
      <c r="K625" s="247"/>
      <c r="L625" s="248"/>
      <c r="M625" s="248"/>
      <c r="N625" s="248"/>
      <c r="O625" s="1487"/>
      <c r="P625" s="1487"/>
      <c r="Q625" s="1487"/>
      <c r="R625" s="1487"/>
      <c r="S625" s="250"/>
      <c r="T625" s="251"/>
      <c r="U625" s="251"/>
      <c r="V625" s="252"/>
      <c r="W625" s="4"/>
      <c r="X625" s="248"/>
      <c r="Y625" s="248"/>
      <c r="Z625" s="248"/>
      <c r="AA625" s="248"/>
      <c r="AB625" s="248"/>
      <c r="AC625" s="410"/>
      <c r="AD625" s="410"/>
      <c r="AE625" s="410"/>
      <c r="AF625" s="410"/>
      <c r="AG625" s="410"/>
      <c r="AH625" s="410"/>
      <c r="AI625" s="410"/>
      <c r="AJ625" s="410"/>
      <c r="AK625" s="410"/>
      <c r="AL625" s="410"/>
      <c r="AM625" s="410"/>
      <c r="AN625" s="411"/>
      <c r="AO625" s="411"/>
      <c r="AP625" s="411"/>
      <c r="AQ625" s="411"/>
    </row>
    <row r="626" spans="1:43" ht="18" customHeight="1">
      <c r="A626" s="406" t="s">
        <v>2209</v>
      </c>
      <c r="B626" s="399"/>
      <c r="C626" s="399"/>
      <c r="D626" s="399"/>
      <c r="E626" s="399"/>
      <c r="F626" s="399"/>
      <c r="G626" s="399"/>
      <c r="H626" s="399"/>
      <c r="I626" s="399"/>
      <c r="J626" s="399"/>
      <c r="K626" s="399"/>
      <c r="L626" s="400"/>
      <c r="M626" s="400"/>
      <c r="N626" s="400"/>
      <c r="O626" s="1603"/>
      <c r="P626" s="1603"/>
      <c r="Q626" s="1603"/>
      <c r="R626" s="1603"/>
      <c r="S626" s="401"/>
      <c r="T626" s="402"/>
      <c r="U626" s="402"/>
      <c r="V626" s="403"/>
      <c r="W626" s="404"/>
      <c r="X626" s="400"/>
      <c r="Y626" s="400"/>
      <c r="Z626" s="400"/>
      <c r="AA626" s="400"/>
      <c r="AB626" s="400"/>
      <c r="AC626" s="400"/>
      <c r="AD626" s="400"/>
      <c r="AE626" s="400"/>
      <c r="AF626" s="400"/>
      <c r="AG626" s="400"/>
      <c r="AH626" s="400"/>
      <c r="AI626" s="400"/>
      <c r="AJ626" s="400"/>
      <c r="AK626" s="400"/>
      <c r="AL626" s="400"/>
      <c r="AM626" s="400"/>
      <c r="AN626" s="405"/>
      <c r="AO626" s="405"/>
      <c r="AP626" s="405"/>
      <c r="AQ626" s="405"/>
    </row>
    <row r="627" spans="1:43" ht="18" customHeight="1">
      <c r="A627" s="193" t="s">
        <v>2194</v>
      </c>
      <c r="B627" s="395" t="s">
        <v>2724</v>
      </c>
      <c r="C627" s="4" t="s">
        <v>2195</v>
      </c>
      <c r="D627" s="4"/>
      <c r="E627" s="174"/>
      <c r="F627" s="1483">
        <v>1</v>
      </c>
      <c r="G627" s="1484"/>
      <c r="H627" s="1484"/>
      <c r="I627" s="1485"/>
      <c r="J627" s="4"/>
      <c r="K627" s="4"/>
      <c r="L627" s="4"/>
      <c r="M627" s="4"/>
      <c r="N627" s="4"/>
      <c r="O627" s="4"/>
      <c r="P627" s="4"/>
      <c r="Q627" s="4"/>
      <c r="R627" s="4"/>
      <c r="S627" s="4"/>
      <c r="T627" s="4"/>
      <c r="U627" s="4"/>
      <c r="V627" s="4"/>
      <c r="W627" s="4"/>
      <c r="X627" s="4"/>
      <c r="Y627" s="4"/>
      <c r="Z627" s="4"/>
      <c r="AA627" s="4"/>
      <c r="AB627" s="4"/>
      <c r="AC627" s="4"/>
      <c r="AD627" s="4"/>
    </row>
    <row r="628" spans="1:43" s="393" customFormat="1" ht="18" customHeight="1">
      <c r="B628" s="394"/>
    </row>
    <row r="629" spans="1:43" s="393" customFormat="1" ht="18" customHeight="1">
      <c r="A629" s="396" t="s">
        <v>2194</v>
      </c>
      <c r="B629" s="397" t="s">
        <v>2725</v>
      </c>
      <c r="C629" s="393" t="s">
        <v>2196</v>
      </c>
      <c r="F629" s="1591"/>
      <c r="G629" s="1592"/>
      <c r="H629" s="1592"/>
      <c r="I629" s="1593"/>
      <c r="J629" s="393" t="s">
        <v>2036</v>
      </c>
    </row>
    <row r="630" spans="1:43" s="393" customFormat="1" ht="18" customHeight="1">
      <c r="B630" s="394"/>
    </row>
    <row r="631" spans="1:43" s="393" customFormat="1" ht="18" customHeight="1">
      <c r="A631" s="396" t="s">
        <v>2194</v>
      </c>
      <c r="B631" s="397" t="s">
        <v>2726</v>
      </c>
      <c r="C631" s="393" t="s">
        <v>2197</v>
      </c>
    </row>
    <row r="632" spans="1:43" s="393" customFormat="1" ht="18" customHeight="1">
      <c r="B632" s="394" t="s">
        <v>2194</v>
      </c>
      <c r="C632" s="393" t="s">
        <v>2039</v>
      </c>
      <c r="D632" s="393" t="s">
        <v>2198</v>
      </c>
      <c r="I632" s="1591"/>
      <c r="J632" s="1592"/>
      <c r="K632" s="1592"/>
      <c r="L632" s="1593"/>
      <c r="M632" s="393" t="s">
        <v>2048</v>
      </c>
    </row>
    <row r="633" spans="1:43" s="393" customFormat="1" ht="18" customHeight="1">
      <c r="B633" s="394" t="s">
        <v>2194</v>
      </c>
      <c r="C633" s="393" t="s">
        <v>2041</v>
      </c>
      <c r="D633" s="393" t="s">
        <v>2199</v>
      </c>
      <c r="I633" s="1591"/>
      <c r="J633" s="1592"/>
      <c r="K633" s="1592"/>
      <c r="L633" s="1593"/>
      <c r="M633" s="393" t="s">
        <v>2048</v>
      </c>
    </row>
    <row r="634" spans="1:43" s="393" customFormat="1" ht="18" customHeight="1">
      <c r="B634" s="394" t="s">
        <v>2194</v>
      </c>
      <c r="C634" s="393" t="s">
        <v>2042</v>
      </c>
      <c r="D634" s="393" t="s">
        <v>2200</v>
      </c>
      <c r="H634" s="396" t="s">
        <v>2086</v>
      </c>
      <c r="I634" s="1483"/>
      <c r="J634" s="1484"/>
      <c r="K634" s="1484"/>
      <c r="L634" s="1485"/>
      <c r="M634" s="393" t="s">
        <v>2049</v>
      </c>
      <c r="P634" s="396" t="s">
        <v>2087</v>
      </c>
      <c r="Q634" s="1483"/>
      <c r="R634" s="1484"/>
      <c r="S634" s="1484"/>
      <c r="T634" s="1485"/>
      <c r="U634" s="393" t="s">
        <v>2049</v>
      </c>
    </row>
    <row r="635" spans="1:43" s="393" customFormat="1" ht="18" customHeight="1">
      <c r="B635" s="394" t="s">
        <v>2194</v>
      </c>
      <c r="C635" s="393" t="s">
        <v>2043</v>
      </c>
      <c r="D635" s="393" t="s">
        <v>2201</v>
      </c>
      <c r="I635" s="390"/>
      <c r="J635" s="391"/>
      <c r="K635" s="391"/>
      <c r="L635" s="391"/>
      <c r="M635" s="391"/>
      <c r="N635" s="391"/>
      <c r="O635" s="391"/>
      <c r="P635" s="391"/>
      <c r="R635" s="396" t="s">
        <v>2047</v>
      </c>
      <c r="S635" s="390"/>
      <c r="T635" s="391"/>
      <c r="U635" s="391"/>
      <c r="V635" s="391"/>
      <c r="W635" s="391"/>
      <c r="X635" s="391"/>
      <c r="Y635" s="391"/>
      <c r="Z635" s="391"/>
    </row>
    <row r="636" spans="1:43" s="393" customFormat="1" ht="18" customHeight="1">
      <c r="B636" s="394"/>
    </row>
    <row r="637" spans="1:43" s="393" customFormat="1" ht="18" customHeight="1">
      <c r="A637" s="396" t="s">
        <v>2194</v>
      </c>
      <c r="B637" s="397" t="s">
        <v>2727</v>
      </c>
      <c r="C637" s="393" t="s">
        <v>2202</v>
      </c>
    </row>
    <row r="638" spans="1:43" s="393" customFormat="1" ht="18" customHeight="1">
      <c r="B638" s="394"/>
      <c r="C638" s="398"/>
      <c r="D638" s="393" t="s">
        <v>2051</v>
      </c>
    </row>
    <row r="639" spans="1:43" s="393" customFormat="1" ht="18" customHeight="1">
      <c r="B639" s="394"/>
      <c r="C639" s="398"/>
      <c r="D639" s="393" t="s">
        <v>2052</v>
      </c>
    </row>
    <row r="640" spans="1:43" s="393" customFormat="1" ht="18" customHeight="1">
      <c r="B640" s="394"/>
    </row>
    <row r="641" spans="1:26" s="393" customFormat="1" ht="18" customHeight="1">
      <c r="A641" s="396" t="s">
        <v>2194</v>
      </c>
      <c r="B641" s="397" t="s">
        <v>2728</v>
      </c>
      <c r="C641" s="393" t="s">
        <v>2203</v>
      </c>
    </row>
    <row r="642" spans="1:26" s="393" customFormat="1" ht="18" customHeight="1">
      <c r="B642" s="394"/>
      <c r="C642" s="398"/>
      <c r="D642" s="393" t="s">
        <v>2056</v>
      </c>
    </row>
    <row r="643" spans="1:26" s="393" customFormat="1" ht="18" customHeight="1">
      <c r="B643" s="394"/>
      <c r="C643" s="398"/>
      <c r="D643" s="393" t="s">
        <v>2058</v>
      </c>
    </row>
    <row r="644" spans="1:26" s="393" customFormat="1" ht="18" customHeight="1">
      <c r="B644" s="394"/>
      <c r="C644" s="398"/>
      <c r="D644" s="393" t="s">
        <v>2059</v>
      </c>
    </row>
    <row r="645" spans="1:26" s="393" customFormat="1" ht="18" customHeight="1">
      <c r="B645" s="394"/>
      <c r="C645" s="398"/>
      <c r="D645" s="393" t="s">
        <v>2060</v>
      </c>
    </row>
    <row r="646" spans="1:26" s="393" customFormat="1" ht="18" customHeight="1">
      <c r="B646" s="394"/>
      <c r="C646" s="398"/>
      <c r="D646" s="393" t="s">
        <v>2057</v>
      </c>
    </row>
    <row r="647" spans="1:26" s="393" customFormat="1" ht="18" customHeight="1">
      <c r="B647" s="394"/>
    </row>
    <row r="648" spans="1:26" s="393" customFormat="1" ht="18" customHeight="1">
      <c r="A648" s="396" t="s">
        <v>2194</v>
      </c>
      <c r="B648" s="397" t="s">
        <v>2729</v>
      </c>
      <c r="C648" s="393" t="s">
        <v>2204</v>
      </c>
    </row>
    <row r="649" spans="1:26" s="393" customFormat="1" ht="18" customHeight="1">
      <c r="B649" s="394" t="s">
        <v>2194</v>
      </c>
      <c r="C649" s="393" t="s">
        <v>2039</v>
      </c>
      <c r="D649" s="393" t="s">
        <v>2205</v>
      </c>
      <c r="G649" s="1600"/>
      <c r="H649" s="1601"/>
      <c r="I649" s="1601"/>
      <c r="J649" s="1601"/>
      <c r="K649" s="1601"/>
      <c r="L649" s="1601"/>
      <c r="M649" s="1601"/>
      <c r="N649" s="1601"/>
      <c r="O649" s="1601"/>
      <c r="P649" s="1601"/>
      <c r="Q649" s="1601"/>
      <c r="R649" s="1601"/>
      <c r="S649" s="1601"/>
      <c r="T649" s="1601"/>
      <c r="U649" s="1601"/>
      <c r="V649" s="1601"/>
      <c r="W649" s="1601"/>
      <c r="X649" s="1601"/>
      <c r="Y649" s="1601"/>
      <c r="Z649" s="1602"/>
    </row>
    <row r="650" spans="1:26" s="393" customFormat="1" ht="18" customHeight="1">
      <c r="B650" s="394" t="s">
        <v>2194</v>
      </c>
      <c r="C650" s="393" t="s">
        <v>2041</v>
      </c>
      <c r="D650" s="393" t="s">
        <v>2206</v>
      </c>
    </row>
    <row r="651" spans="1:26" s="393" customFormat="1" ht="18" customHeight="1">
      <c r="B651" s="394"/>
      <c r="C651" s="398"/>
      <c r="D651" s="393" t="s">
        <v>2065</v>
      </c>
    </row>
    <row r="652" spans="1:26" s="393" customFormat="1" ht="18" customHeight="1">
      <c r="B652" s="394"/>
      <c r="O652" s="396"/>
      <c r="S652" s="396" t="s">
        <v>2068</v>
      </c>
      <c r="T652" s="1587"/>
      <c r="U652" s="1588"/>
      <c r="V652" s="1588"/>
      <c r="W652" s="1588"/>
      <c r="X652" s="1588"/>
      <c r="Y652" s="1589"/>
      <c r="Z652" s="393" t="s">
        <v>1968</v>
      </c>
    </row>
    <row r="653" spans="1:26" s="393" customFormat="1" ht="18" customHeight="1">
      <c r="B653" s="394"/>
      <c r="C653" s="398"/>
      <c r="D653" s="393" t="s">
        <v>2066</v>
      </c>
    </row>
    <row r="654" spans="1:26" s="393" customFormat="1" ht="18" customHeight="1">
      <c r="B654" s="394"/>
      <c r="H654" s="445"/>
    </row>
    <row r="655" spans="1:26" s="393" customFormat="1" ht="18" customHeight="1">
      <c r="A655" s="396" t="s">
        <v>2194</v>
      </c>
      <c r="B655" s="397" t="s">
        <v>2730</v>
      </c>
      <c r="C655" s="393" t="s">
        <v>2207</v>
      </c>
      <c r="T655" s="1587"/>
      <c r="U655" s="1588"/>
      <c r="V655" s="1588"/>
      <c r="W655" s="1588"/>
      <c r="X655" s="1588"/>
      <c r="Y655" s="1589"/>
    </row>
    <row r="656" spans="1:26" s="393" customFormat="1" ht="18" customHeight="1">
      <c r="B656" s="394"/>
    </row>
    <row r="657" spans="1:26" s="393" customFormat="1" ht="18" customHeight="1">
      <c r="A657" s="396" t="s">
        <v>2194</v>
      </c>
      <c r="B657" s="397" t="s">
        <v>2731</v>
      </c>
      <c r="C657" s="393" t="s">
        <v>2208</v>
      </c>
      <c r="E657" s="1496"/>
      <c r="F657" s="1497"/>
      <c r="G657" s="1497"/>
      <c r="H657" s="1497"/>
      <c r="I657" s="1497"/>
      <c r="J657" s="1497"/>
      <c r="K657" s="1497"/>
      <c r="L657" s="1497"/>
      <c r="M657" s="1497"/>
      <c r="N657" s="1497"/>
      <c r="O657" s="1497"/>
      <c r="P657" s="1497"/>
      <c r="Q657" s="1497"/>
      <c r="R657" s="1497"/>
      <c r="S657" s="1497"/>
      <c r="T657" s="1497"/>
      <c r="U657" s="1497"/>
      <c r="V657" s="1497"/>
      <c r="W657" s="1497"/>
      <c r="X657" s="1497"/>
      <c r="Y657" s="1497"/>
      <c r="Z657" s="1498"/>
    </row>
    <row r="658" spans="1:26" s="393" customFormat="1" ht="18" customHeight="1">
      <c r="B658" s="394"/>
      <c r="E658" s="1499"/>
      <c r="F658" s="1500"/>
      <c r="G658" s="1500"/>
      <c r="H658" s="1500"/>
      <c r="I658" s="1500"/>
      <c r="J658" s="1500"/>
      <c r="K658" s="1500"/>
      <c r="L658" s="1500"/>
      <c r="M658" s="1500"/>
      <c r="N658" s="1500"/>
      <c r="O658" s="1500"/>
      <c r="P658" s="1500"/>
      <c r="Q658" s="1500"/>
      <c r="R658" s="1500"/>
      <c r="S658" s="1500"/>
      <c r="T658" s="1500"/>
      <c r="U658" s="1500"/>
      <c r="V658" s="1500"/>
      <c r="W658" s="1500"/>
      <c r="X658" s="1500"/>
      <c r="Y658" s="1500"/>
      <c r="Z658" s="1501"/>
    </row>
    <row r="659" spans="1:26" s="393" customFormat="1" ht="18" customHeight="1">
      <c r="B659" s="394"/>
    </row>
  </sheetData>
  <sheetProtection selectLockedCells="1"/>
  <mergeCells count="714">
    <mergeCell ref="AF257:AJ257"/>
    <mergeCell ref="Z294:AD294"/>
    <mergeCell ref="Z289:AD289"/>
    <mergeCell ref="N256:R256"/>
    <mergeCell ref="T256:X256"/>
    <mergeCell ref="N262:R262"/>
    <mergeCell ref="AT259:BM259"/>
    <mergeCell ref="T270:AL270"/>
    <mergeCell ref="N285:R285"/>
    <mergeCell ref="N292:R292"/>
    <mergeCell ref="T282:X282"/>
    <mergeCell ref="Z288:AD288"/>
    <mergeCell ref="N288:R288"/>
    <mergeCell ref="N282:R282"/>
    <mergeCell ref="Z285:AD285"/>
    <mergeCell ref="Z291:AD291"/>
    <mergeCell ref="N291:R291"/>
    <mergeCell ref="N271:Q271"/>
    <mergeCell ref="Z260:AD260"/>
    <mergeCell ref="T272:AL272"/>
    <mergeCell ref="N264:R264"/>
    <mergeCell ref="AL265:AP265"/>
    <mergeCell ref="AL266:AP266"/>
    <mergeCell ref="N270:Q270"/>
    <mergeCell ref="T271:AL271"/>
    <mergeCell ref="T265:W265"/>
    <mergeCell ref="T266:W266"/>
    <mergeCell ref="M267:AH267"/>
    <mergeCell ref="T292:X292"/>
    <mergeCell ref="Z292:AD292"/>
    <mergeCell ref="T277:X277"/>
    <mergeCell ref="N277:R277"/>
    <mergeCell ref="N279:R279"/>
    <mergeCell ref="T279:X279"/>
    <mergeCell ref="Z279:AD279"/>
    <mergeCell ref="T278:X278"/>
    <mergeCell ref="Z278:AD278"/>
    <mergeCell ref="N280:Q280"/>
    <mergeCell ref="N278:R278"/>
    <mergeCell ref="Z282:AD282"/>
    <mergeCell ref="T290:X290"/>
    <mergeCell ref="Z290:AD290"/>
    <mergeCell ref="N283:R283"/>
    <mergeCell ref="T288:X288"/>
    <mergeCell ref="T289:X289"/>
    <mergeCell ref="N289:R289"/>
    <mergeCell ref="T283:X283"/>
    <mergeCell ref="M346:Q346"/>
    <mergeCell ref="O300:R300"/>
    <mergeCell ref="M339:AH340"/>
    <mergeCell ref="T293:X293"/>
    <mergeCell ref="N293:R293"/>
    <mergeCell ref="N295:R295"/>
    <mergeCell ref="T295:X295"/>
    <mergeCell ref="Z295:AD295"/>
    <mergeCell ref="Z296:AD296"/>
    <mergeCell ref="Z293:AD293"/>
    <mergeCell ref="N294:R294"/>
    <mergeCell ref="T296:X296"/>
    <mergeCell ref="N296:R296"/>
    <mergeCell ref="T294:X294"/>
    <mergeCell ref="AB351:AK351"/>
    <mergeCell ref="S346:AM346"/>
    <mergeCell ref="M347:Q347"/>
    <mergeCell ref="S347:AM347"/>
    <mergeCell ref="N297:R297"/>
    <mergeCell ref="U306:X306"/>
    <mergeCell ref="S322:X322"/>
    <mergeCell ref="M343:P343"/>
    <mergeCell ref="X310:AB310"/>
    <mergeCell ref="M325:Q325"/>
    <mergeCell ref="N351:W351"/>
    <mergeCell ref="N310:R310"/>
    <mergeCell ref="N299:R299"/>
    <mergeCell ref="Z325:AI325"/>
    <mergeCell ref="S325:X325"/>
    <mergeCell ref="M337:AH338"/>
    <mergeCell ref="M345:Q345"/>
    <mergeCell ref="N307:Q307"/>
    <mergeCell ref="N304:Q304"/>
    <mergeCell ref="U307:X307"/>
    <mergeCell ref="Z298:AD298"/>
    <mergeCell ref="T298:X298"/>
    <mergeCell ref="N298:R298"/>
    <mergeCell ref="T297:X297"/>
    <mergeCell ref="M379:P379"/>
    <mergeCell ref="M377:P377"/>
    <mergeCell ref="Z408:AK408"/>
    <mergeCell ref="M417:P417"/>
    <mergeCell ref="Y416:AB416"/>
    <mergeCell ref="S411:W411"/>
    <mergeCell ref="S412:V412"/>
    <mergeCell ref="M383:P383"/>
    <mergeCell ref="M386:AL386"/>
    <mergeCell ref="M380:P380"/>
    <mergeCell ref="M384:P384"/>
    <mergeCell ref="M378:P378"/>
    <mergeCell ref="Z399:AK399"/>
    <mergeCell ref="Y412:AB412"/>
    <mergeCell ref="M415:P415"/>
    <mergeCell ref="S415:V415"/>
    <mergeCell ref="S413:V413"/>
    <mergeCell ref="M413:P413"/>
    <mergeCell ref="M412:P412"/>
    <mergeCell ref="Y415:AB415"/>
    <mergeCell ref="M414:P414"/>
    <mergeCell ref="S414:V414"/>
    <mergeCell ref="Y414:AB414"/>
    <mergeCell ref="M396:Q396"/>
    <mergeCell ref="Z401:AK401"/>
    <mergeCell ref="Y411:AC411"/>
    <mergeCell ref="S416:V416"/>
    <mergeCell ref="M416:P416"/>
    <mergeCell ref="T444:AC444"/>
    <mergeCell ref="M419:P419"/>
    <mergeCell ref="S419:V419"/>
    <mergeCell ref="Y419:AB419"/>
    <mergeCell ref="AE419:AH419"/>
    <mergeCell ref="S417:V417"/>
    <mergeCell ref="S418:V418"/>
    <mergeCell ref="Y418:AB418"/>
    <mergeCell ref="Y417:AB417"/>
    <mergeCell ref="O626:R626"/>
    <mergeCell ref="I632:L632"/>
    <mergeCell ref="I633:L633"/>
    <mergeCell ref="I634:L634"/>
    <mergeCell ref="Q634:T634"/>
    <mergeCell ref="AE467:AI467"/>
    <mergeCell ref="AE450:AH450"/>
    <mergeCell ref="T448:AC448"/>
    <mergeCell ref="AE448:AH448"/>
    <mergeCell ref="T449:AC449"/>
    <mergeCell ref="AE449:AH449"/>
    <mergeCell ref="AE469:AH469"/>
    <mergeCell ref="N471:R471"/>
    <mergeCell ref="N460:Q460"/>
    <mergeCell ref="T450:AC450"/>
    <mergeCell ref="N452:AI453"/>
    <mergeCell ref="N455:AI456"/>
    <mergeCell ref="N459:Q459"/>
    <mergeCell ref="N494:R494"/>
    <mergeCell ref="T494:AC494"/>
    <mergeCell ref="N491:R491"/>
    <mergeCell ref="T491:AC491"/>
    <mergeCell ref="N493:R493"/>
    <mergeCell ref="N470:R470"/>
    <mergeCell ref="G649:Z649"/>
    <mergeCell ref="T652:Y652"/>
    <mergeCell ref="T493:AC493"/>
    <mergeCell ref="AE470:AH470"/>
    <mergeCell ref="AE468:AH468"/>
    <mergeCell ref="N468:R468"/>
    <mergeCell ref="T468:AC468"/>
    <mergeCell ref="AE471:AH471"/>
    <mergeCell ref="N469:R469"/>
    <mergeCell ref="AE493:AH493"/>
    <mergeCell ref="N483:Q483"/>
    <mergeCell ref="N484:Q484"/>
    <mergeCell ref="N475:AI476"/>
    <mergeCell ref="N487:Q487"/>
    <mergeCell ref="T473:AC473"/>
    <mergeCell ref="AE473:AH473"/>
    <mergeCell ref="AE472:AH472"/>
    <mergeCell ref="N478:AI479"/>
    <mergeCell ref="N485:Q485"/>
    <mergeCell ref="T472:AC472"/>
    <mergeCell ref="T490:AC490"/>
    <mergeCell ref="N492:R492"/>
    <mergeCell ref="AE492:AH492"/>
    <mergeCell ref="AE490:AI490"/>
    <mergeCell ref="N253:Q253"/>
    <mergeCell ref="M184:T184"/>
    <mergeCell ref="T492:AC492"/>
    <mergeCell ref="E657:Z658"/>
    <mergeCell ref="F627:I627"/>
    <mergeCell ref="F629:I629"/>
    <mergeCell ref="AP11:AX11"/>
    <mergeCell ref="AK11:AO11"/>
    <mergeCell ref="N272:Q272"/>
    <mergeCell ref="N286:R286"/>
    <mergeCell ref="T286:X286"/>
    <mergeCell ref="Z286:AD286"/>
    <mergeCell ref="M201:T201"/>
    <mergeCell ref="Z277:AD277"/>
    <mergeCell ref="N263:R263"/>
    <mergeCell ref="M202:AL202"/>
    <mergeCell ref="M185:T185"/>
    <mergeCell ref="M186:AL186"/>
    <mergeCell ref="M188:T188"/>
    <mergeCell ref="M190:T190"/>
    <mergeCell ref="N257:R257"/>
    <mergeCell ref="T257:X257"/>
    <mergeCell ref="M198:T198"/>
    <mergeCell ref="M189:T189"/>
    <mergeCell ref="AA239:AL239"/>
    <mergeCell ref="M239:P239"/>
    <mergeCell ref="R239:Y239"/>
    <mergeCell ref="T655:Y655"/>
    <mergeCell ref="AT210:BA210"/>
    <mergeCell ref="AT208:BM208"/>
    <mergeCell ref="AT209:BM209"/>
    <mergeCell ref="M149:AL149"/>
    <mergeCell ref="M146:T146"/>
    <mergeCell ref="M147:AL147"/>
    <mergeCell ref="M148:T148"/>
    <mergeCell ref="N153:P153"/>
    <mergeCell ref="M152:T152"/>
    <mergeCell ref="N151:P151"/>
    <mergeCell ref="M155:T155"/>
    <mergeCell ref="N162:P162"/>
    <mergeCell ref="M182:T182"/>
    <mergeCell ref="W162:Z162"/>
    <mergeCell ref="M165:AL165"/>
    <mergeCell ref="M156:AL156"/>
    <mergeCell ref="M154:AL154"/>
    <mergeCell ref="M157:T157"/>
    <mergeCell ref="AI222:AW224"/>
    <mergeCell ref="AJ228:AW228"/>
    <mergeCell ref="AS30:AZ30"/>
    <mergeCell ref="AT38:BM38"/>
    <mergeCell ref="AT39:BA39"/>
    <mergeCell ref="AS52:AZ52"/>
    <mergeCell ref="AS47:AZ47"/>
    <mergeCell ref="AS42:AZ42"/>
    <mergeCell ref="AS48:AZ48"/>
    <mergeCell ref="AE55:AJ55"/>
    <mergeCell ref="AT37:BM37"/>
    <mergeCell ref="AE48:AJ48"/>
    <mergeCell ref="M39:AL39"/>
    <mergeCell ref="M47:T47"/>
    <mergeCell ref="M40:T40"/>
    <mergeCell ref="M42:T42"/>
    <mergeCell ref="M53:AL53"/>
    <mergeCell ref="M49:AL49"/>
    <mergeCell ref="W48:Z48"/>
    <mergeCell ref="M51:AL51"/>
    <mergeCell ref="M50:T50"/>
    <mergeCell ref="N48:P48"/>
    <mergeCell ref="M52:T52"/>
    <mergeCell ref="M31:AL31"/>
    <mergeCell ref="V55:AA55"/>
    <mergeCell ref="V46:AA46"/>
    <mergeCell ref="AS32:AZ32"/>
    <mergeCell ref="AS56:AZ56"/>
    <mergeCell ref="M176:T176"/>
    <mergeCell ref="M173:T173"/>
    <mergeCell ref="M174:AL174"/>
    <mergeCell ref="M196:T196"/>
    <mergeCell ref="M200:T200"/>
    <mergeCell ref="M167:AL167"/>
    <mergeCell ref="M208:AL208"/>
    <mergeCell ref="M206:T206"/>
    <mergeCell ref="M180:T180"/>
    <mergeCell ref="AE207:AJ207"/>
    <mergeCell ref="V142:AA142"/>
    <mergeCell ref="V151:AA151"/>
    <mergeCell ref="V160:AA160"/>
    <mergeCell ref="M163:AL163"/>
    <mergeCell ref="M122:T122"/>
    <mergeCell ref="M135:AL135"/>
    <mergeCell ref="M123:T123"/>
    <mergeCell ref="M128:AL128"/>
    <mergeCell ref="M127:T127"/>
    <mergeCell ref="M133:T133"/>
    <mergeCell ref="N134:P134"/>
    <mergeCell ref="M191:AL191"/>
    <mergeCell ref="M98:T98"/>
    <mergeCell ref="M71:AL71"/>
    <mergeCell ref="M68:T68"/>
    <mergeCell ref="T77:Y77"/>
    <mergeCell ref="M100:AL100"/>
    <mergeCell ref="W57:Z57"/>
    <mergeCell ref="N64:P64"/>
    <mergeCell ref="AE57:AJ57"/>
    <mergeCell ref="M210:AL210"/>
    <mergeCell ref="N160:P160"/>
    <mergeCell ref="M161:T161"/>
    <mergeCell ref="M138:T138"/>
    <mergeCell ref="AE144:AJ144"/>
    <mergeCell ref="M143:T143"/>
    <mergeCell ref="N142:P142"/>
    <mergeCell ref="AE142:AJ142"/>
    <mergeCell ref="M177:AL177"/>
    <mergeCell ref="M183:AL183"/>
    <mergeCell ref="M181:T181"/>
    <mergeCell ref="M158:AL158"/>
    <mergeCell ref="AE160:AJ160"/>
    <mergeCell ref="M164:T164"/>
    <mergeCell ref="M166:T166"/>
    <mergeCell ref="M172:T172"/>
    <mergeCell ref="M4:AB5"/>
    <mergeCell ref="M16:AC16"/>
    <mergeCell ref="M15:AC15"/>
    <mergeCell ref="M10:AH10"/>
    <mergeCell ref="AE8:AK8"/>
    <mergeCell ref="M11:AH11"/>
    <mergeCell ref="B12:AL12"/>
    <mergeCell ref="M8:R8"/>
    <mergeCell ref="AE18:AL18"/>
    <mergeCell ref="M18:T18"/>
    <mergeCell ref="M27:T27"/>
    <mergeCell ref="AE36:AJ36"/>
    <mergeCell ref="M107:T107"/>
    <mergeCell ref="M124:T124"/>
    <mergeCell ref="V18:AC18"/>
    <mergeCell ref="AE19:AL19"/>
    <mergeCell ref="M19:T19"/>
    <mergeCell ref="V19:AC19"/>
    <mergeCell ref="V26:AA26"/>
    <mergeCell ref="N28:P28"/>
    <mergeCell ref="AE28:AJ28"/>
    <mergeCell ref="M30:T30"/>
    <mergeCell ref="M32:T32"/>
    <mergeCell ref="W28:Z28"/>
    <mergeCell ref="M29:AL29"/>
    <mergeCell ref="V36:AA36"/>
    <mergeCell ref="M58:AL58"/>
    <mergeCell ref="N55:P55"/>
    <mergeCell ref="AE46:AJ46"/>
    <mergeCell ref="N46:P46"/>
    <mergeCell ref="AE38:AJ38"/>
    <mergeCell ref="M37:T37"/>
    <mergeCell ref="N36:P36"/>
    <mergeCell ref="AE26:AJ26"/>
    <mergeCell ref="M20:T20"/>
    <mergeCell ref="M21:AL21"/>
    <mergeCell ref="M22:T22"/>
    <mergeCell ref="N26:P26"/>
    <mergeCell ref="N258:R258"/>
    <mergeCell ref="T258:X258"/>
    <mergeCell ref="Z257:AD257"/>
    <mergeCell ref="Z258:AD258"/>
    <mergeCell ref="AF258:AJ258"/>
    <mergeCell ref="Z256:AD256"/>
    <mergeCell ref="AI249:AX249"/>
    <mergeCell ref="AF256:AJ256"/>
    <mergeCell ref="N38:P38"/>
    <mergeCell ref="W38:Z38"/>
    <mergeCell ref="M41:AL41"/>
    <mergeCell ref="M43:AL43"/>
    <mergeCell ref="AE66:AJ66"/>
    <mergeCell ref="M56:T56"/>
    <mergeCell ref="M194:AL194"/>
    <mergeCell ref="M61:T61"/>
    <mergeCell ref="N57:P57"/>
    <mergeCell ref="M67:AL67"/>
    <mergeCell ref="T80:Y80"/>
    <mergeCell ref="M139:AL139"/>
    <mergeCell ref="K309:L309"/>
    <mergeCell ref="U308:X308"/>
    <mergeCell ref="N308:Q308"/>
    <mergeCell ref="AT309:BM309"/>
    <mergeCell ref="K308:L308"/>
    <mergeCell ref="N309:Q309"/>
    <mergeCell ref="Z324:AI324"/>
    <mergeCell ref="M315:AH317"/>
    <mergeCell ref="M324:Q324"/>
    <mergeCell ref="U309:X309"/>
    <mergeCell ref="K310:L310"/>
    <mergeCell ref="Z323:AI323"/>
    <mergeCell ref="M319:R319"/>
    <mergeCell ref="M320:R320"/>
    <mergeCell ref="S323:X323"/>
    <mergeCell ref="Z322:AI322"/>
    <mergeCell ref="BG339:BK339"/>
    <mergeCell ref="BG340:BK340"/>
    <mergeCell ref="BG341:BK341"/>
    <mergeCell ref="BG342:BK342"/>
    <mergeCell ref="BG343:BK343"/>
    <mergeCell ref="AS57:AZ57"/>
    <mergeCell ref="AS61:AZ61"/>
    <mergeCell ref="AS65:AZ65"/>
    <mergeCell ref="AT133:BM133"/>
    <mergeCell ref="AT134:BM134"/>
    <mergeCell ref="AT135:BA135"/>
    <mergeCell ref="AS214:AZ214"/>
    <mergeCell ref="AT216:BM216"/>
    <mergeCell ref="AT217:BM217"/>
    <mergeCell ref="AT261:BA261"/>
    <mergeCell ref="M60:AL60"/>
    <mergeCell ref="AS66:AZ66"/>
    <mergeCell ref="AS70:AZ70"/>
    <mergeCell ref="M103:AL103"/>
    <mergeCell ref="M125:AL125"/>
    <mergeCell ref="M126:T126"/>
    <mergeCell ref="M118:T118"/>
    <mergeCell ref="M59:T59"/>
    <mergeCell ref="V64:AA64"/>
    <mergeCell ref="M102:T102"/>
    <mergeCell ref="M101:T101"/>
    <mergeCell ref="M99:T99"/>
    <mergeCell ref="M76:T76"/>
    <mergeCell ref="M69:AL69"/>
    <mergeCell ref="M65:T65"/>
    <mergeCell ref="N66:P66"/>
    <mergeCell ref="M70:T70"/>
    <mergeCell ref="M97:T97"/>
    <mergeCell ref="M62:AL62"/>
    <mergeCell ref="AE64:AJ64"/>
    <mergeCell ref="W66:Z66"/>
    <mergeCell ref="M79:T79"/>
    <mergeCell ref="M106:T106"/>
    <mergeCell ref="M115:T115"/>
    <mergeCell ref="T262:X262"/>
    <mergeCell ref="AE162:AJ162"/>
    <mergeCell ref="M171:T171"/>
    <mergeCell ref="M175:T175"/>
    <mergeCell ref="AA238:AL238"/>
    <mergeCell ref="N260:R260"/>
    <mergeCell ref="AF262:AJ262"/>
    <mergeCell ref="AF260:AJ260"/>
    <mergeCell ref="T260:X260"/>
    <mergeCell ref="R238:Y238"/>
    <mergeCell ref="M233:AH234"/>
    <mergeCell ref="M209:T209"/>
    <mergeCell ref="M211:T211"/>
    <mergeCell ref="X222:AG222"/>
    <mergeCell ref="X223:AG223"/>
    <mergeCell ref="M238:P238"/>
    <mergeCell ref="Z207:AC207"/>
    <mergeCell ref="S207:W207"/>
    <mergeCell ref="M214:T214"/>
    <mergeCell ref="S215:W215"/>
    <mergeCell ref="Z215:AC215"/>
    <mergeCell ref="AE215:AJ215"/>
    <mergeCell ref="M216:AL216"/>
    <mergeCell ref="M217:T217"/>
    <mergeCell ref="AI300:AM300"/>
    <mergeCell ref="Z283:AD283"/>
    <mergeCell ref="M137:AL137"/>
    <mergeCell ref="Z262:AD262"/>
    <mergeCell ref="M112:AL112"/>
    <mergeCell ref="AE153:AJ153"/>
    <mergeCell ref="AH280:AL280"/>
    <mergeCell ref="M108:T108"/>
    <mergeCell ref="M145:AL145"/>
    <mergeCell ref="AE151:AJ151"/>
    <mergeCell ref="M111:T111"/>
    <mergeCell ref="W153:Z153"/>
    <mergeCell ref="M136:T136"/>
    <mergeCell ref="M119:T119"/>
    <mergeCell ref="W144:Z144"/>
    <mergeCell ref="N144:P144"/>
    <mergeCell ref="M192:T192"/>
    <mergeCell ref="M197:T197"/>
    <mergeCell ref="R230:AW230"/>
    <mergeCell ref="T228:AG228"/>
    <mergeCell ref="T229:AG229"/>
    <mergeCell ref="M199:AL199"/>
    <mergeCell ref="M193:T193"/>
    <mergeCell ref="AS206:AZ206"/>
    <mergeCell ref="M110:T110"/>
    <mergeCell ref="V132:AA132"/>
    <mergeCell ref="M117:AL117"/>
    <mergeCell ref="M114:T114"/>
    <mergeCell ref="M109:AL109"/>
    <mergeCell ref="M116:T116"/>
    <mergeCell ref="W134:Z134"/>
    <mergeCell ref="AE134:AJ134"/>
    <mergeCell ref="N132:P132"/>
    <mergeCell ref="AE132:AJ132"/>
    <mergeCell ref="M120:AL120"/>
    <mergeCell ref="AU446:BM446"/>
    <mergeCell ref="AE416:AH416"/>
    <mergeCell ref="AU447:BM447"/>
    <mergeCell ref="AU448:BB448"/>
    <mergeCell ref="AS379:BM379"/>
    <mergeCell ref="AS380:AZ380"/>
    <mergeCell ref="AU413:BM413"/>
    <mergeCell ref="AS378:BM378"/>
    <mergeCell ref="AV346:BM346"/>
    <mergeCell ref="AV347:BC347"/>
    <mergeCell ref="AE415:AH415"/>
    <mergeCell ref="AE445:AH445"/>
    <mergeCell ref="AU414:BM414"/>
    <mergeCell ref="AU415:BB415"/>
    <mergeCell ref="AE411:AI411"/>
    <mergeCell ref="AE412:AH412"/>
    <mergeCell ref="AE413:AH413"/>
    <mergeCell ref="AE414:AH414"/>
    <mergeCell ref="AE418:AH418"/>
    <mergeCell ref="M425:AL425"/>
    <mergeCell ref="Y413:AB413"/>
    <mergeCell ref="AE417:AH417"/>
    <mergeCell ref="M437:P437"/>
    <mergeCell ref="M438:P438"/>
    <mergeCell ref="N495:R495"/>
    <mergeCell ref="T495:AC495"/>
    <mergeCell ref="N448:R448"/>
    <mergeCell ref="N446:R446"/>
    <mergeCell ref="N445:R445"/>
    <mergeCell ref="AE444:AI444"/>
    <mergeCell ref="N450:R450"/>
    <mergeCell ref="AE494:AH494"/>
    <mergeCell ref="M418:P418"/>
    <mergeCell ref="N467:R467"/>
    <mergeCell ref="N462:Q462"/>
    <mergeCell ref="T467:AC467"/>
    <mergeCell ref="N464:Q464"/>
    <mergeCell ref="N486:Q486"/>
    <mergeCell ref="N482:Q482"/>
    <mergeCell ref="AE446:AH446"/>
    <mergeCell ref="AE495:AH495"/>
    <mergeCell ref="AE491:AH491"/>
    <mergeCell ref="M423:AL423"/>
    <mergeCell ref="N490:R490"/>
    <mergeCell ref="T447:AC447"/>
    <mergeCell ref="AE447:AH447"/>
    <mergeCell ref="T446:AC446"/>
    <mergeCell ref="M424:AL424"/>
    <mergeCell ref="T469:AC469"/>
    <mergeCell ref="N463:Q463"/>
    <mergeCell ref="M429:AH430"/>
    <mergeCell ref="M441:P441"/>
    <mergeCell ref="M431:AH432"/>
    <mergeCell ref="Y420:AB420"/>
    <mergeCell ref="T445:AC445"/>
    <mergeCell ref="M439:P439"/>
    <mergeCell ref="M440:P440"/>
    <mergeCell ref="AE420:AH420"/>
    <mergeCell ref="M426:Q426"/>
    <mergeCell ref="N449:R449"/>
    <mergeCell ref="M436:P436"/>
    <mergeCell ref="M427:Q427"/>
    <mergeCell ref="S420:V420"/>
    <mergeCell ref="N461:Q461"/>
    <mergeCell ref="N447:R447"/>
    <mergeCell ref="O599:R599"/>
    <mergeCell ref="N524:AI525"/>
    <mergeCell ref="T518:AC518"/>
    <mergeCell ref="T519:AC519"/>
    <mergeCell ref="N521:AI522"/>
    <mergeCell ref="AE519:AH519"/>
    <mergeCell ref="AE517:AH517"/>
    <mergeCell ref="AE518:AH518"/>
    <mergeCell ref="AE513:AI513"/>
    <mergeCell ref="AE514:AH514"/>
    <mergeCell ref="T515:AC515"/>
    <mergeCell ref="N554:Q554"/>
    <mergeCell ref="AE542:AH542"/>
    <mergeCell ref="N544:AI545"/>
    <mergeCell ref="T542:AC542"/>
    <mergeCell ref="T538:AC538"/>
    <mergeCell ref="N518:R518"/>
    <mergeCell ref="N516:R516"/>
    <mergeCell ref="AE515:AH515"/>
    <mergeCell ref="N539:R539"/>
    <mergeCell ref="AE538:AH538"/>
    <mergeCell ref="N538:R538"/>
    <mergeCell ref="N559:R559"/>
    <mergeCell ref="N547:AI548"/>
    <mergeCell ref="N563:R563"/>
    <mergeCell ref="N570:AI571"/>
    <mergeCell ref="N565:R565"/>
    <mergeCell ref="T565:AC565"/>
    <mergeCell ref="AE565:AH565"/>
    <mergeCell ref="AE496:AH496"/>
    <mergeCell ref="N510:Q510"/>
    <mergeCell ref="N513:R513"/>
    <mergeCell ref="T513:AC513"/>
    <mergeCell ref="N514:R514"/>
    <mergeCell ref="T514:AC514"/>
    <mergeCell ref="AE536:AI536"/>
    <mergeCell ref="N537:R537"/>
    <mergeCell ref="N515:R515"/>
    <mergeCell ref="N508:Q508"/>
    <mergeCell ref="N506:Q506"/>
    <mergeCell ref="N507:Q507"/>
    <mergeCell ref="AE537:AH537"/>
    <mergeCell ref="N530:Q530"/>
    <mergeCell ref="T537:AC537"/>
    <mergeCell ref="N498:AI499"/>
    <mergeCell ref="N529:Q529"/>
    <mergeCell ref="N531:Q531"/>
    <mergeCell ref="N532:Q532"/>
    <mergeCell ref="N585:R585"/>
    <mergeCell ref="N589:R589"/>
    <mergeCell ref="T589:AC589"/>
    <mergeCell ref="AE589:AH589"/>
    <mergeCell ref="T585:AC585"/>
    <mergeCell ref="AE585:AH585"/>
    <mergeCell ref="N584:R584"/>
    <mergeCell ref="T584:AC584"/>
    <mergeCell ref="AE584:AH584"/>
    <mergeCell ref="N540:R540"/>
    <mergeCell ref="AE539:AH539"/>
    <mergeCell ref="AE540:AH540"/>
    <mergeCell ref="T539:AC539"/>
    <mergeCell ref="T540:AC540"/>
    <mergeCell ref="N591:AI592"/>
    <mergeCell ref="N594:AI595"/>
    <mergeCell ref="N586:R586"/>
    <mergeCell ref="T586:AC586"/>
    <mergeCell ref="AE586:AH586"/>
    <mergeCell ref="N587:R587"/>
    <mergeCell ref="T587:AC587"/>
    <mergeCell ref="AE587:AH587"/>
    <mergeCell ref="N588:R588"/>
    <mergeCell ref="T588:AC588"/>
    <mergeCell ref="AE588:AH588"/>
    <mergeCell ref="N564:R564"/>
    <mergeCell ref="N562:R562"/>
    <mergeCell ref="T562:AC562"/>
    <mergeCell ref="AE562:AH562"/>
    <mergeCell ref="N561:R561"/>
    <mergeCell ref="T561:AC561"/>
    <mergeCell ref="AE564:AH564"/>
    <mergeCell ref="N551:Q551"/>
    <mergeCell ref="M218:AL218"/>
    <mergeCell ref="AT218:BA218"/>
    <mergeCell ref="M219:T219"/>
    <mergeCell ref="AN18:AU18"/>
    <mergeCell ref="AN19:AU19"/>
    <mergeCell ref="N496:R496"/>
    <mergeCell ref="T496:AC496"/>
    <mergeCell ref="N536:R536"/>
    <mergeCell ref="T536:AC536"/>
    <mergeCell ref="N528:Q528"/>
    <mergeCell ref="N517:R517"/>
    <mergeCell ref="T517:AC517"/>
    <mergeCell ref="N519:R519"/>
    <mergeCell ref="N505:Q505"/>
    <mergeCell ref="N533:Q533"/>
    <mergeCell ref="N501:AI502"/>
    <mergeCell ref="N509:Q509"/>
    <mergeCell ref="AE516:AH516"/>
    <mergeCell ref="T516:AC516"/>
    <mergeCell ref="T470:AC470"/>
    <mergeCell ref="N444:R444"/>
    <mergeCell ref="N473:R473"/>
    <mergeCell ref="N472:R472"/>
    <mergeCell ref="T471:AC471"/>
    <mergeCell ref="N580:Q580"/>
    <mergeCell ref="N583:R583"/>
    <mergeCell ref="T583:AC583"/>
    <mergeCell ref="AE583:AI583"/>
    <mergeCell ref="T541:AC541"/>
    <mergeCell ref="AE541:AH541"/>
    <mergeCell ref="N542:R542"/>
    <mergeCell ref="N555:Q555"/>
    <mergeCell ref="N556:Q556"/>
    <mergeCell ref="N541:R541"/>
    <mergeCell ref="N560:R560"/>
    <mergeCell ref="T560:AC560"/>
    <mergeCell ref="AE560:AH560"/>
    <mergeCell ref="T564:AC564"/>
    <mergeCell ref="N552:Q552"/>
    <mergeCell ref="N553:Q553"/>
    <mergeCell ref="T559:AC559"/>
    <mergeCell ref="AE559:AI559"/>
    <mergeCell ref="N575:Q575"/>
    <mergeCell ref="N576:Q576"/>
    <mergeCell ref="N577:Q577"/>
    <mergeCell ref="N578:Q578"/>
    <mergeCell ref="N579:Q579"/>
    <mergeCell ref="AE561:AH561"/>
    <mergeCell ref="O625:R625"/>
    <mergeCell ref="N613:R613"/>
    <mergeCell ref="T613:AC613"/>
    <mergeCell ref="AE613:AH613"/>
    <mergeCell ref="N614:R614"/>
    <mergeCell ref="T614:AC614"/>
    <mergeCell ref="AE614:AH614"/>
    <mergeCell ref="N615:R615"/>
    <mergeCell ref="T615:AC615"/>
    <mergeCell ref="AE615:AH615"/>
    <mergeCell ref="G395:K395"/>
    <mergeCell ref="N617:AI618"/>
    <mergeCell ref="N620:AI621"/>
    <mergeCell ref="N610:R610"/>
    <mergeCell ref="T610:AC610"/>
    <mergeCell ref="AE610:AH610"/>
    <mergeCell ref="N611:R611"/>
    <mergeCell ref="T611:AC611"/>
    <mergeCell ref="AE611:AH611"/>
    <mergeCell ref="N612:R612"/>
    <mergeCell ref="T612:AC612"/>
    <mergeCell ref="AE612:AH612"/>
    <mergeCell ref="N601:Q601"/>
    <mergeCell ref="N602:Q602"/>
    <mergeCell ref="N603:Q603"/>
    <mergeCell ref="N604:Q604"/>
    <mergeCell ref="N605:Q605"/>
    <mergeCell ref="N606:Q606"/>
    <mergeCell ref="N609:R609"/>
    <mergeCell ref="T609:AC609"/>
    <mergeCell ref="AE609:AI609"/>
    <mergeCell ref="N567:AI568"/>
    <mergeCell ref="T563:AC563"/>
    <mergeCell ref="AE563:AH563"/>
    <mergeCell ref="BU341:BY341"/>
    <mergeCell ref="BU342:BY342"/>
    <mergeCell ref="BU343:BY343"/>
    <mergeCell ref="BG344:BK344"/>
    <mergeCell ref="BU344:BY344"/>
    <mergeCell ref="BU339:BY339"/>
    <mergeCell ref="BU340:BY340"/>
    <mergeCell ref="AZ227:BU230"/>
    <mergeCell ref="M395:Q395"/>
    <mergeCell ref="N252:Q252"/>
    <mergeCell ref="AJ229:AW229"/>
    <mergeCell ref="AT260:BM260"/>
    <mergeCell ref="Z297:AD297"/>
    <mergeCell ref="N303:Q303"/>
    <mergeCell ref="T285:X285"/>
    <mergeCell ref="T291:X291"/>
    <mergeCell ref="N290:R290"/>
    <mergeCell ref="AU326:BB326"/>
    <mergeCell ref="AU325:BM325"/>
    <mergeCell ref="AR311:AY311"/>
    <mergeCell ref="AU324:BM324"/>
    <mergeCell ref="S345:AM345"/>
    <mergeCell ref="S324:X324"/>
    <mergeCell ref="M323:Q323"/>
  </mergeCells>
  <phoneticPr fontId="2"/>
  <dataValidations count="8">
    <dataValidation imeMode="fullKatakana" allowBlank="1" showInputMessage="1" showErrorMessage="1" sqref="M10:AH10 M15:AC15 M18:T18" xr:uid="{00000000-0002-0000-0200-000000000000}"/>
    <dataValidation imeMode="on" allowBlank="1" showInputMessage="1" showErrorMessage="1" sqref="M337:AH340 M233:AH234 AA238:AL239 R238:Y239 M202:AL202 M199:AL199 M196:T197 M194:AL194 M191:AL191 M188:T189 M186:AL186 M183:AL183 M180:T181 M177:AL177 M174:AL174 M171:T172 N544:AI545 M49:AL49 M51:AL51 N547:AI548 M39:AL39 M41:AL41 X222:AG223 AI249:AX249 N591:AI592 E657:Z657 M67:AL67 M69:AL69 M429:AH432 M58:AL58 M11:AH11 M21:AL21 M163:AL163 M165:AL165 M60:AL60 M19:T19 M156:AL156 M315:AH317 M267:AH267 M16:AC16 N478:AI479 N475:AI476 N455:AI456 N452:AI453 N498:AI499 N501:AI502 N521:AI522 N524:AI525 M386:AL386 M423:AL425 M29:AL29 M31:AL31 M135:AL135 M137:AL137 M145:AL145 M147:AL147 M154:AL154 T270:T272 T228:AG229 N617:AI618 AJ228:AW229" xr:uid="{00000000-0002-0000-0200-000001000000}"/>
    <dataValidation imeMode="disabled" allowBlank="1" showInputMessage="1" showErrorMessage="1" error="当機関へ申請する場合は、記入不要です。" sqref="T94:Y94 T92:Y92 T90:Y90 T87:Y87 T85:Y85 T83:Y83 M93:S93 M91:S91 M89:S89 M86:S86 M84:S84 M82:T82" xr:uid="{00000000-0002-0000-0200-000002000000}"/>
    <dataValidation imeMode="hiragana" allowBlank="1" showInputMessage="1" showErrorMessage="1" sqref="T566:AI566 AJ520:AL524 S477:AI477 S454:AI454 T451:AI451 AJ451:AL455 AJ474:AL478 T474:AI474 S500:AI500 T497:AI497 AJ497:AL501 T520:AI520 S523:AI523 AJ566:AL570 AJ543:AL547 T543:AI543 S546:AI546 S569:AI569 T590:AI590 AJ590:AL594 S593:AI593 T616:AI616 AJ616:AL620 S619:AI619" xr:uid="{00000000-0002-0000-0200-000003000000}"/>
    <dataValidation imeMode="off" allowBlank="1" showInputMessage="1" showErrorMessage="1" sqref="S528:U533 N528:Q528 N482:Q487 B442:K442 M157:T157 M155:T155 M50:T50 AE48:AJ48 M40:T40 AE38:AJ38 Q634:T634 Z401:AK401 AE66:AJ66 AE64:AJ64 AE584:AH589 N459:Q464 R436:T442 N83:S83 M20:T20 N94:S94 N92:S92 N77:Y77 N90:S90 N87:S87 M88:S88 N85:S85 AE160:AJ160 M81:T81 M78:T78 M72:T73 AE144:AJ144 AE46:AJ46 M52:T52 M108:T108 M129:T129 M22:T24 AE142:AJ142 M104:T104 M168:T168 M178:T178 M203:T203 M240:T240 M250:T250 M254:T254 M232:T232 M269:T269 M182:T182 M110:T111 M118:T119 M175:T176 M173:T173 M116:T116 M126:T127 M124:T124 M209:T209 M213:T213 S323:X325 M343:P343 M319:R320 S551:U556 M200:T201 M198:T198 M75:T75 M184:T185 M59:T59 AE57:AJ57 M138:T138 M136:T136 AE28:AJ28 AE26:AJ26 AE36:AJ36 M42:T42 T625:V625 Z406:AA406 M32:T33 AE55:AJ55 R557:T557 M70:T70 M61:T61 AE207:AJ207 M383:P384 Z399:AK399 S635 Z408:AK408 S412:V419 N280:Q280 M426:Q426 B511:K511 AE468:AH473 AD445:AH450 M436:P442 AE514:AH519 M465:P465 AE491:AH496 M192:T193 M534:P534 R488:T488 N505:Q510 S459:U464 B465:K465 R465:T465 S482:U487 M488:P488 B488:K488 S505:U510 R511:T511 M511:P511 B534:K534 R534:T534 M557:P557 B557:K557 N551:Q551 M190:T190 M8 M99:T99 M101:T102 N252:Q253 N256:R257 T256:X257 Z256:AD257 AF256:AJ257 N260:R260 T260:X260 Z260:AD260 AF260:AJ260 AF262:AJ262 Z262:AD262 T262:X262 N262:R262 T265:W266 T278:X279 Z278:AD279 T283:X286 N283:R286 N303:Q304 N307:Q307 U307:X307 Z283:AD286 Z288:AD298 S575:U580 R581:T581 M581:P581 B581:K581 O299:R300 U297:X297 N80:Y80 N575:Q580 Y412:AB419 F627:I627 F629:I629 I632:L634 I635 M68:T68 M30:T30 AE134:AJ134 AE132:AJ132 M148:T148 M146:T146 AE153:AJ153 AE151:AJ151 M166:T166 M164:T164 AE162:AJ162 O290:R295 U290:X295 M219:T219 M217:T217 AE215:AJ215 M211:T211 O297:R297 U288:X288 O288:R288 N278:R279 N288:N299 T288:T298 T599:V599 AE610:AH615 S601:U606 R607:T607 M607:P607 B607:K607 N601:Q606 AB403:AK406" xr:uid="{00000000-0002-0000-0200-000004000000}"/>
    <dataValidation type="list" imeMode="on" allowBlank="1" showInputMessage="1" showErrorMessage="1" sqref="M161:T161 M27:T27 M37:T37 M47:T47 M56:T56 M65:T65 M133:T133 M143:T143 M152:T152" xr:uid="{00000000-0002-0000-0200-000005000000}">
      <formula1>担当者氏名</formula1>
    </dataValidation>
    <dataValidation type="list" imeMode="on" allowBlank="1" showInputMessage="1" showErrorMessage="1" sqref="M79:T79 M76:T76" xr:uid="{00000000-0002-0000-0200-000006000000}">
      <formula1>構造担当者氏名</formula1>
    </dataValidation>
    <dataValidation type="list" allowBlank="1" showInputMessage="1" showErrorMessage="1" sqref="M206:T206 M214:T214" xr:uid="{00000000-0002-0000-0200-000007000000}">
      <formula1>施工者一覧</formula1>
    </dataValidation>
  </dataValidations>
  <hyperlinks>
    <hyperlink ref="X1:AA1" location="作業メニュー!A1" display="作業メニュー" xr:uid="{00000000-0004-0000-0200-000000000000}"/>
    <hyperlink ref="AG14:AK14" location="他の建築主入力!A1" display="他の建築主入力" xr:uid="{00000000-0004-0000-0200-000001000000}"/>
    <hyperlink ref="AG14" location="他の建築主入力!A1" display="他の建築主入力" xr:uid="{00000000-0004-0000-0200-000002000000}"/>
    <hyperlink ref="AO259" location="値一覧項目!A1" display="メンテナンスより、" xr:uid="{00000000-0004-0000-0200-000003000000}"/>
    <hyperlink ref="AO259:AR259" location="値一覧項目!A1" display="メンテナンスより、" xr:uid="{00000000-0004-0000-0200-000004000000}"/>
    <hyperlink ref="AO309" location="値一覧項目!A1" display="メンテナンスより、" xr:uid="{00000000-0004-0000-0200-000005000000}"/>
    <hyperlink ref="AO309:AR309" location="値一覧項目!A1" display="メンテナンスより、" xr:uid="{00000000-0004-0000-0200-000006000000}"/>
    <hyperlink ref="AP324" location="値一覧項目!A1" display="メンテナンスより、" xr:uid="{00000000-0004-0000-0200-000007000000}"/>
    <hyperlink ref="AP324:AS324" location="値一覧項目!A1" display="メンテナンスより、" xr:uid="{00000000-0004-0000-0200-000008000000}"/>
    <hyperlink ref="AN378" location="値一覧項目!A1" display="メンテナンスより、" xr:uid="{00000000-0004-0000-0200-000009000000}"/>
    <hyperlink ref="AN378:AQ378" location="値一覧項目!A1" display="メンテナンスより、" xr:uid="{00000000-0004-0000-0200-00000A000000}"/>
    <hyperlink ref="AP413" location="値一覧項目!A1" display="メンテナンスより、" xr:uid="{00000000-0004-0000-0200-00000B000000}"/>
    <hyperlink ref="AP413:AS413" location="値一覧項目!A1" display="メンテナンスより、" xr:uid="{00000000-0004-0000-0200-00000C000000}"/>
    <hyperlink ref="AP446" location="値一覧項目!A1" display="メンテナンスより、" xr:uid="{00000000-0004-0000-0200-00000D000000}"/>
    <hyperlink ref="AP446:AS446" location="値一覧項目!A1" display="メンテナンスより、" xr:uid="{00000000-0004-0000-0200-00000E000000}"/>
    <hyperlink ref="AP446:AT446" location="主要用途!A1" display="メンテナンスより、" xr:uid="{00000000-0004-0000-0200-00000F000000}"/>
    <hyperlink ref="AQ345" location="値一覧項目!A1" display="メンテナンスより、" xr:uid="{00000000-0004-0000-0200-000010000000}"/>
    <hyperlink ref="AQ345:AT345" location="値一覧項目!A1" display="メンテナンスより、" xr:uid="{00000000-0004-0000-0200-000011000000}"/>
    <hyperlink ref="AQ345:AU345" location="主要用途!A1" display="メンテナンスより、" xr:uid="{00000000-0004-0000-0200-000012000000}"/>
    <hyperlink ref="B597" location="'建築物別概要（追加）入力'!A1" display="建築物別概要（追加）　入力" xr:uid="{00000000-0004-0000-0200-000013000000}"/>
    <hyperlink ref="AN26:AV26" location="担当者登録!B2" display="←担当者登録は、こちらから。" xr:uid="{00000000-0004-0000-0200-000014000000}"/>
    <hyperlink ref="AN36:AV36" location="担当者登録!B2" display="←担当者登録は、こちらから。" xr:uid="{00000000-0004-0000-0200-000015000000}"/>
    <hyperlink ref="AN132:AV132" location="担当者登録!B2" display="←担当者登録は、こちらから。" xr:uid="{00000000-0004-0000-0200-000016000000}"/>
    <hyperlink ref="AN207:AV207" location="施工者登録!B2" display="←施行者登録は、こちらから。" xr:uid="{00000000-0004-0000-0200-000017000000}"/>
    <hyperlink ref="AC76:AK76" location="構造・設備担当者登録!B2" display="←構造・設備担当者登録はこちら。" xr:uid="{00000000-0004-0000-0200-000018000000}"/>
    <hyperlink ref="AN215:AV215" location="施工者登録!B2" display="←施行者登録は、こちらから。" xr:uid="{00000000-0004-0000-0200-000019000000}"/>
    <hyperlink ref="B623" location="'建築物別概要（追加）入力'!A1" display="建築物別概要（追加）　入力" xr:uid="{00000000-0004-0000-0200-00001A000000}"/>
  </hyperlinks>
  <printOptions horizontalCentered="1"/>
  <pageMargins left="0.39370078740157483" right="0.19685039370078741" top="0.39370078740157483" bottom="0.19685039370078741" header="0.19685039370078741" footer="7.874015748031496E-2"/>
  <pageSetup paperSize="8" scale="54"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1</xdr:col>
                    <xdr:colOff>38100</xdr:colOff>
                    <xdr:row>74</xdr:row>
                    <xdr:rowOff>19050</xdr:rowOff>
                  </from>
                  <to>
                    <xdr:col>2</xdr:col>
                    <xdr:colOff>0</xdr:colOff>
                    <xdr:row>75</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1</xdr:col>
                    <xdr:colOff>38100</xdr:colOff>
                    <xdr:row>77</xdr:row>
                    <xdr:rowOff>19050</xdr:rowOff>
                  </from>
                  <to>
                    <xdr:col>2</xdr:col>
                    <xdr:colOff>0</xdr:colOff>
                    <xdr:row>78</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1</xdr:col>
                    <xdr:colOff>38100</xdr:colOff>
                    <xdr:row>80</xdr:row>
                    <xdr:rowOff>19050</xdr:rowOff>
                  </from>
                  <to>
                    <xdr:col>2</xdr:col>
                    <xdr:colOff>0</xdr:colOff>
                    <xdr:row>81</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1</xdr:col>
                    <xdr:colOff>38100</xdr:colOff>
                    <xdr:row>87</xdr:row>
                    <xdr:rowOff>19050</xdr:rowOff>
                  </from>
                  <to>
                    <xdr:col>2</xdr:col>
                    <xdr:colOff>0</xdr:colOff>
                    <xdr:row>88</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12</xdr:col>
                    <xdr:colOff>19050</xdr:colOff>
                    <xdr:row>241</xdr:row>
                    <xdr:rowOff>19050</xdr:rowOff>
                  </from>
                  <to>
                    <xdr:col>13</xdr:col>
                    <xdr:colOff>114300</xdr:colOff>
                    <xdr:row>242</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19</xdr:col>
                    <xdr:colOff>0</xdr:colOff>
                    <xdr:row>241</xdr:row>
                    <xdr:rowOff>19050</xdr:rowOff>
                  </from>
                  <to>
                    <xdr:col>20</xdr:col>
                    <xdr:colOff>95250</xdr:colOff>
                    <xdr:row>242</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24</xdr:col>
                    <xdr:colOff>0</xdr:colOff>
                    <xdr:row>241</xdr:row>
                    <xdr:rowOff>19050</xdr:rowOff>
                  </from>
                  <to>
                    <xdr:col>25</xdr:col>
                    <xdr:colOff>19050</xdr:colOff>
                    <xdr:row>242</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sizeWithCells="1">
                  <from>
                    <xdr:col>31</xdr:col>
                    <xdr:colOff>0</xdr:colOff>
                    <xdr:row>241</xdr:row>
                    <xdr:rowOff>19050</xdr:rowOff>
                  </from>
                  <to>
                    <xdr:col>32</xdr:col>
                    <xdr:colOff>95250</xdr:colOff>
                    <xdr:row>242</xdr:row>
                    <xdr:rowOff>0</xdr:rowOff>
                  </to>
                </anchor>
              </controlPr>
            </control>
          </mc:Choice>
        </mc:AlternateContent>
        <mc:AlternateContent xmlns:mc="http://schemas.openxmlformats.org/markup-compatibility/2006">
          <mc:Choice Requires="x14">
            <control shapeId="2059" r:id="rId12" name="Drop Down 11">
              <controlPr defaultSize="0" autoLine="0" autoPict="0">
                <anchor moveWithCells="1" sizeWithCells="1">
                  <from>
                    <xdr:col>12</xdr:col>
                    <xdr:colOff>19050</xdr:colOff>
                    <xdr:row>237</xdr:row>
                    <xdr:rowOff>19050</xdr:rowOff>
                  </from>
                  <to>
                    <xdr:col>16</xdr:col>
                    <xdr:colOff>19050</xdr:colOff>
                    <xdr:row>237</xdr:row>
                    <xdr:rowOff>209550</xdr:rowOff>
                  </to>
                </anchor>
              </controlPr>
            </control>
          </mc:Choice>
        </mc:AlternateContent>
        <mc:AlternateContent xmlns:mc="http://schemas.openxmlformats.org/markup-compatibility/2006">
          <mc:Choice Requires="x14">
            <control shapeId="2060" r:id="rId13" name="Drop Down 12">
              <controlPr defaultSize="0" autoLine="0" autoPict="0">
                <anchor moveWithCells="1" sizeWithCells="1">
                  <from>
                    <xdr:col>12</xdr:col>
                    <xdr:colOff>19050</xdr:colOff>
                    <xdr:row>238</xdr:row>
                    <xdr:rowOff>19050</xdr:rowOff>
                  </from>
                  <to>
                    <xdr:col>16</xdr:col>
                    <xdr:colOff>19050</xdr:colOff>
                    <xdr:row>238</xdr:row>
                    <xdr:rowOff>209550</xdr:rowOff>
                  </to>
                </anchor>
              </controlPr>
            </control>
          </mc:Choice>
        </mc:AlternateContent>
        <mc:AlternateContent xmlns:mc="http://schemas.openxmlformats.org/markup-compatibility/2006">
          <mc:Choice Requires="x14">
            <control shapeId="2061" r:id="rId14" name="Check Box 13">
              <controlPr defaultSize="0" autoFill="0" autoLine="0" autoPict="0">
                <anchor moveWithCells="1" sizeWithCells="1">
                  <from>
                    <xdr:col>12</xdr:col>
                    <xdr:colOff>19050</xdr:colOff>
                    <xdr:row>242</xdr:row>
                    <xdr:rowOff>19050</xdr:rowOff>
                  </from>
                  <to>
                    <xdr:col>13</xdr:col>
                    <xdr:colOff>114300</xdr:colOff>
                    <xdr:row>243</xdr:row>
                    <xdr:rowOff>0</xdr:rowOff>
                  </to>
                </anchor>
              </controlPr>
            </control>
          </mc:Choice>
        </mc:AlternateContent>
        <mc:AlternateContent xmlns:mc="http://schemas.openxmlformats.org/markup-compatibility/2006">
          <mc:Choice Requires="x14">
            <control shapeId="2062" r:id="rId15" name="Check Box 14">
              <controlPr defaultSize="0" autoFill="0" autoLine="0" autoPict="0">
                <anchor moveWithCells="1" sizeWithCells="1">
                  <from>
                    <xdr:col>19</xdr:col>
                    <xdr:colOff>0</xdr:colOff>
                    <xdr:row>242</xdr:row>
                    <xdr:rowOff>19050</xdr:rowOff>
                  </from>
                  <to>
                    <xdr:col>20</xdr:col>
                    <xdr:colOff>95250</xdr:colOff>
                    <xdr:row>243</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sizeWithCells="1">
                  <from>
                    <xdr:col>12</xdr:col>
                    <xdr:colOff>19050</xdr:colOff>
                    <xdr:row>243</xdr:row>
                    <xdr:rowOff>19050</xdr:rowOff>
                  </from>
                  <to>
                    <xdr:col>13</xdr:col>
                    <xdr:colOff>114300</xdr:colOff>
                    <xdr:row>244</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sizeWithCells="1">
                  <from>
                    <xdr:col>16</xdr:col>
                    <xdr:colOff>19050</xdr:colOff>
                    <xdr:row>243</xdr:row>
                    <xdr:rowOff>19050</xdr:rowOff>
                  </from>
                  <to>
                    <xdr:col>17</xdr:col>
                    <xdr:colOff>114300</xdr:colOff>
                    <xdr:row>244</xdr:row>
                    <xdr:rowOff>0</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sizeWithCells="1">
                  <from>
                    <xdr:col>21</xdr:col>
                    <xdr:colOff>0</xdr:colOff>
                    <xdr:row>243</xdr:row>
                    <xdr:rowOff>19050</xdr:rowOff>
                  </from>
                  <to>
                    <xdr:col>22</xdr:col>
                    <xdr:colOff>95250</xdr:colOff>
                    <xdr:row>244</xdr:row>
                    <xdr:rowOff>0</xdr:rowOff>
                  </to>
                </anchor>
              </controlPr>
            </control>
          </mc:Choice>
        </mc:AlternateContent>
        <mc:AlternateContent xmlns:mc="http://schemas.openxmlformats.org/markup-compatibility/2006">
          <mc:Choice Requires="x14">
            <control shapeId="2066" r:id="rId19" name="Drop Down 18">
              <controlPr defaultSize="0" autoLine="0" autoPict="0">
                <anchor moveWithCells="1" sizeWithCells="1">
                  <from>
                    <xdr:col>13</xdr:col>
                    <xdr:colOff>19050</xdr:colOff>
                    <xdr:row>246</xdr:row>
                    <xdr:rowOff>0</xdr:rowOff>
                  </from>
                  <to>
                    <xdr:col>21</xdr:col>
                    <xdr:colOff>152400</xdr:colOff>
                    <xdr:row>246</xdr:row>
                    <xdr:rowOff>209550</xdr:rowOff>
                  </to>
                </anchor>
              </controlPr>
            </control>
          </mc:Choice>
        </mc:AlternateContent>
        <mc:AlternateContent xmlns:mc="http://schemas.openxmlformats.org/markup-compatibility/2006">
          <mc:Choice Requires="x14">
            <control shapeId="2067" r:id="rId20" name="Drop Down 19">
              <controlPr defaultSize="0" autoLine="0" autoPict="0">
                <anchor moveWithCells="1" sizeWithCells="1">
                  <from>
                    <xdr:col>12</xdr:col>
                    <xdr:colOff>171450</xdr:colOff>
                    <xdr:row>257</xdr:row>
                    <xdr:rowOff>38100</xdr:rowOff>
                  </from>
                  <to>
                    <xdr:col>18</xdr:col>
                    <xdr:colOff>57150</xdr:colOff>
                    <xdr:row>258</xdr:row>
                    <xdr:rowOff>0</xdr:rowOff>
                  </to>
                </anchor>
              </controlPr>
            </control>
          </mc:Choice>
        </mc:AlternateContent>
        <mc:AlternateContent xmlns:mc="http://schemas.openxmlformats.org/markup-compatibility/2006">
          <mc:Choice Requires="x14">
            <control shapeId="2068" r:id="rId21" name="Drop Down 20">
              <controlPr defaultSize="0" autoLine="0" autoPict="0">
                <anchor moveWithCells="1" sizeWithCells="1">
                  <from>
                    <xdr:col>18</xdr:col>
                    <xdr:colOff>171450</xdr:colOff>
                    <xdr:row>257</xdr:row>
                    <xdr:rowOff>38100</xdr:rowOff>
                  </from>
                  <to>
                    <xdr:col>24</xdr:col>
                    <xdr:colOff>57150</xdr:colOff>
                    <xdr:row>258</xdr:row>
                    <xdr:rowOff>0</xdr:rowOff>
                  </to>
                </anchor>
              </controlPr>
            </control>
          </mc:Choice>
        </mc:AlternateContent>
        <mc:AlternateContent xmlns:mc="http://schemas.openxmlformats.org/markup-compatibility/2006">
          <mc:Choice Requires="x14">
            <control shapeId="2069" r:id="rId22" name="Drop Down 21">
              <controlPr defaultSize="0" autoLine="0" autoPict="0">
                <anchor moveWithCells="1" sizeWithCells="1">
                  <from>
                    <xdr:col>24</xdr:col>
                    <xdr:colOff>171450</xdr:colOff>
                    <xdr:row>257</xdr:row>
                    <xdr:rowOff>38100</xdr:rowOff>
                  </from>
                  <to>
                    <xdr:col>30</xdr:col>
                    <xdr:colOff>57150</xdr:colOff>
                    <xdr:row>258</xdr:row>
                    <xdr:rowOff>0</xdr:rowOff>
                  </to>
                </anchor>
              </controlPr>
            </control>
          </mc:Choice>
        </mc:AlternateContent>
        <mc:AlternateContent xmlns:mc="http://schemas.openxmlformats.org/markup-compatibility/2006">
          <mc:Choice Requires="x14">
            <control shapeId="2070" r:id="rId23" name="Drop Down 22">
              <controlPr defaultSize="0" autoLine="0" autoPict="0">
                <anchor moveWithCells="1" sizeWithCells="1">
                  <from>
                    <xdr:col>30</xdr:col>
                    <xdr:colOff>190500</xdr:colOff>
                    <xdr:row>257</xdr:row>
                    <xdr:rowOff>38100</xdr:rowOff>
                  </from>
                  <to>
                    <xdr:col>36</xdr:col>
                    <xdr:colOff>76200</xdr:colOff>
                    <xdr:row>258</xdr:row>
                    <xdr:rowOff>0</xdr:rowOff>
                  </to>
                </anchor>
              </controlPr>
            </control>
          </mc:Choice>
        </mc:AlternateContent>
        <mc:AlternateContent xmlns:mc="http://schemas.openxmlformats.org/markup-compatibility/2006">
          <mc:Choice Requires="x14">
            <control shapeId="2071" r:id="rId24" name="Drop Down 23">
              <controlPr defaultSize="0" autoLine="0" autoPict="0">
                <anchor moveWithCells="1" sizeWithCells="1">
                  <from>
                    <xdr:col>12</xdr:col>
                    <xdr:colOff>190500</xdr:colOff>
                    <xdr:row>269</xdr:row>
                    <xdr:rowOff>19050</xdr:rowOff>
                  </from>
                  <to>
                    <xdr:col>17</xdr:col>
                    <xdr:colOff>171450</xdr:colOff>
                    <xdr:row>269</xdr:row>
                    <xdr:rowOff>209550</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sizeWithCells="1">
                  <from>
                    <xdr:col>11</xdr:col>
                    <xdr:colOff>19050</xdr:colOff>
                    <xdr:row>274</xdr:row>
                    <xdr:rowOff>38100</xdr:rowOff>
                  </from>
                  <to>
                    <xdr:col>12</xdr:col>
                    <xdr:colOff>95250</xdr:colOff>
                    <xdr:row>275</xdr:row>
                    <xdr:rowOff>19050</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sizeWithCells="1">
                  <from>
                    <xdr:col>14</xdr:col>
                    <xdr:colOff>19050</xdr:colOff>
                    <xdr:row>274</xdr:row>
                    <xdr:rowOff>38100</xdr:rowOff>
                  </from>
                  <to>
                    <xdr:col>15</xdr:col>
                    <xdr:colOff>95250</xdr:colOff>
                    <xdr:row>275</xdr:row>
                    <xdr:rowOff>19050</xdr:rowOff>
                  </to>
                </anchor>
              </controlPr>
            </control>
          </mc:Choice>
        </mc:AlternateContent>
        <mc:AlternateContent xmlns:mc="http://schemas.openxmlformats.org/markup-compatibility/2006">
          <mc:Choice Requires="x14">
            <control shapeId="2074" r:id="rId27" name="Check Box 26">
              <controlPr defaultSize="0" autoFill="0" autoLine="0" autoPict="0">
                <anchor moveWithCells="1" sizeWithCells="1">
                  <from>
                    <xdr:col>17</xdr:col>
                    <xdr:colOff>19050</xdr:colOff>
                    <xdr:row>274</xdr:row>
                    <xdr:rowOff>38100</xdr:rowOff>
                  </from>
                  <to>
                    <xdr:col>18</xdr:col>
                    <xdr:colOff>95250</xdr:colOff>
                    <xdr:row>275</xdr:row>
                    <xdr:rowOff>19050</xdr:rowOff>
                  </to>
                </anchor>
              </controlPr>
            </control>
          </mc:Choice>
        </mc:AlternateContent>
        <mc:AlternateContent xmlns:mc="http://schemas.openxmlformats.org/markup-compatibility/2006">
          <mc:Choice Requires="x14">
            <control shapeId="2075" r:id="rId28" name="Check Box 27">
              <controlPr defaultSize="0" autoFill="0" autoLine="0" autoPict="0">
                <anchor moveWithCells="1" sizeWithCells="1">
                  <from>
                    <xdr:col>19</xdr:col>
                    <xdr:colOff>209550</xdr:colOff>
                    <xdr:row>274</xdr:row>
                    <xdr:rowOff>19050</xdr:rowOff>
                  </from>
                  <to>
                    <xdr:col>21</xdr:col>
                    <xdr:colOff>76200</xdr:colOff>
                    <xdr:row>275</xdr:row>
                    <xdr:rowOff>19050</xdr:rowOff>
                  </to>
                </anchor>
              </controlPr>
            </control>
          </mc:Choice>
        </mc:AlternateContent>
        <mc:AlternateContent xmlns:mc="http://schemas.openxmlformats.org/markup-compatibility/2006">
          <mc:Choice Requires="x14">
            <control shapeId="2076" r:id="rId29" name="Check Box 28">
              <controlPr defaultSize="0" autoFill="0" autoLine="0" autoPict="0">
                <anchor moveWithCells="1" sizeWithCells="1">
                  <from>
                    <xdr:col>23</xdr:col>
                    <xdr:colOff>0</xdr:colOff>
                    <xdr:row>274</xdr:row>
                    <xdr:rowOff>38100</xdr:rowOff>
                  </from>
                  <to>
                    <xdr:col>24</xdr:col>
                    <xdr:colOff>95250</xdr:colOff>
                    <xdr:row>275</xdr:row>
                    <xdr:rowOff>19050</xdr:rowOff>
                  </to>
                </anchor>
              </controlPr>
            </control>
          </mc:Choice>
        </mc:AlternateContent>
        <mc:AlternateContent xmlns:mc="http://schemas.openxmlformats.org/markup-compatibility/2006">
          <mc:Choice Requires="x14">
            <control shapeId="2077" r:id="rId30" name="Check Box 29">
              <controlPr defaultSize="0" autoFill="0" autoLine="0" autoPict="0">
                <anchor moveWithCells="1" sizeWithCells="1">
                  <from>
                    <xdr:col>27</xdr:col>
                    <xdr:colOff>0</xdr:colOff>
                    <xdr:row>274</xdr:row>
                    <xdr:rowOff>38100</xdr:rowOff>
                  </from>
                  <to>
                    <xdr:col>28</xdr:col>
                    <xdr:colOff>95250</xdr:colOff>
                    <xdr:row>275</xdr:row>
                    <xdr:rowOff>19050</xdr:rowOff>
                  </to>
                </anchor>
              </controlPr>
            </control>
          </mc:Choice>
        </mc:AlternateContent>
        <mc:AlternateContent xmlns:mc="http://schemas.openxmlformats.org/markup-compatibility/2006">
          <mc:Choice Requires="x14">
            <control shapeId="2078" r:id="rId31" name="Check Box 30">
              <controlPr defaultSize="0" autoFill="0" autoLine="0" autoPict="0">
                <anchor moveWithCells="1" sizeWithCells="1">
                  <from>
                    <xdr:col>31</xdr:col>
                    <xdr:colOff>209550</xdr:colOff>
                    <xdr:row>274</xdr:row>
                    <xdr:rowOff>38100</xdr:rowOff>
                  </from>
                  <to>
                    <xdr:col>33</xdr:col>
                    <xdr:colOff>57150</xdr:colOff>
                    <xdr:row>275</xdr:row>
                    <xdr:rowOff>19050</xdr:rowOff>
                  </to>
                </anchor>
              </controlPr>
            </control>
          </mc:Choice>
        </mc:AlternateContent>
        <mc:AlternateContent xmlns:mc="http://schemas.openxmlformats.org/markup-compatibility/2006">
          <mc:Choice Requires="x14">
            <control shapeId="2079" r:id="rId32" name="Drop Down 31">
              <controlPr defaultSize="0" autoLine="0" autoPict="0">
                <anchor moveWithCells="1" sizeWithCells="1">
                  <from>
                    <xdr:col>13</xdr:col>
                    <xdr:colOff>19050</xdr:colOff>
                    <xdr:row>309</xdr:row>
                    <xdr:rowOff>19050</xdr:rowOff>
                  </from>
                  <to>
                    <xdr:col>19</xdr:col>
                    <xdr:colOff>38100</xdr:colOff>
                    <xdr:row>309</xdr:row>
                    <xdr:rowOff>209550</xdr:rowOff>
                  </to>
                </anchor>
              </controlPr>
            </control>
          </mc:Choice>
        </mc:AlternateContent>
        <mc:AlternateContent xmlns:mc="http://schemas.openxmlformats.org/markup-compatibility/2006">
          <mc:Choice Requires="x14">
            <control shapeId="2080" r:id="rId33" name="Drop Down 32">
              <controlPr defaultSize="0" autoLine="0" autoPict="0">
                <anchor moveWithCells="1" sizeWithCells="1">
                  <from>
                    <xdr:col>23</xdr:col>
                    <xdr:colOff>0</xdr:colOff>
                    <xdr:row>309</xdr:row>
                    <xdr:rowOff>19050</xdr:rowOff>
                  </from>
                  <to>
                    <xdr:col>29</xdr:col>
                    <xdr:colOff>0</xdr:colOff>
                    <xdr:row>309</xdr:row>
                    <xdr:rowOff>209550</xdr:rowOff>
                  </to>
                </anchor>
              </controlPr>
            </control>
          </mc:Choice>
        </mc:AlternateContent>
        <mc:AlternateContent xmlns:mc="http://schemas.openxmlformats.org/markup-compatibility/2006">
          <mc:Choice Requires="x14">
            <control shapeId="2081" r:id="rId34" name="Check Box 33">
              <controlPr defaultSize="0" autoFill="0" autoLine="0" autoPict="0">
                <anchor moveWithCells="1" sizeWithCells="1">
                  <from>
                    <xdr:col>21</xdr:col>
                    <xdr:colOff>19050</xdr:colOff>
                    <xdr:row>310</xdr:row>
                    <xdr:rowOff>0</xdr:rowOff>
                  </from>
                  <to>
                    <xdr:col>22</xdr:col>
                    <xdr:colOff>95250</xdr:colOff>
                    <xdr:row>310</xdr:row>
                    <xdr:rowOff>209550</xdr:rowOff>
                  </to>
                </anchor>
              </controlPr>
            </control>
          </mc:Choice>
        </mc:AlternateContent>
        <mc:AlternateContent xmlns:mc="http://schemas.openxmlformats.org/markup-compatibility/2006">
          <mc:Choice Requires="x14">
            <control shapeId="2082" r:id="rId35" name="Check Box 34">
              <controlPr defaultSize="0" autoFill="0" autoLine="0" autoPict="0">
                <anchor moveWithCells="1" sizeWithCells="1">
                  <from>
                    <xdr:col>24</xdr:col>
                    <xdr:colOff>19050</xdr:colOff>
                    <xdr:row>310</xdr:row>
                    <xdr:rowOff>0</xdr:rowOff>
                  </from>
                  <to>
                    <xdr:col>25</xdr:col>
                    <xdr:colOff>95250</xdr:colOff>
                    <xdr:row>310</xdr:row>
                    <xdr:rowOff>209550</xdr:rowOff>
                  </to>
                </anchor>
              </controlPr>
            </control>
          </mc:Choice>
        </mc:AlternateContent>
        <mc:AlternateContent xmlns:mc="http://schemas.openxmlformats.org/markup-compatibility/2006">
          <mc:Choice Requires="x14">
            <control shapeId="2083" r:id="rId36" name="Check Box 35">
              <controlPr defaultSize="0" autoFill="0" autoLine="0" autoPict="0">
                <anchor moveWithCells="1" sizeWithCells="1">
                  <from>
                    <xdr:col>13</xdr:col>
                    <xdr:colOff>38100</xdr:colOff>
                    <xdr:row>311</xdr:row>
                    <xdr:rowOff>19050</xdr:rowOff>
                  </from>
                  <to>
                    <xdr:col>14</xdr:col>
                    <xdr:colOff>133350</xdr:colOff>
                    <xdr:row>311</xdr:row>
                    <xdr:rowOff>228600</xdr:rowOff>
                  </to>
                </anchor>
              </controlPr>
            </control>
          </mc:Choice>
        </mc:AlternateContent>
        <mc:AlternateContent xmlns:mc="http://schemas.openxmlformats.org/markup-compatibility/2006">
          <mc:Choice Requires="x14">
            <control shapeId="2084" r:id="rId37" name="Check Box 36">
              <controlPr defaultSize="0" autoFill="0" autoLine="0" autoPict="0">
                <anchor moveWithCells="1" sizeWithCells="1">
                  <from>
                    <xdr:col>21</xdr:col>
                    <xdr:colOff>19050</xdr:colOff>
                    <xdr:row>311</xdr:row>
                    <xdr:rowOff>19050</xdr:rowOff>
                  </from>
                  <to>
                    <xdr:col>22</xdr:col>
                    <xdr:colOff>95250</xdr:colOff>
                    <xdr:row>311</xdr:row>
                    <xdr:rowOff>228600</xdr:rowOff>
                  </to>
                </anchor>
              </controlPr>
            </control>
          </mc:Choice>
        </mc:AlternateContent>
        <mc:AlternateContent xmlns:mc="http://schemas.openxmlformats.org/markup-compatibility/2006">
          <mc:Choice Requires="x14">
            <control shapeId="2085" r:id="rId38" name="Check Box 37">
              <controlPr defaultSize="0" autoFill="0" autoLine="0" autoPict="0">
                <anchor moveWithCells="1" sizeWithCells="1">
                  <from>
                    <xdr:col>28</xdr:col>
                    <xdr:colOff>0</xdr:colOff>
                    <xdr:row>311</xdr:row>
                    <xdr:rowOff>19050</xdr:rowOff>
                  </from>
                  <to>
                    <xdr:col>29</xdr:col>
                    <xdr:colOff>76200</xdr:colOff>
                    <xdr:row>311</xdr:row>
                    <xdr:rowOff>228600</xdr:rowOff>
                  </to>
                </anchor>
              </controlPr>
            </control>
          </mc:Choice>
        </mc:AlternateContent>
        <mc:AlternateContent xmlns:mc="http://schemas.openxmlformats.org/markup-compatibility/2006">
          <mc:Choice Requires="x14">
            <control shapeId="2086" r:id="rId39" name="Drop Down 38">
              <controlPr defaultSize="0" autoLine="0" autoPict="0">
                <anchor moveWithCells="1" sizeWithCells="1">
                  <from>
                    <xdr:col>11</xdr:col>
                    <xdr:colOff>209550</xdr:colOff>
                    <xdr:row>322</xdr:row>
                    <xdr:rowOff>19050</xdr:rowOff>
                  </from>
                  <to>
                    <xdr:col>17</xdr:col>
                    <xdr:colOff>19050</xdr:colOff>
                    <xdr:row>322</xdr:row>
                    <xdr:rowOff>209550</xdr:rowOff>
                  </to>
                </anchor>
              </controlPr>
            </control>
          </mc:Choice>
        </mc:AlternateContent>
        <mc:AlternateContent xmlns:mc="http://schemas.openxmlformats.org/markup-compatibility/2006">
          <mc:Choice Requires="x14">
            <control shapeId="2087" r:id="rId40" name="Drop Down 39">
              <controlPr defaultSize="0" autoLine="0" autoPict="0">
                <anchor moveWithCells="1" sizeWithCells="1">
                  <from>
                    <xdr:col>11</xdr:col>
                    <xdr:colOff>209550</xdr:colOff>
                    <xdr:row>323</xdr:row>
                    <xdr:rowOff>19050</xdr:rowOff>
                  </from>
                  <to>
                    <xdr:col>17</xdr:col>
                    <xdr:colOff>19050</xdr:colOff>
                    <xdr:row>323</xdr:row>
                    <xdr:rowOff>209550</xdr:rowOff>
                  </to>
                </anchor>
              </controlPr>
            </control>
          </mc:Choice>
        </mc:AlternateContent>
        <mc:AlternateContent xmlns:mc="http://schemas.openxmlformats.org/markup-compatibility/2006">
          <mc:Choice Requires="x14">
            <control shapeId="2088" r:id="rId41" name="Drop Down 40">
              <controlPr defaultSize="0" autoLine="0" autoPict="0">
                <anchor moveWithCells="1" sizeWithCells="1">
                  <from>
                    <xdr:col>11</xdr:col>
                    <xdr:colOff>209550</xdr:colOff>
                    <xdr:row>324</xdr:row>
                    <xdr:rowOff>19050</xdr:rowOff>
                  </from>
                  <to>
                    <xdr:col>17</xdr:col>
                    <xdr:colOff>19050</xdr:colOff>
                    <xdr:row>324</xdr:row>
                    <xdr:rowOff>209550</xdr:rowOff>
                  </to>
                </anchor>
              </controlPr>
            </control>
          </mc:Choice>
        </mc:AlternateContent>
        <mc:AlternateContent xmlns:mc="http://schemas.openxmlformats.org/markup-compatibility/2006">
          <mc:Choice Requires="x14">
            <control shapeId="2089" r:id="rId42" name="Drop Down 41">
              <controlPr defaultSize="0" autoLine="0" autoPict="0">
                <anchor moveWithCells="1" sizeWithCells="1">
                  <from>
                    <xdr:col>24</xdr:col>
                    <xdr:colOff>209550</xdr:colOff>
                    <xdr:row>322</xdr:row>
                    <xdr:rowOff>19050</xdr:rowOff>
                  </from>
                  <to>
                    <xdr:col>35</xdr:col>
                    <xdr:colOff>0</xdr:colOff>
                    <xdr:row>322</xdr:row>
                    <xdr:rowOff>209550</xdr:rowOff>
                  </to>
                </anchor>
              </controlPr>
            </control>
          </mc:Choice>
        </mc:AlternateContent>
        <mc:AlternateContent xmlns:mc="http://schemas.openxmlformats.org/markup-compatibility/2006">
          <mc:Choice Requires="x14">
            <control shapeId="2090" r:id="rId43" name="Drop Down 42">
              <controlPr defaultSize="0" autoLine="0" autoPict="0">
                <anchor moveWithCells="1" sizeWithCells="1">
                  <from>
                    <xdr:col>24</xdr:col>
                    <xdr:colOff>209550</xdr:colOff>
                    <xdr:row>323</xdr:row>
                    <xdr:rowOff>19050</xdr:rowOff>
                  </from>
                  <to>
                    <xdr:col>35</xdr:col>
                    <xdr:colOff>0</xdr:colOff>
                    <xdr:row>323</xdr:row>
                    <xdr:rowOff>209550</xdr:rowOff>
                  </to>
                </anchor>
              </controlPr>
            </control>
          </mc:Choice>
        </mc:AlternateContent>
        <mc:AlternateContent xmlns:mc="http://schemas.openxmlformats.org/markup-compatibility/2006">
          <mc:Choice Requires="x14">
            <control shapeId="2091" r:id="rId44" name="Drop Down 43">
              <controlPr defaultSize="0" autoLine="0" autoPict="0">
                <anchor moveWithCells="1" sizeWithCells="1">
                  <from>
                    <xdr:col>24</xdr:col>
                    <xdr:colOff>209550</xdr:colOff>
                    <xdr:row>324</xdr:row>
                    <xdr:rowOff>19050</xdr:rowOff>
                  </from>
                  <to>
                    <xdr:col>35</xdr:col>
                    <xdr:colOff>0</xdr:colOff>
                    <xdr:row>324</xdr:row>
                    <xdr:rowOff>209550</xdr:rowOff>
                  </to>
                </anchor>
              </controlPr>
            </control>
          </mc:Choice>
        </mc:AlternateContent>
        <mc:AlternateContent xmlns:mc="http://schemas.openxmlformats.org/markup-compatibility/2006">
          <mc:Choice Requires="x14">
            <control shapeId="2092" r:id="rId45" name="Drp118">
              <controlPr defaultSize="0" autoLine="0" autoPict="0">
                <anchor moveWithCells="1" sizeWithCells="1">
                  <from>
                    <xdr:col>12</xdr:col>
                    <xdr:colOff>19050</xdr:colOff>
                    <xdr:row>344</xdr:row>
                    <xdr:rowOff>19050</xdr:rowOff>
                  </from>
                  <to>
                    <xdr:col>17</xdr:col>
                    <xdr:colOff>19050</xdr:colOff>
                    <xdr:row>344</xdr:row>
                    <xdr:rowOff>209550</xdr:rowOff>
                  </to>
                </anchor>
              </controlPr>
            </control>
          </mc:Choice>
        </mc:AlternateContent>
        <mc:AlternateContent xmlns:mc="http://schemas.openxmlformats.org/markup-compatibility/2006">
          <mc:Choice Requires="x14">
            <control shapeId="2093" r:id="rId46" name="Drop Down 45">
              <controlPr defaultSize="0" autoLine="0" autoPict="0">
                <anchor moveWithCells="1" sizeWithCells="1">
                  <from>
                    <xdr:col>12</xdr:col>
                    <xdr:colOff>19050</xdr:colOff>
                    <xdr:row>345</xdr:row>
                    <xdr:rowOff>19050</xdr:rowOff>
                  </from>
                  <to>
                    <xdr:col>17</xdr:col>
                    <xdr:colOff>19050</xdr:colOff>
                    <xdr:row>345</xdr:row>
                    <xdr:rowOff>209550</xdr:rowOff>
                  </to>
                </anchor>
              </controlPr>
            </control>
          </mc:Choice>
        </mc:AlternateContent>
        <mc:AlternateContent xmlns:mc="http://schemas.openxmlformats.org/markup-compatibility/2006">
          <mc:Choice Requires="x14">
            <control shapeId="2094" r:id="rId47" name="Drop Down 46">
              <controlPr defaultSize="0" autoLine="0" autoPict="0">
                <anchor moveWithCells="1" sizeWithCells="1">
                  <from>
                    <xdr:col>12</xdr:col>
                    <xdr:colOff>19050</xdr:colOff>
                    <xdr:row>346</xdr:row>
                    <xdr:rowOff>19050</xdr:rowOff>
                  </from>
                  <to>
                    <xdr:col>17</xdr:col>
                    <xdr:colOff>19050</xdr:colOff>
                    <xdr:row>346</xdr:row>
                    <xdr:rowOff>209550</xdr:rowOff>
                  </to>
                </anchor>
              </controlPr>
            </control>
          </mc:Choice>
        </mc:AlternateContent>
        <mc:AlternateContent xmlns:mc="http://schemas.openxmlformats.org/markup-compatibility/2006">
          <mc:Choice Requires="x14">
            <control shapeId="2095" r:id="rId48" name="Check Box 47">
              <controlPr defaultSize="0" autoFill="0" autoLine="0" autoPict="0">
                <anchor moveWithCells="1" sizeWithCells="1">
                  <from>
                    <xdr:col>12</xdr:col>
                    <xdr:colOff>19050</xdr:colOff>
                    <xdr:row>348</xdr:row>
                    <xdr:rowOff>19050</xdr:rowOff>
                  </from>
                  <to>
                    <xdr:col>13</xdr:col>
                    <xdr:colOff>95250</xdr:colOff>
                    <xdr:row>349</xdr:row>
                    <xdr:rowOff>0</xdr:rowOff>
                  </to>
                </anchor>
              </controlPr>
            </control>
          </mc:Choice>
        </mc:AlternateContent>
        <mc:AlternateContent xmlns:mc="http://schemas.openxmlformats.org/markup-compatibility/2006">
          <mc:Choice Requires="x14">
            <control shapeId="2096" r:id="rId49" name="Check Box 48">
              <controlPr defaultSize="0" autoFill="0" autoLine="0" autoPict="0">
                <anchor moveWithCells="1" sizeWithCells="1">
                  <from>
                    <xdr:col>15</xdr:col>
                    <xdr:colOff>19050</xdr:colOff>
                    <xdr:row>348</xdr:row>
                    <xdr:rowOff>19050</xdr:rowOff>
                  </from>
                  <to>
                    <xdr:col>16</xdr:col>
                    <xdr:colOff>95250</xdr:colOff>
                    <xdr:row>349</xdr:row>
                    <xdr:rowOff>0</xdr:rowOff>
                  </to>
                </anchor>
              </controlPr>
            </control>
          </mc:Choice>
        </mc:AlternateContent>
        <mc:AlternateContent xmlns:mc="http://schemas.openxmlformats.org/markup-compatibility/2006">
          <mc:Choice Requires="x14">
            <control shapeId="2097" r:id="rId50" name="Check Box 49">
              <controlPr defaultSize="0" autoFill="0" autoLine="0" autoPict="0">
                <anchor moveWithCells="1" sizeWithCells="1">
                  <from>
                    <xdr:col>18</xdr:col>
                    <xdr:colOff>19050</xdr:colOff>
                    <xdr:row>348</xdr:row>
                    <xdr:rowOff>19050</xdr:rowOff>
                  </from>
                  <to>
                    <xdr:col>19</xdr:col>
                    <xdr:colOff>95250</xdr:colOff>
                    <xdr:row>349</xdr:row>
                    <xdr:rowOff>0</xdr:rowOff>
                  </to>
                </anchor>
              </controlPr>
            </control>
          </mc:Choice>
        </mc:AlternateContent>
        <mc:AlternateContent xmlns:mc="http://schemas.openxmlformats.org/markup-compatibility/2006">
          <mc:Choice Requires="x14">
            <control shapeId="2098" r:id="rId51" name="Check Box 50">
              <controlPr defaultSize="0" autoFill="0" autoLine="0" autoPict="0">
                <anchor moveWithCells="1" sizeWithCells="1">
                  <from>
                    <xdr:col>20</xdr:col>
                    <xdr:colOff>209550</xdr:colOff>
                    <xdr:row>348</xdr:row>
                    <xdr:rowOff>0</xdr:rowOff>
                  </from>
                  <to>
                    <xdr:col>22</xdr:col>
                    <xdr:colOff>76200</xdr:colOff>
                    <xdr:row>349</xdr:row>
                    <xdr:rowOff>0</xdr:rowOff>
                  </to>
                </anchor>
              </controlPr>
            </control>
          </mc:Choice>
        </mc:AlternateContent>
        <mc:AlternateContent xmlns:mc="http://schemas.openxmlformats.org/markup-compatibility/2006">
          <mc:Choice Requires="x14">
            <control shapeId="2099" r:id="rId52" name="Check Box 51">
              <controlPr defaultSize="0" autoFill="0" autoLine="0" autoPict="0">
                <anchor moveWithCells="1" sizeWithCells="1">
                  <from>
                    <xdr:col>24</xdr:col>
                    <xdr:colOff>0</xdr:colOff>
                    <xdr:row>348</xdr:row>
                    <xdr:rowOff>19050</xdr:rowOff>
                  </from>
                  <to>
                    <xdr:col>25</xdr:col>
                    <xdr:colOff>95250</xdr:colOff>
                    <xdr:row>349</xdr:row>
                    <xdr:rowOff>0</xdr:rowOff>
                  </to>
                </anchor>
              </controlPr>
            </control>
          </mc:Choice>
        </mc:AlternateContent>
        <mc:AlternateContent xmlns:mc="http://schemas.openxmlformats.org/markup-compatibility/2006">
          <mc:Choice Requires="x14">
            <control shapeId="2100" r:id="rId53" name="Check Box 52">
              <controlPr defaultSize="0" autoFill="0" autoLine="0" autoPict="0">
                <anchor moveWithCells="1" sizeWithCells="1">
                  <from>
                    <xdr:col>28</xdr:col>
                    <xdr:colOff>0</xdr:colOff>
                    <xdr:row>348</xdr:row>
                    <xdr:rowOff>19050</xdr:rowOff>
                  </from>
                  <to>
                    <xdr:col>29</xdr:col>
                    <xdr:colOff>95250</xdr:colOff>
                    <xdr:row>349</xdr:row>
                    <xdr:rowOff>0</xdr:rowOff>
                  </to>
                </anchor>
              </controlPr>
            </control>
          </mc:Choice>
        </mc:AlternateContent>
        <mc:AlternateContent xmlns:mc="http://schemas.openxmlformats.org/markup-compatibility/2006">
          <mc:Choice Requires="x14">
            <control shapeId="2101" r:id="rId54" name="Check Box 53">
              <controlPr defaultSize="0" autoFill="0" autoLine="0" autoPict="0">
                <anchor moveWithCells="1" sizeWithCells="1">
                  <from>
                    <xdr:col>32</xdr:col>
                    <xdr:colOff>209550</xdr:colOff>
                    <xdr:row>348</xdr:row>
                    <xdr:rowOff>19050</xdr:rowOff>
                  </from>
                  <to>
                    <xdr:col>34</xdr:col>
                    <xdr:colOff>57150</xdr:colOff>
                    <xdr:row>349</xdr:row>
                    <xdr:rowOff>0</xdr:rowOff>
                  </to>
                </anchor>
              </controlPr>
            </control>
          </mc:Choice>
        </mc:AlternateContent>
        <mc:AlternateContent xmlns:mc="http://schemas.openxmlformats.org/markup-compatibility/2006">
          <mc:Choice Requires="x14">
            <control shapeId="2102" r:id="rId55" name="Drop Down 54">
              <controlPr defaultSize="0" autoLine="0" autoPict="0">
                <anchor moveWithCells="1" sizeWithCells="1">
                  <from>
                    <xdr:col>13</xdr:col>
                    <xdr:colOff>19050</xdr:colOff>
                    <xdr:row>350</xdr:row>
                    <xdr:rowOff>19050</xdr:rowOff>
                  </from>
                  <to>
                    <xdr:col>22</xdr:col>
                    <xdr:colOff>209550</xdr:colOff>
                    <xdr:row>350</xdr:row>
                    <xdr:rowOff>209550</xdr:rowOff>
                  </to>
                </anchor>
              </controlPr>
            </control>
          </mc:Choice>
        </mc:AlternateContent>
        <mc:AlternateContent xmlns:mc="http://schemas.openxmlformats.org/markup-compatibility/2006">
          <mc:Choice Requires="x14">
            <control shapeId="2103" r:id="rId56" name="Drop Down 55">
              <controlPr defaultSize="0" autoLine="0" autoPict="0">
                <anchor moveWithCells="1" sizeWithCells="1">
                  <from>
                    <xdr:col>27</xdr:col>
                    <xdr:colOff>0</xdr:colOff>
                    <xdr:row>350</xdr:row>
                    <xdr:rowOff>19050</xdr:rowOff>
                  </from>
                  <to>
                    <xdr:col>36</xdr:col>
                    <xdr:colOff>190500</xdr:colOff>
                    <xdr:row>350</xdr:row>
                    <xdr:rowOff>209550</xdr:rowOff>
                  </to>
                </anchor>
              </controlPr>
            </control>
          </mc:Choice>
        </mc:AlternateContent>
        <mc:AlternateContent xmlns:mc="http://schemas.openxmlformats.org/markup-compatibility/2006">
          <mc:Choice Requires="x14">
            <control shapeId="2105" r:id="rId57" name="Drop Down 57">
              <controlPr defaultSize="0" autoLine="0" autoPict="0">
                <anchor moveWithCells="1" sizeWithCells="1">
                  <from>
                    <xdr:col>12</xdr:col>
                    <xdr:colOff>19050</xdr:colOff>
                    <xdr:row>376</xdr:row>
                    <xdr:rowOff>0</xdr:rowOff>
                  </from>
                  <to>
                    <xdr:col>16</xdr:col>
                    <xdr:colOff>19050</xdr:colOff>
                    <xdr:row>376</xdr:row>
                    <xdr:rowOff>190500</xdr:rowOff>
                  </to>
                </anchor>
              </controlPr>
            </control>
          </mc:Choice>
        </mc:AlternateContent>
        <mc:AlternateContent xmlns:mc="http://schemas.openxmlformats.org/markup-compatibility/2006">
          <mc:Choice Requires="x14">
            <control shapeId="2106" r:id="rId58" name="Drop Down 58">
              <controlPr defaultSize="0" autoLine="0" autoPict="0">
                <anchor moveWithCells="1" sizeWithCells="1">
                  <from>
                    <xdr:col>12</xdr:col>
                    <xdr:colOff>19050</xdr:colOff>
                    <xdr:row>377</xdr:row>
                    <xdr:rowOff>0</xdr:rowOff>
                  </from>
                  <to>
                    <xdr:col>16</xdr:col>
                    <xdr:colOff>19050</xdr:colOff>
                    <xdr:row>377</xdr:row>
                    <xdr:rowOff>190500</xdr:rowOff>
                  </to>
                </anchor>
              </controlPr>
            </control>
          </mc:Choice>
        </mc:AlternateContent>
        <mc:AlternateContent xmlns:mc="http://schemas.openxmlformats.org/markup-compatibility/2006">
          <mc:Choice Requires="x14">
            <control shapeId="2107" r:id="rId59" name="Drop Down 59">
              <controlPr defaultSize="0" autoLine="0" autoPict="0">
                <anchor moveWithCells="1" sizeWithCells="1">
                  <from>
                    <xdr:col>12</xdr:col>
                    <xdr:colOff>19050</xdr:colOff>
                    <xdr:row>378</xdr:row>
                    <xdr:rowOff>0</xdr:rowOff>
                  </from>
                  <to>
                    <xdr:col>16</xdr:col>
                    <xdr:colOff>19050</xdr:colOff>
                    <xdr:row>378</xdr:row>
                    <xdr:rowOff>209550</xdr:rowOff>
                  </to>
                </anchor>
              </controlPr>
            </control>
          </mc:Choice>
        </mc:AlternateContent>
        <mc:AlternateContent xmlns:mc="http://schemas.openxmlformats.org/markup-compatibility/2006">
          <mc:Choice Requires="x14">
            <control shapeId="2108" r:id="rId60" name="Drop Down 60">
              <controlPr defaultSize="0" autoLine="0" autoPict="0">
                <anchor moveWithCells="1" sizeWithCells="1">
                  <from>
                    <xdr:col>12</xdr:col>
                    <xdr:colOff>19050</xdr:colOff>
                    <xdr:row>379</xdr:row>
                    <xdr:rowOff>0</xdr:rowOff>
                  </from>
                  <to>
                    <xdr:col>16</xdr:col>
                    <xdr:colOff>19050</xdr:colOff>
                    <xdr:row>379</xdr:row>
                    <xdr:rowOff>209550</xdr:rowOff>
                  </to>
                </anchor>
              </controlPr>
            </control>
          </mc:Choice>
        </mc:AlternateContent>
        <mc:AlternateContent xmlns:mc="http://schemas.openxmlformats.org/markup-compatibility/2006">
          <mc:Choice Requires="x14">
            <control shapeId="2109" r:id="rId61" name="Drop Down 61">
              <controlPr defaultSize="0" autoLine="0" autoPict="0">
                <anchor moveWithCells="1" sizeWithCells="1">
                  <from>
                    <xdr:col>13</xdr:col>
                    <xdr:colOff>19050</xdr:colOff>
                    <xdr:row>307</xdr:row>
                    <xdr:rowOff>38100</xdr:rowOff>
                  </from>
                  <to>
                    <xdr:col>17</xdr:col>
                    <xdr:colOff>19050</xdr:colOff>
                    <xdr:row>307</xdr:row>
                    <xdr:rowOff>228600</xdr:rowOff>
                  </to>
                </anchor>
              </controlPr>
            </control>
          </mc:Choice>
        </mc:AlternateContent>
        <mc:AlternateContent xmlns:mc="http://schemas.openxmlformats.org/markup-compatibility/2006">
          <mc:Choice Requires="x14">
            <control shapeId="2110" r:id="rId62" name="Drop Down 62">
              <controlPr defaultSize="0" autoLine="0" autoPict="0">
                <anchor moveWithCells="1" sizeWithCells="1">
                  <from>
                    <xdr:col>20</xdr:col>
                    <xdr:colOff>0</xdr:colOff>
                    <xdr:row>307</xdr:row>
                    <xdr:rowOff>38100</xdr:rowOff>
                  </from>
                  <to>
                    <xdr:col>24</xdr:col>
                    <xdr:colOff>19050</xdr:colOff>
                    <xdr:row>307</xdr:row>
                    <xdr:rowOff>228600</xdr:rowOff>
                  </to>
                </anchor>
              </controlPr>
            </control>
          </mc:Choice>
        </mc:AlternateContent>
        <mc:AlternateContent xmlns:mc="http://schemas.openxmlformats.org/markup-compatibility/2006">
          <mc:Choice Requires="x14">
            <control shapeId="2111" r:id="rId63" name="Drop Down 63">
              <controlPr defaultSize="0" autoLine="0" autoPict="0">
                <anchor moveWithCells="1" sizeWithCells="1">
                  <from>
                    <xdr:col>13</xdr:col>
                    <xdr:colOff>19050</xdr:colOff>
                    <xdr:row>308</xdr:row>
                    <xdr:rowOff>19050</xdr:rowOff>
                  </from>
                  <to>
                    <xdr:col>17</xdr:col>
                    <xdr:colOff>19050</xdr:colOff>
                    <xdr:row>308</xdr:row>
                    <xdr:rowOff>209550</xdr:rowOff>
                  </to>
                </anchor>
              </controlPr>
            </control>
          </mc:Choice>
        </mc:AlternateContent>
        <mc:AlternateContent xmlns:mc="http://schemas.openxmlformats.org/markup-compatibility/2006">
          <mc:Choice Requires="x14">
            <control shapeId="2112" r:id="rId64" name="Drop Down 64">
              <controlPr defaultSize="0" autoLine="0" autoPict="0">
                <anchor moveWithCells="1" sizeWithCells="1">
                  <from>
                    <xdr:col>20</xdr:col>
                    <xdr:colOff>0</xdr:colOff>
                    <xdr:row>308</xdr:row>
                    <xdr:rowOff>19050</xdr:rowOff>
                  </from>
                  <to>
                    <xdr:col>24</xdr:col>
                    <xdr:colOff>19050</xdr:colOff>
                    <xdr:row>308</xdr:row>
                    <xdr:rowOff>209550</xdr:rowOff>
                  </to>
                </anchor>
              </controlPr>
            </control>
          </mc:Choice>
        </mc:AlternateContent>
        <mc:AlternateContent xmlns:mc="http://schemas.openxmlformats.org/markup-compatibility/2006">
          <mc:Choice Requires="x14">
            <control shapeId="2115" r:id="rId65" name="Drop Down 67">
              <controlPr defaultSize="0" autoLine="0" autoPict="0">
                <anchor moveWithCells="1" sizeWithCells="1">
                  <from>
                    <xdr:col>12</xdr:col>
                    <xdr:colOff>19050</xdr:colOff>
                    <xdr:row>411</xdr:row>
                    <xdr:rowOff>0</xdr:rowOff>
                  </from>
                  <to>
                    <xdr:col>16</xdr:col>
                    <xdr:colOff>19050</xdr:colOff>
                    <xdr:row>411</xdr:row>
                    <xdr:rowOff>190500</xdr:rowOff>
                  </to>
                </anchor>
              </controlPr>
            </control>
          </mc:Choice>
        </mc:AlternateContent>
        <mc:AlternateContent xmlns:mc="http://schemas.openxmlformats.org/markup-compatibility/2006">
          <mc:Choice Requires="x14">
            <control shapeId="2116" r:id="rId66" name="Drop Down 68">
              <controlPr defaultSize="0" autoLine="0" autoPict="0">
                <anchor moveWithCells="1" sizeWithCells="1">
                  <from>
                    <xdr:col>12</xdr:col>
                    <xdr:colOff>19050</xdr:colOff>
                    <xdr:row>412</xdr:row>
                    <xdr:rowOff>0</xdr:rowOff>
                  </from>
                  <to>
                    <xdr:col>16</xdr:col>
                    <xdr:colOff>19050</xdr:colOff>
                    <xdr:row>412</xdr:row>
                    <xdr:rowOff>190500</xdr:rowOff>
                  </to>
                </anchor>
              </controlPr>
            </control>
          </mc:Choice>
        </mc:AlternateContent>
        <mc:AlternateContent xmlns:mc="http://schemas.openxmlformats.org/markup-compatibility/2006">
          <mc:Choice Requires="x14">
            <control shapeId="2117" r:id="rId67" name="Drop Down 69">
              <controlPr defaultSize="0" autoLine="0" autoPict="0">
                <anchor moveWithCells="1" sizeWithCells="1">
                  <from>
                    <xdr:col>12</xdr:col>
                    <xdr:colOff>19050</xdr:colOff>
                    <xdr:row>413</xdr:row>
                    <xdr:rowOff>0</xdr:rowOff>
                  </from>
                  <to>
                    <xdr:col>16</xdr:col>
                    <xdr:colOff>19050</xdr:colOff>
                    <xdr:row>413</xdr:row>
                    <xdr:rowOff>190500</xdr:rowOff>
                  </to>
                </anchor>
              </controlPr>
            </control>
          </mc:Choice>
        </mc:AlternateContent>
        <mc:AlternateContent xmlns:mc="http://schemas.openxmlformats.org/markup-compatibility/2006">
          <mc:Choice Requires="x14">
            <control shapeId="2118" r:id="rId68" name="Drop Down 70">
              <controlPr defaultSize="0" autoLine="0" autoPict="0">
                <anchor moveWithCells="1" sizeWithCells="1">
                  <from>
                    <xdr:col>12</xdr:col>
                    <xdr:colOff>19050</xdr:colOff>
                    <xdr:row>414</xdr:row>
                    <xdr:rowOff>0</xdr:rowOff>
                  </from>
                  <to>
                    <xdr:col>16</xdr:col>
                    <xdr:colOff>19050</xdr:colOff>
                    <xdr:row>414</xdr:row>
                    <xdr:rowOff>190500</xdr:rowOff>
                  </to>
                </anchor>
              </controlPr>
            </control>
          </mc:Choice>
        </mc:AlternateContent>
        <mc:AlternateContent xmlns:mc="http://schemas.openxmlformats.org/markup-compatibility/2006">
          <mc:Choice Requires="x14">
            <control shapeId="2119" r:id="rId69" name="Drop Down 71">
              <controlPr defaultSize="0" autoLine="0" autoPict="0">
                <anchor moveWithCells="1" sizeWithCells="1">
                  <from>
                    <xdr:col>12</xdr:col>
                    <xdr:colOff>19050</xdr:colOff>
                    <xdr:row>426</xdr:row>
                    <xdr:rowOff>19050</xdr:rowOff>
                  </from>
                  <to>
                    <xdr:col>17</xdr:col>
                    <xdr:colOff>19050</xdr:colOff>
                    <xdr:row>426</xdr:row>
                    <xdr:rowOff>209550</xdr:rowOff>
                  </to>
                </anchor>
              </controlPr>
            </control>
          </mc:Choice>
        </mc:AlternateContent>
        <mc:AlternateContent xmlns:mc="http://schemas.openxmlformats.org/markup-compatibility/2006">
          <mc:Choice Requires="x14">
            <control shapeId="2120" r:id="rId70" name="Drop Down 72">
              <controlPr defaultSize="0" autoLine="0" autoPict="0">
                <anchor moveWithCells="1" sizeWithCells="1">
                  <from>
                    <xdr:col>13</xdr:col>
                    <xdr:colOff>19050</xdr:colOff>
                    <xdr:row>444</xdr:row>
                    <xdr:rowOff>0</xdr:rowOff>
                  </from>
                  <to>
                    <xdr:col>18</xdr:col>
                    <xdr:colOff>19050</xdr:colOff>
                    <xdr:row>444</xdr:row>
                    <xdr:rowOff>209550</xdr:rowOff>
                  </to>
                </anchor>
              </controlPr>
            </control>
          </mc:Choice>
        </mc:AlternateContent>
        <mc:AlternateContent xmlns:mc="http://schemas.openxmlformats.org/markup-compatibility/2006">
          <mc:Choice Requires="x14">
            <control shapeId="2121" r:id="rId71" name="Drop Down 73">
              <controlPr defaultSize="0" autoLine="0" autoPict="0">
                <anchor moveWithCells="1" sizeWithCells="1">
                  <from>
                    <xdr:col>13</xdr:col>
                    <xdr:colOff>19050</xdr:colOff>
                    <xdr:row>445</xdr:row>
                    <xdr:rowOff>0</xdr:rowOff>
                  </from>
                  <to>
                    <xdr:col>18</xdr:col>
                    <xdr:colOff>19050</xdr:colOff>
                    <xdr:row>445</xdr:row>
                    <xdr:rowOff>209550</xdr:rowOff>
                  </to>
                </anchor>
              </controlPr>
            </control>
          </mc:Choice>
        </mc:AlternateContent>
        <mc:AlternateContent xmlns:mc="http://schemas.openxmlformats.org/markup-compatibility/2006">
          <mc:Choice Requires="x14">
            <control shapeId="2122" r:id="rId72" name="Drop Down 74">
              <controlPr defaultSize="0" autoLine="0" autoPict="0">
                <anchor moveWithCells="1" sizeWithCells="1">
                  <from>
                    <xdr:col>13</xdr:col>
                    <xdr:colOff>19050</xdr:colOff>
                    <xdr:row>446</xdr:row>
                    <xdr:rowOff>0</xdr:rowOff>
                  </from>
                  <to>
                    <xdr:col>18</xdr:col>
                    <xdr:colOff>19050</xdr:colOff>
                    <xdr:row>446</xdr:row>
                    <xdr:rowOff>209550</xdr:rowOff>
                  </to>
                </anchor>
              </controlPr>
            </control>
          </mc:Choice>
        </mc:AlternateContent>
        <mc:AlternateContent xmlns:mc="http://schemas.openxmlformats.org/markup-compatibility/2006">
          <mc:Choice Requires="x14">
            <control shapeId="2123" r:id="rId73" name="Drop Down 75">
              <controlPr defaultSize="0" autoLine="0" autoPict="0">
                <anchor moveWithCells="1" sizeWithCells="1">
                  <from>
                    <xdr:col>13</xdr:col>
                    <xdr:colOff>19050</xdr:colOff>
                    <xdr:row>447</xdr:row>
                    <xdr:rowOff>0</xdr:rowOff>
                  </from>
                  <to>
                    <xdr:col>18</xdr:col>
                    <xdr:colOff>19050</xdr:colOff>
                    <xdr:row>447</xdr:row>
                    <xdr:rowOff>209550</xdr:rowOff>
                  </to>
                </anchor>
              </controlPr>
            </control>
          </mc:Choice>
        </mc:AlternateContent>
        <mc:AlternateContent xmlns:mc="http://schemas.openxmlformats.org/markup-compatibility/2006">
          <mc:Choice Requires="x14">
            <control shapeId="2124" r:id="rId74" name="Drop Down 76">
              <controlPr defaultSize="0" autoLine="0" autoPict="0">
                <anchor moveWithCells="1" sizeWithCells="1">
                  <from>
                    <xdr:col>13</xdr:col>
                    <xdr:colOff>19050</xdr:colOff>
                    <xdr:row>448</xdr:row>
                    <xdr:rowOff>19050</xdr:rowOff>
                  </from>
                  <to>
                    <xdr:col>18</xdr:col>
                    <xdr:colOff>19050</xdr:colOff>
                    <xdr:row>448</xdr:row>
                    <xdr:rowOff>209550</xdr:rowOff>
                  </to>
                </anchor>
              </controlPr>
            </control>
          </mc:Choice>
        </mc:AlternateContent>
        <mc:AlternateContent xmlns:mc="http://schemas.openxmlformats.org/markup-compatibility/2006">
          <mc:Choice Requires="x14">
            <control shapeId="2125" r:id="rId75" name="Drop Down 77">
              <controlPr defaultSize="0" autoLine="0" autoPict="0">
                <anchor moveWithCells="1" sizeWithCells="1">
                  <from>
                    <xdr:col>13</xdr:col>
                    <xdr:colOff>19050</xdr:colOff>
                    <xdr:row>449</xdr:row>
                    <xdr:rowOff>19050</xdr:rowOff>
                  </from>
                  <to>
                    <xdr:col>18</xdr:col>
                    <xdr:colOff>19050</xdr:colOff>
                    <xdr:row>449</xdr:row>
                    <xdr:rowOff>209550</xdr:rowOff>
                  </to>
                </anchor>
              </controlPr>
            </control>
          </mc:Choice>
        </mc:AlternateContent>
        <mc:AlternateContent xmlns:mc="http://schemas.openxmlformats.org/markup-compatibility/2006">
          <mc:Choice Requires="x14">
            <control shapeId="2126" r:id="rId76" name="Drop Down 78">
              <controlPr defaultSize="0" autoLine="0" autoPict="0">
                <anchor moveWithCells="1" sizeWithCells="1">
                  <from>
                    <xdr:col>13</xdr:col>
                    <xdr:colOff>19050</xdr:colOff>
                    <xdr:row>467</xdr:row>
                    <xdr:rowOff>0</xdr:rowOff>
                  </from>
                  <to>
                    <xdr:col>18</xdr:col>
                    <xdr:colOff>19050</xdr:colOff>
                    <xdr:row>467</xdr:row>
                    <xdr:rowOff>209550</xdr:rowOff>
                  </to>
                </anchor>
              </controlPr>
            </control>
          </mc:Choice>
        </mc:AlternateContent>
        <mc:AlternateContent xmlns:mc="http://schemas.openxmlformats.org/markup-compatibility/2006">
          <mc:Choice Requires="x14">
            <control shapeId="2127" r:id="rId77" name="Drop Down 79">
              <controlPr defaultSize="0" autoLine="0" autoPict="0">
                <anchor moveWithCells="1" sizeWithCells="1">
                  <from>
                    <xdr:col>13</xdr:col>
                    <xdr:colOff>19050</xdr:colOff>
                    <xdr:row>468</xdr:row>
                    <xdr:rowOff>0</xdr:rowOff>
                  </from>
                  <to>
                    <xdr:col>18</xdr:col>
                    <xdr:colOff>19050</xdr:colOff>
                    <xdr:row>468</xdr:row>
                    <xdr:rowOff>209550</xdr:rowOff>
                  </to>
                </anchor>
              </controlPr>
            </control>
          </mc:Choice>
        </mc:AlternateContent>
        <mc:AlternateContent xmlns:mc="http://schemas.openxmlformats.org/markup-compatibility/2006">
          <mc:Choice Requires="x14">
            <control shapeId="2128" r:id="rId78" name="Drop Down 80">
              <controlPr defaultSize="0" autoLine="0" autoPict="0">
                <anchor moveWithCells="1" sizeWithCells="1">
                  <from>
                    <xdr:col>13</xdr:col>
                    <xdr:colOff>19050</xdr:colOff>
                    <xdr:row>469</xdr:row>
                    <xdr:rowOff>0</xdr:rowOff>
                  </from>
                  <to>
                    <xdr:col>18</xdr:col>
                    <xdr:colOff>19050</xdr:colOff>
                    <xdr:row>469</xdr:row>
                    <xdr:rowOff>209550</xdr:rowOff>
                  </to>
                </anchor>
              </controlPr>
            </control>
          </mc:Choice>
        </mc:AlternateContent>
        <mc:AlternateContent xmlns:mc="http://schemas.openxmlformats.org/markup-compatibility/2006">
          <mc:Choice Requires="x14">
            <control shapeId="2129" r:id="rId79" name="Drop Down 81">
              <controlPr defaultSize="0" autoLine="0" autoPict="0">
                <anchor moveWithCells="1" sizeWithCells="1">
                  <from>
                    <xdr:col>13</xdr:col>
                    <xdr:colOff>19050</xdr:colOff>
                    <xdr:row>470</xdr:row>
                    <xdr:rowOff>0</xdr:rowOff>
                  </from>
                  <to>
                    <xdr:col>18</xdr:col>
                    <xdr:colOff>19050</xdr:colOff>
                    <xdr:row>470</xdr:row>
                    <xdr:rowOff>209550</xdr:rowOff>
                  </to>
                </anchor>
              </controlPr>
            </control>
          </mc:Choice>
        </mc:AlternateContent>
        <mc:AlternateContent xmlns:mc="http://schemas.openxmlformats.org/markup-compatibility/2006">
          <mc:Choice Requires="x14">
            <control shapeId="2130" r:id="rId80" name="Drop Down 82">
              <controlPr defaultSize="0" autoLine="0" autoPict="0">
                <anchor moveWithCells="1" sizeWithCells="1">
                  <from>
                    <xdr:col>13</xdr:col>
                    <xdr:colOff>19050</xdr:colOff>
                    <xdr:row>471</xdr:row>
                    <xdr:rowOff>0</xdr:rowOff>
                  </from>
                  <to>
                    <xdr:col>18</xdr:col>
                    <xdr:colOff>19050</xdr:colOff>
                    <xdr:row>471</xdr:row>
                    <xdr:rowOff>209550</xdr:rowOff>
                  </to>
                </anchor>
              </controlPr>
            </control>
          </mc:Choice>
        </mc:AlternateContent>
        <mc:AlternateContent xmlns:mc="http://schemas.openxmlformats.org/markup-compatibility/2006">
          <mc:Choice Requires="x14">
            <control shapeId="2131" r:id="rId81" name="Drop Down 83">
              <controlPr defaultSize="0" autoLine="0" autoPict="0">
                <anchor moveWithCells="1" sizeWithCells="1">
                  <from>
                    <xdr:col>13</xdr:col>
                    <xdr:colOff>19050</xdr:colOff>
                    <xdr:row>472</xdr:row>
                    <xdr:rowOff>0</xdr:rowOff>
                  </from>
                  <to>
                    <xdr:col>18</xdr:col>
                    <xdr:colOff>19050</xdr:colOff>
                    <xdr:row>472</xdr:row>
                    <xdr:rowOff>209550</xdr:rowOff>
                  </to>
                </anchor>
              </controlPr>
            </control>
          </mc:Choice>
        </mc:AlternateContent>
        <mc:AlternateContent xmlns:mc="http://schemas.openxmlformats.org/markup-compatibility/2006">
          <mc:Choice Requires="x14">
            <control shapeId="2132" r:id="rId82" name="Drop Down 84">
              <controlPr defaultSize="0" autoLine="0" autoPict="0">
                <anchor moveWithCells="1" sizeWithCells="1">
                  <from>
                    <xdr:col>13</xdr:col>
                    <xdr:colOff>19050</xdr:colOff>
                    <xdr:row>490</xdr:row>
                    <xdr:rowOff>19050</xdr:rowOff>
                  </from>
                  <to>
                    <xdr:col>18</xdr:col>
                    <xdr:colOff>19050</xdr:colOff>
                    <xdr:row>490</xdr:row>
                    <xdr:rowOff>209550</xdr:rowOff>
                  </to>
                </anchor>
              </controlPr>
            </control>
          </mc:Choice>
        </mc:AlternateContent>
        <mc:AlternateContent xmlns:mc="http://schemas.openxmlformats.org/markup-compatibility/2006">
          <mc:Choice Requires="x14">
            <control shapeId="2133" r:id="rId83" name="Drop Down 85">
              <controlPr defaultSize="0" autoLine="0" autoPict="0">
                <anchor moveWithCells="1" sizeWithCells="1">
                  <from>
                    <xdr:col>13</xdr:col>
                    <xdr:colOff>19050</xdr:colOff>
                    <xdr:row>491</xdr:row>
                    <xdr:rowOff>19050</xdr:rowOff>
                  </from>
                  <to>
                    <xdr:col>18</xdr:col>
                    <xdr:colOff>19050</xdr:colOff>
                    <xdr:row>491</xdr:row>
                    <xdr:rowOff>209550</xdr:rowOff>
                  </to>
                </anchor>
              </controlPr>
            </control>
          </mc:Choice>
        </mc:AlternateContent>
        <mc:AlternateContent xmlns:mc="http://schemas.openxmlformats.org/markup-compatibility/2006">
          <mc:Choice Requires="x14">
            <control shapeId="2134" r:id="rId84" name="Drop Down 86">
              <controlPr defaultSize="0" autoLine="0" autoPict="0">
                <anchor moveWithCells="1" sizeWithCells="1">
                  <from>
                    <xdr:col>13</xdr:col>
                    <xdr:colOff>19050</xdr:colOff>
                    <xdr:row>492</xdr:row>
                    <xdr:rowOff>19050</xdr:rowOff>
                  </from>
                  <to>
                    <xdr:col>18</xdr:col>
                    <xdr:colOff>19050</xdr:colOff>
                    <xdr:row>492</xdr:row>
                    <xdr:rowOff>209550</xdr:rowOff>
                  </to>
                </anchor>
              </controlPr>
            </control>
          </mc:Choice>
        </mc:AlternateContent>
        <mc:AlternateContent xmlns:mc="http://schemas.openxmlformats.org/markup-compatibility/2006">
          <mc:Choice Requires="x14">
            <control shapeId="2135" r:id="rId85" name="Drop Down 87">
              <controlPr defaultSize="0" autoLine="0" autoPict="0">
                <anchor moveWithCells="1" sizeWithCells="1">
                  <from>
                    <xdr:col>13</xdr:col>
                    <xdr:colOff>19050</xdr:colOff>
                    <xdr:row>493</xdr:row>
                    <xdr:rowOff>19050</xdr:rowOff>
                  </from>
                  <to>
                    <xdr:col>18</xdr:col>
                    <xdr:colOff>19050</xdr:colOff>
                    <xdr:row>493</xdr:row>
                    <xdr:rowOff>209550</xdr:rowOff>
                  </to>
                </anchor>
              </controlPr>
            </control>
          </mc:Choice>
        </mc:AlternateContent>
        <mc:AlternateContent xmlns:mc="http://schemas.openxmlformats.org/markup-compatibility/2006">
          <mc:Choice Requires="x14">
            <control shapeId="2136" r:id="rId86" name="Drop Down 88">
              <controlPr defaultSize="0" autoLine="0" autoPict="0">
                <anchor moveWithCells="1" sizeWithCells="1">
                  <from>
                    <xdr:col>13</xdr:col>
                    <xdr:colOff>19050</xdr:colOff>
                    <xdr:row>494</xdr:row>
                    <xdr:rowOff>19050</xdr:rowOff>
                  </from>
                  <to>
                    <xdr:col>18</xdr:col>
                    <xdr:colOff>19050</xdr:colOff>
                    <xdr:row>494</xdr:row>
                    <xdr:rowOff>209550</xdr:rowOff>
                  </to>
                </anchor>
              </controlPr>
            </control>
          </mc:Choice>
        </mc:AlternateContent>
        <mc:AlternateContent xmlns:mc="http://schemas.openxmlformats.org/markup-compatibility/2006">
          <mc:Choice Requires="x14">
            <control shapeId="2137" r:id="rId87" name="Drop Down 89">
              <controlPr defaultSize="0" autoLine="0" autoPict="0">
                <anchor moveWithCells="1" sizeWithCells="1">
                  <from>
                    <xdr:col>13</xdr:col>
                    <xdr:colOff>19050</xdr:colOff>
                    <xdr:row>495</xdr:row>
                    <xdr:rowOff>19050</xdr:rowOff>
                  </from>
                  <to>
                    <xdr:col>18</xdr:col>
                    <xdr:colOff>19050</xdr:colOff>
                    <xdr:row>495</xdr:row>
                    <xdr:rowOff>209550</xdr:rowOff>
                  </to>
                </anchor>
              </controlPr>
            </control>
          </mc:Choice>
        </mc:AlternateContent>
        <mc:AlternateContent xmlns:mc="http://schemas.openxmlformats.org/markup-compatibility/2006">
          <mc:Choice Requires="x14">
            <control shapeId="2138" r:id="rId88" name="Drop Down 90">
              <controlPr defaultSize="0" autoLine="0" autoPict="0">
                <anchor moveWithCells="1" sizeWithCells="1">
                  <from>
                    <xdr:col>13</xdr:col>
                    <xdr:colOff>19050</xdr:colOff>
                    <xdr:row>513</xdr:row>
                    <xdr:rowOff>19050</xdr:rowOff>
                  </from>
                  <to>
                    <xdr:col>18</xdr:col>
                    <xdr:colOff>19050</xdr:colOff>
                    <xdr:row>513</xdr:row>
                    <xdr:rowOff>209550</xdr:rowOff>
                  </to>
                </anchor>
              </controlPr>
            </control>
          </mc:Choice>
        </mc:AlternateContent>
        <mc:AlternateContent xmlns:mc="http://schemas.openxmlformats.org/markup-compatibility/2006">
          <mc:Choice Requires="x14">
            <control shapeId="2139" r:id="rId89" name="Drop Down 91">
              <controlPr defaultSize="0" autoLine="0" autoPict="0">
                <anchor moveWithCells="1" sizeWithCells="1">
                  <from>
                    <xdr:col>13</xdr:col>
                    <xdr:colOff>19050</xdr:colOff>
                    <xdr:row>514</xdr:row>
                    <xdr:rowOff>19050</xdr:rowOff>
                  </from>
                  <to>
                    <xdr:col>18</xdr:col>
                    <xdr:colOff>19050</xdr:colOff>
                    <xdr:row>514</xdr:row>
                    <xdr:rowOff>209550</xdr:rowOff>
                  </to>
                </anchor>
              </controlPr>
            </control>
          </mc:Choice>
        </mc:AlternateContent>
        <mc:AlternateContent xmlns:mc="http://schemas.openxmlformats.org/markup-compatibility/2006">
          <mc:Choice Requires="x14">
            <control shapeId="2140" r:id="rId90" name="Drop Down 92">
              <controlPr defaultSize="0" autoLine="0" autoPict="0">
                <anchor moveWithCells="1" sizeWithCells="1">
                  <from>
                    <xdr:col>13</xdr:col>
                    <xdr:colOff>19050</xdr:colOff>
                    <xdr:row>515</xdr:row>
                    <xdr:rowOff>19050</xdr:rowOff>
                  </from>
                  <to>
                    <xdr:col>18</xdr:col>
                    <xdr:colOff>19050</xdr:colOff>
                    <xdr:row>515</xdr:row>
                    <xdr:rowOff>209550</xdr:rowOff>
                  </to>
                </anchor>
              </controlPr>
            </control>
          </mc:Choice>
        </mc:AlternateContent>
        <mc:AlternateContent xmlns:mc="http://schemas.openxmlformats.org/markup-compatibility/2006">
          <mc:Choice Requires="x14">
            <control shapeId="2141" r:id="rId91" name="Drop Down 93">
              <controlPr defaultSize="0" autoLine="0" autoPict="0">
                <anchor moveWithCells="1" sizeWithCells="1">
                  <from>
                    <xdr:col>13</xdr:col>
                    <xdr:colOff>19050</xdr:colOff>
                    <xdr:row>516</xdr:row>
                    <xdr:rowOff>19050</xdr:rowOff>
                  </from>
                  <to>
                    <xdr:col>18</xdr:col>
                    <xdr:colOff>19050</xdr:colOff>
                    <xdr:row>516</xdr:row>
                    <xdr:rowOff>209550</xdr:rowOff>
                  </to>
                </anchor>
              </controlPr>
            </control>
          </mc:Choice>
        </mc:AlternateContent>
        <mc:AlternateContent xmlns:mc="http://schemas.openxmlformats.org/markup-compatibility/2006">
          <mc:Choice Requires="x14">
            <control shapeId="2142" r:id="rId92" name="Drop Down 94">
              <controlPr defaultSize="0" autoLine="0" autoPict="0">
                <anchor moveWithCells="1" sizeWithCells="1">
                  <from>
                    <xdr:col>13</xdr:col>
                    <xdr:colOff>19050</xdr:colOff>
                    <xdr:row>517</xdr:row>
                    <xdr:rowOff>19050</xdr:rowOff>
                  </from>
                  <to>
                    <xdr:col>18</xdr:col>
                    <xdr:colOff>19050</xdr:colOff>
                    <xdr:row>517</xdr:row>
                    <xdr:rowOff>209550</xdr:rowOff>
                  </to>
                </anchor>
              </controlPr>
            </control>
          </mc:Choice>
        </mc:AlternateContent>
        <mc:AlternateContent xmlns:mc="http://schemas.openxmlformats.org/markup-compatibility/2006">
          <mc:Choice Requires="x14">
            <control shapeId="2143" r:id="rId93" name="Drop Down 95">
              <controlPr defaultSize="0" autoLine="0" autoPict="0">
                <anchor moveWithCells="1" sizeWithCells="1">
                  <from>
                    <xdr:col>13</xdr:col>
                    <xdr:colOff>19050</xdr:colOff>
                    <xdr:row>518</xdr:row>
                    <xdr:rowOff>19050</xdr:rowOff>
                  </from>
                  <to>
                    <xdr:col>18</xdr:col>
                    <xdr:colOff>19050</xdr:colOff>
                    <xdr:row>518</xdr:row>
                    <xdr:rowOff>209550</xdr:rowOff>
                  </to>
                </anchor>
              </controlPr>
            </control>
          </mc:Choice>
        </mc:AlternateContent>
        <mc:AlternateContent xmlns:mc="http://schemas.openxmlformats.org/markup-compatibility/2006">
          <mc:Choice Requires="x14">
            <control shapeId="2144" r:id="rId94" name="Drop Down 96">
              <controlPr defaultSize="0" autoLine="0" autoPict="0">
                <anchor moveWithCells="1" sizeWithCells="1">
                  <from>
                    <xdr:col>12</xdr:col>
                    <xdr:colOff>19050</xdr:colOff>
                    <xdr:row>415</xdr:row>
                    <xdr:rowOff>0</xdr:rowOff>
                  </from>
                  <to>
                    <xdr:col>16</xdr:col>
                    <xdr:colOff>19050</xdr:colOff>
                    <xdr:row>415</xdr:row>
                    <xdr:rowOff>190500</xdr:rowOff>
                  </to>
                </anchor>
              </controlPr>
            </control>
          </mc:Choice>
        </mc:AlternateContent>
        <mc:AlternateContent xmlns:mc="http://schemas.openxmlformats.org/markup-compatibility/2006">
          <mc:Choice Requires="x14">
            <control shapeId="2145" r:id="rId95" name="Drop Down 97">
              <controlPr defaultSize="0" autoLine="0" autoPict="0">
                <anchor moveWithCells="1" sizeWithCells="1">
                  <from>
                    <xdr:col>12</xdr:col>
                    <xdr:colOff>19050</xdr:colOff>
                    <xdr:row>416</xdr:row>
                    <xdr:rowOff>0</xdr:rowOff>
                  </from>
                  <to>
                    <xdr:col>16</xdr:col>
                    <xdr:colOff>19050</xdr:colOff>
                    <xdr:row>416</xdr:row>
                    <xdr:rowOff>190500</xdr:rowOff>
                  </to>
                </anchor>
              </controlPr>
            </control>
          </mc:Choice>
        </mc:AlternateContent>
        <mc:AlternateContent xmlns:mc="http://schemas.openxmlformats.org/markup-compatibility/2006">
          <mc:Choice Requires="x14">
            <control shapeId="2146" r:id="rId96" name="Drop Down 98">
              <controlPr defaultSize="0" autoLine="0" autoPict="0">
                <anchor moveWithCells="1" sizeWithCells="1">
                  <from>
                    <xdr:col>22</xdr:col>
                    <xdr:colOff>114300</xdr:colOff>
                    <xdr:row>246</xdr:row>
                    <xdr:rowOff>0</xdr:rowOff>
                  </from>
                  <to>
                    <xdr:col>31</xdr:col>
                    <xdr:colOff>19050</xdr:colOff>
                    <xdr:row>246</xdr:row>
                    <xdr:rowOff>209550</xdr:rowOff>
                  </to>
                </anchor>
              </controlPr>
            </control>
          </mc:Choice>
        </mc:AlternateContent>
        <mc:AlternateContent xmlns:mc="http://schemas.openxmlformats.org/markup-compatibility/2006">
          <mc:Choice Requires="x14">
            <control shapeId="2147" r:id="rId97" name="Drop Down 99">
              <controlPr defaultSize="0" autoLine="0" autoPict="0">
                <anchor moveWithCells="1" sizeWithCells="1">
                  <from>
                    <xdr:col>32</xdr:col>
                    <xdr:colOff>0</xdr:colOff>
                    <xdr:row>246</xdr:row>
                    <xdr:rowOff>0</xdr:rowOff>
                  </from>
                  <to>
                    <xdr:col>40</xdr:col>
                    <xdr:colOff>152400</xdr:colOff>
                    <xdr:row>246</xdr:row>
                    <xdr:rowOff>209550</xdr:rowOff>
                  </to>
                </anchor>
              </controlPr>
            </control>
          </mc:Choice>
        </mc:AlternateContent>
        <mc:AlternateContent xmlns:mc="http://schemas.openxmlformats.org/markup-compatibility/2006">
          <mc:Choice Requires="x14">
            <control shapeId="2148" r:id="rId98" name="Drop Down 100">
              <controlPr defaultSize="0" autoLine="0" autoPict="0">
                <anchor moveWithCells="1" sizeWithCells="1">
                  <from>
                    <xdr:col>13</xdr:col>
                    <xdr:colOff>19050</xdr:colOff>
                    <xdr:row>248</xdr:row>
                    <xdr:rowOff>38100</xdr:rowOff>
                  </from>
                  <to>
                    <xdr:col>21</xdr:col>
                    <xdr:colOff>152400</xdr:colOff>
                    <xdr:row>249</xdr:row>
                    <xdr:rowOff>19050</xdr:rowOff>
                  </to>
                </anchor>
              </controlPr>
            </control>
          </mc:Choice>
        </mc:AlternateContent>
        <mc:AlternateContent xmlns:mc="http://schemas.openxmlformats.org/markup-compatibility/2006">
          <mc:Choice Requires="x14">
            <control shapeId="2149" r:id="rId99" name="Drop Down 101">
              <controlPr defaultSize="0" autoLine="0" autoPict="0">
                <anchor moveWithCells="1" sizeWithCells="1">
                  <from>
                    <xdr:col>22</xdr:col>
                    <xdr:colOff>76200</xdr:colOff>
                    <xdr:row>248</xdr:row>
                    <xdr:rowOff>38100</xdr:rowOff>
                  </from>
                  <to>
                    <xdr:col>31</xdr:col>
                    <xdr:colOff>0</xdr:colOff>
                    <xdr:row>249</xdr:row>
                    <xdr:rowOff>19050</xdr:rowOff>
                  </to>
                </anchor>
              </controlPr>
            </control>
          </mc:Choice>
        </mc:AlternateContent>
        <mc:AlternateContent xmlns:mc="http://schemas.openxmlformats.org/markup-compatibility/2006">
          <mc:Choice Requires="x14">
            <control shapeId="2150" r:id="rId100" name="Drop Down 102">
              <controlPr defaultSize="0" autoLine="0" autoPict="0">
                <anchor moveWithCells="1" sizeWithCells="1">
                  <from>
                    <xdr:col>13</xdr:col>
                    <xdr:colOff>19050</xdr:colOff>
                    <xdr:row>536</xdr:row>
                    <xdr:rowOff>19050</xdr:rowOff>
                  </from>
                  <to>
                    <xdr:col>18</xdr:col>
                    <xdr:colOff>19050</xdr:colOff>
                    <xdr:row>536</xdr:row>
                    <xdr:rowOff>228600</xdr:rowOff>
                  </to>
                </anchor>
              </controlPr>
            </control>
          </mc:Choice>
        </mc:AlternateContent>
        <mc:AlternateContent xmlns:mc="http://schemas.openxmlformats.org/markup-compatibility/2006">
          <mc:Choice Requires="x14">
            <control shapeId="2151" r:id="rId101" name="Drop Down 103">
              <controlPr defaultSize="0" autoLine="0" autoPict="0">
                <anchor moveWithCells="1" sizeWithCells="1">
                  <from>
                    <xdr:col>13</xdr:col>
                    <xdr:colOff>19050</xdr:colOff>
                    <xdr:row>537</xdr:row>
                    <xdr:rowOff>19050</xdr:rowOff>
                  </from>
                  <to>
                    <xdr:col>18</xdr:col>
                    <xdr:colOff>19050</xdr:colOff>
                    <xdr:row>537</xdr:row>
                    <xdr:rowOff>228600</xdr:rowOff>
                  </to>
                </anchor>
              </controlPr>
            </control>
          </mc:Choice>
        </mc:AlternateContent>
        <mc:AlternateContent xmlns:mc="http://schemas.openxmlformats.org/markup-compatibility/2006">
          <mc:Choice Requires="x14">
            <control shapeId="2152" r:id="rId102" name="Drop Down 104">
              <controlPr defaultSize="0" autoLine="0" autoPict="0">
                <anchor moveWithCells="1" sizeWithCells="1">
                  <from>
                    <xdr:col>13</xdr:col>
                    <xdr:colOff>19050</xdr:colOff>
                    <xdr:row>538</xdr:row>
                    <xdr:rowOff>19050</xdr:rowOff>
                  </from>
                  <to>
                    <xdr:col>18</xdr:col>
                    <xdr:colOff>19050</xdr:colOff>
                    <xdr:row>538</xdr:row>
                    <xdr:rowOff>228600</xdr:rowOff>
                  </to>
                </anchor>
              </controlPr>
            </control>
          </mc:Choice>
        </mc:AlternateContent>
        <mc:AlternateContent xmlns:mc="http://schemas.openxmlformats.org/markup-compatibility/2006">
          <mc:Choice Requires="x14">
            <control shapeId="2153" r:id="rId103" name="Drop Down 105">
              <controlPr defaultSize="0" autoLine="0" autoPict="0">
                <anchor moveWithCells="1" sizeWithCells="1">
                  <from>
                    <xdr:col>13</xdr:col>
                    <xdr:colOff>19050</xdr:colOff>
                    <xdr:row>539</xdr:row>
                    <xdr:rowOff>19050</xdr:rowOff>
                  </from>
                  <to>
                    <xdr:col>18</xdr:col>
                    <xdr:colOff>19050</xdr:colOff>
                    <xdr:row>539</xdr:row>
                    <xdr:rowOff>228600</xdr:rowOff>
                  </to>
                </anchor>
              </controlPr>
            </control>
          </mc:Choice>
        </mc:AlternateContent>
        <mc:AlternateContent xmlns:mc="http://schemas.openxmlformats.org/markup-compatibility/2006">
          <mc:Choice Requires="x14">
            <control shapeId="2154" r:id="rId104" name="Drop Down 106">
              <controlPr defaultSize="0" autoLine="0" autoPict="0">
                <anchor moveWithCells="1" sizeWithCells="1">
                  <from>
                    <xdr:col>13</xdr:col>
                    <xdr:colOff>19050</xdr:colOff>
                    <xdr:row>540</xdr:row>
                    <xdr:rowOff>19050</xdr:rowOff>
                  </from>
                  <to>
                    <xdr:col>18</xdr:col>
                    <xdr:colOff>19050</xdr:colOff>
                    <xdr:row>540</xdr:row>
                    <xdr:rowOff>228600</xdr:rowOff>
                  </to>
                </anchor>
              </controlPr>
            </control>
          </mc:Choice>
        </mc:AlternateContent>
        <mc:AlternateContent xmlns:mc="http://schemas.openxmlformats.org/markup-compatibility/2006">
          <mc:Choice Requires="x14">
            <control shapeId="2155" r:id="rId105" name="Drop Down 107">
              <controlPr defaultSize="0" autoLine="0" autoPict="0">
                <anchor moveWithCells="1" sizeWithCells="1">
                  <from>
                    <xdr:col>13</xdr:col>
                    <xdr:colOff>19050</xdr:colOff>
                    <xdr:row>541</xdr:row>
                    <xdr:rowOff>19050</xdr:rowOff>
                  </from>
                  <to>
                    <xdr:col>18</xdr:col>
                    <xdr:colOff>19050</xdr:colOff>
                    <xdr:row>541</xdr:row>
                    <xdr:rowOff>228600</xdr:rowOff>
                  </to>
                </anchor>
              </controlPr>
            </control>
          </mc:Choice>
        </mc:AlternateContent>
        <mc:AlternateContent xmlns:mc="http://schemas.openxmlformats.org/markup-compatibility/2006">
          <mc:Choice Requires="x14">
            <control shapeId="2156" r:id="rId106" name="Drop Down 108">
              <controlPr defaultSize="0" autoLine="0" autoPict="0">
                <anchor moveWithCells="1" sizeWithCells="1">
                  <from>
                    <xdr:col>13</xdr:col>
                    <xdr:colOff>19050</xdr:colOff>
                    <xdr:row>559</xdr:row>
                    <xdr:rowOff>38100</xdr:rowOff>
                  </from>
                  <to>
                    <xdr:col>18</xdr:col>
                    <xdr:colOff>19050</xdr:colOff>
                    <xdr:row>560</xdr:row>
                    <xdr:rowOff>0</xdr:rowOff>
                  </to>
                </anchor>
              </controlPr>
            </control>
          </mc:Choice>
        </mc:AlternateContent>
        <mc:AlternateContent xmlns:mc="http://schemas.openxmlformats.org/markup-compatibility/2006">
          <mc:Choice Requires="x14">
            <control shapeId="2157" r:id="rId107" name="Drop Down 109">
              <controlPr defaultSize="0" autoLine="0" autoPict="0">
                <anchor moveWithCells="1" sizeWithCells="1">
                  <from>
                    <xdr:col>13</xdr:col>
                    <xdr:colOff>19050</xdr:colOff>
                    <xdr:row>560</xdr:row>
                    <xdr:rowOff>38100</xdr:rowOff>
                  </from>
                  <to>
                    <xdr:col>18</xdr:col>
                    <xdr:colOff>19050</xdr:colOff>
                    <xdr:row>561</xdr:row>
                    <xdr:rowOff>0</xdr:rowOff>
                  </to>
                </anchor>
              </controlPr>
            </control>
          </mc:Choice>
        </mc:AlternateContent>
        <mc:AlternateContent xmlns:mc="http://schemas.openxmlformats.org/markup-compatibility/2006">
          <mc:Choice Requires="x14">
            <control shapeId="2158" r:id="rId108" name="Drop Down 110">
              <controlPr defaultSize="0" autoLine="0" autoPict="0">
                <anchor moveWithCells="1" sizeWithCells="1">
                  <from>
                    <xdr:col>13</xdr:col>
                    <xdr:colOff>19050</xdr:colOff>
                    <xdr:row>561</xdr:row>
                    <xdr:rowOff>38100</xdr:rowOff>
                  </from>
                  <to>
                    <xdr:col>18</xdr:col>
                    <xdr:colOff>19050</xdr:colOff>
                    <xdr:row>562</xdr:row>
                    <xdr:rowOff>0</xdr:rowOff>
                  </to>
                </anchor>
              </controlPr>
            </control>
          </mc:Choice>
        </mc:AlternateContent>
        <mc:AlternateContent xmlns:mc="http://schemas.openxmlformats.org/markup-compatibility/2006">
          <mc:Choice Requires="x14">
            <control shapeId="2159" r:id="rId109" name="Drop Down 111">
              <controlPr defaultSize="0" autoLine="0" autoPict="0">
                <anchor moveWithCells="1" sizeWithCells="1">
                  <from>
                    <xdr:col>13</xdr:col>
                    <xdr:colOff>19050</xdr:colOff>
                    <xdr:row>562</xdr:row>
                    <xdr:rowOff>38100</xdr:rowOff>
                  </from>
                  <to>
                    <xdr:col>18</xdr:col>
                    <xdr:colOff>19050</xdr:colOff>
                    <xdr:row>563</xdr:row>
                    <xdr:rowOff>19050</xdr:rowOff>
                  </to>
                </anchor>
              </controlPr>
            </control>
          </mc:Choice>
        </mc:AlternateContent>
        <mc:AlternateContent xmlns:mc="http://schemas.openxmlformats.org/markup-compatibility/2006">
          <mc:Choice Requires="x14">
            <control shapeId="2160" r:id="rId110" name="Drop Down 112">
              <controlPr defaultSize="0" autoLine="0" autoPict="0">
                <anchor moveWithCells="1" sizeWithCells="1">
                  <from>
                    <xdr:col>13</xdr:col>
                    <xdr:colOff>19050</xdr:colOff>
                    <xdr:row>563</xdr:row>
                    <xdr:rowOff>38100</xdr:rowOff>
                  </from>
                  <to>
                    <xdr:col>18</xdr:col>
                    <xdr:colOff>19050</xdr:colOff>
                    <xdr:row>564</xdr:row>
                    <xdr:rowOff>19050</xdr:rowOff>
                  </to>
                </anchor>
              </controlPr>
            </control>
          </mc:Choice>
        </mc:AlternateContent>
        <mc:AlternateContent xmlns:mc="http://schemas.openxmlformats.org/markup-compatibility/2006">
          <mc:Choice Requires="x14">
            <control shapeId="2161" r:id="rId111" name="Drop Down 113">
              <controlPr defaultSize="0" autoLine="0" autoPict="0">
                <anchor moveWithCells="1" sizeWithCells="1">
                  <from>
                    <xdr:col>13</xdr:col>
                    <xdr:colOff>19050</xdr:colOff>
                    <xdr:row>564</xdr:row>
                    <xdr:rowOff>38100</xdr:rowOff>
                  </from>
                  <to>
                    <xdr:col>18</xdr:col>
                    <xdr:colOff>19050</xdr:colOff>
                    <xdr:row>565</xdr:row>
                    <xdr:rowOff>19050</xdr:rowOff>
                  </to>
                </anchor>
              </controlPr>
            </control>
          </mc:Choice>
        </mc:AlternateContent>
        <mc:AlternateContent xmlns:mc="http://schemas.openxmlformats.org/markup-compatibility/2006">
          <mc:Choice Requires="x14">
            <control shapeId="2162" r:id="rId112" name="Drop Down 114">
              <controlPr defaultSize="0" autoLine="0" autoPict="0">
                <anchor moveWithCells="1" sizeWithCells="1">
                  <from>
                    <xdr:col>12</xdr:col>
                    <xdr:colOff>19050</xdr:colOff>
                    <xdr:row>5</xdr:row>
                    <xdr:rowOff>38100</xdr:rowOff>
                  </from>
                  <to>
                    <xdr:col>20</xdr:col>
                    <xdr:colOff>0</xdr:colOff>
                    <xdr:row>6</xdr:row>
                    <xdr:rowOff>0</xdr:rowOff>
                  </to>
                </anchor>
              </controlPr>
            </control>
          </mc:Choice>
        </mc:AlternateContent>
        <mc:AlternateContent xmlns:mc="http://schemas.openxmlformats.org/markup-compatibility/2006">
          <mc:Choice Requires="x14">
            <control shapeId="2199" r:id="rId113" name="Check Box 151">
              <controlPr defaultSize="0" autoFill="0" autoLine="0" autoPict="0">
                <anchor moveWithCells="1" sizeWithCells="1">
                  <from>
                    <xdr:col>22</xdr:col>
                    <xdr:colOff>0</xdr:colOff>
                    <xdr:row>441</xdr:row>
                    <xdr:rowOff>19050</xdr:rowOff>
                  </from>
                  <to>
                    <xdr:col>23</xdr:col>
                    <xdr:colOff>19050</xdr:colOff>
                    <xdr:row>442</xdr:row>
                    <xdr:rowOff>19050</xdr:rowOff>
                  </to>
                </anchor>
              </controlPr>
            </control>
          </mc:Choice>
        </mc:AlternateContent>
        <mc:AlternateContent xmlns:mc="http://schemas.openxmlformats.org/markup-compatibility/2006">
          <mc:Choice Requires="x14">
            <control shapeId="2200" r:id="rId114" name="Check Box 152">
              <controlPr defaultSize="0" autoFill="0" autoLine="0" autoPict="0">
                <anchor moveWithCells="1" sizeWithCells="1">
                  <from>
                    <xdr:col>25</xdr:col>
                    <xdr:colOff>0</xdr:colOff>
                    <xdr:row>441</xdr:row>
                    <xdr:rowOff>0</xdr:rowOff>
                  </from>
                  <to>
                    <xdr:col>26</xdr:col>
                    <xdr:colOff>19050</xdr:colOff>
                    <xdr:row>442</xdr:row>
                    <xdr:rowOff>0</xdr:rowOff>
                  </to>
                </anchor>
              </controlPr>
            </control>
          </mc:Choice>
        </mc:AlternateContent>
        <mc:AlternateContent xmlns:mc="http://schemas.openxmlformats.org/markup-compatibility/2006">
          <mc:Choice Requires="x14">
            <control shapeId="2201" r:id="rId115" name="Check Box 153">
              <controlPr defaultSize="0" autoFill="0" autoLine="0" autoPict="0">
                <anchor moveWithCells="1" sizeWithCells="1">
                  <from>
                    <xdr:col>22</xdr:col>
                    <xdr:colOff>0</xdr:colOff>
                    <xdr:row>464</xdr:row>
                    <xdr:rowOff>19050</xdr:rowOff>
                  </from>
                  <to>
                    <xdr:col>23</xdr:col>
                    <xdr:colOff>95250</xdr:colOff>
                    <xdr:row>464</xdr:row>
                    <xdr:rowOff>228600</xdr:rowOff>
                  </to>
                </anchor>
              </controlPr>
            </control>
          </mc:Choice>
        </mc:AlternateContent>
        <mc:AlternateContent xmlns:mc="http://schemas.openxmlformats.org/markup-compatibility/2006">
          <mc:Choice Requires="x14">
            <control shapeId="2202" r:id="rId116" name="Check Box 154">
              <controlPr defaultSize="0" autoFill="0" autoLine="0" autoPict="0">
                <anchor moveWithCells="1" sizeWithCells="1">
                  <from>
                    <xdr:col>25</xdr:col>
                    <xdr:colOff>0</xdr:colOff>
                    <xdr:row>464</xdr:row>
                    <xdr:rowOff>19050</xdr:rowOff>
                  </from>
                  <to>
                    <xdr:col>26</xdr:col>
                    <xdr:colOff>95250</xdr:colOff>
                    <xdr:row>465</xdr:row>
                    <xdr:rowOff>0</xdr:rowOff>
                  </to>
                </anchor>
              </controlPr>
            </control>
          </mc:Choice>
        </mc:AlternateContent>
        <mc:AlternateContent xmlns:mc="http://schemas.openxmlformats.org/markup-compatibility/2006">
          <mc:Choice Requires="x14">
            <control shapeId="2203" r:id="rId117" name="Check Box 155">
              <controlPr defaultSize="0" autoFill="0" autoLine="0" autoPict="0">
                <anchor moveWithCells="1" sizeWithCells="1">
                  <from>
                    <xdr:col>22</xdr:col>
                    <xdr:colOff>0</xdr:colOff>
                    <xdr:row>487</xdr:row>
                    <xdr:rowOff>0</xdr:rowOff>
                  </from>
                  <to>
                    <xdr:col>23</xdr:col>
                    <xdr:colOff>95250</xdr:colOff>
                    <xdr:row>487</xdr:row>
                    <xdr:rowOff>209550</xdr:rowOff>
                  </to>
                </anchor>
              </controlPr>
            </control>
          </mc:Choice>
        </mc:AlternateContent>
        <mc:AlternateContent xmlns:mc="http://schemas.openxmlformats.org/markup-compatibility/2006">
          <mc:Choice Requires="x14">
            <control shapeId="2204" r:id="rId118" name="Check Box 156">
              <controlPr defaultSize="0" autoFill="0" autoLine="0" autoPict="0">
                <anchor moveWithCells="1" sizeWithCells="1">
                  <from>
                    <xdr:col>25</xdr:col>
                    <xdr:colOff>0</xdr:colOff>
                    <xdr:row>487</xdr:row>
                    <xdr:rowOff>0</xdr:rowOff>
                  </from>
                  <to>
                    <xdr:col>26</xdr:col>
                    <xdr:colOff>95250</xdr:colOff>
                    <xdr:row>487</xdr:row>
                    <xdr:rowOff>209550</xdr:rowOff>
                  </to>
                </anchor>
              </controlPr>
            </control>
          </mc:Choice>
        </mc:AlternateContent>
        <mc:AlternateContent xmlns:mc="http://schemas.openxmlformats.org/markup-compatibility/2006">
          <mc:Choice Requires="x14">
            <control shapeId="2205" r:id="rId119" name="Check Box 157">
              <controlPr defaultSize="0" autoFill="0" autoLine="0" autoPict="0">
                <anchor moveWithCells="1" sizeWithCells="1">
                  <from>
                    <xdr:col>22</xdr:col>
                    <xdr:colOff>0</xdr:colOff>
                    <xdr:row>510</xdr:row>
                    <xdr:rowOff>0</xdr:rowOff>
                  </from>
                  <to>
                    <xdr:col>23</xdr:col>
                    <xdr:colOff>95250</xdr:colOff>
                    <xdr:row>510</xdr:row>
                    <xdr:rowOff>209550</xdr:rowOff>
                  </to>
                </anchor>
              </controlPr>
            </control>
          </mc:Choice>
        </mc:AlternateContent>
        <mc:AlternateContent xmlns:mc="http://schemas.openxmlformats.org/markup-compatibility/2006">
          <mc:Choice Requires="x14">
            <control shapeId="2206" r:id="rId120" name="Check Box 158">
              <controlPr defaultSize="0" autoFill="0" autoLine="0" autoPict="0">
                <anchor moveWithCells="1" sizeWithCells="1">
                  <from>
                    <xdr:col>25</xdr:col>
                    <xdr:colOff>0</xdr:colOff>
                    <xdr:row>510</xdr:row>
                    <xdr:rowOff>0</xdr:rowOff>
                  </from>
                  <to>
                    <xdr:col>26</xdr:col>
                    <xdr:colOff>95250</xdr:colOff>
                    <xdr:row>510</xdr:row>
                    <xdr:rowOff>209550</xdr:rowOff>
                  </to>
                </anchor>
              </controlPr>
            </control>
          </mc:Choice>
        </mc:AlternateContent>
        <mc:AlternateContent xmlns:mc="http://schemas.openxmlformats.org/markup-compatibility/2006">
          <mc:Choice Requires="x14">
            <control shapeId="2207" r:id="rId121" name="Check Box 159">
              <controlPr defaultSize="0" autoFill="0" autoLine="0" autoPict="0">
                <anchor moveWithCells="1" sizeWithCells="1">
                  <from>
                    <xdr:col>22</xdr:col>
                    <xdr:colOff>0</xdr:colOff>
                    <xdr:row>533</xdr:row>
                    <xdr:rowOff>0</xdr:rowOff>
                  </from>
                  <to>
                    <xdr:col>23</xdr:col>
                    <xdr:colOff>95250</xdr:colOff>
                    <xdr:row>533</xdr:row>
                    <xdr:rowOff>228600</xdr:rowOff>
                  </to>
                </anchor>
              </controlPr>
            </control>
          </mc:Choice>
        </mc:AlternateContent>
        <mc:AlternateContent xmlns:mc="http://schemas.openxmlformats.org/markup-compatibility/2006">
          <mc:Choice Requires="x14">
            <control shapeId="2208" r:id="rId122" name="Check Box 160">
              <controlPr defaultSize="0" autoFill="0" autoLine="0" autoPict="0">
                <anchor moveWithCells="1" sizeWithCells="1">
                  <from>
                    <xdr:col>25</xdr:col>
                    <xdr:colOff>0</xdr:colOff>
                    <xdr:row>533</xdr:row>
                    <xdr:rowOff>0</xdr:rowOff>
                  </from>
                  <to>
                    <xdr:col>26</xdr:col>
                    <xdr:colOff>95250</xdr:colOff>
                    <xdr:row>533</xdr:row>
                    <xdr:rowOff>228600</xdr:rowOff>
                  </to>
                </anchor>
              </controlPr>
            </control>
          </mc:Choice>
        </mc:AlternateContent>
        <mc:AlternateContent xmlns:mc="http://schemas.openxmlformats.org/markup-compatibility/2006">
          <mc:Choice Requires="x14">
            <control shapeId="2209" r:id="rId123" name="Check Box 161">
              <controlPr defaultSize="0" autoFill="0" autoLine="0" autoPict="0">
                <anchor moveWithCells="1" sizeWithCells="1">
                  <from>
                    <xdr:col>22</xdr:col>
                    <xdr:colOff>0</xdr:colOff>
                    <xdr:row>556</xdr:row>
                    <xdr:rowOff>19050</xdr:rowOff>
                  </from>
                  <to>
                    <xdr:col>23</xdr:col>
                    <xdr:colOff>95250</xdr:colOff>
                    <xdr:row>557</xdr:row>
                    <xdr:rowOff>0</xdr:rowOff>
                  </to>
                </anchor>
              </controlPr>
            </control>
          </mc:Choice>
        </mc:AlternateContent>
        <mc:AlternateContent xmlns:mc="http://schemas.openxmlformats.org/markup-compatibility/2006">
          <mc:Choice Requires="x14">
            <control shapeId="2210" r:id="rId124" name="Check Box 162">
              <controlPr defaultSize="0" autoFill="0" autoLine="0" autoPict="0">
                <anchor moveWithCells="1" sizeWithCells="1">
                  <from>
                    <xdr:col>25</xdr:col>
                    <xdr:colOff>0</xdr:colOff>
                    <xdr:row>556</xdr:row>
                    <xdr:rowOff>19050</xdr:rowOff>
                  </from>
                  <to>
                    <xdr:col>26</xdr:col>
                    <xdr:colOff>95250</xdr:colOff>
                    <xdr:row>557</xdr:row>
                    <xdr:rowOff>0</xdr:rowOff>
                  </to>
                </anchor>
              </controlPr>
            </control>
          </mc:Choice>
        </mc:AlternateContent>
        <mc:AlternateContent xmlns:mc="http://schemas.openxmlformats.org/markup-compatibility/2006">
          <mc:Choice Requires="x14">
            <control shapeId="2211" r:id="rId125" name="Drop Down 163">
              <controlPr defaultSize="0" autoLine="0" autoPict="0">
                <anchor moveWithCells="1" sizeWithCells="1">
                  <from>
                    <xdr:col>12</xdr:col>
                    <xdr:colOff>190500</xdr:colOff>
                    <xdr:row>270</xdr:row>
                    <xdr:rowOff>38100</xdr:rowOff>
                  </from>
                  <to>
                    <xdr:col>17</xdr:col>
                    <xdr:colOff>171450</xdr:colOff>
                    <xdr:row>270</xdr:row>
                    <xdr:rowOff>228600</xdr:rowOff>
                  </to>
                </anchor>
              </controlPr>
            </control>
          </mc:Choice>
        </mc:AlternateContent>
        <mc:AlternateContent xmlns:mc="http://schemas.openxmlformats.org/markup-compatibility/2006">
          <mc:Choice Requires="x14">
            <control shapeId="2212" r:id="rId126" name="Drop Down 164">
              <controlPr defaultSize="0" autoLine="0" autoPict="0">
                <anchor moveWithCells="1" sizeWithCells="1">
                  <from>
                    <xdr:col>12</xdr:col>
                    <xdr:colOff>190500</xdr:colOff>
                    <xdr:row>271</xdr:row>
                    <xdr:rowOff>38100</xdr:rowOff>
                  </from>
                  <to>
                    <xdr:col>17</xdr:col>
                    <xdr:colOff>171450</xdr:colOff>
                    <xdr:row>272</xdr:row>
                    <xdr:rowOff>0</xdr:rowOff>
                  </to>
                </anchor>
              </controlPr>
            </control>
          </mc:Choice>
        </mc:AlternateContent>
        <mc:AlternateContent xmlns:mc="http://schemas.openxmlformats.org/markup-compatibility/2006">
          <mc:Choice Requires="x14">
            <control shapeId="2213" r:id="rId127" name="Drop Down 165">
              <controlPr defaultSize="0" autoLine="0" autoPict="0">
                <anchor moveWithCells="1" sizeWithCells="1">
                  <from>
                    <xdr:col>12</xdr:col>
                    <xdr:colOff>19050</xdr:colOff>
                    <xdr:row>417</xdr:row>
                    <xdr:rowOff>0</xdr:rowOff>
                  </from>
                  <to>
                    <xdr:col>16</xdr:col>
                    <xdr:colOff>19050</xdr:colOff>
                    <xdr:row>417</xdr:row>
                    <xdr:rowOff>190500</xdr:rowOff>
                  </to>
                </anchor>
              </controlPr>
            </control>
          </mc:Choice>
        </mc:AlternateContent>
        <mc:AlternateContent xmlns:mc="http://schemas.openxmlformats.org/markup-compatibility/2006">
          <mc:Choice Requires="x14">
            <control shapeId="2222" r:id="rId128" name="Check Box 174">
              <controlPr defaultSize="0" autoFill="0" autoLine="0" autoPict="0">
                <anchor moveWithCells="1" sizeWithCells="1">
                  <from>
                    <xdr:col>12</xdr:col>
                    <xdr:colOff>0</xdr:colOff>
                    <xdr:row>221</xdr:row>
                    <xdr:rowOff>19050</xdr:rowOff>
                  </from>
                  <to>
                    <xdr:col>13</xdr:col>
                    <xdr:colOff>19050</xdr:colOff>
                    <xdr:row>222</xdr:row>
                    <xdr:rowOff>19050</xdr:rowOff>
                  </to>
                </anchor>
              </controlPr>
            </control>
          </mc:Choice>
        </mc:AlternateContent>
        <mc:AlternateContent xmlns:mc="http://schemas.openxmlformats.org/markup-compatibility/2006">
          <mc:Choice Requires="x14">
            <control shapeId="2223" r:id="rId129" name="Check Box 175">
              <controlPr defaultSize="0" autoFill="0" autoLine="0" autoPict="0">
                <anchor moveWithCells="1" sizeWithCells="1">
                  <from>
                    <xdr:col>12</xdr:col>
                    <xdr:colOff>0</xdr:colOff>
                    <xdr:row>222</xdr:row>
                    <xdr:rowOff>19050</xdr:rowOff>
                  </from>
                  <to>
                    <xdr:col>13</xdr:col>
                    <xdr:colOff>19050</xdr:colOff>
                    <xdr:row>223</xdr:row>
                    <xdr:rowOff>0</xdr:rowOff>
                  </to>
                </anchor>
              </controlPr>
            </control>
          </mc:Choice>
        </mc:AlternateContent>
        <mc:AlternateContent xmlns:mc="http://schemas.openxmlformats.org/markup-compatibility/2006">
          <mc:Choice Requires="x14">
            <control shapeId="2224" r:id="rId130" name="Check Box 176">
              <controlPr defaultSize="0" autoFill="0" autoLine="0" autoPict="0">
                <anchor moveWithCells="1" sizeWithCells="1">
                  <from>
                    <xdr:col>12</xdr:col>
                    <xdr:colOff>0</xdr:colOff>
                    <xdr:row>223</xdr:row>
                    <xdr:rowOff>0</xdr:rowOff>
                  </from>
                  <to>
                    <xdr:col>13</xdr:col>
                    <xdr:colOff>19050</xdr:colOff>
                    <xdr:row>224</xdr:row>
                    <xdr:rowOff>0</xdr:rowOff>
                  </to>
                </anchor>
              </controlPr>
            </control>
          </mc:Choice>
        </mc:AlternateContent>
        <mc:AlternateContent xmlns:mc="http://schemas.openxmlformats.org/markup-compatibility/2006">
          <mc:Choice Requires="x14">
            <control shapeId="2225" r:id="rId131" name="Check Box 177">
              <controlPr defaultSize="0" autoFill="0" autoLine="0" autoPict="0">
                <anchor moveWithCells="1" sizeWithCells="1">
                  <from>
                    <xdr:col>12</xdr:col>
                    <xdr:colOff>19050</xdr:colOff>
                    <xdr:row>353</xdr:row>
                    <xdr:rowOff>19050</xdr:rowOff>
                  </from>
                  <to>
                    <xdr:col>13</xdr:col>
                    <xdr:colOff>0</xdr:colOff>
                    <xdr:row>354</xdr:row>
                    <xdr:rowOff>0</xdr:rowOff>
                  </to>
                </anchor>
              </controlPr>
            </control>
          </mc:Choice>
        </mc:AlternateContent>
        <mc:AlternateContent xmlns:mc="http://schemas.openxmlformats.org/markup-compatibility/2006">
          <mc:Choice Requires="x14">
            <control shapeId="2233" r:id="rId132" name="Check Box 185">
              <controlPr defaultSize="0" autoFill="0" autoLine="0" autoPict="0">
                <anchor moveWithCells="1" sizeWithCells="1">
                  <from>
                    <xdr:col>29</xdr:col>
                    <xdr:colOff>0</xdr:colOff>
                    <xdr:row>396</xdr:row>
                    <xdr:rowOff>0</xdr:rowOff>
                  </from>
                  <to>
                    <xdr:col>30</xdr:col>
                    <xdr:colOff>95250</xdr:colOff>
                    <xdr:row>396</xdr:row>
                    <xdr:rowOff>228600</xdr:rowOff>
                  </to>
                </anchor>
              </controlPr>
            </control>
          </mc:Choice>
        </mc:AlternateContent>
        <mc:AlternateContent xmlns:mc="http://schemas.openxmlformats.org/markup-compatibility/2006">
          <mc:Choice Requires="x14">
            <control shapeId="2234" r:id="rId133" name="Check Box 186">
              <controlPr defaultSize="0" autoFill="0" autoLine="0" autoPict="0">
                <anchor moveWithCells="1" sizeWithCells="1">
                  <from>
                    <xdr:col>32</xdr:col>
                    <xdr:colOff>0</xdr:colOff>
                    <xdr:row>396</xdr:row>
                    <xdr:rowOff>0</xdr:rowOff>
                  </from>
                  <to>
                    <xdr:col>33</xdr:col>
                    <xdr:colOff>76200</xdr:colOff>
                    <xdr:row>396</xdr:row>
                    <xdr:rowOff>228600</xdr:rowOff>
                  </to>
                </anchor>
              </controlPr>
            </control>
          </mc:Choice>
        </mc:AlternateContent>
        <mc:AlternateContent xmlns:mc="http://schemas.openxmlformats.org/markup-compatibility/2006">
          <mc:Choice Requires="x14">
            <control shapeId="2235" r:id="rId134" name="Check Box 187">
              <controlPr defaultSize="0" autoFill="0" autoLine="0" autoPict="0">
                <anchor moveWithCells="1" sizeWithCells="1">
                  <from>
                    <xdr:col>2</xdr:col>
                    <xdr:colOff>0</xdr:colOff>
                    <xdr:row>637</xdr:row>
                    <xdr:rowOff>0</xdr:rowOff>
                  </from>
                  <to>
                    <xdr:col>3</xdr:col>
                    <xdr:colOff>0</xdr:colOff>
                    <xdr:row>637</xdr:row>
                    <xdr:rowOff>228600</xdr:rowOff>
                  </to>
                </anchor>
              </controlPr>
            </control>
          </mc:Choice>
        </mc:AlternateContent>
        <mc:AlternateContent xmlns:mc="http://schemas.openxmlformats.org/markup-compatibility/2006">
          <mc:Choice Requires="x14">
            <control shapeId="2236" r:id="rId135" name="Check Box 188">
              <controlPr defaultSize="0" autoFill="0" autoLine="0" autoPict="0">
                <anchor moveWithCells="1" sizeWithCells="1">
                  <from>
                    <xdr:col>2</xdr:col>
                    <xdr:colOff>0</xdr:colOff>
                    <xdr:row>638</xdr:row>
                    <xdr:rowOff>19050</xdr:rowOff>
                  </from>
                  <to>
                    <xdr:col>3</xdr:col>
                    <xdr:colOff>19050</xdr:colOff>
                    <xdr:row>639</xdr:row>
                    <xdr:rowOff>19050</xdr:rowOff>
                  </to>
                </anchor>
              </controlPr>
            </control>
          </mc:Choice>
        </mc:AlternateContent>
        <mc:AlternateContent xmlns:mc="http://schemas.openxmlformats.org/markup-compatibility/2006">
          <mc:Choice Requires="x14">
            <control shapeId="2237" r:id="rId136" name="Check Box 189">
              <controlPr defaultSize="0" autoFill="0" autoLine="0" autoPict="0">
                <anchor moveWithCells="1" sizeWithCells="1">
                  <from>
                    <xdr:col>2</xdr:col>
                    <xdr:colOff>0</xdr:colOff>
                    <xdr:row>641</xdr:row>
                    <xdr:rowOff>0</xdr:rowOff>
                  </from>
                  <to>
                    <xdr:col>3</xdr:col>
                    <xdr:colOff>0</xdr:colOff>
                    <xdr:row>641</xdr:row>
                    <xdr:rowOff>228600</xdr:rowOff>
                  </to>
                </anchor>
              </controlPr>
            </control>
          </mc:Choice>
        </mc:AlternateContent>
        <mc:AlternateContent xmlns:mc="http://schemas.openxmlformats.org/markup-compatibility/2006">
          <mc:Choice Requires="x14">
            <control shapeId="2238" r:id="rId137" name="Check Box 190">
              <controlPr defaultSize="0" autoFill="0" autoLine="0" autoPict="0">
                <anchor moveWithCells="1" sizeWithCells="1">
                  <from>
                    <xdr:col>2</xdr:col>
                    <xdr:colOff>0</xdr:colOff>
                    <xdr:row>642</xdr:row>
                    <xdr:rowOff>0</xdr:rowOff>
                  </from>
                  <to>
                    <xdr:col>3</xdr:col>
                    <xdr:colOff>0</xdr:colOff>
                    <xdr:row>642</xdr:row>
                    <xdr:rowOff>228600</xdr:rowOff>
                  </to>
                </anchor>
              </controlPr>
            </control>
          </mc:Choice>
        </mc:AlternateContent>
        <mc:AlternateContent xmlns:mc="http://schemas.openxmlformats.org/markup-compatibility/2006">
          <mc:Choice Requires="x14">
            <control shapeId="2239" r:id="rId138" name="Check Box 191">
              <controlPr defaultSize="0" autoFill="0" autoLine="0" autoPict="0">
                <anchor moveWithCells="1" sizeWithCells="1">
                  <from>
                    <xdr:col>2</xdr:col>
                    <xdr:colOff>0</xdr:colOff>
                    <xdr:row>643</xdr:row>
                    <xdr:rowOff>0</xdr:rowOff>
                  </from>
                  <to>
                    <xdr:col>3</xdr:col>
                    <xdr:colOff>0</xdr:colOff>
                    <xdr:row>643</xdr:row>
                    <xdr:rowOff>228600</xdr:rowOff>
                  </to>
                </anchor>
              </controlPr>
            </control>
          </mc:Choice>
        </mc:AlternateContent>
        <mc:AlternateContent xmlns:mc="http://schemas.openxmlformats.org/markup-compatibility/2006">
          <mc:Choice Requires="x14">
            <control shapeId="2240" r:id="rId139" name="Check Box 192">
              <controlPr defaultSize="0" autoFill="0" autoLine="0" autoPict="0">
                <anchor moveWithCells="1" sizeWithCells="1">
                  <from>
                    <xdr:col>2</xdr:col>
                    <xdr:colOff>0</xdr:colOff>
                    <xdr:row>644</xdr:row>
                    <xdr:rowOff>0</xdr:rowOff>
                  </from>
                  <to>
                    <xdr:col>3</xdr:col>
                    <xdr:colOff>0</xdr:colOff>
                    <xdr:row>644</xdr:row>
                    <xdr:rowOff>228600</xdr:rowOff>
                  </to>
                </anchor>
              </controlPr>
            </control>
          </mc:Choice>
        </mc:AlternateContent>
        <mc:AlternateContent xmlns:mc="http://schemas.openxmlformats.org/markup-compatibility/2006">
          <mc:Choice Requires="x14">
            <control shapeId="2241" r:id="rId140" name="Check Box 193">
              <controlPr defaultSize="0" autoFill="0" autoLine="0" autoPict="0">
                <anchor moveWithCells="1" sizeWithCells="1">
                  <from>
                    <xdr:col>2</xdr:col>
                    <xdr:colOff>0</xdr:colOff>
                    <xdr:row>645</xdr:row>
                    <xdr:rowOff>0</xdr:rowOff>
                  </from>
                  <to>
                    <xdr:col>3</xdr:col>
                    <xdr:colOff>0</xdr:colOff>
                    <xdr:row>645</xdr:row>
                    <xdr:rowOff>228600</xdr:rowOff>
                  </to>
                </anchor>
              </controlPr>
            </control>
          </mc:Choice>
        </mc:AlternateContent>
        <mc:AlternateContent xmlns:mc="http://schemas.openxmlformats.org/markup-compatibility/2006">
          <mc:Choice Requires="x14">
            <control shapeId="2242" r:id="rId141" name="Check Box 194">
              <controlPr defaultSize="0" autoFill="0" autoLine="0" autoPict="0">
                <anchor moveWithCells="1" sizeWithCells="1">
                  <from>
                    <xdr:col>2</xdr:col>
                    <xdr:colOff>0</xdr:colOff>
                    <xdr:row>650</xdr:row>
                    <xdr:rowOff>0</xdr:rowOff>
                  </from>
                  <to>
                    <xdr:col>3</xdr:col>
                    <xdr:colOff>0</xdr:colOff>
                    <xdr:row>650</xdr:row>
                    <xdr:rowOff>228600</xdr:rowOff>
                  </to>
                </anchor>
              </controlPr>
            </control>
          </mc:Choice>
        </mc:AlternateContent>
        <mc:AlternateContent xmlns:mc="http://schemas.openxmlformats.org/markup-compatibility/2006">
          <mc:Choice Requires="x14">
            <control shapeId="2243" r:id="rId142" name="Check Box 195">
              <controlPr defaultSize="0" autoFill="0" autoLine="0" autoPict="0">
                <anchor moveWithCells="1" sizeWithCells="1">
                  <from>
                    <xdr:col>2</xdr:col>
                    <xdr:colOff>0</xdr:colOff>
                    <xdr:row>652</xdr:row>
                    <xdr:rowOff>0</xdr:rowOff>
                  </from>
                  <to>
                    <xdr:col>3</xdr:col>
                    <xdr:colOff>0</xdr:colOff>
                    <xdr:row>652</xdr:row>
                    <xdr:rowOff>228600</xdr:rowOff>
                  </to>
                </anchor>
              </controlPr>
            </control>
          </mc:Choice>
        </mc:AlternateContent>
        <mc:AlternateContent xmlns:mc="http://schemas.openxmlformats.org/markup-compatibility/2006">
          <mc:Choice Requires="x14">
            <control shapeId="2244" r:id="rId143" name="Drop Down 196">
              <controlPr defaultSize="0" autoLine="0" autoPict="0">
                <anchor moveWithCells="1" sizeWithCells="1">
                  <from>
                    <xdr:col>8</xdr:col>
                    <xdr:colOff>0</xdr:colOff>
                    <xdr:row>634</xdr:row>
                    <xdr:rowOff>19050</xdr:rowOff>
                  </from>
                  <to>
                    <xdr:col>16</xdr:col>
                    <xdr:colOff>0</xdr:colOff>
                    <xdr:row>634</xdr:row>
                    <xdr:rowOff>209550</xdr:rowOff>
                  </to>
                </anchor>
              </controlPr>
            </control>
          </mc:Choice>
        </mc:AlternateContent>
        <mc:AlternateContent xmlns:mc="http://schemas.openxmlformats.org/markup-compatibility/2006">
          <mc:Choice Requires="x14">
            <control shapeId="2245" r:id="rId144" name="Drop Down 197">
              <controlPr defaultSize="0" autoLine="0" autoPict="0">
                <anchor moveWithCells="1" sizeWithCells="1">
                  <from>
                    <xdr:col>18</xdr:col>
                    <xdr:colOff>19050</xdr:colOff>
                    <xdr:row>634</xdr:row>
                    <xdr:rowOff>19050</xdr:rowOff>
                  </from>
                  <to>
                    <xdr:col>26</xdr:col>
                    <xdr:colOff>0</xdr:colOff>
                    <xdr:row>634</xdr:row>
                    <xdr:rowOff>209550</xdr:rowOff>
                  </to>
                </anchor>
              </controlPr>
            </control>
          </mc:Choice>
        </mc:AlternateContent>
        <mc:AlternateContent xmlns:mc="http://schemas.openxmlformats.org/markup-compatibility/2006">
          <mc:Choice Requires="x14">
            <control shapeId="2246" r:id="rId145" name="Check Box 198">
              <controlPr defaultSize="0" autoFill="0" autoLine="0" autoPict="0">
                <anchor moveWithCells="1" sizeWithCells="1">
                  <from>
                    <xdr:col>25</xdr:col>
                    <xdr:colOff>0</xdr:colOff>
                    <xdr:row>402</xdr:row>
                    <xdr:rowOff>0</xdr:rowOff>
                  </from>
                  <to>
                    <xdr:col>26</xdr:col>
                    <xdr:colOff>19050</xdr:colOff>
                    <xdr:row>403</xdr:row>
                    <xdr:rowOff>0</xdr:rowOff>
                  </to>
                </anchor>
              </controlPr>
            </control>
          </mc:Choice>
        </mc:AlternateContent>
        <mc:AlternateContent xmlns:mc="http://schemas.openxmlformats.org/markup-compatibility/2006">
          <mc:Choice Requires="x14">
            <control shapeId="2247" r:id="rId146" name="Check Box 199">
              <controlPr defaultSize="0" autoFill="0" autoLine="0" autoPict="0">
                <anchor moveWithCells="1" sizeWithCells="1">
                  <from>
                    <xdr:col>25</xdr:col>
                    <xdr:colOff>0</xdr:colOff>
                    <xdr:row>403</xdr:row>
                    <xdr:rowOff>0</xdr:rowOff>
                  </from>
                  <to>
                    <xdr:col>26</xdr:col>
                    <xdr:colOff>19050</xdr:colOff>
                    <xdr:row>404</xdr:row>
                    <xdr:rowOff>0</xdr:rowOff>
                  </to>
                </anchor>
              </controlPr>
            </control>
          </mc:Choice>
        </mc:AlternateContent>
        <mc:AlternateContent xmlns:mc="http://schemas.openxmlformats.org/markup-compatibility/2006">
          <mc:Choice Requires="x14">
            <control shapeId="2248" r:id="rId147" name="Check Box 200">
              <controlPr defaultSize="0" autoFill="0" autoLine="0" autoPict="0">
                <anchor moveWithCells="1">
                  <from>
                    <xdr:col>12</xdr:col>
                    <xdr:colOff>19050</xdr:colOff>
                    <xdr:row>227</xdr:row>
                    <xdr:rowOff>0</xdr:rowOff>
                  </from>
                  <to>
                    <xdr:col>12</xdr:col>
                    <xdr:colOff>228600</xdr:colOff>
                    <xdr:row>228</xdr:row>
                    <xdr:rowOff>19050</xdr:rowOff>
                  </to>
                </anchor>
              </controlPr>
            </control>
          </mc:Choice>
        </mc:AlternateContent>
        <mc:AlternateContent xmlns:mc="http://schemas.openxmlformats.org/markup-compatibility/2006">
          <mc:Choice Requires="x14">
            <control shapeId="2249" r:id="rId148" name="Check Box 201">
              <controlPr defaultSize="0" autoFill="0" autoLine="0" autoPict="0">
                <anchor moveWithCells="1">
                  <from>
                    <xdr:col>12</xdr:col>
                    <xdr:colOff>19050</xdr:colOff>
                    <xdr:row>228</xdr:row>
                    <xdr:rowOff>0</xdr:rowOff>
                  </from>
                  <to>
                    <xdr:col>12</xdr:col>
                    <xdr:colOff>228600</xdr:colOff>
                    <xdr:row>229</xdr:row>
                    <xdr:rowOff>19050</xdr:rowOff>
                  </to>
                </anchor>
              </controlPr>
            </control>
          </mc:Choice>
        </mc:AlternateContent>
        <mc:AlternateContent xmlns:mc="http://schemas.openxmlformats.org/markup-compatibility/2006">
          <mc:Choice Requires="x14">
            <control shapeId="2250" r:id="rId149" name="Check Box 202">
              <controlPr defaultSize="0" autoFill="0" autoLine="0" autoPict="0">
                <anchor moveWithCells="1">
                  <from>
                    <xdr:col>12</xdr:col>
                    <xdr:colOff>19050</xdr:colOff>
                    <xdr:row>229</xdr:row>
                    <xdr:rowOff>0</xdr:rowOff>
                  </from>
                  <to>
                    <xdr:col>12</xdr:col>
                    <xdr:colOff>228600</xdr:colOff>
                    <xdr:row>230</xdr:row>
                    <xdr:rowOff>19050</xdr:rowOff>
                  </to>
                </anchor>
              </controlPr>
            </control>
          </mc:Choice>
        </mc:AlternateContent>
        <mc:AlternateContent xmlns:mc="http://schemas.openxmlformats.org/markup-compatibility/2006">
          <mc:Choice Requires="x14">
            <control shapeId="2251" r:id="rId150" name="Check Box 203">
              <controlPr defaultSize="0" autoFill="0" autoLine="0" autoPict="0">
                <anchor moveWithCells="1" sizeWithCells="1">
                  <from>
                    <xdr:col>12</xdr:col>
                    <xdr:colOff>19050</xdr:colOff>
                    <xdr:row>355</xdr:row>
                    <xdr:rowOff>0</xdr:rowOff>
                  </from>
                  <to>
                    <xdr:col>13</xdr:col>
                    <xdr:colOff>0</xdr:colOff>
                    <xdr:row>355</xdr:row>
                    <xdr:rowOff>228600</xdr:rowOff>
                  </to>
                </anchor>
              </controlPr>
            </control>
          </mc:Choice>
        </mc:AlternateContent>
        <mc:AlternateContent xmlns:mc="http://schemas.openxmlformats.org/markup-compatibility/2006">
          <mc:Choice Requires="x14">
            <control shapeId="2252" r:id="rId151" name="Check Box 204">
              <controlPr defaultSize="0" autoFill="0" autoLine="0" autoPict="0">
                <anchor moveWithCells="1" sizeWithCells="1">
                  <from>
                    <xdr:col>12</xdr:col>
                    <xdr:colOff>19050</xdr:colOff>
                    <xdr:row>356</xdr:row>
                    <xdr:rowOff>19050</xdr:rowOff>
                  </from>
                  <to>
                    <xdr:col>13</xdr:col>
                    <xdr:colOff>0</xdr:colOff>
                    <xdr:row>357</xdr:row>
                    <xdr:rowOff>0</xdr:rowOff>
                  </to>
                </anchor>
              </controlPr>
            </control>
          </mc:Choice>
        </mc:AlternateContent>
        <mc:AlternateContent xmlns:mc="http://schemas.openxmlformats.org/markup-compatibility/2006">
          <mc:Choice Requires="x14">
            <control shapeId="2253" r:id="rId152" name="Check Box 205">
              <controlPr defaultSize="0" autoFill="0" autoLine="0" autoPict="0">
                <anchor moveWithCells="1" sizeWithCells="1">
                  <from>
                    <xdr:col>12</xdr:col>
                    <xdr:colOff>19050</xdr:colOff>
                    <xdr:row>357</xdr:row>
                    <xdr:rowOff>19050</xdr:rowOff>
                  </from>
                  <to>
                    <xdr:col>13</xdr:col>
                    <xdr:colOff>0</xdr:colOff>
                    <xdr:row>358</xdr:row>
                    <xdr:rowOff>0</xdr:rowOff>
                  </to>
                </anchor>
              </controlPr>
            </control>
          </mc:Choice>
        </mc:AlternateContent>
        <mc:AlternateContent xmlns:mc="http://schemas.openxmlformats.org/markup-compatibility/2006">
          <mc:Choice Requires="x14">
            <control shapeId="2254" r:id="rId153" name="Check Box 206">
              <controlPr defaultSize="0" autoFill="0" autoLine="0" autoPict="0">
                <anchor moveWithCells="1" sizeWithCells="1">
                  <from>
                    <xdr:col>12</xdr:col>
                    <xdr:colOff>19050</xdr:colOff>
                    <xdr:row>358</xdr:row>
                    <xdr:rowOff>19050</xdr:rowOff>
                  </from>
                  <to>
                    <xdr:col>13</xdr:col>
                    <xdr:colOff>0</xdr:colOff>
                    <xdr:row>359</xdr:row>
                    <xdr:rowOff>0</xdr:rowOff>
                  </to>
                </anchor>
              </controlPr>
            </control>
          </mc:Choice>
        </mc:AlternateContent>
        <mc:AlternateContent xmlns:mc="http://schemas.openxmlformats.org/markup-compatibility/2006">
          <mc:Choice Requires="x14">
            <control shapeId="2255" r:id="rId154" name="Check Box 207">
              <controlPr defaultSize="0" autoFill="0" autoLine="0" autoPict="0">
                <anchor moveWithCells="1" sizeWithCells="1">
                  <from>
                    <xdr:col>12</xdr:col>
                    <xdr:colOff>19050</xdr:colOff>
                    <xdr:row>363</xdr:row>
                    <xdr:rowOff>19050</xdr:rowOff>
                  </from>
                  <to>
                    <xdr:col>13</xdr:col>
                    <xdr:colOff>0</xdr:colOff>
                    <xdr:row>364</xdr:row>
                    <xdr:rowOff>0</xdr:rowOff>
                  </to>
                </anchor>
              </controlPr>
            </control>
          </mc:Choice>
        </mc:AlternateContent>
        <mc:AlternateContent xmlns:mc="http://schemas.openxmlformats.org/markup-compatibility/2006">
          <mc:Choice Requires="x14">
            <control shapeId="2256" r:id="rId155" name="Check Box 208">
              <controlPr defaultSize="0" autoFill="0" autoLine="0" autoPict="0">
                <anchor moveWithCells="1" sizeWithCells="1">
                  <from>
                    <xdr:col>12</xdr:col>
                    <xdr:colOff>19050</xdr:colOff>
                    <xdr:row>364</xdr:row>
                    <xdr:rowOff>19050</xdr:rowOff>
                  </from>
                  <to>
                    <xdr:col>13</xdr:col>
                    <xdr:colOff>0</xdr:colOff>
                    <xdr:row>365</xdr:row>
                    <xdr:rowOff>0</xdr:rowOff>
                  </to>
                </anchor>
              </controlPr>
            </control>
          </mc:Choice>
        </mc:AlternateContent>
        <mc:AlternateContent xmlns:mc="http://schemas.openxmlformats.org/markup-compatibility/2006">
          <mc:Choice Requires="x14">
            <control shapeId="2257" r:id="rId156" name="Check Box 209">
              <controlPr defaultSize="0" autoFill="0" autoLine="0" autoPict="0">
                <anchor moveWithCells="1" sizeWithCells="1">
                  <from>
                    <xdr:col>12</xdr:col>
                    <xdr:colOff>19050</xdr:colOff>
                    <xdr:row>366</xdr:row>
                    <xdr:rowOff>19050</xdr:rowOff>
                  </from>
                  <to>
                    <xdr:col>13</xdr:col>
                    <xdr:colOff>0</xdr:colOff>
                    <xdr:row>367</xdr:row>
                    <xdr:rowOff>0</xdr:rowOff>
                  </to>
                </anchor>
              </controlPr>
            </control>
          </mc:Choice>
        </mc:AlternateContent>
        <mc:AlternateContent xmlns:mc="http://schemas.openxmlformats.org/markup-compatibility/2006">
          <mc:Choice Requires="x14">
            <control shapeId="2258" r:id="rId157" name="Check Box 210">
              <controlPr defaultSize="0" autoFill="0" autoLine="0" autoPict="0">
                <anchor moveWithCells="1" sizeWithCells="1">
                  <from>
                    <xdr:col>12</xdr:col>
                    <xdr:colOff>19050</xdr:colOff>
                    <xdr:row>372</xdr:row>
                    <xdr:rowOff>19050</xdr:rowOff>
                  </from>
                  <to>
                    <xdr:col>13</xdr:col>
                    <xdr:colOff>0</xdr:colOff>
                    <xdr:row>373</xdr:row>
                    <xdr:rowOff>0</xdr:rowOff>
                  </to>
                </anchor>
              </controlPr>
            </control>
          </mc:Choice>
        </mc:AlternateContent>
        <mc:AlternateContent xmlns:mc="http://schemas.openxmlformats.org/markup-compatibility/2006">
          <mc:Choice Requires="x14">
            <control shapeId="2259" r:id="rId158" name="Check Box 211">
              <controlPr defaultSize="0" autoFill="0" autoLine="0" autoPict="0">
                <anchor moveWithCells="1" sizeWithCells="1">
                  <from>
                    <xdr:col>31</xdr:col>
                    <xdr:colOff>19050</xdr:colOff>
                    <xdr:row>372</xdr:row>
                    <xdr:rowOff>0</xdr:rowOff>
                  </from>
                  <to>
                    <xdr:col>32</xdr:col>
                    <xdr:colOff>0</xdr:colOff>
                    <xdr:row>372</xdr:row>
                    <xdr:rowOff>228600</xdr:rowOff>
                  </to>
                </anchor>
              </controlPr>
            </control>
          </mc:Choice>
        </mc:AlternateContent>
        <mc:AlternateContent xmlns:mc="http://schemas.openxmlformats.org/markup-compatibility/2006">
          <mc:Choice Requires="x14">
            <control shapeId="2260" r:id="rId159" name="Check Box 212">
              <controlPr defaultSize="0" autoFill="0" autoLine="0" autoPict="0">
                <anchor moveWithCells="1" sizeWithCells="1">
                  <from>
                    <xdr:col>12</xdr:col>
                    <xdr:colOff>19050</xdr:colOff>
                    <xdr:row>373</xdr:row>
                    <xdr:rowOff>19050</xdr:rowOff>
                  </from>
                  <to>
                    <xdr:col>13</xdr:col>
                    <xdr:colOff>0</xdr:colOff>
                    <xdr:row>374</xdr:row>
                    <xdr:rowOff>0</xdr:rowOff>
                  </to>
                </anchor>
              </controlPr>
            </control>
          </mc:Choice>
        </mc:AlternateContent>
        <mc:AlternateContent xmlns:mc="http://schemas.openxmlformats.org/markup-compatibility/2006">
          <mc:Choice Requires="x14">
            <control shapeId="2261" r:id="rId160" name="Check Box 213">
              <controlPr defaultSize="0" autoFill="0" autoLine="0" autoPict="0">
                <anchor moveWithCells="1" sizeWithCells="1">
                  <from>
                    <xdr:col>12</xdr:col>
                    <xdr:colOff>19050</xdr:colOff>
                    <xdr:row>359</xdr:row>
                    <xdr:rowOff>19050</xdr:rowOff>
                  </from>
                  <to>
                    <xdr:col>13</xdr:col>
                    <xdr:colOff>0</xdr:colOff>
                    <xdr:row>360</xdr:row>
                    <xdr:rowOff>0</xdr:rowOff>
                  </to>
                </anchor>
              </controlPr>
            </control>
          </mc:Choice>
        </mc:AlternateContent>
        <mc:AlternateContent xmlns:mc="http://schemas.openxmlformats.org/markup-compatibility/2006">
          <mc:Choice Requires="x14">
            <control shapeId="2262" r:id="rId161" name="Check Box 214">
              <controlPr defaultSize="0" autoFill="0" autoLine="0" autoPict="0">
                <anchor moveWithCells="1" sizeWithCells="1">
                  <from>
                    <xdr:col>12</xdr:col>
                    <xdr:colOff>19050</xdr:colOff>
                    <xdr:row>367</xdr:row>
                    <xdr:rowOff>19050</xdr:rowOff>
                  </from>
                  <to>
                    <xdr:col>13</xdr:col>
                    <xdr:colOff>0</xdr:colOff>
                    <xdr:row>368</xdr:row>
                    <xdr:rowOff>0</xdr:rowOff>
                  </to>
                </anchor>
              </controlPr>
            </control>
          </mc:Choice>
        </mc:AlternateContent>
        <mc:AlternateContent xmlns:mc="http://schemas.openxmlformats.org/markup-compatibility/2006">
          <mc:Choice Requires="x14">
            <control shapeId="2263" r:id="rId162" name="Check Box 215">
              <controlPr defaultSize="0" autoFill="0" autoLine="0" autoPict="0">
                <anchor moveWithCells="1" sizeWithCells="1">
                  <from>
                    <xdr:col>12</xdr:col>
                    <xdr:colOff>19050</xdr:colOff>
                    <xdr:row>368</xdr:row>
                    <xdr:rowOff>19050</xdr:rowOff>
                  </from>
                  <to>
                    <xdr:col>13</xdr:col>
                    <xdr:colOff>0</xdr:colOff>
                    <xdr:row>369</xdr:row>
                    <xdr:rowOff>0</xdr:rowOff>
                  </to>
                </anchor>
              </controlPr>
            </control>
          </mc:Choice>
        </mc:AlternateContent>
        <mc:AlternateContent xmlns:mc="http://schemas.openxmlformats.org/markup-compatibility/2006">
          <mc:Choice Requires="x14">
            <control shapeId="2265" r:id="rId163" name="Check Box 217">
              <controlPr defaultSize="0" autoFill="0" autoLine="0" autoPict="0">
                <anchor moveWithCells="1" sizeWithCells="1">
                  <from>
                    <xdr:col>18</xdr:col>
                    <xdr:colOff>19050</xdr:colOff>
                    <xdr:row>372</xdr:row>
                    <xdr:rowOff>19050</xdr:rowOff>
                  </from>
                  <to>
                    <xdr:col>19</xdr:col>
                    <xdr:colOff>0</xdr:colOff>
                    <xdr:row>373</xdr:row>
                    <xdr:rowOff>0</xdr:rowOff>
                  </to>
                </anchor>
              </controlPr>
            </control>
          </mc:Choice>
        </mc:AlternateContent>
        <mc:AlternateContent xmlns:mc="http://schemas.openxmlformats.org/markup-compatibility/2006">
          <mc:Choice Requires="x14">
            <control shapeId="2266" r:id="rId164" name="Check Box 218">
              <controlPr defaultSize="0" autoFill="0" autoLine="0" autoPict="0">
                <anchor moveWithCells="1" sizeWithCells="1">
                  <from>
                    <xdr:col>18</xdr:col>
                    <xdr:colOff>19050</xdr:colOff>
                    <xdr:row>373</xdr:row>
                    <xdr:rowOff>19050</xdr:rowOff>
                  </from>
                  <to>
                    <xdr:col>19</xdr:col>
                    <xdr:colOff>0</xdr:colOff>
                    <xdr:row>374</xdr:row>
                    <xdr:rowOff>0</xdr:rowOff>
                  </to>
                </anchor>
              </controlPr>
            </control>
          </mc:Choice>
        </mc:AlternateContent>
        <mc:AlternateContent xmlns:mc="http://schemas.openxmlformats.org/markup-compatibility/2006">
          <mc:Choice Requires="x14">
            <control shapeId="2267" r:id="rId165" name="Check Box 219">
              <controlPr defaultSize="0" autoFill="0" autoLine="0" autoPict="0">
                <anchor moveWithCells="1" sizeWithCells="1">
                  <from>
                    <xdr:col>25</xdr:col>
                    <xdr:colOff>19050</xdr:colOff>
                    <xdr:row>372</xdr:row>
                    <xdr:rowOff>19050</xdr:rowOff>
                  </from>
                  <to>
                    <xdr:col>26</xdr:col>
                    <xdr:colOff>0</xdr:colOff>
                    <xdr:row>373</xdr:row>
                    <xdr:rowOff>0</xdr:rowOff>
                  </to>
                </anchor>
              </controlPr>
            </control>
          </mc:Choice>
        </mc:AlternateContent>
        <mc:AlternateContent xmlns:mc="http://schemas.openxmlformats.org/markup-compatibility/2006">
          <mc:Choice Requires="x14">
            <control shapeId="2270" r:id="rId166" name="Check Box 222">
              <controlPr defaultSize="0" autoFill="0" autoLine="0" autoPict="0">
                <anchor moveWithCells="1" sizeWithCells="1">
                  <from>
                    <xdr:col>33</xdr:col>
                    <xdr:colOff>0</xdr:colOff>
                    <xdr:row>264</xdr:row>
                    <xdr:rowOff>19050</xdr:rowOff>
                  </from>
                  <to>
                    <xdr:col>34</xdr:col>
                    <xdr:colOff>0</xdr:colOff>
                    <xdr:row>265</xdr:row>
                    <xdr:rowOff>0</xdr:rowOff>
                  </to>
                </anchor>
              </controlPr>
            </control>
          </mc:Choice>
        </mc:AlternateContent>
        <mc:AlternateContent xmlns:mc="http://schemas.openxmlformats.org/markup-compatibility/2006">
          <mc:Choice Requires="x14">
            <control shapeId="2271" r:id="rId167" name="Check Box 223">
              <controlPr defaultSize="0" autoFill="0" autoLine="0" autoPict="0">
                <anchor moveWithCells="1" sizeWithCells="1">
                  <from>
                    <xdr:col>33</xdr:col>
                    <xdr:colOff>0</xdr:colOff>
                    <xdr:row>265</xdr:row>
                    <xdr:rowOff>19050</xdr:rowOff>
                  </from>
                  <to>
                    <xdr:col>34</xdr:col>
                    <xdr:colOff>0</xdr:colOff>
                    <xdr:row>266</xdr:row>
                    <xdr:rowOff>0</xdr:rowOff>
                  </to>
                </anchor>
              </controlPr>
            </control>
          </mc:Choice>
        </mc:AlternateContent>
        <mc:AlternateContent xmlns:mc="http://schemas.openxmlformats.org/markup-compatibility/2006">
          <mc:Choice Requires="x14">
            <control shapeId="2272" r:id="rId168" name="Check Box 224">
              <controlPr defaultSize="0" autoFill="0" autoLine="0" autoPict="0">
                <anchor moveWithCells="1" sizeWithCells="1">
                  <from>
                    <xdr:col>29</xdr:col>
                    <xdr:colOff>0</xdr:colOff>
                    <xdr:row>279</xdr:row>
                    <xdr:rowOff>19050</xdr:rowOff>
                  </from>
                  <to>
                    <xdr:col>30</xdr:col>
                    <xdr:colOff>0</xdr:colOff>
                    <xdr:row>280</xdr:row>
                    <xdr:rowOff>0</xdr:rowOff>
                  </to>
                </anchor>
              </controlPr>
            </control>
          </mc:Choice>
        </mc:AlternateContent>
        <mc:AlternateContent xmlns:mc="http://schemas.openxmlformats.org/markup-compatibility/2006">
          <mc:Choice Requires="x14">
            <control shapeId="2273" r:id="rId169" name="Check Box 225">
              <controlPr defaultSize="0" autoFill="0" autoLine="0" autoPict="0">
                <anchor moveWithCells="1" sizeWithCells="1">
                  <from>
                    <xdr:col>30</xdr:col>
                    <xdr:colOff>0</xdr:colOff>
                    <xdr:row>299</xdr:row>
                    <xdr:rowOff>19050</xdr:rowOff>
                  </from>
                  <to>
                    <xdr:col>31</xdr:col>
                    <xdr:colOff>0</xdr:colOff>
                    <xdr:row>300</xdr:row>
                    <xdr:rowOff>0</xdr:rowOff>
                  </to>
                </anchor>
              </controlPr>
            </control>
          </mc:Choice>
        </mc:AlternateContent>
        <mc:AlternateContent xmlns:mc="http://schemas.openxmlformats.org/markup-compatibility/2006">
          <mc:Choice Requires="x14">
            <control shapeId="2274" r:id="rId170" name="Check Box 226">
              <controlPr defaultSize="0" autoFill="0" autoLine="0" autoPict="0">
                <anchor moveWithCells="1" sizeWithCells="1">
                  <from>
                    <xdr:col>12</xdr:col>
                    <xdr:colOff>19050</xdr:colOff>
                    <xdr:row>328</xdr:row>
                    <xdr:rowOff>19050</xdr:rowOff>
                  </from>
                  <to>
                    <xdr:col>13</xdr:col>
                    <xdr:colOff>0</xdr:colOff>
                    <xdr:row>329</xdr:row>
                    <xdr:rowOff>0</xdr:rowOff>
                  </to>
                </anchor>
              </controlPr>
            </control>
          </mc:Choice>
        </mc:AlternateContent>
        <mc:AlternateContent xmlns:mc="http://schemas.openxmlformats.org/markup-compatibility/2006">
          <mc:Choice Requires="x14">
            <control shapeId="2275" r:id="rId171" name="Check Box 227">
              <controlPr defaultSize="0" autoFill="0" autoLine="0" autoPict="0">
                <anchor moveWithCells="1" sizeWithCells="1">
                  <from>
                    <xdr:col>17</xdr:col>
                    <xdr:colOff>19050</xdr:colOff>
                    <xdr:row>328</xdr:row>
                    <xdr:rowOff>19050</xdr:rowOff>
                  </from>
                  <to>
                    <xdr:col>18</xdr:col>
                    <xdr:colOff>0</xdr:colOff>
                    <xdr:row>328</xdr:row>
                    <xdr:rowOff>247650</xdr:rowOff>
                  </to>
                </anchor>
              </controlPr>
            </control>
          </mc:Choice>
        </mc:AlternateContent>
        <mc:AlternateContent xmlns:mc="http://schemas.openxmlformats.org/markup-compatibility/2006">
          <mc:Choice Requires="x14">
            <control shapeId="2276" r:id="rId172" name="Check Box 228">
              <controlPr defaultSize="0" autoFill="0" autoLine="0" autoPict="0">
                <anchor moveWithCells="1" sizeWithCells="1">
                  <from>
                    <xdr:col>38</xdr:col>
                    <xdr:colOff>0</xdr:colOff>
                    <xdr:row>274</xdr:row>
                    <xdr:rowOff>19050</xdr:rowOff>
                  </from>
                  <to>
                    <xdr:col>39</xdr:col>
                    <xdr:colOff>95250</xdr:colOff>
                    <xdr:row>274</xdr:row>
                    <xdr:rowOff>228600</xdr:rowOff>
                  </to>
                </anchor>
              </controlPr>
            </control>
          </mc:Choice>
        </mc:AlternateContent>
        <mc:AlternateContent xmlns:mc="http://schemas.openxmlformats.org/markup-compatibility/2006">
          <mc:Choice Requires="x14">
            <control shapeId="2277" r:id="rId173" name="Check Box 229">
              <controlPr defaultSize="0" autoFill="0" autoLine="0" autoPict="0">
                <anchor moveWithCells="1" sizeWithCells="1">
                  <from>
                    <xdr:col>12</xdr:col>
                    <xdr:colOff>19050</xdr:colOff>
                    <xdr:row>354</xdr:row>
                    <xdr:rowOff>19050</xdr:rowOff>
                  </from>
                  <to>
                    <xdr:col>13</xdr:col>
                    <xdr:colOff>0</xdr:colOff>
                    <xdr:row>355</xdr:row>
                    <xdr:rowOff>0</xdr:rowOff>
                  </to>
                </anchor>
              </controlPr>
            </control>
          </mc:Choice>
        </mc:AlternateContent>
        <mc:AlternateContent xmlns:mc="http://schemas.openxmlformats.org/markup-compatibility/2006">
          <mc:Choice Requires="x14">
            <control shapeId="2278" r:id="rId174" name="Check Box 230">
              <controlPr defaultSize="0" autoFill="0" autoLine="0" autoPict="0">
                <anchor moveWithCells="1" sizeWithCells="1">
                  <from>
                    <xdr:col>12</xdr:col>
                    <xdr:colOff>19050</xdr:colOff>
                    <xdr:row>365</xdr:row>
                    <xdr:rowOff>0</xdr:rowOff>
                  </from>
                  <to>
                    <xdr:col>13</xdr:col>
                    <xdr:colOff>0</xdr:colOff>
                    <xdr:row>365</xdr:row>
                    <xdr:rowOff>228600</xdr:rowOff>
                  </to>
                </anchor>
              </controlPr>
            </control>
          </mc:Choice>
        </mc:AlternateContent>
        <mc:AlternateContent xmlns:mc="http://schemas.openxmlformats.org/markup-compatibility/2006">
          <mc:Choice Requires="x14">
            <control shapeId="2279" r:id="rId175" name="Drop Down 231">
              <controlPr defaultSize="0" autoLine="0" autoPict="0">
                <anchor moveWithCells="1" sizeWithCells="1">
                  <from>
                    <xdr:col>12</xdr:col>
                    <xdr:colOff>19050</xdr:colOff>
                    <xdr:row>418</xdr:row>
                    <xdr:rowOff>0</xdr:rowOff>
                  </from>
                  <to>
                    <xdr:col>16</xdr:col>
                    <xdr:colOff>19050</xdr:colOff>
                    <xdr:row>418</xdr:row>
                    <xdr:rowOff>190500</xdr:rowOff>
                  </to>
                </anchor>
              </controlPr>
            </control>
          </mc:Choice>
        </mc:AlternateContent>
        <mc:AlternateContent xmlns:mc="http://schemas.openxmlformats.org/markup-compatibility/2006">
          <mc:Choice Requires="x14">
            <control shapeId="2280" r:id="rId176" name="Drop Down 232">
              <controlPr defaultSize="0" autoLine="0" autoPict="0">
                <anchor moveWithCells="1" sizeWithCells="1">
                  <from>
                    <xdr:col>13</xdr:col>
                    <xdr:colOff>19050</xdr:colOff>
                    <xdr:row>609</xdr:row>
                    <xdr:rowOff>38100</xdr:rowOff>
                  </from>
                  <to>
                    <xdr:col>18</xdr:col>
                    <xdr:colOff>19050</xdr:colOff>
                    <xdr:row>610</xdr:row>
                    <xdr:rowOff>0</xdr:rowOff>
                  </to>
                </anchor>
              </controlPr>
            </control>
          </mc:Choice>
        </mc:AlternateContent>
        <mc:AlternateContent xmlns:mc="http://schemas.openxmlformats.org/markup-compatibility/2006">
          <mc:Choice Requires="x14">
            <control shapeId="2281" r:id="rId177" name="Drop Down 233">
              <controlPr defaultSize="0" autoLine="0" autoPict="0">
                <anchor moveWithCells="1" sizeWithCells="1">
                  <from>
                    <xdr:col>13</xdr:col>
                    <xdr:colOff>19050</xdr:colOff>
                    <xdr:row>610</xdr:row>
                    <xdr:rowOff>38100</xdr:rowOff>
                  </from>
                  <to>
                    <xdr:col>18</xdr:col>
                    <xdr:colOff>19050</xdr:colOff>
                    <xdr:row>611</xdr:row>
                    <xdr:rowOff>0</xdr:rowOff>
                  </to>
                </anchor>
              </controlPr>
            </control>
          </mc:Choice>
        </mc:AlternateContent>
        <mc:AlternateContent xmlns:mc="http://schemas.openxmlformats.org/markup-compatibility/2006">
          <mc:Choice Requires="x14">
            <control shapeId="2282" r:id="rId178" name="Drop Down 234">
              <controlPr defaultSize="0" autoLine="0" autoPict="0">
                <anchor moveWithCells="1" sizeWithCells="1">
                  <from>
                    <xdr:col>13</xdr:col>
                    <xdr:colOff>19050</xdr:colOff>
                    <xdr:row>611</xdr:row>
                    <xdr:rowOff>38100</xdr:rowOff>
                  </from>
                  <to>
                    <xdr:col>18</xdr:col>
                    <xdr:colOff>19050</xdr:colOff>
                    <xdr:row>612</xdr:row>
                    <xdr:rowOff>0</xdr:rowOff>
                  </to>
                </anchor>
              </controlPr>
            </control>
          </mc:Choice>
        </mc:AlternateContent>
        <mc:AlternateContent xmlns:mc="http://schemas.openxmlformats.org/markup-compatibility/2006">
          <mc:Choice Requires="x14">
            <control shapeId="2283" r:id="rId179" name="Drop Down 235">
              <controlPr defaultSize="0" autoLine="0" autoPict="0">
                <anchor moveWithCells="1" sizeWithCells="1">
                  <from>
                    <xdr:col>13</xdr:col>
                    <xdr:colOff>19050</xdr:colOff>
                    <xdr:row>612</xdr:row>
                    <xdr:rowOff>38100</xdr:rowOff>
                  </from>
                  <to>
                    <xdr:col>18</xdr:col>
                    <xdr:colOff>19050</xdr:colOff>
                    <xdr:row>613</xdr:row>
                    <xdr:rowOff>19050</xdr:rowOff>
                  </to>
                </anchor>
              </controlPr>
            </control>
          </mc:Choice>
        </mc:AlternateContent>
        <mc:AlternateContent xmlns:mc="http://schemas.openxmlformats.org/markup-compatibility/2006">
          <mc:Choice Requires="x14">
            <control shapeId="2284" r:id="rId180" name="Drop Down 236">
              <controlPr defaultSize="0" autoLine="0" autoPict="0">
                <anchor moveWithCells="1" sizeWithCells="1">
                  <from>
                    <xdr:col>13</xdr:col>
                    <xdr:colOff>19050</xdr:colOff>
                    <xdr:row>613</xdr:row>
                    <xdr:rowOff>38100</xdr:rowOff>
                  </from>
                  <to>
                    <xdr:col>18</xdr:col>
                    <xdr:colOff>19050</xdr:colOff>
                    <xdr:row>614</xdr:row>
                    <xdr:rowOff>19050</xdr:rowOff>
                  </to>
                </anchor>
              </controlPr>
            </control>
          </mc:Choice>
        </mc:AlternateContent>
        <mc:AlternateContent xmlns:mc="http://schemas.openxmlformats.org/markup-compatibility/2006">
          <mc:Choice Requires="x14">
            <control shapeId="2285" r:id="rId181" name="Drop Down 237">
              <controlPr defaultSize="0" autoLine="0" autoPict="0">
                <anchor moveWithCells="1" sizeWithCells="1">
                  <from>
                    <xdr:col>13</xdr:col>
                    <xdr:colOff>19050</xdr:colOff>
                    <xdr:row>614</xdr:row>
                    <xdr:rowOff>38100</xdr:rowOff>
                  </from>
                  <to>
                    <xdr:col>18</xdr:col>
                    <xdr:colOff>19050</xdr:colOff>
                    <xdr:row>615</xdr:row>
                    <xdr:rowOff>19050</xdr:rowOff>
                  </to>
                </anchor>
              </controlPr>
            </control>
          </mc:Choice>
        </mc:AlternateContent>
        <mc:AlternateContent xmlns:mc="http://schemas.openxmlformats.org/markup-compatibility/2006">
          <mc:Choice Requires="x14">
            <control shapeId="2286" r:id="rId182" name="Check Box 238">
              <controlPr defaultSize="0" autoFill="0" autoLine="0" autoPict="0">
                <anchor moveWithCells="1" sizeWithCells="1">
                  <from>
                    <xdr:col>22</xdr:col>
                    <xdr:colOff>0</xdr:colOff>
                    <xdr:row>606</xdr:row>
                    <xdr:rowOff>19050</xdr:rowOff>
                  </from>
                  <to>
                    <xdr:col>23</xdr:col>
                    <xdr:colOff>95250</xdr:colOff>
                    <xdr:row>607</xdr:row>
                    <xdr:rowOff>0</xdr:rowOff>
                  </to>
                </anchor>
              </controlPr>
            </control>
          </mc:Choice>
        </mc:AlternateContent>
        <mc:AlternateContent xmlns:mc="http://schemas.openxmlformats.org/markup-compatibility/2006">
          <mc:Choice Requires="x14">
            <control shapeId="2287" r:id="rId183" name="Check Box 239">
              <controlPr defaultSize="0" autoFill="0" autoLine="0" autoPict="0">
                <anchor moveWithCells="1" sizeWithCells="1">
                  <from>
                    <xdr:col>25</xdr:col>
                    <xdr:colOff>0</xdr:colOff>
                    <xdr:row>606</xdr:row>
                    <xdr:rowOff>19050</xdr:rowOff>
                  </from>
                  <to>
                    <xdr:col>26</xdr:col>
                    <xdr:colOff>95250</xdr:colOff>
                    <xdr:row>607</xdr:row>
                    <xdr:rowOff>0</xdr:rowOff>
                  </to>
                </anchor>
              </controlPr>
            </control>
          </mc:Choice>
        </mc:AlternateContent>
        <mc:AlternateContent xmlns:mc="http://schemas.openxmlformats.org/markup-compatibility/2006">
          <mc:Choice Requires="x14">
            <control shapeId="2214" r:id="rId184" name="Drop Down 166">
              <controlPr defaultSize="0" autoLine="0" autoPict="0">
                <anchor moveWithCells="1" sizeWithCells="1">
                  <from>
                    <xdr:col>13</xdr:col>
                    <xdr:colOff>19050</xdr:colOff>
                    <xdr:row>583</xdr:row>
                    <xdr:rowOff>38100</xdr:rowOff>
                  </from>
                  <to>
                    <xdr:col>18</xdr:col>
                    <xdr:colOff>19050</xdr:colOff>
                    <xdr:row>584</xdr:row>
                    <xdr:rowOff>0</xdr:rowOff>
                  </to>
                </anchor>
              </controlPr>
            </control>
          </mc:Choice>
        </mc:AlternateContent>
        <mc:AlternateContent xmlns:mc="http://schemas.openxmlformats.org/markup-compatibility/2006">
          <mc:Choice Requires="x14">
            <control shapeId="2215" r:id="rId185" name="Drop Down 167">
              <controlPr defaultSize="0" autoLine="0" autoPict="0">
                <anchor moveWithCells="1" sizeWithCells="1">
                  <from>
                    <xdr:col>13</xdr:col>
                    <xdr:colOff>19050</xdr:colOff>
                    <xdr:row>584</xdr:row>
                    <xdr:rowOff>38100</xdr:rowOff>
                  </from>
                  <to>
                    <xdr:col>18</xdr:col>
                    <xdr:colOff>19050</xdr:colOff>
                    <xdr:row>585</xdr:row>
                    <xdr:rowOff>0</xdr:rowOff>
                  </to>
                </anchor>
              </controlPr>
            </control>
          </mc:Choice>
        </mc:AlternateContent>
        <mc:AlternateContent xmlns:mc="http://schemas.openxmlformats.org/markup-compatibility/2006">
          <mc:Choice Requires="x14">
            <control shapeId="2216" r:id="rId186" name="Drop Down 168">
              <controlPr defaultSize="0" autoLine="0" autoPict="0">
                <anchor moveWithCells="1" sizeWithCells="1">
                  <from>
                    <xdr:col>13</xdr:col>
                    <xdr:colOff>19050</xdr:colOff>
                    <xdr:row>585</xdr:row>
                    <xdr:rowOff>38100</xdr:rowOff>
                  </from>
                  <to>
                    <xdr:col>18</xdr:col>
                    <xdr:colOff>19050</xdr:colOff>
                    <xdr:row>586</xdr:row>
                    <xdr:rowOff>0</xdr:rowOff>
                  </to>
                </anchor>
              </controlPr>
            </control>
          </mc:Choice>
        </mc:AlternateContent>
        <mc:AlternateContent xmlns:mc="http://schemas.openxmlformats.org/markup-compatibility/2006">
          <mc:Choice Requires="x14">
            <control shapeId="2217" r:id="rId187" name="Drop Down 169">
              <controlPr defaultSize="0" autoLine="0" autoPict="0">
                <anchor moveWithCells="1" sizeWithCells="1">
                  <from>
                    <xdr:col>13</xdr:col>
                    <xdr:colOff>19050</xdr:colOff>
                    <xdr:row>586</xdr:row>
                    <xdr:rowOff>38100</xdr:rowOff>
                  </from>
                  <to>
                    <xdr:col>18</xdr:col>
                    <xdr:colOff>19050</xdr:colOff>
                    <xdr:row>587</xdr:row>
                    <xdr:rowOff>19050</xdr:rowOff>
                  </to>
                </anchor>
              </controlPr>
            </control>
          </mc:Choice>
        </mc:AlternateContent>
        <mc:AlternateContent xmlns:mc="http://schemas.openxmlformats.org/markup-compatibility/2006">
          <mc:Choice Requires="x14">
            <control shapeId="2218" r:id="rId188" name="Drop Down 170">
              <controlPr defaultSize="0" autoLine="0" autoPict="0">
                <anchor moveWithCells="1" sizeWithCells="1">
                  <from>
                    <xdr:col>13</xdr:col>
                    <xdr:colOff>19050</xdr:colOff>
                    <xdr:row>587</xdr:row>
                    <xdr:rowOff>38100</xdr:rowOff>
                  </from>
                  <to>
                    <xdr:col>18</xdr:col>
                    <xdr:colOff>19050</xdr:colOff>
                    <xdr:row>588</xdr:row>
                    <xdr:rowOff>19050</xdr:rowOff>
                  </to>
                </anchor>
              </controlPr>
            </control>
          </mc:Choice>
        </mc:AlternateContent>
        <mc:AlternateContent xmlns:mc="http://schemas.openxmlformats.org/markup-compatibility/2006">
          <mc:Choice Requires="x14">
            <control shapeId="2219" r:id="rId189" name="Drop Down 171">
              <controlPr defaultSize="0" autoLine="0" autoPict="0">
                <anchor moveWithCells="1" sizeWithCells="1">
                  <from>
                    <xdr:col>13</xdr:col>
                    <xdr:colOff>19050</xdr:colOff>
                    <xdr:row>588</xdr:row>
                    <xdr:rowOff>38100</xdr:rowOff>
                  </from>
                  <to>
                    <xdr:col>18</xdr:col>
                    <xdr:colOff>19050</xdr:colOff>
                    <xdr:row>589</xdr:row>
                    <xdr:rowOff>19050</xdr:rowOff>
                  </to>
                </anchor>
              </controlPr>
            </control>
          </mc:Choice>
        </mc:AlternateContent>
        <mc:AlternateContent xmlns:mc="http://schemas.openxmlformats.org/markup-compatibility/2006">
          <mc:Choice Requires="x14">
            <control shapeId="2220" r:id="rId190" name="Check Box 172">
              <controlPr defaultSize="0" autoFill="0" autoLine="0" autoPict="0">
                <anchor moveWithCells="1" sizeWithCells="1">
                  <from>
                    <xdr:col>22</xdr:col>
                    <xdr:colOff>0</xdr:colOff>
                    <xdr:row>580</xdr:row>
                    <xdr:rowOff>19050</xdr:rowOff>
                  </from>
                  <to>
                    <xdr:col>23</xdr:col>
                    <xdr:colOff>95250</xdr:colOff>
                    <xdr:row>581</xdr:row>
                    <xdr:rowOff>0</xdr:rowOff>
                  </to>
                </anchor>
              </controlPr>
            </control>
          </mc:Choice>
        </mc:AlternateContent>
        <mc:AlternateContent xmlns:mc="http://schemas.openxmlformats.org/markup-compatibility/2006">
          <mc:Choice Requires="x14">
            <control shapeId="2221" r:id="rId191" name="Check Box 173">
              <controlPr defaultSize="0" autoFill="0" autoLine="0" autoPict="0">
                <anchor moveWithCells="1" sizeWithCells="1">
                  <from>
                    <xdr:col>25</xdr:col>
                    <xdr:colOff>0</xdr:colOff>
                    <xdr:row>580</xdr:row>
                    <xdr:rowOff>19050</xdr:rowOff>
                  </from>
                  <to>
                    <xdr:col>26</xdr:col>
                    <xdr:colOff>95250</xdr:colOff>
                    <xdr:row>581</xdr:row>
                    <xdr:rowOff>0</xdr:rowOff>
                  </to>
                </anchor>
              </controlPr>
            </control>
          </mc:Choice>
        </mc:AlternateContent>
        <mc:AlternateContent xmlns:mc="http://schemas.openxmlformats.org/markup-compatibility/2006">
          <mc:Choice Requires="x14">
            <control shapeId="2268" r:id="rId192" name="Check Box 220">
              <controlPr defaultSize="0" autoFill="0" autoLine="0" autoPict="0">
                <anchor moveWithCells="1" sizeWithCells="1">
                  <from>
                    <xdr:col>12</xdr:col>
                    <xdr:colOff>19050</xdr:colOff>
                    <xdr:row>332</xdr:row>
                    <xdr:rowOff>19050</xdr:rowOff>
                  </from>
                  <to>
                    <xdr:col>13</xdr:col>
                    <xdr:colOff>0</xdr:colOff>
                    <xdr:row>333</xdr:row>
                    <xdr:rowOff>0</xdr:rowOff>
                  </to>
                </anchor>
              </controlPr>
            </control>
          </mc:Choice>
        </mc:AlternateContent>
        <mc:AlternateContent xmlns:mc="http://schemas.openxmlformats.org/markup-compatibility/2006">
          <mc:Choice Requires="x14">
            <control shapeId="2269" r:id="rId193" name="Check Box 221">
              <controlPr defaultSize="0" autoFill="0" autoLine="0" autoPict="0">
                <anchor moveWithCells="1" sizeWithCells="1">
                  <from>
                    <xdr:col>17</xdr:col>
                    <xdr:colOff>19050</xdr:colOff>
                    <xdr:row>332</xdr:row>
                    <xdr:rowOff>19050</xdr:rowOff>
                  </from>
                  <to>
                    <xdr:col>18</xdr:col>
                    <xdr:colOff>0</xdr:colOff>
                    <xdr:row>332</xdr:row>
                    <xdr:rowOff>247650</xdr:rowOff>
                  </to>
                </anchor>
              </controlPr>
            </control>
          </mc:Choice>
        </mc:AlternateContent>
        <mc:AlternateContent xmlns:mc="http://schemas.openxmlformats.org/markup-compatibility/2006">
          <mc:Choice Requires="x14">
            <control shapeId="2113" r:id="rId194" name="Check Box 65">
              <controlPr defaultSize="0" autoFill="0" autoLine="0" autoPict="0">
                <anchor moveWithCells="1" sizeWithCells="1">
                  <from>
                    <xdr:col>29</xdr:col>
                    <xdr:colOff>0</xdr:colOff>
                    <xdr:row>388</xdr:row>
                    <xdr:rowOff>0</xdr:rowOff>
                  </from>
                  <to>
                    <xdr:col>30</xdr:col>
                    <xdr:colOff>95250</xdr:colOff>
                    <xdr:row>388</xdr:row>
                    <xdr:rowOff>228600</xdr:rowOff>
                  </to>
                </anchor>
              </controlPr>
            </control>
          </mc:Choice>
        </mc:AlternateContent>
        <mc:AlternateContent xmlns:mc="http://schemas.openxmlformats.org/markup-compatibility/2006">
          <mc:Choice Requires="x14">
            <control shapeId="2114" r:id="rId195" name="Check Box 66">
              <controlPr defaultSize="0" autoFill="0" autoLine="0" autoPict="0">
                <anchor moveWithCells="1" sizeWithCells="1">
                  <from>
                    <xdr:col>32</xdr:col>
                    <xdr:colOff>0</xdr:colOff>
                    <xdr:row>388</xdr:row>
                    <xdr:rowOff>0</xdr:rowOff>
                  </from>
                  <to>
                    <xdr:col>33</xdr:col>
                    <xdr:colOff>76200</xdr:colOff>
                    <xdr:row>388</xdr:row>
                    <xdr:rowOff>228600</xdr:rowOff>
                  </to>
                </anchor>
              </controlPr>
            </control>
          </mc:Choice>
        </mc:AlternateContent>
        <mc:AlternateContent xmlns:mc="http://schemas.openxmlformats.org/markup-compatibility/2006">
          <mc:Choice Requires="x14">
            <control shapeId="2296" r:id="rId196" name="Check Box 248">
              <controlPr defaultSize="0" autoFill="0" autoLine="0" autoPict="0">
                <anchor moveWithCells="1" sizeWithCells="1">
                  <from>
                    <xdr:col>2</xdr:col>
                    <xdr:colOff>0</xdr:colOff>
                    <xdr:row>391</xdr:row>
                    <xdr:rowOff>0</xdr:rowOff>
                  </from>
                  <to>
                    <xdr:col>3</xdr:col>
                    <xdr:colOff>95250</xdr:colOff>
                    <xdr:row>391</xdr:row>
                    <xdr:rowOff>228600</xdr:rowOff>
                  </to>
                </anchor>
              </controlPr>
            </control>
          </mc:Choice>
        </mc:AlternateContent>
        <mc:AlternateContent xmlns:mc="http://schemas.openxmlformats.org/markup-compatibility/2006">
          <mc:Choice Requires="x14">
            <control shapeId="2297" r:id="rId197" name="Check Box 249">
              <controlPr defaultSize="0" autoFill="0" autoLine="0" autoPict="0">
                <anchor moveWithCells="1" sizeWithCells="1">
                  <from>
                    <xdr:col>2</xdr:col>
                    <xdr:colOff>0</xdr:colOff>
                    <xdr:row>392</xdr:row>
                    <xdr:rowOff>0</xdr:rowOff>
                  </from>
                  <to>
                    <xdr:col>3</xdr:col>
                    <xdr:colOff>76200</xdr:colOff>
                    <xdr:row>392</xdr:row>
                    <xdr:rowOff>228600</xdr:rowOff>
                  </to>
                </anchor>
              </controlPr>
            </control>
          </mc:Choice>
        </mc:AlternateContent>
        <mc:AlternateContent xmlns:mc="http://schemas.openxmlformats.org/markup-compatibility/2006">
          <mc:Choice Requires="x14">
            <control shapeId="2298" r:id="rId198" name="Check Box 250">
              <controlPr defaultSize="0" autoFill="0" autoLine="0" autoPict="0">
                <anchor moveWithCells="1" sizeWithCells="1">
                  <from>
                    <xdr:col>25</xdr:col>
                    <xdr:colOff>0</xdr:colOff>
                    <xdr:row>404</xdr:row>
                    <xdr:rowOff>0</xdr:rowOff>
                  </from>
                  <to>
                    <xdr:col>26</xdr:col>
                    <xdr:colOff>19050</xdr:colOff>
                    <xdr:row>405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errorStyle="warning" imeMode="off" allowBlank="1" showInputMessage="1" xr:uid="{00000000-0002-0000-0200-000008000000}">
          <x14:formula1>
            <xm:f>値一覧項目!$AC$2:$AC$7</xm:f>
          </x14:formula1>
          <xm:sqref>U357:W357</xm:sqref>
        </x14:dataValidation>
        <x14:dataValidation type="list" imeMode="on" allowBlank="1" showInputMessage="1" xr:uid="{00000000-0002-0000-0200-000009000000}">
          <x14:formula1>
            <xm:f>IF(項目一覧!$F$349=TRUE, 値一覧項目!$AE$2:$AE$6, INDIRECT("Z1:Z1"))</xm:f>
          </x14:formula1>
          <xm:sqref>R230:AW230</xm:sqref>
        </x14:dataValidation>
        <x14:dataValidation type="list" allowBlank="1" showInputMessage="1" xr:uid="{00000000-0002-0000-0200-00000A000000}">
          <x14:formula1>
            <xm:f>値一覧項目!$AF$2:$AF$4</xm:f>
          </x14:formula1>
          <xm:sqref>BG339 BU339</xm:sqref>
        </x14:dataValidation>
        <x14:dataValidation type="list" allowBlank="1" showInputMessage="1" xr:uid="{00000000-0002-0000-0200-00000B000000}">
          <x14:formula1>
            <xm:f>値一覧項目!$AF$5:$AF$7</xm:f>
          </x14:formula1>
          <xm:sqref>BG340:BK340 BU340:BY340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U25"/>
  <sheetViews>
    <sheetView showGridLines="0" workbookViewId="0"/>
  </sheetViews>
  <sheetFormatPr defaultColWidth="3.58203125" defaultRowHeight="13"/>
  <cols>
    <col min="1" max="4" width="3.58203125" style="278"/>
    <col min="5" max="16384" width="3.58203125" style="242"/>
  </cols>
  <sheetData>
    <row r="1" spans="1:47" s="366" customFormat="1" ht="37.5" customHeight="1" thickBot="1">
      <c r="A1" s="296" t="s">
        <v>247</v>
      </c>
      <c r="B1" s="296"/>
      <c r="C1" s="296"/>
      <c r="D1" s="296"/>
      <c r="M1" s="368" t="s">
        <v>64</v>
      </c>
      <c r="N1" s="368"/>
      <c r="O1" s="368"/>
      <c r="P1" s="368"/>
    </row>
    <row r="2" spans="1:47" ht="21" customHeight="1" thickTop="1">
      <c r="A2" s="269"/>
      <c r="B2" s="269"/>
      <c r="C2" s="269"/>
      <c r="D2" s="269"/>
      <c r="E2" s="270"/>
    </row>
    <row r="3" spans="1:47" ht="18" customHeight="1">
      <c r="A3" s="178" t="s">
        <v>246</v>
      </c>
      <c r="B3" s="178"/>
      <c r="C3" s="178"/>
      <c r="D3" s="178"/>
      <c r="F3" s="271"/>
      <c r="G3" s="271"/>
      <c r="H3" s="271"/>
      <c r="I3" s="271"/>
      <c r="J3" s="271"/>
      <c r="K3" s="271"/>
      <c r="L3" s="271"/>
      <c r="M3" s="271"/>
      <c r="N3" s="271"/>
      <c r="O3" s="271"/>
      <c r="P3" s="271"/>
      <c r="Q3" s="271"/>
      <c r="R3" s="271"/>
      <c r="S3" s="271"/>
      <c r="T3" s="271"/>
      <c r="U3" s="271"/>
      <c r="V3" s="271"/>
      <c r="W3" s="271"/>
      <c r="X3" s="271"/>
      <c r="Y3" s="271"/>
      <c r="Z3" s="271"/>
      <c r="AA3" s="271"/>
      <c r="AB3" s="271"/>
      <c r="AC3" s="271"/>
      <c r="AD3" s="271"/>
      <c r="AE3" s="271"/>
      <c r="AF3" s="271"/>
      <c r="AS3" s="174"/>
      <c r="AT3" s="174"/>
    </row>
    <row r="4" spans="1:47" ht="18" customHeight="1">
      <c r="A4" s="272" t="s">
        <v>243</v>
      </c>
      <c r="B4" s="272"/>
      <c r="C4" s="272"/>
      <c r="D4" s="272"/>
      <c r="E4" s="4"/>
      <c r="F4" s="1633"/>
      <c r="G4" s="1634"/>
      <c r="H4" s="1634"/>
      <c r="I4" s="1634"/>
      <c r="J4" s="1634"/>
      <c r="K4" s="1634"/>
      <c r="L4" s="1634"/>
      <c r="M4" s="1635"/>
      <c r="N4" s="273"/>
      <c r="O4" s="273"/>
      <c r="P4" s="273"/>
      <c r="Q4" s="273"/>
      <c r="R4" s="273"/>
      <c r="S4" s="273"/>
      <c r="T4" s="273"/>
      <c r="U4" s="273"/>
      <c r="V4" s="273"/>
      <c r="W4" s="273"/>
      <c r="X4" s="273"/>
      <c r="Y4" s="273"/>
      <c r="Z4" s="273"/>
      <c r="AA4" s="273"/>
      <c r="AB4" s="273"/>
      <c r="AC4" s="273"/>
      <c r="AD4" s="273"/>
      <c r="AE4" s="273"/>
      <c r="AF4" s="4"/>
      <c r="AG4" s="4"/>
      <c r="AH4" s="4"/>
      <c r="AS4" s="174"/>
      <c r="AT4" s="174"/>
    </row>
    <row r="5" spans="1:47" ht="18" customHeight="1">
      <c r="A5" s="272" t="s">
        <v>208</v>
      </c>
      <c r="B5" s="272"/>
      <c r="C5" s="272"/>
      <c r="D5" s="272"/>
      <c r="E5" s="4"/>
      <c r="F5" s="1633"/>
      <c r="G5" s="1634"/>
      <c r="H5" s="1634"/>
      <c r="I5" s="1634"/>
      <c r="J5" s="1634"/>
      <c r="K5" s="1634"/>
      <c r="L5" s="1634"/>
      <c r="M5" s="1635"/>
      <c r="N5" s="273"/>
      <c r="O5" s="273"/>
      <c r="P5" s="273"/>
      <c r="Q5" s="273"/>
      <c r="R5" s="273"/>
      <c r="S5" s="273"/>
      <c r="T5" s="273"/>
      <c r="U5" s="273"/>
      <c r="V5" s="273"/>
      <c r="W5" s="273"/>
      <c r="X5" s="273"/>
      <c r="Y5" s="273"/>
      <c r="Z5" s="273"/>
      <c r="AA5" s="273"/>
      <c r="AB5" s="273"/>
      <c r="AC5" s="273"/>
      <c r="AD5" s="273"/>
      <c r="AE5" s="273"/>
      <c r="AF5" s="4"/>
      <c r="AG5" s="4"/>
      <c r="AH5" s="4"/>
      <c r="AS5" s="174"/>
      <c r="AT5" s="174"/>
    </row>
    <row r="6" spans="1:47" ht="18" customHeight="1">
      <c r="A6" s="272" t="s">
        <v>195</v>
      </c>
      <c r="B6" s="272"/>
      <c r="C6" s="272"/>
      <c r="D6" s="272"/>
      <c r="E6" s="4"/>
      <c r="F6" s="1633"/>
      <c r="G6" s="1634"/>
      <c r="H6" s="1634"/>
      <c r="I6" s="1634"/>
      <c r="J6" s="1634"/>
      <c r="K6" s="1634"/>
      <c r="L6" s="1634"/>
      <c r="M6" s="1635"/>
      <c r="N6" s="273"/>
      <c r="O6" s="273"/>
      <c r="P6" s="273"/>
      <c r="Q6" s="273"/>
      <c r="R6" s="273"/>
      <c r="S6" s="273"/>
      <c r="T6" s="273"/>
      <c r="U6" s="273"/>
      <c r="V6" s="273"/>
      <c r="W6" s="273"/>
      <c r="X6" s="273"/>
      <c r="Y6" s="273"/>
      <c r="Z6" s="273"/>
      <c r="AA6" s="273"/>
      <c r="AB6" s="273"/>
      <c r="AC6" s="273"/>
      <c r="AD6" s="273"/>
      <c r="AE6" s="273"/>
      <c r="AF6" s="4"/>
      <c r="AG6" s="4"/>
      <c r="AH6" s="4"/>
      <c r="AS6" s="174"/>
      <c r="AT6" s="174"/>
    </row>
    <row r="7" spans="1:47" ht="18" customHeight="1">
      <c r="A7" s="272" t="s">
        <v>227</v>
      </c>
      <c r="B7" s="272"/>
      <c r="C7" s="272"/>
      <c r="D7" s="272"/>
      <c r="E7" s="4"/>
      <c r="F7" s="1633"/>
      <c r="G7" s="1634"/>
      <c r="H7" s="1634"/>
      <c r="I7" s="1634"/>
      <c r="J7" s="1634"/>
      <c r="K7" s="1634"/>
      <c r="L7" s="1634"/>
      <c r="M7" s="1634"/>
      <c r="N7" s="1634"/>
      <c r="O7" s="1634"/>
      <c r="P7" s="1634"/>
      <c r="Q7" s="1634"/>
      <c r="R7" s="1634"/>
      <c r="S7" s="1634"/>
      <c r="T7" s="1634"/>
      <c r="U7" s="1634"/>
      <c r="V7" s="1634"/>
      <c r="W7" s="1634"/>
      <c r="X7" s="1634"/>
      <c r="Y7" s="1634"/>
      <c r="Z7" s="1634"/>
      <c r="AA7" s="1634"/>
      <c r="AB7" s="1634"/>
      <c r="AC7" s="1634"/>
      <c r="AD7" s="1634"/>
      <c r="AE7" s="1635"/>
      <c r="AF7" s="4"/>
      <c r="AG7" s="4"/>
      <c r="AH7" s="4"/>
      <c r="AS7" s="174"/>
      <c r="AT7" s="174"/>
    </row>
    <row r="8" spans="1:47" ht="18" customHeight="1">
      <c r="A8" s="272" t="s">
        <v>194</v>
      </c>
      <c r="B8" s="272"/>
      <c r="C8" s="272"/>
      <c r="D8" s="272"/>
      <c r="E8" s="4"/>
      <c r="F8" s="1633"/>
      <c r="G8" s="1634"/>
      <c r="H8" s="1634"/>
      <c r="I8" s="1634"/>
      <c r="J8" s="1634"/>
      <c r="K8" s="1634"/>
      <c r="L8" s="1634"/>
      <c r="M8" s="1635"/>
      <c r="N8" s="273"/>
      <c r="O8" s="273"/>
      <c r="P8" s="273"/>
      <c r="Q8" s="273"/>
      <c r="R8" s="273"/>
      <c r="S8" s="273"/>
      <c r="T8" s="273"/>
      <c r="U8" s="273"/>
      <c r="V8" s="273"/>
      <c r="W8" s="273"/>
      <c r="X8" s="273"/>
      <c r="Y8" s="273"/>
      <c r="Z8" s="273"/>
      <c r="AA8" s="273"/>
      <c r="AB8" s="273"/>
      <c r="AC8" s="273"/>
      <c r="AD8" s="273"/>
      <c r="AE8" s="273"/>
      <c r="AF8" s="4"/>
      <c r="AG8" s="4"/>
      <c r="AH8" s="4"/>
      <c r="AT8" s="174"/>
      <c r="AU8" s="174"/>
    </row>
    <row r="9" spans="1:47" ht="7.5" customHeight="1">
      <c r="A9" s="274"/>
      <c r="B9" s="274"/>
      <c r="C9" s="274"/>
      <c r="D9" s="274"/>
      <c r="E9" s="275"/>
      <c r="F9" s="275"/>
      <c r="G9" s="275"/>
      <c r="H9" s="275"/>
      <c r="I9" s="275"/>
      <c r="J9" s="275"/>
      <c r="K9" s="275"/>
      <c r="L9" s="275"/>
      <c r="M9" s="275"/>
      <c r="N9" s="275"/>
      <c r="O9" s="275"/>
      <c r="P9" s="275"/>
      <c r="Q9" s="275"/>
      <c r="R9" s="275"/>
      <c r="S9" s="275"/>
      <c r="T9" s="275"/>
      <c r="U9" s="275"/>
      <c r="V9" s="275"/>
      <c r="W9" s="275"/>
      <c r="X9" s="275"/>
      <c r="Y9" s="275"/>
      <c r="Z9" s="275"/>
      <c r="AA9" s="275"/>
      <c r="AB9" s="275"/>
      <c r="AC9" s="275"/>
      <c r="AD9" s="275"/>
      <c r="AE9" s="275"/>
      <c r="AF9" s="275"/>
    </row>
    <row r="10" spans="1:47" ht="7.5" customHeight="1">
      <c r="A10" s="272"/>
      <c r="B10" s="272"/>
      <c r="C10" s="272"/>
      <c r="D10" s="272"/>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4"/>
      <c r="AH10" s="4"/>
    </row>
    <row r="11" spans="1:47" ht="18" customHeight="1">
      <c r="A11" s="178" t="s">
        <v>245</v>
      </c>
      <c r="B11" s="178"/>
      <c r="C11" s="178"/>
      <c r="D11" s="178"/>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4"/>
      <c r="AH11" s="4"/>
    </row>
    <row r="12" spans="1:47" ht="18" customHeight="1">
      <c r="A12" s="272" t="s">
        <v>228</v>
      </c>
      <c r="B12" s="272"/>
      <c r="C12" s="272"/>
      <c r="D12" s="272"/>
      <c r="E12" s="273"/>
      <c r="F12" s="1633"/>
      <c r="G12" s="1634"/>
      <c r="H12" s="1634"/>
      <c r="I12" s="1634"/>
      <c r="J12" s="1634"/>
      <c r="K12" s="1634"/>
      <c r="L12" s="1634"/>
      <c r="M12" s="1635"/>
      <c r="N12" s="273"/>
      <c r="O12" s="273"/>
      <c r="P12" s="273"/>
      <c r="Q12" s="273"/>
      <c r="R12" s="273"/>
      <c r="S12" s="273"/>
      <c r="T12" s="273"/>
      <c r="U12" s="273"/>
      <c r="V12" s="273"/>
      <c r="W12" s="273"/>
      <c r="X12" s="273"/>
      <c r="Y12" s="273"/>
      <c r="Z12" s="273"/>
      <c r="AA12" s="273"/>
      <c r="AB12" s="273"/>
      <c r="AC12" s="273"/>
      <c r="AD12" s="273"/>
      <c r="AE12" s="273"/>
      <c r="AF12" s="4"/>
      <c r="AG12" s="4"/>
      <c r="AH12" s="4"/>
    </row>
    <row r="13" spans="1:47" ht="18" customHeight="1">
      <c r="A13" s="272" t="s">
        <v>208</v>
      </c>
      <c r="B13" s="272"/>
      <c r="C13" s="272"/>
      <c r="D13" s="272"/>
      <c r="E13" s="273"/>
      <c r="F13" s="1633"/>
      <c r="G13" s="1634"/>
      <c r="H13" s="1634"/>
      <c r="I13" s="1634"/>
      <c r="J13" s="1634"/>
      <c r="K13" s="1634"/>
      <c r="L13" s="1634"/>
      <c r="M13" s="1635"/>
      <c r="N13" s="273"/>
      <c r="O13" s="273"/>
      <c r="P13" s="273"/>
      <c r="Q13" s="273"/>
      <c r="R13" s="273"/>
      <c r="S13" s="273"/>
      <c r="T13" s="273"/>
      <c r="U13" s="273"/>
      <c r="V13" s="273"/>
      <c r="W13" s="273"/>
      <c r="X13" s="273"/>
      <c r="Y13" s="273"/>
      <c r="Z13" s="273"/>
      <c r="AA13" s="273"/>
      <c r="AB13" s="273"/>
      <c r="AC13" s="273"/>
      <c r="AD13" s="273"/>
      <c r="AE13" s="273"/>
      <c r="AF13" s="4"/>
      <c r="AG13" s="4"/>
      <c r="AH13" s="4"/>
    </row>
    <row r="14" spans="1:47" ht="18" customHeight="1">
      <c r="A14" s="272" t="s">
        <v>195</v>
      </c>
      <c r="B14" s="272"/>
      <c r="C14" s="272"/>
      <c r="D14" s="272"/>
      <c r="E14" s="273"/>
      <c r="F14" s="1633"/>
      <c r="G14" s="1634"/>
      <c r="H14" s="1634"/>
      <c r="I14" s="1634"/>
      <c r="J14" s="1634"/>
      <c r="K14" s="1634"/>
      <c r="L14" s="1634"/>
      <c r="M14" s="1635"/>
      <c r="N14" s="273"/>
      <c r="O14" s="273"/>
      <c r="P14" s="273"/>
      <c r="Q14" s="273"/>
      <c r="R14" s="273"/>
      <c r="S14" s="273"/>
      <c r="T14" s="273"/>
      <c r="U14" s="273"/>
      <c r="V14" s="273"/>
      <c r="W14" s="273"/>
      <c r="X14" s="273"/>
      <c r="Y14" s="273"/>
      <c r="Z14" s="273"/>
      <c r="AA14" s="273"/>
      <c r="AB14" s="273"/>
      <c r="AC14" s="273"/>
      <c r="AD14" s="273"/>
      <c r="AE14" s="273"/>
      <c r="AF14" s="4"/>
      <c r="AG14" s="4"/>
      <c r="AH14" s="4"/>
    </row>
    <row r="15" spans="1:47" ht="18" customHeight="1">
      <c r="A15" s="272" t="s">
        <v>227</v>
      </c>
      <c r="B15" s="272"/>
      <c r="C15" s="272"/>
      <c r="D15" s="272"/>
      <c r="E15" s="273"/>
      <c r="F15" s="1633"/>
      <c r="G15" s="1634"/>
      <c r="H15" s="1634"/>
      <c r="I15" s="1634"/>
      <c r="J15" s="1634"/>
      <c r="K15" s="1634"/>
      <c r="L15" s="1634"/>
      <c r="M15" s="1634"/>
      <c r="N15" s="1634"/>
      <c r="O15" s="1634"/>
      <c r="P15" s="1634"/>
      <c r="Q15" s="1634"/>
      <c r="R15" s="1634"/>
      <c r="S15" s="1634"/>
      <c r="T15" s="1634"/>
      <c r="U15" s="1634"/>
      <c r="V15" s="1634"/>
      <c r="W15" s="1634"/>
      <c r="X15" s="1634"/>
      <c r="Y15" s="1634"/>
      <c r="Z15" s="1634"/>
      <c r="AA15" s="1634"/>
      <c r="AB15" s="1634"/>
      <c r="AC15" s="1634"/>
      <c r="AD15" s="1634"/>
      <c r="AE15" s="1635"/>
      <c r="AF15" s="4"/>
      <c r="AG15" s="4"/>
      <c r="AH15" s="4"/>
    </row>
    <row r="16" spans="1:47" ht="18" customHeight="1">
      <c r="A16" s="272" t="s">
        <v>194</v>
      </c>
      <c r="B16" s="272"/>
      <c r="C16" s="272"/>
      <c r="D16" s="272"/>
      <c r="E16" s="273"/>
      <c r="F16" s="1633"/>
      <c r="G16" s="1634"/>
      <c r="H16" s="1634"/>
      <c r="I16" s="1634"/>
      <c r="J16" s="1634"/>
      <c r="K16" s="1634"/>
      <c r="L16" s="1634"/>
      <c r="M16" s="1635"/>
      <c r="N16" s="273"/>
      <c r="O16" s="273"/>
      <c r="P16" s="273"/>
      <c r="Q16" s="273"/>
      <c r="R16" s="273"/>
      <c r="S16" s="273"/>
      <c r="T16" s="273"/>
      <c r="U16" s="273"/>
      <c r="V16" s="273"/>
      <c r="W16" s="273"/>
      <c r="X16" s="273"/>
      <c r="Y16" s="273"/>
      <c r="Z16" s="273"/>
      <c r="AA16" s="273"/>
      <c r="AB16" s="273"/>
      <c r="AC16" s="273"/>
      <c r="AD16" s="273"/>
      <c r="AE16" s="273"/>
      <c r="AF16" s="4"/>
      <c r="AG16" s="4"/>
      <c r="AH16" s="4"/>
    </row>
    <row r="17" spans="1:32" ht="7.5" customHeight="1">
      <c r="A17" s="274"/>
      <c r="B17" s="274"/>
      <c r="C17" s="274"/>
      <c r="D17" s="274"/>
      <c r="E17" s="275"/>
      <c r="F17" s="275"/>
      <c r="G17" s="275"/>
      <c r="H17" s="275"/>
      <c r="I17" s="275"/>
      <c r="J17" s="275"/>
      <c r="K17" s="275"/>
      <c r="L17" s="275"/>
      <c r="M17" s="275"/>
      <c r="N17" s="275"/>
      <c r="O17" s="275"/>
      <c r="P17" s="275"/>
      <c r="Q17" s="275"/>
      <c r="R17" s="275"/>
      <c r="S17" s="275"/>
      <c r="T17" s="275"/>
      <c r="U17" s="275"/>
      <c r="V17" s="275"/>
      <c r="W17" s="275"/>
      <c r="X17" s="275"/>
      <c r="Y17" s="275"/>
      <c r="Z17" s="275"/>
      <c r="AA17" s="275"/>
      <c r="AB17" s="275"/>
      <c r="AC17" s="275"/>
      <c r="AD17" s="275"/>
      <c r="AE17" s="275"/>
      <c r="AF17" s="275"/>
    </row>
    <row r="18" spans="1:32" ht="7.5" customHeight="1">
      <c r="A18" s="276"/>
      <c r="B18" s="589"/>
      <c r="C18" s="589"/>
      <c r="D18" s="589"/>
      <c r="E18" s="277"/>
      <c r="F18" s="277"/>
      <c r="G18" s="277"/>
      <c r="H18" s="277"/>
      <c r="I18" s="277"/>
      <c r="J18" s="277"/>
      <c r="K18" s="277"/>
      <c r="L18" s="277"/>
      <c r="M18" s="277"/>
      <c r="N18" s="277"/>
      <c r="O18" s="277"/>
      <c r="P18" s="277"/>
      <c r="Q18" s="277"/>
      <c r="R18" s="277"/>
      <c r="S18" s="277"/>
      <c r="T18" s="277"/>
      <c r="U18" s="277"/>
      <c r="V18" s="277"/>
      <c r="W18" s="277"/>
      <c r="X18" s="277"/>
      <c r="Y18" s="277"/>
      <c r="Z18" s="277"/>
      <c r="AA18" s="277"/>
      <c r="AB18" s="277"/>
      <c r="AC18" s="277"/>
      <c r="AD18" s="277"/>
      <c r="AE18" s="277"/>
      <c r="AF18" s="277"/>
    </row>
    <row r="19" spans="1:32" ht="18" customHeight="1">
      <c r="A19" s="178" t="s">
        <v>244</v>
      </c>
      <c r="B19" s="178"/>
      <c r="C19" s="178"/>
      <c r="D19" s="178"/>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row>
    <row r="20" spans="1:32" ht="18" customHeight="1">
      <c r="A20" s="272" t="s">
        <v>243</v>
      </c>
      <c r="B20" s="272"/>
      <c r="C20" s="272"/>
      <c r="D20" s="272"/>
      <c r="E20" s="273"/>
      <c r="F20" s="1633"/>
      <c r="G20" s="1634"/>
      <c r="H20" s="1634"/>
      <c r="I20" s="1634"/>
      <c r="J20" s="1634"/>
      <c r="K20" s="1634"/>
      <c r="L20" s="1634"/>
      <c r="M20" s="1635"/>
      <c r="N20" s="273"/>
      <c r="O20" s="273"/>
      <c r="P20" s="273"/>
      <c r="Q20" s="273"/>
      <c r="R20" s="273"/>
      <c r="S20" s="273"/>
      <c r="T20" s="273"/>
      <c r="U20" s="273"/>
      <c r="V20" s="273"/>
      <c r="W20" s="273"/>
      <c r="X20" s="273"/>
      <c r="Y20" s="273"/>
      <c r="Z20" s="273"/>
      <c r="AA20" s="273"/>
      <c r="AB20" s="273"/>
      <c r="AC20" s="273"/>
      <c r="AD20" s="273"/>
      <c r="AE20" s="273"/>
      <c r="AF20" s="4"/>
    </row>
    <row r="21" spans="1:32" ht="18" customHeight="1">
      <c r="A21" s="272" t="s">
        <v>208</v>
      </c>
      <c r="B21" s="272"/>
      <c r="C21" s="272"/>
      <c r="D21" s="272"/>
      <c r="E21" s="273"/>
      <c r="F21" s="1633"/>
      <c r="G21" s="1634"/>
      <c r="H21" s="1634"/>
      <c r="I21" s="1634"/>
      <c r="J21" s="1634"/>
      <c r="K21" s="1634"/>
      <c r="L21" s="1634"/>
      <c r="M21" s="1635"/>
      <c r="N21" s="273"/>
      <c r="O21" s="273"/>
      <c r="P21" s="273"/>
      <c r="Q21" s="273"/>
      <c r="R21" s="273"/>
      <c r="S21" s="273"/>
      <c r="T21" s="273"/>
      <c r="U21" s="273"/>
      <c r="V21" s="273"/>
      <c r="W21" s="273"/>
      <c r="X21" s="273"/>
      <c r="Y21" s="273"/>
      <c r="Z21" s="273"/>
      <c r="AA21" s="273"/>
      <c r="AB21" s="273"/>
      <c r="AC21" s="273"/>
      <c r="AD21" s="273"/>
      <c r="AE21" s="273"/>
      <c r="AF21" s="4"/>
    </row>
    <row r="22" spans="1:32" ht="18" customHeight="1">
      <c r="A22" s="272" t="s">
        <v>195</v>
      </c>
      <c r="B22" s="272"/>
      <c r="C22" s="272"/>
      <c r="D22" s="272"/>
      <c r="E22" s="273"/>
      <c r="F22" s="1633"/>
      <c r="G22" s="1634"/>
      <c r="H22" s="1634"/>
      <c r="I22" s="1634"/>
      <c r="J22" s="1634"/>
      <c r="K22" s="1634"/>
      <c r="L22" s="1634"/>
      <c r="M22" s="1635"/>
      <c r="N22" s="273"/>
      <c r="O22" s="273"/>
      <c r="P22" s="273"/>
      <c r="Q22" s="273"/>
      <c r="R22" s="273"/>
      <c r="S22" s="273"/>
      <c r="T22" s="273"/>
      <c r="U22" s="273"/>
      <c r="V22" s="273"/>
      <c r="W22" s="273"/>
      <c r="X22" s="273"/>
      <c r="Y22" s="273"/>
      <c r="Z22" s="273"/>
      <c r="AA22" s="273"/>
      <c r="AB22" s="273"/>
      <c r="AC22" s="273"/>
      <c r="AD22" s="273"/>
      <c r="AE22" s="273"/>
      <c r="AF22" s="4"/>
    </row>
    <row r="23" spans="1:32" ht="18" customHeight="1">
      <c r="A23" s="272" t="s">
        <v>227</v>
      </c>
      <c r="B23" s="272"/>
      <c r="C23" s="272"/>
      <c r="D23" s="272"/>
      <c r="E23" s="273"/>
      <c r="F23" s="1633"/>
      <c r="G23" s="1634"/>
      <c r="H23" s="1634"/>
      <c r="I23" s="1634"/>
      <c r="J23" s="1634"/>
      <c r="K23" s="1634"/>
      <c r="L23" s="1634"/>
      <c r="M23" s="1634"/>
      <c r="N23" s="1634"/>
      <c r="O23" s="1634"/>
      <c r="P23" s="1634"/>
      <c r="Q23" s="1634"/>
      <c r="R23" s="1634"/>
      <c r="S23" s="1634"/>
      <c r="T23" s="1634"/>
      <c r="U23" s="1634"/>
      <c r="V23" s="1634"/>
      <c r="W23" s="1634"/>
      <c r="X23" s="1634"/>
      <c r="Y23" s="1634"/>
      <c r="Z23" s="1634"/>
      <c r="AA23" s="1634"/>
      <c r="AB23" s="1634"/>
      <c r="AC23" s="1634"/>
      <c r="AD23" s="1634"/>
      <c r="AE23" s="1635"/>
      <c r="AF23" s="4"/>
    </row>
    <row r="24" spans="1:32" ht="18" customHeight="1">
      <c r="A24" s="272" t="s">
        <v>194</v>
      </c>
      <c r="B24" s="272"/>
      <c r="C24" s="272"/>
      <c r="D24" s="272"/>
      <c r="E24" s="273"/>
      <c r="F24" s="1633"/>
      <c r="G24" s="1634"/>
      <c r="H24" s="1634"/>
      <c r="I24" s="1634"/>
      <c r="J24" s="1634"/>
      <c r="K24" s="1634"/>
      <c r="L24" s="1634"/>
      <c r="M24" s="1635"/>
      <c r="N24" s="273"/>
      <c r="O24" s="273"/>
      <c r="P24" s="273"/>
      <c r="Q24" s="273"/>
      <c r="R24" s="273"/>
      <c r="S24" s="273"/>
      <c r="T24" s="273"/>
      <c r="U24" s="273"/>
      <c r="V24" s="273"/>
      <c r="W24" s="273"/>
      <c r="X24" s="273"/>
      <c r="Y24" s="273"/>
      <c r="Z24" s="273"/>
      <c r="AA24" s="273"/>
      <c r="AB24" s="273"/>
      <c r="AC24" s="273"/>
      <c r="AD24" s="273"/>
      <c r="AE24" s="273"/>
      <c r="AF24" s="4"/>
    </row>
    <row r="25" spans="1:32" ht="7.5" customHeight="1">
      <c r="A25" s="274"/>
      <c r="B25" s="274"/>
      <c r="C25" s="274"/>
      <c r="D25" s="274"/>
      <c r="E25" s="275"/>
      <c r="F25" s="275"/>
      <c r="G25" s="275"/>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row>
  </sheetData>
  <sheetProtection selectLockedCells="1"/>
  <mergeCells count="15">
    <mergeCell ref="F4:M4"/>
    <mergeCell ref="F6:M6"/>
    <mergeCell ref="F5:M5"/>
    <mergeCell ref="F24:M24"/>
    <mergeCell ref="F20:M20"/>
    <mergeCell ref="F21:M21"/>
    <mergeCell ref="F22:M22"/>
    <mergeCell ref="F23:AE23"/>
    <mergeCell ref="F15:AE15"/>
    <mergeCell ref="F16:M16"/>
    <mergeCell ref="F13:M13"/>
    <mergeCell ref="F14:M14"/>
    <mergeCell ref="F8:M8"/>
    <mergeCell ref="F12:M12"/>
    <mergeCell ref="F7:AE7"/>
  </mergeCells>
  <phoneticPr fontId="2"/>
  <dataValidations count="3">
    <dataValidation imeMode="fullKatakana" allowBlank="1" showInputMessage="1" showErrorMessage="1" sqref="F12:M12 JB12:JI12 SX12:TE12 ACT12:ADA12 AMP12:AMW12 AWL12:AWS12 BGH12:BGO12 BQD12:BQK12 BZZ12:CAG12 CJV12:CKC12 CTR12:CTY12 DDN12:DDU12 DNJ12:DNQ12 DXF12:DXM12 EHB12:EHI12 EQX12:ERE12 FAT12:FBA12 FKP12:FKW12 FUL12:FUS12 GEH12:GEO12 GOD12:GOK12 GXZ12:GYG12 HHV12:HIC12 HRR12:HRY12 IBN12:IBU12 ILJ12:ILQ12 IVF12:IVM12 JFB12:JFI12 JOX12:JPE12 JYT12:JZA12 KIP12:KIW12 KSL12:KSS12 LCH12:LCO12 LMD12:LMK12 LVZ12:LWG12 MFV12:MGC12 MPR12:MPY12 MZN12:MZU12 NJJ12:NJQ12 NTF12:NTM12 ODB12:ODI12 OMX12:ONE12 OWT12:OXA12 PGP12:PGW12 PQL12:PQS12 QAH12:QAO12 QKD12:QKK12 QTZ12:QUG12 RDV12:REC12 RNR12:RNY12 RXN12:RXU12 SHJ12:SHQ12 SRF12:SRM12 TBB12:TBI12 TKX12:TLE12 TUT12:TVA12 UEP12:UEW12 UOL12:UOS12 UYH12:UYO12 VID12:VIK12 VRZ12:VSG12 WBV12:WCC12 WLR12:WLY12 WVN12:WVU12 F65548:M65548 JB65548:JI65548 SX65548:TE65548 ACT65548:ADA65548 AMP65548:AMW65548 AWL65548:AWS65548 BGH65548:BGO65548 BQD65548:BQK65548 BZZ65548:CAG65548 CJV65548:CKC65548 CTR65548:CTY65548 DDN65548:DDU65548 DNJ65548:DNQ65548 DXF65548:DXM65548 EHB65548:EHI65548 EQX65548:ERE65548 FAT65548:FBA65548 FKP65548:FKW65548 FUL65548:FUS65548 GEH65548:GEO65548 GOD65548:GOK65548 GXZ65548:GYG65548 HHV65548:HIC65548 HRR65548:HRY65548 IBN65548:IBU65548 ILJ65548:ILQ65548 IVF65548:IVM65548 JFB65548:JFI65548 JOX65548:JPE65548 JYT65548:JZA65548 KIP65548:KIW65548 KSL65548:KSS65548 LCH65548:LCO65548 LMD65548:LMK65548 LVZ65548:LWG65548 MFV65548:MGC65548 MPR65548:MPY65548 MZN65548:MZU65548 NJJ65548:NJQ65548 NTF65548:NTM65548 ODB65548:ODI65548 OMX65548:ONE65548 OWT65548:OXA65548 PGP65548:PGW65548 PQL65548:PQS65548 QAH65548:QAO65548 QKD65548:QKK65548 QTZ65548:QUG65548 RDV65548:REC65548 RNR65548:RNY65548 RXN65548:RXU65548 SHJ65548:SHQ65548 SRF65548:SRM65548 TBB65548:TBI65548 TKX65548:TLE65548 TUT65548:TVA65548 UEP65548:UEW65548 UOL65548:UOS65548 UYH65548:UYO65548 VID65548:VIK65548 VRZ65548:VSG65548 WBV65548:WCC65548 WLR65548:WLY65548 WVN65548:WVU65548 F131084:M131084 JB131084:JI131084 SX131084:TE131084 ACT131084:ADA131084 AMP131084:AMW131084 AWL131084:AWS131084 BGH131084:BGO131084 BQD131084:BQK131084 BZZ131084:CAG131084 CJV131084:CKC131084 CTR131084:CTY131084 DDN131084:DDU131084 DNJ131084:DNQ131084 DXF131084:DXM131084 EHB131084:EHI131084 EQX131084:ERE131084 FAT131084:FBA131084 FKP131084:FKW131084 FUL131084:FUS131084 GEH131084:GEO131084 GOD131084:GOK131084 GXZ131084:GYG131084 HHV131084:HIC131084 HRR131084:HRY131084 IBN131084:IBU131084 ILJ131084:ILQ131084 IVF131084:IVM131084 JFB131084:JFI131084 JOX131084:JPE131084 JYT131084:JZA131084 KIP131084:KIW131084 KSL131084:KSS131084 LCH131084:LCO131084 LMD131084:LMK131084 LVZ131084:LWG131084 MFV131084:MGC131084 MPR131084:MPY131084 MZN131084:MZU131084 NJJ131084:NJQ131084 NTF131084:NTM131084 ODB131084:ODI131084 OMX131084:ONE131084 OWT131084:OXA131084 PGP131084:PGW131084 PQL131084:PQS131084 QAH131084:QAO131084 QKD131084:QKK131084 QTZ131084:QUG131084 RDV131084:REC131084 RNR131084:RNY131084 RXN131084:RXU131084 SHJ131084:SHQ131084 SRF131084:SRM131084 TBB131084:TBI131084 TKX131084:TLE131084 TUT131084:TVA131084 UEP131084:UEW131084 UOL131084:UOS131084 UYH131084:UYO131084 VID131084:VIK131084 VRZ131084:VSG131084 WBV131084:WCC131084 WLR131084:WLY131084 WVN131084:WVU131084 F196620:M196620 JB196620:JI196620 SX196620:TE196620 ACT196620:ADA196620 AMP196620:AMW196620 AWL196620:AWS196620 BGH196620:BGO196620 BQD196620:BQK196620 BZZ196620:CAG196620 CJV196620:CKC196620 CTR196620:CTY196620 DDN196620:DDU196620 DNJ196620:DNQ196620 DXF196620:DXM196620 EHB196620:EHI196620 EQX196620:ERE196620 FAT196620:FBA196620 FKP196620:FKW196620 FUL196620:FUS196620 GEH196620:GEO196620 GOD196620:GOK196620 GXZ196620:GYG196620 HHV196620:HIC196620 HRR196620:HRY196620 IBN196620:IBU196620 ILJ196620:ILQ196620 IVF196620:IVM196620 JFB196620:JFI196620 JOX196620:JPE196620 JYT196620:JZA196620 KIP196620:KIW196620 KSL196620:KSS196620 LCH196620:LCO196620 LMD196620:LMK196620 LVZ196620:LWG196620 MFV196620:MGC196620 MPR196620:MPY196620 MZN196620:MZU196620 NJJ196620:NJQ196620 NTF196620:NTM196620 ODB196620:ODI196620 OMX196620:ONE196620 OWT196620:OXA196620 PGP196620:PGW196620 PQL196620:PQS196620 QAH196620:QAO196620 QKD196620:QKK196620 QTZ196620:QUG196620 RDV196620:REC196620 RNR196620:RNY196620 RXN196620:RXU196620 SHJ196620:SHQ196620 SRF196620:SRM196620 TBB196620:TBI196620 TKX196620:TLE196620 TUT196620:TVA196620 UEP196620:UEW196620 UOL196620:UOS196620 UYH196620:UYO196620 VID196620:VIK196620 VRZ196620:VSG196620 WBV196620:WCC196620 WLR196620:WLY196620 WVN196620:WVU196620 F262156:M262156 JB262156:JI262156 SX262156:TE262156 ACT262156:ADA262156 AMP262156:AMW262156 AWL262156:AWS262156 BGH262156:BGO262156 BQD262156:BQK262156 BZZ262156:CAG262156 CJV262156:CKC262156 CTR262156:CTY262156 DDN262156:DDU262156 DNJ262156:DNQ262156 DXF262156:DXM262156 EHB262156:EHI262156 EQX262156:ERE262156 FAT262156:FBA262156 FKP262156:FKW262156 FUL262156:FUS262156 GEH262156:GEO262156 GOD262156:GOK262156 GXZ262156:GYG262156 HHV262156:HIC262156 HRR262156:HRY262156 IBN262156:IBU262156 ILJ262156:ILQ262156 IVF262156:IVM262156 JFB262156:JFI262156 JOX262156:JPE262156 JYT262156:JZA262156 KIP262156:KIW262156 KSL262156:KSS262156 LCH262156:LCO262156 LMD262156:LMK262156 LVZ262156:LWG262156 MFV262156:MGC262156 MPR262156:MPY262156 MZN262156:MZU262156 NJJ262156:NJQ262156 NTF262156:NTM262156 ODB262156:ODI262156 OMX262156:ONE262156 OWT262156:OXA262156 PGP262156:PGW262156 PQL262156:PQS262156 QAH262156:QAO262156 QKD262156:QKK262156 QTZ262156:QUG262156 RDV262156:REC262156 RNR262156:RNY262156 RXN262156:RXU262156 SHJ262156:SHQ262156 SRF262156:SRM262156 TBB262156:TBI262156 TKX262156:TLE262156 TUT262156:TVA262156 UEP262156:UEW262156 UOL262156:UOS262156 UYH262156:UYO262156 VID262156:VIK262156 VRZ262156:VSG262156 WBV262156:WCC262156 WLR262156:WLY262156 WVN262156:WVU262156 F327692:M327692 JB327692:JI327692 SX327692:TE327692 ACT327692:ADA327692 AMP327692:AMW327692 AWL327692:AWS327692 BGH327692:BGO327692 BQD327692:BQK327692 BZZ327692:CAG327692 CJV327692:CKC327692 CTR327692:CTY327692 DDN327692:DDU327692 DNJ327692:DNQ327692 DXF327692:DXM327692 EHB327692:EHI327692 EQX327692:ERE327692 FAT327692:FBA327692 FKP327692:FKW327692 FUL327692:FUS327692 GEH327692:GEO327692 GOD327692:GOK327692 GXZ327692:GYG327692 HHV327692:HIC327692 HRR327692:HRY327692 IBN327692:IBU327692 ILJ327692:ILQ327692 IVF327692:IVM327692 JFB327692:JFI327692 JOX327692:JPE327692 JYT327692:JZA327692 KIP327692:KIW327692 KSL327692:KSS327692 LCH327692:LCO327692 LMD327692:LMK327692 LVZ327692:LWG327692 MFV327692:MGC327692 MPR327692:MPY327692 MZN327692:MZU327692 NJJ327692:NJQ327692 NTF327692:NTM327692 ODB327692:ODI327692 OMX327692:ONE327692 OWT327692:OXA327692 PGP327692:PGW327692 PQL327692:PQS327692 QAH327692:QAO327692 QKD327692:QKK327692 QTZ327692:QUG327692 RDV327692:REC327692 RNR327692:RNY327692 RXN327692:RXU327692 SHJ327692:SHQ327692 SRF327692:SRM327692 TBB327692:TBI327692 TKX327692:TLE327692 TUT327692:TVA327692 UEP327692:UEW327692 UOL327692:UOS327692 UYH327692:UYO327692 VID327692:VIK327692 VRZ327692:VSG327692 WBV327692:WCC327692 WLR327692:WLY327692 WVN327692:WVU327692 F393228:M393228 JB393228:JI393228 SX393228:TE393228 ACT393228:ADA393228 AMP393228:AMW393228 AWL393228:AWS393228 BGH393228:BGO393228 BQD393228:BQK393228 BZZ393228:CAG393228 CJV393228:CKC393228 CTR393228:CTY393228 DDN393228:DDU393228 DNJ393228:DNQ393228 DXF393228:DXM393228 EHB393228:EHI393228 EQX393228:ERE393228 FAT393228:FBA393228 FKP393228:FKW393228 FUL393228:FUS393228 GEH393228:GEO393228 GOD393228:GOK393228 GXZ393228:GYG393228 HHV393228:HIC393228 HRR393228:HRY393228 IBN393228:IBU393228 ILJ393228:ILQ393228 IVF393228:IVM393228 JFB393228:JFI393228 JOX393228:JPE393228 JYT393228:JZA393228 KIP393228:KIW393228 KSL393228:KSS393228 LCH393228:LCO393228 LMD393228:LMK393228 LVZ393228:LWG393228 MFV393228:MGC393228 MPR393228:MPY393228 MZN393228:MZU393228 NJJ393228:NJQ393228 NTF393228:NTM393228 ODB393228:ODI393228 OMX393228:ONE393228 OWT393228:OXA393228 PGP393228:PGW393228 PQL393228:PQS393228 QAH393228:QAO393228 QKD393228:QKK393228 QTZ393228:QUG393228 RDV393228:REC393228 RNR393228:RNY393228 RXN393228:RXU393228 SHJ393228:SHQ393228 SRF393228:SRM393228 TBB393228:TBI393228 TKX393228:TLE393228 TUT393228:TVA393228 UEP393228:UEW393228 UOL393228:UOS393228 UYH393228:UYO393228 VID393228:VIK393228 VRZ393228:VSG393228 WBV393228:WCC393228 WLR393228:WLY393228 WVN393228:WVU393228 F458764:M458764 JB458764:JI458764 SX458764:TE458764 ACT458764:ADA458764 AMP458764:AMW458764 AWL458764:AWS458764 BGH458764:BGO458764 BQD458764:BQK458764 BZZ458764:CAG458764 CJV458764:CKC458764 CTR458764:CTY458764 DDN458764:DDU458764 DNJ458764:DNQ458764 DXF458764:DXM458764 EHB458764:EHI458764 EQX458764:ERE458764 FAT458764:FBA458764 FKP458764:FKW458764 FUL458764:FUS458764 GEH458764:GEO458764 GOD458764:GOK458764 GXZ458764:GYG458764 HHV458764:HIC458764 HRR458764:HRY458764 IBN458764:IBU458764 ILJ458764:ILQ458764 IVF458764:IVM458764 JFB458764:JFI458764 JOX458764:JPE458764 JYT458764:JZA458764 KIP458764:KIW458764 KSL458764:KSS458764 LCH458764:LCO458764 LMD458764:LMK458764 LVZ458764:LWG458764 MFV458764:MGC458764 MPR458764:MPY458764 MZN458764:MZU458764 NJJ458764:NJQ458764 NTF458764:NTM458764 ODB458764:ODI458764 OMX458764:ONE458764 OWT458764:OXA458764 PGP458764:PGW458764 PQL458764:PQS458764 QAH458764:QAO458764 QKD458764:QKK458764 QTZ458764:QUG458764 RDV458764:REC458764 RNR458764:RNY458764 RXN458764:RXU458764 SHJ458764:SHQ458764 SRF458764:SRM458764 TBB458764:TBI458764 TKX458764:TLE458764 TUT458764:TVA458764 UEP458764:UEW458764 UOL458764:UOS458764 UYH458764:UYO458764 VID458764:VIK458764 VRZ458764:VSG458764 WBV458764:WCC458764 WLR458764:WLY458764 WVN458764:WVU458764 F524300:M524300 JB524300:JI524300 SX524300:TE524300 ACT524300:ADA524300 AMP524300:AMW524300 AWL524300:AWS524300 BGH524300:BGO524300 BQD524300:BQK524300 BZZ524300:CAG524300 CJV524300:CKC524300 CTR524300:CTY524300 DDN524300:DDU524300 DNJ524300:DNQ524300 DXF524300:DXM524300 EHB524300:EHI524300 EQX524300:ERE524300 FAT524300:FBA524300 FKP524300:FKW524300 FUL524300:FUS524300 GEH524300:GEO524300 GOD524300:GOK524300 GXZ524300:GYG524300 HHV524300:HIC524300 HRR524300:HRY524300 IBN524300:IBU524300 ILJ524300:ILQ524300 IVF524300:IVM524300 JFB524300:JFI524300 JOX524300:JPE524300 JYT524300:JZA524300 KIP524300:KIW524300 KSL524300:KSS524300 LCH524300:LCO524300 LMD524300:LMK524300 LVZ524300:LWG524300 MFV524300:MGC524300 MPR524300:MPY524300 MZN524300:MZU524300 NJJ524300:NJQ524300 NTF524300:NTM524300 ODB524300:ODI524300 OMX524300:ONE524300 OWT524300:OXA524300 PGP524300:PGW524300 PQL524300:PQS524300 QAH524300:QAO524300 QKD524300:QKK524300 QTZ524300:QUG524300 RDV524300:REC524300 RNR524300:RNY524300 RXN524300:RXU524300 SHJ524300:SHQ524300 SRF524300:SRM524300 TBB524300:TBI524300 TKX524300:TLE524300 TUT524300:TVA524300 UEP524300:UEW524300 UOL524300:UOS524300 UYH524300:UYO524300 VID524300:VIK524300 VRZ524300:VSG524300 WBV524300:WCC524300 WLR524300:WLY524300 WVN524300:WVU524300 F589836:M589836 JB589836:JI589836 SX589836:TE589836 ACT589836:ADA589836 AMP589836:AMW589836 AWL589836:AWS589836 BGH589836:BGO589836 BQD589836:BQK589836 BZZ589836:CAG589836 CJV589836:CKC589836 CTR589836:CTY589836 DDN589836:DDU589836 DNJ589836:DNQ589836 DXF589836:DXM589836 EHB589836:EHI589836 EQX589836:ERE589836 FAT589836:FBA589836 FKP589836:FKW589836 FUL589836:FUS589836 GEH589836:GEO589836 GOD589836:GOK589836 GXZ589836:GYG589836 HHV589836:HIC589836 HRR589836:HRY589836 IBN589836:IBU589836 ILJ589836:ILQ589836 IVF589836:IVM589836 JFB589836:JFI589836 JOX589836:JPE589836 JYT589836:JZA589836 KIP589836:KIW589836 KSL589836:KSS589836 LCH589836:LCO589836 LMD589836:LMK589836 LVZ589836:LWG589836 MFV589836:MGC589836 MPR589836:MPY589836 MZN589836:MZU589836 NJJ589836:NJQ589836 NTF589836:NTM589836 ODB589836:ODI589836 OMX589836:ONE589836 OWT589836:OXA589836 PGP589836:PGW589836 PQL589836:PQS589836 QAH589836:QAO589836 QKD589836:QKK589836 QTZ589836:QUG589836 RDV589836:REC589836 RNR589836:RNY589836 RXN589836:RXU589836 SHJ589836:SHQ589836 SRF589836:SRM589836 TBB589836:TBI589836 TKX589836:TLE589836 TUT589836:TVA589836 UEP589836:UEW589836 UOL589836:UOS589836 UYH589836:UYO589836 VID589836:VIK589836 VRZ589836:VSG589836 WBV589836:WCC589836 WLR589836:WLY589836 WVN589836:WVU589836 F655372:M655372 JB655372:JI655372 SX655372:TE655372 ACT655372:ADA655372 AMP655372:AMW655372 AWL655372:AWS655372 BGH655372:BGO655372 BQD655372:BQK655372 BZZ655372:CAG655372 CJV655372:CKC655372 CTR655372:CTY655372 DDN655372:DDU655372 DNJ655372:DNQ655372 DXF655372:DXM655372 EHB655372:EHI655372 EQX655372:ERE655372 FAT655372:FBA655372 FKP655372:FKW655372 FUL655372:FUS655372 GEH655372:GEO655372 GOD655372:GOK655372 GXZ655372:GYG655372 HHV655372:HIC655372 HRR655372:HRY655372 IBN655372:IBU655372 ILJ655372:ILQ655372 IVF655372:IVM655372 JFB655372:JFI655372 JOX655372:JPE655372 JYT655372:JZA655372 KIP655372:KIW655372 KSL655372:KSS655372 LCH655372:LCO655372 LMD655372:LMK655372 LVZ655372:LWG655372 MFV655372:MGC655372 MPR655372:MPY655372 MZN655372:MZU655372 NJJ655372:NJQ655372 NTF655372:NTM655372 ODB655372:ODI655372 OMX655372:ONE655372 OWT655372:OXA655372 PGP655372:PGW655372 PQL655372:PQS655372 QAH655372:QAO655372 QKD655372:QKK655372 QTZ655372:QUG655372 RDV655372:REC655372 RNR655372:RNY655372 RXN655372:RXU655372 SHJ655372:SHQ655372 SRF655372:SRM655372 TBB655372:TBI655372 TKX655372:TLE655372 TUT655372:TVA655372 UEP655372:UEW655372 UOL655372:UOS655372 UYH655372:UYO655372 VID655372:VIK655372 VRZ655372:VSG655372 WBV655372:WCC655372 WLR655372:WLY655372 WVN655372:WVU655372 F720908:M720908 JB720908:JI720908 SX720908:TE720908 ACT720908:ADA720908 AMP720908:AMW720908 AWL720908:AWS720908 BGH720908:BGO720908 BQD720908:BQK720908 BZZ720908:CAG720908 CJV720908:CKC720908 CTR720908:CTY720908 DDN720908:DDU720908 DNJ720908:DNQ720908 DXF720908:DXM720908 EHB720908:EHI720908 EQX720908:ERE720908 FAT720908:FBA720908 FKP720908:FKW720908 FUL720908:FUS720908 GEH720908:GEO720908 GOD720908:GOK720908 GXZ720908:GYG720908 HHV720908:HIC720908 HRR720908:HRY720908 IBN720908:IBU720908 ILJ720908:ILQ720908 IVF720908:IVM720908 JFB720908:JFI720908 JOX720908:JPE720908 JYT720908:JZA720908 KIP720908:KIW720908 KSL720908:KSS720908 LCH720908:LCO720908 LMD720908:LMK720908 LVZ720908:LWG720908 MFV720908:MGC720908 MPR720908:MPY720908 MZN720908:MZU720908 NJJ720908:NJQ720908 NTF720908:NTM720908 ODB720908:ODI720908 OMX720908:ONE720908 OWT720908:OXA720908 PGP720908:PGW720908 PQL720908:PQS720908 QAH720908:QAO720908 QKD720908:QKK720908 QTZ720908:QUG720908 RDV720908:REC720908 RNR720908:RNY720908 RXN720908:RXU720908 SHJ720908:SHQ720908 SRF720908:SRM720908 TBB720908:TBI720908 TKX720908:TLE720908 TUT720908:TVA720908 UEP720908:UEW720908 UOL720908:UOS720908 UYH720908:UYO720908 VID720908:VIK720908 VRZ720908:VSG720908 WBV720908:WCC720908 WLR720908:WLY720908 WVN720908:WVU720908 F786444:M786444 JB786444:JI786444 SX786444:TE786444 ACT786444:ADA786444 AMP786444:AMW786444 AWL786444:AWS786444 BGH786444:BGO786444 BQD786444:BQK786444 BZZ786444:CAG786444 CJV786444:CKC786444 CTR786444:CTY786444 DDN786444:DDU786444 DNJ786444:DNQ786444 DXF786444:DXM786444 EHB786444:EHI786444 EQX786444:ERE786444 FAT786444:FBA786444 FKP786444:FKW786444 FUL786444:FUS786444 GEH786444:GEO786444 GOD786444:GOK786444 GXZ786444:GYG786444 HHV786444:HIC786444 HRR786444:HRY786444 IBN786444:IBU786444 ILJ786444:ILQ786444 IVF786444:IVM786444 JFB786444:JFI786444 JOX786444:JPE786444 JYT786444:JZA786444 KIP786444:KIW786444 KSL786444:KSS786444 LCH786444:LCO786444 LMD786444:LMK786444 LVZ786444:LWG786444 MFV786444:MGC786444 MPR786444:MPY786444 MZN786444:MZU786444 NJJ786444:NJQ786444 NTF786444:NTM786444 ODB786444:ODI786444 OMX786444:ONE786444 OWT786444:OXA786444 PGP786444:PGW786444 PQL786444:PQS786444 QAH786444:QAO786444 QKD786444:QKK786444 QTZ786444:QUG786444 RDV786444:REC786444 RNR786444:RNY786444 RXN786444:RXU786444 SHJ786444:SHQ786444 SRF786444:SRM786444 TBB786444:TBI786444 TKX786444:TLE786444 TUT786444:TVA786444 UEP786444:UEW786444 UOL786444:UOS786444 UYH786444:UYO786444 VID786444:VIK786444 VRZ786444:VSG786444 WBV786444:WCC786444 WLR786444:WLY786444 WVN786444:WVU786444 F851980:M851980 JB851980:JI851980 SX851980:TE851980 ACT851980:ADA851980 AMP851980:AMW851980 AWL851980:AWS851980 BGH851980:BGO851980 BQD851980:BQK851980 BZZ851980:CAG851980 CJV851980:CKC851980 CTR851980:CTY851980 DDN851980:DDU851980 DNJ851980:DNQ851980 DXF851980:DXM851980 EHB851980:EHI851980 EQX851980:ERE851980 FAT851980:FBA851980 FKP851980:FKW851980 FUL851980:FUS851980 GEH851980:GEO851980 GOD851980:GOK851980 GXZ851980:GYG851980 HHV851980:HIC851980 HRR851980:HRY851980 IBN851980:IBU851980 ILJ851980:ILQ851980 IVF851980:IVM851980 JFB851980:JFI851980 JOX851980:JPE851980 JYT851980:JZA851980 KIP851980:KIW851980 KSL851980:KSS851980 LCH851980:LCO851980 LMD851980:LMK851980 LVZ851980:LWG851980 MFV851980:MGC851980 MPR851980:MPY851980 MZN851980:MZU851980 NJJ851980:NJQ851980 NTF851980:NTM851980 ODB851980:ODI851980 OMX851980:ONE851980 OWT851980:OXA851980 PGP851980:PGW851980 PQL851980:PQS851980 QAH851980:QAO851980 QKD851980:QKK851980 QTZ851980:QUG851980 RDV851980:REC851980 RNR851980:RNY851980 RXN851980:RXU851980 SHJ851980:SHQ851980 SRF851980:SRM851980 TBB851980:TBI851980 TKX851980:TLE851980 TUT851980:TVA851980 UEP851980:UEW851980 UOL851980:UOS851980 UYH851980:UYO851980 VID851980:VIK851980 VRZ851980:VSG851980 WBV851980:WCC851980 WLR851980:WLY851980 WVN851980:WVU851980 F917516:M917516 JB917516:JI917516 SX917516:TE917516 ACT917516:ADA917516 AMP917516:AMW917516 AWL917516:AWS917516 BGH917516:BGO917516 BQD917516:BQK917516 BZZ917516:CAG917516 CJV917516:CKC917516 CTR917516:CTY917516 DDN917516:DDU917516 DNJ917516:DNQ917516 DXF917516:DXM917516 EHB917516:EHI917516 EQX917516:ERE917516 FAT917516:FBA917516 FKP917516:FKW917516 FUL917516:FUS917516 GEH917516:GEO917516 GOD917516:GOK917516 GXZ917516:GYG917516 HHV917516:HIC917516 HRR917516:HRY917516 IBN917516:IBU917516 ILJ917516:ILQ917516 IVF917516:IVM917516 JFB917516:JFI917516 JOX917516:JPE917516 JYT917516:JZA917516 KIP917516:KIW917516 KSL917516:KSS917516 LCH917516:LCO917516 LMD917516:LMK917516 LVZ917516:LWG917516 MFV917516:MGC917516 MPR917516:MPY917516 MZN917516:MZU917516 NJJ917516:NJQ917516 NTF917516:NTM917516 ODB917516:ODI917516 OMX917516:ONE917516 OWT917516:OXA917516 PGP917516:PGW917516 PQL917516:PQS917516 QAH917516:QAO917516 QKD917516:QKK917516 QTZ917516:QUG917516 RDV917516:REC917516 RNR917516:RNY917516 RXN917516:RXU917516 SHJ917516:SHQ917516 SRF917516:SRM917516 TBB917516:TBI917516 TKX917516:TLE917516 TUT917516:TVA917516 UEP917516:UEW917516 UOL917516:UOS917516 UYH917516:UYO917516 VID917516:VIK917516 VRZ917516:VSG917516 WBV917516:WCC917516 WLR917516:WLY917516 WVN917516:WVU917516 F983052:M983052 JB983052:JI983052 SX983052:TE983052 ACT983052:ADA983052 AMP983052:AMW983052 AWL983052:AWS983052 BGH983052:BGO983052 BQD983052:BQK983052 BZZ983052:CAG983052 CJV983052:CKC983052 CTR983052:CTY983052 DDN983052:DDU983052 DNJ983052:DNQ983052 DXF983052:DXM983052 EHB983052:EHI983052 EQX983052:ERE983052 FAT983052:FBA983052 FKP983052:FKW983052 FUL983052:FUS983052 GEH983052:GEO983052 GOD983052:GOK983052 GXZ983052:GYG983052 HHV983052:HIC983052 HRR983052:HRY983052 IBN983052:IBU983052 ILJ983052:ILQ983052 IVF983052:IVM983052 JFB983052:JFI983052 JOX983052:JPE983052 JYT983052:JZA983052 KIP983052:KIW983052 KSL983052:KSS983052 LCH983052:LCO983052 LMD983052:LMK983052 LVZ983052:LWG983052 MFV983052:MGC983052 MPR983052:MPY983052 MZN983052:MZU983052 NJJ983052:NJQ983052 NTF983052:NTM983052 ODB983052:ODI983052 OMX983052:ONE983052 OWT983052:OXA983052 PGP983052:PGW983052 PQL983052:PQS983052 QAH983052:QAO983052 QKD983052:QKK983052 QTZ983052:QUG983052 RDV983052:REC983052 RNR983052:RNY983052 RXN983052:RXU983052 SHJ983052:SHQ983052 SRF983052:SRM983052 TBB983052:TBI983052 TKX983052:TLE983052 TUT983052:TVA983052 UEP983052:UEW983052 UOL983052:UOS983052 UYH983052:UYO983052 VID983052:VIK983052 VRZ983052:VSG983052 WBV983052:WCC983052 WLR983052:WLY983052 WVN983052:WVU983052 F4:M4 JB4:JI4 SX4:TE4 ACT4:ADA4 AMP4:AMW4 AWL4:AWS4 BGH4:BGO4 BQD4:BQK4 BZZ4:CAG4 CJV4:CKC4 CTR4:CTY4 DDN4:DDU4 DNJ4:DNQ4 DXF4:DXM4 EHB4:EHI4 EQX4:ERE4 FAT4:FBA4 FKP4:FKW4 FUL4:FUS4 GEH4:GEO4 GOD4:GOK4 GXZ4:GYG4 HHV4:HIC4 HRR4:HRY4 IBN4:IBU4 ILJ4:ILQ4 IVF4:IVM4 JFB4:JFI4 JOX4:JPE4 JYT4:JZA4 KIP4:KIW4 KSL4:KSS4 LCH4:LCO4 LMD4:LMK4 LVZ4:LWG4 MFV4:MGC4 MPR4:MPY4 MZN4:MZU4 NJJ4:NJQ4 NTF4:NTM4 ODB4:ODI4 OMX4:ONE4 OWT4:OXA4 PGP4:PGW4 PQL4:PQS4 QAH4:QAO4 QKD4:QKK4 QTZ4:QUG4 RDV4:REC4 RNR4:RNY4 RXN4:RXU4 SHJ4:SHQ4 SRF4:SRM4 TBB4:TBI4 TKX4:TLE4 TUT4:TVA4 UEP4:UEW4 UOL4:UOS4 UYH4:UYO4 VID4:VIK4 VRZ4:VSG4 WBV4:WCC4 WLR4:WLY4 WVN4:WVU4 F65540:M65540 JB65540:JI65540 SX65540:TE65540 ACT65540:ADA65540 AMP65540:AMW65540 AWL65540:AWS65540 BGH65540:BGO65540 BQD65540:BQK65540 BZZ65540:CAG65540 CJV65540:CKC65540 CTR65540:CTY65540 DDN65540:DDU65540 DNJ65540:DNQ65540 DXF65540:DXM65540 EHB65540:EHI65540 EQX65540:ERE65540 FAT65540:FBA65540 FKP65540:FKW65540 FUL65540:FUS65540 GEH65540:GEO65540 GOD65540:GOK65540 GXZ65540:GYG65540 HHV65540:HIC65540 HRR65540:HRY65540 IBN65540:IBU65540 ILJ65540:ILQ65540 IVF65540:IVM65540 JFB65540:JFI65540 JOX65540:JPE65540 JYT65540:JZA65540 KIP65540:KIW65540 KSL65540:KSS65540 LCH65540:LCO65540 LMD65540:LMK65540 LVZ65540:LWG65540 MFV65540:MGC65540 MPR65540:MPY65540 MZN65540:MZU65540 NJJ65540:NJQ65540 NTF65540:NTM65540 ODB65540:ODI65540 OMX65540:ONE65540 OWT65540:OXA65540 PGP65540:PGW65540 PQL65540:PQS65540 QAH65540:QAO65540 QKD65540:QKK65540 QTZ65540:QUG65540 RDV65540:REC65540 RNR65540:RNY65540 RXN65540:RXU65540 SHJ65540:SHQ65540 SRF65540:SRM65540 TBB65540:TBI65540 TKX65540:TLE65540 TUT65540:TVA65540 UEP65540:UEW65540 UOL65540:UOS65540 UYH65540:UYO65540 VID65540:VIK65540 VRZ65540:VSG65540 WBV65540:WCC65540 WLR65540:WLY65540 WVN65540:WVU65540 F131076:M131076 JB131076:JI131076 SX131076:TE131076 ACT131076:ADA131076 AMP131076:AMW131076 AWL131076:AWS131076 BGH131076:BGO131076 BQD131076:BQK131076 BZZ131076:CAG131076 CJV131076:CKC131076 CTR131076:CTY131076 DDN131076:DDU131076 DNJ131076:DNQ131076 DXF131076:DXM131076 EHB131076:EHI131076 EQX131076:ERE131076 FAT131076:FBA131076 FKP131076:FKW131076 FUL131076:FUS131076 GEH131076:GEO131076 GOD131076:GOK131076 GXZ131076:GYG131076 HHV131076:HIC131076 HRR131076:HRY131076 IBN131076:IBU131076 ILJ131076:ILQ131076 IVF131076:IVM131076 JFB131076:JFI131076 JOX131076:JPE131076 JYT131076:JZA131076 KIP131076:KIW131076 KSL131076:KSS131076 LCH131076:LCO131076 LMD131076:LMK131076 LVZ131076:LWG131076 MFV131076:MGC131076 MPR131076:MPY131076 MZN131076:MZU131076 NJJ131076:NJQ131076 NTF131076:NTM131076 ODB131076:ODI131076 OMX131076:ONE131076 OWT131076:OXA131076 PGP131076:PGW131076 PQL131076:PQS131076 QAH131076:QAO131076 QKD131076:QKK131076 QTZ131076:QUG131076 RDV131076:REC131076 RNR131076:RNY131076 RXN131076:RXU131076 SHJ131076:SHQ131076 SRF131076:SRM131076 TBB131076:TBI131076 TKX131076:TLE131076 TUT131076:TVA131076 UEP131076:UEW131076 UOL131076:UOS131076 UYH131076:UYO131076 VID131076:VIK131076 VRZ131076:VSG131076 WBV131076:WCC131076 WLR131076:WLY131076 WVN131076:WVU131076 F196612:M196612 JB196612:JI196612 SX196612:TE196612 ACT196612:ADA196612 AMP196612:AMW196612 AWL196612:AWS196612 BGH196612:BGO196612 BQD196612:BQK196612 BZZ196612:CAG196612 CJV196612:CKC196612 CTR196612:CTY196612 DDN196612:DDU196612 DNJ196612:DNQ196612 DXF196612:DXM196612 EHB196612:EHI196612 EQX196612:ERE196612 FAT196612:FBA196612 FKP196612:FKW196612 FUL196612:FUS196612 GEH196612:GEO196612 GOD196612:GOK196612 GXZ196612:GYG196612 HHV196612:HIC196612 HRR196612:HRY196612 IBN196612:IBU196612 ILJ196612:ILQ196612 IVF196612:IVM196612 JFB196612:JFI196612 JOX196612:JPE196612 JYT196612:JZA196612 KIP196612:KIW196612 KSL196612:KSS196612 LCH196612:LCO196612 LMD196612:LMK196612 LVZ196612:LWG196612 MFV196612:MGC196612 MPR196612:MPY196612 MZN196612:MZU196612 NJJ196612:NJQ196612 NTF196612:NTM196612 ODB196612:ODI196612 OMX196612:ONE196612 OWT196612:OXA196612 PGP196612:PGW196612 PQL196612:PQS196612 QAH196612:QAO196612 QKD196612:QKK196612 QTZ196612:QUG196612 RDV196612:REC196612 RNR196612:RNY196612 RXN196612:RXU196612 SHJ196612:SHQ196612 SRF196612:SRM196612 TBB196612:TBI196612 TKX196612:TLE196612 TUT196612:TVA196612 UEP196612:UEW196612 UOL196612:UOS196612 UYH196612:UYO196612 VID196612:VIK196612 VRZ196612:VSG196612 WBV196612:WCC196612 WLR196612:WLY196612 WVN196612:WVU196612 F262148:M262148 JB262148:JI262148 SX262148:TE262148 ACT262148:ADA262148 AMP262148:AMW262148 AWL262148:AWS262148 BGH262148:BGO262148 BQD262148:BQK262148 BZZ262148:CAG262148 CJV262148:CKC262148 CTR262148:CTY262148 DDN262148:DDU262148 DNJ262148:DNQ262148 DXF262148:DXM262148 EHB262148:EHI262148 EQX262148:ERE262148 FAT262148:FBA262148 FKP262148:FKW262148 FUL262148:FUS262148 GEH262148:GEO262148 GOD262148:GOK262148 GXZ262148:GYG262148 HHV262148:HIC262148 HRR262148:HRY262148 IBN262148:IBU262148 ILJ262148:ILQ262148 IVF262148:IVM262148 JFB262148:JFI262148 JOX262148:JPE262148 JYT262148:JZA262148 KIP262148:KIW262148 KSL262148:KSS262148 LCH262148:LCO262148 LMD262148:LMK262148 LVZ262148:LWG262148 MFV262148:MGC262148 MPR262148:MPY262148 MZN262148:MZU262148 NJJ262148:NJQ262148 NTF262148:NTM262148 ODB262148:ODI262148 OMX262148:ONE262148 OWT262148:OXA262148 PGP262148:PGW262148 PQL262148:PQS262148 QAH262148:QAO262148 QKD262148:QKK262148 QTZ262148:QUG262148 RDV262148:REC262148 RNR262148:RNY262148 RXN262148:RXU262148 SHJ262148:SHQ262148 SRF262148:SRM262148 TBB262148:TBI262148 TKX262148:TLE262148 TUT262148:TVA262148 UEP262148:UEW262148 UOL262148:UOS262148 UYH262148:UYO262148 VID262148:VIK262148 VRZ262148:VSG262148 WBV262148:WCC262148 WLR262148:WLY262148 WVN262148:WVU262148 F327684:M327684 JB327684:JI327684 SX327684:TE327684 ACT327684:ADA327684 AMP327684:AMW327684 AWL327684:AWS327684 BGH327684:BGO327684 BQD327684:BQK327684 BZZ327684:CAG327684 CJV327684:CKC327684 CTR327684:CTY327684 DDN327684:DDU327684 DNJ327684:DNQ327684 DXF327684:DXM327684 EHB327684:EHI327684 EQX327684:ERE327684 FAT327684:FBA327684 FKP327684:FKW327684 FUL327684:FUS327684 GEH327684:GEO327684 GOD327684:GOK327684 GXZ327684:GYG327684 HHV327684:HIC327684 HRR327684:HRY327684 IBN327684:IBU327684 ILJ327684:ILQ327684 IVF327684:IVM327684 JFB327684:JFI327684 JOX327684:JPE327684 JYT327684:JZA327684 KIP327684:KIW327684 KSL327684:KSS327684 LCH327684:LCO327684 LMD327684:LMK327684 LVZ327684:LWG327684 MFV327684:MGC327684 MPR327684:MPY327684 MZN327684:MZU327684 NJJ327684:NJQ327684 NTF327684:NTM327684 ODB327684:ODI327684 OMX327684:ONE327684 OWT327684:OXA327684 PGP327684:PGW327684 PQL327684:PQS327684 QAH327684:QAO327684 QKD327684:QKK327684 QTZ327684:QUG327684 RDV327684:REC327684 RNR327684:RNY327684 RXN327684:RXU327684 SHJ327684:SHQ327684 SRF327684:SRM327684 TBB327684:TBI327684 TKX327684:TLE327684 TUT327684:TVA327684 UEP327684:UEW327684 UOL327684:UOS327684 UYH327684:UYO327684 VID327684:VIK327684 VRZ327684:VSG327684 WBV327684:WCC327684 WLR327684:WLY327684 WVN327684:WVU327684 F393220:M393220 JB393220:JI393220 SX393220:TE393220 ACT393220:ADA393220 AMP393220:AMW393220 AWL393220:AWS393220 BGH393220:BGO393220 BQD393220:BQK393220 BZZ393220:CAG393220 CJV393220:CKC393220 CTR393220:CTY393220 DDN393220:DDU393220 DNJ393220:DNQ393220 DXF393220:DXM393220 EHB393220:EHI393220 EQX393220:ERE393220 FAT393220:FBA393220 FKP393220:FKW393220 FUL393220:FUS393220 GEH393220:GEO393220 GOD393220:GOK393220 GXZ393220:GYG393220 HHV393220:HIC393220 HRR393220:HRY393220 IBN393220:IBU393220 ILJ393220:ILQ393220 IVF393220:IVM393220 JFB393220:JFI393220 JOX393220:JPE393220 JYT393220:JZA393220 KIP393220:KIW393220 KSL393220:KSS393220 LCH393220:LCO393220 LMD393220:LMK393220 LVZ393220:LWG393220 MFV393220:MGC393220 MPR393220:MPY393220 MZN393220:MZU393220 NJJ393220:NJQ393220 NTF393220:NTM393220 ODB393220:ODI393220 OMX393220:ONE393220 OWT393220:OXA393220 PGP393220:PGW393220 PQL393220:PQS393220 QAH393220:QAO393220 QKD393220:QKK393220 QTZ393220:QUG393220 RDV393220:REC393220 RNR393220:RNY393220 RXN393220:RXU393220 SHJ393220:SHQ393220 SRF393220:SRM393220 TBB393220:TBI393220 TKX393220:TLE393220 TUT393220:TVA393220 UEP393220:UEW393220 UOL393220:UOS393220 UYH393220:UYO393220 VID393220:VIK393220 VRZ393220:VSG393220 WBV393220:WCC393220 WLR393220:WLY393220 WVN393220:WVU393220 F458756:M458756 JB458756:JI458756 SX458756:TE458756 ACT458756:ADA458756 AMP458756:AMW458756 AWL458756:AWS458756 BGH458756:BGO458756 BQD458756:BQK458756 BZZ458756:CAG458756 CJV458756:CKC458756 CTR458756:CTY458756 DDN458756:DDU458756 DNJ458756:DNQ458756 DXF458756:DXM458756 EHB458756:EHI458756 EQX458756:ERE458756 FAT458756:FBA458756 FKP458756:FKW458756 FUL458756:FUS458756 GEH458756:GEO458756 GOD458756:GOK458756 GXZ458756:GYG458756 HHV458756:HIC458756 HRR458756:HRY458756 IBN458756:IBU458756 ILJ458756:ILQ458756 IVF458756:IVM458756 JFB458756:JFI458756 JOX458756:JPE458756 JYT458756:JZA458756 KIP458756:KIW458756 KSL458756:KSS458756 LCH458756:LCO458756 LMD458756:LMK458756 LVZ458756:LWG458756 MFV458756:MGC458756 MPR458756:MPY458756 MZN458756:MZU458756 NJJ458756:NJQ458756 NTF458756:NTM458756 ODB458756:ODI458756 OMX458756:ONE458756 OWT458756:OXA458756 PGP458756:PGW458756 PQL458756:PQS458756 QAH458756:QAO458756 QKD458756:QKK458756 QTZ458756:QUG458756 RDV458756:REC458756 RNR458756:RNY458756 RXN458756:RXU458756 SHJ458756:SHQ458756 SRF458756:SRM458756 TBB458756:TBI458756 TKX458756:TLE458756 TUT458756:TVA458756 UEP458756:UEW458756 UOL458756:UOS458756 UYH458756:UYO458756 VID458756:VIK458756 VRZ458756:VSG458756 WBV458756:WCC458756 WLR458756:WLY458756 WVN458756:WVU458756 F524292:M524292 JB524292:JI524292 SX524292:TE524292 ACT524292:ADA524292 AMP524292:AMW524292 AWL524292:AWS524292 BGH524292:BGO524292 BQD524292:BQK524292 BZZ524292:CAG524292 CJV524292:CKC524292 CTR524292:CTY524292 DDN524292:DDU524292 DNJ524292:DNQ524292 DXF524292:DXM524292 EHB524292:EHI524292 EQX524292:ERE524292 FAT524292:FBA524292 FKP524292:FKW524292 FUL524292:FUS524292 GEH524292:GEO524292 GOD524292:GOK524292 GXZ524292:GYG524292 HHV524292:HIC524292 HRR524292:HRY524292 IBN524292:IBU524292 ILJ524292:ILQ524292 IVF524292:IVM524292 JFB524292:JFI524292 JOX524292:JPE524292 JYT524292:JZA524292 KIP524292:KIW524292 KSL524292:KSS524292 LCH524292:LCO524292 LMD524292:LMK524292 LVZ524292:LWG524292 MFV524292:MGC524292 MPR524292:MPY524292 MZN524292:MZU524292 NJJ524292:NJQ524292 NTF524292:NTM524292 ODB524292:ODI524292 OMX524292:ONE524292 OWT524292:OXA524292 PGP524292:PGW524292 PQL524292:PQS524292 QAH524292:QAO524292 QKD524292:QKK524292 QTZ524292:QUG524292 RDV524292:REC524292 RNR524292:RNY524292 RXN524292:RXU524292 SHJ524292:SHQ524292 SRF524292:SRM524292 TBB524292:TBI524292 TKX524292:TLE524292 TUT524292:TVA524292 UEP524292:UEW524292 UOL524292:UOS524292 UYH524292:UYO524292 VID524292:VIK524292 VRZ524292:VSG524292 WBV524292:WCC524292 WLR524292:WLY524292 WVN524292:WVU524292 F589828:M589828 JB589828:JI589828 SX589828:TE589828 ACT589828:ADA589828 AMP589828:AMW589828 AWL589828:AWS589828 BGH589828:BGO589828 BQD589828:BQK589828 BZZ589828:CAG589828 CJV589828:CKC589828 CTR589828:CTY589828 DDN589828:DDU589828 DNJ589828:DNQ589828 DXF589828:DXM589828 EHB589828:EHI589828 EQX589828:ERE589828 FAT589828:FBA589828 FKP589828:FKW589828 FUL589828:FUS589828 GEH589828:GEO589828 GOD589828:GOK589828 GXZ589828:GYG589828 HHV589828:HIC589828 HRR589828:HRY589828 IBN589828:IBU589828 ILJ589828:ILQ589828 IVF589828:IVM589828 JFB589828:JFI589828 JOX589828:JPE589828 JYT589828:JZA589828 KIP589828:KIW589828 KSL589828:KSS589828 LCH589828:LCO589828 LMD589828:LMK589828 LVZ589828:LWG589828 MFV589828:MGC589828 MPR589828:MPY589828 MZN589828:MZU589828 NJJ589828:NJQ589828 NTF589828:NTM589828 ODB589828:ODI589828 OMX589828:ONE589828 OWT589828:OXA589828 PGP589828:PGW589828 PQL589828:PQS589828 QAH589828:QAO589828 QKD589828:QKK589828 QTZ589828:QUG589828 RDV589828:REC589828 RNR589828:RNY589828 RXN589828:RXU589828 SHJ589828:SHQ589828 SRF589828:SRM589828 TBB589828:TBI589828 TKX589828:TLE589828 TUT589828:TVA589828 UEP589828:UEW589828 UOL589828:UOS589828 UYH589828:UYO589828 VID589828:VIK589828 VRZ589828:VSG589828 WBV589828:WCC589828 WLR589828:WLY589828 WVN589828:WVU589828 F655364:M655364 JB655364:JI655364 SX655364:TE655364 ACT655364:ADA655364 AMP655364:AMW655364 AWL655364:AWS655364 BGH655364:BGO655364 BQD655364:BQK655364 BZZ655364:CAG655364 CJV655364:CKC655364 CTR655364:CTY655364 DDN655364:DDU655364 DNJ655364:DNQ655364 DXF655364:DXM655364 EHB655364:EHI655364 EQX655364:ERE655364 FAT655364:FBA655364 FKP655364:FKW655364 FUL655364:FUS655364 GEH655364:GEO655364 GOD655364:GOK655364 GXZ655364:GYG655364 HHV655364:HIC655364 HRR655364:HRY655364 IBN655364:IBU655364 ILJ655364:ILQ655364 IVF655364:IVM655364 JFB655364:JFI655364 JOX655364:JPE655364 JYT655364:JZA655364 KIP655364:KIW655364 KSL655364:KSS655364 LCH655364:LCO655364 LMD655364:LMK655364 LVZ655364:LWG655364 MFV655364:MGC655364 MPR655364:MPY655364 MZN655364:MZU655364 NJJ655364:NJQ655364 NTF655364:NTM655364 ODB655364:ODI655364 OMX655364:ONE655364 OWT655364:OXA655364 PGP655364:PGW655364 PQL655364:PQS655364 QAH655364:QAO655364 QKD655364:QKK655364 QTZ655364:QUG655364 RDV655364:REC655364 RNR655364:RNY655364 RXN655364:RXU655364 SHJ655364:SHQ655364 SRF655364:SRM655364 TBB655364:TBI655364 TKX655364:TLE655364 TUT655364:TVA655364 UEP655364:UEW655364 UOL655364:UOS655364 UYH655364:UYO655364 VID655364:VIK655364 VRZ655364:VSG655364 WBV655364:WCC655364 WLR655364:WLY655364 WVN655364:WVU655364 F720900:M720900 JB720900:JI720900 SX720900:TE720900 ACT720900:ADA720900 AMP720900:AMW720900 AWL720900:AWS720900 BGH720900:BGO720900 BQD720900:BQK720900 BZZ720900:CAG720900 CJV720900:CKC720900 CTR720900:CTY720900 DDN720900:DDU720900 DNJ720900:DNQ720900 DXF720900:DXM720900 EHB720900:EHI720900 EQX720900:ERE720900 FAT720900:FBA720900 FKP720900:FKW720900 FUL720900:FUS720900 GEH720900:GEO720900 GOD720900:GOK720900 GXZ720900:GYG720900 HHV720900:HIC720900 HRR720900:HRY720900 IBN720900:IBU720900 ILJ720900:ILQ720900 IVF720900:IVM720900 JFB720900:JFI720900 JOX720900:JPE720900 JYT720900:JZA720900 KIP720900:KIW720900 KSL720900:KSS720900 LCH720900:LCO720900 LMD720900:LMK720900 LVZ720900:LWG720900 MFV720900:MGC720900 MPR720900:MPY720900 MZN720900:MZU720900 NJJ720900:NJQ720900 NTF720900:NTM720900 ODB720900:ODI720900 OMX720900:ONE720900 OWT720900:OXA720900 PGP720900:PGW720900 PQL720900:PQS720900 QAH720900:QAO720900 QKD720900:QKK720900 QTZ720900:QUG720900 RDV720900:REC720900 RNR720900:RNY720900 RXN720900:RXU720900 SHJ720900:SHQ720900 SRF720900:SRM720900 TBB720900:TBI720900 TKX720900:TLE720900 TUT720900:TVA720900 UEP720900:UEW720900 UOL720900:UOS720900 UYH720900:UYO720900 VID720900:VIK720900 VRZ720900:VSG720900 WBV720900:WCC720900 WLR720900:WLY720900 WVN720900:WVU720900 F786436:M786436 JB786436:JI786436 SX786436:TE786436 ACT786436:ADA786436 AMP786436:AMW786436 AWL786436:AWS786436 BGH786436:BGO786436 BQD786436:BQK786436 BZZ786436:CAG786436 CJV786436:CKC786436 CTR786436:CTY786436 DDN786436:DDU786436 DNJ786436:DNQ786436 DXF786436:DXM786436 EHB786436:EHI786436 EQX786436:ERE786436 FAT786436:FBA786436 FKP786436:FKW786436 FUL786436:FUS786436 GEH786436:GEO786436 GOD786436:GOK786436 GXZ786436:GYG786436 HHV786436:HIC786436 HRR786436:HRY786436 IBN786436:IBU786436 ILJ786436:ILQ786436 IVF786436:IVM786436 JFB786436:JFI786436 JOX786436:JPE786436 JYT786436:JZA786436 KIP786436:KIW786436 KSL786436:KSS786436 LCH786436:LCO786436 LMD786436:LMK786436 LVZ786436:LWG786436 MFV786436:MGC786436 MPR786436:MPY786436 MZN786436:MZU786436 NJJ786436:NJQ786436 NTF786436:NTM786436 ODB786436:ODI786436 OMX786436:ONE786436 OWT786436:OXA786436 PGP786436:PGW786436 PQL786436:PQS786436 QAH786436:QAO786436 QKD786436:QKK786436 QTZ786436:QUG786436 RDV786436:REC786436 RNR786436:RNY786436 RXN786436:RXU786436 SHJ786436:SHQ786436 SRF786436:SRM786436 TBB786436:TBI786436 TKX786436:TLE786436 TUT786436:TVA786436 UEP786436:UEW786436 UOL786436:UOS786436 UYH786436:UYO786436 VID786436:VIK786436 VRZ786436:VSG786436 WBV786436:WCC786436 WLR786436:WLY786436 WVN786436:WVU786436 F851972:M851972 JB851972:JI851972 SX851972:TE851972 ACT851972:ADA851972 AMP851972:AMW851972 AWL851972:AWS851972 BGH851972:BGO851972 BQD851972:BQK851972 BZZ851972:CAG851972 CJV851972:CKC851972 CTR851972:CTY851972 DDN851972:DDU851972 DNJ851972:DNQ851972 DXF851972:DXM851972 EHB851972:EHI851972 EQX851972:ERE851972 FAT851972:FBA851972 FKP851972:FKW851972 FUL851972:FUS851972 GEH851972:GEO851972 GOD851972:GOK851972 GXZ851972:GYG851972 HHV851972:HIC851972 HRR851972:HRY851972 IBN851972:IBU851972 ILJ851972:ILQ851972 IVF851972:IVM851972 JFB851972:JFI851972 JOX851972:JPE851972 JYT851972:JZA851972 KIP851972:KIW851972 KSL851972:KSS851972 LCH851972:LCO851972 LMD851972:LMK851972 LVZ851972:LWG851972 MFV851972:MGC851972 MPR851972:MPY851972 MZN851972:MZU851972 NJJ851972:NJQ851972 NTF851972:NTM851972 ODB851972:ODI851972 OMX851972:ONE851972 OWT851972:OXA851972 PGP851972:PGW851972 PQL851972:PQS851972 QAH851972:QAO851972 QKD851972:QKK851972 QTZ851972:QUG851972 RDV851972:REC851972 RNR851972:RNY851972 RXN851972:RXU851972 SHJ851972:SHQ851972 SRF851972:SRM851972 TBB851972:TBI851972 TKX851972:TLE851972 TUT851972:TVA851972 UEP851972:UEW851972 UOL851972:UOS851972 UYH851972:UYO851972 VID851972:VIK851972 VRZ851972:VSG851972 WBV851972:WCC851972 WLR851972:WLY851972 WVN851972:WVU851972 F917508:M917508 JB917508:JI917508 SX917508:TE917508 ACT917508:ADA917508 AMP917508:AMW917508 AWL917508:AWS917508 BGH917508:BGO917508 BQD917508:BQK917508 BZZ917508:CAG917508 CJV917508:CKC917508 CTR917508:CTY917508 DDN917508:DDU917508 DNJ917508:DNQ917508 DXF917508:DXM917508 EHB917508:EHI917508 EQX917508:ERE917508 FAT917508:FBA917508 FKP917508:FKW917508 FUL917508:FUS917508 GEH917508:GEO917508 GOD917508:GOK917508 GXZ917508:GYG917508 HHV917508:HIC917508 HRR917508:HRY917508 IBN917508:IBU917508 ILJ917508:ILQ917508 IVF917508:IVM917508 JFB917508:JFI917508 JOX917508:JPE917508 JYT917508:JZA917508 KIP917508:KIW917508 KSL917508:KSS917508 LCH917508:LCO917508 LMD917508:LMK917508 LVZ917508:LWG917508 MFV917508:MGC917508 MPR917508:MPY917508 MZN917508:MZU917508 NJJ917508:NJQ917508 NTF917508:NTM917508 ODB917508:ODI917508 OMX917508:ONE917508 OWT917508:OXA917508 PGP917508:PGW917508 PQL917508:PQS917508 QAH917508:QAO917508 QKD917508:QKK917508 QTZ917508:QUG917508 RDV917508:REC917508 RNR917508:RNY917508 RXN917508:RXU917508 SHJ917508:SHQ917508 SRF917508:SRM917508 TBB917508:TBI917508 TKX917508:TLE917508 TUT917508:TVA917508 UEP917508:UEW917508 UOL917508:UOS917508 UYH917508:UYO917508 VID917508:VIK917508 VRZ917508:VSG917508 WBV917508:WCC917508 WLR917508:WLY917508 WVN917508:WVU917508 F983044:M983044 JB983044:JI983044 SX983044:TE983044 ACT983044:ADA983044 AMP983044:AMW983044 AWL983044:AWS983044 BGH983044:BGO983044 BQD983044:BQK983044 BZZ983044:CAG983044 CJV983044:CKC983044 CTR983044:CTY983044 DDN983044:DDU983044 DNJ983044:DNQ983044 DXF983044:DXM983044 EHB983044:EHI983044 EQX983044:ERE983044 FAT983044:FBA983044 FKP983044:FKW983044 FUL983044:FUS983044 GEH983044:GEO983044 GOD983044:GOK983044 GXZ983044:GYG983044 HHV983044:HIC983044 HRR983044:HRY983044 IBN983044:IBU983044 ILJ983044:ILQ983044 IVF983044:IVM983044 JFB983044:JFI983044 JOX983044:JPE983044 JYT983044:JZA983044 KIP983044:KIW983044 KSL983044:KSS983044 LCH983044:LCO983044 LMD983044:LMK983044 LVZ983044:LWG983044 MFV983044:MGC983044 MPR983044:MPY983044 MZN983044:MZU983044 NJJ983044:NJQ983044 NTF983044:NTM983044 ODB983044:ODI983044 OMX983044:ONE983044 OWT983044:OXA983044 PGP983044:PGW983044 PQL983044:PQS983044 QAH983044:QAO983044 QKD983044:QKK983044 QTZ983044:QUG983044 RDV983044:REC983044 RNR983044:RNY983044 RXN983044:RXU983044 SHJ983044:SHQ983044 SRF983044:SRM983044 TBB983044:TBI983044 TKX983044:TLE983044 TUT983044:TVA983044 UEP983044:UEW983044 UOL983044:UOS983044 UYH983044:UYO983044 VID983044:VIK983044 VRZ983044:VSG983044 WBV983044:WCC983044 WLR983044:WLY983044 WVN983044:WVU983044 F20:M20 JB20:JI20 SX20:TE20 ACT20:ADA20 AMP20:AMW20 AWL20:AWS20 BGH20:BGO20 BQD20:BQK20 BZZ20:CAG20 CJV20:CKC20 CTR20:CTY20 DDN20:DDU20 DNJ20:DNQ20 DXF20:DXM20 EHB20:EHI20 EQX20:ERE20 FAT20:FBA20 FKP20:FKW20 FUL20:FUS20 GEH20:GEO20 GOD20:GOK20 GXZ20:GYG20 HHV20:HIC20 HRR20:HRY20 IBN20:IBU20 ILJ20:ILQ20 IVF20:IVM20 JFB20:JFI20 JOX20:JPE20 JYT20:JZA20 KIP20:KIW20 KSL20:KSS20 LCH20:LCO20 LMD20:LMK20 LVZ20:LWG20 MFV20:MGC20 MPR20:MPY20 MZN20:MZU20 NJJ20:NJQ20 NTF20:NTM20 ODB20:ODI20 OMX20:ONE20 OWT20:OXA20 PGP20:PGW20 PQL20:PQS20 QAH20:QAO20 QKD20:QKK20 QTZ20:QUG20 RDV20:REC20 RNR20:RNY20 RXN20:RXU20 SHJ20:SHQ20 SRF20:SRM20 TBB20:TBI20 TKX20:TLE20 TUT20:TVA20 UEP20:UEW20 UOL20:UOS20 UYH20:UYO20 VID20:VIK20 VRZ20:VSG20 WBV20:WCC20 WLR20:WLY20 WVN20:WVU20 F65556:M65556 JB65556:JI65556 SX65556:TE65556 ACT65556:ADA65556 AMP65556:AMW65556 AWL65556:AWS65556 BGH65556:BGO65556 BQD65556:BQK65556 BZZ65556:CAG65556 CJV65556:CKC65556 CTR65556:CTY65556 DDN65556:DDU65556 DNJ65556:DNQ65556 DXF65556:DXM65556 EHB65556:EHI65556 EQX65556:ERE65556 FAT65556:FBA65556 FKP65556:FKW65556 FUL65556:FUS65556 GEH65556:GEO65556 GOD65556:GOK65556 GXZ65556:GYG65556 HHV65556:HIC65556 HRR65556:HRY65556 IBN65556:IBU65556 ILJ65556:ILQ65556 IVF65556:IVM65556 JFB65556:JFI65556 JOX65556:JPE65556 JYT65556:JZA65556 KIP65556:KIW65556 KSL65556:KSS65556 LCH65556:LCO65556 LMD65556:LMK65556 LVZ65556:LWG65556 MFV65556:MGC65556 MPR65556:MPY65556 MZN65556:MZU65556 NJJ65556:NJQ65556 NTF65556:NTM65556 ODB65556:ODI65556 OMX65556:ONE65556 OWT65556:OXA65556 PGP65556:PGW65556 PQL65556:PQS65556 QAH65556:QAO65556 QKD65556:QKK65556 QTZ65556:QUG65556 RDV65556:REC65556 RNR65556:RNY65556 RXN65556:RXU65556 SHJ65556:SHQ65556 SRF65556:SRM65556 TBB65556:TBI65556 TKX65556:TLE65556 TUT65556:TVA65556 UEP65556:UEW65556 UOL65556:UOS65556 UYH65556:UYO65556 VID65556:VIK65556 VRZ65556:VSG65556 WBV65556:WCC65556 WLR65556:WLY65556 WVN65556:WVU65556 F131092:M131092 JB131092:JI131092 SX131092:TE131092 ACT131092:ADA131092 AMP131092:AMW131092 AWL131092:AWS131092 BGH131092:BGO131092 BQD131092:BQK131092 BZZ131092:CAG131092 CJV131092:CKC131092 CTR131092:CTY131092 DDN131092:DDU131092 DNJ131092:DNQ131092 DXF131092:DXM131092 EHB131092:EHI131092 EQX131092:ERE131092 FAT131092:FBA131092 FKP131092:FKW131092 FUL131092:FUS131092 GEH131092:GEO131092 GOD131092:GOK131092 GXZ131092:GYG131092 HHV131092:HIC131092 HRR131092:HRY131092 IBN131092:IBU131092 ILJ131092:ILQ131092 IVF131092:IVM131092 JFB131092:JFI131092 JOX131092:JPE131092 JYT131092:JZA131092 KIP131092:KIW131092 KSL131092:KSS131092 LCH131092:LCO131092 LMD131092:LMK131092 LVZ131092:LWG131092 MFV131092:MGC131092 MPR131092:MPY131092 MZN131092:MZU131092 NJJ131092:NJQ131092 NTF131092:NTM131092 ODB131092:ODI131092 OMX131092:ONE131092 OWT131092:OXA131092 PGP131092:PGW131092 PQL131092:PQS131092 QAH131092:QAO131092 QKD131092:QKK131092 QTZ131092:QUG131092 RDV131092:REC131092 RNR131092:RNY131092 RXN131092:RXU131092 SHJ131092:SHQ131092 SRF131092:SRM131092 TBB131092:TBI131092 TKX131092:TLE131092 TUT131092:TVA131092 UEP131092:UEW131092 UOL131092:UOS131092 UYH131092:UYO131092 VID131092:VIK131092 VRZ131092:VSG131092 WBV131092:WCC131092 WLR131092:WLY131092 WVN131092:WVU131092 F196628:M196628 JB196628:JI196628 SX196628:TE196628 ACT196628:ADA196628 AMP196628:AMW196628 AWL196628:AWS196628 BGH196628:BGO196628 BQD196628:BQK196628 BZZ196628:CAG196628 CJV196628:CKC196628 CTR196628:CTY196628 DDN196628:DDU196628 DNJ196628:DNQ196628 DXF196628:DXM196628 EHB196628:EHI196628 EQX196628:ERE196628 FAT196628:FBA196628 FKP196628:FKW196628 FUL196628:FUS196628 GEH196628:GEO196628 GOD196628:GOK196628 GXZ196628:GYG196628 HHV196628:HIC196628 HRR196628:HRY196628 IBN196628:IBU196628 ILJ196628:ILQ196628 IVF196628:IVM196628 JFB196628:JFI196628 JOX196628:JPE196628 JYT196628:JZA196628 KIP196628:KIW196628 KSL196628:KSS196628 LCH196628:LCO196628 LMD196628:LMK196628 LVZ196628:LWG196628 MFV196628:MGC196628 MPR196628:MPY196628 MZN196628:MZU196628 NJJ196628:NJQ196628 NTF196628:NTM196628 ODB196628:ODI196628 OMX196628:ONE196628 OWT196628:OXA196628 PGP196628:PGW196628 PQL196628:PQS196628 QAH196628:QAO196628 QKD196628:QKK196628 QTZ196628:QUG196628 RDV196628:REC196628 RNR196628:RNY196628 RXN196628:RXU196628 SHJ196628:SHQ196628 SRF196628:SRM196628 TBB196628:TBI196628 TKX196628:TLE196628 TUT196628:TVA196628 UEP196628:UEW196628 UOL196628:UOS196628 UYH196628:UYO196628 VID196628:VIK196628 VRZ196628:VSG196628 WBV196628:WCC196628 WLR196628:WLY196628 WVN196628:WVU196628 F262164:M262164 JB262164:JI262164 SX262164:TE262164 ACT262164:ADA262164 AMP262164:AMW262164 AWL262164:AWS262164 BGH262164:BGO262164 BQD262164:BQK262164 BZZ262164:CAG262164 CJV262164:CKC262164 CTR262164:CTY262164 DDN262164:DDU262164 DNJ262164:DNQ262164 DXF262164:DXM262164 EHB262164:EHI262164 EQX262164:ERE262164 FAT262164:FBA262164 FKP262164:FKW262164 FUL262164:FUS262164 GEH262164:GEO262164 GOD262164:GOK262164 GXZ262164:GYG262164 HHV262164:HIC262164 HRR262164:HRY262164 IBN262164:IBU262164 ILJ262164:ILQ262164 IVF262164:IVM262164 JFB262164:JFI262164 JOX262164:JPE262164 JYT262164:JZA262164 KIP262164:KIW262164 KSL262164:KSS262164 LCH262164:LCO262164 LMD262164:LMK262164 LVZ262164:LWG262164 MFV262164:MGC262164 MPR262164:MPY262164 MZN262164:MZU262164 NJJ262164:NJQ262164 NTF262164:NTM262164 ODB262164:ODI262164 OMX262164:ONE262164 OWT262164:OXA262164 PGP262164:PGW262164 PQL262164:PQS262164 QAH262164:QAO262164 QKD262164:QKK262164 QTZ262164:QUG262164 RDV262164:REC262164 RNR262164:RNY262164 RXN262164:RXU262164 SHJ262164:SHQ262164 SRF262164:SRM262164 TBB262164:TBI262164 TKX262164:TLE262164 TUT262164:TVA262164 UEP262164:UEW262164 UOL262164:UOS262164 UYH262164:UYO262164 VID262164:VIK262164 VRZ262164:VSG262164 WBV262164:WCC262164 WLR262164:WLY262164 WVN262164:WVU262164 F327700:M327700 JB327700:JI327700 SX327700:TE327700 ACT327700:ADA327700 AMP327700:AMW327700 AWL327700:AWS327700 BGH327700:BGO327700 BQD327700:BQK327700 BZZ327700:CAG327700 CJV327700:CKC327700 CTR327700:CTY327700 DDN327700:DDU327700 DNJ327700:DNQ327700 DXF327700:DXM327700 EHB327700:EHI327700 EQX327700:ERE327700 FAT327700:FBA327700 FKP327700:FKW327700 FUL327700:FUS327700 GEH327700:GEO327700 GOD327700:GOK327700 GXZ327700:GYG327700 HHV327700:HIC327700 HRR327700:HRY327700 IBN327700:IBU327700 ILJ327700:ILQ327700 IVF327700:IVM327700 JFB327700:JFI327700 JOX327700:JPE327700 JYT327700:JZA327700 KIP327700:KIW327700 KSL327700:KSS327700 LCH327700:LCO327700 LMD327700:LMK327700 LVZ327700:LWG327700 MFV327700:MGC327700 MPR327700:MPY327700 MZN327700:MZU327700 NJJ327700:NJQ327700 NTF327700:NTM327700 ODB327700:ODI327700 OMX327700:ONE327700 OWT327700:OXA327700 PGP327700:PGW327700 PQL327700:PQS327700 QAH327700:QAO327700 QKD327700:QKK327700 QTZ327700:QUG327700 RDV327700:REC327700 RNR327700:RNY327700 RXN327700:RXU327700 SHJ327700:SHQ327700 SRF327700:SRM327700 TBB327700:TBI327700 TKX327700:TLE327700 TUT327700:TVA327700 UEP327700:UEW327700 UOL327700:UOS327700 UYH327700:UYO327700 VID327700:VIK327700 VRZ327700:VSG327700 WBV327700:WCC327700 WLR327700:WLY327700 WVN327700:WVU327700 F393236:M393236 JB393236:JI393236 SX393236:TE393236 ACT393236:ADA393236 AMP393236:AMW393236 AWL393236:AWS393236 BGH393236:BGO393236 BQD393236:BQK393236 BZZ393236:CAG393236 CJV393236:CKC393236 CTR393236:CTY393236 DDN393236:DDU393236 DNJ393236:DNQ393236 DXF393236:DXM393236 EHB393236:EHI393236 EQX393236:ERE393236 FAT393236:FBA393236 FKP393236:FKW393236 FUL393236:FUS393236 GEH393236:GEO393236 GOD393236:GOK393236 GXZ393236:GYG393236 HHV393236:HIC393236 HRR393236:HRY393236 IBN393236:IBU393236 ILJ393236:ILQ393236 IVF393236:IVM393236 JFB393236:JFI393236 JOX393236:JPE393236 JYT393236:JZA393236 KIP393236:KIW393236 KSL393236:KSS393236 LCH393236:LCO393236 LMD393236:LMK393236 LVZ393236:LWG393236 MFV393236:MGC393236 MPR393236:MPY393236 MZN393236:MZU393236 NJJ393236:NJQ393236 NTF393236:NTM393236 ODB393236:ODI393236 OMX393236:ONE393236 OWT393236:OXA393236 PGP393236:PGW393236 PQL393236:PQS393236 QAH393236:QAO393236 QKD393236:QKK393236 QTZ393236:QUG393236 RDV393236:REC393236 RNR393236:RNY393236 RXN393236:RXU393236 SHJ393236:SHQ393236 SRF393236:SRM393236 TBB393236:TBI393236 TKX393236:TLE393236 TUT393236:TVA393236 UEP393236:UEW393236 UOL393236:UOS393236 UYH393236:UYO393236 VID393236:VIK393236 VRZ393236:VSG393236 WBV393236:WCC393236 WLR393236:WLY393236 WVN393236:WVU393236 F458772:M458772 JB458772:JI458772 SX458772:TE458772 ACT458772:ADA458772 AMP458772:AMW458772 AWL458772:AWS458772 BGH458772:BGO458772 BQD458772:BQK458772 BZZ458772:CAG458772 CJV458772:CKC458772 CTR458772:CTY458772 DDN458772:DDU458772 DNJ458772:DNQ458772 DXF458772:DXM458772 EHB458772:EHI458772 EQX458772:ERE458772 FAT458772:FBA458772 FKP458772:FKW458772 FUL458772:FUS458772 GEH458772:GEO458772 GOD458772:GOK458772 GXZ458772:GYG458772 HHV458772:HIC458772 HRR458772:HRY458772 IBN458772:IBU458772 ILJ458772:ILQ458772 IVF458772:IVM458772 JFB458772:JFI458772 JOX458772:JPE458772 JYT458772:JZA458772 KIP458772:KIW458772 KSL458772:KSS458772 LCH458772:LCO458772 LMD458772:LMK458772 LVZ458772:LWG458772 MFV458772:MGC458772 MPR458772:MPY458772 MZN458772:MZU458772 NJJ458772:NJQ458772 NTF458772:NTM458772 ODB458772:ODI458772 OMX458772:ONE458772 OWT458772:OXA458772 PGP458772:PGW458772 PQL458772:PQS458772 QAH458772:QAO458772 QKD458772:QKK458772 QTZ458772:QUG458772 RDV458772:REC458772 RNR458772:RNY458772 RXN458772:RXU458772 SHJ458772:SHQ458772 SRF458772:SRM458772 TBB458772:TBI458772 TKX458772:TLE458772 TUT458772:TVA458772 UEP458772:UEW458772 UOL458772:UOS458772 UYH458772:UYO458772 VID458772:VIK458772 VRZ458772:VSG458772 WBV458772:WCC458772 WLR458772:WLY458772 WVN458772:WVU458772 F524308:M524308 JB524308:JI524308 SX524308:TE524308 ACT524308:ADA524308 AMP524308:AMW524308 AWL524308:AWS524308 BGH524308:BGO524308 BQD524308:BQK524308 BZZ524308:CAG524308 CJV524308:CKC524308 CTR524308:CTY524308 DDN524308:DDU524308 DNJ524308:DNQ524308 DXF524308:DXM524308 EHB524308:EHI524308 EQX524308:ERE524308 FAT524308:FBA524308 FKP524308:FKW524308 FUL524308:FUS524308 GEH524308:GEO524308 GOD524308:GOK524308 GXZ524308:GYG524308 HHV524308:HIC524308 HRR524308:HRY524308 IBN524308:IBU524308 ILJ524308:ILQ524308 IVF524308:IVM524308 JFB524308:JFI524308 JOX524308:JPE524308 JYT524308:JZA524308 KIP524308:KIW524308 KSL524308:KSS524308 LCH524308:LCO524308 LMD524308:LMK524308 LVZ524308:LWG524308 MFV524308:MGC524308 MPR524308:MPY524308 MZN524308:MZU524308 NJJ524308:NJQ524308 NTF524308:NTM524308 ODB524308:ODI524308 OMX524308:ONE524308 OWT524308:OXA524308 PGP524308:PGW524308 PQL524308:PQS524308 QAH524308:QAO524308 QKD524308:QKK524308 QTZ524308:QUG524308 RDV524308:REC524308 RNR524308:RNY524308 RXN524308:RXU524308 SHJ524308:SHQ524308 SRF524308:SRM524308 TBB524308:TBI524308 TKX524308:TLE524308 TUT524308:TVA524308 UEP524308:UEW524308 UOL524308:UOS524308 UYH524308:UYO524308 VID524308:VIK524308 VRZ524308:VSG524308 WBV524308:WCC524308 WLR524308:WLY524308 WVN524308:WVU524308 F589844:M589844 JB589844:JI589844 SX589844:TE589844 ACT589844:ADA589844 AMP589844:AMW589844 AWL589844:AWS589844 BGH589844:BGO589844 BQD589844:BQK589844 BZZ589844:CAG589844 CJV589844:CKC589844 CTR589844:CTY589844 DDN589844:DDU589844 DNJ589844:DNQ589844 DXF589844:DXM589844 EHB589844:EHI589844 EQX589844:ERE589844 FAT589844:FBA589844 FKP589844:FKW589844 FUL589844:FUS589844 GEH589844:GEO589844 GOD589844:GOK589844 GXZ589844:GYG589844 HHV589844:HIC589844 HRR589844:HRY589844 IBN589844:IBU589844 ILJ589844:ILQ589844 IVF589844:IVM589844 JFB589844:JFI589844 JOX589844:JPE589844 JYT589844:JZA589844 KIP589844:KIW589844 KSL589844:KSS589844 LCH589844:LCO589844 LMD589844:LMK589844 LVZ589844:LWG589844 MFV589844:MGC589844 MPR589844:MPY589844 MZN589844:MZU589844 NJJ589844:NJQ589844 NTF589844:NTM589844 ODB589844:ODI589844 OMX589844:ONE589844 OWT589844:OXA589844 PGP589844:PGW589844 PQL589844:PQS589844 QAH589844:QAO589844 QKD589844:QKK589844 QTZ589844:QUG589844 RDV589844:REC589844 RNR589844:RNY589844 RXN589844:RXU589844 SHJ589844:SHQ589844 SRF589844:SRM589844 TBB589844:TBI589844 TKX589844:TLE589844 TUT589844:TVA589844 UEP589844:UEW589844 UOL589844:UOS589844 UYH589844:UYO589844 VID589844:VIK589844 VRZ589844:VSG589844 WBV589844:WCC589844 WLR589844:WLY589844 WVN589844:WVU589844 F655380:M655380 JB655380:JI655380 SX655380:TE655380 ACT655380:ADA655380 AMP655380:AMW655380 AWL655380:AWS655380 BGH655380:BGO655380 BQD655380:BQK655380 BZZ655380:CAG655380 CJV655380:CKC655380 CTR655380:CTY655380 DDN655380:DDU655380 DNJ655380:DNQ655380 DXF655380:DXM655380 EHB655380:EHI655380 EQX655380:ERE655380 FAT655380:FBA655380 FKP655380:FKW655380 FUL655380:FUS655380 GEH655380:GEO655380 GOD655380:GOK655380 GXZ655380:GYG655380 HHV655380:HIC655380 HRR655380:HRY655380 IBN655380:IBU655380 ILJ655380:ILQ655380 IVF655380:IVM655380 JFB655380:JFI655380 JOX655380:JPE655380 JYT655380:JZA655380 KIP655380:KIW655380 KSL655380:KSS655380 LCH655380:LCO655380 LMD655380:LMK655380 LVZ655380:LWG655380 MFV655380:MGC655380 MPR655380:MPY655380 MZN655380:MZU655380 NJJ655380:NJQ655380 NTF655380:NTM655380 ODB655380:ODI655380 OMX655380:ONE655380 OWT655380:OXA655380 PGP655380:PGW655380 PQL655380:PQS655380 QAH655380:QAO655380 QKD655380:QKK655380 QTZ655380:QUG655380 RDV655380:REC655380 RNR655380:RNY655380 RXN655380:RXU655380 SHJ655380:SHQ655380 SRF655380:SRM655380 TBB655380:TBI655380 TKX655380:TLE655380 TUT655380:TVA655380 UEP655380:UEW655380 UOL655380:UOS655380 UYH655380:UYO655380 VID655380:VIK655380 VRZ655380:VSG655380 WBV655380:WCC655380 WLR655380:WLY655380 WVN655380:WVU655380 F720916:M720916 JB720916:JI720916 SX720916:TE720916 ACT720916:ADA720916 AMP720916:AMW720916 AWL720916:AWS720916 BGH720916:BGO720916 BQD720916:BQK720916 BZZ720916:CAG720916 CJV720916:CKC720916 CTR720916:CTY720916 DDN720916:DDU720916 DNJ720916:DNQ720916 DXF720916:DXM720916 EHB720916:EHI720916 EQX720916:ERE720916 FAT720916:FBA720916 FKP720916:FKW720916 FUL720916:FUS720916 GEH720916:GEO720916 GOD720916:GOK720916 GXZ720916:GYG720916 HHV720916:HIC720916 HRR720916:HRY720916 IBN720916:IBU720916 ILJ720916:ILQ720916 IVF720916:IVM720916 JFB720916:JFI720916 JOX720916:JPE720916 JYT720916:JZA720916 KIP720916:KIW720916 KSL720916:KSS720916 LCH720916:LCO720916 LMD720916:LMK720916 LVZ720916:LWG720916 MFV720916:MGC720916 MPR720916:MPY720916 MZN720916:MZU720916 NJJ720916:NJQ720916 NTF720916:NTM720916 ODB720916:ODI720916 OMX720916:ONE720916 OWT720916:OXA720916 PGP720916:PGW720916 PQL720916:PQS720916 QAH720916:QAO720916 QKD720916:QKK720916 QTZ720916:QUG720916 RDV720916:REC720916 RNR720916:RNY720916 RXN720916:RXU720916 SHJ720916:SHQ720916 SRF720916:SRM720916 TBB720916:TBI720916 TKX720916:TLE720916 TUT720916:TVA720916 UEP720916:UEW720916 UOL720916:UOS720916 UYH720916:UYO720916 VID720916:VIK720916 VRZ720916:VSG720916 WBV720916:WCC720916 WLR720916:WLY720916 WVN720916:WVU720916 F786452:M786452 JB786452:JI786452 SX786452:TE786452 ACT786452:ADA786452 AMP786452:AMW786452 AWL786452:AWS786452 BGH786452:BGO786452 BQD786452:BQK786452 BZZ786452:CAG786452 CJV786452:CKC786452 CTR786452:CTY786452 DDN786452:DDU786452 DNJ786452:DNQ786452 DXF786452:DXM786452 EHB786452:EHI786452 EQX786452:ERE786452 FAT786452:FBA786452 FKP786452:FKW786452 FUL786452:FUS786452 GEH786452:GEO786452 GOD786452:GOK786452 GXZ786452:GYG786452 HHV786452:HIC786452 HRR786452:HRY786452 IBN786452:IBU786452 ILJ786452:ILQ786452 IVF786452:IVM786452 JFB786452:JFI786452 JOX786452:JPE786452 JYT786452:JZA786452 KIP786452:KIW786452 KSL786452:KSS786452 LCH786452:LCO786452 LMD786452:LMK786452 LVZ786452:LWG786452 MFV786452:MGC786452 MPR786452:MPY786452 MZN786452:MZU786452 NJJ786452:NJQ786452 NTF786452:NTM786452 ODB786452:ODI786452 OMX786452:ONE786452 OWT786452:OXA786452 PGP786452:PGW786452 PQL786452:PQS786452 QAH786452:QAO786452 QKD786452:QKK786452 QTZ786452:QUG786452 RDV786452:REC786452 RNR786452:RNY786452 RXN786452:RXU786452 SHJ786452:SHQ786452 SRF786452:SRM786452 TBB786452:TBI786452 TKX786452:TLE786452 TUT786452:TVA786452 UEP786452:UEW786452 UOL786452:UOS786452 UYH786452:UYO786452 VID786452:VIK786452 VRZ786452:VSG786452 WBV786452:WCC786452 WLR786452:WLY786452 WVN786452:WVU786452 F851988:M851988 JB851988:JI851988 SX851988:TE851988 ACT851988:ADA851988 AMP851988:AMW851988 AWL851988:AWS851988 BGH851988:BGO851988 BQD851988:BQK851988 BZZ851988:CAG851988 CJV851988:CKC851988 CTR851988:CTY851988 DDN851988:DDU851988 DNJ851988:DNQ851988 DXF851988:DXM851988 EHB851988:EHI851988 EQX851988:ERE851988 FAT851988:FBA851988 FKP851988:FKW851988 FUL851988:FUS851988 GEH851988:GEO851988 GOD851988:GOK851988 GXZ851988:GYG851988 HHV851988:HIC851988 HRR851988:HRY851988 IBN851988:IBU851988 ILJ851988:ILQ851988 IVF851988:IVM851988 JFB851988:JFI851988 JOX851988:JPE851988 JYT851988:JZA851988 KIP851988:KIW851988 KSL851988:KSS851988 LCH851988:LCO851988 LMD851988:LMK851988 LVZ851988:LWG851988 MFV851988:MGC851988 MPR851988:MPY851988 MZN851988:MZU851988 NJJ851988:NJQ851988 NTF851988:NTM851988 ODB851988:ODI851988 OMX851988:ONE851988 OWT851988:OXA851988 PGP851988:PGW851988 PQL851988:PQS851988 QAH851988:QAO851988 QKD851988:QKK851988 QTZ851988:QUG851988 RDV851988:REC851988 RNR851988:RNY851988 RXN851988:RXU851988 SHJ851988:SHQ851988 SRF851988:SRM851988 TBB851988:TBI851988 TKX851988:TLE851988 TUT851988:TVA851988 UEP851988:UEW851988 UOL851988:UOS851988 UYH851988:UYO851988 VID851988:VIK851988 VRZ851988:VSG851988 WBV851988:WCC851988 WLR851988:WLY851988 WVN851988:WVU851988 F917524:M917524 JB917524:JI917524 SX917524:TE917524 ACT917524:ADA917524 AMP917524:AMW917524 AWL917524:AWS917524 BGH917524:BGO917524 BQD917524:BQK917524 BZZ917524:CAG917524 CJV917524:CKC917524 CTR917524:CTY917524 DDN917524:DDU917524 DNJ917524:DNQ917524 DXF917524:DXM917524 EHB917524:EHI917524 EQX917524:ERE917524 FAT917524:FBA917524 FKP917524:FKW917524 FUL917524:FUS917524 GEH917524:GEO917524 GOD917524:GOK917524 GXZ917524:GYG917524 HHV917524:HIC917524 HRR917524:HRY917524 IBN917524:IBU917524 ILJ917524:ILQ917524 IVF917524:IVM917524 JFB917524:JFI917524 JOX917524:JPE917524 JYT917524:JZA917524 KIP917524:KIW917524 KSL917524:KSS917524 LCH917524:LCO917524 LMD917524:LMK917524 LVZ917524:LWG917524 MFV917524:MGC917524 MPR917524:MPY917524 MZN917524:MZU917524 NJJ917524:NJQ917524 NTF917524:NTM917524 ODB917524:ODI917524 OMX917524:ONE917524 OWT917524:OXA917524 PGP917524:PGW917524 PQL917524:PQS917524 QAH917524:QAO917524 QKD917524:QKK917524 QTZ917524:QUG917524 RDV917524:REC917524 RNR917524:RNY917524 RXN917524:RXU917524 SHJ917524:SHQ917524 SRF917524:SRM917524 TBB917524:TBI917524 TKX917524:TLE917524 TUT917524:TVA917524 UEP917524:UEW917524 UOL917524:UOS917524 UYH917524:UYO917524 VID917524:VIK917524 VRZ917524:VSG917524 WBV917524:WCC917524 WLR917524:WLY917524 WVN917524:WVU917524 F983060:M983060 JB983060:JI983060 SX983060:TE983060 ACT983060:ADA983060 AMP983060:AMW983060 AWL983060:AWS983060 BGH983060:BGO983060 BQD983060:BQK983060 BZZ983060:CAG983060 CJV983060:CKC983060 CTR983060:CTY983060 DDN983060:DDU983060 DNJ983060:DNQ983060 DXF983060:DXM983060 EHB983060:EHI983060 EQX983060:ERE983060 FAT983060:FBA983060 FKP983060:FKW983060 FUL983060:FUS983060 GEH983060:GEO983060 GOD983060:GOK983060 GXZ983060:GYG983060 HHV983060:HIC983060 HRR983060:HRY983060 IBN983060:IBU983060 ILJ983060:ILQ983060 IVF983060:IVM983060 JFB983060:JFI983060 JOX983060:JPE983060 JYT983060:JZA983060 KIP983060:KIW983060 KSL983060:KSS983060 LCH983060:LCO983060 LMD983060:LMK983060 LVZ983060:LWG983060 MFV983060:MGC983060 MPR983060:MPY983060 MZN983060:MZU983060 NJJ983060:NJQ983060 NTF983060:NTM983060 ODB983060:ODI983060 OMX983060:ONE983060 OWT983060:OXA983060 PGP983060:PGW983060 PQL983060:PQS983060 QAH983060:QAO983060 QKD983060:QKK983060 QTZ983060:QUG983060 RDV983060:REC983060 RNR983060:RNY983060 RXN983060:RXU983060 SHJ983060:SHQ983060 SRF983060:SRM983060 TBB983060:TBI983060 TKX983060:TLE983060 TUT983060:TVA983060 UEP983060:UEW983060 UOL983060:UOS983060 UYH983060:UYO983060 VID983060:VIK983060 VRZ983060:VSG983060 WBV983060:WCC983060 WLR983060:WLY983060 WVN983060:WVU983060" xr:uid="{00000000-0002-0000-0300-000000000000}"/>
    <dataValidation imeMode="off" allowBlank="1" showInputMessage="1" showErrorMessage="1" sqref="F14:M14 JB14:JI14 SX14:TE14 ACT14:ADA14 AMP14:AMW14 AWL14:AWS14 BGH14:BGO14 BQD14:BQK14 BZZ14:CAG14 CJV14:CKC14 CTR14:CTY14 DDN14:DDU14 DNJ14:DNQ14 DXF14:DXM14 EHB14:EHI14 EQX14:ERE14 FAT14:FBA14 FKP14:FKW14 FUL14:FUS14 GEH14:GEO14 GOD14:GOK14 GXZ14:GYG14 HHV14:HIC14 HRR14:HRY14 IBN14:IBU14 ILJ14:ILQ14 IVF14:IVM14 JFB14:JFI14 JOX14:JPE14 JYT14:JZA14 KIP14:KIW14 KSL14:KSS14 LCH14:LCO14 LMD14:LMK14 LVZ14:LWG14 MFV14:MGC14 MPR14:MPY14 MZN14:MZU14 NJJ14:NJQ14 NTF14:NTM14 ODB14:ODI14 OMX14:ONE14 OWT14:OXA14 PGP14:PGW14 PQL14:PQS14 QAH14:QAO14 QKD14:QKK14 QTZ14:QUG14 RDV14:REC14 RNR14:RNY14 RXN14:RXU14 SHJ14:SHQ14 SRF14:SRM14 TBB14:TBI14 TKX14:TLE14 TUT14:TVA14 UEP14:UEW14 UOL14:UOS14 UYH14:UYO14 VID14:VIK14 VRZ14:VSG14 WBV14:WCC14 WLR14:WLY14 WVN14:WVU14 F65550:M65550 JB65550:JI65550 SX65550:TE65550 ACT65550:ADA65550 AMP65550:AMW65550 AWL65550:AWS65550 BGH65550:BGO65550 BQD65550:BQK65550 BZZ65550:CAG65550 CJV65550:CKC65550 CTR65550:CTY65550 DDN65550:DDU65550 DNJ65550:DNQ65550 DXF65550:DXM65550 EHB65550:EHI65550 EQX65550:ERE65550 FAT65550:FBA65550 FKP65550:FKW65550 FUL65550:FUS65550 GEH65550:GEO65550 GOD65550:GOK65550 GXZ65550:GYG65550 HHV65550:HIC65550 HRR65550:HRY65550 IBN65550:IBU65550 ILJ65550:ILQ65550 IVF65550:IVM65550 JFB65550:JFI65550 JOX65550:JPE65550 JYT65550:JZA65550 KIP65550:KIW65550 KSL65550:KSS65550 LCH65550:LCO65550 LMD65550:LMK65550 LVZ65550:LWG65550 MFV65550:MGC65550 MPR65550:MPY65550 MZN65550:MZU65550 NJJ65550:NJQ65550 NTF65550:NTM65550 ODB65550:ODI65550 OMX65550:ONE65550 OWT65550:OXA65550 PGP65550:PGW65550 PQL65550:PQS65550 QAH65550:QAO65550 QKD65550:QKK65550 QTZ65550:QUG65550 RDV65550:REC65550 RNR65550:RNY65550 RXN65550:RXU65550 SHJ65550:SHQ65550 SRF65550:SRM65550 TBB65550:TBI65550 TKX65550:TLE65550 TUT65550:TVA65550 UEP65550:UEW65550 UOL65550:UOS65550 UYH65550:UYO65550 VID65550:VIK65550 VRZ65550:VSG65550 WBV65550:WCC65550 WLR65550:WLY65550 WVN65550:WVU65550 F131086:M131086 JB131086:JI131086 SX131086:TE131086 ACT131086:ADA131086 AMP131086:AMW131086 AWL131086:AWS131086 BGH131086:BGO131086 BQD131086:BQK131086 BZZ131086:CAG131086 CJV131086:CKC131086 CTR131086:CTY131086 DDN131086:DDU131086 DNJ131086:DNQ131086 DXF131086:DXM131086 EHB131086:EHI131086 EQX131086:ERE131086 FAT131086:FBA131086 FKP131086:FKW131086 FUL131086:FUS131086 GEH131086:GEO131086 GOD131086:GOK131086 GXZ131086:GYG131086 HHV131086:HIC131086 HRR131086:HRY131086 IBN131086:IBU131086 ILJ131086:ILQ131086 IVF131086:IVM131086 JFB131086:JFI131086 JOX131086:JPE131086 JYT131086:JZA131086 KIP131086:KIW131086 KSL131086:KSS131086 LCH131086:LCO131086 LMD131086:LMK131086 LVZ131086:LWG131086 MFV131086:MGC131086 MPR131086:MPY131086 MZN131086:MZU131086 NJJ131086:NJQ131086 NTF131086:NTM131086 ODB131086:ODI131086 OMX131086:ONE131086 OWT131086:OXA131086 PGP131086:PGW131086 PQL131086:PQS131086 QAH131086:QAO131086 QKD131086:QKK131086 QTZ131086:QUG131086 RDV131086:REC131086 RNR131086:RNY131086 RXN131086:RXU131086 SHJ131086:SHQ131086 SRF131086:SRM131086 TBB131086:TBI131086 TKX131086:TLE131086 TUT131086:TVA131086 UEP131086:UEW131086 UOL131086:UOS131086 UYH131086:UYO131086 VID131086:VIK131086 VRZ131086:VSG131086 WBV131086:WCC131086 WLR131086:WLY131086 WVN131086:WVU131086 F196622:M196622 JB196622:JI196622 SX196622:TE196622 ACT196622:ADA196622 AMP196622:AMW196622 AWL196622:AWS196622 BGH196622:BGO196622 BQD196622:BQK196622 BZZ196622:CAG196622 CJV196622:CKC196622 CTR196622:CTY196622 DDN196622:DDU196622 DNJ196622:DNQ196622 DXF196622:DXM196622 EHB196622:EHI196622 EQX196622:ERE196622 FAT196622:FBA196622 FKP196622:FKW196622 FUL196622:FUS196622 GEH196622:GEO196622 GOD196622:GOK196622 GXZ196622:GYG196622 HHV196622:HIC196622 HRR196622:HRY196622 IBN196622:IBU196622 ILJ196622:ILQ196622 IVF196622:IVM196622 JFB196622:JFI196622 JOX196622:JPE196622 JYT196622:JZA196622 KIP196622:KIW196622 KSL196622:KSS196622 LCH196622:LCO196622 LMD196622:LMK196622 LVZ196622:LWG196622 MFV196622:MGC196622 MPR196622:MPY196622 MZN196622:MZU196622 NJJ196622:NJQ196622 NTF196622:NTM196622 ODB196622:ODI196622 OMX196622:ONE196622 OWT196622:OXA196622 PGP196622:PGW196622 PQL196622:PQS196622 QAH196622:QAO196622 QKD196622:QKK196622 QTZ196622:QUG196622 RDV196622:REC196622 RNR196622:RNY196622 RXN196622:RXU196622 SHJ196622:SHQ196622 SRF196622:SRM196622 TBB196622:TBI196622 TKX196622:TLE196622 TUT196622:TVA196622 UEP196622:UEW196622 UOL196622:UOS196622 UYH196622:UYO196622 VID196622:VIK196622 VRZ196622:VSG196622 WBV196622:WCC196622 WLR196622:WLY196622 WVN196622:WVU196622 F262158:M262158 JB262158:JI262158 SX262158:TE262158 ACT262158:ADA262158 AMP262158:AMW262158 AWL262158:AWS262158 BGH262158:BGO262158 BQD262158:BQK262158 BZZ262158:CAG262158 CJV262158:CKC262158 CTR262158:CTY262158 DDN262158:DDU262158 DNJ262158:DNQ262158 DXF262158:DXM262158 EHB262158:EHI262158 EQX262158:ERE262158 FAT262158:FBA262158 FKP262158:FKW262158 FUL262158:FUS262158 GEH262158:GEO262158 GOD262158:GOK262158 GXZ262158:GYG262158 HHV262158:HIC262158 HRR262158:HRY262158 IBN262158:IBU262158 ILJ262158:ILQ262158 IVF262158:IVM262158 JFB262158:JFI262158 JOX262158:JPE262158 JYT262158:JZA262158 KIP262158:KIW262158 KSL262158:KSS262158 LCH262158:LCO262158 LMD262158:LMK262158 LVZ262158:LWG262158 MFV262158:MGC262158 MPR262158:MPY262158 MZN262158:MZU262158 NJJ262158:NJQ262158 NTF262158:NTM262158 ODB262158:ODI262158 OMX262158:ONE262158 OWT262158:OXA262158 PGP262158:PGW262158 PQL262158:PQS262158 QAH262158:QAO262158 QKD262158:QKK262158 QTZ262158:QUG262158 RDV262158:REC262158 RNR262158:RNY262158 RXN262158:RXU262158 SHJ262158:SHQ262158 SRF262158:SRM262158 TBB262158:TBI262158 TKX262158:TLE262158 TUT262158:TVA262158 UEP262158:UEW262158 UOL262158:UOS262158 UYH262158:UYO262158 VID262158:VIK262158 VRZ262158:VSG262158 WBV262158:WCC262158 WLR262158:WLY262158 WVN262158:WVU262158 F327694:M327694 JB327694:JI327694 SX327694:TE327694 ACT327694:ADA327694 AMP327694:AMW327694 AWL327694:AWS327694 BGH327694:BGO327694 BQD327694:BQK327694 BZZ327694:CAG327694 CJV327694:CKC327694 CTR327694:CTY327694 DDN327694:DDU327694 DNJ327694:DNQ327694 DXF327694:DXM327694 EHB327694:EHI327694 EQX327694:ERE327694 FAT327694:FBA327694 FKP327694:FKW327694 FUL327694:FUS327694 GEH327694:GEO327694 GOD327694:GOK327694 GXZ327694:GYG327694 HHV327694:HIC327694 HRR327694:HRY327694 IBN327694:IBU327694 ILJ327694:ILQ327694 IVF327694:IVM327694 JFB327694:JFI327694 JOX327694:JPE327694 JYT327694:JZA327694 KIP327694:KIW327694 KSL327694:KSS327694 LCH327694:LCO327694 LMD327694:LMK327694 LVZ327694:LWG327694 MFV327694:MGC327694 MPR327694:MPY327694 MZN327694:MZU327694 NJJ327694:NJQ327694 NTF327694:NTM327694 ODB327694:ODI327694 OMX327694:ONE327694 OWT327694:OXA327694 PGP327694:PGW327694 PQL327694:PQS327694 QAH327694:QAO327694 QKD327694:QKK327694 QTZ327694:QUG327694 RDV327694:REC327694 RNR327694:RNY327694 RXN327694:RXU327694 SHJ327694:SHQ327694 SRF327694:SRM327694 TBB327694:TBI327694 TKX327694:TLE327694 TUT327694:TVA327694 UEP327694:UEW327694 UOL327694:UOS327694 UYH327694:UYO327694 VID327694:VIK327694 VRZ327694:VSG327694 WBV327694:WCC327694 WLR327694:WLY327694 WVN327694:WVU327694 F393230:M393230 JB393230:JI393230 SX393230:TE393230 ACT393230:ADA393230 AMP393230:AMW393230 AWL393230:AWS393230 BGH393230:BGO393230 BQD393230:BQK393230 BZZ393230:CAG393230 CJV393230:CKC393230 CTR393230:CTY393230 DDN393230:DDU393230 DNJ393230:DNQ393230 DXF393230:DXM393230 EHB393230:EHI393230 EQX393230:ERE393230 FAT393230:FBA393230 FKP393230:FKW393230 FUL393230:FUS393230 GEH393230:GEO393230 GOD393230:GOK393230 GXZ393230:GYG393230 HHV393230:HIC393230 HRR393230:HRY393230 IBN393230:IBU393230 ILJ393230:ILQ393230 IVF393230:IVM393230 JFB393230:JFI393230 JOX393230:JPE393230 JYT393230:JZA393230 KIP393230:KIW393230 KSL393230:KSS393230 LCH393230:LCO393230 LMD393230:LMK393230 LVZ393230:LWG393230 MFV393230:MGC393230 MPR393230:MPY393230 MZN393230:MZU393230 NJJ393230:NJQ393230 NTF393230:NTM393230 ODB393230:ODI393230 OMX393230:ONE393230 OWT393230:OXA393230 PGP393230:PGW393230 PQL393230:PQS393230 QAH393230:QAO393230 QKD393230:QKK393230 QTZ393230:QUG393230 RDV393230:REC393230 RNR393230:RNY393230 RXN393230:RXU393230 SHJ393230:SHQ393230 SRF393230:SRM393230 TBB393230:TBI393230 TKX393230:TLE393230 TUT393230:TVA393230 UEP393230:UEW393230 UOL393230:UOS393230 UYH393230:UYO393230 VID393230:VIK393230 VRZ393230:VSG393230 WBV393230:WCC393230 WLR393230:WLY393230 WVN393230:WVU393230 F458766:M458766 JB458766:JI458766 SX458766:TE458766 ACT458766:ADA458766 AMP458766:AMW458766 AWL458766:AWS458766 BGH458766:BGO458766 BQD458766:BQK458766 BZZ458766:CAG458766 CJV458766:CKC458766 CTR458766:CTY458766 DDN458766:DDU458766 DNJ458766:DNQ458766 DXF458766:DXM458766 EHB458766:EHI458766 EQX458766:ERE458766 FAT458766:FBA458766 FKP458766:FKW458766 FUL458766:FUS458766 GEH458766:GEO458766 GOD458766:GOK458766 GXZ458766:GYG458766 HHV458766:HIC458766 HRR458766:HRY458766 IBN458766:IBU458766 ILJ458766:ILQ458766 IVF458766:IVM458766 JFB458766:JFI458766 JOX458766:JPE458766 JYT458766:JZA458766 KIP458766:KIW458766 KSL458766:KSS458766 LCH458766:LCO458766 LMD458766:LMK458766 LVZ458766:LWG458766 MFV458766:MGC458766 MPR458766:MPY458766 MZN458766:MZU458766 NJJ458766:NJQ458766 NTF458766:NTM458766 ODB458766:ODI458766 OMX458766:ONE458766 OWT458766:OXA458766 PGP458766:PGW458766 PQL458766:PQS458766 QAH458766:QAO458766 QKD458766:QKK458766 QTZ458766:QUG458766 RDV458766:REC458766 RNR458766:RNY458766 RXN458766:RXU458766 SHJ458766:SHQ458766 SRF458766:SRM458766 TBB458766:TBI458766 TKX458766:TLE458766 TUT458766:TVA458766 UEP458766:UEW458766 UOL458766:UOS458766 UYH458766:UYO458766 VID458766:VIK458766 VRZ458766:VSG458766 WBV458766:WCC458766 WLR458766:WLY458766 WVN458766:WVU458766 F524302:M524302 JB524302:JI524302 SX524302:TE524302 ACT524302:ADA524302 AMP524302:AMW524302 AWL524302:AWS524302 BGH524302:BGO524302 BQD524302:BQK524302 BZZ524302:CAG524302 CJV524302:CKC524302 CTR524302:CTY524302 DDN524302:DDU524302 DNJ524302:DNQ524302 DXF524302:DXM524302 EHB524302:EHI524302 EQX524302:ERE524302 FAT524302:FBA524302 FKP524302:FKW524302 FUL524302:FUS524302 GEH524302:GEO524302 GOD524302:GOK524302 GXZ524302:GYG524302 HHV524302:HIC524302 HRR524302:HRY524302 IBN524302:IBU524302 ILJ524302:ILQ524302 IVF524302:IVM524302 JFB524302:JFI524302 JOX524302:JPE524302 JYT524302:JZA524302 KIP524302:KIW524302 KSL524302:KSS524302 LCH524302:LCO524302 LMD524302:LMK524302 LVZ524302:LWG524302 MFV524302:MGC524302 MPR524302:MPY524302 MZN524302:MZU524302 NJJ524302:NJQ524302 NTF524302:NTM524302 ODB524302:ODI524302 OMX524302:ONE524302 OWT524302:OXA524302 PGP524302:PGW524302 PQL524302:PQS524302 QAH524302:QAO524302 QKD524302:QKK524302 QTZ524302:QUG524302 RDV524302:REC524302 RNR524302:RNY524302 RXN524302:RXU524302 SHJ524302:SHQ524302 SRF524302:SRM524302 TBB524302:TBI524302 TKX524302:TLE524302 TUT524302:TVA524302 UEP524302:UEW524302 UOL524302:UOS524302 UYH524302:UYO524302 VID524302:VIK524302 VRZ524302:VSG524302 WBV524302:WCC524302 WLR524302:WLY524302 WVN524302:WVU524302 F589838:M589838 JB589838:JI589838 SX589838:TE589838 ACT589838:ADA589838 AMP589838:AMW589838 AWL589838:AWS589838 BGH589838:BGO589838 BQD589838:BQK589838 BZZ589838:CAG589838 CJV589838:CKC589838 CTR589838:CTY589838 DDN589838:DDU589838 DNJ589838:DNQ589838 DXF589838:DXM589838 EHB589838:EHI589838 EQX589838:ERE589838 FAT589838:FBA589838 FKP589838:FKW589838 FUL589838:FUS589838 GEH589838:GEO589838 GOD589838:GOK589838 GXZ589838:GYG589838 HHV589838:HIC589838 HRR589838:HRY589838 IBN589838:IBU589838 ILJ589838:ILQ589838 IVF589838:IVM589838 JFB589838:JFI589838 JOX589838:JPE589838 JYT589838:JZA589838 KIP589838:KIW589838 KSL589838:KSS589838 LCH589838:LCO589838 LMD589838:LMK589838 LVZ589838:LWG589838 MFV589838:MGC589838 MPR589838:MPY589838 MZN589838:MZU589838 NJJ589838:NJQ589838 NTF589838:NTM589838 ODB589838:ODI589838 OMX589838:ONE589838 OWT589838:OXA589838 PGP589838:PGW589838 PQL589838:PQS589838 QAH589838:QAO589838 QKD589838:QKK589838 QTZ589838:QUG589838 RDV589838:REC589838 RNR589838:RNY589838 RXN589838:RXU589838 SHJ589838:SHQ589838 SRF589838:SRM589838 TBB589838:TBI589838 TKX589838:TLE589838 TUT589838:TVA589838 UEP589838:UEW589838 UOL589838:UOS589838 UYH589838:UYO589838 VID589838:VIK589838 VRZ589838:VSG589838 WBV589838:WCC589838 WLR589838:WLY589838 WVN589838:WVU589838 F655374:M655374 JB655374:JI655374 SX655374:TE655374 ACT655374:ADA655374 AMP655374:AMW655374 AWL655374:AWS655374 BGH655374:BGO655374 BQD655374:BQK655374 BZZ655374:CAG655374 CJV655374:CKC655374 CTR655374:CTY655374 DDN655374:DDU655374 DNJ655374:DNQ655374 DXF655374:DXM655374 EHB655374:EHI655374 EQX655374:ERE655374 FAT655374:FBA655374 FKP655374:FKW655374 FUL655374:FUS655374 GEH655374:GEO655374 GOD655374:GOK655374 GXZ655374:GYG655374 HHV655374:HIC655374 HRR655374:HRY655374 IBN655374:IBU655374 ILJ655374:ILQ655374 IVF655374:IVM655374 JFB655374:JFI655374 JOX655374:JPE655374 JYT655374:JZA655374 KIP655374:KIW655374 KSL655374:KSS655374 LCH655374:LCO655374 LMD655374:LMK655374 LVZ655374:LWG655374 MFV655374:MGC655374 MPR655374:MPY655374 MZN655374:MZU655374 NJJ655374:NJQ655374 NTF655374:NTM655374 ODB655374:ODI655374 OMX655374:ONE655374 OWT655374:OXA655374 PGP655374:PGW655374 PQL655374:PQS655374 QAH655374:QAO655374 QKD655374:QKK655374 QTZ655374:QUG655374 RDV655374:REC655374 RNR655374:RNY655374 RXN655374:RXU655374 SHJ655374:SHQ655374 SRF655374:SRM655374 TBB655374:TBI655374 TKX655374:TLE655374 TUT655374:TVA655374 UEP655374:UEW655374 UOL655374:UOS655374 UYH655374:UYO655374 VID655374:VIK655374 VRZ655374:VSG655374 WBV655374:WCC655374 WLR655374:WLY655374 WVN655374:WVU655374 F720910:M720910 JB720910:JI720910 SX720910:TE720910 ACT720910:ADA720910 AMP720910:AMW720910 AWL720910:AWS720910 BGH720910:BGO720910 BQD720910:BQK720910 BZZ720910:CAG720910 CJV720910:CKC720910 CTR720910:CTY720910 DDN720910:DDU720910 DNJ720910:DNQ720910 DXF720910:DXM720910 EHB720910:EHI720910 EQX720910:ERE720910 FAT720910:FBA720910 FKP720910:FKW720910 FUL720910:FUS720910 GEH720910:GEO720910 GOD720910:GOK720910 GXZ720910:GYG720910 HHV720910:HIC720910 HRR720910:HRY720910 IBN720910:IBU720910 ILJ720910:ILQ720910 IVF720910:IVM720910 JFB720910:JFI720910 JOX720910:JPE720910 JYT720910:JZA720910 KIP720910:KIW720910 KSL720910:KSS720910 LCH720910:LCO720910 LMD720910:LMK720910 LVZ720910:LWG720910 MFV720910:MGC720910 MPR720910:MPY720910 MZN720910:MZU720910 NJJ720910:NJQ720910 NTF720910:NTM720910 ODB720910:ODI720910 OMX720910:ONE720910 OWT720910:OXA720910 PGP720910:PGW720910 PQL720910:PQS720910 QAH720910:QAO720910 QKD720910:QKK720910 QTZ720910:QUG720910 RDV720910:REC720910 RNR720910:RNY720910 RXN720910:RXU720910 SHJ720910:SHQ720910 SRF720910:SRM720910 TBB720910:TBI720910 TKX720910:TLE720910 TUT720910:TVA720910 UEP720910:UEW720910 UOL720910:UOS720910 UYH720910:UYO720910 VID720910:VIK720910 VRZ720910:VSG720910 WBV720910:WCC720910 WLR720910:WLY720910 WVN720910:WVU720910 F786446:M786446 JB786446:JI786446 SX786446:TE786446 ACT786446:ADA786446 AMP786446:AMW786446 AWL786446:AWS786446 BGH786446:BGO786446 BQD786446:BQK786446 BZZ786446:CAG786446 CJV786446:CKC786446 CTR786446:CTY786446 DDN786446:DDU786446 DNJ786446:DNQ786446 DXF786446:DXM786446 EHB786446:EHI786446 EQX786446:ERE786446 FAT786446:FBA786446 FKP786446:FKW786446 FUL786446:FUS786446 GEH786446:GEO786446 GOD786446:GOK786446 GXZ786446:GYG786446 HHV786446:HIC786446 HRR786446:HRY786446 IBN786446:IBU786446 ILJ786446:ILQ786446 IVF786446:IVM786446 JFB786446:JFI786446 JOX786446:JPE786446 JYT786446:JZA786446 KIP786446:KIW786446 KSL786446:KSS786446 LCH786446:LCO786446 LMD786446:LMK786446 LVZ786446:LWG786446 MFV786446:MGC786446 MPR786446:MPY786446 MZN786446:MZU786446 NJJ786446:NJQ786446 NTF786446:NTM786446 ODB786446:ODI786446 OMX786446:ONE786446 OWT786446:OXA786446 PGP786446:PGW786446 PQL786446:PQS786446 QAH786446:QAO786446 QKD786446:QKK786446 QTZ786446:QUG786446 RDV786446:REC786446 RNR786446:RNY786446 RXN786446:RXU786446 SHJ786446:SHQ786446 SRF786446:SRM786446 TBB786446:TBI786446 TKX786446:TLE786446 TUT786446:TVA786446 UEP786446:UEW786446 UOL786446:UOS786446 UYH786446:UYO786446 VID786446:VIK786446 VRZ786446:VSG786446 WBV786446:WCC786446 WLR786446:WLY786446 WVN786446:WVU786446 F851982:M851982 JB851982:JI851982 SX851982:TE851982 ACT851982:ADA851982 AMP851982:AMW851982 AWL851982:AWS851982 BGH851982:BGO851982 BQD851982:BQK851982 BZZ851982:CAG851982 CJV851982:CKC851982 CTR851982:CTY851982 DDN851982:DDU851982 DNJ851982:DNQ851982 DXF851982:DXM851982 EHB851982:EHI851982 EQX851982:ERE851982 FAT851982:FBA851982 FKP851982:FKW851982 FUL851982:FUS851982 GEH851982:GEO851982 GOD851982:GOK851982 GXZ851982:GYG851982 HHV851982:HIC851982 HRR851982:HRY851982 IBN851982:IBU851982 ILJ851982:ILQ851982 IVF851982:IVM851982 JFB851982:JFI851982 JOX851982:JPE851982 JYT851982:JZA851982 KIP851982:KIW851982 KSL851982:KSS851982 LCH851982:LCO851982 LMD851982:LMK851982 LVZ851982:LWG851982 MFV851982:MGC851982 MPR851982:MPY851982 MZN851982:MZU851982 NJJ851982:NJQ851982 NTF851982:NTM851982 ODB851982:ODI851982 OMX851982:ONE851982 OWT851982:OXA851982 PGP851982:PGW851982 PQL851982:PQS851982 QAH851982:QAO851982 QKD851982:QKK851982 QTZ851982:QUG851982 RDV851982:REC851982 RNR851982:RNY851982 RXN851982:RXU851982 SHJ851982:SHQ851982 SRF851982:SRM851982 TBB851982:TBI851982 TKX851982:TLE851982 TUT851982:TVA851982 UEP851982:UEW851982 UOL851982:UOS851982 UYH851982:UYO851982 VID851982:VIK851982 VRZ851982:VSG851982 WBV851982:WCC851982 WLR851982:WLY851982 WVN851982:WVU851982 F917518:M917518 JB917518:JI917518 SX917518:TE917518 ACT917518:ADA917518 AMP917518:AMW917518 AWL917518:AWS917518 BGH917518:BGO917518 BQD917518:BQK917518 BZZ917518:CAG917518 CJV917518:CKC917518 CTR917518:CTY917518 DDN917518:DDU917518 DNJ917518:DNQ917518 DXF917518:DXM917518 EHB917518:EHI917518 EQX917518:ERE917518 FAT917518:FBA917518 FKP917518:FKW917518 FUL917518:FUS917518 GEH917518:GEO917518 GOD917518:GOK917518 GXZ917518:GYG917518 HHV917518:HIC917518 HRR917518:HRY917518 IBN917518:IBU917518 ILJ917518:ILQ917518 IVF917518:IVM917518 JFB917518:JFI917518 JOX917518:JPE917518 JYT917518:JZA917518 KIP917518:KIW917518 KSL917518:KSS917518 LCH917518:LCO917518 LMD917518:LMK917518 LVZ917518:LWG917518 MFV917518:MGC917518 MPR917518:MPY917518 MZN917518:MZU917518 NJJ917518:NJQ917518 NTF917518:NTM917518 ODB917518:ODI917518 OMX917518:ONE917518 OWT917518:OXA917518 PGP917518:PGW917518 PQL917518:PQS917518 QAH917518:QAO917518 QKD917518:QKK917518 QTZ917518:QUG917518 RDV917518:REC917518 RNR917518:RNY917518 RXN917518:RXU917518 SHJ917518:SHQ917518 SRF917518:SRM917518 TBB917518:TBI917518 TKX917518:TLE917518 TUT917518:TVA917518 UEP917518:UEW917518 UOL917518:UOS917518 UYH917518:UYO917518 VID917518:VIK917518 VRZ917518:VSG917518 WBV917518:WCC917518 WLR917518:WLY917518 WVN917518:WVU917518 F983054:M983054 JB983054:JI983054 SX983054:TE983054 ACT983054:ADA983054 AMP983054:AMW983054 AWL983054:AWS983054 BGH983054:BGO983054 BQD983054:BQK983054 BZZ983054:CAG983054 CJV983054:CKC983054 CTR983054:CTY983054 DDN983054:DDU983054 DNJ983054:DNQ983054 DXF983054:DXM983054 EHB983054:EHI983054 EQX983054:ERE983054 FAT983054:FBA983054 FKP983054:FKW983054 FUL983054:FUS983054 GEH983054:GEO983054 GOD983054:GOK983054 GXZ983054:GYG983054 HHV983054:HIC983054 HRR983054:HRY983054 IBN983054:IBU983054 ILJ983054:ILQ983054 IVF983054:IVM983054 JFB983054:JFI983054 JOX983054:JPE983054 JYT983054:JZA983054 KIP983054:KIW983054 KSL983054:KSS983054 LCH983054:LCO983054 LMD983054:LMK983054 LVZ983054:LWG983054 MFV983054:MGC983054 MPR983054:MPY983054 MZN983054:MZU983054 NJJ983054:NJQ983054 NTF983054:NTM983054 ODB983054:ODI983054 OMX983054:ONE983054 OWT983054:OXA983054 PGP983054:PGW983054 PQL983054:PQS983054 QAH983054:QAO983054 QKD983054:QKK983054 QTZ983054:QUG983054 RDV983054:REC983054 RNR983054:RNY983054 RXN983054:RXU983054 SHJ983054:SHQ983054 SRF983054:SRM983054 TBB983054:TBI983054 TKX983054:TLE983054 TUT983054:TVA983054 UEP983054:UEW983054 UOL983054:UOS983054 UYH983054:UYO983054 VID983054:VIK983054 VRZ983054:VSG983054 WBV983054:WCC983054 WLR983054:WLY983054 WVN983054:WVU983054 F6:M6 JB6:JI6 SX6:TE6 ACT6:ADA6 AMP6:AMW6 AWL6:AWS6 BGH6:BGO6 BQD6:BQK6 BZZ6:CAG6 CJV6:CKC6 CTR6:CTY6 DDN6:DDU6 DNJ6:DNQ6 DXF6:DXM6 EHB6:EHI6 EQX6:ERE6 FAT6:FBA6 FKP6:FKW6 FUL6:FUS6 GEH6:GEO6 GOD6:GOK6 GXZ6:GYG6 HHV6:HIC6 HRR6:HRY6 IBN6:IBU6 ILJ6:ILQ6 IVF6:IVM6 JFB6:JFI6 JOX6:JPE6 JYT6:JZA6 KIP6:KIW6 KSL6:KSS6 LCH6:LCO6 LMD6:LMK6 LVZ6:LWG6 MFV6:MGC6 MPR6:MPY6 MZN6:MZU6 NJJ6:NJQ6 NTF6:NTM6 ODB6:ODI6 OMX6:ONE6 OWT6:OXA6 PGP6:PGW6 PQL6:PQS6 QAH6:QAO6 QKD6:QKK6 QTZ6:QUG6 RDV6:REC6 RNR6:RNY6 RXN6:RXU6 SHJ6:SHQ6 SRF6:SRM6 TBB6:TBI6 TKX6:TLE6 TUT6:TVA6 UEP6:UEW6 UOL6:UOS6 UYH6:UYO6 VID6:VIK6 VRZ6:VSG6 WBV6:WCC6 WLR6:WLY6 WVN6:WVU6 F65542:M65542 JB65542:JI65542 SX65542:TE65542 ACT65542:ADA65542 AMP65542:AMW65542 AWL65542:AWS65542 BGH65542:BGO65542 BQD65542:BQK65542 BZZ65542:CAG65542 CJV65542:CKC65542 CTR65542:CTY65542 DDN65542:DDU65542 DNJ65542:DNQ65542 DXF65542:DXM65542 EHB65542:EHI65542 EQX65542:ERE65542 FAT65542:FBA65542 FKP65542:FKW65542 FUL65542:FUS65542 GEH65542:GEO65542 GOD65542:GOK65542 GXZ65542:GYG65542 HHV65542:HIC65542 HRR65542:HRY65542 IBN65542:IBU65542 ILJ65542:ILQ65542 IVF65542:IVM65542 JFB65542:JFI65542 JOX65542:JPE65542 JYT65542:JZA65542 KIP65542:KIW65542 KSL65542:KSS65542 LCH65542:LCO65542 LMD65542:LMK65542 LVZ65542:LWG65542 MFV65542:MGC65542 MPR65542:MPY65542 MZN65542:MZU65542 NJJ65542:NJQ65542 NTF65542:NTM65542 ODB65542:ODI65542 OMX65542:ONE65542 OWT65542:OXA65542 PGP65542:PGW65542 PQL65542:PQS65542 QAH65542:QAO65542 QKD65542:QKK65542 QTZ65542:QUG65542 RDV65542:REC65542 RNR65542:RNY65542 RXN65542:RXU65542 SHJ65542:SHQ65542 SRF65542:SRM65542 TBB65542:TBI65542 TKX65542:TLE65542 TUT65542:TVA65542 UEP65542:UEW65542 UOL65542:UOS65542 UYH65542:UYO65542 VID65542:VIK65542 VRZ65542:VSG65542 WBV65542:WCC65542 WLR65542:WLY65542 WVN65542:WVU65542 F131078:M131078 JB131078:JI131078 SX131078:TE131078 ACT131078:ADA131078 AMP131078:AMW131078 AWL131078:AWS131078 BGH131078:BGO131078 BQD131078:BQK131078 BZZ131078:CAG131078 CJV131078:CKC131078 CTR131078:CTY131078 DDN131078:DDU131078 DNJ131078:DNQ131078 DXF131078:DXM131078 EHB131078:EHI131078 EQX131078:ERE131078 FAT131078:FBA131078 FKP131078:FKW131078 FUL131078:FUS131078 GEH131078:GEO131078 GOD131078:GOK131078 GXZ131078:GYG131078 HHV131078:HIC131078 HRR131078:HRY131078 IBN131078:IBU131078 ILJ131078:ILQ131078 IVF131078:IVM131078 JFB131078:JFI131078 JOX131078:JPE131078 JYT131078:JZA131078 KIP131078:KIW131078 KSL131078:KSS131078 LCH131078:LCO131078 LMD131078:LMK131078 LVZ131078:LWG131078 MFV131078:MGC131078 MPR131078:MPY131078 MZN131078:MZU131078 NJJ131078:NJQ131078 NTF131078:NTM131078 ODB131078:ODI131078 OMX131078:ONE131078 OWT131078:OXA131078 PGP131078:PGW131078 PQL131078:PQS131078 QAH131078:QAO131078 QKD131078:QKK131078 QTZ131078:QUG131078 RDV131078:REC131078 RNR131078:RNY131078 RXN131078:RXU131078 SHJ131078:SHQ131078 SRF131078:SRM131078 TBB131078:TBI131078 TKX131078:TLE131078 TUT131078:TVA131078 UEP131078:UEW131078 UOL131078:UOS131078 UYH131078:UYO131078 VID131078:VIK131078 VRZ131078:VSG131078 WBV131078:WCC131078 WLR131078:WLY131078 WVN131078:WVU131078 F196614:M196614 JB196614:JI196614 SX196614:TE196614 ACT196614:ADA196614 AMP196614:AMW196614 AWL196614:AWS196614 BGH196614:BGO196614 BQD196614:BQK196614 BZZ196614:CAG196614 CJV196614:CKC196614 CTR196614:CTY196614 DDN196614:DDU196614 DNJ196614:DNQ196614 DXF196614:DXM196614 EHB196614:EHI196614 EQX196614:ERE196614 FAT196614:FBA196614 FKP196614:FKW196614 FUL196614:FUS196614 GEH196614:GEO196614 GOD196614:GOK196614 GXZ196614:GYG196614 HHV196614:HIC196614 HRR196614:HRY196614 IBN196614:IBU196614 ILJ196614:ILQ196614 IVF196614:IVM196614 JFB196614:JFI196614 JOX196614:JPE196614 JYT196614:JZA196614 KIP196614:KIW196614 KSL196614:KSS196614 LCH196614:LCO196614 LMD196614:LMK196614 LVZ196614:LWG196614 MFV196614:MGC196614 MPR196614:MPY196614 MZN196614:MZU196614 NJJ196614:NJQ196614 NTF196614:NTM196614 ODB196614:ODI196614 OMX196614:ONE196614 OWT196614:OXA196614 PGP196614:PGW196614 PQL196614:PQS196614 QAH196614:QAO196614 QKD196614:QKK196614 QTZ196614:QUG196614 RDV196614:REC196614 RNR196614:RNY196614 RXN196614:RXU196614 SHJ196614:SHQ196614 SRF196614:SRM196614 TBB196614:TBI196614 TKX196614:TLE196614 TUT196614:TVA196614 UEP196614:UEW196614 UOL196614:UOS196614 UYH196614:UYO196614 VID196614:VIK196614 VRZ196614:VSG196614 WBV196614:WCC196614 WLR196614:WLY196614 WVN196614:WVU196614 F262150:M262150 JB262150:JI262150 SX262150:TE262150 ACT262150:ADA262150 AMP262150:AMW262150 AWL262150:AWS262150 BGH262150:BGO262150 BQD262150:BQK262150 BZZ262150:CAG262150 CJV262150:CKC262150 CTR262150:CTY262150 DDN262150:DDU262150 DNJ262150:DNQ262150 DXF262150:DXM262150 EHB262150:EHI262150 EQX262150:ERE262150 FAT262150:FBA262150 FKP262150:FKW262150 FUL262150:FUS262150 GEH262150:GEO262150 GOD262150:GOK262150 GXZ262150:GYG262150 HHV262150:HIC262150 HRR262150:HRY262150 IBN262150:IBU262150 ILJ262150:ILQ262150 IVF262150:IVM262150 JFB262150:JFI262150 JOX262150:JPE262150 JYT262150:JZA262150 KIP262150:KIW262150 KSL262150:KSS262150 LCH262150:LCO262150 LMD262150:LMK262150 LVZ262150:LWG262150 MFV262150:MGC262150 MPR262150:MPY262150 MZN262150:MZU262150 NJJ262150:NJQ262150 NTF262150:NTM262150 ODB262150:ODI262150 OMX262150:ONE262150 OWT262150:OXA262150 PGP262150:PGW262150 PQL262150:PQS262150 QAH262150:QAO262150 QKD262150:QKK262150 QTZ262150:QUG262150 RDV262150:REC262150 RNR262150:RNY262150 RXN262150:RXU262150 SHJ262150:SHQ262150 SRF262150:SRM262150 TBB262150:TBI262150 TKX262150:TLE262150 TUT262150:TVA262150 UEP262150:UEW262150 UOL262150:UOS262150 UYH262150:UYO262150 VID262150:VIK262150 VRZ262150:VSG262150 WBV262150:WCC262150 WLR262150:WLY262150 WVN262150:WVU262150 F327686:M327686 JB327686:JI327686 SX327686:TE327686 ACT327686:ADA327686 AMP327686:AMW327686 AWL327686:AWS327686 BGH327686:BGO327686 BQD327686:BQK327686 BZZ327686:CAG327686 CJV327686:CKC327686 CTR327686:CTY327686 DDN327686:DDU327686 DNJ327686:DNQ327686 DXF327686:DXM327686 EHB327686:EHI327686 EQX327686:ERE327686 FAT327686:FBA327686 FKP327686:FKW327686 FUL327686:FUS327686 GEH327686:GEO327686 GOD327686:GOK327686 GXZ327686:GYG327686 HHV327686:HIC327686 HRR327686:HRY327686 IBN327686:IBU327686 ILJ327686:ILQ327686 IVF327686:IVM327686 JFB327686:JFI327686 JOX327686:JPE327686 JYT327686:JZA327686 KIP327686:KIW327686 KSL327686:KSS327686 LCH327686:LCO327686 LMD327686:LMK327686 LVZ327686:LWG327686 MFV327686:MGC327686 MPR327686:MPY327686 MZN327686:MZU327686 NJJ327686:NJQ327686 NTF327686:NTM327686 ODB327686:ODI327686 OMX327686:ONE327686 OWT327686:OXA327686 PGP327686:PGW327686 PQL327686:PQS327686 QAH327686:QAO327686 QKD327686:QKK327686 QTZ327686:QUG327686 RDV327686:REC327686 RNR327686:RNY327686 RXN327686:RXU327686 SHJ327686:SHQ327686 SRF327686:SRM327686 TBB327686:TBI327686 TKX327686:TLE327686 TUT327686:TVA327686 UEP327686:UEW327686 UOL327686:UOS327686 UYH327686:UYO327686 VID327686:VIK327686 VRZ327686:VSG327686 WBV327686:WCC327686 WLR327686:WLY327686 WVN327686:WVU327686 F393222:M393222 JB393222:JI393222 SX393222:TE393222 ACT393222:ADA393222 AMP393222:AMW393222 AWL393222:AWS393222 BGH393222:BGO393222 BQD393222:BQK393222 BZZ393222:CAG393222 CJV393222:CKC393222 CTR393222:CTY393222 DDN393222:DDU393222 DNJ393222:DNQ393222 DXF393222:DXM393222 EHB393222:EHI393222 EQX393222:ERE393222 FAT393222:FBA393222 FKP393222:FKW393222 FUL393222:FUS393222 GEH393222:GEO393222 GOD393222:GOK393222 GXZ393222:GYG393222 HHV393222:HIC393222 HRR393222:HRY393222 IBN393222:IBU393222 ILJ393222:ILQ393222 IVF393222:IVM393222 JFB393222:JFI393222 JOX393222:JPE393222 JYT393222:JZA393222 KIP393222:KIW393222 KSL393222:KSS393222 LCH393222:LCO393222 LMD393222:LMK393222 LVZ393222:LWG393222 MFV393222:MGC393222 MPR393222:MPY393222 MZN393222:MZU393222 NJJ393222:NJQ393222 NTF393222:NTM393222 ODB393222:ODI393222 OMX393222:ONE393222 OWT393222:OXA393222 PGP393222:PGW393222 PQL393222:PQS393222 QAH393222:QAO393222 QKD393222:QKK393222 QTZ393222:QUG393222 RDV393222:REC393222 RNR393222:RNY393222 RXN393222:RXU393222 SHJ393222:SHQ393222 SRF393222:SRM393222 TBB393222:TBI393222 TKX393222:TLE393222 TUT393222:TVA393222 UEP393222:UEW393222 UOL393222:UOS393222 UYH393222:UYO393222 VID393222:VIK393222 VRZ393222:VSG393222 WBV393222:WCC393222 WLR393222:WLY393222 WVN393222:WVU393222 F458758:M458758 JB458758:JI458758 SX458758:TE458758 ACT458758:ADA458758 AMP458758:AMW458758 AWL458758:AWS458758 BGH458758:BGO458758 BQD458758:BQK458758 BZZ458758:CAG458758 CJV458758:CKC458758 CTR458758:CTY458758 DDN458758:DDU458758 DNJ458758:DNQ458758 DXF458758:DXM458758 EHB458758:EHI458758 EQX458758:ERE458758 FAT458758:FBA458758 FKP458758:FKW458758 FUL458758:FUS458758 GEH458758:GEO458758 GOD458758:GOK458758 GXZ458758:GYG458758 HHV458758:HIC458758 HRR458758:HRY458758 IBN458758:IBU458758 ILJ458758:ILQ458758 IVF458758:IVM458758 JFB458758:JFI458758 JOX458758:JPE458758 JYT458758:JZA458758 KIP458758:KIW458758 KSL458758:KSS458758 LCH458758:LCO458758 LMD458758:LMK458758 LVZ458758:LWG458758 MFV458758:MGC458758 MPR458758:MPY458758 MZN458758:MZU458758 NJJ458758:NJQ458758 NTF458758:NTM458758 ODB458758:ODI458758 OMX458758:ONE458758 OWT458758:OXA458758 PGP458758:PGW458758 PQL458758:PQS458758 QAH458758:QAO458758 QKD458758:QKK458758 QTZ458758:QUG458758 RDV458758:REC458758 RNR458758:RNY458758 RXN458758:RXU458758 SHJ458758:SHQ458758 SRF458758:SRM458758 TBB458758:TBI458758 TKX458758:TLE458758 TUT458758:TVA458758 UEP458758:UEW458758 UOL458758:UOS458758 UYH458758:UYO458758 VID458758:VIK458758 VRZ458758:VSG458758 WBV458758:WCC458758 WLR458758:WLY458758 WVN458758:WVU458758 F524294:M524294 JB524294:JI524294 SX524294:TE524294 ACT524294:ADA524294 AMP524294:AMW524294 AWL524294:AWS524294 BGH524294:BGO524294 BQD524294:BQK524294 BZZ524294:CAG524294 CJV524294:CKC524294 CTR524294:CTY524294 DDN524294:DDU524294 DNJ524294:DNQ524294 DXF524294:DXM524294 EHB524294:EHI524294 EQX524294:ERE524294 FAT524294:FBA524294 FKP524294:FKW524294 FUL524294:FUS524294 GEH524294:GEO524294 GOD524294:GOK524294 GXZ524294:GYG524294 HHV524294:HIC524294 HRR524294:HRY524294 IBN524294:IBU524294 ILJ524294:ILQ524294 IVF524294:IVM524294 JFB524294:JFI524294 JOX524294:JPE524294 JYT524294:JZA524294 KIP524294:KIW524294 KSL524294:KSS524294 LCH524294:LCO524294 LMD524294:LMK524294 LVZ524294:LWG524294 MFV524294:MGC524294 MPR524294:MPY524294 MZN524294:MZU524294 NJJ524294:NJQ524294 NTF524294:NTM524294 ODB524294:ODI524294 OMX524294:ONE524294 OWT524294:OXA524294 PGP524294:PGW524294 PQL524294:PQS524294 QAH524294:QAO524294 QKD524294:QKK524294 QTZ524294:QUG524294 RDV524294:REC524294 RNR524294:RNY524294 RXN524294:RXU524294 SHJ524294:SHQ524294 SRF524294:SRM524294 TBB524294:TBI524294 TKX524294:TLE524294 TUT524294:TVA524294 UEP524294:UEW524294 UOL524294:UOS524294 UYH524294:UYO524294 VID524294:VIK524294 VRZ524294:VSG524294 WBV524294:WCC524294 WLR524294:WLY524294 WVN524294:WVU524294 F589830:M589830 JB589830:JI589830 SX589830:TE589830 ACT589830:ADA589830 AMP589830:AMW589830 AWL589830:AWS589830 BGH589830:BGO589830 BQD589830:BQK589830 BZZ589830:CAG589830 CJV589830:CKC589830 CTR589830:CTY589830 DDN589830:DDU589830 DNJ589830:DNQ589830 DXF589830:DXM589830 EHB589830:EHI589830 EQX589830:ERE589830 FAT589830:FBA589830 FKP589830:FKW589830 FUL589830:FUS589830 GEH589830:GEO589830 GOD589830:GOK589830 GXZ589830:GYG589830 HHV589830:HIC589830 HRR589830:HRY589830 IBN589830:IBU589830 ILJ589830:ILQ589830 IVF589830:IVM589830 JFB589830:JFI589830 JOX589830:JPE589830 JYT589830:JZA589830 KIP589830:KIW589830 KSL589830:KSS589830 LCH589830:LCO589830 LMD589830:LMK589830 LVZ589830:LWG589830 MFV589830:MGC589830 MPR589830:MPY589830 MZN589830:MZU589830 NJJ589830:NJQ589830 NTF589830:NTM589830 ODB589830:ODI589830 OMX589830:ONE589830 OWT589830:OXA589830 PGP589830:PGW589830 PQL589830:PQS589830 QAH589830:QAO589830 QKD589830:QKK589830 QTZ589830:QUG589830 RDV589830:REC589830 RNR589830:RNY589830 RXN589830:RXU589830 SHJ589830:SHQ589830 SRF589830:SRM589830 TBB589830:TBI589830 TKX589830:TLE589830 TUT589830:TVA589830 UEP589830:UEW589830 UOL589830:UOS589830 UYH589830:UYO589830 VID589830:VIK589830 VRZ589830:VSG589830 WBV589830:WCC589830 WLR589830:WLY589830 WVN589830:WVU589830 F655366:M655366 JB655366:JI655366 SX655366:TE655366 ACT655366:ADA655366 AMP655366:AMW655366 AWL655366:AWS655366 BGH655366:BGO655366 BQD655366:BQK655366 BZZ655366:CAG655366 CJV655366:CKC655366 CTR655366:CTY655366 DDN655366:DDU655366 DNJ655366:DNQ655366 DXF655366:DXM655366 EHB655366:EHI655366 EQX655366:ERE655366 FAT655366:FBA655366 FKP655366:FKW655366 FUL655366:FUS655366 GEH655366:GEO655366 GOD655366:GOK655366 GXZ655366:GYG655366 HHV655366:HIC655366 HRR655366:HRY655366 IBN655366:IBU655366 ILJ655366:ILQ655366 IVF655366:IVM655366 JFB655366:JFI655366 JOX655366:JPE655366 JYT655366:JZA655366 KIP655366:KIW655366 KSL655366:KSS655366 LCH655366:LCO655366 LMD655366:LMK655366 LVZ655366:LWG655366 MFV655366:MGC655366 MPR655366:MPY655366 MZN655366:MZU655366 NJJ655366:NJQ655366 NTF655366:NTM655366 ODB655366:ODI655366 OMX655366:ONE655366 OWT655366:OXA655366 PGP655366:PGW655366 PQL655366:PQS655366 QAH655366:QAO655366 QKD655366:QKK655366 QTZ655366:QUG655366 RDV655366:REC655366 RNR655366:RNY655366 RXN655366:RXU655366 SHJ655366:SHQ655366 SRF655366:SRM655366 TBB655366:TBI655366 TKX655366:TLE655366 TUT655366:TVA655366 UEP655366:UEW655366 UOL655366:UOS655366 UYH655366:UYO655366 VID655366:VIK655366 VRZ655366:VSG655366 WBV655366:WCC655366 WLR655366:WLY655366 WVN655366:WVU655366 F720902:M720902 JB720902:JI720902 SX720902:TE720902 ACT720902:ADA720902 AMP720902:AMW720902 AWL720902:AWS720902 BGH720902:BGO720902 BQD720902:BQK720902 BZZ720902:CAG720902 CJV720902:CKC720902 CTR720902:CTY720902 DDN720902:DDU720902 DNJ720902:DNQ720902 DXF720902:DXM720902 EHB720902:EHI720902 EQX720902:ERE720902 FAT720902:FBA720902 FKP720902:FKW720902 FUL720902:FUS720902 GEH720902:GEO720902 GOD720902:GOK720902 GXZ720902:GYG720902 HHV720902:HIC720902 HRR720902:HRY720902 IBN720902:IBU720902 ILJ720902:ILQ720902 IVF720902:IVM720902 JFB720902:JFI720902 JOX720902:JPE720902 JYT720902:JZA720902 KIP720902:KIW720902 KSL720902:KSS720902 LCH720902:LCO720902 LMD720902:LMK720902 LVZ720902:LWG720902 MFV720902:MGC720902 MPR720902:MPY720902 MZN720902:MZU720902 NJJ720902:NJQ720902 NTF720902:NTM720902 ODB720902:ODI720902 OMX720902:ONE720902 OWT720902:OXA720902 PGP720902:PGW720902 PQL720902:PQS720902 QAH720902:QAO720902 QKD720902:QKK720902 QTZ720902:QUG720902 RDV720902:REC720902 RNR720902:RNY720902 RXN720902:RXU720902 SHJ720902:SHQ720902 SRF720902:SRM720902 TBB720902:TBI720902 TKX720902:TLE720902 TUT720902:TVA720902 UEP720902:UEW720902 UOL720902:UOS720902 UYH720902:UYO720902 VID720902:VIK720902 VRZ720902:VSG720902 WBV720902:WCC720902 WLR720902:WLY720902 WVN720902:WVU720902 F786438:M786438 JB786438:JI786438 SX786438:TE786438 ACT786438:ADA786438 AMP786438:AMW786438 AWL786438:AWS786438 BGH786438:BGO786438 BQD786438:BQK786438 BZZ786438:CAG786438 CJV786438:CKC786438 CTR786438:CTY786438 DDN786438:DDU786438 DNJ786438:DNQ786438 DXF786438:DXM786438 EHB786438:EHI786438 EQX786438:ERE786438 FAT786438:FBA786438 FKP786438:FKW786438 FUL786438:FUS786438 GEH786438:GEO786438 GOD786438:GOK786438 GXZ786438:GYG786438 HHV786438:HIC786438 HRR786438:HRY786438 IBN786438:IBU786438 ILJ786438:ILQ786438 IVF786438:IVM786438 JFB786438:JFI786438 JOX786438:JPE786438 JYT786438:JZA786438 KIP786438:KIW786438 KSL786438:KSS786438 LCH786438:LCO786438 LMD786438:LMK786438 LVZ786438:LWG786438 MFV786438:MGC786438 MPR786438:MPY786438 MZN786438:MZU786438 NJJ786438:NJQ786438 NTF786438:NTM786438 ODB786438:ODI786438 OMX786438:ONE786438 OWT786438:OXA786438 PGP786438:PGW786438 PQL786438:PQS786438 QAH786438:QAO786438 QKD786438:QKK786438 QTZ786438:QUG786438 RDV786438:REC786438 RNR786438:RNY786438 RXN786438:RXU786438 SHJ786438:SHQ786438 SRF786438:SRM786438 TBB786438:TBI786438 TKX786438:TLE786438 TUT786438:TVA786438 UEP786438:UEW786438 UOL786438:UOS786438 UYH786438:UYO786438 VID786438:VIK786438 VRZ786438:VSG786438 WBV786438:WCC786438 WLR786438:WLY786438 WVN786438:WVU786438 F851974:M851974 JB851974:JI851974 SX851974:TE851974 ACT851974:ADA851974 AMP851974:AMW851974 AWL851974:AWS851974 BGH851974:BGO851974 BQD851974:BQK851974 BZZ851974:CAG851974 CJV851974:CKC851974 CTR851974:CTY851974 DDN851974:DDU851974 DNJ851974:DNQ851974 DXF851974:DXM851974 EHB851974:EHI851974 EQX851974:ERE851974 FAT851974:FBA851974 FKP851974:FKW851974 FUL851974:FUS851974 GEH851974:GEO851974 GOD851974:GOK851974 GXZ851974:GYG851974 HHV851974:HIC851974 HRR851974:HRY851974 IBN851974:IBU851974 ILJ851974:ILQ851974 IVF851974:IVM851974 JFB851974:JFI851974 JOX851974:JPE851974 JYT851974:JZA851974 KIP851974:KIW851974 KSL851974:KSS851974 LCH851974:LCO851974 LMD851974:LMK851974 LVZ851974:LWG851974 MFV851974:MGC851974 MPR851974:MPY851974 MZN851974:MZU851974 NJJ851974:NJQ851974 NTF851974:NTM851974 ODB851974:ODI851974 OMX851974:ONE851974 OWT851974:OXA851974 PGP851974:PGW851974 PQL851974:PQS851974 QAH851974:QAO851974 QKD851974:QKK851974 QTZ851974:QUG851974 RDV851974:REC851974 RNR851974:RNY851974 RXN851974:RXU851974 SHJ851974:SHQ851974 SRF851974:SRM851974 TBB851974:TBI851974 TKX851974:TLE851974 TUT851974:TVA851974 UEP851974:UEW851974 UOL851974:UOS851974 UYH851974:UYO851974 VID851974:VIK851974 VRZ851974:VSG851974 WBV851974:WCC851974 WLR851974:WLY851974 WVN851974:WVU851974 F917510:M917510 JB917510:JI917510 SX917510:TE917510 ACT917510:ADA917510 AMP917510:AMW917510 AWL917510:AWS917510 BGH917510:BGO917510 BQD917510:BQK917510 BZZ917510:CAG917510 CJV917510:CKC917510 CTR917510:CTY917510 DDN917510:DDU917510 DNJ917510:DNQ917510 DXF917510:DXM917510 EHB917510:EHI917510 EQX917510:ERE917510 FAT917510:FBA917510 FKP917510:FKW917510 FUL917510:FUS917510 GEH917510:GEO917510 GOD917510:GOK917510 GXZ917510:GYG917510 HHV917510:HIC917510 HRR917510:HRY917510 IBN917510:IBU917510 ILJ917510:ILQ917510 IVF917510:IVM917510 JFB917510:JFI917510 JOX917510:JPE917510 JYT917510:JZA917510 KIP917510:KIW917510 KSL917510:KSS917510 LCH917510:LCO917510 LMD917510:LMK917510 LVZ917510:LWG917510 MFV917510:MGC917510 MPR917510:MPY917510 MZN917510:MZU917510 NJJ917510:NJQ917510 NTF917510:NTM917510 ODB917510:ODI917510 OMX917510:ONE917510 OWT917510:OXA917510 PGP917510:PGW917510 PQL917510:PQS917510 QAH917510:QAO917510 QKD917510:QKK917510 QTZ917510:QUG917510 RDV917510:REC917510 RNR917510:RNY917510 RXN917510:RXU917510 SHJ917510:SHQ917510 SRF917510:SRM917510 TBB917510:TBI917510 TKX917510:TLE917510 TUT917510:TVA917510 UEP917510:UEW917510 UOL917510:UOS917510 UYH917510:UYO917510 VID917510:VIK917510 VRZ917510:VSG917510 WBV917510:WCC917510 WLR917510:WLY917510 WVN917510:WVU917510 F983046:M983046 JB983046:JI983046 SX983046:TE983046 ACT983046:ADA983046 AMP983046:AMW983046 AWL983046:AWS983046 BGH983046:BGO983046 BQD983046:BQK983046 BZZ983046:CAG983046 CJV983046:CKC983046 CTR983046:CTY983046 DDN983046:DDU983046 DNJ983046:DNQ983046 DXF983046:DXM983046 EHB983046:EHI983046 EQX983046:ERE983046 FAT983046:FBA983046 FKP983046:FKW983046 FUL983046:FUS983046 GEH983046:GEO983046 GOD983046:GOK983046 GXZ983046:GYG983046 HHV983046:HIC983046 HRR983046:HRY983046 IBN983046:IBU983046 ILJ983046:ILQ983046 IVF983046:IVM983046 JFB983046:JFI983046 JOX983046:JPE983046 JYT983046:JZA983046 KIP983046:KIW983046 KSL983046:KSS983046 LCH983046:LCO983046 LMD983046:LMK983046 LVZ983046:LWG983046 MFV983046:MGC983046 MPR983046:MPY983046 MZN983046:MZU983046 NJJ983046:NJQ983046 NTF983046:NTM983046 ODB983046:ODI983046 OMX983046:ONE983046 OWT983046:OXA983046 PGP983046:PGW983046 PQL983046:PQS983046 QAH983046:QAO983046 QKD983046:QKK983046 QTZ983046:QUG983046 RDV983046:REC983046 RNR983046:RNY983046 RXN983046:RXU983046 SHJ983046:SHQ983046 SRF983046:SRM983046 TBB983046:TBI983046 TKX983046:TLE983046 TUT983046:TVA983046 UEP983046:UEW983046 UOL983046:UOS983046 UYH983046:UYO983046 VID983046:VIK983046 VRZ983046:VSG983046 WBV983046:WCC983046 WLR983046:WLY983046 WVN983046:WVU983046 F16:M16 JB16:JI16 SX16:TE16 ACT16:ADA16 AMP16:AMW16 AWL16:AWS16 BGH16:BGO16 BQD16:BQK16 BZZ16:CAG16 CJV16:CKC16 CTR16:CTY16 DDN16:DDU16 DNJ16:DNQ16 DXF16:DXM16 EHB16:EHI16 EQX16:ERE16 FAT16:FBA16 FKP16:FKW16 FUL16:FUS16 GEH16:GEO16 GOD16:GOK16 GXZ16:GYG16 HHV16:HIC16 HRR16:HRY16 IBN16:IBU16 ILJ16:ILQ16 IVF16:IVM16 JFB16:JFI16 JOX16:JPE16 JYT16:JZA16 KIP16:KIW16 KSL16:KSS16 LCH16:LCO16 LMD16:LMK16 LVZ16:LWG16 MFV16:MGC16 MPR16:MPY16 MZN16:MZU16 NJJ16:NJQ16 NTF16:NTM16 ODB16:ODI16 OMX16:ONE16 OWT16:OXA16 PGP16:PGW16 PQL16:PQS16 QAH16:QAO16 QKD16:QKK16 QTZ16:QUG16 RDV16:REC16 RNR16:RNY16 RXN16:RXU16 SHJ16:SHQ16 SRF16:SRM16 TBB16:TBI16 TKX16:TLE16 TUT16:TVA16 UEP16:UEW16 UOL16:UOS16 UYH16:UYO16 VID16:VIK16 VRZ16:VSG16 WBV16:WCC16 WLR16:WLY16 WVN16:WVU16 F65552:M65552 JB65552:JI65552 SX65552:TE65552 ACT65552:ADA65552 AMP65552:AMW65552 AWL65552:AWS65552 BGH65552:BGO65552 BQD65552:BQK65552 BZZ65552:CAG65552 CJV65552:CKC65552 CTR65552:CTY65552 DDN65552:DDU65552 DNJ65552:DNQ65552 DXF65552:DXM65552 EHB65552:EHI65552 EQX65552:ERE65552 FAT65552:FBA65552 FKP65552:FKW65552 FUL65552:FUS65552 GEH65552:GEO65552 GOD65552:GOK65552 GXZ65552:GYG65552 HHV65552:HIC65552 HRR65552:HRY65552 IBN65552:IBU65552 ILJ65552:ILQ65552 IVF65552:IVM65552 JFB65552:JFI65552 JOX65552:JPE65552 JYT65552:JZA65552 KIP65552:KIW65552 KSL65552:KSS65552 LCH65552:LCO65552 LMD65552:LMK65552 LVZ65552:LWG65552 MFV65552:MGC65552 MPR65552:MPY65552 MZN65552:MZU65552 NJJ65552:NJQ65552 NTF65552:NTM65552 ODB65552:ODI65552 OMX65552:ONE65552 OWT65552:OXA65552 PGP65552:PGW65552 PQL65552:PQS65552 QAH65552:QAO65552 QKD65552:QKK65552 QTZ65552:QUG65552 RDV65552:REC65552 RNR65552:RNY65552 RXN65552:RXU65552 SHJ65552:SHQ65552 SRF65552:SRM65552 TBB65552:TBI65552 TKX65552:TLE65552 TUT65552:TVA65552 UEP65552:UEW65552 UOL65552:UOS65552 UYH65552:UYO65552 VID65552:VIK65552 VRZ65552:VSG65552 WBV65552:WCC65552 WLR65552:WLY65552 WVN65552:WVU65552 F131088:M131088 JB131088:JI131088 SX131088:TE131088 ACT131088:ADA131088 AMP131088:AMW131088 AWL131088:AWS131088 BGH131088:BGO131088 BQD131088:BQK131088 BZZ131088:CAG131088 CJV131088:CKC131088 CTR131088:CTY131088 DDN131088:DDU131088 DNJ131088:DNQ131088 DXF131088:DXM131088 EHB131088:EHI131088 EQX131088:ERE131088 FAT131088:FBA131088 FKP131088:FKW131088 FUL131088:FUS131088 GEH131088:GEO131088 GOD131088:GOK131088 GXZ131088:GYG131088 HHV131088:HIC131088 HRR131088:HRY131088 IBN131088:IBU131088 ILJ131088:ILQ131088 IVF131088:IVM131088 JFB131088:JFI131088 JOX131088:JPE131088 JYT131088:JZA131088 KIP131088:KIW131088 KSL131088:KSS131088 LCH131088:LCO131088 LMD131088:LMK131088 LVZ131088:LWG131088 MFV131088:MGC131088 MPR131088:MPY131088 MZN131088:MZU131088 NJJ131088:NJQ131088 NTF131088:NTM131088 ODB131088:ODI131088 OMX131088:ONE131088 OWT131088:OXA131088 PGP131088:PGW131088 PQL131088:PQS131088 QAH131088:QAO131088 QKD131088:QKK131088 QTZ131088:QUG131088 RDV131088:REC131088 RNR131088:RNY131088 RXN131088:RXU131088 SHJ131088:SHQ131088 SRF131088:SRM131088 TBB131088:TBI131088 TKX131088:TLE131088 TUT131088:TVA131088 UEP131088:UEW131088 UOL131088:UOS131088 UYH131088:UYO131088 VID131088:VIK131088 VRZ131088:VSG131088 WBV131088:WCC131088 WLR131088:WLY131088 WVN131088:WVU131088 F196624:M196624 JB196624:JI196624 SX196624:TE196624 ACT196624:ADA196624 AMP196624:AMW196624 AWL196624:AWS196624 BGH196624:BGO196624 BQD196624:BQK196624 BZZ196624:CAG196624 CJV196624:CKC196624 CTR196624:CTY196624 DDN196624:DDU196624 DNJ196624:DNQ196624 DXF196624:DXM196624 EHB196624:EHI196624 EQX196624:ERE196624 FAT196624:FBA196624 FKP196624:FKW196624 FUL196624:FUS196624 GEH196624:GEO196624 GOD196624:GOK196624 GXZ196624:GYG196624 HHV196624:HIC196624 HRR196624:HRY196624 IBN196624:IBU196624 ILJ196624:ILQ196624 IVF196624:IVM196624 JFB196624:JFI196624 JOX196624:JPE196624 JYT196624:JZA196624 KIP196624:KIW196624 KSL196624:KSS196624 LCH196624:LCO196624 LMD196624:LMK196624 LVZ196624:LWG196624 MFV196624:MGC196624 MPR196624:MPY196624 MZN196624:MZU196624 NJJ196624:NJQ196624 NTF196624:NTM196624 ODB196624:ODI196624 OMX196624:ONE196624 OWT196624:OXA196624 PGP196624:PGW196624 PQL196624:PQS196624 QAH196624:QAO196624 QKD196624:QKK196624 QTZ196624:QUG196624 RDV196624:REC196624 RNR196624:RNY196624 RXN196624:RXU196624 SHJ196624:SHQ196624 SRF196624:SRM196624 TBB196624:TBI196624 TKX196624:TLE196624 TUT196624:TVA196624 UEP196624:UEW196624 UOL196624:UOS196624 UYH196624:UYO196624 VID196624:VIK196624 VRZ196624:VSG196624 WBV196624:WCC196624 WLR196624:WLY196624 WVN196624:WVU196624 F262160:M262160 JB262160:JI262160 SX262160:TE262160 ACT262160:ADA262160 AMP262160:AMW262160 AWL262160:AWS262160 BGH262160:BGO262160 BQD262160:BQK262160 BZZ262160:CAG262160 CJV262160:CKC262160 CTR262160:CTY262160 DDN262160:DDU262160 DNJ262160:DNQ262160 DXF262160:DXM262160 EHB262160:EHI262160 EQX262160:ERE262160 FAT262160:FBA262160 FKP262160:FKW262160 FUL262160:FUS262160 GEH262160:GEO262160 GOD262160:GOK262160 GXZ262160:GYG262160 HHV262160:HIC262160 HRR262160:HRY262160 IBN262160:IBU262160 ILJ262160:ILQ262160 IVF262160:IVM262160 JFB262160:JFI262160 JOX262160:JPE262160 JYT262160:JZA262160 KIP262160:KIW262160 KSL262160:KSS262160 LCH262160:LCO262160 LMD262160:LMK262160 LVZ262160:LWG262160 MFV262160:MGC262160 MPR262160:MPY262160 MZN262160:MZU262160 NJJ262160:NJQ262160 NTF262160:NTM262160 ODB262160:ODI262160 OMX262160:ONE262160 OWT262160:OXA262160 PGP262160:PGW262160 PQL262160:PQS262160 QAH262160:QAO262160 QKD262160:QKK262160 QTZ262160:QUG262160 RDV262160:REC262160 RNR262160:RNY262160 RXN262160:RXU262160 SHJ262160:SHQ262160 SRF262160:SRM262160 TBB262160:TBI262160 TKX262160:TLE262160 TUT262160:TVA262160 UEP262160:UEW262160 UOL262160:UOS262160 UYH262160:UYO262160 VID262160:VIK262160 VRZ262160:VSG262160 WBV262160:WCC262160 WLR262160:WLY262160 WVN262160:WVU262160 F327696:M327696 JB327696:JI327696 SX327696:TE327696 ACT327696:ADA327696 AMP327696:AMW327696 AWL327696:AWS327696 BGH327696:BGO327696 BQD327696:BQK327696 BZZ327696:CAG327696 CJV327696:CKC327696 CTR327696:CTY327696 DDN327696:DDU327696 DNJ327696:DNQ327696 DXF327696:DXM327696 EHB327696:EHI327696 EQX327696:ERE327696 FAT327696:FBA327696 FKP327696:FKW327696 FUL327696:FUS327696 GEH327696:GEO327696 GOD327696:GOK327696 GXZ327696:GYG327696 HHV327696:HIC327696 HRR327696:HRY327696 IBN327696:IBU327696 ILJ327696:ILQ327696 IVF327696:IVM327696 JFB327696:JFI327696 JOX327696:JPE327696 JYT327696:JZA327696 KIP327696:KIW327696 KSL327696:KSS327696 LCH327696:LCO327696 LMD327696:LMK327696 LVZ327696:LWG327696 MFV327696:MGC327696 MPR327696:MPY327696 MZN327696:MZU327696 NJJ327696:NJQ327696 NTF327696:NTM327696 ODB327696:ODI327696 OMX327696:ONE327696 OWT327696:OXA327696 PGP327696:PGW327696 PQL327696:PQS327696 QAH327696:QAO327696 QKD327696:QKK327696 QTZ327696:QUG327696 RDV327696:REC327696 RNR327696:RNY327696 RXN327696:RXU327696 SHJ327696:SHQ327696 SRF327696:SRM327696 TBB327696:TBI327696 TKX327696:TLE327696 TUT327696:TVA327696 UEP327696:UEW327696 UOL327696:UOS327696 UYH327696:UYO327696 VID327696:VIK327696 VRZ327696:VSG327696 WBV327696:WCC327696 WLR327696:WLY327696 WVN327696:WVU327696 F393232:M393232 JB393232:JI393232 SX393232:TE393232 ACT393232:ADA393232 AMP393232:AMW393232 AWL393232:AWS393232 BGH393232:BGO393232 BQD393232:BQK393232 BZZ393232:CAG393232 CJV393232:CKC393232 CTR393232:CTY393232 DDN393232:DDU393232 DNJ393232:DNQ393232 DXF393232:DXM393232 EHB393232:EHI393232 EQX393232:ERE393232 FAT393232:FBA393232 FKP393232:FKW393232 FUL393232:FUS393232 GEH393232:GEO393232 GOD393232:GOK393232 GXZ393232:GYG393232 HHV393232:HIC393232 HRR393232:HRY393232 IBN393232:IBU393232 ILJ393232:ILQ393232 IVF393232:IVM393232 JFB393232:JFI393232 JOX393232:JPE393232 JYT393232:JZA393232 KIP393232:KIW393232 KSL393232:KSS393232 LCH393232:LCO393232 LMD393232:LMK393232 LVZ393232:LWG393232 MFV393232:MGC393232 MPR393232:MPY393232 MZN393232:MZU393232 NJJ393232:NJQ393232 NTF393232:NTM393232 ODB393232:ODI393232 OMX393232:ONE393232 OWT393232:OXA393232 PGP393232:PGW393232 PQL393232:PQS393232 QAH393232:QAO393232 QKD393232:QKK393232 QTZ393232:QUG393232 RDV393232:REC393232 RNR393232:RNY393232 RXN393232:RXU393232 SHJ393232:SHQ393232 SRF393232:SRM393232 TBB393232:TBI393232 TKX393232:TLE393232 TUT393232:TVA393232 UEP393232:UEW393232 UOL393232:UOS393232 UYH393232:UYO393232 VID393232:VIK393232 VRZ393232:VSG393232 WBV393232:WCC393232 WLR393232:WLY393232 WVN393232:WVU393232 F458768:M458768 JB458768:JI458768 SX458768:TE458768 ACT458768:ADA458768 AMP458768:AMW458768 AWL458768:AWS458768 BGH458768:BGO458768 BQD458768:BQK458768 BZZ458768:CAG458768 CJV458768:CKC458768 CTR458768:CTY458768 DDN458768:DDU458768 DNJ458768:DNQ458768 DXF458768:DXM458768 EHB458768:EHI458768 EQX458768:ERE458768 FAT458768:FBA458768 FKP458768:FKW458768 FUL458768:FUS458768 GEH458768:GEO458768 GOD458768:GOK458768 GXZ458768:GYG458768 HHV458768:HIC458768 HRR458768:HRY458768 IBN458768:IBU458768 ILJ458768:ILQ458768 IVF458768:IVM458768 JFB458768:JFI458768 JOX458768:JPE458768 JYT458768:JZA458768 KIP458768:KIW458768 KSL458768:KSS458768 LCH458768:LCO458768 LMD458768:LMK458768 LVZ458768:LWG458768 MFV458768:MGC458768 MPR458768:MPY458768 MZN458768:MZU458768 NJJ458768:NJQ458768 NTF458768:NTM458768 ODB458768:ODI458768 OMX458768:ONE458768 OWT458768:OXA458768 PGP458768:PGW458768 PQL458768:PQS458768 QAH458768:QAO458768 QKD458768:QKK458768 QTZ458768:QUG458768 RDV458768:REC458768 RNR458768:RNY458768 RXN458768:RXU458768 SHJ458768:SHQ458768 SRF458768:SRM458768 TBB458768:TBI458768 TKX458768:TLE458768 TUT458768:TVA458768 UEP458768:UEW458768 UOL458768:UOS458768 UYH458768:UYO458768 VID458768:VIK458768 VRZ458768:VSG458768 WBV458768:WCC458768 WLR458768:WLY458768 WVN458768:WVU458768 F524304:M524304 JB524304:JI524304 SX524304:TE524304 ACT524304:ADA524304 AMP524304:AMW524304 AWL524304:AWS524304 BGH524304:BGO524304 BQD524304:BQK524304 BZZ524304:CAG524304 CJV524304:CKC524304 CTR524304:CTY524304 DDN524304:DDU524304 DNJ524304:DNQ524304 DXF524304:DXM524304 EHB524304:EHI524304 EQX524304:ERE524304 FAT524304:FBA524304 FKP524304:FKW524304 FUL524304:FUS524304 GEH524304:GEO524304 GOD524304:GOK524304 GXZ524304:GYG524304 HHV524304:HIC524304 HRR524304:HRY524304 IBN524304:IBU524304 ILJ524304:ILQ524304 IVF524304:IVM524304 JFB524304:JFI524304 JOX524304:JPE524304 JYT524304:JZA524304 KIP524304:KIW524304 KSL524304:KSS524304 LCH524304:LCO524304 LMD524304:LMK524304 LVZ524304:LWG524304 MFV524304:MGC524304 MPR524304:MPY524304 MZN524304:MZU524304 NJJ524304:NJQ524304 NTF524304:NTM524304 ODB524304:ODI524304 OMX524304:ONE524304 OWT524304:OXA524304 PGP524304:PGW524304 PQL524304:PQS524304 QAH524304:QAO524304 QKD524304:QKK524304 QTZ524304:QUG524304 RDV524304:REC524304 RNR524304:RNY524304 RXN524304:RXU524304 SHJ524304:SHQ524304 SRF524304:SRM524304 TBB524304:TBI524304 TKX524304:TLE524304 TUT524304:TVA524304 UEP524304:UEW524304 UOL524304:UOS524304 UYH524304:UYO524304 VID524304:VIK524304 VRZ524304:VSG524304 WBV524304:WCC524304 WLR524304:WLY524304 WVN524304:WVU524304 F589840:M589840 JB589840:JI589840 SX589840:TE589840 ACT589840:ADA589840 AMP589840:AMW589840 AWL589840:AWS589840 BGH589840:BGO589840 BQD589840:BQK589840 BZZ589840:CAG589840 CJV589840:CKC589840 CTR589840:CTY589840 DDN589840:DDU589840 DNJ589840:DNQ589840 DXF589840:DXM589840 EHB589840:EHI589840 EQX589840:ERE589840 FAT589840:FBA589840 FKP589840:FKW589840 FUL589840:FUS589840 GEH589840:GEO589840 GOD589840:GOK589840 GXZ589840:GYG589840 HHV589840:HIC589840 HRR589840:HRY589840 IBN589840:IBU589840 ILJ589840:ILQ589840 IVF589840:IVM589840 JFB589840:JFI589840 JOX589840:JPE589840 JYT589840:JZA589840 KIP589840:KIW589840 KSL589840:KSS589840 LCH589840:LCO589840 LMD589840:LMK589840 LVZ589840:LWG589840 MFV589840:MGC589840 MPR589840:MPY589840 MZN589840:MZU589840 NJJ589840:NJQ589840 NTF589840:NTM589840 ODB589840:ODI589840 OMX589840:ONE589840 OWT589840:OXA589840 PGP589840:PGW589840 PQL589840:PQS589840 QAH589840:QAO589840 QKD589840:QKK589840 QTZ589840:QUG589840 RDV589840:REC589840 RNR589840:RNY589840 RXN589840:RXU589840 SHJ589840:SHQ589840 SRF589840:SRM589840 TBB589840:TBI589840 TKX589840:TLE589840 TUT589840:TVA589840 UEP589840:UEW589840 UOL589840:UOS589840 UYH589840:UYO589840 VID589840:VIK589840 VRZ589840:VSG589840 WBV589840:WCC589840 WLR589840:WLY589840 WVN589840:WVU589840 F655376:M655376 JB655376:JI655376 SX655376:TE655376 ACT655376:ADA655376 AMP655376:AMW655376 AWL655376:AWS655376 BGH655376:BGO655376 BQD655376:BQK655376 BZZ655376:CAG655376 CJV655376:CKC655376 CTR655376:CTY655376 DDN655376:DDU655376 DNJ655376:DNQ655376 DXF655376:DXM655376 EHB655376:EHI655376 EQX655376:ERE655376 FAT655376:FBA655376 FKP655376:FKW655376 FUL655376:FUS655376 GEH655376:GEO655376 GOD655376:GOK655376 GXZ655376:GYG655376 HHV655376:HIC655376 HRR655376:HRY655376 IBN655376:IBU655376 ILJ655376:ILQ655376 IVF655376:IVM655376 JFB655376:JFI655376 JOX655376:JPE655376 JYT655376:JZA655376 KIP655376:KIW655376 KSL655376:KSS655376 LCH655376:LCO655376 LMD655376:LMK655376 LVZ655376:LWG655376 MFV655376:MGC655376 MPR655376:MPY655376 MZN655376:MZU655376 NJJ655376:NJQ655376 NTF655376:NTM655376 ODB655376:ODI655376 OMX655376:ONE655376 OWT655376:OXA655376 PGP655376:PGW655376 PQL655376:PQS655376 QAH655376:QAO655376 QKD655376:QKK655376 QTZ655376:QUG655376 RDV655376:REC655376 RNR655376:RNY655376 RXN655376:RXU655376 SHJ655376:SHQ655376 SRF655376:SRM655376 TBB655376:TBI655376 TKX655376:TLE655376 TUT655376:TVA655376 UEP655376:UEW655376 UOL655376:UOS655376 UYH655376:UYO655376 VID655376:VIK655376 VRZ655376:VSG655376 WBV655376:WCC655376 WLR655376:WLY655376 WVN655376:WVU655376 F720912:M720912 JB720912:JI720912 SX720912:TE720912 ACT720912:ADA720912 AMP720912:AMW720912 AWL720912:AWS720912 BGH720912:BGO720912 BQD720912:BQK720912 BZZ720912:CAG720912 CJV720912:CKC720912 CTR720912:CTY720912 DDN720912:DDU720912 DNJ720912:DNQ720912 DXF720912:DXM720912 EHB720912:EHI720912 EQX720912:ERE720912 FAT720912:FBA720912 FKP720912:FKW720912 FUL720912:FUS720912 GEH720912:GEO720912 GOD720912:GOK720912 GXZ720912:GYG720912 HHV720912:HIC720912 HRR720912:HRY720912 IBN720912:IBU720912 ILJ720912:ILQ720912 IVF720912:IVM720912 JFB720912:JFI720912 JOX720912:JPE720912 JYT720912:JZA720912 KIP720912:KIW720912 KSL720912:KSS720912 LCH720912:LCO720912 LMD720912:LMK720912 LVZ720912:LWG720912 MFV720912:MGC720912 MPR720912:MPY720912 MZN720912:MZU720912 NJJ720912:NJQ720912 NTF720912:NTM720912 ODB720912:ODI720912 OMX720912:ONE720912 OWT720912:OXA720912 PGP720912:PGW720912 PQL720912:PQS720912 QAH720912:QAO720912 QKD720912:QKK720912 QTZ720912:QUG720912 RDV720912:REC720912 RNR720912:RNY720912 RXN720912:RXU720912 SHJ720912:SHQ720912 SRF720912:SRM720912 TBB720912:TBI720912 TKX720912:TLE720912 TUT720912:TVA720912 UEP720912:UEW720912 UOL720912:UOS720912 UYH720912:UYO720912 VID720912:VIK720912 VRZ720912:VSG720912 WBV720912:WCC720912 WLR720912:WLY720912 WVN720912:WVU720912 F786448:M786448 JB786448:JI786448 SX786448:TE786448 ACT786448:ADA786448 AMP786448:AMW786448 AWL786448:AWS786448 BGH786448:BGO786448 BQD786448:BQK786448 BZZ786448:CAG786448 CJV786448:CKC786448 CTR786448:CTY786448 DDN786448:DDU786448 DNJ786448:DNQ786448 DXF786448:DXM786448 EHB786448:EHI786448 EQX786448:ERE786448 FAT786448:FBA786448 FKP786448:FKW786448 FUL786448:FUS786448 GEH786448:GEO786448 GOD786448:GOK786448 GXZ786448:GYG786448 HHV786448:HIC786448 HRR786448:HRY786448 IBN786448:IBU786448 ILJ786448:ILQ786448 IVF786448:IVM786448 JFB786448:JFI786448 JOX786448:JPE786448 JYT786448:JZA786448 KIP786448:KIW786448 KSL786448:KSS786448 LCH786448:LCO786448 LMD786448:LMK786448 LVZ786448:LWG786448 MFV786448:MGC786448 MPR786448:MPY786448 MZN786448:MZU786448 NJJ786448:NJQ786448 NTF786448:NTM786448 ODB786448:ODI786448 OMX786448:ONE786448 OWT786448:OXA786448 PGP786448:PGW786448 PQL786448:PQS786448 QAH786448:QAO786448 QKD786448:QKK786448 QTZ786448:QUG786448 RDV786448:REC786448 RNR786448:RNY786448 RXN786448:RXU786448 SHJ786448:SHQ786448 SRF786448:SRM786448 TBB786448:TBI786448 TKX786448:TLE786448 TUT786448:TVA786448 UEP786448:UEW786448 UOL786448:UOS786448 UYH786448:UYO786448 VID786448:VIK786448 VRZ786448:VSG786448 WBV786448:WCC786448 WLR786448:WLY786448 WVN786448:WVU786448 F851984:M851984 JB851984:JI851984 SX851984:TE851984 ACT851984:ADA851984 AMP851984:AMW851984 AWL851984:AWS851984 BGH851984:BGO851984 BQD851984:BQK851984 BZZ851984:CAG851984 CJV851984:CKC851984 CTR851984:CTY851984 DDN851984:DDU851984 DNJ851984:DNQ851984 DXF851984:DXM851984 EHB851984:EHI851984 EQX851984:ERE851984 FAT851984:FBA851984 FKP851984:FKW851984 FUL851984:FUS851984 GEH851984:GEO851984 GOD851984:GOK851984 GXZ851984:GYG851984 HHV851984:HIC851984 HRR851984:HRY851984 IBN851984:IBU851984 ILJ851984:ILQ851984 IVF851984:IVM851984 JFB851984:JFI851984 JOX851984:JPE851984 JYT851984:JZA851984 KIP851984:KIW851984 KSL851984:KSS851984 LCH851984:LCO851984 LMD851984:LMK851984 LVZ851984:LWG851984 MFV851984:MGC851984 MPR851984:MPY851984 MZN851984:MZU851984 NJJ851984:NJQ851984 NTF851984:NTM851984 ODB851984:ODI851984 OMX851984:ONE851984 OWT851984:OXA851984 PGP851984:PGW851984 PQL851984:PQS851984 QAH851984:QAO851984 QKD851984:QKK851984 QTZ851984:QUG851984 RDV851984:REC851984 RNR851984:RNY851984 RXN851984:RXU851984 SHJ851984:SHQ851984 SRF851984:SRM851984 TBB851984:TBI851984 TKX851984:TLE851984 TUT851984:TVA851984 UEP851984:UEW851984 UOL851984:UOS851984 UYH851984:UYO851984 VID851984:VIK851984 VRZ851984:VSG851984 WBV851984:WCC851984 WLR851984:WLY851984 WVN851984:WVU851984 F917520:M917520 JB917520:JI917520 SX917520:TE917520 ACT917520:ADA917520 AMP917520:AMW917520 AWL917520:AWS917520 BGH917520:BGO917520 BQD917520:BQK917520 BZZ917520:CAG917520 CJV917520:CKC917520 CTR917520:CTY917520 DDN917520:DDU917520 DNJ917520:DNQ917520 DXF917520:DXM917520 EHB917520:EHI917520 EQX917520:ERE917520 FAT917520:FBA917520 FKP917520:FKW917520 FUL917520:FUS917520 GEH917520:GEO917520 GOD917520:GOK917520 GXZ917520:GYG917520 HHV917520:HIC917520 HRR917520:HRY917520 IBN917520:IBU917520 ILJ917520:ILQ917520 IVF917520:IVM917520 JFB917520:JFI917520 JOX917520:JPE917520 JYT917520:JZA917520 KIP917520:KIW917520 KSL917520:KSS917520 LCH917520:LCO917520 LMD917520:LMK917520 LVZ917520:LWG917520 MFV917520:MGC917520 MPR917520:MPY917520 MZN917520:MZU917520 NJJ917520:NJQ917520 NTF917520:NTM917520 ODB917520:ODI917520 OMX917520:ONE917520 OWT917520:OXA917520 PGP917520:PGW917520 PQL917520:PQS917520 QAH917520:QAO917520 QKD917520:QKK917520 QTZ917520:QUG917520 RDV917520:REC917520 RNR917520:RNY917520 RXN917520:RXU917520 SHJ917520:SHQ917520 SRF917520:SRM917520 TBB917520:TBI917520 TKX917520:TLE917520 TUT917520:TVA917520 UEP917520:UEW917520 UOL917520:UOS917520 UYH917520:UYO917520 VID917520:VIK917520 VRZ917520:VSG917520 WBV917520:WCC917520 WLR917520:WLY917520 WVN917520:WVU917520 F983056:M983056 JB983056:JI983056 SX983056:TE983056 ACT983056:ADA983056 AMP983056:AMW983056 AWL983056:AWS983056 BGH983056:BGO983056 BQD983056:BQK983056 BZZ983056:CAG983056 CJV983056:CKC983056 CTR983056:CTY983056 DDN983056:DDU983056 DNJ983056:DNQ983056 DXF983056:DXM983056 EHB983056:EHI983056 EQX983056:ERE983056 FAT983056:FBA983056 FKP983056:FKW983056 FUL983056:FUS983056 GEH983056:GEO983056 GOD983056:GOK983056 GXZ983056:GYG983056 HHV983056:HIC983056 HRR983056:HRY983056 IBN983056:IBU983056 ILJ983056:ILQ983056 IVF983056:IVM983056 JFB983056:JFI983056 JOX983056:JPE983056 JYT983056:JZA983056 KIP983056:KIW983056 KSL983056:KSS983056 LCH983056:LCO983056 LMD983056:LMK983056 LVZ983056:LWG983056 MFV983056:MGC983056 MPR983056:MPY983056 MZN983056:MZU983056 NJJ983056:NJQ983056 NTF983056:NTM983056 ODB983056:ODI983056 OMX983056:ONE983056 OWT983056:OXA983056 PGP983056:PGW983056 PQL983056:PQS983056 QAH983056:QAO983056 QKD983056:QKK983056 QTZ983056:QUG983056 RDV983056:REC983056 RNR983056:RNY983056 RXN983056:RXU983056 SHJ983056:SHQ983056 SRF983056:SRM983056 TBB983056:TBI983056 TKX983056:TLE983056 TUT983056:TVA983056 UEP983056:UEW983056 UOL983056:UOS983056 UYH983056:UYO983056 VID983056:VIK983056 VRZ983056:VSG983056 WBV983056:WCC983056 WLR983056:WLY983056 WVN983056:WVU983056 F8:M8 JB8:JI8 SX8:TE8 ACT8:ADA8 AMP8:AMW8 AWL8:AWS8 BGH8:BGO8 BQD8:BQK8 BZZ8:CAG8 CJV8:CKC8 CTR8:CTY8 DDN8:DDU8 DNJ8:DNQ8 DXF8:DXM8 EHB8:EHI8 EQX8:ERE8 FAT8:FBA8 FKP8:FKW8 FUL8:FUS8 GEH8:GEO8 GOD8:GOK8 GXZ8:GYG8 HHV8:HIC8 HRR8:HRY8 IBN8:IBU8 ILJ8:ILQ8 IVF8:IVM8 JFB8:JFI8 JOX8:JPE8 JYT8:JZA8 KIP8:KIW8 KSL8:KSS8 LCH8:LCO8 LMD8:LMK8 LVZ8:LWG8 MFV8:MGC8 MPR8:MPY8 MZN8:MZU8 NJJ8:NJQ8 NTF8:NTM8 ODB8:ODI8 OMX8:ONE8 OWT8:OXA8 PGP8:PGW8 PQL8:PQS8 QAH8:QAO8 QKD8:QKK8 QTZ8:QUG8 RDV8:REC8 RNR8:RNY8 RXN8:RXU8 SHJ8:SHQ8 SRF8:SRM8 TBB8:TBI8 TKX8:TLE8 TUT8:TVA8 UEP8:UEW8 UOL8:UOS8 UYH8:UYO8 VID8:VIK8 VRZ8:VSG8 WBV8:WCC8 WLR8:WLY8 WVN8:WVU8 F65544:M65544 JB65544:JI65544 SX65544:TE65544 ACT65544:ADA65544 AMP65544:AMW65544 AWL65544:AWS65544 BGH65544:BGO65544 BQD65544:BQK65544 BZZ65544:CAG65544 CJV65544:CKC65544 CTR65544:CTY65544 DDN65544:DDU65544 DNJ65544:DNQ65544 DXF65544:DXM65544 EHB65544:EHI65544 EQX65544:ERE65544 FAT65544:FBA65544 FKP65544:FKW65544 FUL65544:FUS65544 GEH65544:GEO65544 GOD65544:GOK65544 GXZ65544:GYG65544 HHV65544:HIC65544 HRR65544:HRY65544 IBN65544:IBU65544 ILJ65544:ILQ65544 IVF65544:IVM65544 JFB65544:JFI65544 JOX65544:JPE65544 JYT65544:JZA65544 KIP65544:KIW65544 KSL65544:KSS65544 LCH65544:LCO65544 LMD65544:LMK65544 LVZ65544:LWG65544 MFV65544:MGC65544 MPR65544:MPY65544 MZN65544:MZU65544 NJJ65544:NJQ65544 NTF65544:NTM65544 ODB65544:ODI65544 OMX65544:ONE65544 OWT65544:OXA65544 PGP65544:PGW65544 PQL65544:PQS65544 QAH65544:QAO65544 QKD65544:QKK65544 QTZ65544:QUG65544 RDV65544:REC65544 RNR65544:RNY65544 RXN65544:RXU65544 SHJ65544:SHQ65544 SRF65544:SRM65544 TBB65544:TBI65544 TKX65544:TLE65544 TUT65544:TVA65544 UEP65544:UEW65544 UOL65544:UOS65544 UYH65544:UYO65544 VID65544:VIK65544 VRZ65544:VSG65544 WBV65544:WCC65544 WLR65544:WLY65544 WVN65544:WVU65544 F131080:M131080 JB131080:JI131080 SX131080:TE131080 ACT131080:ADA131080 AMP131080:AMW131080 AWL131080:AWS131080 BGH131080:BGO131080 BQD131080:BQK131080 BZZ131080:CAG131080 CJV131080:CKC131080 CTR131080:CTY131080 DDN131080:DDU131080 DNJ131080:DNQ131080 DXF131080:DXM131080 EHB131080:EHI131080 EQX131080:ERE131080 FAT131080:FBA131080 FKP131080:FKW131080 FUL131080:FUS131080 GEH131080:GEO131080 GOD131080:GOK131080 GXZ131080:GYG131080 HHV131080:HIC131080 HRR131080:HRY131080 IBN131080:IBU131080 ILJ131080:ILQ131080 IVF131080:IVM131080 JFB131080:JFI131080 JOX131080:JPE131080 JYT131080:JZA131080 KIP131080:KIW131080 KSL131080:KSS131080 LCH131080:LCO131080 LMD131080:LMK131080 LVZ131080:LWG131080 MFV131080:MGC131080 MPR131080:MPY131080 MZN131080:MZU131080 NJJ131080:NJQ131080 NTF131080:NTM131080 ODB131080:ODI131080 OMX131080:ONE131080 OWT131080:OXA131080 PGP131080:PGW131080 PQL131080:PQS131080 QAH131080:QAO131080 QKD131080:QKK131080 QTZ131080:QUG131080 RDV131080:REC131080 RNR131080:RNY131080 RXN131080:RXU131080 SHJ131080:SHQ131080 SRF131080:SRM131080 TBB131080:TBI131080 TKX131080:TLE131080 TUT131080:TVA131080 UEP131080:UEW131080 UOL131080:UOS131080 UYH131080:UYO131080 VID131080:VIK131080 VRZ131080:VSG131080 WBV131080:WCC131080 WLR131080:WLY131080 WVN131080:WVU131080 F196616:M196616 JB196616:JI196616 SX196616:TE196616 ACT196616:ADA196616 AMP196616:AMW196616 AWL196616:AWS196616 BGH196616:BGO196616 BQD196616:BQK196616 BZZ196616:CAG196616 CJV196616:CKC196616 CTR196616:CTY196616 DDN196616:DDU196616 DNJ196616:DNQ196616 DXF196616:DXM196616 EHB196616:EHI196616 EQX196616:ERE196616 FAT196616:FBA196616 FKP196616:FKW196616 FUL196616:FUS196616 GEH196616:GEO196616 GOD196616:GOK196616 GXZ196616:GYG196616 HHV196616:HIC196616 HRR196616:HRY196616 IBN196616:IBU196616 ILJ196616:ILQ196616 IVF196616:IVM196616 JFB196616:JFI196616 JOX196616:JPE196616 JYT196616:JZA196616 KIP196616:KIW196616 KSL196616:KSS196616 LCH196616:LCO196616 LMD196616:LMK196616 LVZ196616:LWG196616 MFV196616:MGC196616 MPR196616:MPY196616 MZN196616:MZU196616 NJJ196616:NJQ196616 NTF196616:NTM196616 ODB196616:ODI196616 OMX196616:ONE196616 OWT196616:OXA196616 PGP196616:PGW196616 PQL196616:PQS196616 QAH196616:QAO196616 QKD196616:QKK196616 QTZ196616:QUG196616 RDV196616:REC196616 RNR196616:RNY196616 RXN196616:RXU196616 SHJ196616:SHQ196616 SRF196616:SRM196616 TBB196616:TBI196616 TKX196616:TLE196616 TUT196616:TVA196616 UEP196616:UEW196616 UOL196616:UOS196616 UYH196616:UYO196616 VID196616:VIK196616 VRZ196616:VSG196616 WBV196616:WCC196616 WLR196616:WLY196616 WVN196616:WVU196616 F262152:M262152 JB262152:JI262152 SX262152:TE262152 ACT262152:ADA262152 AMP262152:AMW262152 AWL262152:AWS262152 BGH262152:BGO262152 BQD262152:BQK262152 BZZ262152:CAG262152 CJV262152:CKC262152 CTR262152:CTY262152 DDN262152:DDU262152 DNJ262152:DNQ262152 DXF262152:DXM262152 EHB262152:EHI262152 EQX262152:ERE262152 FAT262152:FBA262152 FKP262152:FKW262152 FUL262152:FUS262152 GEH262152:GEO262152 GOD262152:GOK262152 GXZ262152:GYG262152 HHV262152:HIC262152 HRR262152:HRY262152 IBN262152:IBU262152 ILJ262152:ILQ262152 IVF262152:IVM262152 JFB262152:JFI262152 JOX262152:JPE262152 JYT262152:JZA262152 KIP262152:KIW262152 KSL262152:KSS262152 LCH262152:LCO262152 LMD262152:LMK262152 LVZ262152:LWG262152 MFV262152:MGC262152 MPR262152:MPY262152 MZN262152:MZU262152 NJJ262152:NJQ262152 NTF262152:NTM262152 ODB262152:ODI262152 OMX262152:ONE262152 OWT262152:OXA262152 PGP262152:PGW262152 PQL262152:PQS262152 QAH262152:QAO262152 QKD262152:QKK262152 QTZ262152:QUG262152 RDV262152:REC262152 RNR262152:RNY262152 RXN262152:RXU262152 SHJ262152:SHQ262152 SRF262152:SRM262152 TBB262152:TBI262152 TKX262152:TLE262152 TUT262152:TVA262152 UEP262152:UEW262152 UOL262152:UOS262152 UYH262152:UYO262152 VID262152:VIK262152 VRZ262152:VSG262152 WBV262152:WCC262152 WLR262152:WLY262152 WVN262152:WVU262152 F327688:M327688 JB327688:JI327688 SX327688:TE327688 ACT327688:ADA327688 AMP327688:AMW327688 AWL327688:AWS327688 BGH327688:BGO327688 BQD327688:BQK327688 BZZ327688:CAG327688 CJV327688:CKC327688 CTR327688:CTY327688 DDN327688:DDU327688 DNJ327688:DNQ327688 DXF327688:DXM327688 EHB327688:EHI327688 EQX327688:ERE327688 FAT327688:FBA327688 FKP327688:FKW327688 FUL327688:FUS327688 GEH327688:GEO327688 GOD327688:GOK327688 GXZ327688:GYG327688 HHV327688:HIC327688 HRR327688:HRY327688 IBN327688:IBU327688 ILJ327688:ILQ327688 IVF327688:IVM327688 JFB327688:JFI327688 JOX327688:JPE327688 JYT327688:JZA327688 KIP327688:KIW327688 KSL327688:KSS327688 LCH327688:LCO327688 LMD327688:LMK327688 LVZ327688:LWG327688 MFV327688:MGC327688 MPR327688:MPY327688 MZN327688:MZU327688 NJJ327688:NJQ327688 NTF327688:NTM327688 ODB327688:ODI327688 OMX327688:ONE327688 OWT327688:OXA327688 PGP327688:PGW327688 PQL327688:PQS327688 QAH327688:QAO327688 QKD327688:QKK327688 QTZ327688:QUG327688 RDV327688:REC327688 RNR327688:RNY327688 RXN327688:RXU327688 SHJ327688:SHQ327688 SRF327688:SRM327688 TBB327688:TBI327688 TKX327688:TLE327688 TUT327688:TVA327688 UEP327688:UEW327688 UOL327688:UOS327688 UYH327688:UYO327688 VID327688:VIK327688 VRZ327688:VSG327688 WBV327688:WCC327688 WLR327688:WLY327688 WVN327688:WVU327688 F393224:M393224 JB393224:JI393224 SX393224:TE393224 ACT393224:ADA393224 AMP393224:AMW393224 AWL393224:AWS393224 BGH393224:BGO393224 BQD393224:BQK393224 BZZ393224:CAG393224 CJV393224:CKC393224 CTR393224:CTY393224 DDN393224:DDU393224 DNJ393224:DNQ393224 DXF393224:DXM393224 EHB393224:EHI393224 EQX393224:ERE393224 FAT393224:FBA393224 FKP393224:FKW393224 FUL393224:FUS393224 GEH393224:GEO393224 GOD393224:GOK393224 GXZ393224:GYG393224 HHV393224:HIC393224 HRR393224:HRY393224 IBN393224:IBU393224 ILJ393224:ILQ393224 IVF393224:IVM393224 JFB393224:JFI393224 JOX393224:JPE393224 JYT393224:JZA393224 KIP393224:KIW393224 KSL393224:KSS393224 LCH393224:LCO393224 LMD393224:LMK393224 LVZ393224:LWG393224 MFV393224:MGC393224 MPR393224:MPY393224 MZN393224:MZU393224 NJJ393224:NJQ393224 NTF393224:NTM393224 ODB393224:ODI393224 OMX393224:ONE393224 OWT393224:OXA393224 PGP393224:PGW393224 PQL393224:PQS393224 QAH393224:QAO393224 QKD393224:QKK393224 QTZ393224:QUG393224 RDV393224:REC393224 RNR393224:RNY393224 RXN393224:RXU393224 SHJ393224:SHQ393224 SRF393224:SRM393224 TBB393224:TBI393224 TKX393224:TLE393224 TUT393224:TVA393224 UEP393224:UEW393224 UOL393224:UOS393224 UYH393224:UYO393224 VID393224:VIK393224 VRZ393224:VSG393224 WBV393224:WCC393224 WLR393224:WLY393224 WVN393224:WVU393224 F458760:M458760 JB458760:JI458760 SX458760:TE458760 ACT458760:ADA458760 AMP458760:AMW458760 AWL458760:AWS458760 BGH458760:BGO458760 BQD458760:BQK458760 BZZ458760:CAG458760 CJV458760:CKC458760 CTR458760:CTY458760 DDN458760:DDU458760 DNJ458760:DNQ458760 DXF458760:DXM458760 EHB458760:EHI458760 EQX458760:ERE458760 FAT458760:FBA458760 FKP458760:FKW458760 FUL458760:FUS458760 GEH458760:GEO458760 GOD458760:GOK458760 GXZ458760:GYG458760 HHV458760:HIC458760 HRR458760:HRY458760 IBN458760:IBU458760 ILJ458760:ILQ458760 IVF458760:IVM458760 JFB458760:JFI458760 JOX458760:JPE458760 JYT458760:JZA458760 KIP458760:KIW458760 KSL458760:KSS458760 LCH458760:LCO458760 LMD458760:LMK458760 LVZ458760:LWG458760 MFV458760:MGC458760 MPR458760:MPY458760 MZN458760:MZU458760 NJJ458760:NJQ458760 NTF458760:NTM458760 ODB458760:ODI458760 OMX458760:ONE458760 OWT458760:OXA458760 PGP458760:PGW458760 PQL458760:PQS458760 QAH458760:QAO458760 QKD458760:QKK458760 QTZ458760:QUG458760 RDV458760:REC458760 RNR458760:RNY458760 RXN458760:RXU458760 SHJ458760:SHQ458760 SRF458760:SRM458760 TBB458760:TBI458760 TKX458760:TLE458760 TUT458760:TVA458760 UEP458760:UEW458760 UOL458760:UOS458760 UYH458760:UYO458760 VID458760:VIK458760 VRZ458760:VSG458760 WBV458760:WCC458760 WLR458760:WLY458760 WVN458760:WVU458760 F524296:M524296 JB524296:JI524296 SX524296:TE524296 ACT524296:ADA524296 AMP524296:AMW524296 AWL524296:AWS524296 BGH524296:BGO524296 BQD524296:BQK524296 BZZ524296:CAG524296 CJV524296:CKC524296 CTR524296:CTY524296 DDN524296:DDU524296 DNJ524296:DNQ524296 DXF524296:DXM524296 EHB524296:EHI524296 EQX524296:ERE524296 FAT524296:FBA524296 FKP524296:FKW524296 FUL524296:FUS524296 GEH524296:GEO524296 GOD524296:GOK524296 GXZ524296:GYG524296 HHV524296:HIC524296 HRR524296:HRY524296 IBN524296:IBU524296 ILJ524296:ILQ524296 IVF524296:IVM524296 JFB524296:JFI524296 JOX524296:JPE524296 JYT524296:JZA524296 KIP524296:KIW524296 KSL524296:KSS524296 LCH524296:LCO524296 LMD524296:LMK524296 LVZ524296:LWG524296 MFV524296:MGC524296 MPR524296:MPY524296 MZN524296:MZU524296 NJJ524296:NJQ524296 NTF524296:NTM524296 ODB524296:ODI524296 OMX524296:ONE524296 OWT524296:OXA524296 PGP524296:PGW524296 PQL524296:PQS524296 QAH524296:QAO524296 QKD524296:QKK524296 QTZ524296:QUG524296 RDV524296:REC524296 RNR524296:RNY524296 RXN524296:RXU524296 SHJ524296:SHQ524296 SRF524296:SRM524296 TBB524296:TBI524296 TKX524296:TLE524296 TUT524296:TVA524296 UEP524296:UEW524296 UOL524296:UOS524296 UYH524296:UYO524296 VID524296:VIK524296 VRZ524296:VSG524296 WBV524296:WCC524296 WLR524296:WLY524296 WVN524296:WVU524296 F589832:M589832 JB589832:JI589832 SX589832:TE589832 ACT589832:ADA589832 AMP589832:AMW589832 AWL589832:AWS589832 BGH589832:BGO589832 BQD589832:BQK589832 BZZ589832:CAG589832 CJV589832:CKC589832 CTR589832:CTY589832 DDN589832:DDU589832 DNJ589832:DNQ589832 DXF589832:DXM589832 EHB589832:EHI589832 EQX589832:ERE589832 FAT589832:FBA589832 FKP589832:FKW589832 FUL589832:FUS589832 GEH589832:GEO589832 GOD589832:GOK589832 GXZ589832:GYG589832 HHV589832:HIC589832 HRR589832:HRY589832 IBN589832:IBU589832 ILJ589832:ILQ589832 IVF589832:IVM589832 JFB589832:JFI589832 JOX589832:JPE589832 JYT589832:JZA589832 KIP589832:KIW589832 KSL589832:KSS589832 LCH589832:LCO589832 LMD589832:LMK589832 LVZ589832:LWG589832 MFV589832:MGC589832 MPR589832:MPY589832 MZN589832:MZU589832 NJJ589832:NJQ589832 NTF589832:NTM589832 ODB589832:ODI589832 OMX589832:ONE589832 OWT589832:OXA589832 PGP589832:PGW589832 PQL589832:PQS589832 QAH589832:QAO589832 QKD589832:QKK589832 QTZ589832:QUG589832 RDV589832:REC589832 RNR589832:RNY589832 RXN589832:RXU589832 SHJ589832:SHQ589832 SRF589832:SRM589832 TBB589832:TBI589832 TKX589832:TLE589832 TUT589832:TVA589832 UEP589832:UEW589832 UOL589832:UOS589832 UYH589832:UYO589832 VID589832:VIK589832 VRZ589832:VSG589832 WBV589832:WCC589832 WLR589832:WLY589832 WVN589832:WVU589832 F655368:M655368 JB655368:JI655368 SX655368:TE655368 ACT655368:ADA655368 AMP655368:AMW655368 AWL655368:AWS655368 BGH655368:BGO655368 BQD655368:BQK655368 BZZ655368:CAG655368 CJV655368:CKC655368 CTR655368:CTY655368 DDN655368:DDU655368 DNJ655368:DNQ655368 DXF655368:DXM655368 EHB655368:EHI655368 EQX655368:ERE655368 FAT655368:FBA655368 FKP655368:FKW655368 FUL655368:FUS655368 GEH655368:GEO655368 GOD655368:GOK655368 GXZ655368:GYG655368 HHV655368:HIC655368 HRR655368:HRY655368 IBN655368:IBU655368 ILJ655368:ILQ655368 IVF655368:IVM655368 JFB655368:JFI655368 JOX655368:JPE655368 JYT655368:JZA655368 KIP655368:KIW655368 KSL655368:KSS655368 LCH655368:LCO655368 LMD655368:LMK655368 LVZ655368:LWG655368 MFV655368:MGC655368 MPR655368:MPY655368 MZN655368:MZU655368 NJJ655368:NJQ655368 NTF655368:NTM655368 ODB655368:ODI655368 OMX655368:ONE655368 OWT655368:OXA655368 PGP655368:PGW655368 PQL655368:PQS655368 QAH655368:QAO655368 QKD655368:QKK655368 QTZ655368:QUG655368 RDV655368:REC655368 RNR655368:RNY655368 RXN655368:RXU655368 SHJ655368:SHQ655368 SRF655368:SRM655368 TBB655368:TBI655368 TKX655368:TLE655368 TUT655368:TVA655368 UEP655368:UEW655368 UOL655368:UOS655368 UYH655368:UYO655368 VID655368:VIK655368 VRZ655368:VSG655368 WBV655368:WCC655368 WLR655368:WLY655368 WVN655368:WVU655368 F720904:M720904 JB720904:JI720904 SX720904:TE720904 ACT720904:ADA720904 AMP720904:AMW720904 AWL720904:AWS720904 BGH720904:BGO720904 BQD720904:BQK720904 BZZ720904:CAG720904 CJV720904:CKC720904 CTR720904:CTY720904 DDN720904:DDU720904 DNJ720904:DNQ720904 DXF720904:DXM720904 EHB720904:EHI720904 EQX720904:ERE720904 FAT720904:FBA720904 FKP720904:FKW720904 FUL720904:FUS720904 GEH720904:GEO720904 GOD720904:GOK720904 GXZ720904:GYG720904 HHV720904:HIC720904 HRR720904:HRY720904 IBN720904:IBU720904 ILJ720904:ILQ720904 IVF720904:IVM720904 JFB720904:JFI720904 JOX720904:JPE720904 JYT720904:JZA720904 KIP720904:KIW720904 KSL720904:KSS720904 LCH720904:LCO720904 LMD720904:LMK720904 LVZ720904:LWG720904 MFV720904:MGC720904 MPR720904:MPY720904 MZN720904:MZU720904 NJJ720904:NJQ720904 NTF720904:NTM720904 ODB720904:ODI720904 OMX720904:ONE720904 OWT720904:OXA720904 PGP720904:PGW720904 PQL720904:PQS720904 QAH720904:QAO720904 QKD720904:QKK720904 QTZ720904:QUG720904 RDV720904:REC720904 RNR720904:RNY720904 RXN720904:RXU720904 SHJ720904:SHQ720904 SRF720904:SRM720904 TBB720904:TBI720904 TKX720904:TLE720904 TUT720904:TVA720904 UEP720904:UEW720904 UOL720904:UOS720904 UYH720904:UYO720904 VID720904:VIK720904 VRZ720904:VSG720904 WBV720904:WCC720904 WLR720904:WLY720904 WVN720904:WVU720904 F786440:M786440 JB786440:JI786440 SX786440:TE786440 ACT786440:ADA786440 AMP786440:AMW786440 AWL786440:AWS786440 BGH786440:BGO786440 BQD786440:BQK786440 BZZ786440:CAG786440 CJV786440:CKC786440 CTR786440:CTY786440 DDN786440:DDU786440 DNJ786440:DNQ786440 DXF786440:DXM786440 EHB786440:EHI786440 EQX786440:ERE786440 FAT786440:FBA786440 FKP786440:FKW786440 FUL786440:FUS786440 GEH786440:GEO786440 GOD786440:GOK786440 GXZ786440:GYG786440 HHV786440:HIC786440 HRR786440:HRY786440 IBN786440:IBU786440 ILJ786440:ILQ786440 IVF786440:IVM786440 JFB786440:JFI786440 JOX786440:JPE786440 JYT786440:JZA786440 KIP786440:KIW786440 KSL786440:KSS786440 LCH786440:LCO786440 LMD786440:LMK786440 LVZ786440:LWG786440 MFV786440:MGC786440 MPR786440:MPY786440 MZN786440:MZU786440 NJJ786440:NJQ786440 NTF786440:NTM786440 ODB786440:ODI786440 OMX786440:ONE786440 OWT786440:OXA786440 PGP786440:PGW786440 PQL786440:PQS786440 QAH786440:QAO786440 QKD786440:QKK786440 QTZ786440:QUG786440 RDV786440:REC786440 RNR786440:RNY786440 RXN786440:RXU786440 SHJ786440:SHQ786440 SRF786440:SRM786440 TBB786440:TBI786440 TKX786440:TLE786440 TUT786440:TVA786440 UEP786440:UEW786440 UOL786440:UOS786440 UYH786440:UYO786440 VID786440:VIK786440 VRZ786440:VSG786440 WBV786440:WCC786440 WLR786440:WLY786440 WVN786440:WVU786440 F851976:M851976 JB851976:JI851976 SX851976:TE851976 ACT851976:ADA851976 AMP851976:AMW851976 AWL851976:AWS851976 BGH851976:BGO851976 BQD851976:BQK851976 BZZ851976:CAG851976 CJV851976:CKC851976 CTR851976:CTY851976 DDN851976:DDU851976 DNJ851976:DNQ851976 DXF851976:DXM851976 EHB851976:EHI851976 EQX851976:ERE851976 FAT851976:FBA851976 FKP851976:FKW851976 FUL851976:FUS851976 GEH851976:GEO851976 GOD851976:GOK851976 GXZ851976:GYG851976 HHV851976:HIC851976 HRR851976:HRY851976 IBN851976:IBU851976 ILJ851976:ILQ851976 IVF851976:IVM851976 JFB851976:JFI851976 JOX851976:JPE851976 JYT851976:JZA851976 KIP851976:KIW851976 KSL851976:KSS851976 LCH851976:LCO851976 LMD851976:LMK851976 LVZ851976:LWG851976 MFV851976:MGC851976 MPR851976:MPY851976 MZN851976:MZU851976 NJJ851976:NJQ851976 NTF851976:NTM851976 ODB851976:ODI851976 OMX851976:ONE851976 OWT851976:OXA851976 PGP851976:PGW851976 PQL851976:PQS851976 QAH851976:QAO851976 QKD851976:QKK851976 QTZ851976:QUG851976 RDV851976:REC851976 RNR851976:RNY851976 RXN851976:RXU851976 SHJ851976:SHQ851976 SRF851976:SRM851976 TBB851976:TBI851976 TKX851976:TLE851976 TUT851976:TVA851976 UEP851976:UEW851976 UOL851976:UOS851976 UYH851976:UYO851976 VID851976:VIK851976 VRZ851976:VSG851976 WBV851976:WCC851976 WLR851976:WLY851976 WVN851976:WVU851976 F917512:M917512 JB917512:JI917512 SX917512:TE917512 ACT917512:ADA917512 AMP917512:AMW917512 AWL917512:AWS917512 BGH917512:BGO917512 BQD917512:BQK917512 BZZ917512:CAG917512 CJV917512:CKC917512 CTR917512:CTY917512 DDN917512:DDU917512 DNJ917512:DNQ917512 DXF917512:DXM917512 EHB917512:EHI917512 EQX917512:ERE917512 FAT917512:FBA917512 FKP917512:FKW917512 FUL917512:FUS917512 GEH917512:GEO917512 GOD917512:GOK917512 GXZ917512:GYG917512 HHV917512:HIC917512 HRR917512:HRY917512 IBN917512:IBU917512 ILJ917512:ILQ917512 IVF917512:IVM917512 JFB917512:JFI917512 JOX917512:JPE917512 JYT917512:JZA917512 KIP917512:KIW917512 KSL917512:KSS917512 LCH917512:LCO917512 LMD917512:LMK917512 LVZ917512:LWG917512 MFV917512:MGC917512 MPR917512:MPY917512 MZN917512:MZU917512 NJJ917512:NJQ917512 NTF917512:NTM917512 ODB917512:ODI917512 OMX917512:ONE917512 OWT917512:OXA917512 PGP917512:PGW917512 PQL917512:PQS917512 QAH917512:QAO917512 QKD917512:QKK917512 QTZ917512:QUG917512 RDV917512:REC917512 RNR917512:RNY917512 RXN917512:RXU917512 SHJ917512:SHQ917512 SRF917512:SRM917512 TBB917512:TBI917512 TKX917512:TLE917512 TUT917512:TVA917512 UEP917512:UEW917512 UOL917512:UOS917512 UYH917512:UYO917512 VID917512:VIK917512 VRZ917512:VSG917512 WBV917512:WCC917512 WLR917512:WLY917512 WVN917512:WVU917512 F983048:M983048 JB983048:JI983048 SX983048:TE983048 ACT983048:ADA983048 AMP983048:AMW983048 AWL983048:AWS983048 BGH983048:BGO983048 BQD983048:BQK983048 BZZ983048:CAG983048 CJV983048:CKC983048 CTR983048:CTY983048 DDN983048:DDU983048 DNJ983048:DNQ983048 DXF983048:DXM983048 EHB983048:EHI983048 EQX983048:ERE983048 FAT983048:FBA983048 FKP983048:FKW983048 FUL983048:FUS983048 GEH983048:GEO983048 GOD983048:GOK983048 GXZ983048:GYG983048 HHV983048:HIC983048 HRR983048:HRY983048 IBN983048:IBU983048 ILJ983048:ILQ983048 IVF983048:IVM983048 JFB983048:JFI983048 JOX983048:JPE983048 JYT983048:JZA983048 KIP983048:KIW983048 KSL983048:KSS983048 LCH983048:LCO983048 LMD983048:LMK983048 LVZ983048:LWG983048 MFV983048:MGC983048 MPR983048:MPY983048 MZN983048:MZU983048 NJJ983048:NJQ983048 NTF983048:NTM983048 ODB983048:ODI983048 OMX983048:ONE983048 OWT983048:OXA983048 PGP983048:PGW983048 PQL983048:PQS983048 QAH983048:QAO983048 QKD983048:QKK983048 QTZ983048:QUG983048 RDV983048:REC983048 RNR983048:RNY983048 RXN983048:RXU983048 SHJ983048:SHQ983048 SRF983048:SRM983048 TBB983048:TBI983048 TKX983048:TLE983048 TUT983048:TVA983048 UEP983048:UEW983048 UOL983048:UOS983048 UYH983048:UYO983048 VID983048:VIK983048 VRZ983048:VSG983048 WBV983048:WCC983048 WLR983048:WLY983048 WVN983048:WVU983048 F22:M22 JB22:JI22 SX22:TE22 ACT22:ADA22 AMP22:AMW22 AWL22:AWS22 BGH22:BGO22 BQD22:BQK22 BZZ22:CAG22 CJV22:CKC22 CTR22:CTY22 DDN22:DDU22 DNJ22:DNQ22 DXF22:DXM22 EHB22:EHI22 EQX22:ERE22 FAT22:FBA22 FKP22:FKW22 FUL22:FUS22 GEH22:GEO22 GOD22:GOK22 GXZ22:GYG22 HHV22:HIC22 HRR22:HRY22 IBN22:IBU22 ILJ22:ILQ22 IVF22:IVM22 JFB22:JFI22 JOX22:JPE22 JYT22:JZA22 KIP22:KIW22 KSL22:KSS22 LCH22:LCO22 LMD22:LMK22 LVZ22:LWG22 MFV22:MGC22 MPR22:MPY22 MZN22:MZU22 NJJ22:NJQ22 NTF22:NTM22 ODB22:ODI22 OMX22:ONE22 OWT22:OXA22 PGP22:PGW22 PQL22:PQS22 QAH22:QAO22 QKD22:QKK22 QTZ22:QUG22 RDV22:REC22 RNR22:RNY22 RXN22:RXU22 SHJ22:SHQ22 SRF22:SRM22 TBB22:TBI22 TKX22:TLE22 TUT22:TVA22 UEP22:UEW22 UOL22:UOS22 UYH22:UYO22 VID22:VIK22 VRZ22:VSG22 WBV22:WCC22 WLR22:WLY22 WVN22:WVU22 F65558:M65558 JB65558:JI65558 SX65558:TE65558 ACT65558:ADA65558 AMP65558:AMW65558 AWL65558:AWS65558 BGH65558:BGO65558 BQD65558:BQK65558 BZZ65558:CAG65558 CJV65558:CKC65558 CTR65558:CTY65558 DDN65558:DDU65558 DNJ65558:DNQ65558 DXF65558:DXM65558 EHB65558:EHI65558 EQX65558:ERE65558 FAT65558:FBA65558 FKP65558:FKW65558 FUL65558:FUS65558 GEH65558:GEO65558 GOD65558:GOK65558 GXZ65558:GYG65558 HHV65558:HIC65558 HRR65558:HRY65558 IBN65558:IBU65558 ILJ65558:ILQ65558 IVF65558:IVM65558 JFB65558:JFI65558 JOX65558:JPE65558 JYT65558:JZA65558 KIP65558:KIW65558 KSL65558:KSS65558 LCH65558:LCO65558 LMD65558:LMK65558 LVZ65558:LWG65558 MFV65558:MGC65558 MPR65558:MPY65558 MZN65558:MZU65558 NJJ65558:NJQ65558 NTF65558:NTM65558 ODB65558:ODI65558 OMX65558:ONE65558 OWT65558:OXA65558 PGP65558:PGW65558 PQL65558:PQS65558 QAH65558:QAO65558 QKD65558:QKK65558 QTZ65558:QUG65558 RDV65558:REC65558 RNR65558:RNY65558 RXN65558:RXU65558 SHJ65558:SHQ65558 SRF65558:SRM65558 TBB65558:TBI65558 TKX65558:TLE65558 TUT65558:TVA65558 UEP65558:UEW65558 UOL65558:UOS65558 UYH65558:UYO65558 VID65558:VIK65558 VRZ65558:VSG65558 WBV65558:WCC65558 WLR65558:WLY65558 WVN65558:WVU65558 F131094:M131094 JB131094:JI131094 SX131094:TE131094 ACT131094:ADA131094 AMP131094:AMW131094 AWL131094:AWS131094 BGH131094:BGO131094 BQD131094:BQK131094 BZZ131094:CAG131094 CJV131094:CKC131094 CTR131094:CTY131094 DDN131094:DDU131094 DNJ131094:DNQ131094 DXF131094:DXM131094 EHB131094:EHI131094 EQX131094:ERE131094 FAT131094:FBA131094 FKP131094:FKW131094 FUL131094:FUS131094 GEH131094:GEO131094 GOD131094:GOK131094 GXZ131094:GYG131094 HHV131094:HIC131094 HRR131094:HRY131094 IBN131094:IBU131094 ILJ131094:ILQ131094 IVF131094:IVM131094 JFB131094:JFI131094 JOX131094:JPE131094 JYT131094:JZA131094 KIP131094:KIW131094 KSL131094:KSS131094 LCH131094:LCO131094 LMD131094:LMK131094 LVZ131094:LWG131094 MFV131094:MGC131094 MPR131094:MPY131094 MZN131094:MZU131094 NJJ131094:NJQ131094 NTF131094:NTM131094 ODB131094:ODI131094 OMX131094:ONE131094 OWT131094:OXA131094 PGP131094:PGW131094 PQL131094:PQS131094 QAH131094:QAO131094 QKD131094:QKK131094 QTZ131094:QUG131094 RDV131094:REC131094 RNR131094:RNY131094 RXN131094:RXU131094 SHJ131094:SHQ131094 SRF131094:SRM131094 TBB131094:TBI131094 TKX131094:TLE131094 TUT131094:TVA131094 UEP131094:UEW131094 UOL131094:UOS131094 UYH131094:UYO131094 VID131094:VIK131094 VRZ131094:VSG131094 WBV131094:WCC131094 WLR131094:WLY131094 WVN131094:WVU131094 F196630:M196630 JB196630:JI196630 SX196630:TE196630 ACT196630:ADA196630 AMP196630:AMW196630 AWL196630:AWS196630 BGH196630:BGO196630 BQD196630:BQK196630 BZZ196630:CAG196630 CJV196630:CKC196630 CTR196630:CTY196630 DDN196630:DDU196630 DNJ196630:DNQ196630 DXF196630:DXM196630 EHB196630:EHI196630 EQX196630:ERE196630 FAT196630:FBA196630 FKP196630:FKW196630 FUL196630:FUS196630 GEH196630:GEO196630 GOD196630:GOK196630 GXZ196630:GYG196630 HHV196630:HIC196630 HRR196630:HRY196630 IBN196630:IBU196630 ILJ196630:ILQ196630 IVF196630:IVM196630 JFB196630:JFI196630 JOX196630:JPE196630 JYT196630:JZA196630 KIP196630:KIW196630 KSL196630:KSS196630 LCH196630:LCO196630 LMD196630:LMK196630 LVZ196630:LWG196630 MFV196630:MGC196630 MPR196630:MPY196630 MZN196630:MZU196630 NJJ196630:NJQ196630 NTF196630:NTM196630 ODB196630:ODI196630 OMX196630:ONE196630 OWT196630:OXA196630 PGP196630:PGW196630 PQL196630:PQS196630 QAH196630:QAO196630 QKD196630:QKK196630 QTZ196630:QUG196630 RDV196630:REC196630 RNR196630:RNY196630 RXN196630:RXU196630 SHJ196630:SHQ196630 SRF196630:SRM196630 TBB196630:TBI196630 TKX196630:TLE196630 TUT196630:TVA196630 UEP196630:UEW196630 UOL196630:UOS196630 UYH196630:UYO196630 VID196630:VIK196630 VRZ196630:VSG196630 WBV196630:WCC196630 WLR196630:WLY196630 WVN196630:WVU196630 F262166:M262166 JB262166:JI262166 SX262166:TE262166 ACT262166:ADA262166 AMP262166:AMW262166 AWL262166:AWS262166 BGH262166:BGO262166 BQD262166:BQK262166 BZZ262166:CAG262166 CJV262166:CKC262166 CTR262166:CTY262166 DDN262166:DDU262166 DNJ262166:DNQ262166 DXF262166:DXM262166 EHB262166:EHI262166 EQX262166:ERE262166 FAT262166:FBA262166 FKP262166:FKW262166 FUL262166:FUS262166 GEH262166:GEO262166 GOD262166:GOK262166 GXZ262166:GYG262166 HHV262166:HIC262166 HRR262166:HRY262166 IBN262166:IBU262166 ILJ262166:ILQ262166 IVF262166:IVM262166 JFB262166:JFI262166 JOX262166:JPE262166 JYT262166:JZA262166 KIP262166:KIW262166 KSL262166:KSS262166 LCH262166:LCO262166 LMD262166:LMK262166 LVZ262166:LWG262166 MFV262166:MGC262166 MPR262166:MPY262166 MZN262166:MZU262166 NJJ262166:NJQ262166 NTF262166:NTM262166 ODB262166:ODI262166 OMX262166:ONE262166 OWT262166:OXA262166 PGP262166:PGW262166 PQL262166:PQS262166 QAH262166:QAO262166 QKD262166:QKK262166 QTZ262166:QUG262166 RDV262166:REC262166 RNR262166:RNY262166 RXN262166:RXU262166 SHJ262166:SHQ262166 SRF262166:SRM262166 TBB262166:TBI262166 TKX262166:TLE262166 TUT262166:TVA262166 UEP262166:UEW262166 UOL262166:UOS262166 UYH262166:UYO262166 VID262166:VIK262166 VRZ262166:VSG262166 WBV262166:WCC262166 WLR262166:WLY262166 WVN262166:WVU262166 F327702:M327702 JB327702:JI327702 SX327702:TE327702 ACT327702:ADA327702 AMP327702:AMW327702 AWL327702:AWS327702 BGH327702:BGO327702 BQD327702:BQK327702 BZZ327702:CAG327702 CJV327702:CKC327702 CTR327702:CTY327702 DDN327702:DDU327702 DNJ327702:DNQ327702 DXF327702:DXM327702 EHB327702:EHI327702 EQX327702:ERE327702 FAT327702:FBA327702 FKP327702:FKW327702 FUL327702:FUS327702 GEH327702:GEO327702 GOD327702:GOK327702 GXZ327702:GYG327702 HHV327702:HIC327702 HRR327702:HRY327702 IBN327702:IBU327702 ILJ327702:ILQ327702 IVF327702:IVM327702 JFB327702:JFI327702 JOX327702:JPE327702 JYT327702:JZA327702 KIP327702:KIW327702 KSL327702:KSS327702 LCH327702:LCO327702 LMD327702:LMK327702 LVZ327702:LWG327702 MFV327702:MGC327702 MPR327702:MPY327702 MZN327702:MZU327702 NJJ327702:NJQ327702 NTF327702:NTM327702 ODB327702:ODI327702 OMX327702:ONE327702 OWT327702:OXA327702 PGP327702:PGW327702 PQL327702:PQS327702 QAH327702:QAO327702 QKD327702:QKK327702 QTZ327702:QUG327702 RDV327702:REC327702 RNR327702:RNY327702 RXN327702:RXU327702 SHJ327702:SHQ327702 SRF327702:SRM327702 TBB327702:TBI327702 TKX327702:TLE327702 TUT327702:TVA327702 UEP327702:UEW327702 UOL327702:UOS327702 UYH327702:UYO327702 VID327702:VIK327702 VRZ327702:VSG327702 WBV327702:WCC327702 WLR327702:WLY327702 WVN327702:WVU327702 F393238:M393238 JB393238:JI393238 SX393238:TE393238 ACT393238:ADA393238 AMP393238:AMW393238 AWL393238:AWS393238 BGH393238:BGO393238 BQD393238:BQK393238 BZZ393238:CAG393238 CJV393238:CKC393238 CTR393238:CTY393238 DDN393238:DDU393238 DNJ393238:DNQ393238 DXF393238:DXM393238 EHB393238:EHI393238 EQX393238:ERE393238 FAT393238:FBA393238 FKP393238:FKW393238 FUL393238:FUS393238 GEH393238:GEO393238 GOD393238:GOK393238 GXZ393238:GYG393238 HHV393238:HIC393238 HRR393238:HRY393238 IBN393238:IBU393238 ILJ393238:ILQ393238 IVF393238:IVM393238 JFB393238:JFI393238 JOX393238:JPE393238 JYT393238:JZA393238 KIP393238:KIW393238 KSL393238:KSS393238 LCH393238:LCO393238 LMD393238:LMK393238 LVZ393238:LWG393238 MFV393238:MGC393238 MPR393238:MPY393238 MZN393238:MZU393238 NJJ393238:NJQ393238 NTF393238:NTM393238 ODB393238:ODI393238 OMX393238:ONE393238 OWT393238:OXA393238 PGP393238:PGW393238 PQL393238:PQS393238 QAH393238:QAO393238 QKD393238:QKK393238 QTZ393238:QUG393238 RDV393238:REC393238 RNR393238:RNY393238 RXN393238:RXU393238 SHJ393238:SHQ393238 SRF393238:SRM393238 TBB393238:TBI393238 TKX393238:TLE393238 TUT393238:TVA393238 UEP393238:UEW393238 UOL393238:UOS393238 UYH393238:UYO393238 VID393238:VIK393238 VRZ393238:VSG393238 WBV393238:WCC393238 WLR393238:WLY393238 WVN393238:WVU393238 F458774:M458774 JB458774:JI458774 SX458774:TE458774 ACT458774:ADA458774 AMP458774:AMW458774 AWL458774:AWS458774 BGH458774:BGO458774 BQD458774:BQK458774 BZZ458774:CAG458774 CJV458774:CKC458774 CTR458774:CTY458774 DDN458774:DDU458774 DNJ458774:DNQ458774 DXF458774:DXM458774 EHB458774:EHI458774 EQX458774:ERE458774 FAT458774:FBA458774 FKP458774:FKW458774 FUL458774:FUS458774 GEH458774:GEO458774 GOD458774:GOK458774 GXZ458774:GYG458774 HHV458774:HIC458774 HRR458774:HRY458774 IBN458774:IBU458774 ILJ458774:ILQ458774 IVF458774:IVM458774 JFB458774:JFI458774 JOX458774:JPE458774 JYT458774:JZA458774 KIP458774:KIW458774 KSL458774:KSS458774 LCH458774:LCO458774 LMD458774:LMK458774 LVZ458774:LWG458774 MFV458774:MGC458774 MPR458774:MPY458774 MZN458774:MZU458774 NJJ458774:NJQ458774 NTF458774:NTM458774 ODB458774:ODI458774 OMX458774:ONE458774 OWT458774:OXA458774 PGP458774:PGW458774 PQL458774:PQS458774 QAH458774:QAO458774 QKD458774:QKK458774 QTZ458774:QUG458774 RDV458774:REC458774 RNR458774:RNY458774 RXN458774:RXU458774 SHJ458774:SHQ458774 SRF458774:SRM458774 TBB458774:TBI458774 TKX458774:TLE458774 TUT458774:TVA458774 UEP458774:UEW458774 UOL458774:UOS458774 UYH458774:UYO458774 VID458774:VIK458774 VRZ458774:VSG458774 WBV458774:WCC458774 WLR458774:WLY458774 WVN458774:WVU458774 F524310:M524310 JB524310:JI524310 SX524310:TE524310 ACT524310:ADA524310 AMP524310:AMW524310 AWL524310:AWS524310 BGH524310:BGO524310 BQD524310:BQK524310 BZZ524310:CAG524310 CJV524310:CKC524310 CTR524310:CTY524310 DDN524310:DDU524310 DNJ524310:DNQ524310 DXF524310:DXM524310 EHB524310:EHI524310 EQX524310:ERE524310 FAT524310:FBA524310 FKP524310:FKW524310 FUL524310:FUS524310 GEH524310:GEO524310 GOD524310:GOK524310 GXZ524310:GYG524310 HHV524310:HIC524310 HRR524310:HRY524310 IBN524310:IBU524310 ILJ524310:ILQ524310 IVF524310:IVM524310 JFB524310:JFI524310 JOX524310:JPE524310 JYT524310:JZA524310 KIP524310:KIW524310 KSL524310:KSS524310 LCH524310:LCO524310 LMD524310:LMK524310 LVZ524310:LWG524310 MFV524310:MGC524310 MPR524310:MPY524310 MZN524310:MZU524310 NJJ524310:NJQ524310 NTF524310:NTM524310 ODB524310:ODI524310 OMX524310:ONE524310 OWT524310:OXA524310 PGP524310:PGW524310 PQL524310:PQS524310 QAH524310:QAO524310 QKD524310:QKK524310 QTZ524310:QUG524310 RDV524310:REC524310 RNR524310:RNY524310 RXN524310:RXU524310 SHJ524310:SHQ524310 SRF524310:SRM524310 TBB524310:TBI524310 TKX524310:TLE524310 TUT524310:TVA524310 UEP524310:UEW524310 UOL524310:UOS524310 UYH524310:UYO524310 VID524310:VIK524310 VRZ524310:VSG524310 WBV524310:WCC524310 WLR524310:WLY524310 WVN524310:WVU524310 F589846:M589846 JB589846:JI589846 SX589846:TE589846 ACT589846:ADA589846 AMP589846:AMW589846 AWL589846:AWS589846 BGH589846:BGO589846 BQD589846:BQK589846 BZZ589846:CAG589846 CJV589846:CKC589846 CTR589846:CTY589846 DDN589846:DDU589846 DNJ589846:DNQ589846 DXF589846:DXM589846 EHB589846:EHI589846 EQX589846:ERE589846 FAT589846:FBA589846 FKP589846:FKW589846 FUL589846:FUS589846 GEH589846:GEO589846 GOD589846:GOK589846 GXZ589846:GYG589846 HHV589846:HIC589846 HRR589846:HRY589846 IBN589846:IBU589846 ILJ589846:ILQ589846 IVF589846:IVM589846 JFB589846:JFI589846 JOX589846:JPE589846 JYT589846:JZA589846 KIP589846:KIW589846 KSL589846:KSS589846 LCH589846:LCO589846 LMD589846:LMK589846 LVZ589846:LWG589846 MFV589846:MGC589846 MPR589846:MPY589846 MZN589846:MZU589846 NJJ589846:NJQ589846 NTF589846:NTM589846 ODB589846:ODI589846 OMX589846:ONE589846 OWT589846:OXA589846 PGP589846:PGW589846 PQL589846:PQS589846 QAH589846:QAO589846 QKD589846:QKK589846 QTZ589846:QUG589846 RDV589846:REC589846 RNR589846:RNY589846 RXN589846:RXU589846 SHJ589846:SHQ589846 SRF589846:SRM589846 TBB589846:TBI589846 TKX589846:TLE589846 TUT589846:TVA589846 UEP589846:UEW589846 UOL589846:UOS589846 UYH589846:UYO589846 VID589846:VIK589846 VRZ589846:VSG589846 WBV589846:WCC589846 WLR589846:WLY589846 WVN589846:WVU589846 F655382:M655382 JB655382:JI655382 SX655382:TE655382 ACT655382:ADA655382 AMP655382:AMW655382 AWL655382:AWS655382 BGH655382:BGO655382 BQD655382:BQK655382 BZZ655382:CAG655382 CJV655382:CKC655382 CTR655382:CTY655382 DDN655382:DDU655382 DNJ655382:DNQ655382 DXF655382:DXM655382 EHB655382:EHI655382 EQX655382:ERE655382 FAT655382:FBA655382 FKP655382:FKW655382 FUL655382:FUS655382 GEH655382:GEO655382 GOD655382:GOK655382 GXZ655382:GYG655382 HHV655382:HIC655382 HRR655382:HRY655382 IBN655382:IBU655382 ILJ655382:ILQ655382 IVF655382:IVM655382 JFB655382:JFI655382 JOX655382:JPE655382 JYT655382:JZA655382 KIP655382:KIW655382 KSL655382:KSS655382 LCH655382:LCO655382 LMD655382:LMK655382 LVZ655382:LWG655382 MFV655382:MGC655382 MPR655382:MPY655382 MZN655382:MZU655382 NJJ655382:NJQ655382 NTF655382:NTM655382 ODB655382:ODI655382 OMX655382:ONE655382 OWT655382:OXA655382 PGP655382:PGW655382 PQL655382:PQS655382 QAH655382:QAO655382 QKD655382:QKK655382 QTZ655382:QUG655382 RDV655382:REC655382 RNR655382:RNY655382 RXN655382:RXU655382 SHJ655382:SHQ655382 SRF655382:SRM655382 TBB655382:TBI655382 TKX655382:TLE655382 TUT655382:TVA655382 UEP655382:UEW655382 UOL655382:UOS655382 UYH655382:UYO655382 VID655382:VIK655382 VRZ655382:VSG655382 WBV655382:WCC655382 WLR655382:WLY655382 WVN655382:WVU655382 F720918:M720918 JB720918:JI720918 SX720918:TE720918 ACT720918:ADA720918 AMP720918:AMW720918 AWL720918:AWS720918 BGH720918:BGO720918 BQD720918:BQK720918 BZZ720918:CAG720918 CJV720918:CKC720918 CTR720918:CTY720918 DDN720918:DDU720918 DNJ720918:DNQ720918 DXF720918:DXM720918 EHB720918:EHI720918 EQX720918:ERE720918 FAT720918:FBA720918 FKP720918:FKW720918 FUL720918:FUS720918 GEH720918:GEO720918 GOD720918:GOK720918 GXZ720918:GYG720918 HHV720918:HIC720918 HRR720918:HRY720918 IBN720918:IBU720918 ILJ720918:ILQ720918 IVF720918:IVM720918 JFB720918:JFI720918 JOX720918:JPE720918 JYT720918:JZA720918 KIP720918:KIW720918 KSL720918:KSS720918 LCH720918:LCO720918 LMD720918:LMK720918 LVZ720918:LWG720918 MFV720918:MGC720918 MPR720918:MPY720918 MZN720918:MZU720918 NJJ720918:NJQ720918 NTF720918:NTM720918 ODB720918:ODI720918 OMX720918:ONE720918 OWT720918:OXA720918 PGP720918:PGW720918 PQL720918:PQS720918 QAH720918:QAO720918 QKD720918:QKK720918 QTZ720918:QUG720918 RDV720918:REC720918 RNR720918:RNY720918 RXN720918:RXU720918 SHJ720918:SHQ720918 SRF720918:SRM720918 TBB720918:TBI720918 TKX720918:TLE720918 TUT720918:TVA720918 UEP720918:UEW720918 UOL720918:UOS720918 UYH720918:UYO720918 VID720918:VIK720918 VRZ720918:VSG720918 WBV720918:WCC720918 WLR720918:WLY720918 WVN720918:WVU720918 F786454:M786454 JB786454:JI786454 SX786454:TE786454 ACT786454:ADA786454 AMP786454:AMW786454 AWL786454:AWS786454 BGH786454:BGO786454 BQD786454:BQK786454 BZZ786454:CAG786454 CJV786454:CKC786454 CTR786454:CTY786454 DDN786454:DDU786454 DNJ786454:DNQ786454 DXF786454:DXM786454 EHB786454:EHI786454 EQX786454:ERE786454 FAT786454:FBA786454 FKP786454:FKW786454 FUL786454:FUS786454 GEH786454:GEO786454 GOD786454:GOK786454 GXZ786454:GYG786454 HHV786454:HIC786454 HRR786454:HRY786454 IBN786454:IBU786454 ILJ786454:ILQ786454 IVF786454:IVM786454 JFB786454:JFI786454 JOX786454:JPE786454 JYT786454:JZA786454 KIP786454:KIW786454 KSL786454:KSS786454 LCH786454:LCO786454 LMD786454:LMK786454 LVZ786454:LWG786454 MFV786454:MGC786454 MPR786454:MPY786454 MZN786454:MZU786454 NJJ786454:NJQ786454 NTF786454:NTM786454 ODB786454:ODI786454 OMX786454:ONE786454 OWT786454:OXA786454 PGP786454:PGW786454 PQL786454:PQS786454 QAH786454:QAO786454 QKD786454:QKK786454 QTZ786454:QUG786454 RDV786454:REC786454 RNR786454:RNY786454 RXN786454:RXU786454 SHJ786454:SHQ786454 SRF786454:SRM786454 TBB786454:TBI786454 TKX786454:TLE786454 TUT786454:TVA786454 UEP786454:UEW786454 UOL786454:UOS786454 UYH786454:UYO786454 VID786454:VIK786454 VRZ786454:VSG786454 WBV786454:WCC786454 WLR786454:WLY786454 WVN786454:WVU786454 F851990:M851990 JB851990:JI851990 SX851990:TE851990 ACT851990:ADA851990 AMP851990:AMW851990 AWL851990:AWS851990 BGH851990:BGO851990 BQD851990:BQK851990 BZZ851990:CAG851990 CJV851990:CKC851990 CTR851990:CTY851990 DDN851990:DDU851990 DNJ851990:DNQ851990 DXF851990:DXM851990 EHB851990:EHI851990 EQX851990:ERE851990 FAT851990:FBA851990 FKP851990:FKW851990 FUL851990:FUS851990 GEH851990:GEO851990 GOD851990:GOK851990 GXZ851990:GYG851990 HHV851990:HIC851990 HRR851990:HRY851990 IBN851990:IBU851990 ILJ851990:ILQ851990 IVF851990:IVM851990 JFB851990:JFI851990 JOX851990:JPE851990 JYT851990:JZA851990 KIP851990:KIW851990 KSL851990:KSS851990 LCH851990:LCO851990 LMD851990:LMK851990 LVZ851990:LWG851990 MFV851990:MGC851990 MPR851990:MPY851990 MZN851990:MZU851990 NJJ851990:NJQ851990 NTF851990:NTM851990 ODB851990:ODI851990 OMX851990:ONE851990 OWT851990:OXA851990 PGP851990:PGW851990 PQL851990:PQS851990 QAH851990:QAO851990 QKD851990:QKK851990 QTZ851990:QUG851990 RDV851990:REC851990 RNR851990:RNY851990 RXN851990:RXU851990 SHJ851990:SHQ851990 SRF851990:SRM851990 TBB851990:TBI851990 TKX851990:TLE851990 TUT851990:TVA851990 UEP851990:UEW851990 UOL851990:UOS851990 UYH851990:UYO851990 VID851990:VIK851990 VRZ851990:VSG851990 WBV851990:WCC851990 WLR851990:WLY851990 WVN851990:WVU851990 F917526:M917526 JB917526:JI917526 SX917526:TE917526 ACT917526:ADA917526 AMP917526:AMW917526 AWL917526:AWS917526 BGH917526:BGO917526 BQD917526:BQK917526 BZZ917526:CAG917526 CJV917526:CKC917526 CTR917526:CTY917526 DDN917526:DDU917526 DNJ917526:DNQ917526 DXF917526:DXM917526 EHB917526:EHI917526 EQX917526:ERE917526 FAT917526:FBA917526 FKP917526:FKW917526 FUL917526:FUS917526 GEH917526:GEO917526 GOD917526:GOK917526 GXZ917526:GYG917526 HHV917526:HIC917526 HRR917526:HRY917526 IBN917526:IBU917526 ILJ917526:ILQ917526 IVF917526:IVM917526 JFB917526:JFI917526 JOX917526:JPE917526 JYT917526:JZA917526 KIP917526:KIW917526 KSL917526:KSS917526 LCH917526:LCO917526 LMD917526:LMK917526 LVZ917526:LWG917526 MFV917526:MGC917526 MPR917526:MPY917526 MZN917526:MZU917526 NJJ917526:NJQ917526 NTF917526:NTM917526 ODB917526:ODI917526 OMX917526:ONE917526 OWT917526:OXA917526 PGP917526:PGW917526 PQL917526:PQS917526 QAH917526:QAO917526 QKD917526:QKK917526 QTZ917526:QUG917526 RDV917526:REC917526 RNR917526:RNY917526 RXN917526:RXU917526 SHJ917526:SHQ917526 SRF917526:SRM917526 TBB917526:TBI917526 TKX917526:TLE917526 TUT917526:TVA917526 UEP917526:UEW917526 UOL917526:UOS917526 UYH917526:UYO917526 VID917526:VIK917526 VRZ917526:VSG917526 WBV917526:WCC917526 WLR917526:WLY917526 WVN917526:WVU917526 F983062:M983062 JB983062:JI983062 SX983062:TE983062 ACT983062:ADA983062 AMP983062:AMW983062 AWL983062:AWS983062 BGH983062:BGO983062 BQD983062:BQK983062 BZZ983062:CAG983062 CJV983062:CKC983062 CTR983062:CTY983062 DDN983062:DDU983062 DNJ983062:DNQ983062 DXF983062:DXM983062 EHB983062:EHI983062 EQX983062:ERE983062 FAT983062:FBA983062 FKP983062:FKW983062 FUL983062:FUS983062 GEH983062:GEO983062 GOD983062:GOK983062 GXZ983062:GYG983062 HHV983062:HIC983062 HRR983062:HRY983062 IBN983062:IBU983062 ILJ983062:ILQ983062 IVF983062:IVM983062 JFB983062:JFI983062 JOX983062:JPE983062 JYT983062:JZA983062 KIP983062:KIW983062 KSL983062:KSS983062 LCH983062:LCO983062 LMD983062:LMK983062 LVZ983062:LWG983062 MFV983062:MGC983062 MPR983062:MPY983062 MZN983062:MZU983062 NJJ983062:NJQ983062 NTF983062:NTM983062 ODB983062:ODI983062 OMX983062:ONE983062 OWT983062:OXA983062 PGP983062:PGW983062 PQL983062:PQS983062 QAH983062:QAO983062 QKD983062:QKK983062 QTZ983062:QUG983062 RDV983062:REC983062 RNR983062:RNY983062 RXN983062:RXU983062 SHJ983062:SHQ983062 SRF983062:SRM983062 TBB983062:TBI983062 TKX983062:TLE983062 TUT983062:TVA983062 UEP983062:UEW983062 UOL983062:UOS983062 UYH983062:UYO983062 VID983062:VIK983062 VRZ983062:VSG983062 WBV983062:WCC983062 WLR983062:WLY983062 WVN983062:WVU983062 F24:M24 JB24:JI24 SX24:TE24 ACT24:ADA24 AMP24:AMW24 AWL24:AWS24 BGH24:BGO24 BQD24:BQK24 BZZ24:CAG24 CJV24:CKC24 CTR24:CTY24 DDN24:DDU24 DNJ24:DNQ24 DXF24:DXM24 EHB24:EHI24 EQX24:ERE24 FAT24:FBA24 FKP24:FKW24 FUL24:FUS24 GEH24:GEO24 GOD24:GOK24 GXZ24:GYG24 HHV24:HIC24 HRR24:HRY24 IBN24:IBU24 ILJ24:ILQ24 IVF24:IVM24 JFB24:JFI24 JOX24:JPE24 JYT24:JZA24 KIP24:KIW24 KSL24:KSS24 LCH24:LCO24 LMD24:LMK24 LVZ24:LWG24 MFV24:MGC24 MPR24:MPY24 MZN24:MZU24 NJJ24:NJQ24 NTF24:NTM24 ODB24:ODI24 OMX24:ONE24 OWT24:OXA24 PGP24:PGW24 PQL24:PQS24 QAH24:QAO24 QKD24:QKK24 QTZ24:QUG24 RDV24:REC24 RNR24:RNY24 RXN24:RXU24 SHJ24:SHQ24 SRF24:SRM24 TBB24:TBI24 TKX24:TLE24 TUT24:TVA24 UEP24:UEW24 UOL24:UOS24 UYH24:UYO24 VID24:VIK24 VRZ24:VSG24 WBV24:WCC24 WLR24:WLY24 WVN24:WVU24 F65560:M65560 JB65560:JI65560 SX65560:TE65560 ACT65560:ADA65560 AMP65560:AMW65560 AWL65560:AWS65560 BGH65560:BGO65560 BQD65560:BQK65560 BZZ65560:CAG65560 CJV65560:CKC65560 CTR65560:CTY65560 DDN65560:DDU65560 DNJ65560:DNQ65560 DXF65560:DXM65560 EHB65560:EHI65560 EQX65560:ERE65560 FAT65560:FBA65560 FKP65560:FKW65560 FUL65560:FUS65560 GEH65560:GEO65560 GOD65560:GOK65560 GXZ65560:GYG65560 HHV65560:HIC65560 HRR65560:HRY65560 IBN65560:IBU65560 ILJ65560:ILQ65560 IVF65560:IVM65560 JFB65560:JFI65560 JOX65560:JPE65560 JYT65560:JZA65560 KIP65560:KIW65560 KSL65560:KSS65560 LCH65560:LCO65560 LMD65560:LMK65560 LVZ65560:LWG65560 MFV65560:MGC65560 MPR65560:MPY65560 MZN65560:MZU65560 NJJ65560:NJQ65560 NTF65560:NTM65560 ODB65560:ODI65560 OMX65560:ONE65560 OWT65560:OXA65560 PGP65560:PGW65560 PQL65560:PQS65560 QAH65560:QAO65560 QKD65560:QKK65560 QTZ65560:QUG65560 RDV65560:REC65560 RNR65560:RNY65560 RXN65560:RXU65560 SHJ65560:SHQ65560 SRF65560:SRM65560 TBB65560:TBI65560 TKX65560:TLE65560 TUT65560:TVA65560 UEP65560:UEW65560 UOL65560:UOS65560 UYH65560:UYO65560 VID65560:VIK65560 VRZ65560:VSG65560 WBV65560:WCC65560 WLR65560:WLY65560 WVN65560:WVU65560 F131096:M131096 JB131096:JI131096 SX131096:TE131096 ACT131096:ADA131096 AMP131096:AMW131096 AWL131096:AWS131096 BGH131096:BGO131096 BQD131096:BQK131096 BZZ131096:CAG131096 CJV131096:CKC131096 CTR131096:CTY131096 DDN131096:DDU131096 DNJ131096:DNQ131096 DXF131096:DXM131096 EHB131096:EHI131096 EQX131096:ERE131096 FAT131096:FBA131096 FKP131096:FKW131096 FUL131096:FUS131096 GEH131096:GEO131096 GOD131096:GOK131096 GXZ131096:GYG131096 HHV131096:HIC131096 HRR131096:HRY131096 IBN131096:IBU131096 ILJ131096:ILQ131096 IVF131096:IVM131096 JFB131096:JFI131096 JOX131096:JPE131096 JYT131096:JZA131096 KIP131096:KIW131096 KSL131096:KSS131096 LCH131096:LCO131096 LMD131096:LMK131096 LVZ131096:LWG131096 MFV131096:MGC131096 MPR131096:MPY131096 MZN131096:MZU131096 NJJ131096:NJQ131096 NTF131096:NTM131096 ODB131096:ODI131096 OMX131096:ONE131096 OWT131096:OXA131096 PGP131096:PGW131096 PQL131096:PQS131096 QAH131096:QAO131096 QKD131096:QKK131096 QTZ131096:QUG131096 RDV131096:REC131096 RNR131096:RNY131096 RXN131096:RXU131096 SHJ131096:SHQ131096 SRF131096:SRM131096 TBB131096:TBI131096 TKX131096:TLE131096 TUT131096:TVA131096 UEP131096:UEW131096 UOL131096:UOS131096 UYH131096:UYO131096 VID131096:VIK131096 VRZ131096:VSG131096 WBV131096:WCC131096 WLR131096:WLY131096 WVN131096:WVU131096 F196632:M196632 JB196632:JI196632 SX196632:TE196632 ACT196632:ADA196632 AMP196632:AMW196632 AWL196632:AWS196632 BGH196632:BGO196632 BQD196632:BQK196632 BZZ196632:CAG196632 CJV196632:CKC196632 CTR196632:CTY196632 DDN196632:DDU196632 DNJ196632:DNQ196632 DXF196632:DXM196632 EHB196632:EHI196632 EQX196632:ERE196632 FAT196632:FBA196632 FKP196632:FKW196632 FUL196632:FUS196632 GEH196632:GEO196632 GOD196632:GOK196632 GXZ196632:GYG196632 HHV196632:HIC196632 HRR196632:HRY196632 IBN196632:IBU196632 ILJ196632:ILQ196632 IVF196632:IVM196632 JFB196632:JFI196632 JOX196632:JPE196632 JYT196632:JZA196632 KIP196632:KIW196632 KSL196632:KSS196632 LCH196632:LCO196632 LMD196632:LMK196632 LVZ196632:LWG196632 MFV196632:MGC196632 MPR196632:MPY196632 MZN196632:MZU196632 NJJ196632:NJQ196632 NTF196632:NTM196632 ODB196632:ODI196632 OMX196632:ONE196632 OWT196632:OXA196632 PGP196632:PGW196632 PQL196632:PQS196632 QAH196632:QAO196632 QKD196632:QKK196632 QTZ196632:QUG196632 RDV196632:REC196632 RNR196632:RNY196632 RXN196632:RXU196632 SHJ196632:SHQ196632 SRF196632:SRM196632 TBB196632:TBI196632 TKX196632:TLE196632 TUT196632:TVA196632 UEP196632:UEW196632 UOL196632:UOS196632 UYH196632:UYO196632 VID196632:VIK196632 VRZ196632:VSG196632 WBV196632:WCC196632 WLR196632:WLY196632 WVN196632:WVU196632 F262168:M262168 JB262168:JI262168 SX262168:TE262168 ACT262168:ADA262168 AMP262168:AMW262168 AWL262168:AWS262168 BGH262168:BGO262168 BQD262168:BQK262168 BZZ262168:CAG262168 CJV262168:CKC262168 CTR262168:CTY262168 DDN262168:DDU262168 DNJ262168:DNQ262168 DXF262168:DXM262168 EHB262168:EHI262168 EQX262168:ERE262168 FAT262168:FBA262168 FKP262168:FKW262168 FUL262168:FUS262168 GEH262168:GEO262168 GOD262168:GOK262168 GXZ262168:GYG262168 HHV262168:HIC262168 HRR262168:HRY262168 IBN262168:IBU262168 ILJ262168:ILQ262168 IVF262168:IVM262168 JFB262168:JFI262168 JOX262168:JPE262168 JYT262168:JZA262168 KIP262168:KIW262168 KSL262168:KSS262168 LCH262168:LCO262168 LMD262168:LMK262168 LVZ262168:LWG262168 MFV262168:MGC262168 MPR262168:MPY262168 MZN262168:MZU262168 NJJ262168:NJQ262168 NTF262168:NTM262168 ODB262168:ODI262168 OMX262168:ONE262168 OWT262168:OXA262168 PGP262168:PGW262168 PQL262168:PQS262168 QAH262168:QAO262168 QKD262168:QKK262168 QTZ262168:QUG262168 RDV262168:REC262168 RNR262168:RNY262168 RXN262168:RXU262168 SHJ262168:SHQ262168 SRF262168:SRM262168 TBB262168:TBI262168 TKX262168:TLE262168 TUT262168:TVA262168 UEP262168:UEW262168 UOL262168:UOS262168 UYH262168:UYO262168 VID262168:VIK262168 VRZ262168:VSG262168 WBV262168:WCC262168 WLR262168:WLY262168 WVN262168:WVU262168 F327704:M327704 JB327704:JI327704 SX327704:TE327704 ACT327704:ADA327704 AMP327704:AMW327704 AWL327704:AWS327704 BGH327704:BGO327704 BQD327704:BQK327704 BZZ327704:CAG327704 CJV327704:CKC327704 CTR327704:CTY327704 DDN327704:DDU327704 DNJ327704:DNQ327704 DXF327704:DXM327704 EHB327704:EHI327704 EQX327704:ERE327704 FAT327704:FBA327704 FKP327704:FKW327704 FUL327704:FUS327704 GEH327704:GEO327704 GOD327704:GOK327704 GXZ327704:GYG327704 HHV327704:HIC327704 HRR327704:HRY327704 IBN327704:IBU327704 ILJ327704:ILQ327704 IVF327704:IVM327704 JFB327704:JFI327704 JOX327704:JPE327704 JYT327704:JZA327704 KIP327704:KIW327704 KSL327704:KSS327704 LCH327704:LCO327704 LMD327704:LMK327704 LVZ327704:LWG327704 MFV327704:MGC327704 MPR327704:MPY327704 MZN327704:MZU327704 NJJ327704:NJQ327704 NTF327704:NTM327704 ODB327704:ODI327704 OMX327704:ONE327704 OWT327704:OXA327704 PGP327704:PGW327704 PQL327704:PQS327704 QAH327704:QAO327704 QKD327704:QKK327704 QTZ327704:QUG327704 RDV327704:REC327704 RNR327704:RNY327704 RXN327704:RXU327704 SHJ327704:SHQ327704 SRF327704:SRM327704 TBB327704:TBI327704 TKX327704:TLE327704 TUT327704:TVA327704 UEP327704:UEW327704 UOL327704:UOS327704 UYH327704:UYO327704 VID327704:VIK327704 VRZ327704:VSG327704 WBV327704:WCC327704 WLR327704:WLY327704 WVN327704:WVU327704 F393240:M393240 JB393240:JI393240 SX393240:TE393240 ACT393240:ADA393240 AMP393240:AMW393240 AWL393240:AWS393240 BGH393240:BGO393240 BQD393240:BQK393240 BZZ393240:CAG393240 CJV393240:CKC393240 CTR393240:CTY393240 DDN393240:DDU393240 DNJ393240:DNQ393240 DXF393240:DXM393240 EHB393240:EHI393240 EQX393240:ERE393240 FAT393240:FBA393240 FKP393240:FKW393240 FUL393240:FUS393240 GEH393240:GEO393240 GOD393240:GOK393240 GXZ393240:GYG393240 HHV393240:HIC393240 HRR393240:HRY393240 IBN393240:IBU393240 ILJ393240:ILQ393240 IVF393240:IVM393240 JFB393240:JFI393240 JOX393240:JPE393240 JYT393240:JZA393240 KIP393240:KIW393240 KSL393240:KSS393240 LCH393240:LCO393240 LMD393240:LMK393240 LVZ393240:LWG393240 MFV393240:MGC393240 MPR393240:MPY393240 MZN393240:MZU393240 NJJ393240:NJQ393240 NTF393240:NTM393240 ODB393240:ODI393240 OMX393240:ONE393240 OWT393240:OXA393240 PGP393240:PGW393240 PQL393240:PQS393240 QAH393240:QAO393240 QKD393240:QKK393240 QTZ393240:QUG393240 RDV393240:REC393240 RNR393240:RNY393240 RXN393240:RXU393240 SHJ393240:SHQ393240 SRF393240:SRM393240 TBB393240:TBI393240 TKX393240:TLE393240 TUT393240:TVA393240 UEP393240:UEW393240 UOL393240:UOS393240 UYH393240:UYO393240 VID393240:VIK393240 VRZ393240:VSG393240 WBV393240:WCC393240 WLR393240:WLY393240 WVN393240:WVU393240 F458776:M458776 JB458776:JI458776 SX458776:TE458776 ACT458776:ADA458776 AMP458776:AMW458776 AWL458776:AWS458776 BGH458776:BGO458776 BQD458776:BQK458776 BZZ458776:CAG458776 CJV458776:CKC458776 CTR458776:CTY458776 DDN458776:DDU458776 DNJ458776:DNQ458776 DXF458776:DXM458776 EHB458776:EHI458776 EQX458776:ERE458776 FAT458776:FBA458776 FKP458776:FKW458776 FUL458776:FUS458776 GEH458776:GEO458776 GOD458776:GOK458776 GXZ458776:GYG458776 HHV458776:HIC458776 HRR458776:HRY458776 IBN458776:IBU458776 ILJ458776:ILQ458776 IVF458776:IVM458776 JFB458776:JFI458776 JOX458776:JPE458776 JYT458776:JZA458776 KIP458776:KIW458776 KSL458776:KSS458776 LCH458776:LCO458776 LMD458776:LMK458776 LVZ458776:LWG458776 MFV458776:MGC458776 MPR458776:MPY458776 MZN458776:MZU458776 NJJ458776:NJQ458776 NTF458776:NTM458776 ODB458776:ODI458776 OMX458776:ONE458776 OWT458776:OXA458776 PGP458776:PGW458776 PQL458776:PQS458776 QAH458776:QAO458776 QKD458776:QKK458776 QTZ458776:QUG458776 RDV458776:REC458776 RNR458776:RNY458776 RXN458776:RXU458776 SHJ458776:SHQ458776 SRF458776:SRM458776 TBB458776:TBI458776 TKX458776:TLE458776 TUT458776:TVA458776 UEP458776:UEW458776 UOL458776:UOS458776 UYH458776:UYO458776 VID458776:VIK458776 VRZ458776:VSG458776 WBV458776:WCC458776 WLR458776:WLY458776 WVN458776:WVU458776 F524312:M524312 JB524312:JI524312 SX524312:TE524312 ACT524312:ADA524312 AMP524312:AMW524312 AWL524312:AWS524312 BGH524312:BGO524312 BQD524312:BQK524312 BZZ524312:CAG524312 CJV524312:CKC524312 CTR524312:CTY524312 DDN524312:DDU524312 DNJ524312:DNQ524312 DXF524312:DXM524312 EHB524312:EHI524312 EQX524312:ERE524312 FAT524312:FBA524312 FKP524312:FKW524312 FUL524312:FUS524312 GEH524312:GEO524312 GOD524312:GOK524312 GXZ524312:GYG524312 HHV524312:HIC524312 HRR524312:HRY524312 IBN524312:IBU524312 ILJ524312:ILQ524312 IVF524312:IVM524312 JFB524312:JFI524312 JOX524312:JPE524312 JYT524312:JZA524312 KIP524312:KIW524312 KSL524312:KSS524312 LCH524312:LCO524312 LMD524312:LMK524312 LVZ524312:LWG524312 MFV524312:MGC524312 MPR524312:MPY524312 MZN524312:MZU524312 NJJ524312:NJQ524312 NTF524312:NTM524312 ODB524312:ODI524312 OMX524312:ONE524312 OWT524312:OXA524312 PGP524312:PGW524312 PQL524312:PQS524312 QAH524312:QAO524312 QKD524312:QKK524312 QTZ524312:QUG524312 RDV524312:REC524312 RNR524312:RNY524312 RXN524312:RXU524312 SHJ524312:SHQ524312 SRF524312:SRM524312 TBB524312:TBI524312 TKX524312:TLE524312 TUT524312:TVA524312 UEP524312:UEW524312 UOL524312:UOS524312 UYH524312:UYO524312 VID524312:VIK524312 VRZ524312:VSG524312 WBV524312:WCC524312 WLR524312:WLY524312 WVN524312:WVU524312 F589848:M589848 JB589848:JI589848 SX589848:TE589848 ACT589848:ADA589848 AMP589848:AMW589848 AWL589848:AWS589848 BGH589848:BGO589848 BQD589848:BQK589848 BZZ589848:CAG589848 CJV589848:CKC589848 CTR589848:CTY589848 DDN589848:DDU589848 DNJ589848:DNQ589848 DXF589848:DXM589848 EHB589848:EHI589848 EQX589848:ERE589848 FAT589848:FBA589848 FKP589848:FKW589848 FUL589848:FUS589848 GEH589848:GEO589848 GOD589848:GOK589848 GXZ589848:GYG589848 HHV589848:HIC589848 HRR589848:HRY589848 IBN589848:IBU589848 ILJ589848:ILQ589848 IVF589848:IVM589848 JFB589848:JFI589848 JOX589848:JPE589848 JYT589848:JZA589848 KIP589848:KIW589848 KSL589848:KSS589848 LCH589848:LCO589848 LMD589848:LMK589848 LVZ589848:LWG589848 MFV589848:MGC589848 MPR589848:MPY589848 MZN589848:MZU589848 NJJ589848:NJQ589848 NTF589848:NTM589848 ODB589848:ODI589848 OMX589848:ONE589848 OWT589848:OXA589848 PGP589848:PGW589848 PQL589848:PQS589848 QAH589848:QAO589848 QKD589848:QKK589848 QTZ589848:QUG589848 RDV589848:REC589848 RNR589848:RNY589848 RXN589848:RXU589848 SHJ589848:SHQ589848 SRF589848:SRM589848 TBB589848:TBI589848 TKX589848:TLE589848 TUT589848:TVA589848 UEP589848:UEW589848 UOL589848:UOS589848 UYH589848:UYO589848 VID589848:VIK589848 VRZ589848:VSG589848 WBV589848:WCC589848 WLR589848:WLY589848 WVN589848:WVU589848 F655384:M655384 JB655384:JI655384 SX655384:TE655384 ACT655384:ADA655384 AMP655384:AMW655384 AWL655384:AWS655384 BGH655384:BGO655384 BQD655384:BQK655384 BZZ655384:CAG655384 CJV655384:CKC655384 CTR655384:CTY655384 DDN655384:DDU655384 DNJ655384:DNQ655384 DXF655384:DXM655384 EHB655384:EHI655384 EQX655384:ERE655384 FAT655384:FBA655384 FKP655384:FKW655384 FUL655384:FUS655384 GEH655384:GEO655384 GOD655384:GOK655384 GXZ655384:GYG655384 HHV655384:HIC655384 HRR655384:HRY655384 IBN655384:IBU655384 ILJ655384:ILQ655384 IVF655384:IVM655384 JFB655384:JFI655384 JOX655384:JPE655384 JYT655384:JZA655384 KIP655384:KIW655384 KSL655384:KSS655384 LCH655384:LCO655384 LMD655384:LMK655384 LVZ655384:LWG655384 MFV655384:MGC655384 MPR655384:MPY655384 MZN655384:MZU655384 NJJ655384:NJQ655384 NTF655384:NTM655384 ODB655384:ODI655384 OMX655384:ONE655384 OWT655384:OXA655384 PGP655384:PGW655384 PQL655384:PQS655384 QAH655384:QAO655384 QKD655384:QKK655384 QTZ655384:QUG655384 RDV655384:REC655384 RNR655384:RNY655384 RXN655384:RXU655384 SHJ655384:SHQ655384 SRF655384:SRM655384 TBB655384:TBI655384 TKX655384:TLE655384 TUT655384:TVA655384 UEP655384:UEW655384 UOL655384:UOS655384 UYH655384:UYO655384 VID655384:VIK655384 VRZ655384:VSG655384 WBV655384:WCC655384 WLR655384:WLY655384 WVN655384:WVU655384 F720920:M720920 JB720920:JI720920 SX720920:TE720920 ACT720920:ADA720920 AMP720920:AMW720920 AWL720920:AWS720920 BGH720920:BGO720920 BQD720920:BQK720920 BZZ720920:CAG720920 CJV720920:CKC720920 CTR720920:CTY720920 DDN720920:DDU720920 DNJ720920:DNQ720920 DXF720920:DXM720920 EHB720920:EHI720920 EQX720920:ERE720920 FAT720920:FBA720920 FKP720920:FKW720920 FUL720920:FUS720920 GEH720920:GEO720920 GOD720920:GOK720920 GXZ720920:GYG720920 HHV720920:HIC720920 HRR720920:HRY720920 IBN720920:IBU720920 ILJ720920:ILQ720920 IVF720920:IVM720920 JFB720920:JFI720920 JOX720920:JPE720920 JYT720920:JZA720920 KIP720920:KIW720920 KSL720920:KSS720920 LCH720920:LCO720920 LMD720920:LMK720920 LVZ720920:LWG720920 MFV720920:MGC720920 MPR720920:MPY720920 MZN720920:MZU720920 NJJ720920:NJQ720920 NTF720920:NTM720920 ODB720920:ODI720920 OMX720920:ONE720920 OWT720920:OXA720920 PGP720920:PGW720920 PQL720920:PQS720920 QAH720920:QAO720920 QKD720920:QKK720920 QTZ720920:QUG720920 RDV720920:REC720920 RNR720920:RNY720920 RXN720920:RXU720920 SHJ720920:SHQ720920 SRF720920:SRM720920 TBB720920:TBI720920 TKX720920:TLE720920 TUT720920:TVA720920 UEP720920:UEW720920 UOL720920:UOS720920 UYH720920:UYO720920 VID720920:VIK720920 VRZ720920:VSG720920 WBV720920:WCC720920 WLR720920:WLY720920 WVN720920:WVU720920 F786456:M786456 JB786456:JI786456 SX786456:TE786456 ACT786456:ADA786456 AMP786456:AMW786456 AWL786456:AWS786456 BGH786456:BGO786456 BQD786456:BQK786456 BZZ786456:CAG786456 CJV786456:CKC786456 CTR786456:CTY786456 DDN786456:DDU786456 DNJ786456:DNQ786456 DXF786456:DXM786456 EHB786456:EHI786456 EQX786456:ERE786456 FAT786456:FBA786456 FKP786456:FKW786456 FUL786456:FUS786456 GEH786456:GEO786456 GOD786456:GOK786456 GXZ786456:GYG786456 HHV786456:HIC786456 HRR786456:HRY786456 IBN786456:IBU786456 ILJ786456:ILQ786456 IVF786456:IVM786456 JFB786456:JFI786456 JOX786456:JPE786456 JYT786456:JZA786456 KIP786456:KIW786456 KSL786456:KSS786456 LCH786456:LCO786456 LMD786456:LMK786456 LVZ786456:LWG786456 MFV786456:MGC786456 MPR786456:MPY786456 MZN786456:MZU786456 NJJ786456:NJQ786456 NTF786456:NTM786456 ODB786456:ODI786456 OMX786456:ONE786456 OWT786456:OXA786456 PGP786456:PGW786456 PQL786456:PQS786456 QAH786456:QAO786456 QKD786456:QKK786456 QTZ786456:QUG786456 RDV786456:REC786456 RNR786456:RNY786456 RXN786456:RXU786456 SHJ786456:SHQ786456 SRF786456:SRM786456 TBB786456:TBI786456 TKX786456:TLE786456 TUT786456:TVA786456 UEP786456:UEW786456 UOL786456:UOS786456 UYH786456:UYO786456 VID786456:VIK786456 VRZ786456:VSG786456 WBV786456:WCC786456 WLR786456:WLY786456 WVN786456:WVU786456 F851992:M851992 JB851992:JI851992 SX851992:TE851992 ACT851992:ADA851992 AMP851992:AMW851992 AWL851992:AWS851992 BGH851992:BGO851992 BQD851992:BQK851992 BZZ851992:CAG851992 CJV851992:CKC851992 CTR851992:CTY851992 DDN851992:DDU851992 DNJ851992:DNQ851992 DXF851992:DXM851992 EHB851992:EHI851992 EQX851992:ERE851992 FAT851992:FBA851992 FKP851992:FKW851992 FUL851992:FUS851992 GEH851992:GEO851992 GOD851992:GOK851992 GXZ851992:GYG851992 HHV851992:HIC851992 HRR851992:HRY851992 IBN851992:IBU851992 ILJ851992:ILQ851992 IVF851992:IVM851992 JFB851992:JFI851992 JOX851992:JPE851992 JYT851992:JZA851992 KIP851992:KIW851992 KSL851992:KSS851992 LCH851992:LCO851992 LMD851992:LMK851992 LVZ851992:LWG851992 MFV851992:MGC851992 MPR851992:MPY851992 MZN851992:MZU851992 NJJ851992:NJQ851992 NTF851992:NTM851992 ODB851992:ODI851992 OMX851992:ONE851992 OWT851992:OXA851992 PGP851992:PGW851992 PQL851992:PQS851992 QAH851992:QAO851992 QKD851992:QKK851992 QTZ851992:QUG851992 RDV851992:REC851992 RNR851992:RNY851992 RXN851992:RXU851992 SHJ851992:SHQ851992 SRF851992:SRM851992 TBB851992:TBI851992 TKX851992:TLE851992 TUT851992:TVA851992 UEP851992:UEW851992 UOL851992:UOS851992 UYH851992:UYO851992 VID851992:VIK851992 VRZ851992:VSG851992 WBV851992:WCC851992 WLR851992:WLY851992 WVN851992:WVU851992 F917528:M917528 JB917528:JI917528 SX917528:TE917528 ACT917528:ADA917528 AMP917528:AMW917528 AWL917528:AWS917528 BGH917528:BGO917528 BQD917528:BQK917528 BZZ917528:CAG917528 CJV917528:CKC917528 CTR917528:CTY917528 DDN917528:DDU917528 DNJ917528:DNQ917528 DXF917528:DXM917528 EHB917528:EHI917528 EQX917528:ERE917528 FAT917528:FBA917528 FKP917528:FKW917528 FUL917528:FUS917528 GEH917528:GEO917528 GOD917528:GOK917528 GXZ917528:GYG917528 HHV917528:HIC917528 HRR917528:HRY917528 IBN917528:IBU917528 ILJ917528:ILQ917528 IVF917528:IVM917528 JFB917528:JFI917528 JOX917528:JPE917528 JYT917528:JZA917528 KIP917528:KIW917528 KSL917528:KSS917528 LCH917528:LCO917528 LMD917528:LMK917528 LVZ917528:LWG917528 MFV917528:MGC917528 MPR917528:MPY917528 MZN917528:MZU917528 NJJ917528:NJQ917528 NTF917528:NTM917528 ODB917528:ODI917528 OMX917528:ONE917528 OWT917528:OXA917528 PGP917528:PGW917528 PQL917528:PQS917528 QAH917528:QAO917528 QKD917528:QKK917528 QTZ917528:QUG917528 RDV917528:REC917528 RNR917528:RNY917528 RXN917528:RXU917528 SHJ917528:SHQ917528 SRF917528:SRM917528 TBB917528:TBI917528 TKX917528:TLE917528 TUT917528:TVA917528 UEP917528:UEW917528 UOL917528:UOS917528 UYH917528:UYO917528 VID917528:VIK917528 VRZ917528:VSG917528 WBV917528:WCC917528 WLR917528:WLY917528 WVN917528:WVU917528 F983064:M983064 JB983064:JI983064 SX983064:TE983064 ACT983064:ADA983064 AMP983064:AMW983064 AWL983064:AWS983064 BGH983064:BGO983064 BQD983064:BQK983064 BZZ983064:CAG983064 CJV983064:CKC983064 CTR983064:CTY983064 DDN983064:DDU983064 DNJ983064:DNQ983064 DXF983064:DXM983064 EHB983064:EHI983064 EQX983064:ERE983064 FAT983064:FBA983064 FKP983064:FKW983064 FUL983064:FUS983064 GEH983064:GEO983064 GOD983064:GOK983064 GXZ983064:GYG983064 HHV983064:HIC983064 HRR983064:HRY983064 IBN983064:IBU983064 ILJ983064:ILQ983064 IVF983064:IVM983064 JFB983064:JFI983064 JOX983064:JPE983064 JYT983064:JZA983064 KIP983064:KIW983064 KSL983064:KSS983064 LCH983064:LCO983064 LMD983064:LMK983064 LVZ983064:LWG983064 MFV983064:MGC983064 MPR983064:MPY983064 MZN983064:MZU983064 NJJ983064:NJQ983064 NTF983064:NTM983064 ODB983064:ODI983064 OMX983064:ONE983064 OWT983064:OXA983064 PGP983064:PGW983064 PQL983064:PQS983064 QAH983064:QAO983064 QKD983064:QKK983064 QTZ983064:QUG983064 RDV983064:REC983064 RNR983064:RNY983064 RXN983064:RXU983064 SHJ983064:SHQ983064 SRF983064:SRM983064 TBB983064:TBI983064 TKX983064:TLE983064 TUT983064:TVA983064 UEP983064:UEW983064 UOL983064:UOS983064 UYH983064:UYO983064 VID983064:VIK983064 VRZ983064:VSG983064 WBV983064:WCC983064 WLR983064:WLY983064 WVN983064:WVU983064" xr:uid="{00000000-0002-0000-0300-000001000000}"/>
    <dataValidation imeMode="on" allowBlank="1" showInputMessage="1" showErrorMessage="1" sqref="F5:M5 JB5:JI5 SX5:TE5 ACT5:ADA5 AMP5:AMW5 AWL5:AWS5 BGH5:BGO5 BQD5:BQK5 BZZ5:CAG5 CJV5:CKC5 CTR5:CTY5 DDN5:DDU5 DNJ5:DNQ5 DXF5:DXM5 EHB5:EHI5 EQX5:ERE5 FAT5:FBA5 FKP5:FKW5 FUL5:FUS5 GEH5:GEO5 GOD5:GOK5 GXZ5:GYG5 HHV5:HIC5 HRR5:HRY5 IBN5:IBU5 ILJ5:ILQ5 IVF5:IVM5 JFB5:JFI5 JOX5:JPE5 JYT5:JZA5 KIP5:KIW5 KSL5:KSS5 LCH5:LCO5 LMD5:LMK5 LVZ5:LWG5 MFV5:MGC5 MPR5:MPY5 MZN5:MZU5 NJJ5:NJQ5 NTF5:NTM5 ODB5:ODI5 OMX5:ONE5 OWT5:OXA5 PGP5:PGW5 PQL5:PQS5 QAH5:QAO5 QKD5:QKK5 QTZ5:QUG5 RDV5:REC5 RNR5:RNY5 RXN5:RXU5 SHJ5:SHQ5 SRF5:SRM5 TBB5:TBI5 TKX5:TLE5 TUT5:TVA5 UEP5:UEW5 UOL5:UOS5 UYH5:UYO5 VID5:VIK5 VRZ5:VSG5 WBV5:WCC5 WLR5:WLY5 WVN5:WVU5 F65541:M65541 JB65541:JI65541 SX65541:TE65541 ACT65541:ADA65541 AMP65541:AMW65541 AWL65541:AWS65541 BGH65541:BGO65541 BQD65541:BQK65541 BZZ65541:CAG65541 CJV65541:CKC65541 CTR65541:CTY65541 DDN65541:DDU65541 DNJ65541:DNQ65541 DXF65541:DXM65541 EHB65541:EHI65541 EQX65541:ERE65541 FAT65541:FBA65541 FKP65541:FKW65541 FUL65541:FUS65541 GEH65541:GEO65541 GOD65541:GOK65541 GXZ65541:GYG65541 HHV65541:HIC65541 HRR65541:HRY65541 IBN65541:IBU65541 ILJ65541:ILQ65541 IVF65541:IVM65541 JFB65541:JFI65541 JOX65541:JPE65541 JYT65541:JZA65541 KIP65541:KIW65541 KSL65541:KSS65541 LCH65541:LCO65541 LMD65541:LMK65541 LVZ65541:LWG65541 MFV65541:MGC65541 MPR65541:MPY65541 MZN65541:MZU65541 NJJ65541:NJQ65541 NTF65541:NTM65541 ODB65541:ODI65541 OMX65541:ONE65541 OWT65541:OXA65541 PGP65541:PGW65541 PQL65541:PQS65541 QAH65541:QAO65541 QKD65541:QKK65541 QTZ65541:QUG65541 RDV65541:REC65541 RNR65541:RNY65541 RXN65541:RXU65541 SHJ65541:SHQ65541 SRF65541:SRM65541 TBB65541:TBI65541 TKX65541:TLE65541 TUT65541:TVA65541 UEP65541:UEW65541 UOL65541:UOS65541 UYH65541:UYO65541 VID65541:VIK65541 VRZ65541:VSG65541 WBV65541:WCC65541 WLR65541:WLY65541 WVN65541:WVU65541 F131077:M131077 JB131077:JI131077 SX131077:TE131077 ACT131077:ADA131077 AMP131077:AMW131077 AWL131077:AWS131077 BGH131077:BGO131077 BQD131077:BQK131077 BZZ131077:CAG131077 CJV131077:CKC131077 CTR131077:CTY131077 DDN131077:DDU131077 DNJ131077:DNQ131077 DXF131077:DXM131077 EHB131077:EHI131077 EQX131077:ERE131077 FAT131077:FBA131077 FKP131077:FKW131077 FUL131077:FUS131077 GEH131077:GEO131077 GOD131077:GOK131077 GXZ131077:GYG131077 HHV131077:HIC131077 HRR131077:HRY131077 IBN131077:IBU131077 ILJ131077:ILQ131077 IVF131077:IVM131077 JFB131077:JFI131077 JOX131077:JPE131077 JYT131077:JZA131077 KIP131077:KIW131077 KSL131077:KSS131077 LCH131077:LCO131077 LMD131077:LMK131077 LVZ131077:LWG131077 MFV131077:MGC131077 MPR131077:MPY131077 MZN131077:MZU131077 NJJ131077:NJQ131077 NTF131077:NTM131077 ODB131077:ODI131077 OMX131077:ONE131077 OWT131077:OXA131077 PGP131077:PGW131077 PQL131077:PQS131077 QAH131077:QAO131077 QKD131077:QKK131077 QTZ131077:QUG131077 RDV131077:REC131077 RNR131077:RNY131077 RXN131077:RXU131077 SHJ131077:SHQ131077 SRF131077:SRM131077 TBB131077:TBI131077 TKX131077:TLE131077 TUT131077:TVA131077 UEP131077:UEW131077 UOL131077:UOS131077 UYH131077:UYO131077 VID131077:VIK131077 VRZ131077:VSG131077 WBV131077:WCC131077 WLR131077:WLY131077 WVN131077:WVU131077 F196613:M196613 JB196613:JI196613 SX196613:TE196613 ACT196613:ADA196613 AMP196613:AMW196613 AWL196613:AWS196613 BGH196613:BGO196613 BQD196613:BQK196613 BZZ196613:CAG196613 CJV196613:CKC196613 CTR196613:CTY196613 DDN196613:DDU196613 DNJ196613:DNQ196613 DXF196613:DXM196613 EHB196613:EHI196613 EQX196613:ERE196613 FAT196613:FBA196613 FKP196613:FKW196613 FUL196613:FUS196613 GEH196613:GEO196613 GOD196613:GOK196613 GXZ196613:GYG196613 HHV196613:HIC196613 HRR196613:HRY196613 IBN196613:IBU196613 ILJ196613:ILQ196613 IVF196613:IVM196613 JFB196613:JFI196613 JOX196613:JPE196613 JYT196613:JZA196613 KIP196613:KIW196613 KSL196613:KSS196613 LCH196613:LCO196613 LMD196613:LMK196613 LVZ196613:LWG196613 MFV196613:MGC196613 MPR196613:MPY196613 MZN196613:MZU196613 NJJ196613:NJQ196613 NTF196613:NTM196613 ODB196613:ODI196613 OMX196613:ONE196613 OWT196613:OXA196613 PGP196613:PGW196613 PQL196613:PQS196613 QAH196613:QAO196613 QKD196613:QKK196613 QTZ196613:QUG196613 RDV196613:REC196613 RNR196613:RNY196613 RXN196613:RXU196613 SHJ196613:SHQ196613 SRF196613:SRM196613 TBB196613:TBI196613 TKX196613:TLE196613 TUT196613:TVA196613 UEP196613:UEW196613 UOL196613:UOS196613 UYH196613:UYO196613 VID196613:VIK196613 VRZ196613:VSG196613 WBV196613:WCC196613 WLR196613:WLY196613 WVN196613:WVU196613 F262149:M262149 JB262149:JI262149 SX262149:TE262149 ACT262149:ADA262149 AMP262149:AMW262149 AWL262149:AWS262149 BGH262149:BGO262149 BQD262149:BQK262149 BZZ262149:CAG262149 CJV262149:CKC262149 CTR262149:CTY262149 DDN262149:DDU262149 DNJ262149:DNQ262149 DXF262149:DXM262149 EHB262149:EHI262149 EQX262149:ERE262149 FAT262149:FBA262149 FKP262149:FKW262149 FUL262149:FUS262149 GEH262149:GEO262149 GOD262149:GOK262149 GXZ262149:GYG262149 HHV262149:HIC262149 HRR262149:HRY262149 IBN262149:IBU262149 ILJ262149:ILQ262149 IVF262149:IVM262149 JFB262149:JFI262149 JOX262149:JPE262149 JYT262149:JZA262149 KIP262149:KIW262149 KSL262149:KSS262149 LCH262149:LCO262149 LMD262149:LMK262149 LVZ262149:LWG262149 MFV262149:MGC262149 MPR262149:MPY262149 MZN262149:MZU262149 NJJ262149:NJQ262149 NTF262149:NTM262149 ODB262149:ODI262149 OMX262149:ONE262149 OWT262149:OXA262149 PGP262149:PGW262149 PQL262149:PQS262149 QAH262149:QAO262149 QKD262149:QKK262149 QTZ262149:QUG262149 RDV262149:REC262149 RNR262149:RNY262149 RXN262149:RXU262149 SHJ262149:SHQ262149 SRF262149:SRM262149 TBB262149:TBI262149 TKX262149:TLE262149 TUT262149:TVA262149 UEP262149:UEW262149 UOL262149:UOS262149 UYH262149:UYO262149 VID262149:VIK262149 VRZ262149:VSG262149 WBV262149:WCC262149 WLR262149:WLY262149 WVN262149:WVU262149 F327685:M327685 JB327685:JI327685 SX327685:TE327685 ACT327685:ADA327685 AMP327685:AMW327685 AWL327685:AWS327685 BGH327685:BGO327685 BQD327685:BQK327685 BZZ327685:CAG327685 CJV327685:CKC327685 CTR327685:CTY327685 DDN327685:DDU327685 DNJ327685:DNQ327685 DXF327685:DXM327685 EHB327685:EHI327685 EQX327685:ERE327685 FAT327685:FBA327685 FKP327685:FKW327685 FUL327685:FUS327685 GEH327685:GEO327685 GOD327685:GOK327685 GXZ327685:GYG327685 HHV327685:HIC327685 HRR327685:HRY327685 IBN327685:IBU327685 ILJ327685:ILQ327685 IVF327685:IVM327685 JFB327685:JFI327685 JOX327685:JPE327685 JYT327685:JZA327685 KIP327685:KIW327685 KSL327685:KSS327685 LCH327685:LCO327685 LMD327685:LMK327685 LVZ327685:LWG327685 MFV327685:MGC327685 MPR327685:MPY327685 MZN327685:MZU327685 NJJ327685:NJQ327685 NTF327685:NTM327685 ODB327685:ODI327685 OMX327685:ONE327685 OWT327685:OXA327685 PGP327685:PGW327685 PQL327685:PQS327685 QAH327685:QAO327685 QKD327685:QKK327685 QTZ327685:QUG327685 RDV327685:REC327685 RNR327685:RNY327685 RXN327685:RXU327685 SHJ327685:SHQ327685 SRF327685:SRM327685 TBB327685:TBI327685 TKX327685:TLE327685 TUT327685:TVA327685 UEP327685:UEW327685 UOL327685:UOS327685 UYH327685:UYO327685 VID327685:VIK327685 VRZ327685:VSG327685 WBV327685:WCC327685 WLR327685:WLY327685 WVN327685:WVU327685 F393221:M393221 JB393221:JI393221 SX393221:TE393221 ACT393221:ADA393221 AMP393221:AMW393221 AWL393221:AWS393221 BGH393221:BGO393221 BQD393221:BQK393221 BZZ393221:CAG393221 CJV393221:CKC393221 CTR393221:CTY393221 DDN393221:DDU393221 DNJ393221:DNQ393221 DXF393221:DXM393221 EHB393221:EHI393221 EQX393221:ERE393221 FAT393221:FBA393221 FKP393221:FKW393221 FUL393221:FUS393221 GEH393221:GEO393221 GOD393221:GOK393221 GXZ393221:GYG393221 HHV393221:HIC393221 HRR393221:HRY393221 IBN393221:IBU393221 ILJ393221:ILQ393221 IVF393221:IVM393221 JFB393221:JFI393221 JOX393221:JPE393221 JYT393221:JZA393221 KIP393221:KIW393221 KSL393221:KSS393221 LCH393221:LCO393221 LMD393221:LMK393221 LVZ393221:LWG393221 MFV393221:MGC393221 MPR393221:MPY393221 MZN393221:MZU393221 NJJ393221:NJQ393221 NTF393221:NTM393221 ODB393221:ODI393221 OMX393221:ONE393221 OWT393221:OXA393221 PGP393221:PGW393221 PQL393221:PQS393221 QAH393221:QAO393221 QKD393221:QKK393221 QTZ393221:QUG393221 RDV393221:REC393221 RNR393221:RNY393221 RXN393221:RXU393221 SHJ393221:SHQ393221 SRF393221:SRM393221 TBB393221:TBI393221 TKX393221:TLE393221 TUT393221:TVA393221 UEP393221:UEW393221 UOL393221:UOS393221 UYH393221:UYO393221 VID393221:VIK393221 VRZ393221:VSG393221 WBV393221:WCC393221 WLR393221:WLY393221 WVN393221:WVU393221 F458757:M458757 JB458757:JI458757 SX458757:TE458757 ACT458757:ADA458757 AMP458757:AMW458757 AWL458757:AWS458757 BGH458757:BGO458757 BQD458757:BQK458757 BZZ458757:CAG458757 CJV458757:CKC458757 CTR458757:CTY458757 DDN458757:DDU458757 DNJ458757:DNQ458757 DXF458757:DXM458757 EHB458757:EHI458757 EQX458757:ERE458757 FAT458757:FBA458757 FKP458757:FKW458757 FUL458757:FUS458757 GEH458757:GEO458757 GOD458757:GOK458757 GXZ458757:GYG458757 HHV458757:HIC458757 HRR458757:HRY458757 IBN458757:IBU458757 ILJ458757:ILQ458757 IVF458757:IVM458757 JFB458757:JFI458757 JOX458757:JPE458757 JYT458757:JZA458757 KIP458757:KIW458757 KSL458757:KSS458757 LCH458757:LCO458757 LMD458757:LMK458757 LVZ458757:LWG458757 MFV458757:MGC458757 MPR458757:MPY458757 MZN458757:MZU458757 NJJ458757:NJQ458757 NTF458757:NTM458757 ODB458757:ODI458757 OMX458757:ONE458757 OWT458757:OXA458757 PGP458757:PGW458757 PQL458757:PQS458757 QAH458757:QAO458757 QKD458757:QKK458757 QTZ458757:QUG458757 RDV458757:REC458757 RNR458757:RNY458757 RXN458757:RXU458757 SHJ458757:SHQ458757 SRF458757:SRM458757 TBB458757:TBI458757 TKX458757:TLE458757 TUT458757:TVA458757 UEP458757:UEW458757 UOL458757:UOS458757 UYH458757:UYO458757 VID458757:VIK458757 VRZ458757:VSG458757 WBV458757:WCC458757 WLR458757:WLY458757 WVN458757:WVU458757 F524293:M524293 JB524293:JI524293 SX524293:TE524293 ACT524293:ADA524293 AMP524293:AMW524293 AWL524293:AWS524293 BGH524293:BGO524293 BQD524293:BQK524293 BZZ524293:CAG524293 CJV524293:CKC524293 CTR524293:CTY524293 DDN524293:DDU524293 DNJ524293:DNQ524293 DXF524293:DXM524293 EHB524293:EHI524293 EQX524293:ERE524293 FAT524293:FBA524293 FKP524293:FKW524293 FUL524293:FUS524293 GEH524293:GEO524293 GOD524293:GOK524293 GXZ524293:GYG524293 HHV524293:HIC524293 HRR524293:HRY524293 IBN524293:IBU524293 ILJ524293:ILQ524293 IVF524293:IVM524293 JFB524293:JFI524293 JOX524293:JPE524293 JYT524293:JZA524293 KIP524293:KIW524293 KSL524293:KSS524293 LCH524293:LCO524293 LMD524293:LMK524293 LVZ524293:LWG524293 MFV524293:MGC524293 MPR524293:MPY524293 MZN524293:MZU524293 NJJ524293:NJQ524293 NTF524293:NTM524293 ODB524293:ODI524293 OMX524293:ONE524293 OWT524293:OXA524293 PGP524293:PGW524293 PQL524293:PQS524293 QAH524293:QAO524293 QKD524293:QKK524293 QTZ524293:QUG524293 RDV524293:REC524293 RNR524293:RNY524293 RXN524293:RXU524293 SHJ524293:SHQ524293 SRF524293:SRM524293 TBB524293:TBI524293 TKX524293:TLE524293 TUT524293:TVA524293 UEP524293:UEW524293 UOL524293:UOS524293 UYH524293:UYO524293 VID524293:VIK524293 VRZ524293:VSG524293 WBV524293:WCC524293 WLR524293:WLY524293 WVN524293:WVU524293 F589829:M589829 JB589829:JI589829 SX589829:TE589829 ACT589829:ADA589829 AMP589829:AMW589829 AWL589829:AWS589829 BGH589829:BGO589829 BQD589829:BQK589829 BZZ589829:CAG589829 CJV589829:CKC589829 CTR589829:CTY589829 DDN589829:DDU589829 DNJ589829:DNQ589829 DXF589829:DXM589829 EHB589829:EHI589829 EQX589829:ERE589829 FAT589829:FBA589829 FKP589829:FKW589829 FUL589829:FUS589829 GEH589829:GEO589829 GOD589829:GOK589829 GXZ589829:GYG589829 HHV589829:HIC589829 HRR589829:HRY589829 IBN589829:IBU589829 ILJ589829:ILQ589829 IVF589829:IVM589829 JFB589829:JFI589829 JOX589829:JPE589829 JYT589829:JZA589829 KIP589829:KIW589829 KSL589829:KSS589829 LCH589829:LCO589829 LMD589829:LMK589829 LVZ589829:LWG589829 MFV589829:MGC589829 MPR589829:MPY589829 MZN589829:MZU589829 NJJ589829:NJQ589829 NTF589829:NTM589829 ODB589829:ODI589829 OMX589829:ONE589829 OWT589829:OXA589829 PGP589829:PGW589829 PQL589829:PQS589829 QAH589829:QAO589829 QKD589829:QKK589829 QTZ589829:QUG589829 RDV589829:REC589829 RNR589829:RNY589829 RXN589829:RXU589829 SHJ589829:SHQ589829 SRF589829:SRM589829 TBB589829:TBI589829 TKX589829:TLE589829 TUT589829:TVA589829 UEP589829:UEW589829 UOL589829:UOS589829 UYH589829:UYO589829 VID589829:VIK589829 VRZ589829:VSG589829 WBV589829:WCC589829 WLR589829:WLY589829 WVN589829:WVU589829 F655365:M655365 JB655365:JI655365 SX655365:TE655365 ACT655365:ADA655365 AMP655365:AMW655365 AWL655365:AWS655365 BGH655365:BGO655365 BQD655365:BQK655365 BZZ655365:CAG655365 CJV655365:CKC655365 CTR655365:CTY655365 DDN655365:DDU655365 DNJ655365:DNQ655365 DXF655365:DXM655365 EHB655365:EHI655365 EQX655365:ERE655365 FAT655365:FBA655365 FKP655365:FKW655365 FUL655365:FUS655365 GEH655365:GEO655365 GOD655365:GOK655365 GXZ655365:GYG655365 HHV655365:HIC655365 HRR655365:HRY655365 IBN655365:IBU655365 ILJ655365:ILQ655365 IVF655365:IVM655365 JFB655365:JFI655365 JOX655365:JPE655365 JYT655365:JZA655365 KIP655365:KIW655365 KSL655365:KSS655365 LCH655365:LCO655365 LMD655365:LMK655365 LVZ655365:LWG655365 MFV655365:MGC655365 MPR655365:MPY655365 MZN655365:MZU655365 NJJ655365:NJQ655365 NTF655365:NTM655365 ODB655365:ODI655365 OMX655365:ONE655365 OWT655365:OXA655365 PGP655365:PGW655365 PQL655365:PQS655365 QAH655365:QAO655365 QKD655365:QKK655365 QTZ655365:QUG655365 RDV655365:REC655365 RNR655365:RNY655365 RXN655365:RXU655365 SHJ655365:SHQ655365 SRF655365:SRM655365 TBB655365:TBI655365 TKX655365:TLE655365 TUT655365:TVA655365 UEP655365:UEW655365 UOL655365:UOS655365 UYH655365:UYO655365 VID655365:VIK655365 VRZ655365:VSG655365 WBV655365:WCC655365 WLR655365:WLY655365 WVN655365:WVU655365 F720901:M720901 JB720901:JI720901 SX720901:TE720901 ACT720901:ADA720901 AMP720901:AMW720901 AWL720901:AWS720901 BGH720901:BGO720901 BQD720901:BQK720901 BZZ720901:CAG720901 CJV720901:CKC720901 CTR720901:CTY720901 DDN720901:DDU720901 DNJ720901:DNQ720901 DXF720901:DXM720901 EHB720901:EHI720901 EQX720901:ERE720901 FAT720901:FBA720901 FKP720901:FKW720901 FUL720901:FUS720901 GEH720901:GEO720901 GOD720901:GOK720901 GXZ720901:GYG720901 HHV720901:HIC720901 HRR720901:HRY720901 IBN720901:IBU720901 ILJ720901:ILQ720901 IVF720901:IVM720901 JFB720901:JFI720901 JOX720901:JPE720901 JYT720901:JZA720901 KIP720901:KIW720901 KSL720901:KSS720901 LCH720901:LCO720901 LMD720901:LMK720901 LVZ720901:LWG720901 MFV720901:MGC720901 MPR720901:MPY720901 MZN720901:MZU720901 NJJ720901:NJQ720901 NTF720901:NTM720901 ODB720901:ODI720901 OMX720901:ONE720901 OWT720901:OXA720901 PGP720901:PGW720901 PQL720901:PQS720901 QAH720901:QAO720901 QKD720901:QKK720901 QTZ720901:QUG720901 RDV720901:REC720901 RNR720901:RNY720901 RXN720901:RXU720901 SHJ720901:SHQ720901 SRF720901:SRM720901 TBB720901:TBI720901 TKX720901:TLE720901 TUT720901:TVA720901 UEP720901:UEW720901 UOL720901:UOS720901 UYH720901:UYO720901 VID720901:VIK720901 VRZ720901:VSG720901 WBV720901:WCC720901 WLR720901:WLY720901 WVN720901:WVU720901 F786437:M786437 JB786437:JI786437 SX786437:TE786437 ACT786437:ADA786437 AMP786437:AMW786437 AWL786437:AWS786437 BGH786437:BGO786437 BQD786437:BQK786437 BZZ786437:CAG786437 CJV786437:CKC786437 CTR786437:CTY786437 DDN786437:DDU786437 DNJ786437:DNQ786437 DXF786437:DXM786437 EHB786437:EHI786437 EQX786437:ERE786437 FAT786437:FBA786437 FKP786437:FKW786437 FUL786437:FUS786437 GEH786437:GEO786437 GOD786437:GOK786437 GXZ786437:GYG786437 HHV786437:HIC786437 HRR786437:HRY786437 IBN786437:IBU786437 ILJ786437:ILQ786437 IVF786437:IVM786437 JFB786437:JFI786437 JOX786437:JPE786437 JYT786437:JZA786437 KIP786437:KIW786437 KSL786437:KSS786437 LCH786437:LCO786437 LMD786437:LMK786437 LVZ786437:LWG786437 MFV786437:MGC786437 MPR786437:MPY786437 MZN786437:MZU786437 NJJ786437:NJQ786437 NTF786437:NTM786437 ODB786437:ODI786437 OMX786437:ONE786437 OWT786437:OXA786437 PGP786437:PGW786437 PQL786437:PQS786437 QAH786437:QAO786437 QKD786437:QKK786437 QTZ786437:QUG786437 RDV786437:REC786437 RNR786437:RNY786437 RXN786437:RXU786437 SHJ786437:SHQ786437 SRF786437:SRM786437 TBB786437:TBI786437 TKX786437:TLE786437 TUT786437:TVA786437 UEP786437:UEW786437 UOL786437:UOS786437 UYH786437:UYO786437 VID786437:VIK786437 VRZ786437:VSG786437 WBV786437:WCC786437 WLR786437:WLY786437 WVN786437:WVU786437 F851973:M851973 JB851973:JI851973 SX851973:TE851973 ACT851973:ADA851973 AMP851973:AMW851973 AWL851973:AWS851973 BGH851973:BGO851973 BQD851973:BQK851973 BZZ851973:CAG851973 CJV851973:CKC851973 CTR851973:CTY851973 DDN851973:DDU851973 DNJ851973:DNQ851973 DXF851973:DXM851973 EHB851973:EHI851973 EQX851973:ERE851973 FAT851973:FBA851973 FKP851973:FKW851973 FUL851973:FUS851973 GEH851973:GEO851973 GOD851973:GOK851973 GXZ851973:GYG851973 HHV851973:HIC851973 HRR851973:HRY851973 IBN851973:IBU851973 ILJ851973:ILQ851973 IVF851973:IVM851973 JFB851973:JFI851973 JOX851973:JPE851973 JYT851973:JZA851973 KIP851973:KIW851973 KSL851973:KSS851973 LCH851973:LCO851973 LMD851973:LMK851973 LVZ851973:LWG851973 MFV851973:MGC851973 MPR851973:MPY851973 MZN851973:MZU851973 NJJ851973:NJQ851973 NTF851973:NTM851973 ODB851973:ODI851973 OMX851973:ONE851973 OWT851973:OXA851973 PGP851973:PGW851973 PQL851973:PQS851973 QAH851973:QAO851973 QKD851973:QKK851973 QTZ851973:QUG851973 RDV851973:REC851973 RNR851973:RNY851973 RXN851973:RXU851973 SHJ851973:SHQ851973 SRF851973:SRM851973 TBB851973:TBI851973 TKX851973:TLE851973 TUT851973:TVA851973 UEP851973:UEW851973 UOL851973:UOS851973 UYH851973:UYO851973 VID851973:VIK851973 VRZ851973:VSG851973 WBV851973:WCC851973 WLR851973:WLY851973 WVN851973:WVU851973 F917509:M917509 JB917509:JI917509 SX917509:TE917509 ACT917509:ADA917509 AMP917509:AMW917509 AWL917509:AWS917509 BGH917509:BGO917509 BQD917509:BQK917509 BZZ917509:CAG917509 CJV917509:CKC917509 CTR917509:CTY917509 DDN917509:DDU917509 DNJ917509:DNQ917509 DXF917509:DXM917509 EHB917509:EHI917509 EQX917509:ERE917509 FAT917509:FBA917509 FKP917509:FKW917509 FUL917509:FUS917509 GEH917509:GEO917509 GOD917509:GOK917509 GXZ917509:GYG917509 HHV917509:HIC917509 HRR917509:HRY917509 IBN917509:IBU917509 ILJ917509:ILQ917509 IVF917509:IVM917509 JFB917509:JFI917509 JOX917509:JPE917509 JYT917509:JZA917509 KIP917509:KIW917509 KSL917509:KSS917509 LCH917509:LCO917509 LMD917509:LMK917509 LVZ917509:LWG917509 MFV917509:MGC917509 MPR917509:MPY917509 MZN917509:MZU917509 NJJ917509:NJQ917509 NTF917509:NTM917509 ODB917509:ODI917509 OMX917509:ONE917509 OWT917509:OXA917509 PGP917509:PGW917509 PQL917509:PQS917509 QAH917509:QAO917509 QKD917509:QKK917509 QTZ917509:QUG917509 RDV917509:REC917509 RNR917509:RNY917509 RXN917509:RXU917509 SHJ917509:SHQ917509 SRF917509:SRM917509 TBB917509:TBI917509 TKX917509:TLE917509 TUT917509:TVA917509 UEP917509:UEW917509 UOL917509:UOS917509 UYH917509:UYO917509 VID917509:VIK917509 VRZ917509:VSG917509 WBV917509:WCC917509 WLR917509:WLY917509 WVN917509:WVU917509 F983045:M983045 JB983045:JI983045 SX983045:TE983045 ACT983045:ADA983045 AMP983045:AMW983045 AWL983045:AWS983045 BGH983045:BGO983045 BQD983045:BQK983045 BZZ983045:CAG983045 CJV983045:CKC983045 CTR983045:CTY983045 DDN983045:DDU983045 DNJ983045:DNQ983045 DXF983045:DXM983045 EHB983045:EHI983045 EQX983045:ERE983045 FAT983045:FBA983045 FKP983045:FKW983045 FUL983045:FUS983045 GEH983045:GEO983045 GOD983045:GOK983045 GXZ983045:GYG983045 HHV983045:HIC983045 HRR983045:HRY983045 IBN983045:IBU983045 ILJ983045:ILQ983045 IVF983045:IVM983045 JFB983045:JFI983045 JOX983045:JPE983045 JYT983045:JZA983045 KIP983045:KIW983045 KSL983045:KSS983045 LCH983045:LCO983045 LMD983045:LMK983045 LVZ983045:LWG983045 MFV983045:MGC983045 MPR983045:MPY983045 MZN983045:MZU983045 NJJ983045:NJQ983045 NTF983045:NTM983045 ODB983045:ODI983045 OMX983045:ONE983045 OWT983045:OXA983045 PGP983045:PGW983045 PQL983045:PQS983045 QAH983045:QAO983045 QKD983045:QKK983045 QTZ983045:QUG983045 RDV983045:REC983045 RNR983045:RNY983045 RXN983045:RXU983045 SHJ983045:SHQ983045 SRF983045:SRM983045 TBB983045:TBI983045 TKX983045:TLE983045 TUT983045:TVA983045 UEP983045:UEW983045 UOL983045:UOS983045 UYH983045:UYO983045 VID983045:VIK983045 VRZ983045:VSG983045 WBV983045:WCC983045 WLR983045:WLY983045 WVN983045:WVU983045 F7:AE7 JB7:KA7 SX7:TW7 ACT7:ADS7 AMP7:ANO7 AWL7:AXK7 BGH7:BHG7 BQD7:BRC7 BZZ7:CAY7 CJV7:CKU7 CTR7:CUQ7 DDN7:DEM7 DNJ7:DOI7 DXF7:DYE7 EHB7:EIA7 EQX7:ERW7 FAT7:FBS7 FKP7:FLO7 FUL7:FVK7 GEH7:GFG7 GOD7:GPC7 GXZ7:GYY7 HHV7:HIU7 HRR7:HSQ7 IBN7:ICM7 ILJ7:IMI7 IVF7:IWE7 JFB7:JGA7 JOX7:JPW7 JYT7:JZS7 KIP7:KJO7 KSL7:KTK7 LCH7:LDG7 LMD7:LNC7 LVZ7:LWY7 MFV7:MGU7 MPR7:MQQ7 MZN7:NAM7 NJJ7:NKI7 NTF7:NUE7 ODB7:OEA7 OMX7:ONW7 OWT7:OXS7 PGP7:PHO7 PQL7:PRK7 QAH7:QBG7 QKD7:QLC7 QTZ7:QUY7 RDV7:REU7 RNR7:ROQ7 RXN7:RYM7 SHJ7:SII7 SRF7:SSE7 TBB7:TCA7 TKX7:TLW7 TUT7:TVS7 UEP7:UFO7 UOL7:UPK7 UYH7:UZG7 VID7:VJC7 VRZ7:VSY7 WBV7:WCU7 WLR7:WMQ7 WVN7:WWM7 F65543:AE65543 JB65543:KA65543 SX65543:TW65543 ACT65543:ADS65543 AMP65543:ANO65543 AWL65543:AXK65543 BGH65543:BHG65543 BQD65543:BRC65543 BZZ65543:CAY65543 CJV65543:CKU65543 CTR65543:CUQ65543 DDN65543:DEM65543 DNJ65543:DOI65543 DXF65543:DYE65543 EHB65543:EIA65543 EQX65543:ERW65543 FAT65543:FBS65543 FKP65543:FLO65543 FUL65543:FVK65543 GEH65543:GFG65543 GOD65543:GPC65543 GXZ65543:GYY65543 HHV65543:HIU65543 HRR65543:HSQ65543 IBN65543:ICM65543 ILJ65543:IMI65543 IVF65543:IWE65543 JFB65543:JGA65543 JOX65543:JPW65543 JYT65543:JZS65543 KIP65543:KJO65543 KSL65543:KTK65543 LCH65543:LDG65543 LMD65543:LNC65543 LVZ65543:LWY65543 MFV65543:MGU65543 MPR65543:MQQ65543 MZN65543:NAM65543 NJJ65543:NKI65543 NTF65543:NUE65543 ODB65543:OEA65543 OMX65543:ONW65543 OWT65543:OXS65543 PGP65543:PHO65543 PQL65543:PRK65543 QAH65543:QBG65543 QKD65543:QLC65543 QTZ65543:QUY65543 RDV65543:REU65543 RNR65543:ROQ65543 RXN65543:RYM65543 SHJ65543:SII65543 SRF65543:SSE65543 TBB65543:TCA65543 TKX65543:TLW65543 TUT65543:TVS65543 UEP65543:UFO65543 UOL65543:UPK65543 UYH65543:UZG65543 VID65543:VJC65543 VRZ65543:VSY65543 WBV65543:WCU65543 WLR65543:WMQ65543 WVN65543:WWM65543 F131079:AE131079 JB131079:KA131079 SX131079:TW131079 ACT131079:ADS131079 AMP131079:ANO131079 AWL131079:AXK131079 BGH131079:BHG131079 BQD131079:BRC131079 BZZ131079:CAY131079 CJV131079:CKU131079 CTR131079:CUQ131079 DDN131079:DEM131079 DNJ131079:DOI131079 DXF131079:DYE131079 EHB131079:EIA131079 EQX131079:ERW131079 FAT131079:FBS131079 FKP131079:FLO131079 FUL131079:FVK131079 GEH131079:GFG131079 GOD131079:GPC131079 GXZ131079:GYY131079 HHV131079:HIU131079 HRR131079:HSQ131079 IBN131079:ICM131079 ILJ131079:IMI131079 IVF131079:IWE131079 JFB131079:JGA131079 JOX131079:JPW131079 JYT131079:JZS131079 KIP131079:KJO131079 KSL131079:KTK131079 LCH131079:LDG131079 LMD131079:LNC131079 LVZ131079:LWY131079 MFV131079:MGU131079 MPR131079:MQQ131079 MZN131079:NAM131079 NJJ131079:NKI131079 NTF131079:NUE131079 ODB131079:OEA131079 OMX131079:ONW131079 OWT131079:OXS131079 PGP131079:PHO131079 PQL131079:PRK131079 QAH131079:QBG131079 QKD131079:QLC131079 QTZ131079:QUY131079 RDV131079:REU131079 RNR131079:ROQ131079 RXN131079:RYM131079 SHJ131079:SII131079 SRF131079:SSE131079 TBB131079:TCA131079 TKX131079:TLW131079 TUT131079:TVS131079 UEP131079:UFO131079 UOL131079:UPK131079 UYH131079:UZG131079 VID131079:VJC131079 VRZ131079:VSY131079 WBV131079:WCU131079 WLR131079:WMQ131079 WVN131079:WWM131079 F196615:AE196615 JB196615:KA196615 SX196615:TW196615 ACT196615:ADS196615 AMP196615:ANO196615 AWL196615:AXK196615 BGH196615:BHG196615 BQD196615:BRC196615 BZZ196615:CAY196615 CJV196615:CKU196615 CTR196615:CUQ196615 DDN196615:DEM196615 DNJ196615:DOI196615 DXF196615:DYE196615 EHB196615:EIA196615 EQX196615:ERW196615 FAT196615:FBS196615 FKP196615:FLO196615 FUL196615:FVK196615 GEH196615:GFG196615 GOD196615:GPC196615 GXZ196615:GYY196615 HHV196615:HIU196615 HRR196615:HSQ196615 IBN196615:ICM196615 ILJ196615:IMI196615 IVF196615:IWE196615 JFB196615:JGA196615 JOX196615:JPW196615 JYT196615:JZS196615 KIP196615:KJO196615 KSL196615:KTK196615 LCH196615:LDG196615 LMD196615:LNC196615 LVZ196615:LWY196615 MFV196615:MGU196615 MPR196615:MQQ196615 MZN196615:NAM196615 NJJ196615:NKI196615 NTF196615:NUE196615 ODB196615:OEA196615 OMX196615:ONW196615 OWT196615:OXS196615 PGP196615:PHO196615 PQL196615:PRK196615 QAH196615:QBG196615 QKD196615:QLC196615 QTZ196615:QUY196615 RDV196615:REU196615 RNR196615:ROQ196615 RXN196615:RYM196615 SHJ196615:SII196615 SRF196615:SSE196615 TBB196615:TCA196615 TKX196615:TLW196615 TUT196615:TVS196615 UEP196615:UFO196615 UOL196615:UPK196615 UYH196615:UZG196615 VID196615:VJC196615 VRZ196615:VSY196615 WBV196615:WCU196615 WLR196615:WMQ196615 WVN196615:WWM196615 F262151:AE262151 JB262151:KA262151 SX262151:TW262151 ACT262151:ADS262151 AMP262151:ANO262151 AWL262151:AXK262151 BGH262151:BHG262151 BQD262151:BRC262151 BZZ262151:CAY262151 CJV262151:CKU262151 CTR262151:CUQ262151 DDN262151:DEM262151 DNJ262151:DOI262151 DXF262151:DYE262151 EHB262151:EIA262151 EQX262151:ERW262151 FAT262151:FBS262151 FKP262151:FLO262151 FUL262151:FVK262151 GEH262151:GFG262151 GOD262151:GPC262151 GXZ262151:GYY262151 HHV262151:HIU262151 HRR262151:HSQ262151 IBN262151:ICM262151 ILJ262151:IMI262151 IVF262151:IWE262151 JFB262151:JGA262151 JOX262151:JPW262151 JYT262151:JZS262151 KIP262151:KJO262151 KSL262151:KTK262151 LCH262151:LDG262151 LMD262151:LNC262151 LVZ262151:LWY262151 MFV262151:MGU262151 MPR262151:MQQ262151 MZN262151:NAM262151 NJJ262151:NKI262151 NTF262151:NUE262151 ODB262151:OEA262151 OMX262151:ONW262151 OWT262151:OXS262151 PGP262151:PHO262151 PQL262151:PRK262151 QAH262151:QBG262151 QKD262151:QLC262151 QTZ262151:QUY262151 RDV262151:REU262151 RNR262151:ROQ262151 RXN262151:RYM262151 SHJ262151:SII262151 SRF262151:SSE262151 TBB262151:TCA262151 TKX262151:TLW262151 TUT262151:TVS262151 UEP262151:UFO262151 UOL262151:UPK262151 UYH262151:UZG262151 VID262151:VJC262151 VRZ262151:VSY262151 WBV262151:WCU262151 WLR262151:WMQ262151 WVN262151:WWM262151 F327687:AE327687 JB327687:KA327687 SX327687:TW327687 ACT327687:ADS327687 AMP327687:ANO327687 AWL327687:AXK327687 BGH327687:BHG327687 BQD327687:BRC327687 BZZ327687:CAY327687 CJV327687:CKU327687 CTR327687:CUQ327687 DDN327687:DEM327687 DNJ327687:DOI327687 DXF327687:DYE327687 EHB327687:EIA327687 EQX327687:ERW327687 FAT327687:FBS327687 FKP327687:FLO327687 FUL327687:FVK327687 GEH327687:GFG327687 GOD327687:GPC327687 GXZ327687:GYY327687 HHV327687:HIU327687 HRR327687:HSQ327687 IBN327687:ICM327687 ILJ327687:IMI327687 IVF327687:IWE327687 JFB327687:JGA327687 JOX327687:JPW327687 JYT327687:JZS327687 KIP327687:KJO327687 KSL327687:KTK327687 LCH327687:LDG327687 LMD327687:LNC327687 LVZ327687:LWY327687 MFV327687:MGU327687 MPR327687:MQQ327687 MZN327687:NAM327687 NJJ327687:NKI327687 NTF327687:NUE327687 ODB327687:OEA327687 OMX327687:ONW327687 OWT327687:OXS327687 PGP327687:PHO327687 PQL327687:PRK327687 QAH327687:QBG327687 QKD327687:QLC327687 QTZ327687:QUY327687 RDV327687:REU327687 RNR327687:ROQ327687 RXN327687:RYM327687 SHJ327687:SII327687 SRF327687:SSE327687 TBB327687:TCA327687 TKX327687:TLW327687 TUT327687:TVS327687 UEP327687:UFO327687 UOL327687:UPK327687 UYH327687:UZG327687 VID327687:VJC327687 VRZ327687:VSY327687 WBV327687:WCU327687 WLR327687:WMQ327687 WVN327687:WWM327687 F393223:AE393223 JB393223:KA393223 SX393223:TW393223 ACT393223:ADS393223 AMP393223:ANO393223 AWL393223:AXK393223 BGH393223:BHG393223 BQD393223:BRC393223 BZZ393223:CAY393223 CJV393223:CKU393223 CTR393223:CUQ393223 DDN393223:DEM393223 DNJ393223:DOI393223 DXF393223:DYE393223 EHB393223:EIA393223 EQX393223:ERW393223 FAT393223:FBS393223 FKP393223:FLO393223 FUL393223:FVK393223 GEH393223:GFG393223 GOD393223:GPC393223 GXZ393223:GYY393223 HHV393223:HIU393223 HRR393223:HSQ393223 IBN393223:ICM393223 ILJ393223:IMI393223 IVF393223:IWE393223 JFB393223:JGA393223 JOX393223:JPW393223 JYT393223:JZS393223 KIP393223:KJO393223 KSL393223:KTK393223 LCH393223:LDG393223 LMD393223:LNC393223 LVZ393223:LWY393223 MFV393223:MGU393223 MPR393223:MQQ393223 MZN393223:NAM393223 NJJ393223:NKI393223 NTF393223:NUE393223 ODB393223:OEA393223 OMX393223:ONW393223 OWT393223:OXS393223 PGP393223:PHO393223 PQL393223:PRK393223 QAH393223:QBG393223 QKD393223:QLC393223 QTZ393223:QUY393223 RDV393223:REU393223 RNR393223:ROQ393223 RXN393223:RYM393223 SHJ393223:SII393223 SRF393223:SSE393223 TBB393223:TCA393223 TKX393223:TLW393223 TUT393223:TVS393223 UEP393223:UFO393223 UOL393223:UPK393223 UYH393223:UZG393223 VID393223:VJC393223 VRZ393223:VSY393223 WBV393223:WCU393223 WLR393223:WMQ393223 WVN393223:WWM393223 F458759:AE458759 JB458759:KA458759 SX458759:TW458759 ACT458759:ADS458759 AMP458759:ANO458759 AWL458759:AXK458759 BGH458759:BHG458759 BQD458759:BRC458759 BZZ458759:CAY458759 CJV458759:CKU458759 CTR458759:CUQ458759 DDN458759:DEM458759 DNJ458759:DOI458759 DXF458759:DYE458759 EHB458759:EIA458759 EQX458759:ERW458759 FAT458759:FBS458759 FKP458759:FLO458759 FUL458759:FVK458759 GEH458759:GFG458759 GOD458759:GPC458759 GXZ458759:GYY458759 HHV458759:HIU458759 HRR458759:HSQ458759 IBN458759:ICM458759 ILJ458759:IMI458759 IVF458759:IWE458759 JFB458759:JGA458759 JOX458759:JPW458759 JYT458759:JZS458759 KIP458759:KJO458759 KSL458759:KTK458759 LCH458759:LDG458759 LMD458759:LNC458759 LVZ458759:LWY458759 MFV458759:MGU458759 MPR458759:MQQ458759 MZN458759:NAM458759 NJJ458759:NKI458759 NTF458759:NUE458759 ODB458759:OEA458759 OMX458759:ONW458759 OWT458759:OXS458759 PGP458759:PHO458759 PQL458759:PRK458759 QAH458759:QBG458759 QKD458759:QLC458759 QTZ458759:QUY458759 RDV458759:REU458759 RNR458759:ROQ458759 RXN458759:RYM458759 SHJ458759:SII458759 SRF458759:SSE458759 TBB458759:TCA458759 TKX458759:TLW458759 TUT458759:TVS458759 UEP458759:UFO458759 UOL458759:UPK458759 UYH458759:UZG458759 VID458759:VJC458759 VRZ458759:VSY458759 WBV458759:WCU458759 WLR458759:WMQ458759 WVN458759:WWM458759 F524295:AE524295 JB524295:KA524295 SX524295:TW524295 ACT524295:ADS524295 AMP524295:ANO524295 AWL524295:AXK524295 BGH524295:BHG524295 BQD524295:BRC524295 BZZ524295:CAY524295 CJV524295:CKU524295 CTR524295:CUQ524295 DDN524295:DEM524295 DNJ524295:DOI524295 DXF524295:DYE524295 EHB524295:EIA524295 EQX524295:ERW524295 FAT524295:FBS524295 FKP524295:FLO524295 FUL524295:FVK524295 GEH524295:GFG524295 GOD524295:GPC524295 GXZ524295:GYY524295 HHV524295:HIU524295 HRR524295:HSQ524295 IBN524295:ICM524295 ILJ524295:IMI524295 IVF524295:IWE524295 JFB524295:JGA524295 JOX524295:JPW524295 JYT524295:JZS524295 KIP524295:KJO524295 KSL524295:KTK524295 LCH524295:LDG524295 LMD524295:LNC524295 LVZ524295:LWY524295 MFV524295:MGU524295 MPR524295:MQQ524295 MZN524295:NAM524295 NJJ524295:NKI524295 NTF524295:NUE524295 ODB524295:OEA524295 OMX524295:ONW524295 OWT524295:OXS524295 PGP524295:PHO524295 PQL524295:PRK524295 QAH524295:QBG524295 QKD524295:QLC524295 QTZ524295:QUY524295 RDV524295:REU524295 RNR524295:ROQ524295 RXN524295:RYM524295 SHJ524295:SII524295 SRF524295:SSE524295 TBB524295:TCA524295 TKX524295:TLW524295 TUT524295:TVS524295 UEP524295:UFO524295 UOL524295:UPK524295 UYH524295:UZG524295 VID524295:VJC524295 VRZ524295:VSY524295 WBV524295:WCU524295 WLR524295:WMQ524295 WVN524295:WWM524295 F589831:AE589831 JB589831:KA589831 SX589831:TW589831 ACT589831:ADS589831 AMP589831:ANO589831 AWL589831:AXK589831 BGH589831:BHG589831 BQD589831:BRC589831 BZZ589831:CAY589831 CJV589831:CKU589831 CTR589831:CUQ589831 DDN589831:DEM589831 DNJ589831:DOI589831 DXF589831:DYE589831 EHB589831:EIA589831 EQX589831:ERW589831 FAT589831:FBS589831 FKP589831:FLO589831 FUL589831:FVK589831 GEH589831:GFG589831 GOD589831:GPC589831 GXZ589831:GYY589831 HHV589831:HIU589831 HRR589831:HSQ589831 IBN589831:ICM589831 ILJ589831:IMI589831 IVF589831:IWE589831 JFB589831:JGA589831 JOX589831:JPW589831 JYT589831:JZS589831 KIP589831:KJO589831 KSL589831:KTK589831 LCH589831:LDG589831 LMD589831:LNC589831 LVZ589831:LWY589831 MFV589831:MGU589831 MPR589831:MQQ589831 MZN589831:NAM589831 NJJ589831:NKI589831 NTF589831:NUE589831 ODB589831:OEA589831 OMX589831:ONW589831 OWT589831:OXS589831 PGP589831:PHO589831 PQL589831:PRK589831 QAH589831:QBG589831 QKD589831:QLC589831 QTZ589831:QUY589831 RDV589831:REU589831 RNR589831:ROQ589831 RXN589831:RYM589831 SHJ589831:SII589831 SRF589831:SSE589831 TBB589831:TCA589831 TKX589831:TLW589831 TUT589831:TVS589831 UEP589831:UFO589831 UOL589831:UPK589831 UYH589831:UZG589831 VID589831:VJC589831 VRZ589831:VSY589831 WBV589831:WCU589831 WLR589831:WMQ589831 WVN589831:WWM589831 F655367:AE655367 JB655367:KA655367 SX655367:TW655367 ACT655367:ADS655367 AMP655367:ANO655367 AWL655367:AXK655367 BGH655367:BHG655367 BQD655367:BRC655367 BZZ655367:CAY655367 CJV655367:CKU655367 CTR655367:CUQ655367 DDN655367:DEM655367 DNJ655367:DOI655367 DXF655367:DYE655367 EHB655367:EIA655367 EQX655367:ERW655367 FAT655367:FBS655367 FKP655367:FLO655367 FUL655367:FVK655367 GEH655367:GFG655367 GOD655367:GPC655367 GXZ655367:GYY655367 HHV655367:HIU655367 HRR655367:HSQ655367 IBN655367:ICM655367 ILJ655367:IMI655367 IVF655367:IWE655367 JFB655367:JGA655367 JOX655367:JPW655367 JYT655367:JZS655367 KIP655367:KJO655367 KSL655367:KTK655367 LCH655367:LDG655367 LMD655367:LNC655367 LVZ655367:LWY655367 MFV655367:MGU655367 MPR655367:MQQ655367 MZN655367:NAM655367 NJJ655367:NKI655367 NTF655367:NUE655367 ODB655367:OEA655367 OMX655367:ONW655367 OWT655367:OXS655367 PGP655367:PHO655367 PQL655367:PRK655367 QAH655367:QBG655367 QKD655367:QLC655367 QTZ655367:QUY655367 RDV655367:REU655367 RNR655367:ROQ655367 RXN655367:RYM655367 SHJ655367:SII655367 SRF655367:SSE655367 TBB655367:TCA655367 TKX655367:TLW655367 TUT655367:TVS655367 UEP655367:UFO655367 UOL655367:UPK655367 UYH655367:UZG655367 VID655367:VJC655367 VRZ655367:VSY655367 WBV655367:WCU655367 WLR655367:WMQ655367 WVN655367:WWM655367 F720903:AE720903 JB720903:KA720903 SX720903:TW720903 ACT720903:ADS720903 AMP720903:ANO720903 AWL720903:AXK720903 BGH720903:BHG720903 BQD720903:BRC720903 BZZ720903:CAY720903 CJV720903:CKU720903 CTR720903:CUQ720903 DDN720903:DEM720903 DNJ720903:DOI720903 DXF720903:DYE720903 EHB720903:EIA720903 EQX720903:ERW720903 FAT720903:FBS720903 FKP720903:FLO720903 FUL720903:FVK720903 GEH720903:GFG720903 GOD720903:GPC720903 GXZ720903:GYY720903 HHV720903:HIU720903 HRR720903:HSQ720903 IBN720903:ICM720903 ILJ720903:IMI720903 IVF720903:IWE720903 JFB720903:JGA720903 JOX720903:JPW720903 JYT720903:JZS720903 KIP720903:KJO720903 KSL720903:KTK720903 LCH720903:LDG720903 LMD720903:LNC720903 LVZ720903:LWY720903 MFV720903:MGU720903 MPR720903:MQQ720903 MZN720903:NAM720903 NJJ720903:NKI720903 NTF720903:NUE720903 ODB720903:OEA720903 OMX720903:ONW720903 OWT720903:OXS720903 PGP720903:PHO720903 PQL720903:PRK720903 QAH720903:QBG720903 QKD720903:QLC720903 QTZ720903:QUY720903 RDV720903:REU720903 RNR720903:ROQ720903 RXN720903:RYM720903 SHJ720903:SII720903 SRF720903:SSE720903 TBB720903:TCA720903 TKX720903:TLW720903 TUT720903:TVS720903 UEP720903:UFO720903 UOL720903:UPK720903 UYH720903:UZG720903 VID720903:VJC720903 VRZ720903:VSY720903 WBV720903:WCU720903 WLR720903:WMQ720903 WVN720903:WWM720903 F786439:AE786439 JB786439:KA786439 SX786439:TW786439 ACT786439:ADS786439 AMP786439:ANO786439 AWL786439:AXK786439 BGH786439:BHG786439 BQD786439:BRC786439 BZZ786439:CAY786439 CJV786439:CKU786439 CTR786439:CUQ786439 DDN786439:DEM786439 DNJ786439:DOI786439 DXF786439:DYE786439 EHB786439:EIA786439 EQX786439:ERW786439 FAT786439:FBS786439 FKP786439:FLO786439 FUL786439:FVK786439 GEH786439:GFG786439 GOD786439:GPC786439 GXZ786439:GYY786439 HHV786439:HIU786439 HRR786439:HSQ786439 IBN786439:ICM786439 ILJ786439:IMI786439 IVF786439:IWE786439 JFB786439:JGA786439 JOX786439:JPW786439 JYT786439:JZS786439 KIP786439:KJO786439 KSL786439:KTK786439 LCH786439:LDG786439 LMD786439:LNC786439 LVZ786439:LWY786439 MFV786439:MGU786439 MPR786439:MQQ786439 MZN786439:NAM786439 NJJ786439:NKI786439 NTF786439:NUE786439 ODB786439:OEA786439 OMX786439:ONW786439 OWT786439:OXS786439 PGP786439:PHO786439 PQL786439:PRK786439 QAH786439:QBG786439 QKD786439:QLC786439 QTZ786439:QUY786439 RDV786439:REU786439 RNR786439:ROQ786439 RXN786439:RYM786439 SHJ786439:SII786439 SRF786439:SSE786439 TBB786439:TCA786439 TKX786439:TLW786439 TUT786439:TVS786439 UEP786439:UFO786439 UOL786439:UPK786439 UYH786439:UZG786439 VID786439:VJC786439 VRZ786439:VSY786439 WBV786439:WCU786439 WLR786439:WMQ786439 WVN786439:WWM786439 F851975:AE851975 JB851975:KA851975 SX851975:TW851975 ACT851975:ADS851975 AMP851975:ANO851975 AWL851975:AXK851975 BGH851975:BHG851975 BQD851975:BRC851975 BZZ851975:CAY851975 CJV851975:CKU851975 CTR851975:CUQ851975 DDN851975:DEM851975 DNJ851975:DOI851975 DXF851975:DYE851975 EHB851975:EIA851975 EQX851975:ERW851975 FAT851975:FBS851975 FKP851975:FLO851975 FUL851975:FVK851975 GEH851975:GFG851975 GOD851975:GPC851975 GXZ851975:GYY851975 HHV851975:HIU851975 HRR851975:HSQ851975 IBN851975:ICM851975 ILJ851975:IMI851975 IVF851975:IWE851975 JFB851975:JGA851975 JOX851975:JPW851975 JYT851975:JZS851975 KIP851975:KJO851975 KSL851975:KTK851975 LCH851975:LDG851975 LMD851975:LNC851975 LVZ851975:LWY851975 MFV851975:MGU851975 MPR851975:MQQ851975 MZN851975:NAM851975 NJJ851975:NKI851975 NTF851975:NUE851975 ODB851975:OEA851975 OMX851975:ONW851975 OWT851975:OXS851975 PGP851975:PHO851975 PQL851975:PRK851975 QAH851975:QBG851975 QKD851975:QLC851975 QTZ851975:QUY851975 RDV851975:REU851975 RNR851975:ROQ851975 RXN851975:RYM851975 SHJ851975:SII851975 SRF851975:SSE851975 TBB851975:TCA851975 TKX851975:TLW851975 TUT851975:TVS851975 UEP851975:UFO851975 UOL851975:UPK851975 UYH851975:UZG851975 VID851975:VJC851975 VRZ851975:VSY851975 WBV851975:WCU851975 WLR851975:WMQ851975 WVN851975:WWM851975 F917511:AE917511 JB917511:KA917511 SX917511:TW917511 ACT917511:ADS917511 AMP917511:ANO917511 AWL917511:AXK917511 BGH917511:BHG917511 BQD917511:BRC917511 BZZ917511:CAY917511 CJV917511:CKU917511 CTR917511:CUQ917511 DDN917511:DEM917511 DNJ917511:DOI917511 DXF917511:DYE917511 EHB917511:EIA917511 EQX917511:ERW917511 FAT917511:FBS917511 FKP917511:FLO917511 FUL917511:FVK917511 GEH917511:GFG917511 GOD917511:GPC917511 GXZ917511:GYY917511 HHV917511:HIU917511 HRR917511:HSQ917511 IBN917511:ICM917511 ILJ917511:IMI917511 IVF917511:IWE917511 JFB917511:JGA917511 JOX917511:JPW917511 JYT917511:JZS917511 KIP917511:KJO917511 KSL917511:KTK917511 LCH917511:LDG917511 LMD917511:LNC917511 LVZ917511:LWY917511 MFV917511:MGU917511 MPR917511:MQQ917511 MZN917511:NAM917511 NJJ917511:NKI917511 NTF917511:NUE917511 ODB917511:OEA917511 OMX917511:ONW917511 OWT917511:OXS917511 PGP917511:PHO917511 PQL917511:PRK917511 QAH917511:QBG917511 QKD917511:QLC917511 QTZ917511:QUY917511 RDV917511:REU917511 RNR917511:ROQ917511 RXN917511:RYM917511 SHJ917511:SII917511 SRF917511:SSE917511 TBB917511:TCA917511 TKX917511:TLW917511 TUT917511:TVS917511 UEP917511:UFO917511 UOL917511:UPK917511 UYH917511:UZG917511 VID917511:VJC917511 VRZ917511:VSY917511 WBV917511:WCU917511 WLR917511:WMQ917511 WVN917511:WWM917511 F983047:AE983047 JB983047:KA983047 SX983047:TW983047 ACT983047:ADS983047 AMP983047:ANO983047 AWL983047:AXK983047 BGH983047:BHG983047 BQD983047:BRC983047 BZZ983047:CAY983047 CJV983047:CKU983047 CTR983047:CUQ983047 DDN983047:DEM983047 DNJ983047:DOI983047 DXF983047:DYE983047 EHB983047:EIA983047 EQX983047:ERW983047 FAT983047:FBS983047 FKP983047:FLO983047 FUL983047:FVK983047 GEH983047:GFG983047 GOD983047:GPC983047 GXZ983047:GYY983047 HHV983047:HIU983047 HRR983047:HSQ983047 IBN983047:ICM983047 ILJ983047:IMI983047 IVF983047:IWE983047 JFB983047:JGA983047 JOX983047:JPW983047 JYT983047:JZS983047 KIP983047:KJO983047 KSL983047:KTK983047 LCH983047:LDG983047 LMD983047:LNC983047 LVZ983047:LWY983047 MFV983047:MGU983047 MPR983047:MQQ983047 MZN983047:NAM983047 NJJ983047:NKI983047 NTF983047:NUE983047 ODB983047:OEA983047 OMX983047:ONW983047 OWT983047:OXS983047 PGP983047:PHO983047 PQL983047:PRK983047 QAH983047:QBG983047 QKD983047:QLC983047 QTZ983047:QUY983047 RDV983047:REU983047 RNR983047:ROQ983047 RXN983047:RYM983047 SHJ983047:SII983047 SRF983047:SSE983047 TBB983047:TCA983047 TKX983047:TLW983047 TUT983047:TVS983047 UEP983047:UFO983047 UOL983047:UPK983047 UYH983047:UZG983047 VID983047:VJC983047 VRZ983047:VSY983047 WBV983047:WCU983047 WLR983047:WMQ983047 WVN983047:WWM983047 F13:M13 JB13:JI13 SX13:TE13 ACT13:ADA13 AMP13:AMW13 AWL13:AWS13 BGH13:BGO13 BQD13:BQK13 BZZ13:CAG13 CJV13:CKC13 CTR13:CTY13 DDN13:DDU13 DNJ13:DNQ13 DXF13:DXM13 EHB13:EHI13 EQX13:ERE13 FAT13:FBA13 FKP13:FKW13 FUL13:FUS13 GEH13:GEO13 GOD13:GOK13 GXZ13:GYG13 HHV13:HIC13 HRR13:HRY13 IBN13:IBU13 ILJ13:ILQ13 IVF13:IVM13 JFB13:JFI13 JOX13:JPE13 JYT13:JZA13 KIP13:KIW13 KSL13:KSS13 LCH13:LCO13 LMD13:LMK13 LVZ13:LWG13 MFV13:MGC13 MPR13:MPY13 MZN13:MZU13 NJJ13:NJQ13 NTF13:NTM13 ODB13:ODI13 OMX13:ONE13 OWT13:OXA13 PGP13:PGW13 PQL13:PQS13 QAH13:QAO13 QKD13:QKK13 QTZ13:QUG13 RDV13:REC13 RNR13:RNY13 RXN13:RXU13 SHJ13:SHQ13 SRF13:SRM13 TBB13:TBI13 TKX13:TLE13 TUT13:TVA13 UEP13:UEW13 UOL13:UOS13 UYH13:UYO13 VID13:VIK13 VRZ13:VSG13 WBV13:WCC13 WLR13:WLY13 WVN13:WVU13 F65549:M65549 JB65549:JI65549 SX65549:TE65549 ACT65549:ADA65549 AMP65549:AMW65549 AWL65549:AWS65549 BGH65549:BGO65549 BQD65549:BQK65549 BZZ65549:CAG65549 CJV65549:CKC65549 CTR65549:CTY65549 DDN65549:DDU65549 DNJ65549:DNQ65549 DXF65549:DXM65549 EHB65549:EHI65549 EQX65549:ERE65549 FAT65549:FBA65549 FKP65549:FKW65549 FUL65549:FUS65549 GEH65549:GEO65549 GOD65549:GOK65549 GXZ65549:GYG65549 HHV65549:HIC65549 HRR65549:HRY65549 IBN65549:IBU65549 ILJ65549:ILQ65549 IVF65549:IVM65549 JFB65549:JFI65549 JOX65549:JPE65549 JYT65549:JZA65549 KIP65549:KIW65549 KSL65549:KSS65549 LCH65549:LCO65549 LMD65549:LMK65549 LVZ65549:LWG65549 MFV65549:MGC65549 MPR65549:MPY65549 MZN65549:MZU65549 NJJ65549:NJQ65549 NTF65549:NTM65549 ODB65549:ODI65549 OMX65549:ONE65549 OWT65549:OXA65549 PGP65549:PGW65549 PQL65549:PQS65549 QAH65549:QAO65549 QKD65549:QKK65549 QTZ65549:QUG65549 RDV65549:REC65549 RNR65549:RNY65549 RXN65549:RXU65549 SHJ65549:SHQ65549 SRF65549:SRM65549 TBB65549:TBI65549 TKX65549:TLE65549 TUT65549:TVA65549 UEP65549:UEW65549 UOL65549:UOS65549 UYH65549:UYO65549 VID65549:VIK65549 VRZ65549:VSG65549 WBV65549:WCC65549 WLR65549:WLY65549 WVN65549:WVU65549 F131085:M131085 JB131085:JI131085 SX131085:TE131085 ACT131085:ADA131085 AMP131085:AMW131085 AWL131085:AWS131085 BGH131085:BGO131085 BQD131085:BQK131085 BZZ131085:CAG131085 CJV131085:CKC131085 CTR131085:CTY131085 DDN131085:DDU131085 DNJ131085:DNQ131085 DXF131085:DXM131085 EHB131085:EHI131085 EQX131085:ERE131085 FAT131085:FBA131085 FKP131085:FKW131085 FUL131085:FUS131085 GEH131085:GEO131085 GOD131085:GOK131085 GXZ131085:GYG131085 HHV131085:HIC131085 HRR131085:HRY131085 IBN131085:IBU131085 ILJ131085:ILQ131085 IVF131085:IVM131085 JFB131085:JFI131085 JOX131085:JPE131085 JYT131085:JZA131085 KIP131085:KIW131085 KSL131085:KSS131085 LCH131085:LCO131085 LMD131085:LMK131085 LVZ131085:LWG131085 MFV131085:MGC131085 MPR131085:MPY131085 MZN131085:MZU131085 NJJ131085:NJQ131085 NTF131085:NTM131085 ODB131085:ODI131085 OMX131085:ONE131085 OWT131085:OXA131085 PGP131085:PGW131085 PQL131085:PQS131085 QAH131085:QAO131085 QKD131085:QKK131085 QTZ131085:QUG131085 RDV131085:REC131085 RNR131085:RNY131085 RXN131085:RXU131085 SHJ131085:SHQ131085 SRF131085:SRM131085 TBB131085:TBI131085 TKX131085:TLE131085 TUT131085:TVA131085 UEP131085:UEW131085 UOL131085:UOS131085 UYH131085:UYO131085 VID131085:VIK131085 VRZ131085:VSG131085 WBV131085:WCC131085 WLR131085:WLY131085 WVN131085:WVU131085 F196621:M196621 JB196621:JI196621 SX196621:TE196621 ACT196621:ADA196621 AMP196621:AMW196621 AWL196621:AWS196621 BGH196621:BGO196621 BQD196621:BQK196621 BZZ196621:CAG196621 CJV196621:CKC196621 CTR196621:CTY196621 DDN196621:DDU196621 DNJ196621:DNQ196621 DXF196621:DXM196621 EHB196621:EHI196621 EQX196621:ERE196621 FAT196621:FBA196621 FKP196621:FKW196621 FUL196621:FUS196621 GEH196621:GEO196621 GOD196621:GOK196621 GXZ196621:GYG196621 HHV196621:HIC196621 HRR196621:HRY196621 IBN196621:IBU196621 ILJ196621:ILQ196621 IVF196621:IVM196621 JFB196621:JFI196621 JOX196621:JPE196621 JYT196621:JZA196621 KIP196621:KIW196621 KSL196621:KSS196621 LCH196621:LCO196621 LMD196621:LMK196621 LVZ196621:LWG196621 MFV196621:MGC196621 MPR196621:MPY196621 MZN196621:MZU196621 NJJ196621:NJQ196621 NTF196621:NTM196621 ODB196621:ODI196621 OMX196621:ONE196621 OWT196621:OXA196621 PGP196621:PGW196621 PQL196621:PQS196621 QAH196621:QAO196621 QKD196621:QKK196621 QTZ196621:QUG196621 RDV196621:REC196621 RNR196621:RNY196621 RXN196621:RXU196621 SHJ196621:SHQ196621 SRF196621:SRM196621 TBB196621:TBI196621 TKX196621:TLE196621 TUT196621:TVA196621 UEP196621:UEW196621 UOL196621:UOS196621 UYH196621:UYO196621 VID196621:VIK196621 VRZ196621:VSG196621 WBV196621:WCC196621 WLR196621:WLY196621 WVN196621:WVU196621 F262157:M262157 JB262157:JI262157 SX262157:TE262157 ACT262157:ADA262157 AMP262157:AMW262157 AWL262157:AWS262157 BGH262157:BGO262157 BQD262157:BQK262157 BZZ262157:CAG262157 CJV262157:CKC262157 CTR262157:CTY262157 DDN262157:DDU262157 DNJ262157:DNQ262157 DXF262157:DXM262157 EHB262157:EHI262157 EQX262157:ERE262157 FAT262157:FBA262157 FKP262157:FKW262157 FUL262157:FUS262157 GEH262157:GEO262157 GOD262157:GOK262157 GXZ262157:GYG262157 HHV262157:HIC262157 HRR262157:HRY262157 IBN262157:IBU262157 ILJ262157:ILQ262157 IVF262157:IVM262157 JFB262157:JFI262157 JOX262157:JPE262157 JYT262157:JZA262157 KIP262157:KIW262157 KSL262157:KSS262157 LCH262157:LCO262157 LMD262157:LMK262157 LVZ262157:LWG262157 MFV262157:MGC262157 MPR262157:MPY262157 MZN262157:MZU262157 NJJ262157:NJQ262157 NTF262157:NTM262157 ODB262157:ODI262157 OMX262157:ONE262157 OWT262157:OXA262157 PGP262157:PGW262157 PQL262157:PQS262157 QAH262157:QAO262157 QKD262157:QKK262157 QTZ262157:QUG262157 RDV262157:REC262157 RNR262157:RNY262157 RXN262157:RXU262157 SHJ262157:SHQ262157 SRF262157:SRM262157 TBB262157:TBI262157 TKX262157:TLE262157 TUT262157:TVA262157 UEP262157:UEW262157 UOL262157:UOS262157 UYH262157:UYO262157 VID262157:VIK262157 VRZ262157:VSG262157 WBV262157:WCC262157 WLR262157:WLY262157 WVN262157:WVU262157 F327693:M327693 JB327693:JI327693 SX327693:TE327693 ACT327693:ADA327693 AMP327693:AMW327693 AWL327693:AWS327693 BGH327693:BGO327693 BQD327693:BQK327693 BZZ327693:CAG327693 CJV327693:CKC327693 CTR327693:CTY327693 DDN327693:DDU327693 DNJ327693:DNQ327693 DXF327693:DXM327693 EHB327693:EHI327693 EQX327693:ERE327693 FAT327693:FBA327693 FKP327693:FKW327693 FUL327693:FUS327693 GEH327693:GEO327693 GOD327693:GOK327693 GXZ327693:GYG327693 HHV327693:HIC327693 HRR327693:HRY327693 IBN327693:IBU327693 ILJ327693:ILQ327693 IVF327693:IVM327693 JFB327693:JFI327693 JOX327693:JPE327693 JYT327693:JZA327693 KIP327693:KIW327693 KSL327693:KSS327693 LCH327693:LCO327693 LMD327693:LMK327693 LVZ327693:LWG327693 MFV327693:MGC327693 MPR327693:MPY327693 MZN327693:MZU327693 NJJ327693:NJQ327693 NTF327693:NTM327693 ODB327693:ODI327693 OMX327693:ONE327693 OWT327693:OXA327693 PGP327693:PGW327693 PQL327693:PQS327693 QAH327693:QAO327693 QKD327693:QKK327693 QTZ327693:QUG327693 RDV327693:REC327693 RNR327693:RNY327693 RXN327693:RXU327693 SHJ327693:SHQ327693 SRF327693:SRM327693 TBB327693:TBI327693 TKX327693:TLE327693 TUT327693:TVA327693 UEP327693:UEW327693 UOL327693:UOS327693 UYH327693:UYO327693 VID327693:VIK327693 VRZ327693:VSG327693 WBV327693:WCC327693 WLR327693:WLY327693 WVN327693:WVU327693 F393229:M393229 JB393229:JI393229 SX393229:TE393229 ACT393229:ADA393229 AMP393229:AMW393229 AWL393229:AWS393229 BGH393229:BGO393229 BQD393229:BQK393229 BZZ393229:CAG393229 CJV393229:CKC393229 CTR393229:CTY393229 DDN393229:DDU393229 DNJ393229:DNQ393229 DXF393229:DXM393229 EHB393229:EHI393229 EQX393229:ERE393229 FAT393229:FBA393229 FKP393229:FKW393229 FUL393229:FUS393229 GEH393229:GEO393229 GOD393229:GOK393229 GXZ393229:GYG393229 HHV393229:HIC393229 HRR393229:HRY393229 IBN393229:IBU393229 ILJ393229:ILQ393229 IVF393229:IVM393229 JFB393229:JFI393229 JOX393229:JPE393229 JYT393229:JZA393229 KIP393229:KIW393229 KSL393229:KSS393229 LCH393229:LCO393229 LMD393229:LMK393229 LVZ393229:LWG393229 MFV393229:MGC393229 MPR393229:MPY393229 MZN393229:MZU393229 NJJ393229:NJQ393229 NTF393229:NTM393229 ODB393229:ODI393229 OMX393229:ONE393229 OWT393229:OXA393229 PGP393229:PGW393229 PQL393229:PQS393229 QAH393229:QAO393229 QKD393229:QKK393229 QTZ393229:QUG393229 RDV393229:REC393229 RNR393229:RNY393229 RXN393229:RXU393229 SHJ393229:SHQ393229 SRF393229:SRM393229 TBB393229:TBI393229 TKX393229:TLE393229 TUT393229:TVA393229 UEP393229:UEW393229 UOL393229:UOS393229 UYH393229:UYO393229 VID393229:VIK393229 VRZ393229:VSG393229 WBV393229:WCC393229 WLR393229:WLY393229 WVN393229:WVU393229 F458765:M458765 JB458765:JI458765 SX458765:TE458765 ACT458765:ADA458765 AMP458765:AMW458765 AWL458765:AWS458765 BGH458765:BGO458765 BQD458765:BQK458765 BZZ458765:CAG458765 CJV458765:CKC458765 CTR458765:CTY458765 DDN458765:DDU458765 DNJ458765:DNQ458765 DXF458765:DXM458765 EHB458765:EHI458765 EQX458765:ERE458765 FAT458765:FBA458765 FKP458765:FKW458765 FUL458765:FUS458765 GEH458765:GEO458765 GOD458765:GOK458765 GXZ458765:GYG458765 HHV458765:HIC458765 HRR458765:HRY458765 IBN458765:IBU458765 ILJ458765:ILQ458765 IVF458765:IVM458765 JFB458765:JFI458765 JOX458765:JPE458765 JYT458765:JZA458765 KIP458765:KIW458765 KSL458765:KSS458765 LCH458765:LCO458765 LMD458765:LMK458765 LVZ458765:LWG458765 MFV458765:MGC458765 MPR458765:MPY458765 MZN458765:MZU458765 NJJ458765:NJQ458765 NTF458765:NTM458765 ODB458765:ODI458765 OMX458765:ONE458765 OWT458765:OXA458765 PGP458765:PGW458765 PQL458765:PQS458765 QAH458765:QAO458765 QKD458765:QKK458765 QTZ458765:QUG458765 RDV458765:REC458765 RNR458765:RNY458765 RXN458765:RXU458765 SHJ458765:SHQ458765 SRF458765:SRM458765 TBB458765:TBI458765 TKX458765:TLE458765 TUT458765:TVA458765 UEP458765:UEW458765 UOL458765:UOS458765 UYH458765:UYO458765 VID458765:VIK458765 VRZ458765:VSG458765 WBV458765:WCC458765 WLR458765:WLY458765 WVN458765:WVU458765 F524301:M524301 JB524301:JI524301 SX524301:TE524301 ACT524301:ADA524301 AMP524301:AMW524301 AWL524301:AWS524301 BGH524301:BGO524301 BQD524301:BQK524301 BZZ524301:CAG524301 CJV524301:CKC524301 CTR524301:CTY524301 DDN524301:DDU524301 DNJ524301:DNQ524301 DXF524301:DXM524301 EHB524301:EHI524301 EQX524301:ERE524301 FAT524301:FBA524301 FKP524301:FKW524301 FUL524301:FUS524301 GEH524301:GEO524301 GOD524301:GOK524301 GXZ524301:GYG524301 HHV524301:HIC524301 HRR524301:HRY524301 IBN524301:IBU524301 ILJ524301:ILQ524301 IVF524301:IVM524301 JFB524301:JFI524301 JOX524301:JPE524301 JYT524301:JZA524301 KIP524301:KIW524301 KSL524301:KSS524301 LCH524301:LCO524301 LMD524301:LMK524301 LVZ524301:LWG524301 MFV524301:MGC524301 MPR524301:MPY524301 MZN524301:MZU524301 NJJ524301:NJQ524301 NTF524301:NTM524301 ODB524301:ODI524301 OMX524301:ONE524301 OWT524301:OXA524301 PGP524301:PGW524301 PQL524301:PQS524301 QAH524301:QAO524301 QKD524301:QKK524301 QTZ524301:QUG524301 RDV524301:REC524301 RNR524301:RNY524301 RXN524301:RXU524301 SHJ524301:SHQ524301 SRF524301:SRM524301 TBB524301:TBI524301 TKX524301:TLE524301 TUT524301:TVA524301 UEP524301:UEW524301 UOL524301:UOS524301 UYH524301:UYO524301 VID524301:VIK524301 VRZ524301:VSG524301 WBV524301:WCC524301 WLR524301:WLY524301 WVN524301:WVU524301 F589837:M589837 JB589837:JI589837 SX589837:TE589837 ACT589837:ADA589837 AMP589837:AMW589837 AWL589837:AWS589837 BGH589837:BGO589837 BQD589837:BQK589837 BZZ589837:CAG589837 CJV589837:CKC589837 CTR589837:CTY589837 DDN589837:DDU589837 DNJ589837:DNQ589837 DXF589837:DXM589837 EHB589837:EHI589837 EQX589837:ERE589837 FAT589837:FBA589837 FKP589837:FKW589837 FUL589837:FUS589837 GEH589837:GEO589837 GOD589837:GOK589837 GXZ589837:GYG589837 HHV589837:HIC589837 HRR589837:HRY589837 IBN589837:IBU589837 ILJ589837:ILQ589837 IVF589837:IVM589837 JFB589837:JFI589837 JOX589837:JPE589837 JYT589837:JZA589837 KIP589837:KIW589837 KSL589837:KSS589837 LCH589837:LCO589837 LMD589837:LMK589837 LVZ589837:LWG589837 MFV589837:MGC589837 MPR589837:MPY589837 MZN589837:MZU589837 NJJ589837:NJQ589837 NTF589837:NTM589837 ODB589837:ODI589837 OMX589837:ONE589837 OWT589837:OXA589837 PGP589837:PGW589837 PQL589837:PQS589837 QAH589837:QAO589837 QKD589837:QKK589837 QTZ589837:QUG589837 RDV589837:REC589837 RNR589837:RNY589837 RXN589837:RXU589837 SHJ589837:SHQ589837 SRF589837:SRM589837 TBB589837:TBI589837 TKX589837:TLE589837 TUT589837:TVA589837 UEP589837:UEW589837 UOL589837:UOS589837 UYH589837:UYO589837 VID589837:VIK589837 VRZ589837:VSG589837 WBV589837:WCC589837 WLR589837:WLY589837 WVN589837:WVU589837 F655373:M655373 JB655373:JI655373 SX655373:TE655373 ACT655373:ADA655373 AMP655373:AMW655373 AWL655373:AWS655373 BGH655373:BGO655373 BQD655373:BQK655373 BZZ655373:CAG655373 CJV655373:CKC655373 CTR655373:CTY655373 DDN655373:DDU655373 DNJ655373:DNQ655373 DXF655373:DXM655373 EHB655373:EHI655373 EQX655373:ERE655373 FAT655373:FBA655373 FKP655373:FKW655373 FUL655373:FUS655373 GEH655373:GEO655373 GOD655373:GOK655373 GXZ655373:GYG655373 HHV655373:HIC655373 HRR655373:HRY655373 IBN655373:IBU655373 ILJ655373:ILQ655373 IVF655373:IVM655373 JFB655373:JFI655373 JOX655373:JPE655373 JYT655373:JZA655373 KIP655373:KIW655373 KSL655373:KSS655373 LCH655373:LCO655373 LMD655373:LMK655373 LVZ655373:LWG655373 MFV655373:MGC655373 MPR655373:MPY655373 MZN655373:MZU655373 NJJ655373:NJQ655373 NTF655373:NTM655373 ODB655373:ODI655373 OMX655373:ONE655373 OWT655373:OXA655373 PGP655373:PGW655373 PQL655373:PQS655373 QAH655373:QAO655373 QKD655373:QKK655373 QTZ655373:QUG655373 RDV655373:REC655373 RNR655373:RNY655373 RXN655373:RXU655373 SHJ655373:SHQ655373 SRF655373:SRM655373 TBB655373:TBI655373 TKX655373:TLE655373 TUT655373:TVA655373 UEP655373:UEW655373 UOL655373:UOS655373 UYH655373:UYO655373 VID655373:VIK655373 VRZ655373:VSG655373 WBV655373:WCC655373 WLR655373:WLY655373 WVN655373:WVU655373 F720909:M720909 JB720909:JI720909 SX720909:TE720909 ACT720909:ADA720909 AMP720909:AMW720909 AWL720909:AWS720909 BGH720909:BGO720909 BQD720909:BQK720909 BZZ720909:CAG720909 CJV720909:CKC720909 CTR720909:CTY720909 DDN720909:DDU720909 DNJ720909:DNQ720909 DXF720909:DXM720909 EHB720909:EHI720909 EQX720909:ERE720909 FAT720909:FBA720909 FKP720909:FKW720909 FUL720909:FUS720909 GEH720909:GEO720909 GOD720909:GOK720909 GXZ720909:GYG720909 HHV720909:HIC720909 HRR720909:HRY720909 IBN720909:IBU720909 ILJ720909:ILQ720909 IVF720909:IVM720909 JFB720909:JFI720909 JOX720909:JPE720909 JYT720909:JZA720909 KIP720909:KIW720909 KSL720909:KSS720909 LCH720909:LCO720909 LMD720909:LMK720909 LVZ720909:LWG720909 MFV720909:MGC720909 MPR720909:MPY720909 MZN720909:MZU720909 NJJ720909:NJQ720909 NTF720909:NTM720909 ODB720909:ODI720909 OMX720909:ONE720909 OWT720909:OXA720909 PGP720909:PGW720909 PQL720909:PQS720909 QAH720909:QAO720909 QKD720909:QKK720909 QTZ720909:QUG720909 RDV720909:REC720909 RNR720909:RNY720909 RXN720909:RXU720909 SHJ720909:SHQ720909 SRF720909:SRM720909 TBB720909:TBI720909 TKX720909:TLE720909 TUT720909:TVA720909 UEP720909:UEW720909 UOL720909:UOS720909 UYH720909:UYO720909 VID720909:VIK720909 VRZ720909:VSG720909 WBV720909:WCC720909 WLR720909:WLY720909 WVN720909:WVU720909 F786445:M786445 JB786445:JI786445 SX786445:TE786445 ACT786445:ADA786445 AMP786445:AMW786445 AWL786445:AWS786445 BGH786445:BGO786445 BQD786445:BQK786445 BZZ786445:CAG786445 CJV786445:CKC786445 CTR786445:CTY786445 DDN786445:DDU786445 DNJ786445:DNQ786445 DXF786445:DXM786445 EHB786445:EHI786445 EQX786445:ERE786445 FAT786445:FBA786445 FKP786445:FKW786445 FUL786445:FUS786445 GEH786445:GEO786445 GOD786445:GOK786445 GXZ786445:GYG786445 HHV786445:HIC786445 HRR786445:HRY786445 IBN786445:IBU786445 ILJ786445:ILQ786445 IVF786445:IVM786445 JFB786445:JFI786445 JOX786445:JPE786445 JYT786445:JZA786445 KIP786445:KIW786445 KSL786445:KSS786445 LCH786445:LCO786445 LMD786445:LMK786445 LVZ786445:LWG786445 MFV786445:MGC786445 MPR786445:MPY786445 MZN786445:MZU786445 NJJ786445:NJQ786445 NTF786445:NTM786445 ODB786445:ODI786445 OMX786445:ONE786445 OWT786445:OXA786445 PGP786445:PGW786445 PQL786445:PQS786445 QAH786445:QAO786445 QKD786445:QKK786445 QTZ786445:QUG786445 RDV786445:REC786445 RNR786445:RNY786445 RXN786445:RXU786445 SHJ786445:SHQ786445 SRF786445:SRM786445 TBB786445:TBI786445 TKX786445:TLE786445 TUT786445:TVA786445 UEP786445:UEW786445 UOL786445:UOS786445 UYH786445:UYO786445 VID786445:VIK786445 VRZ786445:VSG786445 WBV786445:WCC786445 WLR786445:WLY786445 WVN786445:WVU786445 F851981:M851981 JB851981:JI851981 SX851981:TE851981 ACT851981:ADA851981 AMP851981:AMW851981 AWL851981:AWS851981 BGH851981:BGO851981 BQD851981:BQK851981 BZZ851981:CAG851981 CJV851981:CKC851981 CTR851981:CTY851981 DDN851981:DDU851981 DNJ851981:DNQ851981 DXF851981:DXM851981 EHB851981:EHI851981 EQX851981:ERE851981 FAT851981:FBA851981 FKP851981:FKW851981 FUL851981:FUS851981 GEH851981:GEO851981 GOD851981:GOK851981 GXZ851981:GYG851981 HHV851981:HIC851981 HRR851981:HRY851981 IBN851981:IBU851981 ILJ851981:ILQ851981 IVF851981:IVM851981 JFB851981:JFI851981 JOX851981:JPE851981 JYT851981:JZA851981 KIP851981:KIW851981 KSL851981:KSS851981 LCH851981:LCO851981 LMD851981:LMK851981 LVZ851981:LWG851981 MFV851981:MGC851981 MPR851981:MPY851981 MZN851981:MZU851981 NJJ851981:NJQ851981 NTF851981:NTM851981 ODB851981:ODI851981 OMX851981:ONE851981 OWT851981:OXA851981 PGP851981:PGW851981 PQL851981:PQS851981 QAH851981:QAO851981 QKD851981:QKK851981 QTZ851981:QUG851981 RDV851981:REC851981 RNR851981:RNY851981 RXN851981:RXU851981 SHJ851981:SHQ851981 SRF851981:SRM851981 TBB851981:TBI851981 TKX851981:TLE851981 TUT851981:TVA851981 UEP851981:UEW851981 UOL851981:UOS851981 UYH851981:UYO851981 VID851981:VIK851981 VRZ851981:VSG851981 WBV851981:WCC851981 WLR851981:WLY851981 WVN851981:WVU851981 F917517:M917517 JB917517:JI917517 SX917517:TE917517 ACT917517:ADA917517 AMP917517:AMW917517 AWL917517:AWS917517 BGH917517:BGO917517 BQD917517:BQK917517 BZZ917517:CAG917517 CJV917517:CKC917517 CTR917517:CTY917517 DDN917517:DDU917517 DNJ917517:DNQ917517 DXF917517:DXM917517 EHB917517:EHI917517 EQX917517:ERE917517 FAT917517:FBA917517 FKP917517:FKW917517 FUL917517:FUS917517 GEH917517:GEO917517 GOD917517:GOK917517 GXZ917517:GYG917517 HHV917517:HIC917517 HRR917517:HRY917517 IBN917517:IBU917517 ILJ917517:ILQ917517 IVF917517:IVM917517 JFB917517:JFI917517 JOX917517:JPE917517 JYT917517:JZA917517 KIP917517:KIW917517 KSL917517:KSS917517 LCH917517:LCO917517 LMD917517:LMK917517 LVZ917517:LWG917517 MFV917517:MGC917517 MPR917517:MPY917517 MZN917517:MZU917517 NJJ917517:NJQ917517 NTF917517:NTM917517 ODB917517:ODI917517 OMX917517:ONE917517 OWT917517:OXA917517 PGP917517:PGW917517 PQL917517:PQS917517 QAH917517:QAO917517 QKD917517:QKK917517 QTZ917517:QUG917517 RDV917517:REC917517 RNR917517:RNY917517 RXN917517:RXU917517 SHJ917517:SHQ917517 SRF917517:SRM917517 TBB917517:TBI917517 TKX917517:TLE917517 TUT917517:TVA917517 UEP917517:UEW917517 UOL917517:UOS917517 UYH917517:UYO917517 VID917517:VIK917517 VRZ917517:VSG917517 WBV917517:WCC917517 WLR917517:WLY917517 WVN917517:WVU917517 F983053:M983053 JB983053:JI983053 SX983053:TE983053 ACT983053:ADA983053 AMP983053:AMW983053 AWL983053:AWS983053 BGH983053:BGO983053 BQD983053:BQK983053 BZZ983053:CAG983053 CJV983053:CKC983053 CTR983053:CTY983053 DDN983053:DDU983053 DNJ983053:DNQ983053 DXF983053:DXM983053 EHB983053:EHI983053 EQX983053:ERE983053 FAT983053:FBA983053 FKP983053:FKW983053 FUL983053:FUS983053 GEH983053:GEO983053 GOD983053:GOK983053 GXZ983053:GYG983053 HHV983053:HIC983053 HRR983053:HRY983053 IBN983053:IBU983053 ILJ983053:ILQ983053 IVF983053:IVM983053 JFB983053:JFI983053 JOX983053:JPE983053 JYT983053:JZA983053 KIP983053:KIW983053 KSL983053:KSS983053 LCH983053:LCO983053 LMD983053:LMK983053 LVZ983053:LWG983053 MFV983053:MGC983053 MPR983053:MPY983053 MZN983053:MZU983053 NJJ983053:NJQ983053 NTF983053:NTM983053 ODB983053:ODI983053 OMX983053:ONE983053 OWT983053:OXA983053 PGP983053:PGW983053 PQL983053:PQS983053 QAH983053:QAO983053 QKD983053:QKK983053 QTZ983053:QUG983053 RDV983053:REC983053 RNR983053:RNY983053 RXN983053:RXU983053 SHJ983053:SHQ983053 SRF983053:SRM983053 TBB983053:TBI983053 TKX983053:TLE983053 TUT983053:TVA983053 UEP983053:UEW983053 UOL983053:UOS983053 UYH983053:UYO983053 VID983053:VIK983053 VRZ983053:VSG983053 WBV983053:WCC983053 WLR983053:WLY983053 WVN983053:WVU983053 F15:AE15 JB15:KA15 SX15:TW15 ACT15:ADS15 AMP15:ANO15 AWL15:AXK15 BGH15:BHG15 BQD15:BRC15 BZZ15:CAY15 CJV15:CKU15 CTR15:CUQ15 DDN15:DEM15 DNJ15:DOI15 DXF15:DYE15 EHB15:EIA15 EQX15:ERW15 FAT15:FBS15 FKP15:FLO15 FUL15:FVK15 GEH15:GFG15 GOD15:GPC15 GXZ15:GYY15 HHV15:HIU15 HRR15:HSQ15 IBN15:ICM15 ILJ15:IMI15 IVF15:IWE15 JFB15:JGA15 JOX15:JPW15 JYT15:JZS15 KIP15:KJO15 KSL15:KTK15 LCH15:LDG15 LMD15:LNC15 LVZ15:LWY15 MFV15:MGU15 MPR15:MQQ15 MZN15:NAM15 NJJ15:NKI15 NTF15:NUE15 ODB15:OEA15 OMX15:ONW15 OWT15:OXS15 PGP15:PHO15 PQL15:PRK15 QAH15:QBG15 QKD15:QLC15 QTZ15:QUY15 RDV15:REU15 RNR15:ROQ15 RXN15:RYM15 SHJ15:SII15 SRF15:SSE15 TBB15:TCA15 TKX15:TLW15 TUT15:TVS15 UEP15:UFO15 UOL15:UPK15 UYH15:UZG15 VID15:VJC15 VRZ15:VSY15 WBV15:WCU15 WLR15:WMQ15 WVN15:WWM15 F65551:AE65551 JB65551:KA65551 SX65551:TW65551 ACT65551:ADS65551 AMP65551:ANO65551 AWL65551:AXK65551 BGH65551:BHG65551 BQD65551:BRC65551 BZZ65551:CAY65551 CJV65551:CKU65551 CTR65551:CUQ65551 DDN65551:DEM65551 DNJ65551:DOI65551 DXF65551:DYE65551 EHB65551:EIA65551 EQX65551:ERW65551 FAT65551:FBS65551 FKP65551:FLO65551 FUL65551:FVK65551 GEH65551:GFG65551 GOD65551:GPC65551 GXZ65551:GYY65551 HHV65551:HIU65551 HRR65551:HSQ65551 IBN65551:ICM65551 ILJ65551:IMI65551 IVF65551:IWE65551 JFB65551:JGA65551 JOX65551:JPW65551 JYT65551:JZS65551 KIP65551:KJO65551 KSL65551:KTK65551 LCH65551:LDG65551 LMD65551:LNC65551 LVZ65551:LWY65551 MFV65551:MGU65551 MPR65551:MQQ65551 MZN65551:NAM65551 NJJ65551:NKI65551 NTF65551:NUE65551 ODB65551:OEA65551 OMX65551:ONW65551 OWT65551:OXS65551 PGP65551:PHO65551 PQL65551:PRK65551 QAH65551:QBG65551 QKD65551:QLC65551 QTZ65551:QUY65551 RDV65551:REU65551 RNR65551:ROQ65551 RXN65551:RYM65551 SHJ65551:SII65551 SRF65551:SSE65551 TBB65551:TCA65551 TKX65551:TLW65551 TUT65551:TVS65551 UEP65551:UFO65551 UOL65551:UPK65551 UYH65551:UZG65551 VID65551:VJC65551 VRZ65551:VSY65551 WBV65551:WCU65551 WLR65551:WMQ65551 WVN65551:WWM65551 F131087:AE131087 JB131087:KA131087 SX131087:TW131087 ACT131087:ADS131087 AMP131087:ANO131087 AWL131087:AXK131087 BGH131087:BHG131087 BQD131087:BRC131087 BZZ131087:CAY131087 CJV131087:CKU131087 CTR131087:CUQ131087 DDN131087:DEM131087 DNJ131087:DOI131087 DXF131087:DYE131087 EHB131087:EIA131087 EQX131087:ERW131087 FAT131087:FBS131087 FKP131087:FLO131087 FUL131087:FVK131087 GEH131087:GFG131087 GOD131087:GPC131087 GXZ131087:GYY131087 HHV131087:HIU131087 HRR131087:HSQ131087 IBN131087:ICM131087 ILJ131087:IMI131087 IVF131087:IWE131087 JFB131087:JGA131087 JOX131087:JPW131087 JYT131087:JZS131087 KIP131087:KJO131087 KSL131087:KTK131087 LCH131087:LDG131087 LMD131087:LNC131087 LVZ131087:LWY131087 MFV131087:MGU131087 MPR131087:MQQ131087 MZN131087:NAM131087 NJJ131087:NKI131087 NTF131087:NUE131087 ODB131087:OEA131087 OMX131087:ONW131087 OWT131087:OXS131087 PGP131087:PHO131087 PQL131087:PRK131087 QAH131087:QBG131087 QKD131087:QLC131087 QTZ131087:QUY131087 RDV131087:REU131087 RNR131087:ROQ131087 RXN131087:RYM131087 SHJ131087:SII131087 SRF131087:SSE131087 TBB131087:TCA131087 TKX131087:TLW131087 TUT131087:TVS131087 UEP131087:UFO131087 UOL131087:UPK131087 UYH131087:UZG131087 VID131087:VJC131087 VRZ131087:VSY131087 WBV131087:WCU131087 WLR131087:WMQ131087 WVN131087:WWM131087 F196623:AE196623 JB196623:KA196623 SX196623:TW196623 ACT196623:ADS196623 AMP196623:ANO196623 AWL196623:AXK196623 BGH196623:BHG196623 BQD196623:BRC196623 BZZ196623:CAY196623 CJV196623:CKU196623 CTR196623:CUQ196623 DDN196623:DEM196623 DNJ196623:DOI196623 DXF196623:DYE196623 EHB196623:EIA196623 EQX196623:ERW196623 FAT196623:FBS196623 FKP196623:FLO196623 FUL196623:FVK196623 GEH196623:GFG196623 GOD196623:GPC196623 GXZ196623:GYY196623 HHV196623:HIU196623 HRR196623:HSQ196623 IBN196623:ICM196623 ILJ196623:IMI196623 IVF196623:IWE196623 JFB196623:JGA196623 JOX196623:JPW196623 JYT196623:JZS196623 KIP196623:KJO196623 KSL196623:KTK196623 LCH196623:LDG196623 LMD196623:LNC196623 LVZ196623:LWY196623 MFV196623:MGU196623 MPR196623:MQQ196623 MZN196623:NAM196623 NJJ196623:NKI196623 NTF196623:NUE196623 ODB196623:OEA196623 OMX196623:ONW196623 OWT196623:OXS196623 PGP196623:PHO196623 PQL196623:PRK196623 QAH196623:QBG196623 QKD196623:QLC196623 QTZ196623:QUY196623 RDV196623:REU196623 RNR196623:ROQ196623 RXN196623:RYM196623 SHJ196623:SII196623 SRF196623:SSE196623 TBB196623:TCA196623 TKX196623:TLW196623 TUT196623:TVS196623 UEP196623:UFO196623 UOL196623:UPK196623 UYH196623:UZG196623 VID196623:VJC196623 VRZ196623:VSY196623 WBV196623:WCU196623 WLR196623:WMQ196623 WVN196623:WWM196623 F262159:AE262159 JB262159:KA262159 SX262159:TW262159 ACT262159:ADS262159 AMP262159:ANO262159 AWL262159:AXK262159 BGH262159:BHG262159 BQD262159:BRC262159 BZZ262159:CAY262159 CJV262159:CKU262159 CTR262159:CUQ262159 DDN262159:DEM262159 DNJ262159:DOI262159 DXF262159:DYE262159 EHB262159:EIA262159 EQX262159:ERW262159 FAT262159:FBS262159 FKP262159:FLO262159 FUL262159:FVK262159 GEH262159:GFG262159 GOD262159:GPC262159 GXZ262159:GYY262159 HHV262159:HIU262159 HRR262159:HSQ262159 IBN262159:ICM262159 ILJ262159:IMI262159 IVF262159:IWE262159 JFB262159:JGA262159 JOX262159:JPW262159 JYT262159:JZS262159 KIP262159:KJO262159 KSL262159:KTK262159 LCH262159:LDG262159 LMD262159:LNC262159 LVZ262159:LWY262159 MFV262159:MGU262159 MPR262159:MQQ262159 MZN262159:NAM262159 NJJ262159:NKI262159 NTF262159:NUE262159 ODB262159:OEA262159 OMX262159:ONW262159 OWT262159:OXS262159 PGP262159:PHO262159 PQL262159:PRK262159 QAH262159:QBG262159 QKD262159:QLC262159 QTZ262159:QUY262159 RDV262159:REU262159 RNR262159:ROQ262159 RXN262159:RYM262159 SHJ262159:SII262159 SRF262159:SSE262159 TBB262159:TCA262159 TKX262159:TLW262159 TUT262159:TVS262159 UEP262159:UFO262159 UOL262159:UPK262159 UYH262159:UZG262159 VID262159:VJC262159 VRZ262159:VSY262159 WBV262159:WCU262159 WLR262159:WMQ262159 WVN262159:WWM262159 F327695:AE327695 JB327695:KA327695 SX327695:TW327695 ACT327695:ADS327695 AMP327695:ANO327695 AWL327695:AXK327695 BGH327695:BHG327695 BQD327695:BRC327695 BZZ327695:CAY327695 CJV327695:CKU327695 CTR327695:CUQ327695 DDN327695:DEM327695 DNJ327695:DOI327695 DXF327695:DYE327695 EHB327695:EIA327695 EQX327695:ERW327695 FAT327695:FBS327695 FKP327695:FLO327695 FUL327695:FVK327695 GEH327695:GFG327695 GOD327695:GPC327695 GXZ327695:GYY327695 HHV327695:HIU327695 HRR327695:HSQ327695 IBN327695:ICM327695 ILJ327695:IMI327695 IVF327695:IWE327695 JFB327695:JGA327695 JOX327695:JPW327695 JYT327695:JZS327695 KIP327695:KJO327695 KSL327695:KTK327695 LCH327695:LDG327695 LMD327695:LNC327695 LVZ327695:LWY327695 MFV327695:MGU327695 MPR327695:MQQ327695 MZN327695:NAM327695 NJJ327695:NKI327695 NTF327695:NUE327695 ODB327695:OEA327695 OMX327695:ONW327695 OWT327695:OXS327695 PGP327695:PHO327695 PQL327695:PRK327695 QAH327695:QBG327695 QKD327695:QLC327695 QTZ327695:QUY327695 RDV327695:REU327695 RNR327695:ROQ327695 RXN327695:RYM327695 SHJ327695:SII327695 SRF327695:SSE327695 TBB327695:TCA327695 TKX327695:TLW327695 TUT327695:TVS327695 UEP327695:UFO327695 UOL327695:UPK327695 UYH327695:UZG327695 VID327695:VJC327695 VRZ327695:VSY327695 WBV327695:WCU327695 WLR327695:WMQ327695 WVN327695:WWM327695 F393231:AE393231 JB393231:KA393231 SX393231:TW393231 ACT393231:ADS393231 AMP393231:ANO393231 AWL393231:AXK393231 BGH393231:BHG393231 BQD393231:BRC393231 BZZ393231:CAY393231 CJV393231:CKU393231 CTR393231:CUQ393231 DDN393231:DEM393231 DNJ393231:DOI393231 DXF393231:DYE393231 EHB393231:EIA393231 EQX393231:ERW393231 FAT393231:FBS393231 FKP393231:FLO393231 FUL393231:FVK393231 GEH393231:GFG393231 GOD393231:GPC393231 GXZ393231:GYY393231 HHV393231:HIU393231 HRR393231:HSQ393231 IBN393231:ICM393231 ILJ393231:IMI393231 IVF393231:IWE393231 JFB393231:JGA393231 JOX393231:JPW393231 JYT393231:JZS393231 KIP393231:KJO393231 KSL393231:KTK393231 LCH393231:LDG393231 LMD393231:LNC393231 LVZ393231:LWY393231 MFV393231:MGU393231 MPR393231:MQQ393231 MZN393231:NAM393231 NJJ393231:NKI393231 NTF393231:NUE393231 ODB393231:OEA393231 OMX393231:ONW393231 OWT393231:OXS393231 PGP393231:PHO393231 PQL393231:PRK393231 QAH393231:QBG393231 QKD393231:QLC393231 QTZ393231:QUY393231 RDV393231:REU393231 RNR393231:ROQ393231 RXN393231:RYM393231 SHJ393231:SII393231 SRF393231:SSE393231 TBB393231:TCA393231 TKX393231:TLW393231 TUT393231:TVS393231 UEP393231:UFO393231 UOL393231:UPK393231 UYH393231:UZG393231 VID393231:VJC393231 VRZ393231:VSY393231 WBV393231:WCU393231 WLR393231:WMQ393231 WVN393231:WWM393231 F458767:AE458767 JB458767:KA458767 SX458767:TW458767 ACT458767:ADS458767 AMP458767:ANO458767 AWL458767:AXK458767 BGH458767:BHG458767 BQD458767:BRC458767 BZZ458767:CAY458767 CJV458767:CKU458767 CTR458767:CUQ458767 DDN458767:DEM458767 DNJ458767:DOI458767 DXF458767:DYE458767 EHB458767:EIA458767 EQX458767:ERW458767 FAT458767:FBS458767 FKP458767:FLO458767 FUL458767:FVK458767 GEH458767:GFG458767 GOD458767:GPC458767 GXZ458767:GYY458767 HHV458767:HIU458767 HRR458767:HSQ458767 IBN458767:ICM458767 ILJ458767:IMI458767 IVF458767:IWE458767 JFB458767:JGA458767 JOX458767:JPW458767 JYT458767:JZS458767 KIP458767:KJO458767 KSL458767:KTK458767 LCH458767:LDG458767 LMD458767:LNC458767 LVZ458767:LWY458767 MFV458767:MGU458767 MPR458767:MQQ458767 MZN458767:NAM458767 NJJ458767:NKI458767 NTF458767:NUE458767 ODB458767:OEA458767 OMX458767:ONW458767 OWT458767:OXS458767 PGP458767:PHO458767 PQL458767:PRK458767 QAH458767:QBG458767 QKD458767:QLC458767 QTZ458767:QUY458767 RDV458767:REU458767 RNR458767:ROQ458767 RXN458767:RYM458767 SHJ458767:SII458767 SRF458767:SSE458767 TBB458767:TCA458767 TKX458767:TLW458767 TUT458767:TVS458767 UEP458767:UFO458767 UOL458767:UPK458767 UYH458767:UZG458767 VID458767:VJC458767 VRZ458767:VSY458767 WBV458767:WCU458767 WLR458767:WMQ458767 WVN458767:WWM458767 F524303:AE524303 JB524303:KA524303 SX524303:TW524303 ACT524303:ADS524303 AMP524303:ANO524303 AWL524303:AXK524303 BGH524303:BHG524303 BQD524303:BRC524303 BZZ524303:CAY524303 CJV524303:CKU524303 CTR524303:CUQ524303 DDN524303:DEM524303 DNJ524303:DOI524303 DXF524303:DYE524303 EHB524303:EIA524303 EQX524303:ERW524303 FAT524303:FBS524303 FKP524303:FLO524303 FUL524303:FVK524303 GEH524303:GFG524303 GOD524303:GPC524303 GXZ524303:GYY524303 HHV524303:HIU524303 HRR524303:HSQ524303 IBN524303:ICM524303 ILJ524303:IMI524303 IVF524303:IWE524303 JFB524303:JGA524303 JOX524303:JPW524303 JYT524303:JZS524303 KIP524303:KJO524303 KSL524303:KTK524303 LCH524303:LDG524303 LMD524303:LNC524303 LVZ524303:LWY524303 MFV524303:MGU524303 MPR524303:MQQ524303 MZN524303:NAM524303 NJJ524303:NKI524303 NTF524303:NUE524303 ODB524303:OEA524303 OMX524303:ONW524303 OWT524303:OXS524303 PGP524303:PHO524303 PQL524303:PRK524303 QAH524303:QBG524303 QKD524303:QLC524303 QTZ524303:QUY524303 RDV524303:REU524303 RNR524303:ROQ524303 RXN524303:RYM524303 SHJ524303:SII524303 SRF524303:SSE524303 TBB524303:TCA524303 TKX524303:TLW524303 TUT524303:TVS524303 UEP524303:UFO524303 UOL524303:UPK524303 UYH524303:UZG524303 VID524303:VJC524303 VRZ524303:VSY524303 WBV524303:WCU524303 WLR524303:WMQ524303 WVN524303:WWM524303 F589839:AE589839 JB589839:KA589839 SX589839:TW589839 ACT589839:ADS589839 AMP589839:ANO589839 AWL589839:AXK589839 BGH589839:BHG589839 BQD589839:BRC589839 BZZ589839:CAY589839 CJV589839:CKU589839 CTR589839:CUQ589839 DDN589839:DEM589839 DNJ589839:DOI589839 DXF589839:DYE589839 EHB589839:EIA589839 EQX589839:ERW589839 FAT589839:FBS589839 FKP589839:FLO589839 FUL589839:FVK589839 GEH589839:GFG589839 GOD589839:GPC589839 GXZ589839:GYY589839 HHV589839:HIU589839 HRR589839:HSQ589839 IBN589839:ICM589839 ILJ589839:IMI589839 IVF589839:IWE589839 JFB589839:JGA589839 JOX589839:JPW589839 JYT589839:JZS589839 KIP589839:KJO589839 KSL589839:KTK589839 LCH589839:LDG589839 LMD589839:LNC589839 LVZ589839:LWY589839 MFV589839:MGU589839 MPR589839:MQQ589839 MZN589839:NAM589839 NJJ589839:NKI589839 NTF589839:NUE589839 ODB589839:OEA589839 OMX589839:ONW589839 OWT589839:OXS589839 PGP589839:PHO589839 PQL589839:PRK589839 QAH589839:QBG589839 QKD589839:QLC589839 QTZ589839:QUY589839 RDV589839:REU589839 RNR589839:ROQ589839 RXN589839:RYM589839 SHJ589839:SII589839 SRF589839:SSE589839 TBB589839:TCA589839 TKX589839:TLW589839 TUT589839:TVS589839 UEP589839:UFO589839 UOL589839:UPK589839 UYH589839:UZG589839 VID589839:VJC589839 VRZ589839:VSY589839 WBV589839:WCU589839 WLR589839:WMQ589839 WVN589839:WWM589839 F655375:AE655375 JB655375:KA655375 SX655375:TW655375 ACT655375:ADS655375 AMP655375:ANO655375 AWL655375:AXK655375 BGH655375:BHG655375 BQD655375:BRC655375 BZZ655375:CAY655375 CJV655375:CKU655375 CTR655375:CUQ655375 DDN655375:DEM655375 DNJ655375:DOI655375 DXF655375:DYE655375 EHB655375:EIA655375 EQX655375:ERW655375 FAT655375:FBS655375 FKP655375:FLO655375 FUL655375:FVK655375 GEH655375:GFG655375 GOD655375:GPC655375 GXZ655375:GYY655375 HHV655375:HIU655375 HRR655375:HSQ655375 IBN655375:ICM655375 ILJ655375:IMI655375 IVF655375:IWE655375 JFB655375:JGA655375 JOX655375:JPW655375 JYT655375:JZS655375 KIP655375:KJO655375 KSL655375:KTK655375 LCH655375:LDG655375 LMD655375:LNC655375 LVZ655375:LWY655375 MFV655375:MGU655375 MPR655375:MQQ655375 MZN655375:NAM655375 NJJ655375:NKI655375 NTF655375:NUE655375 ODB655375:OEA655375 OMX655375:ONW655375 OWT655375:OXS655375 PGP655375:PHO655375 PQL655375:PRK655375 QAH655375:QBG655375 QKD655375:QLC655375 QTZ655375:QUY655375 RDV655375:REU655375 RNR655375:ROQ655375 RXN655375:RYM655375 SHJ655375:SII655375 SRF655375:SSE655375 TBB655375:TCA655375 TKX655375:TLW655375 TUT655375:TVS655375 UEP655375:UFO655375 UOL655375:UPK655375 UYH655375:UZG655375 VID655375:VJC655375 VRZ655375:VSY655375 WBV655375:WCU655375 WLR655375:WMQ655375 WVN655375:WWM655375 F720911:AE720911 JB720911:KA720911 SX720911:TW720911 ACT720911:ADS720911 AMP720911:ANO720911 AWL720911:AXK720911 BGH720911:BHG720911 BQD720911:BRC720911 BZZ720911:CAY720911 CJV720911:CKU720911 CTR720911:CUQ720911 DDN720911:DEM720911 DNJ720911:DOI720911 DXF720911:DYE720911 EHB720911:EIA720911 EQX720911:ERW720911 FAT720911:FBS720911 FKP720911:FLO720911 FUL720911:FVK720911 GEH720911:GFG720911 GOD720911:GPC720911 GXZ720911:GYY720911 HHV720911:HIU720911 HRR720911:HSQ720911 IBN720911:ICM720911 ILJ720911:IMI720911 IVF720911:IWE720911 JFB720911:JGA720911 JOX720911:JPW720911 JYT720911:JZS720911 KIP720911:KJO720911 KSL720911:KTK720911 LCH720911:LDG720911 LMD720911:LNC720911 LVZ720911:LWY720911 MFV720911:MGU720911 MPR720911:MQQ720911 MZN720911:NAM720911 NJJ720911:NKI720911 NTF720911:NUE720911 ODB720911:OEA720911 OMX720911:ONW720911 OWT720911:OXS720911 PGP720911:PHO720911 PQL720911:PRK720911 QAH720911:QBG720911 QKD720911:QLC720911 QTZ720911:QUY720911 RDV720911:REU720911 RNR720911:ROQ720911 RXN720911:RYM720911 SHJ720911:SII720911 SRF720911:SSE720911 TBB720911:TCA720911 TKX720911:TLW720911 TUT720911:TVS720911 UEP720911:UFO720911 UOL720911:UPK720911 UYH720911:UZG720911 VID720911:VJC720911 VRZ720911:VSY720911 WBV720911:WCU720911 WLR720911:WMQ720911 WVN720911:WWM720911 F786447:AE786447 JB786447:KA786447 SX786447:TW786447 ACT786447:ADS786447 AMP786447:ANO786447 AWL786447:AXK786447 BGH786447:BHG786447 BQD786447:BRC786447 BZZ786447:CAY786447 CJV786447:CKU786447 CTR786447:CUQ786447 DDN786447:DEM786447 DNJ786447:DOI786447 DXF786447:DYE786447 EHB786447:EIA786447 EQX786447:ERW786447 FAT786447:FBS786447 FKP786447:FLO786447 FUL786447:FVK786447 GEH786447:GFG786447 GOD786447:GPC786447 GXZ786447:GYY786447 HHV786447:HIU786447 HRR786447:HSQ786447 IBN786447:ICM786447 ILJ786447:IMI786447 IVF786447:IWE786447 JFB786447:JGA786447 JOX786447:JPW786447 JYT786447:JZS786447 KIP786447:KJO786447 KSL786447:KTK786447 LCH786447:LDG786447 LMD786447:LNC786447 LVZ786447:LWY786447 MFV786447:MGU786447 MPR786447:MQQ786447 MZN786447:NAM786447 NJJ786447:NKI786447 NTF786447:NUE786447 ODB786447:OEA786447 OMX786447:ONW786447 OWT786447:OXS786447 PGP786447:PHO786447 PQL786447:PRK786447 QAH786447:QBG786447 QKD786447:QLC786447 QTZ786447:QUY786447 RDV786447:REU786447 RNR786447:ROQ786447 RXN786447:RYM786447 SHJ786447:SII786447 SRF786447:SSE786447 TBB786447:TCA786447 TKX786447:TLW786447 TUT786447:TVS786447 UEP786447:UFO786447 UOL786447:UPK786447 UYH786447:UZG786447 VID786447:VJC786447 VRZ786447:VSY786447 WBV786447:WCU786447 WLR786447:WMQ786447 WVN786447:WWM786447 F851983:AE851983 JB851983:KA851983 SX851983:TW851983 ACT851983:ADS851983 AMP851983:ANO851983 AWL851983:AXK851983 BGH851983:BHG851983 BQD851983:BRC851983 BZZ851983:CAY851983 CJV851983:CKU851983 CTR851983:CUQ851983 DDN851983:DEM851983 DNJ851983:DOI851983 DXF851983:DYE851983 EHB851983:EIA851983 EQX851983:ERW851983 FAT851983:FBS851983 FKP851983:FLO851983 FUL851983:FVK851983 GEH851983:GFG851983 GOD851983:GPC851983 GXZ851983:GYY851983 HHV851983:HIU851983 HRR851983:HSQ851983 IBN851983:ICM851983 ILJ851983:IMI851983 IVF851983:IWE851983 JFB851983:JGA851983 JOX851983:JPW851983 JYT851983:JZS851983 KIP851983:KJO851983 KSL851983:KTK851983 LCH851983:LDG851983 LMD851983:LNC851983 LVZ851983:LWY851983 MFV851983:MGU851983 MPR851983:MQQ851983 MZN851983:NAM851983 NJJ851983:NKI851983 NTF851983:NUE851983 ODB851983:OEA851983 OMX851983:ONW851983 OWT851983:OXS851983 PGP851983:PHO851983 PQL851983:PRK851983 QAH851983:QBG851983 QKD851983:QLC851983 QTZ851983:QUY851983 RDV851983:REU851983 RNR851983:ROQ851983 RXN851983:RYM851983 SHJ851983:SII851983 SRF851983:SSE851983 TBB851983:TCA851983 TKX851983:TLW851983 TUT851983:TVS851983 UEP851983:UFO851983 UOL851983:UPK851983 UYH851983:UZG851983 VID851983:VJC851983 VRZ851983:VSY851983 WBV851983:WCU851983 WLR851983:WMQ851983 WVN851983:WWM851983 F917519:AE917519 JB917519:KA917519 SX917519:TW917519 ACT917519:ADS917519 AMP917519:ANO917519 AWL917519:AXK917519 BGH917519:BHG917519 BQD917519:BRC917519 BZZ917519:CAY917519 CJV917519:CKU917519 CTR917519:CUQ917519 DDN917519:DEM917519 DNJ917519:DOI917519 DXF917519:DYE917519 EHB917519:EIA917519 EQX917519:ERW917519 FAT917519:FBS917519 FKP917519:FLO917519 FUL917519:FVK917519 GEH917519:GFG917519 GOD917519:GPC917519 GXZ917519:GYY917519 HHV917519:HIU917519 HRR917519:HSQ917519 IBN917519:ICM917519 ILJ917519:IMI917519 IVF917519:IWE917519 JFB917519:JGA917519 JOX917519:JPW917519 JYT917519:JZS917519 KIP917519:KJO917519 KSL917519:KTK917519 LCH917519:LDG917519 LMD917519:LNC917519 LVZ917519:LWY917519 MFV917519:MGU917519 MPR917519:MQQ917519 MZN917519:NAM917519 NJJ917519:NKI917519 NTF917519:NUE917519 ODB917519:OEA917519 OMX917519:ONW917519 OWT917519:OXS917519 PGP917519:PHO917519 PQL917519:PRK917519 QAH917519:QBG917519 QKD917519:QLC917519 QTZ917519:QUY917519 RDV917519:REU917519 RNR917519:ROQ917519 RXN917519:RYM917519 SHJ917519:SII917519 SRF917519:SSE917519 TBB917519:TCA917519 TKX917519:TLW917519 TUT917519:TVS917519 UEP917519:UFO917519 UOL917519:UPK917519 UYH917519:UZG917519 VID917519:VJC917519 VRZ917519:VSY917519 WBV917519:WCU917519 WLR917519:WMQ917519 WVN917519:WWM917519 F983055:AE983055 JB983055:KA983055 SX983055:TW983055 ACT983055:ADS983055 AMP983055:ANO983055 AWL983055:AXK983055 BGH983055:BHG983055 BQD983055:BRC983055 BZZ983055:CAY983055 CJV983055:CKU983055 CTR983055:CUQ983055 DDN983055:DEM983055 DNJ983055:DOI983055 DXF983055:DYE983055 EHB983055:EIA983055 EQX983055:ERW983055 FAT983055:FBS983055 FKP983055:FLO983055 FUL983055:FVK983055 GEH983055:GFG983055 GOD983055:GPC983055 GXZ983055:GYY983055 HHV983055:HIU983055 HRR983055:HSQ983055 IBN983055:ICM983055 ILJ983055:IMI983055 IVF983055:IWE983055 JFB983055:JGA983055 JOX983055:JPW983055 JYT983055:JZS983055 KIP983055:KJO983055 KSL983055:KTK983055 LCH983055:LDG983055 LMD983055:LNC983055 LVZ983055:LWY983055 MFV983055:MGU983055 MPR983055:MQQ983055 MZN983055:NAM983055 NJJ983055:NKI983055 NTF983055:NUE983055 ODB983055:OEA983055 OMX983055:ONW983055 OWT983055:OXS983055 PGP983055:PHO983055 PQL983055:PRK983055 QAH983055:QBG983055 QKD983055:QLC983055 QTZ983055:QUY983055 RDV983055:REU983055 RNR983055:ROQ983055 RXN983055:RYM983055 SHJ983055:SII983055 SRF983055:SSE983055 TBB983055:TCA983055 TKX983055:TLW983055 TUT983055:TVS983055 UEP983055:UFO983055 UOL983055:UPK983055 UYH983055:UZG983055 VID983055:VJC983055 VRZ983055:VSY983055 WBV983055:WCU983055 WLR983055:WMQ983055 WVN983055:WWM983055 F21:M21 JB21:JI21 SX21:TE21 ACT21:ADA21 AMP21:AMW21 AWL21:AWS21 BGH21:BGO21 BQD21:BQK21 BZZ21:CAG21 CJV21:CKC21 CTR21:CTY21 DDN21:DDU21 DNJ21:DNQ21 DXF21:DXM21 EHB21:EHI21 EQX21:ERE21 FAT21:FBA21 FKP21:FKW21 FUL21:FUS21 GEH21:GEO21 GOD21:GOK21 GXZ21:GYG21 HHV21:HIC21 HRR21:HRY21 IBN21:IBU21 ILJ21:ILQ21 IVF21:IVM21 JFB21:JFI21 JOX21:JPE21 JYT21:JZA21 KIP21:KIW21 KSL21:KSS21 LCH21:LCO21 LMD21:LMK21 LVZ21:LWG21 MFV21:MGC21 MPR21:MPY21 MZN21:MZU21 NJJ21:NJQ21 NTF21:NTM21 ODB21:ODI21 OMX21:ONE21 OWT21:OXA21 PGP21:PGW21 PQL21:PQS21 QAH21:QAO21 QKD21:QKK21 QTZ21:QUG21 RDV21:REC21 RNR21:RNY21 RXN21:RXU21 SHJ21:SHQ21 SRF21:SRM21 TBB21:TBI21 TKX21:TLE21 TUT21:TVA21 UEP21:UEW21 UOL21:UOS21 UYH21:UYO21 VID21:VIK21 VRZ21:VSG21 WBV21:WCC21 WLR21:WLY21 WVN21:WVU21 F65557:M65557 JB65557:JI65557 SX65557:TE65557 ACT65557:ADA65557 AMP65557:AMW65557 AWL65557:AWS65557 BGH65557:BGO65557 BQD65557:BQK65557 BZZ65557:CAG65557 CJV65557:CKC65557 CTR65557:CTY65557 DDN65557:DDU65557 DNJ65557:DNQ65557 DXF65557:DXM65557 EHB65557:EHI65557 EQX65557:ERE65557 FAT65557:FBA65557 FKP65557:FKW65557 FUL65557:FUS65557 GEH65557:GEO65557 GOD65557:GOK65557 GXZ65557:GYG65557 HHV65557:HIC65557 HRR65557:HRY65557 IBN65557:IBU65557 ILJ65557:ILQ65557 IVF65557:IVM65557 JFB65557:JFI65557 JOX65557:JPE65557 JYT65557:JZA65557 KIP65557:KIW65557 KSL65557:KSS65557 LCH65557:LCO65557 LMD65557:LMK65557 LVZ65557:LWG65557 MFV65557:MGC65557 MPR65557:MPY65557 MZN65557:MZU65557 NJJ65557:NJQ65557 NTF65557:NTM65557 ODB65557:ODI65557 OMX65557:ONE65557 OWT65557:OXA65557 PGP65557:PGW65557 PQL65557:PQS65557 QAH65557:QAO65557 QKD65557:QKK65557 QTZ65557:QUG65557 RDV65557:REC65557 RNR65557:RNY65557 RXN65557:RXU65557 SHJ65557:SHQ65557 SRF65557:SRM65557 TBB65557:TBI65557 TKX65557:TLE65557 TUT65557:TVA65557 UEP65557:UEW65557 UOL65557:UOS65557 UYH65557:UYO65557 VID65557:VIK65557 VRZ65557:VSG65557 WBV65557:WCC65557 WLR65557:WLY65557 WVN65557:WVU65557 F131093:M131093 JB131093:JI131093 SX131093:TE131093 ACT131093:ADA131093 AMP131093:AMW131093 AWL131093:AWS131093 BGH131093:BGO131093 BQD131093:BQK131093 BZZ131093:CAG131093 CJV131093:CKC131093 CTR131093:CTY131093 DDN131093:DDU131093 DNJ131093:DNQ131093 DXF131093:DXM131093 EHB131093:EHI131093 EQX131093:ERE131093 FAT131093:FBA131093 FKP131093:FKW131093 FUL131093:FUS131093 GEH131093:GEO131093 GOD131093:GOK131093 GXZ131093:GYG131093 HHV131093:HIC131093 HRR131093:HRY131093 IBN131093:IBU131093 ILJ131093:ILQ131093 IVF131093:IVM131093 JFB131093:JFI131093 JOX131093:JPE131093 JYT131093:JZA131093 KIP131093:KIW131093 KSL131093:KSS131093 LCH131093:LCO131093 LMD131093:LMK131093 LVZ131093:LWG131093 MFV131093:MGC131093 MPR131093:MPY131093 MZN131093:MZU131093 NJJ131093:NJQ131093 NTF131093:NTM131093 ODB131093:ODI131093 OMX131093:ONE131093 OWT131093:OXA131093 PGP131093:PGW131093 PQL131093:PQS131093 QAH131093:QAO131093 QKD131093:QKK131093 QTZ131093:QUG131093 RDV131093:REC131093 RNR131093:RNY131093 RXN131093:RXU131093 SHJ131093:SHQ131093 SRF131093:SRM131093 TBB131093:TBI131093 TKX131093:TLE131093 TUT131093:TVA131093 UEP131093:UEW131093 UOL131093:UOS131093 UYH131093:UYO131093 VID131093:VIK131093 VRZ131093:VSG131093 WBV131093:WCC131093 WLR131093:WLY131093 WVN131093:WVU131093 F196629:M196629 JB196629:JI196629 SX196629:TE196629 ACT196629:ADA196629 AMP196629:AMW196629 AWL196629:AWS196629 BGH196629:BGO196629 BQD196629:BQK196629 BZZ196629:CAG196629 CJV196629:CKC196629 CTR196629:CTY196629 DDN196629:DDU196629 DNJ196629:DNQ196629 DXF196629:DXM196629 EHB196629:EHI196629 EQX196629:ERE196629 FAT196629:FBA196629 FKP196629:FKW196629 FUL196629:FUS196629 GEH196629:GEO196629 GOD196629:GOK196629 GXZ196629:GYG196629 HHV196629:HIC196629 HRR196629:HRY196629 IBN196629:IBU196629 ILJ196629:ILQ196629 IVF196629:IVM196629 JFB196629:JFI196629 JOX196629:JPE196629 JYT196629:JZA196629 KIP196629:KIW196629 KSL196629:KSS196629 LCH196629:LCO196629 LMD196629:LMK196629 LVZ196629:LWG196629 MFV196629:MGC196629 MPR196629:MPY196629 MZN196629:MZU196629 NJJ196629:NJQ196629 NTF196629:NTM196629 ODB196629:ODI196629 OMX196629:ONE196629 OWT196629:OXA196629 PGP196629:PGW196629 PQL196629:PQS196629 QAH196629:QAO196629 QKD196629:QKK196629 QTZ196629:QUG196629 RDV196629:REC196629 RNR196629:RNY196629 RXN196629:RXU196629 SHJ196629:SHQ196629 SRF196629:SRM196629 TBB196629:TBI196629 TKX196629:TLE196629 TUT196629:TVA196629 UEP196629:UEW196629 UOL196629:UOS196629 UYH196629:UYO196629 VID196629:VIK196629 VRZ196629:VSG196629 WBV196629:WCC196629 WLR196629:WLY196629 WVN196629:WVU196629 F262165:M262165 JB262165:JI262165 SX262165:TE262165 ACT262165:ADA262165 AMP262165:AMW262165 AWL262165:AWS262165 BGH262165:BGO262165 BQD262165:BQK262165 BZZ262165:CAG262165 CJV262165:CKC262165 CTR262165:CTY262165 DDN262165:DDU262165 DNJ262165:DNQ262165 DXF262165:DXM262165 EHB262165:EHI262165 EQX262165:ERE262165 FAT262165:FBA262165 FKP262165:FKW262165 FUL262165:FUS262165 GEH262165:GEO262165 GOD262165:GOK262165 GXZ262165:GYG262165 HHV262165:HIC262165 HRR262165:HRY262165 IBN262165:IBU262165 ILJ262165:ILQ262165 IVF262165:IVM262165 JFB262165:JFI262165 JOX262165:JPE262165 JYT262165:JZA262165 KIP262165:KIW262165 KSL262165:KSS262165 LCH262165:LCO262165 LMD262165:LMK262165 LVZ262165:LWG262165 MFV262165:MGC262165 MPR262165:MPY262165 MZN262165:MZU262165 NJJ262165:NJQ262165 NTF262165:NTM262165 ODB262165:ODI262165 OMX262165:ONE262165 OWT262165:OXA262165 PGP262165:PGW262165 PQL262165:PQS262165 QAH262165:QAO262165 QKD262165:QKK262165 QTZ262165:QUG262165 RDV262165:REC262165 RNR262165:RNY262165 RXN262165:RXU262165 SHJ262165:SHQ262165 SRF262165:SRM262165 TBB262165:TBI262165 TKX262165:TLE262165 TUT262165:TVA262165 UEP262165:UEW262165 UOL262165:UOS262165 UYH262165:UYO262165 VID262165:VIK262165 VRZ262165:VSG262165 WBV262165:WCC262165 WLR262165:WLY262165 WVN262165:WVU262165 F327701:M327701 JB327701:JI327701 SX327701:TE327701 ACT327701:ADA327701 AMP327701:AMW327701 AWL327701:AWS327701 BGH327701:BGO327701 BQD327701:BQK327701 BZZ327701:CAG327701 CJV327701:CKC327701 CTR327701:CTY327701 DDN327701:DDU327701 DNJ327701:DNQ327701 DXF327701:DXM327701 EHB327701:EHI327701 EQX327701:ERE327701 FAT327701:FBA327701 FKP327701:FKW327701 FUL327701:FUS327701 GEH327701:GEO327701 GOD327701:GOK327701 GXZ327701:GYG327701 HHV327701:HIC327701 HRR327701:HRY327701 IBN327701:IBU327701 ILJ327701:ILQ327701 IVF327701:IVM327701 JFB327701:JFI327701 JOX327701:JPE327701 JYT327701:JZA327701 KIP327701:KIW327701 KSL327701:KSS327701 LCH327701:LCO327701 LMD327701:LMK327701 LVZ327701:LWG327701 MFV327701:MGC327701 MPR327701:MPY327701 MZN327701:MZU327701 NJJ327701:NJQ327701 NTF327701:NTM327701 ODB327701:ODI327701 OMX327701:ONE327701 OWT327701:OXA327701 PGP327701:PGW327701 PQL327701:PQS327701 QAH327701:QAO327701 QKD327701:QKK327701 QTZ327701:QUG327701 RDV327701:REC327701 RNR327701:RNY327701 RXN327701:RXU327701 SHJ327701:SHQ327701 SRF327701:SRM327701 TBB327701:TBI327701 TKX327701:TLE327701 TUT327701:TVA327701 UEP327701:UEW327701 UOL327701:UOS327701 UYH327701:UYO327701 VID327701:VIK327701 VRZ327701:VSG327701 WBV327701:WCC327701 WLR327701:WLY327701 WVN327701:WVU327701 F393237:M393237 JB393237:JI393237 SX393237:TE393237 ACT393237:ADA393237 AMP393237:AMW393237 AWL393237:AWS393237 BGH393237:BGO393237 BQD393237:BQK393237 BZZ393237:CAG393237 CJV393237:CKC393237 CTR393237:CTY393237 DDN393237:DDU393237 DNJ393237:DNQ393237 DXF393237:DXM393237 EHB393237:EHI393237 EQX393237:ERE393237 FAT393237:FBA393237 FKP393237:FKW393237 FUL393237:FUS393237 GEH393237:GEO393237 GOD393237:GOK393237 GXZ393237:GYG393237 HHV393237:HIC393237 HRR393237:HRY393237 IBN393237:IBU393237 ILJ393237:ILQ393237 IVF393237:IVM393237 JFB393237:JFI393237 JOX393237:JPE393237 JYT393237:JZA393237 KIP393237:KIW393237 KSL393237:KSS393237 LCH393237:LCO393237 LMD393237:LMK393237 LVZ393237:LWG393237 MFV393237:MGC393237 MPR393237:MPY393237 MZN393237:MZU393237 NJJ393237:NJQ393237 NTF393237:NTM393237 ODB393237:ODI393237 OMX393237:ONE393237 OWT393237:OXA393237 PGP393237:PGW393237 PQL393237:PQS393237 QAH393237:QAO393237 QKD393237:QKK393237 QTZ393237:QUG393237 RDV393237:REC393237 RNR393237:RNY393237 RXN393237:RXU393237 SHJ393237:SHQ393237 SRF393237:SRM393237 TBB393237:TBI393237 TKX393237:TLE393237 TUT393237:TVA393237 UEP393237:UEW393237 UOL393237:UOS393237 UYH393237:UYO393237 VID393237:VIK393237 VRZ393237:VSG393237 WBV393237:WCC393237 WLR393237:WLY393237 WVN393237:WVU393237 F458773:M458773 JB458773:JI458773 SX458773:TE458773 ACT458773:ADA458773 AMP458773:AMW458773 AWL458773:AWS458773 BGH458773:BGO458773 BQD458773:BQK458773 BZZ458773:CAG458773 CJV458773:CKC458773 CTR458773:CTY458773 DDN458773:DDU458773 DNJ458773:DNQ458773 DXF458773:DXM458773 EHB458773:EHI458773 EQX458773:ERE458773 FAT458773:FBA458773 FKP458773:FKW458773 FUL458773:FUS458773 GEH458773:GEO458773 GOD458773:GOK458773 GXZ458773:GYG458773 HHV458773:HIC458773 HRR458773:HRY458773 IBN458773:IBU458773 ILJ458773:ILQ458773 IVF458773:IVM458773 JFB458773:JFI458773 JOX458773:JPE458773 JYT458773:JZA458773 KIP458773:KIW458773 KSL458773:KSS458773 LCH458773:LCO458773 LMD458773:LMK458773 LVZ458773:LWG458773 MFV458773:MGC458773 MPR458773:MPY458773 MZN458773:MZU458773 NJJ458773:NJQ458773 NTF458773:NTM458773 ODB458773:ODI458773 OMX458773:ONE458773 OWT458773:OXA458773 PGP458773:PGW458773 PQL458773:PQS458773 QAH458773:QAO458773 QKD458773:QKK458773 QTZ458773:QUG458773 RDV458773:REC458773 RNR458773:RNY458773 RXN458773:RXU458773 SHJ458773:SHQ458773 SRF458773:SRM458773 TBB458773:TBI458773 TKX458773:TLE458773 TUT458773:TVA458773 UEP458773:UEW458773 UOL458773:UOS458773 UYH458773:UYO458773 VID458773:VIK458773 VRZ458773:VSG458773 WBV458773:WCC458773 WLR458773:WLY458773 WVN458773:WVU458773 F524309:M524309 JB524309:JI524309 SX524309:TE524309 ACT524309:ADA524309 AMP524309:AMW524309 AWL524309:AWS524309 BGH524309:BGO524309 BQD524309:BQK524309 BZZ524309:CAG524309 CJV524309:CKC524309 CTR524309:CTY524309 DDN524309:DDU524309 DNJ524309:DNQ524309 DXF524309:DXM524309 EHB524309:EHI524309 EQX524309:ERE524309 FAT524309:FBA524309 FKP524309:FKW524309 FUL524309:FUS524309 GEH524309:GEO524309 GOD524309:GOK524309 GXZ524309:GYG524309 HHV524309:HIC524309 HRR524309:HRY524309 IBN524309:IBU524309 ILJ524309:ILQ524309 IVF524309:IVM524309 JFB524309:JFI524309 JOX524309:JPE524309 JYT524309:JZA524309 KIP524309:KIW524309 KSL524309:KSS524309 LCH524309:LCO524309 LMD524309:LMK524309 LVZ524309:LWG524309 MFV524309:MGC524309 MPR524309:MPY524309 MZN524309:MZU524309 NJJ524309:NJQ524309 NTF524309:NTM524309 ODB524309:ODI524309 OMX524309:ONE524309 OWT524309:OXA524309 PGP524309:PGW524309 PQL524309:PQS524309 QAH524309:QAO524309 QKD524309:QKK524309 QTZ524309:QUG524309 RDV524309:REC524309 RNR524309:RNY524309 RXN524309:RXU524309 SHJ524309:SHQ524309 SRF524309:SRM524309 TBB524309:TBI524309 TKX524309:TLE524309 TUT524309:TVA524309 UEP524309:UEW524309 UOL524309:UOS524309 UYH524309:UYO524309 VID524309:VIK524309 VRZ524309:VSG524309 WBV524309:WCC524309 WLR524309:WLY524309 WVN524309:WVU524309 F589845:M589845 JB589845:JI589845 SX589845:TE589845 ACT589845:ADA589845 AMP589845:AMW589845 AWL589845:AWS589845 BGH589845:BGO589845 BQD589845:BQK589845 BZZ589845:CAG589845 CJV589845:CKC589845 CTR589845:CTY589845 DDN589845:DDU589845 DNJ589845:DNQ589845 DXF589845:DXM589845 EHB589845:EHI589845 EQX589845:ERE589845 FAT589845:FBA589845 FKP589845:FKW589845 FUL589845:FUS589845 GEH589845:GEO589845 GOD589845:GOK589845 GXZ589845:GYG589845 HHV589845:HIC589845 HRR589845:HRY589845 IBN589845:IBU589845 ILJ589845:ILQ589845 IVF589845:IVM589845 JFB589845:JFI589845 JOX589845:JPE589845 JYT589845:JZA589845 KIP589845:KIW589845 KSL589845:KSS589845 LCH589845:LCO589845 LMD589845:LMK589845 LVZ589845:LWG589845 MFV589845:MGC589845 MPR589845:MPY589845 MZN589845:MZU589845 NJJ589845:NJQ589845 NTF589845:NTM589845 ODB589845:ODI589845 OMX589845:ONE589845 OWT589845:OXA589845 PGP589845:PGW589845 PQL589845:PQS589845 QAH589845:QAO589845 QKD589845:QKK589845 QTZ589845:QUG589845 RDV589845:REC589845 RNR589845:RNY589845 RXN589845:RXU589845 SHJ589845:SHQ589845 SRF589845:SRM589845 TBB589845:TBI589845 TKX589845:TLE589845 TUT589845:TVA589845 UEP589845:UEW589845 UOL589845:UOS589845 UYH589845:UYO589845 VID589845:VIK589845 VRZ589845:VSG589845 WBV589845:WCC589845 WLR589845:WLY589845 WVN589845:WVU589845 F655381:M655381 JB655381:JI655381 SX655381:TE655381 ACT655381:ADA655381 AMP655381:AMW655381 AWL655381:AWS655381 BGH655381:BGO655381 BQD655381:BQK655381 BZZ655381:CAG655381 CJV655381:CKC655381 CTR655381:CTY655381 DDN655381:DDU655381 DNJ655381:DNQ655381 DXF655381:DXM655381 EHB655381:EHI655381 EQX655381:ERE655381 FAT655381:FBA655381 FKP655381:FKW655381 FUL655381:FUS655381 GEH655381:GEO655381 GOD655381:GOK655381 GXZ655381:GYG655381 HHV655381:HIC655381 HRR655381:HRY655381 IBN655381:IBU655381 ILJ655381:ILQ655381 IVF655381:IVM655381 JFB655381:JFI655381 JOX655381:JPE655381 JYT655381:JZA655381 KIP655381:KIW655381 KSL655381:KSS655381 LCH655381:LCO655381 LMD655381:LMK655381 LVZ655381:LWG655381 MFV655381:MGC655381 MPR655381:MPY655381 MZN655381:MZU655381 NJJ655381:NJQ655381 NTF655381:NTM655381 ODB655381:ODI655381 OMX655381:ONE655381 OWT655381:OXA655381 PGP655381:PGW655381 PQL655381:PQS655381 QAH655381:QAO655381 QKD655381:QKK655381 QTZ655381:QUG655381 RDV655381:REC655381 RNR655381:RNY655381 RXN655381:RXU655381 SHJ655381:SHQ655381 SRF655381:SRM655381 TBB655381:TBI655381 TKX655381:TLE655381 TUT655381:TVA655381 UEP655381:UEW655381 UOL655381:UOS655381 UYH655381:UYO655381 VID655381:VIK655381 VRZ655381:VSG655381 WBV655381:WCC655381 WLR655381:WLY655381 WVN655381:WVU655381 F720917:M720917 JB720917:JI720917 SX720917:TE720917 ACT720917:ADA720917 AMP720917:AMW720917 AWL720917:AWS720917 BGH720917:BGO720917 BQD720917:BQK720917 BZZ720917:CAG720917 CJV720917:CKC720917 CTR720917:CTY720917 DDN720917:DDU720917 DNJ720917:DNQ720917 DXF720917:DXM720917 EHB720917:EHI720917 EQX720917:ERE720917 FAT720917:FBA720917 FKP720917:FKW720917 FUL720917:FUS720917 GEH720917:GEO720917 GOD720917:GOK720917 GXZ720917:GYG720917 HHV720917:HIC720917 HRR720917:HRY720917 IBN720917:IBU720917 ILJ720917:ILQ720917 IVF720917:IVM720917 JFB720917:JFI720917 JOX720917:JPE720917 JYT720917:JZA720917 KIP720917:KIW720917 KSL720917:KSS720917 LCH720917:LCO720917 LMD720917:LMK720917 LVZ720917:LWG720917 MFV720917:MGC720917 MPR720917:MPY720917 MZN720917:MZU720917 NJJ720917:NJQ720917 NTF720917:NTM720917 ODB720917:ODI720917 OMX720917:ONE720917 OWT720917:OXA720917 PGP720917:PGW720917 PQL720917:PQS720917 QAH720917:QAO720917 QKD720917:QKK720917 QTZ720917:QUG720917 RDV720917:REC720917 RNR720917:RNY720917 RXN720917:RXU720917 SHJ720917:SHQ720917 SRF720917:SRM720917 TBB720917:TBI720917 TKX720917:TLE720917 TUT720917:TVA720917 UEP720917:UEW720917 UOL720917:UOS720917 UYH720917:UYO720917 VID720917:VIK720917 VRZ720917:VSG720917 WBV720917:WCC720917 WLR720917:WLY720917 WVN720917:WVU720917 F786453:M786453 JB786453:JI786453 SX786453:TE786453 ACT786453:ADA786453 AMP786453:AMW786453 AWL786453:AWS786453 BGH786453:BGO786453 BQD786453:BQK786453 BZZ786453:CAG786453 CJV786453:CKC786453 CTR786453:CTY786453 DDN786453:DDU786453 DNJ786453:DNQ786453 DXF786453:DXM786453 EHB786453:EHI786453 EQX786453:ERE786453 FAT786453:FBA786453 FKP786453:FKW786453 FUL786453:FUS786453 GEH786453:GEO786453 GOD786453:GOK786453 GXZ786453:GYG786453 HHV786453:HIC786453 HRR786453:HRY786453 IBN786453:IBU786453 ILJ786453:ILQ786453 IVF786453:IVM786453 JFB786453:JFI786453 JOX786453:JPE786453 JYT786453:JZA786453 KIP786453:KIW786453 KSL786453:KSS786453 LCH786453:LCO786453 LMD786453:LMK786453 LVZ786453:LWG786453 MFV786453:MGC786453 MPR786453:MPY786453 MZN786453:MZU786453 NJJ786453:NJQ786453 NTF786453:NTM786453 ODB786453:ODI786453 OMX786453:ONE786453 OWT786453:OXA786453 PGP786453:PGW786453 PQL786453:PQS786453 QAH786453:QAO786453 QKD786453:QKK786453 QTZ786453:QUG786453 RDV786453:REC786453 RNR786453:RNY786453 RXN786453:RXU786453 SHJ786453:SHQ786453 SRF786453:SRM786453 TBB786453:TBI786453 TKX786453:TLE786453 TUT786453:TVA786453 UEP786453:UEW786453 UOL786453:UOS786453 UYH786453:UYO786453 VID786453:VIK786453 VRZ786453:VSG786453 WBV786453:WCC786453 WLR786453:WLY786453 WVN786453:WVU786453 F851989:M851989 JB851989:JI851989 SX851989:TE851989 ACT851989:ADA851989 AMP851989:AMW851989 AWL851989:AWS851989 BGH851989:BGO851989 BQD851989:BQK851989 BZZ851989:CAG851989 CJV851989:CKC851989 CTR851989:CTY851989 DDN851989:DDU851989 DNJ851989:DNQ851989 DXF851989:DXM851989 EHB851989:EHI851989 EQX851989:ERE851989 FAT851989:FBA851989 FKP851989:FKW851989 FUL851989:FUS851989 GEH851989:GEO851989 GOD851989:GOK851989 GXZ851989:GYG851989 HHV851989:HIC851989 HRR851989:HRY851989 IBN851989:IBU851989 ILJ851989:ILQ851989 IVF851989:IVM851989 JFB851989:JFI851989 JOX851989:JPE851989 JYT851989:JZA851989 KIP851989:KIW851989 KSL851989:KSS851989 LCH851989:LCO851989 LMD851989:LMK851989 LVZ851989:LWG851989 MFV851989:MGC851989 MPR851989:MPY851989 MZN851989:MZU851989 NJJ851989:NJQ851989 NTF851989:NTM851989 ODB851989:ODI851989 OMX851989:ONE851989 OWT851989:OXA851989 PGP851989:PGW851989 PQL851989:PQS851989 QAH851989:QAO851989 QKD851989:QKK851989 QTZ851989:QUG851989 RDV851989:REC851989 RNR851989:RNY851989 RXN851989:RXU851989 SHJ851989:SHQ851989 SRF851989:SRM851989 TBB851989:TBI851989 TKX851989:TLE851989 TUT851989:TVA851989 UEP851989:UEW851989 UOL851989:UOS851989 UYH851989:UYO851989 VID851989:VIK851989 VRZ851989:VSG851989 WBV851989:WCC851989 WLR851989:WLY851989 WVN851989:WVU851989 F917525:M917525 JB917525:JI917525 SX917525:TE917525 ACT917525:ADA917525 AMP917525:AMW917525 AWL917525:AWS917525 BGH917525:BGO917525 BQD917525:BQK917525 BZZ917525:CAG917525 CJV917525:CKC917525 CTR917525:CTY917525 DDN917525:DDU917525 DNJ917525:DNQ917525 DXF917525:DXM917525 EHB917525:EHI917525 EQX917525:ERE917525 FAT917525:FBA917525 FKP917525:FKW917525 FUL917525:FUS917525 GEH917525:GEO917525 GOD917525:GOK917525 GXZ917525:GYG917525 HHV917525:HIC917525 HRR917525:HRY917525 IBN917525:IBU917525 ILJ917525:ILQ917525 IVF917525:IVM917525 JFB917525:JFI917525 JOX917525:JPE917525 JYT917525:JZA917525 KIP917525:KIW917525 KSL917525:KSS917525 LCH917525:LCO917525 LMD917525:LMK917525 LVZ917525:LWG917525 MFV917525:MGC917525 MPR917525:MPY917525 MZN917525:MZU917525 NJJ917525:NJQ917525 NTF917525:NTM917525 ODB917525:ODI917525 OMX917525:ONE917525 OWT917525:OXA917525 PGP917525:PGW917525 PQL917525:PQS917525 QAH917525:QAO917525 QKD917525:QKK917525 QTZ917525:QUG917525 RDV917525:REC917525 RNR917525:RNY917525 RXN917525:RXU917525 SHJ917525:SHQ917525 SRF917525:SRM917525 TBB917525:TBI917525 TKX917525:TLE917525 TUT917525:TVA917525 UEP917525:UEW917525 UOL917525:UOS917525 UYH917525:UYO917525 VID917525:VIK917525 VRZ917525:VSG917525 WBV917525:WCC917525 WLR917525:WLY917525 WVN917525:WVU917525 F983061:M983061 JB983061:JI983061 SX983061:TE983061 ACT983061:ADA983061 AMP983061:AMW983061 AWL983061:AWS983061 BGH983061:BGO983061 BQD983061:BQK983061 BZZ983061:CAG983061 CJV983061:CKC983061 CTR983061:CTY983061 DDN983061:DDU983061 DNJ983061:DNQ983061 DXF983061:DXM983061 EHB983061:EHI983061 EQX983061:ERE983061 FAT983061:FBA983061 FKP983061:FKW983061 FUL983061:FUS983061 GEH983061:GEO983061 GOD983061:GOK983061 GXZ983061:GYG983061 HHV983061:HIC983061 HRR983061:HRY983061 IBN983061:IBU983061 ILJ983061:ILQ983061 IVF983061:IVM983061 JFB983061:JFI983061 JOX983061:JPE983061 JYT983061:JZA983061 KIP983061:KIW983061 KSL983061:KSS983061 LCH983061:LCO983061 LMD983061:LMK983061 LVZ983061:LWG983061 MFV983061:MGC983061 MPR983061:MPY983061 MZN983061:MZU983061 NJJ983061:NJQ983061 NTF983061:NTM983061 ODB983061:ODI983061 OMX983061:ONE983061 OWT983061:OXA983061 PGP983061:PGW983061 PQL983061:PQS983061 QAH983061:QAO983061 QKD983061:QKK983061 QTZ983061:QUG983061 RDV983061:REC983061 RNR983061:RNY983061 RXN983061:RXU983061 SHJ983061:SHQ983061 SRF983061:SRM983061 TBB983061:TBI983061 TKX983061:TLE983061 TUT983061:TVA983061 UEP983061:UEW983061 UOL983061:UOS983061 UYH983061:UYO983061 VID983061:VIK983061 VRZ983061:VSG983061 WBV983061:WCC983061 WLR983061:WLY983061 WVN983061:WVU983061 F23:AE23 JB23:KA23 SX23:TW23 ACT23:ADS23 AMP23:ANO23 AWL23:AXK23 BGH23:BHG23 BQD23:BRC23 BZZ23:CAY23 CJV23:CKU23 CTR23:CUQ23 DDN23:DEM23 DNJ23:DOI23 DXF23:DYE23 EHB23:EIA23 EQX23:ERW23 FAT23:FBS23 FKP23:FLO23 FUL23:FVK23 GEH23:GFG23 GOD23:GPC23 GXZ23:GYY23 HHV23:HIU23 HRR23:HSQ23 IBN23:ICM23 ILJ23:IMI23 IVF23:IWE23 JFB23:JGA23 JOX23:JPW23 JYT23:JZS23 KIP23:KJO23 KSL23:KTK23 LCH23:LDG23 LMD23:LNC23 LVZ23:LWY23 MFV23:MGU23 MPR23:MQQ23 MZN23:NAM23 NJJ23:NKI23 NTF23:NUE23 ODB23:OEA23 OMX23:ONW23 OWT23:OXS23 PGP23:PHO23 PQL23:PRK23 QAH23:QBG23 QKD23:QLC23 QTZ23:QUY23 RDV23:REU23 RNR23:ROQ23 RXN23:RYM23 SHJ23:SII23 SRF23:SSE23 TBB23:TCA23 TKX23:TLW23 TUT23:TVS23 UEP23:UFO23 UOL23:UPK23 UYH23:UZG23 VID23:VJC23 VRZ23:VSY23 WBV23:WCU23 WLR23:WMQ23 WVN23:WWM23 F65559:AE65559 JB65559:KA65559 SX65559:TW65559 ACT65559:ADS65559 AMP65559:ANO65559 AWL65559:AXK65559 BGH65559:BHG65559 BQD65559:BRC65559 BZZ65559:CAY65559 CJV65559:CKU65559 CTR65559:CUQ65559 DDN65559:DEM65559 DNJ65559:DOI65559 DXF65559:DYE65559 EHB65559:EIA65559 EQX65559:ERW65559 FAT65559:FBS65559 FKP65559:FLO65559 FUL65559:FVK65559 GEH65559:GFG65559 GOD65559:GPC65559 GXZ65559:GYY65559 HHV65559:HIU65559 HRR65559:HSQ65559 IBN65559:ICM65559 ILJ65559:IMI65559 IVF65559:IWE65559 JFB65559:JGA65559 JOX65559:JPW65559 JYT65559:JZS65559 KIP65559:KJO65559 KSL65559:KTK65559 LCH65559:LDG65559 LMD65559:LNC65559 LVZ65559:LWY65559 MFV65559:MGU65559 MPR65559:MQQ65559 MZN65559:NAM65559 NJJ65559:NKI65559 NTF65559:NUE65559 ODB65559:OEA65559 OMX65559:ONW65559 OWT65559:OXS65559 PGP65559:PHO65559 PQL65559:PRK65559 QAH65559:QBG65559 QKD65559:QLC65559 QTZ65559:QUY65559 RDV65559:REU65559 RNR65559:ROQ65559 RXN65559:RYM65559 SHJ65559:SII65559 SRF65559:SSE65559 TBB65559:TCA65559 TKX65559:TLW65559 TUT65559:TVS65559 UEP65559:UFO65559 UOL65559:UPK65559 UYH65559:UZG65559 VID65559:VJC65559 VRZ65559:VSY65559 WBV65559:WCU65559 WLR65559:WMQ65559 WVN65559:WWM65559 F131095:AE131095 JB131095:KA131095 SX131095:TW131095 ACT131095:ADS131095 AMP131095:ANO131095 AWL131095:AXK131095 BGH131095:BHG131095 BQD131095:BRC131095 BZZ131095:CAY131095 CJV131095:CKU131095 CTR131095:CUQ131095 DDN131095:DEM131095 DNJ131095:DOI131095 DXF131095:DYE131095 EHB131095:EIA131095 EQX131095:ERW131095 FAT131095:FBS131095 FKP131095:FLO131095 FUL131095:FVK131095 GEH131095:GFG131095 GOD131095:GPC131095 GXZ131095:GYY131095 HHV131095:HIU131095 HRR131095:HSQ131095 IBN131095:ICM131095 ILJ131095:IMI131095 IVF131095:IWE131095 JFB131095:JGA131095 JOX131095:JPW131095 JYT131095:JZS131095 KIP131095:KJO131095 KSL131095:KTK131095 LCH131095:LDG131095 LMD131095:LNC131095 LVZ131095:LWY131095 MFV131095:MGU131095 MPR131095:MQQ131095 MZN131095:NAM131095 NJJ131095:NKI131095 NTF131095:NUE131095 ODB131095:OEA131095 OMX131095:ONW131095 OWT131095:OXS131095 PGP131095:PHO131095 PQL131095:PRK131095 QAH131095:QBG131095 QKD131095:QLC131095 QTZ131095:QUY131095 RDV131095:REU131095 RNR131095:ROQ131095 RXN131095:RYM131095 SHJ131095:SII131095 SRF131095:SSE131095 TBB131095:TCA131095 TKX131095:TLW131095 TUT131095:TVS131095 UEP131095:UFO131095 UOL131095:UPK131095 UYH131095:UZG131095 VID131095:VJC131095 VRZ131095:VSY131095 WBV131095:WCU131095 WLR131095:WMQ131095 WVN131095:WWM131095 F196631:AE196631 JB196631:KA196631 SX196631:TW196631 ACT196631:ADS196631 AMP196631:ANO196631 AWL196631:AXK196631 BGH196631:BHG196631 BQD196631:BRC196631 BZZ196631:CAY196631 CJV196631:CKU196631 CTR196631:CUQ196631 DDN196631:DEM196631 DNJ196631:DOI196631 DXF196631:DYE196631 EHB196631:EIA196631 EQX196631:ERW196631 FAT196631:FBS196631 FKP196631:FLO196631 FUL196631:FVK196631 GEH196631:GFG196631 GOD196631:GPC196631 GXZ196631:GYY196631 HHV196631:HIU196631 HRR196631:HSQ196631 IBN196631:ICM196631 ILJ196631:IMI196631 IVF196631:IWE196631 JFB196631:JGA196631 JOX196631:JPW196631 JYT196631:JZS196631 KIP196631:KJO196631 KSL196631:KTK196631 LCH196631:LDG196631 LMD196631:LNC196631 LVZ196631:LWY196631 MFV196631:MGU196631 MPR196631:MQQ196631 MZN196631:NAM196631 NJJ196631:NKI196631 NTF196631:NUE196631 ODB196631:OEA196631 OMX196631:ONW196631 OWT196631:OXS196631 PGP196631:PHO196631 PQL196631:PRK196631 QAH196631:QBG196631 QKD196631:QLC196631 QTZ196631:QUY196631 RDV196631:REU196631 RNR196631:ROQ196631 RXN196631:RYM196631 SHJ196631:SII196631 SRF196631:SSE196631 TBB196631:TCA196631 TKX196631:TLW196631 TUT196631:TVS196631 UEP196631:UFO196631 UOL196631:UPK196631 UYH196631:UZG196631 VID196631:VJC196631 VRZ196631:VSY196631 WBV196631:WCU196631 WLR196631:WMQ196631 WVN196631:WWM196631 F262167:AE262167 JB262167:KA262167 SX262167:TW262167 ACT262167:ADS262167 AMP262167:ANO262167 AWL262167:AXK262167 BGH262167:BHG262167 BQD262167:BRC262167 BZZ262167:CAY262167 CJV262167:CKU262167 CTR262167:CUQ262167 DDN262167:DEM262167 DNJ262167:DOI262167 DXF262167:DYE262167 EHB262167:EIA262167 EQX262167:ERW262167 FAT262167:FBS262167 FKP262167:FLO262167 FUL262167:FVK262167 GEH262167:GFG262167 GOD262167:GPC262167 GXZ262167:GYY262167 HHV262167:HIU262167 HRR262167:HSQ262167 IBN262167:ICM262167 ILJ262167:IMI262167 IVF262167:IWE262167 JFB262167:JGA262167 JOX262167:JPW262167 JYT262167:JZS262167 KIP262167:KJO262167 KSL262167:KTK262167 LCH262167:LDG262167 LMD262167:LNC262167 LVZ262167:LWY262167 MFV262167:MGU262167 MPR262167:MQQ262167 MZN262167:NAM262167 NJJ262167:NKI262167 NTF262167:NUE262167 ODB262167:OEA262167 OMX262167:ONW262167 OWT262167:OXS262167 PGP262167:PHO262167 PQL262167:PRK262167 QAH262167:QBG262167 QKD262167:QLC262167 QTZ262167:QUY262167 RDV262167:REU262167 RNR262167:ROQ262167 RXN262167:RYM262167 SHJ262167:SII262167 SRF262167:SSE262167 TBB262167:TCA262167 TKX262167:TLW262167 TUT262167:TVS262167 UEP262167:UFO262167 UOL262167:UPK262167 UYH262167:UZG262167 VID262167:VJC262167 VRZ262167:VSY262167 WBV262167:WCU262167 WLR262167:WMQ262167 WVN262167:WWM262167 F327703:AE327703 JB327703:KA327703 SX327703:TW327703 ACT327703:ADS327703 AMP327703:ANO327703 AWL327703:AXK327703 BGH327703:BHG327703 BQD327703:BRC327703 BZZ327703:CAY327703 CJV327703:CKU327703 CTR327703:CUQ327703 DDN327703:DEM327703 DNJ327703:DOI327703 DXF327703:DYE327703 EHB327703:EIA327703 EQX327703:ERW327703 FAT327703:FBS327703 FKP327703:FLO327703 FUL327703:FVK327703 GEH327703:GFG327703 GOD327703:GPC327703 GXZ327703:GYY327703 HHV327703:HIU327703 HRR327703:HSQ327703 IBN327703:ICM327703 ILJ327703:IMI327703 IVF327703:IWE327703 JFB327703:JGA327703 JOX327703:JPW327703 JYT327703:JZS327703 KIP327703:KJO327703 KSL327703:KTK327703 LCH327703:LDG327703 LMD327703:LNC327703 LVZ327703:LWY327703 MFV327703:MGU327703 MPR327703:MQQ327703 MZN327703:NAM327703 NJJ327703:NKI327703 NTF327703:NUE327703 ODB327703:OEA327703 OMX327703:ONW327703 OWT327703:OXS327703 PGP327703:PHO327703 PQL327703:PRK327703 QAH327703:QBG327703 QKD327703:QLC327703 QTZ327703:QUY327703 RDV327703:REU327703 RNR327703:ROQ327703 RXN327703:RYM327703 SHJ327703:SII327703 SRF327703:SSE327703 TBB327703:TCA327703 TKX327703:TLW327703 TUT327703:TVS327703 UEP327703:UFO327703 UOL327703:UPK327703 UYH327703:UZG327703 VID327703:VJC327703 VRZ327703:VSY327703 WBV327703:WCU327703 WLR327703:WMQ327703 WVN327703:WWM327703 F393239:AE393239 JB393239:KA393239 SX393239:TW393239 ACT393239:ADS393239 AMP393239:ANO393239 AWL393239:AXK393239 BGH393239:BHG393239 BQD393239:BRC393239 BZZ393239:CAY393239 CJV393239:CKU393239 CTR393239:CUQ393239 DDN393239:DEM393239 DNJ393239:DOI393239 DXF393239:DYE393239 EHB393239:EIA393239 EQX393239:ERW393239 FAT393239:FBS393239 FKP393239:FLO393239 FUL393239:FVK393239 GEH393239:GFG393239 GOD393239:GPC393239 GXZ393239:GYY393239 HHV393239:HIU393239 HRR393239:HSQ393239 IBN393239:ICM393239 ILJ393239:IMI393239 IVF393239:IWE393239 JFB393239:JGA393239 JOX393239:JPW393239 JYT393239:JZS393239 KIP393239:KJO393239 KSL393239:KTK393239 LCH393239:LDG393239 LMD393239:LNC393239 LVZ393239:LWY393239 MFV393239:MGU393239 MPR393239:MQQ393239 MZN393239:NAM393239 NJJ393239:NKI393239 NTF393239:NUE393239 ODB393239:OEA393239 OMX393239:ONW393239 OWT393239:OXS393239 PGP393239:PHO393239 PQL393239:PRK393239 QAH393239:QBG393239 QKD393239:QLC393239 QTZ393239:QUY393239 RDV393239:REU393239 RNR393239:ROQ393239 RXN393239:RYM393239 SHJ393239:SII393239 SRF393239:SSE393239 TBB393239:TCA393239 TKX393239:TLW393239 TUT393239:TVS393239 UEP393239:UFO393239 UOL393239:UPK393239 UYH393239:UZG393239 VID393239:VJC393239 VRZ393239:VSY393239 WBV393239:WCU393239 WLR393239:WMQ393239 WVN393239:WWM393239 F458775:AE458775 JB458775:KA458775 SX458775:TW458775 ACT458775:ADS458775 AMP458775:ANO458775 AWL458775:AXK458775 BGH458775:BHG458775 BQD458775:BRC458775 BZZ458775:CAY458775 CJV458775:CKU458775 CTR458775:CUQ458775 DDN458775:DEM458775 DNJ458775:DOI458775 DXF458775:DYE458775 EHB458775:EIA458775 EQX458775:ERW458775 FAT458775:FBS458775 FKP458775:FLO458775 FUL458775:FVK458775 GEH458775:GFG458775 GOD458775:GPC458775 GXZ458775:GYY458775 HHV458775:HIU458775 HRR458775:HSQ458775 IBN458775:ICM458775 ILJ458775:IMI458775 IVF458775:IWE458775 JFB458775:JGA458775 JOX458775:JPW458775 JYT458775:JZS458775 KIP458775:KJO458775 KSL458775:KTK458775 LCH458775:LDG458775 LMD458775:LNC458775 LVZ458775:LWY458775 MFV458775:MGU458775 MPR458775:MQQ458775 MZN458775:NAM458775 NJJ458775:NKI458775 NTF458775:NUE458775 ODB458775:OEA458775 OMX458775:ONW458775 OWT458775:OXS458775 PGP458775:PHO458775 PQL458775:PRK458775 QAH458775:QBG458775 QKD458775:QLC458775 QTZ458775:QUY458775 RDV458775:REU458775 RNR458775:ROQ458775 RXN458775:RYM458775 SHJ458775:SII458775 SRF458775:SSE458775 TBB458775:TCA458775 TKX458775:TLW458775 TUT458775:TVS458775 UEP458775:UFO458775 UOL458775:UPK458775 UYH458775:UZG458775 VID458775:VJC458775 VRZ458775:VSY458775 WBV458775:WCU458775 WLR458775:WMQ458775 WVN458775:WWM458775 F524311:AE524311 JB524311:KA524311 SX524311:TW524311 ACT524311:ADS524311 AMP524311:ANO524311 AWL524311:AXK524311 BGH524311:BHG524311 BQD524311:BRC524311 BZZ524311:CAY524311 CJV524311:CKU524311 CTR524311:CUQ524311 DDN524311:DEM524311 DNJ524311:DOI524311 DXF524311:DYE524311 EHB524311:EIA524311 EQX524311:ERW524311 FAT524311:FBS524311 FKP524311:FLO524311 FUL524311:FVK524311 GEH524311:GFG524311 GOD524311:GPC524311 GXZ524311:GYY524311 HHV524311:HIU524311 HRR524311:HSQ524311 IBN524311:ICM524311 ILJ524311:IMI524311 IVF524311:IWE524311 JFB524311:JGA524311 JOX524311:JPW524311 JYT524311:JZS524311 KIP524311:KJO524311 KSL524311:KTK524311 LCH524311:LDG524311 LMD524311:LNC524311 LVZ524311:LWY524311 MFV524311:MGU524311 MPR524311:MQQ524311 MZN524311:NAM524311 NJJ524311:NKI524311 NTF524311:NUE524311 ODB524311:OEA524311 OMX524311:ONW524311 OWT524311:OXS524311 PGP524311:PHO524311 PQL524311:PRK524311 QAH524311:QBG524311 QKD524311:QLC524311 QTZ524311:QUY524311 RDV524311:REU524311 RNR524311:ROQ524311 RXN524311:RYM524311 SHJ524311:SII524311 SRF524311:SSE524311 TBB524311:TCA524311 TKX524311:TLW524311 TUT524311:TVS524311 UEP524311:UFO524311 UOL524311:UPK524311 UYH524311:UZG524311 VID524311:VJC524311 VRZ524311:VSY524311 WBV524311:WCU524311 WLR524311:WMQ524311 WVN524311:WWM524311 F589847:AE589847 JB589847:KA589847 SX589847:TW589847 ACT589847:ADS589847 AMP589847:ANO589847 AWL589847:AXK589847 BGH589847:BHG589847 BQD589847:BRC589847 BZZ589847:CAY589847 CJV589847:CKU589847 CTR589847:CUQ589847 DDN589847:DEM589847 DNJ589847:DOI589847 DXF589847:DYE589847 EHB589847:EIA589847 EQX589847:ERW589847 FAT589847:FBS589847 FKP589847:FLO589847 FUL589847:FVK589847 GEH589847:GFG589847 GOD589847:GPC589847 GXZ589847:GYY589847 HHV589847:HIU589847 HRR589847:HSQ589847 IBN589847:ICM589847 ILJ589847:IMI589847 IVF589847:IWE589847 JFB589847:JGA589847 JOX589847:JPW589847 JYT589847:JZS589847 KIP589847:KJO589847 KSL589847:KTK589847 LCH589847:LDG589847 LMD589847:LNC589847 LVZ589847:LWY589847 MFV589847:MGU589847 MPR589847:MQQ589847 MZN589847:NAM589847 NJJ589847:NKI589847 NTF589847:NUE589847 ODB589847:OEA589847 OMX589847:ONW589847 OWT589847:OXS589847 PGP589847:PHO589847 PQL589847:PRK589847 QAH589847:QBG589847 QKD589847:QLC589847 QTZ589847:QUY589847 RDV589847:REU589847 RNR589847:ROQ589847 RXN589847:RYM589847 SHJ589847:SII589847 SRF589847:SSE589847 TBB589847:TCA589847 TKX589847:TLW589847 TUT589847:TVS589847 UEP589847:UFO589847 UOL589847:UPK589847 UYH589847:UZG589847 VID589847:VJC589847 VRZ589847:VSY589847 WBV589847:WCU589847 WLR589847:WMQ589847 WVN589847:WWM589847 F655383:AE655383 JB655383:KA655383 SX655383:TW655383 ACT655383:ADS655383 AMP655383:ANO655383 AWL655383:AXK655383 BGH655383:BHG655383 BQD655383:BRC655383 BZZ655383:CAY655383 CJV655383:CKU655383 CTR655383:CUQ655383 DDN655383:DEM655383 DNJ655383:DOI655383 DXF655383:DYE655383 EHB655383:EIA655383 EQX655383:ERW655383 FAT655383:FBS655383 FKP655383:FLO655383 FUL655383:FVK655383 GEH655383:GFG655383 GOD655383:GPC655383 GXZ655383:GYY655383 HHV655383:HIU655383 HRR655383:HSQ655383 IBN655383:ICM655383 ILJ655383:IMI655383 IVF655383:IWE655383 JFB655383:JGA655383 JOX655383:JPW655383 JYT655383:JZS655383 KIP655383:KJO655383 KSL655383:KTK655383 LCH655383:LDG655383 LMD655383:LNC655383 LVZ655383:LWY655383 MFV655383:MGU655383 MPR655383:MQQ655383 MZN655383:NAM655383 NJJ655383:NKI655383 NTF655383:NUE655383 ODB655383:OEA655383 OMX655383:ONW655383 OWT655383:OXS655383 PGP655383:PHO655383 PQL655383:PRK655383 QAH655383:QBG655383 QKD655383:QLC655383 QTZ655383:QUY655383 RDV655383:REU655383 RNR655383:ROQ655383 RXN655383:RYM655383 SHJ655383:SII655383 SRF655383:SSE655383 TBB655383:TCA655383 TKX655383:TLW655383 TUT655383:TVS655383 UEP655383:UFO655383 UOL655383:UPK655383 UYH655383:UZG655383 VID655383:VJC655383 VRZ655383:VSY655383 WBV655383:WCU655383 WLR655383:WMQ655383 WVN655383:WWM655383 F720919:AE720919 JB720919:KA720919 SX720919:TW720919 ACT720919:ADS720919 AMP720919:ANO720919 AWL720919:AXK720919 BGH720919:BHG720919 BQD720919:BRC720919 BZZ720919:CAY720919 CJV720919:CKU720919 CTR720919:CUQ720919 DDN720919:DEM720919 DNJ720919:DOI720919 DXF720919:DYE720919 EHB720919:EIA720919 EQX720919:ERW720919 FAT720919:FBS720919 FKP720919:FLO720919 FUL720919:FVK720919 GEH720919:GFG720919 GOD720919:GPC720919 GXZ720919:GYY720919 HHV720919:HIU720919 HRR720919:HSQ720919 IBN720919:ICM720919 ILJ720919:IMI720919 IVF720919:IWE720919 JFB720919:JGA720919 JOX720919:JPW720919 JYT720919:JZS720919 KIP720919:KJO720919 KSL720919:KTK720919 LCH720919:LDG720919 LMD720919:LNC720919 LVZ720919:LWY720919 MFV720919:MGU720919 MPR720919:MQQ720919 MZN720919:NAM720919 NJJ720919:NKI720919 NTF720919:NUE720919 ODB720919:OEA720919 OMX720919:ONW720919 OWT720919:OXS720919 PGP720919:PHO720919 PQL720919:PRK720919 QAH720919:QBG720919 QKD720919:QLC720919 QTZ720919:QUY720919 RDV720919:REU720919 RNR720919:ROQ720919 RXN720919:RYM720919 SHJ720919:SII720919 SRF720919:SSE720919 TBB720919:TCA720919 TKX720919:TLW720919 TUT720919:TVS720919 UEP720919:UFO720919 UOL720919:UPK720919 UYH720919:UZG720919 VID720919:VJC720919 VRZ720919:VSY720919 WBV720919:WCU720919 WLR720919:WMQ720919 WVN720919:WWM720919 F786455:AE786455 JB786455:KA786455 SX786455:TW786455 ACT786455:ADS786455 AMP786455:ANO786455 AWL786455:AXK786455 BGH786455:BHG786455 BQD786455:BRC786455 BZZ786455:CAY786455 CJV786455:CKU786455 CTR786455:CUQ786455 DDN786455:DEM786455 DNJ786455:DOI786455 DXF786455:DYE786455 EHB786455:EIA786455 EQX786455:ERW786455 FAT786455:FBS786455 FKP786455:FLO786455 FUL786455:FVK786455 GEH786455:GFG786455 GOD786455:GPC786455 GXZ786455:GYY786455 HHV786455:HIU786455 HRR786455:HSQ786455 IBN786455:ICM786455 ILJ786455:IMI786455 IVF786455:IWE786455 JFB786455:JGA786455 JOX786455:JPW786455 JYT786455:JZS786455 KIP786455:KJO786455 KSL786455:KTK786455 LCH786455:LDG786455 LMD786455:LNC786455 LVZ786455:LWY786455 MFV786455:MGU786455 MPR786455:MQQ786455 MZN786455:NAM786455 NJJ786455:NKI786455 NTF786455:NUE786455 ODB786455:OEA786455 OMX786455:ONW786455 OWT786455:OXS786455 PGP786455:PHO786455 PQL786455:PRK786455 QAH786455:QBG786455 QKD786455:QLC786455 QTZ786455:QUY786455 RDV786455:REU786455 RNR786455:ROQ786455 RXN786455:RYM786455 SHJ786455:SII786455 SRF786455:SSE786455 TBB786455:TCA786455 TKX786455:TLW786455 TUT786455:TVS786455 UEP786455:UFO786455 UOL786455:UPK786455 UYH786455:UZG786455 VID786455:VJC786455 VRZ786455:VSY786455 WBV786455:WCU786455 WLR786455:WMQ786455 WVN786455:WWM786455 F851991:AE851991 JB851991:KA851991 SX851991:TW851991 ACT851991:ADS851991 AMP851991:ANO851991 AWL851991:AXK851991 BGH851991:BHG851991 BQD851991:BRC851991 BZZ851991:CAY851991 CJV851991:CKU851991 CTR851991:CUQ851991 DDN851991:DEM851991 DNJ851991:DOI851991 DXF851991:DYE851991 EHB851991:EIA851991 EQX851991:ERW851991 FAT851991:FBS851991 FKP851991:FLO851991 FUL851991:FVK851991 GEH851991:GFG851991 GOD851991:GPC851991 GXZ851991:GYY851991 HHV851991:HIU851991 HRR851991:HSQ851991 IBN851991:ICM851991 ILJ851991:IMI851991 IVF851991:IWE851991 JFB851991:JGA851991 JOX851991:JPW851991 JYT851991:JZS851991 KIP851991:KJO851991 KSL851991:KTK851991 LCH851991:LDG851991 LMD851991:LNC851991 LVZ851991:LWY851991 MFV851991:MGU851991 MPR851991:MQQ851991 MZN851991:NAM851991 NJJ851991:NKI851991 NTF851991:NUE851991 ODB851991:OEA851991 OMX851991:ONW851991 OWT851991:OXS851991 PGP851991:PHO851991 PQL851991:PRK851991 QAH851991:QBG851991 QKD851991:QLC851991 QTZ851991:QUY851991 RDV851991:REU851991 RNR851991:ROQ851991 RXN851991:RYM851991 SHJ851991:SII851991 SRF851991:SSE851991 TBB851991:TCA851991 TKX851991:TLW851991 TUT851991:TVS851991 UEP851991:UFO851991 UOL851991:UPK851991 UYH851991:UZG851991 VID851991:VJC851991 VRZ851991:VSY851991 WBV851991:WCU851991 WLR851991:WMQ851991 WVN851991:WWM851991 F917527:AE917527 JB917527:KA917527 SX917527:TW917527 ACT917527:ADS917527 AMP917527:ANO917527 AWL917527:AXK917527 BGH917527:BHG917527 BQD917527:BRC917527 BZZ917527:CAY917527 CJV917527:CKU917527 CTR917527:CUQ917527 DDN917527:DEM917527 DNJ917527:DOI917527 DXF917527:DYE917527 EHB917527:EIA917527 EQX917527:ERW917527 FAT917527:FBS917527 FKP917527:FLO917527 FUL917527:FVK917527 GEH917527:GFG917527 GOD917527:GPC917527 GXZ917527:GYY917527 HHV917527:HIU917527 HRR917527:HSQ917527 IBN917527:ICM917527 ILJ917527:IMI917527 IVF917527:IWE917527 JFB917527:JGA917527 JOX917527:JPW917527 JYT917527:JZS917527 KIP917527:KJO917527 KSL917527:KTK917527 LCH917527:LDG917527 LMD917527:LNC917527 LVZ917527:LWY917527 MFV917527:MGU917527 MPR917527:MQQ917527 MZN917527:NAM917527 NJJ917527:NKI917527 NTF917527:NUE917527 ODB917527:OEA917527 OMX917527:ONW917527 OWT917527:OXS917527 PGP917527:PHO917527 PQL917527:PRK917527 QAH917527:QBG917527 QKD917527:QLC917527 QTZ917527:QUY917527 RDV917527:REU917527 RNR917527:ROQ917527 RXN917527:RYM917527 SHJ917527:SII917527 SRF917527:SSE917527 TBB917527:TCA917527 TKX917527:TLW917527 TUT917527:TVS917527 UEP917527:UFO917527 UOL917527:UPK917527 UYH917527:UZG917527 VID917527:VJC917527 VRZ917527:VSY917527 WBV917527:WCU917527 WLR917527:WMQ917527 WVN917527:WWM917527 F983063:AE983063 JB983063:KA983063 SX983063:TW983063 ACT983063:ADS983063 AMP983063:ANO983063 AWL983063:AXK983063 BGH983063:BHG983063 BQD983063:BRC983063 BZZ983063:CAY983063 CJV983063:CKU983063 CTR983063:CUQ983063 DDN983063:DEM983063 DNJ983063:DOI983063 DXF983063:DYE983063 EHB983063:EIA983063 EQX983063:ERW983063 FAT983063:FBS983063 FKP983063:FLO983063 FUL983063:FVK983063 GEH983063:GFG983063 GOD983063:GPC983063 GXZ983063:GYY983063 HHV983063:HIU983063 HRR983063:HSQ983063 IBN983063:ICM983063 ILJ983063:IMI983063 IVF983063:IWE983063 JFB983063:JGA983063 JOX983063:JPW983063 JYT983063:JZS983063 KIP983063:KJO983063 KSL983063:KTK983063 LCH983063:LDG983063 LMD983063:LNC983063 LVZ983063:LWY983063 MFV983063:MGU983063 MPR983063:MQQ983063 MZN983063:NAM983063 NJJ983063:NKI983063 NTF983063:NUE983063 ODB983063:OEA983063 OMX983063:ONW983063 OWT983063:OXS983063 PGP983063:PHO983063 PQL983063:PRK983063 QAH983063:QBG983063 QKD983063:QLC983063 QTZ983063:QUY983063 RDV983063:REU983063 RNR983063:ROQ983063 RXN983063:RYM983063 SHJ983063:SII983063 SRF983063:SSE983063 TBB983063:TCA983063 TKX983063:TLW983063 TUT983063:TVS983063 UEP983063:UFO983063 UOL983063:UPK983063 UYH983063:UZG983063 VID983063:VJC983063 VRZ983063:VSY983063 WBV983063:WCU983063 WLR983063:WMQ983063 WVN983063:WWM983063" xr:uid="{00000000-0002-0000-0300-000002000000}"/>
  </dataValidations>
  <hyperlinks>
    <hyperlink ref="M1:P1" location="作業メニュー!A1" display="作業メニュー" xr:uid="{00000000-0004-0000-0300-000000000000}"/>
  </hyperlinks>
  <pageMargins left="0.55118110236220474" right="0.43307086614173229" top="0.43307086614173229" bottom="0.51181102362204722" header="0.62992125984251968"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G558"/>
  <sheetViews>
    <sheetView showGridLines="0" workbookViewId="0">
      <selection activeCell="R1" sqref="R1"/>
    </sheetView>
  </sheetViews>
  <sheetFormatPr defaultColWidth="9" defaultRowHeight="13"/>
  <cols>
    <col min="1" max="1" width="1.25" style="172" customWidth="1"/>
    <col min="2" max="2" width="26" style="172" customWidth="1"/>
    <col min="3" max="30" width="2.83203125" style="174" customWidth="1"/>
    <col min="31" max="34" width="2.75" style="174" customWidth="1"/>
    <col min="35" max="35" width="2.83203125" style="174" customWidth="1"/>
    <col min="36" max="43" width="2.75" style="174" customWidth="1"/>
    <col min="44" max="62" width="2.83203125" style="174" customWidth="1"/>
    <col min="63" max="16384" width="9" style="174"/>
  </cols>
  <sheetData>
    <row r="1" spans="1:59" s="371" customFormat="1" ht="37.5" customHeight="1" thickBot="1">
      <c r="A1" s="365" t="s">
        <v>249</v>
      </c>
      <c r="B1" s="370"/>
      <c r="O1" s="372" t="s">
        <v>64</v>
      </c>
      <c r="P1" s="368"/>
      <c r="Q1" s="368"/>
      <c r="R1" s="368"/>
      <c r="W1" s="1642" t="s">
        <v>248</v>
      </c>
      <c r="X1" s="1643"/>
      <c r="Y1" s="1643"/>
      <c r="Z1" s="110"/>
    </row>
    <row r="2" spans="1:59" ht="17.25" customHeight="1" thickTop="1">
      <c r="A2" s="199" t="s">
        <v>133</v>
      </c>
      <c r="B2" s="185"/>
      <c r="C2" s="186"/>
      <c r="D2" s="186"/>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row>
    <row r="3" spans="1:59" ht="18" customHeight="1">
      <c r="A3" s="188" t="s">
        <v>110</v>
      </c>
      <c r="B3" s="189" t="s">
        <v>132</v>
      </c>
      <c r="C3" s="4"/>
      <c r="D3" s="1483">
        <v>2</v>
      </c>
      <c r="E3" s="1484"/>
      <c r="F3" s="1484"/>
      <c r="G3" s="1485"/>
      <c r="H3" s="4"/>
      <c r="I3" s="4"/>
      <c r="J3" s="4"/>
      <c r="K3" s="4"/>
      <c r="L3" s="4"/>
      <c r="M3" s="4"/>
      <c r="N3" s="4"/>
      <c r="O3" s="4"/>
      <c r="P3" s="4"/>
      <c r="Q3" s="4"/>
      <c r="R3" s="4"/>
      <c r="S3" s="4"/>
      <c r="T3" s="4"/>
      <c r="U3" s="4"/>
      <c r="V3" s="4"/>
      <c r="W3" s="4"/>
      <c r="X3" s="4"/>
      <c r="Y3" s="4"/>
      <c r="Z3" s="4"/>
      <c r="AA3" s="4"/>
      <c r="AB3" s="4"/>
      <c r="AC3" s="4"/>
    </row>
    <row r="4" spans="1:59" ht="18" customHeight="1">
      <c r="A4" s="188" t="s">
        <v>110</v>
      </c>
      <c r="B4" s="189" t="s">
        <v>131</v>
      </c>
      <c r="C4" s="4"/>
      <c r="D4" s="218"/>
      <c r="E4" s="218"/>
      <c r="F4" s="218"/>
      <c r="G4" s="218"/>
      <c r="H4" s="4"/>
      <c r="I4" s="4"/>
      <c r="J4" s="4"/>
      <c r="K4" s="4"/>
      <c r="L4" s="4"/>
      <c r="M4" s="4"/>
      <c r="N4" s="4"/>
      <c r="O4" s="4"/>
      <c r="P4" s="4"/>
      <c r="Q4" s="4"/>
      <c r="R4" s="4"/>
      <c r="S4" s="4"/>
      <c r="T4" s="4"/>
      <c r="U4" s="4"/>
      <c r="V4" s="4"/>
      <c r="W4" s="4"/>
      <c r="X4" s="4"/>
      <c r="Y4" s="4"/>
      <c r="Z4" s="4"/>
      <c r="AA4" s="4"/>
      <c r="AB4" s="4"/>
      <c r="AC4" s="4"/>
      <c r="AF4" s="202" t="s">
        <v>100</v>
      </c>
      <c r="AG4" s="4"/>
    </row>
    <row r="5" spans="1:59" ht="18" customHeight="1">
      <c r="A5" s="193"/>
      <c r="B5" s="193" t="s">
        <v>130</v>
      </c>
      <c r="C5" s="1610"/>
      <c r="D5" s="1610"/>
      <c r="E5" s="1610"/>
      <c r="F5" s="1610"/>
      <c r="G5" s="1610"/>
      <c r="H5" s="4" t="s">
        <v>103</v>
      </c>
      <c r="I5" s="1463" t="str">
        <f>IF(項目一覧②!$G$253=1,"",INDEX(主要用途!$D$2:$D$63,項目一覧②!$G$253))</f>
        <v/>
      </c>
      <c r="J5" s="1464"/>
      <c r="K5" s="1464"/>
      <c r="L5" s="1464"/>
      <c r="M5" s="1464"/>
      <c r="N5" s="1464"/>
      <c r="O5" s="1464"/>
      <c r="P5" s="1464"/>
      <c r="Q5" s="1464"/>
      <c r="R5" s="1464"/>
      <c r="S5" s="1464"/>
      <c r="T5" s="1464"/>
      <c r="U5" s="1464"/>
      <c r="V5" s="1464"/>
      <c r="W5" s="1464"/>
      <c r="X5" s="1464"/>
      <c r="Y5" s="1464"/>
      <c r="Z5" s="1464"/>
      <c r="AA5" s="1464"/>
      <c r="AB5" s="1464"/>
      <c r="AC5" s="1465"/>
      <c r="AG5" s="191" t="s">
        <v>99</v>
      </c>
      <c r="AH5" s="191"/>
      <c r="AI5" s="191"/>
      <c r="AJ5" s="191"/>
      <c r="AK5" s="236"/>
      <c r="AL5" s="1457"/>
      <c r="AM5" s="1458"/>
      <c r="AN5" s="1458"/>
      <c r="AO5" s="1458"/>
      <c r="AP5" s="1458"/>
      <c r="AQ5" s="1458"/>
      <c r="AR5" s="1458"/>
      <c r="AS5" s="1458"/>
      <c r="AT5" s="1458"/>
      <c r="AU5" s="1458"/>
      <c r="AV5" s="1458"/>
      <c r="AW5" s="1458"/>
      <c r="AX5" s="1458"/>
      <c r="AY5" s="1458"/>
      <c r="AZ5" s="1458"/>
      <c r="BA5" s="1458"/>
      <c r="BB5" s="1458"/>
      <c r="BC5" s="1458"/>
      <c r="BD5" s="1458"/>
      <c r="BE5" s="1458"/>
      <c r="BF5" s="1458"/>
      <c r="BG5" s="1458"/>
    </row>
    <row r="6" spans="1:59" ht="18" customHeight="1">
      <c r="B6" s="193" t="s">
        <v>130</v>
      </c>
      <c r="C6" s="1610"/>
      <c r="D6" s="1610"/>
      <c r="E6" s="1610"/>
      <c r="F6" s="1610"/>
      <c r="G6" s="1610"/>
      <c r="H6" s="4" t="s">
        <v>103</v>
      </c>
      <c r="I6" s="1463" t="str">
        <f>IF(項目一覧②!$G$255=1,"",INDEX(主要用途!$D$2:$D$63,項目一覧②!$G$255))</f>
        <v/>
      </c>
      <c r="J6" s="1464"/>
      <c r="K6" s="1464"/>
      <c r="L6" s="1464"/>
      <c r="M6" s="1464"/>
      <c r="N6" s="1464"/>
      <c r="O6" s="1464"/>
      <c r="P6" s="1464"/>
      <c r="Q6" s="1464"/>
      <c r="R6" s="1464"/>
      <c r="S6" s="1464"/>
      <c r="T6" s="1464"/>
      <c r="U6" s="1464"/>
      <c r="V6" s="1464"/>
      <c r="W6" s="1464"/>
      <c r="X6" s="1464"/>
      <c r="Y6" s="1464"/>
      <c r="Z6" s="1464"/>
      <c r="AA6" s="1464"/>
      <c r="AB6" s="1464"/>
      <c r="AC6" s="1465"/>
      <c r="AG6" s="178" t="s">
        <v>98</v>
      </c>
      <c r="AH6" s="4"/>
      <c r="AI6" s="4"/>
      <c r="AJ6" s="4"/>
      <c r="AL6" s="1457"/>
      <c r="AM6" s="1458"/>
      <c r="AN6" s="1458"/>
      <c r="AO6" s="1458"/>
      <c r="AP6" s="1458"/>
      <c r="AQ6" s="1458"/>
      <c r="AR6" s="1458"/>
      <c r="AS6" s="1458"/>
      <c r="AT6" s="1458"/>
      <c r="AU6" s="1458"/>
      <c r="AV6" s="1458"/>
      <c r="AW6" s="1458"/>
      <c r="AX6" s="1458"/>
      <c r="AY6" s="1458"/>
      <c r="AZ6" s="1458"/>
      <c r="BA6" s="1458"/>
      <c r="BB6" s="1458"/>
      <c r="BC6" s="1458"/>
      <c r="BD6" s="1458"/>
      <c r="BE6" s="1458"/>
      <c r="BF6" s="1458"/>
      <c r="BG6" s="1458"/>
    </row>
    <row r="7" spans="1:59" ht="18" customHeight="1">
      <c r="B7" s="193" t="s">
        <v>130</v>
      </c>
      <c r="C7" s="1610"/>
      <c r="D7" s="1610"/>
      <c r="E7" s="1610"/>
      <c r="F7" s="1610"/>
      <c r="G7" s="1610"/>
      <c r="H7" s="4" t="s">
        <v>103</v>
      </c>
      <c r="I7" s="1463" t="str">
        <f>IF(項目一覧②!$G$257=1,"",INDEX(主要用途!$D$2:$D$63,項目一覧②!$G$257))</f>
        <v/>
      </c>
      <c r="J7" s="1464"/>
      <c r="K7" s="1464"/>
      <c r="L7" s="1464"/>
      <c r="M7" s="1464"/>
      <c r="N7" s="1464"/>
      <c r="O7" s="1464"/>
      <c r="P7" s="1464"/>
      <c r="Q7" s="1464"/>
      <c r="R7" s="1464"/>
      <c r="S7" s="1464"/>
      <c r="T7" s="1464"/>
      <c r="U7" s="1464"/>
      <c r="V7" s="1464"/>
      <c r="W7" s="1464"/>
      <c r="X7" s="1464"/>
      <c r="Y7" s="1464"/>
      <c r="Z7" s="1464"/>
      <c r="AA7" s="1464"/>
      <c r="AB7" s="1464"/>
      <c r="AC7" s="1465"/>
      <c r="AG7" s="178" t="s">
        <v>97</v>
      </c>
      <c r="AH7" s="4"/>
      <c r="AI7" s="4"/>
      <c r="AJ7" s="4"/>
      <c r="AK7" s="4"/>
      <c r="AL7" s="1457"/>
      <c r="AM7" s="1457"/>
      <c r="AN7" s="1457"/>
      <c r="AO7" s="1457"/>
      <c r="AP7" s="1457"/>
      <c r="AQ7" s="1457"/>
      <c r="AR7" s="1457"/>
      <c r="AS7" s="1457"/>
    </row>
    <row r="8" spans="1:59" ht="18" customHeight="1">
      <c r="A8" s="188" t="s">
        <v>110</v>
      </c>
      <c r="B8" s="189" t="s">
        <v>129</v>
      </c>
      <c r="C8" s="4"/>
      <c r="D8" s="4"/>
      <c r="E8" s="4"/>
      <c r="F8" s="4"/>
      <c r="G8" s="4"/>
      <c r="H8" s="4"/>
      <c r="I8" s="4"/>
      <c r="J8" s="4"/>
      <c r="K8" s="4"/>
      <c r="L8" s="4"/>
      <c r="M8" s="4"/>
      <c r="N8" s="4"/>
      <c r="O8" s="4"/>
      <c r="P8" s="4"/>
      <c r="Q8" s="4"/>
      <c r="R8" s="4"/>
      <c r="S8" s="4"/>
      <c r="T8" s="4"/>
      <c r="U8" s="4"/>
      <c r="V8" s="4"/>
      <c r="W8" s="4"/>
      <c r="X8" s="4"/>
      <c r="Y8" s="4"/>
      <c r="Z8" s="4"/>
      <c r="AA8" s="4"/>
      <c r="AB8" s="4"/>
      <c r="AC8" s="4"/>
    </row>
    <row r="9" spans="1:59" ht="18" customHeight="1">
      <c r="B9" s="178"/>
      <c r="C9" s="224"/>
      <c r="D9" s="217" t="s">
        <v>128</v>
      </c>
      <c r="E9" s="217"/>
      <c r="F9" s="224"/>
      <c r="G9" s="217" t="s">
        <v>127</v>
      </c>
      <c r="H9" s="217"/>
      <c r="I9" s="224"/>
      <c r="J9" s="217" t="s">
        <v>126</v>
      </c>
      <c r="K9" s="217"/>
      <c r="L9" s="224"/>
      <c r="M9" s="217" t="s">
        <v>125</v>
      </c>
      <c r="N9" s="217"/>
      <c r="O9" s="224"/>
      <c r="P9" s="217" t="s">
        <v>124</v>
      </c>
      <c r="Q9" s="217"/>
      <c r="R9" s="217"/>
      <c r="S9" s="224"/>
      <c r="T9" s="225" t="s">
        <v>123</v>
      </c>
      <c r="U9" s="217"/>
      <c r="V9" s="217"/>
      <c r="W9" s="217"/>
      <c r="X9" s="224"/>
      <c r="Y9" s="225" t="s">
        <v>122</v>
      </c>
      <c r="Z9" s="217"/>
      <c r="AA9" s="217"/>
      <c r="AB9" s="217"/>
      <c r="AC9" s="217"/>
      <c r="AD9" s="216" t="str">
        <f>IF(COUNTIF(項目一覧②!$G$259:$M$259,TRUE)=1,"","工事種別をいずれか１つ選択してください")</f>
        <v>工事種別をいずれか１つ選択してください</v>
      </c>
    </row>
    <row r="10" spans="1:59" ht="11.25" customHeight="1"/>
    <row r="11" spans="1:59" ht="18" customHeight="1">
      <c r="A11" s="188" t="s">
        <v>110</v>
      </c>
      <c r="B11" s="189" t="s">
        <v>121</v>
      </c>
      <c r="C11" s="4"/>
      <c r="D11" s="1509"/>
      <c r="E11" s="1509"/>
      <c r="F11" s="1509"/>
      <c r="G11" s="1509"/>
      <c r="H11" s="1509"/>
      <c r="I11" s="1509"/>
      <c r="J11" s="1509"/>
      <c r="K11" s="1509"/>
      <c r="L11" s="1509"/>
      <c r="M11" s="1509"/>
      <c r="N11" s="4"/>
      <c r="O11" s="4"/>
      <c r="P11" s="4"/>
      <c r="Q11" s="4"/>
      <c r="R11" s="1509"/>
      <c r="S11" s="1509"/>
      <c r="T11" s="1509"/>
      <c r="U11" s="1509"/>
      <c r="V11" s="1509"/>
      <c r="W11" s="1509"/>
      <c r="X11" s="1509"/>
      <c r="Y11" s="1509"/>
      <c r="Z11" s="1509"/>
      <c r="AA11" s="1509"/>
      <c r="AB11" s="4"/>
      <c r="AC11" s="4"/>
    </row>
    <row r="12" spans="1:59" ht="10.15" customHeight="1">
      <c r="A12" s="517"/>
      <c r="B12" s="518"/>
      <c r="C12" s="518"/>
      <c r="D12" s="518"/>
      <c r="E12" s="518"/>
      <c r="F12" s="518"/>
      <c r="G12" s="518"/>
      <c r="H12" s="518"/>
      <c r="I12" s="518"/>
      <c r="J12" s="518"/>
      <c r="K12" s="518"/>
      <c r="L12" s="518"/>
      <c r="M12" s="519"/>
      <c r="N12" s="519"/>
      <c r="O12" s="519"/>
      <c r="P12" s="519"/>
      <c r="Q12" s="519"/>
      <c r="R12" s="519"/>
      <c r="S12" s="519"/>
      <c r="T12" s="519"/>
      <c r="U12" s="519"/>
      <c r="V12" s="519"/>
      <c r="W12" s="519"/>
      <c r="X12" s="519"/>
      <c r="Y12" s="519"/>
      <c r="Z12" s="519"/>
      <c r="AA12" s="519"/>
      <c r="AB12" s="519"/>
      <c r="AC12" s="519"/>
      <c r="AD12" s="519"/>
      <c r="AE12" s="519"/>
      <c r="AF12" s="519"/>
      <c r="AG12" s="519"/>
      <c r="AH12" s="519"/>
      <c r="AI12" s="519"/>
      <c r="AJ12" s="519"/>
      <c r="AK12" s="519"/>
      <c r="AL12" s="519"/>
      <c r="AM12" s="519"/>
      <c r="AN12" s="520"/>
      <c r="AO12" s="520"/>
      <c r="AP12" s="520"/>
    </row>
    <row r="13" spans="1:59" ht="10.15" customHeight="1">
      <c r="A13" s="188"/>
      <c r="B13" s="189"/>
      <c r="C13" s="189"/>
      <c r="D13" s="189"/>
      <c r="E13" s="189"/>
      <c r="F13" s="189"/>
      <c r="G13" s="189"/>
      <c r="H13" s="189"/>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row>
    <row r="14" spans="1:59" ht="18" customHeight="1">
      <c r="A14" s="188" t="s">
        <v>109</v>
      </c>
      <c r="B14" s="189" t="s">
        <v>2819</v>
      </c>
      <c r="C14" s="319"/>
      <c r="D14" s="4" t="s">
        <v>2815</v>
      </c>
      <c r="E14" s="4"/>
      <c r="F14" s="4"/>
      <c r="G14" s="4" t="s">
        <v>3179</v>
      </c>
      <c r="H14" s="4"/>
      <c r="J14" s="4"/>
      <c r="K14" s="4"/>
      <c r="L14" s="4"/>
      <c r="M14" s="4"/>
      <c r="N14" s="4"/>
      <c r="O14" s="4"/>
      <c r="P14" s="4"/>
      <c r="Q14" s="4"/>
      <c r="R14" s="4"/>
      <c r="S14" s="4"/>
      <c r="T14" s="4"/>
      <c r="U14" s="4"/>
      <c r="V14" s="4"/>
      <c r="W14" s="4"/>
      <c r="X14" s="4"/>
      <c r="Y14" s="4"/>
      <c r="Z14" s="4"/>
      <c r="AA14" s="4"/>
      <c r="AB14" s="4"/>
    </row>
    <row r="15" spans="1:59" ht="18" customHeight="1">
      <c r="A15" s="188"/>
      <c r="B15" s="189"/>
      <c r="C15" s="319"/>
      <c r="D15" s="4" t="s">
        <v>2815</v>
      </c>
      <c r="E15" s="4"/>
      <c r="F15" s="4"/>
      <c r="G15" s="4" t="s">
        <v>3180</v>
      </c>
      <c r="H15" s="4"/>
      <c r="I15" s="4"/>
      <c r="J15" s="4"/>
      <c r="K15" s="4"/>
      <c r="L15" s="4"/>
      <c r="M15" s="4"/>
      <c r="N15" s="4"/>
      <c r="O15" s="4"/>
      <c r="P15" s="4"/>
      <c r="Q15" s="4"/>
      <c r="R15" s="4"/>
      <c r="S15" s="4"/>
      <c r="T15" s="4"/>
      <c r="U15" s="4"/>
      <c r="V15" s="4"/>
      <c r="W15" s="4"/>
      <c r="X15" s="4"/>
      <c r="Y15" s="4"/>
      <c r="Z15" s="4"/>
      <c r="AA15" s="4"/>
      <c r="AB15" s="4"/>
    </row>
    <row r="16" spans="1:59" ht="18" customHeight="1">
      <c r="A16" s="188"/>
      <c r="B16" s="189"/>
      <c r="C16" s="319"/>
      <c r="D16" s="4" t="s">
        <v>3197</v>
      </c>
      <c r="E16" s="4"/>
      <c r="F16" s="4"/>
      <c r="G16" s="4"/>
      <c r="H16" s="4"/>
      <c r="I16" s="4"/>
      <c r="J16" s="4"/>
      <c r="K16" s="4"/>
      <c r="L16" s="4"/>
      <c r="M16" s="4"/>
      <c r="N16" s="4"/>
      <c r="O16" s="4"/>
      <c r="P16" s="4"/>
      <c r="Q16" s="4"/>
      <c r="R16" s="4"/>
      <c r="S16" s="4"/>
      <c r="T16" s="4"/>
      <c r="U16" s="4"/>
      <c r="V16" s="4"/>
      <c r="W16" s="4"/>
      <c r="X16" s="4"/>
      <c r="Y16" s="4"/>
      <c r="Z16" s="4"/>
      <c r="AA16" s="4"/>
      <c r="AB16" s="4"/>
    </row>
    <row r="17" spans="1:42" ht="18" customHeight="1">
      <c r="A17" s="188"/>
      <c r="B17" s="189"/>
      <c r="C17" s="319"/>
      <c r="D17" s="4" t="s">
        <v>2816</v>
      </c>
      <c r="E17" s="4"/>
      <c r="F17" s="4"/>
      <c r="G17" s="4"/>
      <c r="I17" s="4"/>
      <c r="J17" s="210"/>
      <c r="K17" s="1450"/>
      <c r="L17" s="1450"/>
      <c r="M17" s="4"/>
      <c r="N17" s="4"/>
      <c r="O17" s="4"/>
      <c r="P17" s="4"/>
      <c r="Q17" s="4"/>
      <c r="R17" s="4"/>
      <c r="S17" s="4"/>
      <c r="T17" s="4"/>
      <c r="U17" s="4"/>
      <c r="V17" s="4"/>
      <c r="W17" s="4"/>
      <c r="X17" s="4"/>
      <c r="Y17" s="4"/>
      <c r="Z17" s="4"/>
      <c r="AA17" s="4"/>
      <c r="AB17" s="4"/>
      <c r="AC17" s="310"/>
    </row>
    <row r="18" spans="1:42" ht="18" customHeight="1">
      <c r="A18" s="188"/>
      <c r="B18" s="189"/>
      <c r="C18" s="319"/>
      <c r="D18" s="4" t="s">
        <v>2817</v>
      </c>
      <c r="E18" s="4"/>
      <c r="F18" s="4"/>
      <c r="G18" s="4"/>
      <c r="H18" s="4"/>
      <c r="I18" s="4"/>
      <c r="J18" s="4"/>
      <c r="K18" s="4"/>
      <c r="L18" s="4"/>
      <c r="M18" s="4"/>
      <c r="N18" s="4"/>
      <c r="O18" s="4"/>
      <c r="P18" s="4"/>
      <c r="Q18" s="4"/>
      <c r="R18" s="4"/>
      <c r="S18" s="4"/>
      <c r="T18" s="4"/>
      <c r="U18" s="4"/>
      <c r="V18" s="4"/>
      <c r="W18" s="4"/>
      <c r="X18" s="4"/>
      <c r="Y18" s="4"/>
      <c r="Z18" s="4"/>
      <c r="AA18" s="4"/>
      <c r="AB18" s="4"/>
      <c r="AC18" s="310"/>
    </row>
    <row r="19" spans="1:42" ht="18" customHeight="1">
      <c r="A19" s="188"/>
      <c r="B19" s="189"/>
      <c r="C19" s="319"/>
      <c r="D19" s="4" t="s">
        <v>2818</v>
      </c>
      <c r="E19" s="4"/>
      <c r="F19" s="4"/>
      <c r="G19" s="4"/>
      <c r="H19" s="4"/>
      <c r="I19" s="4"/>
      <c r="J19" s="4"/>
      <c r="K19" s="4"/>
      <c r="L19" s="4"/>
      <c r="M19" s="4"/>
      <c r="N19" s="4"/>
      <c r="O19" s="4"/>
      <c r="P19" s="4"/>
      <c r="Q19" s="4"/>
      <c r="R19" s="4"/>
      <c r="S19" s="4"/>
      <c r="T19" s="4"/>
      <c r="U19" s="4"/>
      <c r="V19" s="4"/>
      <c r="W19" s="4"/>
      <c r="X19" s="4"/>
      <c r="Y19" s="4"/>
      <c r="Z19" s="4"/>
      <c r="AA19" s="4"/>
      <c r="AB19" s="4"/>
      <c r="AC19" s="310"/>
    </row>
    <row r="20" spans="1:42" ht="18" customHeight="1">
      <c r="A20" s="188"/>
      <c r="B20" s="189"/>
      <c r="C20" s="319"/>
      <c r="D20" s="4" t="s">
        <v>2904</v>
      </c>
      <c r="E20" s="4"/>
      <c r="F20" s="4"/>
      <c r="G20" s="4"/>
      <c r="H20" s="4"/>
      <c r="I20" s="4"/>
      <c r="J20" s="4"/>
      <c r="K20" s="4"/>
      <c r="L20" s="4"/>
      <c r="M20" s="4"/>
      <c r="N20" s="4"/>
      <c r="O20" s="4"/>
      <c r="P20" s="4"/>
      <c r="Q20" s="4"/>
      <c r="R20" s="4"/>
      <c r="S20" s="4"/>
      <c r="T20" s="4"/>
      <c r="U20" s="4"/>
      <c r="V20" s="4"/>
      <c r="W20" s="4"/>
      <c r="X20" s="4"/>
      <c r="Y20" s="4"/>
      <c r="Z20" s="4"/>
      <c r="AA20" s="4"/>
      <c r="AB20" s="4"/>
      <c r="AC20" s="310"/>
    </row>
    <row r="21" spans="1:42" ht="10.15" customHeight="1">
      <c r="A21" s="517"/>
      <c r="B21" s="518"/>
      <c r="C21" s="518"/>
      <c r="D21" s="530"/>
      <c r="E21" s="530"/>
      <c r="F21" s="530"/>
      <c r="G21" s="530"/>
      <c r="H21" s="530"/>
      <c r="I21" s="519"/>
      <c r="J21" s="519"/>
      <c r="K21" s="519"/>
      <c r="L21" s="519"/>
      <c r="M21" s="519"/>
      <c r="N21" s="519"/>
      <c r="O21" s="519"/>
      <c r="P21" s="519"/>
      <c r="Q21" s="519"/>
      <c r="R21" s="519"/>
      <c r="S21" s="519"/>
      <c r="T21" s="519"/>
      <c r="U21" s="519"/>
      <c r="V21" s="519"/>
      <c r="W21" s="519"/>
      <c r="X21" s="519"/>
      <c r="Y21" s="519"/>
      <c r="Z21" s="519"/>
      <c r="AA21" s="519"/>
      <c r="AB21" s="519"/>
      <c r="AC21" s="519"/>
      <c r="AD21" s="519"/>
      <c r="AE21" s="519"/>
      <c r="AF21" s="519"/>
      <c r="AG21" s="519"/>
      <c r="AH21" s="519"/>
      <c r="AI21" s="519"/>
      <c r="AJ21" s="519"/>
      <c r="AK21" s="519"/>
      <c r="AL21" s="519"/>
      <c r="AM21" s="519"/>
      <c r="AN21" s="520"/>
      <c r="AO21" s="520"/>
      <c r="AP21" s="520"/>
    </row>
    <row r="22" spans="1:42" ht="10.15" customHeight="1">
      <c r="A22" s="188"/>
      <c r="B22" s="189"/>
      <c r="C22" s="189"/>
      <c r="D22" s="531"/>
      <c r="E22" s="531"/>
      <c r="F22" s="531"/>
      <c r="G22" s="531"/>
      <c r="H22" s="531"/>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row>
    <row r="23" spans="1:42" ht="18" customHeight="1">
      <c r="A23" s="188" t="s">
        <v>109</v>
      </c>
      <c r="B23" s="189" t="s">
        <v>2820</v>
      </c>
      <c r="C23" s="189"/>
      <c r="D23" s="531"/>
      <c r="E23" s="531"/>
      <c r="F23" s="531"/>
      <c r="G23" s="531"/>
      <c r="H23" s="531"/>
      <c r="I23" s="4"/>
      <c r="J23" s="4"/>
      <c r="K23" s="4"/>
      <c r="L23" s="4"/>
      <c r="M23" s="4"/>
      <c r="N23" s="4"/>
      <c r="O23" s="4"/>
      <c r="P23" s="4"/>
      <c r="Q23" s="4"/>
      <c r="R23" s="4"/>
      <c r="S23" s="4"/>
      <c r="T23" s="4"/>
      <c r="U23" s="4"/>
      <c r="V23" s="4"/>
      <c r="W23" s="4"/>
      <c r="X23" s="4"/>
      <c r="Y23" s="4"/>
      <c r="Z23" s="4"/>
      <c r="AA23" s="4"/>
      <c r="AB23" s="4"/>
      <c r="AC23" s="4"/>
      <c r="AD23" s="4"/>
      <c r="AE23" s="4"/>
      <c r="AF23" s="4"/>
      <c r="AG23" s="4"/>
      <c r="AH23" s="4"/>
      <c r="AI23" s="310"/>
    </row>
    <row r="24" spans="1:42" ht="18" customHeight="1">
      <c r="A24" s="188"/>
      <c r="B24" s="189"/>
      <c r="C24" s="319"/>
      <c r="D24" s="4" t="s">
        <v>2821</v>
      </c>
      <c r="E24" s="4"/>
      <c r="F24" s="4"/>
      <c r="G24" s="4"/>
      <c r="H24" s="4"/>
      <c r="I24" s="4"/>
      <c r="J24" s="4"/>
      <c r="K24" s="4"/>
      <c r="L24" s="4"/>
      <c r="M24" s="4"/>
      <c r="N24" s="4"/>
      <c r="O24" s="4"/>
      <c r="P24" s="4"/>
      <c r="Q24" s="4"/>
      <c r="R24" s="4"/>
      <c r="S24" s="4"/>
      <c r="T24" s="4"/>
      <c r="U24" s="4"/>
      <c r="V24" s="4"/>
      <c r="W24" s="4"/>
      <c r="X24" s="4"/>
      <c r="Y24" s="4"/>
      <c r="Z24" s="4"/>
      <c r="AA24" s="4"/>
      <c r="AB24" s="4"/>
      <c r="AC24" s="310"/>
    </row>
    <row r="25" spans="1:42" ht="18" customHeight="1">
      <c r="A25" s="188"/>
      <c r="B25" s="189"/>
      <c r="C25" s="319"/>
      <c r="D25" s="4" t="s">
        <v>2822</v>
      </c>
      <c r="E25" s="4"/>
      <c r="F25" s="4"/>
      <c r="G25" s="4"/>
      <c r="H25" s="4"/>
      <c r="I25" s="4"/>
      <c r="J25" s="4"/>
      <c r="K25" s="4"/>
      <c r="L25" s="4"/>
      <c r="M25" s="4"/>
      <c r="N25" s="4"/>
      <c r="O25" s="4"/>
      <c r="P25" s="4"/>
      <c r="Q25" s="4"/>
      <c r="R25" s="4"/>
      <c r="S25" s="4"/>
      <c r="T25" s="4"/>
      <c r="U25" s="4"/>
      <c r="V25" s="4"/>
      <c r="W25" s="4"/>
      <c r="X25" s="4"/>
      <c r="Y25" s="4"/>
      <c r="Z25" s="4"/>
      <c r="AA25" s="4"/>
      <c r="AB25" s="4"/>
      <c r="AC25" s="310"/>
    </row>
    <row r="26" spans="1:42" ht="18" customHeight="1">
      <c r="A26" s="188"/>
      <c r="B26" s="189"/>
      <c r="C26" s="319"/>
      <c r="D26" s="4" t="s">
        <v>3181</v>
      </c>
      <c r="E26" s="4"/>
      <c r="F26" s="4"/>
      <c r="G26" s="4"/>
      <c r="H26" s="4"/>
      <c r="I26" s="4"/>
      <c r="J26" s="4"/>
      <c r="K26" s="4"/>
      <c r="L26" s="4"/>
      <c r="M26" s="4"/>
      <c r="N26" s="4"/>
      <c r="O26" s="4"/>
      <c r="P26" s="4"/>
      <c r="Q26" s="4"/>
      <c r="R26" s="4"/>
      <c r="S26" s="4"/>
      <c r="T26" s="4"/>
      <c r="U26" s="4"/>
      <c r="V26" s="4"/>
      <c r="W26" s="4"/>
      <c r="X26" s="4"/>
      <c r="Y26" s="4"/>
      <c r="Z26" s="4"/>
      <c r="AA26" s="4"/>
      <c r="AB26" s="4"/>
      <c r="AC26" s="310"/>
    </row>
    <row r="27" spans="1:42" ht="18" customHeight="1">
      <c r="A27" s="188"/>
      <c r="B27" s="189"/>
      <c r="C27" s="319"/>
      <c r="D27" s="4" t="s">
        <v>2823</v>
      </c>
      <c r="E27" s="4"/>
      <c r="F27" s="4"/>
      <c r="G27" s="4"/>
      <c r="H27" s="4"/>
      <c r="I27" s="4"/>
      <c r="J27" s="4"/>
      <c r="K27" s="4"/>
      <c r="L27" s="4"/>
      <c r="M27" s="4"/>
      <c r="N27" s="4"/>
      <c r="O27" s="4"/>
      <c r="P27" s="4"/>
      <c r="Q27" s="4"/>
      <c r="R27" s="4"/>
      <c r="S27" s="4"/>
      <c r="T27" s="4"/>
      <c r="U27" s="4"/>
      <c r="V27" s="4"/>
      <c r="W27" s="4"/>
      <c r="X27" s="4"/>
      <c r="Y27" s="4"/>
      <c r="Z27" s="4"/>
      <c r="AA27" s="4"/>
      <c r="AB27" s="4"/>
      <c r="AC27" s="310"/>
    </row>
    <row r="28" spans="1:42" ht="18" customHeight="1">
      <c r="A28" s="188"/>
      <c r="B28" s="189"/>
      <c r="C28" s="319"/>
      <c r="D28" s="4" t="s">
        <v>2904</v>
      </c>
      <c r="E28" s="4"/>
      <c r="F28" s="4"/>
      <c r="G28" s="4"/>
      <c r="H28" s="4"/>
      <c r="I28" s="4"/>
      <c r="J28" s="4"/>
      <c r="K28" s="4"/>
      <c r="L28" s="4"/>
      <c r="M28" s="4"/>
      <c r="N28" s="4"/>
      <c r="O28" s="4"/>
      <c r="P28" s="4"/>
      <c r="Q28" s="4"/>
      <c r="R28" s="4"/>
      <c r="S28" s="4"/>
      <c r="T28" s="4"/>
      <c r="U28" s="4"/>
      <c r="V28" s="4"/>
      <c r="W28" s="4"/>
      <c r="X28" s="4"/>
      <c r="Y28" s="4"/>
      <c r="Z28" s="4"/>
      <c r="AA28" s="4"/>
      <c r="AB28" s="4"/>
      <c r="AC28" s="310"/>
    </row>
    <row r="29" spans="1:42" ht="18" customHeight="1">
      <c r="A29" s="188"/>
      <c r="B29" s="189"/>
      <c r="C29" s="319"/>
      <c r="D29" s="4" t="s">
        <v>2906</v>
      </c>
      <c r="E29" s="4"/>
      <c r="F29" s="4"/>
      <c r="G29" s="4"/>
      <c r="H29" s="4"/>
      <c r="I29" s="4"/>
      <c r="J29" s="4"/>
      <c r="K29" s="4"/>
      <c r="L29" s="4"/>
      <c r="M29" s="4"/>
      <c r="N29" s="4"/>
      <c r="O29" s="4"/>
      <c r="P29" s="4"/>
      <c r="Q29" s="4"/>
      <c r="R29" s="4"/>
      <c r="S29" s="4"/>
      <c r="T29" s="4"/>
      <c r="U29" s="4"/>
      <c r="V29" s="4"/>
      <c r="W29" s="4"/>
      <c r="X29" s="4"/>
      <c r="Y29" s="4"/>
      <c r="Z29" s="4"/>
      <c r="AA29" s="4"/>
      <c r="AB29" s="4"/>
      <c r="AC29" s="310"/>
    </row>
    <row r="30" spans="1:42" ht="10.15" customHeight="1">
      <c r="A30" s="517"/>
      <c r="B30" s="518"/>
      <c r="C30" s="518"/>
      <c r="D30" s="530"/>
      <c r="E30" s="530"/>
      <c r="F30" s="530"/>
      <c r="G30" s="530"/>
      <c r="H30" s="530"/>
      <c r="I30" s="519"/>
      <c r="J30" s="519"/>
      <c r="K30" s="519"/>
      <c r="L30" s="519"/>
      <c r="M30" s="519"/>
      <c r="N30" s="519"/>
      <c r="O30" s="519"/>
      <c r="P30" s="519"/>
      <c r="Q30" s="519"/>
      <c r="R30" s="519"/>
      <c r="S30" s="519"/>
      <c r="T30" s="519"/>
      <c r="U30" s="519"/>
      <c r="V30" s="519"/>
      <c r="W30" s="519"/>
      <c r="X30" s="519"/>
      <c r="Y30" s="519"/>
      <c r="Z30" s="519"/>
      <c r="AA30" s="519"/>
      <c r="AB30" s="519"/>
      <c r="AC30" s="519"/>
      <c r="AD30" s="519"/>
      <c r="AE30" s="519"/>
      <c r="AF30" s="519"/>
      <c r="AG30" s="519"/>
      <c r="AH30" s="519"/>
      <c r="AI30" s="519"/>
      <c r="AJ30" s="519"/>
      <c r="AK30" s="519"/>
      <c r="AL30" s="519"/>
      <c r="AM30" s="519"/>
      <c r="AN30" s="520"/>
      <c r="AO30" s="520"/>
      <c r="AP30" s="520"/>
    </row>
    <row r="31" spans="1:42" ht="10.15" customHeight="1">
      <c r="A31" s="188"/>
      <c r="B31" s="189"/>
      <c r="C31" s="189"/>
      <c r="D31" s="531"/>
      <c r="E31" s="531"/>
      <c r="F31" s="531"/>
      <c r="G31" s="531"/>
      <c r="H31" s="531"/>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row>
    <row r="32" spans="1:42" ht="18" customHeight="1">
      <c r="A32" s="188" t="s">
        <v>109</v>
      </c>
      <c r="B32" s="189" t="s">
        <v>2917</v>
      </c>
      <c r="C32" s="189"/>
      <c r="D32" s="531"/>
      <c r="E32" s="531"/>
      <c r="F32" s="531"/>
      <c r="G32" s="531"/>
      <c r="H32" s="531"/>
      <c r="I32" s="4"/>
      <c r="J32" s="4"/>
      <c r="K32" s="4"/>
      <c r="L32" s="4"/>
      <c r="M32" s="4"/>
      <c r="N32" s="4"/>
      <c r="O32" s="4"/>
      <c r="P32" s="4"/>
      <c r="Q32" s="4"/>
      <c r="R32" s="4"/>
      <c r="S32" s="4"/>
      <c r="T32" s="4"/>
      <c r="U32" s="4"/>
      <c r="V32" s="4"/>
      <c r="W32" s="4"/>
      <c r="X32" s="4"/>
      <c r="Y32" s="4"/>
      <c r="Z32" s="4"/>
      <c r="AA32" s="4"/>
      <c r="AB32" s="4"/>
      <c r="AC32" s="4"/>
      <c r="AD32" s="4"/>
      <c r="AE32" s="4"/>
      <c r="AF32" s="4"/>
      <c r="AG32" s="4"/>
      <c r="AH32" s="4"/>
      <c r="AI32" s="310"/>
    </row>
    <row r="33" spans="1:57" ht="18" customHeight="1">
      <c r="A33" s="188"/>
      <c r="B33" s="189"/>
      <c r="C33" s="319"/>
      <c r="D33" s="4" t="s">
        <v>2910</v>
      </c>
      <c r="E33" s="4"/>
      <c r="F33" s="4"/>
      <c r="G33" s="4"/>
      <c r="H33" s="4"/>
      <c r="I33" s="319"/>
      <c r="J33" s="4" t="s">
        <v>2824</v>
      </c>
      <c r="K33" s="4"/>
      <c r="L33" s="4"/>
      <c r="M33" s="4"/>
      <c r="N33" s="4"/>
      <c r="O33" s="4"/>
      <c r="P33" s="319"/>
      <c r="Q33" s="4" t="s">
        <v>2909</v>
      </c>
      <c r="R33" s="4"/>
      <c r="S33" s="4"/>
      <c r="T33" s="4"/>
      <c r="U33" s="4"/>
      <c r="V33" s="319"/>
      <c r="W33" s="4" t="s">
        <v>2877</v>
      </c>
      <c r="X33" s="4"/>
      <c r="Y33" s="4"/>
      <c r="Z33" s="310"/>
    </row>
    <row r="34" spans="1:57" ht="18" customHeight="1">
      <c r="A34" s="188"/>
      <c r="B34" s="189"/>
      <c r="C34" s="319"/>
      <c r="D34" s="4" t="s">
        <v>1969</v>
      </c>
      <c r="E34" s="4"/>
      <c r="F34" s="4"/>
      <c r="G34" s="4"/>
      <c r="H34" s="4"/>
      <c r="I34" s="319"/>
      <c r="J34" s="4" t="s">
        <v>2908</v>
      </c>
      <c r="K34" s="4"/>
      <c r="L34" s="4"/>
      <c r="M34" s="4"/>
      <c r="N34" s="4"/>
      <c r="O34" s="4"/>
      <c r="P34" s="4"/>
      <c r="Q34" s="4"/>
      <c r="R34" s="4"/>
      <c r="S34" s="4"/>
      <c r="T34" s="4"/>
      <c r="U34" s="4"/>
      <c r="V34" s="4"/>
      <c r="W34" s="4"/>
      <c r="X34" s="4"/>
      <c r="Y34" s="4"/>
      <c r="Z34" s="4"/>
      <c r="AA34" s="4"/>
      <c r="AB34" s="4"/>
      <c r="AC34" s="310"/>
    </row>
    <row r="35" spans="1:57" ht="11.25" customHeight="1">
      <c r="C35" s="172"/>
      <c r="D35" s="172"/>
      <c r="E35" s="172"/>
      <c r="F35" s="172"/>
      <c r="G35" s="172"/>
      <c r="AJ35" s="519"/>
      <c r="AK35" s="519"/>
      <c r="AL35" s="519"/>
      <c r="AM35" s="519"/>
      <c r="AN35" s="520"/>
      <c r="AO35" s="520"/>
      <c r="AP35" s="520"/>
    </row>
    <row r="36" spans="1:57" ht="18" customHeight="1">
      <c r="A36" s="198" t="s">
        <v>110</v>
      </c>
      <c r="B36" s="199" t="s">
        <v>2863</v>
      </c>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186"/>
      <c r="AE36" s="186"/>
      <c r="AF36" s="186"/>
      <c r="AG36" s="186"/>
      <c r="AH36" s="186"/>
      <c r="AI36" s="186"/>
    </row>
    <row r="37" spans="1:57" ht="18" customHeight="1">
      <c r="B37" s="178" t="s">
        <v>2709</v>
      </c>
      <c r="C37" s="4"/>
      <c r="D37" s="1555"/>
      <c r="E37" s="1555"/>
      <c r="F37" s="1555"/>
      <c r="G37" s="1555"/>
      <c r="H37" s="218"/>
      <c r="I37" s="4"/>
      <c r="J37" s="4"/>
      <c r="K37" s="4"/>
      <c r="L37" s="4"/>
      <c r="M37" s="4"/>
      <c r="N37" s="4"/>
      <c r="O37" s="4"/>
      <c r="P37" s="4"/>
      <c r="Q37" s="4"/>
      <c r="R37" s="4"/>
      <c r="S37" s="4"/>
      <c r="T37" s="4"/>
      <c r="U37" s="4"/>
      <c r="V37" s="4"/>
      <c r="W37" s="4"/>
      <c r="X37" s="4"/>
      <c r="Y37" s="4"/>
      <c r="Z37" s="4"/>
      <c r="AA37" s="4"/>
      <c r="AD37" s="202" t="s">
        <v>100</v>
      </c>
      <c r="AE37" s="4"/>
    </row>
    <row r="38" spans="1:57" ht="18" customHeight="1">
      <c r="B38" s="178" t="s">
        <v>2710</v>
      </c>
      <c r="C38" s="4"/>
      <c r="D38" s="1555"/>
      <c r="E38" s="1555"/>
      <c r="F38" s="1555"/>
      <c r="G38" s="1555"/>
      <c r="H38" s="218"/>
      <c r="I38" s="4"/>
      <c r="J38" s="4"/>
      <c r="K38" s="4"/>
      <c r="L38" s="4"/>
      <c r="M38" s="4"/>
      <c r="N38" s="4"/>
      <c r="O38" s="4"/>
      <c r="P38" s="4"/>
      <c r="Q38" s="4"/>
      <c r="R38" s="4"/>
      <c r="S38" s="4"/>
      <c r="T38" s="4"/>
      <c r="U38" s="4"/>
      <c r="V38" s="4"/>
      <c r="W38" s="4"/>
      <c r="X38" s="4"/>
      <c r="Y38" s="4"/>
      <c r="Z38" s="4"/>
      <c r="AA38" s="4"/>
      <c r="AE38" s="191" t="s">
        <v>99</v>
      </c>
      <c r="AF38" s="191"/>
      <c r="AG38" s="191"/>
      <c r="AH38" s="191"/>
      <c r="AI38" s="4"/>
      <c r="AJ38" s="1457"/>
      <c r="AK38" s="1458"/>
      <c r="AL38" s="1458"/>
      <c r="AM38" s="1458"/>
      <c r="AN38" s="1458"/>
      <c r="AO38" s="1458"/>
      <c r="AP38" s="1458"/>
      <c r="AQ38" s="1458"/>
      <c r="AR38" s="1458"/>
      <c r="AS38" s="1458"/>
      <c r="AT38" s="1458"/>
      <c r="AU38" s="1458"/>
      <c r="AV38" s="1458"/>
      <c r="AW38" s="1458"/>
      <c r="AX38" s="1458"/>
      <c r="AY38" s="1458"/>
      <c r="AZ38" s="1458"/>
      <c r="BA38" s="1458"/>
      <c r="BB38" s="1458"/>
      <c r="BC38" s="1458"/>
      <c r="BD38" s="1458"/>
      <c r="BE38" s="1458"/>
    </row>
    <row r="39" spans="1:57" ht="18" customHeight="1">
      <c r="B39" s="178" t="s">
        <v>2711</v>
      </c>
      <c r="C39" s="4"/>
      <c r="D39" s="1555"/>
      <c r="E39" s="1555"/>
      <c r="F39" s="1555"/>
      <c r="G39" s="1555"/>
      <c r="H39" s="218"/>
      <c r="I39" s="4"/>
      <c r="J39" s="4"/>
      <c r="K39" s="4"/>
      <c r="L39" s="4"/>
      <c r="M39" s="4"/>
      <c r="N39" s="4"/>
      <c r="O39" s="4"/>
      <c r="P39" s="4"/>
      <c r="Q39" s="4"/>
      <c r="R39" s="4"/>
      <c r="S39" s="4"/>
      <c r="T39" s="4"/>
      <c r="U39" s="4"/>
      <c r="V39" s="4"/>
      <c r="W39" s="4"/>
      <c r="X39" s="4"/>
      <c r="Y39" s="4"/>
      <c r="Z39" s="4"/>
      <c r="AA39" s="4"/>
      <c r="AE39" s="178" t="s">
        <v>98</v>
      </c>
      <c r="AF39" s="4"/>
      <c r="AG39" s="4"/>
      <c r="AH39" s="4"/>
      <c r="AJ39" s="1457"/>
      <c r="AK39" s="1458"/>
      <c r="AL39" s="1458"/>
      <c r="AM39" s="1458"/>
      <c r="AN39" s="1458"/>
      <c r="AO39" s="1458"/>
      <c r="AP39" s="1458"/>
      <c r="AQ39" s="1458"/>
      <c r="AR39" s="1458"/>
      <c r="AS39" s="1458"/>
      <c r="AT39" s="1458"/>
      <c r="AU39" s="1458"/>
      <c r="AV39" s="1458"/>
      <c r="AW39" s="1458"/>
      <c r="AX39" s="1458"/>
      <c r="AY39" s="1458"/>
      <c r="AZ39" s="1458"/>
      <c r="BA39" s="1458"/>
      <c r="BB39" s="1458"/>
      <c r="BC39" s="1458"/>
      <c r="BD39" s="1458"/>
      <c r="BE39" s="1458"/>
    </row>
    <row r="40" spans="1:57" ht="18" customHeight="1">
      <c r="B40" s="178" t="s">
        <v>2712</v>
      </c>
      <c r="C40" s="4"/>
      <c r="D40" s="1555"/>
      <c r="E40" s="1555"/>
      <c r="F40" s="1555"/>
      <c r="G40" s="1555"/>
      <c r="H40" s="218"/>
      <c r="I40" s="4"/>
      <c r="J40" s="4"/>
      <c r="K40" s="4"/>
      <c r="L40" s="4"/>
      <c r="M40" s="4"/>
      <c r="N40" s="4"/>
      <c r="O40" s="4"/>
      <c r="P40" s="4"/>
      <c r="Q40" s="4"/>
      <c r="R40" s="4"/>
      <c r="S40" s="4"/>
      <c r="T40" s="4"/>
      <c r="U40" s="4"/>
      <c r="V40" s="4"/>
      <c r="W40" s="4"/>
      <c r="X40" s="4"/>
      <c r="Y40" s="4"/>
      <c r="Z40" s="4"/>
      <c r="AA40" s="4"/>
      <c r="AE40" s="178" t="s">
        <v>97</v>
      </c>
      <c r="AF40" s="4"/>
      <c r="AG40" s="4"/>
      <c r="AH40" s="4"/>
      <c r="AI40" s="4"/>
      <c r="AJ40" s="1457"/>
      <c r="AK40" s="1457"/>
      <c r="AL40" s="1457"/>
      <c r="AM40" s="1457"/>
      <c r="AN40" s="1457"/>
      <c r="AO40" s="1457"/>
      <c r="AP40" s="1457"/>
      <c r="AQ40" s="1457"/>
    </row>
    <row r="41" spans="1:57" ht="11.25" customHeight="1">
      <c r="B41" s="178"/>
      <c r="C41" s="4"/>
      <c r="D41" s="4"/>
      <c r="E41" s="4"/>
      <c r="F41" s="237"/>
      <c r="G41" s="237"/>
      <c r="H41" s="237"/>
      <c r="I41" s="237"/>
      <c r="J41" s="218"/>
      <c r="K41" s="4"/>
      <c r="L41" s="4"/>
      <c r="M41" s="4"/>
      <c r="N41" s="4"/>
      <c r="O41" s="4"/>
      <c r="P41" s="4"/>
      <c r="Q41" s="4"/>
      <c r="R41" s="4"/>
      <c r="S41" s="4"/>
      <c r="T41" s="4"/>
      <c r="U41" s="4"/>
      <c r="V41" s="4"/>
      <c r="W41" s="4"/>
      <c r="X41" s="4"/>
      <c r="Y41" s="4"/>
      <c r="Z41" s="4"/>
      <c r="AA41" s="4"/>
      <c r="AB41" s="4"/>
      <c r="AC41" s="4"/>
      <c r="AJ41" s="183"/>
      <c r="AK41" s="183"/>
      <c r="AL41" s="183"/>
      <c r="AM41" s="183"/>
      <c r="AN41" s="183"/>
      <c r="AO41" s="183"/>
      <c r="AP41" s="183"/>
    </row>
    <row r="42" spans="1:57" ht="18" customHeight="1">
      <c r="A42" s="198" t="s">
        <v>110</v>
      </c>
      <c r="B42" s="199" t="s">
        <v>2864</v>
      </c>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186"/>
      <c r="AE42" s="186"/>
      <c r="AF42" s="186"/>
      <c r="AG42" s="186"/>
      <c r="AH42" s="186"/>
      <c r="AI42" s="186"/>
    </row>
    <row r="43" spans="1:57" ht="18" customHeight="1">
      <c r="B43" s="178" t="s">
        <v>2704</v>
      </c>
      <c r="C43" s="4"/>
      <c r="D43" s="1506"/>
      <c r="E43" s="1507"/>
      <c r="F43" s="1507"/>
      <c r="G43" s="1508"/>
      <c r="H43" s="218" t="s">
        <v>117</v>
      </c>
      <c r="I43" s="4"/>
      <c r="J43" s="4"/>
      <c r="K43" s="4"/>
      <c r="L43" s="4"/>
      <c r="M43" s="4"/>
      <c r="N43" s="4"/>
      <c r="O43" s="4"/>
      <c r="P43" s="4"/>
      <c r="Q43" s="4"/>
      <c r="R43" s="4"/>
      <c r="S43" s="4"/>
      <c r="T43" s="4"/>
      <c r="U43" s="4"/>
      <c r="V43" s="4"/>
      <c r="W43" s="4"/>
      <c r="X43" s="4"/>
      <c r="Y43" s="4"/>
      <c r="Z43" s="4"/>
      <c r="AA43" s="4"/>
      <c r="AB43" s="4"/>
      <c r="AC43" s="4"/>
    </row>
    <row r="44" spans="1:57" ht="18" customHeight="1">
      <c r="B44" s="178" t="s">
        <v>2713</v>
      </c>
      <c r="C44" s="4"/>
      <c r="D44" s="1506"/>
      <c r="E44" s="1507"/>
      <c r="F44" s="1507"/>
      <c r="G44" s="1508"/>
      <c r="H44" s="218" t="s">
        <v>117</v>
      </c>
      <c r="I44" s="4"/>
      <c r="J44" s="4"/>
      <c r="K44" s="4"/>
      <c r="L44" s="4"/>
      <c r="M44" s="4"/>
      <c r="N44" s="4"/>
      <c r="O44" s="4"/>
      <c r="P44" s="4"/>
      <c r="Q44" s="4"/>
      <c r="R44" s="4"/>
      <c r="S44" s="4"/>
      <c r="T44" s="4"/>
      <c r="U44" s="4"/>
      <c r="V44" s="4"/>
      <c r="W44" s="4"/>
      <c r="X44" s="4"/>
      <c r="Y44" s="4"/>
      <c r="Z44" s="4"/>
      <c r="AA44" s="4"/>
      <c r="AB44" s="4"/>
      <c r="AC44" s="4"/>
    </row>
    <row r="45" spans="1:57" ht="7.5" customHeight="1">
      <c r="B45" s="178"/>
      <c r="C45" s="4"/>
      <c r="D45" s="238"/>
      <c r="E45" s="238"/>
      <c r="F45" s="238"/>
      <c r="G45" s="238"/>
      <c r="H45" s="218"/>
      <c r="I45" s="4"/>
      <c r="J45" s="4"/>
      <c r="K45" s="4"/>
      <c r="L45" s="4"/>
      <c r="M45" s="4"/>
      <c r="N45" s="4"/>
      <c r="O45" s="4"/>
      <c r="P45" s="4"/>
      <c r="Q45" s="4"/>
      <c r="R45" s="4"/>
      <c r="S45" s="4"/>
      <c r="T45" s="4"/>
      <c r="U45" s="4"/>
      <c r="V45" s="4"/>
      <c r="W45" s="4"/>
      <c r="X45" s="4"/>
      <c r="Y45" s="4"/>
      <c r="Z45" s="4"/>
      <c r="AA45" s="4"/>
      <c r="AB45" s="4"/>
      <c r="AC45" s="4"/>
    </row>
    <row r="46" spans="1:57" ht="18" customHeight="1">
      <c r="A46" s="188" t="s">
        <v>110</v>
      </c>
      <c r="B46" s="189" t="s">
        <v>2895</v>
      </c>
      <c r="C46" s="4"/>
      <c r="D46" s="1510"/>
      <c r="E46" s="1511"/>
      <c r="F46" s="1511"/>
      <c r="G46" s="1511"/>
      <c r="H46" s="1511"/>
      <c r="I46" s="1511"/>
      <c r="J46" s="1511"/>
      <c r="K46" s="1511"/>
      <c r="L46" s="1511"/>
      <c r="M46" s="1511"/>
      <c r="N46" s="1511"/>
      <c r="O46" s="1511"/>
      <c r="P46" s="1511"/>
      <c r="Q46" s="1511"/>
      <c r="R46" s="1511"/>
      <c r="S46" s="1511"/>
      <c r="T46" s="1511"/>
      <c r="U46" s="1511"/>
      <c r="V46" s="1511"/>
      <c r="W46" s="1511"/>
      <c r="X46" s="1511"/>
      <c r="Y46" s="1511"/>
      <c r="Z46" s="1511"/>
      <c r="AA46" s="1511"/>
      <c r="AB46" s="1511"/>
      <c r="AC46" s="1512"/>
    </row>
    <row r="47" spans="1:57" ht="11.25" customHeight="1">
      <c r="A47" s="188"/>
      <c r="B47" s="189"/>
      <c r="C47" s="4"/>
      <c r="D47" s="4"/>
      <c r="E47" s="4"/>
      <c r="F47" s="4"/>
      <c r="G47" s="4"/>
      <c r="H47" s="4"/>
      <c r="I47" s="4"/>
      <c r="J47" s="4"/>
      <c r="K47" s="4"/>
      <c r="L47" s="4"/>
      <c r="M47" s="4"/>
      <c r="N47" s="4"/>
      <c r="O47" s="4"/>
      <c r="P47" s="4"/>
      <c r="Q47" s="4"/>
      <c r="R47" s="4"/>
      <c r="S47" s="4"/>
      <c r="T47" s="4"/>
      <c r="U47" s="4"/>
      <c r="V47" s="4"/>
      <c r="W47" s="4"/>
      <c r="X47" s="4"/>
      <c r="Y47" s="4"/>
      <c r="Z47" s="4"/>
      <c r="AA47" s="4"/>
      <c r="AB47" s="4"/>
      <c r="AC47" s="4"/>
      <c r="AJ47" s="183"/>
      <c r="AK47" s="183"/>
      <c r="AL47" s="183"/>
      <c r="AM47" s="183"/>
      <c r="AN47" s="183"/>
      <c r="AO47" s="183"/>
      <c r="AP47" s="183"/>
    </row>
    <row r="48" spans="1:57" ht="18" customHeight="1">
      <c r="A48" s="198" t="s">
        <v>110</v>
      </c>
      <c r="B48" s="199" t="s">
        <v>2866</v>
      </c>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186"/>
      <c r="AE48" s="186"/>
      <c r="AF48" s="186"/>
      <c r="AG48" s="186"/>
      <c r="AH48" s="186"/>
      <c r="AI48" s="186"/>
    </row>
    <row r="49" spans="1:41" ht="18" customHeight="1">
      <c r="A49" s="188"/>
      <c r="B49" s="3" t="s">
        <v>3573</v>
      </c>
      <c r="C49" s="4"/>
      <c r="D49" s="4"/>
      <c r="E49" s="4"/>
      <c r="F49" s="4"/>
      <c r="G49" s="4"/>
      <c r="H49" s="4"/>
      <c r="I49" s="4"/>
      <c r="J49" s="4"/>
      <c r="K49" s="4"/>
      <c r="L49" s="4"/>
      <c r="M49" s="4"/>
      <c r="N49" s="4"/>
      <c r="O49" s="4"/>
      <c r="P49" s="4"/>
      <c r="Q49" s="4"/>
      <c r="R49" s="4"/>
      <c r="S49" s="4"/>
      <c r="T49" s="4"/>
      <c r="U49" s="4"/>
      <c r="V49" s="4"/>
      <c r="W49" s="4"/>
      <c r="X49" s="4"/>
      <c r="Y49" s="4"/>
      <c r="Z49" s="4"/>
      <c r="AA49" s="4"/>
      <c r="AB49" s="4"/>
      <c r="AC49" s="4"/>
    </row>
    <row r="50" spans="1:41" ht="18" customHeight="1">
      <c r="B50" s="174"/>
      <c r="C50" s="4"/>
      <c r="D50" s="4"/>
      <c r="E50" s="4"/>
      <c r="F50" s="4"/>
      <c r="G50" s="4"/>
      <c r="H50" s="4"/>
      <c r="I50" s="4"/>
      <c r="J50" s="4"/>
      <c r="K50" s="4"/>
      <c r="L50" s="4"/>
      <c r="M50" s="4"/>
      <c r="N50" s="4"/>
      <c r="O50" s="4"/>
      <c r="P50" s="4"/>
      <c r="Q50" s="4"/>
      <c r="R50" s="4"/>
      <c r="S50" s="4"/>
      <c r="T50" s="215"/>
      <c r="U50" s="217" t="s">
        <v>116</v>
      </c>
      <c r="V50" s="217"/>
      <c r="W50" s="215"/>
      <c r="X50" s="217" t="s">
        <v>115</v>
      </c>
      <c r="Y50" s="4"/>
      <c r="Z50" s="4"/>
      <c r="AA50" s="4"/>
      <c r="AB50" s="4"/>
      <c r="AC50" s="218"/>
      <c r="AE50" s="216" t="str">
        <f>IF(COUNTIF(項目一覧②!G20:H20,TRUE)&lt;2,"","特例の適用の有無はどちらか１つを選択してください")</f>
        <v/>
      </c>
    </row>
    <row r="51" spans="1:41" ht="18" customHeight="1">
      <c r="B51" s="178" t="s">
        <v>3590</v>
      </c>
      <c r="C51" s="178"/>
      <c r="D51" s="178"/>
      <c r="E51" s="178"/>
      <c r="F51" s="178"/>
      <c r="G51" s="178"/>
      <c r="H51" s="178"/>
      <c r="I51" s="178"/>
      <c r="J51" s="178"/>
      <c r="K51" s="178"/>
      <c r="L51" s="4"/>
      <c r="M51" s="4"/>
      <c r="N51" s="4"/>
      <c r="O51" s="4"/>
      <c r="P51" s="4"/>
      <c r="Q51" s="4"/>
      <c r="R51" s="4"/>
      <c r="S51" s="4"/>
      <c r="T51" s="4"/>
      <c r="U51" s="4"/>
      <c r="V51" s="4"/>
      <c r="W51" s="4"/>
      <c r="X51" s="4"/>
      <c r="Y51" s="4"/>
      <c r="Z51" s="4"/>
      <c r="AA51" s="4"/>
      <c r="AB51" s="4"/>
      <c r="AC51" s="4"/>
      <c r="AD51" s="218"/>
      <c r="AE51" s="4"/>
      <c r="AF51" s="4"/>
      <c r="AG51" s="218"/>
      <c r="AH51" s="4"/>
      <c r="AI51" s="4"/>
      <c r="AJ51" s="4"/>
      <c r="AK51" s="4"/>
      <c r="AL51" s="4"/>
      <c r="AM51" s="218"/>
      <c r="AO51" s="216"/>
    </row>
    <row r="52" spans="1:41" ht="18" customHeight="1">
      <c r="B52" s="178"/>
      <c r="C52" s="215"/>
      <c r="D52" s="178" t="s">
        <v>3734</v>
      </c>
      <c r="E52" s="178"/>
      <c r="F52" s="178"/>
      <c r="G52" s="178"/>
      <c r="H52" s="178"/>
      <c r="I52" s="178"/>
      <c r="J52" s="178"/>
      <c r="K52" s="178"/>
      <c r="L52" s="4"/>
      <c r="M52" s="4"/>
      <c r="N52" s="4"/>
      <c r="O52" s="4"/>
      <c r="P52" s="4"/>
      <c r="Q52" s="4"/>
      <c r="R52" s="4"/>
      <c r="S52" s="4"/>
      <c r="T52" s="4"/>
      <c r="U52" s="4"/>
      <c r="V52" s="4"/>
      <c r="W52" s="4"/>
      <c r="X52" s="4"/>
      <c r="Y52" s="4"/>
      <c r="Z52" s="4"/>
      <c r="AA52" s="4"/>
      <c r="AB52" s="4"/>
      <c r="AC52" s="4"/>
      <c r="AD52" s="218"/>
      <c r="AE52" s="4"/>
      <c r="AF52" s="4"/>
      <c r="AG52" s="218"/>
      <c r="AH52" s="4"/>
      <c r="AI52" s="4"/>
      <c r="AJ52" s="4"/>
      <c r="AK52" s="4"/>
      <c r="AL52" s="4"/>
      <c r="AM52" s="218"/>
      <c r="AO52" s="216"/>
    </row>
    <row r="53" spans="1:41" ht="18" customHeight="1">
      <c r="B53" s="178"/>
      <c r="C53" s="215"/>
      <c r="D53" s="178" t="s">
        <v>3735</v>
      </c>
      <c r="E53" s="178"/>
      <c r="F53" s="178"/>
      <c r="G53" s="178"/>
      <c r="H53" s="178"/>
      <c r="I53" s="178"/>
      <c r="J53" s="178"/>
      <c r="K53" s="178"/>
      <c r="L53" s="4"/>
      <c r="M53" s="4"/>
      <c r="N53" s="4"/>
      <c r="O53" s="4"/>
      <c r="P53" s="4"/>
      <c r="Q53" s="4"/>
      <c r="R53" s="4"/>
      <c r="S53" s="4"/>
      <c r="T53" s="4"/>
      <c r="U53" s="4"/>
      <c r="V53" s="4"/>
      <c r="W53" s="4"/>
      <c r="X53" s="4"/>
      <c r="Y53" s="4"/>
      <c r="Z53" s="4"/>
      <c r="AA53" s="4"/>
      <c r="AB53" s="4"/>
      <c r="AC53" s="4"/>
      <c r="AD53" s="218"/>
      <c r="AE53" s="4"/>
      <c r="AF53" s="4"/>
      <c r="AG53" s="218"/>
      <c r="AH53" s="4"/>
      <c r="AI53" s="4"/>
      <c r="AJ53" s="4"/>
      <c r="AK53" s="4"/>
      <c r="AL53" s="4"/>
      <c r="AM53" s="218"/>
      <c r="AO53" s="216"/>
    </row>
    <row r="54" spans="1:41" ht="18" customHeight="1">
      <c r="B54" s="178"/>
      <c r="C54" s="178"/>
      <c r="D54" s="178" t="s">
        <v>3591</v>
      </c>
      <c r="E54" s="178"/>
      <c r="F54" s="178"/>
      <c r="G54" s="178"/>
      <c r="H54" s="178"/>
      <c r="I54" s="178"/>
      <c r="J54" s="178"/>
      <c r="K54" s="178"/>
      <c r="L54" s="4"/>
      <c r="M54" s="4"/>
      <c r="N54" s="4"/>
      <c r="O54" s="4"/>
      <c r="P54" s="4"/>
      <c r="Q54" s="4"/>
      <c r="R54" s="4"/>
      <c r="S54" s="4"/>
      <c r="T54" s="4"/>
      <c r="U54" s="4"/>
      <c r="V54" s="4"/>
      <c r="W54" s="4"/>
      <c r="X54" s="4"/>
      <c r="Y54" s="4"/>
      <c r="Z54" s="4"/>
      <c r="AA54" s="4"/>
      <c r="AB54" s="4"/>
      <c r="AC54" s="4"/>
      <c r="AD54" s="218"/>
      <c r="AE54" s="4"/>
      <c r="AF54" s="4"/>
      <c r="AG54" s="218"/>
      <c r="AH54" s="4"/>
      <c r="AI54" s="4"/>
      <c r="AJ54" s="4"/>
      <c r="AK54" s="4"/>
      <c r="AL54" s="4"/>
      <c r="AM54" s="218"/>
      <c r="AO54" s="216"/>
    </row>
    <row r="55" spans="1:41" ht="18" customHeight="1">
      <c r="B55" s="178"/>
      <c r="C55" s="178"/>
      <c r="D55" s="178" t="s">
        <v>3592</v>
      </c>
      <c r="E55" s="178"/>
      <c r="F55" s="178"/>
      <c r="G55" s="1470"/>
      <c r="H55" s="1470"/>
      <c r="I55" s="1470"/>
      <c r="J55" s="1470"/>
      <c r="K55" s="1470"/>
      <c r="L55" s="4"/>
      <c r="M55" s="1450"/>
      <c r="N55" s="1450"/>
      <c r="O55" s="1450"/>
      <c r="P55" s="1450"/>
      <c r="Q55" s="1450"/>
      <c r="R55" s="4"/>
      <c r="S55" s="4"/>
      <c r="T55" s="4"/>
      <c r="U55" s="4"/>
      <c r="V55" s="4"/>
      <c r="W55" s="4"/>
      <c r="X55" s="4"/>
      <c r="Y55" s="4"/>
      <c r="Z55" s="4"/>
      <c r="AA55" s="4"/>
      <c r="AB55" s="4"/>
      <c r="AC55" s="4"/>
      <c r="AD55" s="218"/>
      <c r="AE55" s="4"/>
      <c r="AF55" s="4"/>
      <c r="AG55" s="218"/>
      <c r="AH55" s="4"/>
      <c r="AI55" s="4"/>
      <c r="AJ55" s="4"/>
      <c r="AK55" s="4"/>
      <c r="AL55" s="4"/>
      <c r="AM55" s="218"/>
      <c r="AO55" s="216"/>
    </row>
    <row r="56" spans="1:41" ht="18" customHeight="1">
      <c r="B56" s="178"/>
      <c r="C56" s="178"/>
      <c r="D56" s="178" t="s">
        <v>3593</v>
      </c>
      <c r="E56" s="178"/>
      <c r="F56" s="178"/>
      <c r="G56" s="178"/>
      <c r="H56" s="178"/>
      <c r="I56" s="178"/>
      <c r="J56" s="178"/>
      <c r="K56" s="178"/>
      <c r="L56" s="4"/>
      <c r="M56" s="1470"/>
      <c r="N56" s="1470"/>
      <c r="O56" s="1470"/>
      <c r="P56" s="1470"/>
      <c r="Q56" s="1470"/>
      <c r="R56" s="4" t="s">
        <v>2426</v>
      </c>
      <c r="S56" s="4"/>
      <c r="T56" s="4"/>
      <c r="U56" s="4"/>
      <c r="V56" s="4"/>
      <c r="W56" s="4"/>
      <c r="X56" s="4"/>
      <c r="Y56" s="4"/>
      <c r="Z56" s="4"/>
      <c r="AA56" s="4"/>
      <c r="AB56" s="4"/>
      <c r="AC56" s="4"/>
      <c r="AD56" s="218"/>
      <c r="AE56" s="4"/>
      <c r="AF56" s="4"/>
      <c r="AG56" s="218"/>
      <c r="AH56" s="4"/>
      <c r="AI56" s="4"/>
      <c r="AJ56" s="4"/>
      <c r="AK56" s="4"/>
      <c r="AL56" s="4"/>
      <c r="AM56" s="218"/>
      <c r="AO56" s="216"/>
    </row>
    <row r="57" spans="1:41" ht="18" customHeight="1">
      <c r="B57" s="178" t="s">
        <v>3609</v>
      </c>
      <c r="C57" s="4"/>
      <c r="D57" s="4"/>
      <c r="E57" s="4"/>
      <c r="F57" s="4"/>
      <c r="G57" s="4"/>
      <c r="H57" s="4"/>
      <c r="I57" s="4"/>
      <c r="J57" s="4"/>
      <c r="K57" s="4"/>
      <c r="L57" s="4"/>
      <c r="M57" s="4"/>
      <c r="N57" s="4"/>
      <c r="O57" s="4"/>
      <c r="P57" s="4"/>
      <c r="Q57" s="4"/>
      <c r="R57" s="4"/>
      <c r="S57" s="4"/>
      <c r="T57" s="215"/>
      <c r="U57" s="217" t="s">
        <v>84</v>
      </c>
      <c r="V57" s="217"/>
      <c r="W57" s="215"/>
      <c r="X57" s="217" t="s">
        <v>115</v>
      </c>
      <c r="Y57" s="4"/>
      <c r="Z57" s="4"/>
      <c r="AA57" s="4"/>
      <c r="AB57" s="4"/>
      <c r="AC57" s="218"/>
      <c r="AE57" s="216"/>
    </row>
    <row r="58" spans="1:41" ht="18" customHeight="1">
      <c r="B58" s="178" t="s">
        <v>3610</v>
      </c>
      <c r="C58" s="4"/>
      <c r="D58" s="4"/>
      <c r="E58" s="4"/>
      <c r="F58" s="4"/>
      <c r="G58" s="4"/>
      <c r="H58" s="4"/>
      <c r="I58" s="4"/>
      <c r="J58" s="4"/>
      <c r="K58" s="4"/>
      <c r="L58" s="4"/>
      <c r="M58" s="4"/>
      <c r="N58" s="4"/>
      <c r="O58" s="4"/>
      <c r="P58" s="4"/>
      <c r="Q58" s="4"/>
      <c r="R58" s="4"/>
      <c r="S58" s="4"/>
      <c r="T58" s="4"/>
      <c r="U58" s="4"/>
      <c r="V58" s="4"/>
      <c r="W58" s="4"/>
      <c r="X58" s="4"/>
      <c r="Y58" s="4"/>
      <c r="Z58" s="4"/>
      <c r="AA58" s="4"/>
      <c r="AB58" s="4"/>
      <c r="AC58" s="4"/>
    </row>
    <row r="59" spans="1:41" ht="18" customHeight="1">
      <c r="B59" s="178"/>
      <c r="C59" s="4"/>
      <c r="D59" s="4"/>
      <c r="E59" s="4"/>
      <c r="F59" s="4"/>
      <c r="G59" s="4"/>
      <c r="H59" s="4"/>
      <c r="I59" s="4"/>
      <c r="J59" s="4"/>
      <c r="K59" s="4"/>
      <c r="L59" s="4"/>
      <c r="M59" s="4"/>
      <c r="N59" s="4"/>
      <c r="O59" s="4"/>
      <c r="P59" s="218" t="s">
        <v>114</v>
      </c>
      <c r="Q59" s="1483"/>
      <c r="R59" s="1484"/>
      <c r="S59" s="1484"/>
      <c r="T59" s="1484"/>
      <c r="U59" s="1484"/>
      <c r="V59" s="1484"/>
      <c r="W59" s="1484"/>
      <c r="X59" s="1484"/>
      <c r="Y59" s="1484"/>
      <c r="Z59" s="1484"/>
      <c r="AA59" s="1484"/>
      <c r="AB59" s="1485"/>
      <c r="AC59" s="218" t="s">
        <v>113</v>
      </c>
    </row>
    <row r="60" spans="1:41" ht="18" customHeight="1">
      <c r="B60" s="178" t="s">
        <v>3611</v>
      </c>
      <c r="C60" s="4"/>
      <c r="D60" s="4"/>
      <c r="E60" s="4"/>
      <c r="F60" s="4"/>
      <c r="G60" s="4"/>
      <c r="H60" s="4"/>
      <c r="I60" s="4"/>
      <c r="J60" s="4"/>
      <c r="K60" s="4"/>
      <c r="L60" s="4"/>
      <c r="M60" s="4"/>
      <c r="N60" s="4"/>
      <c r="O60" s="4"/>
      <c r="P60" s="4"/>
      <c r="Q60" s="4"/>
      <c r="R60" s="4"/>
      <c r="S60" s="4"/>
      <c r="T60" s="4"/>
      <c r="U60" s="4"/>
      <c r="V60" s="4"/>
      <c r="W60" s="4"/>
      <c r="X60" s="4"/>
      <c r="Y60" s="4"/>
      <c r="Z60" s="4"/>
      <c r="AA60" s="4"/>
      <c r="AB60" s="4"/>
      <c r="AC60" s="4"/>
    </row>
    <row r="61" spans="1:41" ht="18" customHeight="1">
      <c r="B61" s="178"/>
      <c r="C61" s="4"/>
      <c r="D61" s="4"/>
      <c r="E61" s="4"/>
      <c r="F61" s="4"/>
      <c r="G61" s="4"/>
      <c r="H61" s="4"/>
      <c r="I61" s="4"/>
      <c r="J61" s="4"/>
      <c r="K61" s="4"/>
      <c r="L61" s="4"/>
      <c r="M61" s="4"/>
      <c r="N61" s="4"/>
      <c r="O61" s="4"/>
      <c r="P61" s="218" t="s">
        <v>114</v>
      </c>
      <c r="Q61" s="1483"/>
      <c r="R61" s="1484"/>
      <c r="S61" s="1484"/>
      <c r="T61" s="1484"/>
      <c r="U61" s="1484"/>
      <c r="V61" s="1484"/>
      <c r="W61" s="1484"/>
      <c r="X61" s="1484"/>
      <c r="Y61" s="1484"/>
      <c r="Z61" s="1484"/>
      <c r="AA61" s="1484"/>
      <c r="AB61" s="1485"/>
      <c r="AC61" s="218" t="s">
        <v>113</v>
      </c>
    </row>
    <row r="62" spans="1:41" ht="9" customHeight="1">
      <c r="B62" s="178"/>
      <c r="C62" s="4"/>
      <c r="D62" s="4"/>
      <c r="E62" s="4"/>
      <c r="F62" s="4"/>
      <c r="G62" s="4"/>
      <c r="H62" s="4"/>
      <c r="I62" s="4"/>
      <c r="J62" s="4"/>
      <c r="K62" s="4"/>
      <c r="L62" s="4"/>
      <c r="M62" s="4"/>
      <c r="N62" s="4"/>
      <c r="O62" s="4"/>
      <c r="P62" s="218"/>
      <c r="Q62" s="451"/>
      <c r="R62" s="451"/>
      <c r="S62" s="451"/>
      <c r="T62" s="451"/>
      <c r="U62" s="451"/>
      <c r="V62" s="451"/>
      <c r="W62" s="451"/>
      <c r="X62" s="451"/>
      <c r="Y62" s="451"/>
      <c r="Z62" s="451"/>
      <c r="AA62" s="451"/>
      <c r="AB62" s="451"/>
      <c r="AC62" s="218"/>
    </row>
    <row r="63" spans="1:41" ht="18" customHeight="1">
      <c r="B63" s="178" t="s">
        <v>3588</v>
      </c>
      <c r="C63" s="178"/>
      <c r="D63" s="178"/>
      <c r="E63" s="178"/>
      <c r="F63" s="178"/>
      <c r="G63" s="178"/>
      <c r="H63" s="178"/>
      <c r="I63" s="178"/>
      <c r="J63" s="178"/>
      <c r="K63" s="178"/>
      <c r="L63" s="4"/>
      <c r="M63" s="4"/>
      <c r="N63" s="4"/>
      <c r="O63" s="4"/>
      <c r="P63" s="4"/>
      <c r="Q63" s="319"/>
      <c r="R63" s="178" t="s">
        <v>2341</v>
      </c>
      <c r="S63" s="4"/>
      <c r="T63" s="4"/>
      <c r="U63" s="4"/>
      <c r="V63" s="4"/>
      <c r="W63" s="4"/>
      <c r="X63" s="4"/>
      <c r="Y63" s="218"/>
      <c r="Z63" s="318"/>
      <c r="AA63" s="318"/>
      <c r="AB63" s="318"/>
      <c r="AC63" s="318"/>
      <c r="AD63" s="318"/>
      <c r="AE63" s="318"/>
      <c r="AF63" s="318"/>
      <c r="AG63" s="318"/>
      <c r="AH63" s="318"/>
      <c r="AI63" s="318"/>
      <c r="AJ63" s="318"/>
      <c r="AK63" s="318"/>
      <c r="AL63" s="218"/>
    </row>
    <row r="64" spans="1:41" ht="18" customHeight="1">
      <c r="B64" s="178"/>
      <c r="C64" s="178"/>
      <c r="G64" s="4"/>
      <c r="H64" s="4"/>
      <c r="I64" s="4"/>
      <c r="J64" s="4"/>
      <c r="K64" s="4"/>
      <c r="L64" s="4"/>
      <c r="M64" s="4"/>
      <c r="N64" s="4"/>
      <c r="O64" s="4"/>
      <c r="P64" s="218"/>
      <c r="Q64" s="319"/>
      <c r="R64" s="178" t="s">
        <v>2342</v>
      </c>
      <c r="S64" s="318"/>
      <c r="T64" s="318"/>
      <c r="U64" s="318"/>
      <c r="V64" s="318"/>
      <c r="W64" s="318"/>
      <c r="X64" s="318"/>
      <c r="Y64" s="318"/>
      <c r="Z64" s="318"/>
      <c r="AA64" s="318"/>
      <c r="AB64" s="318"/>
      <c r="AC64" s="218"/>
    </row>
    <row r="65" spans="1:59" ht="18" customHeight="1">
      <c r="B65" s="178"/>
      <c r="C65" s="178"/>
      <c r="E65" s="178"/>
      <c r="F65" s="178"/>
      <c r="G65" s="178"/>
      <c r="H65" s="178"/>
      <c r="I65" s="178"/>
      <c r="J65" s="178"/>
      <c r="K65" s="178"/>
      <c r="L65" s="4"/>
      <c r="P65" s="4"/>
      <c r="Q65" s="319"/>
      <c r="R65" s="178" t="s">
        <v>3788</v>
      </c>
      <c r="S65" s="318"/>
      <c r="T65" s="318"/>
      <c r="U65" s="318"/>
      <c r="V65" s="318"/>
      <c r="W65" s="318"/>
      <c r="X65" s="318"/>
      <c r="Y65" s="318"/>
      <c r="Z65" s="318"/>
      <c r="AA65" s="318"/>
      <c r="AB65" s="318"/>
      <c r="AC65" s="218"/>
    </row>
    <row r="66" spans="1:59" ht="18" customHeight="1">
      <c r="B66" s="178" t="s">
        <v>3589</v>
      </c>
      <c r="C66" s="4"/>
      <c r="D66" s="4"/>
      <c r="E66" s="4"/>
      <c r="F66" s="4"/>
      <c r="G66" s="4"/>
      <c r="H66" s="4"/>
      <c r="I66" s="4"/>
      <c r="J66" s="4"/>
      <c r="K66" s="4"/>
      <c r="L66" s="4"/>
      <c r="M66" s="4"/>
      <c r="N66" s="4"/>
      <c r="O66" s="4"/>
      <c r="P66" s="4"/>
      <c r="Q66" s="4"/>
      <c r="R66" s="4"/>
      <c r="S66" s="4"/>
      <c r="T66" s="218"/>
      <c r="U66" s="4"/>
      <c r="V66" s="4"/>
      <c r="W66" s="4"/>
      <c r="X66" s="4"/>
      <c r="Y66" s="4"/>
      <c r="Z66" s="4"/>
      <c r="AA66" s="4"/>
      <c r="AB66" s="4"/>
      <c r="AC66" s="218"/>
    </row>
    <row r="67" spans="1:59" ht="18" customHeight="1">
      <c r="B67" s="178"/>
      <c r="C67" s="4"/>
      <c r="D67" s="4"/>
      <c r="E67" s="4"/>
      <c r="F67" s="4"/>
      <c r="G67" s="4"/>
      <c r="H67" s="4"/>
      <c r="I67" s="4"/>
      <c r="J67" s="4"/>
      <c r="K67" s="4"/>
      <c r="L67" s="4"/>
      <c r="M67" s="4"/>
      <c r="N67" s="4"/>
      <c r="O67" s="4"/>
      <c r="P67" s="4" t="s">
        <v>112</v>
      </c>
      <c r="Q67" s="1483"/>
      <c r="R67" s="1484"/>
      <c r="S67" s="1484"/>
      <c r="T67" s="1484"/>
      <c r="U67" s="1484"/>
      <c r="V67" s="1484"/>
      <c r="W67" s="1484"/>
      <c r="X67" s="1484"/>
      <c r="Y67" s="1639"/>
      <c r="Z67" s="1639"/>
      <c r="AA67" s="1639"/>
      <c r="AB67" s="1640"/>
      <c r="AC67" s="218" t="s">
        <v>111</v>
      </c>
    </row>
    <row r="68" spans="1:59" ht="11.25" customHeight="1">
      <c r="B68" s="178"/>
      <c r="C68" s="4"/>
      <c r="D68" s="4"/>
      <c r="E68" s="4"/>
      <c r="F68" s="4"/>
      <c r="G68" s="4"/>
      <c r="H68" s="4"/>
      <c r="I68" s="4"/>
      <c r="J68" s="4"/>
      <c r="K68" s="4"/>
      <c r="L68" s="4"/>
      <c r="M68" s="4"/>
      <c r="N68" s="4"/>
      <c r="O68" s="4"/>
      <c r="P68" s="4"/>
      <c r="Q68" s="218"/>
      <c r="R68" s="218"/>
      <c r="S68" s="218"/>
      <c r="T68" s="218"/>
      <c r="U68" s="218"/>
      <c r="V68" s="218"/>
      <c r="W68" s="218"/>
      <c r="X68" s="218"/>
      <c r="Y68" s="218"/>
      <c r="Z68" s="218"/>
      <c r="AA68" s="218"/>
      <c r="AB68" s="218"/>
      <c r="AC68" s="218"/>
      <c r="AJ68" s="183"/>
      <c r="AK68" s="183"/>
      <c r="AL68" s="183"/>
      <c r="AM68" s="183"/>
      <c r="AN68" s="183"/>
      <c r="AO68" s="183"/>
      <c r="AP68" s="183"/>
    </row>
    <row r="69" spans="1:59" ht="18" customHeight="1">
      <c r="A69" s="198" t="s">
        <v>110</v>
      </c>
      <c r="B69" s="199" t="s">
        <v>2867</v>
      </c>
      <c r="C69" s="200"/>
      <c r="D69" s="200"/>
      <c r="E69" s="200"/>
      <c r="F69" s="200"/>
      <c r="G69" s="200"/>
      <c r="H69" s="200"/>
      <c r="I69" s="200"/>
      <c r="J69" s="200"/>
      <c r="K69" s="200"/>
      <c r="L69" s="200"/>
      <c r="M69" s="200"/>
      <c r="N69" s="200"/>
      <c r="O69" s="200"/>
      <c r="P69" s="200"/>
      <c r="Q69" s="200"/>
      <c r="R69" s="200"/>
      <c r="S69" s="200"/>
      <c r="T69" s="200"/>
      <c r="U69" s="200"/>
      <c r="V69" s="200"/>
      <c r="W69" s="200"/>
      <c r="X69" s="200"/>
      <c r="Y69" s="200"/>
      <c r="Z69" s="200"/>
      <c r="AA69" s="200"/>
      <c r="AB69" s="200"/>
      <c r="AC69" s="200"/>
      <c r="AD69" s="186"/>
      <c r="AE69" s="186"/>
      <c r="AF69" s="186"/>
      <c r="AG69" s="186"/>
      <c r="AH69" s="186"/>
      <c r="AI69" s="186"/>
    </row>
    <row r="70" spans="1:59" ht="17.25" customHeight="1">
      <c r="B70" s="178" t="s">
        <v>3068</v>
      </c>
      <c r="C70" s="4"/>
      <c r="D70" s="4"/>
      <c r="E70" s="4"/>
      <c r="F70" s="4"/>
      <c r="G70" s="4"/>
      <c r="H70" s="4"/>
      <c r="I70" s="218" t="s">
        <v>71</v>
      </c>
      <c r="J70" s="1450" t="s">
        <v>107</v>
      </c>
      <c r="K70" s="1450"/>
      <c r="L70" s="1450"/>
      <c r="M70" s="1450"/>
      <c r="N70" s="1450"/>
      <c r="O70" s="218" t="s">
        <v>70</v>
      </c>
      <c r="P70" s="1450" t="s">
        <v>106</v>
      </c>
      <c r="Q70" s="1450"/>
      <c r="R70" s="1450"/>
      <c r="S70" s="1450"/>
      <c r="T70" s="1450"/>
      <c r="U70" s="218" t="s">
        <v>70</v>
      </c>
      <c r="V70" s="1450" t="s">
        <v>105</v>
      </c>
      <c r="W70" s="1450"/>
      <c r="X70" s="1450"/>
      <c r="Y70" s="1450"/>
      <c r="Z70" s="1450"/>
      <c r="AA70" s="218" t="s">
        <v>103</v>
      </c>
      <c r="AB70" s="4"/>
      <c r="AC70" s="4"/>
    </row>
    <row r="71" spans="1:59" ht="17.25" customHeight="1">
      <c r="B71" s="178"/>
      <c r="C71" s="218" t="s">
        <v>71</v>
      </c>
      <c r="D71" s="1469"/>
      <c r="E71" s="1469"/>
      <c r="F71" s="1469"/>
      <c r="G71" s="1469"/>
      <c r="H71" s="218" t="s">
        <v>94</v>
      </c>
      <c r="I71" s="218" t="s">
        <v>71</v>
      </c>
      <c r="J71" s="1513"/>
      <c r="K71" s="1514"/>
      <c r="L71" s="1514"/>
      <c r="M71" s="1515"/>
      <c r="N71" s="218" t="s">
        <v>69</v>
      </c>
      <c r="O71" s="218" t="s">
        <v>70</v>
      </c>
      <c r="P71" s="1513"/>
      <c r="Q71" s="1514"/>
      <c r="R71" s="1514"/>
      <c r="S71" s="1515"/>
      <c r="T71" s="218" t="s">
        <v>69</v>
      </c>
      <c r="U71" s="218" t="s">
        <v>70</v>
      </c>
      <c r="V71" s="1502">
        <f t="shared" ref="V71:V76" si="0">J71+P71</f>
        <v>0</v>
      </c>
      <c r="W71" s="1502"/>
      <c r="X71" s="1502"/>
      <c r="Y71" s="1502"/>
      <c r="Z71" s="218" t="s">
        <v>69</v>
      </c>
      <c r="AA71" s="218" t="s">
        <v>103</v>
      </c>
      <c r="AB71" s="4"/>
      <c r="AC71" s="4"/>
      <c r="AF71" s="202" t="s">
        <v>100</v>
      </c>
      <c r="AG71" s="4"/>
    </row>
    <row r="72" spans="1:59" ht="17.25" customHeight="1">
      <c r="B72" s="178"/>
      <c r="C72" s="218" t="s">
        <v>71</v>
      </c>
      <c r="D72" s="1469"/>
      <c r="E72" s="1469"/>
      <c r="F72" s="1469"/>
      <c r="G72" s="1469"/>
      <c r="H72" s="218" t="s">
        <v>94</v>
      </c>
      <c r="I72" s="218" t="s">
        <v>71</v>
      </c>
      <c r="J72" s="1513"/>
      <c r="K72" s="1514"/>
      <c r="L72" s="1514"/>
      <c r="M72" s="1515"/>
      <c r="N72" s="218" t="s">
        <v>69</v>
      </c>
      <c r="O72" s="218" t="s">
        <v>70</v>
      </c>
      <c r="P72" s="1513"/>
      <c r="Q72" s="1514"/>
      <c r="R72" s="1514"/>
      <c r="S72" s="1515"/>
      <c r="T72" s="218" t="s">
        <v>69</v>
      </c>
      <c r="U72" s="218" t="s">
        <v>70</v>
      </c>
      <c r="V72" s="1502">
        <f t="shared" si="0"/>
        <v>0</v>
      </c>
      <c r="W72" s="1502"/>
      <c r="X72" s="1502"/>
      <c r="Y72" s="1502"/>
      <c r="Z72" s="218" t="s">
        <v>69</v>
      </c>
      <c r="AA72" s="218" t="s">
        <v>103</v>
      </c>
      <c r="AB72" s="4"/>
      <c r="AC72" s="4"/>
      <c r="AG72" s="191" t="s">
        <v>99</v>
      </c>
      <c r="AH72" s="191"/>
      <c r="AI72" s="191"/>
      <c r="AJ72" s="191"/>
      <c r="AK72" s="4"/>
      <c r="AL72" s="1457"/>
      <c r="AM72" s="1458"/>
      <c r="AN72" s="1458"/>
      <c r="AO72" s="1458"/>
      <c r="AP72" s="1458"/>
      <c r="AQ72" s="1458"/>
      <c r="AR72" s="1458"/>
      <c r="AS72" s="1458"/>
      <c r="AT72" s="1458"/>
      <c r="AU72" s="1458"/>
      <c r="AV72" s="1458"/>
      <c r="AW72" s="1458"/>
      <c r="AX72" s="1458"/>
      <c r="AY72" s="1458"/>
      <c r="AZ72" s="1458"/>
      <c r="BA72" s="1458"/>
      <c r="BB72" s="1458"/>
      <c r="BC72" s="1458"/>
      <c r="BD72" s="1458"/>
      <c r="BE72" s="1458"/>
      <c r="BF72" s="1458"/>
      <c r="BG72" s="1458"/>
    </row>
    <row r="73" spans="1:59" ht="17.25" customHeight="1">
      <c r="B73" s="178"/>
      <c r="C73" s="218" t="s">
        <v>71</v>
      </c>
      <c r="D73" s="1469"/>
      <c r="E73" s="1469"/>
      <c r="F73" s="1469"/>
      <c r="G73" s="1469"/>
      <c r="H73" s="218" t="s">
        <v>94</v>
      </c>
      <c r="I73" s="218" t="s">
        <v>71</v>
      </c>
      <c r="J73" s="1513"/>
      <c r="K73" s="1514"/>
      <c r="L73" s="1514"/>
      <c r="M73" s="1515"/>
      <c r="N73" s="218" t="s">
        <v>69</v>
      </c>
      <c r="O73" s="218" t="s">
        <v>70</v>
      </c>
      <c r="P73" s="1513"/>
      <c r="Q73" s="1514"/>
      <c r="R73" s="1514"/>
      <c r="S73" s="1515"/>
      <c r="T73" s="218" t="s">
        <v>69</v>
      </c>
      <c r="U73" s="218" t="s">
        <v>70</v>
      </c>
      <c r="V73" s="1502">
        <f t="shared" si="0"/>
        <v>0</v>
      </c>
      <c r="W73" s="1502"/>
      <c r="X73" s="1502"/>
      <c r="Y73" s="1502"/>
      <c r="Z73" s="218" t="s">
        <v>69</v>
      </c>
      <c r="AA73" s="218" t="s">
        <v>103</v>
      </c>
      <c r="AB73" s="4"/>
      <c r="AC73" s="4"/>
      <c r="AG73" s="178" t="s">
        <v>98</v>
      </c>
      <c r="AH73" s="4"/>
      <c r="AI73" s="4"/>
      <c r="AJ73" s="4"/>
      <c r="AL73" s="1457"/>
      <c r="AM73" s="1458"/>
      <c r="AN73" s="1458"/>
      <c r="AO73" s="1458"/>
      <c r="AP73" s="1458"/>
      <c r="AQ73" s="1458"/>
      <c r="AR73" s="1458"/>
      <c r="AS73" s="1458"/>
      <c r="AT73" s="1458"/>
      <c r="AU73" s="1458"/>
      <c r="AV73" s="1458"/>
      <c r="AW73" s="1458"/>
      <c r="AX73" s="1458"/>
      <c r="AY73" s="1458"/>
      <c r="AZ73" s="1458"/>
      <c r="BA73" s="1458"/>
      <c r="BB73" s="1458"/>
      <c r="BC73" s="1458"/>
      <c r="BD73" s="1458"/>
      <c r="BE73" s="1458"/>
      <c r="BF73" s="1458"/>
      <c r="BG73" s="1458"/>
    </row>
    <row r="74" spans="1:59" ht="17.25" customHeight="1">
      <c r="B74" s="178"/>
      <c r="C74" s="218" t="s">
        <v>71</v>
      </c>
      <c r="D74" s="1469"/>
      <c r="E74" s="1469"/>
      <c r="F74" s="1469"/>
      <c r="G74" s="1469"/>
      <c r="H74" s="218" t="s">
        <v>94</v>
      </c>
      <c r="I74" s="218" t="s">
        <v>71</v>
      </c>
      <c r="J74" s="1513"/>
      <c r="K74" s="1514"/>
      <c r="L74" s="1514"/>
      <c r="M74" s="1515"/>
      <c r="N74" s="218" t="s">
        <v>69</v>
      </c>
      <c r="O74" s="218" t="s">
        <v>70</v>
      </c>
      <c r="P74" s="1513"/>
      <c r="Q74" s="1514"/>
      <c r="R74" s="1514"/>
      <c r="S74" s="1515"/>
      <c r="T74" s="218" t="s">
        <v>69</v>
      </c>
      <c r="U74" s="218" t="s">
        <v>70</v>
      </c>
      <c r="V74" s="1502">
        <f t="shared" si="0"/>
        <v>0</v>
      </c>
      <c r="W74" s="1502"/>
      <c r="X74" s="1502"/>
      <c r="Y74" s="1502"/>
      <c r="Z74" s="218" t="s">
        <v>69</v>
      </c>
      <c r="AA74" s="218" t="s">
        <v>103</v>
      </c>
      <c r="AB74" s="4"/>
      <c r="AC74" s="4"/>
      <c r="AG74" s="178" t="s">
        <v>97</v>
      </c>
      <c r="AH74" s="4"/>
      <c r="AI74" s="4"/>
      <c r="AJ74" s="4"/>
      <c r="AK74" s="4"/>
      <c r="AL74" s="1457"/>
      <c r="AM74" s="1457"/>
      <c r="AN74" s="1457"/>
      <c r="AO74" s="1457"/>
      <c r="AP74" s="1457"/>
      <c r="AQ74" s="1457"/>
      <c r="AR74" s="1457"/>
      <c r="AS74" s="1457"/>
    </row>
    <row r="75" spans="1:59" ht="17.25" customHeight="1">
      <c r="B75" s="178"/>
      <c r="C75" s="218" t="s">
        <v>71</v>
      </c>
      <c r="D75" s="1469"/>
      <c r="E75" s="1469"/>
      <c r="F75" s="1469"/>
      <c r="G75" s="1469"/>
      <c r="H75" s="218" t="s">
        <v>94</v>
      </c>
      <c r="I75" s="218" t="s">
        <v>71</v>
      </c>
      <c r="J75" s="1513"/>
      <c r="K75" s="1514"/>
      <c r="L75" s="1514"/>
      <c r="M75" s="1515"/>
      <c r="N75" s="218" t="s">
        <v>69</v>
      </c>
      <c r="O75" s="218" t="s">
        <v>70</v>
      </c>
      <c r="P75" s="1513"/>
      <c r="Q75" s="1514"/>
      <c r="R75" s="1514"/>
      <c r="S75" s="1515"/>
      <c r="T75" s="218" t="s">
        <v>69</v>
      </c>
      <c r="U75" s="218" t="s">
        <v>70</v>
      </c>
      <c r="V75" s="1502">
        <f t="shared" si="0"/>
        <v>0</v>
      </c>
      <c r="W75" s="1502"/>
      <c r="X75" s="1502"/>
      <c r="Y75" s="1502"/>
      <c r="Z75" s="218" t="s">
        <v>69</v>
      </c>
      <c r="AA75" s="218" t="s">
        <v>103</v>
      </c>
      <c r="AB75" s="4"/>
      <c r="AC75" s="4"/>
    </row>
    <row r="76" spans="1:59" ht="17.25" customHeight="1">
      <c r="B76" s="178"/>
      <c r="C76" s="218" t="s">
        <v>71</v>
      </c>
      <c r="D76" s="1469"/>
      <c r="E76" s="1469"/>
      <c r="F76" s="1469"/>
      <c r="G76" s="1469"/>
      <c r="H76" s="218" t="s">
        <v>94</v>
      </c>
      <c r="I76" s="218" t="s">
        <v>71</v>
      </c>
      <c r="J76" s="1513"/>
      <c r="K76" s="1514"/>
      <c r="L76" s="1514"/>
      <c r="M76" s="1515"/>
      <c r="N76" s="218" t="s">
        <v>69</v>
      </c>
      <c r="O76" s="218" t="s">
        <v>70</v>
      </c>
      <c r="P76" s="1513"/>
      <c r="Q76" s="1514"/>
      <c r="R76" s="1514"/>
      <c r="S76" s="1515"/>
      <c r="T76" s="218" t="s">
        <v>69</v>
      </c>
      <c r="U76" s="218" t="s">
        <v>70</v>
      </c>
      <c r="V76" s="1502">
        <f t="shared" si="0"/>
        <v>0</v>
      </c>
      <c r="W76" s="1502"/>
      <c r="X76" s="1502"/>
      <c r="Y76" s="1502"/>
      <c r="Z76" s="218" t="s">
        <v>69</v>
      </c>
      <c r="AA76" s="218" t="s">
        <v>103</v>
      </c>
      <c r="AB76" s="4"/>
      <c r="AC76" s="4"/>
    </row>
    <row r="77" spans="1:59" ht="17.25" customHeight="1">
      <c r="B77" s="178"/>
      <c r="C77" s="218" t="s">
        <v>71</v>
      </c>
      <c r="D77" s="1469"/>
      <c r="E77" s="1469"/>
      <c r="F77" s="1469"/>
      <c r="G77" s="1469"/>
      <c r="H77" s="218" t="s">
        <v>67</v>
      </c>
      <c r="I77" s="218" t="s">
        <v>71</v>
      </c>
      <c r="J77" s="1513"/>
      <c r="K77" s="1514"/>
      <c r="L77" s="1514"/>
      <c r="M77" s="1515"/>
      <c r="N77" s="218" t="s">
        <v>69</v>
      </c>
      <c r="O77" s="218" t="s">
        <v>70</v>
      </c>
      <c r="P77" s="1513"/>
      <c r="Q77" s="1514"/>
      <c r="R77" s="1514"/>
      <c r="S77" s="1515"/>
      <c r="T77" s="218" t="s">
        <v>69</v>
      </c>
      <c r="U77" s="218" t="s">
        <v>70</v>
      </c>
      <c r="V77" s="1502">
        <f t="shared" ref="V77" si="1">J77+P77</f>
        <v>0</v>
      </c>
      <c r="W77" s="1502"/>
      <c r="X77" s="1502"/>
      <c r="Y77" s="1502"/>
      <c r="Z77" s="218" t="s">
        <v>69</v>
      </c>
      <c r="AA77" s="218" t="s">
        <v>103</v>
      </c>
      <c r="AB77" s="4"/>
      <c r="AC77" s="4"/>
    </row>
    <row r="78" spans="1:59" ht="17.25" customHeight="1">
      <c r="B78" s="178"/>
      <c r="C78" s="218" t="s">
        <v>71</v>
      </c>
      <c r="D78" s="1469"/>
      <c r="E78" s="1469"/>
      <c r="F78" s="1469"/>
      <c r="G78" s="1469"/>
      <c r="H78" s="218" t="s">
        <v>67</v>
      </c>
      <c r="I78" s="218" t="s">
        <v>71</v>
      </c>
      <c r="J78" s="1513"/>
      <c r="K78" s="1514"/>
      <c r="L78" s="1514"/>
      <c r="M78" s="1515"/>
      <c r="N78" s="218" t="s">
        <v>69</v>
      </c>
      <c r="O78" s="218" t="s">
        <v>70</v>
      </c>
      <c r="P78" s="1513"/>
      <c r="Q78" s="1514"/>
      <c r="R78" s="1514"/>
      <c r="S78" s="1515"/>
      <c r="T78" s="218" t="s">
        <v>69</v>
      </c>
      <c r="U78" s="218" t="s">
        <v>70</v>
      </c>
      <c r="V78" s="1502">
        <f t="shared" ref="V78" si="2">J78+P78</f>
        <v>0</v>
      </c>
      <c r="W78" s="1502"/>
      <c r="X78" s="1502"/>
      <c r="Y78" s="1502"/>
      <c r="Z78" s="218" t="s">
        <v>69</v>
      </c>
      <c r="AA78" s="218" t="s">
        <v>103</v>
      </c>
      <c r="AB78" s="4"/>
      <c r="AC78" s="4"/>
    </row>
    <row r="79" spans="1:59" ht="15.75" customHeight="1">
      <c r="B79" s="178" t="s">
        <v>3069</v>
      </c>
      <c r="C79" s="4"/>
      <c r="D79" s="4"/>
      <c r="E79" s="4"/>
      <c r="F79" s="4"/>
      <c r="G79" s="4"/>
      <c r="H79" s="4"/>
      <c r="I79" s="218" t="s">
        <v>71</v>
      </c>
      <c r="J79" s="1502">
        <f>SUM(J71:M78)</f>
        <v>0</v>
      </c>
      <c r="K79" s="1502"/>
      <c r="L79" s="1502"/>
      <c r="M79" s="1502"/>
      <c r="N79" s="218" t="s">
        <v>69</v>
      </c>
      <c r="O79" s="218" t="s">
        <v>70</v>
      </c>
      <c r="P79" s="1502">
        <f>SUM(P71:S78)</f>
        <v>0</v>
      </c>
      <c r="Q79" s="1502"/>
      <c r="R79" s="1502"/>
      <c r="S79" s="1502"/>
      <c r="T79" s="218" t="s">
        <v>69</v>
      </c>
      <c r="U79" s="218" t="s">
        <v>70</v>
      </c>
      <c r="V79" s="1502">
        <f>SUM(V71:Y78)</f>
        <v>0</v>
      </c>
      <c r="W79" s="1502"/>
      <c r="X79" s="1502"/>
      <c r="Y79" s="1502"/>
      <c r="Z79" s="218" t="s">
        <v>69</v>
      </c>
      <c r="AA79" s="218" t="s">
        <v>103</v>
      </c>
      <c r="AB79" s="4"/>
      <c r="AC79" s="4"/>
    </row>
    <row r="80" spans="1:59" ht="11.25" customHeight="1">
      <c r="B80" s="178"/>
      <c r="C80" s="4"/>
      <c r="D80" s="4"/>
      <c r="E80" s="4"/>
      <c r="F80" s="4"/>
      <c r="G80" s="4"/>
      <c r="H80" s="4"/>
      <c r="I80" s="218"/>
      <c r="J80" s="239"/>
      <c r="K80" s="239"/>
      <c r="L80" s="239"/>
      <c r="M80" s="239"/>
      <c r="N80" s="218"/>
      <c r="O80" s="218"/>
      <c r="P80" s="239"/>
      <c r="Q80" s="239"/>
      <c r="R80" s="239"/>
      <c r="S80" s="239"/>
      <c r="T80" s="218"/>
      <c r="U80" s="218"/>
      <c r="V80" s="239"/>
      <c r="W80" s="239"/>
      <c r="X80" s="239"/>
      <c r="Y80" s="239"/>
      <c r="Z80" s="218"/>
      <c r="AA80" s="218"/>
      <c r="AB80" s="4"/>
      <c r="AC80" s="4"/>
      <c r="AJ80" s="183"/>
      <c r="AK80" s="183"/>
      <c r="AL80" s="183"/>
      <c r="AM80" s="183"/>
      <c r="AN80" s="183"/>
      <c r="AO80" s="183"/>
      <c r="AP80" s="183"/>
    </row>
    <row r="81" spans="1:42" ht="7.5" customHeight="1">
      <c r="A81" s="185"/>
      <c r="B81" s="214"/>
      <c r="C81" s="200"/>
      <c r="D81" s="200"/>
      <c r="E81" s="200"/>
      <c r="F81" s="200"/>
      <c r="G81" s="200"/>
      <c r="H81" s="200"/>
      <c r="I81" s="226"/>
      <c r="J81" s="240"/>
      <c r="K81" s="240"/>
      <c r="L81" s="240"/>
      <c r="M81" s="240"/>
      <c r="N81" s="226"/>
      <c r="O81" s="226"/>
      <c r="P81" s="240"/>
      <c r="Q81" s="240"/>
      <c r="R81" s="240"/>
      <c r="S81" s="240"/>
      <c r="T81" s="226"/>
      <c r="U81" s="226"/>
      <c r="V81" s="240"/>
      <c r="W81" s="240"/>
      <c r="X81" s="240"/>
      <c r="Y81" s="240"/>
      <c r="Z81" s="226"/>
      <c r="AA81" s="226"/>
      <c r="AB81" s="200"/>
      <c r="AC81" s="200"/>
      <c r="AD81" s="186"/>
      <c r="AE81" s="186"/>
      <c r="AF81" s="186"/>
      <c r="AG81" s="186"/>
      <c r="AH81" s="186"/>
      <c r="AI81" s="186"/>
    </row>
    <row r="82" spans="1:42" ht="18" customHeight="1">
      <c r="A82" s="241" t="s">
        <v>102</v>
      </c>
      <c r="B82" s="189" t="s">
        <v>2868</v>
      </c>
      <c r="C82" s="4"/>
      <c r="D82" s="1510"/>
      <c r="E82" s="1511"/>
      <c r="F82" s="1511"/>
      <c r="G82" s="1511"/>
      <c r="H82" s="1511"/>
      <c r="I82" s="1511"/>
      <c r="J82" s="1511"/>
      <c r="K82" s="1511"/>
      <c r="L82" s="1511"/>
      <c r="M82" s="1511"/>
      <c r="N82" s="1511"/>
      <c r="O82" s="1511"/>
      <c r="P82" s="1511"/>
      <c r="Q82" s="1511"/>
      <c r="R82" s="1511"/>
      <c r="S82" s="1511"/>
      <c r="T82" s="1511"/>
      <c r="U82" s="1511"/>
      <c r="V82" s="1511"/>
      <c r="W82" s="1511"/>
      <c r="X82" s="1511"/>
      <c r="Y82" s="1511"/>
      <c r="Z82" s="1511"/>
      <c r="AA82" s="1511"/>
      <c r="AB82" s="1511"/>
      <c r="AC82" s="1512"/>
    </row>
    <row r="83" spans="1:42" ht="18" customHeight="1">
      <c r="A83" s="241" t="s">
        <v>102</v>
      </c>
      <c r="B83" s="189" t="s">
        <v>2869</v>
      </c>
      <c r="C83" s="4"/>
      <c r="D83" s="1510"/>
      <c r="E83" s="1511"/>
      <c r="F83" s="1511"/>
      <c r="G83" s="1511"/>
      <c r="H83" s="1511"/>
      <c r="I83" s="1511"/>
      <c r="J83" s="1511"/>
      <c r="K83" s="1511"/>
      <c r="L83" s="1511"/>
      <c r="M83" s="1511"/>
      <c r="N83" s="1511"/>
      <c r="O83" s="1511"/>
      <c r="P83" s="1511"/>
      <c r="Q83" s="1511"/>
      <c r="R83" s="1511"/>
      <c r="S83" s="1511"/>
      <c r="T83" s="1511"/>
      <c r="U83" s="1511"/>
      <c r="V83" s="1511"/>
      <c r="W83" s="1511"/>
      <c r="X83" s="1511"/>
      <c r="Y83" s="1511"/>
      <c r="Z83" s="1511"/>
      <c r="AA83" s="1511"/>
      <c r="AB83" s="1511"/>
      <c r="AC83" s="1512"/>
    </row>
    <row r="84" spans="1:42" ht="18" customHeight="1">
      <c r="A84" s="241" t="s">
        <v>102</v>
      </c>
      <c r="B84" s="189" t="s">
        <v>2870</v>
      </c>
      <c r="C84" s="4"/>
      <c r="D84" s="1510"/>
      <c r="E84" s="1511"/>
      <c r="F84" s="1511"/>
      <c r="G84" s="1511"/>
      <c r="H84" s="1511"/>
      <c r="I84" s="1511"/>
      <c r="J84" s="1511"/>
      <c r="K84" s="1511"/>
      <c r="L84" s="1511"/>
      <c r="M84" s="1511"/>
      <c r="N84" s="1511"/>
      <c r="O84" s="1511"/>
      <c r="P84" s="1511"/>
      <c r="Q84" s="1511"/>
      <c r="R84" s="1511"/>
      <c r="S84" s="1511"/>
      <c r="T84" s="1511"/>
      <c r="U84" s="1511"/>
      <c r="V84" s="1511"/>
      <c r="W84" s="1511"/>
      <c r="X84" s="1511"/>
      <c r="Y84" s="1511"/>
      <c r="Z84" s="1511"/>
      <c r="AA84" s="1511"/>
      <c r="AB84" s="1511"/>
      <c r="AC84" s="1512"/>
    </row>
    <row r="85" spans="1:42" ht="18" customHeight="1">
      <c r="A85" s="241" t="s">
        <v>102</v>
      </c>
      <c r="B85" s="189" t="s">
        <v>2896</v>
      </c>
      <c r="C85" s="4"/>
      <c r="D85" s="1506"/>
      <c r="E85" s="1507"/>
      <c r="F85" s="1507"/>
      <c r="G85" s="1507"/>
      <c r="H85" s="1508"/>
      <c r="I85" s="218" t="s">
        <v>92</v>
      </c>
      <c r="J85" s="4"/>
      <c r="K85" s="4"/>
      <c r="L85" s="4"/>
      <c r="M85" s="4"/>
      <c r="N85" s="4"/>
      <c r="O85" s="4"/>
      <c r="P85" s="4"/>
      <c r="Q85" s="4"/>
      <c r="R85" s="4"/>
      <c r="S85" s="4"/>
      <c r="T85" s="4"/>
      <c r="U85" s="4"/>
      <c r="V85" s="4"/>
      <c r="W85" s="4"/>
      <c r="X85" s="4"/>
      <c r="Y85" s="4"/>
      <c r="Z85" s="4"/>
      <c r="AA85" s="4"/>
      <c r="AB85" s="4"/>
      <c r="AC85" s="4"/>
    </row>
    <row r="86" spans="1:42" ht="18" customHeight="1">
      <c r="A86" s="241" t="s">
        <v>102</v>
      </c>
      <c r="B86" s="189" t="s">
        <v>2872</v>
      </c>
      <c r="C86" s="4"/>
      <c r="D86" s="1509"/>
      <c r="E86" s="1457"/>
      <c r="F86" s="1457"/>
      <c r="G86" s="1457"/>
      <c r="H86" s="1457"/>
      <c r="I86" s="4"/>
      <c r="J86" s="4"/>
      <c r="K86" s="4"/>
      <c r="L86" s="4"/>
      <c r="M86" s="4"/>
      <c r="N86" s="4"/>
      <c r="O86" s="4"/>
      <c r="P86" s="4"/>
      <c r="Q86" s="4"/>
      <c r="R86" s="4"/>
      <c r="S86" s="4"/>
      <c r="T86" s="4"/>
      <c r="U86" s="4"/>
      <c r="V86" s="4"/>
      <c r="W86" s="4"/>
      <c r="X86" s="4"/>
      <c r="Y86" s="4"/>
      <c r="Z86" s="4"/>
      <c r="AA86" s="4"/>
      <c r="AB86" s="4"/>
      <c r="AC86" s="4"/>
    </row>
    <row r="87" spans="1:42" ht="7.5" customHeight="1">
      <c r="A87" s="241"/>
      <c r="B87" s="189"/>
      <c r="C87" s="4"/>
      <c r="D87" s="4"/>
      <c r="E87" s="4"/>
      <c r="F87" s="4"/>
      <c r="G87" s="4"/>
      <c r="H87" s="4"/>
      <c r="I87" s="4"/>
      <c r="J87" s="4"/>
      <c r="K87" s="4"/>
      <c r="L87" s="4"/>
      <c r="M87" s="4"/>
      <c r="N87" s="4"/>
      <c r="O87" s="4"/>
      <c r="P87" s="4"/>
      <c r="Q87" s="4"/>
      <c r="R87" s="4"/>
      <c r="S87" s="4"/>
      <c r="T87" s="4"/>
      <c r="U87" s="4"/>
      <c r="V87" s="4"/>
      <c r="W87" s="4"/>
      <c r="X87" s="4"/>
      <c r="Y87" s="4"/>
      <c r="Z87" s="4"/>
      <c r="AA87" s="4"/>
      <c r="AB87" s="4"/>
      <c r="AC87" s="4"/>
    </row>
    <row r="88" spans="1:42" ht="18" customHeight="1">
      <c r="A88" s="241" t="s">
        <v>102</v>
      </c>
      <c r="B88" s="189" t="s">
        <v>2873</v>
      </c>
      <c r="C88" s="4"/>
      <c r="D88" s="1496"/>
      <c r="E88" s="1497"/>
      <c r="F88" s="1497"/>
      <c r="G88" s="1497"/>
      <c r="H88" s="1497"/>
      <c r="I88" s="1497"/>
      <c r="J88" s="1497"/>
      <c r="K88" s="1497"/>
      <c r="L88" s="1497"/>
      <c r="M88" s="1497"/>
      <c r="N88" s="1497"/>
      <c r="O88" s="1497"/>
      <c r="P88" s="1497"/>
      <c r="Q88" s="1497"/>
      <c r="R88" s="1497"/>
      <c r="S88" s="1497"/>
      <c r="T88" s="1497"/>
      <c r="U88" s="1497"/>
      <c r="V88" s="1497"/>
      <c r="W88" s="1497"/>
      <c r="X88" s="1497"/>
      <c r="Y88" s="1498"/>
      <c r="Z88" s="4"/>
      <c r="AA88" s="4"/>
    </row>
    <row r="89" spans="1:42" ht="18" customHeight="1">
      <c r="A89" s="241"/>
      <c r="B89" s="173"/>
      <c r="D89" s="1499"/>
      <c r="E89" s="1500"/>
      <c r="F89" s="1500"/>
      <c r="G89" s="1500"/>
      <c r="H89" s="1500"/>
      <c r="I89" s="1500"/>
      <c r="J89" s="1500"/>
      <c r="K89" s="1500"/>
      <c r="L89" s="1500"/>
      <c r="M89" s="1500"/>
      <c r="N89" s="1500"/>
      <c r="O89" s="1500"/>
      <c r="P89" s="1500"/>
      <c r="Q89" s="1500"/>
      <c r="R89" s="1500"/>
      <c r="S89" s="1500"/>
      <c r="T89" s="1500"/>
      <c r="U89" s="1500"/>
      <c r="V89" s="1500"/>
      <c r="W89" s="1500"/>
      <c r="X89" s="1500"/>
      <c r="Y89" s="1501"/>
    </row>
    <row r="90" spans="1:42" ht="18" customHeight="1">
      <c r="A90" s="241" t="s">
        <v>102</v>
      </c>
      <c r="B90" s="189" t="s">
        <v>2874</v>
      </c>
      <c r="C90" s="4"/>
      <c r="D90" s="1496"/>
      <c r="E90" s="1497"/>
      <c r="F90" s="1497"/>
      <c r="G90" s="1497"/>
      <c r="H90" s="1497"/>
      <c r="I90" s="1497"/>
      <c r="J90" s="1497"/>
      <c r="K90" s="1497"/>
      <c r="L90" s="1497"/>
      <c r="M90" s="1497"/>
      <c r="N90" s="1497"/>
      <c r="O90" s="1497"/>
      <c r="P90" s="1497"/>
      <c r="Q90" s="1497"/>
      <c r="R90" s="1497"/>
      <c r="S90" s="1497"/>
      <c r="T90" s="1497"/>
      <c r="U90" s="1497"/>
      <c r="V90" s="1497"/>
      <c r="W90" s="1497"/>
      <c r="X90" s="1497"/>
      <c r="Y90" s="1498"/>
      <c r="Z90" s="4"/>
      <c r="AA90" s="4"/>
    </row>
    <row r="91" spans="1:42" ht="18" customHeight="1">
      <c r="D91" s="1499"/>
      <c r="E91" s="1500"/>
      <c r="F91" s="1500"/>
      <c r="G91" s="1500"/>
      <c r="H91" s="1500"/>
      <c r="I91" s="1500"/>
      <c r="J91" s="1500"/>
      <c r="K91" s="1500"/>
      <c r="L91" s="1500"/>
      <c r="M91" s="1500"/>
      <c r="N91" s="1500"/>
      <c r="O91" s="1500"/>
      <c r="P91" s="1500"/>
      <c r="Q91" s="1500"/>
      <c r="R91" s="1500"/>
      <c r="S91" s="1500"/>
      <c r="T91" s="1500"/>
      <c r="U91" s="1500"/>
      <c r="V91" s="1500"/>
      <c r="W91" s="1500"/>
      <c r="X91" s="1500"/>
      <c r="Y91" s="1501"/>
    </row>
    <row r="92" spans="1:42" ht="11.25" customHeight="1">
      <c r="A92" s="279"/>
      <c r="B92" s="279"/>
      <c r="C92" s="229"/>
      <c r="D92" s="229"/>
      <c r="E92" s="229"/>
      <c r="F92" s="229"/>
      <c r="G92" s="229"/>
      <c r="H92" s="229"/>
      <c r="I92" s="229"/>
      <c r="J92" s="229"/>
      <c r="K92" s="229"/>
      <c r="L92" s="229"/>
      <c r="M92" s="229"/>
      <c r="N92" s="229"/>
      <c r="O92" s="229"/>
      <c r="P92" s="229"/>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row>
    <row r="94" spans="1:42" ht="18" customHeight="1">
      <c r="A94" s="267" t="s">
        <v>93</v>
      </c>
      <c r="C94" s="4"/>
      <c r="D94" s="248"/>
      <c r="E94" s="263"/>
      <c r="F94" s="263"/>
      <c r="G94" s="263"/>
      <c r="H94" s="263"/>
      <c r="I94" s="262"/>
      <c r="J94" s="262"/>
      <c r="K94" s="262"/>
      <c r="L94" s="262"/>
      <c r="M94" s="262"/>
      <c r="N94" s="262"/>
      <c r="O94" s="262"/>
      <c r="P94" s="262"/>
      <c r="Q94" s="262"/>
      <c r="R94" s="262"/>
      <c r="S94" s="262"/>
      <c r="T94" s="262"/>
      <c r="U94" s="262"/>
      <c r="V94" s="262"/>
      <c r="W94" s="262"/>
      <c r="X94" s="262"/>
      <c r="Y94" s="262"/>
      <c r="Z94" s="262"/>
      <c r="AA94" s="262"/>
      <c r="AB94" s="262"/>
      <c r="AC94" s="262"/>
      <c r="AD94" s="248"/>
    </row>
    <row r="95" spans="1:42" ht="18" customHeight="1">
      <c r="A95" s="178"/>
      <c r="B95" s="247" t="s">
        <v>2714</v>
      </c>
      <c r="C95" s="247"/>
      <c r="D95" s="248"/>
      <c r="E95" s="1483">
        <f>$D$3</f>
        <v>2</v>
      </c>
      <c r="F95" s="1484"/>
      <c r="G95" s="1484"/>
      <c r="H95" s="1485"/>
      <c r="I95" s="248"/>
      <c r="J95" s="249"/>
      <c r="K95" s="249"/>
      <c r="L95" s="210"/>
      <c r="M95" s="249"/>
      <c r="N95" s="248"/>
      <c r="O95" s="248"/>
      <c r="P95" s="248"/>
      <c r="Q95" s="248"/>
      <c r="R95" s="248"/>
      <c r="S95" s="248"/>
      <c r="T95" s="248"/>
      <c r="U95" s="248"/>
      <c r="V95" s="248"/>
      <c r="W95" s="248"/>
      <c r="X95" s="248"/>
      <c r="Y95" s="248"/>
      <c r="Z95" s="248"/>
      <c r="AA95" s="248"/>
      <c r="AB95" s="248"/>
      <c r="AC95" s="248"/>
    </row>
    <row r="96" spans="1:42" ht="18" customHeight="1">
      <c r="A96" s="178"/>
      <c r="B96" s="247" t="s">
        <v>2715</v>
      </c>
      <c r="C96" s="247"/>
      <c r="D96" s="248"/>
      <c r="E96" s="1636"/>
      <c r="F96" s="1637"/>
      <c r="G96" s="1637"/>
      <c r="H96" s="1638"/>
      <c r="I96" s="250" t="s">
        <v>87</v>
      </c>
      <c r="J96" s="251"/>
      <c r="K96" s="251"/>
      <c r="L96" s="252"/>
      <c r="M96" s="4"/>
      <c r="N96" s="248"/>
      <c r="O96" s="248"/>
      <c r="P96" s="248"/>
      <c r="Q96" s="248"/>
      <c r="R96" s="248"/>
      <c r="S96" s="248"/>
      <c r="T96" s="248"/>
      <c r="U96" s="248"/>
      <c r="V96" s="248"/>
      <c r="W96" s="248"/>
      <c r="X96" s="248"/>
      <c r="Y96" s="248"/>
      <c r="Z96" s="248"/>
      <c r="AA96" s="248"/>
      <c r="AB96" s="248"/>
      <c r="AC96" s="248"/>
    </row>
    <row r="97" spans="1:59" ht="18" customHeight="1">
      <c r="A97" s="178"/>
      <c r="B97" s="247" t="s">
        <v>2716</v>
      </c>
      <c r="C97" s="247"/>
      <c r="D97" s="248"/>
      <c r="E97" s="1506"/>
      <c r="F97" s="1507"/>
      <c r="G97" s="1507"/>
      <c r="H97" s="1508"/>
      <c r="I97" s="250" t="s">
        <v>92</v>
      </c>
      <c r="J97" s="253"/>
      <c r="K97" s="253"/>
      <c r="L97" s="254"/>
      <c r="M97" s="4"/>
      <c r="N97" s="248"/>
      <c r="O97" s="248"/>
      <c r="P97" s="248"/>
      <c r="Q97" s="248"/>
      <c r="R97" s="248"/>
      <c r="S97" s="248"/>
      <c r="T97" s="248"/>
      <c r="U97" s="248"/>
      <c r="V97" s="248"/>
      <c r="W97" s="248"/>
      <c r="X97" s="248"/>
      <c r="Y97" s="248"/>
      <c r="Z97" s="248"/>
      <c r="AA97" s="248"/>
      <c r="AB97" s="248"/>
      <c r="AC97" s="248"/>
    </row>
    <row r="98" spans="1:59" ht="18" customHeight="1">
      <c r="A98" s="178"/>
      <c r="B98" s="247" t="s">
        <v>2717</v>
      </c>
      <c r="C98" s="247"/>
      <c r="D98" s="248"/>
      <c r="E98" s="1506"/>
      <c r="F98" s="1507"/>
      <c r="G98" s="1507"/>
      <c r="H98" s="1508"/>
      <c r="I98" s="250" t="s">
        <v>92</v>
      </c>
      <c r="J98" s="253"/>
      <c r="K98" s="253"/>
      <c r="L98" s="254"/>
      <c r="M98" s="4"/>
      <c r="N98" s="249"/>
      <c r="O98" s="248"/>
      <c r="P98" s="248"/>
      <c r="Q98" s="248"/>
      <c r="R98" s="248"/>
      <c r="S98" s="248"/>
      <c r="T98" s="248"/>
      <c r="U98" s="248"/>
      <c r="V98" s="248"/>
      <c r="W98" s="248"/>
      <c r="X98" s="248"/>
      <c r="Y98" s="248"/>
      <c r="Z98" s="248"/>
      <c r="AA98" s="248"/>
      <c r="AB98" s="248"/>
      <c r="AC98" s="248"/>
    </row>
    <row r="99" spans="1:59" ht="18" customHeight="1">
      <c r="A99" s="178"/>
      <c r="B99" s="247" t="s">
        <v>2718</v>
      </c>
      <c r="C99" s="247"/>
      <c r="D99" s="248"/>
      <c r="E99" s="1506"/>
      <c r="F99" s="1507"/>
      <c r="G99" s="1507"/>
      <c r="H99" s="1508"/>
      <c r="I99" s="250" t="s">
        <v>92</v>
      </c>
      <c r="J99" s="253"/>
      <c r="K99" s="253"/>
      <c r="L99" s="254"/>
      <c r="M99" s="4"/>
      <c r="N99" s="249"/>
      <c r="O99" s="248"/>
      <c r="P99" s="248"/>
      <c r="Q99" s="248"/>
      <c r="R99" s="248"/>
      <c r="S99" s="248"/>
      <c r="T99" s="248"/>
      <c r="U99" s="248"/>
      <c r="V99" s="248"/>
      <c r="W99" s="248"/>
      <c r="X99" s="248"/>
      <c r="Y99" s="248"/>
      <c r="Z99" s="248"/>
      <c r="AA99" s="248"/>
      <c r="AB99" s="248"/>
      <c r="AC99" s="248"/>
    </row>
    <row r="100" spans="1:59" ht="18" customHeight="1">
      <c r="A100" s="178"/>
      <c r="B100" s="247" t="s">
        <v>2719</v>
      </c>
      <c r="C100" s="247"/>
      <c r="D100" s="248"/>
      <c r="E100" s="1506"/>
      <c r="F100" s="1507"/>
      <c r="G100" s="1507"/>
      <c r="H100" s="1508"/>
      <c r="I100" s="250" t="s">
        <v>92</v>
      </c>
      <c r="J100" s="253"/>
      <c r="K100" s="253"/>
      <c r="L100" s="254"/>
      <c r="M100" s="4"/>
      <c r="N100" s="248"/>
      <c r="O100" s="248"/>
      <c r="P100" s="248"/>
      <c r="Q100" s="248"/>
      <c r="R100" s="248"/>
      <c r="S100" s="256"/>
      <c r="T100" s="256"/>
      <c r="U100" s="256"/>
      <c r="V100" s="256"/>
      <c r="W100" s="256"/>
      <c r="X100" s="256"/>
      <c r="Y100" s="256"/>
      <c r="Z100" s="256"/>
      <c r="AA100" s="256"/>
      <c r="AB100" s="256"/>
      <c r="AC100" s="256"/>
    </row>
    <row r="101" spans="1:59" ht="18" customHeight="1">
      <c r="A101" s="178"/>
      <c r="B101" s="255" t="s">
        <v>2720</v>
      </c>
      <c r="C101" s="248"/>
      <c r="D101" s="257"/>
      <c r="E101" s="257"/>
      <c r="F101" s="257"/>
      <c r="G101" s="257"/>
      <c r="H101" s="250"/>
      <c r="I101" s="253"/>
      <c r="J101" s="253"/>
      <c r="K101" s="255"/>
      <c r="L101" s="4"/>
      <c r="M101" s="256"/>
      <c r="N101" s="258"/>
      <c r="O101" s="258" t="s">
        <v>84</v>
      </c>
      <c r="P101" s="258"/>
      <c r="Q101" s="259"/>
      <c r="R101" s="259" t="s">
        <v>83</v>
      </c>
      <c r="U101" s="256"/>
      <c r="V101" s="256"/>
      <c r="W101" s="256"/>
      <c r="X101" s="256"/>
      <c r="Y101" s="256"/>
      <c r="Z101" s="256"/>
      <c r="AA101" s="256"/>
      <c r="AB101" s="256"/>
    </row>
    <row r="102" spans="1:59" ht="15" customHeight="1">
      <c r="A102" s="178"/>
      <c r="B102" s="247" t="s">
        <v>2721</v>
      </c>
      <c r="C102" s="248"/>
      <c r="D102" s="248"/>
      <c r="E102" s="248"/>
      <c r="F102" s="248"/>
      <c r="G102" s="260"/>
      <c r="H102" s="248"/>
      <c r="I102" s="248"/>
      <c r="J102" s="249"/>
      <c r="K102" s="249"/>
      <c r="L102" s="248"/>
      <c r="M102" s="260"/>
      <c r="N102" s="248"/>
      <c r="O102" s="248"/>
      <c r="P102" s="260"/>
      <c r="Q102" s="248"/>
      <c r="R102" s="248"/>
      <c r="S102" s="248"/>
      <c r="T102" s="260"/>
      <c r="U102" s="248"/>
      <c r="V102" s="248"/>
      <c r="W102" s="248"/>
      <c r="X102" s="248"/>
      <c r="Y102" s="260"/>
      <c r="Z102" s="248"/>
      <c r="AA102" s="248"/>
      <c r="AB102" s="248"/>
      <c r="AC102" s="248"/>
      <c r="AD102" s="248"/>
    </row>
    <row r="103" spans="1:59" ht="15.75" customHeight="1">
      <c r="A103" s="178"/>
      <c r="B103" s="261"/>
      <c r="C103" s="248"/>
      <c r="D103" s="262" t="s">
        <v>71</v>
      </c>
      <c r="E103" s="1486" t="s">
        <v>82</v>
      </c>
      <c r="F103" s="1486"/>
      <c r="G103" s="1486"/>
      <c r="H103" s="1486"/>
      <c r="I103" s="1486"/>
      <c r="J103" s="218" t="s">
        <v>70</v>
      </c>
      <c r="K103" s="1486" t="s">
        <v>81</v>
      </c>
      <c r="L103" s="1486"/>
      <c r="M103" s="1486"/>
      <c r="N103" s="1486"/>
      <c r="O103" s="1486"/>
      <c r="P103" s="1486"/>
      <c r="Q103" s="1486"/>
      <c r="R103" s="1486"/>
      <c r="S103" s="1486"/>
      <c r="T103" s="1486"/>
      <c r="U103" s="218" t="s">
        <v>70</v>
      </c>
      <c r="V103" s="1486" t="s">
        <v>80</v>
      </c>
      <c r="W103" s="1486"/>
      <c r="X103" s="1486"/>
      <c r="Y103" s="1486"/>
      <c r="Z103" s="1450"/>
      <c r="AA103" s="262" t="s">
        <v>94</v>
      </c>
      <c r="AB103" s="262"/>
      <c r="AC103" s="4"/>
      <c r="AD103" s="4"/>
    </row>
    <row r="104" spans="1:59" ht="18" customHeight="1">
      <c r="A104" s="178"/>
      <c r="B104" s="261" t="s">
        <v>3070</v>
      </c>
      <c r="C104" s="248"/>
      <c r="D104" s="262" t="s">
        <v>71</v>
      </c>
      <c r="E104" s="1469"/>
      <c r="F104" s="1469"/>
      <c r="G104" s="1469"/>
      <c r="H104" s="1469"/>
      <c r="I104" s="1469"/>
      <c r="J104" s="218" t="s">
        <v>70</v>
      </c>
      <c r="K104" s="1493" t="str">
        <f>IF(項目一覧②!$G$320=1,"",INDEX(主要用途!$D$2:$D$72,項目一覧②!$G$320))</f>
        <v/>
      </c>
      <c r="L104" s="1494"/>
      <c r="M104" s="1494"/>
      <c r="N104" s="1494"/>
      <c r="O104" s="1494"/>
      <c r="P104" s="1494"/>
      <c r="Q104" s="1494"/>
      <c r="R104" s="1494"/>
      <c r="S104" s="1494"/>
      <c r="T104" s="1495"/>
      <c r="U104" s="218" t="s">
        <v>70</v>
      </c>
      <c r="V104" s="1513"/>
      <c r="W104" s="1514"/>
      <c r="X104" s="1514"/>
      <c r="Y104" s="1515"/>
      <c r="Z104" s="260" t="s">
        <v>69</v>
      </c>
      <c r="AA104" s="262" t="s">
        <v>94</v>
      </c>
      <c r="AB104" s="256"/>
      <c r="AC104" s="262"/>
      <c r="AD104" s="4"/>
      <c r="AF104" s="202" t="s">
        <v>100</v>
      </c>
      <c r="AG104" s="4"/>
    </row>
    <row r="105" spans="1:59" ht="18" customHeight="1">
      <c r="A105" s="178"/>
      <c r="B105" s="261" t="s">
        <v>3071</v>
      </c>
      <c r="C105" s="248"/>
      <c r="D105" s="262" t="s">
        <v>71</v>
      </c>
      <c r="E105" s="1469"/>
      <c r="F105" s="1469"/>
      <c r="G105" s="1469"/>
      <c r="H105" s="1469"/>
      <c r="I105" s="1469"/>
      <c r="J105" s="218" t="s">
        <v>70</v>
      </c>
      <c r="K105" s="1493" t="str">
        <f>IF(項目一覧②!$G$321=1,"",INDEX(主要用途!$D$2:$D$72,項目一覧②!$G$321))</f>
        <v/>
      </c>
      <c r="L105" s="1494"/>
      <c r="M105" s="1494"/>
      <c r="N105" s="1494"/>
      <c r="O105" s="1494"/>
      <c r="P105" s="1494"/>
      <c r="Q105" s="1494"/>
      <c r="R105" s="1494"/>
      <c r="S105" s="1494"/>
      <c r="T105" s="1495"/>
      <c r="U105" s="218" t="s">
        <v>70</v>
      </c>
      <c r="V105" s="1513"/>
      <c r="W105" s="1514"/>
      <c r="X105" s="1514"/>
      <c r="Y105" s="1515"/>
      <c r="Z105" s="260" t="s">
        <v>69</v>
      </c>
      <c r="AA105" s="262" t="s">
        <v>94</v>
      </c>
      <c r="AB105" s="256"/>
      <c r="AC105" s="262"/>
      <c r="AD105" s="4"/>
      <c r="AG105" s="191" t="s">
        <v>99</v>
      </c>
      <c r="AH105" s="191"/>
      <c r="AI105" s="191"/>
      <c r="AJ105" s="191"/>
      <c r="AK105" s="236"/>
      <c r="AL105" s="1457"/>
      <c r="AM105" s="1458"/>
      <c r="AN105" s="1458"/>
      <c r="AO105" s="1458"/>
      <c r="AP105" s="1458"/>
      <c r="AQ105" s="1458"/>
      <c r="AR105" s="1458"/>
      <c r="AS105" s="1458"/>
      <c r="AT105" s="1458"/>
      <c r="AU105" s="1458"/>
      <c r="AV105" s="1458"/>
      <c r="AW105" s="1458"/>
      <c r="AX105" s="1458"/>
      <c r="AY105" s="1458"/>
      <c r="AZ105" s="1458"/>
      <c r="BA105" s="1458"/>
      <c r="BB105" s="1458"/>
      <c r="BC105" s="1458"/>
      <c r="BD105" s="1458"/>
      <c r="BE105" s="1458"/>
      <c r="BF105" s="1458"/>
      <c r="BG105" s="1458"/>
    </row>
    <row r="106" spans="1:59" ht="18" customHeight="1">
      <c r="A106" s="178"/>
      <c r="B106" s="261" t="s">
        <v>3072</v>
      </c>
      <c r="C106" s="248"/>
      <c r="D106" s="262" t="s">
        <v>71</v>
      </c>
      <c r="E106" s="1469"/>
      <c r="F106" s="1469"/>
      <c r="G106" s="1469"/>
      <c r="H106" s="1469"/>
      <c r="I106" s="1469"/>
      <c r="J106" s="218" t="s">
        <v>70</v>
      </c>
      <c r="K106" s="1493" t="str">
        <f>IF(項目一覧②!$G$322=1,"",INDEX(主要用途!$D$2:$D$72,項目一覧②!$G$322))</f>
        <v/>
      </c>
      <c r="L106" s="1494"/>
      <c r="M106" s="1494"/>
      <c r="N106" s="1494"/>
      <c r="O106" s="1494"/>
      <c r="P106" s="1494"/>
      <c r="Q106" s="1494"/>
      <c r="R106" s="1494"/>
      <c r="S106" s="1494"/>
      <c r="T106" s="1495"/>
      <c r="U106" s="218" t="s">
        <v>70</v>
      </c>
      <c r="V106" s="1513"/>
      <c r="W106" s="1514"/>
      <c r="X106" s="1514"/>
      <c r="Y106" s="1515"/>
      <c r="Z106" s="260" t="s">
        <v>69</v>
      </c>
      <c r="AA106" s="262" t="s">
        <v>94</v>
      </c>
      <c r="AB106" s="256"/>
      <c r="AC106" s="262"/>
      <c r="AD106" s="4"/>
      <c r="AG106" s="178" t="s">
        <v>98</v>
      </c>
      <c r="AH106" s="4"/>
      <c r="AI106" s="4"/>
      <c r="AJ106" s="4"/>
      <c r="AL106" s="1457"/>
      <c r="AM106" s="1458"/>
      <c r="AN106" s="1458"/>
      <c r="AO106" s="1458"/>
      <c r="AP106" s="1458"/>
      <c r="AQ106" s="1458"/>
      <c r="AR106" s="1458"/>
      <c r="AS106" s="1458"/>
      <c r="AT106" s="1458"/>
      <c r="AU106" s="1458"/>
      <c r="AV106" s="1458"/>
      <c r="AW106" s="1458"/>
      <c r="AX106" s="1458"/>
      <c r="AY106" s="1458"/>
      <c r="AZ106" s="1458"/>
      <c r="BA106" s="1458"/>
      <c r="BB106" s="1458"/>
      <c r="BC106" s="1458"/>
      <c r="BD106" s="1458"/>
      <c r="BE106" s="1458"/>
      <c r="BF106" s="1458"/>
      <c r="BG106" s="1458"/>
    </row>
    <row r="107" spans="1:59" ht="18" customHeight="1">
      <c r="A107" s="178"/>
      <c r="B107" s="261" t="s">
        <v>3073</v>
      </c>
      <c r="C107" s="248"/>
      <c r="D107" s="262" t="s">
        <v>71</v>
      </c>
      <c r="E107" s="1469"/>
      <c r="F107" s="1469"/>
      <c r="G107" s="1469"/>
      <c r="H107" s="1469"/>
      <c r="I107" s="1469"/>
      <c r="J107" s="218" t="s">
        <v>70</v>
      </c>
      <c r="K107" s="1493" t="str">
        <f>IF(項目一覧②!$G$323=1,"",INDEX(主要用途!$D$2:$D$72,項目一覧②!$G$323))</f>
        <v/>
      </c>
      <c r="L107" s="1494"/>
      <c r="M107" s="1494"/>
      <c r="N107" s="1494"/>
      <c r="O107" s="1494"/>
      <c r="P107" s="1494"/>
      <c r="Q107" s="1494"/>
      <c r="R107" s="1494"/>
      <c r="S107" s="1494"/>
      <c r="T107" s="1495"/>
      <c r="U107" s="218" t="s">
        <v>70</v>
      </c>
      <c r="V107" s="1513"/>
      <c r="W107" s="1514"/>
      <c r="X107" s="1514"/>
      <c r="Y107" s="1515"/>
      <c r="Z107" s="260" t="s">
        <v>69</v>
      </c>
      <c r="AA107" s="262" t="s">
        <v>94</v>
      </c>
      <c r="AB107" s="256"/>
      <c r="AC107" s="262"/>
      <c r="AD107" s="4"/>
      <c r="AG107" s="178" t="s">
        <v>97</v>
      </c>
      <c r="AH107" s="4"/>
      <c r="AI107" s="4"/>
      <c r="AJ107" s="4"/>
      <c r="AK107" s="4"/>
      <c r="AL107" s="1457"/>
      <c r="AM107" s="1457"/>
      <c r="AN107" s="1457"/>
      <c r="AO107" s="1457"/>
      <c r="AP107" s="1457"/>
      <c r="AQ107" s="1457"/>
      <c r="AR107" s="1457"/>
      <c r="AS107" s="1457"/>
    </row>
    <row r="108" spans="1:59" ht="18" customHeight="1">
      <c r="A108" s="178"/>
      <c r="B108" s="261" t="s">
        <v>3074</v>
      </c>
      <c r="C108" s="248"/>
      <c r="D108" s="262" t="s">
        <v>71</v>
      </c>
      <c r="E108" s="1469"/>
      <c r="F108" s="1469"/>
      <c r="G108" s="1469"/>
      <c r="H108" s="1469"/>
      <c r="I108" s="1469"/>
      <c r="J108" s="218" t="s">
        <v>70</v>
      </c>
      <c r="K108" s="1493" t="str">
        <f>IF(項目一覧②!$G$324=1,"",INDEX(主要用途!$D$2:$D$72,項目一覧②!$G$324))</f>
        <v/>
      </c>
      <c r="L108" s="1494"/>
      <c r="M108" s="1494"/>
      <c r="N108" s="1494"/>
      <c r="O108" s="1494"/>
      <c r="P108" s="1494"/>
      <c r="Q108" s="1494"/>
      <c r="R108" s="1494"/>
      <c r="S108" s="1494"/>
      <c r="T108" s="1495"/>
      <c r="U108" s="218" t="s">
        <v>70</v>
      </c>
      <c r="V108" s="1513"/>
      <c r="W108" s="1514"/>
      <c r="X108" s="1514"/>
      <c r="Y108" s="1515"/>
      <c r="Z108" s="260" t="s">
        <v>69</v>
      </c>
      <c r="AA108" s="262" t="s">
        <v>94</v>
      </c>
      <c r="AB108" s="256"/>
      <c r="AC108" s="262"/>
      <c r="AD108" s="4"/>
    </row>
    <row r="109" spans="1:59" ht="18" customHeight="1">
      <c r="A109" s="178"/>
      <c r="B109" s="261" t="s">
        <v>3075</v>
      </c>
      <c r="C109" s="248"/>
      <c r="D109" s="262" t="s">
        <v>71</v>
      </c>
      <c r="E109" s="1469"/>
      <c r="F109" s="1469"/>
      <c r="G109" s="1469"/>
      <c r="H109" s="1469"/>
      <c r="I109" s="1469"/>
      <c r="J109" s="218" t="s">
        <v>70</v>
      </c>
      <c r="K109" s="1645" t="str">
        <f>IF(項目一覧②!$G$325=1,"",INDEX(主要用途!$D$2:$D$72,項目一覧②!$G$325))</f>
        <v/>
      </c>
      <c r="L109" s="1646"/>
      <c r="M109" s="1646"/>
      <c r="N109" s="1646"/>
      <c r="O109" s="1646"/>
      <c r="P109" s="1646"/>
      <c r="Q109" s="1646"/>
      <c r="R109" s="1646"/>
      <c r="S109" s="1646"/>
      <c r="T109" s="1647"/>
      <c r="U109" s="218" t="s">
        <v>70</v>
      </c>
      <c r="V109" s="1513"/>
      <c r="W109" s="1514"/>
      <c r="X109" s="1514"/>
      <c r="Y109" s="1515"/>
      <c r="Z109" s="260" t="s">
        <v>69</v>
      </c>
      <c r="AA109" s="262" t="s">
        <v>94</v>
      </c>
      <c r="AB109" s="256"/>
      <c r="AC109" s="262"/>
      <c r="AD109" s="4"/>
    </row>
    <row r="110" spans="1:59" ht="15" customHeight="1">
      <c r="A110" s="178"/>
      <c r="B110" s="247" t="s">
        <v>2722</v>
      </c>
      <c r="C110" s="248"/>
      <c r="D110" s="248"/>
      <c r="E110" s="248"/>
      <c r="F110" s="248"/>
      <c r="G110" s="248"/>
      <c r="H110" s="248"/>
      <c r="I110" s="248"/>
      <c r="J110" s="218"/>
      <c r="K110" s="263"/>
      <c r="L110" s="263"/>
      <c r="M110" s="263"/>
      <c r="N110" s="263"/>
      <c r="O110" s="263"/>
      <c r="P110" s="263"/>
      <c r="Q110" s="263"/>
      <c r="R110" s="263"/>
      <c r="S110" s="263"/>
      <c r="T110" s="263"/>
      <c r="U110" s="263"/>
      <c r="V110" s="263"/>
      <c r="W110" s="263"/>
      <c r="X110" s="263"/>
      <c r="Y110" s="263"/>
      <c r="Z110" s="263"/>
      <c r="AA110" s="263"/>
      <c r="AB110" s="263"/>
      <c r="AC110" s="263"/>
      <c r="AD110" s="256"/>
    </row>
    <row r="111" spans="1:59" ht="18" customHeight="1">
      <c r="A111" s="178"/>
      <c r="B111" s="247"/>
      <c r="C111" s="248"/>
      <c r="D111" s="248"/>
      <c r="E111" s="1471"/>
      <c r="F111" s="1472"/>
      <c r="G111" s="1472"/>
      <c r="H111" s="1472"/>
      <c r="I111" s="1472"/>
      <c r="J111" s="1472"/>
      <c r="K111" s="1472"/>
      <c r="L111" s="1472"/>
      <c r="M111" s="1472"/>
      <c r="N111" s="1472"/>
      <c r="O111" s="1472"/>
      <c r="P111" s="1472"/>
      <c r="Q111" s="1472"/>
      <c r="R111" s="1472"/>
      <c r="S111" s="1472"/>
      <c r="T111" s="1472"/>
      <c r="U111" s="1472"/>
      <c r="V111" s="1472"/>
      <c r="W111" s="1472"/>
      <c r="X111" s="1472"/>
      <c r="Y111" s="1472"/>
      <c r="Z111" s="1473"/>
      <c r="AA111" s="263"/>
      <c r="AB111" s="263"/>
      <c r="AC111" s="263"/>
      <c r="AD111" s="256"/>
    </row>
    <row r="112" spans="1:59" ht="18" customHeight="1">
      <c r="A112" s="178"/>
      <c r="B112" s="247"/>
      <c r="C112" s="248"/>
      <c r="D112" s="248"/>
      <c r="E112" s="1474"/>
      <c r="F112" s="1475"/>
      <c r="G112" s="1475"/>
      <c r="H112" s="1475"/>
      <c r="I112" s="1475"/>
      <c r="J112" s="1475"/>
      <c r="K112" s="1475"/>
      <c r="L112" s="1475"/>
      <c r="M112" s="1475"/>
      <c r="N112" s="1475"/>
      <c r="O112" s="1475"/>
      <c r="P112" s="1475"/>
      <c r="Q112" s="1475"/>
      <c r="R112" s="1475"/>
      <c r="S112" s="1475"/>
      <c r="T112" s="1475"/>
      <c r="U112" s="1475"/>
      <c r="V112" s="1475"/>
      <c r="W112" s="1475"/>
      <c r="X112" s="1475"/>
      <c r="Y112" s="1475"/>
      <c r="Z112" s="1476"/>
      <c r="AA112" s="263"/>
      <c r="AB112" s="263"/>
      <c r="AC112" s="263"/>
      <c r="AD112" s="256"/>
    </row>
    <row r="113" spans="1:42" ht="15" customHeight="1">
      <c r="A113" s="178"/>
      <c r="B113" s="247" t="s">
        <v>2723</v>
      </c>
      <c r="C113" s="248"/>
      <c r="D113" s="248"/>
      <c r="E113" s="248"/>
      <c r="F113" s="248"/>
      <c r="G113" s="248"/>
      <c r="H113" s="248"/>
      <c r="I113" s="248"/>
      <c r="J113" s="263" t="s">
        <v>96</v>
      </c>
      <c r="K113" s="263"/>
      <c r="L113" s="263"/>
      <c r="M113" s="263"/>
      <c r="N113" s="263"/>
      <c r="O113" s="263"/>
      <c r="P113" s="263"/>
      <c r="Q113" s="263"/>
      <c r="R113" s="263"/>
      <c r="S113" s="263"/>
      <c r="T113" s="263"/>
      <c r="U113" s="263"/>
      <c r="V113" s="263"/>
      <c r="W113" s="263"/>
      <c r="X113" s="263"/>
      <c r="Y113" s="263"/>
      <c r="Z113" s="263"/>
      <c r="AA113" s="263"/>
      <c r="AB113" s="263"/>
      <c r="AC113" s="263"/>
      <c r="AD113" s="256"/>
    </row>
    <row r="114" spans="1:42" ht="18" customHeight="1">
      <c r="A114" s="178"/>
      <c r="B114" s="247"/>
      <c r="C114" s="248"/>
      <c r="D114" s="248"/>
      <c r="E114" s="1471"/>
      <c r="F114" s="1472"/>
      <c r="G114" s="1472"/>
      <c r="H114" s="1472"/>
      <c r="I114" s="1472"/>
      <c r="J114" s="1472"/>
      <c r="K114" s="1472"/>
      <c r="L114" s="1472"/>
      <c r="M114" s="1472"/>
      <c r="N114" s="1472"/>
      <c r="O114" s="1472"/>
      <c r="P114" s="1472"/>
      <c r="Q114" s="1472"/>
      <c r="R114" s="1472"/>
      <c r="S114" s="1472"/>
      <c r="T114" s="1472"/>
      <c r="U114" s="1472"/>
      <c r="V114" s="1472"/>
      <c r="W114" s="1472"/>
      <c r="X114" s="1472"/>
      <c r="Y114" s="1472"/>
      <c r="Z114" s="1473"/>
      <c r="AA114" s="263"/>
      <c r="AB114" s="263"/>
      <c r="AC114" s="263"/>
      <c r="AD114" s="256"/>
    </row>
    <row r="115" spans="1:42" ht="18" customHeight="1">
      <c r="A115" s="178"/>
      <c r="B115" s="247"/>
      <c r="C115" s="248"/>
      <c r="D115" s="248"/>
      <c r="E115" s="1474"/>
      <c r="F115" s="1475"/>
      <c r="G115" s="1475"/>
      <c r="H115" s="1475"/>
      <c r="I115" s="1475"/>
      <c r="J115" s="1475"/>
      <c r="K115" s="1475"/>
      <c r="L115" s="1475"/>
      <c r="M115" s="1475"/>
      <c r="N115" s="1475"/>
      <c r="O115" s="1475"/>
      <c r="P115" s="1475"/>
      <c r="Q115" s="1475"/>
      <c r="R115" s="1475"/>
      <c r="S115" s="1475"/>
      <c r="T115" s="1475"/>
      <c r="U115" s="1475"/>
      <c r="V115" s="1475"/>
      <c r="W115" s="1475"/>
      <c r="X115" s="1475"/>
      <c r="Y115" s="1475"/>
      <c r="Z115" s="1476"/>
      <c r="AA115" s="248"/>
      <c r="AB115" s="248"/>
      <c r="AC115" s="248"/>
      <c r="AD115" s="248"/>
    </row>
    <row r="116" spans="1:42" ht="11.25" customHeight="1">
      <c r="A116" s="178"/>
      <c r="B116" s="178"/>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J116" s="183"/>
      <c r="AK116" s="183"/>
      <c r="AL116" s="183"/>
      <c r="AM116" s="183"/>
      <c r="AN116" s="183"/>
      <c r="AO116" s="183"/>
      <c r="AP116" s="183"/>
    </row>
    <row r="117" spans="1:42" ht="17.25" customHeight="1">
      <c r="A117" s="243" t="s">
        <v>93</v>
      </c>
      <c r="B117" s="185"/>
      <c r="C117" s="200"/>
      <c r="D117" s="244"/>
      <c r="E117" s="245"/>
      <c r="F117" s="245"/>
      <c r="G117" s="245"/>
      <c r="H117" s="245"/>
      <c r="I117" s="246"/>
      <c r="J117" s="246"/>
      <c r="K117" s="246"/>
      <c r="L117" s="246"/>
      <c r="M117" s="246"/>
      <c r="N117" s="246"/>
      <c r="O117" s="246"/>
      <c r="P117" s="246"/>
      <c r="Q117" s="246"/>
      <c r="R117" s="246"/>
      <c r="S117" s="246"/>
      <c r="T117" s="246"/>
      <c r="U117" s="246"/>
      <c r="V117" s="246"/>
      <c r="W117" s="246"/>
      <c r="X117" s="246"/>
      <c r="Y117" s="246"/>
      <c r="Z117" s="246"/>
      <c r="AA117" s="246"/>
      <c r="AB117" s="246"/>
      <c r="AC117" s="246"/>
      <c r="AD117" s="244"/>
      <c r="AE117" s="186"/>
      <c r="AF117" s="186"/>
      <c r="AG117" s="186"/>
      <c r="AH117" s="186"/>
      <c r="AI117" s="186"/>
    </row>
    <row r="118" spans="1:42" ht="18" customHeight="1">
      <c r="A118" s="178"/>
      <c r="B118" s="247" t="s">
        <v>2714</v>
      </c>
      <c r="C118" s="248"/>
      <c r="D118" s="248"/>
      <c r="E118" s="1483">
        <f>$D$3</f>
        <v>2</v>
      </c>
      <c r="F118" s="1484"/>
      <c r="G118" s="1484"/>
      <c r="H118" s="1485"/>
      <c r="I118" s="248"/>
      <c r="J118" s="249"/>
      <c r="K118" s="249"/>
      <c r="L118" s="210"/>
      <c r="M118" s="249"/>
      <c r="N118" s="248"/>
      <c r="O118" s="248"/>
      <c r="P118" s="248"/>
      <c r="Q118" s="248"/>
      <c r="R118" s="248"/>
      <c r="S118" s="248"/>
      <c r="T118" s="248"/>
      <c r="U118" s="248"/>
      <c r="V118" s="248"/>
      <c r="W118" s="248"/>
      <c r="X118" s="248"/>
      <c r="Y118" s="248"/>
      <c r="Z118" s="248"/>
      <c r="AA118" s="248"/>
      <c r="AB118" s="248"/>
      <c r="AC118" s="248"/>
    </row>
    <row r="119" spans="1:42" ht="18" customHeight="1">
      <c r="A119" s="178"/>
      <c r="B119" s="247" t="s">
        <v>2715</v>
      </c>
      <c r="C119" s="248"/>
      <c r="D119" s="248"/>
      <c r="E119" s="1636"/>
      <c r="F119" s="1637"/>
      <c r="G119" s="1637"/>
      <c r="H119" s="1638"/>
      <c r="I119" s="250" t="s">
        <v>87</v>
      </c>
      <c r="J119" s="251"/>
      <c r="K119" s="251"/>
      <c r="L119" s="252"/>
      <c r="M119" s="4"/>
      <c r="N119" s="248"/>
      <c r="O119" s="248"/>
      <c r="P119" s="248"/>
      <c r="Q119" s="248"/>
      <c r="R119" s="248"/>
      <c r="S119" s="248"/>
      <c r="T119" s="248"/>
      <c r="U119" s="248"/>
      <c r="V119" s="248"/>
      <c r="W119" s="248"/>
      <c r="X119" s="248"/>
      <c r="Y119" s="248"/>
      <c r="Z119" s="248"/>
      <c r="AA119" s="248"/>
      <c r="AB119" s="248"/>
      <c r="AC119" s="248"/>
    </row>
    <row r="120" spans="1:42" ht="18" customHeight="1">
      <c r="A120" s="178"/>
      <c r="B120" s="247" t="s">
        <v>2716</v>
      </c>
      <c r="C120" s="248"/>
      <c r="D120" s="248"/>
      <c r="E120" s="1506"/>
      <c r="F120" s="1507"/>
      <c r="G120" s="1507"/>
      <c r="H120" s="1508"/>
      <c r="I120" s="250" t="s">
        <v>92</v>
      </c>
      <c r="J120" s="253"/>
      <c r="K120" s="253"/>
      <c r="L120" s="254"/>
      <c r="M120" s="4"/>
      <c r="N120" s="248"/>
      <c r="O120" s="248"/>
      <c r="P120" s="248"/>
      <c r="Q120" s="248"/>
      <c r="R120" s="248"/>
      <c r="S120" s="248"/>
      <c r="T120" s="248"/>
      <c r="U120" s="248"/>
      <c r="V120" s="248"/>
      <c r="W120" s="248"/>
      <c r="X120" s="248"/>
      <c r="Y120" s="248"/>
      <c r="Z120" s="248"/>
      <c r="AA120" s="248"/>
      <c r="AB120" s="248"/>
      <c r="AC120" s="248"/>
    </row>
    <row r="121" spans="1:42" ht="18" customHeight="1">
      <c r="A121" s="178"/>
      <c r="B121" s="247" t="s">
        <v>2717</v>
      </c>
      <c r="C121" s="248"/>
      <c r="D121" s="248"/>
      <c r="E121" s="1506"/>
      <c r="F121" s="1507"/>
      <c r="G121" s="1507"/>
      <c r="H121" s="1508"/>
      <c r="I121" s="250" t="s">
        <v>92</v>
      </c>
      <c r="J121" s="253"/>
      <c r="K121" s="253"/>
      <c r="L121" s="254"/>
      <c r="M121" s="4"/>
      <c r="N121" s="249"/>
      <c r="O121" s="248"/>
      <c r="P121" s="248"/>
      <c r="Q121" s="248"/>
      <c r="R121" s="248"/>
      <c r="S121" s="248"/>
      <c r="T121" s="248"/>
      <c r="U121" s="248"/>
      <c r="V121" s="248"/>
      <c r="W121" s="248"/>
      <c r="X121" s="248"/>
      <c r="Y121" s="248"/>
      <c r="Z121" s="248"/>
      <c r="AA121" s="248"/>
      <c r="AB121" s="248"/>
      <c r="AC121" s="248"/>
    </row>
    <row r="122" spans="1:42" ht="18" customHeight="1">
      <c r="A122" s="178"/>
      <c r="B122" s="247" t="s">
        <v>2718</v>
      </c>
      <c r="C122" s="248"/>
      <c r="D122" s="248"/>
      <c r="E122" s="1506"/>
      <c r="F122" s="1507"/>
      <c r="G122" s="1507"/>
      <c r="H122" s="1508"/>
      <c r="I122" s="250" t="s">
        <v>92</v>
      </c>
      <c r="J122" s="253"/>
      <c r="K122" s="253"/>
      <c r="L122" s="254"/>
      <c r="M122" s="4"/>
      <c r="N122" s="249"/>
      <c r="O122" s="248"/>
      <c r="P122" s="248"/>
      <c r="Q122" s="248"/>
      <c r="R122" s="248"/>
      <c r="S122" s="248"/>
      <c r="T122" s="248"/>
      <c r="U122" s="248"/>
      <c r="V122" s="248"/>
      <c r="W122" s="248"/>
      <c r="X122" s="248"/>
      <c r="Y122" s="248"/>
      <c r="Z122" s="248"/>
      <c r="AA122" s="248"/>
      <c r="AB122" s="248"/>
      <c r="AC122" s="248"/>
    </row>
    <row r="123" spans="1:42" ht="18" customHeight="1">
      <c r="A123" s="178"/>
      <c r="B123" s="247" t="s">
        <v>2719</v>
      </c>
      <c r="C123" s="247"/>
      <c r="D123" s="248"/>
      <c r="E123" s="1506"/>
      <c r="F123" s="1507"/>
      <c r="G123" s="1507"/>
      <c r="H123" s="1508"/>
      <c r="I123" s="250" t="s">
        <v>92</v>
      </c>
      <c r="J123" s="253"/>
      <c r="K123" s="253"/>
      <c r="L123" s="254"/>
      <c r="M123" s="4"/>
      <c r="N123" s="248"/>
      <c r="O123" s="248"/>
      <c r="P123" s="248"/>
      <c r="Q123" s="248"/>
      <c r="R123" s="248"/>
      <c r="S123" s="256"/>
      <c r="T123" s="256"/>
      <c r="U123" s="256"/>
      <c r="V123" s="256"/>
      <c r="W123" s="256"/>
      <c r="X123" s="256"/>
      <c r="Y123" s="256"/>
      <c r="Z123" s="256"/>
      <c r="AA123" s="256"/>
      <c r="AB123" s="256"/>
      <c r="AC123" s="256"/>
    </row>
    <row r="124" spans="1:42" ht="18" customHeight="1">
      <c r="A124" s="178"/>
      <c r="B124" s="255" t="s">
        <v>2720</v>
      </c>
      <c r="C124" s="248"/>
      <c r="D124" s="257"/>
      <c r="E124" s="257"/>
      <c r="F124" s="257"/>
      <c r="G124" s="257"/>
      <c r="H124" s="250"/>
      <c r="I124" s="253"/>
      <c r="J124" s="253"/>
      <c r="K124" s="255"/>
      <c r="L124" s="4"/>
      <c r="M124" s="256"/>
      <c r="N124" s="258"/>
      <c r="O124" s="258" t="s">
        <v>84</v>
      </c>
      <c r="P124" s="258"/>
      <c r="Q124" s="259"/>
      <c r="R124" s="259" t="s">
        <v>83</v>
      </c>
      <c r="U124" s="256"/>
      <c r="V124" s="256"/>
      <c r="W124" s="256"/>
      <c r="X124" s="256"/>
      <c r="Y124" s="256"/>
      <c r="Z124" s="256"/>
      <c r="AA124" s="256"/>
      <c r="AB124" s="256"/>
    </row>
    <row r="125" spans="1:42" ht="15" customHeight="1">
      <c r="A125" s="178"/>
      <c r="B125" s="247" t="s">
        <v>2721</v>
      </c>
      <c r="C125" s="248"/>
      <c r="D125" s="248"/>
      <c r="E125" s="248"/>
      <c r="F125" s="248"/>
      <c r="G125" s="260"/>
      <c r="H125" s="248"/>
      <c r="I125" s="248"/>
      <c r="J125" s="249"/>
      <c r="K125" s="249"/>
      <c r="L125" s="248"/>
      <c r="M125" s="260"/>
      <c r="N125" s="248"/>
      <c r="O125" s="248"/>
      <c r="P125" s="260"/>
      <c r="Q125" s="248"/>
      <c r="R125" s="248"/>
      <c r="S125" s="248"/>
      <c r="T125" s="260"/>
      <c r="U125" s="248"/>
      <c r="V125" s="248"/>
      <c r="W125" s="248"/>
      <c r="X125" s="248"/>
      <c r="Y125" s="260"/>
      <c r="Z125" s="248"/>
      <c r="AA125" s="248"/>
      <c r="AB125" s="248"/>
      <c r="AC125" s="248"/>
      <c r="AD125" s="248"/>
    </row>
    <row r="126" spans="1:42" ht="18" customHeight="1">
      <c r="A126" s="178"/>
      <c r="B126" s="261"/>
      <c r="C126" s="248"/>
      <c r="D126" s="262" t="s">
        <v>71</v>
      </c>
      <c r="E126" s="1486" t="s">
        <v>82</v>
      </c>
      <c r="F126" s="1486"/>
      <c r="G126" s="1486"/>
      <c r="H126" s="1486"/>
      <c r="I126" s="1486"/>
      <c r="J126" s="218" t="s">
        <v>70</v>
      </c>
      <c r="K126" s="1486" t="s">
        <v>81</v>
      </c>
      <c r="L126" s="1486"/>
      <c r="M126" s="1486"/>
      <c r="N126" s="1486"/>
      <c r="O126" s="1486"/>
      <c r="P126" s="1486"/>
      <c r="Q126" s="1486"/>
      <c r="R126" s="1486"/>
      <c r="S126" s="1486"/>
      <c r="T126" s="1486"/>
      <c r="U126" s="218" t="s">
        <v>70</v>
      </c>
      <c r="V126" s="1486" t="s">
        <v>80</v>
      </c>
      <c r="W126" s="1486"/>
      <c r="X126" s="1486"/>
      <c r="Y126" s="1486"/>
      <c r="Z126" s="1450"/>
      <c r="AA126" s="262" t="s">
        <v>94</v>
      </c>
      <c r="AB126" s="262"/>
      <c r="AC126" s="4"/>
      <c r="AD126" s="4"/>
    </row>
    <row r="127" spans="1:42" ht="18" customHeight="1">
      <c r="A127" s="178"/>
      <c r="B127" s="261" t="s">
        <v>3070</v>
      </c>
      <c r="C127" s="248"/>
      <c r="D127" s="262" t="s">
        <v>71</v>
      </c>
      <c r="E127" s="1469"/>
      <c r="F127" s="1469"/>
      <c r="G127" s="1469"/>
      <c r="H127" s="1469"/>
      <c r="I127" s="1469"/>
      <c r="J127" s="218" t="s">
        <v>70</v>
      </c>
      <c r="K127" s="1493" t="str">
        <f>IF(項目一覧②!$G$347=1,"",INDEX(主要用途!$D$2:$D$72,項目一覧②!$G$347))</f>
        <v/>
      </c>
      <c r="L127" s="1494"/>
      <c r="M127" s="1494"/>
      <c r="N127" s="1494"/>
      <c r="O127" s="1494"/>
      <c r="P127" s="1494"/>
      <c r="Q127" s="1494"/>
      <c r="R127" s="1494"/>
      <c r="S127" s="1494"/>
      <c r="T127" s="1495"/>
      <c r="U127" s="218" t="s">
        <v>70</v>
      </c>
      <c r="V127" s="1513"/>
      <c r="W127" s="1514"/>
      <c r="X127" s="1514"/>
      <c r="Y127" s="1515"/>
      <c r="Z127" s="260" t="s">
        <v>69</v>
      </c>
      <c r="AA127" s="262" t="s">
        <v>94</v>
      </c>
      <c r="AB127" s="256"/>
      <c r="AC127" s="262"/>
      <c r="AD127" s="4"/>
    </row>
    <row r="128" spans="1:42" ht="18" customHeight="1">
      <c r="A128" s="178"/>
      <c r="B128" s="261" t="s">
        <v>3071</v>
      </c>
      <c r="C128" s="248"/>
      <c r="D128" s="262" t="s">
        <v>71</v>
      </c>
      <c r="E128" s="1469"/>
      <c r="F128" s="1469"/>
      <c r="G128" s="1469"/>
      <c r="H128" s="1469"/>
      <c r="I128" s="1469"/>
      <c r="J128" s="218" t="s">
        <v>70</v>
      </c>
      <c r="K128" s="1493" t="str">
        <f>IF(項目一覧②!$G$348=1,"",INDEX(主要用途!$D$2:$D$72,項目一覧②!$G$348))</f>
        <v/>
      </c>
      <c r="L128" s="1494"/>
      <c r="M128" s="1494"/>
      <c r="N128" s="1494"/>
      <c r="O128" s="1494"/>
      <c r="P128" s="1494"/>
      <c r="Q128" s="1494"/>
      <c r="R128" s="1494"/>
      <c r="S128" s="1494"/>
      <c r="T128" s="1495"/>
      <c r="U128" s="218" t="s">
        <v>70</v>
      </c>
      <c r="V128" s="1513"/>
      <c r="W128" s="1514"/>
      <c r="X128" s="1514"/>
      <c r="Y128" s="1515"/>
      <c r="Z128" s="260" t="s">
        <v>69</v>
      </c>
      <c r="AA128" s="262" t="s">
        <v>94</v>
      </c>
      <c r="AB128" s="256"/>
      <c r="AC128" s="262"/>
      <c r="AD128" s="4"/>
    </row>
    <row r="129" spans="1:42" ht="18" customHeight="1">
      <c r="A129" s="178"/>
      <c r="B129" s="261" t="s">
        <v>3072</v>
      </c>
      <c r="C129" s="248"/>
      <c r="D129" s="262" t="s">
        <v>71</v>
      </c>
      <c r="E129" s="1469"/>
      <c r="F129" s="1469"/>
      <c r="G129" s="1469"/>
      <c r="H129" s="1469"/>
      <c r="I129" s="1469"/>
      <c r="J129" s="218" t="s">
        <v>70</v>
      </c>
      <c r="K129" s="1493" t="str">
        <f>IF(項目一覧②!$G$349=1,"",INDEX(主要用途!$D$2:$D$72,項目一覧②!$G$349))</f>
        <v/>
      </c>
      <c r="L129" s="1494"/>
      <c r="M129" s="1494"/>
      <c r="N129" s="1494"/>
      <c r="O129" s="1494"/>
      <c r="P129" s="1494"/>
      <c r="Q129" s="1494"/>
      <c r="R129" s="1494"/>
      <c r="S129" s="1494"/>
      <c r="T129" s="1495"/>
      <c r="U129" s="218" t="s">
        <v>70</v>
      </c>
      <c r="V129" s="1513"/>
      <c r="W129" s="1514"/>
      <c r="X129" s="1514"/>
      <c r="Y129" s="1515"/>
      <c r="Z129" s="260" t="s">
        <v>69</v>
      </c>
      <c r="AA129" s="262" t="s">
        <v>94</v>
      </c>
      <c r="AB129" s="256"/>
      <c r="AC129" s="262"/>
      <c r="AD129" s="4"/>
    </row>
    <row r="130" spans="1:42" ht="18" customHeight="1">
      <c r="A130" s="178"/>
      <c r="B130" s="261" t="s">
        <v>3073</v>
      </c>
      <c r="C130" s="248"/>
      <c r="D130" s="262" t="s">
        <v>71</v>
      </c>
      <c r="E130" s="1469"/>
      <c r="F130" s="1469"/>
      <c r="G130" s="1469"/>
      <c r="H130" s="1469"/>
      <c r="I130" s="1469"/>
      <c r="J130" s="218" t="s">
        <v>70</v>
      </c>
      <c r="K130" s="1493">
        <f>IF(項目一覧②!$G$3523=1,"",INDEX(主要用途!$D$2:$D$72,項目一覧②!$G$350))</f>
        <v>0</v>
      </c>
      <c r="L130" s="1494"/>
      <c r="M130" s="1494"/>
      <c r="N130" s="1494"/>
      <c r="O130" s="1494"/>
      <c r="P130" s="1494"/>
      <c r="Q130" s="1494"/>
      <c r="R130" s="1494"/>
      <c r="S130" s="1494"/>
      <c r="T130" s="1495"/>
      <c r="U130" s="218" t="s">
        <v>70</v>
      </c>
      <c r="V130" s="1513"/>
      <c r="W130" s="1514"/>
      <c r="X130" s="1514"/>
      <c r="Y130" s="1515"/>
      <c r="Z130" s="260" t="s">
        <v>69</v>
      </c>
      <c r="AA130" s="262" t="s">
        <v>94</v>
      </c>
      <c r="AB130" s="256"/>
      <c r="AC130" s="262"/>
      <c r="AD130" s="4"/>
    </row>
    <row r="131" spans="1:42" ht="18" customHeight="1">
      <c r="A131" s="178"/>
      <c r="B131" s="261" t="s">
        <v>3074</v>
      </c>
      <c r="C131" s="248"/>
      <c r="D131" s="262" t="s">
        <v>71</v>
      </c>
      <c r="E131" s="1469"/>
      <c r="F131" s="1469"/>
      <c r="G131" s="1469"/>
      <c r="H131" s="1469"/>
      <c r="I131" s="1469"/>
      <c r="J131" s="218" t="s">
        <v>70</v>
      </c>
      <c r="K131" s="1493" t="str">
        <f>IF(項目一覧②!$G$351=1,"",INDEX(主要用途!$D$2:$D$72,項目一覧②!$G$351))</f>
        <v/>
      </c>
      <c r="L131" s="1494"/>
      <c r="M131" s="1494"/>
      <c r="N131" s="1494"/>
      <c r="O131" s="1494"/>
      <c r="P131" s="1494"/>
      <c r="Q131" s="1494"/>
      <c r="R131" s="1494"/>
      <c r="S131" s="1494"/>
      <c r="T131" s="1495"/>
      <c r="U131" s="218" t="s">
        <v>70</v>
      </c>
      <c r="V131" s="1513"/>
      <c r="W131" s="1514"/>
      <c r="X131" s="1514"/>
      <c r="Y131" s="1515"/>
      <c r="Z131" s="260" t="s">
        <v>69</v>
      </c>
      <c r="AA131" s="262" t="s">
        <v>94</v>
      </c>
      <c r="AB131" s="256"/>
      <c r="AC131" s="262"/>
      <c r="AD131" s="4"/>
    </row>
    <row r="132" spans="1:42" ht="18" customHeight="1">
      <c r="A132" s="178"/>
      <c r="B132" s="261" t="s">
        <v>3075</v>
      </c>
      <c r="C132" s="248"/>
      <c r="D132" s="262" t="s">
        <v>71</v>
      </c>
      <c r="E132" s="1469"/>
      <c r="F132" s="1469"/>
      <c r="G132" s="1469"/>
      <c r="H132" s="1469"/>
      <c r="I132" s="1469"/>
      <c r="J132" s="218" t="s">
        <v>70</v>
      </c>
      <c r="K132" s="1493" t="str">
        <f>IF(項目一覧②!$G$352=1,"",INDEX(主要用途!$D$2:$D$72,項目一覧②!$G$352))</f>
        <v/>
      </c>
      <c r="L132" s="1494"/>
      <c r="M132" s="1494"/>
      <c r="N132" s="1494"/>
      <c r="O132" s="1494"/>
      <c r="P132" s="1494"/>
      <c r="Q132" s="1494"/>
      <c r="R132" s="1494"/>
      <c r="S132" s="1494"/>
      <c r="T132" s="1495"/>
      <c r="U132" s="218" t="s">
        <v>70</v>
      </c>
      <c r="V132" s="1513"/>
      <c r="W132" s="1514"/>
      <c r="X132" s="1514"/>
      <c r="Y132" s="1515"/>
      <c r="Z132" s="260" t="s">
        <v>69</v>
      </c>
      <c r="AA132" s="262" t="s">
        <v>94</v>
      </c>
      <c r="AB132" s="256"/>
      <c r="AC132" s="262"/>
      <c r="AD132" s="4"/>
    </row>
    <row r="133" spans="1:42" ht="15" customHeight="1">
      <c r="A133" s="178"/>
      <c r="B133" s="247" t="s">
        <v>2722</v>
      </c>
      <c r="C133" s="248"/>
      <c r="D133" s="248"/>
      <c r="E133" s="248"/>
      <c r="F133" s="248"/>
      <c r="G133" s="248"/>
      <c r="H133" s="248"/>
      <c r="I133" s="248"/>
      <c r="J133" s="218"/>
      <c r="K133" s="263"/>
      <c r="L133" s="263"/>
      <c r="M133" s="263"/>
      <c r="N133" s="263"/>
      <c r="O133" s="263"/>
      <c r="P133" s="263"/>
      <c r="Q133" s="263"/>
      <c r="R133" s="263"/>
      <c r="S133" s="263"/>
      <c r="T133" s="263"/>
      <c r="U133" s="263"/>
      <c r="V133" s="263"/>
      <c r="W133" s="263"/>
      <c r="X133" s="263"/>
      <c r="Y133" s="263"/>
      <c r="Z133" s="263"/>
      <c r="AA133" s="263"/>
      <c r="AB133" s="263"/>
      <c r="AC133" s="263"/>
      <c r="AD133" s="256"/>
    </row>
    <row r="134" spans="1:42" ht="18" customHeight="1">
      <c r="A134" s="178"/>
      <c r="B134" s="247"/>
      <c r="C134" s="248"/>
      <c r="D134" s="248"/>
      <c r="E134" s="1471"/>
      <c r="F134" s="1472"/>
      <c r="G134" s="1472"/>
      <c r="H134" s="1472"/>
      <c r="I134" s="1472"/>
      <c r="J134" s="1472"/>
      <c r="K134" s="1472"/>
      <c r="L134" s="1472"/>
      <c r="M134" s="1472"/>
      <c r="N134" s="1472"/>
      <c r="O134" s="1472"/>
      <c r="P134" s="1472"/>
      <c r="Q134" s="1472"/>
      <c r="R134" s="1472"/>
      <c r="S134" s="1472"/>
      <c r="T134" s="1472"/>
      <c r="U134" s="1472"/>
      <c r="V134" s="1472"/>
      <c r="W134" s="1472"/>
      <c r="X134" s="1472"/>
      <c r="Y134" s="1472"/>
      <c r="Z134" s="1473"/>
      <c r="AA134" s="263"/>
      <c r="AB134" s="263"/>
      <c r="AC134" s="263"/>
      <c r="AD134" s="256"/>
    </row>
    <row r="135" spans="1:42" ht="18" customHeight="1">
      <c r="A135" s="178"/>
      <c r="B135" s="247"/>
      <c r="C135" s="248"/>
      <c r="D135" s="248"/>
      <c r="E135" s="1474"/>
      <c r="F135" s="1475"/>
      <c r="G135" s="1475"/>
      <c r="H135" s="1475"/>
      <c r="I135" s="1475"/>
      <c r="J135" s="1475"/>
      <c r="K135" s="1475"/>
      <c r="L135" s="1475"/>
      <c r="M135" s="1475"/>
      <c r="N135" s="1475"/>
      <c r="O135" s="1475"/>
      <c r="P135" s="1475"/>
      <c r="Q135" s="1475"/>
      <c r="R135" s="1475"/>
      <c r="S135" s="1475"/>
      <c r="T135" s="1475"/>
      <c r="U135" s="1475"/>
      <c r="V135" s="1475"/>
      <c r="W135" s="1475"/>
      <c r="X135" s="1475"/>
      <c r="Y135" s="1475"/>
      <c r="Z135" s="1476"/>
      <c r="AA135" s="263"/>
      <c r="AB135" s="263"/>
      <c r="AC135" s="263"/>
      <c r="AD135" s="256"/>
    </row>
    <row r="136" spans="1:42" ht="15" customHeight="1">
      <c r="A136" s="178"/>
      <c r="B136" s="247" t="s">
        <v>2723</v>
      </c>
      <c r="C136" s="248"/>
      <c r="D136" s="248"/>
      <c r="E136" s="248"/>
      <c r="F136" s="248"/>
      <c r="G136" s="248"/>
      <c r="H136" s="248"/>
      <c r="I136" s="248"/>
      <c r="J136" s="263" t="s">
        <v>96</v>
      </c>
      <c r="K136" s="263"/>
      <c r="L136" s="263"/>
      <c r="M136" s="263"/>
      <c r="N136" s="263"/>
      <c r="O136" s="263"/>
      <c r="P136" s="263"/>
      <c r="Q136" s="263"/>
      <c r="R136" s="263"/>
      <c r="S136" s="263"/>
      <c r="T136" s="263"/>
      <c r="U136" s="263"/>
      <c r="V136" s="263"/>
      <c r="W136" s="263"/>
      <c r="X136" s="263"/>
      <c r="Y136" s="263"/>
      <c r="Z136" s="263"/>
      <c r="AA136" s="263"/>
      <c r="AB136" s="263"/>
      <c r="AC136" s="263"/>
      <c r="AD136" s="256"/>
    </row>
    <row r="137" spans="1:42" ht="18" customHeight="1">
      <c r="A137" s="178"/>
      <c r="B137" s="247"/>
      <c r="C137" s="248"/>
      <c r="D137" s="248"/>
      <c r="E137" s="1471"/>
      <c r="F137" s="1472"/>
      <c r="G137" s="1472"/>
      <c r="H137" s="1472"/>
      <c r="I137" s="1472"/>
      <c r="J137" s="1472"/>
      <c r="K137" s="1472"/>
      <c r="L137" s="1472"/>
      <c r="M137" s="1472"/>
      <c r="N137" s="1472"/>
      <c r="O137" s="1472"/>
      <c r="P137" s="1472"/>
      <c r="Q137" s="1472"/>
      <c r="R137" s="1472"/>
      <c r="S137" s="1472"/>
      <c r="T137" s="1472"/>
      <c r="U137" s="1472"/>
      <c r="V137" s="1472"/>
      <c r="W137" s="1472"/>
      <c r="X137" s="1472"/>
      <c r="Y137" s="1472"/>
      <c r="Z137" s="1473"/>
      <c r="AA137" s="263"/>
      <c r="AB137" s="263"/>
      <c r="AC137" s="263"/>
      <c r="AD137" s="256"/>
    </row>
    <row r="138" spans="1:42" ht="18" customHeight="1">
      <c r="A138" s="178"/>
      <c r="B138" s="247"/>
      <c r="C138" s="248"/>
      <c r="D138" s="248"/>
      <c r="E138" s="1474"/>
      <c r="F138" s="1475"/>
      <c r="G138" s="1475"/>
      <c r="H138" s="1475"/>
      <c r="I138" s="1475"/>
      <c r="J138" s="1475"/>
      <c r="K138" s="1475"/>
      <c r="L138" s="1475"/>
      <c r="M138" s="1475"/>
      <c r="N138" s="1475"/>
      <c r="O138" s="1475"/>
      <c r="P138" s="1475"/>
      <c r="Q138" s="1475"/>
      <c r="R138" s="1475"/>
      <c r="S138" s="1475"/>
      <c r="T138" s="1475"/>
      <c r="U138" s="1475"/>
      <c r="V138" s="1475"/>
      <c r="W138" s="1475"/>
      <c r="X138" s="1475"/>
      <c r="Y138" s="1475"/>
      <c r="Z138" s="1476"/>
      <c r="AA138" s="248"/>
      <c r="AB138" s="248"/>
      <c r="AC138" s="248"/>
      <c r="AD138" s="248"/>
    </row>
    <row r="139" spans="1:42" ht="11.25" customHeight="1">
      <c r="A139" s="178"/>
      <c r="B139" s="178"/>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J139" s="183"/>
      <c r="AK139" s="183"/>
      <c r="AL139" s="183"/>
      <c r="AM139" s="183"/>
      <c r="AN139" s="183"/>
      <c r="AO139" s="183"/>
      <c r="AP139" s="183"/>
    </row>
    <row r="140" spans="1:42" ht="17.25" customHeight="1">
      <c r="A140" s="243" t="s">
        <v>93</v>
      </c>
      <c r="B140" s="185"/>
      <c r="C140" s="200"/>
      <c r="D140" s="244"/>
      <c r="E140" s="245"/>
      <c r="F140" s="245"/>
      <c r="G140" s="245"/>
      <c r="H140" s="245"/>
      <c r="I140" s="246"/>
      <c r="J140" s="246"/>
      <c r="K140" s="246"/>
      <c r="L140" s="246"/>
      <c r="M140" s="246"/>
      <c r="N140" s="246"/>
      <c r="O140" s="246"/>
      <c r="P140" s="246"/>
      <c r="Q140" s="246"/>
      <c r="R140" s="246"/>
      <c r="S140" s="246"/>
      <c r="T140" s="246"/>
      <c r="U140" s="246"/>
      <c r="V140" s="246"/>
      <c r="W140" s="246"/>
      <c r="X140" s="246"/>
      <c r="Y140" s="246"/>
      <c r="Z140" s="246"/>
      <c r="AA140" s="246"/>
      <c r="AB140" s="246"/>
      <c r="AC140" s="246"/>
      <c r="AD140" s="244"/>
      <c r="AE140" s="186"/>
      <c r="AF140" s="186"/>
      <c r="AG140" s="186"/>
      <c r="AH140" s="186"/>
      <c r="AI140" s="186"/>
    </row>
    <row r="141" spans="1:42" ht="18" customHeight="1">
      <c r="A141" s="178"/>
      <c r="B141" s="247" t="s">
        <v>2714</v>
      </c>
      <c r="C141" s="248"/>
      <c r="D141" s="248"/>
      <c r="E141" s="1483">
        <f>$D$3</f>
        <v>2</v>
      </c>
      <c r="F141" s="1484"/>
      <c r="G141" s="1484"/>
      <c r="H141" s="1485"/>
      <c r="I141" s="248"/>
      <c r="J141" s="249"/>
      <c r="K141" s="249"/>
      <c r="L141" s="210"/>
      <c r="M141" s="249"/>
      <c r="N141" s="248"/>
      <c r="O141" s="248"/>
      <c r="P141" s="248"/>
      <c r="Q141" s="248"/>
      <c r="R141" s="248"/>
      <c r="S141" s="248"/>
      <c r="T141" s="248"/>
      <c r="U141" s="248"/>
      <c r="V141" s="248"/>
      <c r="W141" s="248"/>
      <c r="X141" s="248"/>
      <c r="Y141" s="248"/>
      <c r="Z141" s="248"/>
      <c r="AA141" s="248"/>
      <c r="AB141" s="248"/>
      <c r="AC141" s="248"/>
    </row>
    <row r="142" spans="1:42" ht="18" customHeight="1">
      <c r="A142" s="178"/>
      <c r="B142" s="247" t="s">
        <v>2715</v>
      </c>
      <c r="C142" s="248"/>
      <c r="D142" s="248"/>
      <c r="E142" s="1636"/>
      <c r="F142" s="1637"/>
      <c r="G142" s="1637"/>
      <c r="H142" s="1638"/>
      <c r="I142" s="250" t="s">
        <v>87</v>
      </c>
      <c r="J142" s="251"/>
      <c r="K142" s="251"/>
      <c r="L142" s="252"/>
      <c r="M142" s="4"/>
      <c r="N142" s="248"/>
      <c r="O142" s="248"/>
      <c r="P142" s="248"/>
      <c r="Q142" s="248"/>
      <c r="R142" s="248"/>
      <c r="S142" s="248"/>
      <c r="T142" s="248"/>
      <c r="U142" s="248"/>
      <c r="V142" s="248"/>
      <c r="W142" s="248"/>
      <c r="X142" s="248"/>
      <c r="Y142" s="248"/>
      <c r="Z142" s="248"/>
      <c r="AA142" s="248"/>
      <c r="AB142" s="248"/>
      <c r="AC142" s="248"/>
    </row>
    <row r="143" spans="1:42" ht="18" customHeight="1">
      <c r="A143" s="178"/>
      <c r="B143" s="247" t="s">
        <v>2716</v>
      </c>
      <c r="C143" s="248"/>
      <c r="D143" s="248"/>
      <c r="E143" s="1506"/>
      <c r="F143" s="1507"/>
      <c r="G143" s="1507"/>
      <c r="H143" s="1508"/>
      <c r="I143" s="250" t="s">
        <v>92</v>
      </c>
      <c r="J143" s="253"/>
      <c r="K143" s="253"/>
      <c r="L143" s="254"/>
      <c r="M143" s="4"/>
      <c r="N143" s="248"/>
      <c r="O143" s="248"/>
      <c r="P143" s="248"/>
      <c r="Q143" s="248"/>
      <c r="R143" s="248"/>
      <c r="S143" s="248"/>
      <c r="T143" s="248"/>
      <c r="U143" s="248"/>
      <c r="V143" s="248"/>
      <c r="W143" s="248"/>
      <c r="X143" s="248"/>
      <c r="Y143" s="248"/>
      <c r="Z143" s="248"/>
      <c r="AA143" s="248"/>
      <c r="AB143" s="248"/>
      <c r="AC143" s="248"/>
    </row>
    <row r="144" spans="1:42" ht="18" customHeight="1">
      <c r="A144" s="178"/>
      <c r="B144" s="247" t="s">
        <v>2717</v>
      </c>
      <c r="C144" s="248"/>
      <c r="D144" s="248"/>
      <c r="E144" s="1506"/>
      <c r="F144" s="1507"/>
      <c r="G144" s="1507"/>
      <c r="H144" s="1508"/>
      <c r="I144" s="250" t="s">
        <v>92</v>
      </c>
      <c r="J144" s="253"/>
      <c r="K144" s="253"/>
      <c r="L144" s="254"/>
      <c r="M144" s="4"/>
      <c r="N144" s="249"/>
      <c r="O144" s="248"/>
      <c r="P144" s="248"/>
      <c r="Q144" s="248"/>
      <c r="R144" s="248"/>
      <c r="S144" s="248"/>
      <c r="T144" s="248"/>
      <c r="U144" s="248"/>
      <c r="V144" s="248"/>
      <c r="W144" s="248"/>
      <c r="X144" s="248"/>
      <c r="Y144" s="248"/>
      <c r="Z144" s="248"/>
      <c r="AA144" s="248"/>
      <c r="AB144" s="248"/>
      <c r="AC144" s="248"/>
    </row>
    <row r="145" spans="1:30" ht="18" customHeight="1">
      <c r="A145" s="178"/>
      <c r="B145" s="247" t="s">
        <v>2718</v>
      </c>
      <c r="C145" s="248"/>
      <c r="D145" s="248"/>
      <c r="E145" s="1506"/>
      <c r="F145" s="1507"/>
      <c r="G145" s="1507"/>
      <c r="H145" s="1508"/>
      <c r="I145" s="250" t="s">
        <v>92</v>
      </c>
      <c r="J145" s="253"/>
      <c r="K145" s="253"/>
      <c r="L145" s="254"/>
      <c r="M145" s="4"/>
      <c r="N145" s="249"/>
      <c r="O145" s="248"/>
      <c r="P145" s="248"/>
      <c r="Q145" s="248"/>
      <c r="R145" s="248"/>
      <c r="S145" s="248"/>
      <c r="T145" s="248"/>
      <c r="U145" s="248"/>
      <c r="V145" s="248"/>
      <c r="W145" s="248"/>
      <c r="X145" s="248"/>
      <c r="Y145" s="248"/>
      <c r="Z145" s="248"/>
      <c r="AA145" s="248"/>
      <c r="AB145" s="248"/>
      <c r="AC145" s="248"/>
    </row>
    <row r="146" spans="1:30" ht="18" customHeight="1">
      <c r="A146" s="178"/>
      <c r="B146" s="247" t="s">
        <v>2719</v>
      </c>
      <c r="C146" s="247"/>
      <c r="D146" s="248"/>
      <c r="E146" s="1506"/>
      <c r="F146" s="1507"/>
      <c r="G146" s="1507"/>
      <c r="H146" s="1508"/>
      <c r="I146" s="250" t="s">
        <v>92</v>
      </c>
      <c r="J146" s="253"/>
      <c r="K146" s="253"/>
      <c r="L146" s="254"/>
      <c r="M146" s="4"/>
      <c r="N146" s="248"/>
      <c r="O146" s="248"/>
      <c r="P146" s="248"/>
      <c r="Q146" s="248"/>
      <c r="R146" s="248"/>
      <c r="S146" s="256"/>
      <c r="T146" s="256"/>
      <c r="U146" s="256"/>
      <c r="V146" s="256"/>
      <c r="W146" s="256"/>
      <c r="X146" s="256"/>
      <c r="Y146" s="256"/>
      <c r="Z146" s="256"/>
      <c r="AA146" s="256"/>
      <c r="AB146" s="256"/>
      <c r="AC146" s="256"/>
    </row>
    <row r="147" spans="1:30" ht="18" customHeight="1">
      <c r="A147" s="178"/>
      <c r="B147" s="255" t="s">
        <v>2720</v>
      </c>
      <c r="C147" s="248"/>
      <c r="D147" s="257"/>
      <c r="E147" s="257"/>
      <c r="F147" s="257"/>
      <c r="G147" s="257"/>
      <c r="H147" s="250"/>
      <c r="I147" s="253"/>
      <c r="J147" s="253"/>
      <c r="K147" s="255"/>
      <c r="L147" s="4"/>
      <c r="M147" s="256"/>
      <c r="N147" s="258"/>
      <c r="O147" s="258" t="s">
        <v>84</v>
      </c>
      <c r="P147" s="258"/>
      <c r="Q147" s="259"/>
      <c r="R147" s="259" t="s">
        <v>83</v>
      </c>
      <c r="U147" s="256"/>
      <c r="V147" s="256"/>
      <c r="W147" s="256"/>
      <c r="X147" s="256"/>
      <c r="Y147" s="256"/>
      <c r="Z147" s="256"/>
      <c r="AA147" s="256"/>
      <c r="AB147" s="256"/>
    </row>
    <row r="148" spans="1:30" ht="15" customHeight="1">
      <c r="A148" s="178"/>
      <c r="B148" s="247" t="s">
        <v>2721</v>
      </c>
      <c r="C148" s="248"/>
      <c r="D148" s="248"/>
      <c r="E148" s="248"/>
      <c r="F148" s="248"/>
      <c r="G148" s="260"/>
      <c r="H148" s="248"/>
      <c r="I148" s="248"/>
      <c r="J148" s="249"/>
      <c r="K148" s="249"/>
      <c r="L148" s="248"/>
      <c r="M148" s="260"/>
      <c r="N148" s="248"/>
      <c r="O148" s="248"/>
      <c r="P148" s="260"/>
      <c r="Q148" s="248"/>
      <c r="R148" s="248"/>
      <c r="S148" s="248"/>
      <c r="T148" s="260"/>
      <c r="U148" s="248"/>
      <c r="V148" s="248"/>
      <c r="W148" s="248"/>
      <c r="X148" s="248"/>
      <c r="Y148" s="260"/>
      <c r="Z148" s="248"/>
      <c r="AA148" s="248"/>
      <c r="AB148" s="248"/>
      <c r="AC148" s="248"/>
      <c r="AD148" s="248"/>
    </row>
    <row r="149" spans="1:30" ht="18" customHeight="1">
      <c r="A149" s="178"/>
      <c r="B149" s="261"/>
      <c r="C149" s="248"/>
      <c r="D149" s="262" t="s">
        <v>71</v>
      </c>
      <c r="E149" s="1486" t="s">
        <v>82</v>
      </c>
      <c r="F149" s="1486"/>
      <c r="G149" s="1486"/>
      <c r="H149" s="1486"/>
      <c r="I149" s="1486"/>
      <c r="J149" s="218" t="s">
        <v>70</v>
      </c>
      <c r="K149" s="1486" t="s">
        <v>81</v>
      </c>
      <c r="L149" s="1486"/>
      <c r="M149" s="1486"/>
      <c r="N149" s="1486"/>
      <c r="O149" s="1486"/>
      <c r="P149" s="1486"/>
      <c r="Q149" s="1486"/>
      <c r="R149" s="1486"/>
      <c r="S149" s="1486"/>
      <c r="T149" s="1486"/>
      <c r="U149" s="218" t="s">
        <v>70</v>
      </c>
      <c r="V149" s="1486" t="s">
        <v>80</v>
      </c>
      <c r="W149" s="1486"/>
      <c r="X149" s="1486"/>
      <c r="Y149" s="1486"/>
      <c r="Z149" s="1450"/>
      <c r="AA149" s="262" t="s">
        <v>94</v>
      </c>
      <c r="AB149" s="262"/>
      <c r="AC149" s="4"/>
      <c r="AD149" s="4"/>
    </row>
    <row r="150" spans="1:30" ht="18" customHeight="1">
      <c r="A150" s="178"/>
      <c r="B150" s="261" t="s">
        <v>3070</v>
      </c>
      <c r="C150" s="248"/>
      <c r="D150" s="262" t="s">
        <v>71</v>
      </c>
      <c r="E150" s="1469"/>
      <c r="F150" s="1469"/>
      <c r="G150" s="1469"/>
      <c r="H150" s="1469"/>
      <c r="I150" s="1469"/>
      <c r="J150" s="218" t="s">
        <v>70</v>
      </c>
      <c r="K150" s="1493" t="str">
        <f>IF(項目一覧②!$G$374=1,"",INDEX(主要用途!$D$2:$D$72,項目一覧②!$G$374))</f>
        <v/>
      </c>
      <c r="L150" s="1494"/>
      <c r="M150" s="1494"/>
      <c r="N150" s="1494"/>
      <c r="O150" s="1494"/>
      <c r="P150" s="1494"/>
      <c r="Q150" s="1494"/>
      <c r="R150" s="1494"/>
      <c r="S150" s="1494"/>
      <c r="T150" s="1495"/>
      <c r="U150" s="218" t="s">
        <v>70</v>
      </c>
      <c r="V150" s="1513"/>
      <c r="W150" s="1514"/>
      <c r="X150" s="1514"/>
      <c r="Y150" s="1515"/>
      <c r="Z150" s="260" t="s">
        <v>69</v>
      </c>
      <c r="AA150" s="262" t="s">
        <v>94</v>
      </c>
      <c r="AB150" s="256"/>
      <c r="AC150" s="262"/>
      <c r="AD150" s="4"/>
    </row>
    <row r="151" spans="1:30" ht="18" customHeight="1">
      <c r="A151" s="178"/>
      <c r="B151" s="261" t="s">
        <v>3071</v>
      </c>
      <c r="C151" s="248"/>
      <c r="D151" s="262" t="s">
        <v>71</v>
      </c>
      <c r="E151" s="1469"/>
      <c r="F151" s="1469"/>
      <c r="G151" s="1469"/>
      <c r="H151" s="1469"/>
      <c r="I151" s="1469"/>
      <c r="J151" s="218" t="s">
        <v>70</v>
      </c>
      <c r="K151" s="1493" t="str">
        <f>IF(項目一覧②!$G$375=1,"",INDEX(主要用途!$D$2:$D$72,項目一覧②!$G$375))</f>
        <v/>
      </c>
      <c r="L151" s="1494"/>
      <c r="M151" s="1494"/>
      <c r="N151" s="1494"/>
      <c r="O151" s="1494"/>
      <c r="P151" s="1494"/>
      <c r="Q151" s="1494"/>
      <c r="R151" s="1494"/>
      <c r="S151" s="1494"/>
      <c r="T151" s="1495"/>
      <c r="U151" s="218" t="s">
        <v>70</v>
      </c>
      <c r="V151" s="1513"/>
      <c r="W151" s="1514"/>
      <c r="X151" s="1514"/>
      <c r="Y151" s="1515"/>
      <c r="Z151" s="260" t="s">
        <v>69</v>
      </c>
      <c r="AA151" s="262" t="s">
        <v>94</v>
      </c>
      <c r="AB151" s="256"/>
      <c r="AC151" s="262"/>
      <c r="AD151" s="4"/>
    </row>
    <row r="152" spans="1:30" ht="18" customHeight="1">
      <c r="A152" s="178"/>
      <c r="B152" s="261" t="s">
        <v>3072</v>
      </c>
      <c r="C152" s="248"/>
      <c r="D152" s="262" t="s">
        <v>71</v>
      </c>
      <c r="E152" s="1469"/>
      <c r="F152" s="1469"/>
      <c r="G152" s="1469"/>
      <c r="H152" s="1469"/>
      <c r="I152" s="1469"/>
      <c r="J152" s="218" t="s">
        <v>70</v>
      </c>
      <c r="K152" s="1493" t="str">
        <f>IF(項目一覧②!$G$376=1,"",INDEX(主要用途!$D$2:$D$72,項目一覧②!$G$376))</f>
        <v/>
      </c>
      <c r="L152" s="1494"/>
      <c r="M152" s="1494"/>
      <c r="N152" s="1494"/>
      <c r="O152" s="1494"/>
      <c r="P152" s="1494"/>
      <c r="Q152" s="1494"/>
      <c r="R152" s="1494"/>
      <c r="S152" s="1494"/>
      <c r="T152" s="1495"/>
      <c r="U152" s="218" t="s">
        <v>70</v>
      </c>
      <c r="V152" s="1513"/>
      <c r="W152" s="1514"/>
      <c r="X152" s="1514"/>
      <c r="Y152" s="1515"/>
      <c r="Z152" s="260" t="s">
        <v>69</v>
      </c>
      <c r="AA152" s="262" t="s">
        <v>94</v>
      </c>
      <c r="AB152" s="256"/>
      <c r="AC152" s="262"/>
      <c r="AD152" s="4"/>
    </row>
    <row r="153" spans="1:30" ht="18" customHeight="1">
      <c r="A153" s="178"/>
      <c r="B153" s="261" t="s">
        <v>3073</v>
      </c>
      <c r="C153" s="248"/>
      <c r="D153" s="262" t="s">
        <v>71</v>
      </c>
      <c r="E153" s="1469"/>
      <c r="F153" s="1469"/>
      <c r="G153" s="1469"/>
      <c r="H153" s="1469"/>
      <c r="I153" s="1469"/>
      <c r="J153" s="218" t="s">
        <v>70</v>
      </c>
      <c r="K153" s="1493" t="str">
        <f>IF(項目一覧②!$G$377=1,"",INDEX(主要用途!$D$2:$D$72,項目一覧②!$G$377))</f>
        <v/>
      </c>
      <c r="L153" s="1494"/>
      <c r="M153" s="1494"/>
      <c r="N153" s="1494"/>
      <c r="O153" s="1494"/>
      <c r="P153" s="1494"/>
      <c r="Q153" s="1494"/>
      <c r="R153" s="1494"/>
      <c r="S153" s="1494"/>
      <c r="T153" s="1495"/>
      <c r="U153" s="218" t="s">
        <v>70</v>
      </c>
      <c r="V153" s="1513"/>
      <c r="W153" s="1514"/>
      <c r="X153" s="1514"/>
      <c r="Y153" s="1515"/>
      <c r="Z153" s="260" t="s">
        <v>69</v>
      </c>
      <c r="AA153" s="262" t="s">
        <v>94</v>
      </c>
      <c r="AB153" s="256"/>
      <c r="AC153" s="262"/>
      <c r="AD153" s="4"/>
    </row>
    <row r="154" spans="1:30" ht="18" customHeight="1">
      <c r="A154" s="178"/>
      <c r="B154" s="261" t="s">
        <v>3074</v>
      </c>
      <c r="C154" s="248"/>
      <c r="D154" s="262" t="s">
        <v>71</v>
      </c>
      <c r="E154" s="1469"/>
      <c r="F154" s="1469"/>
      <c r="G154" s="1469"/>
      <c r="H154" s="1469"/>
      <c r="I154" s="1469"/>
      <c r="J154" s="218" t="s">
        <v>70</v>
      </c>
      <c r="K154" s="1493" t="str">
        <f>IF(項目一覧②!$G$378=1,"",INDEX(主要用途!$D$2:$D$72,項目一覧②!$G$378))</f>
        <v/>
      </c>
      <c r="L154" s="1494"/>
      <c r="M154" s="1494"/>
      <c r="N154" s="1494"/>
      <c r="O154" s="1494"/>
      <c r="P154" s="1494"/>
      <c r="Q154" s="1494"/>
      <c r="R154" s="1494"/>
      <c r="S154" s="1494"/>
      <c r="T154" s="1495"/>
      <c r="U154" s="218" t="s">
        <v>70</v>
      </c>
      <c r="V154" s="1513"/>
      <c r="W154" s="1514"/>
      <c r="X154" s="1514"/>
      <c r="Y154" s="1515"/>
      <c r="Z154" s="260" t="s">
        <v>69</v>
      </c>
      <c r="AA154" s="262" t="s">
        <v>94</v>
      </c>
      <c r="AB154" s="256"/>
      <c r="AC154" s="262"/>
      <c r="AD154" s="4"/>
    </row>
    <row r="155" spans="1:30" ht="18" customHeight="1">
      <c r="A155" s="178"/>
      <c r="B155" s="261" t="s">
        <v>3075</v>
      </c>
      <c r="C155" s="248"/>
      <c r="D155" s="262" t="s">
        <v>71</v>
      </c>
      <c r="E155" s="1469"/>
      <c r="F155" s="1469"/>
      <c r="G155" s="1469"/>
      <c r="H155" s="1469"/>
      <c r="I155" s="1469"/>
      <c r="J155" s="218" t="s">
        <v>70</v>
      </c>
      <c r="K155" s="1493" t="str">
        <f>IF(項目一覧②!$G$379=1,"",INDEX(主要用途!$D$2:$D$72,項目一覧②!$G$379))</f>
        <v/>
      </c>
      <c r="L155" s="1494"/>
      <c r="M155" s="1494"/>
      <c r="N155" s="1494"/>
      <c r="O155" s="1494"/>
      <c r="P155" s="1494"/>
      <c r="Q155" s="1494"/>
      <c r="R155" s="1494"/>
      <c r="S155" s="1494"/>
      <c r="T155" s="1495"/>
      <c r="U155" s="218" t="s">
        <v>70</v>
      </c>
      <c r="V155" s="1513"/>
      <c r="W155" s="1514"/>
      <c r="X155" s="1514"/>
      <c r="Y155" s="1515"/>
      <c r="Z155" s="260" t="s">
        <v>69</v>
      </c>
      <c r="AA155" s="262" t="s">
        <v>94</v>
      </c>
      <c r="AB155" s="256"/>
      <c r="AC155" s="262"/>
      <c r="AD155" s="4"/>
    </row>
    <row r="156" spans="1:30" ht="15" customHeight="1">
      <c r="A156" s="178"/>
      <c r="B156" s="247" t="s">
        <v>2722</v>
      </c>
      <c r="C156" s="248"/>
      <c r="D156" s="248"/>
      <c r="E156" s="248"/>
      <c r="F156" s="248"/>
      <c r="G156" s="248"/>
      <c r="H156" s="248"/>
      <c r="I156" s="248"/>
      <c r="J156" s="218"/>
      <c r="K156" s="263"/>
      <c r="L156" s="263"/>
      <c r="M156" s="263"/>
      <c r="N156" s="263"/>
      <c r="O156" s="263"/>
      <c r="P156" s="263"/>
      <c r="Q156" s="263"/>
      <c r="R156" s="263"/>
      <c r="S156" s="263"/>
      <c r="T156" s="263"/>
      <c r="U156" s="263"/>
      <c r="V156" s="263"/>
      <c r="W156" s="263"/>
      <c r="X156" s="263"/>
      <c r="Y156" s="263"/>
      <c r="Z156" s="263"/>
      <c r="AA156" s="263"/>
      <c r="AB156" s="263"/>
      <c r="AC156" s="263"/>
      <c r="AD156" s="256"/>
    </row>
    <row r="157" spans="1:30" ht="18" customHeight="1">
      <c r="A157" s="178"/>
      <c r="B157" s="247"/>
      <c r="C157" s="248"/>
      <c r="D157" s="248"/>
      <c r="E157" s="1471"/>
      <c r="F157" s="1472"/>
      <c r="G157" s="1472"/>
      <c r="H157" s="1472"/>
      <c r="I157" s="1472"/>
      <c r="J157" s="1472"/>
      <c r="K157" s="1472"/>
      <c r="L157" s="1472"/>
      <c r="M157" s="1472"/>
      <c r="N157" s="1472"/>
      <c r="O157" s="1472"/>
      <c r="P157" s="1472"/>
      <c r="Q157" s="1472"/>
      <c r="R157" s="1472"/>
      <c r="S157" s="1472"/>
      <c r="T157" s="1472"/>
      <c r="U157" s="1472"/>
      <c r="V157" s="1472"/>
      <c r="W157" s="1472"/>
      <c r="X157" s="1472"/>
      <c r="Y157" s="1472"/>
      <c r="Z157" s="1473"/>
      <c r="AA157" s="263"/>
      <c r="AB157" s="263"/>
      <c r="AC157" s="263"/>
      <c r="AD157" s="256"/>
    </row>
    <row r="158" spans="1:30" ht="18" customHeight="1">
      <c r="A158" s="178"/>
      <c r="B158" s="247"/>
      <c r="C158" s="248"/>
      <c r="D158" s="248"/>
      <c r="E158" s="1474"/>
      <c r="F158" s="1475"/>
      <c r="G158" s="1475"/>
      <c r="H158" s="1475"/>
      <c r="I158" s="1475"/>
      <c r="J158" s="1475"/>
      <c r="K158" s="1475"/>
      <c r="L158" s="1475"/>
      <c r="M158" s="1475"/>
      <c r="N158" s="1475"/>
      <c r="O158" s="1475"/>
      <c r="P158" s="1475"/>
      <c r="Q158" s="1475"/>
      <c r="R158" s="1475"/>
      <c r="S158" s="1475"/>
      <c r="T158" s="1475"/>
      <c r="U158" s="1475"/>
      <c r="V158" s="1475"/>
      <c r="W158" s="1475"/>
      <c r="X158" s="1475"/>
      <c r="Y158" s="1475"/>
      <c r="Z158" s="1476"/>
      <c r="AA158" s="263"/>
      <c r="AB158" s="263"/>
      <c r="AC158" s="263"/>
      <c r="AD158" s="256"/>
    </row>
    <row r="159" spans="1:30" ht="14.25" customHeight="1">
      <c r="A159" s="178"/>
      <c r="B159" s="247" t="s">
        <v>2723</v>
      </c>
      <c r="C159" s="248"/>
      <c r="D159" s="248"/>
      <c r="E159" s="248"/>
      <c r="F159" s="248"/>
      <c r="G159" s="248"/>
      <c r="H159" s="248"/>
      <c r="I159" s="248"/>
      <c r="J159" s="263" t="s">
        <v>96</v>
      </c>
      <c r="K159" s="263"/>
      <c r="L159" s="263"/>
      <c r="M159" s="263"/>
      <c r="N159" s="263"/>
      <c r="O159" s="263"/>
      <c r="P159" s="263"/>
      <c r="Q159" s="263"/>
      <c r="R159" s="263"/>
      <c r="S159" s="263"/>
      <c r="T159" s="263"/>
      <c r="U159" s="263"/>
      <c r="V159" s="263"/>
      <c r="W159" s="263"/>
      <c r="X159" s="263"/>
      <c r="Y159" s="263"/>
      <c r="Z159" s="263"/>
      <c r="AA159" s="263"/>
      <c r="AB159" s="263"/>
      <c r="AC159" s="263"/>
      <c r="AD159" s="256"/>
    </row>
    <row r="160" spans="1:30" ht="18" customHeight="1">
      <c r="A160" s="178"/>
      <c r="B160" s="247"/>
      <c r="C160" s="248"/>
      <c r="D160" s="248"/>
      <c r="E160" s="1471"/>
      <c r="F160" s="1472"/>
      <c r="G160" s="1472"/>
      <c r="H160" s="1472"/>
      <c r="I160" s="1472"/>
      <c r="J160" s="1472"/>
      <c r="K160" s="1472"/>
      <c r="L160" s="1472"/>
      <c r="M160" s="1472"/>
      <c r="N160" s="1472"/>
      <c r="O160" s="1472"/>
      <c r="P160" s="1472"/>
      <c r="Q160" s="1472"/>
      <c r="R160" s="1472"/>
      <c r="S160" s="1472"/>
      <c r="T160" s="1472"/>
      <c r="U160" s="1472"/>
      <c r="V160" s="1472"/>
      <c r="W160" s="1472"/>
      <c r="X160" s="1472"/>
      <c r="Y160" s="1472"/>
      <c r="Z160" s="1473"/>
      <c r="AA160" s="263"/>
      <c r="AB160" s="263"/>
      <c r="AC160" s="263"/>
      <c r="AD160" s="256"/>
    </row>
    <row r="161" spans="1:43" ht="18" customHeight="1">
      <c r="A161" s="178"/>
      <c r="B161" s="247"/>
      <c r="C161" s="248"/>
      <c r="D161" s="248"/>
      <c r="E161" s="1474"/>
      <c r="F161" s="1475"/>
      <c r="G161" s="1475"/>
      <c r="H161" s="1475"/>
      <c r="I161" s="1475"/>
      <c r="J161" s="1475"/>
      <c r="K161" s="1475"/>
      <c r="L161" s="1475"/>
      <c r="M161" s="1475"/>
      <c r="N161" s="1475"/>
      <c r="O161" s="1475"/>
      <c r="P161" s="1475"/>
      <c r="Q161" s="1475"/>
      <c r="R161" s="1475"/>
      <c r="S161" s="1475"/>
      <c r="T161" s="1475"/>
      <c r="U161" s="1475"/>
      <c r="V161" s="1475"/>
      <c r="W161" s="1475"/>
      <c r="X161" s="1475"/>
      <c r="Y161" s="1475"/>
      <c r="Z161" s="1476"/>
      <c r="AA161" s="248"/>
      <c r="AB161" s="248"/>
      <c r="AC161" s="248"/>
      <c r="AD161" s="248"/>
    </row>
    <row r="162" spans="1:43" ht="11.25" customHeight="1">
      <c r="A162" s="178"/>
      <c r="B162" s="178"/>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K162" s="183"/>
      <c r="AL162" s="183"/>
      <c r="AM162" s="183"/>
      <c r="AN162" s="183"/>
      <c r="AO162" s="183"/>
      <c r="AP162" s="183"/>
      <c r="AQ162" s="183"/>
    </row>
    <row r="163" spans="1:43" ht="17.25" customHeight="1">
      <c r="A163" s="243" t="s">
        <v>93</v>
      </c>
      <c r="B163" s="185"/>
      <c r="C163" s="200"/>
      <c r="D163" s="244"/>
      <c r="E163" s="245"/>
      <c r="F163" s="245"/>
      <c r="G163" s="245"/>
      <c r="H163" s="245"/>
      <c r="I163" s="246"/>
      <c r="J163" s="246"/>
      <c r="K163" s="246"/>
      <c r="L163" s="246"/>
      <c r="M163" s="246"/>
      <c r="N163" s="246"/>
      <c r="O163" s="246"/>
      <c r="P163" s="246"/>
      <c r="Q163" s="246"/>
      <c r="R163" s="246"/>
      <c r="S163" s="246"/>
      <c r="T163" s="246"/>
      <c r="U163" s="246"/>
      <c r="V163" s="246"/>
      <c r="W163" s="246"/>
      <c r="X163" s="246"/>
      <c r="Y163" s="246"/>
      <c r="Z163" s="246"/>
      <c r="AA163" s="246"/>
      <c r="AB163" s="246"/>
      <c r="AC163" s="246"/>
      <c r="AD163" s="246"/>
      <c r="AE163" s="246"/>
      <c r="AF163" s="244"/>
      <c r="AG163" s="186"/>
      <c r="AH163" s="186"/>
      <c r="AI163" s="186"/>
      <c r="AJ163" s="186"/>
    </row>
    <row r="164" spans="1:43" ht="18" customHeight="1">
      <c r="A164" s="178"/>
      <c r="B164" s="247" t="s">
        <v>2714</v>
      </c>
      <c r="C164" s="248"/>
      <c r="D164" s="248"/>
      <c r="E164" s="1483">
        <f>$D$3</f>
        <v>2</v>
      </c>
      <c r="F164" s="1484"/>
      <c r="G164" s="1484"/>
      <c r="H164" s="1485"/>
      <c r="I164" s="248"/>
      <c r="J164" s="249"/>
      <c r="K164" s="249"/>
      <c r="L164" s="210"/>
      <c r="M164" s="249"/>
      <c r="N164" s="248"/>
      <c r="O164" s="248"/>
      <c r="P164" s="248"/>
      <c r="Q164" s="248"/>
      <c r="R164" s="248"/>
      <c r="S164" s="248"/>
      <c r="T164" s="248"/>
      <c r="U164" s="248"/>
      <c r="Z164" s="242"/>
      <c r="AA164" s="242"/>
      <c r="AB164" s="242"/>
      <c r="AC164" s="242"/>
      <c r="AD164" s="242"/>
      <c r="AE164" s="242"/>
      <c r="AF164" s="242"/>
      <c r="AG164" s="242"/>
      <c r="AH164" s="242"/>
      <c r="AI164" s="242"/>
    </row>
    <row r="165" spans="1:43" ht="18" customHeight="1">
      <c r="A165" s="178"/>
      <c r="B165" s="247" t="s">
        <v>2715</v>
      </c>
      <c r="C165" s="248"/>
      <c r="D165" s="248"/>
      <c r="E165" s="1636"/>
      <c r="F165" s="1637"/>
      <c r="G165" s="1637"/>
      <c r="H165" s="1638"/>
      <c r="I165" s="250" t="s">
        <v>87</v>
      </c>
      <c r="J165" s="251"/>
      <c r="K165" s="251"/>
      <c r="L165" s="252"/>
      <c r="M165" s="4"/>
      <c r="N165" s="248"/>
      <c r="O165" s="248"/>
      <c r="P165" s="248"/>
      <c r="Q165" s="248"/>
      <c r="R165" s="248"/>
      <c r="S165" s="248"/>
      <c r="T165" s="248"/>
      <c r="U165" s="248"/>
      <c r="V165" s="248"/>
      <c r="Z165" s="178"/>
      <c r="AA165" s="195"/>
      <c r="AB165" s="195"/>
      <c r="AC165" s="195"/>
      <c r="AD165" s="195"/>
      <c r="AE165" s="195"/>
    </row>
    <row r="166" spans="1:43" ht="18" customHeight="1">
      <c r="A166" s="178"/>
      <c r="B166" s="247" t="s">
        <v>2716</v>
      </c>
      <c r="C166" s="248"/>
      <c r="D166" s="248"/>
      <c r="E166" s="1506"/>
      <c r="F166" s="1507"/>
      <c r="G166" s="1507"/>
      <c r="H166" s="1508"/>
      <c r="I166" s="250" t="s">
        <v>92</v>
      </c>
      <c r="J166" s="253"/>
      <c r="K166" s="253"/>
      <c r="L166" s="254"/>
      <c r="M166" s="4"/>
      <c r="N166" s="248"/>
      <c r="O166" s="248"/>
      <c r="P166" s="248"/>
      <c r="Q166" s="248"/>
      <c r="R166" s="248"/>
      <c r="S166" s="248"/>
      <c r="T166" s="248"/>
      <c r="U166" s="248"/>
      <c r="V166" s="248"/>
      <c r="Y166" s="248"/>
      <c r="Z166" s="248"/>
      <c r="AA166" s="248"/>
      <c r="AB166" s="248"/>
      <c r="AC166" s="248"/>
      <c r="AD166" s="248"/>
      <c r="AE166" s="248"/>
    </row>
    <row r="167" spans="1:43" ht="18" customHeight="1">
      <c r="A167" s="178"/>
      <c r="B167" s="247" t="s">
        <v>2717</v>
      </c>
      <c r="C167" s="248"/>
      <c r="D167" s="248"/>
      <c r="E167" s="1506"/>
      <c r="F167" s="1507"/>
      <c r="G167" s="1507"/>
      <c r="H167" s="1508"/>
      <c r="I167" s="250" t="s">
        <v>92</v>
      </c>
      <c r="J167" s="253"/>
      <c r="K167" s="253"/>
      <c r="L167" s="254"/>
      <c r="M167" s="4"/>
      <c r="N167" s="249"/>
      <c r="O167" s="248"/>
      <c r="P167" s="248"/>
      <c r="Q167" s="248"/>
      <c r="R167" s="248"/>
      <c r="S167" s="248"/>
      <c r="T167" s="248"/>
      <c r="U167" s="248"/>
      <c r="V167" s="248"/>
      <c r="W167" s="248"/>
      <c r="X167" s="248"/>
      <c r="Y167" s="248"/>
      <c r="Z167" s="248"/>
      <c r="AA167" s="248"/>
      <c r="AB167" s="248"/>
      <c r="AC167" s="248"/>
    </row>
    <row r="168" spans="1:43" ht="18" customHeight="1">
      <c r="A168" s="178"/>
      <c r="B168" s="247" t="s">
        <v>2718</v>
      </c>
      <c r="C168" s="248"/>
      <c r="D168" s="248"/>
      <c r="E168" s="1506"/>
      <c r="F168" s="1507"/>
      <c r="G168" s="1507"/>
      <c r="H168" s="1508"/>
      <c r="I168" s="250" t="s">
        <v>92</v>
      </c>
      <c r="J168" s="253"/>
      <c r="K168" s="253"/>
      <c r="L168" s="254"/>
      <c r="M168" s="4"/>
      <c r="N168" s="249"/>
      <c r="O168" s="248"/>
      <c r="P168" s="248"/>
      <c r="Q168" s="248"/>
      <c r="R168" s="248"/>
      <c r="S168" s="248"/>
      <c r="T168" s="248"/>
      <c r="U168" s="248"/>
      <c r="V168" s="248"/>
      <c r="W168" s="248"/>
      <c r="X168" s="248"/>
      <c r="Y168" s="248"/>
      <c r="Z168" s="248"/>
      <c r="AA168" s="248"/>
      <c r="AB168" s="248"/>
      <c r="AC168" s="248"/>
    </row>
    <row r="169" spans="1:43" ht="18" customHeight="1">
      <c r="A169" s="178"/>
      <c r="B169" s="247" t="s">
        <v>2719</v>
      </c>
      <c r="C169" s="247"/>
      <c r="D169" s="248"/>
      <c r="E169" s="1506"/>
      <c r="F169" s="1507"/>
      <c r="G169" s="1507"/>
      <c r="H169" s="1508"/>
      <c r="I169" s="250" t="s">
        <v>92</v>
      </c>
      <c r="J169" s="253"/>
      <c r="K169" s="253"/>
      <c r="L169" s="254"/>
      <c r="M169" s="4"/>
      <c r="N169" s="248"/>
      <c r="O169" s="248"/>
      <c r="P169" s="248"/>
      <c r="Q169" s="248"/>
      <c r="R169" s="248"/>
      <c r="S169" s="256"/>
      <c r="T169" s="256"/>
      <c r="U169" s="256"/>
      <c r="V169" s="256"/>
      <c r="W169" s="256"/>
      <c r="X169" s="256"/>
      <c r="Y169" s="256"/>
      <c r="Z169" s="256"/>
      <c r="AA169" s="256"/>
      <c r="AB169" s="256"/>
      <c r="AC169" s="256"/>
    </row>
    <row r="170" spans="1:43" ht="18" customHeight="1">
      <c r="A170" s="178"/>
      <c r="B170" s="255" t="s">
        <v>2720</v>
      </c>
      <c r="C170" s="248"/>
      <c r="D170" s="257"/>
      <c r="E170" s="257"/>
      <c r="F170" s="257"/>
      <c r="G170" s="257"/>
      <c r="H170" s="250"/>
      <c r="I170" s="253"/>
      <c r="J170" s="253"/>
      <c r="K170" s="255"/>
      <c r="L170" s="4"/>
      <c r="M170" s="256"/>
      <c r="N170" s="258"/>
      <c r="O170" s="258" t="s">
        <v>84</v>
      </c>
      <c r="P170" s="258"/>
      <c r="Q170" s="259"/>
      <c r="R170" s="259" t="s">
        <v>83</v>
      </c>
      <c r="U170" s="256"/>
      <c r="V170" s="256"/>
      <c r="W170" s="256"/>
      <c r="X170" s="256"/>
      <c r="Y170" s="256"/>
      <c r="Z170" s="256"/>
      <c r="AA170" s="256"/>
      <c r="AB170" s="256"/>
    </row>
    <row r="171" spans="1:43" ht="15" customHeight="1">
      <c r="A171" s="178"/>
      <c r="B171" s="247" t="s">
        <v>2721</v>
      </c>
      <c r="C171" s="248"/>
      <c r="D171" s="248"/>
      <c r="E171" s="248"/>
      <c r="F171" s="248"/>
      <c r="G171" s="260"/>
      <c r="H171" s="248"/>
      <c r="I171" s="248"/>
      <c r="J171" s="249"/>
      <c r="K171" s="249"/>
      <c r="L171" s="248"/>
      <c r="M171" s="260"/>
      <c r="N171" s="248"/>
      <c r="O171" s="248"/>
      <c r="P171" s="260"/>
      <c r="Q171" s="248"/>
      <c r="R171" s="248"/>
      <c r="S171" s="248"/>
      <c r="T171" s="260"/>
      <c r="U171" s="248"/>
      <c r="V171" s="248"/>
      <c r="W171" s="248"/>
      <c r="X171" s="248"/>
      <c r="Y171" s="260"/>
      <c r="Z171" s="248"/>
      <c r="AA171" s="248"/>
      <c r="AB171" s="248"/>
      <c r="AC171" s="248"/>
      <c r="AD171" s="248"/>
    </row>
    <row r="172" spans="1:43" ht="18" customHeight="1">
      <c r="A172" s="178"/>
      <c r="B172" s="261"/>
      <c r="C172" s="248"/>
      <c r="D172" s="262" t="s">
        <v>71</v>
      </c>
      <c r="E172" s="1486" t="s">
        <v>82</v>
      </c>
      <c r="F172" s="1486"/>
      <c r="G172" s="1486"/>
      <c r="H172" s="1486"/>
      <c r="I172" s="1486"/>
      <c r="J172" s="218" t="s">
        <v>70</v>
      </c>
      <c r="K172" s="1486" t="s">
        <v>81</v>
      </c>
      <c r="L172" s="1486"/>
      <c r="M172" s="1486"/>
      <c r="N172" s="1486"/>
      <c r="O172" s="1486"/>
      <c r="P172" s="1486"/>
      <c r="Q172" s="1486"/>
      <c r="R172" s="1486"/>
      <c r="S172" s="1486"/>
      <c r="T172" s="1486"/>
      <c r="U172" s="218" t="s">
        <v>70</v>
      </c>
      <c r="V172" s="1486" t="s">
        <v>80</v>
      </c>
      <c r="W172" s="1486"/>
      <c r="X172" s="1486"/>
      <c r="Y172" s="1486"/>
      <c r="Z172" s="1450"/>
      <c r="AA172" s="262" t="s">
        <v>94</v>
      </c>
      <c r="AB172" s="262"/>
      <c r="AC172" s="4"/>
      <c r="AD172" s="4"/>
    </row>
    <row r="173" spans="1:43" ht="18" customHeight="1">
      <c r="A173" s="178"/>
      <c r="B173" s="261" t="s">
        <v>3070</v>
      </c>
      <c r="C173" s="248"/>
      <c r="D173" s="262" t="s">
        <v>71</v>
      </c>
      <c r="E173" s="1469"/>
      <c r="F173" s="1469"/>
      <c r="G173" s="1469"/>
      <c r="H173" s="1469"/>
      <c r="I173" s="1469"/>
      <c r="J173" s="218" t="s">
        <v>70</v>
      </c>
      <c r="K173" s="1493" t="str">
        <f>IF(項目一覧②!$G$401=1,"",INDEX(主要用途!$D$2:$D$72,項目一覧②!$G$401))</f>
        <v/>
      </c>
      <c r="L173" s="1494"/>
      <c r="M173" s="1494"/>
      <c r="N173" s="1494"/>
      <c r="O173" s="1494"/>
      <c r="P173" s="1494"/>
      <c r="Q173" s="1494"/>
      <c r="R173" s="1494"/>
      <c r="S173" s="1494"/>
      <c r="T173" s="1495"/>
      <c r="U173" s="218" t="s">
        <v>70</v>
      </c>
      <c r="V173" s="1513"/>
      <c r="W173" s="1514"/>
      <c r="X173" s="1514"/>
      <c r="Y173" s="1515"/>
      <c r="Z173" s="260" t="s">
        <v>69</v>
      </c>
      <c r="AA173" s="262" t="s">
        <v>94</v>
      </c>
      <c r="AB173" s="256"/>
      <c r="AC173" s="262"/>
      <c r="AD173" s="4"/>
    </row>
    <row r="174" spans="1:43" ht="18" customHeight="1">
      <c r="A174" s="178"/>
      <c r="B174" s="261" t="s">
        <v>3071</v>
      </c>
      <c r="C174" s="248"/>
      <c r="D174" s="262" t="s">
        <v>71</v>
      </c>
      <c r="E174" s="1469"/>
      <c r="F174" s="1469"/>
      <c r="G174" s="1469"/>
      <c r="H174" s="1469"/>
      <c r="I174" s="1469"/>
      <c r="J174" s="218" t="s">
        <v>70</v>
      </c>
      <c r="K174" s="1493" t="str">
        <f>IF(項目一覧②!$G$402=1,"",INDEX(主要用途!$D$2:$D$72,項目一覧②!$G$402))</f>
        <v/>
      </c>
      <c r="L174" s="1494"/>
      <c r="M174" s="1494"/>
      <c r="N174" s="1494"/>
      <c r="O174" s="1494"/>
      <c r="P174" s="1494"/>
      <c r="Q174" s="1494"/>
      <c r="R174" s="1494"/>
      <c r="S174" s="1494"/>
      <c r="T174" s="1495"/>
      <c r="U174" s="218" t="s">
        <v>70</v>
      </c>
      <c r="V174" s="1513"/>
      <c r="W174" s="1514"/>
      <c r="X174" s="1514"/>
      <c r="Y174" s="1515"/>
      <c r="Z174" s="260" t="s">
        <v>69</v>
      </c>
      <c r="AA174" s="262" t="s">
        <v>94</v>
      </c>
      <c r="AB174" s="256"/>
      <c r="AC174" s="262"/>
      <c r="AD174" s="4"/>
    </row>
    <row r="175" spans="1:43" ht="18" customHeight="1">
      <c r="A175" s="178"/>
      <c r="B175" s="261" t="s">
        <v>3072</v>
      </c>
      <c r="C175" s="248"/>
      <c r="D175" s="262" t="s">
        <v>71</v>
      </c>
      <c r="E175" s="1469"/>
      <c r="F175" s="1469"/>
      <c r="G175" s="1469"/>
      <c r="H175" s="1469"/>
      <c r="I175" s="1469"/>
      <c r="J175" s="218" t="s">
        <v>70</v>
      </c>
      <c r="K175" s="1493" t="str">
        <f>IF(項目一覧②!$G$403=1,"",INDEX(主要用途!$D$2:$D$72,項目一覧②!$G$403))</f>
        <v/>
      </c>
      <c r="L175" s="1494"/>
      <c r="M175" s="1494"/>
      <c r="N175" s="1494"/>
      <c r="O175" s="1494"/>
      <c r="P175" s="1494"/>
      <c r="Q175" s="1494"/>
      <c r="R175" s="1494"/>
      <c r="S175" s="1494"/>
      <c r="T175" s="1495"/>
      <c r="U175" s="218" t="s">
        <v>70</v>
      </c>
      <c r="V175" s="1513"/>
      <c r="W175" s="1514"/>
      <c r="X175" s="1514"/>
      <c r="Y175" s="1515"/>
      <c r="Z175" s="260" t="s">
        <v>69</v>
      </c>
      <c r="AA175" s="262" t="s">
        <v>94</v>
      </c>
      <c r="AB175" s="256"/>
      <c r="AC175" s="262"/>
      <c r="AD175" s="4"/>
    </row>
    <row r="176" spans="1:43" ht="18" customHeight="1">
      <c r="A176" s="178"/>
      <c r="B176" s="261" t="s">
        <v>3073</v>
      </c>
      <c r="C176" s="248"/>
      <c r="D176" s="262" t="s">
        <v>71</v>
      </c>
      <c r="E176" s="1469"/>
      <c r="F176" s="1469"/>
      <c r="G176" s="1469"/>
      <c r="H176" s="1469"/>
      <c r="I176" s="1469"/>
      <c r="J176" s="218" t="s">
        <v>70</v>
      </c>
      <c r="K176" s="1493" t="str">
        <f>IF(項目一覧②!$G$404=1,"",INDEX(主要用途!$D$2:$D$72,項目一覧②!$G$404))</f>
        <v/>
      </c>
      <c r="L176" s="1494"/>
      <c r="M176" s="1494"/>
      <c r="N176" s="1494"/>
      <c r="O176" s="1494"/>
      <c r="P176" s="1494"/>
      <c r="Q176" s="1494"/>
      <c r="R176" s="1494"/>
      <c r="S176" s="1494"/>
      <c r="T176" s="1495"/>
      <c r="U176" s="218" t="s">
        <v>70</v>
      </c>
      <c r="V176" s="1513"/>
      <c r="W176" s="1514"/>
      <c r="X176" s="1514"/>
      <c r="Y176" s="1515"/>
      <c r="Z176" s="260" t="s">
        <v>69</v>
      </c>
      <c r="AA176" s="262" t="s">
        <v>94</v>
      </c>
      <c r="AB176" s="256"/>
      <c r="AC176" s="262"/>
      <c r="AD176" s="4"/>
    </row>
    <row r="177" spans="1:43" ht="18" customHeight="1">
      <c r="A177" s="178"/>
      <c r="B177" s="261" t="s">
        <v>3074</v>
      </c>
      <c r="C177" s="248"/>
      <c r="D177" s="262" t="s">
        <v>71</v>
      </c>
      <c r="E177" s="1469"/>
      <c r="F177" s="1469"/>
      <c r="G177" s="1469"/>
      <c r="H177" s="1469"/>
      <c r="I177" s="1469"/>
      <c r="J177" s="218" t="s">
        <v>70</v>
      </c>
      <c r="K177" s="1493" t="str">
        <f>IF(項目一覧②!$G$405=1,"",INDEX(主要用途!$D$2:$D$72,項目一覧②!$G$405))</f>
        <v/>
      </c>
      <c r="L177" s="1494"/>
      <c r="M177" s="1494"/>
      <c r="N177" s="1494"/>
      <c r="O177" s="1494"/>
      <c r="P177" s="1494"/>
      <c r="Q177" s="1494"/>
      <c r="R177" s="1494"/>
      <c r="S177" s="1494"/>
      <c r="T177" s="1495"/>
      <c r="U177" s="218" t="s">
        <v>70</v>
      </c>
      <c r="V177" s="1513"/>
      <c r="W177" s="1514"/>
      <c r="X177" s="1514"/>
      <c r="Y177" s="1515"/>
      <c r="Z177" s="260" t="s">
        <v>69</v>
      </c>
      <c r="AA177" s="262" t="s">
        <v>94</v>
      </c>
      <c r="AB177" s="256"/>
      <c r="AC177" s="262"/>
      <c r="AD177" s="4"/>
    </row>
    <row r="178" spans="1:43" ht="18" customHeight="1">
      <c r="A178" s="178"/>
      <c r="B178" s="261" t="s">
        <v>3075</v>
      </c>
      <c r="C178" s="248"/>
      <c r="D178" s="262" t="s">
        <v>71</v>
      </c>
      <c r="E178" s="1469"/>
      <c r="F178" s="1469"/>
      <c r="G178" s="1469"/>
      <c r="H178" s="1469"/>
      <c r="I178" s="1469"/>
      <c r="J178" s="218" t="s">
        <v>70</v>
      </c>
      <c r="K178" s="1493" t="str">
        <f>IF(項目一覧②!$G$406=1,"",INDEX(主要用途!$D$2:$D$72,項目一覧②!$G$406))</f>
        <v/>
      </c>
      <c r="L178" s="1494"/>
      <c r="M178" s="1494"/>
      <c r="N178" s="1494"/>
      <c r="O178" s="1494"/>
      <c r="P178" s="1494"/>
      <c r="Q178" s="1494"/>
      <c r="R178" s="1494"/>
      <c r="S178" s="1494"/>
      <c r="T178" s="1495"/>
      <c r="U178" s="218" t="s">
        <v>70</v>
      </c>
      <c r="V178" s="1513"/>
      <c r="W178" s="1514"/>
      <c r="X178" s="1514"/>
      <c r="Y178" s="1515"/>
      <c r="Z178" s="260" t="s">
        <v>69</v>
      </c>
      <c r="AA178" s="262" t="s">
        <v>94</v>
      </c>
      <c r="AB178" s="256"/>
      <c r="AC178" s="262"/>
      <c r="AD178" s="4"/>
    </row>
    <row r="179" spans="1:43" ht="15" customHeight="1">
      <c r="A179" s="178"/>
      <c r="B179" s="247" t="s">
        <v>2722</v>
      </c>
      <c r="C179" s="248"/>
      <c r="D179" s="248"/>
      <c r="E179" s="248"/>
      <c r="F179" s="248"/>
      <c r="G179" s="248"/>
      <c r="H179" s="248"/>
      <c r="I179" s="248"/>
      <c r="J179" s="218"/>
      <c r="K179" s="263"/>
      <c r="L179" s="263"/>
      <c r="M179" s="263"/>
      <c r="N179" s="263"/>
      <c r="O179" s="263"/>
      <c r="P179" s="263"/>
      <c r="Q179" s="263"/>
      <c r="R179" s="263"/>
      <c r="S179" s="263"/>
      <c r="T179" s="263"/>
      <c r="U179" s="263"/>
      <c r="V179" s="263"/>
      <c r="W179" s="263"/>
      <c r="X179" s="263"/>
      <c r="Y179" s="263"/>
      <c r="Z179" s="263"/>
      <c r="AA179" s="263"/>
      <c r="AB179" s="263"/>
      <c r="AC179" s="263"/>
      <c r="AD179" s="256"/>
    </row>
    <row r="180" spans="1:43" ht="18" customHeight="1">
      <c r="A180" s="178"/>
      <c r="B180" s="247"/>
      <c r="C180" s="248"/>
      <c r="D180" s="248"/>
      <c r="E180" s="1471"/>
      <c r="F180" s="1472"/>
      <c r="G180" s="1472"/>
      <c r="H180" s="1472"/>
      <c r="I180" s="1472"/>
      <c r="J180" s="1472"/>
      <c r="K180" s="1472"/>
      <c r="L180" s="1472"/>
      <c r="M180" s="1472"/>
      <c r="N180" s="1472"/>
      <c r="O180" s="1472"/>
      <c r="P180" s="1472"/>
      <c r="Q180" s="1472"/>
      <c r="R180" s="1472"/>
      <c r="S180" s="1472"/>
      <c r="T180" s="1472"/>
      <c r="U180" s="1472"/>
      <c r="V180" s="1472"/>
      <c r="W180" s="1472"/>
      <c r="X180" s="1472"/>
      <c r="Y180" s="1472"/>
      <c r="Z180" s="1473"/>
      <c r="AA180" s="263"/>
      <c r="AB180" s="263"/>
      <c r="AC180" s="263"/>
      <c r="AD180" s="256"/>
    </row>
    <row r="181" spans="1:43" ht="18" customHeight="1">
      <c r="A181" s="178"/>
      <c r="B181" s="247"/>
      <c r="C181" s="248"/>
      <c r="D181" s="248"/>
      <c r="E181" s="1474"/>
      <c r="F181" s="1475"/>
      <c r="G181" s="1475"/>
      <c r="H181" s="1475"/>
      <c r="I181" s="1475"/>
      <c r="J181" s="1475"/>
      <c r="K181" s="1475"/>
      <c r="L181" s="1475"/>
      <c r="M181" s="1475"/>
      <c r="N181" s="1475"/>
      <c r="O181" s="1475"/>
      <c r="P181" s="1475"/>
      <c r="Q181" s="1475"/>
      <c r="R181" s="1475"/>
      <c r="S181" s="1475"/>
      <c r="T181" s="1475"/>
      <c r="U181" s="1475"/>
      <c r="V181" s="1475"/>
      <c r="W181" s="1475"/>
      <c r="X181" s="1475"/>
      <c r="Y181" s="1475"/>
      <c r="Z181" s="1476"/>
      <c r="AA181" s="263"/>
      <c r="AB181" s="263"/>
      <c r="AC181" s="263"/>
      <c r="AD181" s="256"/>
    </row>
    <row r="182" spans="1:43" ht="15" customHeight="1">
      <c r="A182" s="178"/>
      <c r="B182" s="247" t="s">
        <v>2723</v>
      </c>
      <c r="C182" s="248"/>
      <c r="D182" s="248"/>
      <c r="E182" s="248"/>
      <c r="F182" s="248"/>
      <c r="G182" s="248"/>
      <c r="H182" s="248"/>
      <c r="I182" s="248"/>
      <c r="J182" s="263" t="s">
        <v>96</v>
      </c>
      <c r="K182" s="263"/>
      <c r="L182" s="263"/>
      <c r="M182" s="263"/>
      <c r="N182" s="263"/>
      <c r="O182" s="263"/>
      <c r="P182" s="263"/>
      <c r="Q182" s="263"/>
      <c r="R182" s="263"/>
      <c r="S182" s="263"/>
      <c r="T182" s="263"/>
      <c r="U182" s="263"/>
      <c r="V182" s="263"/>
      <c r="W182" s="263"/>
      <c r="X182" s="263"/>
      <c r="Y182" s="263"/>
      <c r="Z182" s="263"/>
      <c r="AA182" s="263"/>
      <c r="AB182" s="263"/>
      <c r="AC182" s="263"/>
      <c r="AD182" s="256"/>
    </row>
    <row r="183" spans="1:43" ht="18" customHeight="1">
      <c r="A183" s="178"/>
      <c r="B183" s="247"/>
      <c r="C183" s="248"/>
      <c r="D183" s="248"/>
      <c r="E183" s="1471"/>
      <c r="F183" s="1472"/>
      <c r="G183" s="1472"/>
      <c r="H183" s="1472"/>
      <c r="I183" s="1472"/>
      <c r="J183" s="1472"/>
      <c r="K183" s="1472"/>
      <c r="L183" s="1472"/>
      <c r="M183" s="1472"/>
      <c r="N183" s="1472"/>
      <c r="O183" s="1472"/>
      <c r="P183" s="1472"/>
      <c r="Q183" s="1472"/>
      <c r="R183" s="1472"/>
      <c r="S183" s="1472"/>
      <c r="T183" s="1472"/>
      <c r="U183" s="1472"/>
      <c r="V183" s="1472"/>
      <c r="W183" s="1472"/>
      <c r="X183" s="1472"/>
      <c r="Y183" s="1472"/>
      <c r="Z183" s="1473"/>
      <c r="AA183" s="263"/>
      <c r="AB183" s="263"/>
      <c r="AC183" s="263"/>
      <c r="AD183" s="256"/>
    </row>
    <row r="184" spans="1:43" ht="18" customHeight="1">
      <c r="A184" s="178"/>
      <c r="B184" s="247"/>
      <c r="C184" s="248"/>
      <c r="D184" s="248"/>
      <c r="E184" s="1474"/>
      <c r="F184" s="1475"/>
      <c r="G184" s="1475"/>
      <c r="H184" s="1475"/>
      <c r="I184" s="1475"/>
      <c r="J184" s="1475"/>
      <c r="K184" s="1475"/>
      <c r="L184" s="1475"/>
      <c r="M184" s="1475"/>
      <c r="N184" s="1475"/>
      <c r="O184" s="1475"/>
      <c r="P184" s="1475"/>
      <c r="Q184" s="1475"/>
      <c r="R184" s="1475"/>
      <c r="S184" s="1475"/>
      <c r="T184" s="1475"/>
      <c r="U184" s="1475"/>
      <c r="V184" s="1475"/>
      <c r="W184" s="1475"/>
      <c r="X184" s="1475"/>
      <c r="Y184" s="1475"/>
      <c r="Z184" s="1476"/>
      <c r="AA184" s="248"/>
      <c r="AB184" s="248"/>
      <c r="AC184" s="248"/>
      <c r="AD184" s="248"/>
    </row>
    <row r="185" spans="1:43" ht="15.75" customHeight="1" thickBot="1">
      <c r="A185" s="264"/>
      <c r="B185" s="264"/>
      <c r="C185" s="265"/>
      <c r="D185" s="265"/>
      <c r="E185" s="265"/>
      <c r="F185" s="265"/>
      <c r="G185" s="265"/>
      <c r="H185" s="265"/>
      <c r="I185" s="265"/>
      <c r="J185" s="265"/>
      <c r="K185" s="265"/>
      <c r="L185" s="265"/>
      <c r="M185" s="265"/>
      <c r="N185" s="265"/>
      <c r="O185" s="265"/>
      <c r="P185" s="265"/>
      <c r="Q185" s="265"/>
      <c r="R185" s="265"/>
      <c r="S185" s="265"/>
      <c r="T185" s="265"/>
      <c r="U185" s="265"/>
      <c r="V185" s="265"/>
      <c r="W185" s="265"/>
      <c r="X185" s="265"/>
      <c r="Y185" s="265"/>
      <c r="Z185" s="265"/>
      <c r="AA185" s="265"/>
      <c r="AB185" s="265"/>
      <c r="AC185" s="265"/>
      <c r="AD185" s="265"/>
      <c r="AE185" s="266"/>
      <c r="AF185" s="266"/>
      <c r="AG185" s="266"/>
      <c r="AH185" s="266"/>
      <c r="AI185" s="266"/>
      <c r="AJ185" s="266"/>
      <c r="AK185" s="266"/>
      <c r="AL185" s="266"/>
      <c r="AM185" s="266"/>
      <c r="AN185" s="266"/>
      <c r="AO185" s="266"/>
      <c r="AP185" s="266"/>
      <c r="AQ185" s="266"/>
    </row>
    <row r="186" spans="1:43" ht="17.25" customHeight="1">
      <c r="A186" s="267" t="s">
        <v>93</v>
      </c>
      <c r="C186" s="4"/>
      <c r="D186" s="248"/>
      <c r="E186" s="263"/>
      <c r="F186" s="263"/>
      <c r="G186" s="263"/>
      <c r="H186" s="263"/>
      <c r="I186" s="262"/>
      <c r="J186" s="262"/>
      <c r="K186" s="262"/>
      <c r="L186" s="262"/>
      <c r="M186" s="262"/>
      <c r="N186" s="262"/>
      <c r="O186" s="4"/>
      <c r="P186" s="262"/>
      <c r="Q186" s="262"/>
      <c r="R186" s="262"/>
      <c r="S186" s="262"/>
      <c r="T186" s="262"/>
      <c r="U186" s="262"/>
      <c r="V186" s="262"/>
      <c r="W186" s="262"/>
      <c r="X186" s="262"/>
      <c r="Y186" s="262"/>
      <c r="Z186" s="262"/>
      <c r="AA186" s="262"/>
      <c r="AB186" s="262"/>
      <c r="AC186" s="262"/>
      <c r="AD186" s="248"/>
    </row>
    <row r="187" spans="1:43" ht="18" customHeight="1">
      <c r="A187" s="178"/>
      <c r="B187" s="247" t="s">
        <v>2714</v>
      </c>
      <c r="C187" s="248"/>
      <c r="D187" s="248"/>
      <c r="E187" s="1483">
        <f>$D$3</f>
        <v>2</v>
      </c>
      <c r="F187" s="1484"/>
      <c r="G187" s="1484"/>
      <c r="H187" s="1485"/>
      <c r="I187" s="248"/>
      <c r="J187" s="249"/>
      <c r="K187" s="249"/>
      <c r="L187" s="210"/>
      <c r="M187" s="249"/>
      <c r="N187" s="248"/>
      <c r="O187" s="248"/>
      <c r="P187" s="248"/>
      <c r="Q187" s="248"/>
      <c r="R187" s="248"/>
      <c r="S187" s="248"/>
      <c r="T187" s="248"/>
      <c r="U187" s="248"/>
      <c r="V187" s="248"/>
      <c r="W187" s="248"/>
      <c r="X187" s="248"/>
      <c r="Y187" s="248"/>
      <c r="Z187" s="248"/>
      <c r="AA187" s="248"/>
      <c r="AB187" s="248"/>
      <c r="AC187" s="248"/>
    </row>
    <row r="188" spans="1:43" ht="18" customHeight="1">
      <c r="A188" s="178"/>
      <c r="B188" s="247" t="s">
        <v>2715</v>
      </c>
      <c r="C188" s="248"/>
      <c r="D188" s="248"/>
      <c r="E188" s="1636"/>
      <c r="F188" s="1637"/>
      <c r="G188" s="1637"/>
      <c r="H188" s="1638"/>
      <c r="I188" s="250" t="s">
        <v>87</v>
      </c>
      <c r="J188" s="251"/>
      <c r="K188" s="251"/>
      <c r="L188" s="252"/>
      <c r="M188" s="4"/>
      <c r="N188" s="248"/>
      <c r="O188" s="248"/>
      <c r="P188" s="248"/>
      <c r="Q188" s="248"/>
      <c r="R188" s="248"/>
      <c r="S188" s="248"/>
      <c r="T188" s="248"/>
      <c r="U188" s="248"/>
      <c r="V188" s="248"/>
      <c r="W188" s="248"/>
      <c r="X188" s="248"/>
      <c r="Y188" s="248"/>
      <c r="Z188" s="248"/>
      <c r="AA188" s="248"/>
      <c r="AB188" s="248"/>
      <c r="AC188" s="248"/>
    </row>
    <row r="189" spans="1:43" ht="18" customHeight="1">
      <c r="A189" s="178"/>
      <c r="B189" s="247" t="s">
        <v>2716</v>
      </c>
      <c r="C189" s="248"/>
      <c r="D189" s="248"/>
      <c r="E189" s="1506"/>
      <c r="F189" s="1507"/>
      <c r="G189" s="1507"/>
      <c r="H189" s="1508"/>
      <c r="I189" s="250" t="s">
        <v>92</v>
      </c>
      <c r="J189" s="253"/>
      <c r="K189" s="253"/>
      <c r="L189" s="254"/>
      <c r="M189" s="4"/>
      <c r="N189" s="248"/>
      <c r="O189" s="248"/>
      <c r="P189" s="248"/>
      <c r="Q189" s="248"/>
      <c r="R189" s="248"/>
      <c r="S189" s="248"/>
      <c r="T189" s="248"/>
      <c r="U189" s="248"/>
      <c r="V189" s="248"/>
      <c r="W189" s="248"/>
      <c r="X189" s="248"/>
      <c r="Y189" s="248"/>
      <c r="Z189" s="248"/>
      <c r="AA189" s="248"/>
      <c r="AB189" s="248"/>
      <c r="AC189" s="248"/>
    </row>
    <row r="190" spans="1:43" ht="18" customHeight="1">
      <c r="A190" s="178"/>
      <c r="B190" s="247" t="s">
        <v>2717</v>
      </c>
      <c r="C190" s="248"/>
      <c r="D190" s="248"/>
      <c r="E190" s="1506"/>
      <c r="F190" s="1507"/>
      <c r="G190" s="1507"/>
      <c r="H190" s="1508"/>
      <c r="I190" s="250" t="s">
        <v>92</v>
      </c>
      <c r="J190" s="253"/>
      <c r="K190" s="253"/>
      <c r="L190" s="254"/>
      <c r="M190" s="4"/>
      <c r="N190" s="249"/>
      <c r="O190" s="248"/>
      <c r="P190" s="248"/>
      <c r="Q190" s="248"/>
      <c r="R190" s="248"/>
      <c r="S190" s="248"/>
      <c r="T190" s="248"/>
      <c r="U190" s="248"/>
      <c r="V190" s="248"/>
      <c r="W190" s="248"/>
      <c r="X190" s="248"/>
      <c r="Y190" s="248"/>
      <c r="Z190" s="248"/>
      <c r="AA190" s="248"/>
      <c r="AB190" s="248"/>
      <c r="AC190" s="248"/>
    </row>
    <row r="191" spans="1:43" ht="18" customHeight="1">
      <c r="A191" s="178"/>
      <c r="B191" s="247" t="s">
        <v>2718</v>
      </c>
      <c r="C191" s="248"/>
      <c r="D191" s="248"/>
      <c r="E191" s="1506"/>
      <c r="F191" s="1507"/>
      <c r="G191" s="1507"/>
      <c r="H191" s="1508"/>
      <c r="I191" s="250" t="s">
        <v>92</v>
      </c>
      <c r="J191" s="253"/>
      <c r="K191" s="253"/>
      <c r="L191" s="254"/>
      <c r="M191" s="4"/>
      <c r="N191" s="249"/>
      <c r="O191" s="248"/>
      <c r="P191" s="248"/>
      <c r="Q191" s="248"/>
      <c r="R191" s="248"/>
      <c r="S191" s="248"/>
      <c r="T191" s="248"/>
      <c r="U191" s="248"/>
      <c r="V191" s="248"/>
      <c r="W191" s="248"/>
      <c r="X191" s="248"/>
      <c r="Y191" s="248"/>
      <c r="Z191" s="248"/>
      <c r="AA191" s="248"/>
      <c r="AB191" s="248"/>
      <c r="AC191" s="248"/>
    </row>
    <row r="192" spans="1:43" ht="18" customHeight="1">
      <c r="A192" s="178"/>
      <c r="B192" s="247" t="s">
        <v>2719</v>
      </c>
      <c r="C192" s="247"/>
      <c r="D192" s="248"/>
      <c r="E192" s="1506"/>
      <c r="F192" s="1507"/>
      <c r="G192" s="1507"/>
      <c r="H192" s="1508"/>
      <c r="I192" s="250" t="s">
        <v>92</v>
      </c>
      <c r="J192" s="253"/>
      <c r="K192" s="253"/>
      <c r="L192" s="254"/>
      <c r="M192" s="4"/>
      <c r="N192" s="248"/>
      <c r="O192" s="248"/>
      <c r="P192" s="248"/>
      <c r="Q192" s="248"/>
      <c r="R192" s="248"/>
      <c r="S192" s="256"/>
      <c r="T192" s="256"/>
      <c r="U192" s="256"/>
      <c r="V192" s="256"/>
      <c r="W192" s="256"/>
      <c r="X192" s="256"/>
      <c r="Y192" s="256"/>
      <c r="Z192" s="256"/>
      <c r="AA192" s="256"/>
      <c r="AB192" s="256"/>
      <c r="AC192" s="256"/>
    </row>
    <row r="193" spans="1:30" ht="18" customHeight="1">
      <c r="A193" s="178"/>
      <c r="B193" s="255" t="s">
        <v>2720</v>
      </c>
      <c r="C193" s="248"/>
      <c r="D193" s="257"/>
      <c r="E193" s="257"/>
      <c r="F193" s="257"/>
      <c r="G193" s="257"/>
      <c r="H193" s="250"/>
      <c r="I193" s="253"/>
      <c r="J193" s="253"/>
      <c r="K193" s="255"/>
      <c r="L193" s="4"/>
      <c r="M193" s="256"/>
      <c r="N193" s="258"/>
      <c r="O193" s="258" t="s">
        <v>84</v>
      </c>
      <c r="P193" s="258"/>
      <c r="Q193" s="259"/>
      <c r="R193" s="259" t="s">
        <v>83</v>
      </c>
      <c r="U193" s="256"/>
      <c r="V193" s="256"/>
      <c r="W193" s="256"/>
      <c r="X193" s="256"/>
      <c r="Y193" s="256"/>
      <c r="Z193" s="256"/>
      <c r="AA193" s="256"/>
      <c r="AB193" s="256"/>
    </row>
    <row r="194" spans="1:30" ht="15" customHeight="1">
      <c r="A194" s="178"/>
      <c r="B194" s="247" t="s">
        <v>2721</v>
      </c>
      <c r="C194" s="248"/>
      <c r="D194" s="248"/>
      <c r="E194" s="248"/>
      <c r="F194" s="248"/>
      <c r="G194" s="260"/>
      <c r="H194" s="248"/>
      <c r="I194" s="248"/>
      <c r="J194" s="249"/>
      <c r="K194" s="249"/>
      <c r="L194" s="248"/>
      <c r="M194" s="260"/>
      <c r="N194" s="248"/>
      <c r="O194" s="248"/>
      <c r="P194" s="260"/>
      <c r="Q194" s="248"/>
      <c r="R194" s="248"/>
      <c r="S194" s="248"/>
      <c r="T194" s="260"/>
      <c r="U194" s="248"/>
      <c r="V194" s="248"/>
      <c r="W194" s="248"/>
      <c r="X194" s="248"/>
      <c r="Y194" s="260"/>
      <c r="Z194" s="248"/>
      <c r="AA194" s="248"/>
      <c r="AB194" s="248"/>
      <c r="AC194" s="248"/>
      <c r="AD194" s="248"/>
    </row>
    <row r="195" spans="1:30" ht="18" customHeight="1">
      <c r="A195" s="178"/>
      <c r="B195" s="261"/>
      <c r="C195" s="248"/>
      <c r="D195" s="262" t="s">
        <v>71</v>
      </c>
      <c r="E195" s="1486" t="s">
        <v>82</v>
      </c>
      <c r="F195" s="1486"/>
      <c r="G195" s="1486"/>
      <c r="H195" s="1486"/>
      <c r="I195" s="1486"/>
      <c r="J195" s="218" t="s">
        <v>70</v>
      </c>
      <c r="K195" s="1486" t="s">
        <v>81</v>
      </c>
      <c r="L195" s="1486"/>
      <c r="M195" s="1486"/>
      <c r="N195" s="1486"/>
      <c r="O195" s="1486"/>
      <c r="P195" s="1486"/>
      <c r="Q195" s="1486"/>
      <c r="R195" s="1486"/>
      <c r="S195" s="1486"/>
      <c r="T195" s="1486"/>
      <c r="U195" s="218" t="s">
        <v>70</v>
      </c>
      <c r="V195" s="1486" t="s">
        <v>80</v>
      </c>
      <c r="W195" s="1486"/>
      <c r="X195" s="1486"/>
      <c r="Y195" s="1486"/>
      <c r="Z195" s="1450"/>
      <c r="AA195" s="262" t="s">
        <v>94</v>
      </c>
      <c r="AB195" s="262"/>
      <c r="AC195" s="4"/>
      <c r="AD195" s="4"/>
    </row>
    <row r="196" spans="1:30" ht="18" customHeight="1">
      <c r="A196" s="178"/>
      <c r="B196" s="261" t="s">
        <v>3070</v>
      </c>
      <c r="C196" s="248"/>
      <c r="D196" s="262" t="s">
        <v>71</v>
      </c>
      <c r="E196" s="1469"/>
      <c r="F196" s="1469"/>
      <c r="G196" s="1469"/>
      <c r="H196" s="1469"/>
      <c r="I196" s="1469"/>
      <c r="J196" s="218" t="s">
        <v>70</v>
      </c>
      <c r="K196" s="1493" t="str">
        <f>IF(項目一覧②!$G$428=1,"",INDEX(主要用途!$D$2:$D$72,項目一覧②!$G$428))</f>
        <v/>
      </c>
      <c r="L196" s="1494"/>
      <c r="M196" s="1494"/>
      <c r="N196" s="1494"/>
      <c r="O196" s="1494"/>
      <c r="P196" s="1494"/>
      <c r="Q196" s="1494"/>
      <c r="R196" s="1494"/>
      <c r="S196" s="1494"/>
      <c r="T196" s="1495"/>
      <c r="U196" s="218" t="s">
        <v>70</v>
      </c>
      <c r="V196" s="1513"/>
      <c r="W196" s="1514"/>
      <c r="X196" s="1514"/>
      <c r="Y196" s="1515"/>
      <c r="Z196" s="260" t="s">
        <v>69</v>
      </c>
      <c r="AA196" s="262" t="s">
        <v>94</v>
      </c>
      <c r="AB196" s="256"/>
      <c r="AC196" s="262"/>
      <c r="AD196" s="4"/>
    </row>
    <row r="197" spans="1:30" ht="18" customHeight="1">
      <c r="A197" s="178"/>
      <c r="B197" s="261" t="s">
        <v>3071</v>
      </c>
      <c r="C197" s="248"/>
      <c r="D197" s="262" t="s">
        <v>71</v>
      </c>
      <c r="E197" s="1469"/>
      <c r="F197" s="1469"/>
      <c r="G197" s="1469"/>
      <c r="H197" s="1469"/>
      <c r="I197" s="1469"/>
      <c r="J197" s="218" t="s">
        <v>70</v>
      </c>
      <c r="K197" s="1493" t="str">
        <f>IF(項目一覧②!$G$429=1,"",INDEX(主要用途!$D$2:$D$72,項目一覧②!$G$429))</f>
        <v/>
      </c>
      <c r="L197" s="1494"/>
      <c r="M197" s="1494"/>
      <c r="N197" s="1494"/>
      <c r="O197" s="1494"/>
      <c r="P197" s="1494"/>
      <c r="Q197" s="1494"/>
      <c r="R197" s="1494"/>
      <c r="S197" s="1494"/>
      <c r="T197" s="1495"/>
      <c r="U197" s="218" t="s">
        <v>70</v>
      </c>
      <c r="V197" s="1513"/>
      <c r="W197" s="1514"/>
      <c r="X197" s="1514"/>
      <c r="Y197" s="1515"/>
      <c r="Z197" s="260" t="s">
        <v>69</v>
      </c>
      <c r="AA197" s="262" t="s">
        <v>94</v>
      </c>
      <c r="AB197" s="256"/>
      <c r="AC197" s="262"/>
      <c r="AD197" s="4"/>
    </row>
    <row r="198" spans="1:30" ht="18" customHeight="1">
      <c r="A198" s="178"/>
      <c r="B198" s="261" t="s">
        <v>3072</v>
      </c>
      <c r="C198" s="248"/>
      <c r="D198" s="262" t="s">
        <v>71</v>
      </c>
      <c r="E198" s="1469"/>
      <c r="F198" s="1469"/>
      <c r="G198" s="1469"/>
      <c r="H198" s="1469"/>
      <c r="I198" s="1469"/>
      <c r="J198" s="218" t="s">
        <v>70</v>
      </c>
      <c r="K198" s="1493" t="str">
        <f>IF(項目一覧②!$G$430=1,"",INDEX(主要用途!$D$2:$D$72,項目一覧②!$G$430))</f>
        <v/>
      </c>
      <c r="L198" s="1494"/>
      <c r="M198" s="1494"/>
      <c r="N198" s="1494"/>
      <c r="O198" s="1494"/>
      <c r="P198" s="1494"/>
      <c r="Q198" s="1494"/>
      <c r="R198" s="1494"/>
      <c r="S198" s="1494"/>
      <c r="T198" s="1495"/>
      <c r="U198" s="218" t="s">
        <v>70</v>
      </c>
      <c r="V198" s="1513"/>
      <c r="W198" s="1514"/>
      <c r="X198" s="1514"/>
      <c r="Y198" s="1515"/>
      <c r="Z198" s="260" t="s">
        <v>69</v>
      </c>
      <c r="AA198" s="262" t="s">
        <v>94</v>
      </c>
      <c r="AB198" s="256"/>
      <c r="AC198" s="262"/>
      <c r="AD198" s="4"/>
    </row>
    <row r="199" spans="1:30" ht="18" customHeight="1">
      <c r="A199" s="178"/>
      <c r="B199" s="261" t="s">
        <v>3073</v>
      </c>
      <c r="C199" s="248"/>
      <c r="D199" s="262" t="s">
        <v>71</v>
      </c>
      <c r="E199" s="1469"/>
      <c r="F199" s="1469"/>
      <c r="G199" s="1469"/>
      <c r="H199" s="1469"/>
      <c r="I199" s="1469"/>
      <c r="J199" s="218" t="s">
        <v>70</v>
      </c>
      <c r="K199" s="1493" t="str">
        <f>IF(項目一覧②!$G$431=1,"",INDEX(主要用途!$D$2:$D$72,項目一覧②!$G$431))</f>
        <v/>
      </c>
      <c r="L199" s="1494"/>
      <c r="M199" s="1494"/>
      <c r="N199" s="1494"/>
      <c r="O199" s="1494"/>
      <c r="P199" s="1494"/>
      <c r="Q199" s="1494"/>
      <c r="R199" s="1494"/>
      <c r="S199" s="1494"/>
      <c r="T199" s="1495"/>
      <c r="U199" s="218" t="s">
        <v>70</v>
      </c>
      <c r="V199" s="1513"/>
      <c r="W199" s="1514"/>
      <c r="X199" s="1514"/>
      <c r="Y199" s="1515"/>
      <c r="Z199" s="260" t="s">
        <v>69</v>
      </c>
      <c r="AA199" s="262" t="s">
        <v>94</v>
      </c>
      <c r="AB199" s="256"/>
      <c r="AC199" s="262"/>
      <c r="AD199" s="4"/>
    </row>
    <row r="200" spans="1:30" ht="18" customHeight="1">
      <c r="A200" s="178"/>
      <c r="B200" s="261" t="s">
        <v>3074</v>
      </c>
      <c r="C200" s="248"/>
      <c r="D200" s="262" t="s">
        <v>71</v>
      </c>
      <c r="E200" s="1469"/>
      <c r="F200" s="1469"/>
      <c r="G200" s="1469"/>
      <c r="H200" s="1469"/>
      <c r="I200" s="1469"/>
      <c r="J200" s="218" t="s">
        <v>70</v>
      </c>
      <c r="K200" s="1493" t="str">
        <f>IF(項目一覧②!$G$432=1,"",INDEX(主要用途!$D$2:$D$72,項目一覧②!$G$432))</f>
        <v/>
      </c>
      <c r="L200" s="1494"/>
      <c r="M200" s="1494"/>
      <c r="N200" s="1494"/>
      <c r="O200" s="1494"/>
      <c r="P200" s="1494"/>
      <c r="Q200" s="1494"/>
      <c r="R200" s="1494"/>
      <c r="S200" s="1494"/>
      <c r="T200" s="1495"/>
      <c r="U200" s="218" t="s">
        <v>70</v>
      </c>
      <c r="V200" s="1513"/>
      <c r="W200" s="1514"/>
      <c r="X200" s="1514"/>
      <c r="Y200" s="1515"/>
      <c r="Z200" s="260" t="s">
        <v>69</v>
      </c>
      <c r="AA200" s="262" t="s">
        <v>94</v>
      </c>
      <c r="AB200" s="256"/>
      <c r="AC200" s="262"/>
      <c r="AD200" s="4"/>
    </row>
    <row r="201" spans="1:30" ht="18" customHeight="1">
      <c r="A201" s="178"/>
      <c r="B201" s="261" t="s">
        <v>3075</v>
      </c>
      <c r="C201" s="248"/>
      <c r="D201" s="262" t="s">
        <v>71</v>
      </c>
      <c r="E201" s="1469"/>
      <c r="F201" s="1469"/>
      <c r="G201" s="1469"/>
      <c r="H201" s="1469"/>
      <c r="I201" s="1469"/>
      <c r="J201" s="218" t="s">
        <v>70</v>
      </c>
      <c r="K201" s="1493" t="str">
        <f>IF(項目一覧②!$G$433=1,"",INDEX(主要用途!$D$2:$D$72,項目一覧②!$G$433))</f>
        <v/>
      </c>
      <c r="L201" s="1494"/>
      <c r="M201" s="1494"/>
      <c r="N201" s="1494"/>
      <c r="O201" s="1494"/>
      <c r="P201" s="1494"/>
      <c r="Q201" s="1494"/>
      <c r="R201" s="1494"/>
      <c r="S201" s="1494"/>
      <c r="T201" s="1495"/>
      <c r="U201" s="218" t="s">
        <v>70</v>
      </c>
      <c r="V201" s="1513"/>
      <c r="W201" s="1514"/>
      <c r="X201" s="1514"/>
      <c r="Y201" s="1515"/>
      <c r="Z201" s="260" t="s">
        <v>69</v>
      </c>
      <c r="AA201" s="262" t="s">
        <v>94</v>
      </c>
      <c r="AB201" s="256"/>
      <c r="AC201" s="262"/>
      <c r="AD201" s="4"/>
    </row>
    <row r="202" spans="1:30" ht="15" customHeight="1">
      <c r="A202" s="178"/>
      <c r="B202" s="247" t="s">
        <v>2722</v>
      </c>
      <c r="C202" s="248"/>
      <c r="D202" s="248"/>
      <c r="E202" s="248"/>
      <c r="F202" s="248"/>
      <c r="G202" s="248"/>
      <c r="H202" s="248"/>
      <c r="I202" s="248"/>
      <c r="J202" s="218"/>
      <c r="K202" s="263"/>
      <c r="L202" s="263"/>
      <c r="M202" s="263"/>
      <c r="N202" s="263"/>
      <c r="O202" s="263"/>
      <c r="P202" s="263"/>
      <c r="Q202" s="263"/>
      <c r="R202" s="263"/>
      <c r="S202" s="263"/>
      <c r="T202" s="263"/>
      <c r="U202" s="263"/>
      <c r="V202" s="263"/>
      <c r="W202" s="263"/>
      <c r="X202" s="263"/>
      <c r="Y202" s="263"/>
      <c r="Z202" s="263"/>
      <c r="AA202" s="263"/>
      <c r="AB202" s="263"/>
      <c r="AC202" s="263"/>
      <c r="AD202" s="256"/>
    </row>
    <row r="203" spans="1:30" ht="18" customHeight="1">
      <c r="A203" s="178"/>
      <c r="B203" s="247"/>
      <c r="C203" s="248"/>
      <c r="D203" s="248"/>
      <c r="E203" s="1471"/>
      <c r="F203" s="1472"/>
      <c r="G203" s="1472"/>
      <c r="H203" s="1472"/>
      <c r="I203" s="1472"/>
      <c r="J203" s="1472"/>
      <c r="K203" s="1472"/>
      <c r="L203" s="1472"/>
      <c r="M203" s="1472"/>
      <c r="N203" s="1472"/>
      <c r="O203" s="1472"/>
      <c r="P203" s="1472"/>
      <c r="Q203" s="1472"/>
      <c r="R203" s="1472"/>
      <c r="S203" s="1472"/>
      <c r="T203" s="1472"/>
      <c r="U203" s="1472"/>
      <c r="V203" s="1472"/>
      <c r="W203" s="1472"/>
      <c r="X203" s="1472"/>
      <c r="Y203" s="1472"/>
      <c r="Z203" s="1473"/>
      <c r="AA203" s="263"/>
      <c r="AB203" s="263"/>
      <c r="AC203" s="263"/>
      <c r="AD203" s="256"/>
    </row>
    <row r="204" spans="1:30" ht="18" customHeight="1">
      <c r="A204" s="178"/>
      <c r="B204" s="247"/>
      <c r="C204" s="248"/>
      <c r="D204" s="248"/>
      <c r="E204" s="1474"/>
      <c r="F204" s="1475"/>
      <c r="G204" s="1475"/>
      <c r="H204" s="1475"/>
      <c r="I204" s="1475"/>
      <c r="J204" s="1475"/>
      <c r="K204" s="1475"/>
      <c r="L204" s="1475"/>
      <c r="M204" s="1475"/>
      <c r="N204" s="1475"/>
      <c r="O204" s="1475"/>
      <c r="P204" s="1475"/>
      <c r="Q204" s="1475"/>
      <c r="R204" s="1475"/>
      <c r="S204" s="1475"/>
      <c r="T204" s="1475"/>
      <c r="U204" s="1475"/>
      <c r="V204" s="1475"/>
      <c r="W204" s="1475"/>
      <c r="X204" s="1475"/>
      <c r="Y204" s="1475"/>
      <c r="Z204" s="1476"/>
      <c r="AA204" s="263"/>
      <c r="AB204" s="263"/>
      <c r="AC204" s="263"/>
      <c r="AD204" s="256"/>
    </row>
    <row r="205" spans="1:30" ht="15" customHeight="1">
      <c r="A205" s="178"/>
      <c r="B205" s="247" t="s">
        <v>2723</v>
      </c>
      <c r="C205" s="248"/>
      <c r="D205" s="248"/>
      <c r="E205" s="248"/>
      <c r="F205" s="248"/>
      <c r="G205" s="248"/>
      <c r="H205" s="248"/>
      <c r="I205" s="248"/>
      <c r="J205" s="263" t="s">
        <v>96</v>
      </c>
      <c r="K205" s="263"/>
      <c r="L205" s="263"/>
      <c r="M205" s="263"/>
      <c r="N205" s="263"/>
      <c r="O205" s="263"/>
      <c r="P205" s="263"/>
      <c r="Q205" s="263"/>
      <c r="R205" s="263"/>
      <c r="S205" s="263"/>
      <c r="T205" s="263"/>
      <c r="U205" s="263"/>
      <c r="V205" s="263"/>
      <c r="W205" s="263"/>
      <c r="X205" s="263"/>
      <c r="Y205" s="263"/>
      <c r="Z205" s="263"/>
      <c r="AA205" s="263"/>
      <c r="AB205" s="263"/>
      <c r="AC205" s="263"/>
      <c r="AD205" s="256"/>
    </row>
    <row r="206" spans="1:30" ht="18" customHeight="1">
      <c r="A206" s="178"/>
      <c r="B206" s="247"/>
      <c r="C206" s="248"/>
      <c r="D206" s="248"/>
      <c r="E206" s="1471"/>
      <c r="F206" s="1472"/>
      <c r="G206" s="1472"/>
      <c r="H206" s="1472"/>
      <c r="I206" s="1472"/>
      <c r="J206" s="1472"/>
      <c r="K206" s="1472"/>
      <c r="L206" s="1472"/>
      <c r="M206" s="1472"/>
      <c r="N206" s="1472"/>
      <c r="O206" s="1472"/>
      <c r="P206" s="1472"/>
      <c r="Q206" s="1472"/>
      <c r="R206" s="1472"/>
      <c r="S206" s="1472"/>
      <c r="T206" s="1472"/>
      <c r="U206" s="1472"/>
      <c r="V206" s="1472"/>
      <c r="W206" s="1472"/>
      <c r="X206" s="1472"/>
      <c r="Y206" s="1472"/>
      <c r="Z206" s="1473"/>
      <c r="AA206" s="263"/>
      <c r="AB206" s="263"/>
      <c r="AC206" s="263"/>
      <c r="AD206" s="256"/>
    </row>
    <row r="207" spans="1:30" ht="18" customHeight="1">
      <c r="A207" s="178"/>
      <c r="B207" s="247"/>
      <c r="C207" s="248"/>
      <c r="D207" s="248"/>
      <c r="E207" s="1474"/>
      <c r="F207" s="1475"/>
      <c r="G207" s="1475"/>
      <c r="H207" s="1475"/>
      <c r="I207" s="1475"/>
      <c r="J207" s="1475"/>
      <c r="K207" s="1475"/>
      <c r="L207" s="1475"/>
      <c r="M207" s="1475"/>
      <c r="N207" s="1475"/>
      <c r="O207" s="1475"/>
      <c r="P207" s="1475"/>
      <c r="Q207" s="1475"/>
      <c r="R207" s="1475"/>
      <c r="S207" s="1475"/>
      <c r="T207" s="1475"/>
      <c r="U207" s="1475"/>
      <c r="V207" s="1475"/>
      <c r="W207" s="1475"/>
      <c r="X207" s="1475"/>
      <c r="Y207" s="1475"/>
      <c r="Z207" s="1476"/>
      <c r="AA207" s="248"/>
      <c r="AB207" s="248"/>
      <c r="AC207" s="248"/>
      <c r="AD207" s="248"/>
    </row>
    <row r="209" spans="1:35" ht="17.25" customHeight="1">
      <c r="A209" s="243" t="s">
        <v>93</v>
      </c>
      <c r="B209" s="185"/>
      <c r="C209" s="200"/>
      <c r="D209" s="244"/>
      <c r="E209" s="245"/>
      <c r="F209" s="245"/>
      <c r="G209" s="245"/>
      <c r="H209" s="245"/>
      <c r="I209" s="246"/>
      <c r="J209" s="246"/>
      <c r="K209" s="246"/>
      <c r="L209" s="246"/>
      <c r="M209" s="246"/>
      <c r="N209" s="246"/>
      <c r="O209" s="246"/>
      <c r="P209" s="246"/>
      <c r="Q209" s="246"/>
      <c r="R209" s="246"/>
      <c r="S209" s="246"/>
      <c r="T209" s="246"/>
      <c r="U209" s="246"/>
      <c r="V209" s="246"/>
      <c r="W209" s="246"/>
      <c r="X209" s="246"/>
      <c r="Y209" s="246"/>
      <c r="Z209" s="246"/>
      <c r="AA209" s="246"/>
      <c r="AB209" s="246"/>
      <c r="AC209" s="246"/>
      <c r="AD209" s="244"/>
      <c r="AE209" s="186"/>
      <c r="AF209" s="186"/>
      <c r="AG209" s="186"/>
      <c r="AH209" s="186"/>
      <c r="AI209" s="186"/>
    </row>
    <row r="210" spans="1:35" ht="18" customHeight="1">
      <c r="A210" s="178"/>
      <c r="B210" s="247" t="s">
        <v>2714</v>
      </c>
      <c r="C210" s="248"/>
      <c r="D210" s="248"/>
      <c r="E210" s="1483">
        <f>$D$3</f>
        <v>2</v>
      </c>
      <c r="F210" s="1484"/>
      <c r="G210" s="1484"/>
      <c r="H210" s="1485"/>
      <c r="I210" s="248"/>
      <c r="J210" s="249"/>
      <c r="K210" s="249"/>
      <c r="L210" s="210"/>
      <c r="M210" s="249"/>
      <c r="N210" s="248"/>
      <c r="O210" s="248"/>
      <c r="P210" s="248"/>
      <c r="Q210" s="248"/>
      <c r="R210" s="248"/>
      <c r="S210" s="248"/>
      <c r="T210" s="248"/>
      <c r="U210" s="248"/>
      <c r="V210" s="248"/>
      <c r="W210" s="248"/>
      <c r="X210" s="248"/>
      <c r="Y210" s="248"/>
      <c r="Z210" s="248"/>
      <c r="AA210" s="248"/>
      <c r="AB210" s="248"/>
      <c r="AC210" s="248"/>
    </row>
    <row r="211" spans="1:35" ht="18" customHeight="1">
      <c r="A211" s="178"/>
      <c r="B211" s="247" t="s">
        <v>2715</v>
      </c>
      <c r="C211" s="248"/>
      <c r="D211" s="248"/>
      <c r="E211" s="1636"/>
      <c r="F211" s="1637"/>
      <c r="G211" s="1637"/>
      <c r="H211" s="1638"/>
      <c r="I211" s="250" t="s">
        <v>87</v>
      </c>
      <c r="J211" s="251"/>
      <c r="K211" s="251"/>
      <c r="L211" s="252"/>
      <c r="M211" s="4"/>
      <c r="N211" s="248"/>
      <c r="O211" s="248"/>
      <c r="P211" s="248"/>
      <c r="Q211" s="248"/>
      <c r="R211" s="248"/>
      <c r="S211" s="248"/>
      <c r="T211" s="248"/>
      <c r="U211" s="248"/>
      <c r="V211" s="248"/>
      <c r="W211" s="248"/>
      <c r="X211" s="248"/>
      <c r="Y211" s="248"/>
      <c r="Z211" s="248"/>
      <c r="AA211" s="248"/>
      <c r="AB211" s="248"/>
      <c r="AC211" s="248"/>
    </row>
    <row r="212" spans="1:35" ht="18" customHeight="1">
      <c r="A212" s="178"/>
      <c r="B212" s="247" t="s">
        <v>2716</v>
      </c>
      <c r="C212" s="248"/>
      <c r="D212" s="248"/>
      <c r="E212" s="1506"/>
      <c r="F212" s="1507"/>
      <c r="G212" s="1507"/>
      <c r="H212" s="1508"/>
      <c r="I212" s="250" t="s">
        <v>92</v>
      </c>
      <c r="J212" s="253"/>
      <c r="K212" s="253"/>
      <c r="L212" s="254"/>
      <c r="M212" s="4"/>
      <c r="N212" s="248"/>
      <c r="O212" s="248"/>
      <c r="P212" s="248"/>
      <c r="Q212" s="248"/>
      <c r="R212" s="248"/>
      <c r="S212" s="248"/>
      <c r="T212" s="248"/>
      <c r="U212" s="248"/>
      <c r="V212" s="248"/>
      <c r="W212" s="248"/>
      <c r="X212" s="248"/>
      <c r="Y212" s="248"/>
      <c r="Z212" s="248"/>
      <c r="AA212" s="248"/>
      <c r="AB212" s="248"/>
      <c r="AC212" s="248"/>
    </row>
    <row r="213" spans="1:35" ht="18" customHeight="1">
      <c r="A213" s="178"/>
      <c r="B213" s="247" t="s">
        <v>2717</v>
      </c>
      <c r="C213" s="248"/>
      <c r="D213" s="248"/>
      <c r="E213" s="1506"/>
      <c r="F213" s="1507"/>
      <c r="G213" s="1507"/>
      <c r="H213" s="1508"/>
      <c r="I213" s="250" t="s">
        <v>92</v>
      </c>
      <c r="J213" s="253"/>
      <c r="K213" s="253"/>
      <c r="L213" s="254"/>
      <c r="M213" s="4"/>
      <c r="N213" s="249"/>
      <c r="O213" s="248"/>
      <c r="P213" s="248"/>
      <c r="Q213" s="248"/>
      <c r="R213" s="248"/>
      <c r="S213" s="248"/>
      <c r="T213" s="248"/>
      <c r="U213" s="248"/>
      <c r="V213" s="248"/>
      <c r="W213" s="248"/>
      <c r="X213" s="248"/>
      <c r="Y213" s="248"/>
      <c r="Z213" s="248"/>
      <c r="AA213" s="248"/>
      <c r="AB213" s="248"/>
      <c r="AC213" s="248"/>
    </row>
    <row r="214" spans="1:35" ht="18" customHeight="1">
      <c r="A214" s="178"/>
      <c r="B214" s="247" t="s">
        <v>2718</v>
      </c>
      <c r="C214" s="248"/>
      <c r="D214" s="248"/>
      <c r="E214" s="1506"/>
      <c r="F214" s="1507"/>
      <c r="G214" s="1507"/>
      <c r="H214" s="1508"/>
      <c r="I214" s="250" t="s">
        <v>92</v>
      </c>
      <c r="J214" s="253"/>
      <c r="K214" s="253"/>
      <c r="L214" s="254"/>
      <c r="M214" s="4"/>
      <c r="N214" s="249"/>
      <c r="O214" s="248"/>
      <c r="P214" s="248"/>
      <c r="Q214" s="248"/>
      <c r="R214" s="248"/>
      <c r="S214" s="248"/>
      <c r="T214" s="248"/>
      <c r="U214" s="248"/>
      <c r="V214" s="248"/>
      <c r="W214" s="248"/>
      <c r="X214" s="248"/>
      <c r="Y214" s="248"/>
      <c r="Z214" s="248"/>
      <c r="AA214" s="248"/>
      <c r="AB214" s="248"/>
      <c r="AC214" s="248"/>
    </row>
    <row r="215" spans="1:35" ht="18" customHeight="1">
      <c r="A215" s="178"/>
      <c r="B215" s="247" t="s">
        <v>2719</v>
      </c>
      <c r="C215" s="247"/>
      <c r="D215" s="248"/>
      <c r="E215" s="1506"/>
      <c r="F215" s="1507"/>
      <c r="G215" s="1507"/>
      <c r="H215" s="1508"/>
      <c r="I215" s="250" t="s">
        <v>92</v>
      </c>
      <c r="J215" s="253"/>
      <c r="K215" s="253"/>
      <c r="L215" s="254"/>
      <c r="M215" s="4"/>
      <c r="N215" s="248"/>
      <c r="O215" s="248"/>
      <c r="P215" s="248"/>
      <c r="Q215" s="248"/>
      <c r="R215" s="248"/>
      <c r="S215" s="256"/>
      <c r="T215" s="256"/>
      <c r="U215" s="256"/>
      <c r="V215" s="256"/>
      <c r="W215" s="256"/>
      <c r="X215" s="256"/>
      <c r="Y215" s="256"/>
      <c r="Z215" s="256"/>
      <c r="AA215" s="256"/>
      <c r="AB215" s="256"/>
      <c r="AC215" s="256"/>
    </row>
    <row r="216" spans="1:35" ht="18" customHeight="1">
      <c r="A216" s="178"/>
      <c r="B216" s="255" t="s">
        <v>2720</v>
      </c>
      <c r="C216" s="248"/>
      <c r="D216" s="257"/>
      <c r="E216" s="257"/>
      <c r="F216" s="257"/>
      <c r="G216" s="257"/>
      <c r="H216" s="250"/>
      <c r="I216" s="253"/>
      <c r="J216" s="253"/>
      <c r="K216" s="255"/>
      <c r="L216" s="4"/>
      <c r="M216" s="256"/>
      <c r="N216" s="258"/>
      <c r="O216" s="258" t="s">
        <v>84</v>
      </c>
      <c r="P216" s="258"/>
      <c r="Q216" s="259"/>
      <c r="R216" s="259" t="s">
        <v>83</v>
      </c>
      <c r="U216" s="256"/>
      <c r="V216" s="256"/>
      <c r="W216" s="256"/>
      <c r="X216" s="256"/>
      <c r="Y216" s="256"/>
      <c r="Z216" s="256"/>
      <c r="AA216" s="256"/>
      <c r="AB216" s="256"/>
    </row>
    <row r="217" spans="1:35" ht="15" customHeight="1">
      <c r="A217" s="178"/>
      <c r="B217" s="247" t="s">
        <v>2721</v>
      </c>
      <c r="C217" s="248"/>
      <c r="D217" s="248"/>
      <c r="E217" s="248"/>
      <c r="F217" s="248"/>
      <c r="G217" s="260"/>
      <c r="H217" s="248"/>
      <c r="I217" s="248"/>
      <c r="J217" s="249"/>
      <c r="K217" s="249"/>
      <c r="L217" s="248"/>
      <c r="M217" s="260"/>
      <c r="N217" s="248"/>
      <c r="O217" s="248"/>
      <c r="P217" s="260"/>
      <c r="Q217" s="248"/>
      <c r="R217" s="248"/>
      <c r="S217" s="248"/>
      <c r="T217" s="260"/>
      <c r="U217" s="248"/>
      <c r="V217" s="248"/>
      <c r="W217" s="248"/>
      <c r="X217" s="248"/>
      <c r="Y217" s="260"/>
      <c r="Z217" s="248"/>
      <c r="AA217" s="248"/>
      <c r="AB217" s="248"/>
      <c r="AC217" s="248"/>
      <c r="AD217" s="248"/>
    </row>
    <row r="218" spans="1:35" ht="18" customHeight="1">
      <c r="A218" s="178"/>
      <c r="B218" s="261"/>
      <c r="C218" s="248"/>
      <c r="D218" s="262" t="s">
        <v>71</v>
      </c>
      <c r="E218" s="1486" t="s">
        <v>82</v>
      </c>
      <c r="F218" s="1486"/>
      <c r="G218" s="1486"/>
      <c r="H218" s="1486"/>
      <c r="I218" s="1486"/>
      <c r="J218" s="218" t="s">
        <v>70</v>
      </c>
      <c r="K218" s="1641" t="s">
        <v>81</v>
      </c>
      <c r="L218" s="1641"/>
      <c r="M218" s="1641"/>
      <c r="N218" s="1641"/>
      <c r="O218" s="1641"/>
      <c r="P218" s="1641"/>
      <c r="Q218" s="1641"/>
      <c r="R218" s="1641"/>
      <c r="S218" s="1641"/>
      <c r="T218" s="1641"/>
      <c r="U218" s="218" t="s">
        <v>70</v>
      </c>
      <c r="V218" s="1486" t="s">
        <v>80</v>
      </c>
      <c r="W218" s="1486"/>
      <c r="X218" s="1486"/>
      <c r="Y218" s="1486"/>
      <c r="Z218" s="1486"/>
      <c r="AA218" s="262" t="s">
        <v>67</v>
      </c>
      <c r="AB218" s="262"/>
      <c r="AC218" s="4"/>
      <c r="AD218" s="4"/>
    </row>
    <row r="219" spans="1:35" ht="18" customHeight="1">
      <c r="A219" s="178"/>
      <c r="B219" s="261" t="s">
        <v>3070</v>
      </c>
      <c r="C219" s="248"/>
      <c r="D219" s="262" t="s">
        <v>71</v>
      </c>
      <c r="E219" s="1469"/>
      <c r="F219" s="1469"/>
      <c r="G219" s="1469"/>
      <c r="H219" s="1469"/>
      <c r="I219" s="1469"/>
      <c r="J219" s="218" t="s">
        <v>70</v>
      </c>
      <c r="K219" s="1493" t="str">
        <f>IF(項目一覧②!$G$455=1,"",INDEX(主要用途!$D$2:$D$72,項目一覧②!$G$455))</f>
        <v/>
      </c>
      <c r="L219" s="1494"/>
      <c r="M219" s="1494"/>
      <c r="N219" s="1494"/>
      <c r="O219" s="1494"/>
      <c r="P219" s="1494"/>
      <c r="Q219" s="1494"/>
      <c r="R219" s="1494"/>
      <c r="S219" s="1494"/>
      <c r="T219" s="1495"/>
      <c r="U219" s="218" t="s">
        <v>70</v>
      </c>
      <c r="V219" s="1513"/>
      <c r="W219" s="1514"/>
      <c r="X219" s="1514"/>
      <c r="Y219" s="1515"/>
      <c r="Z219" s="260" t="s">
        <v>69</v>
      </c>
      <c r="AA219" s="262" t="s">
        <v>67</v>
      </c>
      <c r="AB219" s="256"/>
      <c r="AC219" s="262"/>
      <c r="AD219" s="4"/>
    </row>
    <row r="220" spans="1:35" ht="18" customHeight="1">
      <c r="A220" s="178"/>
      <c r="B220" s="261" t="s">
        <v>3071</v>
      </c>
      <c r="C220" s="248"/>
      <c r="D220" s="262" t="s">
        <v>71</v>
      </c>
      <c r="E220" s="1469"/>
      <c r="F220" s="1469"/>
      <c r="G220" s="1469"/>
      <c r="H220" s="1469"/>
      <c r="I220" s="1469"/>
      <c r="J220" s="218" t="s">
        <v>70</v>
      </c>
      <c r="K220" s="1493" t="str">
        <f>IF(項目一覧②!$G$456=1,"",INDEX(主要用途!$D$2:$D$72,項目一覧②!$G$456))</f>
        <v/>
      </c>
      <c r="L220" s="1494"/>
      <c r="M220" s="1494"/>
      <c r="N220" s="1494"/>
      <c r="O220" s="1494"/>
      <c r="P220" s="1494"/>
      <c r="Q220" s="1494"/>
      <c r="R220" s="1494"/>
      <c r="S220" s="1494"/>
      <c r="T220" s="1495"/>
      <c r="U220" s="218" t="s">
        <v>70</v>
      </c>
      <c r="V220" s="1513"/>
      <c r="W220" s="1514"/>
      <c r="X220" s="1514"/>
      <c r="Y220" s="1515"/>
      <c r="Z220" s="260" t="s">
        <v>69</v>
      </c>
      <c r="AA220" s="262" t="s">
        <v>67</v>
      </c>
      <c r="AB220" s="256"/>
      <c r="AC220" s="262"/>
      <c r="AD220" s="4"/>
    </row>
    <row r="221" spans="1:35" ht="18" customHeight="1">
      <c r="A221" s="178"/>
      <c r="B221" s="261" t="s">
        <v>3072</v>
      </c>
      <c r="C221" s="248"/>
      <c r="D221" s="262" t="s">
        <v>71</v>
      </c>
      <c r="E221" s="1469"/>
      <c r="F221" s="1469"/>
      <c r="G221" s="1469"/>
      <c r="H221" s="1469"/>
      <c r="I221" s="1469"/>
      <c r="J221" s="218" t="s">
        <v>70</v>
      </c>
      <c r="K221" s="1493" t="str">
        <f>IF(項目一覧②!$G$457=1,"",INDEX(主要用途!$D$2:$D$72,項目一覧②!$G$457))</f>
        <v/>
      </c>
      <c r="L221" s="1494"/>
      <c r="M221" s="1494"/>
      <c r="N221" s="1494"/>
      <c r="O221" s="1494"/>
      <c r="P221" s="1494"/>
      <c r="Q221" s="1494"/>
      <c r="R221" s="1494"/>
      <c r="S221" s="1494"/>
      <c r="T221" s="1495"/>
      <c r="U221" s="218" t="s">
        <v>70</v>
      </c>
      <c r="V221" s="1513"/>
      <c r="W221" s="1514"/>
      <c r="X221" s="1514"/>
      <c r="Y221" s="1515"/>
      <c r="Z221" s="260" t="s">
        <v>69</v>
      </c>
      <c r="AA221" s="262" t="s">
        <v>67</v>
      </c>
      <c r="AB221" s="256"/>
      <c r="AC221" s="262"/>
      <c r="AD221" s="4"/>
    </row>
    <row r="222" spans="1:35" ht="18" customHeight="1">
      <c r="A222" s="178"/>
      <c r="B222" s="261" t="s">
        <v>3073</v>
      </c>
      <c r="C222" s="248"/>
      <c r="D222" s="262" t="s">
        <v>71</v>
      </c>
      <c r="E222" s="1469"/>
      <c r="F222" s="1469"/>
      <c r="G222" s="1469"/>
      <c r="H222" s="1469"/>
      <c r="I222" s="1469"/>
      <c r="J222" s="218" t="s">
        <v>70</v>
      </c>
      <c r="K222" s="1493" t="str">
        <f>IF(項目一覧②!$G$458=1,"",INDEX(主要用途!$D$2:$D$72,項目一覧②!$G$458))</f>
        <v/>
      </c>
      <c r="L222" s="1494"/>
      <c r="M222" s="1494"/>
      <c r="N222" s="1494"/>
      <c r="O222" s="1494"/>
      <c r="P222" s="1494"/>
      <c r="Q222" s="1494"/>
      <c r="R222" s="1494"/>
      <c r="S222" s="1494"/>
      <c r="T222" s="1495"/>
      <c r="U222" s="218" t="s">
        <v>70</v>
      </c>
      <c r="V222" s="1513"/>
      <c r="W222" s="1514"/>
      <c r="X222" s="1514"/>
      <c r="Y222" s="1515"/>
      <c r="Z222" s="260" t="s">
        <v>69</v>
      </c>
      <c r="AA222" s="262" t="s">
        <v>67</v>
      </c>
      <c r="AB222" s="256"/>
      <c r="AC222" s="262"/>
      <c r="AD222" s="4"/>
    </row>
    <row r="223" spans="1:35" ht="18" customHeight="1">
      <c r="A223" s="178"/>
      <c r="B223" s="261" t="s">
        <v>3074</v>
      </c>
      <c r="C223" s="248"/>
      <c r="D223" s="262" t="s">
        <v>71</v>
      </c>
      <c r="E223" s="1469"/>
      <c r="F223" s="1469"/>
      <c r="G223" s="1469"/>
      <c r="H223" s="1469"/>
      <c r="I223" s="1469"/>
      <c r="J223" s="218" t="s">
        <v>70</v>
      </c>
      <c r="K223" s="1493" t="str">
        <f>IF(項目一覧②!$G$459=1,"",INDEX(主要用途!$D$2:$D$72,項目一覧②!$G$459))</f>
        <v/>
      </c>
      <c r="L223" s="1494"/>
      <c r="M223" s="1494"/>
      <c r="N223" s="1494"/>
      <c r="O223" s="1494"/>
      <c r="P223" s="1494"/>
      <c r="Q223" s="1494"/>
      <c r="R223" s="1494"/>
      <c r="S223" s="1494"/>
      <c r="T223" s="1495"/>
      <c r="U223" s="218" t="s">
        <v>70</v>
      </c>
      <c r="V223" s="1513"/>
      <c r="W223" s="1514"/>
      <c r="X223" s="1514"/>
      <c r="Y223" s="1515"/>
      <c r="Z223" s="260" t="s">
        <v>69</v>
      </c>
      <c r="AA223" s="262" t="s">
        <v>67</v>
      </c>
      <c r="AB223" s="256"/>
      <c r="AC223" s="262"/>
      <c r="AD223" s="4"/>
    </row>
    <row r="224" spans="1:35" ht="18" customHeight="1">
      <c r="A224" s="178"/>
      <c r="B224" s="261" t="s">
        <v>3075</v>
      </c>
      <c r="C224" s="248"/>
      <c r="D224" s="262" t="s">
        <v>71</v>
      </c>
      <c r="E224" s="1469"/>
      <c r="F224" s="1469"/>
      <c r="G224" s="1469"/>
      <c r="H224" s="1469"/>
      <c r="I224" s="1469"/>
      <c r="J224" s="218" t="s">
        <v>70</v>
      </c>
      <c r="K224" s="1493" t="str">
        <f>IF(項目一覧②!$G$460=1,"",INDEX(主要用途!$D$2:$D$72,項目一覧②!$G$460))</f>
        <v/>
      </c>
      <c r="L224" s="1494"/>
      <c r="M224" s="1494"/>
      <c r="N224" s="1494"/>
      <c r="O224" s="1494"/>
      <c r="P224" s="1494"/>
      <c r="Q224" s="1494"/>
      <c r="R224" s="1494"/>
      <c r="S224" s="1494"/>
      <c r="T224" s="1495"/>
      <c r="U224" s="218" t="s">
        <v>70</v>
      </c>
      <c r="V224" s="1513"/>
      <c r="W224" s="1514"/>
      <c r="X224" s="1514"/>
      <c r="Y224" s="1515"/>
      <c r="Z224" s="260" t="s">
        <v>69</v>
      </c>
      <c r="AA224" s="262" t="s">
        <v>67</v>
      </c>
      <c r="AB224" s="256"/>
      <c r="AC224" s="262"/>
      <c r="AD224" s="4"/>
    </row>
    <row r="225" spans="1:35" ht="15" customHeight="1">
      <c r="A225" s="178"/>
      <c r="B225" s="261"/>
      <c r="C225" s="248"/>
      <c r="D225" s="248"/>
      <c r="E225" s="248"/>
      <c r="F225" s="248"/>
      <c r="G225" s="248"/>
      <c r="H225" s="248"/>
      <c r="I225" s="248"/>
      <c r="J225" s="218"/>
      <c r="K225" s="263"/>
      <c r="L225" s="263"/>
      <c r="M225" s="263"/>
      <c r="N225" s="263"/>
      <c r="O225" s="263"/>
      <c r="P225" s="263"/>
      <c r="Q225" s="263"/>
      <c r="R225" s="263"/>
      <c r="S225" s="263"/>
      <c r="T225" s="263"/>
      <c r="U225" s="263"/>
      <c r="V225" s="263"/>
      <c r="W225" s="263"/>
      <c r="X225" s="263"/>
      <c r="Y225" s="263"/>
      <c r="Z225" s="263"/>
      <c r="AA225" s="263"/>
      <c r="AB225" s="263"/>
      <c r="AC225" s="263"/>
      <c r="AD225" s="256"/>
    </row>
    <row r="226" spans="1:35" ht="18" customHeight="1">
      <c r="A226" s="178"/>
      <c r="B226" s="247" t="s">
        <v>2722</v>
      </c>
      <c r="C226" s="248"/>
      <c r="D226" s="248"/>
      <c r="E226" s="1471"/>
      <c r="F226" s="1472"/>
      <c r="G226" s="1472"/>
      <c r="H226" s="1472"/>
      <c r="I226" s="1472"/>
      <c r="J226" s="1472"/>
      <c r="K226" s="1472"/>
      <c r="L226" s="1472"/>
      <c r="M226" s="1472"/>
      <c r="N226" s="1472"/>
      <c r="O226" s="1472"/>
      <c r="P226" s="1472"/>
      <c r="Q226" s="1472"/>
      <c r="R226" s="1472"/>
      <c r="S226" s="1472"/>
      <c r="T226" s="1472"/>
      <c r="U226" s="1472"/>
      <c r="V226" s="1472"/>
      <c r="W226" s="1472"/>
      <c r="X226" s="1472"/>
      <c r="Y226" s="1472"/>
      <c r="Z226" s="1473"/>
      <c r="AA226" s="263"/>
      <c r="AB226" s="263"/>
      <c r="AC226" s="263"/>
      <c r="AD226" s="256"/>
    </row>
    <row r="227" spans="1:35" ht="18" customHeight="1">
      <c r="A227" s="178"/>
      <c r="B227" s="247"/>
      <c r="C227" s="248"/>
      <c r="D227" s="248"/>
      <c r="E227" s="1474"/>
      <c r="F227" s="1475"/>
      <c r="G227" s="1475"/>
      <c r="H227" s="1475"/>
      <c r="I227" s="1475"/>
      <c r="J227" s="1475"/>
      <c r="K227" s="1475"/>
      <c r="L227" s="1475"/>
      <c r="M227" s="1475"/>
      <c r="N227" s="1475"/>
      <c r="O227" s="1475"/>
      <c r="P227" s="1475"/>
      <c r="Q227" s="1475"/>
      <c r="R227" s="1475"/>
      <c r="S227" s="1475"/>
      <c r="T227" s="1475"/>
      <c r="U227" s="1475"/>
      <c r="V227" s="1475"/>
      <c r="W227" s="1475"/>
      <c r="X227" s="1475"/>
      <c r="Y227" s="1475"/>
      <c r="Z227" s="1476"/>
      <c r="AA227" s="263"/>
      <c r="AB227" s="263"/>
      <c r="AC227" s="263"/>
      <c r="AD227" s="256"/>
    </row>
    <row r="228" spans="1:35" ht="15" customHeight="1">
      <c r="A228" s="178"/>
      <c r="B228" s="247"/>
      <c r="C228" s="248"/>
      <c r="D228" s="248"/>
      <c r="E228" s="248"/>
      <c r="F228" s="248"/>
      <c r="G228" s="248"/>
      <c r="H228" s="248"/>
      <c r="I228" s="248"/>
      <c r="J228" s="263" t="s">
        <v>96</v>
      </c>
      <c r="K228" s="263"/>
      <c r="L228" s="263"/>
      <c r="M228" s="263"/>
      <c r="N228" s="263"/>
      <c r="O228" s="263"/>
      <c r="P228" s="263"/>
      <c r="Q228" s="263"/>
      <c r="R228" s="263"/>
      <c r="S228" s="263"/>
      <c r="T228" s="263"/>
      <c r="U228" s="263"/>
      <c r="V228" s="263"/>
      <c r="W228" s="263"/>
      <c r="X228" s="263"/>
      <c r="Y228" s="263"/>
      <c r="Z228" s="263"/>
      <c r="AA228" s="263"/>
      <c r="AB228" s="263"/>
      <c r="AC228" s="263"/>
      <c r="AD228" s="256"/>
    </row>
    <row r="229" spans="1:35" ht="18" customHeight="1">
      <c r="A229" s="178"/>
      <c r="B229" s="247" t="s">
        <v>2723</v>
      </c>
      <c r="C229" s="248"/>
      <c r="D229" s="248"/>
      <c r="E229" s="1471"/>
      <c r="F229" s="1472"/>
      <c r="G229" s="1472"/>
      <c r="H229" s="1472"/>
      <c r="I229" s="1472"/>
      <c r="J229" s="1472"/>
      <c r="K229" s="1472"/>
      <c r="L229" s="1472"/>
      <c r="M229" s="1472"/>
      <c r="N229" s="1472"/>
      <c r="O229" s="1472"/>
      <c r="P229" s="1472"/>
      <c r="Q229" s="1472"/>
      <c r="R229" s="1472"/>
      <c r="S229" s="1472"/>
      <c r="T229" s="1472"/>
      <c r="U229" s="1472"/>
      <c r="V229" s="1472"/>
      <c r="W229" s="1472"/>
      <c r="X229" s="1472"/>
      <c r="Y229" s="1472"/>
      <c r="Z229" s="1473"/>
      <c r="AA229" s="263"/>
      <c r="AB229" s="263"/>
      <c r="AC229" s="263"/>
      <c r="AD229" s="256"/>
    </row>
    <row r="230" spans="1:35" ht="18" customHeight="1">
      <c r="A230" s="178"/>
      <c r="B230" s="247"/>
      <c r="C230" s="248"/>
      <c r="D230" s="248"/>
      <c r="E230" s="1474"/>
      <c r="F230" s="1475"/>
      <c r="G230" s="1475"/>
      <c r="H230" s="1475"/>
      <c r="I230" s="1475"/>
      <c r="J230" s="1475"/>
      <c r="K230" s="1475"/>
      <c r="L230" s="1475"/>
      <c r="M230" s="1475"/>
      <c r="N230" s="1475"/>
      <c r="O230" s="1475"/>
      <c r="P230" s="1475"/>
      <c r="Q230" s="1475"/>
      <c r="R230" s="1475"/>
      <c r="S230" s="1475"/>
      <c r="T230" s="1475"/>
      <c r="U230" s="1475"/>
      <c r="V230" s="1475"/>
      <c r="W230" s="1475"/>
      <c r="X230" s="1475"/>
      <c r="Y230" s="1475"/>
      <c r="Z230" s="1476"/>
      <c r="AA230" s="248"/>
      <c r="AB230" s="248"/>
      <c r="AC230" s="248"/>
      <c r="AD230" s="248"/>
    </row>
    <row r="231" spans="1:35" ht="15.75" customHeight="1">
      <c r="A231" s="178"/>
      <c r="B231" s="247"/>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row>
    <row r="232" spans="1:35" ht="17.25" customHeight="1">
      <c r="A232" s="243" t="s">
        <v>88</v>
      </c>
      <c r="B232" s="185"/>
      <c r="C232" s="200"/>
      <c r="D232" s="244"/>
      <c r="E232" s="245"/>
      <c r="F232" s="245"/>
      <c r="G232" s="245"/>
      <c r="H232" s="245"/>
      <c r="I232" s="246"/>
      <c r="J232" s="246"/>
      <c r="K232" s="246"/>
      <c r="L232" s="246"/>
      <c r="M232" s="246"/>
      <c r="N232" s="246"/>
      <c r="O232" s="246"/>
      <c r="P232" s="246"/>
      <c r="Q232" s="246"/>
      <c r="R232" s="246"/>
      <c r="S232" s="246"/>
      <c r="T232" s="246"/>
      <c r="U232" s="246"/>
      <c r="V232" s="246"/>
      <c r="W232" s="246"/>
      <c r="X232" s="246"/>
      <c r="Y232" s="246"/>
      <c r="Z232" s="246"/>
      <c r="AA232" s="246"/>
      <c r="AB232" s="246"/>
      <c r="AC232" s="246"/>
      <c r="AD232" s="244"/>
      <c r="AE232" s="186"/>
      <c r="AF232" s="186"/>
      <c r="AG232" s="186"/>
      <c r="AH232" s="186"/>
      <c r="AI232" s="186"/>
    </row>
    <row r="233" spans="1:35" ht="18" customHeight="1">
      <c r="A233" s="178"/>
      <c r="B233" s="247" t="s">
        <v>2714</v>
      </c>
      <c r="C233" s="248"/>
      <c r="D233" s="248"/>
      <c r="E233" s="1483">
        <f>$D$3</f>
        <v>2</v>
      </c>
      <c r="F233" s="1484"/>
      <c r="G233" s="1484"/>
      <c r="H233" s="1485"/>
      <c r="I233" s="248"/>
      <c r="J233" s="249"/>
      <c r="K233" s="249"/>
      <c r="L233" s="210"/>
      <c r="M233" s="249"/>
      <c r="N233" s="248"/>
      <c r="O233" s="248"/>
      <c r="P233" s="248"/>
      <c r="Q233" s="248"/>
      <c r="R233" s="248"/>
      <c r="S233" s="248"/>
      <c r="T233" s="248"/>
      <c r="U233" s="248"/>
      <c r="V233" s="248"/>
      <c r="W233" s="248"/>
      <c r="X233" s="248"/>
      <c r="Y233" s="248"/>
      <c r="Z233" s="248"/>
      <c r="AA233" s="248"/>
      <c r="AB233" s="248"/>
      <c r="AC233" s="248"/>
    </row>
    <row r="234" spans="1:35" ht="18" customHeight="1">
      <c r="A234" s="178"/>
      <c r="B234" s="247" t="s">
        <v>2715</v>
      </c>
      <c r="C234" s="248"/>
      <c r="D234" s="248"/>
      <c r="E234" s="1636"/>
      <c r="F234" s="1637"/>
      <c r="G234" s="1637"/>
      <c r="H234" s="1638"/>
      <c r="I234" s="250" t="s">
        <v>87</v>
      </c>
      <c r="J234" s="251"/>
      <c r="K234" s="251"/>
      <c r="L234" s="252"/>
      <c r="M234" s="4"/>
      <c r="N234" s="248"/>
      <c r="O234" s="248"/>
      <c r="P234" s="248"/>
      <c r="Q234" s="248"/>
      <c r="R234" s="248"/>
      <c r="S234" s="248"/>
      <c r="T234" s="248"/>
      <c r="U234" s="248"/>
      <c r="V234" s="248"/>
      <c r="W234" s="248"/>
      <c r="X234" s="248"/>
      <c r="Y234" s="248"/>
      <c r="Z234" s="248"/>
      <c r="AA234" s="248"/>
      <c r="AB234" s="248"/>
      <c r="AC234" s="248"/>
    </row>
    <row r="235" spans="1:35" ht="18" customHeight="1">
      <c r="A235" s="178"/>
      <c r="B235" s="247" t="s">
        <v>2716</v>
      </c>
      <c r="C235" s="248"/>
      <c r="D235" s="248"/>
      <c r="E235" s="1506"/>
      <c r="F235" s="1507"/>
      <c r="G235" s="1507"/>
      <c r="H235" s="1508"/>
      <c r="I235" s="250" t="s">
        <v>85</v>
      </c>
      <c r="J235" s="253"/>
      <c r="K235" s="253"/>
      <c r="L235" s="254"/>
      <c r="M235" s="4"/>
      <c r="N235" s="248"/>
      <c r="O235" s="248"/>
      <c r="P235" s="248"/>
      <c r="Q235" s="248"/>
      <c r="R235" s="248"/>
      <c r="S235" s="248"/>
      <c r="T235" s="248"/>
      <c r="U235" s="248"/>
      <c r="V235" s="248"/>
      <c r="W235" s="248"/>
      <c r="X235" s="248"/>
      <c r="Y235" s="248"/>
      <c r="Z235" s="248"/>
      <c r="AA235" s="248"/>
      <c r="AB235" s="248"/>
      <c r="AC235" s="248"/>
    </row>
    <row r="236" spans="1:35" ht="18" customHeight="1">
      <c r="A236" s="178"/>
      <c r="B236" s="247" t="s">
        <v>2717</v>
      </c>
      <c r="C236" s="248"/>
      <c r="D236" s="248"/>
      <c r="E236" s="1506"/>
      <c r="F236" s="1507"/>
      <c r="G236" s="1507"/>
      <c r="H236" s="1508"/>
      <c r="I236" s="250" t="s">
        <v>85</v>
      </c>
      <c r="J236" s="253"/>
      <c r="K236" s="253"/>
      <c r="L236" s="254"/>
      <c r="M236" s="4"/>
      <c r="N236" s="249"/>
      <c r="O236" s="248"/>
      <c r="P236" s="248"/>
      <c r="Q236" s="248"/>
      <c r="R236" s="248"/>
      <c r="S236" s="248"/>
      <c r="T236" s="248"/>
      <c r="U236" s="248"/>
      <c r="V236" s="248"/>
      <c r="W236" s="248"/>
      <c r="X236" s="248"/>
      <c r="Y236" s="248"/>
      <c r="Z236" s="248"/>
      <c r="AA236" s="248"/>
      <c r="AB236" s="248"/>
      <c r="AC236" s="248"/>
    </row>
    <row r="237" spans="1:35" ht="18" customHeight="1">
      <c r="A237" s="178"/>
      <c r="B237" s="247" t="s">
        <v>2718</v>
      </c>
      <c r="C237" s="248"/>
      <c r="D237" s="248"/>
      <c r="E237" s="1506"/>
      <c r="F237" s="1507"/>
      <c r="G237" s="1507"/>
      <c r="H237" s="1508"/>
      <c r="I237" s="250" t="s">
        <v>85</v>
      </c>
      <c r="J237" s="253"/>
      <c r="K237" s="253"/>
      <c r="L237" s="254"/>
      <c r="M237" s="4"/>
      <c r="N237" s="249"/>
      <c r="O237" s="248"/>
      <c r="P237" s="248"/>
      <c r="Q237" s="248"/>
      <c r="R237" s="248"/>
      <c r="S237" s="248"/>
      <c r="T237" s="248"/>
      <c r="U237" s="248"/>
      <c r="V237" s="248"/>
      <c r="W237" s="248"/>
      <c r="X237" s="248"/>
      <c r="Y237" s="248"/>
      <c r="Z237" s="248"/>
      <c r="AA237" s="248"/>
      <c r="AB237" s="248"/>
      <c r="AC237" s="248"/>
    </row>
    <row r="238" spans="1:35" ht="18" customHeight="1">
      <c r="A238" s="178"/>
      <c r="B238" s="247" t="s">
        <v>2719</v>
      </c>
      <c r="C238" s="247"/>
      <c r="D238" s="248"/>
      <c r="E238" s="1506"/>
      <c r="F238" s="1507"/>
      <c r="G238" s="1507"/>
      <c r="H238" s="1508"/>
      <c r="I238" s="250" t="s">
        <v>85</v>
      </c>
      <c r="J238" s="253"/>
      <c r="K238" s="253"/>
      <c r="L238" s="254"/>
      <c r="M238" s="4"/>
      <c r="N238" s="248"/>
      <c r="O238" s="248"/>
      <c r="P238" s="248"/>
      <c r="Q238" s="248"/>
      <c r="R238" s="248"/>
      <c r="S238" s="256"/>
      <c r="T238" s="256"/>
      <c r="U238" s="256"/>
      <c r="V238" s="256"/>
      <c r="W238" s="256"/>
      <c r="X238" s="256"/>
      <c r="Y238" s="256"/>
      <c r="Z238" s="256"/>
      <c r="AA238" s="256"/>
      <c r="AB238" s="256"/>
      <c r="AC238" s="256"/>
    </row>
    <row r="239" spans="1:35" ht="18" customHeight="1">
      <c r="A239" s="178"/>
      <c r="B239" s="255" t="s">
        <v>2720</v>
      </c>
      <c r="C239" s="248"/>
      <c r="D239" s="257"/>
      <c r="E239" s="257"/>
      <c r="F239" s="257"/>
      <c r="G239" s="257"/>
      <c r="H239" s="250"/>
      <c r="I239" s="253"/>
      <c r="J239" s="253"/>
      <c r="K239" s="255"/>
      <c r="L239" s="4"/>
      <c r="M239" s="256"/>
      <c r="N239" s="258"/>
      <c r="O239" s="258" t="s">
        <v>84</v>
      </c>
      <c r="P239" s="258"/>
      <c r="Q239" s="259"/>
      <c r="R239" s="259" t="s">
        <v>83</v>
      </c>
      <c r="U239" s="256"/>
      <c r="V239" s="256"/>
      <c r="W239" s="256"/>
      <c r="X239" s="256"/>
      <c r="Y239" s="256"/>
      <c r="Z239" s="256"/>
      <c r="AA239" s="256"/>
      <c r="AB239" s="256"/>
    </row>
    <row r="240" spans="1:35" ht="15" customHeight="1">
      <c r="A240" s="178"/>
      <c r="B240" s="247" t="s">
        <v>2721</v>
      </c>
      <c r="C240" s="248"/>
      <c r="D240" s="248"/>
      <c r="E240" s="248"/>
      <c r="F240" s="248"/>
      <c r="G240" s="260"/>
      <c r="H240" s="248"/>
      <c r="I240" s="248"/>
      <c r="J240" s="249"/>
      <c r="K240" s="249"/>
      <c r="L240" s="248"/>
      <c r="M240" s="260"/>
      <c r="N240" s="248"/>
      <c r="O240" s="248"/>
      <c r="P240" s="260"/>
      <c r="Q240" s="248"/>
      <c r="R240" s="248"/>
      <c r="S240" s="248"/>
      <c r="T240" s="260"/>
      <c r="U240" s="248"/>
      <c r="V240" s="248"/>
      <c r="W240" s="248"/>
      <c r="X240" s="248"/>
      <c r="Y240" s="260"/>
      <c r="Z240" s="248"/>
      <c r="AA240" s="248"/>
      <c r="AB240" s="248"/>
      <c r="AC240" s="248"/>
      <c r="AD240" s="248"/>
    </row>
    <row r="241" spans="1:35" ht="18" customHeight="1">
      <c r="A241" s="178"/>
      <c r="B241" s="261"/>
      <c r="C241" s="248"/>
      <c r="D241" s="262" t="s">
        <v>71</v>
      </c>
      <c r="E241" s="1486" t="s">
        <v>82</v>
      </c>
      <c r="F241" s="1486"/>
      <c r="G241" s="1486"/>
      <c r="H241" s="1486"/>
      <c r="I241" s="1486"/>
      <c r="J241" s="218" t="s">
        <v>70</v>
      </c>
      <c r="K241" s="1641" t="s">
        <v>81</v>
      </c>
      <c r="L241" s="1641"/>
      <c r="M241" s="1641"/>
      <c r="N241" s="1641"/>
      <c r="O241" s="1641"/>
      <c r="P241" s="1641"/>
      <c r="Q241" s="1641"/>
      <c r="R241" s="1641"/>
      <c r="S241" s="1641"/>
      <c r="T241" s="1641"/>
      <c r="U241" s="218" t="s">
        <v>70</v>
      </c>
      <c r="V241" s="1486" t="s">
        <v>80</v>
      </c>
      <c r="W241" s="1486"/>
      <c r="X241" s="1486"/>
      <c r="Y241" s="1486"/>
      <c r="Z241" s="1486"/>
      <c r="AA241" s="262" t="s">
        <v>67</v>
      </c>
      <c r="AB241" s="262"/>
      <c r="AC241" s="4"/>
      <c r="AD241" s="4"/>
    </row>
    <row r="242" spans="1:35" ht="18" customHeight="1">
      <c r="A242" s="178"/>
      <c r="B242" s="261" t="s">
        <v>3070</v>
      </c>
      <c r="C242" s="248"/>
      <c r="D242" s="262" t="s">
        <v>71</v>
      </c>
      <c r="E242" s="1469"/>
      <c r="F242" s="1469"/>
      <c r="G242" s="1469"/>
      <c r="H242" s="1469"/>
      <c r="I242" s="1469"/>
      <c r="J242" s="218" t="s">
        <v>70</v>
      </c>
      <c r="K242" s="1493" t="str">
        <f>IF(項目一覧②!$G$482=1,"",INDEX(主要用途!$D$2:$D$72,項目一覧②!$G$482))</f>
        <v/>
      </c>
      <c r="L242" s="1494"/>
      <c r="M242" s="1494"/>
      <c r="N242" s="1494"/>
      <c r="O242" s="1494"/>
      <c r="P242" s="1494"/>
      <c r="Q242" s="1494"/>
      <c r="R242" s="1494"/>
      <c r="S242" s="1494"/>
      <c r="T242" s="1495"/>
      <c r="U242" s="218" t="s">
        <v>70</v>
      </c>
      <c r="V242" s="1513"/>
      <c r="W242" s="1514"/>
      <c r="X242" s="1514"/>
      <c r="Y242" s="1515"/>
      <c r="Z242" s="260" t="s">
        <v>69</v>
      </c>
      <c r="AA242" s="262" t="s">
        <v>67</v>
      </c>
      <c r="AB242" s="256"/>
      <c r="AC242" s="262"/>
      <c r="AD242" s="4"/>
    </row>
    <row r="243" spans="1:35" ht="18" customHeight="1">
      <c r="A243" s="178"/>
      <c r="B243" s="261" t="s">
        <v>3071</v>
      </c>
      <c r="C243" s="248"/>
      <c r="D243" s="262" t="s">
        <v>71</v>
      </c>
      <c r="E243" s="1469"/>
      <c r="F243" s="1469"/>
      <c r="G243" s="1469"/>
      <c r="H243" s="1469"/>
      <c r="I243" s="1469"/>
      <c r="J243" s="218" t="s">
        <v>70</v>
      </c>
      <c r="K243" s="1493" t="str">
        <f>IF(項目一覧②!$G$483=1,"",INDEX(主要用途!$D$2:$D$72,項目一覧②!$G$483))</f>
        <v/>
      </c>
      <c r="L243" s="1494"/>
      <c r="M243" s="1494"/>
      <c r="N243" s="1494"/>
      <c r="O243" s="1494"/>
      <c r="P243" s="1494"/>
      <c r="Q243" s="1494"/>
      <c r="R243" s="1494"/>
      <c r="S243" s="1494"/>
      <c r="T243" s="1495"/>
      <c r="U243" s="218" t="s">
        <v>70</v>
      </c>
      <c r="V243" s="1513"/>
      <c r="W243" s="1514"/>
      <c r="X243" s="1514"/>
      <c r="Y243" s="1515"/>
      <c r="Z243" s="260" t="s">
        <v>69</v>
      </c>
      <c r="AA243" s="262" t="s">
        <v>67</v>
      </c>
      <c r="AB243" s="256"/>
      <c r="AC243" s="262"/>
      <c r="AD243" s="4"/>
    </row>
    <row r="244" spans="1:35" ht="18" customHeight="1">
      <c r="A244" s="178"/>
      <c r="B244" s="261" t="s">
        <v>3072</v>
      </c>
      <c r="C244" s="248"/>
      <c r="D244" s="262" t="s">
        <v>71</v>
      </c>
      <c r="E244" s="1469"/>
      <c r="F244" s="1469"/>
      <c r="G244" s="1469"/>
      <c r="H244" s="1469"/>
      <c r="I244" s="1469"/>
      <c r="J244" s="218" t="s">
        <v>70</v>
      </c>
      <c r="K244" s="1493" t="str">
        <f>IF(項目一覧②!$G$484=1,"",INDEX(主要用途!$D$2:$D$72,項目一覧②!$G$484))</f>
        <v/>
      </c>
      <c r="L244" s="1494"/>
      <c r="M244" s="1494"/>
      <c r="N244" s="1494"/>
      <c r="O244" s="1494"/>
      <c r="P244" s="1494"/>
      <c r="Q244" s="1494"/>
      <c r="R244" s="1494"/>
      <c r="S244" s="1494"/>
      <c r="T244" s="1495"/>
      <c r="U244" s="218" t="s">
        <v>70</v>
      </c>
      <c r="V244" s="1513"/>
      <c r="W244" s="1514"/>
      <c r="X244" s="1514"/>
      <c r="Y244" s="1515"/>
      <c r="Z244" s="260" t="s">
        <v>69</v>
      </c>
      <c r="AA244" s="262" t="s">
        <v>67</v>
      </c>
      <c r="AB244" s="256"/>
      <c r="AC244" s="262"/>
      <c r="AD244" s="4"/>
    </row>
    <row r="245" spans="1:35" ht="18" customHeight="1">
      <c r="A245" s="178"/>
      <c r="B245" s="261" t="s">
        <v>3073</v>
      </c>
      <c r="C245" s="248"/>
      <c r="D245" s="262" t="s">
        <v>71</v>
      </c>
      <c r="E245" s="1469"/>
      <c r="F245" s="1469"/>
      <c r="G245" s="1469"/>
      <c r="H245" s="1469"/>
      <c r="I245" s="1469"/>
      <c r="J245" s="218" t="s">
        <v>70</v>
      </c>
      <c r="K245" s="1493" t="str">
        <f>IF(項目一覧②!$G$485=1,"",INDEX(主要用途!$D$2:$D$72,項目一覧②!$G$485))</f>
        <v/>
      </c>
      <c r="L245" s="1494"/>
      <c r="M245" s="1494"/>
      <c r="N245" s="1494"/>
      <c r="O245" s="1494"/>
      <c r="P245" s="1494"/>
      <c r="Q245" s="1494"/>
      <c r="R245" s="1494"/>
      <c r="S245" s="1494"/>
      <c r="T245" s="1495"/>
      <c r="U245" s="218" t="s">
        <v>70</v>
      </c>
      <c r="V245" s="1513"/>
      <c r="W245" s="1514"/>
      <c r="X245" s="1514"/>
      <c r="Y245" s="1515"/>
      <c r="Z245" s="260" t="s">
        <v>69</v>
      </c>
      <c r="AA245" s="262" t="s">
        <v>67</v>
      </c>
      <c r="AB245" s="256"/>
      <c r="AC245" s="262"/>
      <c r="AD245" s="4"/>
    </row>
    <row r="246" spans="1:35" ht="18" customHeight="1">
      <c r="A246" s="178"/>
      <c r="B246" s="261" t="s">
        <v>3074</v>
      </c>
      <c r="C246" s="248"/>
      <c r="D246" s="262" t="s">
        <v>71</v>
      </c>
      <c r="E246" s="1469"/>
      <c r="F246" s="1469"/>
      <c r="G246" s="1469"/>
      <c r="H246" s="1469"/>
      <c r="I246" s="1469"/>
      <c r="J246" s="218" t="s">
        <v>70</v>
      </c>
      <c r="K246" s="1493" t="str">
        <f>IF(項目一覧②!$G$486=1,"",INDEX(主要用途!$D$2:$D$72,項目一覧②!$G$486))</f>
        <v/>
      </c>
      <c r="L246" s="1494"/>
      <c r="M246" s="1494"/>
      <c r="N246" s="1494"/>
      <c r="O246" s="1494"/>
      <c r="P246" s="1494"/>
      <c r="Q246" s="1494"/>
      <c r="R246" s="1494"/>
      <c r="S246" s="1494"/>
      <c r="T246" s="1495"/>
      <c r="U246" s="218" t="s">
        <v>70</v>
      </c>
      <c r="V246" s="1513"/>
      <c r="W246" s="1514"/>
      <c r="X246" s="1514"/>
      <c r="Y246" s="1515"/>
      <c r="Z246" s="260" t="s">
        <v>69</v>
      </c>
      <c r="AA246" s="262" t="s">
        <v>67</v>
      </c>
      <c r="AB246" s="256"/>
      <c r="AC246" s="262"/>
      <c r="AD246" s="4"/>
    </row>
    <row r="247" spans="1:35" ht="18" customHeight="1">
      <c r="A247" s="178"/>
      <c r="B247" s="261" t="s">
        <v>3075</v>
      </c>
      <c r="C247" s="248"/>
      <c r="D247" s="262" t="s">
        <v>71</v>
      </c>
      <c r="E247" s="1469"/>
      <c r="F247" s="1469"/>
      <c r="G247" s="1469"/>
      <c r="H247" s="1469"/>
      <c r="I247" s="1469"/>
      <c r="J247" s="218" t="s">
        <v>70</v>
      </c>
      <c r="K247" s="1493" t="str">
        <f>IF(項目一覧②!$G$487=1,"",INDEX(主要用途!$D$2:$D$72,項目一覧②!$G$487))</f>
        <v/>
      </c>
      <c r="L247" s="1494"/>
      <c r="M247" s="1494"/>
      <c r="N247" s="1494"/>
      <c r="O247" s="1494"/>
      <c r="P247" s="1494"/>
      <c r="Q247" s="1494"/>
      <c r="R247" s="1494"/>
      <c r="S247" s="1494"/>
      <c r="T247" s="1495"/>
      <c r="U247" s="218" t="s">
        <v>70</v>
      </c>
      <c r="V247" s="1513"/>
      <c r="W247" s="1514"/>
      <c r="X247" s="1514"/>
      <c r="Y247" s="1515"/>
      <c r="Z247" s="260" t="s">
        <v>69</v>
      </c>
      <c r="AA247" s="262" t="s">
        <v>67</v>
      </c>
      <c r="AB247" s="256"/>
      <c r="AC247" s="262"/>
      <c r="AD247" s="4"/>
    </row>
    <row r="248" spans="1:35" ht="15" customHeight="1">
      <c r="A248" s="178"/>
      <c r="B248" s="261"/>
      <c r="C248" s="248"/>
      <c r="D248" s="248"/>
      <c r="E248" s="248"/>
      <c r="F248" s="248"/>
      <c r="G248" s="248"/>
      <c r="H248" s="248"/>
      <c r="I248" s="248"/>
      <c r="J248" s="218"/>
      <c r="K248" s="263"/>
      <c r="L248" s="263"/>
      <c r="M248" s="263"/>
      <c r="N248" s="263"/>
      <c r="O248" s="263"/>
      <c r="P248" s="263"/>
      <c r="Q248" s="263"/>
      <c r="R248" s="263"/>
      <c r="S248" s="263"/>
      <c r="T248" s="263"/>
      <c r="U248" s="263"/>
      <c r="V248" s="263"/>
      <c r="W248" s="263"/>
      <c r="X248" s="263"/>
      <c r="Y248" s="263"/>
      <c r="Z248" s="263"/>
      <c r="AA248" s="263"/>
      <c r="AB248" s="263"/>
      <c r="AC248" s="263"/>
      <c r="AD248" s="256"/>
    </row>
    <row r="249" spans="1:35" ht="18" customHeight="1">
      <c r="A249" s="178"/>
      <c r="B249" s="247" t="s">
        <v>2722</v>
      </c>
      <c r="C249" s="248"/>
      <c r="D249" s="248"/>
      <c r="E249" s="1471"/>
      <c r="F249" s="1472"/>
      <c r="G249" s="1472"/>
      <c r="H249" s="1472"/>
      <c r="I249" s="1472"/>
      <c r="J249" s="1472"/>
      <c r="K249" s="1472"/>
      <c r="L249" s="1472"/>
      <c r="M249" s="1472"/>
      <c r="N249" s="1472"/>
      <c r="O249" s="1472"/>
      <c r="P249" s="1472"/>
      <c r="Q249" s="1472"/>
      <c r="R249" s="1472"/>
      <c r="S249" s="1472"/>
      <c r="T249" s="1472"/>
      <c r="U249" s="1472"/>
      <c r="V249" s="1472"/>
      <c r="W249" s="1472"/>
      <c r="X249" s="1472"/>
      <c r="Y249" s="1472"/>
      <c r="Z249" s="1473"/>
      <c r="AA249" s="263"/>
      <c r="AB249" s="263"/>
      <c r="AC249" s="263"/>
      <c r="AD249" s="256"/>
    </row>
    <row r="250" spans="1:35" ht="18" customHeight="1">
      <c r="A250" s="178"/>
      <c r="B250" s="247"/>
      <c r="C250" s="248"/>
      <c r="D250" s="248"/>
      <c r="E250" s="1474"/>
      <c r="F250" s="1475"/>
      <c r="G250" s="1475"/>
      <c r="H250" s="1475"/>
      <c r="I250" s="1475"/>
      <c r="J250" s="1475"/>
      <c r="K250" s="1475"/>
      <c r="L250" s="1475"/>
      <c r="M250" s="1475"/>
      <c r="N250" s="1475"/>
      <c r="O250" s="1475"/>
      <c r="P250" s="1475"/>
      <c r="Q250" s="1475"/>
      <c r="R250" s="1475"/>
      <c r="S250" s="1475"/>
      <c r="T250" s="1475"/>
      <c r="U250" s="1475"/>
      <c r="V250" s="1475"/>
      <c r="W250" s="1475"/>
      <c r="X250" s="1475"/>
      <c r="Y250" s="1475"/>
      <c r="Z250" s="1476"/>
      <c r="AA250" s="263"/>
      <c r="AB250" s="263"/>
      <c r="AC250" s="263"/>
      <c r="AD250" s="256"/>
    </row>
    <row r="251" spans="1:35" ht="15" customHeight="1">
      <c r="A251" s="178"/>
      <c r="B251" s="247"/>
      <c r="C251" s="248"/>
      <c r="D251" s="248"/>
      <c r="E251" s="248"/>
      <c r="F251" s="248"/>
      <c r="G251" s="248"/>
      <c r="H251" s="248"/>
      <c r="I251" s="248"/>
      <c r="J251" s="263" t="s">
        <v>96</v>
      </c>
      <c r="K251" s="263"/>
      <c r="L251" s="263"/>
      <c r="M251" s="263"/>
      <c r="N251" s="263"/>
      <c r="O251" s="263"/>
      <c r="P251" s="263"/>
      <c r="Q251" s="263"/>
      <c r="R251" s="263"/>
      <c r="S251" s="263"/>
      <c r="T251" s="263"/>
      <c r="U251" s="263"/>
      <c r="V251" s="263"/>
      <c r="W251" s="263"/>
      <c r="X251" s="263"/>
      <c r="Y251" s="263"/>
      <c r="Z251" s="263"/>
      <c r="AA251" s="263"/>
      <c r="AB251" s="263"/>
      <c r="AC251" s="263"/>
      <c r="AD251" s="256"/>
    </row>
    <row r="252" spans="1:35" ht="18" customHeight="1">
      <c r="A252" s="178"/>
      <c r="B252" s="247" t="s">
        <v>2723</v>
      </c>
      <c r="C252" s="248"/>
      <c r="D252" s="248"/>
      <c r="E252" s="1471"/>
      <c r="F252" s="1472"/>
      <c r="G252" s="1472"/>
      <c r="H252" s="1472"/>
      <c r="I252" s="1472"/>
      <c r="J252" s="1472"/>
      <c r="K252" s="1472"/>
      <c r="L252" s="1472"/>
      <c r="M252" s="1472"/>
      <c r="N252" s="1472"/>
      <c r="O252" s="1472"/>
      <c r="P252" s="1472"/>
      <c r="Q252" s="1472"/>
      <c r="R252" s="1472"/>
      <c r="S252" s="1472"/>
      <c r="T252" s="1472"/>
      <c r="U252" s="1472"/>
      <c r="V252" s="1472"/>
      <c r="W252" s="1472"/>
      <c r="X252" s="1472"/>
      <c r="Y252" s="1472"/>
      <c r="Z252" s="1473"/>
      <c r="AA252" s="263"/>
      <c r="AB252" s="263"/>
      <c r="AC252" s="263"/>
      <c r="AD252" s="256"/>
    </row>
    <row r="253" spans="1:35" ht="18" customHeight="1">
      <c r="A253" s="178"/>
      <c r="B253" s="247"/>
      <c r="C253" s="248"/>
      <c r="D253" s="248"/>
      <c r="E253" s="1474"/>
      <c r="F253" s="1475"/>
      <c r="G253" s="1475"/>
      <c r="H253" s="1475"/>
      <c r="I253" s="1475"/>
      <c r="J253" s="1475"/>
      <c r="K253" s="1475"/>
      <c r="L253" s="1475"/>
      <c r="M253" s="1475"/>
      <c r="N253" s="1475"/>
      <c r="O253" s="1475"/>
      <c r="P253" s="1475"/>
      <c r="Q253" s="1475"/>
      <c r="R253" s="1475"/>
      <c r="S253" s="1475"/>
      <c r="T253" s="1475"/>
      <c r="U253" s="1475"/>
      <c r="V253" s="1475"/>
      <c r="W253" s="1475"/>
      <c r="X253" s="1475"/>
      <c r="Y253" s="1475"/>
      <c r="Z253" s="1476"/>
      <c r="AA253" s="248"/>
      <c r="AB253" s="248"/>
      <c r="AC253" s="248"/>
      <c r="AD253" s="248"/>
    </row>
    <row r="254" spans="1:35" ht="15.75" customHeight="1">
      <c r="A254" s="178"/>
      <c r="B254" s="247"/>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row>
    <row r="255" spans="1:35">
      <c r="B255" s="178"/>
    </row>
    <row r="256" spans="1:35" ht="17.25" customHeight="1">
      <c r="A256" s="243" t="s">
        <v>88</v>
      </c>
      <c r="B256" s="185"/>
      <c r="C256" s="200"/>
      <c r="D256" s="244"/>
      <c r="E256" s="245"/>
      <c r="F256" s="245"/>
      <c r="G256" s="245"/>
      <c r="H256" s="245"/>
      <c r="I256" s="246"/>
      <c r="J256" s="246"/>
      <c r="K256" s="246"/>
      <c r="L256" s="246"/>
      <c r="M256" s="246"/>
      <c r="N256" s="246"/>
      <c r="O256" s="246"/>
      <c r="P256" s="246"/>
      <c r="Q256" s="246"/>
      <c r="R256" s="246"/>
      <c r="S256" s="246"/>
      <c r="T256" s="246"/>
      <c r="U256" s="246"/>
      <c r="V256" s="246"/>
      <c r="W256" s="246"/>
      <c r="X256" s="246"/>
      <c r="Y256" s="246"/>
      <c r="Z256" s="246"/>
      <c r="AA256" s="246"/>
      <c r="AB256" s="246"/>
      <c r="AC256" s="246"/>
      <c r="AD256" s="244"/>
      <c r="AE256" s="186"/>
      <c r="AF256" s="186"/>
      <c r="AG256" s="186"/>
      <c r="AH256" s="186"/>
      <c r="AI256" s="186"/>
    </row>
    <row r="257" spans="1:30" ht="18" customHeight="1">
      <c r="A257" s="178"/>
      <c r="B257" s="247" t="s">
        <v>2714</v>
      </c>
      <c r="C257" s="248"/>
      <c r="D257" s="248"/>
      <c r="E257" s="1483">
        <f>$D$3</f>
        <v>2</v>
      </c>
      <c r="F257" s="1484"/>
      <c r="G257" s="1484"/>
      <c r="H257" s="1485"/>
      <c r="I257" s="248"/>
      <c r="J257" s="249"/>
      <c r="K257" s="249"/>
      <c r="L257" s="210"/>
      <c r="M257" s="249"/>
      <c r="N257" s="248"/>
      <c r="O257" s="248"/>
      <c r="P257" s="248"/>
      <c r="Q257" s="248"/>
      <c r="R257" s="248"/>
      <c r="S257" s="248"/>
      <c r="T257" s="248"/>
      <c r="U257" s="248"/>
      <c r="V257" s="248"/>
      <c r="W257" s="248"/>
      <c r="X257" s="248"/>
      <c r="Y257" s="248"/>
      <c r="Z257" s="248"/>
      <c r="AA257" s="248"/>
      <c r="AB257" s="248"/>
      <c r="AC257" s="248"/>
    </row>
    <row r="258" spans="1:30" ht="18" customHeight="1">
      <c r="A258" s="178"/>
      <c r="B258" s="247" t="s">
        <v>2715</v>
      </c>
      <c r="C258" s="248"/>
      <c r="D258" s="248"/>
      <c r="E258" s="1636"/>
      <c r="F258" s="1637"/>
      <c r="G258" s="1637"/>
      <c r="H258" s="1638"/>
      <c r="I258" s="250" t="s">
        <v>87</v>
      </c>
      <c r="J258" s="251"/>
      <c r="K258" s="251"/>
      <c r="L258" s="252"/>
      <c r="M258" s="4"/>
      <c r="N258" s="248"/>
      <c r="O258" s="248"/>
      <c r="P258" s="248"/>
      <c r="Q258" s="248"/>
      <c r="R258" s="248"/>
      <c r="S258" s="248"/>
      <c r="T258" s="248"/>
      <c r="U258" s="248"/>
      <c r="V258" s="248"/>
      <c r="W258" s="248"/>
      <c r="X258" s="248"/>
      <c r="Y258" s="248"/>
      <c r="Z258" s="248"/>
      <c r="AA258" s="248"/>
      <c r="AB258" s="248"/>
      <c r="AC258" s="248"/>
    </row>
    <row r="259" spans="1:30" ht="18" customHeight="1">
      <c r="A259" s="178"/>
      <c r="B259" s="247" t="s">
        <v>2716</v>
      </c>
      <c r="C259" s="248"/>
      <c r="D259" s="248"/>
      <c r="E259" s="1506"/>
      <c r="F259" s="1507"/>
      <c r="G259" s="1507"/>
      <c r="H259" s="1508"/>
      <c r="I259" s="250" t="s">
        <v>85</v>
      </c>
      <c r="J259" s="253"/>
      <c r="K259" s="253"/>
      <c r="L259" s="254"/>
      <c r="M259" s="4"/>
      <c r="N259" s="248"/>
      <c r="O259" s="248"/>
      <c r="P259" s="248"/>
      <c r="Q259" s="248"/>
      <c r="R259" s="248"/>
      <c r="S259" s="248"/>
      <c r="T259" s="248"/>
      <c r="U259" s="248"/>
      <c r="V259" s="248"/>
      <c r="W259" s="248"/>
      <c r="X259" s="248"/>
      <c r="Y259" s="248"/>
      <c r="Z259" s="248"/>
      <c r="AA259" s="248"/>
      <c r="AB259" s="248"/>
      <c r="AC259" s="248"/>
    </row>
    <row r="260" spans="1:30" ht="18" customHeight="1">
      <c r="A260" s="178"/>
      <c r="B260" s="247" t="s">
        <v>2717</v>
      </c>
      <c r="C260" s="248"/>
      <c r="D260" s="248"/>
      <c r="E260" s="1506"/>
      <c r="F260" s="1507"/>
      <c r="G260" s="1507"/>
      <c r="H260" s="1508"/>
      <c r="I260" s="250" t="s">
        <v>85</v>
      </c>
      <c r="J260" s="253"/>
      <c r="K260" s="253"/>
      <c r="L260" s="254"/>
      <c r="M260" s="4"/>
      <c r="N260" s="249"/>
      <c r="O260" s="248"/>
      <c r="P260" s="248"/>
      <c r="Q260" s="248"/>
      <c r="R260" s="248"/>
      <c r="S260" s="248"/>
      <c r="T260" s="248"/>
      <c r="U260" s="248"/>
      <c r="V260" s="248"/>
      <c r="W260" s="248"/>
      <c r="X260" s="248"/>
      <c r="Y260" s="248"/>
      <c r="Z260" s="248"/>
      <c r="AA260" s="248"/>
      <c r="AB260" s="248"/>
      <c r="AC260" s="248"/>
    </row>
    <row r="261" spans="1:30" ht="18" customHeight="1">
      <c r="A261" s="178"/>
      <c r="B261" s="247" t="s">
        <v>2718</v>
      </c>
      <c r="C261" s="248"/>
      <c r="D261" s="248"/>
      <c r="E261" s="1506"/>
      <c r="F261" s="1507"/>
      <c r="G261" s="1507"/>
      <c r="H261" s="1508"/>
      <c r="I261" s="250" t="s">
        <v>85</v>
      </c>
      <c r="J261" s="253"/>
      <c r="K261" s="253"/>
      <c r="L261" s="254"/>
      <c r="M261" s="4"/>
      <c r="N261" s="249"/>
      <c r="O261" s="248"/>
      <c r="P261" s="248"/>
      <c r="Q261" s="248"/>
      <c r="R261" s="248"/>
      <c r="S261" s="248"/>
      <c r="T261" s="248"/>
      <c r="U261" s="248"/>
      <c r="V261" s="248"/>
      <c r="W261" s="248"/>
      <c r="X261" s="248"/>
      <c r="Y261" s="248"/>
      <c r="Z261" s="248"/>
      <c r="AA261" s="248"/>
      <c r="AB261" s="248"/>
      <c r="AC261" s="248"/>
    </row>
    <row r="262" spans="1:30" ht="18" customHeight="1">
      <c r="A262" s="178"/>
      <c r="B262" s="247" t="s">
        <v>2719</v>
      </c>
      <c r="C262" s="247"/>
      <c r="D262" s="248"/>
      <c r="E262" s="1506"/>
      <c r="F262" s="1507"/>
      <c r="G262" s="1507"/>
      <c r="H262" s="1508"/>
      <c r="I262" s="250" t="s">
        <v>85</v>
      </c>
      <c r="J262" s="253"/>
      <c r="K262" s="253"/>
      <c r="L262" s="254"/>
      <c r="M262" s="4"/>
      <c r="N262" s="248"/>
      <c r="O262" s="248"/>
      <c r="P262" s="248"/>
      <c r="Q262" s="248"/>
      <c r="R262" s="248"/>
      <c r="S262" s="256"/>
      <c r="T262" s="256"/>
      <c r="U262" s="256"/>
      <c r="V262" s="256"/>
      <c r="W262" s="256"/>
      <c r="X262" s="256"/>
      <c r="Y262" s="256"/>
      <c r="Z262" s="256"/>
      <c r="AA262" s="256"/>
      <c r="AB262" s="256"/>
      <c r="AC262" s="256"/>
    </row>
    <row r="263" spans="1:30" ht="18" customHeight="1">
      <c r="A263" s="178"/>
      <c r="B263" s="255" t="s">
        <v>2720</v>
      </c>
      <c r="C263" s="248"/>
      <c r="D263" s="257"/>
      <c r="E263" s="257"/>
      <c r="F263" s="257"/>
      <c r="G263" s="257"/>
      <c r="H263" s="250"/>
      <c r="I263" s="253"/>
      <c r="J263" s="253"/>
      <c r="K263" s="255"/>
      <c r="L263" s="4"/>
      <c r="M263" s="256"/>
      <c r="N263" s="258"/>
      <c r="O263" s="258" t="s">
        <v>84</v>
      </c>
      <c r="P263" s="258"/>
      <c r="Q263" s="259"/>
      <c r="R263" s="259" t="s">
        <v>83</v>
      </c>
      <c r="U263" s="256"/>
      <c r="V263" s="256"/>
      <c r="W263" s="256"/>
      <c r="X263" s="256"/>
      <c r="Y263" s="256"/>
      <c r="Z263" s="256"/>
      <c r="AA263" s="256"/>
      <c r="AB263" s="256"/>
    </row>
    <row r="264" spans="1:30" ht="15" customHeight="1">
      <c r="A264" s="178"/>
      <c r="B264" s="247" t="s">
        <v>2721</v>
      </c>
      <c r="C264" s="248"/>
      <c r="D264" s="248"/>
      <c r="E264" s="248"/>
      <c r="F264" s="248"/>
      <c r="G264" s="260"/>
      <c r="H264" s="248"/>
      <c r="I264" s="248"/>
      <c r="J264" s="249"/>
      <c r="K264" s="249"/>
      <c r="L264" s="248"/>
      <c r="M264" s="260"/>
      <c r="N264" s="248"/>
      <c r="O264" s="248"/>
      <c r="P264" s="260"/>
      <c r="Q264" s="248"/>
      <c r="R264" s="248"/>
      <c r="S264" s="248"/>
      <c r="T264" s="260"/>
      <c r="U264" s="248"/>
      <c r="V264" s="248"/>
      <c r="W264" s="248"/>
      <c r="X264" s="248"/>
      <c r="Y264" s="260"/>
      <c r="Z264" s="248"/>
      <c r="AA264" s="248"/>
      <c r="AB264" s="248"/>
      <c r="AC264" s="248"/>
      <c r="AD264" s="248"/>
    </row>
    <row r="265" spans="1:30" ht="18" customHeight="1">
      <c r="A265" s="178"/>
      <c r="B265" s="261"/>
      <c r="C265" s="248"/>
      <c r="D265" s="262" t="s">
        <v>71</v>
      </c>
      <c r="E265" s="1486" t="s">
        <v>82</v>
      </c>
      <c r="F265" s="1486"/>
      <c r="G265" s="1486"/>
      <c r="H265" s="1486"/>
      <c r="I265" s="1486"/>
      <c r="J265" s="218" t="s">
        <v>70</v>
      </c>
      <c r="K265" s="1641" t="s">
        <v>81</v>
      </c>
      <c r="L265" s="1641"/>
      <c r="M265" s="1641"/>
      <c r="N265" s="1641"/>
      <c r="O265" s="1641"/>
      <c r="P265" s="1641"/>
      <c r="Q265" s="1641"/>
      <c r="R265" s="1641"/>
      <c r="S265" s="1641"/>
      <c r="T265" s="1641"/>
      <c r="U265" s="218" t="s">
        <v>70</v>
      </c>
      <c r="V265" s="1486" t="s">
        <v>80</v>
      </c>
      <c r="W265" s="1486"/>
      <c r="X265" s="1486"/>
      <c r="Y265" s="1486"/>
      <c r="Z265" s="1486"/>
      <c r="AA265" s="262" t="s">
        <v>67</v>
      </c>
      <c r="AB265" s="262"/>
      <c r="AC265" s="4"/>
      <c r="AD265" s="4"/>
    </row>
    <row r="266" spans="1:30" ht="18" customHeight="1">
      <c r="A266" s="178"/>
      <c r="B266" s="261" t="s">
        <v>3070</v>
      </c>
      <c r="C266" s="248"/>
      <c r="D266" s="262" t="s">
        <v>71</v>
      </c>
      <c r="E266" s="1469"/>
      <c r="F266" s="1469"/>
      <c r="G266" s="1469"/>
      <c r="H266" s="1469"/>
      <c r="I266" s="1469"/>
      <c r="J266" s="218" t="s">
        <v>70</v>
      </c>
      <c r="K266" s="1493" t="str">
        <f>IF(項目一覧②!$G$930=1,"",INDEX(主要用途!$D$2:$D$72,項目一覧②!$G$930))</f>
        <v/>
      </c>
      <c r="L266" s="1494"/>
      <c r="M266" s="1494"/>
      <c r="N266" s="1494"/>
      <c r="O266" s="1494"/>
      <c r="P266" s="1494"/>
      <c r="Q266" s="1494"/>
      <c r="R266" s="1494"/>
      <c r="S266" s="1494"/>
      <c r="T266" s="1495"/>
      <c r="U266" s="218" t="s">
        <v>70</v>
      </c>
      <c r="V266" s="1513"/>
      <c r="W266" s="1514"/>
      <c r="X266" s="1514"/>
      <c r="Y266" s="1515"/>
      <c r="Z266" s="260" t="s">
        <v>69</v>
      </c>
      <c r="AA266" s="262" t="s">
        <v>67</v>
      </c>
      <c r="AB266" s="256"/>
      <c r="AC266" s="262"/>
      <c r="AD266" s="4"/>
    </row>
    <row r="267" spans="1:30" ht="18" customHeight="1">
      <c r="A267" s="178"/>
      <c r="B267" s="261" t="s">
        <v>3071</v>
      </c>
      <c r="C267" s="248"/>
      <c r="D267" s="262" t="s">
        <v>71</v>
      </c>
      <c r="E267" s="1469"/>
      <c r="F267" s="1469"/>
      <c r="G267" s="1469"/>
      <c r="H267" s="1469"/>
      <c r="I267" s="1469"/>
      <c r="J267" s="218" t="s">
        <v>70</v>
      </c>
      <c r="K267" s="1493" t="str">
        <f>IF(項目一覧②!$G$931=1,"",INDEX(主要用途!$D$2:$D$72,項目一覧②!$G$931))</f>
        <v/>
      </c>
      <c r="L267" s="1494"/>
      <c r="M267" s="1494"/>
      <c r="N267" s="1494"/>
      <c r="O267" s="1494"/>
      <c r="P267" s="1494"/>
      <c r="Q267" s="1494"/>
      <c r="R267" s="1494"/>
      <c r="S267" s="1494"/>
      <c r="T267" s="1495"/>
      <c r="U267" s="218" t="s">
        <v>70</v>
      </c>
      <c r="V267" s="1513"/>
      <c r="W267" s="1514"/>
      <c r="X267" s="1514"/>
      <c r="Y267" s="1515"/>
      <c r="Z267" s="260" t="s">
        <v>69</v>
      </c>
      <c r="AA267" s="262" t="s">
        <v>67</v>
      </c>
      <c r="AB267" s="256"/>
      <c r="AC267" s="262"/>
      <c r="AD267" s="4"/>
    </row>
    <row r="268" spans="1:30" ht="18" customHeight="1">
      <c r="A268" s="178"/>
      <c r="B268" s="261" t="s">
        <v>3072</v>
      </c>
      <c r="C268" s="248"/>
      <c r="D268" s="262" t="s">
        <v>71</v>
      </c>
      <c r="E268" s="1469"/>
      <c r="F268" s="1469"/>
      <c r="G268" s="1469"/>
      <c r="H268" s="1469"/>
      <c r="I268" s="1469"/>
      <c r="J268" s="218" t="s">
        <v>70</v>
      </c>
      <c r="K268" s="1493" t="str">
        <f>IF(項目一覧②!$G$932=1,"",INDEX(主要用途!$D$2:$D$72,項目一覧②!$G$932))</f>
        <v/>
      </c>
      <c r="L268" s="1494"/>
      <c r="M268" s="1494"/>
      <c r="N268" s="1494"/>
      <c r="O268" s="1494"/>
      <c r="P268" s="1494"/>
      <c r="Q268" s="1494"/>
      <c r="R268" s="1494"/>
      <c r="S268" s="1494"/>
      <c r="T268" s="1495"/>
      <c r="U268" s="218" t="s">
        <v>70</v>
      </c>
      <c r="V268" s="1513"/>
      <c r="W268" s="1514"/>
      <c r="X268" s="1514"/>
      <c r="Y268" s="1515"/>
      <c r="Z268" s="260" t="s">
        <v>69</v>
      </c>
      <c r="AA268" s="262" t="s">
        <v>67</v>
      </c>
      <c r="AB268" s="256"/>
      <c r="AC268" s="262"/>
      <c r="AD268" s="4"/>
    </row>
    <row r="269" spans="1:30" ht="18" customHeight="1">
      <c r="A269" s="178"/>
      <c r="B269" s="261" t="s">
        <v>3073</v>
      </c>
      <c r="C269" s="248"/>
      <c r="D269" s="262" t="s">
        <v>71</v>
      </c>
      <c r="E269" s="1469"/>
      <c r="F269" s="1469"/>
      <c r="G269" s="1469"/>
      <c r="H269" s="1469"/>
      <c r="I269" s="1469"/>
      <c r="J269" s="218" t="s">
        <v>70</v>
      </c>
      <c r="K269" s="1493" t="str">
        <f>IF(項目一覧②!$G$933=1,"",INDEX(主要用途!$D$2:$D$72,項目一覧②!$G$933))</f>
        <v/>
      </c>
      <c r="L269" s="1494"/>
      <c r="M269" s="1494"/>
      <c r="N269" s="1494"/>
      <c r="O269" s="1494"/>
      <c r="P269" s="1494"/>
      <c r="Q269" s="1494"/>
      <c r="R269" s="1494"/>
      <c r="S269" s="1494"/>
      <c r="T269" s="1495"/>
      <c r="U269" s="218" t="s">
        <v>70</v>
      </c>
      <c r="V269" s="1513"/>
      <c r="W269" s="1514"/>
      <c r="X269" s="1514"/>
      <c r="Y269" s="1515"/>
      <c r="Z269" s="260" t="s">
        <v>69</v>
      </c>
      <c r="AA269" s="262" t="s">
        <v>67</v>
      </c>
      <c r="AB269" s="256"/>
      <c r="AC269" s="262"/>
      <c r="AD269" s="4"/>
    </row>
    <row r="270" spans="1:30" ht="18" customHeight="1">
      <c r="A270" s="178"/>
      <c r="B270" s="261" t="s">
        <v>3074</v>
      </c>
      <c r="C270" s="248"/>
      <c r="D270" s="262" t="s">
        <v>71</v>
      </c>
      <c r="E270" s="1469"/>
      <c r="F270" s="1469"/>
      <c r="G270" s="1469"/>
      <c r="H270" s="1469"/>
      <c r="I270" s="1469"/>
      <c r="J270" s="218" t="s">
        <v>70</v>
      </c>
      <c r="K270" s="1493" t="str">
        <f>IF(項目一覧②!$G$934=1,"",INDEX(主要用途!$D$2:$D$72,項目一覧②!$G$934))</f>
        <v/>
      </c>
      <c r="L270" s="1494"/>
      <c r="M270" s="1494"/>
      <c r="N270" s="1494"/>
      <c r="O270" s="1494"/>
      <c r="P270" s="1494"/>
      <c r="Q270" s="1494"/>
      <c r="R270" s="1494"/>
      <c r="S270" s="1494"/>
      <c r="T270" s="1495"/>
      <c r="U270" s="218" t="s">
        <v>70</v>
      </c>
      <c r="V270" s="1513"/>
      <c r="W270" s="1514"/>
      <c r="X270" s="1514"/>
      <c r="Y270" s="1515"/>
      <c r="Z270" s="260" t="s">
        <v>69</v>
      </c>
      <c r="AA270" s="262" t="s">
        <v>67</v>
      </c>
      <c r="AB270" s="256"/>
      <c r="AC270" s="262"/>
      <c r="AD270" s="4"/>
    </row>
    <row r="271" spans="1:30" ht="18" customHeight="1">
      <c r="A271" s="178"/>
      <c r="B271" s="261" t="s">
        <v>3075</v>
      </c>
      <c r="C271" s="248"/>
      <c r="D271" s="262" t="s">
        <v>71</v>
      </c>
      <c r="E271" s="1469"/>
      <c r="F271" s="1469"/>
      <c r="G271" s="1469"/>
      <c r="H271" s="1469"/>
      <c r="I271" s="1469"/>
      <c r="J271" s="218" t="s">
        <v>70</v>
      </c>
      <c r="K271" s="1493" t="str">
        <f>IF(項目一覧②!$G$935=1,"",INDEX(主要用途!$D$2:$D$72,項目一覧②!$G$935))</f>
        <v/>
      </c>
      <c r="L271" s="1494"/>
      <c r="M271" s="1494"/>
      <c r="N271" s="1494"/>
      <c r="O271" s="1494"/>
      <c r="P271" s="1494"/>
      <c r="Q271" s="1494"/>
      <c r="R271" s="1494"/>
      <c r="S271" s="1494"/>
      <c r="T271" s="1495"/>
      <c r="U271" s="218" t="s">
        <v>70</v>
      </c>
      <c r="V271" s="1513"/>
      <c r="W271" s="1514"/>
      <c r="X271" s="1514"/>
      <c r="Y271" s="1515"/>
      <c r="Z271" s="260" t="s">
        <v>69</v>
      </c>
      <c r="AA271" s="262" t="s">
        <v>67</v>
      </c>
      <c r="AB271" s="256"/>
      <c r="AC271" s="262"/>
      <c r="AD271" s="4"/>
    </row>
    <row r="272" spans="1:30" ht="15" customHeight="1">
      <c r="A272" s="178"/>
      <c r="B272" s="261"/>
      <c r="C272" s="248"/>
      <c r="D272" s="248"/>
      <c r="E272" s="248"/>
      <c r="F272" s="248"/>
      <c r="G272" s="248"/>
      <c r="H272" s="248"/>
      <c r="I272" s="248"/>
      <c r="J272" s="218"/>
      <c r="K272" s="263"/>
      <c r="L272" s="263"/>
      <c r="M272" s="263"/>
      <c r="N272" s="263"/>
      <c r="O272" s="263"/>
      <c r="P272" s="263"/>
      <c r="Q272" s="263"/>
      <c r="R272" s="263"/>
      <c r="S272" s="263"/>
      <c r="T272" s="263"/>
      <c r="U272" s="263"/>
      <c r="V272" s="263"/>
      <c r="W272" s="263"/>
      <c r="X272" s="263"/>
      <c r="Y272" s="263"/>
      <c r="Z272" s="263"/>
      <c r="AA272" s="263"/>
      <c r="AB272" s="263"/>
      <c r="AC272" s="263"/>
      <c r="AD272" s="256"/>
    </row>
    <row r="273" spans="1:59" ht="18" customHeight="1">
      <c r="A273" s="178"/>
      <c r="B273" s="247" t="s">
        <v>2722</v>
      </c>
      <c r="C273" s="248"/>
      <c r="D273" s="248"/>
      <c r="E273" s="1471"/>
      <c r="F273" s="1472"/>
      <c r="G273" s="1472"/>
      <c r="H273" s="1472"/>
      <c r="I273" s="1472"/>
      <c r="J273" s="1472"/>
      <c r="K273" s="1472"/>
      <c r="L273" s="1472"/>
      <c r="M273" s="1472"/>
      <c r="N273" s="1472"/>
      <c r="O273" s="1472"/>
      <c r="P273" s="1472"/>
      <c r="Q273" s="1472"/>
      <c r="R273" s="1472"/>
      <c r="S273" s="1472"/>
      <c r="T273" s="1472"/>
      <c r="U273" s="1472"/>
      <c r="V273" s="1472"/>
      <c r="W273" s="1472"/>
      <c r="X273" s="1472"/>
      <c r="Y273" s="1472"/>
      <c r="Z273" s="1473"/>
      <c r="AA273" s="263"/>
      <c r="AB273" s="263"/>
      <c r="AC273" s="263"/>
      <c r="AD273" s="256"/>
    </row>
    <row r="274" spans="1:59" ht="18" customHeight="1">
      <c r="A274" s="178"/>
      <c r="B274" s="247"/>
      <c r="C274" s="248"/>
      <c r="D274" s="248"/>
      <c r="E274" s="1474"/>
      <c r="F274" s="1475"/>
      <c r="G274" s="1475"/>
      <c r="H274" s="1475"/>
      <c r="I274" s="1475"/>
      <c r="J274" s="1475"/>
      <c r="K274" s="1475"/>
      <c r="L274" s="1475"/>
      <c r="M274" s="1475"/>
      <c r="N274" s="1475"/>
      <c r="O274" s="1475"/>
      <c r="P274" s="1475"/>
      <c r="Q274" s="1475"/>
      <c r="R274" s="1475"/>
      <c r="S274" s="1475"/>
      <c r="T274" s="1475"/>
      <c r="U274" s="1475"/>
      <c r="V274" s="1475"/>
      <c r="W274" s="1475"/>
      <c r="X274" s="1475"/>
      <c r="Y274" s="1475"/>
      <c r="Z274" s="1476"/>
      <c r="AA274" s="263"/>
      <c r="AB274" s="263"/>
      <c r="AC274" s="263"/>
      <c r="AD274" s="256"/>
    </row>
    <row r="275" spans="1:59" ht="15" customHeight="1">
      <c r="A275" s="178"/>
      <c r="B275" s="247"/>
      <c r="C275" s="248"/>
      <c r="D275" s="248"/>
      <c r="E275" s="248"/>
      <c r="F275" s="248"/>
      <c r="G275" s="248"/>
      <c r="H275" s="248"/>
      <c r="I275" s="248"/>
      <c r="J275" s="263" t="s">
        <v>96</v>
      </c>
      <c r="K275" s="263"/>
      <c r="L275" s="263"/>
      <c r="M275" s="263"/>
      <c r="N275" s="263"/>
      <c r="O275" s="263"/>
      <c r="P275" s="263"/>
      <c r="Q275" s="263"/>
      <c r="R275" s="263"/>
      <c r="S275" s="263"/>
      <c r="T275" s="263"/>
      <c r="U275" s="263"/>
      <c r="V275" s="263"/>
      <c r="W275" s="263"/>
      <c r="X275" s="263"/>
      <c r="Y275" s="263"/>
      <c r="Z275" s="263"/>
      <c r="AA275" s="263"/>
      <c r="AB275" s="263"/>
      <c r="AC275" s="263"/>
      <c r="AD275" s="256"/>
    </row>
    <row r="276" spans="1:59" ht="18" customHeight="1">
      <c r="A276" s="178"/>
      <c r="B276" s="247" t="s">
        <v>2723</v>
      </c>
      <c r="C276" s="248"/>
      <c r="D276" s="248"/>
      <c r="E276" s="1471"/>
      <c r="F276" s="1472"/>
      <c r="G276" s="1472"/>
      <c r="H276" s="1472"/>
      <c r="I276" s="1472"/>
      <c r="J276" s="1472"/>
      <c r="K276" s="1472"/>
      <c r="L276" s="1472"/>
      <c r="M276" s="1472"/>
      <c r="N276" s="1472"/>
      <c r="O276" s="1472"/>
      <c r="P276" s="1472"/>
      <c r="Q276" s="1472"/>
      <c r="R276" s="1472"/>
      <c r="S276" s="1472"/>
      <c r="T276" s="1472"/>
      <c r="U276" s="1472"/>
      <c r="V276" s="1472"/>
      <c r="W276" s="1472"/>
      <c r="X276" s="1472"/>
      <c r="Y276" s="1472"/>
      <c r="Z276" s="1473"/>
      <c r="AA276" s="263"/>
      <c r="AB276" s="263"/>
      <c r="AC276" s="263"/>
      <c r="AD276" s="256"/>
    </row>
    <row r="277" spans="1:59" ht="18" customHeight="1">
      <c r="A277" s="178"/>
      <c r="B277" s="247"/>
      <c r="C277" s="248"/>
      <c r="D277" s="248"/>
      <c r="E277" s="1474"/>
      <c r="F277" s="1475"/>
      <c r="G277" s="1475"/>
      <c r="H277" s="1475"/>
      <c r="I277" s="1475"/>
      <c r="J277" s="1475"/>
      <c r="K277" s="1475"/>
      <c r="L277" s="1475"/>
      <c r="M277" s="1475"/>
      <c r="N277" s="1475"/>
      <c r="O277" s="1475"/>
      <c r="P277" s="1475"/>
      <c r="Q277" s="1475"/>
      <c r="R277" s="1475"/>
      <c r="S277" s="1475"/>
      <c r="T277" s="1475"/>
      <c r="U277" s="1475"/>
      <c r="V277" s="1475"/>
      <c r="W277" s="1475"/>
      <c r="X277" s="1475"/>
      <c r="Y277" s="1475"/>
      <c r="Z277" s="1476"/>
      <c r="AA277" s="248"/>
      <c r="AB277" s="248"/>
      <c r="AC277" s="248"/>
      <c r="AD277" s="248"/>
    </row>
    <row r="278" spans="1:59" ht="15.75" customHeight="1">
      <c r="A278" s="178"/>
      <c r="B278" s="247"/>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row>
    <row r="279" spans="1:59">
      <c r="B279" s="178"/>
    </row>
    <row r="280" spans="1:59" s="281" customFormat="1">
      <c r="A280" s="280"/>
      <c r="B280" s="280"/>
    </row>
    <row r="282" spans="1:59" ht="18" customHeight="1">
      <c r="A282" s="188" t="s">
        <v>110</v>
      </c>
      <c r="B282" s="189" t="s">
        <v>132</v>
      </c>
      <c r="C282" s="4"/>
      <c r="D282" s="1483">
        <v>3</v>
      </c>
      <c r="E282" s="1484"/>
      <c r="F282" s="1484"/>
      <c r="G282" s="1485"/>
      <c r="H282" s="4"/>
      <c r="I282" s="4"/>
      <c r="J282" s="4"/>
      <c r="K282" s="4"/>
      <c r="L282" s="4"/>
      <c r="M282" s="4"/>
      <c r="N282" s="4"/>
      <c r="O282" s="4"/>
      <c r="P282" s="4"/>
      <c r="Q282" s="4"/>
      <c r="R282" s="4"/>
      <c r="S282" s="4"/>
      <c r="T282" s="4"/>
      <c r="U282" s="4"/>
      <c r="V282" s="4"/>
      <c r="W282" s="4"/>
      <c r="X282" s="4"/>
      <c r="Y282" s="4"/>
      <c r="Z282" s="4"/>
      <c r="AA282" s="4"/>
      <c r="AB282" s="4"/>
      <c r="AC282" s="4"/>
    </row>
    <row r="283" spans="1:59" ht="18" customHeight="1">
      <c r="A283" s="188" t="s">
        <v>110</v>
      </c>
      <c r="B283" s="189" t="s">
        <v>131</v>
      </c>
      <c r="C283" s="4"/>
      <c r="D283" s="218"/>
      <c r="E283" s="218"/>
      <c r="F283" s="218"/>
      <c r="G283" s="218"/>
      <c r="H283" s="4"/>
      <c r="I283" s="4"/>
      <c r="J283" s="4"/>
      <c r="K283" s="4"/>
      <c r="L283" s="4"/>
      <c r="M283" s="4"/>
      <c r="N283" s="4"/>
      <c r="O283" s="4"/>
      <c r="P283" s="4"/>
      <c r="Q283" s="4"/>
      <c r="R283" s="4"/>
      <c r="S283" s="4"/>
      <c r="T283" s="4"/>
      <c r="U283" s="4"/>
      <c r="V283" s="4"/>
      <c r="W283" s="4"/>
      <c r="X283" s="4"/>
      <c r="Y283" s="4"/>
      <c r="Z283" s="4"/>
      <c r="AA283" s="4"/>
      <c r="AB283" s="4"/>
      <c r="AC283" s="4"/>
      <c r="AF283" s="202" t="s">
        <v>100</v>
      </c>
      <c r="AG283" s="4"/>
    </row>
    <row r="284" spans="1:59" ht="18" customHeight="1">
      <c r="A284" s="193"/>
      <c r="B284" s="193" t="s">
        <v>130</v>
      </c>
      <c r="C284" s="1610"/>
      <c r="D284" s="1610"/>
      <c r="E284" s="1610"/>
      <c r="F284" s="1610"/>
      <c r="G284" s="1610"/>
      <c r="H284" s="4" t="s">
        <v>103</v>
      </c>
      <c r="I284" s="1463" t="str">
        <f>IF(項目一覧②!$G$503=1,"",INDEX(主要用途!$D$2:$D$72,項目一覧②!$G$503))</f>
        <v/>
      </c>
      <c r="J284" s="1464"/>
      <c r="K284" s="1464"/>
      <c r="L284" s="1464"/>
      <c r="M284" s="1464"/>
      <c r="N284" s="1464"/>
      <c r="O284" s="1464"/>
      <c r="P284" s="1464"/>
      <c r="Q284" s="1464"/>
      <c r="R284" s="1464"/>
      <c r="S284" s="1464"/>
      <c r="T284" s="1464"/>
      <c r="U284" s="1464"/>
      <c r="V284" s="1464"/>
      <c r="W284" s="1464"/>
      <c r="X284" s="1464"/>
      <c r="Y284" s="1464"/>
      <c r="Z284" s="1464"/>
      <c r="AA284" s="1464"/>
      <c r="AB284" s="1464"/>
      <c r="AC284" s="1465"/>
      <c r="AG284" s="191" t="s">
        <v>99</v>
      </c>
      <c r="AH284" s="191"/>
      <c r="AI284" s="191"/>
      <c r="AJ284" s="191"/>
      <c r="AK284" s="236"/>
      <c r="AL284" s="1457"/>
      <c r="AM284" s="1458"/>
      <c r="AN284" s="1458"/>
      <c r="AO284" s="1458"/>
      <c r="AP284" s="1458"/>
      <c r="AQ284" s="1458"/>
      <c r="AR284" s="1458"/>
      <c r="AS284" s="1458"/>
      <c r="AT284" s="1458"/>
      <c r="AU284" s="1458"/>
      <c r="AV284" s="1458"/>
      <c r="AW284" s="1458"/>
      <c r="AX284" s="1458"/>
      <c r="AY284" s="1458"/>
      <c r="AZ284" s="1458"/>
      <c r="BA284" s="1458"/>
      <c r="BB284" s="1458"/>
      <c r="BC284" s="1458"/>
      <c r="BD284" s="1458"/>
      <c r="BE284" s="1458"/>
      <c r="BF284" s="1458"/>
      <c r="BG284" s="1458"/>
    </row>
    <row r="285" spans="1:59" ht="18" customHeight="1">
      <c r="B285" s="193" t="s">
        <v>130</v>
      </c>
      <c r="C285" s="1610"/>
      <c r="D285" s="1610"/>
      <c r="E285" s="1610"/>
      <c r="F285" s="1610"/>
      <c r="G285" s="1610"/>
      <c r="H285" s="4" t="s">
        <v>103</v>
      </c>
      <c r="I285" s="1463" t="str">
        <f>IF(項目一覧②!$G$504=1,"",INDEX(主要用途!$D$2:$D$72,項目一覧②!$G$504))</f>
        <v/>
      </c>
      <c r="J285" s="1464"/>
      <c r="K285" s="1464"/>
      <c r="L285" s="1464"/>
      <c r="M285" s="1464"/>
      <c r="N285" s="1464"/>
      <c r="O285" s="1464"/>
      <c r="P285" s="1464"/>
      <c r="Q285" s="1464"/>
      <c r="R285" s="1464"/>
      <c r="S285" s="1464"/>
      <c r="T285" s="1464"/>
      <c r="U285" s="1464"/>
      <c r="V285" s="1464"/>
      <c r="W285" s="1464"/>
      <c r="X285" s="1464"/>
      <c r="Y285" s="1464"/>
      <c r="Z285" s="1464"/>
      <c r="AA285" s="1464"/>
      <c r="AB285" s="1464"/>
      <c r="AC285" s="1465"/>
      <c r="AG285" s="178" t="s">
        <v>98</v>
      </c>
      <c r="AH285" s="4"/>
      <c r="AI285" s="4"/>
      <c r="AJ285" s="4"/>
      <c r="AL285" s="1457"/>
      <c r="AM285" s="1458"/>
      <c r="AN285" s="1458"/>
      <c r="AO285" s="1458"/>
      <c r="AP285" s="1458"/>
      <c r="AQ285" s="1458"/>
      <c r="AR285" s="1458"/>
      <c r="AS285" s="1458"/>
      <c r="AT285" s="1458"/>
      <c r="AU285" s="1458"/>
      <c r="AV285" s="1458"/>
      <c r="AW285" s="1458"/>
      <c r="AX285" s="1458"/>
      <c r="AY285" s="1458"/>
      <c r="AZ285" s="1458"/>
      <c r="BA285" s="1458"/>
      <c r="BB285" s="1458"/>
      <c r="BC285" s="1458"/>
      <c r="BD285" s="1458"/>
      <c r="BE285" s="1458"/>
      <c r="BF285" s="1458"/>
      <c r="BG285" s="1458"/>
    </row>
    <row r="286" spans="1:59" ht="18" customHeight="1">
      <c r="B286" s="193" t="s">
        <v>130</v>
      </c>
      <c r="C286" s="1610"/>
      <c r="D286" s="1610"/>
      <c r="E286" s="1610"/>
      <c r="F286" s="1610"/>
      <c r="G286" s="1610"/>
      <c r="H286" s="4" t="s">
        <v>103</v>
      </c>
      <c r="I286" s="1463" t="str">
        <f>IF(項目一覧②!$G$505=1,"",INDEX(主要用途!$D$2:$D$72,項目一覧②!$G$505))</f>
        <v/>
      </c>
      <c r="J286" s="1464"/>
      <c r="K286" s="1464"/>
      <c r="L286" s="1464"/>
      <c r="M286" s="1464"/>
      <c r="N286" s="1464"/>
      <c r="O286" s="1464"/>
      <c r="P286" s="1464"/>
      <c r="Q286" s="1464"/>
      <c r="R286" s="1464"/>
      <c r="S286" s="1464"/>
      <c r="T286" s="1464"/>
      <c r="U286" s="1464"/>
      <c r="V286" s="1464"/>
      <c r="W286" s="1464"/>
      <c r="X286" s="1464"/>
      <c r="Y286" s="1464"/>
      <c r="Z286" s="1464"/>
      <c r="AA286" s="1464"/>
      <c r="AB286" s="1464"/>
      <c r="AC286" s="1465"/>
      <c r="AG286" s="178" t="s">
        <v>97</v>
      </c>
      <c r="AH286" s="4"/>
      <c r="AI286" s="4"/>
      <c r="AJ286" s="4"/>
      <c r="AK286" s="4"/>
      <c r="AL286" s="1457"/>
      <c r="AM286" s="1457"/>
      <c r="AN286" s="1457"/>
      <c r="AO286" s="1457"/>
      <c r="AP286" s="1457"/>
      <c r="AQ286" s="1457"/>
      <c r="AR286" s="1457"/>
      <c r="AS286" s="1457"/>
    </row>
    <row r="287" spans="1:59" ht="18" customHeight="1">
      <c r="A287" s="188" t="s">
        <v>110</v>
      </c>
      <c r="B287" s="189" t="s">
        <v>129</v>
      </c>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row>
    <row r="288" spans="1:59" ht="18" customHeight="1">
      <c r="B288" s="178"/>
      <c r="C288" s="224"/>
      <c r="D288" s="217" t="s">
        <v>128</v>
      </c>
      <c r="E288" s="217"/>
      <c r="F288" s="224"/>
      <c r="G288" s="217" t="s">
        <v>127</v>
      </c>
      <c r="H288" s="217"/>
      <c r="I288" s="224"/>
      <c r="J288" s="217" t="s">
        <v>126</v>
      </c>
      <c r="K288" s="217"/>
      <c r="L288" s="224"/>
      <c r="M288" s="217" t="s">
        <v>125</v>
      </c>
      <c r="N288" s="217"/>
      <c r="O288" s="224"/>
      <c r="P288" s="217" t="s">
        <v>124</v>
      </c>
      <c r="Q288" s="217"/>
      <c r="R288" s="217"/>
      <c r="S288" s="224"/>
      <c r="T288" s="225" t="s">
        <v>123</v>
      </c>
      <c r="U288" s="217"/>
      <c r="V288" s="217"/>
      <c r="W288" s="217"/>
      <c r="X288" s="224"/>
      <c r="Y288" s="225" t="s">
        <v>122</v>
      </c>
      <c r="Z288" s="217"/>
      <c r="AA288" s="217"/>
      <c r="AB288" s="217"/>
      <c r="AC288" s="217"/>
      <c r="AD288" s="216" t="str">
        <f>IF(COUNTIF(項目一覧②!$G$259:$M$259,TRUE)=1,"","工事種別をいずれか１つ選択してください")</f>
        <v>工事種別をいずれか１つ選択してください</v>
      </c>
    </row>
    <row r="289" spans="1:42" ht="11.25" customHeight="1"/>
    <row r="290" spans="1:42" ht="18" customHeight="1">
      <c r="A290" s="188" t="s">
        <v>110</v>
      </c>
      <c r="B290" s="189" t="s">
        <v>121</v>
      </c>
      <c r="C290" s="4"/>
      <c r="D290" s="1509"/>
      <c r="E290" s="1509"/>
      <c r="F290" s="1509"/>
      <c r="G290" s="1509"/>
      <c r="H290" s="1509"/>
      <c r="I290" s="1509"/>
      <c r="J290" s="1509"/>
      <c r="K290" s="1509"/>
      <c r="L290" s="1509"/>
      <c r="M290" s="1509"/>
      <c r="N290" s="4"/>
      <c r="O290" s="4"/>
      <c r="P290" s="4"/>
      <c r="Q290" s="4"/>
      <c r="R290" s="1509"/>
      <c r="S290" s="1509"/>
      <c r="T290" s="1509"/>
      <c r="U290" s="1509"/>
      <c r="V290" s="1509"/>
      <c r="W290" s="1509"/>
      <c r="X290" s="1509"/>
      <c r="Y290" s="1509"/>
      <c r="Z290" s="1509"/>
      <c r="AA290" s="1509"/>
      <c r="AB290" s="4"/>
      <c r="AC290" s="4"/>
    </row>
    <row r="291" spans="1:42" ht="10.15" customHeight="1">
      <c r="A291" s="517"/>
      <c r="B291" s="518"/>
      <c r="C291" s="518"/>
      <c r="D291" s="518"/>
      <c r="E291" s="518"/>
      <c r="F291" s="518"/>
      <c r="G291" s="518"/>
      <c r="H291" s="518"/>
      <c r="I291" s="518"/>
      <c r="J291" s="518"/>
      <c r="K291" s="518"/>
      <c r="L291" s="518"/>
      <c r="M291" s="519"/>
      <c r="N291" s="519"/>
      <c r="O291" s="519"/>
      <c r="P291" s="519"/>
      <c r="Q291" s="519"/>
      <c r="R291" s="519"/>
      <c r="S291" s="519"/>
      <c r="T291" s="519"/>
      <c r="U291" s="519"/>
      <c r="V291" s="519"/>
      <c r="W291" s="519"/>
      <c r="X291" s="519"/>
      <c r="Y291" s="519"/>
      <c r="Z291" s="519"/>
      <c r="AA291" s="519"/>
      <c r="AB291" s="519"/>
      <c r="AC291" s="519"/>
      <c r="AD291" s="519"/>
      <c r="AE291" s="519"/>
      <c r="AF291" s="519"/>
      <c r="AG291" s="519"/>
      <c r="AH291" s="519"/>
      <c r="AI291" s="519"/>
      <c r="AJ291" s="519"/>
      <c r="AK291" s="519"/>
      <c r="AL291" s="519"/>
      <c r="AM291" s="519"/>
      <c r="AN291" s="520"/>
      <c r="AO291" s="520"/>
      <c r="AP291" s="520"/>
    </row>
    <row r="292" spans="1:42" ht="10.15" customHeight="1">
      <c r="A292" s="188"/>
      <c r="B292" s="189"/>
      <c r="C292" s="189"/>
      <c r="D292" s="189"/>
      <c r="E292" s="189"/>
      <c r="F292" s="189"/>
      <c r="G292" s="189"/>
      <c r="H292" s="189"/>
      <c r="I292" s="189"/>
      <c r="J292" s="189"/>
      <c r="K292" s="189"/>
      <c r="L292" s="189"/>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row>
    <row r="293" spans="1:42" ht="18" customHeight="1">
      <c r="A293" s="188" t="s">
        <v>109</v>
      </c>
      <c r="B293" s="189" t="s">
        <v>2819</v>
      </c>
      <c r="C293" s="319"/>
      <c r="D293" s="4" t="s">
        <v>2815</v>
      </c>
      <c r="E293" s="4"/>
      <c r="F293" s="4"/>
      <c r="G293" s="4" t="s">
        <v>3179</v>
      </c>
      <c r="H293" s="4"/>
      <c r="J293" s="4"/>
      <c r="K293" s="4"/>
      <c r="L293" s="4"/>
      <c r="M293" s="4"/>
      <c r="N293" s="4"/>
      <c r="O293" s="4"/>
      <c r="P293" s="4"/>
      <c r="Q293" s="4"/>
      <c r="R293" s="4"/>
      <c r="S293" s="4"/>
      <c r="T293" s="4"/>
      <c r="U293" s="4"/>
      <c r="V293" s="4"/>
      <c r="W293" s="4"/>
      <c r="X293" s="4"/>
      <c r="Y293" s="4"/>
      <c r="Z293" s="4"/>
      <c r="AA293" s="4"/>
      <c r="AB293" s="4"/>
    </row>
    <row r="294" spans="1:42" ht="18" customHeight="1">
      <c r="A294" s="188"/>
      <c r="B294" s="189"/>
      <c r="C294" s="319"/>
      <c r="D294" s="4" t="s">
        <v>2815</v>
      </c>
      <c r="E294" s="4"/>
      <c r="F294" s="4"/>
      <c r="G294" s="4" t="s">
        <v>3180</v>
      </c>
      <c r="H294" s="4"/>
      <c r="I294" s="4"/>
      <c r="J294" s="4"/>
      <c r="K294" s="4"/>
      <c r="L294" s="4"/>
      <c r="M294" s="4"/>
      <c r="N294" s="4"/>
      <c r="O294" s="4"/>
      <c r="P294" s="4"/>
      <c r="Q294" s="4"/>
      <c r="R294" s="4"/>
      <c r="S294" s="4"/>
      <c r="T294" s="4"/>
      <c r="U294" s="4"/>
      <c r="V294" s="4"/>
      <c r="W294" s="4"/>
      <c r="X294" s="4"/>
      <c r="Y294" s="4"/>
      <c r="Z294" s="4"/>
      <c r="AA294" s="4"/>
      <c r="AB294" s="4"/>
    </row>
    <row r="295" spans="1:42" ht="18" customHeight="1">
      <c r="A295" s="188"/>
      <c r="B295" s="189"/>
      <c r="C295" s="319"/>
      <c r="D295" s="4" t="s">
        <v>3197</v>
      </c>
      <c r="E295" s="4"/>
      <c r="F295" s="4"/>
      <c r="G295" s="4"/>
      <c r="H295" s="4"/>
      <c r="I295" s="4"/>
      <c r="J295" s="4"/>
      <c r="K295" s="4"/>
      <c r="L295" s="4"/>
      <c r="M295" s="4"/>
      <c r="N295" s="4"/>
      <c r="O295" s="4"/>
      <c r="P295" s="4"/>
      <c r="Q295" s="4"/>
      <c r="R295" s="4"/>
      <c r="S295" s="4"/>
      <c r="T295" s="4"/>
      <c r="U295" s="4"/>
      <c r="V295" s="4"/>
      <c r="W295" s="4"/>
      <c r="X295" s="4"/>
      <c r="Y295" s="4"/>
      <c r="Z295" s="4"/>
      <c r="AA295" s="4"/>
      <c r="AB295" s="4"/>
    </row>
    <row r="296" spans="1:42" ht="18" customHeight="1">
      <c r="A296" s="188"/>
      <c r="B296" s="189"/>
      <c r="C296" s="319"/>
      <c r="D296" s="4" t="s">
        <v>2816</v>
      </c>
      <c r="E296" s="4"/>
      <c r="F296" s="4"/>
      <c r="G296" s="4"/>
      <c r="I296" s="4"/>
      <c r="J296" s="210"/>
      <c r="K296" s="1450"/>
      <c r="L296" s="1450"/>
      <c r="M296" s="4"/>
      <c r="N296" s="4"/>
      <c r="O296" s="4"/>
      <c r="P296" s="4"/>
      <c r="Q296" s="4"/>
      <c r="R296" s="4"/>
      <c r="S296" s="4"/>
      <c r="T296" s="4"/>
      <c r="U296" s="4"/>
      <c r="V296" s="4"/>
      <c r="W296" s="4"/>
      <c r="X296" s="4"/>
      <c r="Y296" s="4"/>
      <c r="Z296" s="4"/>
      <c r="AA296" s="4"/>
      <c r="AB296" s="4"/>
      <c r="AC296" s="310"/>
    </row>
    <row r="297" spans="1:42" ht="18" customHeight="1">
      <c r="A297" s="188"/>
      <c r="B297" s="189"/>
      <c r="C297" s="319"/>
      <c r="D297" s="4" t="s">
        <v>2817</v>
      </c>
      <c r="E297" s="4"/>
      <c r="F297" s="4"/>
      <c r="G297" s="4"/>
      <c r="H297" s="4"/>
      <c r="I297" s="4"/>
      <c r="J297" s="4"/>
      <c r="K297" s="4"/>
      <c r="L297" s="4"/>
      <c r="M297" s="4"/>
      <c r="N297" s="4"/>
      <c r="O297" s="4"/>
      <c r="P297" s="4"/>
      <c r="Q297" s="4"/>
      <c r="R297" s="4"/>
      <c r="S297" s="4"/>
      <c r="T297" s="4"/>
      <c r="U297" s="4"/>
      <c r="V297" s="4"/>
      <c r="W297" s="4"/>
      <c r="X297" s="4"/>
      <c r="Y297" s="4"/>
      <c r="Z297" s="4"/>
      <c r="AA297" s="4"/>
      <c r="AB297" s="4"/>
      <c r="AC297" s="310"/>
    </row>
    <row r="298" spans="1:42" ht="18" customHeight="1">
      <c r="A298" s="188"/>
      <c r="B298" s="189"/>
      <c r="C298" s="319"/>
      <c r="D298" s="4" t="s">
        <v>2818</v>
      </c>
      <c r="E298" s="4"/>
      <c r="F298" s="4"/>
      <c r="G298" s="4"/>
      <c r="H298" s="4"/>
      <c r="I298" s="4"/>
      <c r="J298" s="4"/>
      <c r="K298" s="4"/>
      <c r="L298" s="4"/>
      <c r="M298" s="4"/>
      <c r="N298" s="4"/>
      <c r="O298" s="4"/>
      <c r="P298" s="4"/>
      <c r="Q298" s="4"/>
      <c r="R298" s="4"/>
      <c r="S298" s="4"/>
      <c r="T298" s="4"/>
      <c r="U298" s="4"/>
      <c r="V298" s="4"/>
      <c r="W298" s="4"/>
      <c r="X298" s="4"/>
      <c r="Y298" s="4"/>
      <c r="Z298" s="4"/>
      <c r="AA298" s="4"/>
      <c r="AB298" s="4"/>
      <c r="AC298" s="310"/>
    </row>
    <row r="299" spans="1:42" ht="18" customHeight="1">
      <c r="A299" s="188"/>
      <c r="B299" s="189"/>
      <c r="C299" s="319"/>
      <c r="D299" s="4" t="s">
        <v>2904</v>
      </c>
      <c r="E299" s="4"/>
      <c r="F299" s="4"/>
      <c r="G299" s="4"/>
      <c r="H299" s="4"/>
      <c r="I299" s="4"/>
      <c r="J299" s="4"/>
      <c r="K299" s="4"/>
      <c r="L299" s="4"/>
      <c r="M299" s="4"/>
      <c r="N299" s="4"/>
      <c r="O299" s="4"/>
      <c r="P299" s="4"/>
      <c r="Q299" s="4"/>
      <c r="R299" s="4"/>
      <c r="S299" s="4"/>
      <c r="T299" s="4"/>
      <c r="U299" s="4"/>
      <c r="V299" s="4"/>
      <c r="W299" s="4"/>
      <c r="X299" s="4"/>
      <c r="Y299" s="4"/>
      <c r="Z299" s="4"/>
      <c r="AA299" s="4"/>
      <c r="AB299" s="4"/>
      <c r="AC299" s="310"/>
    </row>
    <row r="300" spans="1:42" ht="10.15" customHeight="1">
      <c r="A300" s="517"/>
      <c r="B300" s="518"/>
      <c r="C300" s="518"/>
      <c r="D300" s="530"/>
      <c r="E300" s="530"/>
      <c r="F300" s="530"/>
      <c r="G300" s="518"/>
      <c r="H300" s="519"/>
      <c r="I300" s="519"/>
      <c r="J300" s="519"/>
      <c r="K300" s="519"/>
      <c r="L300" s="519"/>
      <c r="M300" s="519"/>
      <c r="N300" s="519"/>
      <c r="O300" s="519"/>
      <c r="P300" s="519"/>
      <c r="Q300" s="519"/>
      <c r="R300" s="519"/>
      <c r="S300" s="519"/>
      <c r="T300" s="519"/>
      <c r="U300" s="519"/>
      <c r="V300" s="519"/>
      <c r="W300" s="519"/>
      <c r="X300" s="519"/>
      <c r="Y300" s="519"/>
      <c r="Z300" s="519"/>
      <c r="AA300" s="519"/>
      <c r="AB300" s="519"/>
      <c r="AC300" s="519"/>
      <c r="AD300" s="519"/>
      <c r="AE300" s="519"/>
      <c r="AF300" s="519"/>
      <c r="AG300" s="519"/>
      <c r="AH300" s="519"/>
      <c r="AI300" s="520"/>
      <c r="AJ300" s="520"/>
      <c r="AK300" s="519"/>
      <c r="AL300" s="519"/>
      <c r="AM300" s="519"/>
      <c r="AN300" s="520"/>
      <c r="AO300" s="520"/>
      <c r="AP300" s="520"/>
    </row>
    <row r="301" spans="1:42" ht="10.15" customHeight="1">
      <c r="A301" s="188"/>
      <c r="B301" s="189"/>
      <c r="C301" s="189"/>
      <c r="D301" s="531"/>
      <c r="E301" s="531"/>
      <c r="F301" s="531"/>
      <c r="G301" s="189"/>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K301" s="4"/>
      <c r="AL301" s="4"/>
      <c r="AM301" s="4"/>
    </row>
    <row r="302" spans="1:42" ht="18" customHeight="1">
      <c r="A302" s="188" t="s">
        <v>109</v>
      </c>
      <c r="B302" s="189" t="s">
        <v>2820</v>
      </c>
      <c r="C302" s="189"/>
      <c r="D302" s="531"/>
      <c r="E302" s="531"/>
      <c r="F302" s="531"/>
      <c r="G302" s="189"/>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310"/>
    </row>
    <row r="303" spans="1:42" ht="18" customHeight="1">
      <c r="A303" s="188"/>
      <c r="B303" s="189"/>
      <c r="C303" s="319"/>
      <c r="D303" s="4" t="s">
        <v>2821</v>
      </c>
      <c r="E303" s="4"/>
      <c r="F303" s="4"/>
      <c r="G303" s="4"/>
      <c r="H303" s="4"/>
      <c r="I303" s="4"/>
      <c r="J303" s="4"/>
      <c r="K303" s="4"/>
      <c r="L303" s="4"/>
      <c r="M303" s="4"/>
      <c r="N303" s="4"/>
      <c r="O303" s="4"/>
      <c r="P303" s="4"/>
      <c r="Q303" s="4"/>
      <c r="R303" s="4"/>
      <c r="S303" s="4"/>
      <c r="T303" s="4"/>
      <c r="U303" s="4"/>
      <c r="V303" s="4"/>
      <c r="W303" s="4"/>
      <c r="X303" s="4"/>
      <c r="Y303" s="4"/>
      <c r="Z303" s="4"/>
      <c r="AA303" s="4"/>
      <c r="AB303" s="4"/>
      <c r="AC303" s="310"/>
    </row>
    <row r="304" spans="1:42" ht="18" customHeight="1">
      <c r="A304" s="188"/>
      <c r="B304" s="189"/>
      <c r="C304" s="319"/>
      <c r="D304" s="4" t="s">
        <v>2822</v>
      </c>
      <c r="E304" s="4"/>
      <c r="F304" s="4"/>
      <c r="G304" s="4"/>
      <c r="H304" s="4"/>
      <c r="I304" s="4"/>
      <c r="J304" s="4"/>
      <c r="K304" s="4"/>
      <c r="L304" s="4"/>
      <c r="M304" s="4"/>
      <c r="N304" s="4"/>
      <c r="O304" s="4"/>
      <c r="P304" s="4"/>
      <c r="Q304" s="4"/>
      <c r="R304" s="4"/>
      <c r="S304" s="4"/>
      <c r="T304" s="4"/>
      <c r="U304" s="4"/>
      <c r="V304" s="4"/>
      <c r="W304" s="4"/>
      <c r="X304" s="4"/>
      <c r="Y304" s="4"/>
      <c r="Z304" s="4"/>
      <c r="AA304" s="4"/>
      <c r="AB304" s="4"/>
      <c r="AC304" s="310"/>
    </row>
    <row r="305" spans="1:57" ht="18" customHeight="1">
      <c r="A305" s="188"/>
      <c r="B305" s="189"/>
      <c r="C305" s="319"/>
      <c r="D305" s="4" t="s">
        <v>3181</v>
      </c>
      <c r="E305" s="4"/>
      <c r="F305" s="4"/>
      <c r="G305" s="4"/>
      <c r="H305" s="4"/>
      <c r="I305" s="4"/>
      <c r="J305" s="4"/>
      <c r="K305" s="4"/>
      <c r="L305" s="4"/>
      <c r="M305" s="4"/>
      <c r="N305" s="4"/>
      <c r="O305" s="4"/>
      <c r="P305" s="4"/>
      <c r="Q305" s="4"/>
      <c r="R305" s="4"/>
      <c r="S305" s="4"/>
      <c r="T305" s="4"/>
      <c r="U305" s="4"/>
      <c r="V305" s="4"/>
      <c r="W305" s="4"/>
      <c r="X305" s="4"/>
      <c r="Y305" s="4"/>
      <c r="Z305" s="4"/>
      <c r="AA305" s="4"/>
      <c r="AB305" s="4"/>
      <c r="AC305" s="310"/>
    </row>
    <row r="306" spans="1:57" ht="18" customHeight="1">
      <c r="A306" s="188"/>
      <c r="B306" s="189"/>
      <c r="C306" s="319"/>
      <c r="D306" s="4" t="s">
        <v>2823</v>
      </c>
      <c r="E306" s="4"/>
      <c r="F306" s="4"/>
      <c r="G306" s="4"/>
      <c r="H306" s="4"/>
      <c r="I306" s="4"/>
      <c r="J306" s="4"/>
      <c r="K306" s="4"/>
      <c r="L306" s="4"/>
      <c r="M306" s="4"/>
      <c r="N306" s="4"/>
      <c r="O306" s="4"/>
      <c r="P306" s="4"/>
      <c r="Q306" s="4"/>
      <c r="R306" s="4"/>
      <c r="S306" s="4"/>
      <c r="T306" s="4"/>
      <c r="U306" s="4"/>
      <c r="V306" s="4"/>
      <c r="W306" s="4"/>
      <c r="X306" s="4"/>
      <c r="Y306" s="4"/>
      <c r="Z306" s="4"/>
      <c r="AA306" s="4"/>
      <c r="AB306" s="4"/>
      <c r="AC306" s="310"/>
    </row>
    <row r="307" spans="1:57" ht="18" customHeight="1">
      <c r="A307" s="188"/>
      <c r="B307" s="189"/>
      <c r="C307" s="319"/>
      <c r="D307" s="4" t="s">
        <v>2904</v>
      </c>
      <c r="E307" s="4"/>
      <c r="F307" s="4"/>
      <c r="G307" s="4"/>
      <c r="H307" s="4"/>
      <c r="I307" s="4"/>
      <c r="J307" s="4"/>
      <c r="K307" s="4"/>
      <c r="L307" s="4"/>
      <c r="M307" s="4"/>
      <c r="N307" s="4"/>
      <c r="O307" s="4"/>
      <c r="P307" s="4"/>
      <c r="Q307" s="4"/>
      <c r="R307" s="4"/>
      <c r="S307" s="4"/>
      <c r="T307" s="4"/>
      <c r="U307" s="4"/>
      <c r="V307" s="4"/>
      <c r="W307" s="4"/>
      <c r="X307" s="4"/>
      <c r="Y307" s="4"/>
      <c r="Z307" s="4"/>
      <c r="AA307" s="4"/>
      <c r="AB307" s="4"/>
      <c r="AC307" s="310"/>
    </row>
    <row r="308" spans="1:57" ht="18" customHeight="1">
      <c r="A308" s="188"/>
      <c r="B308" s="189"/>
      <c r="C308" s="319"/>
      <c r="D308" s="4" t="s">
        <v>2906</v>
      </c>
      <c r="E308" s="4"/>
      <c r="F308" s="4"/>
      <c r="G308" s="4"/>
      <c r="H308" s="4"/>
      <c r="I308" s="4"/>
      <c r="J308" s="4"/>
      <c r="K308" s="4"/>
      <c r="L308" s="4"/>
      <c r="M308" s="4"/>
      <c r="N308" s="4"/>
      <c r="O308" s="4"/>
      <c r="P308" s="4"/>
      <c r="Q308" s="4"/>
      <c r="R308" s="4"/>
      <c r="S308" s="4"/>
      <c r="T308" s="4"/>
      <c r="U308" s="4"/>
      <c r="V308" s="4"/>
      <c r="W308" s="4"/>
      <c r="X308" s="4"/>
      <c r="Y308" s="4"/>
      <c r="Z308" s="4"/>
      <c r="AA308" s="4"/>
      <c r="AB308" s="4"/>
      <c r="AC308" s="310"/>
    </row>
    <row r="309" spans="1:57" ht="10.15" customHeight="1">
      <c r="A309" s="517"/>
      <c r="B309" s="518"/>
      <c r="C309" s="518"/>
      <c r="D309" s="518"/>
      <c r="E309" s="518"/>
      <c r="F309" s="518"/>
      <c r="G309" s="518"/>
      <c r="H309" s="519"/>
      <c r="I309" s="519"/>
      <c r="J309" s="519"/>
      <c r="K309" s="519"/>
      <c r="L309" s="519"/>
      <c r="M309" s="519"/>
      <c r="N309" s="519"/>
      <c r="O309" s="519"/>
      <c r="P309" s="519"/>
      <c r="Q309" s="519"/>
      <c r="R309" s="519"/>
      <c r="S309" s="519"/>
      <c r="T309" s="519"/>
      <c r="U309" s="519"/>
      <c r="V309" s="519"/>
      <c r="W309" s="519"/>
      <c r="X309" s="519"/>
      <c r="Y309" s="519"/>
      <c r="Z309" s="519"/>
      <c r="AA309" s="519"/>
      <c r="AB309" s="519"/>
      <c r="AC309" s="519"/>
      <c r="AD309" s="519"/>
      <c r="AE309" s="519"/>
      <c r="AF309" s="519"/>
      <c r="AG309" s="519"/>
      <c r="AH309" s="519"/>
      <c r="AI309" s="520"/>
      <c r="AJ309" s="520"/>
      <c r="AK309" s="519"/>
      <c r="AL309" s="519"/>
      <c r="AM309" s="519"/>
      <c r="AN309" s="520"/>
      <c r="AO309" s="520"/>
      <c r="AP309" s="520"/>
    </row>
    <row r="310" spans="1:57" ht="10.15" customHeight="1">
      <c r="A310" s="188"/>
      <c r="B310" s="189"/>
      <c r="C310" s="189"/>
      <c r="D310" s="189"/>
      <c r="E310" s="189"/>
      <c r="F310" s="189"/>
      <c r="G310" s="189"/>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K310" s="4"/>
      <c r="AL310" s="4"/>
      <c r="AM310" s="4"/>
    </row>
    <row r="311" spans="1:57" ht="18" customHeight="1">
      <c r="A311" s="188" t="s">
        <v>109</v>
      </c>
      <c r="B311" s="189" t="s">
        <v>2917</v>
      </c>
      <c r="C311" s="189"/>
      <c r="D311" s="189"/>
      <c r="E311" s="189"/>
      <c r="F311" s="189"/>
      <c r="G311" s="189"/>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310"/>
    </row>
    <row r="312" spans="1:57" ht="18" customHeight="1">
      <c r="A312" s="188"/>
      <c r="B312" s="189"/>
      <c r="C312" s="319"/>
      <c r="D312" s="4" t="s">
        <v>2910</v>
      </c>
      <c r="E312" s="4"/>
      <c r="F312" s="4"/>
      <c r="G312" s="4"/>
      <c r="H312" s="4"/>
      <c r="I312" s="319"/>
      <c r="J312" s="4" t="s">
        <v>2824</v>
      </c>
      <c r="K312" s="4"/>
      <c r="L312" s="4"/>
      <c r="M312" s="4"/>
      <c r="N312" s="4"/>
      <c r="O312" s="4"/>
      <c r="P312" s="319"/>
      <c r="Q312" s="4" t="s">
        <v>2909</v>
      </c>
      <c r="R312" s="4"/>
      <c r="S312" s="4"/>
      <c r="T312" s="4"/>
      <c r="U312" s="4"/>
      <c r="V312" s="319"/>
      <c r="W312" s="4" t="s">
        <v>2877</v>
      </c>
      <c r="X312" s="4"/>
      <c r="Y312" s="4"/>
      <c r="Z312" s="4"/>
      <c r="AA312" s="4"/>
      <c r="AB312" s="4"/>
      <c r="AC312" s="310"/>
    </row>
    <row r="313" spans="1:57" ht="18" customHeight="1">
      <c r="A313" s="188"/>
      <c r="B313" s="189"/>
      <c r="C313" s="319"/>
      <c r="D313" s="4" t="s">
        <v>1969</v>
      </c>
      <c r="E313" s="4"/>
      <c r="F313" s="4"/>
      <c r="G313" s="4"/>
      <c r="H313" s="4"/>
      <c r="I313" s="319"/>
      <c r="J313" s="4" t="s">
        <v>2908</v>
      </c>
      <c r="K313" s="4"/>
      <c r="L313" s="4"/>
      <c r="M313" s="4"/>
      <c r="N313" s="4"/>
      <c r="O313" s="4"/>
      <c r="P313" s="4"/>
      <c r="Q313" s="4"/>
      <c r="R313" s="4"/>
      <c r="S313" s="4"/>
      <c r="T313" s="4"/>
      <c r="U313" s="4"/>
      <c r="V313" s="4"/>
      <c r="W313" s="4"/>
      <c r="X313" s="4"/>
      <c r="Y313" s="4"/>
      <c r="Z313" s="4"/>
      <c r="AA313" s="4"/>
      <c r="AB313" s="4"/>
      <c r="AC313" s="310"/>
    </row>
    <row r="314" spans="1:57" ht="11.25" customHeight="1">
      <c r="C314" s="172"/>
      <c r="D314" s="172"/>
      <c r="E314" s="172"/>
      <c r="F314" s="172"/>
      <c r="G314" s="172"/>
      <c r="H314" s="172"/>
      <c r="I314" s="172"/>
      <c r="J314" s="172"/>
      <c r="K314" s="172"/>
    </row>
    <row r="315" spans="1:57" ht="18" customHeight="1">
      <c r="A315" s="198" t="s">
        <v>110</v>
      </c>
      <c r="B315" s="199" t="s">
        <v>2825</v>
      </c>
      <c r="C315" s="200"/>
      <c r="D315" s="200"/>
      <c r="E315" s="200"/>
      <c r="F315" s="200"/>
      <c r="G315" s="200"/>
      <c r="H315" s="200"/>
      <c r="I315" s="200"/>
      <c r="J315" s="200"/>
      <c r="K315" s="200"/>
      <c r="L315" s="200"/>
      <c r="M315" s="200"/>
      <c r="N315" s="200"/>
      <c r="O315" s="200"/>
      <c r="P315" s="200"/>
      <c r="Q315" s="200"/>
      <c r="R315" s="200"/>
      <c r="S315" s="200"/>
      <c r="T315" s="200"/>
      <c r="U315" s="200"/>
      <c r="V315" s="200"/>
      <c r="W315" s="200"/>
      <c r="X315" s="200"/>
      <c r="Y315" s="200"/>
      <c r="Z315" s="200"/>
      <c r="AA315" s="200"/>
      <c r="AB315" s="200"/>
      <c r="AC315" s="200"/>
      <c r="AD315" s="186"/>
      <c r="AE315" s="186"/>
      <c r="AF315" s="186"/>
      <c r="AG315" s="186"/>
      <c r="AH315" s="186"/>
      <c r="AI315" s="186"/>
      <c r="AJ315" s="200"/>
      <c r="AK315" s="186"/>
      <c r="AL315" s="186"/>
      <c r="AM315" s="186"/>
      <c r="AN315" s="186"/>
      <c r="AO315" s="186"/>
      <c r="AP315" s="186"/>
    </row>
    <row r="316" spans="1:57" ht="18" customHeight="1">
      <c r="B316" s="178" t="s">
        <v>2709</v>
      </c>
      <c r="C316" s="4"/>
      <c r="D316" s="1555"/>
      <c r="E316" s="1555"/>
      <c r="F316" s="1555"/>
      <c r="G316" s="1555"/>
      <c r="H316" s="218"/>
      <c r="I316" s="4"/>
      <c r="J316" s="4"/>
      <c r="K316" s="4"/>
      <c r="L316" s="4"/>
      <c r="M316" s="4"/>
      <c r="N316" s="4"/>
      <c r="O316" s="4"/>
      <c r="P316" s="4"/>
      <c r="Q316" s="4"/>
      <c r="R316" s="4"/>
      <c r="S316" s="4"/>
      <c r="T316" s="4"/>
      <c r="U316" s="4"/>
      <c r="V316" s="4"/>
      <c r="W316" s="4"/>
      <c r="X316" s="4"/>
      <c r="Y316" s="4"/>
      <c r="Z316" s="4"/>
      <c r="AA316" s="4"/>
      <c r="AD316" s="202" t="s">
        <v>100</v>
      </c>
      <c r="AE316" s="4"/>
    </row>
    <row r="317" spans="1:57" ht="18" customHeight="1">
      <c r="B317" s="178" t="s">
        <v>2710</v>
      </c>
      <c r="C317" s="4"/>
      <c r="D317" s="1555"/>
      <c r="E317" s="1555"/>
      <c r="F317" s="1555"/>
      <c r="G317" s="1555"/>
      <c r="H317" s="218"/>
      <c r="I317" s="4"/>
      <c r="J317" s="4"/>
      <c r="K317" s="4"/>
      <c r="L317" s="4"/>
      <c r="M317" s="4"/>
      <c r="N317" s="4"/>
      <c r="O317" s="4"/>
      <c r="P317" s="4"/>
      <c r="Q317" s="4"/>
      <c r="R317" s="4"/>
      <c r="S317" s="4"/>
      <c r="T317" s="4"/>
      <c r="U317" s="4"/>
      <c r="V317" s="4"/>
      <c r="W317" s="4"/>
      <c r="X317" s="4"/>
      <c r="Y317" s="4"/>
      <c r="Z317" s="4"/>
      <c r="AA317" s="4"/>
      <c r="AE317" s="191" t="s">
        <v>99</v>
      </c>
      <c r="AF317" s="191"/>
      <c r="AG317" s="191"/>
      <c r="AH317" s="191"/>
      <c r="AI317" s="4"/>
      <c r="AJ317" s="1457"/>
      <c r="AK317" s="1458"/>
      <c r="AL317" s="1458"/>
      <c r="AM317" s="1458"/>
      <c r="AN317" s="1458"/>
      <c r="AO317" s="1458"/>
      <c r="AP317" s="1458"/>
      <c r="AQ317" s="1458"/>
      <c r="AR317" s="1458"/>
      <c r="AS317" s="1458"/>
      <c r="AT317" s="1458"/>
      <c r="AU317" s="1458"/>
      <c r="AV317" s="1458"/>
      <c r="AW317" s="1458"/>
      <c r="AX317" s="1458"/>
      <c r="AY317" s="1458"/>
      <c r="AZ317" s="1458"/>
      <c r="BA317" s="1458"/>
      <c r="BB317" s="1458"/>
      <c r="BC317" s="1458"/>
      <c r="BD317" s="1458"/>
      <c r="BE317" s="1458"/>
    </row>
    <row r="318" spans="1:57" ht="18" customHeight="1">
      <c r="B318" s="178" t="s">
        <v>2711</v>
      </c>
      <c r="C318" s="4"/>
      <c r="D318" s="1555"/>
      <c r="E318" s="1555"/>
      <c r="F318" s="1555"/>
      <c r="G318" s="1555"/>
      <c r="H318" s="218"/>
      <c r="I318" s="4"/>
      <c r="J318" s="4"/>
      <c r="K318" s="4"/>
      <c r="L318" s="4"/>
      <c r="M318" s="4"/>
      <c r="N318" s="4"/>
      <c r="O318" s="4"/>
      <c r="P318" s="4"/>
      <c r="Q318" s="4"/>
      <c r="R318" s="4"/>
      <c r="S318" s="4"/>
      <c r="T318" s="4"/>
      <c r="U318" s="4"/>
      <c r="V318" s="4"/>
      <c r="W318" s="4"/>
      <c r="X318" s="4"/>
      <c r="Y318" s="4"/>
      <c r="Z318" s="4"/>
      <c r="AA318" s="4"/>
      <c r="AE318" s="178" t="s">
        <v>98</v>
      </c>
      <c r="AF318" s="4"/>
      <c r="AG318" s="4"/>
      <c r="AH318" s="4"/>
      <c r="AJ318" s="1457"/>
      <c r="AK318" s="1458"/>
      <c r="AL318" s="1458"/>
      <c r="AM318" s="1458"/>
      <c r="AN318" s="1458"/>
      <c r="AO318" s="1458"/>
      <c r="AP318" s="1458"/>
      <c r="AQ318" s="1458"/>
      <c r="AR318" s="1458"/>
      <c r="AS318" s="1458"/>
      <c r="AT318" s="1458"/>
      <c r="AU318" s="1458"/>
      <c r="AV318" s="1458"/>
      <c r="AW318" s="1458"/>
      <c r="AX318" s="1458"/>
      <c r="AY318" s="1458"/>
      <c r="AZ318" s="1458"/>
      <c r="BA318" s="1458"/>
      <c r="BB318" s="1458"/>
      <c r="BC318" s="1458"/>
      <c r="BD318" s="1458"/>
      <c r="BE318" s="1458"/>
    </row>
    <row r="319" spans="1:57" ht="18" customHeight="1">
      <c r="B319" s="178" t="s">
        <v>2712</v>
      </c>
      <c r="C319" s="4"/>
      <c r="D319" s="1555"/>
      <c r="E319" s="1555"/>
      <c r="F319" s="1555"/>
      <c r="G319" s="1555"/>
      <c r="H319" s="218"/>
      <c r="I319" s="4"/>
      <c r="J319" s="4"/>
      <c r="K319" s="4"/>
      <c r="L319" s="4"/>
      <c r="M319" s="4"/>
      <c r="N319" s="4"/>
      <c r="O319" s="4"/>
      <c r="P319" s="4"/>
      <c r="Q319" s="4"/>
      <c r="R319" s="4"/>
      <c r="S319" s="4"/>
      <c r="T319" s="4"/>
      <c r="U319" s="4"/>
      <c r="V319" s="4"/>
      <c r="W319" s="4"/>
      <c r="X319" s="4"/>
      <c r="Y319" s="4"/>
      <c r="Z319" s="4"/>
      <c r="AA319" s="4"/>
      <c r="AE319" s="178" t="s">
        <v>97</v>
      </c>
      <c r="AF319" s="4"/>
      <c r="AG319" s="4"/>
      <c r="AH319" s="4"/>
      <c r="AI319" s="4"/>
      <c r="AJ319" s="1457"/>
      <c r="AK319" s="1457"/>
      <c r="AL319" s="1457"/>
      <c r="AM319" s="1457"/>
      <c r="AN319" s="1457"/>
      <c r="AO319" s="1457"/>
      <c r="AP319" s="1457"/>
      <c r="AQ319" s="1457"/>
    </row>
    <row r="320" spans="1:57" ht="11.25" customHeight="1">
      <c r="B320" s="178"/>
      <c r="C320" s="4"/>
      <c r="D320" s="4"/>
      <c r="E320" s="4"/>
      <c r="F320" s="237"/>
      <c r="G320" s="237"/>
      <c r="H320" s="237"/>
      <c r="I320" s="237"/>
      <c r="J320" s="218"/>
      <c r="K320" s="4"/>
      <c r="L320" s="4"/>
      <c r="M320" s="4"/>
      <c r="N320" s="4"/>
      <c r="O320" s="4"/>
      <c r="P320" s="4"/>
      <c r="Q320" s="4"/>
      <c r="R320" s="4"/>
      <c r="S320" s="4"/>
      <c r="T320" s="4"/>
      <c r="U320" s="4"/>
      <c r="V320" s="4"/>
      <c r="W320" s="4"/>
      <c r="X320" s="4"/>
      <c r="Y320" s="4"/>
      <c r="Z320" s="4"/>
      <c r="AA320" s="4"/>
      <c r="AB320" s="4"/>
      <c r="AC320" s="4"/>
      <c r="AJ320" s="183"/>
      <c r="AK320" s="183"/>
      <c r="AL320" s="183"/>
      <c r="AM320" s="183"/>
      <c r="AN320" s="183"/>
      <c r="AO320" s="183"/>
      <c r="AP320" s="183"/>
    </row>
    <row r="321" spans="1:42" ht="18" customHeight="1">
      <c r="A321" s="198" t="s">
        <v>110</v>
      </c>
      <c r="B321" s="199" t="s">
        <v>2826</v>
      </c>
      <c r="C321" s="200"/>
      <c r="D321" s="200"/>
      <c r="E321" s="200"/>
      <c r="F321" s="200"/>
      <c r="G321" s="200"/>
      <c r="H321" s="200"/>
      <c r="I321" s="200"/>
      <c r="J321" s="200"/>
      <c r="K321" s="200"/>
      <c r="L321" s="200"/>
      <c r="M321" s="200"/>
      <c r="N321" s="200"/>
      <c r="O321" s="200"/>
      <c r="P321" s="200"/>
      <c r="Q321" s="200"/>
      <c r="R321" s="200"/>
      <c r="S321" s="200"/>
      <c r="T321" s="200"/>
      <c r="U321" s="200"/>
      <c r="V321" s="200"/>
      <c r="W321" s="200"/>
      <c r="X321" s="200"/>
      <c r="Y321" s="200"/>
      <c r="Z321" s="200"/>
      <c r="AA321" s="200"/>
      <c r="AB321" s="200"/>
      <c r="AC321" s="200"/>
      <c r="AD321" s="186"/>
      <c r="AE321" s="186"/>
      <c r="AF321" s="186"/>
      <c r="AG321" s="186"/>
      <c r="AH321" s="186"/>
      <c r="AI321" s="186"/>
    </row>
    <row r="322" spans="1:42" ht="18" customHeight="1">
      <c r="B322" s="178" t="s">
        <v>2704</v>
      </c>
      <c r="C322" s="4"/>
      <c r="D322" s="1506"/>
      <c r="E322" s="1507"/>
      <c r="F322" s="1507"/>
      <c r="G322" s="1508"/>
      <c r="H322" s="218" t="s">
        <v>117</v>
      </c>
      <c r="I322" s="4"/>
      <c r="J322" s="4"/>
      <c r="K322" s="4"/>
      <c r="L322" s="4"/>
      <c r="M322" s="4"/>
      <c r="N322" s="4"/>
      <c r="O322" s="4"/>
      <c r="P322" s="4"/>
      <c r="Q322" s="4"/>
      <c r="R322" s="4"/>
      <c r="S322" s="4"/>
      <c r="T322" s="4"/>
      <c r="U322" s="4"/>
      <c r="V322" s="4"/>
      <c r="W322" s="4"/>
      <c r="X322" s="4"/>
      <c r="Y322" s="4"/>
      <c r="Z322" s="4"/>
      <c r="AA322" s="4"/>
      <c r="AB322" s="4"/>
      <c r="AC322" s="4"/>
    </row>
    <row r="323" spans="1:42" ht="18" customHeight="1">
      <c r="B323" s="178" t="s">
        <v>2713</v>
      </c>
      <c r="C323" s="4"/>
      <c r="D323" s="1506"/>
      <c r="E323" s="1507"/>
      <c r="F323" s="1507"/>
      <c r="G323" s="1508"/>
      <c r="H323" s="218" t="s">
        <v>117</v>
      </c>
      <c r="I323" s="4"/>
      <c r="J323" s="4"/>
      <c r="K323" s="4"/>
      <c r="L323" s="4"/>
      <c r="M323" s="4"/>
      <c r="N323" s="4"/>
      <c r="O323" s="4"/>
      <c r="P323" s="4"/>
      <c r="Q323" s="4"/>
      <c r="R323" s="4"/>
      <c r="S323" s="4"/>
      <c r="T323" s="4"/>
      <c r="U323" s="4"/>
      <c r="V323" s="4"/>
      <c r="W323" s="4"/>
      <c r="X323" s="4"/>
      <c r="Y323" s="4"/>
      <c r="Z323" s="4"/>
      <c r="AA323" s="4"/>
      <c r="AB323" s="4"/>
      <c r="AC323" s="4"/>
    </row>
    <row r="324" spans="1:42" ht="7.5" customHeight="1">
      <c r="B324" s="178"/>
      <c r="C324" s="4"/>
      <c r="D324" s="238"/>
      <c r="E324" s="238"/>
      <c r="F324" s="238"/>
      <c r="G324" s="238"/>
      <c r="H324" s="218"/>
      <c r="I324" s="4"/>
      <c r="J324" s="4"/>
      <c r="K324" s="4"/>
      <c r="L324" s="4"/>
      <c r="M324" s="4"/>
      <c r="N324" s="4"/>
      <c r="O324" s="4"/>
      <c r="P324" s="4"/>
      <c r="Q324" s="4"/>
      <c r="R324" s="4"/>
      <c r="S324" s="4"/>
      <c r="T324" s="4"/>
      <c r="U324" s="4"/>
      <c r="V324" s="4"/>
      <c r="W324" s="4"/>
      <c r="X324" s="4"/>
      <c r="Y324" s="4"/>
      <c r="Z324" s="4"/>
      <c r="AA324" s="4"/>
      <c r="AB324" s="4"/>
      <c r="AC324" s="4"/>
    </row>
    <row r="325" spans="1:42" ht="18" customHeight="1">
      <c r="A325" s="188" t="s">
        <v>110</v>
      </c>
      <c r="B325" s="189" t="s">
        <v>2827</v>
      </c>
      <c r="C325" s="4"/>
      <c r="D325" s="1510"/>
      <c r="E325" s="1511"/>
      <c r="F325" s="1511"/>
      <c r="G325" s="1511"/>
      <c r="H325" s="1511"/>
      <c r="I325" s="1511"/>
      <c r="J325" s="1511"/>
      <c r="K325" s="1511"/>
      <c r="L325" s="1511"/>
      <c r="M325" s="1511"/>
      <c r="N325" s="1511"/>
      <c r="O325" s="1511"/>
      <c r="P325" s="1511"/>
      <c r="Q325" s="1511"/>
      <c r="R325" s="1511"/>
      <c r="S325" s="1511"/>
      <c r="T325" s="1511"/>
      <c r="U325" s="1511"/>
      <c r="V325" s="1511"/>
      <c r="W325" s="1511"/>
      <c r="X325" s="1511"/>
      <c r="Y325" s="1511"/>
      <c r="Z325" s="1511"/>
      <c r="AA325" s="1511"/>
      <c r="AB325" s="1511"/>
      <c r="AC325" s="1512"/>
    </row>
    <row r="326" spans="1:42" ht="11.25" customHeight="1">
      <c r="A326" s="188"/>
      <c r="B326" s="189"/>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J326" s="183"/>
      <c r="AK326" s="183"/>
      <c r="AL326" s="183"/>
      <c r="AM326" s="183"/>
      <c r="AN326" s="183"/>
      <c r="AO326" s="183"/>
      <c r="AP326" s="183"/>
    </row>
    <row r="327" spans="1:42" ht="18" customHeight="1">
      <c r="A327" s="198" t="s">
        <v>110</v>
      </c>
      <c r="B327" s="199" t="s">
        <v>2828</v>
      </c>
      <c r="C327" s="200"/>
      <c r="D327" s="200"/>
      <c r="E327" s="200"/>
      <c r="F327" s="200"/>
      <c r="G327" s="200"/>
      <c r="H327" s="200"/>
      <c r="I327" s="200"/>
      <c r="J327" s="200"/>
      <c r="K327" s="200"/>
      <c r="L327" s="200"/>
      <c r="M327" s="200"/>
      <c r="N327" s="200"/>
      <c r="O327" s="200"/>
      <c r="P327" s="200"/>
      <c r="Q327" s="200"/>
      <c r="R327" s="200"/>
      <c r="S327" s="200"/>
      <c r="T327" s="200"/>
      <c r="U327" s="200"/>
      <c r="V327" s="200"/>
      <c r="W327" s="200"/>
      <c r="X327" s="200"/>
      <c r="Y327" s="200"/>
      <c r="Z327" s="200"/>
      <c r="AA327" s="200"/>
      <c r="AB327" s="200"/>
      <c r="AC327" s="200"/>
      <c r="AD327" s="186"/>
      <c r="AE327" s="186"/>
      <c r="AF327" s="186"/>
      <c r="AG327" s="186"/>
      <c r="AH327" s="186"/>
      <c r="AI327" s="186"/>
    </row>
    <row r="328" spans="1:42" ht="18" customHeight="1">
      <c r="A328" s="188"/>
      <c r="B328" s="3" t="s">
        <v>3573</v>
      </c>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row>
    <row r="329" spans="1:42" ht="18" customHeight="1">
      <c r="B329" s="174"/>
      <c r="C329" s="4"/>
      <c r="D329" s="4"/>
      <c r="E329" s="4"/>
      <c r="F329" s="4"/>
      <c r="G329" s="4"/>
      <c r="H329" s="4"/>
      <c r="I329" s="4"/>
      <c r="J329" s="4"/>
      <c r="K329" s="4"/>
      <c r="L329" s="4"/>
      <c r="M329" s="4"/>
      <c r="N329" s="4"/>
      <c r="O329" s="4"/>
      <c r="P329" s="4"/>
      <c r="Q329" s="4"/>
      <c r="R329" s="4"/>
      <c r="S329" s="4"/>
      <c r="T329" s="215"/>
      <c r="U329" s="217" t="s">
        <v>116</v>
      </c>
      <c r="V329" s="217"/>
      <c r="W329" s="215"/>
      <c r="X329" s="217" t="s">
        <v>115</v>
      </c>
      <c r="Y329" s="4"/>
      <c r="Z329" s="4"/>
      <c r="AA329" s="1644" t="s">
        <v>2026</v>
      </c>
      <c r="AB329" s="1644"/>
      <c r="AC329" s="1644"/>
      <c r="AD329" s="1644"/>
      <c r="AE329" s="1644"/>
      <c r="AF329" s="1644"/>
      <c r="AG329" s="1644"/>
      <c r="AH329" s="1644"/>
      <c r="AI329" s="1644"/>
      <c r="AJ329" s="1644"/>
      <c r="AK329" s="320"/>
      <c r="AL329" s="320"/>
      <c r="AM329" s="320"/>
    </row>
    <row r="330" spans="1:42" ht="10.15" customHeight="1">
      <c r="B330" s="178"/>
      <c r="C330" s="4"/>
      <c r="D330" s="4"/>
      <c r="E330" s="4"/>
      <c r="F330" s="4"/>
      <c r="G330" s="4"/>
      <c r="H330" s="4"/>
      <c r="I330" s="4"/>
      <c r="J330" s="4"/>
      <c r="K330" s="4"/>
      <c r="L330" s="4"/>
      <c r="M330" s="4"/>
      <c r="N330" s="4"/>
      <c r="O330" s="4"/>
      <c r="P330" s="4"/>
      <c r="Q330" s="4"/>
      <c r="R330" s="4"/>
      <c r="S330" s="4"/>
      <c r="T330" s="218"/>
      <c r="U330" s="4"/>
      <c r="V330" s="4"/>
      <c r="W330" s="218"/>
      <c r="X330" s="4"/>
      <c r="Y330" s="4"/>
      <c r="Z330" s="4"/>
      <c r="AA330" s="1644"/>
      <c r="AB330" s="1644"/>
      <c r="AC330" s="1644"/>
      <c r="AD330" s="1644"/>
      <c r="AE330" s="1644"/>
      <c r="AF330" s="1644"/>
      <c r="AG330" s="1644"/>
      <c r="AH330" s="1644"/>
      <c r="AI330" s="1644"/>
      <c r="AJ330" s="1644"/>
      <c r="AK330" s="320"/>
      <c r="AL330" s="320"/>
      <c r="AM330" s="320"/>
    </row>
    <row r="331" spans="1:42" ht="18" customHeight="1">
      <c r="B331" s="178" t="s">
        <v>3590</v>
      </c>
      <c r="C331" s="178"/>
      <c r="D331" s="178"/>
      <c r="E331" s="178"/>
      <c r="F331" s="178"/>
      <c r="G331" s="178"/>
      <c r="H331" s="178"/>
      <c r="I331" s="178"/>
      <c r="J331" s="178"/>
      <c r="K331" s="178"/>
      <c r="L331" s="4"/>
      <c r="M331" s="4"/>
      <c r="N331" s="4"/>
      <c r="O331" s="4"/>
      <c r="P331" s="4"/>
      <c r="Q331" s="4"/>
      <c r="R331" s="4"/>
      <c r="S331" s="4"/>
      <c r="T331" s="4"/>
      <c r="U331" s="4"/>
      <c r="V331" s="4"/>
      <c r="W331" s="4"/>
      <c r="X331" s="4"/>
      <c r="Y331" s="4"/>
      <c r="Z331" s="4"/>
      <c r="AA331" s="1644"/>
      <c r="AB331" s="1644"/>
      <c r="AC331" s="1644"/>
      <c r="AD331" s="1644"/>
      <c r="AE331" s="1644"/>
      <c r="AF331" s="1644"/>
      <c r="AG331" s="1644"/>
      <c r="AH331" s="1644"/>
      <c r="AI331" s="1644"/>
      <c r="AJ331" s="1644"/>
      <c r="AK331" s="4"/>
      <c r="AL331" s="4"/>
      <c r="AM331" s="218"/>
      <c r="AO331" s="216"/>
    </row>
    <row r="332" spans="1:42" ht="18" customHeight="1">
      <c r="B332" s="178"/>
      <c r="C332" s="215"/>
      <c r="D332" s="178" t="s">
        <v>3734</v>
      </c>
      <c r="E332" s="178"/>
      <c r="F332" s="178"/>
      <c r="G332" s="178"/>
      <c r="H332" s="178"/>
      <c r="I332" s="178"/>
      <c r="J332" s="178"/>
      <c r="K332" s="178"/>
      <c r="L332" s="4"/>
      <c r="M332" s="4"/>
      <c r="N332" s="4"/>
      <c r="O332" s="4"/>
      <c r="P332" s="4"/>
      <c r="Q332" s="4"/>
      <c r="R332" s="4"/>
      <c r="S332" s="4"/>
      <c r="T332" s="4"/>
      <c r="U332" s="4"/>
      <c r="V332" s="4"/>
      <c r="W332" s="4"/>
      <c r="X332" s="4"/>
      <c r="Y332" s="4"/>
      <c r="Z332" s="4"/>
      <c r="AA332" s="1644"/>
      <c r="AB332" s="1644"/>
      <c r="AC332" s="1644"/>
      <c r="AD332" s="1644"/>
      <c r="AE332" s="1644"/>
      <c r="AF332" s="1644"/>
      <c r="AG332" s="1644"/>
      <c r="AH332" s="1644"/>
      <c r="AI332" s="1644"/>
      <c r="AJ332" s="1644"/>
      <c r="AK332" s="4"/>
      <c r="AL332" s="4"/>
      <c r="AM332" s="218"/>
      <c r="AO332" s="216"/>
    </row>
    <row r="333" spans="1:42" ht="18" customHeight="1">
      <c r="B333" s="178"/>
      <c r="C333" s="215"/>
      <c r="D333" s="178" t="s">
        <v>3735</v>
      </c>
      <c r="E333" s="178"/>
      <c r="F333" s="178"/>
      <c r="G333" s="178"/>
      <c r="H333" s="178"/>
      <c r="I333" s="178"/>
      <c r="J333" s="178"/>
      <c r="K333" s="178"/>
      <c r="L333" s="4"/>
      <c r="M333" s="4"/>
      <c r="N333" s="4"/>
      <c r="O333" s="4"/>
      <c r="P333" s="4"/>
      <c r="Q333" s="4"/>
      <c r="R333" s="4"/>
      <c r="S333" s="4"/>
      <c r="T333" s="4"/>
      <c r="U333" s="4"/>
      <c r="V333" s="4"/>
      <c r="W333" s="4"/>
      <c r="X333" s="4"/>
      <c r="Y333" s="4"/>
      <c r="Z333" s="4"/>
      <c r="AA333" s="1644"/>
      <c r="AB333" s="1644"/>
      <c r="AC333" s="1644"/>
      <c r="AD333" s="1644"/>
      <c r="AE333" s="1644"/>
      <c r="AF333" s="1644"/>
      <c r="AG333" s="1644"/>
      <c r="AH333" s="1644"/>
      <c r="AI333" s="1644"/>
      <c r="AJ333" s="1644"/>
      <c r="AK333" s="4"/>
      <c r="AL333" s="4"/>
      <c r="AM333" s="218"/>
      <c r="AO333" s="216"/>
    </row>
    <row r="334" spans="1:42" ht="18" customHeight="1">
      <c r="B334" s="178"/>
      <c r="C334" s="178"/>
      <c r="D334" s="178" t="s">
        <v>3591</v>
      </c>
      <c r="E334" s="178"/>
      <c r="F334" s="178"/>
      <c r="G334" s="178"/>
      <c r="H334" s="178"/>
      <c r="I334" s="178"/>
      <c r="J334" s="178"/>
      <c r="K334" s="178"/>
      <c r="L334" s="4"/>
      <c r="M334" s="4"/>
      <c r="N334" s="4"/>
      <c r="O334" s="4"/>
      <c r="P334" s="4"/>
      <c r="Q334" s="4"/>
      <c r="R334" s="4"/>
      <c r="S334" s="4"/>
      <c r="T334" s="4"/>
      <c r="U334" s="4"/>
      <c r="V334" s="4"/>
      <c r="W334" s="4"/>
      <c r="X334" s="4"/>
      <c r="Y334" s="4"/>
      <c r="Z334" s="4"/>
      <c r="AA334" s="1644"/>
      <c r="AB334" s="1644"/>
      <c r="AC334" s="1644"/>
      <c r="AD334" s="1644"/>
      <c r="AE334" s="1644"/>
      <c r="AF334" s="1644"/>
      <c r="AG334" s="1644"/>
      <c r="AH334" s="1644"/>
      <c r="AI334" s="1644"/>
      <c r="AJ334" s="1644"/>
      <c r="AK334" s="4"/>
      <c r="AL334" s="4"/>
      <c r="AM334" s="218"/>
      <c r="AO334" s="216"/>
    </row>
    <row r="335" spans="1:42" ht="18" customHeight="1">
      <c r="B335" s="178"/>
      <c r="C335" s="178"/>
      <c r="D335" s="178" t="s">
        <v>3592</v>
      </c>
      <c r="E335" s="178"/>
      <c r="F335" s="178"/>
      <c r="G335" s="1470"/>
      <c r="H335" s="1470"/>
      <c r="I335" s="1470"/>
      <c r="J335" s="1470"/>
      <c r="K335" s="1470"/>
      <c r="L335" s="4"/>
      <c r="M335" s="1450"/>
      <c r="N335" s="1450"/>
      <c r="O335" s="1450"/>
      <c r="P335" s="1450"/>
      <c r="Q335" s="1450"/>
      <c r="R335" s="4"/>
      <c r="S335" s="4"/>
      <c r="T335" s="4"/>
      <c r="U335" s="4"/>
      <c r="V335" s="4"/>
      <c r="W335" s="4"/>
      <c r="X335" s="4"/>
      <c r="Y335" s="4"/>
      <c r="Z335" s="4"/>
      <c r="AA335" s="1644"/>
      <c r="AB335" s="1644"/>
      <c r="AC335" s="1644"/>
      <c r="AD335" s="1644"/>
      <c r="AE335" s="1644"/>
      <c r="AF335" s="1644"/>
      <c r="AG335" s="1644"/>
      <c r="AH335" s="1644"/>
      <c r="AI335" s="1644"/>
      <c r="AJ335" s="1644"/>
      <c r="AK335" s="4"/>
      <c r="AL335" s="4"/>
      <c r="AM335" s="218"/>
      <c r="AO335" s="216"/>
    </row>
    <row r="336" spans="1:42" ht="18" customHeight="1">
      <c r="B336" s="178"/>
      <c r="C336" s="178"/>
      <c r="D336" s="178" t="s">
        <v>3593</v>
      </c>
      <c r="E336" s="178"/>
      <c r="F336" s="178"/>
      <c r="G336" s="178"/>
      <c r="H336" s="178"/>
      <c r="I336" s="178"/>
      <c r="J336" s="178"/>
      <c r="K336" s="178"/>
      <c r="L336" s="4"/>
      <c r="M336" s="1470"/>
      <c r="N336" s="1470"/>
      <c r="O336" s="1470"/>
      <c r="P336" s="1470"/>
      <c r="Q336" s="1470"/>
      <c r="R336" s="4" t="s">
        <v>2426</v>
      </c>
      <c r="S336" s="4"/>
      <c r="T336" s="4"/>
      <c r="U336" s="4"/>
      <c r="V336" s="4"/>
      <c r="W336" s="4"/>
      <c r="X336" s="4"/>
      <c r="Y336" s="4"/>
      <c r="Z336" s="4"/>
      <c r="AA336" s="1644"/>
      <c r="AB336" s="1644"/>
      <c r="AC336" s="1644"/>
      <c r="AD336" s="1644"/>
      <c r="AE336" s="1644"/>
      <c r="AF336" s="1644"/>
      <c r="AG336" s="1644"/>
      <c r="AH336" s="1644"/>
      <c r="AI336" s="1644"/>
      <c r="AJ336" s="1644"/>
      <c r="AK336" s="4"/>
      <c r="AL336" s="4"/>
      <c r="AM336" s="218"/>
      <c r="AO336" s="216"/>
    </row>
    <row r="337" spans="1:42" ht="18" customHeight="1">
      <c r="B337" s="178" t="s">
        <v>3609</v>
      </c>
      <c r="C337" s="4"/>
      <c r="D337" s="4"/>
      <c r="E337" s="4"/>
      <c r="F337" s="4"/>
      <c r="G337" s="4"/>
      <c r="H337" s="4"/>
      <c r="I337" s="4"/>
      <c r="J337" s="4"/>
      <c r="K337" s="4"/>
      <c r="L337" s="4"/>
      <c r="M337" s="4"/>
      <c r="N337" s="4"/>
      <c r="O337" s="4"/>
      <c r="P337" s="4"/>
      <c r="Q337" s="4"/>
      <c r="R337" s="4"/>
      <c r="S337" s="4"/>
      <c r="T337" s="215"/>
      <c r="U337" s="217" t="s">
        <v>84</v>
      </c>
      <c r="V337" s="217"/>
      <c r="W337" s="215"/>
      <c r="X337" s="217" t="s">
        <v>115</v>
      </c>
      <c r="Y337" s="4"/>
      <c r="Z337" s="320"/>
      <c r="AA337" s="1644"/>
      <c r="AB337" s="1644"/>
      <c r="AC337" s="1644"/>
      <c r="AD337" s="1644"/>
      <c r="AE337" s="1644"/>
      <c r="AF337" s="1644"/>
      <c r="AG337" s="1644"/>
      <c r="AH337" s="1644"/>
      <c r="AI337" s="1644"/>
      <c r="AJ337" s="1644"/>
      <c r="AK337" s="320"/>
      <c r="AL337" s="320"/>
    </row>
    <row r="338" spans="1:42" ht="18" customHeight="1">
      <c r="B338" s="178" t="s">
        <v>3610</v>
      </c>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row>
    <row r="339" spans="1:42" ht="18" customHeight="1">
      <c r="B339" s="178"/>
      <c r="C339" s="4"/>
      <c r="D339" s="4"/>
      <c r="E339" s="4"/>
      <c r="F339" s="4"/>
      <c r="G339" s="4"/>
      <c r="H339" s="4"/>
      <c r="I339" s="4"/>
      <c r="J339" s="4"/>
      <c r="K339" s="4"/>
      <c r="L339" s="4"/>
      <c r="M339" s="4"/>
      <c r="N339" s="4"/>
      <c r="O339" s="4"/>
      <c r="P339" s="218" t="s">
        <v>114</v>
      </c>
      <c r="Q339" s="1483"/>
      <c r="R339" s="1484"/>
      <c r="S339" s="1484"/>
      <c r="T339" s="1484"/>
      <c r="U339" s="1484"/>
      <c r="V339" s="1484"/>
      <c r="W339" s="1484"/>
      <c r="X339" s="1484"/>
      <c r="Y339" s="1484"/>
      <c r="Z339" s="1484"/>
      <c r="AA339" s="1484"/>
      <c r="AB339" s="1485"/>
      <c r="AC339" s="218" t="s">
        <v>113</v>
      </c>
    </row>
    <row r="340" spans="1:42" ht="18" customHeight="1">
      <c r="B340" s="178" t="s">
        <v>3611</v>
      </c>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row>
    <row r="341" spans="1:42" ht="18" customHeight="1">
      <c r="B341" s="178"/>
      <c r="C341" s="4"/>
      <c r="D341" s="4"/>
      <c r="E341" s="4"/>
      <c r="F341" s="4"/>
      <c r="G341" s="4"/>
      <c r="H341" s="4"/>
      <c r="I341" s="4"/>
      <c r="J341" s="4"/>
      <c r="K341" s="4"/>
      <c r="L341" s="4"/>
      <c r="M341" s="4"/>
      <c r="N341" s="4"/>
      <c r="O341" s="4"/>
      <c r="P341" s="218" t="s">
        <v>114</v>
      </c>
      <c r="Q341" s="1483"/>
      <c r="R341" s="1484"/>
      <c r="S341" s="1484"/>
      <c r="T341" s="1484"/>
      <c r="U341" s="1484"/>
      <c r="V341" s="1484"/>
      <c r="W341" s="1484"/>
      <c r="X341" s="1484"/>
      <c r="Y341" s="1484"/>
      <c r="Z341" s="1484"/>
      <c r="AA341" s="1484"/>
      <c r="AB341" s="1485"/>
      <c r="AC341" s="218" t="s">
        <v>113</v>
      </c>
    </row>
    <row r="342" spans="1:42" ht="10.15" customHeight="1">
      <c r="B342" s="178"/>
      <c r="C342" s="4"/>
      <c r="D342" s="4"/>
      <c r="E342" s="4"/>
      <c r="F342" s="4"/>
      <c r="G342" s="4"/>
      <c r="H342" s="4"/>
      <c r="I342" s="4"/>
      <c r="J342" s="4"/>
      <c r="K342" s="4"/>
      <c r="L342" s="4"/>
      <c r="M342" s="4"/>
      <c r="N342" s="4"/>
      <c r="O342" s="4"/>
      <c r="P342" s="4"/>
      <c r="Q342" s="4"/>
      <c r="R342" s="4"/>
      <c r="S342" s="4"/>
      <c r="T342" s="218"/>
      <c r="U342" s="4"/>
      <c r="V342" s="4"/>
      <c r="W342" s="218"/>
      <c r="X342" s="4"/>
      <c r="Y342" s="4"/>
      <c r="Z342" s="4"/>
      <c r="AA342" s="451"/>
      <c r="AB342" s="451"/>
      <c r="AC342" s="218"/>
      <c r="AK342" s="320"/>
      <c r="AL342" s="320"/>
      <c r="AM342" s="320"/>
    </row>
    <row r="343" spans="1:42" ht="18" customHeight="1">
      <c r="B343" s="178" t="s">
        <v>3588</v>
      </c>
      <c r="C343" s="178"/>
      <c r="D343" s="178"/>
      <c r="E343" s="178"/>
      <c r="F343" s="178"/>
      <c r="G343" s="178"/>
      <c r="H343" s="178"/>
      <c r="I343" s="178"/>
      <c r="J343" s="178"/>
      <c r="K343" s="178"/>
      <c r="L343" s="4"/>
      <c r="M343" s="4"/>
      <c r="N343" s="4"/>
      <c r="O343" s="4"/>
      <c r="P343" s="4"/>
      <c r="Q343" s="319"/>
      <c r="R343" s="178" t="s">
        <v>2341</v>
      </c>
      <c r="S343" s="4"/>
      <c r="T343" s="4"/>
      <c r="U343" s="4"/>
      <c r="V343" s="4"/>
      <c r="W343" s="4"/>
      <c r="X343" s="4"/>
      <c r="Y343" s="218"/>
      <c r="Z343" s="318"/>
      <c r="AA343" s="318"/>
      <c r="AB343" s="318"/>
      <c r="AC343" s="318"/>
      <c r="AD343" s="318"/>
      <c r="AE343" s="318"/>
      <c r="AF343" s="318"/>
      <c r="AG343" s="318"/>
      <c r="AH343" s="318"/>
      <c r="AI343" s="318"/>
      <c r="AJ343" s="318"/>
      <c r="AK343" s="318"/>
      <c r="AL343" s="218"/>
    </row>
    <row r="344" spans="1:42" ht="18" customHeight="1">
      <c r="B344" s="178"/>
      <c r="C344" s="178"/>
      <c r="G344" s="4"/>
      <c r="H344" s="4"/>
      <c r="I344" s="4"/>
      <c r="J344" s="4"/>
      <c r="K344" s="4"/>
      <c r="L344" s="4"/>
      <c r="M344" s="4"/>
      <c r="N344" s="4"/>
      <c r="O344" s="4"/>
      <c r="P344" s="218"/>
      <c r="Q344" s="319"/>
      <c r="R344" s="178" t="s">
        <v>2342</v>
      </c>
      <c r="S344" s="318"/>
      <c r="T344" s="318"/>
      <c r="U344" s="318"/>
      <c r="V344" s="318"/>
      <c r="W344" s="318"/>
      <c r="X344" s="318"/>
      <c r="Y344" s="318"/>
      <c r="Z344" s="318"/>
      <c r="AA344" s="318"/>
      <c r="AB344" s="318"/>
      <c r="AC344" s="218"/>
    </row>
    <row r="345" spans="1:42" ht="18" customHeight="1">
      <c r="B345" s="178"/>
      <c r="C345" s="178"/>
      <c r="E345" s="178"/>
      <c r="F345" s="178"/>
      <c r="G345" s="178"/>
      <c r="H345" s="178"/>
      <c r="I345" s="178"/>
      <c r="J345" s="178"/>
      <c r="K345" s="178"/>
      <c r="L345" s="4"/>
      <c r="P345" s="4"/>
      <c r="Q345" s="319"/>
      <c r="R345" s="178" t="s">
        <v>3788</v>
      </c>
      <c r="S345" s="318"/>
      <c r="T345" s="318"/>
      <c r="U345" s="318"/>
      <c r="V345" s="318"/>
      <c r="W345" s="318"/>
      <c r="X345" s="318"/>
      <c r="Y345" s="318"/>
      <c r="Z345" s="318"/>
      <c r="AA345" s="318"/>
      <c r="AB345" s="318"/>
      <c r="AC345" s="218"/>
    </row>
    <row r="346" spans="1:42" ht="9" customHeight="1">
      <c r="B346" s="178"/>
      <c r="C346" s="178"/>
      <c r="G346" s="4"/>
      <c r="H346" s="4"/>
      <c r="I346" s="4"/>
      <c r="J346" s="4"/>
      <c r="K346" s="4"/>
      <c r="L346" s="4"/>
      <c r="M346" s="4"/>
      <c r="N346" s="4"/>
      <c r="O346" s="4"/>
      <c r="P346" s="218"/>
      <c r="Q346" s="318"/>
      <c r="R346" s="318"/>
      <c r="S346" s="318"/>
      <c r="T346" s="318"/>
      <c r="U346" s="318"/>
      <c r="V346" s="318"/>
      <c r="W346" s="318"/>
      <c r="X346" s="318"/>
      <c r="Y346" s="318"/>
      <c r="Z346" s="318"/>
      <c r="AA346" s="318"/>
      <c r="AB346" s="318"/>
      <c r="AC346" s="218"/>
    </row>
    <row r="347" spans="1:42" ht="18" customHeight="1">
      <c r="B347" s="178" t="s">
        <v>3589</v>
      </c>
      <c r="C347" s="4"/>
      <c r="D347" s="4"/>
      <c r="E347" s="4"/>
      <c r="F347" s="4"/>
      <c r="G347" s="4"/>
      <c r="H347" s="4"/>
      <c r="I347" s="4"/>
      <c r="J347" s="4"/>
      <c r="K347" s="4"/>
      <c r="L347" s="4"/>
      <c r="M347" s="4"/>
      <c r="N347" s="4"/>
      <c r="O347" s="4"/>
      <c r="P347" s="4"/>
      <c r="Q347" s="4"/>
      <c r="R347" s="4"/>
      <c r="S347" s="4"/>
      <c r="T347" s="218"/>
      <c r="U347" s="4"/>
      <c r="V347" s="4"/>
      <c r="W347" s="4"/>
      <c r="X347" s="4"/>
      <c r="Y347" s="4"/>
      <c r="Z347" s="4"/>
      <c r="AA347" s="4"/>
      <c r="AB347" s="4"/>
      <c r="AC347" s="218"/>
    </row>
    <row r="348" spans="1:42" ht="18" customHeight="1">
      <c r="B348" s="178"/>
      <c r="C348" s="4"/>
      <c r="D348" s="4"/>
      <c r="E348" s="4"/>
      <c r="F348" s="4"/>
      <c r="G348" s="4"/>
      <c r="H348" s="4"/>
      <c r="I348" s="4"/>
      <c r="J348" s="4"/>
      <c r="K348" s="4"/>
      <c r="L348" s="4"/>
      <c r="M348" s="4"/>
      <c r="N348" s="4"/>
      <c r="O348" s="4"/>
      <c r="P348" s="4" t="s">
        <v>112</v>
      </c>
      <c r="Q348" s="1483"/>
      <c r="R348" s="1484"/>
      <c r="S348" s="1484"/>
      <c r="T348" s="1484"/>
      <c r="U348" s="1484"/>
      <c r="V348" s="1484"/>
      <c r="W348" s="1484"/>
      <c r="X348" s="1484"/>
      <c r="Y348" s="1639"/>
      <c r="Z348" s="1639"/>
      <c r="AA348" s="1639"/>
      <c r="AB348" s="1640"/>
      <c r="AC348" s="218" t="s">
        <v>111</v>
      </c>
    </row>
    <row r="349" spans="1:42" ht="11.25" customHeight="1">
      <c r="B349" s="178"/>
      <c r="C349" s="4"/>
      <c r="D349" s="4"/>
      <c r="E349" s="4"/>
      <c r="F349" s="4"/>
      <c r="G349" s="4"/>
      <c r="H349" s="4"/>
      <c r="I349" s="4"/>
      <c r="J349" s="4"/>
      <c r="K349" s="4"/>
      <c r="L349" s="4"/>
      <c r="M349" s="4"/>
      <c r="N349" s="4"/>
      <c r="O349" s="4"/>
      <c r="P349" s="4"/>
      <c r="Q349" s="218"/>
      <c r="R349" s="218"/>
      <c r="S349" s="218"/>
      <c r="T349" s="218"/>
      <c r="U349" s="218"/>
      <c r="V349" s="218"/>
      <c r="W349" s="218"/>
      <c r="X349" s="218"/>
      <c r="Y349" s="218"/>
      <c r="Z349" s="218"/>
      <c r="AA349" s="218"/>
      <c r="AB349" s="218"/>
      <c r="AC349" s="218"/>
      <c r="AJ349" s="183"/>
      <c r="AK349" s="183"/>
      <c r="AL349" s="183"/>
      <c r="AM349" s="183"/>
      <c r="AN349" s="183"/>
      <c r="AO349" s="183"/>
      <c r="AP349" s="183"/>
    </row>
    <row r="350" spans="1:42" ht="18" customHeight="1">
      <c r="A350" s="198" t="s">
        <v>110</v>
      </c>
      <c r="B350" s="199" t="s">
        <v>2829</v>
      </c>
      <c r="C350" s="200"/>
      <c r="D350" s="200"/>
      <c r="E350" s="200"/>
      <c r="F350" s="200"/>
      <c r="G350" s="200"/>
      <c r="H350" s="200"/>
      <c r="I350" s="200"/>
      <c r="J350" s="200"/>
      <c r="K350" s="200"/>
      <c r="L350" s="200"/>
      <c r="M350" s="200"/>
      <c r="N350" s="200"/>
      <c r="O350" s="200"/>
      <c r="P350" s="200"/>
      <c r="Q350" s="200"/>
      <c r="R350" s="200"/>
      <c r="S350" s="200"/>
      <c r="T350" s="200"/>
      <c r="U350" s="200"/>
      <c r="V350" s="200"/>
      <c r="W350" s="200"/>
      <c r="X350" s="200"/>
      <c r="Y350" s="200"/>
      <c r="Z350" s="200"/>
      <c r="AA350" s="200"/>
      <c r="AB350" s="200"/>
      <c r="AC350" s="200"/>
      <c r="AD350" s="186"/>
      <c r="AE350" s="186"/>
      <c r="AF350" s="186"/>
      <c r="AG350" s="186"/>
      <c r="AH350" s="186"/>
      <c r="AI350" s="186"/>
    </row>
    <row r="351" spans="1:42" ht="17.25" customHeight="1">
      <c r="B351" s="178" t="s">
        <v>3068</v>
      </c>
      <c r="C351" s="4"/>
      <c r="D351" s="4"/>
      <c r="E351" s="4"/>
      <c r="F351" s="4"/>
      <c r="G351" s="4"/>
      <c r="H351" s="4"/>
      <c r="I351" s="218" t="s">
        <v>71</v>
      </c>
      <c r="J351" s="1450" t="s">
        <v>107</v>
      </c>
      <c r="K351" s="1450"/>
      <c r="L351" s="1450"/>
      <c r="M351" s="1450"/>
      <c r="N351" s="1450"/>
      <c r="O351" s="218" t="s">
        <v>70</v>
      </c>
      <c r="P351" s="1450" t="s">
        <v>106</v>
      </c>
      <c r="Q351" s="1450"/>
      <c r="R351" s="1450"/>
      <c r="S351" s="1450"/>
      <c r="T351" s="1450"/>
      <c r="U351" s="218" t="s">
        <v>70</v>
      </c>
      <c r="V351" s="1450" t="s">
        <v>105</v>
      </c>
      <c r="W351" s="1450"/>
      <c r="X351" s="1450"/>
      <c r="Y351" s="1450"/>
      <c r="Z351" s="1450"/>
      <c r="AA351" s="218" t="s">
        <v>103</v>
      </c>
      <c r="AB351" s="4"/>
      <c r="AC351" s="4"/>
    </row>
    <row r="352" spans="1:42" ht="17.25" customHeight="1">
      <c r="B352" s="178"/>
      <c r="C352" s="218" t="s">
        <v>71</v>
      </c>
      <c r="D352" s="1469"/>
      <c r="E352" s="1469"/>
      <c r="F352" s="1469"/>
      <c r="G352" s="1469"/>
      <c r="H352" s="218" t="s">
        <v>94</v>
      </c>
      <c r="I352" s="218" t="s">
        <v>71</v>
      </c>
      <c r="J352" s="1513"/>
      <c r="K352" s="1514"/>
      <c r="L352" s="1514"/>
      <c r="M352" s="1515"/>
      <c r="N352" s="218" t="s">
        <v>69</v>
      </c>
      <c r="O352" s="218" t="s">
        <v>70</v>
      </c>
      <c r="P352" s="1513"/>
      <c r="Q352" s="1514"/>
      <c r="R352" s="1514"/>
      <c r="S352" s="1515"/>
      <c r="T352" s="218" t="s">
        <v>69</v>
      </c>
      <c r="U352" s="218" t="s">
        <v>70</v>
      </c>
      <c r="V352" s="1502">
        <f t="shared" ref="V352:V357" si="3">J352+P352</f>
        <v>0</v>
      </c>
      <c r="W352" s="1502"/>
      <c r="X352" s="1502"/>
      <c r="Y352" s="1502"/>
      <c r="Z352" s="218" t="s">
        <v>69</v>
      </c>
      <c r="AA352" s="218" t="s">
        <v>103</v>
      </c>
      <c r="AB352" s="4"/>
      <c r="AC352" s="4"/>
      <c r="AF352" s="202" t="s">
        <v>100</v>
      </c>
      <c r="AG352" s="4"/>
    </row>
    <row r="353" spans="1:59" ht="17.25" customHeight="1">
      <c r="B353" s="178"/>
      <c r="C353" s="218" t="s">
        <v>71</v>
      </c>
      <c r="D353" s="1469"/>
      <c r="E353" s="1469"/>
      <c r="F353" s="1469"/>
      <c r="G353" s="1469"/>
      <c r="H353" s="218" t="s">
        <v>94</v>
      </c>
      <c r="I353" s="218" t="s">
        <v>71</v>
      </c>
      <c r="J353" s="1513"/>
      <c r="K353" s="1514"/>
      <c r="L353" s="1514"/>
      <c r="M353" s="1515"/>
      <c r="N353" s="218" t="s">
        <v>69</v>
      </c>
      <c r="O353" s="218" t="s">
        <v>70</v>
      </c>
      <c r="P353" s="1513"/>
      <c r="Q353" s="1514"/>
      <c r="R353" s="1514"/>
      <c r="S353" s="1515"/>
      <c r="T353" s="218" t="s">
        <v>69</v>
      </c>
      <c r="U353" s="218" t="s">
        <v>70</v>
      </c>
      <c r="V353" s="1502">
        <f t="shared" si="3"/>
        <v>0</v>
      </c>
      <c r="W353" s="1502"/>
      <c r="X353" s="1502"/>
      <c r="Y353" s="1502"/>
      <c r="Z353" s="218" t="s">
        <v>69</v>
      </c>
      <c r="AA353" s="218" t="s">
        <v>103</v>
      </c>
      <c r="AB353" s="4"/>
      <c r="AC353" s="4"/>
      <c r="AG353" s="191" t="s">
        <v>99</v>
      </c>
      <c r="AH353" s="191"/>
      <c r="AI353" s="191"/>
      <c r="AJ353" s="191"/>
      <c r="AK353" s="4"/>
      <c r="AL353" s="1457"/>
      <c r="AM353" s="1458"/>
      <c r="AN353" s="1458"/>
      <c r="AO353" s="1458"/>
      <c r="AP353" s="1458"/>
      <c r="AQ353" s="1458"/>
      <c r="AR353" s="1458"/>
      <c r="AS353" s="1458"/>
      <c r="AT353" s="1458"/>
      <c r="AU353" s="1458"/>
      <c r="AV353" s="1458"/>
      <c r="AW353" s="1458"/>
      <c r="AX353" s="1458"/>
      <c r="AY353" s="1458"/>
      <c r="AZ353" s="1458"/>
      <c r="BA353" s="1458"/>
      <c r="BB353" s="1458"/>
      <c r="BC353" s="1458"/>
      <c r="BD353" s="1458"/>
      <c r="BE353" s="1458"/>
      <c r="BF353" s="1458"/>
      <c r="BG353" s="1458"/>
    </row>
    <row r="354" spans="1:59" ht="17.25" customHeight="1">
      <c r="B354" s="178"/>
      <c r="C354" s="218" t="s">
        <v>71</v>
      </c>
      <c r="D354" s="1469"/>
      <c r="E354" s="1469"/>
      <c r="F354" s="1469"/>
      <c r="G354" s="1469"/>
      <c r="H354" s="218" t="s">
        <v>94</v>
      </c>
      <c r="I354" s="218" t="s">
        <v>71</v>
      </c>
      <c r="J354" s="1513"/>
      <c r="K354" s="1514"/>
      <c r="L354" s="1514"/>
      <c r="M354" s="1515"/>
      <c r="N354" s="218" t="s">
        <v>69</v>
      </c>
      <c r="O354" s="218" t="s">
        <v>70</v>
      </c>
      <c r="P354" s="1513"/>
      <c r="Q354" s="1514"/>
      <c r="R354" s="1514"/>
      <c r="S354" s="1515"/>
      <c r="T354" s="218" t="s">
        <v>69</v>
      </c>
      <c r="U354" s="218" t="s">
        <v>70</v>
      </c>
      <c r="V354" s="1502">
        <f t="shared" si="3"/>
        <v>0</v>
      </c>
      <c r="W354" s="1502"/>
      <c r="X354" s="1502"/>
      <c r="Y354" s="1502"/>
      <c r="Z354" s="218" t="s">
        <v>69</v>
      </c>
      <c r="AA354" s="218" t="s">
        <v>103</v>
      </c>
      <c r="AB354" s="4"/>
      <c r="AC354" s="4"/>
      <c r="AG354" s="178" t="s">
        <v>98</v>
      </c>
      <c r="AH354" s="4"/>
      <c r="AI354" s="4"/>
      <c r="AJ354" s="4"/>
      <c r="AL354" s="1457"/>
      <c r="AM354" s="1458"/>
      <c r="AN354" s="1458"/>
      <c r="AO354" s="1458"/>
      <c r="AP354" s="1458"/>
      <c r="AQ354" s="1458"/>
      <c r="AR354" s="1458"/>
      <c r="AS354" s="1458"/>
      <c r="AT354" s="1458"/>
      <c r="AU354" s="1458"/>
      <c r="AV354" s="1458"/>
      <c r="AW354" s="1458"/>
      <c r="AX354" s="1458"/>
      <c r="AY354" s="1458"/>
      <c r="AZ354" s="1458"/>
      <c r="BA354" s="1458"/>
      <c r="BB354" s="1458"/>
      <c r="BC354" s="1458"/>
      <c r="BD354" s="1458"/>
      <c r="BE354" s="1458"/>
      <c r="BF354" s="1458"/>
      <c r="BG354" s="1458"/>
    </row>
    <row r="355" spans="1:59" ht="17.25" customHeight="1">
      <c r="B355" s="178"/>
      <c r="C355" s="218" t="s">
        <v>71</v>
      </c>
      <c r="D355" s="1469"/>
      <c r="E355" s="1469"/>
      <c r="F355" s="1469"/>
      <c r="G355" s="1469"/>
      <c r="H355" s="218" t="s">
        <v>94</v>
      </c>
      <c r="I355" s="218" t="s">
        <v>71</v>
      </c>
      <c r="J355" s="1513"/>
      <c r="K355" s="1514"/>
      <c r="L355" s="1514"/>
      <c r="M355" s="1515"/>
      <c r="N355" s="218" t="s">
        <v>69</v>
      </c>
      <c r="O355" s="218" t="s">
        <v>70</v>
      </c>
      <c r="P355" s="1513"/>
      <c r="Q355" s="1514"/>
      <c r="R355" s="1514"/>
      <c r="S355" s="1515"/>
      <c r="T355" s="218" t="s">
        <v>69</v>
      </c>
      <c r="U355" s="218" t="s">
        <v>70</v>
      </c>
      <c r="V355" s="1502">
        <f t="shared" si="3"/>
        <v>0</v>
      </c>
      <c r="W355" s="1502"/>
      <c r="X355" s="1502"/>
      <c r="Y355" s="1502"/>
      <c r="Z355" s="218" t="s">
        <v>69</v>
      </c>
      <c r="AA355" s="218" t="s">
        <v>103</v>
      </c>
      <c r="AB355" s="4"/>
      <c r="AC355" s="4"/>
      <c r="AG355" s="178" t="s">
        <v>97</v>
      </c>
      <c r="AH355" s="4"/>
      <c r="AI355" s="4"/>
      <c r="AJ355" s="4"/>
      <c r="AK355" s="4"/>
      <c r="AL355" s="1457"/>
      <c r="AM355" s="1457"/>
      <c r="AN355" s="1457"/>
      <c r="AO355" s="1457"/>
      <c r="AP355" s="1457"/>
      <c r="AQ355" s="1457"/>
      <c r="AR355" s="1457"/>
      <c r="AS355" s="1457"/>
    </row>
    <row r="356" spans="1:59" ht="17.25" customHeight="1">
      <c r="B356" s="178"/>
      <c r="C356" s="218" t="s">
        <v>71</v>
      </c>
      <c r="D356" s="1469"/>
      <c r="E356" s="1469"/>
      <c r="F356" s="1469"/>
      <c r="G356" s="1469"/>
      <c r="H356" s="218" t="s">
        <v>94</v>
      </c>
      <c r="I356" s="218" t="s">
        <v>71</v>
      </c>
      <c r="J356" s="1513"/>
      <c r="K356" s="1514"/>
      <c r="L356" s="1514"/>
      <c r="M356" s="1515"/>
      <c r="N356" s="218" t="s">
        <v>69</v>
      </c>
      <c r="O356" s="218" t="s">
        <v>70</v>
      </c>
      <c r="P356" s="1513"/>
      <c r="Q356" s="1514"/>
      <c r="R356" s="1514"/>
      <c r="S356" s="1515"/>
      <c r="T356" s="218" t="s">
        <v>69</v>
      </c>
      <c r="U356" s="218" t="s">
        <v>70</v>
      </c>
      <c r="V356" s="1502">
        <f t="shared" si="3"/>
        <v>0</v>
      </c>
      <c r="W356" s="1502"/>
      <c r="X356" s="1502"/>
      <c r="Y356" s="1502"/>
      <c r="Z356" s="218" t="s">
        <v>69</v>
      </c>
      <c r="AA356" s="218" t="s">
        <v>103</v>
      </c>
      <c r="AB356" s="4"/>
      <c r="AC356" s="4"/>
    </row>
    <row r="357" spans="1:59" ht="17.25" customHeight="1">
      <c r="B357" s="178"/>
      <c r="C357" s="218" t="s">
        <v>71</v>
      </c>
      <c r="D357" s="1469"/>
      <c r="E357" s="1469"/>
      <c r="F357" s="1469"/>
      <c r="G357" s="1469"/>
      <c r="H357" s="218" t="s">
        <v>94</v>
      </c>
      <c r="I357" s="218" t="s">
        <v>71</v>
      </c>
      <c r="J357" s="1513"/>
      <c r="K357" s="1514"/>
      <c r="L357" s="1514"/>
      <c r="M357" s="1515"/>
      <c r="N357" s="218" t="s">
        <v>69</v>
      </c>
      <c r="O357" s="218" t="s">
        <v>70</v>
      </c>
      <c r="P357" s="1513"/>
      <c r="Q357" s="1514"/>
      <c r="R357" s="1514"/>
      <c r="S357" s="1515"/>
      <c r="T357" s="218" t="s">
        <v>69</v>
      </c>
      <c r="U357" s="218" t="s">
        <v>70</v>
      </c>
      <c r="V357" s="1502">
        <f t="shared" si="3"/>
        <v>0</v>
      </c>
      <c r="W357" s="1502"/>
      <c r="X357" s="1502"/>
      <c r="Y357" s="1502"/>
      <c r="Z357" s="218" t="s">
        <v>69</v>
      </c>
      <c r="AA357" s="218" t="s">
        <v>103</v>
      </c>
      <c r="AB357" s="4"/>
      <c r="AC357" s="4"/>
    </row>
    <row r="358" spans="1:59" ht="17.25" customHeight="1">
      <c r="B358" s="178"/>
      <c r="C358" s="218" t="s">
        <v>71</v>
      </c>
      <c r="D358" s="1469"/>
      <c r="E358" s="1469"/>
      <c r="F358" s="1469"/>
      <c r="G358" s="1469"/>
      <c r="H358" s="218" t="s">
        <v>67</v>
      </c>
      <c r="I358" s="218" t="s">
        <v>71</v>
      </c>
      <c r="J358" s="1513"/>
      <c r="K358" s="1514"/>
      <c r="L358" s="1514"/>
      <c r="M358" s="1515"/>
      <c r="N358" s="218" t="s">
        <v>69</v>
      </c>
      <c r="O358" s="218" t="s">
        <v>70</v>
      </c>
      <c r="P358" s="1513"/>
      <c r="Q358" s="1514"/>
      <c r="R358" s="1514"/>
      <c r="S358" s="1515"/>
      <c r="T358" s="218" t="s">
        <v>2036</v>
      </c>
      <c r="U358" s="218" t="s">
        <v>70</v>
      </c>
      <c r="V358" s="1502">
        <f t="shared" ref="V358" si="4">J358+P358</f>
        <v>0</v>
      </c>
      <c r="W358" s="1502"/>
      <c r="X358" s="1502"/>
      <c r="Y358" s="1502"/>
      <c r="Z358" s="218" t="s">
        <v>69</v>
      </c>
      <c r="AA358" s="218" t="s">
        <v>103</v>
      </c>
      <c r="AB358" s="4"/>
      <c r="AC358" s="4"/>
    </row>
    <row r="359" spans="1:59" ht="15.75" customHeight="1">
      <c r="B359" s="178" t="s">
        <v>3069</v>
      </c>
      <c r="C359" s="4"/>
      <c r="D359" s="4"/>
      <c r="E359" s="4"/>
      <c r="F359" s="4"/>
      <c r="G359" s="4"/>
      <c r="H359" s="4"/>
      <c r="I359" s="218" t="s">
        <v>71</v>
      </c>
      <c r="J359" s="1502">
        <f>SUM(J352:M358)</f>
        <v>0</v>
      </c>
      <c r="K359" s="1502"/>
      <c r="L359" s="1502"/>
      <c r="M359" s="1502"/>
      <c r="N359" s="218" t="s">
        <v>69</v>
      </c>
      <c r="O359" s="218" t="s">
        <v>70</v>
      </c>
      <c r="P359" s="1502">
        <f>SUM(P352:S358)</f>
        <v>0</v>
      </c>
      <c r="Q359" s="1502"/>
      <c r="R359" s="1502"/>
      <c r="S359" s="1502"/>
      <c r="T359" s="218" t="s">
        <v>69</v>
      </c>
      <c r="U359" s="218" t="s">
        <v>70</v>
      </c>
      <c r="V359" s="1502">
        <f>SUM(V352:Y358)</f>
        <v>0</v>
      </c>
      <c r="W359" s="1502"/>
      <c r="X359" s="1502"/>
      <c r="Y359" s="1502"/>
      <c r="Z359" s="218" t="s">
        <v>69</v>
      </c>
      <c r="AA359" s="218" t="s">
        <v>103</v>
      </c>
      <c r="AB359" s="4"/>
      <c r="AC359" s="4"/>
    </row>
    <row r="360" spans="1:59" ht="11.25" customHeight="1">
      <c r="B360" s="178"/>
      <c r="C360" s="4"/>
      <c r="D360" s="4"/>
      <c r="E360" s="4"/>
      <c r="F360" s="4"/>
      <c r="G360" s="4"/>
      <c r="H360" s="4"/>
      <c r="I360" s="218"/>
      <c r="J360" s="239"/>
      <c r="K360" s="239"/>
      <c r="L360" s="239"/>
      <c r="M360" s="239"/>
      <c r="N360" s="218"/>
      <c r="O360" s="218"/>
      <c r="P360" s="239"/>
      <c r="Q360" s="239"/>
      <c r="R360" s="239"/>
      <c r="S360" s="239"/>
      <c r="T360" s="218"/>
      <c r="U360" s="218"/>
      <c r="V360" s="239"/>
      <c r="W360" s="239"/>
      <c r="X360" s="239"/>
      <c r="Y360" s="239"/>
      <c r="Z360" s="218"/>
      <c r="AA360" s="218"/>
      <c r="AB360" s="4"/>
      <c r="AC360" s="4"/>
      <c r="AJ360" s="183"/>
      <c r="AK360" s="183"/>
      <c r="AL360" s="183"/>
      <c r="AM360" s="183"/>
      <c r="AN360" s="183"/>
      <c r="AO360" s="183"/>
      <c r="AP360" s="183"/>
    </row>
    <row r="361" spans="1:59" ht="7.5" customHeight="1">
      <c r="A361" s="185"/>
      <c r="B361" s="214"/>
      <c r="C361" s="200"/>
      <c r="D361" s="200"/>
      <c r="E361" s="200"/>
      <c r="F361" s="200"/>
      <c r="G361" s="200"/>
      <c r="H361" s="200"/>
      <c r="I361" s="226"/>
      <c r="J361" s="240"/>
      <c r="K361" s="240"/>
      <c r="L361" s="240"/>
      <c r="M361" s="240"/>
      <c r="N361" s="226"/>
      <c r="O361" s="226"/>
      <c r="P361" s="240"/>
      <c r="Q361" s="240"/>
      <c r="R361" s="240"/>
      <c r="S361" s="240"/>
      <c r="T361" s="226"/>
      <c r="U361" s="226"/>
      <c r="V361" s="240"/>
      <c r="W361" s="240"/>
      <c r="X361" s="240"/>
      <c r="Y361" s="240"/>
      <c r="Z361" s="226"/>
      <c r="AA361" s="226"/>
      <c r="AB361" s="200"/>
      <c r="AC361" s="200"/>
      <c r="AD361" s="186"/>
      <c r="AE361" s="186"/>
      <c r="AF361" s="186"/>
      <c r="AG361" s="186"/>
      <c r="AH361" s="186"/>
      <c r="AI361" s="186"/>
    </row>
    <row r="362" spans="1:59" ht="18" customHeight="1">
      <c r="A362" s="241" t="s">
        <v>102</v>
      </c>
      <c r="B362" s="189" t="s">
        <v>2830</v>
      </c>
      <c r="C362" s="4"/>
      <c r="D362" s="1510"/>
      <c r="E362" s="1511"/>
      <c r="F362" s="1511"/>
      <c r="G362" s="1511"/>
      <c r="H362" s="1511"/>
      <c r="I362" s="1511"/>
      <c r="J362" s="1511"/>
      <c r="K362" s="1511"/>
      <c r="L362" s="1511"/>
      <c r="M362" s="1511"/>
      <c r="N362" s="1511"/>
      <c r="O362" s="1511"/>
      <c r="P362" s="1511"/>
      <c r="Q362" s="1511"/>
      <c r="R362" s="1511"/>
      <c r="S362" s="1511"/>
      <c r="T362" s="1511"/>
      <c r="U362" s="1511"/>
      <c r="V362" s="1511"/>
      <c r="W362" s="1511"/>
      <c r="X362" s="1511"/>
      <c r="Y362" s="1511"/>
      <c r="Z362" s="1511"/>
      <c r="AA362" s="1511"/>
      <c r="AB362" s="1511"/>
      <c r="AC362" s="1512"/>
    </row>
    <row r="363" spans="1:59" ht="18" customHeight="1">
      <c r="A363" s="241" t="s">
        <v>102</v>
      </c>
      <c r="B363" s="189" t="s">
        <v>2831</v>
      </c>
      <c r="C363" s="4"/>
      <c r="D363" s="1510"/>
      <c r="E363" s="1511"/>
      <c r="F363" s="1511"/>
      <c r="G363" s="1511"/>
      <c r="H363" s="1511"/>
      <c r="I363" s="1511"/>
      <c r="J363" s="1511"/>
      <c r="K363" s="1511"/>
      <c r="L363" s="1511"/>
      <c r="M363" s="1511"/>
      <c r="N363" s="1511"/>
      <c r="O363" s="1511"/>
      <c r="P363" s="1511"/>
      <c r="Q363" s="1511"/>
      <c r="R363" s="1511"/>
      <c r="S363" s="1511"/>
      <c r="T363" s="1511"/>
      <c r="U363" s="1511"/>
      <c r="V363" s="1511"/>
      <c r="W363" s="1511"/>
      <c r="X363" s="1511"/>
      <c r="Y363" s="1511"/>
      <c r="Z363" s="1511"/>
      <c r="AA363" s="1511"/>
      <c r="AB363" s="1511"/>
      <c r="AC363" s="1512"/>
    </row>
    <row r="364" spans="1:59" ht="18" customHeight="1">
      <c r="A364" s="241" t="s">
        <v>102</v>
      </c>
      <c r="B364" s="189" t="s">
        <v>2832</v>
      </c>
      <c r="C364" s="4"/>
      <c r="D364" s="1510"/>
      <c r="E364" s="1511"/>
      <c r="F364" s="1511"/>
      <c r="G364" s="1511"/>
      <c r="H364" s="1511"/>
      <c r="I364" s="1511"/>
      <c r="J364" s="1511"/>
      <c r="K364" s="1511"/>
      <c r="L364" s="1511"/>
      <c r="M364" s="1511"/>
      <c r="N364" s="1511"/>
      <c r="O364" s="1511"/>
      <c r="P364" s="1511"/>
      <c r="Q364" s="1511"/>
      <c r="R364" s="1511"/>
      <c r="S364" s="1511"/>
      <c r="T364" s="1511"/>
      <c r="U364" s="1511"/>
      <c r="V364" s="1511"/>
      <c r="W364" s="1511"/>
      <c r="X364" s="1511"/>
      <c r="Y364" s="1511"/>
      <c r="Z364" s="1511"/>
      <c r="AA364" s="1511"/>
      <c r="AB364" s="1511"/>
      <c r="AC364" s="1512"/>
    </row>
    <row r="365" spans="1:59" ht="18" customHeight="1">
      <c r="A365" s="241" t="s">
        <v>102</v>
      </c>
      <c r="B365" s="189" t="s">
        <v>2833</v>
      </c>
      <c r="C365" s="4"/>
      <c r="D365" s="1506"/>
      <c r="E365" s="1507"/>
      <c r="F365" s="1507"/>
      <c r="G365" s="1507"/>
      <c r="H365" s="1508"/>
      <c r="I365" s="218" t="s">
        <v>92</v>
      </c>
      <c r="J365" s="4"/>
      <c r="K365" s="4"/>
      <c r="L365" s="4"/>
      <c r="M365" s="4"/>
      <c r="N365" s="4"/>
      <c r="O365" s="4"/>
      <c r="P365" s="4"/>
      <c r="Q365" s="4"/>
      <c r="R365" s="4"/>
      <c r="S365" s="4"/>
      <c r="T365" s="4"/>
      <c r="U365" s="4"/>
      <c r="V365" s="4"/>
      <c r="W365" s="4"/>
      <c r="X365" s="4"/>
      <c r="Y365" s="4"/>
      <c r="Z365" s="4"/>
      <c r="AA365" s="4"/>
      <c r="AB365" s="4"/>
      <c r="AC365" s="4"/>
    </row>
    <row r="366" spans="1:59" ht="18" customHeight="1">
      <c r="A366" s="241" t="s">
        <v>102</v>
      </c>
      <c r="B366" s="189" t="s">
        <v>2834</v>
      </c>
      <c r="C366" s="4"/>
      <c r="D366" s="1509"/>
      <c r="E366" s="1457"/>
      <c r="F366" s="1457"/>
      <c r="G366" s="1457"/>
      <c r="H366" s="1457"/>
      <c r="I366" s="4"/>
      <c r="J366" s="4"/>
      <c r="K366" s="4"/>
      <c r="L366" s="4"/>
      <c r="M366" s="4"/>
      <c r="N366" s="4"/>
      <c r="O366" s="4"/>
      <c r="P366" s="4"/>
      <c r="Q366" s="4"/>
      <c r="R366" s="4"/>
      <c r="S366" s="4"/>
      <c r="T366" s="4"/>
      <c r="U366" s="4"/>
      <c r="V366" s="4"/>
      <c r="W366" s="4"/>
      <c r="X366" s="4"/>
      <c r="Y366" s="4"/>
      <c r="Z366" s="4"/>
      <c r="AA366" s="4"/>
      <c r="AB366" s="4"/>
      <c r="AC366" s="4"/>
    </row>
    <row r="367" spans="1:59" ht="7.5" customHeight="1">
      <c r="A367" s="241"/>
      <c r="B367" s="189"/>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row>
    <row r="368" spans="1:59" ht="18" customHeight="1">
      <c r="A368" s="241" t="s">
        <v>102</v>
      </c>
      <c r="B368" s="189" t="s">
        <v>2669</v>
      </c>
      <c r="C368" s="4"/>
      <c r="D368" s="1496"/>
      <c r="E368" s="1497"/>
      <c r="F368" s="1497"/>
      <c r="G368" s="1497"/>
      <c r="H368" s="1497"/>
      <c r="I368" s="1497"/>
      <c r="J368" s="1497"/>
      <c r="K368" s="1497"/>
      <c r="L368" s="1497"/>
      <c r="M368" s="1497"/>
      <c r="N368" s="1497"/>
      <c r="O368" s="1497"/>
      <c r="P368" s="1497"/>
      <c r="Q368" s="1497"/>
      <c r="R368" s="1497"/>
      <c r="S368" s="1497"/>
      <c r="T368" s="1497"/>
      <c r="U368" s="1497"/>
      <c r="V368" s="1497"/>
      <c r="W368" s="1497"/>
      <c r="X368" s="1497"/>
      <c r="Y368" s="1498"/>
      <c r="Z368" s="4"/>
      <c r="AA368" s="4"/>
    </row>
    <row r="369" spans="1:42" ht="18" customHeight="1">
      <c r="A369" s="241"/>
      <c r="B369" s="173"/>
      <c r="D369" s="1499"/>
      <c r="E369" s="1500"/>
      <c r="F369" s="1500"/>
      <c r="G369" s="1500"/>
      <c r="H369" s="1500"/>
      <c r="I369" s="1500"/>
      <c r="J369" s="1500"/>
      <c r="K369" s="1500"/>
      <c r="L369" s="1500"/>
      <c r="M369" s="1500"/>
      <c r="N369" s="1500"/>
      <c r="O369" s="1500"/>
      <c r="P369" s="1500"/>
      <c r="Q369" s="1500"/>
      <c r="R369" s="1500"/>
      <c r="S369" s="1500"/>
      <c r="T369" s="1500"/>
      <c r="U369" s="1500"/>
      <c r="V369" s="1500"/>
      <c r="W369" s="1500"/>
      <c r="X369" s="1500"/>
      <c r="Y369" s="1501"/>
    </row>
    <row r="370" spans="1:42" ht="18" customHeight="1">
      <c r="A370" s="241" t="s">
        <v>102</v>
      </c>
      <c r="B370" s="189" t="s">
        <v>2672</v>
      </c>
      <c r="C370" s="4"/>
      <c r="D370" s="1496"/>
      <c r="E370" s="1497"/>
      <c r="F370" s="1497"/>
      <c r="G370" s="1497"/>
      <c r="H370" s="1497"/>
      <c r="I370" s="1497"/>
      <c r="J370" s="1497"/>
      <c r="K370" s="1497"/>
      <c r="L370" s="1497"/>
      <c r="M370" s="1497"/>
      <c r="N370" s="1497"/>
      <c r="O370" s="1497"/>
      <c r="P370" s="1497"/>
      <c r="Q370" s="1497"/>
      <c r="R370" s="1497"/>
      <c r="S370" s="1497"/>
      <c r="T370" s="1497"/>
      <c r="U370" s="1497"/>
      <c r="V370" s="1497"/>
      <c r="W370" s="1497"/>
      <c r="X370" s="1497"/>
      <c r="Y370" s="1498"/>
      <c r="Z370" s="4"/>
      <c r="AA370" s="4"/>
    </row>
    <row r="371" spans="1:42" ht="18" customHeight="1">
      <c r="D371" s="1499"/>
      <c r="E371" s="1500"/>
      <c r="F371" s="1500"/>
      <c r="G371" s="1500"/>
      <c r="H371" s="1500"/>
      <c r="I371" s="1500"/>
      <c r="J371" s="1500"/>
      <c r="K371" s="1500"/>
      <c r="L371" s="1500"/>
      <c r="M371" s="1500"/>
      <c r="N371" s="1500"/>
      <c r="O371" s="1500"/>
      <c r="P371" s="1500"/>
      <c r="Q371" s="1500"/>
      <c r="R371" s="1500"/>
      <c r="S371" s="1500"/>
      <c r="T371" s="1500"/>
      <c r="U371" s="1500"/>
      <c r="V371" s="1500"/>
      <c r="W371" s="1500"/>
      <c r="X371" s="1500"/>
      <c r="Y371" s="1501"/>
    </row>
    <row r="372" spans="1:42" ht="11.25" customHeight="1">
      <c r="A372" s="279"/>
      <c r="B372" s="279"/>
      <c r="C372" s="229"/>
      <c r="D372" s="229"/>
      <c r="E372" s="229"/>
      <c r="F372" s="229"/>
      <c r="G372" s="229"/>
      <c r="H372" s="229"/>
      <c r="I372" s="229"/>
      <c r="J372" s="229"/>
      <c r="K372" s="229"/>
      <c r="L372" s="229"/>
      <c r="M372" s="229"/>
      <c r="N372" s="229"/>
      <c r="O372" s="229"/>
      <c r="P372" s="229"/>
      <c r="Q372" s="229"/>
      <c r="R372" s="229"/>
      <c r="S372" s="229"/>
      <c r="T372" s="229"/>
      <c r="U372" s="229"/>
      <c r="V372" s="229"/>
      <c r="W372" s="229"/>
      <c r="X372" s="229"/>
      <c r="Y372" s="229"/>
      <c r="Z372" s="229"/>
      <c r="AA372" s="229"/>
      <c r="AB372" s="229"/>
      <c r="AC372" s="229"/>
      <c r="AD372" s="229"/>
      <c r="AE372" s="229"/>
      <c r="AF372" s="229"/>
      <c r="AG372" s="229"/>
      <c r="AH372" s="229"/>
      <c r="AI372" s="229"/>
      <c r="AJ372" s="229"/>
      <c r="AK372" s="229"/>
      <c r="AL372" s="229"/>
      <c r="AM372" s="229"/>
      <c r="AN372" s="229"/>
      <c r="AO372" s="229"/>
      <c r="AP372" s="229"/>
    </row>
    <row r="374" spans="1:42" ht="18" customHeight="1">
      <c r="A374" s="267" t="s">
        <v>93</v>
      </c>
      <c r="C374" s="4"/>
      <c r="D374" s="248"/>
      <c r="E374" s="263"/>
      <c r="F374" s="263"/>
      <c r="G374" s="263"/>
      <c r="H374" s="263"/>
      <c r="I374" s="262"/>
      <c r="J374" s="262"/>
      <c r="K374" s="262"/>
      <c r="L374" s="262"/>
      <c r="M374" s="262"/>
      <c r="N374" s="262"/>
      <c r="O374" s="262"/>
      <c r="P374" s="262"/>
      <c r="Q374" s="262"/>
      <c r="R374" s="262"/>
      <c r="S374" s="262"/>
      <c r="T374" s="262"/>
      <c r="U374" s="262"/>
      <c r="V374" s="262"/>
      <c r="W374" s="262"/>
      <c r="X374" s="262"/>
      <c r="Y374" s="262"/>
      <c r="Z374" s="262"/>
      <c r="AA374" s="262"/>
      <c r="AB374" s="262"/>
      <c r="AC374" s="262"/>
      <c r="AD374" s="248"/>
    </row>
    <row r="375" spans="1:42" ht="18" customHeight="1">
      <c r="A375" s="178"/>
      <c r="B375" s="247" t="s">
        <v>2714</v>
      </c>
      <c r="C375" s="247"/>
      <c r="D375" s="248"/>
      <c r="E375" s="1483">
        <f>$D$282</f>
        <v>3</v>
      </c>
      <c r="F375" s="1484"/>
      <c r="G375" s="1484"/>
      <c r="H375" s="1485"/>
      <c r="I375" s="248"/>
      <c r="J375" s="249"/>
      <c r="K375" s="249"/>
      <c r="L375" s="210"/>
      <c r="M375" s="249"/>
      <c r="N375" s="248"/>
      <c r="O375" s="248"/>
      <c r="P375" s="248"/>
      <c r="Q375" s="248"/>
      <c r="R375" s="248"/>
      <c r="S375" s="248"/>
      <c r="T375" s="248"/>
      <c r="U375" s="248"/>
      <c r="V375" s="248"/>
      <c r="W375" s="248"/>
      <c r="X375" s="248"/>
      <c r="Y375" s="248"/>
      <c r="Z375" s="248"/>
      <c r="AA375" s="248"/>
      <c r="AB375" s="248"/>
      <c r="AC375" s="248"/>
    </row>
    <row r="376" spans="1:42" ht="18" customHeight="1">
      <c r="A376" s="178"/>
      <c r="B376" s="247" t="s">
        <v>2715</v>
      </c>
      <c r="C376" s="247"/>
      <c r="D376" s="248"/>
      <c r="E376" s="1636"/>
      <c r="F376" s="1637"/>
      <c r="G376" s="1637"/>
      <c r="H376" s="1638"/>
      <c r="I376" s="250" t="s">
        <v>87</v>
      </c>
      <c r="J376" s="251"/>
      <c r="K376" s="251"/>
      <c r="L376" s="252"/>
      <c r="M376" s="4"/>
      <c r="N376" s="248"/>
      <c r="O376" s="248"/>
      <c r="P376" s="248"/>
      <c r="Q376" s="248"/>
      <c r="R376" s="248"/>
      <c r="S376" s="248"/>
      <c r="T376" s="248"/>
      <c r="U376" s="248"/>
      <c r="V376" s="248"/>
      <c r="W376" s="248"/>
      <c r="X376" s="248"/>
      <c r="Y376" s="248"/>
      <c r="Z376" s="248"/>
      <c r="AA376" s="248"/>
      <c r="AB376" s="248"/>
      <c r="AC376" s="248"/>
    </row>
    <row r="377" spans="1:42" ht="18" customHeight="1">
      <c r="A377" s="178"/>
      <c r="B377" s="247" t="s">
        <v>2716</v>
      </c>
      <c r="C377" s="247"/>
      <c r="D377" s="248"/>
      <c r="E377" s="1506"/>
      <c r="F377" s="1507"/>
      <c r="G377" s="1507"/>
      <c r="H377" s="1508"/>
      <c r="I377" s="250" t="s">
        <v>92</v>
      </c>
      <c r="J377" s="253"/>
      <c r="K377" s="253"/>
      <c r="L377" s="254"/>
      <c r="M377" s="4"/>
      <c r="N377" s="248"/>
      <c r="O377" s="248"/>
      <c r="P377" s="248"/>
      <c r="Q377" s="248"/>
      <c r="R377" s="248"/>
      <c r="S377" s="248"/>
      <c r="T377" s="248"/>
      <c r="U377" s="248"/>
      <c r="V377" s="248"/>
      <c r="W377" s="248"/>
      <c r="X377" s="248"/>
      <c r="Y377" s="248"/>
      <c r="Z377" s="248"/>
      <c r="AA377" s="248"/>
      <c r="AB377" s="248"/>
      <c r="AC377" s="248"/>
    </row>
    <row r="378" spans="1:42" ht="18" customHeight="1">
      <c r="A378" s="178"/>
      <c r="B378" s="247" t="s">
        <v>2717</v>
      </c>
      <c r="C378" s="247"/>
      <c r="D378" s="248"/>
      <c r="E378" s="1506"/>
      <c r="F378" s="1507"/>
      <c r="G378" s="1507"/>
      <c r="H378" s="1508"/>
      <c r="I378" s="250" t="s">
        <v>92</v>
      </c>
      <c r="J378" s="253"/>
      <c r="K378" s="253"/>
      <c r="L378" s="254"/>
      <c r="M378" s="4"/>
      <c r="N378" s="249"/>
      <c r="O378" s="248"/>
      <c r="P378" s="248"/>
      <c r="Q378" s="248"/>
      <c r="R378" s="248"/>
      <c r="S378" s="248"/>
      <c r="T378" s="248"/>
      <c r="U378" s="248"/>
      <c r="V378" s="248"/>
      <c r="W378" s="248"/>
      <c r="X378" s="248"/>
      <c r="Y378" s="248"/>
      <c r="Z378" s="248"/>
      <c r="AA378" s="248"/>
      <c r="AB378" s="248"/>
      <c r="AC378" s="248"/>
    </row>
    <row r="379" spans="1:42" ht="18" customHeight="1">
      <c r="A379" s="178"/>
      <c r="B379" s="247" t="s">
        <v>2718</v>
      </c>
      <c r="C379" s="247"/>
      <c r="D379" s="248"/>
      <c r="E379" s="1506"/>
      <c r="F379" s="1507"/>
      <c r="G379" s="1507"/>
      <c r="H379" s="1508"/>
      <c r="I379" s="250" t="s">
        <v>92</v>
      </c>
      <c r="J379" s="253"/>
      <c r="K379" s="253"/>
      <c r="L379" s="254"/>
      <c r="M379" s="4"/>
      <c r="N379" s="249"/>
      <c r="O379" s="248"/>
      <c r="P379" s="248"/>
      <c r="Q379" s="248"/>
      <c r="R379" s="248"/>
      <c r="S379" s="248"/>
      <c r="T379" s="248"/>
      <c r="U379" s="248"/>
      <c r="V379" s="248"/>
      <c r="W379" s="248"/>
      <c r="X379" s="248"/>
      <c r="Y379" s="248"/>
      <c r="Z379" s="248"/>
      <c r="AA379" s="248"/>
      <c r="AB379" s="248"/>
      <c r="AC379" s="248"/>
    </row>
    <row r="380" spans="1:42" ht="18" customHeight="1">
      <c r="A380" s="178"/>
      <c r="B380" s="247" t="s">
        <v>2719</v>
      </c>
      <c r="C380" s="247"/>
      <c r="D380" s="248"/>
      <c r="E380" s="1506"/>
      <c r="F380" s="1507"/>
      <c r="G380" s="1507"/>
      <c r="H380" s="1508"/>
      <c r="I380" s="250" t="s">
        <v>92</v>
      </c>
      <c r="J380" s="253"/>
      <c r="K380" s="253"/>
      <c r="L380" s="254"/>
      <c r="M380" s="4"/>
      <c r="N380" s="248"/>
      <c r="O380" s="248"/>
      <c r="P380" s="248"/>
      <c r="Q380" s="248"/>
      <c r="R380" s="248"/>
      <c r="S380" s="256"/>
      <c r="T380" s="256"/>
      <c r="U380" s="256"/>
      <c r="V380" s="256"/>
      <c r="W380" s="256"/>
      <c r="X380" s="256"/>
      <c r="Y380" s="256"/>
      <c r="Z380" s="256"/>
      <c r="AA380" s="256"/>
      <c r="AB380" s="256"/>
      <c r="AC380" s="256"/>
    </row>
    <row r="381" spans="1:42" ht="18" customHeight="1">
      <c r="A381" s="178"/>
      <c r="B381" s="255" t="s">
        <v>2720</v>
      </c>
      <c r="C381" s="248"/>
      <c r="D381" s="257"/>
      <c r="E381" s="257"/>
      <c r="F381" s="257"/>
      <c r="G381" s="257"/>
      <c r="H381" s="250"/>
      <c r="I381" s="253"/>
      <c r="J381" s="253"/>
      <c r="K381" s="255"/>
      <c r="L381" s="4"/>
      <c r="M381" s="256"/>
      <c r="N381" s="258"/>
      <c r="O381" s="258" t="s">
        <v>84</v>
      </c>
      <c r="P381" s="258"/>
      <c r="Q381" s="259"/>
      <c r="R381" s="259" t="s">
        <v>83</v>
      </c>
      <c r="U381" s="256"/>
      <c r="V381" s="256"/>
      <c r="W381" s="256"/>
      <c r="X381" s="256"/>
      <c r="Y381" s="256"/>
      <c r="Z381" s="256"/>
      <c r="AA381" s="256"/>
      <c r="AB381" s="256"/>
    </row>
    <row r="382" spans="1:42" ht="15" customHeight="1">
      <c r="A382" s="178"/>
      <c r="B382" s="247" t="s">
        <v>2721</v>
      </c>
      <c r="C382" s="248"/>
      <c r="D382" s="248"/>
      <c r="E382" s="248"/>
      <c r="F382" s="248"/>
      <c r="G382" s="260"/>
      <c r="H382" s="248"/>
      <c r="I382" s="248"/>
      <c r="J382" s="249"/>
      <c r="K382" s="249"/>
      <c r="L382" s="248"/>
      <c r="M382" s="260"/>
      <c r="N382" s="248"/>
      <c r="O382" s="248"/>
      <c r="P382" s="260"/>
      <c r="Q382" s="248"/>
      <c r="R382" s="248"/>
      <c r="S382" s="248"/>
      <c r="T382" s="260"/>
      <c r="U382" s="248"/>
      <c r="V382" s="248"/>
      <c r="W382" s="248"/>
      <c r="X382" s="248"/>
      <c r="Y382" s="260"/>
      <c r="Z382" s="248"/>
      <c r="AA382" s="248"/>
      <c r="AB382" s="248"/>
      <c r="AC382" s="248"/>
      <c r="AD382" s="248"/>
    </row>
    <row r="383" spans="1:42" ht="15.75" customHeight="1">
      <c r="A383" s="178"/>
      <c r="B383" s="261"/>
      <c r="C383" s="248"/>
      <c r="D383" s="262" t="s">
        <v>71</v>
      </c>
      <c r="E383" s="1486" t="s">
        <v>82</v>
      </c>
      <c r="F383" s="1486"/>
      <c r="G383" s="1486"/>
      <c r="H383" s="1486"/>
      <c r="I383" s="1486"/>
      <c r="J383" s="218" t="s">
        <v>70</v>
      </c>
      <c r="K383" s="1486" t="s">
        <v>81</v>
      </c>
      <c r="L383" s="1486"/>
      <c r="M383" s="1486"/>
      <c r="N383" s="1486"/>
      <c r="O383" s="1486"/>
      <c r="P383" s="1486"/>
      <c r="Q383" s="1486"/>
      <c r="R383" s="1486"/>
      <c r="S383" s="1486"/>
      <c r="T383" s="1486"/>
      <c r="U383" s="218" t="s">
        <v>70</v>
      </c>
      <c r="V383" s="1486" t="s">
        <v>80</v>
      </c>
      <c r="W383" s="1486"/>
      <c r="X383" s="1486"/>
      <c r="Y383" s="1486"/>
      <c r="Z383" s="1450"/>
      <c r="AA383" s="262" t="s">
        <v>94</v>
      </c>
      <c r="AB383" s="262"/>
      <c r="AC383" s="4"/>
      <c r="AD383" s="4"/>
    </row>
    <row r="384" spans="1:42" ht="18" customHeight="1">
      <c r="A384" s="178"/>
      <c r="B384" s="261" t="s">
        <v>3070</v>
      </c>
      <c r="C384" s="248"/>
      <c r="D384" s="262" t="s">
        <v>71</v>
      </c>
      <c r="E384" s="1469"/>
      <c r="F384" s="1469"/>
      <c r="G384" s="1469"/>
      <c r="H384" s="1469"/>
      <c r="I384" s="1469"/>
      <c r="J384" s="218" t="s">
        <v>70</v>
      </c>
      <c r="K384" s="1493" t="str">
        <f>IF(項目一覧②!$G$570=1,"",INDEX(主要用途!$D$2:$D$72,項目一覧②!$G$570))</f>
        <v/>
      </c>
      <c r="L384" s="1494"/>
      <c r="M384" s="1494"/>
      <c r="N384" s="1494"/>
      <c r="O384" s="1494"/>
      <c r="P384" s="1494"/>
      <c r="Q384" s="1494"/>
      <c r="R384" s="1494"/>
      <c r="S384" s="1494"/>
      <c r="T384" s="1495"/>
      <c r="U384" s="218" t="s">
        <v>70</v>
      </c>
      <c r="V384" s="1513"/>
      <c r="W384" s="1514"/>
      <c r="X384" s="1514"/>
      <c r="Y384" s="1515"/>
      <c r="Z384" s="260" t="s">
        <v>69</v>
      </c>
      <c r="AA384" s="262" t="s">
        <v>94</v>
      </c>
      <c r="AB384" s="256"/>
      <c r="AC384" s="262"/>
      <c r="AD384" s="4"/>
      <c r="AF384" s="202" t="s">
        <v>100</v>
      </c>
      <c r="AG384" s="4"/>
    </row>
    <row r="385" spans="1:59" ht="18" customHeight="1">
      <c r="A385" s="178"/>
      <c r="B385" s="261" t="s">
        <v>3071</v>
      </c>
      <c r="C385" s="248"/>
      <c r="D385" s="262" t="s">
        <v>71</v>
      </c>
      <c r="E385" s="1469"/>
      <c r="F385" s="1469"/>
      <c r="G385" s="1469"/>
      <c r="H385" s="1469"/>
      <c r="I385" s="1469"/>
      <c r="J385" s="218" t="s">
        <v>70</v>
      </c>
      <c r="K385" s="1493" t="str">
        <f>IF(項目一覧②!$G$571=1,"",INDEX(主要用途!$D$2:$D$72,項目一覧②!$G$571))</f>
        <v/>
      </c>
      <c r="L385" s="1494"/>
      <c r="M385" s="1494"/>
      <c r="N385" s="1494"/>
      <c r="O385" s="1494"/>
      <c r="P385" s="1494"/>
      <c r="Q385" s="1494"/>
      <c r="R385" s="1494"/>
      <c r="S385" s="1494"/>
      <c r="T385" s="1495"/>
      <c r="U385" s="218" t="s">
        <v>70</v>
      </c>
      <c r="V385" s="1513"/>
      <c r="W385" s="1514"/>
      <c r="X385" s="1514"/>
      <c r="Y385" s="1515"/>
      <c r="Z385" s="260" t="s">
        <v>69</v>
      </c>
      <c r="AA385" s="262" t="s">
        <v>94</v>
      </c>
      <c r="AB385" s="256"/>
      <c r="AC385" s="262"/>
      <c r="AD385" s="4"/>
      <c r="AG385" s="191" t="s">
        <v>99</v>
      </c>
      <c r="AH385" s="191"/>
      <c r="AI385" s="191"/>
      <c r="AJ385" s="191"/>
      <c r="AK385" s="236"/>
      <c r="AL385" s="1457"/>
      <c r="AM385" s="1458"/>
      <c r="AN385" s="1458"/>
      <c r="AO385" s="1458"/>
      <c r="AP385" s="1458"/>
      <c r="AQ385" s="1458"/>
      <c r="AR385" s="1458"/>
      <c r="AS385" s="1458"/>
      <c r="AT385" s="1458"/>
      <c r="AU385" s="1458"/>
      <c r="AV385" s="1458"/>
      <c r="AW385" s="1458"/>
      <c r="AX385" s="1458"/>
      <c r="AY385" s="1458"/>
      <c r="AZ385" s="1458"/>
      <c r="BA385" s="1458"/>
      <c r="BB385" s="1458"/>
      <c r="BC385" s="1458"/>
      <c r="BD385" s="1458"/>
      <c r="BE385" s="1458"/>
      <c r="BF385" s="1458"/>
      <c r="BG385" s="1458"/>
    </row>
    <row r="386" spans="1:59" ht="18" customHeight="1">
      <c r="A386" s="178"/>
      <c r="B386" s="261" t="s">
        <v>3072</v>
      </c>
      <c r="C386" s="248"/>
      <c r="D386" s="262" t="s">
        <v>71</v>
      </c>
      <c r="E386" s="1469"/>
      <c r="F386" s="1469"/>
      <c r="G386" s="1469"/>
      <c r="H386" s="1469"/>
      <c r="I386" s="1469"/>
      <c r="J386" s="218" t="s">
        <v>70</v>
      </c>
      <c r="K386" s="1493" t="str">
        <f>IF(項目一覧②!$G$572=1,"",INDEX(主要用途!$D$2:$D$72,項目一覧②!$G$572))</f>
        <v/>
      </c>
      <c r="L386" s="1494"/>
      <c r="M386" s="1494"/>
      <c r="N386" s="1494"/>
      <c r="O386" s="1494"/>
      <c r="P386" s="1494"/>
      <c r="Q386" s="1494"/>
      <c r="R386" s="1494"/>
      <c r="S386" s="1494"/>
      <c r="T386" s="1495"/>
      <c r="U386" s="218" t="s">
        <v>70</v>
      </c>
      <c r="V386" s="1513"/>
      <c r="W386" s="1514"/>
      <c r="X386" s="1514"/>
      <c r="Y386" s="1515"/>
      <c r="Z386" s="260" t="s">
        <v>69</v>
      </c>
      <c r="AA386" s="262" t="s">
        <v>94</v>
      </c>
      <c r="AB386" s="256"/>
      <c r="AC386" s="262"/>
      <c r="AD386" s="4"/>
      <c r="AG386" s="178" t="s">
        <v>98</v>
      </c>
      <c r="AH386" s="4"/>
      <c r="AI386" s="4"/>
      <c r="AJ386" s="4"/>
      <c r="AL386" s="1457"/>
      <c r="AM386" s="1458"/>
      <c r="AN386" s="1458"/>
      <c r="AO386" s="1458"/>
      <c r="AP386" s="1458"/>
      <c r="AQ386" s="1458"/>
      <c r="AR386" s="1458"/>
      <c r="AS386" s="1458"/>
      <c r="AT386" s="1458"/>
      <c r="AU386" s="1458"/>
      <c r="AV386" s="1458"/>
      <c r="AW386" s="1458"/>
      <c r="AX386" s="1458"/>
      <c r="AY386" s="1458"/>
      <c r="AZ386" s="1458"/>
      <c r="BA386" s="1458"/>
      <c r="BB386" s="1458"/>
      <c r="BC386" s="1458"/>
      <c r="BD386" s="1458"/>
      <c r="BE386" s="1458"/>
      <c r="BF386" s="1458"/>
      <c r="BG386" s="1458"/>
    </row>
    <row r="387" spans="1:59" ht="18" customHeight="1">
      <c r="A387" s="178"/>
      <c r="B387" s="261" t="s">
        <v>3073</v>
      </c>
      <c r="C387" s="248"/>
      <c r="D387" s="262" t="s">
        <v>71</v>
      </c>
      <c r="E387" s="1469"/>
      <c r="F387" s="1469"/>
      <c r="G387" s="1469"/>
      <c r="H387" s="1469"/>
      <c r="I387" s="1469"/>
      <c r="J387" s="218" t="s">
        <v>70</v>
      </c>
      <c r="K387" s="1493" t="str">
        <f>IF(項目一覧②!$G$573=1,"",INDEX(主要用途!$D$2:$D$72,項目一覧②!$G$573))</f>
        <v/>
      </c>
      <c r="L387" s="1494"/>
      <c r="M387" s="1494"/>
      <c r="N387" s="1494"/>
      <c r="O387" s="1494"/>
      <c r="P387" s="1494"/>
      <c r="Q387" s="1494"/>
      <c r="R387" s="1494"/>
      <c r="S387" s="1494"/>
      <c r="T387" s="1495"/>
      <c r="U387" s="218" t="s">
        <v>70</v>
      </c>
      <c r="V387" s="1513"/>
      <c r="W387" s="1514"/>
      <c r="X387" s="1514"/>
      <c r="Y387" s="1515"/>
      <c r="Z387" s="260" t="s">
        <v>69</v>
      </c>
      <c r="AA387" s="262" t="s">
        <v>94</v>
      </c>
      <c r="AB387" s="256"/>
      <c r="AC387" s="262"/>
      <c r="AD387" s="4"/>
      <c r="AG387" s="178" t="s">
        <v>97</v>
      </c>
      <c r="AH387" s="4"/>
      <c r="AI387" s="4"/>
      <c r="AJ387" s="4"/>
      <c r="AK387" s="4"/>
      <c r="AL387" s="1457"/>
      <c r="AM387" s="1457"/>
      <c r="AN387" s="1457"/>
      <c r="AO387" s="1457"/>
      <c r="AP387" s="1457"/>
      <c r="AQ387" s="1457"/>
      <c r="AR387" s="1457"/>
      <c r="AS387" s="1457"/>
    </row>
    <row r="388" spans="1:59" ht="18" customHeight="1">
      <c r="A388" s="178"/>
      <c r="B388" s="261" t="s">
        <v>3074</v>
      </c>
      <c r="C388" s="248"/>
      <c r="D388" s="262" t="s">
        <v>71</v>
      </c>
      <c r="E388" s="1469"/>
      <c r="F388" s="1469"/>
      <c r="G388" s="1469"/>
      <c r="H388" s="1469"/>
      <c r="I388" s="1469"/>
      <c r="J388" s="218" t="s">
        <v>70</v>
      </c>
      <c r="K388" s="1493" t="str">
        <f>IF(項目一覧②!$G$574=1,"",INDEX(主要用途!$D$2:$D$72,項目一覧②!$G$574))</f>
        <v/>
      </c>
      <c r="L388" s="1494"/>
      <c r="M388" s="1494"/>
      <c r="N388" s="1494"/>
      <c r="O388" s="1494"/>
      <c r="P388" s="1494"/>
      <c r="Q388" s="1494"/>
      <c r="R388" s="1494"/>
      <c r="S388" s="1494"/>
      <c r="T388" s="1495"/>
      <c r="U388" s="218" t="s">
        <v>70</v>
      </c>
      <c r="V388" s="1513"/>
      <c r="W388" s="1514"/>
      <c r="X388" s="1514"/>
      <c r="Y388" s="1515"/>
      <c r="Z388" s="260" t="s">
        <v>69</v>
      </c>
      <c r="AA388" s="262" t="s">
        <v>94</v>
      </c>
      <c r="AB388" s="256"/>
      <c r="AC388" s="262"/>
      <c r="AD388" s="4"/>
    </row>
    <row r="389" spans="1:59" ht="18" customHeight="1">
      <c r="A389" s="178"/>
      <c r="B389" s="261" t="s">
        <v>3075</v>
      </c>
      <c r="C389" s="248"/>
      <c r="D389" s="262" t="s">
        <v>71</v>
      </c>
      <c r="E389" s="1469"/>
      <c r="F389" s="1469"/>
      <c r="G389" s="1469"/>
      <c r="H389" s="1469"/>
      <c r="I389" s="1469"/>
      <c r="J389" s="218" t="s">
        <v>70</v>
      </c>
      <c r="K389" s="1493" t="str">
        <f>IF(項目一覧②!$G$575=1,"",INDEX(主要用途!$D$2:$D$72,項目一覧②!$G$575))</f>
        <v/>
      </c>
      <c r="L389" s="1494"/>
      <c r="M389" s="1494"/>
      <c r="N389" s="1494"/>
      <c r="O389" s="1494"/>
      <c r="P389" s="1494"/>
      <c r="Q389" s="1494"/>
      <c r="R389" s="1494"/>
      <c r="S389" s="1494"/>
      <c r="T389" s="1495"/>
      <c r="U389" s="218" t="s">
        <v>70</v>
      </c>
      <c r="V389" s="1513"/>
      <c r="W389" s="1514"/>
      <c r="X389" s="1514"/>
      <c r="Y389" s="1515"/>
      <c r="Z389" s="260" t="s">
        <v>69</v>
      </c>
      <c r="AA389" s="262" t="s">
        <v>94</v>
      </c>
      <c r="AB389" s="256"/>
      <c r="AC389" s="262"/>
      <c r="AD389" s="4"/>
    </row>
    <row r="390" spans="1:59" ht="15" customHeight="1">
      <c r="A390" s="178"/>
      <c r="B390" s="247" t="s">
        <v>2722</v>
      </c>
      <c r="C390" s="248"/>
      <c r="D390" s="248"/>
      <c r="E390" s="248"/>
      <c r="F390" s="248"/>
      <c r="G390" s="248"/>
      <c r="H390" s="248"/>
      <c r="I390" s="248"/>
      <c r="J390" s="218"/>
      <c r="K390" s="263"/>
      <c r="L390" s="263"/>
      <c r="M390" s="263"/>
      <c r="N390" s="263"/>
      <c r="O390" s="263"/>
      <c r="P390" s="263"/>
      <c r="Q390" s="263"/>
      <c r="R390" s="263"/>
      <c r="S390" s="263"/>
      <c r="T390" s="263"/>
      <c r="U390" s="263"/>
      <c r="V390" s="263"/>
      <c r="W390" s="263"/>
      <c r="X390" s="263"/>
      <c r="Y390" s="263"/>
      <c r="Z390" s="263"/>
      <c r="AA390" s="263"/>
      <c r="AB390" s="263"/>
      <c r="AC390" s="263"/>
      <c r="AD390" s="256"/>
    </row>
    <row r="391" spans="1:59" ht="18" customHeight="1">
      <c r="A391" s="178"/>
      <c r="B391" s="247"/>
      <c r="C391" s="247"/>
      <c r="D391" s="248"/>
      <c r="E391" s="1471"/>
      <c r="F391" s="1472"/>
      <c r="G391" s="1472"/>
      <c r="H391" s="1472"/>
      <c r="I391" s="1472"/>
      <c r="J391" s="1472"/>
      <c r="K391" s="1472"/>
      <c r="L391" s="1472"/>
      <c r="M391" s="1472"/>
      <c r="N391" s="1472"/>
      <c r="O391" s="1472"/>
      <c r="P391" s="1472"/>
      <c r="Q391" s="1472"/>
      <c r="R391" s="1472"/>
      <c r="S391" s="1472"/>
      <c r="T391" s="1472"/>
      <c r="U391" s="1472"/>
      <c r="V391" s="1472"/>
      <c r="W391" s="1472"/>
      <c r="X391" s="1472"/>
      <c r="Y391" s="1472"/>
      <c r="Z391" s="1473"/>
      <c r="AA391" s="263"/>
      <c r="AB391" s="263"/>
      <c r="AC391" s="263"/>
      <c r="AD391" s="256"/>
    </row>
    <row r="392" spans="1:59" ht="18" customHeight="1">
      <c r="A392" s="178"/>
      <c r="B392" s="247"/>
      <c r="C392" s="247"/>
      <c r="D392" s="248"/>
      <c r="E392" s="1474"/>
      <c r="F392" s="1475"/>
      <c r="G392" s="1475"/>
      <c r="H392" s="1475"/>
      <c r="I392" s="1475"/>
      <c r="J392" s="1475"/>
      <c r="K392" s="1475"/>
      <c r="L392" s="1475"/>
      <c r="M392" s="1475"/>
      <c r="N392" s="1475"/>
      <c r="O392" s="1475"/>
      <c r="P392" s="1475"/>
      <c r="Q392" s="1475"/>
      <c r="R392" s="1475"/>
      <c r="S392" s="1475"/>
      <c r="T392" s="1475"/>
      <c r="U392" s="1475"/>
      <c r="V392" s="1475"/>
      <c r="W392" s="1475"/>
      <c r="X392" s="1475"/>
      <c r="Y392" s="1475"/>
      <c r="Z392" s="1476"/>
      <c r="AA392" s="263"/>
      <c r="AB392" s="263"/>
      <c r="AC392" s="263"/>
      <c r="AD392" s="256"/>
    </row>
    <row r="393" spans="1:59" ht="15" customHeight="1">
      <c r="A393" s="178"/>
      <c r="B393" s="247" t="s">
        <v>2723</v>
      </c>
      <c r="C393" s="247"/>
      <c r="D393" s="248"/>
      <c r="E393" s="248"/>
      <c r="F393" s="248"/>
      <c r="G393" s="248"/>
      <c r="H393" s="248"/>
      <c r="I393" s="248"/>
      <c r="J393" s="263" t="s">
        <v>96</v>
      </c>
      <c r="K393" s="263"/>
      <c r="L393" s="263"/>
      <c r="M393" s="263"/>
      <c r="N393" s="263"/>
      <c r="O393" s="263"/>
      <c r="P393" s="263"/>
      <c r="Q393" s="263"/>
      <c r="R393" s="263"/>
      <c r="S393" s="263"/>
      <c r="T393" s="263"/>
      <c r="U393" s="263"/>
      <c r="V393" s="263"/>
      <c r="W393" s="263"/>
      <c r="X393" s="263"/>
      <c r="Y393" s="263"/>
      <c r="Z393" s="263"/>
      <c r="AA393" s="263"/>
      <c r="AB393" s="263"/>
      <c r="AC393" s="263"/>
      <c r="AD393" s="256"/>
    </row>
    <row r="394" spans="1:59" ht="18" customHeight="1">
      <c r="A394" s="178"/>
      <c r="B394" s="247"/>
      <c r="C394" s="247"/>
      <c r="D394" s="248"/>
      <c r="E394" s="1471"/>
      <c r="F394" s="1472"/>
      <c r="G394" s="1472"/>
      <c r="H394" s="1472"/>
      <c r="I394" s="1472"/>
      <c r="J394" s="1472"/>
      <c r="K394" s="1472"/>
      <c r="L394" s="1472"/>
      <c r="M394" s="1472"/>
      <c r="N394" s="1472"/>
      <c r="O394" s="1472"/>
      <c r="P394" s="1472"/>
      <c r="Q394" s="1472"/>
      <c r="R394" s="1472"/>
      <c r="S394" s="1472"/>
      <c r="T394" s="1472"/>
      <c r="U394" s="1472"/>
      <c r="V394" s="1472"/>
      <c r="W394" s="1472"/>
      <c r="X394" s="1472"/>
      <c r="Y394" s="1472"/>
      <c r="Z394" s="1473"/>
      <c r="AA394" s="263"/>
      <c r="AB394" s="263"/>
      <c r="AC394" s="263"/>
      <c r="AD394" s="256"/>
    </row>
    <row r="395" spans="1:59" ht="18" customHeight="1">
      <c r="A395" s="178"/>
      <c r="B395" s="247"/>
      <c r="C395" s="247"/>
      <c r="D395" s="248"/>
      <c r="E395" s="1474"/>
      <c r="F395" s="1475"/>
      <c r="G395" s="1475"/>
      <c r="H395" s="1475"/>
      <c r="I395" s="1475"/>
      <c r="J395" s="1475"/>
      <c r="K395" s="1475"/>
      <c r="L395" s="1475"/>
      <c r="M395" s="1475"/>
      <c r="N395" s="1475"/>
      <c r="O395" s="1475"/>
      <c r="P395" s="1475"/>
      <c r="Q395" s="1475"/>
      <c r="R395" s="1475"/>
      <c r="S395" s="1475"/>
      <c r="T395" s="1475"/>
      <c r="U395" s="1475"/>
      <c r="V395" s="1475"/>
      <c r="W395" s="1475"/>
      <c r="X395" s="1475"/>
      <c r="Y395" s="1475"/>
      <c r="Z395" s="1476"/>
      <c r="AA395" s="248"/>
      <c r="AB395" s="248"/>
      <c r="AC395" s="248"/>
      <c r="AD395" s="248"/>
    </row>
    <row r="396" spans="1:59" ht="11.25" customHeight="1">
      <c r="A396" s="178"/>
      <c r="B396" s="178"/>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I396" s="183"/>
      <c r="AJ396" s="183"/>
      <c r="AK396" s="183"/>
      <c r="AL396" s="183"/>
      <c r="AM396" s="183"/>
      <c r="AN396" s="183"/>
      <c r="AO396" s="183"/>
    </row>
    <row r="397" spans="1:59" ht="17.25" customHeight="1">
      <c r="A397" s="243" t="s">
        <v>93</v>
      </c>
      <c r="B397" s="185"/>
      <c r="C397" s="244"/>
      <c r="D397" s="245"/>
      <c r="E397" s="245"/>
      <c r="F397" s="245"/>
      <c r="G397" s="245"/>
      <c r="H397" s="246"/>
      <c r="I397" s="246"/>
      <c r="J397" s="246"/>
      <c r="K397" s="246"/>
      <c r="L397" s="246"/>
      <c r="M397" s="246"/>
      <c r="N397" s="246"/>
      <c r="O397" s="246"/>
      <c r="P397" s="246"/>
      <c r="Q397" s="246"/>
      <c r="R397" s="246"/>
      <c r="S397" s="246"/>
      <c r="T397" s="246"/>
      <c r="U397" s="246"/>
      <c r="V397" s="246"/>
      <c r="W397" s="246"/>
      <c r="X397" s="246"/>
      <c r="Y397" s="246"/>
      <c r="Z397" s="246"/>
      <c r="AA397" s="246"/>
      <c r="AB397" s="246"/>
      <c r="AC397" s="244"/>
      <c r="AD397" s="186"/>
      <c r="AE397" s="186"/>
      <c r="AF397" s="186"/>
      <c r="AG397" s="186"/>
      <c r="AH397" s="186"/>
    </row>
    <row r="398" spans="1:59" ht="18" customHeight="1">
      <c r="A398" s="178"/>
      <c r="B398" s="247" t="s">
        <v>2714</v>
      </c>
      <c r="C398" s="247"/>
      <c r="D398" s="248"/>
      <c r="E398" s="1483">
        <f>$D$282</f>
        <v>3</v>
      </c>
      <c r="F398" s="1484"/>
      <c r="G398" s="1484"/>
      <c r="H398" s="1485"/>
      <c r="I398" s="248"/>
      <c r="J398" s="249"/>
      <c r="K398" s="249"/>
      <c r="L398" s="210"/>
      <c r="M398" s="249"/>
      <c r="N398" s="248"/>
      <c r="O398" s="248"/>
      <c r="P398" s="248"/>
      <c r="Q398" s="248"/>
      <c r="R398" s="248"/>
      <c r="S398" s="248"/>
      <c r="T398" s="248"/>
      <c r="U398" s="248"/>
      <c r="V398" s="248"/>
      <c r="W398" s="248"/>
      <c r="X398" s="248"/>
      <c r="Y398" s="248"/>
      <c r="Z398" s="248"/>
      <c r="AA398" s="248"/>
      <c r="AB398" s="248"/>
      <c r="AC398" s="248"/>
    </row>
    <row r="399" spans="1:59" ht="18" customHeight="1">
      <c r="A399" s="178"/>
      <c r="B399" s="247" t="s">
        <v>2715</v>
      </c>
      <c r="C399" s="247"/>
      <c r="D399" s="248"/>
      <c r="E399" s="1636"/>
      <c r="F399" s="1637"/>
      <c r="G399" s="1637"/>
      <c r="H399" s="1638"/>
      <c r="I399" s="250" t="s">
        <v>87</v>
      </c>
      <c r="J399" s="251"/>
      <c r="K399" s="251"/>
      <c r="L399" s="252"/>
      <c r="M399" s="4"/>
      <c r="N399" s="248"/>
      <c r="O399" s="248"/>
      <c r="P399" s="248"/>
      <c r="Q399" s="248"/>
      <c r="R399" s="248"/>
      <c r="S399" s="248"/>
      <c r="T399" s="248"/>
      <c r="U399" s="248"/>
      <c r="V399" s="248"/>
      <c r="W399" s="248"/>
      <c r="X399" s="248"/>
      <c r="Y399" s="248"/>
      <c r="Z399" s="248"/>
      <c r="AA399" s="248"/>
      <c r="AB399" s="248"/>
      <c r="AC399" s="248"/>
    </row>
    <row r="400" spans="1:59" ht="18" customHeight="1">
      <c r="A400" s="178"/>
      <c r="B400" s="247" t="s">
        <v>2716</v>
      </c>
      <c r="C400" s="247"/>
      <c r="D400" s="248"/>
      <c r="E400" s="1506"/>
      <c r="F400" s="1507"/>
      <c r="G400" s="1507"/>
      <c r="H400" s="1508"/>
      <c r="I400" s="250" t="s">
        <v>92</v>
      </c>
      <c r="J400" s="253"/>
      <c r="K400" s="253"/>
      <c r="L400" s="254"/>
      <c r="M400" s="4"/>
      <c r="N400" s="248"/>
      <c r="O400" s="248"/>
      <c r="P400" s="248"/>
      <c r="Q400" s="248"/>
      <c r="R400" s="248"/>
      <c r="S400" s="248"/>
      <c r="T400" s="248"/>
      <c r="U400" s="248"/>
      <c r="V400" s="248"/>
      <c r="W400" s="248"/>
      <c r="X400" s="248"/>
      <c r="Y400" s="248"/>
      <c r="Z400" s="248"/>
      <c r="AA400" s="248"/>
      <c r="AB400" s="248"/>
      <c r="AC400" s="248"/>
    </row>
    <row r="401" spans="1:30" ht="18" customHeight="1">
      <c r="A401" s="178"/>
      <c r="B401" s="247" t="s">
        <v>2717</v>
      </c>
      <c r="C401" s="247"/>
      <c r="D401" s="248"/>
      <c r="E401" s="1506"/>
      <c r="F401" s="1507"/>
      <c r="G401" s="1507"/>
      <c r="H401" s="1508"/>
      <c r="I401" s="250" t="s">
        <v>92</v>
      </c>
      <c r="J401" s="253"/>
      <c r="K401" s="253"/>
      <c r="L401" s="254"/>
      <c r="M401" s="4"/>
      <c r="N401" s="249"/>
      <c r="O401" s="248"/>
      <c r="P401" s="248"/>
      <c r="Q401" s="248"/>
      <c r="R401" s="248"/>
      <c r="S401" s="248"/>
      <c r="T401" s="248"/>
      <c r="U401" s="248"/>
      <c r="V401" s="248"/>
      <c r="W401" s="248"/>
      <c r="X401" s="248"/>
      <c r="Y401" s="248"/>
      <c r="Z401" s="248"/>
      <c r="AA401" s="248"/>
      <c r="AB401" s="248"/>
      <c r="AC401" s="248"/>
    </row>
    <row r="402" spans="1:30" ht="18" customHeight="1">
      <c r="A402" s="178"/>
      <c r="B402" s="247" t="s">
        <v>2718</v>
      </c>
      <c r="C402" s="247"/>
      <c r="D402" s="248"/>
      <c r="E402" s="1506"/>
      <c r="F402" s="1507"/>
      <c r="G402" s="1507"/>
      <c r="H402" s="1508"/>
      <c r="I402" s="250" t="s">
        <v>92</v>
      </c>
      <c r="J402" s="253"/>
      <c r="K402" s="253"/>
      <c r="L402" s="254"/>
      <c r="M402" s="4"/>
      <c r="N402" s="249"/>
      <c r="O402" s="248"/>
      <c r="P402" s="248"/>
      <c r="Q402" s="248"/>
      <c r="R402" s="248"/>
      <c r="S402" s="248"/>
      <c r="T402" s="248"/>
      <c r="U402" s="248"/>
      <c r="V402" s="248"/>
      <c r="W402" s="248"/>
      <c r="X402" s="248"/>
      <c r="Y402" s="248"/>
      <c r="Z402" s="248"/>
      <c r="AA402" s="248"/>
      <c r="AB402" s="248"/>
      <c r="AC402" s="248"/>
    </row>
    <row r="403" spans="1:30" ht="18" customHeight="1">
      <c r="A403" s="178"/>
      <c r="B403" s="247" t="s">
        <v>2719</v>
      </c>
      <c r="C403" s="247"/>
      <c r="D403" s="248"/>
      <c r="E403" s="1506"/>
      <c r="F403" s="1507"/>
      <c r="G403" s="1507"/>
      <c r="H403" s="1508"/>
      <c r="I403" s="250" t="s">
        <v>92</v>
      </c>
      <c r="J403" s="253"/>
      <c r="K403" s="253"/>
      <c r="L403" s="254"/>
      <c r="M403" s="4"/>
      <c r="N403" s="248"/>
      <c r="O403" s="248"/>
      <c r="P403" s="248"/>
      <c r="Q403" s="248"/>
      <c r="R403" s="248"/>
      <c r="S403" s="256"/>
      <c r="T403" s="256"/>
      <c r="U403" s="256"/>
      <c r="V403" s="256"/>
      <c r="W403" s="256"/>
      <c r="X403" s="256"/>
      <c r="Y403" s="256"/>
      <c r="Z403" s="256"/>
      <c r="AA403" s="256"/>
      <c r="AB403" s="256"/>
      <c r="AC403" s="256"/>
    </row>
    <row r="404" spans="1:30" ht="18" customHeight="1">
      <c r="A404" s="178"/>
      <c r="B404" s="255" t="s">
        <v>2720</v>
      </c>
      <c r="C404" s="248"/>
      <c r="D404" s="257"/>
      <c r="E404" s="257"/>
      <c r="F404" s="257"/>
      <c r="G404" s="257"/>
      <c r="H404" s="250"/>
      <c r="I404" s="253"/>
      <c r="J404" s="253"/>
      <c r="K404" s="255"/>
      <c r="L404" s="4"/>
      <c r="M404" s="256"/>
      <c r="N404" s="258"/>
      <c r="O404" s="258" t="s">
        <v>84</v>
      </c>
      <c r="P404" s="258"/>
      <c r="Q404" s="259"/>
      <c r="R404" s="259" t="s">
        <v>83</v>
      </c>
      <c r="U404" s="256"/>
      <c r="V404" s="256"/>
      <c r="W404" s="256"/>
      <c r="X404" s="256"/>
      <c r="Y404" s="256"/>
      <c r="Z404" s="256"/>
      <c r="AA404" s="256"/>
      <c r="AB404" s="256"/>
    </row>
    <row r="405" spans="1:30" ht="15" customHeight="1">
      <c r="A405" s="178"/>
      <c r="B405" s="247" t="s">
        <v>2721</v>
      </c>
      <c r="C405" s="248"/>
      <c r="D405" s="248"/>
      <c r="E405" s="248"/>
      <c r="F405" s="260"/>
      <c r="G405" s="248"/>
      <c r="H405" s="248"/>
      <c r="I405" s="249"/>
      <c r="J405" s="249"/>
      <c r="K405" s="248"/>
      <c r="L405" s="260"/>
      <c r="M405" s="248"/>
      <c r="N405" s="248"/>
      <c r="O405" s="260"/>
      <c r="P405" s="248"/>
      <c r="Q405" s="248"/>
      <c r="R405" s="248"/>
      <c r="S405" s="260"/>
      <c r="T405" s="248"/>
      <c r="U405" s="248"/>
      <c r="V405" s="248"/>
      <c r="W405" s="248"/>
      <c r="X405" s="260"/>
      <c r="Y405" s="248"/>
      <c r="Z405" s="248"/>
      <c r="AA405" s="248"/>
      <c r="AB405" s="248"/>
      <c r="AC405" s="248"/>
    </row>
    <row r="406" spans="1:30" ht="18" customHeight="1">
      <c r="A406" s="178"/>
      <c r="B406" s="261"/>
      <c r="C406" s="248"/>
      <c r="D406" s="262" t="s">
        <v>71</v>
      </c>
      <c r="E406" s="1486" t="s">
        <v>82</v>
      </c>
      <c r="F406" s="1486"/>
      <c r="G406" s="1486"/>
      <c r="H406" s="1486"/>
      <c r="I406" s="1486"/>
      <c r="J406" s="218" t="s">
        <v>70</v>
      </c>
      <c r="K406" s="1486" t="s">
        <v>81</v>
      </c>
      <c r="L406" s="1486"/>
      <c r="M406" s="1486"/>
      <c r="N406" s="1486"/>
      <c r="O406" s="1486"/>
      <c r="P406" s="1486"/>
      <c r="Q406" s="1486"/>
      <c r="R406" s="1486"/>
      <c r="S406" s="1486"/>
      <c r="T406" s="1486"/>
      <c r="U406" s="218" t="s">
        <v>70</v>
      </c>
      <c r="V406" s="1486" t="s">
        <v>80</v>
      </c>
      <c r="W406" s="1486"/>
      <c r="X406" s="1486"/>
      <c r="Y406" s="1486"/>
      <c r="Z406" s="1450"/>
      <c r="AA406" s="262" t="s">
        <v>94</v>
      </c>
      <c r="AB406" s="262"/>
      <c r="AC406" s="4"/>
      <c r="AD406" s="4"/>
    </row>
    <row r="407" spans="1:30" ht="18" customHeight="1">
      <c r="A407" s="178"/>
      <c r="B407" s="261" t="s">
        <v>3070</v>
      </c>
      <c r="C407" s="248"/>
      <c r="D407" s="262" t="s">
        <v>71</v>
      </c>
      <c r="E407" s="1469"/>
      <c r="F407" s="1469"/>
      <c r="G407" s="1469"/>
      <c r="H407" s="1469"/>
      <c r="I407" s="1469"/>
      <c r="J407" s="218" t="s">
        <v>70</v>
      </c>
      <c r="K407" s="1493" t="str">
        <f>IF(項目一覧②!$G$597=1,"",INDEX(主要用途!$D$2:$D$72,項目一覧②!$G$597))</f>
        <v/>
      </c>
      <c r="L407" s="1494"/>
      <c r="M407" s="1494"/>
      <c r="N407" s="1494"/>
      <c r="O407" s="1494"/>
      <c r="P407" s="1494"/>
      <c r="Q407" s="1494"/>
      <c r="R407" s="1494"/>
      <c r="S407" s="1494"/>
      <c r="T407" s="1495"/>
      <c r="U407" s="218" t="s">
        <v>70</v>
      </c>
      <c r="V407" s="1513"/>
      <c r="W407" s="1514"/>
      <c r="X407" s="1514"/>
      <c r="Y407" s="1515"/>
      <c r="Z407" s="260" t="s">
        <v>69</v>
      </c>
      <c r="AA407" s="262" t="s">
        <v>94</v>
      </c>
      <c r="AB407" s="256"/>
      <c r="AC407" s="262"/>
      <c r="AD407" s="4"/>
    </row>
    <row r="408" spans="1:30" ht="18" customHeight="1">
      <c r="A408" s="178"/>
      <c r="B408" s="261" t="s">
        <v>3071</v>
      </c>
      <c r="C408" s="248"/>
      <c r="D408" s="262" t="s">
        <v>71</v>
      </c>
      <c r="E408" s="1469"/>
      <c r="F408" s="1469"/>
      <c r="G408" s="1469"/>
      <c r="H408" s="1469"/>
      <c r="I408" s="1469"/>
      <c r="J408" s="218" t="s">
        <v>70</v>
      </c>
      <c r="K408" s="1493" t="str">
        <f>IF(項目一覧②!$G$598=1,"",INDEX(主要用途!$D$2:$D$72,項目一覧②!$G$598))</f>
        <v/>
      </c>
      <c r="L408" s="1494"/>
      <c r="M408" s="1494"/>
      <c r="N408" s="1494"/>
      <c r="O408" s="1494"/>
      <c r="P408" s="1494"/>
      <c r="Q408" s="1494"/>
      <c r="R408" s="1494"/>
      <c r="S408" s="1494"/>
      <c r="T408" s="1495"/>
      <c r="U408" s="218" t="s">
        <v>70</v>
      </c>
      <c r="V408" s="1513"/>
      <c r="W408" s="1514"/>
      <c r="X408" s="1514"/>
      <c r="Y408" s="1515"/>
      <c r="Z408" s="260" t="s">
        <v>69</v>
      </c>
      <c r="AA408" s="262" t="s">
        <v>94</v>
      </c>
      <c r="AB408" s="256"/>
      <c r="AC408" s="262"/>
      <c r="AD408" s="4"/>
    </row>
    <row r="409" spans="1:30" ht="18" customHeight="1">
      <c r="A409" s="178"/>
      <c r="B409" s="261" t="s">
        <v>3072</v>
      </c>
      <c r="C409" s="248"/>
      <c r="D409" s="262" t="s">
        <v>71</v>
      </c>
      <c r="E409" s="1469"/>
      <c r="F409" s="1469"/>
      <c r="G409" s="1469"/>
      <c r="H409" s="1469"/>
      <c r="I409" s="1469"/>
      <c r="J409" s="218" t="s">
        <v>70</v>
      </c>
      <c r="K409" s="1493" t="str">
        <f>IF(項目一覧②!$G$599=1,"",INDEX(主要用途!$D$2:$D$72,項目一覧②!$G$599))</f>
        <v/>
      </c>
      <c r="L409" s="1494"/>
      <c r="M409" s="1494"/>
      <c r="N409" s="1494"/>
      <c r="O409" s="1494"/>
      <c r="P409" s="1494"/>
      <c r="Q409" s="1494"/>
      <c r="R409" s="1494"/>
      <c r="S409" s="1494"/>
      <c r="T409" s="1495"/>
      <c r="U409" s="218" t="s">
        <v>70</v>
      </c>
      <c r="V409" s="1513"/>
      <c r="W409" s="1514"/>
      <c r="X409" s="1514"/>
      <c r="Y409" s="1515"/>
      <c r="Z409" s="260" t="s">
        <v>69</v>
      </c>
      <c r="AA409" s="262" t="s">
        <v>94</v>
      </c>
      <c r="AB409" s="256"/>
      <c r="AC409" s="262"/>
      <c r="AD409" s="4"/>
    </row>
    <row r="410" spans="1:30" ht="18" customHeight="1">
      <c r="A410" s="178"/>
      <c r="B410" s="261" t="s">
        <v>3073</v>
      </c>
      <c r="C410" s="248"/>
      <c r="D410" s="262" t="s">
        <v>71</v>
      </c>
      <c r="E410" s="1469"/>
      <c r="F410" s="1469"/>
      <c r="G410" s="1469"/>
      <c r="H410" s="1469"/>
      <c r="I410" s="1469"/>
      <c r="J410" s="218" t="s">
        <v>70</v>
      </c>
      <c r="K410" s="1493" t="str">
        <f>IF(項目一覧②!$G$600=1,"",INDEX(主要用途!$D$2:$D$72,項目一覧②!$G$600))</f>
        <v/>
      </c>
      <c r="L410" s="1494"/>
      <c r="M410" s="1494"/>
      <c r="N410" s="1494"/>
      <c r="O410" s="1494"/>
      <c r="P410" s="1494"/>
      <c r="Q410" s="1494"/>
      <c r="R410" s="1494"/>
      <c r="S410" s="1494"/>
      <c r="T410" s="1495"/>
      <c r="U410" s="218" t="s">
        <v>70</v>
      </c>
      <c r="V410" s="1513"/>
      <c r="W410" s="1514"/>
      <c r="X410" s="1514"/>
      <c r="Y410" s="1515"/>
      <c r="Z410" s="260" t="s">
        <v>69</v>
      </c>
      <c r="AA410" s="262" t="s">
        <v>94</v>
      </c>
      <c r="AB410" s="256"/>
      <c r="AC410" s="262"/>
      <c r="AD410" s="4"/>
    </row>
    <row r="411" spans="1:30" ht="18" customHeight="1">
      <c r="A411" s="178"/>
      <c r="B411" s="261" t="s">
        <v>3074</v>
      </c>
      <c r="C411" s="248"/>
      <c r="D411" s="262" t="s">
        <v>71</v>
      </c>
      <c r="E411" s="1469"/>
      <c r="F411" s="1469"/>
      <c r="G411" s="1469"/>
      <c r="H411" s="1469"/>
      <c r="I411" s="1469"/>
      <c r="J411" s="218" t="s">
        <v>70</v>
      </c>
      <c r="K411" s="1493" t="str">
        <f>IF(項目一覧②!$G$601=1,"",INDEX(主要用途!$D$2:$D$72,項目一覧②!$G$601))</f>
        <v/>
      </c>
      <c r="L411" s="1494"/>
      <c r="M411" s="1494"/>
      <c r="N411" s="1494"/>
      <c r="O411" s="1494"/>
      <c r="P411" s="1494"/>
      <c r="Q411" s="1494"/>
      <c r="R411" s="1494"/>
      <c r="S411" s="1494"/>
      <c r="T411" s="1495"/>
      <c r="U411" s="218" t="s">
        <v>70</v>
      </c>
      <c r="V411" s="1513"/>
      <c r="W411" s="1514"/>
      <c r="X411" s="1514"/>
      <c r="Y411" s="1515"/>
      <c r="Z411" s="260" t="s">
        <v>69</v>
      </c>
      <c r="AA411" s="262" t="s">
        <v>94</v>
      </c>
      <c r="AB411" s="256"/>
      <c r="AC411" s="262"/>
      <c r="AD411" s="4"/>
    </row>
    <row r="412" spans="1:30" ht="18" customHeight="1">
      <c r="A412" s="178"/>
      <c r="B412" s="261" t="s">
        <v>3075</v>
      </c>
      <c r="C412" s="248"/>
      <c r="D412" s="262" t="s">
        <v>71</v>
      </c>
      <c r="E412" s="1469"/>
      <c r="F412" s="1469"/>
      <c r="G412" s="1469"/>
      <c r="H412" s="1469"/>
      <c r="I412" s="1469"/>
      <c r="J412" s="218" t="s">
        <v>70</v>
      </c>
      <c r="K412" s="1493" t="str">
        <f>IF(項目一覧②!$G$602=1,"",INDEX(主要用途!$D$2:$D$72,項目一覧②!$G$602))</f>
        <v/>
      </c>
      <c r="L412" s="1494"/>
      <c r="M412" s="1494"/>
      <c r="N412" s="1494"/>
      <c r="O412" s="1494"/>
      <c r="P412" s="1494"/>
      <c r="Q412" s="1494"/>
      <c r="R412" s="1494"/>
      <c r="S412" s="1494"/>
      <c r="T412" s="1495"/>
      <c r="U412" s="218" t="s">
        <v>70</v>
      </c>
      <c r="V412" s="1513"/>
      <c r="W412" s="1514"/>
      <c r="X412" s="1514"/>
      <c r="Y412" s="1515"/>
      <c r="Z412" s="260" t="s">
        <v>69</v>
      </c>
      <c r="AA412" s="262" t="s">
        <v>94</v>
      </c>
      <c r="AB412" s="256"/>
      <c r="AC412" s="262"/>
      <c r="AD412" s="4"/>
    </row>
    <row r="413" spans="1:30" ht="15" customHeight="1">
      <c r="A413" s="178"/>
      <c r="B413" s="247" t="s">
        <v>2722</v>
      </c>
      <c r="C413" s="248"/>
      <c r="D413" s="248"/>
      <c r="E413" s="248"/>
      <c r="F413" s="248"/>
      <c r="G413" s="248"/>
      <c r="H413" s="248"/>
      <c r="I413" s="248"/>
      <c r="J413" s="218"/>
      <c r="K413" s="263"/>
      <c r="L413" s="263"/>
      <c r="M413" s="263"/>
      <c r="N413" s="263"/>
      <c r="O413" s="263"/>
      <c r="P413" s="263"/>
      <c r="Q413" s="263"/>
      <c r="R413" s="263"/>
      <c r="S413" s="263"/>
      <c r="T413" s="263"/>
      <c r="U413" s="263"/>
      <c r="V413" s="263"/>
      <c r="W413" s="263"/>
      <c r="X413" s="263"/>
      <c r="Y413" s="263"/>
      <c r="Z413" s="263"/>
      <c r="AA413" s="263"/>
      <c r="AB413" s="263"/>
      <c r="AC413" s="263"/>
      <c r="AD413" s="256"/>
    </row>
    <row r="414" spans="1:30" ht="18" customHeight="1">
      <c r="A414" s="178"/>
      <c r="B414" s="247"/>
      <c r="C414" s="247"/>
      <c r="D414" s="248"/>
      <c r="E414" s="1471"/>
      <c r="F414" s="1472"/>
      <c r="G414" s="1472"/>
      <c r="H414" s="1472"/>
      <c r="I414" s="1472"/>
      <c r="J414" s="1472"/>
      <c r="K414" s="1472"/>
      <c r="L414" s="1472"/>
      <c r="M414" s="1472"/>
      <c r="N414" s="1472"/>
      <c r="O414" s="1472"/>
      <c r="P414" s="1472"/>
      <c r="Q414" s="1472"/>
      <c r="R414" s="1472"/>
      <c r="S414" s="1472"/>
      <c r="T414" s="1472"/>
      <c r="U414" s="1472"/>
      <c r="V414" s="1472"/>
      <c r="W414" s="1472"/>
      <c r="X414" s="1472"/>
      <c r="Y414" s="1472"/>
      <c r="Z414" s="1473"/>
      <c r="AA414" s="263"/>
      <c r="AB414" s="263"/>
      <c r="AC414" s="263"/>
      <c r="AD414" s="256"/>
    </row>
    <row r="415" spans="1:30" ht="18" customHeight="1">
      <c r="A415" s="178"/>
      <c r="B415" s="247"/>
      <c r="C415" s="247"/>
      <c r="D415" s="248"/>
      <c r="E415" s="1474"/>
      <c r="F415" s="1475"/>
      <c r="G415" s="1475"/>
      <c r="H415" s="1475"/>
      <c r="I415" s="1475"/>
      <c r="J415" s="1475"/>
      <c r="K415" s="1475"/>
      <c r="L415" s="1475"/>
      <c r="M415" s="1475"/>
      <c r="N415" s="1475"/>
      <c r="O415" s="1475"/>
      <c r="P415" s="1475"/>
      <c r="Q415" s="1475"/>
      <c r="R415" s="1475"/>
      <c r="S415" s="1475"/>
      <c r="T415" s="1475"/>
      <c r="U415" s="1475"/>
      <c r="V415" s="1475"/>
      <c r="W415" s="1475"/>
      <c r="X415" s="1475"/>
      <c r="Y415" s="1475"/>
      <c r="Z415" s="1476"/>
      <c r="AA415" s="263"/>
      <c r="AB415" s="263"/>
      <c r="AC415" s="263"/>
      <c r="AD415" s="256"/>
    </row>
    <row r="416" spans="1:30" ht="15" customHeight="1">
      <c r="A416" s="178"/>
      <c r="B416" s="247" t="s">
        <v>2723</v>
      </c>
      <c r="C416" s="247"/>
      <c r="D416" s="248"/>
      <c r="E416" s="248"/>
      <c r="F416" s="248"/>
      <c r="G416" s="248"/>
      <c r="H416" s="248"/>
      <c r="I416" s="248"/>
      <c r="J416" s="263" t="s">
        <v>96</v>
      </c>
      <c r="K416" s="263"/>
      <c r="L416" s="263"/>
      <c r="M416" s="263"/>
      <c r="N416" s="263"/>
      <c r="O416" s="263"/>
      <c r="P416" s="263"/>
      <c r="Q416" s="263"/>
      <c r="R416" s="263"/>
      <c r="S416" s="263"/>
      <c r="T416" s="263"/>
      <c r="U416" s="263"/>
      <c r="V416" s="263"/>
      <c r="W416" s="263"/>
      <c r="X416" s="263"/>
      <c r="Y416" s="263"/>
      <c r="Z416" s="263"/>
      <c r="AA416" s="263"/>
      <c r="AB416" s="263"/>
      <c r="AC416" s="263"/>
      <c r="AD416" s="256"/>
    </row>
    <row r="417" spans="1:42" ht="18" customHeight="1">
      <c r="A417" s="178"/>
      <c r="B417" s="247"/>
      <c r="C417" s="247"/>
      <c r="D417" s="248"/>
      <c r="E417" s="1471"/>
      <c r="F417" s="1472"/>
      <c r="G417" s="1472"/>
      <c r="H417" s="1472"/>
      <c r="I417" s="1472"/>
      <c r="J417" s="1472"/>
      <c r="K417" s="1472"/>
      <c r="L417" s="1472"/>
      <c r="M417" s="1472"/>
      <c r="N417" s="1472"/>
      <c r="O417" s="1472"/>
      <c r="P417" s="1472"/>
      <c r="Q417" s="1472"/>
      <c r="R417" s="1472"/>
      <c r="S417" s="1472"/>
      <c r="T417" s="1472"/>
      <c r="U417" s="1472"/>
      <c r="V417" s="1472"/>
      <c r="W417" s="1472"/>
      <c r="X417" s="1472"/>
      <c r="Y417" s="1472"/>
      <c r="Z417" s="1473"/>
      <c r="AA417" s="263"/>
      <c r="AB417" s="263"/>
      <c r="AC417" s="263"/>
      <c r="AD417" s="256"/>
    </row>
    <row r="418" spans="1:42" ht="18" customHeight="1">
      <c r="A418" s="178"/>
      <c r="B418" s="247"/>
      <c r="C418" s="247"/>
      <c r="D418" s="248"/>
      <c r="E418" s="1474"/>
      <c r="F418" s="1475"/>
      <c r="G418" s="1475"/>
      <c r="H418" s="1475"/>
      <c r="I418" s="1475"/>
      <c r="J418" s="1475"/>
      <c r="K418" s="1475"/>
      <c r="L418" s="1475"/>
      <c r="M418" s="1475"/>
      <c r="N418" s="1475"/>
      <c r="O418" s="1475"/>
      <c r="P418" s="1475"/>
      <c r="Q418" s="1475"/>
      <c r="R418" s="1475"/>
      <c r="S418" s="1475"/>
      <c r="T418" s="1475"/>
      <c r="U418" s="1475"/>
      <c r="V418" s="1475"/>
      <c r="W418" s="1475"/>
      <c r="X418" s="1475"/>
      <c r="Y418" s="1475"/>
      <c r="Z418" s="1476"/>
      <c r="AA418" s="248"/>
      <c r="AB418" s="248"/>
      <c r="AC418" s="248"/>
      <c r="AD418" s="248"/>
    </row>
    <row r="419" spans="1:42" ht="11.25" customHeight="1">
      <c r="A419" s="178"/>
      <c r="B419" s="178"/>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J419" s="183"/>
      <c r="AK419" s="183"/>
      <c r="AL419" s="183"/>
      <c r="AM419" s="183"/>
      <c r="AN419" s="183"/>
      <c r="AO419" s="183"/>
      <c r="AP419" s="183"/>
    </row>
    <row r="420" spans="1:42" ht="17.25" customHeight="1">
      <c r="A420" s="243" t="s">
        <v>93</v>
      </c>
      <c r="B420" s="185"/>
      <c r="C420" s="200"/>
      <c r="D420" s="244"/>
      <c r="E420" s="245"/>
      <c r="F420" s="245"/>
      <c r="G420" s="245"/>
      <c r="H420" s="245"/>
      <c r="I420" s="246"/>
      <c r="J420" s="246"/>
      <c r="K420" s="246"/>
      <c r="L420" s="246"/>
      <c r="M420" s="246"/>
      <c r="N420" s="246"/>
      <c r="O420" s="246"/>
      <c r="P420" s="246"/>
      <c r="Q420" s="246"/>
      <c r="R420" s="246"/>
      <c r="S420" s="246"/>
      <c r="T420" s="246"/>
      <c r="U420" s="246"/>
      <c r="V420" s="246"/>
      <c r="W420" s="246"/>
      <c r="X420" s="246"/>
      <c r="Y420" s="246"/>
      <c r="Z420" s="246"/>
      <c r="AA420" s="246"/>
      <c r="AB420" s="246"/>
      <c r="AC420" s="246"/>
      <c r="AD420" s="244"/>
      <c r="AE420" s="186"/>
      <c r="AF420" s="186"/>
      <c r="AG420" s="186"/>
      <c r="AH420" s="186"/>
      <c r="AI420" s="186"/>
    </row>
    <row r="421" spans="1:42" ht="18" customHeight="1">
      <c r="A421" s="178"/>
      <c r="B421" s="247" t="s">
        <v>2714</v>
      </c>
      <c r="C421" s="247"/>
      <c r="D421" s="248"/>
      <c r="E421" s="1483">
        <f>$D$282</f>
        <v>3</v>
      </c>
      <c r="F421" s="1484"/>
      <c r="G421" s="1484"/>
      <c r="H421" s="1485"/>
      <c r="I421" s="248"/>
      <c r="J421" s="249"/>
      <c r="K421" s="249"/>
      <c r="L421" s="210"/>
      <c r="M421" s="249"/>
      <c r="N421" s="248"/>
      <c r="O421" s="248"/>
      <c r="P421" s="248"/>
      <c r="Q421" s="248"/>
      <c r="R421" s="248"/>
      <c r="S421" s="248"/>
      <c r="T421" s="248"/>
      <c r="U421" s="248"/>
      <c r="V421" s="248"/>
      <c r="W421" s="248"/>
      <c r="X421" s="248"/>
      <c r="Y421" s="248"/>
      <c r="Z421" s="248"/>
      <c r="AA421" s="248"/>
      <c r="AB421" s="248"/>
      <c r="AC421" s="248"/>
    </row>
    <row r="422" spans="1:42" ht="18" customHeight="1">
      <c r="A422" s="178"/>
      <c r="B422" s="247" t="s">
        <v>2715</v>
      </c>
      <c r="C422" s="247"/>
      <c r="D422" s="248"/>
      <c r="E422" s="1636"/>
      <c r="F422" s="1637"/>
      <c r="G422" s="1637"/>
      <c r="H422" s="1638"/>
      <c r="I422" s="250" t="s">
        <v>87</v>
      </c>
      <c r="J422" s="251"/>
      <c r="K422" s="251"/>
      <c r="L422" s="252"/>
      <c r="M422" s="4"/>
      <c r="N422" s="248"/>
      <c r="O422" s="248"/>
      <c r="P422" s="248"/>
      <c r="Q422" s="248"/>
      <c r="R422" s="248"/>
      <c r="S422" s="248"/>
      <c r="T422" s="248"/>
      <c r="U422" s="248"/>
      <c r="V422" s="248"/>
      <c r="W422" s="248"/>
      <c r="X422" s="248"/>
      <c r="Y422" s="248"/>
      <c r="Z422" s="248"/>
      <c r="AA422" s="248"/>
      <c r="AB422" s="248"/>
      <c r="AC422" s="248"/>
    </row>
    <row r="423" spans="1:42" ht="18" customHeight="1">
      <c r="A423" s="178"/>
      <c r="B423" s="247" t="s">
        <v>2716</v>
      </c>
      <c r="C423" s="247"/>
      <c r="D423" s="248"/>
      <c r="E423" s="1506"/>
      <c r="F423" s="1507"/>
      <c r="G423" s="1507"/>
      <c r="H423" s="1508"/>
      <c r="I423" s="250" t="s">
        <v>92</v>
      </c>
      <c r="J423" s="253"/>
      <c r="K423" s="253"/>
      <c r="L423" s="254"/>
      <c r="M423" s="4"/>
      <c r="N423" s="248"/>
      <c r="O423" s="248"/>
      <c r="P423" s="248"/>
      <c r="Q423" s="248"/>
      <c r="R423" s="248"/>
      <c r="S423" s="248"/>
      <c r="T423" s="248"/>
      <c r="U423" s="248"/>
      <c r="V423" s="248"/>
      <c r="W423" s="248"/>
      <c r="X423" s="248"/>
      <c r="Y423" s="248"/>
      <c r="Z423" s="248"/>
      <c r="AA423" s="248"/>
      <c r="AB423" s="248"/>
      <c r="AC423" s="248"/>
    </row>
    <row r="424" spans="1:42" ht="18" customHeight="1">
      <c r="A424" s="178"/>
      <c r="B424" s="247" t="s">
        <v>2717</v>
      </c>
      <c r="C424" s="247"/>
      <c r="D424" s="248"/>
      <c r="E424" s="1506"/>
      <c r="F424" s="1507"/>
      <c r="G424" s="1507"/>
      <c r="H424" s="1508"/>
      <c r="I424" s="250" t="s">
        <v>92</v>
      </c>
      <c r="J424" s="253"/>
      <c r="K424" s="253"/>
      <c r="L424" s="254"/>
      <c r="M424" s="4"/>
      <c r="N424" s="249"/>
      <c r="O424" s="248"/>
      <c r="P424" s="248"/>
      <c r="Q424" s="248"/>
      <c r="R424" s="248"/>
      <c r="S424" s="248"/>
      <c r="T424" s="248"/>
      <c r="U424" s="248"/>
      <c r="V424" s="248"/>
      <c r="W424" s="248"/>
      <c r="X424" s="248"/>
      <c r="Y424" s="248"/>
      <c r="Z424" s="248"/>
      <c r="AA424" s="248"/>
      <c r="AB424" s="248"/>
      <c r="AC424" s="248"/>
    </row>
    <row r="425" spans="1:42" ht="18" customHeight="1">
      <c r="A425" s="178"/>
      <c r="B425" s="247" t="s">
        <v>2718</v>
      </c>
      <c r="C425" s="247"/>
      <c r="D425" s="248"/>
      <c r="E425" s="1506"/>
      <c r="F425" s="1507"/>
      <c r="G425" s="1507"/>
      <c r="H425" s="1508"/>
      <c r="I425" s="250" t="s">
        <v>92</v>
      </c>
      <c r="J425" s="253"/>
      <c r="K425" s="253"/>
      <c r="L425" s="254"/>
      <c r="M425" s="4"/>
      <c r="N425" s="249"/>
      <c r="O425" s="248"/>
      <c r="P425" s="248"/>
      <c r="Q425" s="248"/>
      <c r="R425" s="248"/>
      <c r="S425" s="248"/>
      <c r="T425" s="248"/>
      <c r="U425" s="248"/>
      <c r="V425" s="248"/>
      <c r="W425" s="248"/>
      <c r="X425" s="248"/>
      <c r="Y425" s="248"/>
      <c r="Z425" s="248"/>
      <c r="AA425" s="248"/>
      <c r="AB425" s="248"/>
      <c r="AC425" s="248"/>
    </row>
    <row r="426" spans="1:42" ht="18" customHeight="1">
      <c r="A426" s="178"/>
      <c r="B426" s="247" t="s">
        <v>2719</v>
      </c>
      <c r="C426" s="247"/>
      <c r="D426" s="248"/>
      <c r="E426" s="1506"/>
      <c r="F426" s="1507"/>
      <c r="G426" s="1507"/>
      <c r="H426" s="1508"/>
      <c r="I426" s="250" t="s">
        <v>92</v>
      </c>
      <c r="J426" s="253"/>
      <c r="K426" s="253"/>
      <c r="L426" s="254"/>
      <c r="M426" s="4"/>
      <c r="N426" s="248"/>
      <c r="O426" s="248"/>
      <c r="P426" s="248"/>
      <c r="Q426" s="248"/>
      <c r="R426" s="248"/>
      <c r="S426" s="256"/>
      <c r="T426" s="256"/>
      <c r="U426" s="256"/>
      <c r="V426" s="256"/>
      <c r="W426" s="256"/>
      <c r="X426" s="256"/>
      <c r="Y426" s="256"/>
      <c r="Z426" s="256"/>
      <c r="AA426" s="256"/>
      <c r="AB426" s="256"/>
      <c r="AC426" s="256"/>
    </row>
    <row r="427" spans="1:42" ht="18" customHeight="1">
      <c r="A427" s="178"/>
      <c r="B427" s="255" t="s">
        <v>2720</v>
      </c>
      <c r="C427" s="248"/>
      <c r="D427" s="257"/>
      <c r="E427" s="257"/>
      <c r="F427" s="257"/>
      <c r="G427" s="257"/>
      <c r="H427" s="250"/>
      <c r="I427" s="253"/>
      <c r="J427" s="253"/>
      <c r="K427" s="255"/>
      <c r="L427" s="4"/>
      <c r="M427" s="256"/>
      <c r="N427" s="258"/>
      <c r="O427" s="258" t="s">
        <v>84</v>
      </c>
      <c r="P427" s="258"/>
      <c r="Q427" s="259"/>
      <c r="R427" s="259" t="s">
        <v>83</v>
      </c>
      <c r="U427" s="256"/>
      <c r="V427" s="256"/>
      <c r="W427" s="256"/>
      <c r="X427" s="256"/>
      <c r="Y427" s="256"/>
      <c r="Z427" s="256"/>
      <c r="AA427" s="256"/>
      <c r="AB427" s="256"/>
    </row>
    <row r="428" spans="1:42" ht="15" customHeight="1">
      <c r="A428" s="178"/>
      <c r="B428" s="247" t="s">
        <v>2721</v>
      </c>
      <c r="C428" s="248"/>
      <c r="D428" s="248"/>
      <c r="E428" s="248"/>
      <c r="F428" s="260"/>
      <c r="G428" s="248"/>
      <c r="H428" s="248"/>
      <c r="I428" s="249"/>
      <c r="J428" s="249"/>
      <c r="K428" s="248"/>
      <c r="L428" s="260"/>
      <c r="M428" s="248"/>
      <c r="N428" s="248"/>
      <c r="O428" s="260"/>
      <c r="P428" s="248"/>
      <c r="Q428" s="248"/>
      <c r="R428" s="248"/>
      <c r="S428" s="260"/>
      <c r="T428" s="248"/>
      <c r="U428" s="248"/>
      <c r="V428" s="248"/>
      <c r="W428" s="248"/>
      <c r="X428" s="260"/>
      <c r="Y428" s="248"/>
      <c r="Z428" s="248"/>
      <c r="AA428" s="248"/>
      <c r="AB428" s="248"/>
      <c r="AC428" s="248"/>
    </row>
    <row r="429" spans="1:42" ht="18" customHeight="1">
      <c r="A429" s="178"/>
      <c r="B429" s="261"/>
      <c r="C429" s="248"/>
      <c r="D429" s="262" t="s">
        <v>71</v>
      </c>
      <c r="E429" s="1486" t="s">
        <v>82</v>
      </c>
      <c r="F429" s="1486"/>
      <c r="G429" s="1486"/>
      <c r="H429" s="1486"/>
      <c r="I429" s="1486"/>
      <c r="J429" s="218" t="s">
        <v>70</v>
      </c>
      <c r="K429" s="1486" t="s">
        <v>81</v>
      </c>
      <c r="L429" s="1486"/>
      <c r="M429" s="1486"/>
      <c r="N429" s="1486"/>
      <c r="O429" s="1486"/>
      <c r="P429" s="1486"/>
      <c r="Q429" s="1486"/>
      <c r="R429" s="1486"/>
      <c r="S429" s="1486"/>
      <c r="T429" s="1486"/>
      <c r="U429" s="218" t="s">
        <v>70</v>
      </c>
      <c r="V429" s="1486" t="s">
        <v>80</v>
      </c>
      <c r="W429" s="1486"/>
      <c r="X429" s="1486"/>
      <c r="Y429" s="1486"/>
      <c r="Z429" s="1450"/>
      <c r="AA429" s="262" t="s">
        <v>94</v>
      </c>
      <c r="AB429" s="262"/>
      <c r="AC429" s="4"/>
      <c r="AD429" s="4"/>
    </row>
    <row r="430" spans="1:42" ht="18" customHeight="1">
      <c r="A430" s="178"/>
      <c r="B430" s="261" t="s">
        <v>3070</v>
      </c>
      <c r="C430" s="248"/>
      <c r="D430" s="262" t="s">
        <v>71</v>
      </c>
      <c r="E430" s="1469"/>
      <c r="F430" s="1469"/>
      <c r="G430" s="1469"/>
      <c r="H430" s="1469"/>
      <c r="I430" s="1469"/>
      <c r="J430" s="218" t="s">
        <v>70</v>
      </c>
      <c r="K430" s="1493" t="str">
        <f>IF(項目一覧②!$G$624=1,"",INDEX(主要用途!$D$2:$D$72,項目一覧②!$G$624))</f>
        <v/>
      </c>
      <c r="L430" s="1494"/>
      <c r="M430" s="1494"/>
      <c r="N430" s="1494"/>
      <c r="O430" s="1494"/>
      <c r="P430" s="1494"/>
      <c r="Q430" s="1494"/>
      <c r="R430" s="1494"/>
      <c r="S430" s="1494"/>
      <c r="T430" s="1495"/>
      <c r="U430" s="218" t="s">
        <v>70</v>
      </c>
      <c r="V430" s="1513"/>
      <c r="W430" s="1514"/>
      <c r="X430" s="1514"/>
      <c r="Y430" s="1515"/>
      <c r="Z430" s="260" t="s">
        <v>69</v>
      </c>
      <c r="AA430" s="262" t="s">
        <v>94</v>
      </c>
      <c r="AB430" s="256"/>
      <c r="AC430" s="262"/>
      <c r="AD430" s="4"/>
    </row>
    <row r="431" spans="1:42" ht="18" customHeight="1">
      <c r="A431" s="178"/>
      <c r="B431" s="261" t="s">
        <v>3071</v>
      </c>
      <c r="C431" s="248"/>
      <c r="D431" s="262" t="s">
        <v>71</v>
      </c>
      <c r="E431" s="1469"/>
      <c r="F431" s="1469"/>
      <c r="G431" s="1469"/>
      <c r="H431" s="1469"/>
      <c r="I431" s="1469"/>
      <c r="J431" s="218" t="s">
        <v>70</v>
      </c>
      <c r="K431" s="1493" t="str">
        <f>IF(項目一覧②!$G$625=1,"",INDEX(主要用途!$D$2:$D$72,項目一覧②!$G$625))</f>
        <v/>
      </c>
      <c r="L431" s="1494"/>
      <c r="M431" s="1494"/>
      <c r="N431" s="1494"/>
      <c r="O431" s="1494"/>
      <c r="P431" s="1494"/>
      <c r="Q431" s="1494"/>
      <c r="R431" s="1494"/>
      <c r="S431" s="1494"/>
      <c r="T431" s="1495"/>
      <c r="U431" s="218" t="s">
        <v>70</v>
      </c>
      <c r="V431" s="1513"/>
      <c r="W431" s="1514"/>
      <c r="X431" s="1514"/>
      <c r="Y431" s="1515"/>
      <c r="Z431" s="260" t="s">
        <v>69</v>
      </c>
      <c r="AA431" s="262" t="s">
        <v>94</v>
      </c>
      <c r="AB431" s="256"/>
      <c r="AC431" s="262"/>
      <c r="AD431" s="4"/>
    </row>
    <row r="432" spans="1:42" ht="18" customHeight="1">
      <c r="A432" s="178"/>
      <c r="B432" s="261" t="s">
        <v>3072</v>
      </c>
      <c r="C432" s="248"/>
      <c r="D432" s="262" t="s">
        <v>71</v>
      </c>
      <c r="E432" s="1469"/>
      <c r="F432" s="1469"/>
      <c r="G432" s="1469"/>
      <c r="H432" s="1469"/>
      <c r="I432" s="1469"/>
      <c r="J432" s="218" t="s">
        <v>70</v>
      </c>
      <c r="K432" s="1493" t="str">
        <f>IF(項目一覧②!$G$626=1,"",INDEX(主要用途!$D$2:$D$72,項目一覧②!$G$626))</f>
        <v/>
      </c>
      <c r="L432" s="1494"/>
      <c r="M432" s="1494"/>
      <c r="N432" s="1494"/>
      <c r="O432" s="1494"/>
      <c r="P432" s="1494"/>
      <c r="Q432" s="1494"/>
      <c r="R432" s="1494"/>
      <c r="S432" s="1494"/>
      <c r="T432" s="1495"/>
      <c r="U432" s="218" t="s">
        <v>70</v>
      </c>
      <c r="V432" s="1513"/>
      <c r="W432" s="1514"/>
      <c r="X432" s="1514"/>
      <c r="Y432" s="1515"/>
      <c r="Z432" s="260" t="s">
        <v>69</v>
      </c>
      <c r="AA432" s="262" t="s">
        <v>94</v>
      </c>
      <c r="AB432" s="256"/>
      <c r="AC432" s="262"/>
      <c r="AD432" s="4"/>
    </row>
    <row r="433" spans="1:42" ht="18" customHeight="1">
      <c r="A433" s="178"/>
      <c r="B433" s="261" t="s">
        <v>3073</v>
      </c>
      <c r="C433" s="248"/>
      <c r="D433" s="262" t="s">
        <v>71</v>
      </c>
      <c r="E433" s="1469"/>
      <c r="F433" s="1469"/>
      <c r="G433" s="1469"/>
      <c r="H433" s="1469"/>
      <c r="I433" s="1469"/>
      <c r="J433" s="218" t="s">
        <v>70</v>
      </c>
      <c r="K433" s="1493" t="str">
        <f>IF(項目一覧②!$G$627=1,"",INDEX(主要用途!$D$2:$D$72,項目一覧②!$G$627))</f>
        <v/>
      </c>
      <c r="L433" s="1494"/>
      <c r="M433" s="1494"/>
      <c r="N433" s="1494"/>
      <c r="O433" s="1494"/>
      <c r="P433" s="1494"/>
      <c r="Q433" s="1494"/>
      <c r="R433" s="1494"/>
      <c r="S433" s="1494"/>
      <c r="T433" s="1495"/>
      <c r="U433" s="218" t="s">
        <v>70</v>
      </c>
      <c r="V433" s="1513"/>
      <c r="W433" s="1514"/>
      <c r="X433" s="1514"/>
      <c r="Y433" s="1515"/>
      <c r="Z433" s="260" t="s">
        <v>69</v>
      </c>
      <c r="AA433" s="262" t="s">
        <v>94</v>
      </c>
      <c r="AB433" s="256"/>
      <c r="AC433" s="262"/>
      <c r="AD433" s="4"/>
    </row>
    <row r="434" spans="1:42" ht="18" customHeight="1">
      <c r="A434" s="178"/>
      <c r="B434" s="261" t="s">
        <v>3074</v>
      </c>
      <c r="C434" s="248"/>
      <c r="D434" s="262" t="s">
        <v>71</v>
      </c>
      <c r="E434" s="1469"/>
      <c r="F434" s="1469"/>
      <c r="G434" s="1469"/>
      <c r="H434" s="1469"/>
      <c r="I434" s="1469"/>
      <c r="J434" s="218" t="s">
        <v>70</v>
      </c>
      <c r="K434" s="1493" t="str">
        <f>IF(項目一覧②!$G$628=1,"",INDEX(主要用途!$D$2:$D$72,項目一覧②!$G$628))</f>
        <v/>
      </c>
      <c r="L434" s="1494"/>
      <c r="M434" s="1494"/>
      <c r="N434" s="1494"/>
      <c r="O434" s="1494"/>
      <c r="P434" s="1494"/>
      <c r="Q434" s="1494"/>
      <c r="R434" s="1494"/>
      <c r="S434" s="1494"/>
      <c r="T434" s="1495"/>
      <c r="U434" s="218" t="s">
        <v>70</v>
      </c>
      <c r="V434" s="1513"/>
      <c r="W434" s="1514"/>
      <c r="X434" s="1514"/>
      <c r="Y434" s="1515"/>
      <c r="Z434" s="260" t="s">
        <v>69</v>
      </c>
      <c r="AA434" s="262" t="s">
        <v>94</v>
      </c>
      <c r="AB434" s="256"/>
      <c r="AC434" s="262"/>
      <c r="AD434" s="4"/>
    </row>
    <row r="435" spans="1:42" ht="18" customHeight="1">
      <c r="A435" s="178"/>
      <c r="B435" s="261" t="s">
        <v>3075</v>
      </c>
      <c r="C435" s="248"/>
      <c r="D435" s="262" t="s">
        <v>71</v>
      </c>
      <c r="E435" s="1469"/>
      <c r="F435" s="1469"/>
      <c r="G435" s="1469"/>
      <c r="H435" s="1469"/>
      <c r="I435" s="1469"/>
      <c r="J435" s="218" t="s">
        <v>70</v>
      </c>
      <c r="K435" s="1493" t="str">
        <f>IF(項目一覧②!$G$629=1,"",INDEX(主要用途!$D$2:$D$72,項目一覧②!$G$629))</f>
        <v/>
      </c>
      <c r="L435" s="1494"/>
      <c r="M435" s="1494"/>
      <c r="N435" s="1494"/>
      <c r="O435" s="1494"/>
      <c r="P435" s="1494"/>
      <c r="Q435" s="1494"/>
      <c r="R435" s="1494"/>
      <c r="S435" s="1494"/>
      <c r="T435" s="1495"/>
      <c r="U435" s="218" t="s">
        <v>70</v>
      </c>
      <c r="V435" s="1513"/>
      <c r="W435" s="1514"/>
      <c r="X435" s="1514"/>
      <c r="Y435" s="1515"/>
      <c r="Z435" s="260" t="s">
        <v>69</v>
      </c>
      <c r="AA435" s="262" t="s">
        <v>94</v>
      </c>
      <c r="AB435" s="256"/>
      <c r="AC435" s="262"/>
      <c r="AD435" s="4"/>
    </row>
    <row r="436" spans="1:42" ht="15" customHeight="1">
      <c r="A436" s="178"/>
      <c r="B436" s="247" t="s">
        <v>2722</v>
      </c>
      <c r="C436" s="248"/>
      <c r="D436" s="248"/>
      <c r="E436" s="248"/>
      <c r="F436" s="248"/>
      <c r="G436" s="248"/>
      <c r="H436" s="248"/>
      <c r="I436" s="248"/>
      <c r="J436" s="218"/>
      <c r="K436" s="263"/>
      <c r="L436" s="263"/>
      <c r="M436" s="263"/>
      <c r="N436" s="263"/>
      <c r="O436" s="263"/>
      <c r="P436" s="263"/>
      <c r="Q436" s="263"/>
      <c r="R436" s="263"/>
      <c r="S436" s="263"/>
      <c r="T436" s="263"/>
      <c r="U436" s="263"/>
      <c r="V436" s="263"/>
      <c r="W436" s="263"/>
      <c r="X436" s="263"/>
      <c r="Y436" s="263"/>
      <c r="Z436" s="263"/>
      <c r="AA436" s="263"/>
      <c r="AB436" s="263"/>
      <c r="AC436" s="263"/>
      <c r="AD436" s="256"/>
    </row>
    <row r="437" spans="1:42" ht="18" customHeight="1">
      <c r="A437" s="178"/>
      <c r="B437" s="247"/>
      <c r="C437" s="247"/>
      <c r="D437" s="248"/>
      <c r="E437" s="1471"/>
      <c r="F437" s="1472"/>
      <c r="G437" s="1472"/>
      <c r="H437" s="1472"/>
      <c r="I437" s="1472"/>
      <c r="J437" s="1472"/>
      <c r="K437" s="1472"/>
      <c r="L437" s="1472"/>
      <c r="M437" s="1472"/>
      <c r="N437" s="1472"/>
      <c r="O437" s="1472"/>
      <c r="P437" s="1472"/>
      <c r="Q437" s="1472"/>
      <c r="R437" s="1472"/>
      <c r="S437" s="1472"/>
      <c r="T437" s="1472"/>
      <c r="U437" s="1472"/>
      <c r="V437" s="1472"/>
      <c r="W437" s="1472"/>
      <c r="X437" s="1472"/>
      <c r="Y437" s="1472"/>
      <c r="Z437" s="1473"/>
      <c r="AA437" s="263"/>
      <c r="AB437" s="263"/>
      <c r="AC437" s="263"/>
      <c r="AD437" s="256"/>
    </row>
    <row r="438" spans="1:42" ht="18" customHeight="1">
      <c r="A438" s="178"/>
      <c r="B438" s="247"/>
      <c r="C438" s="247"/>
      <c r="D438" s="248"/>
      <c r="E438" s="1474"/>
      <c r="F438" s="1475"/>
      <c r="G438" s="1475"/>
      <c r="H438" s="1475"/>
      <c r="I438" s="1475"/>
      <c r="J438" s="1475"/>
      <c r="K438" s="1475"/>
      <c r="L438" s="1475"/>
      <c r="M438" s="1475"/>
      <c r="N438" s="1475"/>
      <c r="O438" s="1475"/>
      <c r="P438" s="1475"/>
      <c r="Q438" s="1475"/>
      <c r="R438" s="1475"/>
      <c r="S438" s="1475"/>
      <c r="T438" s="1475"/>
      <c r="U438" s="1475"/>
      <c r="V438" s="1475"/>
      <c r="W438" s="1475"/>
      <c r="X438" s="1475"/>
      <c r="Y438" s="1475"/>
      <c r="Z438" s="1476"/>
      <c r="AA438" s="263"/>
      <c r="AB438" s="263"/>
      <c r="AC438" s="263"/>
      <c r="AD438" s="256"/>
    </row>
    <row r="439" spans="1:42" ht="14.25" customHeight="1">
      <c r="A439" s="178"/>
      <c r="B439" s="247" t="s">
        <v>2723</v>
      </c>
      <c r="C439" s="247"/>
      <c r="D439" s="248"/>
      <c r="E439" s="248"/>
      <c r="F439" s="248"/>
      <c r="G439" s="248"/>
      <c r="H439" s="248"/>
      <c r="I439" s="248"/>
      <c r="J439" s="263" t="s">
        <v>96</v>
      </c>
      <c r="K439" s="263"/>
      <c r="L439" s="263"/>
      <c r="M439" s="263"/>
      <c r="N439" s="263"/>
      <c r="O439" s="263"/>
      <c r="P439" s="263"/>
      <c r="Q439" s="263"/>
      <c r="R439" s="263"/>
      <c r="S439" s="263"/>
      <c r="T439" s="263"/>
      <c r="U439" s="263"/>
      <c r="V439" s="263"/>
      <c r="W439" s="263"/>
      <c r="X439" s="263"/>
      <c r="Y439" s="263"/>
      <c r="Z439" s="263"/>
      <c r="AA439" s="263"/>
      <c r="AB439" s="263"/>
      <c r="AC439" s="263"/>
      <c r="AD439" s="256"/>
    </row>
    <row r="440" spans="1:42" ht="18" customHeight="1">
      <c r="A440" s="178"/>
      <c r="B440" s="247"/>
      <c r="C440" s="247"/>
      <c r="D440" s="248"/>
      <c r="E440" s="1471"/>
      <c r="F440" s="1472"/>
      <c r="G440" s="1472"/>
      <c r="H440" s="1472"/>
      <c r="I440" s="1472"/>
      <c r="J440" s="1472"/>
      <c r="K440" s="1472"/>
      <c r="L440" s="1472"/>
      <c r="M440" s="1472"/>
      <c r="N440" s="1472"/>
      <c r="O440" s="1472"/>
      <c r="P440" s="1472"/>
      <c r="Q440" s="1472"/>
      <c r="R440" s="1472"/>
      <c r="S440" s="1472"/>
      <c r="T440" s="1472"/>
      <c r="U440" s="1472"/>
      <c r="V440" s="1472"/>
      <c r="W440" s="1472"/>
      <c r="X440" s="1472"/>
      <c r="Y440" s="1472"/>
      <c r="Z440" s="1473"/>
      <c r="AA440" s="263"/>
      <c r="AB440" s="263"/>
      <c r="AC440" s="263"/>
      <c r="AD440" s="256"/>
    </row>
    <row r="441" spans="1:42" ht="18" customHeight="1">
      <c r="A441" s="178"/>
      <c r="B441" s="247"/>
      <c r="C441" s="247"/>
      <c r="D441" s="248"/>
      <c r="E441" s="1474"/>
      <c r="F441" s="1475"/>
      <c r="G441" s="1475"/>
      <c r="H441" s="1475"/>
      <c r="I441" s="1475"/>
      <c r="J441" s="1475"/>
      <c r="K441" s="1475"/>
      <c r="L441" s="1475"/>
      <c r="M441" s="1475"/>
      <c r="N441" s="1475"/>
      <c r="O441" s="1475"/>
      <c r="P441" s="1475"/>
      <c r="Q441" s="1475"/>
      <c r="R441" s="1475"/>
      <c r="S441" s="1475"/>
      <c r="T441" s="1475"/>
      <c r="U441" s="1475"/>
      <c r="V441" s="1475"/>
      <c r="W441" s="1475"/>
      <c r="X441" s="1475"/>
      <c r="Y441" s="1475"/>
      <c r="Z441" s="1476"/>
      <c r="AA441" s="248"/>
      <c r="AB441" s="248"/>
      <c r="AC441" s="248"/>
      <c r="AD441" s="248"/>
    </row>
    <row r="442" spans="1:42" ht="11.25" customHeight="1">
      <c r="A442" s="178"/>
      <c r="B442" s="178"/>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J442" s="183"/>
      <c r="AK442" s="183"/>
      <c r="AL442" s="183"/>
      <c r="AM442" s="183"/>
      <c r="AN442" s="183"/>
      <c r="AO442" s="183"/>
      <c r="AP442" s="183"/>
    </row>
    <row r="443" spans="1:42" ht="17.25" customHeight="1">
      <c r="A443" s="243" t="s">
        <v>93</v>
      </c>
      <c r="B443" s="185"/>
      <c r="C443" s="244"/>
      <c r="D443" s="245"/>
      <c r="E443" s="245"/>
      <c r="F443" s="245"/>
      <c r="G443" s="245"/>
      <c r="H443" s="246"/>
      <c r="I443" s="246"/>
      <c r="J443" s="246"/>
      <c r="K443" s="246"/>
      <c r="L443" s="246"/>
      <c r="M443" s="246"/>
      <c r="N443" s="246"/>
      <c r="O443" s="246"/>
      <c r="P443" s="246"/>
      <c r="Q443" s="246"/>
      <c r="R443" s="246"/>
      <c r="S443" s="246"/>
      <c r="T443" s="246"/>
      <c r="U443" s="246"/>
      <c r="V443" s="246"/>
      <c r="W443" s="246"/>
      <c r="X443" s="246"/>
      <c r="Y443" s="246"/>
      <c r="Z443" s="246"/>
      <c r="AA443" s="246"/>
      <c r="AB443" s="246"/>
      <c r="AC443" s="246"/>
      <c r="AD443" s="246"/>
      <c r="AE443" s="244"/>
      <c r="AF443" s="186"/>
      <c r="AG443" s="186"/>
      <c r="AH443" s="186"/>
      <c r="AI443" s="186"/>
    </row>
    <row r="444" spans="1:42" ht="18" customHeight="1">
      <c r="A444" s="178"/>
      <c r="B444" s="247" t="s">
        <v>2714</v>
      </c>
      <c r="C444" s="247"/>
      <c r="D444" s="248"/>
      <c r="E444" s="1483">
        <f>$D$282</f>
        <v>3</v>
      </c>
      <c r="F444" s="1484"/>
      <c r="G444" s="1484"/>
      <c r="H444" s="1485"/>
      <c r="I444" s="248"/>
      <c r="J444" s="249"/>
      <c r="K444" s="249"/>
      <c r="L444" s="210"/>
      <c r="M444" s="249"/>
      <c r="N444" s="248"/>
      <c r="O444" s="248"/>
      <c r="P444" s="248"/>
      <c r="Q444" s="248"/>
      <c r="R444" s="248"/>
      <c r="S444" s="248"/>
      <c r="T444" s="248"/>
      <c r="U444" s="248"/>
      <c r="Z444" s="242"/>
      <c r="AA444" s="242"/>
      <c r="AB444" s="242"/>
      <c r="AC444" s="242"/>
      <c r="AD444" s="242"/>
      <c r="AE444" s="242"/>
      <c r="AF444" s="242"/>
      <c r="AG444" s="242"/>
      <c r="AH444" s="242"/>
      <c r="AI444" s="242"/>
    </row>
    <row r="445" spans="1:42" ht="18" customHeight="1">
      <c r="A445" s="178"/>
      <c r="B445" s="247" t="s">
        <v>2715</v>
      </c>
      <c r="C445" s="247"/>
      <c r="D445" s="248"/>
      <c r="E445" s="1636"/>
      <c r="F445" s="1637"/>
      <c r="G445" s="1637"/>
      <c r="H445" s="1638"/>
      <c r="I445" s="250" t="s">
        <v>87</v>
      </c>
      <c r="J445" s="251"/>
      <c r="K445" s="251"/>
      <c r="L445" s="252"/>
      <c r="M445" s="4"/>
      <c r="N445" s="248"/>
      <c r="O445" s="248"/>
      <c r="P445" s="248"/>
      <c r="Q445" s="248"/>
      <c r="R445" s="248"/>
      <c r="S445" s="248"/>
      <c r="T445" s="248"/>
      <c r="U445" s="248"/>
      <c r="V445" s="248"/>
      <c r="Z445" s="178"/>
      <c r="AA445" s="195"/>
      <c r="AB445" s="195"/>
      <c r="AC445" s="195"/>
      <c r="AD445" s="195"/>
      <c r="AE445" s="195"/>
    </row>
    <row r="446" spans="1:42" ht="18" customHeight="1">
      <c r="A446" s="178"/>
      <c r="B446" s="247" t="s">
        <v>2716</v>
      </c>
      <c r="C446" s="247"/>
      <c r="D446" s="248"/>
      <c r="E446" s="1506"/>
      <c r="F446" s="1507"/>
      <c r="G446" s="1507"/>
      <c r="H446" s="1508"/>
      <c r="I446" s="250" t="s">
        <v>92</v>
      </c>
      <c r="J446" s="253"/>
      <c r="K446" s="253"/>
      <c r="L446" s="254"/>
      <c r="M446" s="4"/>
      <c r="N446" s="248"/>
      <c r="O446" s="248"/>
      <c r="P446" s="248"/>
      <c r="Q446" s="248"/>
      <c r="R446" s="248"/>
      <c r="S446" s="248"/>
      <c r="T446" s="248"/>
      <c r="U446" s="248"/>
      <c r="V446" s="248"/>
      <c r="Y446" s="248"/>
      <c r="Z446" s="248"/>
      <c r="AA446" s="248"/>
      <c r="AB446" s="248"/>
      <c r="AC446" s="248"/>
      <c r="AD446" s="248"/>
      <c r="AE446" s="248"/>
    </row>
    <row r="447" spans="1:42" ht="18" customHeight="1">
      <c r="A447" s="178"/>
      <c r="B447" s="247" t="s">
        <v>2717</v>
      </c>
      <c r="C447" s="247"/>
      <c r="D447" s="248"/>
      <c r="E447" s="1506"/>
      <c r="F447" s="1507"/>
      <c r="G447" s="1507"/>
      <c r="H447" s="1508"/>
      <c r="I447" s="250" t="s">
        <v>92</v>
      </c>
      <c r="J447" s="253"/>
      <c r="K447" s="253"/>
      <c r="L447" s="254"/>
      <c r="M447" s="4"/>
      <c r="N447" s="249"/>
      <c r="O447" s="248"/>
      <c r="P447" s="248"/>
      <c r="Q447" s="248"/>
      <c r="R447" s="248"/>
      <c r="S447" s="248"/>
      <c r="T447" s="248"/>
      <c r="U447" s="248"/>
      <c r="V447" s="248"/>
      <c r="W447" s="248"/>
      <c r="X447" s="248"/>
      <c r="Y447" s="248"/>
      <c r="Z447" s="248"/>
      <c r="AA447" s="248"/>
      <c r="AB447" s="248"/>
      <c r="AC447" s="248"/>
    </row>
    <row r="448" spans="1:42" ht="18" customHeight="1">
      <c r="A448" s="178"/>
      <c r="B448" s="247" t="s">
        <v>2718</v>
      </c>
      <c r="C448" s="247"/>
      <c r="D448" s="248"/>
      <c r="E448" s="1506"/>
      <c r="F448" s="1507"/>
      <c r="G448" s="1507"/>
      <c r="H448" s="1508"/>
      <c r="I448" s="250" t="s">
        <v>92</v>
      </c>
      <c r="J448" s="253"/>
      <c r="K448" s="253"/>
      <c r="L448" s="254"/>
      <c r="M448" s="4"/>
      <c r="N448" s="249"/>
      <c r="O448" s="248"/>
      <c r="P448" s="248"/>
      <c r="Q448" s="248"/>
      <c r="R448" s="248"/>
      <c r="S448" s="248"/>
      <c r="T448" s="248"/>
      <c r="U448" s="248"/>
      <c r="V448" s="248"/>
      <c r="W448" s="248"/>
      <c r="X448" s="248"/>
      <c r="Y448" s="248"/>
      <c r="Z448" s="248"/>
      <c r="AA448" s="248"/>
      <c r="AB448" s="248"/>
      <c r="AC448" s="248"/>
    </row>
    <row r="449" spans="1:30" ht="18" customHeight="1">
      <c r="A449" s="178"/>
      <c r="B449" s="247" t="s">
        <v>2719</v>
      </c>
      <c r="C449" s="247"/>
      <c r="D449" s="248"/>
      <c r="E449" s="1506"/>
      <c r="F449" s="1507"/>
      <c r="G449" s="1507"/>
      <c r="H449" s="1508"/>
      <c r="I449" s="250" t="s">
        <v>92</v>
      </c>
      <c r="J449" s="253"/>
      <c r="K449" s="253"/>
      <c r="L449" s="254"/>
      <c r="M449" s="4"/>
      <c r="N449" s="248"/>
      <c r="O449" s="248"/>
      <c r="P449" s="248"/>
      <c r="Q449" s="248"/>
      <c r="R449" s="248"/>
      <c r="S449" s="256"/>
      <c r="T449" s="256"/>
      <c r="U449" s="256"/>
      <c r="V449" s="256"/>
      <c r="W449" s="256"/>
      <c r="X449" s="256"/>
      <c r="Y449" s="256"/>
      <c r="Z449" s="256"/>
      <c r="AA449" s="256"/>
      <c r="AB449" s="256"/>
      <c r="AC449" s="256"/>
    </row>
    <row r="450" spans="1:30" ht="18" customHeight="1">
      <c r="A450" s="178"/>
      <c r="B450" s="255" t="s">
        <v>2720</v>
      </c>
      <c r="C450" s="248"/>
      <c r="D450" s="257"/>
      <c r="E450" s="257"/>
      <c r="F450" s="257"/>
      <c r="G450" s="257"/>
      <c r="H450" s="250"/>
      <c r="I450" s="253"/>
      <c r="J450" s="253"/>
      <c r="K450" s="255"/>
      <c r="L450" s="4"/>
      <c r="M450" s="256"/>
      <c r="N450" s="258"/>
      <c r="O450" s="258" t="s">
        <v>84</v>
      </c>
      <c r="P450" s="258"/>
      <c r="Q450" s="259"/>
      <c r="R450" s="259" t="s">
        <v>83</v>
      </c>
      <c r="U450" s="256"/>
      <c r="V450" s="256"/>
      <c r="W450" s="256"/>
      <c r="X450" s="256"/>
      <c r="Y450" s="256"/>
      <c r="Z450" s="256"/>
      <c r="AA450" s="256"/>
      <c r="AB450" s="256"/>
    </row>
    <row r="451" spans="1:30" ht="15" customHeight="1">
      <c r="A451" s="178"/>
      <c r="B451" s="247" t="s">
        <v>2721</v>
      </c>
      <c r="C451" s="248"/>
      <c r="D451" s="248"/>
      <c r="E451" s="248"/>
      <c r="F451" s="248"/>
      <c r="G451" s="260"/>
      <c r="H451" s="248"/>
      <c r="I451" s="248"/>
      <c r="J451" s="249"/>
      <c r="K451" s="249"/>
      <c r="L451" s="248"/>
      <c r="M451" s="260"/>
      <c r="N451" s="248"/>
      <c r="O451" s="248"/>
      <c r="P451" s="260"/>
      <c r="Q451" s="248"/>
      <c r="R451" s="248"/>
      <c r="S451" s="248"/>
      <c r="T451" s="260"/>
      <c r="U451" s="248"/>
      <c r="V451" s="248"/>
      <c r="W451" s="248"/>
      <c r="X451" s="248"/>
      <c r="Y451" s="260"/>
      <c r="Z451" s="248"/>
      <c r="AA451" s="248"/>
      <c r="AB451" s="248"/>
      <c r="AC451" s="248"/>
      <c r="AD451" s="248"/>
    </row>
    <row r="452" spans="1:30" ht="18" customHeight="1">
      <c r="A452" s="178"/>
      <c r="B452" s="261"/>
      <c r="C452" s="248"/>
      <c r="D452" s="262" t="s">
        <v>71</v>
      </c>
      <c r="E452" s="1486" t="s">
        <v>82</v>
      </c>
      <c r="F452" s="1486"/>
      <c r="G452" s="1486"/>
      <c r="H452" s="1486"/>
      <c r="I452" s="1486"/>
      <c r="J452" s="218" t="s">
        <v>70</v>
      </c>
      <c r="K452" s="1486" t="s">
        <v>81</v>
      </c>
      <c r="L452" s="1486"/>
      <c r="M452" s="1486"/>
      <c r="N452" s="1486"/>
      <c r="O452" s="1486"/>
      <c r="P452" s="1486"/>
      <c r="Q452" s="1486"/>
      <c r="R452" s="1486"/>
      <c r="S452" s="1486"/>
      <c r="T452" s="1486"/>
      <c r="U452" s="218" t="s">
        <v>70</v>
      </c>
      <c r="V452" s="1486" t="s">
        <v>80</v>
      </c>
      <c r="W452" s="1486"/>
      <c r="X452" s="1486"/>
      <c r="Y452" s="1486"/>
      <c r="Z452" s="1450"/>
      <c r="AA452" s="262" t="s">
        <v>94</v>
      </c>
      <c r="AB452" s="262"/>
      <c r="AC452" s="4"/>
      <c r="AD452" s="4"/>
    </row>
    <row r="453" spans="1:30" ht="18" customHeight="1">
      <c r="A453" s="178"/>
      <c r="B453" s="261" t="s">
        <v>3070</v>
      </c>
      <c r="C453" s="248"/>
      <c r="D453" s="262" t="s">
        <v>71</v>
      </c>
      <c r="E453" s="1469"/>
      <c r="F453" s="1469"/>
      <c r="G453" s="1469"/>
      <c r="H453" s="1469"/>
      <c r="I453" s="1469"/>
      <c r="J453" s="218" t="s">
        <v>70</v>
      </c>
      <c r="K453" s="1493" t="str">
        <f>IF(項目一覧②!$G$651=1,"",INDEX(主要用途!$D$2:$D$72,項目一覧②!$G$651))</f>
        <v/>
      </c>
      <c r="L453" s="1494"/>
      <c r="M453" s="1494"/>
      <c r="N453" s="1494"/>
      <c r="O453" s="1494"/>
      <c r="P453" s="1494"/>
      <c r="Q453" s="1494"/>
      <c r="R453" s="1494"/>
      <c r="S453" s="1494"/>
      <c r="T453" s="1495"/>
      <c r="U453" s="218" t="s">
        <v>70</v>
      </c>
      <c r="V453" s="1513"/>
      <c r="W453" s="1514"/>
      <c r="X453" s="1514"/>
      <c r="Y453" s="1515"/>
      <c r="Z453" s="260" t="s">
        <v>69</v>
      </c>
      <c r="AA453" s="262" t="s">
        <v>94</v>
      </c>
      <c r="AB453" s="256"/>
      <c r="AC453" s="262"/>
      <c r="AD453" s="4"/>
    </row>
    <row r="454" spans="1:30" ht="18" customHeight="1">
      <c r="A454" s="178"/>
      <c r="B454" s="261" t="s">
        <v>3071</v>
      </c>
      <c r="C454" s="248"/>
      <c r="D454" s="262" t="s">
        <v>71</v>
      </c>
      <c r="E454" s="1469"/>
      <c r="F454" s="1469"/>
      <c r="G454" s="1469"/>
      <c r="H454" s="1469"/>
      <c r="I454" s="1469"/>
      <c r="J454" s="218" t="s">
        <v>70</v>
      </c>
      <c r="K454" s="1493" t="str">
        <f>IF(項目一覧②!$G$652=1,"",INDEX(主要用途!$D$2:$D$72,項目一覧②!$G$652))</f>
        <v/>
      </c>
      <c r="L454" s="1494"/>
      <c r="M454" s="1494"/>
      <c r="N454" s="1494"/>
      <c r="O454" s="1494"/>
      <c r="P454" s="1494"/>
      <c r="Q454" s="1494"/>
      <c r="R454" s="1494"/>
      <c r="S454" s="1494"/>
      <c r="T454" s="1495"/>
      <c r="U454" s="218" t="s">
        <v>70</v>
      </c>
      <c r="V454" s="1513"/>
      <c r="W454" s="1514"/>
      <c r="X454" s="1514"/>
      <c r="Y454" s="1515"/>
      <c r="Z454" s="260" t="s">
        <v>69</v>
      </c>
      <c r="AA454" s="262" t="s">
        <v>94</v>
      </c>
      <c r="AB454" s="256"/>
      <c r="AC454" s="262"/>
      <c r="AD454" s="4"/>
    </row>
    <row r="455" spans="1:30" ht="18" customHeight="1">
      <c r="A455" s="178"/>
      <c r="B455" s="261" t="s">
        <v>3072</v>
      </c>
      <c r="C455" s="248"/>
      <c r="D455" s="262" t="s">
        <v>71</v>
      </c>
      <c r="E455" s="1469"/>
      <c r="F455" s="1469"/>
      <c r="G455" s="1469"/>
      <c r="H455" s="1469"/>
      <c r="I455" s="1469"/>
      <c r="J455" s="218" t="s">
        <v>70</v>
      </c>
      <c r="K455" s="1493" t="str">
        <f>IF(項目一覧②!$G$653=1,"",INDEX(主要用途!$D$2:$D$72,項目一覧②!$G$653))</f>
        <v/>
      </c>
      <c r="L455" s="1494"/>
      <c r="M455" s="1494"/>
      <c r="N455" s="1494"/>
      <c r="O455" s="1494"/>
      <c r="P455" s="1494"/>
      <c r="Q455" s="1494"/>
      <c r="R455" s="1494"/>
      <c r="S455" s="1494"/>
      <c r="T455" s="1495"/>
      <c r="U455" s="218" t="s">
        <v>70</v>
      </c>
      <c r="V455" s="1513"/>
      <c r="W455" s="1514"/>
      <c r="X455" s="1514"/>
      <c r="Y455" s="1515"/>
      <c r="Z455" s="260" t="s">
        <v>69</v>
      </c>
      <c r="AA455" s="262" t="s">
        <v>94</v>
      </c>
      <c r="AB455" s="256"/>
      <c r="AC455" s="262"/>
      <c r="AD455" s="4"/>
    </row>
    <row r="456" spans="1:30" ht="18" customHeight="1">
      <c r="A456" s="178"/>
      <c r="B456" s="261" t="s">
        <v>3073</v>
      </c>
      <c r="C456" s="248"/>
      <c r="D456" s="262" t="s">
        <v>71</v>
      </c>
      <c r="E456" s="1469"/>
      <c r="F456" s="1469"/>
      <c r="G456" s="1469"/>
      <c r="H456" s="1469"/>
      <c r="I456" s="1469"/>
      <c r="J456" s="218" t="s">
        <v>70</v>
      </c>
      <c r="K456" s="1493" t="str">
        <f>IF(項目一覧②!$G$654=1,"",INDEX(主要用途!$D$2:$D$72,項目一覧②!$G$654))</f>
        <v/>
      </c>
      <c r="L456" s="1494"/>
      <c r="M456" s="1494"/>
      <c r="N456" s="1494"/>
      <c r="O456" s="1494"/>
      <c r="P456" s="1494"/>
      <c r="Q456" s="1494"/>
      <c r="R456" s="1494"/>
      <c r="S456" s="1494"/>
      <c r="T456" s="1495"/>
      <c r="U456" s="218" t="s">
        <v>70</v>
      </c>
      <c r="V456" s="1513"/>
      <c r="W456" s="1514"/>
      <c r="X456" s="1514"/>
      <c r="Y456" s="1515"/>
      <c r="Z456" s="260" t="s">
        <v>69</v>
      </c>
      <c r="AA456" s="262" t="s">
        <v>94</v>
      </c>
      <c r="AB456" s="256"/>
      <c r="AC456" s="262"/>
      <c r="AD456" s="4"/>
    </row>
    <row r="457" spans="1:30" ht="18" customHeight="1">
      <c r="A457" s="178"/>
      <c r="B457" s="261" t="s">
        <v>3074</v>
      </c>
      <c r="C457" s="248"/>
      <c r="D457" s="262" t="s">
        <v>71</v>
      </c>
      <c r="E457" s="1469"/>
      <c r="F457" s="1469"/>
      <c r="G457" s="1469"/>
      <c r="H457" s="1469"/>
      <c r="I457" s="1469"/>
      <c r="J457" s="218" t="s">
        <v>70</v>
      </c>
      <c r="K457" s="1493" t="str">
        <f>IF(項目一覧②!$G$655=1,"",INDEX(主要用途!$D$2:$D$72,項目一覧②!$G$655))</f>
        <v/>
      </c>
      <c r="L457" s="1494"/>
      <c r="M457" s="1494"/>
      <c r="N457" s="1494"/>
      <c r="O457" s="1494"/>
      <c r="P457" s="1494"/>
      <c r="Q457" s="1494"/>
      <c r="R457" s="1494"/>
      <c r="S457" s="1494"/>
      <c r="T457" s="1495"/>
      <c r="U457" s="218" t="s">
        <v>70</v>
      </c>
      <c r="V457" s="1513"/>
      <c r="W457" s="1514"/>
      <c r="X457" s="1514"/>
      <c r="Y457" s="1515"/>
      <c r="Z457" s="260" t="s">
        <v>69</v>
      </c>
      <c r="AA457" s="262" t="s">
        <v>94</v>
      </c>
      <c r="AB457" s="256"/>
      <c r="AC457" s="262"/>
      <c r="AD457" s="4"/>
    </row>
    <row r="458" spans="1:30" ht="18" customHeight="1">
      <c r="A458" s="178"/>
      <c r="B458" s="261" t="s">
        <v>3075</v>
      </c>
      <c r="C458" s="248"/>
      <c r="D458" s="262" t="s">
        <v>71</v>
      </c>
      <c r="E458" s="1469"/>
      <c r="F458" s="1469"/>
      <c r="G458" s="1469"/>
      <c r="H458" s="1469"/>
      <c r="I458" s="1469"/>
      <c r="J458" s="218" t="s">
        <v>70</v>
      </c>
      <c r="K458" s="1493" t="str">
        <f>IF(項目一覧②!$G$656=1,"",INDEX(主要用途!$D$2:$D$72,項目一覧②!$G$656))</f>
        <v/>
      </c>
      <c r="L458" s="1494"/>
      <c r="M458" s="1494"/>
      <c r="N458" s="1494"/>
      <c r="O458" s="1494"/>
      <c r="P458" s="1494"/>
      <c r="Q458" s="1494"/>
      <c r="R458" s="1494"/>
      <c r="S458" s="1494"/>
      <c r="T458" s="1495"/>
      <c r="U458" s="218" t="s">
        <v>70</v>
      </c>
      <c r="V458" s="1513"/>
      <c r="W458" s="1514"/>
      <c r="X458" s="1514"/>
      <c r="Y458" s="1515"/>
      <c r="Z458" s="260" t="s">
        <v>69</v>
      </c>
      <c r="AA458" s="262" t="s">
        <v>94</v>
      </c>
      <c r="AB458" s="256"/>
      <c r="AC458" s="262"/>
      <c r="AD458" s="4"/>
    </row>
    <row r="459" spans="1:30" ht="15" customHeight="1">
      <c r="A459" s="178"/>
      <c r="B459" s="247" t="s">
        <v>2722</v>
      </c>
      <c r="C459" s="248"/>
      <c r="D459" s="248"/>
      <c r="E459" s="248"/>
      <c r="F459" s="248"/>
      <c r="G459" s="248"/>
      <c r="H459" s="248"/>
      <c r="I459" s="248"/>
      <c r="J459" s="218"/>
      <c r="K459" s="263"/>
      <c r="L459" s="263"/>
      <c r="M459" s="263"/>
      <c r="N459" s="263"/>
      <c r="O459" s="263"/>
      <c r="P459" s="263"/>
      <c r="Q459" s="263"/>
      <c r="R459" s="263"/>
      <c r="S459" s="263"/>
      <c r="T459" s="263"/>
      <c r="U459" s="263"/>
      <c r="V459" s="263"/>
      <c r="W459" s="263"/>
      <c r="X459" s="263"/>
      <c r="Y459" s="263"/>
      <c r="Z459" s="263"/>
      <c r="AA459" s="263"/>
      <c r="AB459" s="263"/>
      <c r="AC459" s="263"/>
      <c r="AD459" s="256"/>
    </row>
    <row r="460" spans="1:30" ht="18" customHeight="1">
      <c r="A460" s="178"/>
      <c r="B460" s="247"/>
      <c r="C460" s="247"/>
      <c r="D460" s="248"/>
      <c r="E460" s="1471"/>
      <c r="F460" s="1472"/>
      <c r="G460" s="1472"/>
      <c r="H460" s="1472"/>
      <c r="I460" s="1472"/>
      <c r="J460" s="1472"/>
      <c r="K460" s="1472"/>
      <c r="L460" s="1472"/>
      <c r="M460" s="1472"/>
      <c r="N460" s="1472"/>
      <c r="O460" s="1472"/>
      <c r="P460" s="1472"/>
      <c r="Q460" s="1472"/>
      <c r="R460" s="1472"/>
      <c r="S460" s="1472"/>
      <c r="T460" s="1472"/>
      <c r="U460" s="1472"/>
      <c r="V460" s="1472"/>
      <c r="W460" s="1472"/>
      <c r="X460" s="1472"/>
      <c r="Y460" s="1472"/>
      <c r="Z460" s="1473"/>
      <c r="AA460" s="263"/>
      <c r="AB460" s="263"/>
      <c r="AC460" s="263"/>
      <c r="AD460" s="256"/>
    </row>
    <row r="461" spans="1:30" ht="18" customHeight="1">
      <c r="A461" s="178"/>
      <c r="B461" s="247"/>
      <c r="C461" s="247"/>
      <c r="D461" s="248"/>
      <c r="E461" s="1474"/>
      <c r="F461" s="1475"/>
      <c r="G461" s="1475"/>
      <c r="H461" s="1475"/>
      <c r="I461" s="1475"/>
      <c r="J461" s="1475"/>
      <c r="K461" s="1475"/>
      <c r="L461" s="1475"/>
      <c r="M461" s="1475"/>
      <c r="N461" s="1475"/>
      <c r="O461" s="1475"/>
      <c r="P461" s="1475"/>
      <c r="Q461" s="1475"/>
      <c r="R461" s="1475"/>
      <c r="S461" s="1475"/>
      <c r="T461" s="1475"/>
      <c r="U461" s="1475"/>
      <c r="V461" s="1475"/>
      <c r="W461" s="1475"/>
      <c r="X461" s="1475"/>
      <c r="Y461" s="1475"/>
      <c r="Z461" s="1476"/>
      <c r="AA461" s="263"/>
      <c r="AB461" s="263"/>
      <c r="AC461" s="263"/>
      <c r="AD461" s="256"/>
    </row>
    <row r="462" spans="1:30" ht="15" customHeight="1">
      <c r="A462" s="178"/>
      <c r="B462" s="247" t="s">
        <v>2723</v>
      </c>
      <c r="C462" s="247"/>
      <c r="D462" s="248"/>
      <c r="E462" s="248"/>
      <c r="F462" s="248"/>
      <c r="G462" s="248"/>
      <c r="H462" s="248"/>
      <c r="I462" s="248"/>
      <c r="J462" s="263" t="s">
        <v>96</v>
      </c>
      <c r="K462" s="263"/>
      <c r="L462" s="263"/>
      <c r="M462" s="263"/>
      <c r="N462" s="263"/>
      <c r="O462" s="263"/>
      <c r="P462" s="263"/>
      <c r="Q462" s="263"/>
      <c r="R462" s="263"/>
      <c r="S462" s="263"/>
      <c r="T462" s="263"/>
      <c r="U462" s="263"/>
      <c r="V462" s="263"/>
      <c r="W462" s="263"/>
      <c r="X462" s="263"/>
      <c r="Y462" s="263"/>
      <c r="Z462" s="263"/>
      <c r="AA462" s="263"/>
      <c r="AB462" s="263"/>
      <c r="AC462" s="263"/>
      <c r="AD462" s="256"/>
    </row>
    <row r="463" spans="1:30" ht="18" customHeight="1">
      <c r="A463" s="178"/>
      <c r="B463" s="247"/>
      <c r="C463" s="247"/>
      <c r="D463" s="248"/>
      <c r="E463" s="1471"/>
      <c r="F463" s="1472"/>
      <c r="G463" s="1472"/>
      <c r="H463" s="1472"/>
      <c r="I463" s="1472"/>
      <c r="J463" s="1472"/>
      <c r="K463" s="1472"/>
      <c r="L463" s="1472"/>
      <c r="M463" s="1472"/>
      <c r="N463" s="1472"/>
      <c r="O463" s="1472"/>
      <c r="P463" s="1472"/>
      <c r="Q463" s="1472"/>
      <c r="R463" s="1472"/>
      <c r="S463" s="1472"/>
      <c r="T463" s="1472"/>
      <c r="U463" s="1472"/>
      <c r="V463" s="1472"/>
      <c r="W463" s="1472"/>
      <c r="X463" s="1472"/>
      <c r="Y463" s="1472"/>
      <c r="Z463" s="1473"/>
      <c r="AA463" s="263"/>
      <c r="AB463" s="263"/>
      <c r="AC463" s="263"/>
      <c r="AD463" s="256"/>
    </row>
    <row r="464" spans="1:30" ht="18" customHeight="1">
      <c r="A464" s="178"/>
      <c r="B464" s="247"/>
      <c r="C464" s="247"/>
      <c r="D464" s="248"/>
      <c r="E464" s="1474"/>
      <c r="F464" s="1475"/>
      <c r="G464" s="1475"/>
      <c r="H464" s="1475"/>
      <c r="I464" s="1475"/>
      <c r="J464" s="1475"/>
      <c r="K464" s="1475"/>
      <c r="L464" s="1475"/>
      <c r="M464" s="1475"/>
      <c r="N464" s="1475"/>
      <c r="O464" s="1475"/>
      <c r="P464" s="1475"/>
      <c r="Q464" s="1475"/>
      <c r="R464" s="1475"/>
      <c r="S464" s="1475"/>
      <c r="T464" s="1475"/>
      <c r="U464" s="1475"/>
      <c r="V464" s="1475"/>
      <c r="W464" s="1475"/>
      <c r="X464" s="1475"/>
      <c r="Y464" s="1475"/>
      <c r="Z464" s="1476"/>
      <c r="AA464" s="248"/>
      <c r="AB464" s="248"/>
      <c r="AC464" s="248"/>
      <c r="AD464" s="248"/>
    </row>
    <row r="465" spans="1:42" ht="15.75" customHeight="1" thickBot="1">
      <c r="A465" s="264"/>
      <c r="B465" s="264"/>
      <c r="C465" s="265"/>
      <c r="D465" s="265"/>
      <c r="E465" s="265"/>
      <c r="F465" s="265"/>
      <c r="G465" s="265"/>
      <c r="H465" s="265"/>
      <c r="I465" s="265"/>
      <c r="J465" s="265"/>
      <c r="K465" s="265"/>
      <c r="L465" s="265"/>
      <c r="M465" s="265"/>
      <c r="N465" s="265"/>
      <c r="O465" s="265"/>
      <c r="P465" s="265"/>
      <c r="Q465" s="265"/>
      <c r="R465" s="265"/>
      <c r="S465" s="265"/>
      <c r="T465" s="265"/>
      <c r="U465" s="265"/>
      <c r="V465" s="265"/>
      <c r="W465" s="265"/>
      <c r="X465" s="265"/>
      <c r="Y465" s="265"/>
      <c r="Z465" s="265"/>
      <c r="AA465" s="265"/>
      <c r="AB465" s="265"/>
      <c r="AC465" s="265"/>
      <c r="AD465" s="266"/>
      <c r="AE465" s="266"/>
      <c r="AF465" s="266"/>
      <c r="AG465" s="266"/>
      <c r="AH465" s="266"/>
      <c r="AI465" s="266"/>
      <c r="AJ465" s="266"/>
      <c r="AK465" s="266"/>
      <c r="AL465" s="266"/>
      <c r="AM465" s="266"/>
      <c r="AN465" s="266"/>
      <c r="AO465" s="266"/>
      <c r="AP465" s="266"/>
    </row>
    <row r="466" spans="1:42" ht="17.25" customHeight="1">
      <c r="A466" s="267" t="s">
        <v>93</v>
      </c>
      <c r="C466" s="248"/>
      <c r="D466" s="263"/>
      <c r="E466" s="263"/>
      <c r="F466" s="263"/>
      <c r="G466" s="263"/>
      <c r="H466" s="262"/>
      <c r="I466" s="262"/>
      <c r="J466" s="262"/>
      <c r="K466" s="262"/>
      <c r="L466" s="262"/>
      <c r="M466" s="262"/>
      <c r="N466" s="4"/>
      <c r="O466" s="262"/>
      <c r="P466" s="262"/>
      <c r="Q466" s="262"/>
      <c r="R466" s="262"/>
      <c r="S466" s="262"/>
      <c r="T466" s="262"/>
      <c r="U466" s="262"/>
      <c r="V466" s="262"/>
      <c r="W466" s="262"/>
      <c r="X466" s="262"/>
      <c r="Y466" s="262"/>
      <c r="Z466" s="262"/>
      <c r="AA466" s="262"/>
      <c r="AB466" s="262"/>
      <c r="AC466" s="248"/>
    </row>
    <row r="467" spans="1:42" ht="18" customHeight="1">
      <c r="A467" s="178"/>
      <c r="B467" s="247" t="s">
        <v>2714</v>
      </c>
      <c r="C467" s="247"/>
      <c r="D467" s="248"/>
      <c r="E467" s="1483">
        <f>$D$282</f>
        <v>3</v>
      </c>
      <c r="F467" s="1484"/>
      <c r="G467" s="1484"/>
      <c r="H467" s="1485"/>
      <c r="I467" s="248"/>
      <c r="J467" s="249"/>
      <c r="K467" s="249"/>
      <c r="L467" s="210"/>
      <c r="M467" s="249"/>
      <c r="N467" s="248"/>
      <c r="O467" s="248"/>
      <c r="P467" s="248"/>
      <c r="Q467" s="248"/>
      <c r="R467" s="248"/>
      <c r="S467" s="248"/>
      <c r="T467" s="248"/>
      <c r="U467" s="248"/>
      <c r="V467" s="248"/>
      <c r="W467" s="248"/>
      <c r="X467" s="248"/>
      <c r="Y467" s="248"/>
      <c r="Z467" s="248"/>
      <c r="AA467" s="248"/>
      <c r="AB467" s="248"/>
      <c r="AC467" s="248"/>
    </row>
    <row r="468" spans="1:42" ht="18" customHeight="1">
      <c r="A468" s="178"/>
      <c r="B468" s="247" t="s">
        <v>2715</v>
      </c>
      <c r="C468" s="247"/>
      <c r="D468" s="248"/>
      <c r="E468" s="1636"/>
      <c r="F468" s="1637"/>
      <c r="G468" s="1637"/>
      <c r="H468" s="1638"/>
      <c r="I468" s="250" t="s">
        <v>87</v>
      </c>
      <c r="J468" s="251"/>
      <c r="K468" s="251"/>
      <c r="L468" s="252"/>
      <c r="M468" s="4"/>
      <c r="N468" s="248"/>
      <c r="O468" s="248"/>
      <c r="P468" s="248"/>
      <c r="Q468" s="248"/>
      <c r="R468" s="248"/>
      <c r="S468" s="248"/>
      <c r="T468" s="248"/>
      <c r="U468" s="248"/>
      <c r="V468" s="248"/>
      <c r="W468" s="248"/>
      <c r="X468" s="248"/>
      <c r="Y468" s="248"/>
      <c r="Z468" s="248"/>
      <c r="AA468" s="248"/>
      <c r="AB468" s="248"/>
      <c r="AC468" s="248"/>
    </row>
    <row r="469" spans="1:42" ht="18" customHeight="1">
      <c r="A469" s="178"/>
      <c r="B469" s="247" t="s">
        <v>2716</v>
      </c>
      <c r="C469" s="247"/>
      <c r="D469" s="248"/>
      <c r="E469" s="1506"/>
      <c r="F469" s="1507"/>
      <c r="G469" s="1507"/>
      <c r="H469" s="1508"/>
      <c r="I469" s="250" t="s">
        <v>92</v>
      </c>
      <c r="J469" s="253"/>
      <c r="K469" s="253"/>
      <c r="L469" s="254"/>
      <c r="M469" s="4"/>
      <c r="N469" s="248"/>
      <c r="O469" s="248"/>
      <c r="P469" s="248"/>
      <c r="Q469" s="248"/>
      <c r="R469" s="248"/>
      <c r="S469" s="248"/>
      <c r="T469" s="248"/>
      <c r="U469" s="248"/>
      <c r="V469" s="248"/>
      <c r="W469" s="248"/>
      <c r="X469" s="248"/>
      <c r="Y469" s="248"/>
      <c r="Z469" s="248"/>
      <c r="AA469" s="248"/>
      <c r="AB469" s="248"/>
      <c r="AC469" s="248"/>
    </row>
    <row r="470" spans="1:42" ht="18" customHeight="1">
      <c r="A470" s="178"/>
      <c r="B470" s="247" t="s">
        <v>2717</v>
      </c>
      <c r="C470" s="247"/>
      <c r="D470" s="248"/>
      <c r="E470" s="1506"/>
      <c r="F470" s="1507"/>
      <c r="G470" s="1507"/>
      <c r="H470" s="1508"/>
      <c r="I470" s="250" t="s">
        <v>92</v>
      </c>
      <c r="J470" s="253"/>
      <c r="K470" s="253"/>
      <c r="L470" s="254"/>
      <c r="M470" s="4"/>
      <c r="N470" s="249"/>
      <c r="O470" s="248"/>
      <c r="P470" s="248"/>
      <c r="Q470" s="248"/>
      <c r="R470" s="248"/>
      <c r="S470" s="248"/>
      <c r="T470" s="248"/>
      <c r="U470" s="248"/>
      <c r="V470" s="248"/>
      <c r="W470" s="248"/>
      <c r="X470" s="248"/>
      <c r="Y470" s="248"/>
      <c r="Z470" s="248"/>
      <c r="AA470" s="248"/>
      <c r="AB470" s="248"/>
      <c r="AC470" s="248"/>
    </row>
    <row r="471" spans="1:42" ht="18" customHeight="1">
      <c r="A471" s="178"/>
      <c r="B471" s="247" t="s">
        <v>2718</v>
      </c>
      <c r="C471" s="247"/>
      <c r="D471" s="248"/>
      <c r="E471" s="1506"/>
      <c r="F471" s="1507"/>
      <c r="G471" s="1507"/>
      <c r="H471" s="1508"/>
      <c r="I471" s="250" t="s">
        <v>92</v>
      </c>
      <c r="J471" s="253"/>
      <c r="K471" s="253"/>
      <c r="L471" s="254"/>
      <c r="M471" s="4"/>
      <c r="N471" s="249"/>
      <c r="O471" s="248"/>
      <c r="P471" s="248"/>
      <c r="Q471" s="248"/>
      <c r="R471" s="248"/>
      <c r="S471" s="248"/>
      <c r="T471" s="248"/>
      <c r="U471" s="248"/>
      <c r="V471" s="248"/>
      <c r="W471" s="248"/>
      <c r="X471" s="248"/>
      <c r="Y471" s="248"/>
      <c r="Z471" s="248"/>
      <c r="AA471" s="248"/>
      <c r="AB471" s="248"/>
      <c r="AC471" s="248"/>
    </row>
    <row r="472" spans="1:42" ht="18" customHeight="1">
      <c r="A472" s="178"/>
      <c r="B472" s="247" t="s">
        <v>2719</v>
      </c>
      <c r="C472" s="247"/>
      <c r="D472" s="248"/>
      <c r="E472" s="1506"/>
      <c r="F472" s="1507"/>
      <c r="G472" s="1507"/>
      <c r="H472" s="1508"/>
      <c r="I472" s="250" t="s">
        <v>92</v>
      </c>
      <c r="J472" s="253"/>
      <c r="K472" s="253"/>
      <c r="L472" s="254"/>
      <c r="M472" s="4"/>
      <c r="N472" s="248"/>
      <c r="O472" s="248"/>
      <c r="P472" s="248"/>
      <c r="Q472" s="248"/>
      <c r="R472" s="248"/>
      <c r="S472" s="256"/>
      <c r="T472" s="256"/>
      <c r="U472" s="256"/>
      <c r="V472" s="256"/>
      <c r="W472" s="256"/>
      <c r="X472" s="256"/>
      <c r="Y472" s="256"/>
      <c r="Z472" s="256"/>
      <c r="AA472" s="256"/>
      <c r="AB472" s="256"/>
      <c r="AC472" s="256"/>
    </row>
    <row r="473" spans="1:42" ht="18" customHeight="1">
      <c r="A473" s="178"/>
      <c r="B473" s="255" t="s">
        <v>2720</v>
      </c>
      <c r="C473" s="248"/>
      <c r="D473" s="257"/>
      <c r="E473" s="257"/>
      <c r="F473" s="257"/>
      <c r="G473" s="257"/>
      <c r="H473" s="250"/>
      <c r="I473" s="253"/>
      <c r="J473" s="253"/>
      <c r="K473" s="255"/>
      <c r="L473" s="4"/>
      <c r="M473" s="256"/>
      <c r="N473" s="258"/>
      <c r="O473" s="258" t="s">
        <v>84</v>
      </c>
      <c r="P473" s="258"/>
      <c r="Q473" s="259"/>
      <c r="R473" s="259" t="s">
        <v>83</v>
      </c>
      <c r="U473" s="256"/>
      <c r="V473" s="256"/>
      <c r="W473" s="256"/>
      <c r="X473" s="256"/>
      <c r="Y473" s="256"/>
      <c r="Z473" s="256"/>
      <c r="AA473" s="256"/>
      <c r="AB473" s="256"/>
    </row>
    <row r="474" spans="1:42" ht="15" customHeight="1">
      <c r="A474" s="178"/>
      <c r="B474" s="247" t="s">
        <v>2721</v>
      </c>
      <c r="C474" s="248"/>
      <c r="D474" s="248"/>
      <c r="E474" s="248"/>
      <c r="F474" s="248"/>
      <c r="G474" s="260"/>
      <c r="H474" s="248"/>
      <c r="I474" s="248"/>
      <c r="J474" s="249"/>
      <c r="K474" s="249"/>
      <c r="L474" s="248"/>
      <c r="M474" s="260"/>
      <c r="N474" s="248"/>
      <c r="O474" s="248"/>
      <c r="P474" s="260"/>
      <c r="Q474" s="248"/>
      <c r="R474" s="248"/>
      <c r="S474" s="248"/>
      <c r="T474" s="260"/>
      <c r="U474" s="248"/>
      <c r="V474" s="248"/>
      <c r="W474" s="248"/>
      <c r="X474" s="248"/>
      <c r="Y474" s="260"/>
      <c r="Z474" s="248"/>
      <c r="AA474" s="248"/>
      <c r="AB474" s="248"/>
      <c r="AC474" s="248"/>
      <c r="AD474" s="248"/>
    </row>
    <row r="475" spans="1:42" ht="18" customHeight="1">
      <c r="A475" s="178"/>
      <c r="B475" s="261"/>
      <c r="C475" s="248"/>
      <c r="D475" s="262" t="s">
        <v>71</v>
      </c>
      <c r="E475" s="1486" t="s">
        <v>82</v>
      </c>
      <c r="F475" s="1486"/>
      <c r="G475" s="1486"/>
      <c r="H475" s="1486"/>
      <c r="I475" s="1486"/>
      <c r="J475" s="218" t="s">
        <v>70</v>
      </c>
      <c r="K475" s="1486" t="s">
        <v>81</v>
      </c>
      <c r="L475" s="1486"/>
      <c r="M475" s="1486"/>
      <c r="N475" s="1486"/>
      <c r="O475" s="1486"/>
      <c r="P475" s="1486"/>
      <c r="Q475" s="1486"/>
      <c r="R475" s="1486"/>
      <c r="S475" s="1486"/>
      <c r="T475" s="1486"/>
      <c r="U475" s="218" t="s">
        <v>70</v>
      </c>
      <c r="V475" s="1486" t="s">
        <v>80</v>
      </c>
      <c r="W475" s="1486"/>
      <c r="X475" s="1486"/>
      <c r="Y475" s="1486"/>
      <c r="Z475" s="1450"/>
      <c r="AA475" s="262" t="s">
        <v>67</v>
      </c>
      <c r="AB475" s="262"/>
      <c r="AC475" s="4"/>
      <c r="AD475" s="4"/>
    </row>
    <row r="476" spans="1:42" ht="18" customHeight="1">
      <c r="A476" s="178"/>
      <c r="B476" s="261" t="s">
        <v>3070</v>
      </c>
      <c r="C476" s="248"/>
      <c r="D476" s="262" t="s">
        <v>71</v>
      </c>
      <c r="E476" s="1469"/>
      <c r="F476" s="1469"/>
      <c r="G476" s="1469"/>
      <c r="H476" s="1469"/>
      <c r="I476" s="1469"/>
      <c r="J476" s="218" t="s">
        <v>70</v>
      </c>
      <c r="K476" s="1493" t="str">
        <f>IF(項目一覧②!$G$678=1,"",INDEX(主要用途!$D$2:$D$72,項目一覧②!$G$678))</f>
        <v/>
      </c>
      <c r="L476" s="1494"/>
      <c r="M476" s="1494"/>
      <c r="N476" s="1494"/>
      <c r="O476" s="1494"/>
      <c r="P476" s="1494"/>
      <c r="Q476" s="1494"/>
      <c r="R476" s="1494"/>
      <c r="S476" s="1494"/>
      <c r="T476" s="1495"/>
      <c r="U476" s="218" t="s">
        <v>70</v>
      </c>
      <c r="V476" s="1513"/>
      <c r="W476" s="1514"/>
      <c r="X476" s="1514"/>
      <c r="Y476" s="1515"/>
      <c r="Z476" s="260" t="s">
        <v>69</v>
      </c>
      <c r="AA476" s="262" t="s">
        <v>67</v>
      </c>
      <c r="AB476" s="256"/>
      <c r="AC476" s="262"/>
      <c r="AD476" s="4"/>
    </row>
    <row r="477" spans="1:42" ht="18" customHeight="1">
      <c r="A477" s="178"/>
      <c r="B477" s="261" t="s">
        <v>3071</v>
      </c>
      <c r="C477" s="248"/>
      <c r="D477" s="262" t="s">
        <v>71</v>
      </c>
      <c r="E477" s="1469"/>
      <c r="F477" s="1469"/>
      <c r="G477" s="1469"/>
      <c r="H477" s="1469"/>
      <c r="I477" s="1469"/>
      <c r="J477" s="218" t="s">
        <v>70</v>
      </c>
      <c r="K477" s="1493" t="str">
        <f>IF(項目一覧②!$G$679=1,"",INDEX(主要用途!$D$2:$D$72,項目一覧②!$G$679))</f>
        <v/>
      </c>
      <c r="L477" s="1494"/>
      <c r="M477" s="1494"/>
      <c r="N477" s="1494"/>
      <c r="O477" s="1494"/>
      <c r="P477" s="1494"/>
      <c r="Q477" s="1494"/>
      <c r="R477" s="1494"/>
      <c r="S477" s="1494"/>
      <c r="T477" s="1495"/>
      <c r="U477" s="218" t="s">
        <v>70</v>
      </c>
      <c r="V477" s="1513"/>
      <c r="W477" s="1514"/>
      <c r="X477" s="1514"/>
      <c r="Y477" s="1515"/>
      <c r="Z477" s="260" t="s">
        <v>69</v>
      </c>
      <c r="AA477" s="262" t="s">
        <v>67</v>
      </c>
      <c r="AB477" s="256"/>
      <c r="AC477" s="262"/>
      <c r="AD477" s="4"/>
    </row>
    <row r="478" spans="1:42" ht="18" customHeight="1">
      <c r="A478" s="178"/>
      <c r="B478" s="261" t="s">
        <v>3072</v>
      </c>
      <c r="C478" s="248"/>
      <c r="D478" s="262" t="s">
        <v>71</v>
      </c>
      <c r="E478" s="1469"/>
      <c r="F478" s="1469"/>
      <c r="G478" s="1469"/>
      <c r="H478" s="1469"/>
      <c r="I478" s="1469"/>
      <c r="J478" s="218" t="s">
        <v>70</v>
      </c>
      <c r="K478" s="1493" t="str">
        <f>IF(項目一覧②!$G$680=1,"",INDEX(主要用途!$D$2:$D$72,項目一覧②!$G$680))</f>
        <v/>
      </c>
      <c r="L478" s="1494"/>
      <c r="M478" s="1494"/>
      <c r="N478" s="1494"/>
      <c r="O478" s="1494"/>
      <c r="P478" s="1494"/>
      <c r="Q478" s="1494"/>
      <c r="R478" s="1494"/>
      <c r="S478" s="1494"/>
      <c r="T478" s="1495"/>
      <c r="U478" s="218" t="s">
        <v>70</v>
      </c>
      <c r="V478" s="1513"/>
      <c r="W478" s="1514"/>
      <c r="X478" s="1514"/>
      <c r="Y478" s="1515"/>
      <c r="Z478" s="260" t="s">
        <v>69</v>
      </c>
      <c r="AA478" s="262" t="s">
        <v>67</v>
      </c>
      <c r="AB478" s="256"/>
      <c r="AC478" s="262"/>
      <c r="AD478" s="4"/>
    </row>
    <row r="479" spans="1:42" ht="18" customHeight="1">
      <c r="A479" s="178"/>
      <c r="B479" s="261" t="s">
        <v>3073</v>
      </c>
      <c r="C479" s="248"/>
      <c r="D479" s="262" t="s">
        <v>71</v>
      </c>
      <c r="E479" s="1469"/>
      <c r="F479" s="1469"/>
      <c r="G479" s="1469"/>
      <c r="H479" s="1469"/>
      <c r="I479" s="1469"/>
      <c r="J479" s="218" t="s">
        <v>70</v>
      </c>
      <c r="K479" s="1493" t="str">
        <f>IF(項目一覧②!$G$681=1,"",INDEX(主要用途!$D$2:$D$72,項目一覧②!$G$681))</f>
        <v/>
      </c>
      <c r="L479" s="1494"/>
      <c r="M479" s="1494"/>
      <c r="N479" s="1494"/>
      <c r="O479" s="1494"/>
      <c r="P479" s="1494"/>
      <c r="Q479" s="1494"/>
      <c r="R479" s="1494"/>
      <c r="S479" s="1494"/>
      <c r="T479" s="1495"/>
      <c r="U479" s="218" t="s">
        <v>70</v>
      </c>
      <c r="V479" s="1513"/>
      <c r="W479" s="1514"/>
      <c r="X479" s="1514"/>
      <c r="Y479" s="1515"/>
      <c r="Z479" s="260" t="s">
        <v>69</v>
      </c>
      <c r="AA479" s="262" t="s">
        <v>67</v>
      </c>
      <c r="AB479" s="256"/>
      <c r="AC479" s="262"/>
      <c r="AD479" s="4"/>
    </row>
    <row r="480" spans="1:42" ht="18" customHeight="1">
      <c r="A480" s="178"/>
      <c r="B480" s="261" t="s">
        <v>3074</v>
      </c>
      <c r="C480" s="248"/>
      <c r="D480" s="262" t="s">
        <v>71</v>
      </c>
      <c r="E480" s="1469"/>
      <c r="F480" s="1469"/>
      <c r="G480" s="1469"/>
      <c r="H480" s="1469"/>
      <c r="I480" s="1469"/>
      <c r="J480" s="218" t="s">
        <v>70</v>
      </c>
      <c r="K480" s="1493" t="str">
        <f>IF(項目一覧②!$G$682=1,"",INDEX(主要用途!$D$2:$D$72,項目一覧②!$G$682))</f>
        <v/>
      </c>
      <c r="L480" s="1494"/>
      <c r="M480" s="1494"/>
      <c r="N480" s="1494"/>
      <c r="O480" s="1494"/>
      <c r="P480" s="1494"/>
      <c r="Q480" s="1494"/>
      <c r="R480" s="1494"/>
      <c r="S480" s="1494"/>
      <c r="T480" s="1495"/>
      <c r="U480" s="218" t="s">
        <v>70</v>
      </c>
      <c r="V480" s="1513"/>
      <c r="W480" s="1514"/>
      <c r="X480" s="1514"/>
      <c r="Y480" s="1515"/>
      <c r="Z480" s="260" t="s">
        <v>69</v>
      </c>
      <c r="AA480" s="262" t="s">
        <v>67</v>
      </c>
      <c r="AB480" s="256"/>
      <c r="AC480" s="262"/>
      <c r="AD480" s="4"/>
    </row>
    <row r="481" spans="1:34" ht="18" customHeight="1">
      <c r="A481" s="178"/>
      <c r="B481" s="261" t="s">
        <v>3075</v>
      </c>
      <c r="C481" s="248"/>
      <c r="D481" s="262" t="s">
        <v>71</v>
      </c>
      <c r="E481" s="1469"/>
      <c r="F481" s="1469"/>
      <c r="G481" s="1469"/>
      <c r="H481" s="1469"/>
      <c r="I481" s="1469"/>
      <c r="J481" s="218" t="s">
        <v>70</v>
      </c>
      <c r="K481" s="1493" t="str">
        <f>IF(項目一覧②!$G$683=1,"",INDEX(主要用途!$D$2:$D$72,項目一覧②!$G$683))</f>
        <v/>
      </c>
      <c r="L481" s="1494"/>
      <c r="M481" s="1494"/>
      <c r="N481" s="1494"/>
      <c r="O481" s="1494"/>
      <c r="P481" s="1494"/>
      <c r="Q481" s="1494"/>
      <c r="R481" s="1494"/>
      <c r="S481" s="1494"/>
      <c r="T481" s="1495"/>
      <c r="U481" s="218" t="s">
        <v>70</v>
      </c>
      <c r="V481" s="1513"/>
      <c r="W481" s="1514"/>
      <c r="X481" s="1514"/>
      <c r="Y481" s="1515"/>
      <c r="Z481" s="260" t="s">
        <v>69</v>
      </c>
      <c r="AA481" s="262" t="s">
        <v>67</v>
      </c>
      <c r="AB481" s="256"/>
      <c r="AC481" s="262"/>
      <c r="AD481" s="4"/>
    </row>
    <row r="482" spans="1:34" ht="15" customHeight="1">
      <c r="A482" s="178"/>
      <c r="B482" s="247" t="s">
        <v>2722</v>
      </c>
      <c r="C482" s="248"/>
      <c r="D482" s="248"/>
      <c r="E482" s="248"/>
      <c r="F482" s="248"/>
      <c r="G482" s="248"/>
      <c r="H482" s="248"/>
      <c r="I482" s="248"/>
      <c r="J482" s="218"/>
      <c r="K482" s="263"/>
      <c r="L482" s="263"/>
      <c r="M482" s="263"/>
      <c r="N482" s="263"/>
      <c r="O482" s="263"/>
      <c r="P482" s="263"/>
      <c r="Q482" s="263"/>
      <c r="R482" s="263"/>
      <c r="S482" s="263"/>
      <c r="T482" s="263"/>
      <c r="U482" s="263"/>
      <c r="V482" s="263"/>
      <c r="W482" s="263"/>
      <c r="X482" s="263"/>
      <c r="Y482" s="263"/>
      <c r="Z482" s="263"/>
      <c r="AA482" s="263"/>
      <c r="AB482" s="263"/>
      <c r="AC482" s="263"/>
      <c r="AD482" s="256"/>
    </row>
    <row r="483" spans="1:34" ht="18" customHeight="1">
      <c r="A483" s="178"/>
      <c r="B483" s="247"/>
      <c r="C483" s="247"/>
      <c r="D483" s="248"/>
      <c r="E483" s="1471"/>
      <c r="F483" s="1472"/>
      <c r="G483" s="1472"/>
      <c r="H483" s="1472"/>
      <c r="I483" s="1472"/>
      <c r="J483" s="1472"/>
      <c r="K483" s="1472"/>
      <c r="L483" s="1472"/>
      <c r="M483" s="1472"/>
      <c r="N483" s="1472"/>
      <c r="O483" s="1472"/>
      <c r="P483" s="1472"/>
      <c r="Q483" s="1472"/>
      <c r="R483" s="1472"/>
      <c r="S483" s="1472"/>
      <c r="T483" s="1472"/>
      <c r="U483" s="1472"/>
      <c r="V483" s="1472"/>
      <c r="W483" s="1472"/>
      <c r="X483" s="1472"/>
      <c r="Y483" s="1472"/>
      <c r="Z483" s="1473"/>
      <c r="AA483" s="263"/>
      <c r="AB483" s="263"/>
      <c r="AC483" s="263"/>
      <c r="AD483" s="256"/>
    </row>
    <row r="484" spans="1:34" ht="18" customHeight="1">
      <c r="A484" s="178"/>
      <c r="B484" s="247"/>
      <c r="C484" s="247"/>
      <c r="D484" s="248"/>
      <c r="E484" s="1474"/>
      <c r="F484" s="1475"/>
      <c r="G484" s="1475"/>
      <c r="H484" s="1475"/>
      <c r="I484" s="1475"/>
      <c r="J484" s="1475"/>
      <c r="K484" s="1475"/>
      <c r="L484" s="1475"/>
      <c r="M484" s="1475"/>
      <c r="N484" s="1475"/>
      <c r="O484" s="1475"/>
      <c r="P484" s="1475"/>
      <c r="Q484" s="1475"/>
      <c r="R484" s="1475"/>
      <c r="S484" s="1475"/>
      <c r="T484" s="1475"/>
      <c r="U484" s="1475"/>
      <c r="V484" s="1475"/>
      <c r="W484" s="1475"/>
      <c r="X484" s="1475"/>
      <c r="Y484" s="1475"/>
      <c r="Z484" s="1476"/>
      <c r="AA484" s="263"/>
      <c r="AB484" s="263"/>
      <c r="AC484" s="263"/>
      <c r="AD484" s="256"/>
    </row>
    <row r="485" spans="1:34" ht="15" customHeight="1">
      <c r="A485" s="178"/>
      <c r="B485" s="247" t="s">
        <v>2723</v>
      </c>
      <c r="C485" s="247"/>
      <c r="D485" s="248"/>
      <c r="E485" s="248"/>
      <c r="F485" s="248"/>
      <c r="G485" s="248"/>
      <c r="H485" s="248"/>
      <c r="I485" s="248"/>
      <c r="J485" s="263" t="s">
        <v>96</v>
      </c>
      <c r="K485" s="263"/>
      <c r="L485" s="263"/>
      <c r="M485" s="263"/>
      <c r="N485" s="263"/>
      <c r="O485" s="263"/>
      <c r="P485" s="263"/>
      <c r="Q485" s="263"/>
      <c r="R485" s="263"/>
      <c r="S485" s="263"/>
      <c r="T485" s="263"/>
      <c r="U485" s="263"/>
      <c r="V485" s="263"/>
      <c r="W485" s="263"/>
      <c r="X485" s="263"/>
      <c r="Y485" s="263"/>
      <c r="Z485" s="263"/>
      <c r="AA485" s="263"/>
      <c r="AB485" s="263"/>
      <c r="AC485" s="263"/>
      <c r="AD485" s="256"/>
    </row>
    <row r="486" spans="1:34" ht="18" customHeight="1">
      <c r="A486" s="178"/>
      <c r="B486" s="247"/>
      <c r="C486" s="247"/>
      <c r="D486" s="248"/>
      <c r="E486" s="1471"/>
      <c r="F486" s="1472"/>
      <c r="G486" s="1472"/>
      <c r="H486" s="1472"/>
      <c r="I486" s="1472"/>
      <c r="J486" s="1472"/>
      <c r="K486" s="1472"/>
      <c r="L486" s="1472"/>
      <c r="M486" s="1472"/>
      <c r="N486" s="1472"/>
      <c r="O486" s="1472"/>
      <c r="P486" s="1472"/>
      <c r="Q486" s="1472"/>
      <c r="R486" s="1472"/>
      <c r="S486" s="1472"/>
      <c r="T486" s="1472"/>
      <c r="U486" s="1472"/>
      <c r="V486" s="1472"/>
      <c r="W486" s="1472"/>
      <c r="X486" s="1472"/>
      <c r="Y486" s="1472"/>
      <c r="Z486" s="1473"/>
      <c r="AA486" s="263"/>
      <c r="AB486" s="263"/>
      <c r="AC486" s="263"/>
      <c r="AD486" s="256"/>
    </row>
    <row r="487" spans="1:34" ht="18" customHeight="1">
      <c r="A487" s="178"/>
      <c r="B487" s="247"/>
      <c r="C487" s="247"/>
      <c r="D487" s="248"/>
      <c r="E487" s="1474"/>
      <c r="F487" s="1475"/>
      <c r="G487" s="1475"/>
      <c r="H487" s="1475"/>
      <c r="I487" s="1475"/>
      <c r="J487" s="1475"/>
      <c r="K487" s="1475"/>
      <c r="L487" s="1475"/>
      <c r="M487" s="1475"/>
      <c r="N487" s="1475"/>
      <c r="O487" s="1475"/>
      <c r="P487" s="1475"/>
      <c r="Q487" s="1475"/>
      <c r="R487" s="1475"/>
      <c r="S487" s="1475"/>
      <c r="T487" s="1475"/>
      <c r="U487" s="1475"/>
      <c r="V487" s="1475"/>
      <c r="W487" s="1475"/>
      <c r="X487" s="1475"/>
      <c r="Y487" s="1475"/>
      <c r="Z487" s="1476"/>
      <c r="AA487" s="248"/>
      <c r="AB487" s="248"/>
      <c r="AC487" s="248"/>
      <c r="AD487" s="248"/>
    </row>
    <row r="489" spans="1:34" ht="17.25" customHeight="1">
      <c r="A489" s="243" t="s">
        <v>88</v>
      </c>
      <c r="B489" s="185"/>
      <c r="C489" s="244"/>
      <c r="D489" s="245"/>
      <c r="E489" s="245"/>
      <c r="F489" s="245"/>
      <c r="G489" s="245"/>
      <c r="H489" s="246"/>
      <c r="I489" s="246"/>
      <c r="J489" s="246"/>
      <c r="K489" s="246"/>
      <c r="L489" s="246"/>
      <c r="M489" s="246"/>
      <c r="N489" s="246"/>
      <c r="O489" s="246"/>
      <c r="P489" s="246"/>
      <c r="Q489" s="246"/>
      <c r="R489" s="246"/>
      <c r="S489" s="246"/>
      <c r="T489" s="246"/>
      <c r="U489" s="246"/>
      <c r="V489" s="246"/>
      <c r="W489" s="246"/>
      <c r="X489" s="246"/>
      <c r="Y489" s="246"/>
      <c r="Z489" s="246"/>
      <c r="AA489" s="246"/>
      <c r="AB489" s="246"/>
      <c r="AC489" s="244"/>
      <c r="AD489" s="186"/>
      <c r="AE489" s="186"/>
      <c r="AF489" s="186"/>
      <c r="AG489" s="186"/>
      <c r="AH489" s="186"/>
    </row>
    <row r="490" spans="1:34" ht="18" customHeight="1">
      <c r="A490" s="178"/>
      <c r="B490" s="247" t="s">
        <v>2714</v>
      </c>
      <c r="C490" s="247"/>
      <c r="D490" s="248"/>
      <c r="E490" s="1483">
        <f>$D$282</f>
        <v>3</v>
      </c>
      <c r="F490" s="1484"/>
      <c r="G490" s="1484"/>
      <c r="H490" s="1485"/>
      <c r="I490" s="248"/>
      <c r="J490" s="249"/>
      <c r="K490" s="249"/>
      <c r="L490" s="210"/>
      <c r="M490" s="249"/>
      <c r="N490" s="248"/>
      <c r="O490" s="248"/>
      <c r="P490" s="248"/>
      <c r="Q490" s="248"/>
      <c r="R490" s="248"/>
      <c r="S490" s="248"/>
      <c r="T490" s="248"/>
      <c r="U490" s="248"/>
      <c r="V490" s="248"/>
      <c r="W490" s="248"/>
      <c r="X490" s="248"/>
      <c r="Y490" s="248"/>
      <c r="Z490" s="248"/>
      <c r="AA490" s="248"/>
      <c r="AB490" s="248"/>
      <c r="AC490" s="248"/>
    </row>
    <row r="491" spans="1:34" ht="18" customHeight="1">
      <c r="A491" s="178"/>
      <c r="B491" s="247" t="s">
        <v>2715</v>
      </c>
      <c r="C491" s="247"/>
      <c r="D491" s="248"/>
      <c r="E491" s="1636"/>
      <c r="F491" s="1637"/>
      <c r="G491" s="1637"/>
      <c r="H491" s="1638"/>
      <c r="I491" s="250" t="s">
        <v>87</v>
      </c>
      <c r="J491" s="251"/>
      <c r="K491" s="251"/>
      <c r="L491" s="252"/>
      <c r="M491" s="4"/>
      <c r="N491" s="248"/>
      <c r="O491" s="248"/>
      <c r="P491" s="248"/>
      <c r="Q491" s="248"/>
      <c r="R491" s="248"/>
      <c r="S491" s="248"/>
      <c r="T491" s="248"/>
      <c r="U491" s="248"/>
      <c r="V491" s="248"/>
      <c r="W491" s="248"/>
      <c r="X491" s="248"/>
      <c r="Y491" s="248"/>
      <c r="Z491" s="248"/>
      <c r="AA491" s="248"/>
      <c r="AB491" s="248"/>
      <c r="AC491" s="248"/>
    </row>
    <row r="492" spans="1:34" ht="18" customHeight="1">
      <c r="A492" s="178"/>
      <c r="B492" s="247" t="s">
        <v>2716</v>
      </c>
      <c r="C492" s="247"/>
      <c r="D492" s="248"/>
      <c r="E492" s="1506"/>
      <c r="F492" s="1507"/>
      <c r="G492" s="1507"/>
      <c r="H492" s="1508"/>
      <c r="I492" s="250" t="s">
        <v>85</v>
      </c>
      <c r="J492" s="253"/>
      <c r="K492" s="253"/>
      <c r="L492" s="254"/>
      <c r="M492" s="4"/>
      <c r="N492" s="248"/>
      <c r="O492" s="248"/>
      <c r="P492" s="248"/>
      <c r="Q492" s="248"/>
      <c r="R492" s="248"/>
      <c r="S492" s="248"/>
      <c r="T492" s="248"/>
      <c r="U492" s="248"/>
      <c r="V492" s="248"/>
      <c r="W492" s="248"/>
      <c r="X492" s="248"/>
      <c r="Y492" s="248"/>
      <c r="Z492" s="248"/>
      <c r="AA492" s="248"/>
      <c r="AB492" s="248"/>
      <c r="AC492" s="248"/>
    </row>
    <row r="493" spans="1:34" ht="18" customHeight="1">
      <c r="A493" s="178"/>
      <c r="B493" s="247" t="s">
        <v>2717</v>
      </c>
      <c r="C493" s="247"/>
      <c r="D493" s="248"/>
      <c r="E493" s="1506"/>
      <c r="F493" s="1507"/>
      <c r="G493" s="1507"/>
      <c r="H493" s="1508"/>
      <c r="I493" s="250" t="s">
        <v>85</v>
      </c>
      <c r="J493" s="253"/>
      <c r="K493" s="253"/>
      <c r="L493" s="254"/>
      <c r="M493" s="4"/>
      <c r="N493" s="249"/>
      <c r="O493" s="248"/>
      <c r="P493" s="248"/>
      <c r="Q493" s="248"/>
      <c r="R493" s="248"/>
      <c r="S493" s="248"/>
      <c r="T493" s="248"/>
      <c r="U493" s="248"/>
      <c r="V493" s="248"/>
      <c r="W493" s="248"/>
      <c r="X493" s="248"/>
      <c r="Y493" s="248"/>
      <c r="Z493" s="248"/>
      <c r="AA493" s="248"/>
      <c r="AB493" s="248"/>
      <c r="AC493" s="248"/>
    </row>
    <row r="494" spans="1:34" ht="18" customHeight="1">
      <c r="A494" s="178"/>
      <c r="B494" s="247" t="s">
        <v>2718</v>
      </c>
      <c r="C494" s="247"/>
      <c r="D494" s="248"/>
      <c r="E494" s="1506"/>
      <c r="F494" s="1507"/>
      <c r="G494" s="1507"/>
      <c r="H494" s="1508"/>
      <c r="I494" s="250" t="s">
        <v>85</v>
      </c>
      <c r="J494" s="253"/>
      <c r="K494" s="253"/>
      <c r="L494" s="254"/>
      <c r="M494" s="4"/>
      <c r="N494" s="249"/>
      <c r="O494" s="248"/>
      <c r="P494" s="248"/>
      <c r="Q494" s="248"/>
      <c r="R494" s="248"/>
      <c r="S494" s="248"/>
      <c r="T494" s="248"/>
      <c r="U494" s="248"/>
      <c r="V494" s="248"/>
      <c r="W494" s="248"/>
      <c r="X494" s="248"/>
      <c r="Y494" s="248"/>
      <c r="Z494" s="248"/>
      <c r="AA494" s="248"/>
      <c r="AB494" s="248"/>
      <c r="AC494" s="248"/>
    </row>
    <row r="495" spans="1:34" ht="18" customHeight="1">
      <c r="A495" s="178"/>
      <c r="B495" s="247" t="s">
        <v>2719</v>
      </c>
      <c r="C495" s="247"/>
      <c r="D495" s="248"/>
      <c r="E495" s="1506"/>
      <c r="F495" s="1507"/>
      <c r="G495" s="1507"/>
      <c r="H495" s="1508"/>
      <c r="I495" s="250" t="s">
        <v>85</v>
      </c>
      <c r="J495" s="253"/>
      <c r="K495" s="253"/>
      <c r="L495" s="254"/>
      <c r="M495" s="4"/>
      <c r="N495" s="248"/>
      <c r="O495" s="248"/>
      <c r="P495" s="248"/>
      <c r="Q495" s="248"/>
      <c r="R495" s="248"/>
      <c r="S495" s="256"/>
      <c r="T495" s="256"/>
      <c r="U495" s="256"/>
      <c r="V495" s="256"/>
      <c r="W495" s="256"/>
      <c r="X495" s="256"/>
      <c r="Y495" s="256"/>
      <c r="Z495" s="256"/>
      <c r="AA495" s="256"/>
      <c r="AB495" s="256"/>
      <c r="AC495" s="256"/>
    </row>
    <row r="496" spans="1:34" ht="18" customHeight="1">
      <c r="A496" s="178"/>
      <c r="B496" s="255" t="s">
        <v>2720</v>
      </c>
      <c r="C496" s="248"/>
      <c r="D496" s="257"/>
      <c r="E496" s="257"/>
      <c r="F496" s="257"/>
      <c r="G496" s="257"/>
      <c r="H496" s="250"/>
      <c r="I496" s="253"/>
      <c r="J496" s="253"/>
      <c r="K496" s="255"/>
      <c r="L496" s="4"/>
      <c r="M496" s="256"/>
      <c r="N496" s="258"/>
      <c r="O496" s="258" t="s">
        <v>84</v>
      </c>
      <c r="P496" s="258"/>
      <c r="Q496" s="259"/>
      <c r="R496" s="259" t="s">
        <v>83</v>
      </c>
      <c r="U496" s="256"/>
      <c r="V496" s="256"/>
      <c r="W496" s="256"/>
      <c r="X496" s="256"/>
      <c r="Y496" s="256"/>
      <c r="Z496" s="256"/>
      <c r="AA496" s="256"/>
      <c r="AB496" s="256"/>
    </row>
    <row r="497" spans="1:30" ht="15" customHeight="1">
      <c r="A497" s="178"/>
      <c r="B497" s="247" t="s">
        <v>2721</v>
      </c>
      <c r="C497" s="248"/>
      <c r="D497" s="248"/>
      <c r="E497" s="248"/>
      <c r="F497" s="260"/>
      <c r="G497" s="248"/>
      <c r="H497" s="248"/>
      <c r="I497" s="249"/>
      <c r="J497" s="249"/>
      <c r="K497" s="248"/>
      <c r="L497" s="260"/>
      <c r="M497" s="248"/>
      <c r="N497" s="248"/>
      <c r="O497" s="260"/>
      <c r="P497" s="248"/>
      <c r="Q497" s="248"/>
      <c r="R497" s="248"/>
      <c r="S497" s="260"/>
      <c r="T497" s="248"/>
      <c r="U497" s="248"/>
      <c r="V497" s="248"/>
      <c r="W497" s="248"/>
      <c r="X497" s="260"/>
      <c r="Y497" s="248"/>
      <c r="Z497" s="248"/>
      <c r="AA497" s="248"/>
      <c r="AB497" s="248"/>
      <c r="AC497" s="248"/>
    </row>
    <row r="498" spans="1:30" ht="18" customHeight="1">
      <c r="A498" s="178"/>
      <c r="B498" s="261"/>
      <c r="C498" s="248"/>
      <c r="D498" s="262" t="s">
        <v>71</v>
      </c>
      <c r="E498" s="1486" t="s">
        <v>82</v>
      </c>
      <c r="F498" s="1486"/>
      <c r="G498" s="1486"/>
      <c r="H498" s="1486"/>
      <c r="I498" s="1486"/>
      <c r="J498" s="218" t="s">
        <v>70</v>
      </c>
      <c r="K498" s="1486" t="s">
        <v>81</v>
      </c>
      <c r="L498" s="1486"/>
      <c r="M498" s="1486"/>
      <c r="N498" s="1486"/>
      <c r="O498" s="1486"/>
      <c r="P498" s="1486"/>
      <c r="Q498" s="1486"/>
      <c r="R498" s="1486"/>
      <c r="S498" s="1486"/>
      <c r="T498" s="1486"/>
      <c r="U498" s="218" t="s">
        <v>70</v>
      </c>
      <c r="V498" s="1486" t="s">
        <v>80</v>
      </c>
      <c r="W498" s="1486"/>
      <c r="X498" s="1486"/>
      <c r="Y498" s="1486"/>
      <c r="Z498" s="1450"/>
      <c r="AA498" s="262" t="s">
        <v>67</v>
      </c>
      <c r="AB498" s="262"/>
      <c r="AC498" s="4"/>
      <c r="AD498" s="4"/>
    </row>
    <row r="499" spans="1:30" ht="18" customHeight="1">
      <c r="A499" s="178"/>
      <c r="B499" s="261" t="s">
        <v>3070</v>
      </c>
      <c r="C499" s="248"/>
      <c r="D499" s="262" t="s">
        <v>71</v>
      </c>
      <c r="E499" s="1469"/>
      <c r="F499" s="1469"/>
      <c r="G499" s="1469"/>
      <c r="H499" s="1469"/>
      <c r="I499" s="1469"/>
      <c r="J499" s="218" t="s">
        <v>70</v>
      </c>
      <c r="K499" s="1493" t="str">
        <f>IF(項目一覧②!$G$705=1,"",INDEX(主要用途!$D$2:$D$72,項目一覧②!$G$705))</f>
        <v/>
      </c>
      <c r="L499" s="1494"/>
      <c r="M499" s="1494"/>
      <c r="N499" s="1494"/>
      <c r="O499" s="1494"/>
      <c r="P499" s="1494"/>
      <c r="Q499" s="1494"/>
      <c r="R499" s="1494"/>
      <c r="S499" s="1494"/>
      <c r="T499" s="1495"/>
      <c r="U499" s="218" t="s">
        <v>70</v>
      </c>
      <c r="V499" s="1513"/>
      <c r="W499" s="1514"/>
      <c r="X499" s="1514"/>
      <c r="Y499" s="1515"/>
      <c r="Z499" s="260" t="s">
        <v>69</v>
      </c>
      <c r="AA499" s="262" t="s">
        <v>67</v>
      </c>
      <c r="AB499" s="256"/>
      <c r="AC499" s="262"/>
      <c r="AD499" s="4"/>
    </row>
    <row r="500" spans="1:30" ht="18" customHeight="1">
      <c r="A500" s="178"/>
      <c r="B500" s="261" t="s">
        <v>3071</v>
      </c>
      <c r="C500" s="248"/>
      <c r="D500" s="262" t="s">
        <v>71</v>
      </c>
      <c r="E500" s="1469"/>
      <c r="F500" s="1469"/>
      <c r="G500" s="1469"/>
      <c r="H500" s="1469"/>
      <c r="I500" s="1469"/>
      <c r="J500" s="218" t="s">
        <v>70</v>
      </c>
      <c r="K500" s="1493" t="str">
        <f>IF(項目一覧②!$G$706=1,"",INDEX(主要用途!$D$2:$D$72,項目一覧②!$G$706))</f>
        <v/>
      </c>
      <c r="L500" s="1494"/>
      <c r="M500" s="1494"/>
      <c r="N500" s="1494"/>
      <c r="O500" s="1494"/>
      <c r="P500" s="1494"/>
      <c r="Q500" s="1494"/>
      <c r="R500" s="1494"/>
      <c r="S500" s="1494"/>
      <c r="T500" s="1495"/>
      <c r="U500" s="218" t="s">
        <v>70</v>
      </c>
      <c r="V500" s="1513"/>
      <c r="W500" s="1514"/>
      <c r="X500" s="1514"/>
      <c r="Y500" s="1515"/>
      <c r="Z500" s="260" t="s">
        <v>69</v>
      </c>
      <c r="AA500" s="262" t="s">
        <v>67</v>
      </c>
      <c r="AB500" s="256"/>
      <c r="AC500" s="262"/>
      <c r="AD500" s="4"/>
    </row>
    <row r="501" spans="1:30" ht="18" customHeight="1">
      <c r="A501" s="178"/>
      <c r="B501" s="261" t="s">
        <v>3072</v>
      </c>
      <c r="C501" s="248"/>
      <c r="D501" s="262" t="s">
        <v>71</v>
      </c>
      <c r="E501" s="1469"/>
      <c r="F501" s="1469"/>
      <c r="G501" s="1469"/>
      <c r="H501" s="1469"/>
      <c r="I501" s="1469"/>
      <c r="J501" s="218" t="s">
        <v>70</v>
      </c>
      <c r="K501" s="487" t="str">
        <f>IF(項目一覧②!$G$707=1,"",INDEX(主要用途!$D$2:$D$72,項目一覧②!$G$707))</f>
        <v/>
      </c>
      <c r="L501" s="488"/>
      <c r="M501" s="488"/>
      <c r="N501" s="488"/>
      <c r="O501" s="488"/>
      <c r="P501" s="488"/>
      <c r="Q501" s="488"/>
      <c r="R501" s="488"/>
      <c r="S501" s="488"/>
      <c r="T501" s="489"/>
      <c r="U501" s="218" t="s">
        <v>70</v>
      </c>
      <c r="V501" s="1513"/>
      <c r="W501" s="1514"/>
      <c r="X501" s="1514"/>
      <c r="Y501" s="1515"/>
      <c r="Z501" s="260" t="s">
        <v>69</v>
      </c>
      <c r="AA501" s="262" t="s">
        <v>67</v>
      </c>
      <c r="AB501" s="256"/>
      <c r="AC501" s="262"/>
      <c r="AD501" s="4"/>
    </row>
    <row r="502" spans="1:30" ht="18" customHeight="1">
      <c r="A502" s="178"/>
      <c r="B502" s="261" t="s">
        <v>3073</v>
      </c>
      <c r="C502" s="248"/>
      <c r="D502" s="262" t="s">
        <v>71</v>
      </c>
      <c r="E502" s="1469"/>
      <c r="F502" s="1469"/>
      <c r="G502" s="1469"/>
      <c r="H502" s="1469"/>
      <c r="I502" s="1469"/>
      <c r="J502" s="218" t="s">
        <v>70</v>
      </c>
      <c r="K502" s="1493" t="str">
        <f>IF(項目一覧②!$G$708=1,"",INDEX(主要用途!$D$2:$D$72,項目一覧②!$G$708))</f>
        <v/>
      </c>
      <c r="L502" s="1494"/>
      <c r="M502" s="1494"/>
      <c r="N502" s="1494"/>
      <c r="O502" s="1494"/>
      <c r="P502" s="1494"/>
      <c r="Q502" s="1494"/>
      <c r="R502" s="1494"/>
      <c r="S502" s="1494"/>
      <c r="T502" s="1495"/>
      <c r="U502" s="218" t="s">
        <v>70</v>
      </c>
      <c r="V502" s="1513"/>
      <c r="W502" s="1514"/>
      <c r="X502" s="1514"/>
      <c r="Y502" s="1515"/>
      <c r="Z502" s="260" t="s">
        <v>69</v>
      </c>
      <c r="AA502" s="262" t="s">
        <v>67</v>
      </c>
      <c r="AB502" s="256"/>
      <c r="AC502" s="262"/>
      <c r="AD502" s="4"/>
    </row>
    <row r="503" spans="1:30" ht="18" customHeight="1">
      <c r="A503" s="178"/>
      <c r="B503" s="261" t="s">
        <v>3074</v>
      </c>
      <c r="C503" s="248"/>
      <c r="D503" s="262" t="s">
        <v>71</v>
      </c>
      <c r="E503" s="1469"/>
      <c r="F503" s="1469"/>
      <c r="G503" s="1469"/>
      <c r="H503" s="1469"/>
      <c r="I503" s="1469"/>
      <c r="J503" s="218" t="s">
        <v>70</v>
      </c>
      <c r="K503" s="1493" t="str">
        <f>IF(項目一覧②!$G$709=1,"",INDEX(主要用途!$D$2:$D$72,項目一覧②!$G$709))</f>
        <v/>
      </c>
      <c r="L503" s="1494"/>
      <c r="M503" s="1494"/>
      <c r="N503" s="1494"/>
      <c r="O503" s="1494"/>
      <c r="P503" s="1494"/>
      <c r="Q503" s="1494"/>
      <c r="R503" s="1494"/>
      <c r="S503" s="1494"/>
      <c r="T503" s="1495"/>
      <c r="U503" s="218" t="s">
        <v>70</v>
      </c>
      <c r="V503" s="1513"/>
      <c r="W503" s="1514"/>
      <c r="X503" s="1514"/>
      <c r="Y503" s="1515"/>
      <c r="Z503" s="260" t="s">
        <v>69</v>
      </c>
      <c r="AA503" s="262" t="s">
        <v>67</v>
      </c>
      <c r="AB503" s="256"/>
      <c r="AC503" s="262"/>
      <c r="AD503" s="4"/>
    </row>
    <row r="504" spans="1:30" ht="18" customHeight="1">
      <c r="A504" s="178"/>
      <c r="B504" s="261" t="s">
        <v>3075</v>
      </c>
      <c r="C504" s="248"/>
      <c r="D504" s="262" t="s">
        <v>71</v>
      </c>
      <c r="E504" s="1469"/>
      <c r="F504" s="1469"/>
      <c r="G504" s="1469"/>
      <c r="H504" s="1469"/>
      <c r="I504" s="1469"/>
      <c r="J504" s="218" t="s">
        <v>70</v>
      </c>
      <c r="K504" s="1493" t="str">
        <f>IF(項目一覧②!$G$710=1,"",INDEX(主要用途!$D$2:$D$72,項目一覧②!$G$710))</f>
        <v/>
      </c>
      <c r="L504" s="1494"/>
      <c r="M504" s="1494"/>
      <c r="N504" s="1494"/>
      <c r="O504" s="1494"/>
      <c r="P504" s="1494"/>
      <c r="Q504" s="1494"/>
      <c r="R504" s="1494"/>
      <c r="S504" s="1494"/>
      <c r="T504" s="1495"/>
      <c r="U504" s="218" t="s">
        <v>70</v>
      </c>
      <c r="V504" s="1513"/>
      <c r="W504" s="1514"/>
      <c r="X504" s="1514"/>
      <c r="Y504" s="1515"/>
      <c r="Z504" s="260" t="s">
        <v>69</v>
      </c>
      <c r="AA504" s="262" t="s">
        <v>67</v>
      </c>
      <c r="AB504" s="256"/>
      <c r="AC504" s="262"/>
      <c r="AD504" s="4"/>
    </row>
    <row r="505" spans="1:30" ht="15" customHeight="1">
      <c r="A505" s="178"/>
      <c r="B505" s="261"/>
      <c r="C505" s="248"/>
      <c r="D505" s="248"/>
      <c r="E505" s="248"/>
      <c r="F505" s="248"/>
      <c r="G505" s="248"/>
      <c r="H505" s="248"/>
      <c r="I505" s="248"/>
      <c r="J505" s="218"/>
      <c r="K505" s="263"/>
      <c r="L505" s="263"/>
      <c r="M505" s="263"/>
      <c r="N505" s="263"/>
      <c r="O505" s="263"/>
      <c r="P505" s="263"/>
      <c r="Q505" s="263"/>
      <c r="R505" s="263"/>
      <c r="S505" s="263"/>
      <c r="T505" s="263"/>
      <c r="U505" s="263"/>
      <c r="V505" s="263"/>
      <c r="W505" s="263"/>
      <c r="X505" s="263"/>
      <c r="Y505" s="263"/>
      <c r="Z505" s="263"/>
      <c r="AA505" s="263"/>
      <c r="AB505" s="263"/>
      <c r="AC505" s="263"/>
      <c r="AD505" s="256"/>
    </row>
    <row r="506" spans="1:30" ht="18" customHeight="1">
      <c r="A506" s="178"/>
      <c r="B506" s="247" t="s">
        <v>2722</v>
      </c>
      <c r="C506" s="247"/>
      <c r="D506" s="248"/>
      <c r="E506" s="1471"/>
      <c r="F506" s="1472"/>
      <c r="G506" s="1472"/>
      <c r="H506" s="1472"/>
      <c r="I506" s="1472"/>
      <c r="J506" s="1472"/>
      <c r="K506" s="1472"/>
      <c r="L506" s="1472"/>
      <c r="M506" s="1472"/>
      <c r="N506" s="1472"/>
      <c r="O506" s="1472"/>
      <c r="P506" s="1472"/>
      <c r="Q506" s="1472"/>
      <c r="R506" s="1472"/>
      <c r="S506" s="1472"/>
      <c r="T506" s="1472"/>
      <c r="U506" s="1472"/>
      <c r="V506" s="1472"/>
      <c r="W506" s="1472"/>
      <c r="X506" s="1472"/>
      <c r="Y506" s="1472"/>
      <c r="Z506" s="1473"/>
      <c r="AA506" s="263"/>
      <c r="AB506" s="263"/>
      <c r="AC506" s="263"/>
      <c r="AD506" s="256"/>
    </row>
    <row r="507" spans="1:30" ht="18" customHeight="1">
      <c r="A507" s="178"/>
      <c r="B507" s="247"/>
      <c r="C507" s="247"/>
      <c r="D507" s="248"/>
      <c r="E507" s="1474"/>
      <c r="F507" s="1475"/>
      <c r="G507" s="1475"/>
      <c r="H507" s="1475"/>
      <c r="I507" s="1475"/>
      <c r="J507" s="1475"/>
      <c r="K507" s="1475"/>
      <c r="L507" s="1475"/>
      <c r="M507" s="1475"/>
      <c r="N507" s="1475"/>
      <c r="O507" s="1475"/>
      <c r="P507" s="1475"/>
      <c r="Q507" s="1475"/>
      <c r="R507" s="1475"/>
      <c r="S507" s="1475"/>
      <c r="T507" s="1475"/>
      <c r="U507" s="1475"/>
      <c r="V507" s="1475"/>
      <c r="W507" s="1475"/>
      <c r="X507" s="1475"/>
      <c r="Y507" s="1475"/>
      <c r="Z507" s="1476"/>
      <c r="AA507" s="263"/>
      <c r="AB507" s="263"/>
      <c r="AC507" s="263"/>
      <c r="AD507" s="256"/>
    </row>
    <row r="508" spans="1:30" ht="15" customHeight="1">
      <c r="A508" s="178"/>
      <c r="B508" s="247"/>
      <c r="C508" s="247"/>
      <c r="D508" s="248"/>
      <c r="E508" s="248"/>
      <c r="F508" s="248"/>
      <c r="G508" s="248"/>
      <c r="H508" s="248"/>
      <c r="I508" s="248"/>
      <c r="J508" s="263" t="s">
        <v>96</v>
      </c>
      <c r="K508" s="263"/>
      <c r="L508" s="263"/>
      <c r="M508" s="263"/>
      <c r="N508" s="263"/>
      <c r="O508" s="263"/>
      <c r="P508" s="263"/>
      <c r="Q508" s="263"/>
      <c r="R508" s="263"/>
      <c r="S508" s="263"/>
      <c r="T508" s="263"/>
      <c r="U508" s="263"/>
      <c r="V508" s="263"/>
      <c r="W508" s="263"/>
      <c r="X508" s="263"/>
      <c r="Y508" s="263"/>
      <c r="Z508" s="263"/>
      <c r="AA508" s="263"/>
      <c r="AB508" s="263"/>
      <c r="AC508" s="263"/>
      <c r="AD508" s="256"/>
    </row>
    <row r="509" spans="1:30" ht="18" customHeight="1">
      <c r="A509" s="178"/>
      <c r="B509" s="247" t="s">
        <v>2723</v>
      </c>
      <c r="C509" s="247"/>
      <c r="D509" s="248"/>
      <c r="E509" s="1471"/>
      <c r="F509" s="1472"/>
      <c r="G509" s="1472"/>
      <c r="H509" s="1472"/>
      <c r="I509" s="1472"/>
      <c r="J509" s="1472"/>
      <c r="K509" s="1472"/>
      <c r="L509" s="1472"/>
      <c r="M509" s="1472"/>
      <c r="N509" s="1472"/>
      <c r="O509" s="1472"/>
      <c r="P509" s="1472"/>
      <c r="Q509" s="1472"/>
      <c r="R509" s="1472"/>
      <c r="S509" s="1472"/>
      <c r="T509" s="1472"/>
      <c r="U509" s="1472"/>
      <c r="V509" s="1472"/>
      <c r="W509" s="1472"/>
      <c r="X509" s="1472"/>
      <c r="Y509" s="1472"/>
      <c r="Z509" s="1473"/>
      <c r="AA509" s="263"/>
      <c r="AB509" s="263"/>
      <c r="AC509" s="263"/>
      <c r="AD509" s="256"/>
    </row>
    <row r="510" spans="1:30" ht="18" customHeight="1">
      <c r="A510" s="178"/>
      <c r="B510" s="247"/>
      <c r="C510" s="247"/>
      <c r="D510" s="248"/>
      <c r="E510" s="1474"/>
      <c r="F510" s="1475"/>
      <c r="G510" s="1475"/>
      <c r="H510" s="1475"/>
      <c r="I510" s="1475"/>
      <c r="J510" s="1475"/>
      <c r="K510" s="1475"/>
      <c r="L510" s="1475"/>
      <c r="M510" s="1475"/>
      <c r="N510" s="1475"/>
      <c r="O510" s="1475"/>
      <c r="P510" s="1475"/>
      <c r="Q510" s="1475"/>
      <c r="R510" s="1475"/>
      <c r="S510" s="1475"/>
      <c r="T510" s="1475"/>
      <c r="U510" s="1475"/>
      <c r="V510" s="1475"/>
      <c r="W510" s="1475"/>
      <c r="X510" s="1475"/>
      <c r="Y510" s="1475"/>
      <c r="Z510" s="1476"/>
      <c r="AA510" s="248"/>
      <c r="AB510" s="248"/>
      <c r="AC510" s="248"/>
      <c r="AD510" s="248"/>
    </row>
    <row r="511" spans="1:30" ht="15.75" customHeight="1">
      <c r="A511" s="178"/>
      <c r="B511" s="247"/>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row>
    <row r="513" spans="1:34" ht="17.25" customHeight="1">
      <c r="A513" s="243" t="s">
        <v>88</v>
      </c>
      <c r="B513" s="185"/>
      <c r="C513" s="244"/>
      <c r="D513" s="245"/>
      <c r="E513" s="245"/>
      <c r="F513" s="245"/>
      <c r="G513" s="245"/>
      <c r="H513" s="246"/>
      <c r="I513" s="246"/>
      <c r="J513" s="246"/>
      <c r="K513" s="246"/>
      <c r="L513" s="246"/>
      <c r="M513" s="246"/>
      <c r="N513" s="246"/>
      <c r="O513" s="246"/>
      <c r="P513" s="246"/>
      <c r="Q513" s="246"/>
      <c r="R513" s="246"/>
      <c r="S513" s="246"/>
      <c r="T513" s="246"/>
      <c r="U513" s="246"/>
      <c r="V513" s="246"/>
      <c r="W513" s="246"/>
      <c r="X513" s="246"/>
      <c r="Y513" s="246"/>
      <c r="Z513" s="246"/>
      <c r="AA513" s="246"/>
      <c r="AB513" s="246"/>
      <c r="AC513" s="244"/>
      <c r="AD513" s="186"/>
      <c r="AE513" s="186"/>
      <c r="AF513" s="186"/>
      <c r="AG513" s="186"/>
      <c r="AH513" s="186"/>
    </row>
    <row r="514" spans="1:34" ht="18" customHeight="1">
      <c r="A514" s="178"/>
      <c r="B514" s="247" t="s">
        <v>2714</v>
      </c>
      <c r="C514" s="247"/>
      <c r="D514" s="248"/>
      <c r="E514" s="1483">
        <f>$D$282</f>
        <v>3</v>
      </c>
      <c r="F514" s="1484"/>
      <c r="G514" s="1484"/>
      <c r="H514" s="1485"/>
      <c r="I514" s="248"/>
      <c r="J514" s="249"/>
      <c r="K514" s="249"/>
      <c r="L514" s="210"/>
      <c r="M514" s="249"/>
      <c r="N514" s="248"/>
      <c r="O514" s="248"/>
      <c r="P514" s="248"/>
      <c r="Q514" s="248"/>
      <c r="R514" s="248"/>
      <c r="S514" s="248"/>
      <c r="T514" s="248"/>
      <c r="U514" s="248"/>
      <c r="V514" s="248"/>
      <c r="W514" s="248"/>
      <c r="X514" s="248"/>
      <c r="Y514" s="248"/>
      <c r="Z514" s="248"/>
      <c r="AA514" s="248"/>
      <c r="AB514" s="248"/>
      <c r="AC514" s="248"/>
    </row>
    <row r="515" spans="1:34" ht="18" customHeight="1">
      <c r="A515" s="178"/>
      <c r="B515" s="247" t="s">
        <v>2715</v>
      </c>
      <c r="C515" s="247"/>
      <c r="D515" s="248"/>
      <c r="E515" s="1636"/>
      <c r="F515" s="1637"/>
      <c r="G515" s="1637"/>
      <c r="H515" s="1638"/>
      <c r="I515" s="250" t="s">
        <v>87</v>
      </c>
      <c r="J515" s="251"/>
      <c r="K515" s="251"/>
      <c r="L515" s="252"/>
      <c r="M515" s="4"/>
      <c r="N515" s="248"/>
      <c r="O515" s="248"/>
      <c r="P515" s="248"/>
      <c r="Q515" s="248"/>
      <c r="R515" s="248"/>
      <c r="S515" s="248"/>
      <c r="T515" s="248"/>
      <c r="U515" s="248"/>
      <c r="V515" s="248"/>
      <c r="W515" s="248"/>
      <c r="X515" s="248"/>
      <c r="Y515" s="248"/>
      <c r="Z515" s="248"/>
      <c r="AA515" s="248"/>
      <c r="AB515" s="248"/>
      <c r="AC515" s="248"/>
    </row>
    <row r="516" spans="1:34" ht="18" customHeight="1">
      <c r="A516" s="178"/>
      <c r="B516" s="247" t="s">
        <v>2716</v>
      </c>
      <c r="C516" s="247"/>
      <c r="D516" s="248"/>
      <c r="E516" s="1506"/>
      <c r="F516" s="1507"/>
      <c r="G516" s="1507"/>
      <c r="H516" s="1508"/>
      <c r="I516" s="250" t="s">
        <v>85</v>
      </c>
      <c r="J516" s="253"/>
      <c r="K516" s="253"/>
      <c r="L516" s="254"/>
      <c r="M516" s="4"/>
      <c r="N516" s="248"/>
      <c r="O516" s="248"/>
      <c r="P516" s="248"/>
      <c r="Q516" s="248"/>
      <c r="R516" s="248"/>
      <c r="S516" s="248"/>
      <c r="T516" s="248"/>
      <c r="U516" s="248"/>
      <c r="V516" s="248"/>
      <c r="W516" s="248"/>
      <c r="X516" s="248"/>
      <c r="Y516" s="248"/>
      <c r="Z516" s="248"/>
      <c r="AA516" s="248"/>
      <c r="AB516" s="248"/>
      <c r="AC516" s="248"/>
    </row>
    <row r="517" spans="1:34" ht="18" customHeight="1">
      <c r="A517" s="178"/>
      <c r="B517" s="247" t="s">
        <v>2717</v>
      </c>
      <c r="C517" s="247"/>
      <c r="D517" s="248"/>
      <c r="E517" s="1506"/>
      <c r="F517" s="1507"/>
      <c r="G517" s="1507"/>
      <c r="H517" s="1508"/>
      <c r="I517" s="250" t="s">
        <v>85</v>
      </c>
      <c r="J517" s="253"/>
      <c r="K517" s="253"/>
      <c r="L517" s="254"/>
      <c r="M517" s="4"/>
      <c r="N517" s="249"/>
      <c r="O517" s="248"/>
      <c r="P517" s="248"/>
      <c r="Q517" s="248"/>
      <c r="R517" s="248"/>
      <c r="S517" s="248"/>
      <c r="T517" s="248"/>
      <c r="U517" s="248"/>
      <c r="V517" s="248"/>
      <c r="W517" s="248"/>
      <c r="X517" s="248"/>
      <c r="Y517" s="248"/>
      <c r="Z517" s="248"/>
      <c r="AA517" s="248"/>
      <c r="AB517" s="248"/>
      <c r="AC517" s="248"/>
    </row>
    <row r="518" spans="1:34" ht="18" customHeight="1">
      <c r="A518" s="178"/>
      <c r="B518" s="247" t="s">
        <v>2718</v>
      </c>
      <c r="C518" s="247"/>
      <c r="D518" s="248"/>
      <c r="E518" s="1506"/>
      <c r="F518" s="1507"/>
      <c r="G518" s="1507"/>
      <c r="H518" s="1508"/>
      <c r="I518" s="250" t="s">
        <v>85</v>
      </c>
      <c r="J518" s="253"/>
      <c r="K518" s="253"/>
      <c r="L518" s="254"/>
      <c r="M518" s="4"/>
      <c r="N518" s="249"/>
      <c r="O518" s="248"/>
      <c r="P518" s="248"/>
      <c r="Q518" s="248"/>
      <c r="R518" s="248"/>
      <c r="S518" s="248"/>
      <c r="T518" s="248"/>
      <c r="U518" s="248"/>
      <c r="V518" s="248"/>
      <c r="W518" s="248"/>
      <c r="X518" s="248"/>
      <c r="Y518" s="248"/>
      <c r="Z518" s="248"/>
      <c r="AA518" s="248"/>
      <c r="AB518" s="248"/>
      <c r="AC518" s="248"/>
    </row>
    <row r="519" spans="1:34" ht="18" customHeight="1">
      <c r="A519" s="178"/>
      <c r="B519" s="247" t="s">
        <v>2719</v>
      </c>
      <c r="C519" s="247"/>
      <c r="D519" s="248"/>
      <c r="E519" s="1506"/>
      <c r="F519" s="1507"/>
      <c r="G519" s="1507"/>
      <c r="H519" s="1508"/>
      <c r="I519" s="250" t="s">
        <v>85</v>
      </c>
      <c r="J519" s="253"/>
      <c r="K519" s="253"/>
      <c r="L519" s="254"/>
      <c r="M519" s="4"/>
      <c r="N519" s="248"/>
      <c r="O519" s="248"/>
      <c r="P519" s="248"/>
      <c r="Q519" s="248"/>
      <c r="R519" s="248"/>
      <c r="S519" s="256"/>
      <c r="T519" s="256"/>
      <c r="U519" s="256"/>
      <c r="V519" s="256"/>
      <c r="W519" s="256"/>
      <c r="X519" s="256"/>
      <c r="Y519" s="256"/>
      <c r="Z519" s="256"/>
      <c r="AA519" s="256"/>
      <c r="AB519" s="256"/>
      <c r="AC519" s="256"/>
    </row>
    <row r="520" spans="1:34" ht="18" customHeight="1">
      <c r="A520" s="178"/>
      <c r="B520" s="255" t="s">
        <v>2720</v>
      </c>
      <c r="C520" s="248"/>
      <c r="D520" s="257"/>
      <c r="E520" s="257"/>
      <c r="F520" s="257"/>
      <c r="G520" s="257"/>
      <c r="H520" s="250"/>
      <c r="I520" s="253"/>
      <c r="J520" s="253"/>
      <c r="K520" s="255"/>
      <c r="L520" s="4"/>
      <c r="M520" s="256"/>
      <c r="N520" s="258"/>
      <c r="O520" s="258" t="s">
        <v>84</v>
      </c>
      <c r="P520" s="258"/>
      <c r="Q520" s="259"/>
      <c r="R520" s="259" t="s">
        <v>83</v>
      </c>
      <c r="U520" s="256"/>
      <c r="V520" s="256"/>
      <c r="W520" s="256"/>
      <c r="X520" s="256"/>
      <c r="Y520" s="256"/>
      <c r="Z520" s="256"/>
      <c r="AA520" s="256"/>
      <c r="AB520" s="256"/>
    </row>
    <row r="521" spans="1:34" ht="15" customHeight="1">
      <c r="A521" s="178"/>
      <c r="B521" s="247" t="s">
        <v>2721</v>
      </c>
      <c r="C521" s="248"/>
      <c r="D521" s="248"/>
      <c r="E521" s="248"/>
      <c r="F521" s="260"/>
      <c r="G521" s="248"/>
      <c r="H521" s="248"/>
      <c r="I521" s="249"/>
      <c r="J521" s="249"/>
      <c r="K521" s="248"/>
      <c r="L521" s="260"/>
      <c r="M521" s="248"/>
      <c r="N521" s="248"/>
      <c r="O521" s="260"/>
      <c r="P521" s="248"/>
      <c r="Q521" s="248"/>
      <c r="R521" s="248"/>
      <c r="S521" s="260"/>
      <c r="T521" s="248"/>
      <c r="U521" s="248"/>
      <c r="V521" s="248"/>
      <c r="W521" s="248"/>
      <c r="X521" s="260"/>
      <c r="Y521" s="248"/>
      <c r="Z521" s="248"/>
      <c r="AA521" s="248"/>
      <c r="AB521" s="248"/>
      <c r="AC521" s="248"/>
    </row>
    <row r="522" spans="1:34" ht="18" customHeight="1">
      <c r="A522" s="178"/>
      <c r="B522" s="261"/>
      <c r="C522" s="248"/>
      <c r="D522" s="262" t="s">
        <v>71</v>
      </c>
      <c r="E522" s="1486" t="s">
        <v>82</v>
      </c>
      <c r="F522" s="1486"/>
      <c r="G522" s="1486"/>
      <c r="H522" s="1486"/>
      <c r="I522" s="1486"/>
      <c r="J522" s="218" t="s">
        <v>70</v>
      </c>
      <c r="K522" s="1486" t="s">
        <v>81</v>
      </c>
      <c r="L522" s="1486"/>
      <c r="M522" s="1486"/>
      <c r="N522" s="1486"/>
      <c r="O522" s="1486"/>
      <c r="P522" s="1486"/>
      <c r="Q522" s="1486"/>
      <c r="R522" s="1486"/>
      <c r="S522" s="1486"/>
      <c r="T522" s="1486"/>
      <c r="U522" s="218" t="s">
        <v>70</v>
      </c>
      <c r="V522" s="1486" t="s">
        <v>80</v>
      </c>
      <c r="W522" s="1486"/>
      <c r="X522" s="1486"/>
      <c r="Y522" s="1486"/>
      <c r="Z522" s="1450"/>
      <c r="AA522" s="262" t="s">
        <v>67</v>
      </c>
      <c r="AB522" s="262"/>
      <c r="AC522" s="4"/>
      <c r="AD522" s="4"/>
    </row>
    <row r="523" spans="1:34" ht="18" customHeight="1">
      <c r="A523" s="178"/>
      <c r="B523" s="261" t="s">
        <v>3070</v>
      </c>
      <c r="C523" s="248"/>
      <c r="D523" s="262" t="s">
        <v>71</v>
      </c>
      <c r="E523" s="1469"/>
      <c r="F523" s="1469"/>
      <c r="G523" s="1469"/>
      <c r="H523" s="1469"/>
      <c r="I523" s="1469"/>
      <c r="J523" s="218" t="s">
        <v>70</v>
      </c>
      <c r="K523" s="1493" t="str">
        <f>IF(項目一覧②!$G$732=1,"",INDEX(主要用途!$D$2:$D$72,項目一覧②!$G$732))</f>
        <v/>
      </c>
      <c r="L523" s="1494"/>
      <c r="M523" s="1494"/>
      <c r="N523" s="1494"/>
      <c r="O523" s="1494"/>
      <c r="P523" s="1494"/>
      <c r="Q523" s="1494"/>
      <c r="R523" s="1494"/>
      <c r="S523" s="1494"/>
      <c r="T523" s="1495"/>
      <c r="U523" s="218" t="s">
        <v>70</v>
      </c>
      <c r="V523" s="1513"/>
      <c r="W523" s="1514"/>
      <c r="X523" s="1514"/>
      <c r="Y523" s="1515"/>
      <c r="Z523" s="260" t="s">
        <v>69</v>
      </c>
      <c r="AA523" s="262" t="s">
        <v>67</v>
      </c>
      <c r="AB523" s="256"/>
      <c r="AC523" s="262"/>
      <c r="AD523" s="4"/>
    </row>
    <row r="524" spans="1:34" ht="18" customHeight="1">
      <c r="A524" s="178"/>
      <c r="B524" s="261" t="s">
        <v>3071</v>
      </c>
      <c r="C524" s="248"/>
      <c r="D524" s="262" t="s">
        <v>71</v>
      </c>
      <c r="E524" s="1469"/>
      <c r="F524" s="1469"/>
      <c r="G524" s="1469"/>
      <c r="H524" s="1469"/>
      <c r="I524" s="1469"/>
      <c r="J524" s="218" t="s">
        <v>70</v>
      </c>
      <c r="K524" s="1493" t="str">
        <f>IF(項目一覧②!$G$733=1,"",INDEX(主要用途!$D$2:$D$72,項目一覧②!$G$733))</f>
        <v/>
      </c>
      <c r="L524" s="1494"/>
      <c r="M524" s="1494"/>
      <c r="N524" s="1494"/>
      <c r="O524" s="1494"/>
      <c r="P524" s="1494"/>
      <c r="Q524" s="1494"/>
      <c r="R524" s="1494"/>
      <c r="S524" s="1494"/>
      <c r="T524" s="1495"/>
      <c r="U524" s="218" t="s">
        <v>70</v>
      </c>
      <c r="V524" s="1513"/>
      <c r="W524" s="1514"/>
      <c r="X524" s="1514"/>
      <c r="Y524" s="1515"/>
      <c r="Z524" s="260" t="s">
        <v>69</v>
      </c>
      <c r="AA524" s="262" t="s">
        <v>67</v>
      </c>
      <c r="AB524" s="256"/>
      <c r="AC524" s="262"/>
      <c r="AD524" s="4"/>
    </row>
    <row r="525" spans="1:34" ht="18" customHeight="1">
      <c r="A525" s="178"/>
      <c r="B525" s="261" t="s">
        <v>3072</v>
      </c>
      <c r="C525" s="248"/>
      <c r="D525" s="262" t="s">
        <v>71</v>
      </c>
      <c r="E525" s="1469"/>
      <c r="F525" s="1469"/>
      <c r="G525" s="1469"/>
      <c r="H525" s="1469"/>
      <c r="I525" s="1469"/>
      <c r="J525" s="218" t="s">
        <v>70</v>
      </c>
      <c r="K525" s="1493" t="str">
        <f>IF(項目一覧②!$G$734=1,"",INDEX(主要用途!$D$2:$D$72,項目一覧②!$G$734))</f>
        <v/>
      </c>
      <c r="L525" s="1494"/>
      <c r="M525" s="1494"/>
      <c r="N525" s="1494"/>
      <c r="O525" s="1494"/>
      <c r="P525" s="1494"/>
      <c r="Q525" s="1494"/>
      <c r="R525" s="1494"/>
      <c r="S525" s="1494"/>
      <c r="T525" s="1495"/>
      <c r="U525" s="218" t="s">
        <v>70</v>
      </c>
      <c r="V525" s="1513"/>
      <c r="W525" s="1514"/>
      <c r="X525" s="1514"/>
      <c r="Y525" s="1515"/>
      <c r="Z525" s="260" t="s">
        <v>69</v>
      </c>
      <c r="AA525" s="262" t="s">
        <v>67</v>
      </c>
      <c r="AB525" s="256"/>
      <c r="AC525" s="262"/>
      <c r="AD525" s="4"/>
    </row>
    <row r="526" spans="1:34" ht="18" customHeight="1">
      <c r="A526" s="178"/>
      <c r="B526" s="261" t="s">
        <v>3073</v>
      </c>
      <c r="C526" s="248"/>
      <c r="D526" s="262" t="s">
        <v>71</v>
      </c>
      <c r="E526" s="1469"/>
      <c r="F526" s="1469"/>
      <c r="G526" s="1469"/>
      <c r="H526" s="1469"/>
      <c r="I526" s="1469"/>
      <c r="J526" s="218" t="s">
        <v>70</v>
      </c>
      <c r="K526" s="1493" t="str">
        <f>IF(項目一覧②!$G$735=1,"",INDEX(主要用途!$D$2:$D$72,項目一覧②!$G$735))</f>
        <v/>
      </c>
      <c r="L526" s="1494"/>
      <c r="M526" s="1494"/>
      <c r="N526" s="1494"/>
      <c r="O526" s="1494"/>
      <c r="P526" s="1494"/>
      <c r="Q526" s="1494"/>
      <c r="R526" s="1494"/>
      <c r="S526" s="1494"/>
      <c r="T526" s="1495"/>
      <c r="U526" s="218" t="s">
        <v>70</v>
      </c>
      <c r="V526" s="1513"/>
      <c r="W526" s="1514"/>
      <c r="X526" s="1514"/>
      <c r="Y526" s="1515"/>
      <c r="Z526" s="260" t="s">
        <v>69</v>
      </c>
      <c r="AA526" s="262" t="s">
        <v>67</v>
      </c>
      <c r="AB526" s="256"/>
      <c r="AC526" s="262"/>
      <c r="AD526" s="4"/>
    </row>
    <row r="527" spans="1:34" ht="18" customHeight="1">
      <c r="A527" s="178"/>
      <c r="B527" s="261" t="s">
        <v>3074</v>
      </c>
      <c r="C527" s="248"/>
      <c r="D527" s="262" t="s">
        <v>71</v>
      </c>
      <c r="E527" s="1469"/>
      <c r="F527" s="1469"/>
      <c r="G527" s="1469"/>
      <c r="H527" s="1469"/>
      <c r="I527" s="1469"/>
      <c r="J527" s="218" t="s">
        <v>70</v>
      </c>
      <c r="K527" s="1493" t="str">
        <f>IF(項目一覧②!$G$736=1,"",INDEX(主要用途!$D$2:$D$72,項目一覧②!$G$736))</f>
        <v/>
      </c>
      <c r="L527" s="1494"/>
      <c r="M527" s="1494"/>
      <c r="N527" s="1494"/>
      <c r="O527" s="1494"/>
      <c r="P527" s="1494"/>
      <c r="Q527" s="1494"/>
      <c r="R527" s="1494"/>
      <c r="S527" s="1494"/>
      <c r="T527" s="1495"/>
      <c r="U527" s="218" t="s">
        <v>70</v>
      </c>
      <c r="V527" s="1513"/>
      <c r="W527" s="1514"/>
      <c r="X527" s="1514"/>
      <c r="Y527" s="1515"/>
      <c r="Z527" s="260" t="s">
        <v>69</v>
      </c>
      <c r="AA527" s="262" t="s">
        <v>67</v>
      </c>
      <c r="AB527" s="256"/>
      <c r="AC527" s="262"/>
      <c r="AD527" s="4"/>
    </row>
    <row r="528" spans="1:34" ht="18" customHeight="1">
      <c r="A528" s="178"/>
      <c r="B528" s="261" t="s">
        <v>3075</v>
      </c>
      <c r="C528" s="248"/>
      <c r="D528" s="262" t="s">
        <v>71</v>
      </c>
      <c r="E528" s="1469"/>
      <c r="F528" s="1469"/>
      <c r="G528" s="1469"/>
      <c r="H528" s="1469"/>
      <c r="I528" s="1469"/>
      <c r="J528" s="218" t="s">
        <v>70</v>
      </c>
      <c r="K528" s="1493" t="str">
        <f>IF(項目一覧②!$G$737=1,"",INDEX(主要用途!$D$2:$D$72,項目一覧②!$G$737))</f>
        <v/>
      </c>
      <c r="L528" s="1494"/>
      <c r="M528" s="1494"/>
      <c r="N528" s="1494"/>
      <c r="O528" s="1494"/>
      <c r="P528" s="1494"/>
      <c r="Q528" s="1494"/>
      <c r="R528" s="1494"/>
      <c r="S528" s="1494"/>
      <c r="T528" s="1495"/>
      <c r="U528" s="218" t="s">
        <v>70</v>
      </c>
      <c r="V528" s="1513"/>
      <c r="W528" s="1514"/>
      <c r="X528" s="1514"/>
      <c r="Y528" s="1515"/>
      <c r="Z528" s="260" t="s">
        <v>69</v>
      </c>
      <c r="AA528" s="262" t="s">
        <v>67</v>
      </c>
      <c r="AB528" s="256"/>
      <c r="AC528" s="262"/>
      <c r="AD528" s="4"/>
    </row>
    <row r="529" spans="1:35" ht="15" customHeight="1">
      <c r="A529" s="178"/>
      <c r="B529" s="261"/>
      <c r="C529" s="248"/>
      <c r="D529" s="248"/>
      <c r="E529" s="248"/>
      <c r="F529" s="248"/>
      <c r="G529" s="248"/>
      <c r="H529" s="248"/>
      <c r="I529" s="248"/>
      <c r="J529" s="218"/>
      <c r="K529" s="263"/>
      <c r="L529" s="263"/>
      <c r="M529" s="263"/>
      <c r="N529" s="263"/>
      <c r="O529" s="263"/>
      <c r="P529" s="263"/>
      <c r="Q529" s="263"/>
      <c r="R529" s="263"/>
      <c r="S529" s="263"/>
      <c r="T529" s="263"/>
      <c r="U529" s="263"/>
      <c r="V529" s="263"/>
      <c r="W529" s="263"/>
      <c r="X529" s="263"/>
      <c r="Y529" s="263"/>
      <c r="Z529" s="263"/>
      <c r="AA529" s="263"/>
      <c r="AB529" s="263"/>
      <c r="AC529" s="263"/>
      <c r="AD529" s="256"/>
    </row>
    <row r="530" spans="1:35" ht="18" customHeight="1">
      <c r="A530" s="178"/>
      <c r="B530" s="247" t="s">
        <v>2722</v>
      </c>
      <c r="C530" s="247"/>
      <c r="D530" s="248"/>
      <c r="E530" s="1471"/>
      <c r="F530" s="1472"/>
      <c r="G530" s="1472"/>
      <c r="H530" s="1472"/>
      <c r="I530" s="1472"/>
      <c r="J530" s="1472"/>
      <c r="K530" s="1472"/>
      <c r="L530" s="1472"/>
      <c r="M530" s="1472"/>
      <c r="N530" s="1472"/>
      <c r="O530" s="1472"/>
      <c r="P530" s="1472"/>
      <c r="Q530" s="1472"/>
      <c r="R530" s="1472"/>
      <c r="S530" s="1472"/>
      <c r="T530" s="1472"/>
      <c r="U530" s="1472"/>
      <c r="V530" s="1472"/>
      <c r="W530" s="1472"/>
      <c r="X530" s="1472"/>
      <c r="Y530" s="1472"/>
      <c r="Z530" s="1473"/>
      <c r="AA530" s="263"/>
      <c r="AB530" s="263"/>
      <c r="AC530" s="263"/>
      <c r="AD530" s="256"/>
    </row>
    <row r="531" spans="1:35" ht="18" customHeight="1">
      <c r="A531" s="178"/>
      <c r="B531" s="247"/>
      <c r="C531" s="247"/>
      <c r="D531" s="248"/>
      <c r="E531" s="1474"/>
      <c r="F531" s="1475"/>
      <c r="G531" s="1475"/>
      <c r="H531" s="1475"/>
      <c r="I531" s="1475"/>
      <c r="J531" s="1475"/>
      <c r="K531" s="1475"/>
      <c r="L531" s="1475"/>
      <c r="M531" s="1475"/>
      <c r="N531" s="1475"/>
      <c r="O531" s="1475"/>
      <c r="P531" s="1475"/>
      <c r="Q531" s="1475"/>
      <c r="R531" s="1475"/>
      <c r="S531" s="1475"/>
      <c r="T531" s="1475"/>
      <c r="U531" s="1475"/>
      <c r="V531" s="1475"/>
      <c r="W531" s="1475"/>
      <c r="X531" s="1475"/>
      <c r="Y531" s="1475"/>
      <c r="Z531" s="1476"/>
      <c r="AA531" s="263"/>
      <c r="AB531" s="263"/>
      <c r="AC531" s="263"/>
      <c r="AD531" s="256"/>
    </row>
    <row r="532" spans="1:35" ht="15" customHeight="1">
      <c r="A532" s="178"/>
      <c r="B532" s="247"/>
      <c r="C532" s="247"/>
      <c r="D532" s="248"/>
      <c r="E532" s="248"/>
      <c r="F532" s="248"/>
      <c r="G532" s="248"/>
      <c r="H532" s="248"/>
      <c r="I532" s="248"/>
      <c r="J532" s="263" t="s">
        <v>96</v>
      </c>
      <c r="K532" s="263"/>
      <c r="L532" s="263"/>
      <c r="M532" s="263"/>
      <c r="N532" s="263"/>
      <c r="O532" s="263"/>
      <c r="P532" s="263"/>
      <c r="Q532" s="263"/>
      <c r="R532" s="263"/>
      <c r="S532" s="263"/>
      <c r="T532" s="263"/>
      <c r="U532" s="263"/>
      <c r="V532" s="263"/>
      <c r="W532" s="263"/>
      <c r="X532" s="263"/>
      <c r="Y532" s="263"/>
      <c r="Z532" s="263"/>
      <c r="AA532" s="263"/>
      <c r="AB532" s="263"/>
      <c r="AC532" s="263"/>
      <c r="AD532" s="256"/>
    </row>
    <row r="533" spans="1:35" ht="18" customHeight="1">
      <c r="A533" s="178"/>
      <c r="B533" s="247" t="s">
        <v>2723</v>
      </c>
      <c r="C533" s="247"/>
      <c r="D533" s="248"/>
      <c r="E533" s="1471"/>
      <c r="F533" s="1472"/>
      <c r="G533" s="1472"/>
      <c r="H533" s="1472"/>
      <c r="I533" s="1472"/>
      <c r="J533" s="1472"/>
      <c r="K533" s="1472"/>
      <c r="L533" s="1472"/>
      <c r="M533" s="1472"/>
      <c r="N533" s="1472"/>
      <c r="O533" s="1472"/>
      <c r="P533" s="1472"/>
      <c r="Q533" s="1472"/>
      <c r="R533" s="1472"/>
      <c r="S533" s="1472"/>
      <c r="T533" s="1472"/>
      <c r="U533" s="1472"/>
      <c r="V533" s="1472"/>
      <c r="W533" s="1472"/>
      <c r="X533" s="1472"/>
      <c r="Y533" s="1472"/>
      <c r="Z533" s="1473"/>
      <c r="AA533" s="263"/>
      <c r="AB533" s="263"/>
      <c r="AC533" s="263"/>
      <c r="AD533" s="256"/>
    </row>
    <row r="534" spans="1:35" ht="18" customHeight="1">
      <c r="A534" s="178"/>
      <c r="B534" s="247"/>
      <c r="C534" s="247"/>
      <c r="D534" s="248"/>
      <c r="E534" s="1474"/>
      <c r="F534" s="1475"/>
      <c r="G534" s="1475"/>
      <c r="H534" s="1475"/>
      <c r="I534" s="1475"/>
      <c r="J534" s="1475"/>
      <c r="K534" s="1475"/>
      <c r="L534" s="1475"/>
      <c r="M534" s="1475"/>
      <c r="N534" s="1475"/>
      <c r="O534" s="1475"/>
      <c r="P534" s="1475"/>
      <c r="Q534" s="1475"/>
      <c r="R534" s="1475"/>
      <c r="S534" s="1475"/>
      <c r="T534" s="1475"/>
      <c r="U534" s="1475"/>
      <c r="V534" s="1475"/>
      <c r="W534" s="1475"/>
      <c r="X534" s="1475"/>
      <c r="Y534" s="1475"/>
      <c r="Z534" s="1476"/>
      <c r="AA534" s="248"/>
      <c r="AB534" s="248"/>
      <c r="AC534" s="248"/>
      <c r="AD534" s="248"/>
    </row>
    <row r="535" spans="1:35" ht="15.75" customHeight="1">
      <c r="A535" s="178"/>
      <c r="B535" s="247"/>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row>
    <row r="536" spans="1:35" ht="17.25" customHeight="1">
      <c r="A536" s="243" t="s">
        <v>88</v>
      </c>
      <c r="B536" s="185"/>
      <c r="C536" s="200"/>
      <c r="D536" s="244"/>
      <c r="E536" s="245"/>
      <c r="F536" s="245"/>
      <c r="G536" s="245"/>
      <c r="H536" s="245"/>
      <c r="I536" s="246"/>
      <c r="J536" s="246"/>
      <c r="K536" s="246"/>
      <c r="L536" s="246"/>
      <c r="M536" s="246"/>
      <c r="N536" s="246"/>
      <c r="O536" s="246"/>
      <c r="P536" s="246"/>
      <c r="Q536" s="246"/>
      <c r="R536" s="246"/>
      <c r="S536" s="246"/>
      <c r="T536" s="246"/>
      <c r="U536" s="246"/>
      <c r="V536" s="246"/>
      <c r="W536" s="246"/>
      <c r="X536" s="246"/>
      <c r="Y536" s="246"/>
      <c r="Z536" s="246"/>
      <c r="AA536" s="246"/>
      <c r="AB536" s="246"/>
      <c r="AC536" s="246"/>
      <c r="AD536" s="244"/>
      <c r="AE536" s="186"/>
      <c r="AF536" s="186"/>
      <c r="AG536" s="186"/>
      <c r="AH536" s="186"/>
      <c r="AI536" s="186"/>
    </row>
    <row r="537" spans="1:35" ht="18" customHeight="1">
      <c r="A537" s="178"/>
      <c r="B537" s="247" t="s">
        <v>2714</v>
      </c>
      <c r="C537" s="248"/>
      <c r="D537" s="248"/>
      <c r="E537" s="1483">
        <v>3</v>
      </c>
      <c r="F537" s="1484"/>
      <c r="G537" s="1484"/>
      <c r="H537" s="1485"/>
      <c r="I537" s="248"/>
      <c r="J537" s="249"/>
      <c r="K537" s="249"/>
      <c r="L537" s="210"/>
      <c r="M537" s="249"/>
      <c r="N537" s="248"/>
      <c r="O537" s="248"/>
      <c r="P537" s="248"/>
      <c r="Q537" s="248"/>
      <c r="R537" s="248"/>
      <c r="S537" s="248"/>
      <c r="T537" s="248"/>
      <c r="U537" s="248"/>
      <c r="V537" s="248"/>
      <c r="W537" s="248"/>
      <c r="X537" s="248"/>
      <c r="Y537" s="248"/>
      <c r="Z537" s="248"/>
      <c r="AA537" s="248"/>
      <c r="AB537" s="248"/>
      <c r="AC537" s="248"/>
    </row>
    <row r="538" spans="1:35" ht="18" customHeight="1">
      <c r="A538" s="178"/>
      <c r="B538" s="247" t="s">
        <v>2715</v>
      </c>
      <c r="C538" s="248"/>
      <c r="D538" s="248"/>
      <c r="E538" s="1636"/>
      <c r="F538" s="1637"/>
      <c r="G538" s="1637"/>
      <c r="H538" s="1638"/>
      <c r="I538" s="250" t="s">
        <v>87</v>
      </c>
      <c r="J538" s="251"/>
      <c r="K538" s="251"/>
      <c r="L538" s="252"/>
      <c r="M538" s="4"/>
      <c r="N538" s="248"/>
      <c r="O538" s="248"/>
      <c r="P538" s="248"/>
      <c r="Q538" s="248"/>
      <c r="R538" s="248"/>
      <c r="S538" s="248"/>
      <c r="T538" s="248"/>
      <c r="U538" s="248"/>
      <c r="V538" s="248"/>
      <c r="W538" s="248"/>
      <c r="X538" s="248"/>
      <c r="Y538" s="248"/>
      <c r="Z538" s="248"/>
      <c r="AA538" s="248"/>
      <c r="AB538" s="248"/>
      <c r="AC538" s="248"/>
    </row>
    <row r="539" spans="1:35" ht="18" customHeight="1">
      <c r="A539" s="178"/>
      <c r="B539" s="247" t="s">
        <v>2716</v>
      </c>
      <c r="C539" s="248"/>
      <c r="D539" s="248"/>
      <c r="E539" s="1506"/>
      <c r="F539" s="1507"/>
      <c r="G539" s="1507"/>
      <c r="H539" s="1508"/>
      <c r="I539" s="250" t="s">
        <v>85</v>
      </c>
      <c r="J539" s="253"/>
      <c r="K539" s="253"/>
      <c r="L539" s="254"/>
      <c r="M539" s="4"/>
      <c r="N539" s="248"/>
      <c r="O539" s="248"/>
      <c r="P539" s="248"/>
      <c r="Q539" s="248"/>
      <c r="R539" s="248"/>
      <c r="S539" s="248"/>
      <c r="T539" s="248"/>
      <c r="U539" s="248"/>
      <c r="V539" s="248"/>
      <c r="W539" s="248"/>
      <c r="X539" s="248"/>
      <c r="Y539" s="248"/>
      <c r="Z539" s="248"/>
      <c r="AA539" s="248"/>
      <c r="AB539" s="248"/>
      <c r="AC539" s="248"/>
    </row>
    <row r="540" spans="1:35" ht="18" customHeight="1">
      <c r="A540" s="178"/>
      <c r="B540" s="247" t="s">
        <v>2717</v>
      </c>
      <c r="C540" s="248"/>
      <c r="D540" s="248"/>
      <c r="E540" s="1506"/>
      <c r="F540" s="1507"/>
      <c r="G540" s="1507"/>
      <c r="H540" s="1508"/>
      <c r="I540" s="250" t="s">
        <v>85</v>
      </c>
      <c r="J540" s="253"/>
      <c r="K540" s="253"/>
      <c r="L540" s="254"/>
      <c r="M540" s="4"/>
      <c r="N540" s="249"/>
      <c r="O540" s="248"/>
      <c r="P540" s="248"/>
      <c r="Q540" s="248"/>
      <c r="R540" s="248"/>
      <c r="S540" s="248"/>
      <c r="T540" s="248"/>
      <c r="U540" s="248"/>
      <c r="V540" s="248"/>
      <c r="W540" s="248"/>
      <c r="X540" s="248"/>
      <c r="Y540" s="248"/>
      <c r="Z540" s="248"/>
      <c r="AA540" s="248"/>
      <c r="AB540" s="248"/>
      <c r="AC540" s="248"/>
    </row>
    <row r="541" spans="1:35" ht="18" customHeight="1">
      <c r="A541" s="178"/>
      <c r="B541" s="247" t="s">
        <v>2718</v>
      </c>
      <c r="C541" s="248"/>
      <c r="D541" s="248"/>
      <c r="E541" s="1506"/>
      <c r="F541" s="1507"/>
      <c r="G541" s="1507"/>
      <c r="H541" s="1508"/>
      <c r="I541" s="250" t="s">
        <v>85</v>
      </c>
      <c r="J541" s="253"/>
      <c r="K541" s="253"/>
      <c r="L541" s="254"/>
      <c r="M541" s="4"/>
      <c r="N541" s="249"/>
      <c r="O541" s="248"/>
      <c r="P541" s="248"/>
      <c r="Q541" s="248"/>
      <c r="R541" s="248"/>
      <c r="S541" s="248"/>
      <c r="T541" s="248"/>
      <c r="U541" s="248"/>
      <c r="V541" s="248"/>
      <c r="W541" s="248"/>
      <c r="X541" s="248"/>
      <c r="Y541" s="248"/>
      <c r="Z541" s="248"/>
      <c r="AA541" s="248"/>
      <c r="AB541" s="248"/>
      <c r="AC541" s="248"/>
    </row>
    <row r="542" spans="1:35" ht="18" customHeight="1">
      <c r="A542" s="178"/>
      <c r="B542" s="247" t="s">
        <v>2719</v>
      </c>
      <c r="C542" s="247"/>
      <c r="D542" s="248"/>
      <c r="E542" s="1506"/>
      <c r="F542" s="1507"/>
      <c r="G542" s="1507"/>
      <c r="H542" s="1508"/>
      <c r="I542" s="250" t="s">
        <v>85</v>
      </c>
      <c r="J542" s="253"/>
      <c r="K542" s="253"/>
      <c r="L542" s="254"/>
      <c r="M542" s="4"/>
      <c r="N542" s="248"/>
      <c r="O542" s="248"/>
      <c r="P542" s="248"/>
      <c r="Q542" s="248"/>
      <c r="R542" s="248"/>
      <c r="S542" s="256"/>
      <c r="T542" s="256"/>
      <c r="U542" s="256"/>
      <c r="V542" s="256"/>
      <c r="W542" s="256"/>
      <c r="X542" s="256"/>
      <c r="Y542" s="256"/>
      <c r="Z542" s="256"/>
      <c r="AA542" s="256"/>
      <c r="AB542" s="256"/>
      <c r="AC542" s="256"/>
    </row>
    <row r="543" spans="1:35" ht="18" customHeight="1">
      <c r="A543" s="178"/>
      <c r="B543" s="255" t="s">
        <v>2720</v>
      </c>
      <c r="C543" s="248"/>
      <c r="D543" s="257"/>
      <c r="E543" s="257"/>
      <c r="F543" s="257"/>
      <c r="G543" s="257"/>
      <c r="H543" s="250"/>
      <c r="I543" s="253"/>
      <c r="J543" s="253"/>
      <c r="K543" s="255"/>
      <c r="L543" s="4"/>
      <c r="M543" s="256"/>
      <c r="N543" s="258"/>
      <c r="O543" s="258" t="s">
        <v>84</v>
      </c>
      <c r="P543" s="258"/>
      <c r="Q543" s="259"/>
      <c r="R543" s="259" t="s">
        <v>83</v>
      </c>
      <c r="U543" s="256"/>
      <c r="V543" s="256"/>
      <c r="W543" s="256"/>
      <c r="X543" s="256"/>
      <c r="Y543" s="256"/>
      <c r="Z543" s="256"/>
      <c r="AA543" s="256"/>
      <c r="AB543" s="256"/>
    </row>
    <row r="544" spans="1:35" ht="15" customHeight="1">
      <c r="A544" s="178"/>
      <c r="B544" s="247" t="s">
        <v>2721</v>
      </c>
      <c r="C544" s="248"/>
      <c r="D544" s="248"/>
      <c r="E544" s="248"/>
      <c r="F544" s="248"/>
      <c r="G544" s="260"/>
      <c r="H544" s="248"/>
      <c r="I544" s="248"/>
      <c r="J544" s="249"/>
      <c r="K544" s="249"/>
      <c r="L544" s="248"/>
      <c r="M544" s="260"/>
      <c r="N544" s="248"/>
      <c r="O544" s="248"/>
      <c r="P544" s="260"/>
      <c r="Q544" s="248"/>
      <c r="R544" s="248"/>
      <c r="S544" s="248"/>
      <c r="T544" s="260"/>
      <c r="U544" s="248"/>
      <c r="V544" s="248"/>
      <c r="W544" s="248"/>
      <c r="X544" s="248"/>
      <c r="Y544" s="260"/>
      <c r="Z544" s="248"/>
      <c r="AA544" s="248"/>
      <c r="AB544" s="248"/>
      <c r="AC544" s="248"/>
      <c r="AD544" s="248"/>
    </row>
    <row r="545" spans="1:30" ht="18" customHeight="1">
      <c r="A545" s="178"/>
      <c r="B545" s="261"/>
      <c r="C545" s="248"/>
      <c r="D545" s="262" t="s">
        <v>71</v>
      </c>
      <c r="E545" s="1486" t="s">
        <v>82</v>
      </c>
      <c r="F545" s="1486"/>
      <c r="G545" s="1486"/>
      <c r="H545" s="1486"/>
      <c r="I545" s="1486"/>
      <c r="J545" s="218" t="s">
        <v>70</v>
      </c>
      <c r="K545" s="1641" t="s">
        <v>81</v>
      </c>
      <c r="L545" s="1641"/>
      <c r="M545" s="1641"/>
      <c r="N545" s="1641"/>
      <c r="O545" s="1641"/>
      <c r="P545" s="1641"/>
      <c r="Q545" s="1641"/>
      <c r="R545" s="1641"/>
      <c r="S545" s="1641"/>
      <c r="T545" s="1641"/>
      <c r="U545" s="218" t="s">
        <v>70</v>
      </c>
      <c r="V545" s="1486" t="s">
        <v>80</v>
      </c>
      <c r="W545" s="1486"/>
      <c r="X545" s="1486"/>
      <c r="Y545" s="1486"/>
      <c r="Z545" s="1486"/>
      <c r="AA545" s="262" t="s">
        <v>67</v>
      </c>
      <c r="AB545" s="262"/>
      <c r="AC545" s="4"/>
      <c r="AD545" s="4"/>
    </row>
    <row r="546" spans="1:30" ht="18" customHeight="1">
      <c r="A546" s="178"/>
      <c r="B546" s="261" t="s">
        <v>3070</v>
      </c>
      <c r="C546" s="248"/>
      <c r="D546" s="262" t="s">
        <v>71</v>
      </c>
      <c r="E546" s="1469"/>
      <c r="F546" s="1469"/>
      <c r="G546" s="1469"/>
      <c r="H546" s="1469"/>
      <c r="I546" s="1469"/>
      <c r="J546" s="218" t="s">
        <v>70</v>
      </c>
      <c r="K546" s="1493" t="str">
        <f>IF(項目一覧②!$G$957=1,"",INDEX(主要用途!$D$2:$D$72,項目一覧②!$G$957))</f>
        <v/>
      </c>
      <c r="L546" s="1494"/>
      <c r="M546" s="1494"/>
      <c r="N546" s="1494"/>
      <c r="O546" s="1494"/>
      <c r="P546" s="1494"/>
      <c r="Q546" s="1494"/>
      <c r="R546" s="1494"/>
      <c r="S546" s="1494"/>
      <c r="T546" s="1495"/>
      <c r="U546" s="218" t="s">
        <v>70</v>
      </c>
      <c r="V546" s="1513"/>
      <c r="W546" s="1514"/>
      <c r="X546" s="1514"/>
      <c r="Y546" s="1515"/>
      <c r="Z546" s="260" t="s">
        <v>69</v>
      </c>
      <c r="AA546" s="262" t="s">
        <v>67</v>
      </c>
      <c r="AB546" s="256"/>
      <c r="AC546" s="262"/>
      <c r="AD546" s="4"/>
    </row>
    <row r="547" spans="1:30" ht="18" customHeight="1">
      <c r="A547" s="178"/>
      <c r="B547" s="261" t="s">
        <v>3071</v>
      </c>
      <c r="C547" s="248"/>
      <c r="D547" s="262" t="s">
        <v>71</v>
      </c>
      <c r="E547" s="1469"/>
      <c r="F547" s="1469"/>
      <c r="G547" s="1469"/>
      <c r="H547" s="1469"/>
      <c r="I547" s="1469"/>
      <c r="J547" s="218" t="s">
        <v>70</v>
      </c>
      <c r="K547" s="1493" t="str">
        <f>IF(項目一覧②!$G$958=1,"",INDEX(主要用途!$D$2:$D$72,項目一覧②!$G958))</f>
        <v/>
      </c>
      <c r="L547" s="1494"/>
      <c r="M547" s="1494"/>
      <c r="N547" s="1494"/>
      <c r="O547" s="1494"/>
      <c r="P547" s="1494"/>
      <c r="Q547" s="1494"/>
      <c r="R547" s="1494"/>
      <c r="S547" s="1494"/>
      <c r="T547" s="1495"/>
      <c r="U547" s="218" t="s">
        <v>70</v>
      </c>
      <c r="V547" s="1513"/>
      <c r="W547" s="1514"/>
      <c r="X547" s="1514"/>
      <c r="Y547" s="1515"/>
      <c r="Z547" s="260" t="s">
        <v>69</v>
      </c>
      <c r="AA547" s="262" t="s">
        <v>67</v>
      </c>
      <c r="AB547" s="256"/>
      <c r="AC547" s="262"/>
      <c r="AD547" s="4"/>
    </row>
    <row r="548" spans="1:30" ht="18" customHeight="1">
      <c r="A548" s="178"/>
      <c r="B548" s="261" t="s">
        <v>3072</v>
      </c>
      <c r="C548" s="248"/>
      <c r="D548" s="262" t="s">
        <v>71</v>
      </c>
      <c r="E548" s="1469"/>
      <c r="F548" s="1469"/>
      <c r="G548" s="1469"/>
      <c r="H548" s="1469"/>
      <c r="I548" s="1469"/>
      <c r="J548" s="218" t="s">
        <v>70</v>
      </c>
      <c r="K548" s="1493" t="str">
        <f>IF(項目一覧②!$G959=1,"",INDEX(主要用途!$D$2:$D$72,項目一覧②!$G$959))</f>
        <v/>
      </c>
      <c r="L548" s="1494"/>
      <c r="M548" s="1494"/>
      <c r="N548" s="1494"/>
      <c r="O548" s="1494"/>
      <c r="P548" s="1494"/>
      <c r="Q548" s="1494"/>
      <c r="R548" s="1494"/>
      <c r="S548" s="1494"/>
      <c r="T548" s="1495"/>
      <c r="U548" s="218" t="s">
        <v>70</v>
      </c>
      <c r="V548" s="1513"/>
      <c r="W548" s="1514"/>
      <c r="X548" s="1514"/>
      <c r="Y548" s="1515"/>
      <c r="Z548" s="260" t="s">
        <v>69</v>
      </c>
      <c r="AA548" s="262" t="s">
        <v>67</v>
      </c>
      <c r="AB548" s="256"/>
      <c r="AC548" s="262"/>
      <c r="AD548" s="4"/>
    </row>
    <row r="549" spans="1:30" ht="18" customHeight="1">
      <c r="A549" s="178"/>
      <c r="B549" s="261" t="s">
        <v>3073</v>
      </c>
      <c r="C549" s="248"/>
      <c r="D549" s="262" t="s">
        <v>71</v>
      </c>
      <c r="E549" s="1469"/>
      <c r="F549" s="1469"/>
      <c r="G549" s="1469"/>
      <c r="H549" s="1469"/>
      <c r="I549" s="1469"/>
      <c r="J549" s="218" t="s">
        <v>70</v>
      </c>
      <c r="K549" s="1493" t="str">
        <f>IF(項目一覧②!$G$960=1,"",INDEX(主要用途!$D$2:$D$72,項目一覧②!$G$960))</f>
        <v/>
      </c>
      <c r="L549" s="1494"/>
      <c r="M549" s="1494"/>
      <c r="N549" s="1494"/>
      <c r="O549" s="1494"/>
      <c r="P549" s="1494"/>
      <c r="Q549" s="1494"/>
      <c r="R549" s="1494"/>
      <c r="S549" s="1494"/>
      <c r="T549" s="1495"/>
      <c r="U549" s="218" t="s">
        <v>70</v>
      </c>
      <c r="V549" s="1513"/>
      <c r="W549" s="1514"/>
      <c r="X549" s="1514"/>
      <c r="Y549" s="1515"/>
      <c r="Z549" s="260" t="s">
        <v>69</v>
      </c>
      <c r="AA549" s="262" t="s">
        <v>67</v>
      </c>
      <c r="AB549" s="256"/>
      <c r="AC549" s="262"/>
      <c r="AD549" s="4"/>
    </row>
    <row r="550" spans="1:30" ht="18" customHeight="1">
      <c r="A550" s="178"/>
      <c r="B550" s="261" t="s">
        <v>3074</v>
      </c>
      <c r="C550" s="248"/>
      <c r="D550" s="262" t="s">
        <v>71</v>
      </c>
      <c r="E550" s="1469"/>
      <c r="F550" s="1469"/>
      <c r="G550" s="1469"/>
      <c r="H550" s="1469"/>
      <c r="I550" s="1469"/>
      <c r="J550" s="218" t="s">
        <v>70</v>
      </c>
      <c r="K550" s="1493" t="str">
        <f>IF(項目一覧②!$G$961=1,"",INDEX(主要用途!$D$2:$D$72,項目一覧②!$G$961))</f>
        <v/>
      </c>
      <c r="L550" s="1494"/>
      <c r="M550" s="1494"/>
      <c r="N550" s="1494"/>
      <c r="O550" s="1494"/>
      <c r="P550" s="1494"/>
      <c r="Q550" s="1494"/>
      <c r="R550" s="1494"/>
      <c r="S550" s="1494"/>
      <c r="T550" s="1495"/>
      <c r="U550" s="218" t="s">
        <v>70</v>
      </c>
      <c r="V550" s="1513"/>
      <c r="W550" s="1514"/>
      <c r="X550" s="1514"/>
      <c r="Y550" s="1515"/>
      <c r="Z550" s="260" t="s">
        <v>69</v>
      </c>
      <c r="AA550" s="262" t="s">
        <v>67</v>
      </c>
      <c r="AB550" s="256"/>
      <c r="AC550" s="262"/>
      <c r="AD550" s="4"/>
    </row>
    <row r="551" spans="1:30" ht="18" customHeight="1">
      <c r="A551" s="178"/>
      <c r="B551" s="261" t="s">
        <v>3075</v>
      </c>
      <c r="C551" s="248"/>
      <c r="D551" s="262" t="s">
        <v>71</v>
      </c>
      <c r="E551" s="1469"/>
      <c r="F551" s="1469"/>
      <c r="G551" s="1469"/>
      <c r="H551" s="1469"/>
      <c r="I551" s="1469"/>
      <c r="J551" s="218" t="s">
        <v>70</v>
      </c>
      <c r="K551" s="1493" t="str">
        <f>IF(項目一覧②!$G$962=1,"",INDEX(主要用途!$D$2:$D$72,項目一覧②!$G$962))</f>
        <v/>
      </c>
      <c r="L551" s="1494"/>
      <c r="M551" s="1494"/>
      <c r="N551" s="1494"/>
      <c r="O551" s="1494"/>
      <c r="P551" s="1494"/>
      <c r="Q551" s="1494"/>
      <c r="R551" s="1494"/>
      <c r="S551" s="1494"/>
      <c r="T551" s="1495"/>
      <c r="U551" s="218" t="s">
        <v>70</v>
      </c>
      <c r="V551" s="1513"/>
      <c r="W551" s="1514"/>
      <c r="X551" s="1514"/>
      <c r="Y551" s="1515"/>
      <c r="Z551" s="260" t="s">
        <v>69</v>
      </c>
      <c r="AA551" s="262" t="s">
        <v>67</v>
      </c>
      <c r="AB551" s="256"/>
      <c r="AC551" s="262"/>
      <c r="AD551" s="4"/>
    </row>
    <row r="552" spans="1:30" ht="15" customHeight="1">
      <c r="A552" s="178"/>
      <c r="B552" s="261"/>
      <c r="C552" s="248"/>
      <c r="D552" s="248"/>
      <c r="E552" s="248"/>
      <c r="F552" s="248"/>
      <c r="G552" s="248"/>
      <c r="H552" s="248"/>
      <c r="I552" s="248"/>
      <c r="J552" s="218"/>
      <c r="K552" s="263"/>
      <c r="L552" s="263"/>
      <c r="M552" s="263"/>
      <c r="N552" s="263"/>
      <c r="O552" s="263"/>
      <c r="P552" s="263"/>
      <c r="Q552" s="263"/>
      <c r="R552" s="263"/>
      <c r="S552" s="263"/>
      <c r="T552" s="263"/>
      <c r="U552" s="263"/>
      <c r="V552" s="263"/>
      <c r="W552" s="263"/>
      <c r="X552" s="263"/>
      <c r="Y552" s="263"/>
      <c r="Z552" s="263"/>
      <c r="AA552" s="263"/>
      <c r="AB552" s="263"/>
      <c r="AC552" s="263"/>
      <c r="AD552" s="256"/>
    </row>
    <row r="553" spans="1:30" ht="18" customHeight="1">
      <c r="A553" s="178"/>
      <c r="B553" s="247" t="s">
        <v>2722</v>
      </c>
      <c r="C553" s="248"/>
      <c r="D553" s="248"/>
      <c r="E553" s="1471"/>
      <c r="F553" s="1472"/>
      <c r="G553" s="1472"/>
      <c r="H553" s="1472"/>
      <c r="I553" s="1472"/>
      <c r="J553" s="1472"/>
      <c r="K553" s="1472"/>
      <c r="L553" s="1472"/>
      <c r="M553" s="1472"/>
      <c r="N553" s="1472"/>
      <c r="O553" s="1472"/>
      <c r="P553" s="1472"/>
      <c r="Q553" s="1472"/>
      <c r="R553" s="1472"/>
      <c r="S553" s="1472"/>
      <c r="T553" s="1472"/>
      <c r="U553" s="1472"/>
      <c r="V553" s="1472"/>
      <c r="W553" s="1472"/>
      <c r="X553" s="1472"/>
      <c r="Y553" s="1472"/>
      <c r="Z553" s="1473"/>
      <c r="AA553" s="263"/>
      <c r="AB553" s="263"/>
      <c r="AC553" s="263"/>
      <c r="AD553" s="256"/>
    </row>
    <row r="554" spans="1:30" ht="18" customHeight="1">
      <c r="A554" s="178"/>
      <c r="B554" s="247"/>
      <c r="C554" s="248"/>
      <c r="D554" s="248"/>
      <c r="E554" s="1474"/>
      <c r="F554" s="1475"/>
      <c r="G554" s="1475"/>
      <c r="H554" s="1475"/>
      <c r="I554" s="1475"/>
      <c r="J554" s="1475"/>
      <c r="K554" s="1475"/>
      <c r="L554" s="1475"/>
      <c r="M554" s="1475"/>
      <c r="N554" s="1475"/>
      <c r="O554" s="1475"/>
      <c r="P554" s="1475"/>
      <c r="Q554" s="1475"/>
      <c r="R554" s="1475"/>
      <c r="S554" s="1475"/>
      <c r="T554" s="1475"/>
      <c r="U554" s="1475"/>
      <c r="V554" s="1475"/>
      <c r="W554" s="1475"/>
      <c r="X554" s="1475"/>
      <c r="Y554" s="1475"/>
      <c r="Z554" s="1476"/>
      <c r="AA554" s="263"/>
      <c r="AB554" s="263"/>
      <c r="AC554" s="263"/>
      <c r="AD554" s="256"/>
    </row>
    <row r="555" spans="1:30" ht="15" customHeight="1">
      <c r="A555" s="178"/>
      <c r="B555" s="247"/>
      <c r="C555" s="248"/>
      <c r="D555" s="248"/>
      <c r="E555" s="248"/>
      <c r="F555" s="248"/>
      <c r="G555" s="248"/>
      <c r="H555" s="248"/>
      <c r="I555" s="248"/>
      <c r="J555" s="263" t="s">
        <v>96</v>
      </c>
      <c r="K555" s="263"/>
      <c r="L555" s="263"/>
      <c r="M555" s="263"/>
      <c r="N555" s="263"/>
      <c r="O555" s="263"/>
      <c r="P555" s="263"/>
      <c r="Q555" s="263"/>
      <c r="R555" s="263"/>
      <c r="S555" s="263"/>
      <c r="T555" s="263"/>
      <c r="U555" s="263"/>
      <c r="V555" s="263"/>
      <c r="W555" s="263"/>
      <c r="X555" s="263"/>
      <c r="Y555" s="263"/>
      <c r="Z555" s="263"/>
      <c r="AA555" s="263"/>
      <c r="AB555" s="263"/>
      <c r="AC555" s="263"/>
      <c r="AD555" s="256"/>
    </row>
    <row r="556" spans="1:30" ht="18" customHeight="1">
      <c r="A556" s="178"/>
      <c r="B556" s="247" t="s">
        <v>2723</v>
      </c>
      <c r="C556" s="248"/>
      <c r="D556" s="248"/>
      <c r="E556" s="1471"/>
      <c r="F556" s="1472"/>
      <c r="G556" s="1472"/>
      <c r="H556" s="1472"/>
      <c r="I556" s="1472"/>
      <c r="J556" s="1472"/>
      <c r="K556" s="1472"/>
      <c r="L556" s="1472"/>
      <c r="M556" s="1472"/>
      <c r="N556" s="1472"/>
      <c r="O556" s="1472"/>
      <c r="P556" s="1472"/>
      <c r="Q556" s="1472"/>
      <c r="R556" s="1472"/>
      <c r="S556" s="1472"/>
      <c r="T556" s="1472"/>
      <c r="U556" s="1472"/>
      <c r="V556" s="1472"/>
      <c r="W556" s="1472"/>
      <c r="X556" s="1472"/>
      <c r="Y556" s="1472"/>
      <c r="Z556" s="1473"/>
      <c r="AA556" s="263"/>
      <c r="AB556" s="263"/>
      <c r="AC556" s="263"/>
      <c r="AD556" s="256"/>
    </row>
    <row r="557" spans="1:30" ht="18" customHeight="1">
      <c r="A557" s="178"/>
      <c r="B557" s="247"/>
      <c r="C557" s="248"/>
      <c r="D557" s="248"/>
      <c r="E557" s="1474"/>
      <c r="F557" s="1475"/>
      <c r="G557" s="1475"/>
      <c r="H557" s="1475"/>
      <c r="I557" s="1475"/>
      <c r="J557" s="1475"/>
      <c r="K557" s="1475"/>
      <c r="L557" s="1475"/>
      <c r="M557" s="1475"/>
      <c r="N557" s="1475"/>
      <c r="O557" s="1475"/>
      <c r="P557" s="1475"/>
      <c r="Q557" s="1475"/>
      <c r="R557" s="1475"/>
      <c r="S557" s="1475"/>
      <c r="T557" s="1475"/>
      <c r="U557" s="1475"/>
      <c r="V557" s="1475"/>
      <c r="W557" s="1475"/>
      <c r="X557" s="1475"/>
      <c r="Y557" s="1475"/>
      <c r="Z557" s="1476"/>
      <c r="AA557" s="248"/>
      <c r="AB557" s="248"/>
      <c r="AC557" s="248"/>
      <c r="AD557" s="248"/>
    </row>
    <row r="558" spans="1:30" ht="15.75" customHeight="1">
      <c r="A558" s="178"/>
      <c r="B558" s="247"/>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row>
  </sheetData>
  <sheetProtection selectLockedCells="1"/>
  <mergeCells count="621">
    <mergeCell ref="E553:Z554"/>
    <mergeCell ref="E556:Z557"/>
    <mergeCell ref="E549:I549"/>
    <mergeCell ref="K549:T549"/>
    <mergeCell ref="V549:Y549"/>
    <mergeCell ref="E550:I550"/>
    <mergeCell ref="K550:T550"/>
    <mergeCell ref="V550:Y550"/>
    <mergeCell ref="E551:I551"/>
    <mergeCell ref="K551:T551"/>
    <mergeCell ref="V551:Y551"/>
    <mergeCell ref="E546:I546"/>
    <mergeCell ref="K546:T546"/>
    <mergeCell ref="V546:Y546"/>
    <mergeCell ref="E547:I547"/>
    <mergeCell ref="K547:T547"/>
    <mergeCell ref="V547:Y547"/>
    <mergeCell ref="E548:I548"/>
    <mergeCell ref="K548:T548"/>
    <mergeCell ref="V548:Y548"/>
    <mergeCell ref="E273:Z274"/>
    <mergeCell ref="E276:Z277"/>
    <mergeCell ref="E537:H537"/>
    <mergeCell ref="E538:H538"/>
    <mergeCell ref="E539:H539"/>
    <mergeCell ref="E540:H540"/>
    <mergeCell ref="E541:H541"/>
    <mergeCell ref="E542:H542"/>
    <mergeCell ref="E545:I545"/>
    <mergeCell ref="K545:T545"/>
    <mergeCell ref="V545:Z545"/>
    <mergeCell ref="C286:G286"/>
    <mergeCell ref="I286:AC286"/>
    <mergeCell ref="J352:M352"/>
    <mergeCell ref="P352:S352"/>
    <mergeCell ref="V352:Y352"/>
    <mergeCell ref="J351:N351"/>
    <mergeCell ref="P351:T351"/>
    <mergeCell ref="V351:Z351"/>
    <mergeCell ref="D365:H365"/>
    <mergeCell ref="E377:H377"/>
    <mergeCell ref="E378:H378"/>
    <mergeCell ref="E379:H379"/>
    <mergeCell ref="D366:H366"/>
    <mergeCell ref="E269:I269"/>
    <mergeCell ref="K269:T269"/>
    <mergeCell ref="V269:Y269"/>
    <mergeCell ref="E270:I270"/>
    <mergeCell ref="K270:T270"/>
    <mergeCell ref="V270:Y270"/>
    <mergeCell ref="E271:I271"/>
    <mergeCell ref="K271:T271"/>
    <mergeCell ref="V271:Y271"/>
    <mergeCell ref="E266:I266"/>
    <mergeCell ref="K266:T266"/>
    <mergeCell ref="V266:Y266"/>
    <mergeCell ref="E267:I267"/>
    <mergeCell ref="K267:T267"/>
    <mergeCell ref="V267:Y267"/>
    <mergeCell ref="E268:I268"/>
    <mergeCell ref="K268:T268"/>
    <mergeCell ref="V268:Y268"/>
    <mergeCell ref="E257:H257"/>
    <mergeCell ref="E258:H258"/>
    <mergeCell ref="E259:H259"/>
    <mergeCell ref="E260:H260"/>
    <mergeCell ref="E261:H261"/>
    <mergeCell ref="E262:H262"/>
    <mergeCell ref="E265:I265"/>
    <mergeCell ref="K265:T265"/>
    <mergeCell ref="V265:Z265"/>
    <mergeCell ref="D40:G40"/>
    <mergeCell ref="D43:G43"/>
    <mergeCell ref="D44:G44"/>
    <mergeCell ref="D46:AC46"/>
    <mergeCell ref="V71:Y71"/>
    <mergeCell ref="AL5:BG5"/>
    <mergeCell ref="AL6:BG6"/>
    <mergeCell ref="AL7:AS7"/>
    <mergeCell ref="Q61:AB61"/>
    <mergeCell ref="R11:AA11"/>
    <mergeCell ref="I6:AC6"/>
    <mergeCell ref="Q59:AB59"/>
    <mergeCell ref="AJ38:BE38"/>
    <mergeCell ref="AJ39:BE39"/>
    <mergeCell ref="AJ40:AQ40"/>
    <mergeCell ref="K17:L17"/>
    <mergeCell ref="G55:K55"/>
    <mergeCell ref="M55:Q55"/>
    <mergeCell ref="M56:Q56"/>
    <mergeCell ref="P73:S73"/>
    <mergeCell ref="D74:G74"/>
    <mergeCell ref="D72:G72"/>
    <mergeCell ref="D73:G73"/>
    <mergeCell ref="J73:M73"/>
    <mergeCell ref="J72:M72"/>
    <mergeCell ref="P72:S72"/>
    <mergeCell ref="D3:G3"/>
    <mergeCell ref="C5:G5"/>
    <mergeCell ref="C6:G6"/>
    <mergeCell ref="Q67:AB67"/>
    <mergeCell ref="D37:G37"/>
    <mergeCell ref="D38:G38"/>
    <mergeCell ref="D39:G39"/>
    <mergeCell ref="I5:AC5"/>
    <mergeCell ref="D71:G71"/>
    <mergeCell ref="P71:S71"/>
    <mergeCell ref="J70:N70"/>
    <mergeCell ref="J71:M71"/>
    <mergeCell ref="C7:G7"/>
    <mergeCell ref="I7:AC7"/>
    <mergeCell ref="D11:M11"/>
    <mergeCell ref="P70:T70"/>
    <mergeCell ref="V70:Z70"/>
    <mergeCell ref="AL74:AS74"/>
    <mergeCell ref="AL72:BG72"/>
    <mergeCell ref="AL73:BG73"/>
    <mergeCell ref="V74:Y74"/>
    <mergeCell ref="V73:Y73"/>
    <mergeCell ref="D76:G76"/>
    <mergeCell ref="D75:G75"/>
    <mergeCell ref="E95:H95"/>
    <mergeCell ref="E96:H96"/>
    <mergeCell ref="J79:M79"/>
    <mergeCell ref="V75:Y75"/>
    <mergeCell ref="D82:AC82"/>
    <mergeCell ref="D85:H85"/>
    <mergeCell ref="D86:H86"/>
    <mergeCell ref="D83:AC83"/>
    <mergeCell ref="D84:AC84"/>
    <mergeCell ref="P76:S76"/>
    <mergeCell ref="V76:Y76"/>
    <mergeCell ref="J75:M75"/>
    <mergeCell ref="J74:M74"/>
    <mergeCell ref="J76:M76"/>
    <mergeCell ref="P74:S74"/>
    <mergeCell ref="V72:Y72"/>
    <mergeCell ref="P75:S75"/>
    <mergeCell ref="V103:Z103"/>
    <mergeCell ref="E104:I104"/>
    <mergeCell ref="K104:T104"/>
    <mergeCell ref="V104:Y104"/>
    <mergeCell ref="E103:I103"/>
    <mergeCell ref="K103:T103"/>
    <mergeCell ref="E97:H97"/>
    <mergeCell ref="E98:H98"/>
    <mergeCell ref="P79:S79"/>
    <mergeCell ref="V79:Y79"/>
    <mergeCell ref="E99:H99"/>
    <mergeCell ref="E100:H100"/>
    <mergeCell ref="D90:Y91"/>
    <mergeCell ref="D88:Y89"/>
    <mergeCell ref="AL107:AS107"/>
    <mergeCell ref="E108:I108"/>
    <mergeCell ref="K108:T108"/>
    <mergeCell ref="V108:Y108"/>
    <mergeCell ref="E105:I105"/>
    <mergeCell ref="K105:T105"/>
    <mergeCell ref="V105:Y105"/>
    <mergeCell ref="AL105:BG105"/>
    <mergeCell ref="E106:I106"/>
    <mergeCell ref="K106:T106"/>
    <mergeCell ref="V106:Y106"/>
    <mergeCell ref="AL106:BG106"/>
    <mergeCell ref="E109:I109"/>
    <mergeCell ref="K109:T109"/>
    <mergeCell ref="V109:Y109"/>
    <mergeCell ref="E111:Z112"/>
    <mergeCell ref="E114:Z115"/>
    <mergeCell ref="E118:H118"/>
    <mergeCell ref="E107:I107"/>
    <mergeCell ref="K107:T107"/>
    <mergeCell ref="V107:Y107"/>
    <mergeCell ref="K126:T126"/>
    <mergeCell ref="V126:Z126"/>
    <mergeCell ref="E127:I127"/>
    <mergeCell ref="K127:T127"/>
    <mergeCell ref="V127:Y127"/>
    <mergeCell ref="E128:I128"/>
    <mergeCell ref="K128:T128"/>
    <mergeCell ref="V128:Y128"/>
    <mergeCell ref="E119:H119"/>
    <mergeCell ref="E120:H120"/>
    <mergeCell ref="E121:H121"/>
    <mergeCell ref="E122:H122"/>
    <mergeCell ref="E123:H123"/>
    <mergeCell ref="E126:I126"/>
    <mergeCell ref="E131:I131"/>
    <mergeCell ref="K131:T131"/>
    <mergeCell ref="V131:Y131"/>
    <mergeCell ref="E132:I132"/>
    <mergeCell ref="K132:T132"/>
    <mergeCell ref="V132:Y132"/>
    <mergeCell ref="E129:I129"/>
    <mergeCell ref="K129:T129"/>
    <mergeCell ref="V129:Y129"/>
    <mergeCell ref="E130:I130"/>
    <mergeCell ref="K130:T130"/>
    <mergeCell ref="V130:Y130"/>
    <mergeCell ref="E145:H145"/>
    <mergeCell ref="E146:H146"/>
    <mergeCell ref="E149:I149"/>
    <mergeCell ref="K149:T149"/>
    <mergeCell ref="V149:Z149"/>
    <mergeCell ref="E150:I150"/>
    <mergeCell ref="K150:T150"/>
    <mergeCell ref="V150:Y150"/>
    <mergeCell ref="E134:Z135"/>
    <mergeCell ref="E137:Z138"/>
    <mergeCell ref="E141:H141"/>
    <mergeCell ref="E142:H142"/>
    <mergeCell ref="E143:H143"/>
    <mergeCell ref="E144:H144"/>
    <mergeCell ref="E153:I153"/>
    <mergeCell ref="K153:T153"/>
    <mergeCell ref="V153:Y153"/>
    <mergeCell ref="E154:I154"/>
    <mergeCell ref="K154:T154"/>
    <mergeCell ref="V154:Y154"/>
    <mergeCell ref="E151:I151"/>
    <mergeCell ref="K151:T151"/>
    <mergeCell ref="V151:Y151"/>
    <mergeCell ref="E152:I152"/>
    <mergeCell ref="K152:T152"/>
    <mergeCell ref="V152:Y152"/>
    <mergeCell ref="E165:H165"/>
    <mergeCell ref="E166:H166"/>
    <mergeCell ref="E167:H167"/>
    <mergeCell ref="E168:H168"/>
    <mergeCell ref="E169:H169"/>
    <mergeCell ref="E172:I172"/>
    <mergeCell ref="E155:I155"/>
    <mergeCell ref="K155:T155"/>
    <mergeCell ref="V155:Y155"/>
    <mergeCell ref="E157:Z158"/>
    <mergeCell ref="E160:Z161"/>
    <mergeCell ref="E164:H164"/>
    <mergeCell ref="E175:I175"/>
    <mergeCell ref="K175:T175"/>
    <mergeCell ref="V175:Y175"/>
    <mergeCell ref="E176:I176"/>
    <mergeCell ref="K176:T176"/>
    <mergeCell ref="V176:Y176"/>
    <mergeCell ref="K172:T172"/>
    <mergeCell ref="V172:Z172"/>
    <mergeCell ref="E173:I173"/>
    <mergeCell ref="K173:T173"/>
    <mergeCell ref="V173:Y173"/>
    <mergeCell ref="E174:I174"/>
    <mergeCell ref="K174:T174"/>
    <mergeCell ref="V174:Y174"/>
    <mergeCell ref="E180:Z181"/>
    <mergeCell ref="E183:Z184"/>
    <mergeCell ref="E187:H187"/>
    <mergeCell ref="E188:H188"/>
    <mergeCell ref="E189:H189"/>
    <mergeCell ref="E190:H190"/>
    <mergeCell ref="E177:I177"/>
    <mergeCell ref="K177:T177"/>
    <mergeCell ref="V177:Y177"/>
    <mergeCell ref="E178:I178"/>
    <mergeCell ref="K178:T178"/>
    <mergeCell ref="V178:Y178"/>
    <mergeCell ref="E197:I197"/>
    <mergeCell ref="K197:T197"/>
    <mergeCell ref="V197:Y197"/>
    <mergeCell ref="E198:I198"/>
    <mergeCell ref="K198:T198"/>
    <mergeCell ref="V198:Y198"/>
    <mergeCell ref="E191:H191"/>
    <mergeCell ref="E192:H192"/>
    <mergeCell ref="E195:I195"/>
    <mergeCell ref="K195:T195"/>
    <mergeCell ref="V195:Z195"/>
    <mergeCell ref="E196:I196"/>
    <mergeCell ref="K196:T196"/>
    <mergeCell ref="V196:Y196"/>
    <mergeCell ref="E201:I201"/>
    <mergeCell ref="K201:T201"/>
    <mergeCell ref="V201:Y201"/>
    <mergeCell ref="E203:Z204"/>
    <mergeCell ref="E206:Z207"/>
    <mergeCell ref="E210:H210"/>
    <mergeCell ref="E199:I199"/>
    <mergeCell ref="K199:T199"/>
    <mergeCell ref="V199:Y199"/>
    <mergeCell ref="E200:I200"/>
    <mergeCell ref="K200:T200"/>
    <mergeCell ref="V200:Y200"/>
    <mergeCell ref="V218:Z218"/>
    <mergeCell ref="E219:I219"/>
    <mergeCell ref="K219:T219"/>
    <mergeCell ref="V219:Y219"/>
    <mergeCell ref="E220:I220"/>
    <mergeCell ref="K220:T220"/>
    <mergeCell ref="V220:Y220"/>
    <mergeCell ref="E211:H211"/>
    <mergeCell ref="E212:H212"/>
    <mergeCell ref="E213:H213"/>
    <mergeCell ref="E214:H214"/>
    <mergeCell ref="E215:H215"/>
    <mergeCell ref="E218:I218"/>
    <mergeCell ref="AL286:AS286"/>
    <mergeCell ref="D290:M290"/>
    <mergeCell ref="R290:AA290"/>
    <mergeCell ref="D316:G316"/>
    <mergeCell ref="D282:G282"/>
    <mergeCell ref="C284:G284"/>
    <mergeCell ref="I284:AC284"/>
    <mergeCell ref="AL284:BG284"/>
    <mergeCell ref="C285:G285"/>
    <mergeCell ref="I285:AC285"/>
    <mergeCell ref="AL285:BG285"/>
    <mergeCell ref="K296:L296"/>
    <mergeCell ref="AJ317:BE317"/>
    <mergeCell ref="D318:G318"/>
    <mergeCell ref="AJ318:BE318"/>
    <mergeCell ref="D319:G319"/>
    <mergeCell ref="AJ319:AQ319"/>
    <mergeCell ref="Q339:AB339"/>
    <mergeCell ref="D322:G322"/>
    <mergeCell ref="D323:G323"/>
    <mergeCell ref="D325:AC325"/>
    <mergeCell ref="D317:G317"/>
    <mergeCell ref="AA329:AJ337"/>
    <mergeCell ref="G335:K335"/>
    <mergeCell ref="M335:Q335"/>
    <mergeCell ref="M336:Q336"/>
    <mergeCell ref="AL355:AS355"/>
    <mergeCell ref="J353:M353"/>
    <mergeCell ref="P353:S353"/>
    <mergeCell ref="V353:Y353"/>
    <mergeCell ref="J355:M355"/>
    <mergeCell ref="P355:S355"/>
    <mergeCell ref="AL353:BG353"/>
    <mergeCell ref="AL354:BG354"/>
    <mergeCell ref="V354:Y354"/>
    <mergeCell ref="J354:M354"/>
    <mergeCell ref="P354:S354"/>
    <mergeCell ref="J359:M359"/>
    <mergeCell ref="P359:S359"/>
    <mergeCell ref="V359:Y359"/>
    <mergeCell ref="D362:AC362"/>
    <mergeCell ref="D363:AC363"/>
    <mergeCell ref="D364:AC364"/>
    <mergeCell ref="E383:I383"/>
    <mergeCell ref="K383:T383"/>
    <mergeCell ref="V383:Z383"/>
    <mergeCell ref="E384:I384"/>
    <mergeCell ref="K384:T384"/>
    <mergeCell ref="V384:Y384"/>
    <mergeCell ref="E380:H380"/>
    <mergeCell ref="D368:Y369"/>
    <mergeCell ref="D370:Y371"/>
    <mergeCell ref="E375:H375"/>
    <mergeCell ref="E376:H376"/>
    <mergeCell ref="E387:I387"/>
    <mergeCell ref="K387:T387"/>
    <mergeCell ref="V387:Y387"/>
    <mergeCell ref="AL387:AS387"/>
    <mergeCell ref="E388:I388"/>
    <mergeCell ref="K388:T388"/>
    <mergeCell ref="V388:Y388"/>
    <mergeCell ref="E385:I385"/>
    <mergeCell ref="K385:T385"/>
    <mergeCell ref="V385:Y385"/>
    <mergeCell ref="AL385:BG385"/>
    <mergeCell ref="E386:I386"/>
    <mergeCell ref="K386:T386"/>
    <mergeCell ref="V386:Y386"/>
    <mergeCell ref="AL386:BG386"/>
    <mergeCell ref="E399:H399"/>
    <mergeCell ref="E400:H400"/>
    <mergeCell ref="E401:H401"/>
    <mergeCell ref="E402:H402"/>
    <mergeCell ref="E403:H403"/>
    <mergeCell ref="E406:I406"/>
    <mergeCell ref="E389:I389"/>
    <mergeCell ref="K389:T389"/>
    <mergeCell ref="V389:Y389"/>
    <mergeCell ref="E391:Z392"/>
    <mergeCell ref="E394:Z395"/>
    <mergeCell ref="E398:H398"/>
    <mergeCell ref="E409:I409"/>
    <mergeCell ref="K409:T409"/>
    <mergeCell ref="V409:Y409"/>
    <mergeCell ref="E410:I410"/>
    <mergeCell ref="K410:T410"/>
    <mergeCell ref="V410:Y410"/>
    <mergeCell ref="K406:T406"/>
    <mergeCell ref="V406:Z406"/>
    <mergeCell ref="E407:I407"/>
    <mergeCell ref="K407:T407"/>
    <mergeCell ref="V407:Y407"/>
    <mergeCell ref="E408:I408"/>
    <mergeCell ref="K408:T408"/>
    <mergeCell ref="V408:Y408"/>
    <mergeCell ref="E414:Z415"/>
    <mergeCell ref="E417:Z418"/>
    <mergeCell ref="E421:H421"/>
    <mergeCell ref="E422:H422"/>
    <mergeCell ref="E423:H423"/>
    <mergeCell ref="E424:H424"/>
    <mergeCell ref="E411:I411"/>
    <mergeCell ref="K411:T411"/>
    <mergeCell ref="V411:Y411"/>
    <mergeCell ref="E412:I412"/>
    <mergeCell ref="K412:T412"/>
    <mergeCell ref="V412:Y412"/>
    <mergeCell ref="E431:I431"/>
    <mergeCell ref="K431:T431"/>
    <mergeCell ref="V431:Y431"/>
    <mergeCell ref="E432:I432"/>
    <mergeCell ref="K432:T432"/>
    <mergeCell ref="V432:Y432"/>
    <mergeCell ref="E425:H425"/>
    <mergeCell ref="E429:I429"/>
    <mergeCell ref="E426:H426"/>
    <mergeCell ref="K429:T429"/>
    <mergeCell ref="V429:Z429"/>
    <mergeCell ref="E430:I430"/>
    <mergeCell ref="K430:T430"/>
    <mergeCell ref="V430:Y430"/>
    <mergeCell ref="E435:I435"/>
    <mergeCell ref="K435:T435"/>
    <mergeCell ref="V435:Y435"/>
    <mergeCell ref="E437:Z438"/>
    <mergeCell ref="E440:Z441"/>
    <mergeCell ref="E444:H444"/>
    <mergeCell ref="E433:I433"/>
    <mergeCell ref="K433:T433"/>
    <mergeCell ref="V433:Y433"/>
    <mergeCell ref="E434:I434"/>
    <mergeCell ref="K434:T434"/>
    <mergeCell ref="V434:Y434"/>
    <mergeCell ref="K452:T452"/>
    <mergeCell ref="V452:Z452"/>
    <mergeCell ref="E453:I453"/>
    <mergeCell ref="K453:T453"/>
    <mergeCell ref="V453:Y453"/>
    <mergeCell ref="E454:I454"/>
    <mergeCell ref="K454:T454"/>
    <mergeCell ref="V454:Y454"/>
    <mergeCell ref="E445:H445"/>
    <mergeCell ref="E446:H446"/>
    <mergeCell ref="E447:H447"/>
    <mergeCell ref="E448:H448"/>
    <mergeCell ref="E452:I452"/>
    <mergeCell ref="E449:H449"/>
    <mergeCell ref="E457:I457"/>
    <mergeCell ref="K457:T457"/>
    <mergeCell ref="V457:Y457"/>
    <mergeCell ref="E458:I458"/>
    <mergeCell ref="K458:T458"/>
    <mergeCell ref="V458:Y458"/>
    <mergeCell ref="E455:I455"/>
    <mergeCell ref="K455:T455"/>
    <mergeCell ref="V455:Y455"/>
    <mergeCell ref="E456:I456"/>
    <mergeCell ref="K456:T456"/>
    <mergeCell ref="V456:Y456"/>
    <mergeCell ref="E471:H471"/>
    <mergeCell ref="E475:I475"/>
    <mergeCell ref="E472:H472"/>
    <mergeCell ref="K475:T475"/>
    <mergeCell ref="V475:Z475"/>
    <mergeCell ref="E476:I476"/>
    <mergeCell ref="K476:T476"/>
    <mergeCell ref="V476:Y476"/>
    <mergeCell ref="E460:Z461"/>
    <mergeCell ref="E463:Z464"/>
    <mergeCell ref="E467:H467"/>
    <mergeCell ref="E468:H468"/>
    <mergeCell ref="E469:H469"/>
    <mergeCell ref="E470:H470"/>
    <mergeCell ref="V501:Y501"/>
    <mergeCell ref="E483:Z484"/>
    <mergeCell ref="E486:Z487"/>
    <mergeCell ref="E490:H490"/>
    <mergeCell ref="E498:I498"/>
    <mergeCell ref="E495:H495"/>
    <mergeCell ref="E500:I500"/>
    <mergeCell ref="K500:T500"/>
    <mergeCell ref="V500:Y500"/>
    <mergeCell ref="E501:I501"/>
    <mergeCell ref="E491:H491"/>
    <mergeCell ref="W1:Y1"/>
    <mergeCell ref="V498:Z498"/>
    <mergeCell ref="K499:T499"/>
    <mergeCell ref="E492:H492"/>
    <mergeCell ref="E493:H493"/>
    <mergeCell ref="E494:H494"/>
    <mergeCell ref="K498:T498"/>
    <mergeCell ref="E499:I499"/>
    <mergeCell ref="V499:Y499"/>
    <mergeCell ref="K481:T481"/>
    <mergeCell ref="E479:I479"/>
    <mergeCell ref="K479:T479"/>
    <mergeCell ref="V479:Y479"/>
    <mergeCell ref="E480:I480"/>
    <mergeCell ref="K480:T480"/>
    <mergeCell ref="V480:Y480"/>
    <mergeCell ref="E481:I481"/>
    <mergeCell ref="V481:Y481"/>
    <mergeCell ref="E477:I477"/>
    <mergeCell ref="K477:T477"/>
    <mergeCell ref="V477:Y477"/>
    <mergeCell ref="E478:I478"/>
    <mergeCell ref="K478:T478"/>
    <mergeCell ref="V478:Y478"/>
    <mergeCell ref="E509:Z510"/>
    <mergeCell ref="E504:I504"/>
    <mergeCell ref="K504:T504"/>
    <mergeCell ref="V504:Y504"/>
    <mergeCell ref="E506:Z507"/>
    <mergeCell ref="E502:I502"/>
    <mergeCell ref="K503:T503"/>
    <mergeCell ref="K502:T502"/>
    <mergeCell ref="E503:I503"/>
    <mergeCell ref="V503:Y503"/>
    <mergeCell ref="V502:Y502"/>
    <mergeCell ref="D77:G77"/>
    <mergeCell ref="J77:M77"/>
    <mergeCell ref="P77:S77"/>
    <mergeCell ref="V77:Y77"/>
    <mergeCell ref="E233:H233"/>
    <mergeCell ref="E234:H234"/>
    <mergeCell ref="E235:H235"/>
    <mergeCell ref="E236:H236"/>
    <mergeCell ref="E237:H237"/>
    <mergeCell ref="E223:I223"/>
    <mergeCell ref="K223:T223"/>
    <mergeCell ref="V223:Y223"/>
    <mergeCell ref="E229:Z230"/>
    <mergeCell ref="E224:I224"/>
    <mergeCell ref="K224:T224"/>
    <mergeCell ref="V224:Y224"/>
    <mergeCell ref="E226:Z227"/>
    <mergeCell ref="E221:I221"/>
    <mergeCell ref="K221:T221"/>
    <mergeCell ref="V221:Y221"/>
    <mergeCell ref="E222:I222"/>
    <mergeCell ref="K222:T222"/>
    <mergeCell ref="V222:Y222"/>
    <mergeCell ref="K218:T218"/>
    <mergeCell ref="E238:H238"/>
    <mergeCell ref="E241:I241"/>
    <mergeCell ref="K241:T241"/>
    <mergeCell ref="V241:Z241"/>
    <mergeCell ref="E242:I242"/>
    <mergeCell ref="K242:T242"/>
    <mergeCell ref="V242:Y242"/>
    <mergeCell ref="E243:I243"/>
    <mergeCell ref="K243:T243"/>
    <mergeCell ref="V243:Y243"/>
    <mergeCell ref="E244:I244"/>
    <mergeCell ref="K244:T244"/>
    <mergeCell ref="V244:Y244"/>
    <mergeCell ref="E245:I245"/>
    <mergeCell ref="K245:T245"/>
    <mergeCell ref="V245:Y245"/>
    <mergeCell ref="E246:I246"/>
    <mergeCell ref="K246:T246"/>
    <mergeCell ref="V246:Y246"/>
    <mergeCell ref="E247:I247"/>
    <mergeCell ref="K247:T247"/>
    <mergeCell ref="V247:Y247"/>
    <mergeCell ref="E249:Z250"/>
    <mergeCell ref="E252:Z253"/>
    <mergeCell ref="D358:G358"/>
    <mergeCell ref="J358:M358"/>
    <mergeCell ref="P358:S358"/>
    <mergeCell ref="V358:Y358"/>
    <mergeCell ref="V357:Y357"/>
    <mergeCell ref="D356:G356"/>
    <mergeCell ref="D355:G355"/>
    <mergeCell ref="V356:Y356"/>
    <mergeCell ref="V355:Y355"/>
    <mergeCell ref="D353:G353"/>
    <mergeCell ref="D354:G354"/>
    <mergeCell ref="J356:M356"/>
    <mergeCell ref="P356:S356"/>
    <mergeCell ref="D357:G357"/>
    <mergeCell ref="J357:M357"/>
    <mergeCell ref="P357:S357"/>
    <mergeCell ref="Q341:AB341"/>
    <mergeCell ref="Q348:AB348"/>
    <mergeCell ref="D352:G352"/>
    <mergeCell ref="E514:H514"/>
    <mergeCell ref="E515:H515"/>
    <mergeCell ref="E516:H516"/>
    <mergeCell ref="E517:H517"/>
    <mergeCell ref="E518:H518"/>
    <mergeCell ref="E519:H519"/>
    <mergeCell ref="E522:I522"/>
    <mergeCell ref="K522:T522"/>
    <mergeCell ref="V522:Z522"/>
    <mergeCell ref="D78:G78"/>
    <mergeCell ref="J78:M78"/>
    <mergeCell ref="P78:S78"/>
    <mergeCell ref="V78:Y78"/>
    <mergeCell ref="E530:Z531"/>
    <mergeCell ref="E533:Z534"/>
    <mergeCell ref="E526:I526"/>
    <mergeCell ref="K526:T526"/>
    <mergeCell ref="V526:Y526"/>
    <mergeCell ref="E527:I527"/>
    <mergeCell ref="K527:T527"/>
    <mergeCell ref="V527:Y527"/>
    <mergeCell ref="E528:I528"/>
    <mergeCell ref="K528:T528"/>
    <mergeCell ref="V528:Y528"/>
    <mergeCell ref="E523:I523"/>
    <mergeCell ref="K523:T523"/>
    <mergeCell ref="V523:Y523"/>
    <mergeCell ref="E524:I524"/>
    <mergeCell ref="K524:T524"/>
    <mergeCell ref="V524:Y524"/>
    <mergeCell ref="E525:I525"/>
    <mergeCell ref="K525:T525"/>
    <mergeCell ref="V525:Y525"/>
  </mergeCells>
  <phoneticPr fontId="2"/>
  <hyperlinks>
    <hyperlink ref="O1:R1" location="作業メニュー!A1" display="作業メニュー" xr:uid="{00000000-0004-0000-0400-000000000000}"/>
    <hyperlink ref="AE38" location="値一覧項目!A1" display="メンテナンスより、" xr:uid="{00000000-0004-0000-0400-000001000000}"/>
    <hyperlink ref="AE38:AH38" location="値一覧項目!A1" display="メンテナンスより、" xr:uid="{00000000-0004-0000-0400-000002000000}"/>
    <hyperlink ref="AG72" location="値一覧項目!A1" display="メンテナンスより、" xr:uid="{00000000-0004-0000-0400-000003000000}"/>
    <hyperlink ref="AG72:AJ72" location="値一覧項目!A1" display="メンテナンスより、" xr:uid="{00000000-0004-0000-0400-000004000000}"/>
    <hyperlink ref="AG5" location="値一覧項目!A1" display="メンテナンスより、" xr:uid="{00000000-0004-0000-0400-000005000000}"/>
    <hyperlink ref="AG5:AJ5" location="値一覧項目!A1" display="メンテナンスより、" xr:uid="{00000000-0004-0000-0400-000006000000}"/>
    <hyperlink ref="AG5:AK5" location="主要用途!A1" display="メンテナンスより、" xr:uid="{00000000-0004-0000-0400-000007000000}"/>
    <hyperlink ref="AG105" location="値一覧項目!A1" display="メンテナンスより、" xr:uid="{00000000-0004-0000-0400-000008000000}"/>
    <hyperlink ref="AG105:AJ105" location="値一覧項目!A1" display="メンテナンスより、" xr:uid="{00000000-0004-0000-0400-000009000000}"/>
    <hyperlink ref="AG105:AK105" location="主要用途!A1" display="メンテナンスより、" xr:uid="{00000000-0004-0000-0400-00000A000000}"/>
    <hyperlink ref="AE317" location="値一覧項目!A1" display="メンテナンスより、" xr:uid="{00000000-0004-0000-0400-00000B000000}"/>
    <hyperlink ref="AE317:AH317" location="値一覧項目!A1" display="メンテナンスより、" xr:uid="{00000000-0004-0000-0400-00000C000000}"/>
    <hyperlink ref="AG353" location="値一覧項目!A1" display="メンテナンスより、" xr:uid="{00000000-0004-0000-0400-00000D000000}"/>
    <hyperlink ref="AG353:AJ353" location="値一覧項目!A1" display="メンテナンスより、" xr:uid="{00000000-0004-0000-0400-00000E000000}"/>
    <hyperlink ref="AG284" location="値一覧項目!A1" display="メンテナンスより、" xr:uid="{00000000-0004-0000-0400-00000F000000}"/>
    <hyperlink ref="AG284:AJ284" location="値一覧項目!A1" display="メンテナンスより、" xr:uid="{00000000-0004-0000-0400-000010000000}"/>
    <hyperlink ref="AG284:AK284" location="主要用途!A1" display="メンテナンスより、" xr:uid="{00000000-0004-0000-0400-000011000000}"/>
    <hyperlink ref="AG385" location="値一覧項目!A1" display="メンテナンスより、" xr:uid="{00000000-0004-0000-0400-000012000000}"/>
    <hyperlink ref="AG385:AJ385" location="値一覧項目!A1" display="メンテナンスより、" xr:uid="{00000000-0004-0000-0400-000013000000}"/>
    <hyperlink ref="AG385:AK385" location="主要用途!A1" display="メンテナンスより、" xr:uid="{00000000-0004-0000-0400-000014000000}"/>
    <hyperlink ref="W1:Y1" location="'建築物別概要（追加）入力'!D281" display="'建築物別概要（追加）入力'!D281" xr:uid="{00000000-0004-0000-0400-000015000000}"/>
  </hyperlinks>
  <pageMargins left="0.55118110236220474" right="0.43307086614173229" top="0.23622047244094491" bottom="0.11811023622047245" header="0.62992125984251968" footer="0.51181102362204722"/>
  <pageSetup paperSize="8" scale="99" orientation="landscape" r:id="rId1"/>
  <headerFooter alignWithMargins="0"/>
  <rowBreaks count="1" manualBreakCount="1">
    <brk id="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0061" r:id="rId4" name="Drp118">
              <controlPr defaultSize="0" autoLine="0" autoPict="0">
                <anchor moveWithCells="1" sizeWithCells="1">
                  <from>
                    <xdr:col>1</xdr:col>
                    <xdr:colOff>1981200</xdr:colOff>
                    <xdr:row>4</xdr:row>
                    <xdr:rowOff>19050</xdr:rowOff>
                  </from>
                  <to>
                    <xdr:col>6</xdr:col>
                    <xdr:colOff>209550</xdr:colOff>
                    <xdr:row>4</xdr:row>
                    <xdr:rowOff>209550</xdr:rowOff>
                  </to>
                </anchor>
              </controlPr>
            </control>
          </mc:Choice>
        </mc:AlternateContent>
        <mc:AlternateContent xmlns:mc="http://schemas.openxmlformats.org/markup-compatibility/2006">
          <mc:Choice Requires="x14">
            <control shapeId="80062" r:id="rId5" name="Drop Down 190">
              <controlPr defaultSize="0" autoLine="0" autoPict="0">
                <anchor moveWithCells="1" sizeWithCells="1">
                  <from>
                    <xdr:col>1</xdr:col>
                    <xdr:colOff>1981200</xdr:colOff>
                    <xdr:row>5</xdr:row>
                    <xdr:rowOff>19050</xdr:rowOff>
                  </from>
                  <to>
                    <xdr:col>6</xdr:col>
                    <xdr:colOff>209550</xdr:colOff>
                    <xdr:row>5</xdr:row>
                    <xdr:rowOff>209550</xdr:rowOff>
                  </to>
                </anchor>
              </controlPr>
            </control>
          </mc:Choice>
        </mc:AlternateContent>
        <mc:AlternateContent xmlns:mc="http://schemas.openxmlformats.org/markup-compatibility/2006">
          <mc:Choice Requires="x14">
            <control shapeId="80063" r:id="rId6" name="Drop Down 191">
              <controlPr defaultSize="0" autoLine="0" autoPict="0">
                <anchor moveWithCells="1" sizeWithCells="1">
                  <from>
                    <xdr:col>1</xdr:col>
                    <xdr:colOff>1981200</xdr:colOff>
                    <xdr:row>6</xdr:row>
                    <xdr:rowOff>19050</xdr:rowOff>
                  </from>
                  <to>
                    <xdr:col>6</xdr:col>
                    <xdr:colOff>209550</xdr:colOff>
                    <xdr:row>6</xdr:row>
                    <xdr:rowOff>209550</xdr:rowOff>
                  </to>
                </anchor>
              </controlPr>
            </control>
          </mc:Choice>
        </mc:AlternateContent>
        <mc:AlternateContent xmlns:mc="http://schemas.openxmlformats.org/markup-compatibility/2006">
          <mc:Choice Requires="x14">
            <control shapeId="80064" r:id="rId7" name="Check Box 192">
              <controlPr defaultSize="0" autoFill="0" autoLine="0" autoPict="0">
                <anchor moveWithCells="1" sizeWithCells="1">
                  <from>
                    <xdr:col>1</xdr:col>
                    <xdr:colOff>1981200</xdr:colOff>
                    <xdr:row>8</xdr:row>
                    <xdr:rowOff>19050</xdr:rowOff>
                  </from>
                  <to>
                    <xdr:col>3</xdr:col>
                    <xdr:colOff>76200</xdr:colOff>
                    <xdr:row>9</xdr:row>
                    <xdr:rowOff>0</xdr:rowOff>
                  </to>
                </anchor>
              </controlPr>
            </control>
          </mc:Choice>
        </mc:AlternateContent>
        <mc:AlternateContent xmlns:mc="http://schemas.openxmlformats.org/markup-compatibility/2006">
          <mc:Choice Requires="x14">
            <control shapeId="80065" r:id="rId8" name="Check Box 193">
              <controlPr defaultSize="0" autoFill="0" autoLine="0" autoPict="0">
                <anchor moveWithCells="1" sizeWithCells="1">
                  <from>
                    <xdr:col>4</xdr:col>
                    <xdr:colOff>209550</xdr:colOff>
                    <xdr:row>8</xdr:row>
                    <xdr:rowOff>19050</xdr:rowOff>
                  </from>
                  <to>
                    <xdr:col>6</xdr:col>
                    <xdr:colOff>76200</xdr:colOff>
                    <xdr:row>9</xdr:row>
                    <xdr:rowOff>0</xdr:rowOff>
                  </to>
                </anchor>
              </controlPr>
            </control>
          </mc:Choice>
        </mc:AlternateContent>
        <mc:AlternateContent xmlns:mc="http://schemas.openxmlformats.org/markup-compatibility/2006">
          <mc:Choice Requires="x14">
            <control shapeId="80066" r:id="rId9" name="Check Box 194">
              <controlPr defaultSize="0" autoFill="0" autoLine="0" autoPict="0">
                <anchor moveWithCells="1" sizeWithCells="1">
                  <from>
                    <xdr:col>7</xdr:col>
                    <xdr:colOff>209550</xdr:colOff>
                    <xdr:row>8</xdr:row>
                    <xdr:rowOff>19050</xdr:rowOff>
                  </from>
                  <to>
                    <xdr:col>9</xdr:col>
                    <xdr:colOff>76200</xdr:colOff>
                    <xdr:row>9</xdr:row>
                    <xdr:rowOff>0</xdr:rowOff>
                  </to>
                </anchor>
              </controlPr>
            </control>
          </mc:Choice>
        </mc:AlternateContent>
        <mc:AlternateContent xmlns:mc="http://schemas.openxmlformats.org/markup-compatibility/2006">
          <mc:Choice Requires="x14">
            <control shapeId="80067" r:id="rId10" name="Check Box 195">
              <controlPr defaultSize="0" autoFill="0" autoLine="0" autoPict="0">
                <anchor moveWithCells="1" sizeWithCells="1">
                  <from>
                    <xdr:col>10</xdr:col>
                    <xdr:colOff>190500</xdr:colOff>
                    <xdr:row>8</xdr:row>
                    <xdr:rowOff>0</xdr:rowOff>
                  </from>
                  <to>
                    <xdr:col>12</xdr:col>
                    <xdr:colOff>57150</xdr:colOff>
                    <xdr:row>9</xdr:row>
                    <xdr:rowOff>0</xdr:rowOff>
                  </to>
                </anchor>
              </controlPr>
            </control>
          </mc:Choice>
        </mc:AlternateContent>
        <mc:AlternateContent xmlns:mc="http://schemas.openxmlformats.org/markup-compatibility/2006">
          <mc:Choice Requires="x14">
            <control shapeId="80068" r:id="rId11" name="Check Box 196">
              <controlPr defaultSize="0" autoFill="0" autoLine="0" autoPict="0">
                <anchor moveWithCells="1" sizeWithCells="1">
                  <from>
                    <xdr:col>13</xdr:col>
                    <xdr:colOff>209550</xdr:colOff>
                    <xdr:row>8</xdr:row>
                    <xdr:rowOff>19050</xdr:rowOff>
                  </from>
                  <to>
                    <xdr:col>15</xdr:col>
                    <xdr:colOff>76200</xdr:colOff>
                    <xdr:row>9</xdr:row>
                    <xdr:rowOff>0</xdr:rowOff>
                  </to>
                </anchor>
              </controlPr>
            </control>
          </mc:Choice>
        </mc:AlternateContent>
        <mc:AlternateContent xmlns:mc="http://schemas.openxmlformats.org/markup-compatibility/2006">
          <mc:Choice Requires="x14">
            <control shapeId="80069" r:id="rId12" name="Check Box 197">
              <controlPr defaultSize="0" autoFill="0" autoLine="0" autoPict="0">
                <anchor moveWithCells="1" sizeWithCells="1">
                  <from>
                    <xdr:col>17</xdr:col>
                    <xdr:colOff>209550</xdr:colOff>
                    <xdr:row>8</xdr:row>
                    <xdr:rowOff>19050</xdr:rowOff>
                  </from>
                  <to>
                    <xdr:col>19</xdr:col>
                    <xdr:colOff>76200</xdr:colOff>
                    <xdr:row>9</xdr:row>
                    <xdr:rowOff>0</xdr:rowOff>
                  </to>
                </anchor>
              </controlPr>
            </control>
          </mc:Choice>
        </mc:AlternateContent>
        <mc:AlternateContent xmlns:mc="http://schemas.openxmlformats.org/markup-compatibility/2006">
          <mc:Choice Requires="x14">
            <control shapeId="80070" r:id="rId13" name="Check Box 198">
              <controlPr defaultSize="0" autoFill="0" autoLine="0" autoPict="0">
                <anchor moveWithCells="1" sizeWithCells="1">
                  <from>
                    <xdr:col>22</xdr:col>
                    <xdr:colOff>190500</xdr:colOff>
                    <xdr:row>8</xdr:row>
                    <xdr:rowOff>19050</xdr:rowOff>
                  </from>
                  <to>
                    <xdr:col>24</xdr:col>
                    <xdr:colOff>57150</xdr:colOff>
                    <xdr:row>9</xdr:row>
                    <xdr:rowOff>0</xdr:rowOff>
                  </to>
                </anchor>
              </controlPr>
            </control>
          </mc:Choice>
        </mc:AlternateContent>
        <mc:AlternateContent xmlns:mc="http://schemas.openxmlformats.org/markup-compatibility/2006">
          <mc:Choice Requires="x14">
            <control shapeId="80071" r:id="rId14" name="Drop Down 199">
              <controlPr defaultSize="0" autoLine="0" autoPict="0">
                <anchor moveWithCells="1" sizeWithCells="1">
                  <from>
                    <xdr:col>2</xdr:col>
                    <xdr:colOff>209550</xdr:colOff>
                    <xdr:row>10</xdr:row>
                    <xdr:rowOff>19050</xdr:rowOff>
                  </from>
                  <to>
                    <xdr:col>12</xdr:col>
                    <xdr:colOff>190500</xdr:colOff>
                    <xdr:row>10</xdr:row>
                    <xdr:rowOff>209550</xdr:rowOff>
                  </to>
                </anchor>
              </controlPr>
            </control>
          </mc:Choice>
        </mc:AlternateContent>
        <mc:AlternateContent xmlns:mc="http://schemas.openxmlformats.org/markup-compatibility/2006">
          <mc:Choice Requires="x14">
            <control shapeId="80072" r:id="rId15" name="Drop Down 200">
              <controlPr defaultSize="0" autoLine="0" autoPict="0">
                <anchor moveWithCells="1" sizeWithCells="1">
                  <from>
                    <xdr:col>16</xdr:col>
                    <xdr:colOff>209550</xdr:colOff>
                    <xdr:row>10</xdr:row>
                    <xdr:rowOff>19050</xdr:rowOff>
                  </from>
                  <to>
                    <xdr:col>26</xdr:col>
                    <xdr:colOff>190500</xdr:colOff>
                    <xdr:row>10</xdr:row>
                    <xdr:rowOff>209550</xdr:rowOff>
                  </to>
                </anchor>
              </controlPr>
            </control>
          </mc:Choice>
        </mc:AlternateContent>
        <mc:AlternateContent xmlns:mc="http://schemas.openxmlformats.org/markup-compatibility/2006">
          <mc:Choice Requires="x14">
            <control shapeId="80073" r:id="rId16" name="Drop Down 201">
              <controlPr defaultSize="0" autoLine="0" autoPict="0">
                <anchor moveWithCells="1" sizeWithCells="1">
                  <from>
                    <xdr:col>2</xdr:col>
                    <xdr:colOff>209550</xdr:colOff>
                    <xdr:row>36</xdr:row>
                    <xdr:rowOff>19050</xdr:rowOff>
                  </from>
                  <to>
                    <xdr:col>7</xdr:col>
                    <xdr:colOff>0</xdr:colOff>
                    <xdr:row>36</xdr:row>
                    <xdr:rowOff>209550</xdr:rowOff>
                  </to>
                </anchor>
              </controlPr>
            </control>
          </mc:Choice>
        </mc:AlternateContent>
        <mc:AlternateContent xmlns:mc="http://schemas.openxmlformats.org/markup-compatibility/2006">
          <mc:Choice Requires="x14">
            <control shapeId="80074" r:id="rId17" name="Drop Down 202">
              <controlPr defaultSize="0" autoLine="0" autoPict="0">
                <anchor moveWithCells="1" sizeWithCells="1">
                  <from>
                    <xdr:col>2</xdr:col>
                    <xdr:colOff>209550</xdr:colOff>
                    <xdr:row>37</xdr:row>
                    <xdr:rowOff>19050</xdr:rowOff>
                  </from>
                  <to>
                    <xdr:col>7</xdr:col>
                    <xdr:colOff>0</xdr:colOff>
                    <xdr:row>37</xdr:row>
                    <xdr:rowOff>209550</xdr:rowOff>
                  </to>
                </anchor>
              </controlPr>
            </control>
          </mc:Choice>
        </mc:AlternateContent>
        <mc:AlternateContent xmlns:mc="http://schemas.openxmlformats.org/markup-compatibility/2006">
          <mc:Choice Requires="x14">
            <control shapeId="80075" r:id="rId18" name="Drop Down 203">
              <controlPr defaultSize="0" autoLine="0" autoPict="0">
                <anchor moveWithCells="1" sizeWithCells="1">
                  <from>
                    <xdr:col>2</xdr:col>
                    <xdr:colOff>209550</xdr:colOff>
                    <xdr:row>38</xdr:row>
                    <xdr:rowOff>19050</xdr:rowOff>
                  </from>
                  <to>
                    <xdr:col>7</xdr:col>
                    <xdr:colOff>0</xdr:colOff>
                    <xdr:row>38</xdr:row>
                    <xdr:rowOff>209550</xdr:rowOff>
                  </to>
                </anchor>
              </controlPr>
            </control>
          </mc:Choice>
        </mc:AlternateContent>
        <mc:AlternateContent xmlns:mc="http://schemas.openxmlformats.org/markup-compatibility/2006">
          <mc:Choice Requires="x14">
            <control shapeId="80076" r:id="rId19" name="Drop Down 204">
              <controlPr defaultSize="0" autoLine="0" autoPict="0">
                <anchor moveWithCells="1" sizeWithCells="1">
                  <from>
                    <xdr:col>2</xdr:col>
                    <xdr:colOff>209550</xdr:colOff>
                    <xdr:row>39</xdr:row>
                    <xdr:rowOff>19050</xdr:rowOff>
                  </from>
                  <to>
                    <xdr:col>7</xdr:col>
                    <xdr:colOff>0</xdr:colOff>
                    <xdr:row>39</xdr:row>
                    <xdr:rowOff>209550</xdr:rowOff>
                  </to>
                </anchor>
              </controlPr>
            </control>
          </mc:Choice>
        </mc:AlternateContent>
        <mc:AlternateContent xmlns:mc="http://schemas.openxmlformats.org/markup-compatibility/2006">
          <mc:Choice Requires="x14">
            <control shapeId="80077" r:id="rId20" name="Check Box 205">
              <controlPr defaultSize="0" autoFill="0" autoLine="0" autoPict="0">
                <anchor moveWithCells="1" sizeWithCells="1">
                  <from>
                    <xdr:col>18</xdr:col>
                    <xdr:colOff>209550</xdr:colOff>
                    <xdr:row>49</xdr:row>
                    <xdr:rowOff>19050</xdr:rowOff>
                  </from>
                  <to>
                    <xdr:col>20</xdr:col>
                    <xdr:colOff>76200</xdr:colOff>
                    <xdr:row>50</xdr:row>
                    <xdr:rowOff>0</xdr:rowOff>
                  </to>
                </anchor>
              </controlPr>
            </control>
          </mc:Choice>
        </mc:AlternateContent>
        <mc:AlternateContent xmlns:mc="http://schemas.openxmlformats.org/markup-compatibility/2006">
          <mc:Choice Requires="x14">
            <control shapeId="80078" r:id="rId21" name="Check Box 206">
              <controlPr defaultSize="0" autoFill="0" autoLine="0" autoPict="0">
                <anchor moveWithCells="1" sizeWithCells="1">
                  <from>
                    <xdr:col>21</xdr:col>
                    <xdr:colOff>209550</xdr:colOff>
                    <xdr:row>49</xdr:row>
                    <xdr:rowOff>38100</xdr:rowOff>
                  </from>
                  <to>
                    <xdr:col>23</xdr:col>
                    <xdr:colOff>76200</xdr:colOff>
                    <xdr:row>50</xdr:row>
                    <xdr:rowOff>0</xdr:rowOff>
                  </to>
                </anchor>
              </controlPr>
            </control>
          </mc:Choice>
        </mc:AlternateContent>
        <mc:AlternateContent xmlns:mc="http://schemas.openxmlformats.org/markup-compatibility/2006">
          <mc:Choice Requires="x14">
            <control shapeId="80079" r:id="rId22" name="Drop Down 207">
              <controlPr defaultSize="0" autoLine="0" autoPict="0">
                <anchor moveWithCells="1" sizeWithCells="1">
                  <from>
                    <xdr:col>2</xdr:col>
                    <xdr:colOff>209550</xdr:colOff>
                    <xdr:row>70</xdr:row>
                    <xdr:rowOff>19050</xdr:rowOff>
                  </from>
                  <to>
                    <xdr:col>7</xdr:col>
                    <xdr:colOff>0</xdr:colOff>
                    <xdr:row>71</xdr:row>
                    <xdr:rowOff>0</xdr:rowOff>
                  </to>
                </anchor>
              </controlPr>
            </control>
          </mc:Choice>
        </mc:AlternateContent>
        <mc:AlternateContent xmlns:mc="http://schemas.openxmlformats.org/markup-compatibility/2006">
          <mc:Choice Requires="x14">
            <control shapeId="80080" r:id="rId23" name="Drop Down 208">
              <controlPr defaultSize="0" autoLine="0" autoPict="0">
                <anchor moveWithCells="1" sizeWithCells="1">
                  <from>
                    <xdr:col>2</xdr:col>
                    <xdr:colOff>209550</xdr:colOff>
                    <xdr:row>71</xdr:row>
                    <xdr:rowOff>38100</xdr:rowOff>
                  </from>
                  <to>
                    <xdr:col>7</xdr:col>
                    <xdr:colOff>0</xdr:colOff>
                    <xdr:row>72</xdr:row>
                    <xdr:rowOff>0</xdr:rowOff>
                  </to>
                </anchor>
              </controlPr>
            </control>
          </mc:Choice>
        </mc:AlternateContent>
        <mc:AlternateContent xmlns:mc="http://schemas.openxmlformats.org/markup-compatibility/2006">
          <mc:Choice Requires="x14">
            <control shapeId="80081" r:id="rId24" name="Drop Down 209">
              <controlPr defaultSize="0" autoLine="0" autoPict="0">
                <anchor moveWithCells="1" sizeWithCells="1">
                  <from>
                    <xdr:col>2</xdr:col>
                    <xdr:colOff>209550</xdr:colOff>
                    <xdr:row>72</xdr:row>
                    <xdr:rowOff>38100</xdr:rowOff>
                  </from>
                  <to>
                    <xdr:col>7</xdr:col>
                    <xdr:colOff>0</xdr:colOff>
                    <xdr:row>72</xdr:row>
                    <xdr:rowOff>209550</xdr:rowOff>
                  </to>
                </anchor>
              </controlPr>
            </control>
          </mc:Choice>
        </mc:AlternateContent>
        <mc:AlternateContent xmlns:mc="http://schemas.openxmlformats.org/markup-compatibility/2006">
          <mc:Choice Requires="x14">
            <control shapeId="80082" r:id="rId25" name="Drop Down 210">
              <controlPr defaultSize="0" autoLine="0" autoPict="0">
                <anchor moveWithCells="1" sizeWithCells="1">
                  <from>
                    <xdr:col>2</xdr:col>
                    <xdr:colOff>209550</xdr:colOff>
                    <xdr:row>73</xdr:row>
                    <xdr:rowOff>38100</xdr:rowOff>
                  </from>
                  <to>
                    <xdr:col>7</xdr:col>
                    <xdr:colOff>0</xdr:colOff>
                    <xdr:row>73</xdr:row>
                    <xdr:rowOff>209550</xdr:rowOff>
                  </to>
                </anchor>
              </controlPr>
            </control>
          </mc:Choice>
        </mc:AlternateContent>
        <mc:AlternateContent xmlns:mc="http://schemas.openxmlformats.org/markup-compatibility/2006">
          <mc:Choice Requires="x14">
            <control shapeId="80083" r:id="rId26" name="Drop Down 211">
              <controlPr defaultSize="0" autoLine="0" autoPict="0">
                <anchor moveWithCells="1" sizeWithCells="1">
                  <from>
                    <xdr:col>2</xdr:col>
                    <xdr:colOff>209550</xdr:colOff>
                    <xdr:row>74</xdr:row>
                    <xdr:rowOff>38100</xdr:rowOff>
                  </from>
                  <to>
                    <xdr:col>7</xdr:col>
                    <xdr:colOff>0</xdr:colOff>
                    <xdr:row>74</xdr:row>
                    <xdr:rowOff>209550</xdr:rowOff>
                  </to>
                </anchor>
              </controlPr>
            </control>
          </mc:Choice>
        </mc:AlternateContent>
        <mc:AlternateContent xmlns:mc="http://schemas.openxmlformats.org/markup-compatibility/2006">
          <mc:Choice Requires="x14">
            <control shapeId="80084" r:id="rId27" name="Drop Down 212">
              <controlPr defaultSize="0" autoLine="0" autoPict="0">
                <anchor moveWithCells="1" sizeWithCells="1">
                  <from>
                    <xdr:col>2</xdr:col>
                    <xdr:colOff>209550</xdr:colOff>
                    <xdr:row>75</xdr:row>
                    <xdr:rowOff>38100</xdr:rowOff>
                  </from>
                  <to>
                    <xdr:col>7</xdr:col>
                    <xdr:colOff>0</xdr:colOff>
                    <xdr:row>75</xdr:row>
                    <xdr:rowOff>209550</xdr:rowOff>
                  </to>
                </anchor>
              </controlPr>
            </control>
          </mc:Choice>
        </mc:AlternateContent>
        <mc:AlternateContent xmlns:mc="http://schemas.openxmlformats.org/markup-compatibility/2006">
          <mc:Choice Requires="x14">
            <control shapeId="80085" r:id="rId28" name="Drop Down 213">
              <controlPr defaultSize="0" autoLine="0" autoPict="0">
                <anchor moveWithCells="1" sizeWithCells="1">
                  <from>
                    <xdr:col>3</xdr:col>
                    <xdr:colOff>209550</xdr:colOff>
                    <xdr:row>103</xdr:row>
                    <xdr:rowOff>38100</xdr:rowOff>
                  </from>
                  <to>
                    <xdr:col>8</xdr:col>
                    <xdr:colOff>209550</xdr:colOff>
                    <xdr:row>104</xdr:row>
                    <xdr:rowOff>19050</xdr:rowOff>
                  </to>
                </anchor>
              </controlPr>
            </control>
          </mc:Choice>
        </mc:AlternateContent>
        <mc:AlternateContent xmlns:mc="http://schemas.openxmlformats.org/markup-compatibility/2006">
          <mc:Choice Requires="x14">
            <control shapeId="80086" r:id="rId29" name="Drop Down 214">
              <controlPr defaultSize="0" autoLine="0" autoPict="0">
                <anchor moveWithCells="1" sizeWithCells="1">
                  <from>
                    <xdr:col>3</xdr:col>
                    <xdr:colOff>209550</xdr:colOff>
                    <xdr:row>104</xdr:row>
                    <xdr:rowOff>38100</xdr:rowOff>
                  </from>
                  <to>
                    <xdr:col>8</xdr:col>
                    <xdr:colOff>209550</xdr:colOff>
                    <xdr:row>105</xdr:row>
                    <xdr:rowOff>19050</xdr:rowOff>
                  </to>
                </anchor>
              </controlPr>
            </control>
          </mc:Choice>
        </mc:AlternateContent>
        <mc:AlternateContent xmlns:mc="http://schemas.openxmlformats.org/markup-compatibility/2006">
          <mc:Choice Requires="x14">
            <control shapeId="80087" r:id="rId30" name="Drop Down 215">
              <controlPr defaultSize="0" autoLine="0" autoPict="0">
                <anchor moveWithCells="1" sizeWithCells="1">
                  <from>
                    <xdr:col>3</xdr:col>
                    <xdr:colOff>209550</xdr:colOff>
                    <xdr:row>105</xdr:row>
                    <xdr:rowOff>38100</xdr:rowOff>
                  </from>
                  <to>
                    <xdr:col>8</xdr:col>
                    <xdr:colOff>209550</xdr:colOff>
                    <xdr:row>106</xdr:row>
                    <xdr:rowOff>19050</xdr:rowOff>
                  </to>
                </anchor>
              </controlPr>
            </control>
          </mc:Choice>
        </mc:AlternateContent>
        <mc:AlternateContent xmlns:mc="http://schemas.openxmlformats.org/markup-compatibility/2006">
          <mc:Choice Requires="x14">
            <control shapeId="80088" r:id="rId31" name="Drop Down 216">
              <controlPr defaultSize="0" autoLine="0" autoPict="0">
                <anchor moveWithCells="1" sizeWithCells="1">
                  <from>
                    <xdr:col>3</xdr:col>
                    <xdr:colOff>209550</xdr:colOff>
                    <xdr:row>106</xdr:row>
                    <xdr:rowOff>38100</xdr:rowOff>
                  </from>
                  <to>
                    <xdr:col>8</xdr:col>
                    <xdr:colOff>209550</xdr:colOff>
                    <xdr:row>107</xdr:row>
                    <xdr:rowOff>19050</xdr:rowOff>
                  </to>
                </anchor>
              </controlPr>
            </control>
          </mc:Choice>
        </mc:AlternateContent>
        <mc:AlternateContent xmlns:mc="http://schemas.openxmlformats.org/markup-compatibility/2006">
          <mc:Choice Requires="x14">
            <control shapeId="80089" r:id="rId32" name="Drop Down 217">
              <controlPr defaultSize="0" autoLine="0" autoPict="0">
                <anchor moveWithCells="1" sizeWithCells="1">
                  <from>
                    <xdr:col>3</xdr:col>
                    <xdr:colOff>209550</xdr:colOff>
                    <xdr:row>107</xdr:row>
                    <xdr:rowOff>38100</xdr:rowOff>
                  </from>
                  <to>
                    <xdr:col>8</xdr:col>
                    <xdr:colOff>209550</xdr:colOff>
                    <xdr:row>108</xdr:row>
                    <xdr:rowOff>19050</xdr:rowOff>
                  </to>
                </anchor>
              </controlPr>
            </control>
          </mc:Choice>
        </mc:AlternateContent>
        <mc:AlternateContent xmlns:mc="http://schemas.openxmlformats.org/markup-compatibility/2006">
          <mc:Choice Requires="x14">
            <control shapeId="80090" r:id="rId33" name="Drop Down 218">
              <controlPr defaultSize="0" autoLine="0" autoPict="0">
                <anchor moveWithCells="1" sizeWithCells="1">
                  <from>
                    <xdr:col>3</xdr:col>
                    <xdr:colOff>209550</xdr:colOff>
                    <xdr:row>108</xdr:row>
                    <xdr:rowOff>38100</xdr:rowOff>
                  </from>
                  <to>
                    <xdr:col>8</xdr:col>
                    <xdr:colOff>209550</xdr:colOff>
                    <xdr:row>109</xdr:row>
                    <xdr:rowOff>19050</xdr:rowOff>
                  </to>
                </anchor>
              </controlPr>
            </control>
          </mc:Choice>
        </mc:AlternateContent>
        <mc:AlternateContent xmlns:mc="http://schemas.openxmlformats.org/markup-compatibility/2006">
          <mc:Choice Requires="x14">
            <control shapeId="80091" r:id="rId34" name="Drop Down 219">
              <controlPr defaultSize="0" autoLine="0" autoPict="0">
                <anchor moveWithCells="1" sizeWithCells="1">
                  <from>
                    <xdr:col>3</xdr:col>
                    <xdr:colOff>209550</xdr:colOff>
                    <xdr:row>126</xdr:row>
                    <xdr:rowOff>38100</xdr:rowOff>
                  </from>
                  <to>
                    <xdr:col>8</xdr:col>
                    <xdr:colOff>209550</xdr:colOff>
                    <xdr:row>127</xdr:row>
                    <xdr:rowOff>19050</xdr:rowOff>
                  </to>
                </anchor>
              </controlPr>
            </control>
          </mc:Choice>
        </mc:AlternateContent>
        <mc:AlternateContent xmlns:mc="http://schemas.openxmlformats.org/markup-compatibility/2006">
          <mc:Choice Requires="x14">
            <control shapeId="80092" r:id="rId35" name="Drop Down 220">
              <controlPr defaultSize="0" autoLine="0" autoPict="0">
                <anchor moveWithCells="1" sizeWithCells="1">
                  <from>
                    <xdr:col>3</xdr:col>
                    <xdr:colOff>209550</xdr:colOff>
                    <xdr:row>127</xdr:row>
                    <xdr:rowOff>38100</xdr:rowOff>
                  </from>
                  <to>
                    <xdr:col>8</xdr:col>
                    <xdr:colOff>209550</xdr:colOff>
                    <xdr:row>128</xdr:row>
                    <xdr:rowOff>19050</xdr:rowOff>
                  </to>
                </anchor>
              </controlPr>
            </control>
          </mc:Choice>
        </mc:AlternateContent>
        <mc:AlternateContent xmlns:mc="http://schemas.openxmlformats.org/markup-compatibility/2006">
          <mc:Choice Requires="x14">
            <control shapeId="80093" r:id="rId36" name="Drop Down 221">
              <controlPr defaultSize="0" autoLine="0" autoPict="0">
                <anchor moveWithCells="1" sizeWithCells="1">
                  <from>
                    <xdr:col>3</xdr:col>
                    <xdr:colOff>209550</xdr:colOff>
                    <xdr:row>128</xdr:row>
                    <xdr:rowOff>38100</xdr:rowOff>
                  </from>
                  <to>
                    <xdr:col>8</xdr:col>
                    <xdr:colOff>209550</xdr:colOff>
                    <xdr:row>129</xdr:row>
                    <xdr:rowOff>19050</xdr:rowOff>
                  </to>
                </anchor>
              </controlPr>
            </control>
          </mc:Choice>
        </mc:AlternateContent>
        <mc:AlternateContent xmlns:mc="http://schemas.openxmlformats.org/markup-compatibility/2006">
          <mc:Choice Requires="x14">
            <control shapeId="80094" r:id="rId37" name="Drop Down 222">
              <controlPr defaultSize="0" autoLine="0" autoPict="0">
                <anchor moveWithCells="1" sizeWithCells="1">
                  <from>
                    <xdr:col>3</xdr:col>
                    <xdr:colOff>209550</xdr:colOff>
                    <xdr:row>129</xdr:row>
                    <xdr:rowOff>38100</xdr:rowOff>
                  </from>
                  <to>
                    <xdr:col>8</xdr:col>
                    <xdr:colOff>209550</xdr:colOff>
                    <xdr:row>130</xdr:row>
                    <xdr:rowOff>19050</xdr:rowOff>
                  </to>
                </anchor>
              </controlPr>
            </control>
          </mc:Choice>
        </mc:AlternateContent>
        <mc:AlternateContent xmlns:mc="http://schemas.openxmlformats.org/markup-compatibility/2006">
          <mc:Choice Requires="x14">
            <control shapeId="80095" r:id="rId38" name="Drop Down 223">
              <controlPr defaultSize="0" autoLine="0" autoPict="0">
                <anchor moveWithCells="1" sizeWithCells="1">
                  <from>
                    <xdr:col>3</xdr:col>
                    <xdr:colOff>209550</xdr:colOff>
                    <xdr:row>130</xdr:row>
                    <xdr:rowOff>38100</xdr:rowOff>
                  </from>
                  <to>
                    <xdr:col>8</xdr:col>
                    <xdr:colOff>209550</xdr:colOff>
                    <xdr:row>131</xdr:row>
                    <xdr:rowOff>19050</xdr:rowOff>
                  </to>
                </anchor>
              </controlPr>
            </control>
          </mc:Choice>
        </mc:AlternateContent>
        <mc:AlternateContent xmlns:mc="http://schemas.openxmlformats.org/markup-compatibility/2006">
          <mc:Choice Requires="x14">
            <control shapeId="80096" r:id="rId39" name="Drop Down 224">
              <controlPr defaultSize="0" autoLine="0" autoPict="0">
                <anchor moveWithCells="1" sizeWithCells="1">
                  <from>
                    <xdr:col>3</xdr:col>
                    <xdr:colOff>209550</xdr:colOff>
                    <xdr:row>131</xdr:row>
                    <xdr:rowOff>38100</xdr:rowOff>
                  </from>
                  <to>
                    <xdr:col>8</xdr:col>
                    <xdr:colOff>209550</xdr:colOff>
                    <xdr:row>132</xdr:row>
                    <xdr:rowOff>19050</xdr:rowOff>
                  </to>
                </anchor>
              </controlPr>
            </control>
          </mc:Choice>
        </mc:AlternateContent>
        <mc:AlternateContent xmlns:mc="http://schemas.openxmlformats.org/markup-compatibility/2006">
          <mc:Choice Requires="x14">
            <control shapeId="80097" r:id="rId40" name="Drop Down 225">
              <controlPr defaultSize="0" autoLine="0" autoPict="0">
                <anchor moveWithCells="1" sizeWithCells="1">
                  <from>
                    <xdr:col>3</xdr:col>
                    <xdr:colOff>209550</xdr:colOff>
                    <xdr:row>149</xdr:row>
                    <xdr:rowOff>38100</xdr:rowOff>
                  </from>
                  <to>
                    <xdr:col>8</xdr:col>
                    <xdr:colOff>209550</xdr:colOff>
                    <xdr:row>150</xdr:row>
                    <xdr:rowOff>0</xdr:rowOff>
                  </to>
                </anchor>
              </controlPr>
            </control>
          </mc:Choice>
        </mc:AlternateContent>
        <mc:AlternateContent xmlns:mc="http://schemas.openxmlformats.org/markup-compatibility/2006">
          <mc:Choice Requires="x14">
            <control shapeId="80098" r:id="rId41" name="Drop Down 226">
              <controlPr defaultSize="0" autoLine="0" autoPict="0">
                <anchor moveWithCells="1" sizeWithCells="1">
                  <from>
                    <xdr:col>3</xdr:col>
                    <xdr:colOff>209550</xdr:colOff>
                    <xdr:row>150</xdr:row>
                    <xdr:rowOff>38100</xdr:rowOff>
                  </from>
                  <to>
                    <xdr:col>8</xdr:col>
                    <xdr:colOff>209550</xdr:colOff>
                    <xdr:row>151</xdr:row>
                    <xdr:rowOff>0</xdr:rowOff>
                  </to>
                </anchor>
              </controlPr>
            </control>
          </mc:Choice>
        </mc:AlternateContent>
        <mc:AlternateContent xmlns:mc="http://schemas.openxmlformats.org/markup-compatibility/2006">
          <mc:Choice Requires="x14">
            <control shapeId="80099" r:id="rId42" name="Drop Down 227">
              <controlPr defaultSize="0" autoLine="0" autoPict="0">
                <anchor moveWithCells="1" sizeWithCells="1">
                  <from>
                    <xdr:col>3</xdr:col>
                    <xdr:colOff>209550</xdr:colOff>
                    <xdr:row>151</xdr:row>
                    <xdr:rowOff>38100</xdr:rowOff>
                  </from>
                  <to>
                    <xdr:col>8</xdr:col>
                    <xdr:colOff>209550</xdr:colOff>
                    <xdr:row>152</xdr:row>
                    <xdr:rowOff>0</xdr:rowOff>
                  </to>
                </anchor>
              </controlPr>
            </control>
          </mc:Choice>
        </mc:AlternateContent>
        <mc:AlternateContent xmlns:mc="http://schemas.openxmlformats.org/markup-compatibility/2006">
          <mc:Choice Requires="x14">
            <control shapeId="80100" r:id="rId43" name="Drop Down 228">
              <controlPr defaultSize="0" autoLine="0" autoPict="0">
                <anchor moveWithCells="1" sizeWithCells="1">
                  <from>
                    <xdr:col>3</xdr:col>
                    <xdr:colOff>209550</xdr:colOff>
                    <xdr:row>152</xdr:row>
                    <xdr:rowOff>38100</xdr:rowOff>
                  </from>
                  <to>
                    <xdr:col>8</xdr:col>
                    <xdr:colOff>209550</xdr:colOff>
                    <xdr:row>153</xdr:row>
                    <xdr:rowOff>0</xdr:rowOff>
                  </to>
                </anchor>
              </controlPr>
            </control>
          </mc:Choice>
        </mc:AlternateContent>
        <mc:AlternateContent xmlns:mc="http://schemas.openxmlformats.org/markup-compatibility/2006">
          <mc:Choice Requires="x14">
            <control shapeId="80101" r:id="rId44" name="Drop Down 229">
              <controlPr defaultSize="0" autoLine="0" autoPict="0">
                <anchor moveWithCells="1" sizeWithCells="1">
                  <from>
                    <xdr:col>3</xdr:col>
                    <xdr:colOff>209550</xdr:colOff>
                    <xdr:row>153</xdr:row>
                    <xdr:rowOff>38100</xdr:rowOff>
                  </from>
                  <to>
                    <xdr:col>8</xdr:col>
                    <xdr:colOff>209550</xdr:colOff>
                    <xdr:row>154</xdr:row>
                    <xdr:rowOff>19050</xdr:rowOff>
                  </to>
                </anchor>
              </controlPr>
            </control>
          </mc:Choice>
        </mc:AlternateContent>
        <mc:AlternateContent xmlns:mc="http://schemas.openxmlformats.org/markup-compatibility/2006">
          <mc:Choice Requires="x14">
            <control shapeId="80102" r:id="rId45" name="Drop Down 230">
              <controlPr defaultSize="0" autoLine="0" autoPict="0">
                <anchor moveWithCells="1" sizeWithCells="1">
                  <from>
                    <xdr:col>3</xdr:col>
                    <xdr:colOff>209550</xdr:colOff>
                    <xdr:row>154</xdr:row>
                    <xdr:rowOff>38100</xdr:rowOff>
                  </from>
                  <to>
                    <xdr:col>8</xdr:col>
                    <xdr:colOff>209550</xdr:colOff>
                    <xdr:row>155</xdr:row>
                    <xdr:rowOff>19050</xdr:rowOff>
                  </to>
                </anchor>
              </controlPr>
            </control>
          </mc:Choice>
        </mc:AlternateContent>
        <mc:AlternateContent xmlns:mc="http://schemas.openxmlformats.org/markup-compatibility/2006">
          <mc:Choice Requires="x14">
            <control shapeId="80103" r:id="rId46" name="Drop Down 231">
              <controlPr defaultSize="0" autoLine="0" autoPict="0">
                <anchor moveWithCells="1" sizeWithCells="1">
                  <from>
                    <xdr:col>3</xdr:col>
                    <xdr:colOff>209550</xdr:colOff>
                    <xdr:row>172</xdr:row>
                    <xdr:rowOff>19050</xdr:rowOff>
                  </from>
                  <to>
                    <xdr:col>8</xdr:col>
                    <xdr:colOff>209550</xdr:colOff>
                    <xdr:row>173</xdr:row>
                    <xdr:rowOff>0</xdr:rowOff>
                  </to>
                </anchor>
              </controlPr>
            </control>
          </mc:Choice>
        </mc:AlternateContent>
        <mc:AlternateContent xmlns:mc="http://schemas.openxmlformats.org/markup-compatibility/2006">
          <mc:Choice Requires="x14">
            <control shapeId="80104" r:id="rId47" name="Drop Down 232">
              <controlPr defaultSize="0" autoLine="0" autoPict="0">
                <anchor moveWithCells="1" sizeWithCells="1">
                  <from>
                    <xdr:col>3</xdr:col>
                    <xdr:colOff>209550</xdr:colOff>
                    <xdr:row>173</xdr:row>
                    <xdr:rowOff>19050</xdr:rowOff>
                  </from>
                  <to>
                    <xdr:col>8</xdr:col>
                    <xdr:colOff>209550</xdr:colOff>
                    <xdr:row>174</xdr:row>
                    <xdr:rowOff>0</xdr:rowOff>
                  </to>
                </anchor>
              </controlPr>
            </control>
          </mc:Choice>
        </mc:AlternateContent>
        <mc:AlternateContent xmlns:mc="http://schemas.openxmlformats.org/markup-compatibility/2006">
          <mc:Choice Requires="x14">
            <control shapeId="80105" r:id="rId48" name="Drop Down 233">
              <controlPr defaultSize="0" autoLine="0" autoPict="0">
                <anchor moveWithCells="1" sizeWithCells="1">
                  <from>
                    <xdr:col>3</xdr:col>
                    <xdr:colOff>209550</xdr:colOff>
                    <xdr:row>174</xdr:row>
                    <xdr:rowOff>19050</xdr:rowOff>
                  </from>
                  <to>
                    <xdr:col>8</xdr:col>
                    <xdr:colOff>209550</xdr:colOff>
                    <xdr:row>175</xdr:row>
                    <xdr:rowOff>0</xdr:rowOff>
                  </to>
                </anchor>
              </controlPr>
            </control>
          </mc:Choice>
        </mc:AlternateContent>
        <mc:AlternateContent xmlns:mc="http://schemas.openxmlformats.org/markup-compatibility/2006">
          <mc:Choice Requires="x14">
            <control shapeId="80106" r:id="rId49" name="Drop Down 234">
              <controlPr defaultSize="0" autoLine="0" autoPict="0">
                <anchor moveWithCells="1" sizeWithCells="1">
                  <from>
                    <xdr:col>3</xdr:col>
                    <xdr:colOff>209550</xdr:colOff>
                    <xdr:row>175</xdr:row>
                    <xdr:rowOff>19050</xdr:rowOff>
                  </from>
                  <to>
                    <xdr:col>8</xdr:col>
                    <xdr:colOff>209550</xdr:colOff>
                    <xdr:row>176</xdr:row>
                    <xdr:rowOff>0</xdr:rowOff>
                  </to>
                </anchor>
              </controlPr>
            </control>
          </mc:Choice>
        </mc:AlternateContent>
        <mc:AlternateContent xmlns:mc="http://schemas.openxmlformats.org/markup-compatibility/2006">
          <mc:Choice Requires="x14">
            <control shapeId="80107" r:id="rId50" name="Drop Down 235">
              <controlPr defaultSize="0" autoLine="0" autoPict="0">
                <anchor moveWithCells="1" sizeWithCells="1">
                  <from>
                    <xdr:col>3</xdr:col>
                    <xdr:colOff>209550</xdr:colOff>
                    <xdr:row>176</xdr:row>
                    <xdr:rowOff>19050</xdr:rowOff>
                  </from>
                  <to>
                    <xdr:col>8</xdr:col>
                    <xdr:colOff>209550</xdr:colOff>
                    <xdr:row>177</xdr:row>
                    <xdr:rowOff>19050</xdr:rowOff>
                  </to>
                </anchor>
              </controlPr>
            </control>
          </mc:Choice>
        </mc:AlternateContent>
        <mc:AlternateContent xmlns:mc="http://schemas.openxmlformats.org/markup-compatibility/2006">
          <mc:Choice Requires="x14">
            <control shapeId="80108" r:id="rId51" name="Drop Down 236">
              <controlPr defaultSize="0" autoLine="0" autoPict="0">
                <anchor moveWithCells="1" sizeWithCells="1">
                  <from>
                    <xdr:col>3</xdr:col>
                    <xdr:colOff>209550</xdr:colOff>
                    <xdr:row>177</xdr:row>
                    <xdr:rowOff>38100</xdr:rowOff>
                  </from>
                  <to>
                    <xdr:col>8</xdr:col>
                    <xdr:colOff>209550</xdr:colOff>
                    <xdr:row>178</xdr:row>
                    <xdr:rowOff>19050</xdr:rowOff>
                  </to>
                </anchor>
              </controlPr>
            </control>
          </mc:Choice>
        </mc:AlternateContent>
        <mc:AlternateContent xmlns:mc="http://schemas.openxmlformats.org/markup-compatibility/2006">
          <mc:Choice Requires="x14">
            <control shapeId="80109" r:id="rId52" name="Drop Down 237">
              <controlPr defaultSize="0" autoLine="0" autoPict="0">
                <anchor moveWithCells="1" sizeWithCells="1">
                  <from>
                    <xdr:col>3</xdr:col>
                    <xdr:colOff>209550</xdr:colOff>
                    <xdr:row>195</xdr:row>
                    <xdr:rowOff>19050</xdr:rowOff>
                  </from>
                  <to>
                    <xdr:col>8</xdr:col>
                    <xdr:colOff>209550</xdr:colOff>
                    <xdr:row>196</xdr:row>
                    <xdr:rowOff>19050</xdr:rowOff>
                  </to>
                </anchor>
              </controlPr>
            </control>
          </mc:Choice>
        </mc:AlternateContent>
        <mc:AlternateContent xmlns:mc="http://schemas.openxmlformats.org/markup-compatibility/2006">
          <mc:Choice Requires="x14">
            <control shapeId="80110" r:id="rId53" name="Drop Down 238">
              <controlPr defaultSize="0" autoLine="0" autoPict="0">
                <anchor moveWithCells="1" sizeWithCells="1">
                  <from>
                    <xdr:col>3</xdr:col>
                    <xdr:colOff>209550</xdr:colOff>
                    <xdr:row>196</xdr:row>
                    <xdr:rowOff>19050</xdr:rowOff>
                  </from>
                  <to>
                    <xdr:col>8</xdr:col>
                    <xdr:colOff>209550</xdr:colOff>
                    <xdr:row>197</xdr:row>
                    <xdr:rowOff>19050</xdr:rowOff>
                  </to>
                </anchor>
              </controlPr>
            </control>
          </mc:Choice>
        </mc:AlternateContent>
        <mc:AlternateContent xmlns:mc="http://schemas.openxmlformats.org/markup-compatibility/2006">
          <mc:Choice Requires="x14">
            <control shapeId="80111" r:id="rId54" name="Drop Down 239">
              <controlPr defaultSize="0" autoLine="0" autoPict="0">
                <anchor moveWithCells="1" sizeWithCells="1">
                  <from>
                    <xdr:col>3</xdr:col>
                    <xdr:colOff>209550</xdr:colOff>
                    <xdr:row>197</xdr:row>
                    <xdr:rowOff>38100</xdr:rowOff>
                  </from>
                  <to>
                    <xdr:col>8</xdr:col>
                    <xdr:colOff>209550</xdr:colOff>
                    <xdr:row>198</xdr:row>
                    <xdr:rowOff>19050</xdr:rowOff>
                  </to>
                </anchor>
              </controlPr>
            </control>
          </mc:Choice>
        </mc:AlternateContent>
        <mc:AlternateContent xmlns:mc="http://schemas.openxmlformats.org/markup-compatibility/2006">
          <mc:Choice Requires="x14">
            <control shapeId="80112" r:id="rId55" name="Drop Down 240">
              <controlPr defaultSize="0" autoLine="0" autoPict="0">
                <anchor moveWithCells="1" sizeWithCells="1">
                  <from>
                    <xdr:col>3</xdr:col>
                    <xdr:colOff>209550</xdr:colOff>
                    <xdr:row>198</xdr:row>
                    <xdr:rowOff>38100</xdr:rowOff>
                  </from>
                  <to>
                    <xdr:col>8</xdr:col>
                    <xdr:colOff>209550</xdr:colOff>
                    <xdr:row>199</xdr:row>
                    <xdr:rowOff>19050</xdr:rowOff>
                  </to>
                </anchor>
              </controlPr>
            </control>
          </mc:Choice>
        </mc:AlternateContent>
        <mc:AlternateContent xmlns:mc="http://schemas.openxmlformats.org/markup-compatibility/2006">
          <mc:Choice Requires="x14">
            <control shapeId="80113" r:id="rId56" name="Drop Down 241">
              <controlPr defaultSize="0" autoLine="0" autoPict="0">
                <anchor moveWithCells="1" sizeWithCells="1">
                  <from>
                    <xdr:col>3</xdr:col>
                    <xdr:colOff>209550</xdr:colOff>
                    <xdr:row>199</xdr:row>
                    <xdr:rowOff>38100</xdr:rowOff>
                  </from>
                  <to>
                    <xdr:col>8</xdr:col>
                    <xdr:colOff>209550</xdr:colOff>
                    <xdr:row>200</xdr:row>
                    <xdr:rowOff>38100</xdr:rowOff>
                  </to>
                </anchor>
              </controlPr>
            </control>
          </mc:Choice>
        </mc:AlternateContent>
        <mc:AlternateContent xmlns:mc="http://schemas.openxmlformats.org/markup-compatibility/2006">
          <mc:Choice Requires="x14">
            <control shapeId="80114" r:id="rId57" name="Drop Down 242">
              <controlPr defaultSize="0" autoLine="0" autoPict="0">
                <anchor moveWithCells="1" sizeWithCells="1">
                  <from>
                    <xdr:col>3</xdr:col>
                    <xdr:colOff>209550</xdr:colOff>
                    <xdr:row>200</xdr:row>
                    <xdr:rowOff>38100</xdr:rowOff>
                  </from>
                  <to>
                    <xdr:col>8</xdr:col>
                    <xdr:colOff>209550</xdr:colOff>
                    <xdr:row>201</xdr:row>
                    <xdr:rowOff>19050</xdr:rowOff>
                  </to>
                </anchor>
              </controlPr>
            </control>
          </mc:Choice>
        </mc:AlternateContent>
        <mc:AlternateContent xmlns:mc="http://schemas.openxmlformats.org/markup-compatibility/2006">
          <mc:Choice Requires="x14">
            <control shapeId="80115" r:id="rId58" name="Drop Down 243">
              <controlPr defaultSize="0" autoLine="0" autoPict="0">
                <anchor moveWithCells="1" sizeWithCells="1">
                  <from>
                    <xdr:col>3</xdr:col>
                    <xdr:colOff>209550</xdr:colOff>
                    <xdr:row>218</xdr:row>
                    <xdr:rowOff>19050</xdr:rowOff>
                  </from>
                  <to>
                    <xdr:col>8</xdr:col>
                    <xdr:colOff>209550</xdr:colOff>
                    <xdr:row>218</xdr:row>
                    <xdr:rowOff>228600</xdr:rowOff>
                  </to>
                </anchor>
              </controlPr>
            </control>
          </mc:Choice>
        </mc:AlternateContent>
        <mc:AlternateContent xmlns:mc="http://schemas.openxmlformats.org/markup-compatibility/2006">
          <mc:Choice Requires="x14">
            <control shapeId="80116" r:id="rId59" name="Drop Down 244">
              <controlPr defaultSize="0" autoLine="0" autoPict="0">
                <anchor moveWithCells="1" sizeWithCells="1">
                  <from>
                    <xdr:col>3</xdr:col>
                    <xdr:colOff>209550</xdr:colOff>
                    <xdr:row>219</xdr:row>
                    <xdr:rowOff>19050</xdr:rowOff>
                  </from>
                  <to>
                    <xdr:col>8</xdr:col>
                    <xdr:colOff>209550</xdr:colOff>
                    <xdr:row>219</xdr:row>
                    <xdr:rowOff>228600</xdr:rowOff>
                  </to>
                </anchor>
              </controlPr>
            </control>
          </mc:Choice>
        </mc:AlternateContent>
        <mc:AlternateContent xmlns:mc="http://schemas.openxmlformats.org/markup-compatibility/2006">
          <mc:Choice Requires="x14">
            <control shapeId="80117" r:id="rId60" name="Drop Down 245">
              <controlPr defaultSize="0" autoLine="0" autoPict="0">
                <anchor moveWithCells="1" sizeWithCells="1">
                  <from>
                    <xdr:col>3</xdr:col>
                    <xdr:colOff>209550</xdr:colOff>
                    <xdr:row>220</xdr:row>
                    <xdr:rowOff>19050</xdr:rowOff>
                  </from>
                  <to>
                    <xdr:col>8</xdr:col>
                    <xdr:colOff>209550</xdr:colOff>
                    <xdr:row>220</xdr:row>
                    <xdr:rowOff>228600</xdr:rowOff>
                  </to>
                </anchor>
              </controlPr>
            </control>
          </mc:Choice>
        </mc:AlternateContent>
        <mc:AlternateContent xmlns:mc="http://schemas.openxmlformats.org/markup-compatibility/2006">
          <mc:Choice Requires="x14">
            <control shapeId="80118" r:id="rId61" name="Drop Down 246">
              <controlPr defaultSize="0" autoLine="0" autoPict="0">
                <anchor moveWithCells="1" sizeWithCells="1">
                  <from>
                    <xdr:col>3</xdr:col>
                    <xdr:colOff>209550</xdr:colOff>
                    <xdr:row>221</xdr:row>
                    <xdr:rowOff>19050</xdr:rowOff>
                  </from>
                  <to>
                    <xdr:col>8</xdr:col>
                    <xdr:colOff>209550</xdr:colOff>
                    <xdr:row>221</xdr:row>
                    <xdr:rowOff>228600</xdr:rowOff>
                  </to>
                </anchor>
              </controlPr>
            </control>
          </mc:Choice>
        </mc:AlternateContent>
        <mc:AlternateContent xmlns:mc="http://schemas.openxmlformats.org/markup-compatibility/2006">
          <mc:Choice Requires="x14">
            <control shapeId="80119" r:id="rId62" name="Drop Down 247">
              <controlPr defaultSize="0" autoLine="0" autoPict="0">
                <anchor moveWithCells="1" sizeWithCells="1">
                  <from>
                    <xdr:col>3</xdr:col>
                    <xdr:colOff>209550</xdr:colOff>
                    <xdr:row>222</xdr:row>
                    <xdr:rowOff>19050</xdr:rowOff>
                  </from>
                  <to>
                    <xdr:col>8</xdr:col>
                    <xdr:colOff>209550</xdr:colOff>
                    <xdr:row>223</xdr:row>
                    <xdr:rowOff>0</xdr:rowOff>
                  </to>
                </anchor>
              </controlPr>
            </control>
          </mc:Choice>
        </mc:AlternateContent>
        <mc:AlternateContent xmlns:mc="http://schemas.openxmlformats.org/markup-compatibility/2006">
          <mc:Choice Requires="x14">
            <control shapeId="80120" r:id="rId63" name="Drop Down 248">
              <controlPr defaultSize="0" autoLine="0" autoPict="0">
                <anchor moveWithCells="1" sizeWithCells="1">
                  <from>
                    <xdr:col>3</xdr:col>
                    <xdr:colOff>209550</xdr:colOff>
                    <xdr:row>223</xdr:row>
                    <xdr:rowOff>19050</xdr:rowOff>
                  </from>
                  <to>
                    <xdr:col>8</xdr:col>
                    <xdr:colOff>209550</xdr:colOff>
                    <xdr:row>224</xdr:row>
                    <xdr:rowOff>19050</xdr:rowOff>
                  </to>
                </anchor>
              </controlPr>
            </control>
          </mc:Choice>
        </mc:AlternateContent>
        <mc:AlternateContent xmlns:mc="http://schemas.openxmlformats.org/markup-compatibility/2006">
          <mc:Choice Requires="x14">
            <control shapeId="80121" r:id="rId64" name="Drop Down 249">
              <controlPr defaultSize="0" autoLine="0" autoPict="0">
                <anchor moveWithCells="1" sizeWithCells="1">
                  <from>
                    <xdr:col>2</xdr:col>
                    <xdr:colOff>0</xdr:colOff>
                    <xdr:row>283</xdr:row>
                    <xdr:rowOff>19050</xdr:rowOff>
                  </from>
                  <to>
                    <xdr:col>6</xdr:col>
                    <xdr:colOff>209550</xdr:colOff>
                    <xdr:row>283</xdr:row>
                    <xdr:rowOff>209550</xdr:rowOff>
                  </to>
                </anchor>
              </controlPr>
            </control>
          </mc:Choice>
        </mc:AlternateContent>
        <mc:AlternateContent xmlns:mc="http://schemas.openxmlformats.org/markup-compatibility/2006">
          <mc:Choice Requires="x14">
            <control shapeId="80122" r:id="rId65" name="Drop Down 250">
              <controlPr defaultSize="0" autoLine="0" autoPict="0">
                <anchor moveWithCells="1" sizeWithCells="1">
                  <from>
                    <xdr:col>2</xdr:col>
                    <xdr:colOff>0</xdr:colOff>
                    <xdr:row>284</xdr:row>
                    <xdr:rowOff>19050</xdr:rowOff>
                  </from>
                  <to>
                    <xdr:col>6</xdr:col>
                    <xdr:colOff>209550</xdr:colOff>
                    <xdr:row>284</xdr:row>
                    <xdr:rowOff>209550</xdr:rowOff>
                  </to>
                </anchor>
              </controlPr>
            </control>
          </mc:Choice>
        </mc:AlternateContent>
        <mc:AlternateContent xmlns:mc="http://schemas.openxmlformats.org/markup-compatibility/2006">
          <mc:Choice Requires="x14">
            <control shapeId="80123" r:id="rId66" name="Drop Down 251">
              <controlPr defaultSize="0" autoLine="0" autoPict="0">
                <anchor moveWithCells="1" sizeWithCells="1">
                  <from>
                    <xdr:col>2</xdr:col>
                    <xdr:colOff>0</xdr:colOff>
                    <xdr:row>285</xdr:row>
                    <xdr:rowOff>19050</xdr:rowOff>
                  </from>
                  <to>
                    <xdr:col>6</xdr:col>
                    <xdr:colOff>209550</xdr:colOff>
                    <xdr:row>285</xdr:row>
                    <xdr:rowOff>209550</xdr:rowOff>
                  </to>
                </anchor>
              </controlPr>
            </control>
          </mc:Choice>
        </mc:AlternateContent>
        <mc:AlternateContent xmlns:mc="http://schemas.openxmlformats.org/markup-compatibility/2006">
          <mc:Choice Requires="x14">
            <control shapeId="80124" r:id="rId67" name="Check Box 252">
              <controlPr defaultSize="0" autoFill="0" autoLine="0" autoPict="0">
                <anchor moveWithCells="1" sizeWithCells="1">
                  <from>
                    <xdr:col>1</xdr:col>
                    <xdr:colOff>1981200</xdr:colOff>
                    <xdr:row>287</xdr:row>
                    <xdr:rowOff>19050</xdr:rowOff>
                  </from>
                  <to>
                    <xdr:col>3</xdr:col>
                    <xdr:colOff>76200</xdr:colOff>
                    <xdr:row>288</xdr:row>
                    <xdr:rowOff>0</xdr:rowOff>
                  </to>
                </anchor>
              </controlPr>
            </control>
          </mc:Choice>
        </mc:AlternateContent>
        <mc:AlternateContent xmlns:mc="http://schemas.openxmlformats.org/markup-compatibility/2006">
          <mc:Choice Requires="x14">
            <control shapeId="80125" r:id="rId68" name="Check Box 253">
              <controlPr defaultSize="0" autoFill="0" autoLine="0" autoPict="0">
                <anchor moveWithCells="1" sizeWithCells="1">
                  <from>
                    <xdr:col>4</xdr:col>
                    <xdr:colOff>209550</xdr:colOff>
                    <xdr:row>287</xdr:row>
                    <xdr:rowOff>19050</xdr:rowOff>
                  </from>
                  <to>
                    <xdr:col>6</xdr:col>
                    <xdr:colOff>76200</xdr:colOff>
                    <xdr:row>288</xdr:row>
                    <xdr:rowOff>0</xdr:rowOff>
                  </to>
                </anchor>
              </controlPr>
            </control>
          </mc:Choice>
        </mc:AlternateContent>
        <mc:AlternateContent xmlns:mc="http://schemas.openxmlformats.org/markup-compatibility/2006">
          <mc:Choice Requires="x14">
            <control shapeId="80126" r:id="rId69" name="Check Box 254">
              <controlPr defaultSize="0" autoFill="0" autoLine="0" autoPict="0">
                <anchor moveWithCells="1" sizeWithCells="1">
                  <from>
                    <xdr:col>7</xdr:col>
                    <xdr:colOff>209550</xdr:colOff>
                    <xdr:row>287</xdr:row>
                    <xdr:rowOff>19050</xdr:rowOff>
                  </from>
                  <to>
                    <xdr:col>9</xdr:col>
                    <xdr:colOff>76200</xdr:colOff>
                    <xdr:row>288</xdr:row>
                    <xdr:rowOff>0</xdr:rowOff>
                  </to>
                </anchor>
              </controlPr>
            </control>
          </mc:Choice>
        </mc:AlternateContent>
        <mc:AlternateContent xmlns:mc="http://schemas.openxmlformats.org/markup-compatibility/2006">
          <mc:Choice Requires="x14">
            <control shapeId="80127" r:id="rId70" name="Check Box 255">
              <controlPr defaultSize="0" autoFill="0" autoLine="0" autoPict="0">
                <anchor moveWithCells="1" sizeWithCells="1">
                  <from>
                    <xdr:col>10</xdr:col>
                    <xdr:colOff>190500</xdr:colOff>
                    <xdr:row>287</xdr:row>
                    <xdr:rowOff>19050</xdr:rowOff>
                  </from>
                  <to>
                    <xdr:col>12</xdr:col>
                    <xdr:colOff>57150</xdr:colOff>
                    <xdr:row>288</xdr:row>
                    <xdr:rowOff>0</xdr:rowOff>
                  </to>
                </anchor>
              </controlPr>
            </control>
          </mc:Choice>
        </mc:AlternateContent>
        <mc:AlternateContent xmlns:mc="http://schemas.openxmlformats.org/markup-compatibility/2006">
          <mc:Choice Requires="x14">
            <control shapeId="80128" r:id="rId71" name="Check Box 256">
              <controlPr defaultSize="0" autoFill="0" autoLine="0" autoPict="0">
                <anchor moveWithCells="1" sizeWithCells="1">
                  <from>
                    <xdr:col>13</xdr:col>
                    <xdr:colOff>209550</xdr:colOff>
                    <xdr:row>287</xdr:row>
                    <xdr:rowOff>19050</xdr:rowOff>
                  </from>
                  <to>
                    <xdr:col>15</xdr:col>
                    <xdr:colOff>76200</xdr:colOff>
                    <xdr:row>288</xdr:row>
                    <xdr:rowOff>0</xdr:rowOff>
                  </to>
                </anchor>
              </controlPr>
            </control>
          </mc:Choice>
        </mc:AlternateContent>
        <mc:AlternateContent xmlns:mc="http://schemas.openxmlformats.org/markup-compatibility/2006">
          <mc:Choice Requires="x14">
            <control shapeId="80129" r:id="rId72" name="Check Box 257">
              <controlPr defaultSize="0" autoFill="0" autoLine="0" autoPict="0">
                <anchor moveWithCells="1" sizeWithCells="1">
                  <from>
                    <xdr:col>17</xdr:col>
                    <xdr:colOff>209550</xdr:colOff>
                    <xdr:row>287</xdr:row>
                    <xdr:rowOff>19050</xdr:rowOff>
                  </from>
                  <to>
                    <xdr:col>19</xdr:col>
                    <xdr:colOff>76200</xdr:colOff>
                    <xdr:row>288</xdr:row>
                    <xdr:rowOff>0</xdr:rowOff>
                  </to>
                </anchor>
              </controlPr>
            </control>
          </mc:Choice>
        </mc:AlternateContent>
        <mc:AlternateContent xmlns:mc="http://schemas.openxmlformats.org/markup-compatibility/2006">
          <mc:Choice Requires="x14">
            <control shapeId="80130" r:id="rId73" name="Check Box 258">
              <controlPr defaultSize="0" autoFill="0" autoLine="0" autoPict="0">
                <anchor moveWithCells="1" sizeWithCells="1">
                  <from>
                    <xdr:col>22</xdr:col>
                    <xdr:colOff>190500</xdr:colOff>
                    <xdr:row>287</xdr:row>
                    <xdr:rowOff>19050</xdr:rowOff>
                  </from>
                  <to>
                    <xdr:col>24</xdr:col>
                    <xdr:colOff>57150</xdr:colOff>
                    <xdr:row>288</xdr:row>
                    <xdr:rowOff>0</xdr:rowOff>
                  </to>
                </anchor>
              </controlPr>
            </control>
          </mc:Choice>
        </mc:AlternateContent>
        <mc:AlternateContent xmlns:mc="http://schemas.openxmlformats.org/markup-compatibility/2006">
          <mc:Choice Requires="x14">
            <control shapeId="80131" r:id="rId74" name="Drop Down 259">
              <controlPr defaultSize="0" autoLine="0" autoPict="0">
                <anchor moveWithCells="1" sizeWithCells="1">
                  <from>
                    <xdr:col>2</xdr:col>
                    <xdr:colOff>209550</xdr:colOff>
                    <xdr:row>289</xdr:row>
                    <xdr:rowOff>19050</xdr:rowOff>
                  </from>
                  <to>
                    <xdr:col>12</xdr:col>
                    <xdr:colOff>190500</xdr:colOff>
                    <xdr:row>289</xdr:row>
                    <xdr:rowOff>209550</xdr:rowOff>
                  </to>
                </anchor>
              </controlPr>
            </control>
          </mc:Choice>
        </mc:AlternateContent>
        <mc:AlternateContent xmlns:mc="http://schemas.openxmlformats.org/markup-compatibility/2006">
          <mc:Choice Requires="x14">
            <control shapeId="80132" r:id="rId75" name="Drop Down 260">
              <controlPr defaultSize="0" autoLine="0" autoPict="0">
                <anchor moveWithCells="1" sizeWithCells="1">
                  <from>
                    <xdr:col>16</xdr:col>
                    <xdr:colOff>209550</xdr:colOff>
                    <xdr:row>289</xdr:row>
                    <xdr:rowOff>19050</xdr:rowOff>
                  </from>
                  <to>
                    <xdr:col>26</xdr:col>
                    <xdr:colOff>190500</xdr:colOff>
                    <xdr:row>289</xdr:row>
                    <xdr:rowOff>209550</xdr:rowOff>
                  </to>
                </anchor>
              </controlPr>
            </control>
          </mc:Choice>
        </mc:AlternateContent>
        <mc:AlternateContent xmlns:mc="http://schemas.openxmlformats.org/markup-compatibility/2006">
          <mc:Choice Requires="x14">
            <control shapeId="80133" r:id="rId76" name="Drop Down 261">
              <controlPr defaultSize="0" autoLine="0" autoPict="0">
                <anchor moveWithCells="1" sizeWithCells="1">
                  <from>
                    <xdr:col>2</xdr:col>
                    <xdr:colOff>209550</xdr:colOff>
                    <xdr:row>315</xdr:row>
                    <xdr:rowOff>38100</xdr:rowOff>
                  </from>
                  <to>
                    <xdr:col>7</xdr:col>
                    <xdr:colOff>0</xdr:colOff>
                    <xdr:row>315</xdr:row>
                    <xdr:rowOff>209550</xdr:rowOff>
                  </to>
                </anchor>
              </controlPr>
            </control>
          </mc:Choice>
        </mc:AlternateContent>
        <mc:AlternateContent xmlns:mc="http://schemas.openxmlformats.org/markup-compatibility/2006">
          <mc:Choice Requires="x14">
            <control shapeId="80134" r:id="rId77" name="Drop Down 262">
              <controlPr defaultSize="0" autoLine="0" autoPict="0">
                <anchor moveWithCells="1" sizeWithCells="1">
                  <from>
                    <xdr:col>2</xdr:col>
                    <xdr:colOff>209550</xdr:colOff>
                    <xdr:row>316</xdr:row>
                    <xdr:rowOff>38100</xdr:rowOff>
                  </from>
                  <to>
                    <xdr:col>7</xdr:col>
                    <xdr:colOff>0</xdr:colOff>
                    <xdr:row>316</xdr:row>
                    <xdr:rowOff>209550</xdr:rowOff>
                  </to>
                </anchor>
              </controlPr>
            </control>
          </mc:Choice>
        </mc:AlternateContent>
        <mc:AlternateContent xmlns:mc="http://schemas.openxmlformats.org/markup-compatibility/2006">
          <mc:Choice Requires="x14">
            <control shapeId="80135" r:id="rId78" name="Drop Down 263">
              <controlPr defaultSize="0" autoLine="0" autoPict="0">
                <anchor moveWithCells="1" sizeWithCells="1">
                  <from>
                    <xdr:col>2</xdr:col>
                    <xdr:colOff>209550</xdr:colOff>
                    <xdr:row>317</xdr:row>
                    <xdr:rowOff>38100</xdr:rowOff>
                  </from>
                  <to>
                    <xdr:col>7</xdr:col>
                    <xdr:colOff>0</xdr:colOff>
                    <xdr:row>317</xdr:row>
                    <xdr:rowOff>209550</xdr:rowOff>
                  </to>
                </anchor>
              </controlPr>
            </control>
          </mc:Choice>
        </mc:AlternateContent>
        <mc:AlternateContent xmlns:mc="http://schemas.openxmlformats.org/markup-compatibility/2006">
          <mc:Choice Requires="x14">
            <control shapeId="80136" r:id="rId79" name="Drop Down 264">
              <controlPr defaultSize="0" autoLine="0" autoPict="0">
                <anchor moveWithCells="1" sizeWithCells="1">
                  <from>
                    <xdr:col>2</xdr:col>
                    <xdr:colOff>209550</xdr:colOff>
                    <xdr:row>318</xdr:row>
                    <xdr:rowOff>38100</xdr:rowOff>
                  </from>
                  <to>
                    <xdr:col>7</xdr:col>
                    <xdr:colOff>0</xdr:colOff>
                    <xdr:row>318</xdr:row>
                    <xdr:rowOff>209550</xdr:rowOff>
                  </to>
                </anchor>
              </controlPr>
            </control>
          </mc:Choice>
        </mc:AlternateContent>
        <mc:AlternateContent xmlns:mc="http://schemas.openxmlformats.org/markup-compatibility/2006">
          <mc:Choice Requires="x14">
            <control shapeId="80137" r:id="rId80" name="Check Box 265">
              <controlPr defaultSize="0" autoFill="0" autoLine="0" autoPict="0">
                <anchor moveWithCells="1" sizeWithCells="1">
                  <from>
                    <xdr:col>18</xdr:col>
                    <xdr:colOff>209550</xdr:colOff>
                    <xdr:row>328</xdr:row>
                    <xdr:rowOff>19050</xdr:rowOff>
                  </from>
                  <to>
                    <xdr:col>20</xdr:col>
                    <xdr:colOff>76200</xdr:colOff>
                    <xdr:row>329</xdr:row>
                    <xdr:rowOff>19050</xdr:rowOff>
                  </to>
                </anchor>
              </controlPr>
            </control>
          </mc:Choice>
        </mc:AlternateContent>
        <mc:AlternateContent xmlns:mc="http://schemas.openxmlformats.org/markup-compatibility/2006">
          <mc:Choice Requires="x14">
            <control shapeId="80138" r:id="rId81" name="Check Box 266">
              <controlPr defaultSize="0" autoFill="0" autoLine="0" autoPict="0">
                <anchor moveWithCells="1" sizeWithCells="1">
                  <from>
                    <xdr:col>21</xdr:col>
                    <xdr:colOff>209550</xdr:colOff>
                    <xdr:row>328</xdr:row>
                    <xdr:rowOff>19050</xdr:rowOff>
                  </from>
                  <to>
                    <xdr:col>23</xdr:col>
                    <xdr:colOff>76200</xdr:colOff>
                    <xdr:row>329</xdr:row>
                    <xdr:rowOff>19050</xdr:rowOff>
                  </to>
                </anchor>
              </controlPr>
            </control>
          </mc:Choice>
        </mc:AlternateContent>
        <mc:AlternateContent xmlns:mc="http://schemas.openxmlformats.org/markup-compatibility/2006">
          <mc:Choice Requires="x14">
            <control shapeId="80139" r:id="rId82" name="Drop Down 267">
              <controlPr defaultSize="0" autoLine="0" autoPict="0">
                <anchor moveWithCells="1" sizeWithCells="1">
                  <from>
                    <xdr:col>2</xdr:col>
                    <xdr:colOff>209550</xdr:colOff>
                    <xdr:row>351</xdr:row>
                    <xdr:rowOff>19050</xdr:rowOff>
                  </from>
                  <to>
                    <xdr:col>7</xdr:col>
                    <xdr:colOff>0</xdr:colOff>
                    <xdr:row>352</xdr:row>
                    <xdr:rowOff>0</xdr:rowOff>
                  </to>
                </anchor>
              </controlPr>
            </control>
          </mc:Choice>
        </mc:AlternateContent>
        <mc:AlternateContent xmlns:mc="http://schemas.openxmlformats.org/markup-compatibility/2006">
          <mc:Choice Requires="x14">
            <control shapeId="80140" r:id="rId83" name="Drop Down 268">
              <controlPr defaultSize="0" autoLine="0" autoPict="0">
                <anchor moveWithCells="1" sizeWithCells="1">
                  <from>
                    <xdr:col>2</xdr:col>
                    <xdr:colOff>209550</xdr:colOff>
                    <xdr:row>352</xdr:row>
                    <xdr:rowOff>19050</xdr:rowOff>
                  </from>
                  <to>
                    <xdr:col>7</xdr:col>
                    <xdr:colOff>0</xdr:colOff>
                    <xdr:row>353</xdr:row>
                    <xdr:rowOff>0</xdr:rowOff>
                  </to>
                </anchor>
              </controlPr>
            </control>
          </mc:Choice>
        </mc:AlternateContent>
        <mc:AlternateContent xmlns:mc="http://schemas.openxmlformats.org/markup-compatibility/2006">
          <mc:Choice Requires="x14">
            <control shapeId="80141" r:id="rId84" name="Drop Down 269">
              <controlPr defaultSize="0" autoLine="0" autoPict="0">
                <anchor moveWithCells="1" sizeWithCells="1">
                  <from>
                    <xdr:col>2</xdr:col>
                    <xdr:colOff>209550</xdr:colOff>
                    <xdr:row>353</xdr:row>
                    <xdr:rowOff>38100</xdr:rowOff>
                  </from>
                  <to>
                    <xdr:col>7</xdr:col>
                    <xdr:colOff>0</xdr:colOff>
                    <xdr:row>354</xdr:row>
                    <xdr:rowOff>0</xdr:rowOff>
                  </to>
                </anchor>
              </controlPr>
            </control>
          </mc:Choice>
        </mc:AlternateContent>
        <mc:AlternateContent xmlns:mc="http://schemas.openxmlformats.org/markup-compatibility/2006">
          <mc:Choice Requires="x14">
            <control shapeId="80142" r:id="rId85" name="Drop Down 270">
              <controlPr defaultSize="0" autoLine="0" autoPict="0">
                <anchor moveWithCells="1" sizeWithCells="1">
                  <from>
                    <xdr:col>2</xdr:col>
                    <xdr:colOff>209550</xdr:colOff>
                    <xdr:row>354</xdr:row>
                    <xdr:rowOff>38100</xdr:rowOff>
                  </from>
                  <to>
                    <xdr:col>7</xdr:col>
                    <xdr:colOff>0</xdr:colOff>
                    <xdr:row>355</xdr:row>
                    <xdr:rowOff>0</xdr:rowOff>
                  </to>
                </anchor>
              </controlPr>
            </control>
          </mc:Choice>
        </mc:AlternateContent>
        <mc:AlternateContent xmlns:mc="http://schemas.openxmlformats.org/markup-compatibility/2006">
          <mc:Choice Requires="x14">
            <control shapeId="80143" r:id="rId86" name="Drop Down 271">
              <controlPr defaultSize="0" autoLine="0" autoPict="0">
                <anchor moveWithCells="1" sizeWithCells="1">
                  <from>
                    <xdr:col>2</xdr:col>
                    <xdr:colOff>209550</xdr:colOff>
                    <xdr:row>365</xdr:row>
                    <xdr:rowOff>38100</xdr:rowOff>
                  </from>
                  <to>
                    <xdr:col>8</xdr:col>
                    <xdr:colOff>0</xdr:colOff>
                    <xdr:row>366</xdr:row>
                    <xdr:rowOff>19050</xdr:rowOff>
                  </to>
                </anchor>
              </controlPr>
            </control>
          </mc:Choice>
        </mc:AlternateContent>
        <mc:AlternateContent xmlns:mc="http://schemas.openxmlformats.org/markup-compatibility/2006">
          <mc:Choice Requires="x14">
            <control shapeId="80144" r:id="rId87" name="Drop Down 272">
              <controlPr defaultSize="0" autoLine="0" autoPict="0">
                <anchor moveWithCells="1" sizeWithCells="1">
                  <from>
                    <xdr:col>2</xdr:col>
                    <xdr:colOff>209550</xdr:colOff>
                    <xdr:row>355</xdr:row>
                    <xdr:rowOff>38100</xdr:rowOff>
                  </from>
                  <to>
                    <xdr:col>7</xdr:col>
                    <xdr:colOff>0</xdr:colOff>
                    <xdr:row>356</xdr:row>
                    <xdr:rowOff>0</xdr:rowOff>
                  </to>
                </anchor>
              </controlPr>
            </control>
          </mc:Choice>
        </mc:AlternateContent>
        <mc:AlternateContent xmlns:mc="http://schemas.openxmlformats.org/markup-compatibility/2006">
          <mc:Choice Requires="x14">
            <control shapeId="80145" r:id="rId88" name="Drop Down 273">
              <controlPr defaultSize="0" autoLine="0" autoPict="0">
                <anchor moveWithCells="1" sizeWithCells="1">
                  <from>
                    <xdr:col>2</xdr:col>
                    <xdr:colOff>209550</xdr:colOff>
                    <xdr:row>356</xdr:row>
                    <xdr:rowOff>38100</xdr:rowOff>
                  </from>
                  <to>
                    <xdr:col>7</xdr:col>
                    <xdr:colOff>0</xdr:colOff>
                    <xdr:row>357</xdr:row>
                    <xdr:rowOff>0</xdr:rowOff>
                  </to>
                </anchor>
              </controlPr>
            </control>
          </mc:Choice>
        </mc:AlternateContent>
        <mc:AlternateContent xmlns:mc="http://schemas.openxmlformats.org/markup-compatibility/2006">
          <mc:Choice Requires="x14">
            <control shapeId="80146" r:id="rId89" name="Drop Down 274">
              <controlPr defaultSize="0" autoLine="0" autoPict="0">
                <anchor moveWithCells="1" sizeWithCells="1">
                  <from>
                    <xdr:col>3</xdr:col>
                    <xdr:colOff>209550</xdr:colOff>
                    <xdr:row>383</xdr:row>
                    <xdr:rowOff>19050</xdr:rowOff>
                  </from>
                  <to>
                    <xdr:col>8</xdr:col>
                    <xdr:colOff>209550</xdr:colOff>
                    <xdr:row>384</xdr:row>
                    <xdr:rowOff>0</xdr:rowOff>
                  </to>
                </anchor>
              </controlPr>
            </control>
          </mc:Choice>
        </mc:AlternateContent>
        <mc:AlternateContent xmlns:mc="http://schemas.openxmlformats.org/markup-compatibility/2006">
          <mc:Choice Requires="x14">
            <control shapeId="80147" r:id="rId90" name="Drop Down 275">
              <controlPr defaultSize="0" autoLine="0" autoPict="0">
                <anchor moveWithCells="1" sizeWithCells="1">
                  <from>
                    <xdr:col>3</xdr:col>
                    <xdr:colOff>209550</xdr:colOff>
                    <xdr:row>384</xdr:row>
                    <xdr:rowOff>19050</xdr:rowOff>
                  </from>
                  <to>
                    <xdr:col>8</xdr:col>
                    <xdr:colOff>209550</xdr:colOff>
                    <xdr:row>385</xdr:row>
                    <xdr:rowOff>0</xdr:rowOff>
                  </to>
                </anchor>
              </controlPr>
            </control>
          </mc:Choice>
        </mc:AlternateContent>
        <mc:AlternateContent xmlns:mc="http://schemas.openxmlformats.org/markup-compatibility/2006">
          <mc:Choice Requires="x14">
            <control shapeId="80148" r:id="rId91" name="Drop Down 276">
              <controlPr defaultSize="0" autoLine="0" autoPict="0">
                <anchor moveWithCells="1" sizeWithCells="1">
                  <from>
                    <xdr:col>3</xdr:col>
                    <xdr:colOff>209550</xdr:colOff>
                    <xdr:row>385</xdr:row>
                    <xdr:rowOff>19050</xdr:rowOff>
                  </from>
                  <to>
                    <xdr:col>8</xdr:col>
                    <xdr:colOff>209550</xdr:colOff>
                    <xdr:row>386</xdr:row>
                    <xdr:rowOff>0</xdr:rowOff>
                  </to>
                </anchor>
              </controlPr>
            </control>
          </mc:Choice>
        </mc:AlternateContent>
        <mc:AlternateContent xmlns:mc="http://schemas.openxmlformats.org/markup-compatibility/2006">
          <mc:Choice Requires="x14">
            <control shapeId="80149" r:id="rId92" name="Drop Down 277">
              <controlPr defaultSize="0" autoLine="0" autoPict="0">
                <anchor moveWithCells="1" sizeWithCells="1">
                  <from>
                    <xdr:col>3</xdr:col>
                    <xdr:colOff>209550</xdr:colOff>
                    <xdr:row>386</xdr:row>
                    <xdr:rowOff>19050</xdr:rowOff>
                  </from>
                  <to>
                    <xdr:col>8</xdr:col>
                    <xdr:colOff>209550</xdr:colOff>
                    <xdr:row>387</xdr:row>
                    <xdr:rowOff>19050</xdr:rowOff>
                  </to>
                </anchor>
              </controlPr>
            </control>
          </mc:Choice>
        </mc:AlternateContent>
        <mc:AlternateContent xmlns:mc="http://schemas.openxmlformats.org/markup-compatibility/2006">
          <mc:Choice Requires="x14">
            <control shapeId="80150" r:id="rId93" name="Drop Down 278">
              <controlPr defaultSize="0" autoLine="0" autoPict="0">
                <anchor moveWithCells="1" sizeWithCells="1">
                  <from>
                    <xdr:col>3</xdr:col>
                    <xdr:colOff>209550</xdr:colOff>
                    <xdr:row>387</xdr:row>
                    <xdr:rowOff>38100</xdr:rowOff>
                  </from>
                  <to>
                    <xdr:col>8</xdr:col>
                    <xdr:colOff>209550</xdr:colOff>
                    <xdr:row>388</xdr:row>
                    <xdr:rowOff>19050</xdr:rowOff>
                  </to>
                </anchor>
              </controlPr>
            </control>
          </mc:Choice>
        </mc:AlternateContent>
        <mc:AlternateContent xmlns:mc="http://schemas.openxmlformats.org/markup-compatibility/2006">
          <mc:Choice Requires="x14">
            <control shapeId="80151" r:id="rId94" name="Drop Down 279">
              <controlPr defaultSize="0" autoLine="0" autoPict="0">
                <anchor moveWithCells="1" sizeWithCells="1">
                  <from>
                    <xdr:col>3</xdr:col>
                    <xdr:colOff>209550</xdr:colOff>
                    <xdr:row>388</xdr:row>
                    <xdr:rowOff>38100</xdr:rowOff>
                  </from>
                  <to>
                    <xdr:col>8</xdr:col>
                    <xdr:colOff>209550</xdr:colOff>
                    <xdr:row>389</xdr:row>
                    <xdr:rowOff>19050</xdr:rowOff>
                  </to>
                </anchor>
              </controlPr>
            </control>
          </mc:Choice>
        </mc:AlternateContent>
        <mc:AlternateContent xmlns:mc="http://schemas.openxmlformats.org/markup-compatibility/2006">
          <mc:Choice Requires="x14">
            <control shapeId="80152" r:id="rId95" name="Drop Down 280">
              <controlPr defaultSize="0" autoLine="0" autoPict="0">
                <anchor moveWithCells="1" sizeWithCells="1">
                  <from>
                    <xdr:col>3</xdr:col>
                    <xdr:colOff>209550</xdr:colOff>
                    <xdr:row>406</xdr:row>
                    <xdr:rowOff>38100</xdr:rowOff>
                  </from>
                  <to>
                    <xdr:col>8</xdr:col>
                    <xdr:colOff>209550</xdr:colOff>
                    <xdr:row>407</xdr:row>
                    <xdr:rowOff>19050</xdr:rowOff>
                  </to>
                </anchor>
              </controlPr>
            </control>
          </mc:Choice>
        </mc:AlternateContent>
        <mc:AlternateContent xmlns:mc="http://schemas.openxmlformats.org/markup-compatibility/2006">
          <mc:Choice Requires="x14">
            <control shapeId="80153" r:id="rId96" name="Drop Down 281">
              <controlPr defaultSize="0" autoLine="0" autoPict="0">
                <anchor moveWithCells="1" sizeWithCells="1">
                  <from>
                    <xdr:col>3</xdr:col>
                    <xdr:colOff>209550</xdr:colOff>
                    <xdr:row>407</xdr:row>
                    <xdr:rowOff>38100</xdr:rowOff>
                  </from>
                  <to>
                    <xdr:col>8</xdr:col>
                    <xdr:colOff>209550</xdr:colOff>
                    <xdr:row>408</xdr:row>
                    <xdr:rowOff>19050</xdr:rowOff>
                  </to>
                </anchor>
              </controlPr>
            </control>
          </mc:Choice>
        </mc:AlternateContent>
        <mc:AlternateContent xmlns:mc="http://schemas.openxmlformats.org/markup-compatibility/2006">
          <mc:Choice Requires="x14">
            <control shapeId="80154" r:id="rId97" name="Drop Down 282">
              <controlPr defaultSize="0" autoLine="0" autoPict="0">
                <anchor moveWithCells="1" sizeWithCells="1">
                  <from>
                    <xdr:col>3</xdr:col>
                    <xdr:colOff>209550</xdr:colOff>
                    <xdr:row>408</xdr:row>
                    <xdr:rowOff>38100</xdr:rowOff>
                  </from>
                  <to>
                    <xdr:col>8</xdr:col>
                    <xdr:colOff>209550</xdr:colOff>
                    <xdr:row>409</xdr:row>
                    <xdr:rowOff>19050</xdr:rowOff>
                  </to>
                </anchor>
              </controlPr>
            </control>
          </mc:Choice>
        </mc:AlternateContent>
        <mc:AlternateContent xmlns:mc="http://schemas.openxmlformats.org/markup-compatibility/2006">
          <mc:Choice Requires="x14">
            <control shapeId="80155" r:id="rId98" name="Drop Down 283">
              <controlPr defaultSize="0" autoLine="0" autoPict="0">
                <anchor moveWithCells="1" sizeWithCells="1">
                  <from>
                    <xdr:col>3</xdr:col>
                    <xdr:colOff>209550</xdr:colOff>
                    <xdr:row>409</xdr:row>
                    <xdr:rowOff>38100</xdr:rowOff>
                  </from>
                  <to>
                    <xdr:col>8</xdr:col>
                    <xdr:colOff>209550</xdr:colOff>
                    <xdr:row>410</xdr:row>
                    <xdr:rowOff>19050</xdr:rowOff>
                  </to>
                </anchor>
              </controlPr>
            </control>
          </mc:Choice>
        </mc:AlternateContent>
        <mc:AlternateContent xmlns:mc="http://schemas.openxmlformats.org/markup-compatibility/2006">
          <mc:Choice Requires="x14">
            <control shapeId="80156" r:id="rId99" name="Drop Down 284">
              <controlPr defaultSize="0" autoLine="0" autoPict="0">
                <anchor moveWithCells="1" sizeWithCells="1">
                  <from>
                    <xdr:col>3</xdr:col>
                    <xdr:colOff>209550</xdr:colOff>
                    <xdr:row>410</xdr:row>
                    <xdr:rowOff>38100</xdr:rowOff>
                  </from>
                  <to>
                    <xdr:col>8</xdr:col>
                    <xdr:colOff>209550</xdr:colOff>
                    <xdr:row>411</xdr:row>
                    <xdr:rowOff>19050</xdr:rowOff>
                  </to>
                </anchor>
              </controlPr>
            </control>
          </mc:Choice>
        </mc:AlternateContent>
        <mc:AlternateContent xmlns:mc="http://schemas.openxmlformats.org/markup-compatibility/2006">
          <mc:Choice Requires="x14">
            <control shapeId="80157" r:id="rId100" name="Drop Down 285">
              <controlPr defaultSize="0" autoLine="0" autoPict="0">
                <anchor moveWithCells="1" sizeWithCells="1">
                  <from>
                    <xdr:col>3</xdr:col>
                    <xdr:colOff>209550</xdr:colOff>
                    <xdr:row>411</xdr:row>
                    <xdr:rowOff>38100</xdr:rowOff>
                  </from>
                  <to>
                    <xdr:col>8</xdr:col>
                    <xdr:colOff>209550</xdr:colOff>
                    <xdr:row>412</xdr:row>
                    <xdr:rowOff>19050</xdr:rowOff>
                  </to>
                </anchor>
              </controlPr>
            </control>
          </mc:Choice>
        </mc:AlternateContent>
        <mc:AlternateContent xmlns:mc="http://schemas.openxmlformats.org/markup-compatibility/2006">
          <mc:Choice Requires="x14">
            <control shapeId="80158" r:id="rId101" name="Drop Down 286">
              <controlPr defaultSize="0" autoLine="0" autoPict="0">
                <anchor moveWithCells="1" sizeWithCells="1">
                  <from>
                    <xdr:col>3</xdr:col>
                    <xdr:colOff>209550</xdr:colOff>
                    <xdr:row>429</xdr:row>
                    <xdr:rowOff>38100</xdr:rowOff>
                  </from>
                  <to>
                    <xdr:col>8</xdr:col>
                    <xdr:colOff>209550</xdr:colOff>
                    <xdr:row>430</xdr:row>
                    <xdr:rowOff>19050</xdr:rowOff>
                  </to>
                </anchor>
              </controlPr>
            </control>
          </mc:Choice>
        </mc:AlternateContent>
        <mc:AlternateContent xmlns:mc="http://schemas.openxmlformats.org/markup-compatibility/2006">
          <mc:Choice Requires="x14">
            <control shapeId="80159" r:id="rId102" name="Drop Down 287">
              <controlPr defaultSize="0" autoLine="0" autoPict="0">
                <anchor moveWithCells="1" sizeWithCells="1">
                  <from>
                    <xdr:col>3</xdr:col>
                    <xdr:colOff>209550</xdr:colOff>
                    <xdr:row>430</xdr:row>
                    <xdr:rowOff>38100</xdr:rowOff>
                  </from>
                  <to>
                    <xdr:col>8</xdr:col>
                    <xdr:colOff>209550</xdr:colOff>
                    <xdr:row>431</xdr:row>
                    <xdr:rowOff>19050</xdr:rowOff>
                  </to>
                </anchor>
              </controlPr>
            </control>
          </mc:Choice>
        </mc:AlternateContent>
        <mc:AlternateContent xmlns:mc="http://schemas.openxmlformats.org/markup-compatibility/2006">
          <mc:Choice Requires="x14">
            <control shapeId="80160" r:id="rId103" name="Drop Down 288">
              <controlPr defaultSize="0" autoLine="0" autoPict="0">
                <anchor moveWithCells="1" sizeWithCells="1">
                  <from>
                    <xdr:col>3</xdr:col>
                    <xdr:colOff>209550</xdr:colOff>
                    <xdr:row>431</xdr:row>
                    <xdr:rowOff>38100</xdr:rowOff>
                  </from>
                  <to>
                    <xdr:col>8</xdr:col>
                    <xdr:colOff>209550</xdr:colOff>
                    <xdr:row>432</xdr:row>
                    <xdr:rowOff>19050</xdr:rowOff>
                  </to>
                </anchor>
              </controlPr>
            </control>
          </mc:Choice>
        </mc:AlternateContent>
        <mc:AlternateContent xmlns:mc="http://schemas.openxmlformats.org/markup-compatibility/2006">
          <mc:Choice Requires="x14">
            <control shapeId="80161" r:id="rId104" name="Drop Down 289">
              <controlPr defaultSize="0" autoLine="0" autoPict="0">
                <anchor moveWithCells="1" sizeWithCells="1">
                  <from>
                    <xdr:col>3</xdr:col>
                    <xdr:colOff>209550</xdr:colOff>
                    <xdr:row>432</xdr:row>
                    <xdr:rowOff>38100</xdr:rowOff>
                  </from>
                  <to>
                    <xdr:col>8</xdr:col>
                    <xdr:colOff>209550</xdr:colOff>
                    <xdr:row>433</xdr:row>
                    <xdr:rowOff>19050</xdr:rowOff>
                  </to>
                </anchor>
              </controlPr>
            </control>
          </mc:Choice>
        </mc:AlternateContent>
        <mc:AlternateContent xmlns:mc="http://schemas.openxmlformats.org/markup-compatibility/2006">
          <mc:Choice Requires="x14">
            <control shapeId="80162" r:id="rId105" name="Drop Down 290">
              <controlPr defaultSize="0" autoLine="0" autoPict="0">
                <anchor moveWithCells="1" sizeWithCells="1">
                  <from>
                    <xdr:col>3</xdr:col>
                    <xdr:colOff>209550</xdr:colOff>
                    <xdr:row>433</xdr:row>
                    <xdr:rowOff>38100</xdr:rowOff>
                  </from>
                  <to>
                    <xdr:col>8</xdr:col>
                    <xdr:colOff>209550</xdr:colOff>
                    <xdr:row>434</xdr:row>
                    <xdr:rowOff>19050</xdr:rowOff>
                  </to>
                </anchor>
              </controlPr>
            </control>
          </mc:Choice>
        </mc:AlternateContent>
        <mc:AlternateContent xmlns:mc="http://schemas.openxmlformats.org/markup-compatibility/2006">
          <mc:Choice Requires="x14">
            <control shapeId="80163" r:id="rId106" name="Drop Down 291">
              <controlPr defaultSize="0" autoLine="0" autoPict="0">
                <anchor moveWithCells="1" sizeWithCells="1">
                  <from>
                    <xdr:col>3</xdr:col>
                    <xdr:colOff>209550</xdr:colOff>
                    <xdr:row>434</xdr:row>
                    <xdr:rowOff>38100</xdr:rowOff>
                  </from>
                  <to>
                    <xdr:col>8</xdr:col>
                    <xdr:colOff>209550</xdr:colOff>
                    <xdr:row>435</xdr:row>
                    <xdr:rowOff>19050</xdr:rowOff>
                  </to>
                </anchor>
              </controlPr>
            </control>
          </mc:Choice>
        </mc:AlternateContent>
        <mc:AlternateContent xmlns:mc="http://schemas.openxmlformats.org/markup-compatibility/2006">
          <mc:Choice Requires="x14">
            <control shapeId="80164" r:id="rId107" name="Drop Down 292">
              <controlPr defaultSize="0" autoLine="0" autoPict="0">
                <anchor moveWithCells="1" sizeWithCells="1">
                  <from>
                    <xdr:col>4</xdr:col>
                    <xdr:colOff>0</xdr:colOff>
                    <xdr:row>452</xdr:row>
                    <xdr:rowOff>19050</xdr:rowOff>
                  </from>
                  <to>
                    <xdr:col>9</xdr:col>
                    <xdr:colOff>0</xdr:colOff>
                    <xdr:row>453</xdr:row>
                    <xdr:rowOff>19050</xdr:rowOff>
                  </to>
                </anchor>
              </controlPr>
            </control>
          </mc:Choice>
        </mc:AlternateContent>
        <mc:AlternateContent xmlns:mc="http://schemas.openxmlformats.org/markup-compatibility/2006">
          <mc:Choice Requires="x14">
            <control shapeId="80165" r:id="rId108" name="Drop Down 293">
              <controlPr defaultSize="0" autoLine="0" autoPict="0">
                <anchor moveWithCells="1" sizeWithCells="1">
                  <from>
                    <xdr:col>4</xdr:col>
                    <xdr:colOff>0</xdr:colOff>
                    <xdr:row>453</xdr:row>
                    <xdr:rowOff>19050</xdr:rowOff>
                  </from>
                  <to>
                    <xdr:col>9</xdr:col>
                    <xdr:colOff>0</xdr:colOff>
                    <xdr:row>454</xdr:row>
                    <xdr:rowOff>19050</xdr:rowOff>
                  </to>
                </anchor>
              </controlPr>
            </control>
          </mc:Choice>
        </mc:AlternateContent>
        <mc:AlternateContent xmlns:mc="http://schemas.openxmlformats.org/markup-compatibility/2006">
          <mc:Choice Requires="x14">
            <control shapeId="80166" r:id="rId109" name="Drop Down 294">
              <controlPr defaultSize="0" autoLine="0" autoPict="0">
                <anchor moveWithCells="1" sizeWithCells="1">
                  <from>
                    <xdr:col>4</xdr:col>
                    <xdr:colOff>0</xdr:colOff>
                    <xdr:row>454</xdr:row>
                    <xdr:rowOff>19050</xdr:rowOff>
                  </from>
                  <to>
                    <xdr:col>9</xdr:col>
                    <xdr:colOff>0</xdr:colOff>
                    <xdr:row>455</xdr:row>
                    <xdr:rowOff>19050</xdr:rowOff>
                  </to>
                </anchor>
              </controlPr>
            </control>
          </mc:Choice>
        </mc:AlternateContent>
        <mc:AlternateContent xmlns:mc="http://schemas.openxmlformats.org/markup-compatibility/2006">
          <mc:Choice Requires="x14">
            <control shapeId="80167" r:id="rId110" name="Drop Down 295">
              <controlPr defaultSize="0" autoLine="0" autoPict="0">
                <anchor moveWithCells="1" sizeWithCells="1">
                  <from>
                    <xdr:col>4</xdr:col>
                    <xdr:colOff>0</xdr:colOff>
                    <xdr:row>455</xdr:row>
                    <xdr:rowOff>19050</xdr:rowOff>
                  </from>
                  <to>
                    <xdr:col>9</xdr:col>
                    <xdr:colOff>0</xdr:colOff>
                    <xdr:row>456</xdr:row>
                    <xdr:rowOff>19050</xdr:rowOff>
                  </to>
                </anchor>
              </controlPr>
            </control>
          </mc:Choice>
        </mc:AlternateContent>
        <mc:AlternateContent xmlns:mc="http://schemas.openxmlformats.org/markup-compatibility/2006">
          <mc:Choice Requires="x14">
            <control shapeId="80168" r:id="rId111" name="Drop Down 296">
              <controlPr defaultSize="0" autoLine="0" autoPict="0">
                <anchor moveWithCells="1" sizeWithCells="1">
                  <from>
                    <xdr:col>4</xdr:col>
                    <xdr:colOff>0</xdr:colOff>
                    <xdr:row>456</xdr:row>
                    <xdr:rowOff>19050</xdr:rowOff>
                  </from>
                  <to>
                    <xdr:col>9</xdr:col>
                    <xdr:colOff>0</xdr:colOff>
                    <xdr:row>457</xdr:row>
                    <xdr:rowOff>19050</xdr:rowOff>
                  </to>
                </anchor>
              </controlPr>
            </control>
          </mc:Choice>
        </mc:AlternateContent>
        <mc:AlternateContent xmlns:mc="http://schemas.openxmlformats.org/markup-compatibility/2006">
          <mc:Choice Requires="x14">
            <control shapeId="80169" r:id="rId112" name="Drop Down 297">
              <controlPr defaultSize="0" autoLine="0" autoPict="0">
                <anchor moveWithCells="1" sizeWithCells="1">
                  <from>
                    <xdr:col>4</xdr:col>
                    <xdr:colOff>0</xdr:colOff>
                    <xdr:row>457</xdr:row>
                    <xdr:rowOff>19050</xdr:rowOff>
                  </from>
                  <to>
                    <xdr:col>9</xdr:col>
                    <xdr:colOff>0</xdr:colOff>
                    <xdr:row>458</xdr:row>
                    <xdr:rowOff>19050</xdr:rowOff>
                  </to>
                </anchor>
              </controlPr>
            </control>
          </mc:Choice>
        </mc:AlternateContent>
        <mc:AlternateContent xmlns:mc="http://schemas.openxmlformats.org/markup-compatibility/2006">
          <mc:Choice Requires="x14">
            <control shapeId="80170" r:id="rId113" name="Drop Down 298">
              <controlPr defaultSize="0" autoLine="0" autoPict="0">
                <anchor moveWithCells="1" sizeWithCells="1">
                  <from>
                    <xdr:col>3</xdr:col>
                    <xdr:colOff>209550</xdr:colOff>
                    <xdr:row>475</xdr:row>
                    <xdr:rowOff>19050</xdr:rowOff>
                  </from>
                  <to>
                    <xdr:col>8</xdr:col>
                    <xdr:colOff>209550</xdr:colOff>
                    <xdr:row>475</xdr:row>
                    <xdr:rowOff>228600</xdr:rowOff>
                  </to>
                </anchor>
              </controlPr>
            </control>
          </mc:Choice>
        </mc:AlternateContent>
        <mc:AlternateContent xmlns:mc="http://schemas.openxmlformats.org/markup-compatibility/2006">
          <mc:Choice Requires="x14">
            <control shapeId="80171" r:id="rId114" name="Drop Down 299">
              <controlPr defaultSize="0" autoLine="0" autoPict="0">
                <anchor moveWithCells="1" sizeWithCells="1">
                  <from>
                    <xdr:col>3</xdr:col>
                    <xdr:colOff>209550</xdr:colOff>
                    <xdr:row>476</xdr:row>
                    <xdr:rowOff>19050</xdr:rowOff>
                  </from>
                  <to>
                    <xdr:col>8</xdr:col>
                    <xdr:colOff>209550</xdr:colOff>
                    <xdr:row>476</xdr:row>
                    <xdr:rowOff>228600</xdr:rowOff>
                  </to>
                </anchor>
              </controlPr>
            </control>
          </mc:Choice>
        </mc:AlternateContent>
        <mc:AlternateContent xmlns:mc="http://schemas.openxmlformats.org/markup-compatibility/2006">
          <mc:Choice Requires="x14">
            <control shapeId="80172" r:id="rId115" name="Drop Down 300">
              <controlPr defaultSize="0" autoLine="0" autoPict="0">
                <anchor moveWithCells="1" sizeWithCells="1">
                  <from>
                    <xdr:col>3</xdr:col>
                    <xdr:colOff>209550</xdr:colOff>
                    <xdr:row>477</xdr:row>
                    <xdr:rowOff>19050</xdr:rowOff>
                  </from>
                  <to>
                    <xdr:col>8</xdr:col>
                    <xdr:colOff>209550</xdr:colOff>
                    <xdr:row>477</xdr:row>
                    <xdr:rowOff>228600</xdr:rowOff>
                  </to>
                </anchor>
              </controlPr>
            </control>
          </mc:Choice>
        </mc:AlternateContent>
        <mc:AlternateContent xmlns:mc="http://schemas.openxmlformats.org/markup-compatibility/2006">
          <mc:Choice Requires="x14">
            <control shapeId="80173" r:id="rId116" name="Drop Down 301">
              <controlPr defaultSize="0" autoLine="0" autoPict="0">
                <anchor moveWithCells="1" sizeWithCells="1">
                  <from>
                    <xdr:col>3</xdr:col>
                    <xdr:colOff>209550</xdr:colOff>
                    <xdr:row>478</xdr:row>
                    <xdr:rowOff>19050</xdr:rowOff>
                  </from>
                  <to>
                    <xdr:col>8</xdr:col>
                    <xdr:colOff>209550</xdr:colOff>
                    <xdr:row>479</xdr:row>
                    <xdr:rowOff>0</xdr:rowOff>
                  </to>
                </anchor>
              </controlPr>
            </control>
          </mc:Choice>
        </mc:AlternateContent>
        <mc:AlternateContent xmlns:mc="http://schemas.openxmlformats.org/markup-compatibility/2006">
          <mc:Choice Requires="x14">
            <control shapeId="80174" r:id="rId117" name="Drop Down 302">
              <controlPr defaultSize="0" autoLine="0" autoPict="0">
                <anchor moveWithCells="1" sizeWithCells="1">
                  <from>
                    <xdr:col>3</xdr:col>
                    <xdr:colOff>209550</xdr:colOff>
                    <xdr:row>479</xdr:row>
                    <xdr:rowOff>19050</xdr:rowOff>
                  </from>
                  <to>
                    <xdr:col>8</xdr:col>
                    <xdr:colOff>209550</xdr:colOff>
                    <xdr:row>480</xdr:row>
                    <xdr:rowOff>0</xdr:rowOff>
                  </to>
                </anchor>
              </controlPr>
            </control>
          </mc:Choice>
        </mc:AlternateContent>
        <mc:AlternateContent xmlns:mc="http://schemas.openxmlformats.org/markup-compatibility/2006">
          <mc:Choice Requires="x14">
            <control shapeId="80175" r:id="rId118" name="Drop Down 303">
              <controlPr defaultSize="0" autoLine="0" autoPict="0">
                <anchor moveWithCells="1" sizeWithCells="1">
                  <from>
                    <xdr:col>3</xdr:col>
                    <xdr:colOff>209550</xdr:colOff>
                    <xdr:row>480</xdr:row>
                    <xdr:rowOff>19050</xdr:rowOff>
                  </from>
                  <to>
                    <xdr:col>8</xdr:col>
                    <xdr:colOff>209550</xdr:colOff>
                    <xdr:row>481</xdr:row>
                    <xdr:rowOff>0</xdr:rowOff>
                  </to>
                </anchor>
              </controlPr>
            </control>
          </mc:Choice>
        </mc:AlternateContent>
        <mc:AlternateContent xmlns:mc="http://schemas.openxmlformats.org/markup-compatibility/2006">
          <mc:Choice Requires="x14">
            <control shapeId="80176" r:id="rId119" name="Drop Down 304">
              <controlPr defaultSize="0" autoLine="0" autoPict="0">
                <anchor moveWithCells="1" sizeWithCells="1">
                  <from>
                    <xdr:col>3</xdr:col>
                    <xdr:colOff>209550</xdr:colOff>
                    <xdr:row>498</xdr:row>
                    <xdr:rowOff>19050</xdr:rowOff>
                  </from>
                  <to>
                    <xdr:col>8</xdr:col>
                    <xdr:colOff>209550</xdr:colOff>
                    <xdr:row>499</xdr:row>
                    <xdr:rowOff>0</xdr:rowOff>
                  </to>
                </anchor>
              </controlPr>
            </control>
          </mc:Choice>
        </mc:AlternateContent>
        <mc:AlternateContent xmlns:mc="http://schemas.openxmlformats.org/markup-compatibility/2006">
          <mc:Choice Requires="x14">
            <control shapeId="80177" r:id="rId120" name="Drop Down 305">
              <controlPr defaultSize="0" autoLine="0" autoPict="0">
                <anchor moveWithCells="1" sizeWithCells="1">
                  <from>
                    <xdr:col>3</xdr:col>
                    <xdr:colOff>209550</xdr:colOff>
                    <xdr:row>499</xdr:row>
                    <xdr:rowOff>19050</xdr:rowOff>
                  </from>
                  <to>
                    <xdr:col>8</xdr:col>
                    <xdr:colOff>209550</xdr:colOff>
                    <xdr:row>500</xdr:row>
                    <xdr:rowOff>0</xdr:rowOff>
                  </to>
                </anchor>
              </controlPr>
            </control>
          </mc:Choice>
        </mc:AlternateContent>
        <mc:AlternateContent xmlns:mc="http://schemas.openxmlformats.org/markup-compatibility/2006">
          <mc:Choice Requires="x14">
            <control shapeId="80178" r:id="rId121" name="Drop Down 306">
              <controlPr defaultSize="0" autoLine="0" autoPict="0">
                <anchor moveWithCells="1" sizeWithCells="1">
                  <from>
                    <xdr:col>3</xdr:col>
                    <xdr:colOff>209550</xdr:colOff>
                    <xdr:row>500</xdr:row>
                    <xdr:rowOff>19050</xdr:rowOff>
                  </from>
                  <to>
                    <xdr:col>8</xdr:col>
                    <xdr:colOff>209550</xdr:colOff>
                    <xdr:row>501</xdr:row>
                    <xdr:rowOff>0</xdr:rowOff>
                  </to>
                </anchor>
              </controlPr>
            </control>
          </mc:Choice>
        </mc:AlternateContent>
        <mc:AlternateContent xmlns:mc="http://schemas.openxmlformats.org/markup-compatibility/2006">
          <mc:Choice Requires="x14">
            <control shapeId="80179" r:id="rId122" name="Drop Down 307">
              <controlPr defaultSize="0" autoLine="0" autoPict="0">
                <anchor moveWithCells="1" sizeWithCells="1">
                  <from>
                    <xdr:col>3</xdr:col>
                    <xdr:colOff>209550</xdr:colOff>
                    <xdr:row>501</xdr:row>
                    <xdr:rowOff>19050</xdr:rowOff>
                  </from>
                  <to>
                    <xdr:col>8</xdr:col>
                    <xdr:colOff>209550</xdr:colOff>
                    <xdr:row>502</xdr:row>
                    <xdr:rowOff>0</xdr:rowOff>
                  </to>
                </anchor>
              </controlPr>
            </control>
          </mc:Choice>
        </mc:AlternateContent>
        <mc:AlternateContent xmlns:mc="http://schemas.openxmlformats.org/markup-compatibility/2006">
          <mc:Choice Requires="x14">
            <control shapeId="80180" r:id="rId123" name="Drop Down 308">
              <controlPr defaultSize="0" autoLine="0" autoPict="0">
                <anchor moveWithCells="1" sizeWithCells="1">
                  <from>
                    <xdr:col>3</xdr:col>
                    <xdr:colOff>209550</xdr:colOff>
                    <xdr:row>502</xdr:row>
                    <xdr:rowOff>19050</xdr:rowOff>
                  </from>
                  <to>
                    <xdr:col>8</xdr:col>
                    <xdr:colOff>209550</xdr:colOff>
                    <xdr:row>503</xdr:row>
                    <xdr:rowOff>0</xdr:rowOff>
                  </to>
                </anchor>
              </controlPr>
            </control>
          </mc:Choice>
        </mc:AlternateContent>
        <mc:AlternateContent xmlns:mc="http://schemas.openxmlformats.org/markup-compatibility/2006">
          <mc:Choice Requires="x14">
            <control shapeId="80181" r:id="rId124" name="Drop Down 309">
              <controlPr defaultSize="0" autoLine="0" autoPict="0">
                <anchor moveWithCells="1" sizeWithCells="1">
                  <from>
                    <xdr:col>3</xdr:col>
                    <xdr:colOff>209550</xdr:colOff>
                    <xdr:row>503</xdr:row>
                    <xdr:rowOff>19050</xdr:rowOff>
                  </from>
                  <to>
                    <xdr:col>8</xdr:col>
                    <xdr:colOff>209550</xdr:colOff>
                    <xdr:row>504</xdr:row>
                    <xdr:rowOff>19050</xdr:rowOff>
                  </to>
                </anchor>
              </controlPr>
            </control>
          </mc:Choice>
        </mc:AlternateContent>
        <mc:AlternateContent xmlns:mc="http://schemas.openxmlformats.org/markup-compatibility/2006">
          <mc:Choice Requires="x14">
            <control shapeId="80182" r:id="rId125" name="Check Box 310">
              <controlPr defaultSize="0" autoFill="0" autoLine="0" autoPict="0">
                <anchor moveWithCells="1" sizeWithCells="1">
                  <from>
                    <xdr:col>12</xdr:col>
                    <xdr:colOff>0</xdr:colOff>
                    <xdr:row>100</xdr:row>
                    <xdr:rowOff>38100</xdr:rowOff>
                  </from>
                  <to>
                    <xdr:col>13</xdr:col>
                    <xdr:colOff>76200</xdr:colOff>
                    <xdr:row>101</xdr:row>
                    <xdr:rowOff>19050</xdr:rowOff>
                  </to>
                </anchor>
              </controlPr>
            </control>
          </mc:Choice>
        </mc:AlternateContent>
        <mc:AlternateContent xmlns:mc="http://schemas.openxmlformats.org/markup-compatibility/2006">
          <mc:Choice Requires="x14">
            <control shapeId="80183" r:id="rId126" name="Check Box 311">
              <controlPr defaultSize="0" autoFill="0" autoLine="0" autoPict="0">
                <anchor moveWithCells="1" sizeWithCells="1">
                  <from>
                    <xdr:col>15</xdr:col>
                    <xdr:colOff>209550</xdr:colOff>
                    <xdr:row>100</xdr:row>
                    <xdr:rowOff>38100</xdr:rowOff>
                  </from>
                  <to>
                    <xdr:col>17</xdr:col>
                    <xdr:colOff>76200</xdr:colOff>
                    <xdr:row>101</xdr:row>
                    <xdr:rowOff>19050</xdr:rowOff>
                  </to>
                </anchor>
              </controlPr>
            </control>
          </mc:Choice>
        </mc:AlternateContent>
        <mc:AlternateContent xmlns:mc="http://schemas.openxmlformats.org/markup-compatibility/2006">
          <mc:Choice Requires="x14">
            <control shapeId="80184" r:id="rId127" name="Check Box 312">
              <controlPr defaultSize="0" autoFill="0" autoLine="0" autoPict="0">
                <anchor moveWithCells="1" sizeWithCells="1">
                  <from>
                    <xdr:col>12</xdr:col>
                    <xdr:colOff>209550</xdr:colOff>
                    <xdr:row>123</xdr:row>
                    <xdr:rowOff>19050</xdr:rowOff>
                  </from>
                  <to>
                    <xdr:col>14</xdr:col>
                    <xdr:colOff>76200</xdr:colOff>
                    <xdr:row>124</xdr:row>
                    <xdr:rowOff>0</xdr:rowOff>
                  </to>
                </anchor>
              </controlPr>
            </control>
          </mc:Choice>
        </mc:AlternateContent>
        <mc:AlternateContent xmlns:mc="http://schemas.openxmlformats.org/markup-compatibility/2006">
          <mc:Choice Requires="x14">
            <control shapeId="80185" r:id="rId128" name="Check Box 313">
              <controlPr defaultSize="0" autoFill="0" autoLine="0" autoPict="0">
                <anchor moveWithCells="1" sizeWithCells="1">
                  <from>
                    <xdr:col>15</xdr:col>
                    <xdr:colOff>209550</xdr:colOff>
                    <xdr:row>123</xdr:row>
                    <xdr:rowOff>19050</xdr:rowOff>
                  </from>
                  <to>
                    <xdr:col>17</xdr:col>
                    <xdr:colOff>76200</xdr:colOff>
                    <xdr:row>124</xdr:row>
                    <xdr:rowOff>0</xdr:rowOff>
                  </to>
                </anchor>
              </controlPr>
            </control>
          </mc:Choice>
        </mc:AlternateContent>
        <mc:AlternateContent xmlns:mc="http://schemas.openxmlformats.org/markup-compatibility/2006">
          <mc:Choice Requires="x14">
            <control shapeId="80186" r:id="rId129" name="Check Box 314">
              <controlPr defaultSize="0" autoFill="0" autoLine="0" autoPict="0">
                <anchor moveWithCells="1" sizeWithCells="1">
                  <from>
                    <xdr:col>12</xdr:col>
                    <xdr:colOff>209550</xdr:colOff>
                    <xdr:row>146</xdr:row>
                    <xdr:rowOff>19050</xdr:rowOff>
                  </from>
                  <to>
                    <xdr:col>14</xdr:col>
                    <xdr:colOff>76200</xdr:colOff>
                    <xdr:row>147</xdr:row>
                    <xdr:rowOff>0</xdr:rowOff>
                  </to>
                </anchor>
              </controlPr>
            </control>
          </mc:Choice>
        </mc:AlternateContent>
        <mc:AlternateContent xmlns:mc="http://schemas.openxmlformats.org/markup-compatibility/2006">
          <mc:Choice Requires="x14">
            <control shapeId="80187" r:id="rId130" name="Check Box 315">
              <controlPr defaultSize="0" autoFill="0" autoLine="0" autoPict="0">
                <anchor moveWithCells="1" sizeWithCells="1">
                  <from>
                    <xdr:col>15</xdr:col>
                    <xdr:colOff>209550</xdr:colOff>
                    <xdr:row>146</xdr:row>
                    <xdr:rowOff>19050</xdr:rowOff>
                  </from>
                  <to>
                    <xdr:col>17</xdr:col>
                    <xdr:colOff>76200</xdr:colOff>
                    <xdr:row>147</xdr:row>
                    <xdr:rowOff>0</xdr:rowOff>
                  </to>
                </anchor>
              </controlPr>
            </control>
          </mc:Choice>
        </mc:AlternateContent>
        <mc:AlternateContent xmlns:mc="http://schemas.openxmlformats.org/markup-compatibility/2006">
          <mc:Choice Requires="x14">
            <control shapeId="80188" r:id="rId131" name="Check Box 316">
              <controlPr defaultSize="0" autoFill="0" autoLine="0" autoPict="0">
                <anchor moveWithCells="1" sizeWithCells="1">
                  <from>
                    <xdr:col>12</xdr:col>
                    <xdr:colOff>209550</xdr:colOff>
                    <xdr:row>169</xdr:row>
                    <xdr:rowOff>19050</xdr:rowOff>
                  </from>
                  <to>
                    <xdr:col>14</xdr:col>
                    <xdr:colOff>76200</xdr:colOff>
                    <xdr:row>170</xdr:row>
                    <xdr:rowOff>0</xdr:rowOff>
                  </to>
                </anchor>
              </controlPr>
            </control>
          </mc:Choice>
        </mc:AlternateContent>
        <mc:AlternateContent xmlns:mc="http://schemas.openxmlformats.org/markup-compatibility/2006">
          <mc:Choice Requires="x14">
            <control shapeId="80189" r:id="rId132" name="Check Box 317">
              <controlPr defaultSize="0" autoFill="0" autoLine="0" autoPict="0">
                <anchor moveWithCells="1" sizeWithCells="1">
                  <from>
                    <xdr:col>15</xdr:col>
                    <xdr:colOff>209550</xdr:colOff>
                    <xdr:row>169</xdr:row>
                    <xdr:rowOff>19050</xdr:rowOff>
                  </from>
                  <to>
                    <xdr:col>17</xdr:col>
                    <xdr:colOff>76200</xdr:colOff>
                    <xdr:row>170</xdr:row>
                    <xdr:rowOff>0</xdr:rowOff>
                  </to>
                </anchor>
              </controlPr>
            </control>
          </mc:Choice>
        </mc:AlternateContent>
        <mc:AlternateContent xmlns:mc="http://schemas.openxmlformats.org/markup-compatibility/2006">
          <mc:Choice Requires="x14">
            <control shapeId="80190" r:id="rId133" name="Check Box 318">
              <controlPr defaultSize="0" autoFill="0" autoLine="0" autoPict="0">
                <anchor moveWithCells="1" sizeWithCells="1">
                  <from>
                    <xdr:col>12</xdr:col>
                    <xdr:colOff>209550</xdr:colOff>
                    <xdr:row>192</xdr:row>
                    <xdr:rowOff>38100</xdr:rowOff>
                  </from>
                  <to>
                    <xdr:col>14</xdr:col>
                    <xdr:colOff>76200</xdr:colOff>
                    <xdr:row>193</xdr:row>
                    <xdr:rowOff>0</xdr:rowOff>
                  </to>
                </anchor>
              </controlPr>
            </control>
          </mc:Choice>
        </mc:AlternateContent>
        <mc:AlternateContent xmlns:mc="http://schemas.openxmlformats.org/markup-compatibility/2006">
          <mc:Choice Requires="x14">
            <control shapeId="80191" r:id="rId134" name="Check Box 319">
              <controlPr defaultSize="0" autoFill="0" autoLine="0" autoPict="0">
                <anchor moveWithCells="1" sizeWithCells="1">
                  <from>
                    <xdr:col>15</xdr:col>
                    <xdr:colOff>209550</xdr:colOff>
                    <xdr:row>192</xdr:row>
                    <xdr:rowOff>38100</xdr:rowOff>
                  </from>
                  <to>
                    <xdr:col>17</xdr:col>
                    <xdr:colOff>76200</xdr:colOff>
                    <xdr:row>193</xdr:row>
                    <xdr:rowOff>0</xdr:rowOff>
                  </to>
                </anchor>
              </controlPr>
            </control>
          </mc:Choice>
        </mc:AlternateContent>
        <mc:AlternateContent xmlns:mc="http://schemas.openxmlformats.org/markup-compatibility/2006">
          <mc:Choice Requires="x14">
            <control shapeId="80192" r:id="rId135" name="Check Box 320">
              <controlPr defaultSize="0" autoFill="0" autoLine="0" autoPict="0">
                <anchor moveWithCells="1" sizeWithCells="1">
                  <from>
                    <xdr:col>12</xdr:col>
                    <xdr:colOff>209550</xdr:colOff>
                    <xdr:row>215</xdr:row>
                    <xdr:rowOff>0</xdr:rowOff>
                  </from>
                  <to>
                    <xdr:col>14</xdr:col>
                    <xdr:colOff>76200</xdr:colOff>
                    <xdr:row>215</xdr:row>
                    <xdr:rowOff>228600</xdr:rowOff>
                  </to>
                </anchor>
              </controlPr>
            </control>
          </mc:Choice>
        </mc:AlternateContent>
        <mc:AlternateContent xmlns:mc="http://schemas.openxmlformats.org/markup-compatibility/2006">
          <mc:Choice Requires="x14">
            <control shapeId="80193" r:id="rId136" name="Check Box 321">
              <controlPr defaultSize="0" autoFill="0" autoLine="0" autoPict="0">
                <anchor moveWithCells="1" sizeWithCells="1">
                  <from>
                    <xdr:col>15</xdr:col>
                    <xdr:colOff>209550</xdr:colOff>
                    <xdr:row>215</xdr:row>
                    <xdr:rowOff>0</xdr:rowOff>
                  </from>
                  <to>
                    <xdr:col>17</xdr:col>
                    <xdr:colOff>76200</xdr:colOff>
                    <xdr:row>215</xdr:row>
                    <xdr:rowOff>228600</xdr:rowOff>
                  </to>
                </anchor>
              </controlPr>
            </control>
          </mc:Choice>
        </mc:AlternateContent>
        <mc:AlternateContent xmlns:mc="http://schemas.openxmlformats.org/markup-compatibility/2006">
          <mc:Choice Requires="x14">
            <control shapeId="80194" r:id="rId137" name="Check Box 322">
              <controlPr defaultSize="0" autoFill="0" autoLine="0" autoPict="0">
                <anchor moveWithCells="1" sizeWithCells="1">
                  <from>
                    <xdr:col>12</xdr:col>
                    <xdr:colOff>209550</xdr:colOff>
                    <xdr:row>380</xdr:row>
                    <xdr:rowOff>19050</xdr:rowOff>
                  </from>
                  <to>
                    <xdr:col>14</xdr:col>
                    <xdr:colOff>76200</xdr:colOff>
                    <xdr:row>380</xdr:row>
                    <xdr:rowOff>228600</xdr:rowOff>
                  </to>
                </anchor>
              </controlPr>
            </control>
          </mc:Choice>
        </mc:AlternateContent>
        <mc:AlternateContent xmlns:mc="http://schemas.openxmlformats.org/markup-compatibility/2006">
          <mc:Choice Requires="x14">
            <control shapeId="80195" r:id="rId138" name="Check Box 323">
              <controlPr defaultSize="0" autoFill="0" autoLine="0" autoPict="0">
                <anchor moveWithCells="1" sizeWithCells="1">
                  <from>
                    <xdr:col>15</xdr:col>
                    <xdr:colOff>209550</xdr:colOff>
                    <xdr:row>380</xdr:row>
                    <xdr:rowOff>19050</xdr:rowOff>
                  </from>
                  <to>
                    <xdr:col>17</xdr:col>
                    <xdr:colOff>76200</xdr:colOff>
                    <xdr:row>380</xdr:row>
                    <xdr:rowOff>228600</xdr:rowOff>
                  </to>
                </anchor>
              </controlPr>
            </control>
          </mc:Choice>
        </mc:AlternateContent>
        <mc:AlternateContent xmlns:mc="http://schemas.openxmlformats.org/markup-compatibility/2006">
          <mc:Choice Requires="x14">
            <control shapeId="80196" r:id="rId139" name="Check Box 324">
              <controlPr defaultSize="0" autoFill="0" autoLine="0" autoPict="0">
                <anchor moveWithCells="1" sizeWithCells="1">
                  <from>
                    <xdr:col>12</xdr:col>
                    <xdr:colOff>209550</xdr:colOff>
                    <xdr:row>403</xdr:row>
                    <xdr:rowOff>19050</xdr:rowOff>
                  </from>
                  <to>
                    <xdr:col>14</xdr:col>
                    <xdr:colOff>76200</xdr:colOff>
                    <xdr:row>404</xdr:row>
                    <xdr:rowOff>0</xdr:rowOff>
                  </to>
                </anchor>
              </controlPr>
            </control>
          </mc:Choice>
        </mc:AlternateContent>
        <mc:AlternateContent xmlns:mc="http://schemas.openxmlformats.org/markup-compatibility/2006">
          <mc:Choice Requires="x14">
            <control shapeId="80197" r:id="rId140" name="Check Box 325">
              <controlPr defaultSize="0" autoFill="0" autoLine="0" autoPict="0">
                <anchor moveWithCells="1" sizeWithCells="1">
                  <from>
                    <xdr:col>15</xdr:col>
                    <xdr:colOff>209550</xdr:colOff>
                    <xdr:row>403</xdr:row>
                    <xdr:rowOff>19050</xdr:rowOff>
                  </from>
                  <to>
                    <xdr:col>17</xdr:col>
                    <xdr:colOff>76200</xdr:colOff>
                    <xdr:row>404</xdr:row>
                    <xdr:rowOff>0</xdr:rowOff>
                  </to>
                </anchor>
              </controlPr>
            </control>
          </mc:Choice>
        </mc:AlternateContent>
        <mc:AlternateContent xmlns:mc="http://schemas.openxmlformats.org/markup-compatibility/2006">
          <mc:Choice Requires="x14">
            <control shapeId="80198" r:id="rId141" name="Check Box 326">
              <controlPr defaultSize="0" autoFill="0" autoLine="0" autoPict="0">
                <anchor moveWithCells="1" sizeWithCells="1">
                  <from>
                    <xdr:col>12</xdr:col>
                    <xdr:colOff>209550</xdr:colOff>
                    <xdr:row>426</xdr:row>
                    <xdr:rowOff>19050</xdr:rowOff>
                  </from>
                  <to>
                    <xdr:col>14</xdr:col>
                    <xdr:colOff>76200</xdr:colOff>
                    <xdr:row>427</xdr:row>
                    <xdr:rowOff>0</xdr:rowOff>
                  </to>
                </anchor>
              </controlPr>
            </control>
          </mc:Choice>
        </mc:AlternateContent>
        <mc:AlternateContent xmlns:mc="http://schemas.openxmlformats.org/markup-compatibility/2006">
          <mc:Choice Requires="x14">
            <control shapeId="80199" r:id="rId142" name="Check Box 327">
              <controlPr defaultSize="0" autoFill="0" autoLine="0" autoPict="0">
                <anchor moveWithCells="1" sizeWithCells="1">
                  <from>
                    <xdr:col>15</xdr:col>
                    <xdr:colOff>209550</xdr:colOff>
                    <xdr:row>426</xdr:row>
                    <xdr:rowOff>19050</xdr:rowOff>
                  </from>
                  <to>
                    <xdr:col>17</xdr:col>
                    <xdr:colOff>76200</xdr:colOff>
                    <xdr:row>427</xdr:row>
                    <xdr:rowOff>0</xdr:rowOff>
                  </to>
                </anchor>
              </controlPr>
            </control>
          </mc:Choice>
        </mc:AlternateContent>
        <mc:AlternateContent xmlns:mc="http://schemas.openxmlformats.org/markup-compatibility/2006">
          <mc:Choice Requires="x14">
            <control shapeId="80200" r:id="rId143" name="Check Box 328">
              <controlPr defaultSize="0" autoFill="0" autoLine="0" autoPict="0">
                <anchor moveWithCells="1" sizeWithCells="1">
                  <from>
                    <xdr:col>13</xdr:col>
                    <xdr:colOff>0</xdr:colOff>
                    <xdr:row>449</xdr:row>
                    <xdr:rowOff>19050</xdr:rowOff>
                  </from>
                  <to>
                    <xdr:col>14</xdr:col>
                    <xdr:colOff>95250</xdr:colOff>
                    <xdr:row>449</xdr:row>
                    <xdr:rowOff>228600</xdr:rowOff>
                  </to>
                </anchor>
              </controlPr>
            </control>
          </mc:Choice>
        </mc:AlternateContent>
        <mc:AlternateContent xmlns:mc="http://schemas.openxmlformats.org/markup-compatibility/2006">
          <mc:Choice Requires="x14">
            <control shapeId="80201" r:id="rId144" name="Check Box 329">
              <controlPr defaultSize="0" autoFill="0" autoLine="0" autoPict="0">
                <anchor moveWithCells="1" sizeWithCells="1">
                  <from>
                    <xdr:col>16</xdr:col>
                    <xdr:colOff>0</xdr:colOff>
                    <xdr:row>449</xdr:row>
                    <xdr:rowOff>19050</xdr:rowOff>
                  </from>
                  <to>
                    <xdr:col>17</xdr:col>
                    <xdr:colOff>95250</xdr:colOff>
                    <xdr:row>449</xdr:row>
                    <xdr:rowOff>228600</xdr:rowOff>
                  </to>
                </anchor>
              </controlPr>
            </control>
          </mc:Choice>
        </mc:AlternateContent>
        <mc:AlternateContent xmlns:mc="http://schemas.openxmlformats.org/markup-compatibility/2006">
          <mc:Choice Requires="x14">
            <control shapeId="80202" r:id="rId145" name="Check Box 330">
              <controlPr defaultSize="0" autoFill="0" autoLine="0" autoPict="0">
                <anchor moveWithCells="1" sizeWithCells="1">
                  <from>
                    <xdr:col>12</xdr:col>
                    <xdr:colOff>209550</xdr:colOff>
                    <xdr:row>472</xdr:row>
                    <xdr:rowOff>19050</xdr:rowOff>
                  </from>
                  <to>
                    <xdr:col>14</xdr:col>
                    <xdr:colOff>76200</xdr:colOff>
                    <xdr:row>472</xdr:row>
                    <xdr:rowOff>228600</xdr:rowOff>
                  </to>
                </anchor>
              </controlPr>
            </control>
          </mc:Choice>
        </mc:AlternateContent>
        <mc:AlternateContent xmlns:mc="http://schemas.openxmlformats.org/markup-compatibility/2006">
          <mc:Choice Requires="x14">
            <control shapeId="80203" r:id="rId146" name="Check Box 331">
              <controlPr defaultSize="0" autoFill="0" autoLine="0" autoPict="0">
                <anchor moveWithCells="1" sizeWithCells="1">
                  <from>
                    <xdr:col>15</xdr:col>
                    <xdr:colOff>209550</xdr:colOff>
                    <xdr:row>472</xdr:row>
                    <xdr:rowOff>19050</xdr:rowOff>
                  </from>
                  <to>
                    <xdr:col>17</xdr:col>
                    <xdr:colOff>76200</xdr:colOff>
                    <xdr:row>472</xdr:row>
                    <xdr:rowOff>228600</xdr:rowOff>
                  </to>
                </anchor>
              </controlPr>
            </control>
          </mc:Choice>
        </mc:AlternateContent>
        <mc:AlternateContent xmlns:mc="http://schemas.openxmlformats.org/markup-compatibility/2006">
          <mc:Choice Requires="x14">
            <control shapeId="80204" r:id="rId147" name="Check Box 332">
              <controlPr defaultSize="0" autoFill="0" autoLine="0" autoPict="0">
                <anchor moveWithCells="1" sizeWithCells="1">
                  <from>
                    <xdr:col>12</xdr:col>
                    <xdr:colOff>209550</xdr:colOff>
                    <xdr:row>495</xdr:row>
                    <xdr:rowOff>19050</xdr:rowOff>
                  </from>
                  <to>
                    <xdr:col>14</xdr:col>
                    <xdr:colOff>76200</xdr:colOff>
                    <xdr:row>495</xdr:row>
                    <xdr:rowOff>228600</xdr:rowOff>
                  </to>
                </anchor>
              </controlPr>
            </control>
          </mc:Choice>
        </mc:AlternateContent>
        <mc:AlternateContent xmlns:mc="http://schemas.openxmlformats.org/markup-compatibility/2006">
          <mc:Choice Requires="x14">
            <control shapeId="80205" r:id="rId148" name="Check Box 333">
              <controlPr defaultSize="0" autoFill="0" autoLine="0" autoPict="0">
                <anchor moveWithCells="1" sizeWithCells="1">
                  <from>
                    <xdr:col>15</xdr:col>
                    <xdr:colOff>209550</xdr:colOff>
                    <xdr:row>495</xdr:row>
                    <xdr:rowOff>19050</xdr:rowOff>
                  </from>
                  <to>
                    <xdr:col>17</xdr:col>
                    <xdr:colOff>76200</xdr:colOff>
                    <xdr:row>495</xdr:row>
                    <xdr:rowOff>228600</xdr:rowOff>
                  </to>
                </anchor>
              </controlPr>
            </control>
          </mc:Choice>
        </mc:AlternateContent>
        <mc:AlternateContent xmlns:mc="http://schemas.openxmlformats.org/markup-compatibility/2006">
          <mc:Choice Requires="x14">
            <control shapeId="80206" r:id="rId149" name="Drop Down 334">
              <controlPr defaultSize="0" autoLine="0" autoPict="0">
                <anchor moveWithCells="1" sizeWithCells="1">
                  <from>
                    <xdr:col>2</xdr:col>
                    <xdr:colOff>209550</xdr:colOff>
                    <xdr:row>76</xdr:row>
                    <xdr:rowOff>38100</xdr:rowOff>
                  </from>
                  <to>
                    <xdr:col>7</xdr:col>
                    <xdr:colOff>0</xdr:colOff>
                    <xdr:row>77</xdr:row>
                    <xdr:rowOff>0</xdr:rowOff>
                  </to>
                </anchor>
              </controlPr>
            </control>
          </mc:Choice>
        </mc:AlternateContent>
        <mc:AlternateContent xmlns:mc="http://schemas.openxmlformats.org/markup-compatibility/2006">
          <mc:Choice Requires="x14">
            <control shapeId="80207" r:id="rId150" name="Drop Down 335">
              <controlPr defaultSize="0" autoLine="0" autoPict="0">
                <anchor moveWithCells="1" sizeWithCells="1">
                  <from>
                    <xdr:col>3</xdr:col>
                    <xdr:colOff>209550</xdr:colOff>
                    <xdr:row>241</xdr:row>
                    <xdr:rowOff>19050</xdr:rowOff>
                  </from>
                  <to>
                    <xdr:col>8</xdr:col>
                    <xdr:colOff>209550</xdr:colOff>
                    <xdr:row>241</xdr:row>
                    <xdr:rowOff>228600</xdr:rowOff>
                  </to>
                </anchor>
              </controlPr>
            </control>
          </mc:Choice>
        </mc:AlternateContent>
        <mc:AlternateContent xmlns:mc="http://schemas.openxmlformats.org/markup-compatibility/2006">
          <mc:Choice Requires="x14">
            <control shapeId="80208" r:id="rId151" name="Drop Down 336">
              <controlPr defaultSize="0" autoLine="0" autoPict="0">
                <anchor moveWithCells="1" sizeWithCells="1">
                  <from>
                    <xdr:col>3</xdr:col>
                    <xdr:colOff>209550</xdr:colOff>
                    <xdr:row>242</xdr:row>
                    <xdr:rowOff>19050</xdr:rowOff>
                  </from>
                  <to>
                    <xdr:col>8</xdr:col>
                    <xdr:colOff>209550</xdr:colOff>
                    <xdr:row>242</xdr:row>
                    <xdr:rowOff>228600</xdr:rowOff>
                  </to>
                </anchor>
              </controlPr>
            </control>
          </mc:Choice>
        </mc:AlternateContent>
        <mc:AlternateContent xmlns:mc="http://schemas.openxmlformats.org/markup-compatibility/2006">
          <mc:Choice Requires="x14">
            <control shapeId="80209" r:id="rId152" name="Drop Down 337">
              <controlPr defaultSize="0" autoLine="0" autoPict="0">
                <anchor moveWithCells="1" sizeWithCells="1">
                  <from>
                    <xdr:col>3</xdr:col>
                    <xdr:colOff>209550</xdr:colOff>
                    <xdr:row>243</xdr:row>
                    <xdr:rowOff>19050</xdr:rowOff>
                  </from>
                  <to>
                    <xdr:col>8</xdr:col>
                    <xdr:colOff>209550</xdr:colOff>
                    <xdr:row>243</xdr:row>
                    <xdr:rowOff>228600</xdr:rowOff>
                  </to>
                </anchor>
              </controlPr>
            </control>
          </mc:Choice>
        </mc:AlternateContent>
        <mc:AlternateContent xmlns:mc="http://schemas.openxmlformats.org/markup-compatibility/2006">
          <mc:Choice Requires="x14">
            <control shapeId="80210" r:id="rId153" name="Drop Down 338">
              <controlPr defaultSize="0" autoLine="0" autoPict="0">
                <anchor moveWithCells="1" sizeWithCells="1">
                  <from>
                    <xdr:col>3</xdr:col>
                    <xdr:colOff>209550</xdr:colOff>
                    <xdr:row>244</xdr:row>
                    <xdr:rowOff>19050</xdr:rowOff>
                  </from>
                  <to>
                    <xdr:col>8</xdr:col>
                    <xdr:colOff>209550</xdr:colOff>
                    <xdr:row>244</xdr:row>
                    <xdr:rowOff>228600</xdr:rowOff>
                  </to>
                </anchor>
              </controlPr>
            </control>
          </mc:Choice>
        </mc:AlternateContent>
        <mc:AlternateContent xmlns:mc="http://schemas.openxmlformats.org/markup-compatibility/2006">
          <mc:Choice Requires="x14">
            <control shapeId="80211" r:id="rId154" name="Drop Down 339">
              <controlPr defaultSize="0" autoLine="0" autoPict="0">
                <anchor moveWithCells="1" sizeWithCells="1">
                  <from>
                    <xdr:col>3</xdr:col>
                    <xdr:colOff>209550</xdr:colOff>
                    <xdr:row>245</xdr:row>
                    <xdr:rowOff>19050</xdr:rowOff>
                  </from>
                  <to>
                    <xdr:col>8</xdr:col>
                    <xdr:colOff>209550</xdr:colOff>
                    <xdr:row>246</xdr:row>
                    <xdr:rowOff>0</xdr:rowOff>
                  </to>
                </anchor>
              </controlPr>
            </control>
          </mc:Choice>
        </mc:AlternateContent>
        <mc:AlternateContent xmlns:mc="http://schemas.openxmlformats.org/markup-compatibility/2006">
          <mc:Choice Requires="x14">
            <control shapeId="80212" r:id="rId155" name="Drop Down 340">
              <controlPr defaultSize="0" autoLine="0" autoPict="0">
                <anchor moveWithCells="1" sizeWithCells="1">
                  <from>
                    <xdr:col>3</xdr:col>
                    <xdr:colOff>209550</xdr:colOff>
                    <xdr:row>246</xdr:row>
                    <xdr:rowOff>19050</xdr:rowOff>
                  </from>
                  <to>
                    <xdr:col>8</xdr:col>
                    <xdr:colOff>209550</xdr:colOff>
                    <xdr:row>247</xdr:row>
                    <xdr:rowOff>0</xdr:rowOff>
                  </to>
                </anchor>
              </controlPr>
            </control>
          </mc:Choice>
        </mc:AlternateContent>
        <mc:AlternateContent xmlns:mc="http://schemas.openxmlformats.org/markup-compatibility/2006">
          <mc:Choice Requires="x14">
            <control shapeId="80213" r:id="rId156" name="Check Box 341">
              <controlPr defaultSize="0" autoFill="0" autoLine="0" autoPict="0">
                <anchor moveWithCells="1" sizeWithCells="1">
                  <from>
                    <xdr:col>12</xdr:col>
                    <xdr:colOff>209550</xdr:colOff>
                    <xdr:row>238</xdr:row>
                    <xdr:rowOff>0</xdr:rowOff>
                  </from>
                  <to>
                    <xdr:col>14</xdr:col>
                    <xdr:colOff>76200</xdr:colOff>
                    <xdr:row>238</xdr:row>
                    <xdr:rowOff>209550</xdr:rowOff>
                  </to>
                </anchor>
              </controlPr>
            </control>
          </mc:Choice>
        </mc:AlternateContent>
        <mc:AlternateContent xmlns:mc="http://schemas.openxmlformats.org/markup-compatibility/2006">
          <mc:Choice Requires="x14">
            <control shapeId="80214" r:id="rId157" name="Check Box 342">
              <controlPr defaultSize="0" autoFill="0" autoLine="0" autoPict="0">
                <anchor moveWithCells="1" sizeWithCells="1">
                  <from>
                    <xdr:col>15</xdr:col>
                    <xdr:colOff>209550</xdr:colOff>
                    <xdr:row>238</xdr:row>
                    <xdr:rowOff>0</xdr:rowOff>
                  </from>
                  <to>
                    <xdr:col>17</xdr:col>
                    <xdr:colOff>76200</xdr:colOff>
                    <xdr:row>238</xdr:row>
                    <xdr:rowOff>209550</xdr:rowOff>
                  </to>
                </anchor>
              </controlPr>
            </control>
          </mc:Choice>
        </mc:AlternateContent>
        <mc:AlternateContent xmlns:mc="http://schemas.openxmlformats.org/markup-compatibility/2006">
          <mc:Choice Requires="x14">
            <control shapeId="80215" r:id="rId158" name="Drop Down 343">
              <controlPr defaultSize="0" autoLine="0" autoPict="0">
                <anchor moveWithCells="1" sizeWithCells="1">
                  <from>
                    <xdr:col>2</xdr:col>
                    <xdr:colOff>209550</xdr:colOff>
                    <xdr:row>357</xdr:row>
                    <xdr:rowOff>38100</xdr:rowOff>
                  </from>
                  <to>
                    <xdr:col>7</xdr:col>
                    <xdr:colOff>0</xdr:colOff>
                    <xdr:row>358</xdr:row>
                    <xdr:rowOff>0</xdr:rowOff>
                  </to>
                </anchor>
              </controlPr>
            </control>
          </mc:Choice>
        </mc:AlternateContent>
        <mc:AlternateContent xmlns:mc="http://schemas.openxmlformats.org/markup-compatibility/2006">
          <mc:Choice Requires="x14">
            <control shapeId="80216" r:id="rId159" name="Drop Down 344">
              <controlPr defaultSize="0" autoLine="0" autoPict="0">
                <anchor moveWithCells="1" sizeWithCells="1">
                  <from>
                    <xdr:col>3</xdr:col>
                    <xdr:colOff>209550</xdr:colOff>
                    <xdr:row>522</xdr:row>
                    <xdr:rowOff>19050</xdr:rowOff>
                  </from>
                  <to>
                    <xdr:col>8</xdr:col>
                    <xdr:colOff>209550</xdr:colOff>
                    <xdr:row>522</xdr:row>
                    <xdr:rowOff>228600</xdr:rowOff>
                  </to>
                </anchor>
              </controlPr>
            </control>
          </mc:Choice>
        </mc:AlternateContent>
        <mc:AlternateContent xmlns:mc="http://schemas.openxmlformats.org/markup-compatibility/2006">
          <mc:Choice Requires="x14">
            <control shapeId="80217" r:id="rId160" name="Drop Down 345">
              <controlPr defaultSize="0" autoLine="0" autoPict="0">
                <anchor moveWithCells="1" sizeWithCells="1">
                  <from>
                    <xdr:col>3</xdr:col>
                    <xdr:colOff>209550</xdr:colOff>
                    <xdr:row>523</xdr:row>
                    <xdr:rowOff>19050</xdr:rowOff>
                  </from>
                  <to>
                    <xdr:col>8</xdr:col>
                    <xdr:colOff>209550</xdr:colOff>
                    <xdr:row>523</xdr:row>
                    <xdr:rowOff>228600</xdr:rowOff>
                  </to>
                </anchor>
              </controlPr>
            </control>
          </mc:Choice>
        </mc:AlternateContent>
        <mc:AlternateContent xmlns:mc="http://schemas.openxmlformats.org/markup-compatibility/2006">
          <mc:Choice Requires="x14">
            <control shapeId="80218" r:id="rId161" name="Drop Down 346">
              <controlPr defaultSize="0" autoLine="0" autoPict="0">
                <anchor moveWithCells="1" sizeWithCells="1">
                  <from>
                    <xdr:col>3</xdr:col>
                    <xdr:colOff>209550</xdr:colOff>
                    <xdr:row>524</xdr:row>
                    <xdr:rowOff>19050</xdr:rowOff>
                  </from>
                  <to>
                    <xdr:col>8</xdr:col>
                    <xdr:colOff>209550</xdr:colOff>
                    <xdr:row>524</xdr:row>
                    <xdr:rowOff>228600</xdr:rowOff>
                  </to>
                </anchor>
              </controlPr>
            </control>
          </mc:Choice>
        </mc:AlternateContent>
        <mc:AlternateContent xmlns:mc="http://schemas.openxmlformats.org/markup-compatibility/2006">
          <mc:Choice Requires="x14">
            <control shapeId="80219" r:id="rId162" name="Drop Down 347">
              <controlPr defaultSize="0" autoLine="0" autoPict="0">
                <anchor moveWithCells="1" sizeWithCells="1">
                  <from>
                    <xdr:col>3</xdr:col>
                    <xdr:colOff>209550</xdr:colOff>
                    <xdr:row>525</xdr:row>
                    <xdr:rowOff>19050</xdr:rowOff>
                  </from>
                  <to>
                    <xdr:col>8</xdr:col>
                    <xdr:colOff>209550</xdr:colOff>
                    <xdr:row>525</xdr:row>
                    <xdr:rowOff>228600</xdr:rowOff>
                  </to>
                </anchor>
              </controlPr>
            </control>
          </mc:Choice>
        </mc:AlternateContent>
        <mc:AlternateContent xmlns:mc="http://schemas.openxmlformats.org/markup-compatibility/2006">
          <mc:Choice Requires="x14">
            <control shapeId="80220" r:id="rId163" name="Drop Down 348">
              <controlPr defaultSize="0" autoLine="0" autoPict="0">
                <anchor moveWithCells="1" sizeWithCells="1">
                  <from>
                    <xdr:col>3</xdr:col>
                    <xdr:colOff>209550</xdr:colOff>
                    <xdr:row>526</xdr:row>
                    <xdr:rowOff>19050</xdr:rowOff>
                  </from>
                  <to>
                    <xdr:col>8</xdr:col>
                    <xdr:colOff>209550</xdr:colOff>
                    <xdr:row>526</xdr:row>
                    <xdr:rowOff>228600</xdr:rowOff>
                  </to>
                </anchor>
              </controlPr>
            </control>
          </mc:Choice>
        </mc:AlternateContent>
        <mc:AlternateContent xmlns:mc="http://schemas.openxmlformats.org/markup-compatibility/2006">
          <mc:Choice Requires="x14">
            <control shapeId="80221" r:id="rId164" name="Drop Down 349">
              <controlPr defaultSize="0" autoLine="0" autoPict="0">
                <anchor moveWithCells="1" sizeWithCells="1">
                  <from>
                    <xdr:col>3</xdr:col>
                    <xdr:colOff>209550</xdr:colOff>
                    <xdr:row>527</xdr:row>
                    <xdr:rowOff>19050</xdr:rowOff>
                  </from>
                  <to>
                    <xdr:col>8</xdr:col>
                    <xdr:colOff>209550</xdr:colOff>
                    <xdr:row>528</xdr:row>
                    <xdr:rowOff>0</xdr:rowOff>
                  </to>
                </anchor>
              </controlPr>
            </control>
          </mc:Choice>
        </mc:AlternateContent>
        <mc:AlternateContent xmlns:mc="http://schemas.openxmlformats.org/markup-compatibility/2006">
          <mc:Choice Requires="x14">
            <control shapeId="80222" r:id="rId165" name="Check Box 350">
              <controlPr defaultSize="0" autoFill="0" autoLine="0" autoPict="0">
                <anchor moveWithCells="1" sizeWithCells="1">
                  <from>
                    <xdr:col>12</xdr:col>
                    <xdr:colOff>209550</xdr:colOff>
                    <xdr:row>519</xdr:row>
                    <xdr:rowOff>0</xdr:rowOff>
                  </from>
                  <to>
                    <xdr:col>14</xdr:col>
                    <xdr:colOff>76200</xdr:colOff>
                    <xdr:row>519</xdr:row>
                    <xdr:rowOff>209550</xdr:rowOff>
                  </to>
                </anchor>
              </controlPr>
            </control>
          </mc:Choice>
        </mc:AlternateContent>
        <mc:AlternateContent xmlns:mc="http://schemas.openxmlformats.org/markup-compatibility/2006">
          <mc:Choice Requires="x14">
            <control shapeId="80223" r:id="rId166" name="Check Box 351">
              <controlPr defaultSize="0" autoFill="0" autoLine="0" autoPict="0">
                <anchor moveWithCells="1" sizeWithCells="1">
                  <from>
                    <xdr:col>15</xdr:col>
                    <xdr:colOff>209550</xdr:colOff>
                    <xdr:row>519</xdr:row>
                    <xdr:rowOff>0</xdr:rowOff>
                  </from>
                  <to>
                    <xdr:col>17</xdr:col>
                    <xdr:colOff>76200</xdr:colOff>
                    <xdr:row>519</xdr:row>
                    <xdr:rowOff>209550</xdr:rowOff>
                  </to>
                </anchor>
              </controlPr>
            </control>
          </mc:Choice>
        </mc:AlternateContent>
        <mc:AlternateContent xmlns:mc="http://schemas.openxmlformats.org/markup-compatibility/2006">
          <mc:Choice Requires="x14">
            <control shapeId="80224" r:id="rId167" name="Drop Down 352">
              <controlPr defaultSize="0" autoLine="0" autoPict="0">
                <anchor moveWithCells="1" sizeWithCells="1">
                  <from>
                    <xdr:col>3</xdr:col>
                    <xdr:colOff>0</xdr:colOff>
                    <xdr:row>85</xdr:row>
                    <xdr:rowOff>38100</xdr:rowOff>
                  </from>
                  <to>
                    <xdr:col>7</xdr:col>
                    <xdr:colOff>209550</xdr:colOff>
                    <xdr:row>86</xdr:row>
                    <xdr:rowOff>19050</xdr:rowOff>
                  </to>
                </anchor>
              </controlPr>
            </control>
          </mc:Choice>
        </mc:AlternateContent>
        <mc:AlternateContent xmlns:mc="http://schemas.openxmlformats.org/markup-compatibility/2006">
          <mc:Choice Requires="x14">
            <control shapeId="80233" r:id="rId168" name="Check Box 361">
              <controlPr defaultSize="0" autoFill="0" autoLine="0" autoPict="0">
                <anchor moveWithCells="1" sizeWithCells="1">
                  <from>
                    <xdr:col>18</xdr:col>
                    <xdr:colOff>209550</xdr:colOff>
                    <xdr:row>56</xdr:row>
                    <xdr:rowOff>19050</xdr:rowOff>
                  </from>
                  <to>
                    <xdr:col>20</xdr:col>
                    <xdr:colOff>0</xdr:colOff>
                    <xdr:row>57</xdr:row>
                    <xdr:rowOff>19050</xdr:rowOff>
                  </to>
                </anchor>
              </controlPr>
            </control>
          </mc:Choice>
        </mc:AlternateContent>
        <mc:AlternateContent xmlns:mc="http://schemas.openxmlformats.org/markup-compatibility/2006">
          <mc:Choice Requires="x14">
            <control shapeId="80234" r:id="rId169" name="Check Box 362">
              <controlPr defaultSize="0" autoFill="0" autoLine="0" autoPict="0">
                <anchor moveWithCells="1" sizeWithCells="1">
                  <from>
                    <xdr:col>21</xdr:col>
                    <xdr:colOff>209550</xdr:colOff>
                    <xdr:row>56</xdr:row>
                    <xdr:rowOff>19050</xdr:rowOff>
                  </from>
                  <to>
                    <xdr:col>23</xdr:col>
                    <xdr:colOff>0</xdr:colOff>
                    <xdr:row>57</xdr:row>
                    <xdr:rowOff>19050</xdr:rowOff>
                  </to>
                </anchor>
              </controlPr>
            </control>
          </mc:Choice>
        </mc:AlternateContent>
        <mc:AlternateContent xmlns:mc="http://schemas.openxmlformats.org/markup-compatibility/2006">
          <mc:Choice Requires="x14">
            <control shapeId="80235" r:id="rId170" name="Check Box 363">
              <controlPr defaultSize="0" autoFill="0" autoLine="0" autoPict="0">
                <anchor moveWithCells="1" sizeWithCells="1">
                  <from>
                    <xdr:col>18</xdr:col>
                    <xdr:colOff>209550</xdr:colOff>
                    <xdr:row>336</xdr:row>
                    <xdr:rowOff>19050</xdr:rowOff>
                  </from>
                  <to>
                    <xdr:col>20</xdr:col>
                    <xdr:colOff>76200</xdr:colOff>
                    <xdr:row>337</xdr:row>
                    <xdr:rowOff>0</xdr:rowOff>
                  </to>
                </anchor>
              </controlPr>
            </control>
          </mc:Choice>
        </mc:AlternateContent>
        <mc:AlternateContent xmlns:mc="http://schemas.openxmlformats.org/markup-compatibility/2006">
          <mc:Choice Requires="x14">
            <control shapeId="80236" r:id="rId171" name="Check Box 364">
              <controlPr defaultSize="0" autoFill="0" autoLine="0" autoPict="0">
                <anchor moveWithCells="1" sizeWithCells="1">
                  <from>
                    <xdr:col>21</xdr:col>
                    <xdr:colOff>209550</xdr:colOff>
                    <xdr:row>336</xdr:row>
                    <xdr:rowOff>19050</xdr:rowOff>
                  </from>
                  <to>
                    <xdr:col>23</xdr:col>
                    <xdr:colOff>76200</xdr:colOff>
                    <xdr:row>337</xdr:row>
                    <xdr:rowOff>0</xdr:rowOff>
                  </to>
                </anchor>
              </controlPr>
            </control>
          </mc:Choice>
        </mc:AlternateContent>
        <mc:AlternateContent xmlns:mc="http://schemas.openxmlformats.org/markup-compatibility/2006">
          <mc:Choice Requires="x14">
            <control shapeId="80245" r:id="rId172" name="Check Box 373">
              <controlPr defaultSize="0" autoFill="0" autoLine="0" autoPict="0">
                <anchor moveWithCells="1" sizeWithCells="1">
                  <from>
                    <xdr:col>15</xdr:col>
                    <xdr:colOff>209550</xdr:colOff>
                    <xdr:row>62</xdr:row>
                    <xdr:rowOff>0</xdr:rowOff>
                  </from>
                  <to>
                    <xdr:col>17</xdr:col>
                    <xdr:colOff>0</xdr:colOff>
                    <xdr:row>63</xdr:row>
                    <xdr:rowOff>0</xdr:rowOff>
                  </to>
                </anchor>
              </controlPr>
            </control>
          </mc:Choice>
        </mc:AlternateContent>
        <mc:AlternateContent xmlns:mc="http://schemas.openxmlformats.org/markup-compatibility/2006">
          <mc:Choice Requires="x14">
            <control shapeId="80246" r:id="rId173" name="Check Box 374">
              <controlPr defaultSize="0" autoFill="0" autoLine="0" autoPict="0">
                <anchor moveWithCells="1" sizeWithCells="1">
                  <from>
                    <xdr:col>15</xdr:col>
                    <xdr:colOff>209550</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80247" r:id="rId174" name="Check Box 375">
              <controlPr defaultSize="0" autoFill="0" autoLine="0" autoPict="0">
                <anchor moveWithCells="1" sizeWithCells="1">
                  <from>
                    <xdr:col>15</xdr:col>
                    <xdr:colOff>209550</xdr:colOff>
                    <xdr:row>342</xdr:row>
                    <xdr:rowOff>0</xdr:rowOff>
                  </from>
                  <to>
                    <xdr:col>17</xdr:col>
                    <xdr:colOff>0</xdr:colOff>
                    <xdr:row>343</xdr:row>
                    <xdr:rowOff>0</xdr:rowOff>
                  </to>
                </anchor>
              </controlPr>
            </control>
          </mc:Choice>
        </mc:AlternateContent>
        <mc:AlternateContent xmlns:mc="http://schemas.openxmlformats.org/markup-compatibility/2006">
          <mc:Choice Requires="x14">
            <control shapeId="80248" r:id="rId175" name="Check Box 376">
              <controlPr defaultSize="0" autoFill="0" autoLine="0" autoPict="0">
                <anchor moveWithCells="1" sizeWithCells="1">
                  <from>
                    <xdr:col>15</xdr:col>
                    <xdr:colOff>209550</xdr:colOff>
                    <xdr:row>343</xdr:row>
                    <xdr:rowOff>0</xdr:rowOff>
                  </from>
                  <to>
                    <xdr:col>17</xdr:col>
                    <xdr:colOff>0</xdr:colOff>
                    <xdr:row>344</xdr:row>
                    <xdr:rowOff>0</xdr:rowOff>
                  </to>
                </anchor>
              </controlPr>
            </control>
          </mc:Choice>
        </mc:AlternateContent>
        <mc:AlternateContent xmlns:mc="http://schemas.openxmlformats.org/markup-compatibility/2006">
          <mc:Choice Requires="x14">
            <control shapeId="80249" r:id="rId176" name="Check Box 377">
              <controlPr defaultSize="0" autoFill="0" autoLine="0" autoPict="0">
                <anchor moveWithCells="1" sizeWithCells="1">
                  <from>
                    <xdr:col>2</xdr:col>
                    <xdr:colOff>19050</xdr:colOff>
                    <xdr:row>292</xdr:row>
                    <xdr:rowOff>19050</xdr:rowOff>
                  </from>
                  <to>
                    <xdr:col>3</xdr:col>
                    <xdr:colOff>0</xdr:colOff>
                    <xdr:row>293</xdr:row>
                    <xdr:rowOff>0</xdr:rowOff>
                  </to>
                </anchor>
              </controlPr>
            </control>
          </mc:Choice>
        </mc:AlternateContent>
        <mc:AlternateContent xmlns:mc="http://schemas.openxmlformats.org/markup-compatibility/2006">
          <mc:Choice Requires="x14">
            <control shapeId="80250" r:id="rId177" name="Check Box 378">
              <controlPr defaultSize="0" autoFill="0" autoLine="0" autoPict="0">
                <anchor moveWithCells="1" sizeWithCells="1">
                  <from>
                    <xdr:col>2</xdr:col>
                    <xdr:colOff>19050</xdr:colOff>
                    <xdr:row>294</xdr:row>
                    <xdr:rowOff>19050</xdr:rowOff>
                  </from>
                  <to>
                    <xdr:col>3</xdr:col>
                    <xdr:colOff>0</xdr:colOff>
                    <xdr:row>295</xdr:row>
                    <xdr:rowOff>0</xdr:rowOff>
                  </to>
                </anchor>
              </controlPr>
            </control>
          </mc:Choice>
        </mc:AlternateContent>
        <mc:AlternateContent xmlns:mc="http://schemas.openxmlformats.org/markup-compatibility/2006">
          <mc:Choice Requires="x14">
            <control shapeId="80251" r:id="rId178" name="Check Box 379">
              <controlPr defaultSize="0" autoFill="0" autoLine="0" autoPict="0">
                <anchor moveWithCells="1" sizeWithCells="1">
                  <from>
                    <xdr:col>2</xdr:col>
                    <xdr:colOff>19050</xdr:colOff>
                    <xdr:row>295</xdr:row>
                    <xdr:rowOff>19050</xdr:rowOff>
                  </from>
                  <to>
                    <xdr:col>3</xdr:col>
                    <xdr:colOff>0</xdr:colOff>
                    <xdr:row>296</xdr:row>
                    <xdr:rowOff>0</xdr:rowOff>
                  </to>
                </anchor>
              </controlPr>
            </control>
          </mc:Choice>
        </mc:AlternateContent>
        <mc:AlternateContent xmlns:mc="http://schemas.openxmlformats.org/markup-compatibility/2006">
          <mc:Choice Requires="x14">
            <control shapeId="80252" r:id="rId179" name="Check Box 380">
              <controlPr defaultSize="0" autoFill="0" autoLine="0" autoPict="0">
                <anchor moveWithCells="1" sizeWithCells="1">
                  <from>
                    <xdr:col>2</xdr:col>
                    <xdr:colOff>19050</xdr:colOff>
                    <xdr:row>296</xdr:row>
                    <xdr:rowOff>19050</xdr:rowOff>
                  </from>
                  <to>
                    <xdr:col>3</xdr:col>
                    <xdr:colOff>0</xdr:colOff>
                    <xdr:row>297</xdr:row>
                    <xdr:rowOff>0</xdr:rowOff>
                  </to>
                </anchor>
              </controlPr>
            </control>
          </mc:Choice>
        </mc:AlternateContent>
        <mc:AlternateContent xmlns:mc="http://schemas.openxmlformats.org/markup-compatibility/2006">
          <mc:Choice Requires="x14">
            <control shapeId="80253" r:id="rId180" name="Check Box 381">
              <controlPr defaultSize="0" autoFill="0" autoLine="0" autoPict="0">
                <anchor moveWithCells="1" sizeWithCells="1">
                  <from>
                    <xdr:col>2</xdr:col>
                    <xdr:colOff>19050</xdr:colOff>
                    <xdr:row>297</xdr:row>
                    <xdr:rowOff>19050</xdr:rowOff>
                  </from>
                  <to>
                    <xdr:col>3</xdr:col>
                    <xdr:colOff>0</xdr:colOff>
                    <xdr:row>298</xdr:row>
                    <xdr:rowOff>0</xdr:rowOff>
                  </to>
                </anchor>
              </controlPr>
            </control>
          </mc:Choice>
        </mc:AlternateContent>
        <mc:AlternateContent xmlns:mc="http://schemas.openxmlformats.org/markup-compatibility/2006">
          <mc:Choice Requires="x14">
            <control shapeId="80254" r:id="rId181" name="Check Box 382">
              <controlPr defaultSize="0" autoFill="0" autoLine="0" autoPict="0">
                <anchor moveWithCells="1" sizeWithCells="1">
                  <from>
                    <xdr:col>2</xdr:col>
                    <xdr:colOff>19050</xdr:colOff>
                    <xdr:row>302</xdr:row>
                    <xdr:rowOff>19050</xdr:rowOff>
                  </from>
                  <to>
                    <xdr:col>3</xdr:col>
                    <xdr:colOff>0</xdr:colOff>
                    <xdr:row>303</xdr:row>
                    <xdr:rowOff>0</xdr:rowOff>
                  </to>
                </anchor>
              </controlPr>
            </control>
          </mc:Choice>
        </mc:AlternateContent>
        <mc:AlternateContent xmlns:mc="http://schemas.openxmlformats.org/markup-compatibility/2006">
          <mc:Choice Requires="x14">
            <control shapeId="80255" r:id="rId182" name="Check Box 383">
              <controlPr defaultSize="0" autoFill="0" autoLine="0" autoPict="0">
                <anchor moveWithCells="1" sizeWithCells="1">
                  <from>
                    <xdr:col>2</xdr:col>
                    <xdr:colOff>19050</xdr:colOff>
                    <xdr:row>303</xdr:row>
                    <xdr:rowOff>19050</xdr:rowOff>
                  </from>
                  <to>
                    <xdr:col>3</xdr:col>
                    <xdr:colOff>0</xdr:colOff>
                    <xdr:row>304</xdr:row>
                    <xdr:rowOff>0</xdr:rowOff>
                  </to>
                </anchor>
              </controlPr>
            </control>
          </mc:Choice>
        </mc:AlternateContent>
        <mc:AlternateContent xmlns:mc="http://schemas.openxmlformats.org/markup-compatibility/2006">
          <mc:Choice Requires="x14">
            <control shapeId="80256" r:id="rId183" name="Check Box 384">
              <controlPr defaultSize="0" autoFill="0" autoLine="0" autoPict="0">
                <anchor moveWithCells="1" sizeWithCells="1">
                  <from>
                    <xdr:col>2</xdr:col>
                    <xdr:colOff>19050</xdr:colOff>
                    <xdr:row>305</xdr:row>
                    <xdr:rowOff>19050</xdr:rowOff>
                  </from>
                  <to>
                    <xdr:col>3</xdr:col>
                    <xdr:colOff>0</xdr:colOff>
                    <xdr:row>306</xdr:row>
                    <xdr:rowOff>0</xdr:rowOff>
                  </to>
                </anchor>
              </controlPr>
            </control>
          </mc:Choice>
        </mc:AlternateContent>
        <mc:AlternateContent xmlns:mc="http://schemas.openxmlformats.org/markup-compatibility/2006">
          <mc:Choice Requires="x14">
            <control shapeId="80257" r:id="rId184" name="Check Box 385">
              <controlPr defaultSize="0" autoFill="0" autoLine="0" autoPict="0">
                <anchor moveWithCells="1" sizeWithCells="1">
                  <from>
                    <xdr:col>8</xdr:col>
                    <xdr:colOff>19050</xdr:colOff>
                    <xdr:row>311</xdr:row>
                    <xdr:rowOff>19050</xdr:rowOff>
                  </from>
                  <to>
                    <xdr:col>9</xdr:col>
                    <xdr:colOff>0</xdr:colOff>
                    <xdr:row>312</xdr:row>
                    <xdr:rowOff>0</xdr:rowOff>
                  </to>
                </anchor>
              </controlPr>
            </control>
          </mc:Choice>
        </mc:AlternateContent>
        <mc:AlternateContent xmlns:mc="http://schemas.openxmlformats.org/markup-compatibility/2006">
          <mc:Choice Requires="x14">
            <control shapeId="80258" r:id="rId185" name="Check Box 386">
              <controlPr defaultSize="0" autoFill="0" autoLine="0" autoPict="0">
                <anchor moveWithCells="1" sizeWithCells="1">
                  <from>
                    <xdr:col>21</xdr:col>
                    <xdr:colOff>19050</xdr:colOff>
                    <xdr:row>311</xdr:row>
                    <xdr:rowOff>19050</xdr:rowOff>
                  </from>
                  <to>
                    <xdr:col>22</xdr:col>
                    <xdr:colOff>0</xdr:colOff>
                    <xdr:row>312</xdr:row>
                    <xdr:rowOff>0</xdr:rowOff>
                  </to>
                </anchor>
              </controlPr>
            </control>
          </mc:Choice>
        </mc:AlternateContent>
        <mc:AlternateContent xmlns:mc="http://schemas.openxmlformats.org/markup-compatibility/2006">
          <mc:Choice Requires="x14">
            <control shapeId="80259" r:id="rId186" name="Check Box 387">
              <controlPr defaultSize="0" autoFill="0" autoLine="0" autoPict="0">
                <anchor moveWithCells="1" sizeWithCells="1">
                  <from>
                    <xdr:col>2</xdr:col>
                    <xdr:colOff>19050</xdr:colOff>
                    <xdr:row>312</xdr:row>
                    <xdr:rowOff>19050</xdr:rowOff>
                  </from>
                  <to>
                    <xdr:col>3</xdr:col>
                    <xdr:colOff>0</xdr:colOff>
                    <xdr:row>313</xdr:row>
                    <xdr:rowOff>0</xdr:rowOff>
                  </to>
                </anchor>
              </controlPr>
            </control>
          </mc:Choice>
        </mc:AlternateContent>
        <mc:AlternateContent xmlns:mc="http://schemas.openxmlformats.org/markup-compatibility/2006">
          <mc:Choice Requires="x14">
            <control shapeId="80260" r:id="rId187" name="Check Box 388">
              <controlPr defaultSize="0" autoFill="0" autoLine="0" autoPict="0">
                <anchor moveWithCells="1" sizeWithCells="1">
                  <from>
                    <xdr:col>2</xdr:col>
                    <xdr:colOff>19050</xdr:colOff>
                    <xdr:row>13</xdr:row>
                    <xdr:rowOff>19050</xdr:rowOff>
                  </from>
                  <to>
                    <xdr:col>3</xdr:col>
                    <xdr:colOff>0</xdr:colOff>
                    <xdr:row>14</xdr:row>
                    <xdr:rowOff>0</xdr:rowOff>
                  </to>
                </anchor>
              </controlPr>
            </control>
          </mc:Choice>
        </mc:AlternateContent>
        <mc:AlternateContent xmlns:mc="http://schemas.openxmlformats.org/markup-compatibility/2006">
          <mc:Choice Requires="x14">
            <control shapeId="80261" r:id="rId188" name="Check Box 389">
              <controlPr defaultSize="0" autoFill="0" autoLine="0" autoPict="0">
                <anchor moveWithCells="1" sizeWithCells="1">
                  <from>
                    <xdr:col>2</xdr:col>
                    <xdr:colOff>19050</xdr:colOff>
                    <xdr:row>15</xdr:row>
                    <xdr:rowOff>19050</xdr:rowOff>
                  </from>
                  <to>
                    <xdr:col>3</xdr:col>
                    <xdr:colOff>0</xdr:colOff>
                    <xdr:row>16</xdr:row>
                    <xdr:rowOff>0</xdr:rowOff>
                  </to>
                </anchor>
              </controlPr>
            </control>
          </mc:Choice>
        </mc:AlternateContent>
        <mc:AlternateContent xmlns:mc="http://schemas.openxmlformats.org/markup-compatibility/2006">
          <mc:Choice Requires="x14">
            <control shapeId="80262" r:id="rId189" name="Check Box 390">
              <controlPr defaultSize="0" autoFill="0" autoLine="0" autoPict="0">
                <anchor moveWithCells="1" sizeWithCells="1">
                  <from>
                    <xdr:col>2</xdr:col>
                    <xdr:colOff>19050</xdr:colOff>
                    <xdr:row>16</xdr:row>
                    <xdr:rowOff>19050</xdr:rowOff>
                  </from>
                  <to>
                    <xdr:col>3</xdr:col>
                    <xdr:colOff>0</xdr:colOff>
                    <xdr:row>17</xdr:row>
                    <xdr:rowOff>0</xdr:rowOff>
                  </to>
                </anchor>
              </controlPr>
            </control>
          </mc:Choice>
        </mc:AlternateContent>
        <mc:AlternateContent xmlns:mc="http://schemas.openxmlformats.org/markup-compatibility/2006">
          <mc:Choice Requires="x14">
            <control shapeId="80263" r:id="rId190" name="Check Box 391">
              <controlPr defaultSize="0" autoFill="0" autoLine="0" autoPict="0">
                <anchor moveWithCells="1" sizeWithCells="1">
                  <from>
                    <xdr:col>2</xdr:col>
                    <xdr:colOff>19050</xdr:colOff>
                    <xdr:row>17</xdr:row>
                    <xdr:rowOff>19050</xdr:rowOff>
                  </from>
                  <to>
                    <xdr:col>3</xdr:col>
                    <xdr:colOff>0</xdr:colOff>
                    <xdr:row>18</xdr:row>
                    <xdr:rowOff>0</xdr:rowOff>
                  </to>
                </anchor>
              </controlPr>
            </control>
          </mc:Choice>
        </mc:AlternateContent>
        <mc:AlternateContent xmlns:mc="http://schemas.openxmlformats.org/markup-compatibility/2006">
          <mc:Choice Requires="x14">
            <control shapeId="80264" r:id="rId191" name="Check Box 392">
              <controlPr defaultSize="0" autoFill="0" autoLine="0" autoPict="0">
                <anchor moveWithCells="1" sizeWithCells="1">
                  <from>
                    <xdr:col>2</xdr:col>
                    <xdr:colOff>19050</xdr:colOff>
                    <xdr:row>18</xdr:row>
                    <xdr:rowOff>19050</xdr:rowOff>
                  </from>
                  <to>
                    <xdr:col>3</xdr:col>
                    <xdr:colOff>0</xdr:colOff>
                    <xdr:row>19</xdr:row>
                    <xdr:rowOff>0</xdr:rowOff>
                  </to>
                </anchor>
              </controlPr>
            </control>
          </mc:Choice>
        </mc:AlternateContent>
        <mc:AlternateContent xmlns:mc="http://schemas.openxmlformats.org/markup-compatibility/2006">
          <mc:Choice Requires="x14">
            <control shapeId="80265" r:id="rId192" name="Check Box 393">
              <controlPr defaultSize="0" autoFill="0" autoLine="0" autoPict="0">
                <anchor moveWithCells="1" sizeWithCells="1">
                  <from>
                    <xdr:col>2</xdr:col>
                    <xdr:colOff>19050</xdr:colOff>
                    <xdr:row>23</xdr:row>
                    <xdr:rowOff>19050</xdr:rowOff>
                  </from>
                  <to>
                    <xdr:col>3</xdr:col>
                    <xdr:colOff>0</xdr:colOff>
                    <xdr:row>24</xdr:row>
                    <xdr:rowOff>0</xdr:rowOff>
                  </to>
                </anchor>
              </controlPr>
            </control>
          </mc:Choice>
        </mc:AlternateContent>
        <mc:AlternateContent xmlns:mc="http://schemas.openxmlformats.org/markup-compatibility/2006">
          <mc:Choice Requires="x14">
            <control shapeId="80266" r:id="rId193" name="Check Box 394">
              <controlPr defaultSize="0" autoFill="0" autoLine="0" autoPict="0">
                <anchor moveWithCells="1" sizeWithCells="1">
                  <from>
                    <xdr:col>2</xdr:col>
                    <xdr:colOff>19050</xdr:colOff>
                    <xdr:row>24</xdr:row>
                    <xdr:rowOff>19050</xdr:rowOff>
                  </from>
                  <to>
                    <xdr:col>3</xdr:col>
                    <xdr:colOff>0</xdr:colOff>
                    <xdr:row>25</xdr:row>
                    <xdr:rowOff>0</xdr:rowOff>
                  </to>
                </anchor>
              </controlPr>
            </control>
          </mc:Choice>
        </mc:AlternateContent>
        <mc:AlternateContent xmlns:mc="http://schemas.openxmlformats.org/markup-compatibility/2006">
          <mc:Choice Requires="x14">
            <control shapeId="80267" r:id="rId194" name="Check Box 395">
              <controlPr defaultSize="0" autoFill="0" autoLine="0" autoPict="0">
                <anchor moveWithCells="1" sizeWithCells="1">
                  <from>
                    <xdr:col>2</xdr:col>
                    <xdr:colOff>19050</xdr:colOff>
                    <xdr:row>26</xdr:row>
                    <xdr:rowOff>19050</xdr:rowOff>
                  </from>
                  <to>
                    <xdr:col>3</xdr:col>
                    <xdr:colOff>0</xdr:colOff>
                    <xdr:row>27</xdr:row>
                    <xdr:rowOff>0</xdr:rowOff>
                  </to>
                </anchor>
              </controlPr>
            </control>
          </mc:Choice>
        </mc:AlternateContent>
        <mc:AlternateContent xmlns:mc="http://schemas.openxmlformats.org/markup-compatibility/2006">
          <mc:Choice Requires="x14">
            <control shapeId="80268" r:id="rId195" name="Check Box 396">
              <controlPr defaultSize="0" autoFill="0" autoLine="0" autoPict="0">
                <anchor moveWithCells="1" sizeWithCells="1">
                  <from>
                    <xdr:col>8</xdr:col>
                    <xdr:colOff>19050</xdr:colOff>
                    <xdr:row>32</xdr:row>
                    <xdr:rowOff>19050</xdr:rowOff>
                  </from>
                  <to>
                    <xdr:col>9</xdr:col>
                    <xdr:colOff>0</xdr:colOff>
                    <xdr:row>33</xdr:row>
                    <xdr:rowOff>0</xdr:rowOff>
                  </to>
                </anchor>
              </controlPr>
            </control>
          </mc:Choice>
        </mc:AlternateContent>
        <mc:AlternateContent xmlns:mc="http://schemas.openxmlformats.org/markup-compatibility/2006">
          <mc:Choice Requires="x14">
            <control shapeId="80269" r:id="rId196" name="Check Box 397">
              <controlPr defaultSize="0" autoFill="0" autoLine="0" autoPict="0">
                <anchor moveWithCells="1" sizeWithCells="1">
                  <from>
                    <xdr:col>21</xdr:col>
                    <xdr:colOff>19050</xdr:colOff>
                    <xdr:row>32</xdr:row>
                    <xdr:rowOff>19050</xdr:rowOff>
                  </from>
                  <to>
                    <xdr:col>22</xdr:col>
                    <xdr:colOff>0</xdr:colOff>
                    <xdr:row>33</xdr:row>
                    <xdr:rowOff>0</xdr:rowOff>
                  </to>
                </anchor>
              </controlPr>
            </control>
          </mc:Choice>
        </mc:AlternateContent>
        <mc:AlternateContent xmlns:mc="http://schemas.openxmlformats.org/markup-compatibility/2006">
          <mc:Choice Requires="x14">
            <control shapeId="80270" r:id="rId197" name="Check Box 398">
              <controlPr defaultSize="0" autoFill="0" autoLine="0" autoPict="0">
                <anchor moveWithCells="1" sizeWithCells="1">
                  <from>
                    <xdr:col>2</xdr:col>
                    <xdr:colOff>19050</xdr:colOff>
                    <xdr:row>33</xdr:row>
                    <xdr:rowOff>19050</xdr:rowOff>
                  </from>
                  <to>
                    <xdr:col>3</xdr:col>
                    <xdr:colOff>0</xdr:colOff>
                    <xdr:row>34</xdr:row>
                    <xdr:rowOff>0</xdr:rowOff>
                  </to>
                </anchor>
              </controlPr>
            </control>
          </mc:Choice>
        </mc:AlternateContent>
        <mc:AlternateContent xmlns:mc="http://schemas.openxmlformats.org/markup-compatibility/2006">
          <mc:Choice Requires="x14">
            <control shapeId="80271" r:id="rId198" name="Check Box 399">
              <controlPr defaultSize="0" autoFill="0" autoLine="0" autoPict="0">
                <anchor moveWithCells="1" sizeWithCells="1">
                  <from>
                    <xdr:col>2</xdr:col>
                    <xdr:colOff>19050</xdr:colOff>
                    <xdr:row>19</xdr:row>
                    <xdr:rowOff>19050</xdr:rowOff>
                  </from>
                  <to>
                    <xdr:col>3</xdr:col>
                    <xdr:colOff>0</xdr:colOff>
                    <xdr:row>20</xdr:row>
                    <xdr:rowOff>0</xdr:rowOff>
                  </to>
                </anchor>
              </controlPr>
            </control>
          </mc:Choice>
        </mc:AlternateContent>
        <mc:AlternateContent xmlns:mc="http://schemas.openxmlformats.org/markup-compatibility/2006">
          <mc:Choice Requires="x14">
            <control shapeId="80272" r:id="rId199" name="Check Box 400">
              <controlPr defaultSize="0" autoFill="0" autoLine="0" autoPict="0">
                <anchor moveWithCells="1" sizeWithCells="1">
                  <from>
                    <xdr:col>2</xdr:col>
                    <xdr:colOff>19050</xdr:colOff>
                    <xdr:row>27</xdr:row>
                    <xdr:rowOff>19050</xdr:rowOff>
                  </from>
                  <to>
                    <xdr:col>3</xdr:col>
                    <xdr:colOff>0</xdr:colOff>
                    <xdr:row>28</xdr:row>
                    <xdr:rowOff>0</xdr:rowOff>
                  </to>
                </anchor>
              </controlPr>
            </control>
          </mc:Choice>
        </mc:AlternateContent>
        <mc:AlternateContent xmlns:mc="http://schemas.openxmlformats.org/markup-compatibility/2006">
          <mc:Choice Requires="x14">
            <control shapeId="80273" r:id="rId200" name="Check Box 401">
              <controlPr defaultSize="0" autoFill="0" autoLine="0" autoPict="0">
                <anchor moveWithCells="1" sizeWithCells="1">
                  <from>
                    <xdr:col>2</xdr:col>
                    <xdr:colOff>19050</xdr:colOff>
                    <xdr:row>28</xdr:row>
                    <xdr:rowOff>19050</xdr:rowOff>
                  </from>
                  <to>
                    <xdr:col>3</xdr:col>
                    <xdr:colOff>0</xdr:colOff>
                    <xdr:row>29</xdr:row>
                    <xdr:rowOff>0</xdr:rowOff>
                  </to>
                </anchor>
              </controlPr>
            </control>
          </mc:Choice>
        </mc:AlternateContent>
        <mc:AlternateContent xmlns:mc="http://schemas.openxmlformats.org/markup-compatibility/2006">
          <mc:Choice Requires="x14">
            <control shapeId="80274" r:id="rId201" name="Check Box 402">
              <controlPr defaultSize="0" autoFill="0" autoLine="0" autoPict="0">
                <anchor moveWithCells="1" sizeWithCells="1">
                  <from>
                    <xdr:col>2</xdr:col>
                    <xdr:colOff>19050</xdr:colOff>
                    <xdr:row>32</xdr:row>
                    <xdr:rowOff>19050</xdr:rowOff>
                  </from>
                  <to>
                    <xdr:col>3</xdr:col>
                    <xdr:colOff>0</xdr:colOff>
                    <xdr:row>33</xdr:row>
                    <xdr:rowOff>0</xdr:rowOff>
                  </to>
                </anchor>
              </controlPr>
            </control>
          </mc:Choice>
        </mc:AlternateContent>
        <mc:AlternateContent xmlns:mc="http://schemas.openxmlformats.org/markup-compatibility/2006">
          <mc:Choice Requires="x14">
            <control shapeId="80275" r:id="rId202" name="Check Box 403">
              <controlPr defaultSize="0" autoFill="0" autoLine="0" autoPict="0">
                <anchor moveWithCells="1" sizeWithCells="1">
                  <from>
                    <xdr:col>15</xdr:col>
                    <xdr:colOff>19050</xdr:colOff>
                    <xdr:row>32</xdr:row>
                    <xdr:rowOff>19050</xdr:rowOff>
                  </from>
                  <to>
                    <xdr:col>16</xdr:col>
                    <xdr:colOff>0</xdr:colOff>
                    <xdr:row>33</xdr:row>
                    <xdr:rowOff>0</xdr:rowOff>
                  </to>
                </anchor>
              </controlPr>
            </control>
          </mc:Choice>
        </mc:AlternateContent>
        <mc:AlternateContent xmlns:mc="http://schemas.openxmlformats.org/markup-compatibility/2006">
          <mc:Choice Requires="x14">
            <control shapeId="80276" r:id="rId203" name="Check Box 404">
              <controlPr defaultSize="0" autoFill="0" autoLine="0" autoPict="0">
                <anchor moveWithCells="1" sizeWithCells="1">
                  <from>
                    <xdr:col>8</xdr:col>
                    <xdr:colOff>19050</xdr:colOff>
                    <xdr:row>33</xdr:row>
                    <xdr:rowOff>19050</xdr:rowOff>
                  </from>
                  <to>
                    <xdr:col>9</xdr:col>
                    <xdr:colOff>0</xdr:colOff>
                    <xdr:row>34</xdr:row>
                    <xdr:rowOff>0</xdr:rowOff>
                  </to>
                </anchor>
              </controlPr>
            </control>
          </mc:Choice>
        </mc:AlternateContent>
        <mc:AlternateContent xmlns:mc="http://schemas.openxmlformats.org/markup-compatibility/2006">
          <mc:Choice Requires="x14">
            <control shapeId="80277" r:id="rId204" name="Check Box 405">
              <controlPr defaultSize="0" autoFill="0" autoLine="0" autoPict="0">
                <anchor moveWithCells="1" sizeWithCells="1">
                  <from>
                    <xdr:col>2</xdr:col>
                    <xdr:colOff>19050</xdr:colOff>
                    <xdr:row>298</xdr:row>
                    <xdr:rowOff>19050</xdr:rowOff>
                  </from>
                  <to>
                    <xdr:col>3</xdr:col>
                    <xdr:colOff>0</xdr:colOff>
                    <xdr:row>299</xdr:row>
                    <xdr:rowOff>0</xdr:rowOff>
                  </to>
                </anchor>
              </controlPr>
            </control>
          </mc:Choice>
        </mc:AlternateContent>
        <mc:AlternateContent xmlns:mc="http://schemas.openxmlformats.org/markup-compatibility/2006">
          <mc:Choice Requires="x14">
            <control shapeId="80278" r:id="rId205" name="Check Box 406">
              <controlPr defaultSize="0" autoFill="0" autoLine="0" autoPict="0">
                <anchor moveWithCells="1" sizeWithCells="1">
                  <from>
                    <xdr:col>2</xdr:col>
                    <xdr:colOff>19050</xdr:colOff>
                    <xdr:row>306</xdr:row>
                    <xdr:rowOff>19050</xdr:rowOff>
                  </from>
                  <to>
                    <xdr:col>3</xdr:col>
                    <xdr:colOff>0</xdr:colOff>
                    <xdr:row>307</xdr:row>
                    <xdr:rowOff>0</xdr:rowOff>
                  </to>
                </anchor>
              </controlPr>
            </control>
          </mc:Choice>
        </mc:AlternateContent>
        <mc:AlternateContent xmlns:mc="http://schemas.openxmlformats.org/markup-compatibility/2006">
          <mc:Choice Requires="x14">
            <control shapeId="80279" r:id="rId206" name="Check Box 407">
              <controlPr defaultSize="0" autoFill="0" autoLine="0" autoPict="0">
                <anchor moveWithCells="1" sizeWithCells="1">
                  <from>
                    <xdr:col>2</xdr:col>
                    <xdr:colOff>19050</xdr:colOff>
                    <xdr:row>307</xdr:row>
                    <xdr:rowOff>19050</xdr:rowOff>
                  </from>
                  <to>
                    <xdr:col>3</xdr:col>
                    <xdr:colOff>0</xdr:colOff>
                    <xdr:row>308</xdr:row>
                    <xdr:rowOff>0</xdr:rowOff>
                  </to>
                </anchor>
              </controlPr>
            </control>
          </mc:Choice>
        </mc:AlternateContent>
        <mc:AlternateContent xmlns:mc="http://schemas.openxmlformats.org/markup-compatibility/2006">
          <mc:Choice Requires="x14">
            <control shapeId="80280" r:id="rId207" name="Check Box 408">
              <controlPr defaultSize="0" autoFill="0" autoLine="0" autoPict="0">
                <anchor moveWithCells="1" sizeWithCells="1">
                  <from>
                    <xdr:col>8</xdr:col>
                    <xdr:colOff>19050</xdr:colOff>
                    <xdr:row>312</xdr:row>
                    <xdr:rowOff>19050</xdr:rowOff>
                  </from>
                  <to>
                    <xdr:col>9</xdr:col>
                    <xdr:colOff>0</xdr:colOff>
                    <xdr:row>313</xdr:row>
                    <xdr:rowOff>0</xdr:rowOff>
                  </to>
                </anchor>
              </controlPr>
            </control>
          </mc:Choice>
        </mc:AlternateContent>
        <mc:AlternateContent xmlns:mc="http://schemas.openxmlformats.org/markup-compatibility/2006">
          <mc:Choice Requires="x14">
            <control shapeId="80281" r:id="rId208" name="Check Box 409">
              <controlPr defaultSize="0" autoFill="0" autoLine="0" autoPict="0">
                <anchor moveWithCells="1" sizeWithCells="1">
                  <from>
                    <xdr:col>15</xdr:col>
                    <xdr:colOff>19050</xdr:colOff>
                    <xdr:row>311</xdr:row>
                    <xdr:rowOff>19050</xdr:rowOff>
                  </from>
                  <to>
                    <xdr:col>16</xdr:col>
                    <xdr:colOff>0</xdr:colOff>
                    <xdr:row>312</xdr:row>
                    <xdr:rowOff>0</xdr:rowOff>
                  </to>
                </anchor>
              </controlPr>
            </control>
          </mc:Choice>
        </mc:AlternateContent>
        <mc:AlternateContent xmlns:mc="http://schemas.openxmlformats.org/markup-compatibility/2006">
          <mc:Choice Requires="x14">
            <control shapeId="80282" r:id="rId209" name="Check Box 410">
              <controlPr defaultSize="0" autoFill="0" autoLine="0" autoPict="0">
                <anchor moveWithCells="1" sizeWithCells="1">
                  <from>
                    <xdr:col>2</xdr:col>
                    <xdr:colOff>19050</xdr:colOff>
                    <xdr:row>311</xdr:row>
                    <xdr:rowOff>19050</xdr:rowOff>
                  </from>
                  <to>
                    <xdr:col>3</xdr:col>
                    <xdr:colOff>0</xdr:colOff>
                    <xdr:row>312</xdr:row>
                    <xdr:rowOff>0</xdr:rowOff>
                  </to>
                </anchor>
              </controlPr>
            </control>
          </mc:Choice>
        </mc:AlternateContent>
        <mc:AlternateContent xmlns:mc="http://schemas.openxmlformats.org/markup-compatibility/2006">
          <mc:Choice Requires="x14">
            <control shapeId="80283" r:id="rId210" name="Check Box 411">
              <controlPr defaultSize="0" autoFill="0" autoLine="0" autoPict="0">
                <anchor moveWithCells="1" sizeWithCells="1">
                  <from>
                    <xdr:col>2</xdr:col>
                    <xdr:colOff>19050</xdr:colOff>
                    <xdr:row>14</xdr:row>
                    <xdr:rowOff>19050</xdr:rowOff>
                  </from>
                  <to>
                    <xdr:col>3</xdr:col>
                    <xdr:colOff>0</xdr:colOff>
                    <xdr:row>15</xdr:row>
                    <xdr:rowOff>0</xdr:rowOff>
                  </to>
                </anchor>
              </controlPr>
            </control>
          </mc:Choice>
        </mc:AlternateContent>
        <mc:AlternateContent xmlns:mc="http://schemas.openxmlformats.org/markup-compatibility/2006">
          <mc:Choice Requires="x14">
            <control shapeId="80284" r:id="rId211" name="Check Box 412">
              <controlPr defaultSize="0" autoFill="0" autoLine="0" autoPict="0">
                <anchor moveWithCells="1" sizeWithCells="1">
                  <from>
                    <xdr:col>2</xdr:col>
                    <xdr:colOff>19050</xdr:colOff>
                    <xdr:row>25</xdr:row>
                    <xdr:rowOff>0</xdr:rowOff>
                  </from>
                  <to>
                    <xdr:col>3</xdr:col>
                    <xdr:colOff>0</xdr:colOff>
                    <xdr:row>25</xdr:row>
                    <xdr:rowOff>228600</xdr:rowOff>
                  </to>
                </anchor>
              </controlPr>
            </control>
          </mc:Choice>
        </mc:AlternateContent>
        <mc:AlternateContent xmlns:mc="http://schemas.openxmlformats.org/markup-compatibility/2006">
          <mc:Choice Requires="x14">
            <control shapeId="80285" r:id="rId212" name="Check Box 413">
              <controlPr defaultSize="0" autoFill="0" autoLine="0" autoPict="0">
                <anchor moveWithCells="1" sizeWithCells="1">
                  <from>
                    <xdr:col>2</xdr:col>
                    <xdr:colOff>19050</xdr:colOff>
                    <xdr:row>293</xdr:row>
                    <xdr:rowOff>0</xdr:rowOff>
                  </from>
                  <to>
                    <xdr:col>3</xdr:col>
                    <xdr:colOff>0</xdr:colOff>
                    <xdr:row>293</xdr:row>
                    <xdr:rowOff>228600</xdr:rowOff>
                  </to>
                </anchor>
              </controlPr>
            </control>
          </mc:Choice>
        </mc:AlternateContent>
        <mc:AlternateContent xmlns:mc="http://schemas.openxmlformats.org/markup-compatibility/2006">
          <mc:Choice Requires="x14">
            <control shapeId="80286" r:id="rId213" name="Check Box 414">
              <controlPr defaultSize="0" autoFill="0" autoLine="0" autoPict="0">
                <anchor moveWithCells="1" sizeWithCells="1">
                  <from>
                    <xdr:col>2</xdr:col>
                    <xdr:colOff>19050</xdr:colOff>
                    <xdr:row>304</xdr:row>
                    <xdr:rowOff>0</xdr:rowOff>
                  </from>
                  <to>
                    <xdr:col>3</xdr:col>
                    <xdr:colOff>0</xdr:colOff>
                    <xdr:row>304</xdr:row>
                    <xdr:rowOff>228600</xdr:rowOff>
                  </to>
                </anchor>
              </controlPr>
            </control>
          </mc:Choice>
        </mc:AlternateContent>
        <mc:AlternateContent xmlns:mc="http://schemas.openxmlformats.org/markup-compatibility/2006">
          <mc:Choice Requires="x14">
            <control shapeId="80287" r:id="rId214" name="Drop Down 415">
              <controlPr defaultSize="0" autoLine="0" autoPict="0">
                <anchor moveWithCells="1" sizeWithCells="1">
                  <from>
                    <xdr:col>2</xdr:col>
                    <xdr:colOff>209550</xdr:colOff>
                    <xdr:row>77</xdr:row>
                    <xdr:rowOff>38100</xdr:rowOff>
                  </from>
                  <to>
                    <xdr:col>7</xdr:col>
                    <xdr:colOff>0</xdr:colOff>
                    <xdr:row>78</xdr:row>
                    <xdr:rowOff>0</xdr:rowOff>
                  </to>
                </anchor>
              </controlPr>
            </control>
          </mc:Choice>
        </mc:AlternateContent>
        <mc:AlternateContent xmlns:mc="http://schemas.openxmlformats.org/markup-compatibility/2006">
          <mc:Choice Requires="x14">
            <control shapeId="80288" r:id="rId215" name="Drop Down 416">
              <controlPr defaultSize="0" autoLine="0" autoPict="0">
                <anchor moveWithCells="1" sizeWithCells="1">
                  <from>
                    <xdr:col>3</xdr:col>
                    <xdr:colOff>209550</xdr:colOff>
                    <xdr:row>265</xdr:row>
                    <xdr:rowOff>19050</xdr:rowOff>
                  </from>
                  <to>
                    <xdr:col>8</xdr:col>
                    <xdr:colOff>209550</xdr:colOff>
                    <xdr:row>265</xdr:row>
                    <xdr:rowOff>228600</xdr:rowOff>
                  </to>
                </anchor>
              </controlPr>
            </control>
          </mc:Choice>
        </mc:AlternateContent>
        <mc:AlternateContent xmlns:mc="http://schemas.openxmlformats.org/markup-compatibility/2006">
          <mc:Choice Requires="x14">
            <control shapeId="80289" r:id="rId216" name="Drop Down 417">
              <controlPr defaultSize="0" autoLine="0" autoPict="0">
                <anchor moveWithCells="1" sizeWithCells="1">
                  <from>
                    <xdr:col>3</xdr:col>
                    <xdr:colOff>209550</xdr:colOff>
                    <xdr:row>266</xdr:row>
                    <xdr:rowOff>19050</xdr:rowOff>
                  </from>
                  <to>
                    <xdr:col>8</xdr:col>
                    <xdr:colOff>209550</xdr:colOff>
                    <xdr:row>266</xdr:row>
                    <xdr:rowOff>228600</xdr:rowOff>
                  </to>
                </anchor>
              </controlPr>
            </control>
          </mc:Choice>
        </mc:AlternateContent>
        <mc:AlternateContent xmlns:mc="http://schemas.openxmlformats.org/markup-compatibility/2006">
          <mc:Choice Requires="x14">
            <control shapeId="80290" r:id="rId217" name="Drop Down 418">
              <controlPr defaultSize="0" autoLine="0" autoPict="0">
                <anchor moveWithCells="1" sizeWithCells="1">
                  <from>
                    <xdr:col>3</xdr:col>
                    <xdr:colOff>209550</xdr:colOff>
                    <xdr:row>267</xdr:row>
                    <xdr:rowOff>19050</xdr:rowOff>
                  </from>
                  <to>
                    <xdr:col>8</xdr:col>
                    <xdr:colOff>209550</xdr:colOff>
                    <xdr:row>267</xdr:row>
                    <xdr:rowOff>228600</xdr:rowOff>
                  </to>
                </anchor>
              </controlPr>
            </control>
          </mc:Choice>
        </mc:AlternateContent>
        <mc:AlternateContent xmlns:mc="http://schemas.openxmlformats.org/markup-compatibility/2006">
          <mc:Choice Requires="x14">
            <control shapeId="80291" r:id="rId218" name="Drop Down 419">
              <controlPr defaultSize="0" autoLine="0" autoPict="0">
                <anchor moveWithCells="1" sizeWithCells="1">
                  <from>
                    <xdr:col>3</xdr:col>
                    <xdr:colOff>209550</xdr:colOff>
                    <xdr:row>268</xdr:row>
                    <xdr:rowOff>19050</xdr:rowOff>
                  </from>
                  <to>
                    <xdr:col>8</xdr:col>
                    <xdr:colOff>209550</xdr:colOff>
                    <xdr:row>268</xdr:row>
                    <xdr:rowOff>228600</xdr:rowOff>
                  </to>
                </anchor>
              </controlPr>
            </control>
          </mc:Choice>
        </mc:AlternateContent>
        <mc:AlternateContent xmlns:mc="http://schemas.openxmlformats.org/markup-compatibility/2006">
          <mc:Choice Requires="x14">
            <control shapeId="80292" r:id="rId219" name="Drop Down 420">
              <controlPr defaultSize="0" autoLine="0" autoPict="0">
                <anchor moveWithCells="1" sizeWithCells="1">
                  <from>
                    <xdr:col>3</xdr:col>
                    <xdr:colOff>209550</xdr:colOff>
                    <xdr:row>269</xdr:row>
                    <xdr:rowOff>19050</xdr:rowOff>
                  </from>
                  <to>
                    <xdr:col>8</xdr:col>
                    <xdr:colOff>209550</xdr:colOff>
                    <xdr:row>270</xdr:row>
                    <xdr:rowOff>0</xdr:rowOff>
                  </to>
                </anchor>
              </controlPr>
            </control>
          </mc:Choice>
        </mc:AlternateContent>
        <mc:AlternateContent xmlns:mc="http://schemas.openxmlformats.org/markup-compatibility/2006">
          <mc:Choice Requires="x14">
            <control shapeId="80293" r:id="rId220" name="Drop Down 421">
              <controlPr defaultSize="0" autoLine="0" autoPict="0">
                <anchor moveWithCells="1" sizeWithCells="1">
                  <from>
                    <xdr:col>3</xdr:col>
                    <xdr:colOff>209550</xdr:colOff>
                    <xdr:row>270</xdr:row>
                    <xdr:rowOff>19050</xdr:rowOff>
                  </from>
                  <to>
                    <xdr:col>8</xdr:col>
                    <xdr:colOff>209550</xdr:colOff>
                    <xdr:row>271</xdr:row>
                    <xdr:rowOff>0</xdr:rowOff>
                  </to>
                </anchor>
              </controlPr>
            </control>
          </mc:Choice>
        </mc:AlternateContent>
        <mc:AlternateContent xmlns:mc="http://schemas.openxmlformats.org/markup-compatibility/2006">
          <mc:Choice Requires="x14">
            <control shapeId="80294" r:id="rId221" name="Check Box 422">
              <controlPr defaultSize="0" autoFill="0" autoLine="0" autoPict="0">
                <anchor moveWithCells="1" sizeWithCells="1">
                  <from>
                    <xdr:col>12</xdr:col>
                    <xdr:colOff>209550</xdr:colOff>
                    <xdr:row>262</xdr:row>
                    <xdr:rowOff>0</xdr:rowOff>
                  </from>
                  <to>
                    <xdr:col>14</xdr:col>
                    <xdr:colOff>76200</xdr:colOff>
                    <xdr:row>262</xdr:row>
                    <xdr:rowOff>209550</xdr:rowOff>
                  </to>
                </anchor>
              </controlPr>
            </control>
          </mc:Choice>
        </mc:AlternateContent>
        <mc:AlternateContent xmlns:mc="http://schemas.openxmlformats.org/markup-compatibility/2006">
          <mc:Choice Requires="x14">
            <control shapeId="80295" r:id="rId222" name="Check Box 423">
              <controlPr defaultSize="0" autoFill="0" autoLine="0" autoPict="0">
                <anchor moveWithCells="1" sizeWithCells="1">
                  <from>
                    <xdr:col>15</xdr:col>
                    <xdr:colOff>209550</xdr:colOff>
                    <xdr:row>262</xdr:row>
                    <xdr:rowOff>0</xdr:rowOff>
                  </from>
                  <to>
                    <xdr:col>17</xdr:col>
                    <xdr:colOff>76200</xdr:colOff>
                    <xdr:row>262</xdr:row>
                    <xdr:rowOff>209550</xdr:rowOff>
                  </to>
                </anchor>
              </controlPr>
            </control>
          </mc:Choice>
        </mc:AlternateContent>
        <mc:AlternateContent xmlns:mc="http://schemas.openxmlformats.org/markup-compatibility/2006">
          <mc:Choice Requires="x14">
            <control shapeId="80296" r:id="rId223" name="Drop Down 424">
              <controlPr defaultSize="0" autoLine="0" autoPict="0">
                <anchor moveWithCells="1" sizeWithCells="1">
                  <from>
                    <xdr:col>3</xdr:col>
                    <xdr:colOff>209550</xdr:colOff>
                    <xdr:row>545</xdr:row>
                    <xdr:rowOff>0</xdr:rowOff>
                  </from>
                  <to>
                    <xdr:col>8</xdr:col>
                    <xdr:colOff>209550</xdr:colOff>
                    <xdr:row>545</xdr:row>
                    <xdr:rowOff>209550</xdr:rowOff>
                  </to>
                </anchor>
              </controlPr>
            </control>
          </mc:Choice>
        </mc:AlternateContent>
        <mc:AlternateContent xmlns:mc="http://schemas.openxmlformats.org/markup-compatibility/2006">
          <mc:Choice Requires="x14">
            <control shapeId="80297" r:id="rId224" name="Drop Down 425">
              <controlPr defaultSize="0" autoLine="0" autoPict="0">
                <anchor moveWithCells="1" sizeWithCells="1">
                  <from>
                    <xdr:col>3</xdr:col>
                    <xdr:colOff>209550</xdr:colOff>
                    <xdr:row>546</xdr:row>
                    <xdr:rowOff>0</xdr:rowOff>
                  </from>
                  <to>
                    <xdr:col>8</xdr:col>
                    <xdr:colOff>209550</xdr:colOff>
                    <xdr:row>546</xdr:row>
                    <xdr:rowOff>209550</xdr:rowOff>
                  </to>
                </anchor>
              </controlPr>
            </control>
          </mc:Choice>
        </mc:AlternateContent>
        <mc:AlternateContent xmlns:mc="http://schemas.openxmlformats.org/markup-compatibility/2006">
          <mc:Choice Requires="x14">
            <control shapeId="80298" r:id="rId225" name="Drop Down 426">
              <controlPr defaultSize="0" autoLine="0" autoPict="0">
                <anchor moveWithCells="1" sizeWithCells="1">
                  <from>
                    <xdr:col>3</xdr:col>
                    <xdr:colOff>209550</xdr:colOff>
                    <xdr:row>547</xdr:row>
                    <xdr:rowOff>0</xdr:rowOff>
                  </from>
                  <to>
                    <xdr:col>8</xdr:col>
                    <xdr:colOff>209550</xdr:colOff>
                    <xdr:row>547</xdr:row>
                    <xdr:rowOff>209550</xdr:rowOff>
                  </to>
                </anchor>
              </controlPr>
            </control>
          </mc:Choice>
        </mc:AlternateContent>
        <mc:AlternateContent xmlns:mc="http://schemas.openxmlformats.org/markup-compatibility/2006">
          <mc:Choice Requires="x14">
            <control shapeId="80299" r:id="rId226" name="Drop Down 427">
              <controlPr defaultSize="0" autoLine="0" autoPict="0">
                <anchor moveWithCells="1" sizeWithCells="1">
                  <from>
                    <xdr:col>3</xdr:col>
                    <xdr:colOff>209550</xdr:colOff>
                    <xdr:row>548</xdr:row>
                    <xdr:rowOff>0</xdr:rowOff>
                  </from>
                  <to>
                    <xdr:col>8</xdr:col>
                    <xdr:colOff>209550</xdr:colOff>
                    <xdr:row>548</xdr:row>
                    <xdr:rowOff>209550</xdr:rowOff>
                  </to>
                </anchor>
              </controlPr>
            </control>
          </mc:Choice>
        </mc:AlternateContent>
        <mc:AlternateContent xmlns:mc="http://schemas.openxmlformats.org/markup-compatibility/2006">
          <mc:Choice Requires="x14">
            <control shapeId="80300" r:id="rId227" name="Drop Down 428">
              <controlPr defaultSize="0" autoLine="0" autoPict="0">
                <anchor moveWithCells="1" sizeWithCells="1">
                  <from>
                    <xdr:col>3</xdr:col>
                    <xdr:colOff>209550</xdr:colOff>
                    <xdr:row>549</xdr:row>
                    <xdr:rowOff>0</xdr:rowOff>
                  </from>
                  <to>
                    <xdr:col>8</xdr:col>
                    <xdr:colOff>209550</xdr:colOff>
                    <xdr:row>549</xdr:row>
                    <xdr:rowOff>228600</xdr:rowOff>
                  </to>
                </anchor>
              </controlPr>
            </control>
          </mc:Choice>
        </mc:AlternateContent>
        <mc:AlternateContent xmlns:mc="http://schemas.openxmlformats.org/markup-compatibility/2006">
          <mc:Choice Requires="x14">
            <control shapeId="80301" r:id="rId228" name="Drop Down 429">
              <controlPr defaultSize="0" autoLine="0" autoPict="0">
                <anchor moveWithCells="1" sizeWithCells="1">
                  <from>
                    <xdr:col>3</xdr:col>
                    <xdr:colOff>209550</xdr:colOff>
                    <xdr:row>550</xdr:row>
                    <xdr:rowOff>19050</xdr:rowOff>
                  </from>
                  <to>
                    <xdr:col>8</xdr:col>
                    <xdr:colOff>209550</xdr:colOff>
                    <xdr:row>551</xdr:row>
                    <xdr:rowOff>0</xdr:rowOff>
                  </to>
                </anchor>
              </controlPr>
            </control>
          </mc:Choice>
        </mc:AlternateContent>
        <mc:AlternateContent xmlns:mc="http://schemas.openxmlformats.org/markup-compatibility/2006">
          <mc:Choice Requires="x14">
            <control shapeId="80302" r:id="rId229" name="Check Box 430">
              <controlPr defaultSize="0" autoFill="0" autoLine="0" autoPict="0">
                <anchor moveWithCells="1" sizeWithCells="1">
                  <from>
                    <xdr:col>13</xdr:col>
                    <xdr:colOff>0</xdr:colOff>
                    <xdr:row>542</xdr:row>
                    <xdr:rowOff>19050</xdr:rowOff>
                  </from>
                  <to>
                    <xdr:col>14</xdr:col>
                    <xdr:colOff>95250</xdr:colOff>
                    <xdr:row>543</xdr:row>
                    <xdr:rowOff>0</xdr:rowOff>
                  </to>
                </anchor>
              </controlPr>
            </control>
          </mc:Choice>
        </mc:AlternateContent>
        <mc:AlternateContent xmlns:mc="http://schemas.openxmlformats.org/markup-compatibility/2006">
          <mc:Choice Requires="x14">
            <control shapeId="80303" r:id="rId230" name="Check Box 431">
              <controlPr defaultSize="0" autoFill="0" autoLine="0" autoPict="0">
                <anchor moveWithCells="1" sizeWithCells="1">
                  <from>
                    <xdr:col>15</xdr:col>
                    <xdr:colOff>209550</xdr:colOff>
                    <xdr:row>542</xdr:row>
                    <xdr:rowOff>19050</xdr:rowOff>
                  </from>
                  <to>
                    <xdr:col>17</xdr:col>
                    <xdr:colOff>76200</xdr:colOff>
                    <xdr:row>543</xdr:row>
                    <xdr:rowOff>0</xdr:rowOff>
                  </to>
                </anchor>
              </controlPr>
            </control>
          </mc:Choice>
        </mc:AlternateContent>
        <mc:AlternateContent xmlns:mc="http://schemas.openxmlformats.org/markup-compatibility/2006">
          <mc:Choice Requires="x14">
            <control shapeId="80304" r:id="rId231" name="Check Box 432">
              <controlPr defaultSize="0" autoFill="0" autoLine="0" autoPict="0">
                <anchor moveWithCells="1" sizeWithCells="1">
                  <from>
                    <xdr:col>2</xdr:col>
                    <xdr:colOff>0</xdr:colOff>
                    <xdr:row>51</xdr:row>
                    <xdr:rowOff>0</xdr:rowOff>
                  </from>
                  <to>
                    <xdr:col>3</xdr:col>
                    <xdr:colOff>95250</xdr:colOff>
                    <xdr:row>51</xdr:row>
                    <xdr:rowOff>228600</xdr:rowOff>
                  </to>
                </anchor>
              </controlPr>
            </control>
          </mc:Choice>
        </mc:AlternateContent>
        <mc:AlternateContent xmlns:mc="http://schemas.openxmlformats.org/markup-compatibility/2006">
          <mc:Choice Requires="x14">
            <control shapeId="80305" r:id="rId232" name="Check Box 433">
              <controlPr defaultSize="0" autoFill="0" autoLine="0" autoPict="0">
                <anchor moveWithCells="1" sizeWithCells="1">
                  <from>
                    <xdr:col>2</xdr:col>
                    <xdr:colOff>0</xdr:colOff>
                    <xdr:row>52</xdr:row>
                    <xdr:rowOff>0</xdr:rowOff>
                  </from>
                  <to>
                    <xdr:col>3</xdr:col>
                    <xdr:colOff>76200</xdr:colOff>
                    <xdr:row>52</xdr:row>
                    <xdr:rowOff>228600</xdr:rowOff>
                  </to>
                </anchor>
              </controlPr>
            </control>
          </mc:Choice>
        </mc:AlternateContent>
        <mc:AlternateContent xmlns:mc="http://schemas.openxmlformats.org/markup-compatibility/2006">
          <mc:Choice Requires="x14">
            <control shapeId="80306" r:id="rId233" name="Check Box 434">
              <controlPr defaultSize="0" autoFill="0" autoLine="0" autoPict="0">
                <anchor moveWithCells="1" sizeWithCells="1">
                  <from>
                    <xdr:col>2</xdr:col>
                    <xdr:colOff>0</xdr:colOff>
                    <xdr:row>331</xdr:row>
                    <xdr:rowOff>0</xdr:rowOff>
                  </from>
                  <to>
                    <xdr:col>3</xdr:col>
                    <xdr:colOff>95250</xdr:colOff>
                    <xdr:row>331</xdr:row>
                    <xdr:rowOff>228600</xdr:rowOff>
                  </to>
                </anchor>
              </controlPr>
            </control>
          </mc:Choice>
        </mc:AlternateContent>
        <mc:AlternateContent xmlns:mc="http://schemas.openxmlformats.org/markup-compatibility/2006">
          <mc:Choice Requires="x14">
            <control shapeId="80307" r:id="rId234" name="Check Box 435">
              <controlPr defaultSize="0" autoFill="0" autoLine="0" autoPict="0">
                <anchor moveWithCells="1" sizeWithCells="1">
                  <from>
                    <xdr:col>2</xdr:col>
                    <xdr:colOff>0</xdr:colOff>
                    <xdr:row>332</xdr:row>
                    <xdr:rowOff>0</xdr:rowOff>
                  </from>
                  <to>
                    <xdr:col>3</xdr:col>
                    <xdr:colOff>76200</xdr:colOff>
                    <xdr:row>332</xdr:row>
                    <xdr:rowOff>228600</xdr:rowOff>
                  </to>
                </anchor>
              </controlPr>
            </control>
          </mc:Choice>
        </mc:AlternateContent>
        <mc:AlternateContent xmlns:mc="http://schemas.openxmlformats.org/markup-compatibility/2006">
          <mc:Choice Requires="x14">
            <control shapeId="80308" r:id="rId235" name="Check Box 436">
              <controlPr defaultSize="0" autoFill="0" autoLine="0" autoPict="0">
                <anchor moveWithCells="1" sizeWithCells="1">
                  <from>
                    <xdr:col>2</xdr:col>
                    <xdr:colOff>0</xdr:colOff>
                    <xdr:row>331</xdr:row>
                    <xdr:rowOff>0</xdr:rowOff>
                  </from>
                  <to>
                    <xdr:col>3</xdr:col>
                    <xdr:colOff>95250</xdr:colOff>
                    <xdr:row>331</xdr:row>
                    <xdr:rowOff>228600</xdr:rowOff>
                  </to>
                </anchor>
              </controlPr>
            </control>
          </mc:Choice>
        </mc:AlternateContent>
        <mc:AlternateContent xmlns:mc="http://schemas.openxmlformats.org/markup-compatibility/2006">
          <mc:Choice Requires="x14">
            <control shapeId="80309" r:id="rId236" name="Check Box 437">
              <controlPr defaultSize="0" autoFill="0" autoLine="0" autoPict="0">
                <anchor moveWithCells="1" sizeWithCells="1">
                  <from>
                    <xdr:col>2</xdr:col>
                    <xdr:colOff>0</xdr:colOff>
                    <xdr:row>332</xdr:row>
                    <xdr:rowOff>0</xdr:rowOff>
                  </from>
                  <to>
                    <xdr:col>3</xdr:col>
                    <xdr:colOff>76200</xdr:colOff>
                    <xdr:row>332</xdr:row>
                    <xdr:rowOff>228600</xdr:rowOff>
                  </to>
                </anchor>
              </controlPr>
            </control>
          </mc:Choice>
        </mc:AlternateContent>
        <mc:AlternateContent xmlns:mc="http://schemas.openxmlformats.org/markup-compatibility/2006">
          <mc:Choice Requires="x14">
            <control shapeId="80310" r:id="rId237" name="Check Box 438">
              <controlPr defaultSize="0" autoFill="0" autoLine="0" autoPict="0">
                <anchor moveWithCells="1" sizeWithCells="1">
                  <from>
                    <xdr:col>16</xdr:col>
                    <xdr:colOff>0</xdr:colOff>
                    <xdr:row>64</xdr:row>
                    <xdr:rowOff>0</xdr:rowOff>
                  </from>
                  <to>
                    <xdr:col>17</xdr:col>
                    <xdr:colOff>19050</xdr:colOff>
                    <xdr:row>65</xdr:row>
                    <xdr:rowOff>0</xdr:rowOff>
                  </to>
                </anchor>
              </controlPr>
            </control>
          </mc:Choice>
        </mc:AlternateContent>
        <mc:AlternateContent xmlns:mc="http://schemas.openxmlformats.org/markup-compatibility/2006">
          <mc:Choice Requires="x14">
            <control shapeId="80311" r:id="rId238" name="Check Box 439">
              <controlPr defaultSize="0" autoFill="0" autoLine="0" autoPict="0">
                <anchor moveWithCells="1" sizeWithCells="1">
                  <from>
                    <xdr:col>16</xdr:col>
                    <xdr:colOff>0</xdr:colOff>
                    <xdr:row>344</xdr:row>
                    <xdr:rowOff>0</xdr:rowOff>
                  </from>
                  <to>
                    <xdr:col>17</xdr:col>
                    <xdr:colOff>19050</xdr:colOff>
                    <xdr:row>345</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imeMode="on" allowBlank="1" showInputMessage="1" showErrorMessage="1" xr:uid="{00000000-0002-0000-0400-000000000000}">
          <xm:sqref>E462:Z463 JA462:JV463 SW462:TR463 ACS462:ADN463 AMO462:ANJ463 AWK462:AXF463 BGG462:BHB463 BQC462:BQX463 BZY462:CAT463 CJU462:CKP463 CTQ462:CUL463 DDM462:DEH463 DNI462:DOD463 DXE462:DXZ463 EHA462:EHV463 EQW462:ERR463 FAS462:FBN463 FKO462:FLJ463 FUK462:FVF463 GEG462:GFB463 GOC462:GOX463 GXY462:GYT463 HHU462:HIP463 HRQ462:HSL463 IBM462:ICH463 ILI462:IMD463 IVE462:IVZ463 JFA462:JFV463 JOW462:JPR463 JYS462:JZN463 KIO462:KJJ463 KSK462:KTF463 LCG462:LDB463 LMC462:LMX463 LVY462:LWT463 MFU462:MGP463 MPQ462:MQL463 MZM462:NAH463 NJI462:NKD463 NTE462:NTZ463 ODA462:ODV463 OMW462:ONR463 OWS462:OXN463 PGO462:PHJ463 PQK462:PRF463 QAG462:QBB463 QKC462:QKX463 QTY462:QUT463 RDU462:REP463 RNQ462:ROL463 RXM462:RYH463 SHI462:SID463 SRE462:SRZ463 TBA462:TBV463 TKW462:TLR463 TUS462:TVN463 UEO462:UFJ463 UOK462:UPF463 UYG462:UZB463 VIC462:VIX463 VRY462:VST463 WBU462:WCP463 WLQ462:WML463 WVM462:WWH463 E66044:Z66045 JA66044:JV66045 SW66044:TR66045 ACS66044:ADN66045 AMO66044:ANJ66045 AWK66044:AXF66045 BGG66044:BHB66045 BQC66044:BQX66045 BZY66044:CAT66045 CJU66044:CKP66045 CTQ66044:CUL66045 DDM66044:DEH66045 DNI66044:DOD66045 DXE66044:DXZ66045 EHA66044:EHV66045 EQW66044:ERR66045 FAS66044:FBN66045 FKO66044:FLJ66045 FUK66044:FVF66045 GEG66044:GFB66045 GOC66044:GOX66045 GXY66044:GYT66045 HHU66044:HIP66045 HRQ66044:HSL66045 IBM66044:ICH66045 ILI66044:IMD66045 IVE66044:IVZ66045 JFA66044:JFV66045 JOW66044:JPR66045 JYS66044:JZN66045 KIO66044:KJJ66045 KSK66044:KTF66045 LCG66044:LDB66045 LMC66044:LMX66045 LVY66044:LWT66045 MFU66044:MGP66045 MPQ66044:MQL66045 MZM66044:NAH66045 NJI66044:NKD66045 NTE66044:NTZ66045 ODA66044:ODV66045 OMW66044:ONR66045 OWS66044:OXN66045 PGO66044:PHJ66045 PQK66044:PRF66045 QAG66044:QBB66045 QKC66044:QKX66045 QTY66044:QUT66045 RDU66044:REP66045 RNQ66044:ROL66045 RXM66044:RYH66045 SHI66044:SID66045 SRE66044:SRZ66045 TBA66044:TBV66045 TKW66044:TLR66045 TUS66044:TVN66045 UEO66044:UFJ66045 UOK66044:UPF66045 UYG66044:UZB66045 VIC66044:VIX66045 VRY66044:VST66045 WBU66044:WCP66045 WLQ66044:WML66045 WVM66044:WWH66045 E131580:Z131581 JA131580:JV131581 SW131580:TR131581 ACS131580:ADN131581 AMO131580:ANJ131581 AWK131580:AXF131581 BGG131580:BHB131581 BQC131580:BQX131581 BZY131580:CAT131581 CJU131580:CKP131581 CTQ131580:CUL131581 DDM131580:DEH131581 DNI131580:DOD131581 DXE131580:DXZ131581 EHA131580:EHV131581 EQW131580:ERR131581 FAS131580:FBN131581 FKO131580:FLJ131581 FUK131580:FVF131581 GEG131580:GFB131581 GOC131580:GOX131581 GXY131580:GYT131581 HHU131580:HIP131581 HRQ131580:HSL131581 IBM131580:ICH131581 ILI131580:IMD131581 IVE131580:IVZ131581 JFA131580:JFV131581 JOW131580:JPR131581 JYS131580:JZN131581 KIO131580:KJJ131581 KSK131580:KTF131581 LCG131580:LDB131581 LMC131580:LMX131581 LVY131580:LWT131581 MFU131580:MGP131581 MPQ131580:MQL131581 MZM131580:NAH131581 NJI131580:NKD131581 NTE131580:NTZ131581 ODA131580:ODV131581 OMW131580:ONR131581 OWS131580:OXN131581 PGO131580:PHJ131581 PQK131580:PRF131581 QAG131580:QBB131581 QKC131580:QKX131581 QTY131580:QUT131581 RDU131580:REP131581 RNQ131580:ROL131581 RXM131580:RYH131581 SHI131580:SID131581 SRE131580:SRZ131581 TBA131580:TBV131581 TKW131580:TLR131581 TUS131580:TVN131581 UEO131580:UFJ131581 UOK131580:UPF131581 UYG131580:UZB131581 VIC131580:VIX131581 VRY131580:VST131581 WBU131580:WCP131581 WLQ131580:WML131581 WVM131580:WWH131581 E197116:Z197117 JA197116:JV197117 SW197116:TR197117 ACS197116:ADN197117 AMO197116:ANJ197117 AWK197116:AXF197117 BGG197116:BHB197117 BQC197116:BQX197117 BZY197116:CAT197117 CJU197116:CKP197117 CTQ197116:CUL197117 DDM197116:DEH197117 DNI197116:DOD197117 DXE197116:DXZ197117 EHA197116:EHV197117 EQW197116:ERR197117 FAS197116:FBN197117 FKO197116:FLJ197117 FUK197116:FVF197117 GEG197116:GFB197117 GOC197116:GOX197117 GXY197116:GYT197117 HHU197116:HIP197117 HRQ197116:HSL197117 IBM197116:ICH197117 ILI197116:IMD197117 IVE197116:IVZ197117 JFA197116:JFV197117 JOW197116:JPR197117 JYS197116:JZN197117 KIO197116:KJJ197117 KSK197116:KTF197117 LCG197116:LDB197117 LMC197116:LMX197117 LVY197116:LWT197117 MFU197116:MGP197117 MPQ197116:MQL197117 MZM197116:NAH197117 NJI197116:NKD197117 NTE197116:NTZ197117 ODA197116:ODV197117 OMW197116:ONR197117 OWS197116:OXN197117 PGO197116:PHJ197117 PQK197116:PRF197117 QAG197116:QBB197117 QKC197116:QKX197117 QTY197116:QUT197117 RDU197116:REP197117 RNQ197116:ROL197117 RXM197116:RYH197117 SHI197116:SID197117 SRE197116:SRZ197117 TBA197116:TBV197117 TKW197116:TLR197117 TUS197116:TVN197117 UEO197116:UFJ197117 UOK197116:UPF197117 UYG197116:UZB197117 VIC197116:VIX197117 VRY197116:VST197117 WBU197116:WCP197117 WLQ197116:WML197117 WVM197116:WWH197117 E262652:Z262653 JA262652:JV262653 SW262652:TR262653 ACS262652:ADN262653 AMO262652:ANJ262653 AWK262652:AXF262653 BGG262652:BHB262653 BQC262652:BQX262653 BZY262652:CAT262653 CJU262652:CKP262653 CTQ262652:CUL262653 DDM262652:DEH262653 DNI262652:DOD262653 DXE262652:DXZ262653 EHA262652:EHV262653 EQW262652:ERR262653 FAS262652:FBN262653 FKO262652:FLJ262653 FUK262652:FVF262653 GEG262652:GFB262653 GOC262652:GOX262653 GXY262652:GYT262653 HHU262652:HIP262653 HRQ262652:HSL262653 IBM262652:ICH262653 ILI262652:IMD262653 IVE262652:IVZ262653 JFA262652:JFV262653 JOW262652:JPR262653 JYS262652:JZN262653 KIO262652:KJJ262653 KSK262652:KTF262653 LCG262652:LDB262653 LMC262652:LMX262653 LVY262652:LWT262653 MFU262652:MGP262653 MPQ262652:MQL262653 MZM262652:NAH262653 NJI262652:NKD262653 NTE262652:NTZ262653 ODA262652:ODV262653 OMW262652:ONR262653 OWS262652:OXN262653 PGO262652:PHJ262653 PQK262652:PRF262653 QAG262652:QBB262653 QKC262652:QKX262653 QTY262652:QUT262653 RDU262652:REP262653 RNQ262652:ROL262653 RXM262652:RYH262653 SHI262652:SID262653 SRE262652:SRZ262653 TBA262652:TBV262653 TKW262652:TLR262653 TUS262652:TVN262653 UEO262652:UFJ262653 UOK262652:UPF262653 UYG262652:UZB262653 VIC262652:VIX262653 VRY262652:VST262653 WBU262652:WCP262653 WLQ262652:WML262653 WVM262652:WWH262653 E328188:Z328189 JA328188:JV328189 SW328188:TR328189 ACS328188:ADN328189 AMO328188:ANJ328189 AWK328188:AXF328189 BGG328188:BHB328189 BQC328188:BQX328189 BZY328188:CAT328189 CJU328188:CKP328189 CTQ328188:CUL328189 DDM328188:DEH328189 DNI328188:DOD328189 DXE328188:DXZ328189 EHA328188:EHV328189 EQW328188:ERR328189 FAS328188:FBN328189 FKO328188:FLJ328189 FUK328188:FVF328189 GEG328188:GFB328189 GOC328188:GOX328189 GXY328188:GYT328189 HHU328188:HIP328189 HRQ328188:HSL328189 IBM328188:ICH328189 ILI328188:IMD328189 IVE328188:IVZ328189 JFA328188:JFV328189 JOW328188:JPR328189 JYS328188:JZN328189 KIO328188:KJJ328189 KSK328188:KTF328189 LCG328188:LDB328189 LMC328188:LMX328189 LVY328188:LWT328189 MFU328188:MGP328189 MPQ328188:MQL328189 MZM328188:NAH328189 NJI328188:NKD328189 NTE328188:NTZ328189 ODA328188:ODV328189 OMW328188:ONR328189 OWS328188:OXN328189 PGO328188:PHJ328189 PQK328188:PRF328189 QAG328188:QBB328189 QKC328188:QKX328189 QTY328188:QUT328189 RDU328188:REP328189 RNQ328188:ROL328189 RXM328188:RYH328189 SHI328188:SID328189 SRE328188:SRZ328189 TBA328188:TBV328189 TKW328188:TLR328189 TUS328188:TVN328189 UEO328188:UFJ328189 UOK328188:UPF328189 UYG328188:UZB328189 VIC328188:VIX328189 VRY328188:VST328189 WBU328188:WCP328189 WLQ328188:WML328189 WVM328188:WWH328189 E393724:Z393725 JA393724:JV393725 SW393724:TR393725 ACS393724:ADN393725 AMO393724:ANJ393725 AWK393724:AXF393725 BGG393724:BHB393725 BQC393724:BQX393725 BZY393724:CAT393725 CJU393724:CKP393725 CTQ393724:CUL393725 DDM393724:DEH393725 DNI393724:DOD393725 DXE393724:DXZ393725 EHA393724:EHV393725 EQW393724:ERR393725 FAS393724:FBN393725 FKO393724:FLJ393725 FUK393724:FVF393725 GEG393724:GFB393725 GOC393724:GOX393725 GXY393724:GYT393725 HHU393724:HIP393725 HRQ393724:HSL393725 IBM393724:ICH393725 ILI393724:IMD393725 IVE393724:IVZ393725 JFA393724:JFV393725 JOW393724:JPR393725 JYS393724:JZN393725 KIO393724:KJJ393725 KSK393724:KTF393725 LCG393724:LDB393725 LMC393724:LMX393725 LVY393724:LWT393725 MFU393724:MGP393725 MPQ393724:MQL393725 MZM393724:NAH393725 NJI393724:NKD393725 NTE393724:NTZ393725 ODA393724:ODV393725 OMW393724:ONR393725 OWS393724:OXN393725 PGO393724:PHJ393725 PQK393724:PRF393725 QAG393724:QBB393725 QKC393724:QKX393725 QTY393724:QUT393725 RDU393724:REP393725 RNQ393724:ROL393725 RXM393724:RYH393725 SHI393724:SID393725 SRE393724:SRZ393725 TBA393724:TBV393725 TKW393724:TLR393725 TUS393724:TVN393725 UEO393724:UFJ393725 UOK393724:UPF393725 UYG393724:UZB393725 VIC393724:VIX393725 VRY393724:VST393725 WBU393724:WCP393725 WLQ393724:WML393725 WVM393724:WWH393725 E459260:Z459261 JA459260:JV459261 SW459260:TR459261 ACS459260:ADN459261 AMO459260:ANJ459261 AWK459260:AXF459261 BGG459260:BHB459261 BQC459260:BQX459261 BZY459260:CAT459261 CJU459260:CKP459261 CTQ459260:CUL459261 DDM459260:DEH459261 DNI459260:DOD459261 DXE459260:DXZ459261 EHA459260:EHV459261 EQW459260:ERR459261 FAS459260:FBN459261 FKO459260:FLJ459261 FUK459260:FVF459261 GEG459260:GFB459261 GOC459260:GOX459261 GXY459260:GYT459261 HHU459260:HIP459261 HRQ459260:HSL459261 IBM459260:ICH459261 ILI459260:IMD459261 IVE459260:IVZ459261 JFA459260:JFV459261 JOW459260:JPR459261 JYS459260:JZN459261 KIO459260:KJJ459261 KSK459260:KTF459261 LCG459260:LDB459261 LMC459260:LMX459261 LVY459260:LWT459261 MFU459260:MGP459261 MPQ459260:MQL459261 MZM459260:NAH459261 NJI459260:NKD459261 NTE459260:NTZ459261 ODA459260:ODV459261 OMW459260:ONR459261 OWS459260:OXN459261 PGO459260:PHJ459261 PQK459260:PRF459261 QAG459260:QBB459261 QKC459260:QKX459261 QTY459260:QUT459261 RDU459260:REP459261 RNQ459260:ROL459261 RXM459260:RYH459261 SHI459260:SID459261 SRE459260:SRZ459261 TBA459260:TBV459261 TKW459260:TLR459261 TUS459260:TVN459261 UEO459260:UFJ459261 UOK459260:UPF459261 UYG459260:UZB459261 VIC459260:VIX459261 VRY459260:VST459261 WBU459260:WCP459261 WLQ459260:WML459261 WVM459260:WWH459261 E524796:Z524797 JA524796:JV524797 SW524796:TR524797 ACS524796:ADN524797 AMO524796:ANJ524797 AWK524796:AXF524797 BGG524796:BHB524797 BQC524796:BQX524797 BZY524796:CAT524797 CJU524796:CKP524797 CTQ524796:CUL524797 DDM524796:DEH524797 DNI524796:DOD524797 DXE524796:DXZ524797 EHA524796:EHV524797 EQW524796:ERR524797 FAS524796:FBN524797 FKO524796:FLJ524797 FUK524796:FVF524797 GEG524796:GFB524797 GOC524796:GOX524797 GXY524796:GYT524797 HHU524796:HIP524797 HRQ524796:HSL524797 IBM524796:ICH524797 ILI524796:IMD524797 IVE524796:IVZ524797 JFA524796:JFV524797 JOW524796:JPR524797 JYS524796:JZN524797 KIO524796:KJJ524797 KSK524796:KTF524797 LCG524796:LDB524797 LMC524796:LMX524797 LVY524796:LWT524797 MFU524796:MGP524797 MPQ524796:MQL524797 MZM524796:NAH524797 NJI524796:NKD524797 NTE524796:NTZ524797 ODA524796:ODV524797 OMW524796:ONR524797 OWS524796:OXN524797 PGO524796:PHJ524797 PQK524796:PRF524797 QAG524796:QBB524797 QKC524796:QKX524797 QTY524796:QUT524797 RDU524796:REP524797 RNQ524796:ROL524797 RXM524796:RYH524797 SHI524796:SID524797 SRE524796:SRZ524797 TBA524796:TBV524797 TKW524796:TLR524797 TUS524796:TVN524797 UEO524796:UFJ524797 UOK524796:UPF524797 UYG524796:UZB524797 VIC524796:VIX524797 VRY524796:VST524797 WBU524796:WCP524797 WLQ524796:WML524797 WVM524796:WWH524797 E590332:Z590333 JA590332:JV590333 SW590332:TR590333 ACS590332:ADN590333 AMO590332:ANJ590333 AWK590332:AXF590333 BGG590332:BHB590333 BQC590332:BQX590333 BZY590332:CAT590333 CJU590332:CKP590333 CTQ590332:CUL590333 DDM590332:DEH590333 DNI590332:DOD590333 DXE590332:DXZ590333 EHA590332:EHV590333 EQW590332:ERR590333 FAS590332:FBN590333 FKO590332:FLJ590333 FUK590332:FVF590333 GEG590332:GFB590333 GOC590332:GOX590333 GXY590332:GYT590333 HHU590332:HIP590333 HRQ590332:HSL590333 IBM590332:ICH590333 ILI590332:IMD590333 IVE590332:IVZ590333 JFA590332:JFV590333 JOW590332:JPR590333 JYS590332:JZN590333 KIO590332:KJJ590333 KSK590332:KTF590333 LCG590332:LDB590333 LMC590332:LMX590333 LVY590332:LWT590333 MFU590332:MGP590333 MPQ590332:MQL590333 MZM590332:NAH590333 NJI590332:NKD590333 NTE590332:NTZ590333 ODA590332:ODV590333 OMW590332:ONR590333 OWS590332:OXN590333 PGO590332:PHJ590333 PQK590332:PRF590333 QAG590332:QBB590333 QKC590332:QKX590333 QTY590332:QUT590333 RDU590332:REP590333 RNQ590332:ROL590333 RXM590332:RYH590333 SHI590332:SID590333 SRE590332:SRZ590333 TBA590332:TBV590333 TKW590332:TLR590333 TUS590332:TVN590333 UEO590332:UFJ590333 UOK590332:UPF590333 UYG590332:UZB590333 VIC590332:VIX590333 VRY590332:VST590333 WBU590332:WCP590333 WLQ590332:WML590333 WVM590332:WWH590333 E655868:Z655869 JA655868:JV655869 SW655868:TR655869 ACS655868:ADN655869 AMO655868:ANJ655869 AWK655868:AXF655869 BGG655868:BHB655869 BQC655868:BQX655869 BZY655868:CAT655869 CJU655868:CKP655869 CTQ655868:CUL655869 DDM655868:DEH655869 DNI655868:DOD655869 DXE655868:DXZ655869 EHA655868:EHV655869 EQW655868:ERR655869 FAS655868:FBN655869 FKO655868:FLJ655869 FUK655868:FVF655869 GEG655868:GFB655869 GOC655868:GOX655869 GXY655868:GYT655869 HHU655868:HIP655869 HRQ655868:HSL655869 IBM655868:ICH655869 ILI655868:IMD655869 IVE655868:IVZ655869 JFA655868:JFV655869 JOW655868:JPR655869 JYS655868:JZN655869 KIO655868:KJJ655869 KSK655868:KTF655869 LCG655868:LDB655869 LMC655868:LMX655869 LVY655868:LWT655869 MFU655868:MGP655869 MPQ655868:MQL655869 MZM655868:NAH655869 NJI655868:NKD655869 NTE655868:NTZ655869 ODA655868:ODV655869 OMW655868:ONR655869 OWS655868:OXN655869 PGO655868:PHJ655869 PQK655868:PRF655869 QAG655868:QBB655869 QKC655868:QKX655869 QTY655868:QUT655869 RDU655868:REP655869 RNQ655868:ROL655869 RXM655868:RYH655869 SHI655868:SID655869 SRE655868:SRZ655869 TBA655868:TBV655869 TKW655868:TLR655869 TUS655868:TVN655869 UEO655868:UFJ655869 UOK655868:UPF655869 UYG655868:UZB655869 VIC655868:VIX655869 VRY655868:VST655869 WBU655868:WCP655869 WLQ655868:WML655869 WVM655868:WWH655869 E721404:Z721405 JA721404:JV721405 SW721404:TR721405 ACS721404:ADN721405 AMO721404:ANJ721405 AWK721404:AXF721405 BGG721404:BHB721405 BQC721404:BQX721405 BZY721404:CAT721405 CJU721404:CKP721405 CTQ721404:CUL721405 DDM721404:DEH721405 DNI721404:DOD721405 DXE721404:DXZ721405 EHA721404:EHV721405 EQW721404:ERR721405 FAS721404:FBN721405 FKO721404:FLJ721405 FUK721404:FVF721405 GEG721404:GFB721405 GOC721404:GOX721405 GXY721404:GYT721405 HHU721404:HIP721405 HRQ721404:HSL721405 IBM721404:ICH721405 ILI721404:IMD721405 IVE721404:IVZ721405 JFA721404:JFV721405 JOW721404:JPR721405 JYS721404:JZN721405 KIO721404:KJJ721405 KSK721404:KTF721405 LCG721404:LDB721405 LMC721404:LMX721405 LVY721404:LWT721405 MFU721404:MGP721405 MPQ721404:MQL721405 MZM721404:NAH721405 NJI721404:NKD721405 NTE721404:NTZ721405 ODA721404:ODV721405 OMW721404:ONR721405 OWS721404:OXN721405 PGO721404:PHJ721405 PQK721404:PRF721405 QAG721404:QBB721405 QKC721404:QKX721405 QTY721404:QUT721405 RDU721404:REP721405 RNQ721404:ROL721405 RXM721404:RYH721405 SHI721404:SID721405 SRE721404:SRZ721405 TBA721404:TBV721405 TKW721404:TLR721405 TUS721404:TVN721405 UEO721404:UFJ721405 UOK721404:UPF721405 UYG721404:UZB721405 VIC721404:VIX721405 VRY721404:VST721405 WBU721404:WCP721405 WLQ721404:WML721405 WVM721404:WWH721405 E786940:Z786941 JA786940:JV786941 SW786940:TR786941 ACS786940:ADN786941 AMO786940:ANJ786941 AWK786940:AXF786941 BGG786940:BHB786941 BQC786940:BQX786941 BZY786940:CAT786941 CJU786940:CKP786941 CTQ786940:CUL786941 DDM786940:DEH786941 DNI786940:DOD786941 DXE786940:DXZ786941 EHA786940:EHV786941 EQW786940:ERR786941 FAS786940:FBN786941 FKO786940:FLJ786941 FUK786940:FVF786941 GEG786940:GFB786941 GOC786940:GOX786941 GXY786940:GYT786941 HHU786940:HIP786941 HRQ786940:HSL786941 IBM786940:ICH786941 ILI786940:IMD786941 IVE786940:IVZ786941 JFA786940:JFV786941 JOW786940:JPR786941 JYS786940:JZN786941 KIO786940:KJJ786941 KSK786940:KTF786941 LCG786940:LDB786941 LMC786940:LMX786941 LVY786940:LWT786941 MFU786940:MGP786941 MPQ786940:MQL786941 MZM786940:NAH786941 NJI786940:NKD786941 NTE786940:NTZ786941 ODA786940:ODV786941 OMW786940:ONR786941 OWS786940:OXN786941 PGO786940:PHJ786941 PQK786940:PRF786941 QAG786940:QBB786941 QKC786940:QKX786941 QTY786940:QUT786941 RDU786940:REP786941 RNQ786940:ROL786941 RXM786940:RYH786941 SHI786940:SID786941 SRE786940:SRZ786941 TBA786940:TBV786941 TKW786940:TLR786941 TUS786940:TVN786941 UEO786940:UFJ786941 UOK786940:UPF786941 UYG786940:UZB786941 VIC786940:VIX786941 VRY786940:VST786941 WBU786940:WCP786941 WLQ786940:WML786941 WVM786940:WWH786941 E852476:Z852477 JA852476:JV852477 SW852476:TR852477 ACS852476:ADN852477 AMO852476:ANJ852477 AWK852476:AXF852477 BGG852476:BHB852477 BQC852476:BQX852477 BZY852476:CAT852477 CJU852476:CKP852477 CTQ852476:CUL852477 DDM852476:DEH852477 DNI852476:DOD852477 DXE852476:DXZ852477 EHA852476:EHV852477 EQW852476:ERR852477 FAS852476:FBN852477 FKO852476:FLJ852477 FUK852476:FVF852477 GEG852476:GFB852477 GOC852476:GOX852477 GXY852476:GYT852477 HHU852476:HIP852477 HRQ852476:HSL852477 IBM852476:ICH852477 ILI852476:IMD852477 IVE852476:IVZ852477 JFA852476:JFV852477 JOW852476:JPR852477 JYS852476:JZN852477 KIO852476:KJJ852477 KSK852476:KTF852477 LCG852476:LDB852477 LMC852476:LMX852477 LVY852476:LWT852477 MFU852476:MGP852477 MPQ852476:MQL852477 MZM852476:NAH852477 NJI852476:NKD852477 NTE852476:NTZ852477 ODA852476:ODV852477 OMW852476:ONR852477 OWS852476:OXN852477 PGO852476:PHJ852477 PQK852476:PRF852477 QAG852476:QBB852477 QKC852476:QKX852477 QTY852476:QUT852477 RDU852476:REP852477 RNQ852476:ROL852477 RXM852476:RYH852477 SHI852476:SID852477 SRE852476:SRZ852477 TBA852476:TBV852477 TKW852476:TLR852477 TUS852476:TVN852477 UEO852476:UFJ852477 UOK852476:UPF852477 UYG852476:UZB852477 VIC852476:VIX852477 VRY852476:VST852477 WBU852476:WCP852477 WLQ852476:WML852477 WVM852476:WWH852477 E918012:Z918013 JA918012:JV918013 SW918012:TR918013 ACS918012:ADN918013 AMO918012:ANJ918013 AWK918012:AXF918013 BGG918012:BHB918013 BQC918012:BQX918013 BZY918012:CAT918013 CJU918012:CKP918013 CTQ918012:CUL918013 DDM918012:DEH918013 DNI918012:DOD918013 DXE918012:DXZ918013 EHA918012:EHV918013 EQW918012:ERR918013 FAS918012:FBN918013 FKO918012:FLJ918013 FUK918012:FVF918013 GEG918012:GFB918013 GOC918012:GOX918013 GXY918012:GYT918013 HHU918012:HIP918013 HRQ918012:HSL918013 IBM918012:ICH918013 ILI918012:IMD918013 IVE918012:IVZ918013 JFA918012:JFV918013 JOW918012:JPR918013 JYS918012:JZN918013 KIO918012:KJJ918013 KSK918012:KTF918013 LCG918012:LDB918013 LMC918012:LMX918013 LVY918012:LWT918013 MFU918012:MGP918013 MPQ918012:MQL918013 MZM918012:NAH918013 NJI918012:NKD918013 NTE918012:NTZ918013 ODA918012:ODV918013 OMW918012:ONR918013 OWS918012:OXN918013 PGO918012:PHJ918013 PQK918012:PRF918013 QAG918012:QBB918013 QKC918012:QKX918013 QTY918012:QUT918013 RDU918012:REP918013 RNQ918012:ROL918013 RXM918012:RYH918013 SHI918012:SID918013 SRE918012:SRZ918013 TBA918012:TBV918013 TKW918012:TLR918013 TUS918012:TVN918013 UEO918012:UFJ918013 UOK918012:UPF918013 UYG918012:UZB918013 VIC918012:VIX918013 VRY918012:VST918013 WBU918012:WCP918013 WLQ918012:WML918013 WVM918012:WWH918013 E983548:Z983549 JA983548:JV983549 SW983548:TR983549 ACS983548:ADN983549 AMO983548:ANJ983549 AWK983548:AXF983549 BGG983548:BHB983549 BQC983548:BQX983549 BZY983548:CAT983549 CJU983548:CKP983549 CTQ983548:CUL983549 DDM983548:DEH983549 DNI983548:DOD983549 DXE983548:DXZ983549 EHA983548:EHV983549 EQW983548:ERR983549 FAS983548:FBN983549 FKO983548:FLJ983549 FUK983548:FVF983549 GEG983548:GFB983549 GOC983548:GOX983549 GXY983548:GYT983549 HHU983548:HIP983549 HRQ983548:HSL983549 IBM983548:ICH983549 ILI983548:IMD983549 IVE983548:IVZ983549 JFA983548:JFV983549 JOW983548:JPR983549 JYS983548:JZN983549 KIO983548:KJJ983549 KSK983548:KTF983549 LCG983548:LDB983549 LMC983548:LMX983549 LVY983548:LWT983549 MFU983548:MGP983549 MPQ983548:MQL983549 MZM983548:NAH983549 NJI983548:NKD983549 NTE983548:NTZ983549 ODA983548:ODV983549 OMW983548:ONR983549 OWS983548:OXN983549 PGO983548:PHJ983549 PQK983548:PRF983549 QAG983548:QBB983549 QKC983548:QKX983549 QTY983548:QUT983549 RDU983548:REP983549 RNQ983548:ROL983549 RXM983548:RYH983549 SHI983548:SID983549 SRE983548:SRZ983549 TBA983548:TBV983549 TKW983548:TLR983549 TUS983548:TVN983549 UEO983548:UFJ983549 UOK983548:UPF983549 UYG983548:UZB983549 VIC983548:VIX983549 VRY983548:VST983549 WBU983548:WCP983549 WLQ983548:WML983549 WVM983548:WWH983549 E459:Z460 JA459:JV460 SW459:TR460 ACS459:ADN460 AMO459:ANJ460 AWK459:AXF460 BGG459:BHB460 BQC459:BQX460 BZY459:CAT460 CJU459:CKP460 CTQ459:CUL460 DDM459:DEH460 DNI459:DOD460 DXE459:DXZ460 EHA459:EHV460 EQW459:ERR460 FAS459:FBN460 FKO459:FLJ460 FUK459:FVF460 GEG459:GFB460 GOC459:GOX460 GXY459:GYT460 HHU459:HIP460 HRQ459:HSL460 IBM459:ICH460 ILI459:IMD460 IVE459:IVZ460 JFA459:JFV460 JOW459:JPR460 JYS459:JZN460 KIO459:KJJ460 KSK459:KTF460 LCG459:LDB460 LMC459:LMX460 LVY459:LWT460 MFU459:MGP460 MPQ459:MQL460 MZM459:NAH460 NJI459:NKD460 NTE459:NTZ460 ODA459:ODV460 OMW459:ONR460 OWS459:OXN460 PGO459:PHJ460 PQK459:PRF460 QAG459:QBB460 QKC459:QKX460 QTY459:QUT460 RDU459:REP460 RNQ459:ROL460 RXM459:RYH460 SHI459:SID460 SRE459:SRZ460 TBA459:TBV460 TKW459:TLR460 TUS459:TVN460 UEO459:UFJ460 UOK459:UPF460 UYG459:UZB460 VIC459:VIX460 VRY459:VST460 WBU459:WCP460 WLQ459:WML460 WVM459:WWH460 E66041:Z66042 JA66041:JV66042 SW66041:TR66042 ACS66041:ADN66042 AMO66041:ANJ66042 AWK66041:AXF66042 BGG66041:BHB66042 BQC66041:BQX66042 BZY66041:CAT66042 CJU66041:CKP66042 CTQ66041:CUL66042 DDM66041:DEH66042 DNI66041:DOD66042 DXE66041:DXZ66042 EHA66041:EHV66042 EQW66041:ERR66042 FAS66041:FBN66042 FKO66041:FLJ66042 FUK66041:FVF66042 GEG66041:GFB66042 GOC66041:GOX66042 GXY66041:GYT66042 HHU66041:HIP66042 HRQ66041:HSL66042 IBM66041:ICH66042 ILI66041:IMD66042 IVE66041:IVZ66042 JFA66041:JFV66042 JOW66041:JPR66042 JYS66041:JZN66042 KIO66041:KJJ66042 KSK66041:KTF66042 LCG66041:LDB66042 LMC66041:LMX66042 LVY66041:LWT66042 MFU66041:MGP66042 MPQ66041:MQL66042 MZM66041:NAH66042 NJI66041:NKD66042 NTE66041:NTZ66042 ODA66041:ODV66042 OMW66041:ONR66042 OWS66041:OXN66042 PGO66041:PHJ66042 PQK66041:PRF66042 QAG66041:QBB66042 QKC66041:QKX66042 QTY66041:QUT66042 RDU66041:REP66042 RNQ66041:ROL66042 RXM66041:RYH66042 SHI66041:SID66042 SRE66041:SRZ66042 TBA66041:TBV66042 TKW66041:TLR66042 TUS66041:TVN66042 UEO66041:UFJ66042 UOK66041:UPF66042 UYG66041:UZB66042 VIC66041:VIX66042 VRY66041:VST66042 WBU66041:WCP66042 WLQ66041:WML66042 WVM66041:WWH66042 E131577:Z131578 JA131577:JV131578 SW131577:TR131578 ACS131577:ADN131578 AMO131577:ANJ131578 AWK131577:AXF131578 BGG131577:BHB131578 BQC131577:BQX131578 BZY131577:CAT131578 CJU131577:CKP131578 CTQ131577:CUL131578 DDM131577:DEH131578 DNI131577:DOD131578 DXE131577:DXZ131578 EHA131577:EHV131578 EQW131577:ERR131578 FAS131577:FBN131578 FKO131577:FLJ131578 FUK131577:FVF131578 GEG131577:GFB131578 GOC131577:GOX131578 GXY131577:GYT131578 HHU131577:HIP131578 HRQ131577:HSL131578 IBM131577:ICH131578 ILI131577:IMD131578 IVE131577:IVZ131578 JFA131577:JFV131578 JOW131577:JPR131578 JYS131577:JZN131578 KIO131577:KJJ131578 KSK131577:KTF131578 LCG131577:LDB131578 LMC131577:LMX131578 LVY131577:LWT131578 MFU131577:MGP131578 MPQ131577:MQL131578 MZM131577:NAH131578 NJI131577:NKD131578 NTE131577:NTZ131578 ODA131577:ODV131578 OMW131577:ONR131578 OWS131577:OXN131578 PGO131577:PHJ131578 PQK131577:PRF131578 QAG131577:QBB131578 QKC131577:QKX131578 QTY131577:QUT131578 RDU131577:REP131578 RNQ131577:ROL131578 RXM131577:RYH131578 SHI131577:SID131578 SRE131577:SRZ131578 TBA131577:TBV131578 TKW131577:TLR131578 TUS131577:TVN131578 UEO131577:UFJ131578 UOK131577:UPF131578 UYG131577:UZB131578 VIC131577:VIX131578 VRY131577:VST131578 WBU131577:WCP131578 WLQ131577:WML131578 WVM131577:WWH131578 E197113:Z197114 JA197113:JV197114 SW197113:TR197114 ACS197113:ADN197114 AMO197113:ANJ197114 AWK197113:AXF197114 BGG197113:BHB197114 BQC197113:BQX197114 BZY197113:CAT197114 CJU197113:CKP197114 CTQ197113:CUL197114 DDM197113:DEH197114 DNI197113:DOD197114 DXE197113:DXZ197114 EHA197113:EHV197114 EQW197113:ERR197114 FAS197113:FBN197114 FKO197113:FLJ197114 FUK197113:FVF197114 GEG197113:GFB197114 GOC197113:GOX197114 GXY197113:GYT197114 HHU197113:HIP197114 HRQ197113:HSL197114 IBM197113:ICH197114 ILI197113:IMD197114 IVE197113:IVZ197114 JFA197113:JFV197114 JOW197113:JPR197114 JYS197113:JZN197114 KIO197113:KJJ197114 KSK197113:KTF197114 LCG197113:LDB197114 LMC197113:LMX197114 LVY197113:LWT197114 MFU197113:MGP197114 MPQ197113:MQL197114 MZM197113:NAH197114 NJI197113:NKD197114 NTE197113:NTZ197114 ODA197113:ODV197114 OMW197113:ONR197114 OWS197113:OXN197114 PGO197113:PHJ197114 PQK197113:PRF197114 QAG197113:QBB197114 QKC197113:QKX197114 QTY197113:QUT197114 RDU197113:REP197114 RNQ197113:ROL197114 RXM197113:RYH197114 SHI197113:SID197114 SRE197113:SRZ197114 TBA197113:TBV197114 TKW197113:TLR197114 TUS197113:TVN197114 UEO197113:UFJ197114 UOK197113:UPF197114 UYG197113:UZB197114 VIC197113:VIX197114 VRY197113:VST197114 WBU197113:WCP197114 WLQ197113:WML197114 WVM197113:WWH197114 E262649:Z262650 JA262649:JV262650 SW262649:TR262650 ACS262649:ADN262650 AMO262649:ANJ262650 AWK262649:AXF262650 BGG262649:BHB262650 BQC262649:BQX262650 BZY262649:CAT262650 CJU262649:CKP262650 CTQ262649:CUL262650 DDM262649:DEH262650 DNI262649:DOD262650 DXE262649:DXZ262650 EHA262649:EHV262650 EQW262649:ERR262650 FAS262649:FBN262650 FKO262649:FLJ262650 FUK262649:FVF262650 GEG262649:GFB262650 GOC262649:GOX262650 GXY262649:GYT262650 HHU262649:HIP262650 HRQ262649:HSL262650 IBM262649:ICH262650 ILI262649:IMD262650 IVE262649:IVZ262650 JFA262649:JFV262650 JOW262649:JPR262650 JYS262649:JZN262650 KIO262649:KJJ262650 KSK262649:KTF262650 LCG262649:LDB262650 LMC262649:LMX262650 LVY262649:LWT262650 MFU262649:MGP262650 MPQ262649:MQL262650 MZM262649:NAH262650 NJI262649:NKD262650 NTE262649:NTZ262650 ODA262649:ODV262650 OMW262649:ONR262650 OWS262649:OXN262650 PGO262649:PHJ262650 PQK262649:PRF262650 QAG262649:QBB262650 QKC262649:QKX262650 QTY262649:QUT262650 RDU262649:REP262650 RNQ262649:ROL262650 RXM262649:RYH262650 SHI262649:SID262650 SRE262649:SRZ262650 TBA262649:TBV262650 TKW262649:TLR262650 TUS262649:TVN262650 UEO262649:UFJ262650 UOK262649:UPF262650 UYG262649:UZB262650 VIC262649:VIX262650 VRY262649:VST262650 WBU262649:WCP262650 WLQ262649:WML262650 WVM262649:WWH262650 E328185:Z328186 JA328185:JV328186 SW328185:TR328186 ACS328185:ADN328186 AMO328185:ANJ328186 AWK328185:AXF328186 BGG328185:BHB328186 BQC328185:BQX328186 BZY328185:CAT328186 CJU328185:CKP328186 CTQ328185:CUL328186 DDM328185:DEH328186 DNI328185:DOD328186 DXE328185:DXZ328186 EHA328185:EHV328186 EQW328185:ERR328186 FAS328185:FBN328186 FKO328185:FLJ328186 FUK328185:FVF328186 GEG328185:GFB328186 GOC328185:GOX328186 GXY328185:GYT328186 HHU328185:HIP328186 HRQ328185:HSL328186 IBM328185:ICH328186 ILI328185:IMD328186 IVE328185:IVZ328186 JFA328185:JFV328186 JOW328185:JPR328186 JYS328185:JZN328186 KIO328185:KJJ328186 KSK328185:KTF328186 LCG328185:LDB328186 LMC328185:LMX328186 LVY328185:LWT328186 MFU328185:MGP328186 MPQ328185:MQL328186 MZM328185:NAH328186 NJI328185:NKD328186 NTE328185:NTZ328186 ODA328185:ODV328186 OMW328185:ONR328186 OWS328185:OXN328186 PGO328185:PHJ328186 PQK328185:PRF328186 QAG328185:QBB328186 QKC328185:QKX328186 QTY328185:QUT328186 RDU328185:REP328186 RNQ328185:ROL328186 RXM328185:RYH328186 SHI328185:SID328186 SRE328185:SRZ328186 TBA328185:TBV328186 TKW328185:TLR328186 TUS328185:TVN328186 UEO328185:UFJ328186 UOK328185:UPF328186 UYG328185:UZB328186 VIC328185:VIX328186 VRY328185:VST328186 WBU328185:WCP328186 WLQ328185:WML328186 WVM328185:WWH328186 E393721:Z393722 JA393721:JV393722 SW393721:TR393722 ACS393721:ADN393722 AMO393721:ANJ393722 AWK393721:AXF393722 BGG393721:BHB393722 BQC393721:BQX393722 BZY393721:CAT393722 CJU393721:CKP393722 CTQ393721:CUL393722 DDM393721:DEH393722 DNI393721:DOD393722 DXE393721:DXZ393722 EHA393721:EHV393722 EQW393721:ERR393722 FAS393721:FBN393722 FKO393721:FLJ393722 FUK393721:FVF393722 GEG393721:GFB393722 GOC393721:GOX393722 GXY393721:GYT393722 HHU393721:HIP393722 HRQ393721:HSL393722 IBM393721:ICH393722 ILI393721:IMD393722 IVE393721:IVZ393722 JFA393721:JFV393722 JOW393721:JPR393722 JYS393721:JZN393722 KIO393721:KJJ393722 KSK393721:KTF393722 LCG393721:LDB393722 LMC393721:LMX393722 LVY393721:LWT393722 MFU393721:MGP393722 MPQ393721:MQL393722 MZM393721:NAH393722 NJI393721:NKD393722 NTE393721:NTZ393722 ODA393721:ODV393722 OMW393721:ONR393722 OWS393721:OXN393722 PGO393721:PHJ393722 PQK393721:PRF393722 QAG393721:QBB393722 QKC393721:QKX393722 QTY393721:QUT393722 RDU393721:REP393722 RNQ393721:ROL393722 RXM393721:RYH393722 SHI393721:SID393722 SRE393721:SRZ393722 TBA393721:TBV393722 TKW393721:TLR393722 TUS393721:TVN393722 UEO393721:UFJ393722 UOK393721:UPF393722 UYG393721:UZB393722 VIC393721:VIX393722 VRY393721:VST393722 WBU393721:WCP393722 WLQ393721:WML393722 WVM393721:WWH393722 E459257:Z459258 JA459257:JV459258 SW459257:TR459258 ACS459257:ADN459258 AMO459257:ANJ459258 AWK459257:AXF459258 BGG459257:BHB459258 BQC459257:BQX459258 BZY459257:CAT459258 CJU459257:CKP459258 CTQ459257:CUL459258 DDM459257:DEH459258 DNI459257:DOD459258 DXE459257:DXZ459258 EHA459257:EHV459258 EQW459257:ERR459258 FAS459257:FBN459258 FKO459257:FLJ459258 FUK459257:FVF459258 GEG459257:GFB459258 GOC459257:GOX459258 GXY459257:GYT459258 HHU459257:HIP459258 HRQ459257:HSL459258 IBM459257:ICH459258 ILI459257:IMD459258 IVE459257:IVZ459258 JFA459257:JFV459258 JOW459257:JPR459258 JYS459257:JZN459258 KIO459257:KJJ459258 KSK459257:KTF459258 LCG459257:LDB459258 LMC459257:LMX459258 LVY459257:LWT459258 MFU459257:MGP459258 MPQ459257:MQL459258 MZM459257:NAH459258 NJI459257:NKD459258 NTE459257:NTZ459258 ODA459257:ODV459258 OMW459257:ONR459258 OWS459257:OXN459258 PGO459257:PHJ459258 PQK459257:PRF459258 QAG459257:QBB459258 QKC459257:QKX459258 QTY459257:QUT459258 RDU459257:REP459258 RNQ459257:ROL459258 RXM459257:RYH459258 SHI459257:SID459258 SRE459257:SRZ459258 TBA459257:TBV459258 TKW459257:TLR459258 TUS459257:TVN459258 UEO459257:UFJ459258 UOK459257:UPF459258 UYG459257:UZB459258 VIC459257:VIX459258 VRY459257:VST459258 WBU459257:WCP459258 WLQ459257:WML459258 WVM459257:WWH459258 E524793:Z524794 JA524793:JV524794 SW524793:TR524794 ACS524793:ADN524794 AMO524793:ANJ524794 AWK524793:AXF524794 BGG524793:BHB524794 BQC524793:BQX524794 BZY524793:CAT524794 CJU524793:CKP524794 CTQ524793:CUL524794 DDM524793:DEH524794 DNI524793:DOD524794 DXE524793:DXZ524794 EHA524793:EHV524794 EQW524793:ERR524794 FAS524793:FBN524794 FKO524793:FLJ524794 FUK524793:FVF524794 GEG524793:GFB524794 GOC524793:GOX524794 GXY524793:GYT524794 HHU524793:HIP524794 HRQ524793:HSL524794 IBM524793:ICH524794 ILI524793:IMD524794 IVE524793:IVZ524794 JFA524793:JFV524794 JOW524793:JPR524794 JYS524793:JZN524794 KIO524793:KJJ524794 KSK524793:KTF524794 LCG524793:LDB524794 LMC524793:LMX524794 LVY524793:LWT524794 MFU524793:MGP524794 MPQ524793:MQL524794 MZM524793:NAH524794 NJI524793:NKD524794 NTE524793:NTZ524794 ODA524793:ODV524794 OMW524793:ONR524794 OWS524793:OXN524794 PGO524793:PHJ524794 PQK524793:PRF524794 QAG524793:QBB524794 QKC524793:QKX524794 QTY524793:QUT524794 RDU524793:REP524794 RNQ524793:ROL524794 RXM524793:RYH524794 SHI524793:SID524794 SRE524793:SRZ524794 TBA524793:TBV524794 TKW524793:TLR524794 TUS524793:TVN524794 UEO524793:UFJ524794 UOK524793:UPF524794 UYG524793:UZB524794 VIC524793:VIX524794 VRY524793:VST524794 WBU524793:WCP524794 WLQ524793:WML524794 WVM524793:WWH524794 E590329:Z590330 JA590329:JV590330 SW590329:TR590330 ACS590329:ADN590330 AMO590329:ANJ590330 AWK590329:AXF590330 BGG590329:BHB590330 BQC590329:BQX590330 BZY590329:CAT590330 CJU590329:CKP590330 CTQ590329:CUL590330 DDM590329:DEH590330 DNI590329:DOD590330 DXE590329:DXZ590330 EHA590329:EHV590330 EQW590329:ERR590330 FAS590329:FBN590330 FKO590329:FLJ590330 FUK590329:FVF590330 GEG590329:GFB590330 GOC590329:GOX590330 GXY590329:GYT590330 HHU590329:HIP590330 HRQ590329:HSL590330 IBM590329:ICH590330 ILI590329:IMD590330 IVE590329:IVZ590330 JFA590329:JFV590330 JOW590329:JPR590330 JYS590329:JZN590330 KIO590329:KJJ590330 KSK590329:KTF590330 LCG590329:LDB590330 LMC590329:LMX590330 LVY590329:LWT590330 MFU590329:MGP590330 MPQ590329:MQL590330 MZM590329:NAH590330 NJI590329:NKD590330 NTE590329:NTZ590330 ODA590329:ODV590330 OMW590329:ONR590330 OWS590329:OXN590330 PGO590329:PHJ590330 PQK590329:PRF590330 QAG590329:QBB590330 QKC590329:QKX590330 QTY590329:QUT590330 RDU590329:REP590330 RNQ590329:ROL590330 RXM590329:RYH590330 SHI590329:SID590330 SRE590329:SRZ590330 TBA590329:TBV590330 TKW590329:TLR590330 TUS590329:TVN590330 UEO590329:UFJ590330 UOK590329:UPF590330 UYG590329:UZB590330 VIC590329:VIX590330 VRY590329:VST590330 WBU590329:WCP590330 WLQ590329:WML590330 WVM590329:WWH590330 E655865:Z655866 JA655865:JV655866 SW655865:TR655866 ACS655865:ADN655866 AMO655865:ANJ655866 AWK655865:AXF655866 BGG655865:BHB655866 BQC655865:BQX655866 BZY655865:CAT655866 CJU655865:CKP655866 CTQ655865:CUL655866 DDM655865:DEH655866 DNI655865:DOD655866 DXE655865:DXZ655866 EHA655865:EHV655866 EQW655865:ERR655866 FAS655865:FBN655866 FKO655865:FLJ655866 FUK655865:FVF655866 GEG655865:GFB655866 GOC655865:GOX655866 GXY655865:GYT655866 HHU655865:HIP655866 HRQ655865:HSL655866 IBM655865:ICH655866 ILI655865:IMD655866 IVE655865:IVZ655866 JFA655865:JFV655866 JOW655865:JPR655866 JYS655865:JZN655866 KIO655865:KJJ655866 KSK655865:KTF655866 LCG655865:LDB655866 LMC655865:LMX655866 LVY655865:LWT655866 MFU655865:MGP655866 MPQ655865:MQL655866 MZM655865:NAH655866 NJI655865:NKD655866 NTE655865:NTZ655866 ODA655865:ODV655866 OMW655865:ONR655866 OWS655865:OXN655866 PGO655865:PHJ655866 PQK655865:PRF655866 QAG655865:QBB655866 QKC655865:QKX655866 QTY655865:QUT655866 RDU655865:REP655866 RNQ655865:ROL655866 RXM655865:RYH655866 SHI655865:SID655866 SRE655865:SRZ655866 TBA655865:TBV655866 TKW655865:TLR655866 TUS655865:TVN655866 UEO655865:UFJ655866 UOK655865:UPF655866 UYG655865:UZB655866 VIC655865:VIX655866 VRY655865:VST655866 WBU655865:WCP655866 WLQ655865:WML655866 WVM655865:WWH655866 E721401:Z721402 JA721401:JV721402 SW721401:TR721402 ACS721401:ADN721402 AMO721401:ANJ721402 AWK721401:AXF721402 BGG721401:BHB721402 BQC721401:BQX721402 BZY721401:CAT721402 CJU721401:CKP721402 CTQ721401:CUL721402 DDM721401:DEH721402 DNI721401:DOD721402 DXE721401:DXZ721402 EHA721401:EHV721402 EQW721401:ERR721402 FAS721401:FBN721402 FKO721401:FLJ721402 FUK721401:FVF721402 GEG721401:GFB721402 GOC721401:GOX721402 GXY721401:GYT721402 HHU721401:HIP721402 HRQ721401:HSL721402 IBM721401:ICH721402 ILI721401:IMD721402 IVE721401:IVZ721402 JFA721401:JFV721402 JOW721401:JPR721402 JYS721401:JZN721402 KIO721401:KJJ721402 KSK721401:KTF721402 LCG721401:LDB721402 LMC721401:LMX721402 LVY721401:LWT721402 MFU721401:MGP721402 MPQ721401:MQL721402 MZM721401:NAH721402 NJI721401:NKD721402 NTE721401:NTZ721402 ODA721401:ODV721402 OMW721401:ONR721402 OWS721401:OXN721402 PGO721401:PHJ721402 PQK721401:PRF721402 QAG721401:QBB721402 QKC721401:QKX721402 QTY721401:QUT721402 RDU721401:REP721402 RNQ721401:ROL721402 RXM721401:RYH721402 SHI721401:SID721402 SRE721401:SRZ721402 TBA721401:TBV721402 TKW721401:TLR721402 TUS721401:TVN721402 UEO721401:UFJ721402 UOK721401:UPF721402 UYG721401:UZB721402 VIC721401:VIX721402 VRY721401:VST721402 WBU721401:WCP721402 WLQ721401:WML721402 WVM721401:WWH721402 E786937:Z786938 JA786937:JV786938 SW786937:TR786938 ACS786937:ADN786938 AMO786937:ANJ786938 AWK786937:AXF786938 BGG786937:BHB786938 BQC786937:BQX786938 BZY786937:CAT786938 CJU786937:CKP786938 CTQ786937:CUL786938 DDM786937:DEH786938 DNI786937:DOD786938 DXE786937:DXZ786938 EHA786937:EHV786938 EQW786937:ERR786938 FAS786937:FBN786938 FKO786937:FLJ786938 FUK786937:FVF786938 GEG786937:GFB786938 GOC786937:GOX786938 GXY786937:GYT786938 HHU786937:HIP786938 HRQ786937:HSL786938 IBM786937:ICH786938 ILI786937:IMD786938 IVE786937:IVZ786938 JFA786937:JFV786938 JOW786937:JPR786938 JYS786937:JZN786938 KIO786937:KJJ786938 KSK786937:KTF786938 LCG786937:LDB786938 LMC786937:LMX786938 LVY786937:LWT786938 MFU786937:MGP786938 MPQ786937:MQL786938 MZM786937:NAH786938 NJI786937:NKD786938 NTE786937:NTZ786938 ODA786937:ODV786938 OMW786937:ONR786938 OWS786937:OXN786938 PGO786937:PHJ786938 PQK786937:PRF786938 QAG786937:QBB786938 QKC786937:QKX786938 QTY786937:QUT786938 RDU786937:REP786938 RNQ786937:ROL786938 RXM786937:RYH786938 SHI786937:SID786938 SRE786937:SRZ786938 TBA786937:TBV786938 TKW786937:TLR786938 TUS786937:TVN786938 UEO786937:UFJ786938 UOK786937:UPF786938 UYG786937:UZB786938 VIC786937:VIX786938 VRY786937:VST786938 WBU786937:WCP786938 WLQ786937:WML786938 WVM786937:WWH786938 E852473:Z852474 JA852473:JV852474 SW852473:TR852474 ACS852473:ADN852474 AMO852473:ANJ852474 AWK852473:AXF852474 BGG852473:BHB852474 BQC852473:BQX852474 BZY852473:CAT852474 CJU852473:CKP852474 CTQ852473:CUL852474 DDM852473:DEH852474 DNI852473:DOD852474 DXE852473:DXZ852474 EHA852473:EHV852474 EQW852473:ERR852474 FAS852473:FBN852474 FKO852473:FLJ852474 FUK852473:FVF852474 GEG852473:GFB852474 GOC852473:GOX852474 GXY852473:GYT852474 HHU852473:HIP852474 HRQ852473:HSL852474 IBM852473:ICH852474 ILI852473:IMD852474 IVE852473:IVZ852474 JFA852473:JFV852474 JOW852473:JPR852474 JYS852473:JZN852474 KIO852473:KJJ852474 KSK852473:KTF852474 LCG852473:LDB852474 LMC852473:LMX852474 LVY852473:LWT852474 MFU852473:MGP852474 MPQ852473:MQL852474 MZM852473:NAH852474 NJI852473:NKD852474 NTE852473:NTZ852474 ODA852473:ODV852474 OMW852473:ONR852474 OWS852473:OXN852474 PGO852473:PHJ852474 PQK852473:PRF852474 QAG852473:QBB852474 QKC852473:QKX852474 QTY852473:QUT852474 RDU852473:REP852474 RNQ852473:ROL852474 RXM852473:RYH852474 SHI852473:SID852474 SRE852473:SRZ852474 TBA852473:TBV852474 TKW852473:TLR852474 TUS852473:TVN852474 UEO852473:UFJ852474 UOK852473:UPF852474 UYG852473:UZB852474 VIC852473:VIX852474 VRY852473:VST852474 WBU852473:WCP852474 WLQ852473:WML852474 WVM852473:WWH852474 E918009:Z918010 JA918009:JV918010 SW918009:TR918010 ACS918009:ADN918010 AMO918009:ANJ918010 AWK918009:AXF918010 BGG918009:BHB918010 BQC918009:BQX918010 BZY918009:CAT918010 CJU918009:CKP918010 CTQ918009:CUL918010 DDM918009:DEH918010 DNI918009:DOD918010 DXE918009:DXZ918010 EHA918009:EHV918010 EQW918009:ERR918010 FAS918009:FBN918010 FKO918009:FLJ918010 FUK918009:FVF918010 GEG918009:GFB918010 GOC918009:GOX918010 GXY918009:GYT918010 HHU918009:HIP918010 HRQ918009:HSL918010 IBM918009:ICH918010 ILI918009:IMD918010 IVE918009:IVZ918010 JFA918009:JFV918010 JOW918009:JPR918010 JYS918009:JZN918010 KIO918009:KJJ918010 KSK918009:KTF918010 LCG918009:LDB918010 LMC918009:LMX918010 LVY918009:LWT918010 MFU918009:MGP918010 MPQ918009:MQL918010 MZM918009:NAH918010 NJI918009:NKD918010 NTE918009:NTZ918010 ODA918009:ODV918010 OMW918009:ONR918010 OWS918009:OXN918010 PGO918009:PHJ918010 PQK918009:PRF918010 QAG918009:QBB918010 QKC918009:QKX918010 QTY918009:QUT918010 RDU918009:REP918010 RNQ918009:ROL918010 RXM918009:RYH918010 SHI918009:SID918010 SRE918009:SRZ918010 TBA918009:TBV918010 TKW918009:TLR918010 TUS918009:TVN918010 UEO918009:UFJ918010 UOK918009:UPF918010 UYG918009:UZB918010 VIC918009:VIX918010 VRY918009:VST918010 WBU918009:WCP918010 WLQ918009:WML918010 WVM918009:WWH918010 E983545:Z983546 JA983545:JV983546 SW983545:TR983546 ACS983545:ADN983546 AMO983545:ANJ983546 AWK983545:AXF983546 BGG983545:BHB983546 BQC983545:BQX983546 BZY983545:CAT983546 CJU983545:CKP983546 CTQ983545:CUL983546 DDM983545:DEH983546 DNI983545:DOD983546 DXE983545:DXZ983546 EHA983545:EHV983546 EQW983545:ERR983546 FAS983545:FBN983546 FKO983545:FLJ983546 FUK983545:FVF983546 GEG983545:GFB983546 GOC983545:GOX983546 GXY983545:GYT983546 HHU983545:HIP983546 HRQ983545:HSL983546 IBM983545:ICH983546 ILI983545:IMD983546 IVE983545:IVZ983546 JFA983545:JFV983546 JOW983545:JPR983546 JYS983545:JZN983546 KIO983545:KJJ983546 KSK983545:KTF983546 LCG983545:LDB983546 LMC983545:LMX983546 LVY983545:LWT983546 MFU983545:MGP983546 MPQ983545:MQL983546 MZM983545:NAH983546 NJI983545:NKD983546 NTE983545:NTZ983546 ODA983545:ODV983546 OMW983545:ONR983546 OWS983545:OXN983546 PGO983545:PHJ983546 PQK983545:PRF983546 QAG983545:QBB983546 QKC983545:QKX983546 QTY983545:QUT983546 RDU983545:REP983546 RNQ983545:ROL983546 RXM983545:RYH983546 SHI983545:SID983546 SRE983545:SRZ983546 TBA983545:TBV983546 TKW983545:TLR983546 TUS983545:TVN983546 UEO983545:UFJ983546 UOK983545:UPF983546 UYG983545:UZB983546 VIC983545:VIX983546 VRY983545:VST983546 WBU983545:WCP983546 WLQ983545:WML983546 WVM983545:WWH983546 E416:Z417 JA416:JV417 SW416:TR417 ACS416:ADN417 AMO416:ANJ417 AWK416:AXF417 BGG416:BHB417 BQC416:BQX417 BZY416:CAT417 CJU416:CKP417 CTQ416:CUL417 DDM416:DEH417 DNI416:DOD417 DXE416:DXZ417 EHA416:EHV417 EQW416:ERR417 FAS416:FBN417 FKO416:FLJ417 FUK416:FVF417 GEG416:GFB417 GOC416:GOX417 GXY416:GYT417 HHU416:HIP417 HRQ416:HSL417 IBM416:ICH417 ILI416:IMD417 IVE416:IVZ417 JFA416:JFV417 JOW416:JPR417 JYS416:JZN417 KIO416:KJJ417 KSK416:KTF417 LCG416:LDB417 LMC416:LMX417 LVY416:LWT417 MFU416:MGP417 MPQ416:MQL417 MZM416:NAH417 NJI416:NKD417 NTE416:NTZ417 ODA416:ODV417 OMW416:ONR417 OWS416:OXN417 PGO416:PHJ417 PQK416:PRF417 QAG416:QBB417 QKC416:QKX417 QTY416:QUT417 RDU416:REP417 RNQ416:ROL417 RXM416:RYH417 SHI416:SID417 SRE416:SRZ417 TBA416:TBV417 TKW416:TLR417 TUS416:TVN417 UEO416:UFJ417 UOK416:UPF417 UYG416:UZB417 VIC416:VIX417 VRY416:VST417 WBU416:WCP417 WLQ416:WML417 WVM416:WWH417 E65998:Z65999 JA65998:JV65999 SW65998:TR65999 ACS65998:ADN65999 AMO65998:ANJ65999 AWK65998:AXF65999 BGG65998:BHB65999 BQC65998:BQX65999 BZY65998:CAT65999 CJU65998:CKP65999 CTQ65998:CUL65999 DDM65998:DEH65999 DNI65998:DOD65999 DXE65998:DXZ65999 EHA65998:EHV65999 EQW65998:ERR65999 FAS65998:FBN65999 FKO65998:FLJ65999 FUK65998:FVF65999 GEG65998:GFB65999 GOC65998:GOX65999 GXY65998:GYT65999 HHU65998:HIP65999 HRQ65998:HSL65999 IBM65998:ICH65999 ILI65998:IMD65999 IVE65998:IVZ65999 JFA65998:JFV65999 JOW65998:JPR65999 JYS65998:JZN65999 KIO65998:KJJ65999 KSK65998:KTF65999 LCG65998:LDB65999 LMC65998:LMX65999 LVY65998:LWT65999 MFU65998:MGP65999 MPQ65998:MQL65999 MZM65998:NAH65999 NJI65998:NKD65999 NTE65998:NTZ65999 ODA65998:ODV65999 OMW65998:ONR65999 OWS65998:OXN65999 PGO65998:PHJ65999 PQK65998:PRF65999 QAG65998:QBB65999 QKC65998:QKX65999 QTY65998:QUT65999 RDU65998:REP65999 RNQ65998:ROL65999 RXM65998:RYH65999 SHI65998:SID65999 SRE65998:SRZ65999 TBA65998:TBV65999 TKW65998:TLR65999 TUS65998:TVN65999 UEO65998:UFJ65999 UOK65998:UPF65999 UYG65998:UZB65999 VIC65998:VIX65999 VRY65998:VST65999 WBU65998:WCP65999 WLQ65998:WML65999 WVM65998:WWH65999 E131534:Z131535 JA131534:JV131535 SW131534:TR131535 ACS131534:ADN131535 AMO131534:ANJ131535 AWK131534:AXF131535 BGG131534:BHB131535 BQC131534:BQX131535 BZY131534:CAT131535 CJU131534:CKP131535 CTQ131534:CUL131535 DDM131534:DEH131535 DNI131534:DOD131535 DXE131534:DXZ131535 EHA131534:EHV131535 EQW131534:ERR131535 FAS131534:FBN131535 FKO131534:FLJ131535 FUK131534:FVF131535 GEG131534:GFB131535 GOC131534:GOX131535 GXY131534:GYT131535 HHU131534:HIP131535 HRQ131534:HSL131535 IBM131534:ICH131535 ILI131534:IMD131535 IVE131534:IVZ131535 JFA131534:JFV131535 JOW131534:JPR131535 JYS131534:JZN131535 KIO131534:KJJ131535 KSK131534:KTF131535 LCG131534:LDB131535 LMC131534:LMX131535 LVY131534:LWT131535 MFU131534:MGP131535 MPQ131534:MQL131535 MZM131534:NAH131535 NJI131534:NKD131535 NTE131534:NTZ131535 ODA131534:ODV131535 OMW131534:ONR131535 OWS131534:OXN131535 PGO131534:PHJ131535 PQK131534:PRF131535 QAG131534:QBB131535 QKC131534:QKX131535 QTY131534:QUT131535 RDU131534:REP131535 RNQ131534:ROL131535 RXM131534:RYH131535 SHI131534:SID131535 SRE131534:SRZ131535 TBA131534:TBV131535 TKW131534:TLR131535 TUS131534:TVN131535 UEO131534:UFJ131535 UOK131534:UPF131535 UYG131534:UZB131535 VIC131534:VIX131535 VRY131534:VST131535 WBU131534:WCP131535 WLQ131534:WML131535 WVM131534:WWH131535 E197070:Z197071 JA197070:JV197071 SW197070:TR197071 ACS197070:ADN197071 AMO197070:ANJ197071 AWK197070:AXF197071 BGG197070:BHB197071 BQC197070:BQX197071 BZY197070:CAT197071 CJU197070:CKP197071 CTQ197070:CUL197071 DDM197070:DEH197071 DNI197070:DOD197071 DXE197070:DXZ197071 EHA197070:EHV197071 EQW197070:ERR197071 FAS197070:FBN197071 FKO197070:FLJ197071 FUK197070:FVF197071 GEG197070:GFB197071 GOC197070:GOX197071 GXY197070:GYT197071 HHU197070:HIP197071 HRQ197070:HSL197071 IBM197070:ICH197071 ILI197070:IMD197071 IVE197070:IVZ197071 JFA197070:JFV197071 JOW197070:JPR197071 JYS197070:JZN197071 KIO197070:KJJ197071 KSK197070:KTF197071 LCG197070:LDB197071 LMC197070:LMX197071 LVY197070:LWT197071 MFU197070:MGP197071 MPQ197070:MQL197071 MZM197070:NAH197071 NJI197070:NKD197071 NTE197070:NTZ197071 ODA197070:ODV197071 OMW197070:ONR197071 OWS197070:OXN197071 PGO197070:PHJ197071 PQK197070:PRF197071 QAG197070:QBB197071 QKC197070:QKX197071 QTY197070:QUT197071 RDU197070:REP197071 RNQ197070:ROL197071 RXM197070:RYH197071 SHI197070:SID197071 SRE197070:SRZ197071 TBA197070:TBV197071 TKW197070:TLR197071 TUS197070:TVN197071 UEO197070:UFJ197071 UOK197070:UPF197071 UYG197070:UZB197071 VIC197070:VIX197071 VRY197070:VST197071 WBU197070:WCP197071 WLQ197070:WML197071 WVM197070:WWH197071 E262606:Z262607 JA262606:JV262607 SW262606:TR262607 ACS262606:ADN262607 AMO262606:ANJ262607 AWK262606:AXF262607 BGG262606:BHB262607 BQC262606:BQX262607 BZY262606:CAT262607 CJU262606:CKP262607 CTQ262606:CUL262607 DDM262606:DEH262607 DNI262606:DOD262607 DXE262606:DXZ262607 EHA262606:EHV262607 EQW262606:ERR262607 FAS262606:FBN262607 FKO262606:FLJ262607 FUK262606:FVF262607 GEG262606:GFB262607 GOC262606:GOX262607 GXY262606:GYT262607 HHU262606:HIP262607 HRQ262606:HSL262607 IBM262606:ICH262607 ILI262606:IMD262607 IVE262606:IVZ262607 JFA262606:JFV262607 JOW262606:JPR262607 JYS262606:JZN262607 KIO262606:KJJ262607 KSK262606:KTF262607 LCG262606:LDB262607 LMC262606:LMX262607 LVY262606:LWT262607 MFU262606:MGP262607 MPQ262606:MQL262607 MZM262606:NAH262607 NJI262606:NKD262607 NTE262606:NTZ262607 ODA262606:ODV262607 OMW262606:ONR262607 OWS262606:OXN262607 PGO262606:PHJ262607 PQK262606:PRF262607 QAG262606:QBB262607 QKC262606:QKX262607 QTY262606:QUT262607 RDU262606:REP262607 RNQ262606:ROL262607 RXM262606:RYH262607 SHI262606:SID262607 SRE262606:SRZ262607 TBA262606:TBV262607 TKW262606:TLR262607 TUS262606:TVN262607 UEO262606:UFJ262607 UOK262606:UPF262607 UYG262606:UZB262607 VIC262606:VIX262607 VRY262606:VST262607 WBU262606:WCP262607 WLQ262606:WML262607 WVM262606:WWH262607 E328142:Z328143 JA328142:JV328143 SW328142:TR328143 ACS328142:ADN328143 AMO328142:ANJ328143 AWK328142:AXF328143 BGG328142:BHB328143 BQC328142:BQX328143 BZY328142:CAT328143 CJU328142:CKP328143 CTQ328142:CUL328143 DDM328142:DEH328143 DNI328142:DOD328143 DXE328142:DXZ328143 EHA328142:EHV328143 EQW328142:ERR328143 FAS328142:FBN328143 FKO328142:FLJ328143 FUK328142:FVF328143 GEG328142:GFB328143 GOC328142:GOX328143 GXY328142:GYT328143 HHU328142:HIP328143 HRQ328142:HSL328143 IBM328142:ICH328143 ILI328142:IMD328143 IVE328142:IVZ328143 JFA328142:JFV328143 JOW328142:JPR328143 JYS328142:JZN328143 KIO328142:KJJ328143 KSK328142:KTF328143 LCG328142:LDB328143 LMC328142:LMX328143 LVY328142:LWT328143 MFU328142:MGP328143 MPQ328142:MQL328143 MZM328142:NAH328143 NJI328142:NKD328143 NTE328142:NTZ328143 ODA328142:ODV328143 OMW328142:ONR328143 OWS328142:OXN328143 PGO328142:PHJ328143 PQK328142:PRF328143 QAG328142:QBB328143 QKC328142:QKX328143 QTY328142:QUT328143 RDU328142:REP328143 RNQ328142:ROL328143 RXM328142:RYH328143 SHI328142:SID328143 SRE328142:SRZ328143 TBA328142:TBV328143 TKW328142:TLR328143 TUS328142:TVN328143 UEO328142:UFJ328143 UOK328142:UPF328143 UYG328142:UZB328143 VIC328142:VIX328143 VRY328142:VST328143 WBU328142:WCP328143 WLQ328142:WML328143 WVM328142:WWH328143 E393678:Z393679 JA393678:JV393679 SW393678:TR393679 ACS393678:ADN393679 AMO393678:ANJ393679 AWK393678:AXF393679 BGG393678:BHB393679 BQC393678:BQX393679 BZY393678:CAT393679 CJU393678:CKP393679 CTQ393678:CUL393679 DDM393678:DEH393679 DNI393678:DOD393679 DXE393678:DXZ393679 EHA393678:EHV393679 EQW393678:ERR393679 FAS393678:FBN393679 FKO393678:FLJ393679 FUK393678:FVF393679 GEG393678:GFB393679 GOC393678:GOX393679 GXY393678:GYT393679 HHU393678:HIP393679 HRQ393678:HSL393679 IBM393678:ICH393679 ILI393678:IMD393679 IVE393678:IVZ393679 JFA393678:JFV393679 JOW393678:JPR393679 JYS393678:JZN393679 KIO393678:KJJ393679 KSK393678:KTF393679 LCG393678:LDB393679 LMC393678:LMX393679 LVY393678:LWT393679 MFU393678:MGP393679 MPQ393678:MQL393679 MZM393678:NAH393679 NJI393678:NKD393679 NTE393678:NTZ393679 ODA393678:ODV393679 OMW393678:ONR393679 OWS393678:OXN393679 PGO393678:PHJ393679 PQK393678:PRF393679 QAG393678:QBB393679 QKC393678:QKX393679 QTY393678:QUT393679 RDU393678:REP393679 RNQ393678:ROL393679 RXM393678:RYH393679 SHI393678:SID393679 SRE393678:SRZ393679 TBA393678:TBV393679 TKW393678:TLR393679 TUS393678:TVN393679 UEO393678:UFJ393679 UOK393678:UPF393679 UYG393678:UZB393679 VIC393678:VIX393679 VRY393678:VST393679 WBU393678:WCP393679 WLQ393678:WML393679 WVM393678:WWH393679 E459214:Z459215 JA459214:JV459215 SW459214:TR459215 ACS459214:ADN459215 AMO459214:ANJ459215 AWK459214:AXF459215 BGG459214:BHB459215 BQC459214:BQX459215 BZY459214:CAT459215 CJU459214:CKP459215 CTQ459214:CUL459215 DDM459214:DEH459215 DNI459214:DOD459215 DXE459214:DXZ459215 EHA459214:EHV459215 EQW459214:ERR459215 FAS459214:FBN459215 FKO459214:FLJ459215 FUK459214:FVF459215 GEG459214:GFB459215 GOC459214:GOX459215 GXY459214:GYT459215 HHU459214:HIP459215 HRQ459214:HSL459215 IBM459214:ICH459215 ILI459214:IMD459215 IVE459214:IVZ459215 JFA459214:JFV459215 JOW459214:JPR459215 JYS459214:JZN459215 KIO459214:KJJ459215 KSK459214:KTF459215 LCG459214:LDB459215 LMC459214:LMX459215 LVY459214:LWT459215 MFU459214:MGP459215 MPQ459214:MQL459215 MZM459214:NAH459215 NJI459214:NKD459215 NTE459214:NTZ459215 ODA459214:ODV459215 OMW459214:ONR459215 OWS459214:OXN459215 PGO459214:PHJ459215 PQK459214:PRF459215 QAG459214:QBB459215 QKC459214:QKX459215 QTY459214:QUT459215 RDU459214:REP459215 RNQ459214:ROL459215 RXM459214:RYH459215 SHI459214:SID459215 SRE459214:SRZ459215 TBA459214:TBV459215 TKW459214:TLR459215 TUS459214:TVN459215 UEO459214:UFJ459215 UOK459214:UPF459215 UYG459214:UZB459215 VIC459214:VIX459215 VRY459214:VST459215 WBU459214:WCP459215 WLQ459214:WML459215 WVM459214:WWH459215 E524750:Z524751 JA524750:JV524751 SW524750:TR524751 ACS524750:ADN524751 AMO524750:ANJ524751 AWK524750:AXF524751 BGG524750:BHB524751 BQC524750:BQX524751 BZY524750:CAT524751 CJU524750:CKP524751 CTQ524750:CUL524751 DDM524750:DEH524751 DNI524750:DOD524751 DXE524750:DXZ524751 EHA524750:EHV524751 EQW524750:ERR524751 FAS524750:FBN524751 FKO524750:FLJ524751 FUK524750:FVF524751 GEG524750:GFB524751 GOC524750:GOX524751 GXY524750:GYT524751 HHU524750:HIP524751 HRQ524750:HSL524751 IBM524750:ICH524751 ILI524750:IMD524751 IVE524750:IVZ524751 JFA524750:JFV524751 JOW524750:JPR524751 JYS524750:JZN524751 KIO524750:KJJ524751 KSK524750:KTF524751 LCG524750:LDB524751 LMC524750:LMX524751 LVY524750:LWT524751 MFU524750:MGP524751 MPQ524750:MQL524751 MZM524750:NAH524751 NJI524750:NKD524751 NTE524750:NTZ524751 ODA524750:ODV524751 OMW524750:ONR524751 OWS524750:OXN524751 PGO524750:PHJ524751 PQK524750:PRF524751 QAG524750:QBB524751 QKC524750:QKX524751 QTY524750:QUT524751 RDU524750:REP524751 RNQ524750:ROL524751 RXM524750:RYH524751 SHI524750:SID524751 SRE524750:SRZ524751 TBA524750:TBV524751 TKW524750:TLR524751 TUS524750:TVN524751 UEO524750:UFJ524751 UOK524750:UPF524751 UYG524750:UZB524751 VIC524750:VIX524751 VRY524750:VST524751 WBU524750:WCP524751 WLQ524750:WML524751 WVM524750:WWH524751 E590286:Z590287 JA590286:JV590287 SW590286:TR590287 ACS590286:ADN590287 AMO590286:ANJ590287 AWK590286:AXF590287 BGG590286:BHB590287 BQC590286:BQX590287 BZY590286:CAT590287 CJU590286:CKP590287 CTQ590286:CUL590287 DDM590286:DEH590287 DNI590286:DOD590287 DXE590286:DXZ590287 EHA590286:EHV590287 EQW590286:ERR590287 FAS590286:FBN590287 FKO590286:FLJ590287 FUK590286:FVF590287 GEG590286:GFB590287 GOC590286:GOX590287 GXY590286:GYT590287 HHU590286:HIP590287 HRQ590286:HSL590287 IBM590286:ICH590287 ILI590286:IMD590287 IVE590286:IVZ590287 JFA590286:JFV590287 JOW590286:JPR590287 JYS590286:JZN590287 KIO590286:KJJ590287 KSK590286:KTF590287 LCG590286:LDB590287 LMC590286:LMX590287 LVY590286:LWT590287 MFU590286:MGP590287 MPQ590286:MQL590287 MZM590286:NAH590287 NJI590286:NKD590287 NTE590286:NTZ590287 ODA590286:ODV590287 OMW590286:ONR590287 OWS590286:OXN590287 PGO590286:PHJ590287 PQK590286:PRF590287 QAG590286:QBB590287 QKC590286:QKX590287 QTY590286:QUT590287 RDU590286:REP590287 RNQ590286:ROL590287 RXM590286:RYH590287 SHI590286:SID590287 SRE590286:SRZ590287 TBA590286:TBV590287 TKW590286:TLR590287 TUS590286:TVN590287 UEO590286:UFJ590287 UOK590286:UPF590287 UYG590286:UZB590287 VIC590286:VIX590287 VRY590286:VST590287 WBU590286:WCP590287 WLQ590286:WML590287 WVM590286:WWH590287 E655822:Z655823 JA655822:JV655823 SW655822:TR655823 ACS655822:ADN655823 AMO655822:ANJ655823 AWK655822:AXF655823 BGG655822:BHB655823 BQC655822:BQX655823 BZY655822:CAT655823 CJU655822:CKP655823 CTQ655822:CUL655823 DDM655822:DEH655823 DNI655822:DOD655823 DXE655822:DXZ655823 EHA655822:EHV655823 EQW655822:ERR655823 FAS655822:FBN655823 FKO655822:FLJ655823 FUK655822:FVF655823 GEG655822:GFB655823 GOC655822:GOX655823 GXY655822:GYT655823 HHU655822:HIP655823 HRQ655822:HSL655823 IBM655822:ICH655823 ILI655822:IMD655823 IVE655822:IVZ655823 JFA655822:JFV655823 JOW655822:JPR655823 JYS655822:JZN655823 KIO655822:KJJ655823 KSK655822:KTF655823 LCG655822:LDB655823 LMC655822:LMX655823 LVY655822:LWT655823 MFU655822:MGP655823 MPQ655822:MQL655823 MZM655822:NAH655823 NJI655822:NKD655823 NTE655822:NTZ655823 ODA655822:ODV655823 OMW655822:ONR655823 OWS655822:OXN655823 PGO655822:PHJ655823 PQK655822:PRF655823 QAG655822:QBB655823 QKC655822:QKX655823 QTY655822:QUT655823 RDU655822:REP655823 RNQ655822:ROL655823 RXM655822:RYH655823 SHI655822:SID655823 SRE655822:SRZ655823 TBA655822:TBV655823 TKW655822:TLR655823 TUS655822:TVN655823 UEO655822:UFJ655823 UOK655822:UPF655823 UYG655822:UZB655823 VIC655822:VIX655823 VRY655822:VST655823 WBU655822:WCP655823 WLQ655822:WML655823 WVM655822:WWH655823 E721358:Z721359 JA721358:JV721359 SW721358:TR721359 ACS721358:ADN721359 AMO721358:ANJ721359 AWK721358:AXF721359 BGG721358:BHB721359 BQC721358:BQX721359 BZY721358:CAT721359 CJU721358:CKP721359 CTQ721358:CUL721359 DDM721358:DEH721359 DNI721358:DOD721359 DXE721358:DXZ721359 EHA721358:EHV721359 EQW721358:ERR721359 FAS721358:FBN721359 FKO721358:FLJ721359 FUK721358:FVF721359 GEG721358:GFB721359 GOC721358:GOX721359 GXY721358:GYT721359 HHU721358:HIP721359 HRQ721358:HSL721359 IBM721358:ICH721359 ILI721358:IMD721359 IVE721358:IVZ721359 JFA721358:JFV721359 JOW721358:JPR721359 JYS721358:JZN721359 KIO721358:KJJ721359 KSK721358:KTF721359 LCG721358:LDB721359 LMC721358:LMX721359 LVY721358:LWT721359 MFU721358:MGP721359 MPQ721358:MQL721359 MZM721358:NAH721359 NJI721358:NKD721359 NTE721358:NTZ721359 ODA721358:ODV721359 OMW721358:ONR721359 OWS721358:OXN721359 PGO721358:PHJ721359 PQK721358:PRF721359 QAG721358:QBB721359 QKC721358:QKX721359 QTY721358:QUT721359 RDU721358:REP721359 RNQ721358:ROL721359 RXM721358:RYH721359 SHI721358:SID721359 SRE721358:SRZ721359 TBA721358:TBV721359 TKW721358:TLR721359 TUS721358:TVN721359 UEO721358:UFJ721359 UOK721358:UPF721359 UYG721358:UZB721359 VIC721358:VIX721359 VRY721358:VST721359 WBU721358:WCP721359 WLQ721358:WML721359 WVM721358:WWH721359 E786894:Z786895 JA786894:JV786895 SW786894:TR786895 ACS786894:ADN786895 AMO786894:ANJ786895 AWK786894:AXF786895 BGG786894:BHB786895 BQC786894:BQX786895 BZY786894:CAT786895 CJU786894:CKP786895 CTQ786894:CUL786895 DDM786894:DEH786895 DNI786894:DOD786895 DXE786894:DXZ786895 EHA786894:EHV786895 EQW786894:ERR786895 FAS786894:FBN786895 FKO786894:FLJ786895 FUK786894:FVF786895 GEG786894:GFB786895 GOC786894:GOX786895 GXY786894:GYT786895 HHU786894:HIP786895 HRQ786894:HSL786895 IBM786894:ICH786895 ILI786894:IMD786895 IVE786894:IVZ786895 JFA786894:JFV786895 JOW786894:JPR786895 JYS786894:JZN786895 KIO786894:KJJ786895 KSK786894:KTF786895 LCG786894:LDB786895 LMC786894:LMX786895 LVY786894:LWT786895 MFU786894:MGP786895 MPQ786894:MQL786895 MZM786894:NAH786895 NJI786894:NKD786895 NTE786894:NTZ786895 ODA786894:ODV786895 OMW786894:ONR786895 OWS786894:OXN786895 PGO786894:PHJ786895 PQK786894:PRF786895 QAG786894:QBB786895 QKC786894:QKX786895 QTY786894:QUT786895 RDU786894:REP786895 RNQ786894:ROL786895 RXM786894:RYH786895 SHI786894:SID786895 SRE786894:SRZ786895 TBA786894:TBV786895 TKW786894:TLR786895 TUS786894:TVN786895 UEO786894:UFJ786895 UOK786894:UPF786895 UYG786894:UZB786895 VIC786894:VIX786895 VRY786894:VST786895 WBU786894:WCP786895 WLQ786894:WML786895 WVM786894:WWH786895 E852430:Z852431 JA852430:JV852431 SW852430:TR852431 ACS852430:ADN852431 AMO852430:ANJ852431 AWK852430:AXF852431 BGG852430:BHB852431 BQC852430:BQX852431 BZY852430:CAT852431 CJU852430:CKP852431 CTQ852430:CUL852431 DDM852430:DEH852431 DNI852430:DOD852431 DXE852430:DXZ852431 EHA852430:EHV852431 EQW852430:ERR852431 FAS852430:FBN852431 FKO852430:FLJ852431 FUK852430:FVF852431 GEG852430:GFB852431 GOC852430:GOX852431 GXY852430:GYT852431 HHU852430:HIP852431 HRQ852430:HSL852431 IBM852430:ICH852431 ILI852430:IMD852431 IVE852430:IVZ852431 JFA852430:JFV852431 JOW852430:JPR852431 JYS852430:JZN852431 KIO852430:KJJ852431 KSK852430:KTF852431 LCG852430:LDB852431 LMC852430:LMX852431 LVY852430:LWT852431 MFU852430:MGP852431 MPQ852430:MQL852431 MZM852430:NAH852431 NJI852430:NKD852431 NTE852430:NTZ852431 ODA852430:ODV852431 OMW852430:ONR852431 OWS852430:OXN852431 PGO852430:PHJ852431 PQK852430:PRF852431 QAG852430:QBB852431 QKC852430:QKX852431 QTY852430:QUT852431 RDU852430:REP852431 RNQ852430:ROL852431 RXM852430:RYH852431 SHI852430:SID852431 SRE852430:SRZ852431 TBA852430:TBV852431 TKW852430:TLR852431 TUS852430:TVN852431 UEO852430:UFJ852431 UOK852430:UPF852431 UYG852430:UZB852431 VIC852430:VIX852431 VRY852430:VST852431 WBU852430:WCP852431 WLQ852430:WML852431 WVM852430:WWH852431 E917966:Z917967 JA917966:JV917967 SW917966:TR917967 ACS917966:ADN917967 AMO917966:ANJ917967 AWK917966:AXF917967 BGG917966:BHB917967 BQC917966:BQX917967 BZY917966:CAT917967 CJU917966:CKP917967 CTQ917966:CUL917967 DDM917966:DEH917967 DNI917966:DOD917967 DXE917966:DXZ917967 EHA917966:EHV917967 EQW917966:ERR917967 FAS917966:FBN917967 FKO917966:FLJ917967 FUK917966:FVF917967 GEG917966:GFB917967 GOC917966:GOX917967 GXY917966:GYT917967 HHU917966:HIP917967 HRQ917966:HSL917967 IBM917966:ICH917967 ILI917966:IMD917967 IVE917966:IVZ917967 JFA917966:JFV917967 JOW917966:JPR917967 JYS917966:JZN917967 KIO917966:KJJ917967 KSK917966:KTF917967 LCG917966:LDB917967 LMC917966:LMX917967 LVY917966:LWT917967 MFU917966:MGP917967 MPQ917966:MQL917967 MZM917966:NAH917967 NJI917966:NKD917967 NTE917966:NTZ917967 ODA917966:ODV917967 OMW917966:ONR917967 OWS917966:OXN917967 PGO917966:PHJ917967 PQK917966:PRF917967 QAG917966:QBB917967 QKC917966:QKX917967 QTY917966:QUT917967 RDU917966:REP917967 RNQ917966:ROL917967 RXM917966:RYH917967 SHI917966:SID917967 SRE917966:SRZ917967 TBA917966:TBV917967 TKW917966:TLR917967 TUS917966:TVN917967 UEO917966:UFJ917967 UOK917966:UPF917967 UYG917966:UZB917967 VIC917966:VIX917967 VRY917966:VST917967 WBU917966:WCP917967 WLQ917966:WML917967 WVM917966:WWH917967 E983502:Z983503 JA983502:JV983503 SW983502:TR983503 ACS983502:ADN983503 AMO983502:ANJ983503 AWK983502:AXF983503 BGG983502:BHB983503 BQC983502:BQX983503 BZY983502:CAT983503 CJU983502:CKP983503 CTQ983502:CUL983503 DDM983502:DEH983503 DNI983502:DOD983503 DXE983502:DXZ983503 EHA983502:EHV983503 EQW983502:ERR983503 FAS983502:FBN983503 FKO983502:FLJ983503 FUK983502:FVF983503 GEG983502:GFB983503 GOC983502:GOX983503 GXY983502:GYT983503 HHU983502:HIP983503 HRQ983502:HSL983503 IBM983502:ICH983503 ILI983502:IMD983503 IVE983502:IVZ983503 JFA983502:JFV983503 JOW983502:JPR983503 JYS983502:JZN983503 KIO983502:KJJ983503 KSK983502:KTF983503 LCG983502:LDB983503 LMC983502:LMX983503 LVY983502:LWT983503 MFU983502:MGP983503 MPQ983502:MQL983503 MZM983502:NAH983503 NJI983502:NKD983503 NTE983502:NTZ983503 ODA983502:ODV983503 OMW983502:ONR983503 OWS983502:OXN983503 PGO983502:PHJ983503 PQK983502:PRF983503 QAG983502:QBB983503 QKC983502:QKX983503 QTY983502:QUT983503 RDU983502:REP983503 RNQ983502:ROL983503 RXM983502:RYH983503 SHI983502:SID983503 SRE983502:SRZ983503 TBA983502:TBV983503 TKW983502:TLR983503 TUS983502:TVN983503 UEO983502:UFJ983503 UOK983502:UPF983503 UYG983502:UZB983503 VIC983502:VIX983503 VRY983502:VST983503 WBU983502:WCP983503 WLQ983502:WML983503 WVM983502:WWH983503 E390:Z391 JA390:JV391 SW390:TR391 ACS390:ADN391 AMO390:ANJ391 AWK390:AXF391 BGG390:BHB391 BQC390:BQX391 BZY390:CAT391 CJU390:CKP391 CTQ390:CUL391 DDM390:DEH391 DNI390:DOD391 DXE390:DXZ391 EHA390:EHV391 EQW390:ERR391 FAS390:FBN391 FKO390:FLJ391 FUK390:FVF391 GEG390:GFB391 GOC390:GOX391 GXY390:GYT391 HHU390:HIP391 HRQ390:HSL391 IBM390:ICH391 ILI390:IMD391 IVE390:IVZ391 JFA390:JFV391 JOW390:JPR391 JYS390:JZN391 KIO390:KJJ391 KSK390:KTF391 LCG390:LDB391 LMC390:LMX391 LVY390:LWT391 MFU390:MGP391 MPQ390:MQL391 MZM390:NAH391 NJI390:NKD391 NTE390:NTZ391 ODA390:ODV391 OMW390:ONR391 OWS390:OXN391 PGO390:PHJ391 PQK390:PRF391 QAG390:QBB391 QKC390:QKX391 QTY390:QUT391 RDU390:REP391 RNQ390:ROL391 RXM390:RYH391 SHI390:SID391 SRE390:SRZ391 TBA390:TBV391 TKW390:TLR391 TUS390:TVN391 UEO390:UFJ391 UOK390:UPF391 UYG390:UZB391 VIC390:VIX391 VRY390:VST391 WBU390:WCP391 WLQ390:WML391 WVM390:WWH391 E65972:Z65973 JA65972:JV65973 SW65972:TR65973 ACS65972:ADN65973 AMO65972:ANJ65973 AWK65972:AXF65973 BGG65972:BHB65973 BQC65972:BQX65973 BZY65972:CAT65973 CJU65972:CKP65973 CTQ65972:CUL65973 DDM65972:DEH65973 DNI65972:DOD65973 DXE65972:DXZ65973 EHA65972:EHV65973 EQW65972:ERR65973 FAS65972:FBN65973 FKO65972:FLJ65973 FUK65972:FVF65973 GEG65972:GFB65973 GOC65972:GOX65973 GXY65972:GYT65973 HHU65972:HIP65973 HRQ65972:HSL65973 IBM65972:ICH65973 ILI65972:IMD65973 IVE65972:IVZ65973 JFA65972:JFV65973 JOW65972:JPR65973 JYS65972:JZN65973 KIO65972:KJJ65973 KSK65972:KTF65973 LCG65972:LDB65973 LMC65972:LMX65973 LVY65972:LWT65973 MFU65972:MGP65973 MPQ65972:MQL65973 MZM65972:NAH65973 NJI65972:NKD65973 NTE65972:NTZ65973 ODA65972:ODV65973 OMW65972:ONR65973 OWS65972:OXN65973 PGO65972:PHJ65973 PQK65972:PRF65973 QAG65972:QBB65973 QKC65972:QKX65973 QTY65972:QUT65973 RDU65972:REP65973 RNQ65972:ROL65973 RXM65972:RYH65973 SHI65972:SID65973 SRE65972:SRZ65973 TBA65972:TBV65973 TKW65972:TLR65973 TUS65972:TVN65973 UEO65972:UFJ65973 UOK65972:UPF65973 UYG65972:UZB65973 VIC65972:VIX65973 VRY65972:VST65973 WBU65972:WCP65973 WLQ65972:WML65973 WVM65972:WWH65973 E131508:Z131509 JA131508:JV131509 SW131508:TR131509 ACS131508:ADN131509 AMO131508:ANJ131509 AWK131508:AXF131509 BGG131508:BHB131509 BQC131508:BQX131509 BZY131508:CAT131509 CJU131508:CKP131509 CTQ131508:CUL131509 DDM131508:DEH131509 DNI131508:DOD131509 DXE131508:DXZ131509 EHA131508:EHV131509 EQW131508:ERR131509 FAS131508:FBN131509 FKO131508:FLJ131509 FUK131508:FVF131509 GEG131508:GFB131509 GOC131508:GOX131509 GXY131508:GYT131509 HHU131508:HIP131509 HRQ131508:HSL131509 IBM131508:ICH131509 ILI131508:IMD131509 IVE131508:IVZ131509 JFA131508:JFV131509 JOW131508:JPR131509 JYS131508:JZN131509 KIO131508:KJJ131509 KSK131508:KTF131509 LCG131508:LDB131509 LMC131508:LMX131509 LVY131508:LWT131509 MFU131508:MGP131509 MPQ131508:MQL131509 MZM131508:NAH131509 NJI131508:NKD131509 NTE131508:NTZ131509 ODA131508:ODV131509 OMW131508:ONR131509 OWS131508:OXN131509 PGO131508:PHJ131509 PQK131508:PRF131509 QAG131508:QBB131509 QKC131508:QKX131509 QTY131508:QUT131509 RDU131508:REP131509 RNQ131508:ROL131509 RXM131508:RYH131509 SHI131508:SID131509 SRE131508:SRZ131509 TBA131508:TBV131509 TKW131508:TLR131509 TUS131508:TVN131509 UEO131508:UFJ131509 UOK131508:UPF131509 UYG131508:UZB131509 VIC131508:VIX131509 VRY131508:VST131509 WBU131508:WCP131509 WLQ131508:WML131509 WVM131508:WWH131509 E197044:Z197045 JA197044:JV197045 SW197044:TR197045 ACS197044:ADN197045 AMO197044:ANJ197045 AWK197044:AXF197045 BGG197044:BHB197045 BQC197044:BQX197045 BZY197044:CAT197045 CJU197044:CKP197045 CTQ197044:CUL197045 DDM197044:DEH197045 DNI197044:DOD197045 DXE197044:DXZ197045 EHA197044:EHV197045 EQW197044:ERR197045 FAS197044:FBN197045 FKO197044:FLJ197045 FUK197044:FVF197045 GEG197044:GFB197045 GOC197044:GOX197045 GXY197044:GYT197045 HHU197044:HIP197045 HRQ197044:HSL197045 IBM197044:ICH197045 ILI197044:IMD197045 IVE197044:IVZ197045 JFA197044:JFV197045 JOW197044:JPR197045 JYS197044:JZN197045 KIO197044:KJJ197045 KSK197044:KTF197045 LCG197044:LDB197045 LMC197044:LMX197045 LVY197044:LWT197045 MFU197044:MGP197045 MPQ197044:MQL197045 MZM197044:NAH197045 NJI197044:NKD197045 NTE197044:NTZ197045 ODA197044:ODV197045 OMW197044:ONR197045 OWS197044:OXN197045 PGO197044:PHJ197045 PQK197044:PRF197045 QAG197044:QBB197045 QKC197044:QKX197045 QTY197044:QUT197045 RDU197044:REP197045 RNQ197044:ROL197045 RXM197044:RYH197045 SHI197044:SID197045 SRE197044:SRZ197045 TBA197044:TBV197045 TKW197044:TLR197045 TUS197044:TVN197045 UEO197044:UFJ197045 UOK197044:UPF197045 UYG197044:UZB197045 VIC197044:VIX197045 VRY197044:VST197045 WBU197044:WCP197045 WLQ197044:WML197045 WVM197044:WWH197045 E262580:Z262581 JA262580:JV262581 SW262580:TR262581 ACS262580:ADN262581 AMO262580:ANJ262581 AWK262580:AXF262581 BGG262580:BHB262581 BQC262580:BQX262581 BZY262580:CAT262581 CJU262580:CKP262581 CTQ262580:CUL262581 DDM262580:DEH262581 DNI262580:DOD262581 DXE262580:DXZ262581 EHA262580:EHV262581 EQW262580:ERR262581 FAS262580:FBN262581 FKO262580:FLJ262581 FUK262580:FVF262581 GEG262580:GFB262581 GOC262580:GOX262581 GXY262580:GYT262581 HHU262580:HIP262581 HRQ262580:HSL262581 IBM262580:ICH262581 ILI262580:IMD262581 IVE262580:IVZ262581 JFA262580:JFV262581 JOW262580:JPR262581 JYS262580:JZN262581 KIO262580:KJJ262581 KSK262580:KTF262581 LCG262580:LDB262581 LMC262580:LMX262581 LVY262580:LWT262581 MFU262580:MGP262581 MPQ262580:MQL262581 MZM262580:NAH262581 NJI262580:NKD262581 NTE262580:NTZ262581 ODA262580:ODV262581 OMW262580:ONR262581 OWS262580:OXN262581 PGO262580:PHJ262581 PQK262580:PRF262581 QAG262580:QBB262581 QKC262580:QKX262581 QTY262580:QUT262581 RDU262580:REP262581 RNQ262580:ROL262581 RXM262580:RYH262581 SHI262580:SID262581 SRE262580:SRZ262581 TBA262580:TBV262581 TKW262580:TLR262581 TUS262580:TVN262581 UEO262580:UFJ262581 UOK262580:UPF262581 UYG262580:UZB262581 VIC262580:VIX262581 VRY262580:VST262581 WBU262580:WCP262581 WLQ262580:WML262581 WVM262580:WWH262581 E328116:Z328117 JA328116:JV328117 SW328116:TR328117 ACS328116:ADN328117 AMO328116:ANJ328117 AWK328116:AXF328117 BGG328116:BHB328117 BQC328116:BQX328117 BZY328116:CAT328117 CJU328116:CKP328117 CTQ328116:CUL328117 DDM328116:DEH328117 DNI328116:DOD328117 DXE328116:DXZ328117 EHA328116:EHV328117 EQW328116:ERR328117 FAS328116:FBN328117 FKO328116:FLJ328117 FUK328116:FVF328117 GEG328116:GFB328117 GOC328116:GOX328117 GXY328116:GYT328117 HHU328116:HIP328117 HRQ328116:HSL328117 IBM328116:ICH328117 ILI328116:IMD328117 IVE328116:IVZ328117 JFA328116:JFV328117 JOW328116:JPR328117 JYS328116:JZN328117 KIO328116:KJJ328117 KSK328116:KTF328117 LCG328116:LDB328117 LMC328116:LMX328117 LVY328116:LWT328117 MFU328116:MGP328117 MPQ328116:MQL328117 MZM328116:NAH328117 NJI328116:NKD328117 NTE328116:NTZ328117 ODA328116:ODV328117 OMW328116:ONR328117 OWS328116:OXN328117 PGO328116:PHJ328117 PQK328116:PRF328117 QAG328116:QBB328117 QKC328116:QKX328117 QTY328116:QUT328117 RDU328116:REP328117 RNQ328116:ROL328117 RXM328116:RYH328117 SHI328116:SID328117 SRE328116:SRZ328117 TBA328116:TBV328117 TKW328116:TLR328117 TUS328116:TVN328117 UEO328116:UFJ328117 UOK328116:UPF328117 UYG328116:UZB328117 VIC328116:VIX328117 VRY328116:VST328117 WBU328116:WCP328117 WLQ328116:WML328117 WVM328116:WWH328117 E393652:Z393653 JA393652:JV393653 SW393652:TR393653 ACS393652:ADN393653 AMO393652:ANJ393653 AWK393652:AXF393653 BGG393652:BHB393653 BQC393652:BQX393653 BZY393652:CAT393653 CJU393652:CKP393653 CTQ393652:CUL393653 DDM393652:DEH393653 DNI393652:DOD393653 DXE393652:DXZ393653 EHA393652:EHV393653 EQW393652:ERR393653 FAS393652:FBN393653 FKO393652:FLJ393653 FUK393652:FVF393653 GEG393652:GFB393653 GOC393652:GOX393653 GXY393652:GYT393653 HHU393652:HIP393653 HRQ393652:HSL393653 IBM393652:ICH393653 ILI393652:IMD393653 IVE393652:IVZ393653 JFA393652:JFV393653 JOW393652:JPR393653 JYS393652:JZN393653 KIO393652:KJJ393653 KSK393652:KTF393653 LCG393652:LDB393653 LMC393652:LMX393653 LVY393652:LWT393653 MFU393652:MGP393653 MPQ393652:MQL393653 MZM393652:NAH393653 NJI393652:NKD393653 NTE393652:NTZ393653 ODA393652:ODV393653 OMW393652:ONR393653 OWS393652:OXN393653 PGO393652:PHJ393653 PQK393652:PRF393653 QAG393652:QBB393653 QKC393652:QKX393653 QTY393652:QUT393653 RDU393652:REP393653 RNQ393652:ROL393653 RXM393652:RYH393653 SHI393652:SID393653 SRE393652:SRZ393653 TBA393652:TBV393653 TKW393652:TLR393653 TUS393652:TVN393653 UEO393652:UFJ393653 UOK393652:UPF393653 UYG393652:UZB393653 VIC393652:VIX393653 VRY393652:VST393653 WBU393652:WCP393653 WLQ393652:WML393653 WVM393652:WWH393653 E459188:Z459189 JA459188:JV459189 SW459188:TR459189 ACS459188:ADN459189 AMO459188:ANJ459189 AWK459188:AXF459189 BGG459188:BHB459189 BQC459188:BQX459189 BZY459188:CAT459189 CJU459188:CKP459189 CTQ459188:CUL459189 DDM459188:DEH459189 DNI459188:DOD459189 DXE459188:DXZ459189 EHA459188:EHV459189 EQW459188:ERR459189 FAS459188:FBN459189 FKO459188:FLJ459189 FUK459188:FVF459189 GEG459188:GFB459189 GOC459188:GOX459189 GXY459188:GYT459189 HHU459188:HIP459189 HRQ459188:HSL459189 IBM459188:ICH459189 ILI459188:IMD459189 IVE459188:IVZ459189 JFA459188:JFV459189 JOW459188:JPR459189 JYS459188:JZN459189 KIO459188:KJJ459189 KSK459188:KTF459189 LCG459188:LDB459189 LMC459188:LMX459189 LVY459188:LWT459189 MFU459188:MGP459189 MPQ459188:MQL459189 MZM459188:NAH459189 NJI459188:NKD459189 NTE459188:NTZ459189 ODA459188:ODV459189 OMW459188:ONR459189 OWS459188:OXN459189 PGO459188:PHJ459189 PQK459188:PRF459189 QAG459188:QBB459189 QKC459188:QKX459189 QTY459188:QUT459189 RDU459188:REP459189 RNQ459188:ROL459189 RXM459188:RYH459189 SHI459188:SID459189 SRE459188:SRZ459189 TBA459188:TBV459189 TKW459188:TLR459189 TUS459188:TVN459189 UEO459188:UFJ459189 UOK459188:UPF459189 UYG459188:UZB459189 VIC459188:VIX459189 VRY459188:VST459189 WBU459188:WCP459189 WLQ459188:WML459189 WVM459188:WWH459189 E524724:Z524725 JA524724:JV524725 SW524724:TR524725 ACS524724:ADN524725 AMO524724:ANJ524725 AWK524724:AXF524725 BGG524724:BHB524725 BQC524724:BQX524725 BZY524724:CAT524725 CJU524724:CKP524725 CTQ524724:CUL524725 DDM524724:DEH524725 DNI524724:DOD524725 DXE524724:DXZ524725 EHA524724:EHV524725 EQW524724:ERR524725 FAS524724:FBN524725 FKO524724:FLJ524725 FUK524724:FVF524725 GEG524724:GFB524725 GOC524724:GOX524725 GXY524724:GYT524725 HHU524724:HIP524725 HRQ524724:HSL524725 IBM524724:ICH524725 ILI524724:IMD524725 IVE524724:IVZ524725 JFA524724:JFV524725 JOW524724:JPR524725 JYS524724:JZN524725 KIO524724:KJJ524725 KSK524724:KTF524725 LCG524724:LDB524725 LMC524724:LMX524725 LVY524724:LWT524725 MFU524724:MGP524725 MPQ524724:MQL524725 MZM524724:NAH524725 NJI524724:NKD524725 NTE524724:NTZ524725 ODA524724:ODV524725 OMW524724:ONR524725 OWS524724:OXN524725 PGO524724:PHJ524725 PQK524724:PRF524725 QAG524724:QBB524725 QKC524724:QKX524725 QTY524724:QUT524725 RDU524724:REP524725 RNQ524724:ROL524725 RXM524724:RYH524725 SHI524724:SID524725 SRE524724:SRZ524725 TBA524724:TBV524725 TKW524724:TLR524725 TUS524724:TVN524725 UEO524724:UFJ524725 UOK524724:UPF524725 UYG524724:UZB524725 VIC524724:VIX524725 VRY524724:VST524725 WBU524724:WCP524725 WLQ524724:WML524725 WVM524724:WWH524725 E590260:Z590261 JA590260:JV590261 SW590260:TR590261 ACS590260:ADN590261 AMO590260:ANJ590261 AWK590260:AXF590261 BGG590260:BHB590261 BQC590260:BQX590261 BZY590260:CAT590261 CJU590260:CKP590261 CTQ590260:CUL590261 DDM590260:DEH590261 DNI590260:DOD590261 DXE590260:DXZ590261 EHA590260:EHV590261 EQW590260:ERR590261 FAS590260:FBN590261 FKO590260:FLJ590261 FUK590260:FVF590261 GEG590260:GFB590261 GOC590260:GOX590261 GXY590260:GYT590261 HHU590260:HIP590261 HRQ590260:HSL590261 IBM590260:ICH590261 ILI590260:IMD590261 IVE590260:IVZ590261 JFA590260:JFV590261 JOW590260:JPR590261 JYS590260:JZN590261 KIO590260:KJJ590261 KSK590260:KTF590261 LCG590260:LDB590261 LMC590260:LMX590261 LVY590260:LWT590261 MFU590260:MGP590261 MPQ590260:MQL590261 MZM590260:NAH590261 NJI590260:NKD590261 NTE590260:NTZ590261 ODA590260:ODV590261 OMW590260:ONR590261 OWS590260:OXN590261 PGO590260:PHJ590261 PQK590260:PRF590261 QAG590260:QBB590261 QKC590260:QKX590261 QTY590260:QUT590261 RDU590260:REP590261 RNQ590260:ROL590261 RXM590260:RYH590261 SHI590260:SID590261 SRE590260:SRZ590261 TBA590260:TBV590261 TKW590260:TLR590261 TUS590260:TVN590261 UEO590260:UFJ590261 UOK590260:UPF590261 UYG590260:UZB590261 VIC590260:VIX590261 VRY590260:VST590261 WBU590260:WCP590261 WLQ590260:WML590261 WVM590260:WWH590261 E655796:Z655797 JA655796:JV655797 SW655796:TR655797 ACS655796:ADN655797 AMO655796:ANJ655797 AWK655796:AXF655797 BGG655796:BHB655797 BQC655796:BQX655797 BZY655796:CAT655797 CJU655796:CKP655797 CTQ655796:CUL655797 DDM655796:DEH655797 DNI655796:DOD655797 DXE655796:DXZ655797 EHA655796:EHV655797 EQW655796:ERR655797 FAS655796:FBN655797 FKO655796:FLJ655797 FUK655796:FVF655797 GEG655796:GFB655797 GOC655796:GOX655797 GXY655796:GYT655797 HHU655796:HIP655797 HRQ655796:HSL655797 IBM655796:ICH655797 ILI655796:IMD655797 IVE655796:IVZ655797 JFA655796:JFV655797 JOW655796:JPR655797 JYS655796:JZN655797 KIO655796:KJJ655797 KSK655796:KTF655797 LCG655796:LDB655797 LMC655796:LMX655797 LVY655796:LWT655797 MFU655796:MGP655797 MPQ655796:MQL655797 MZM655796:NAH655797 NJI655796:NKD655797 NTE655796:NTZ655797 ODA655796:ODV655797 OMW655796:ONR655797 OWS655796:OXN655797 PGO655796:PHJ655797 PQK655796:PRF655797 QAG655796:QBB655797 QKC655796:QKX655797 QTY655796:QUT655797 RDU655796:REP655797 RNQ655796:ROL655797 RXM655796:RYH655797 SHI655796:SID655797 SRE655796:SRZ655797 TBA655796:TBV655797 TKW655796:TLR655797 TUS655796:TVN655797 UEO655796:UFJ655797 UOK655796:UPF655797 UYG655796:UZB655797 VIC655796:VIX655797 VRY655796:VST655797 WBU655796:WCP655797 WLQ655796:WML655797 WVM655796:WWH655797 E721332:Z721333 JA721332:JV721333 SW721332:TR721333 ACS721332:ADN721333 AMO721332:ANJ721333 AWK721332:AXF721333 BGG721332:BHB721333 BQC721332:BQX721333 BZY721332:CAT721333 CJU721332:CKP721333 CTQ721332:CUL721333 DDM721332:DEH721333 DNI721332:DOD721333 DXE721332:DXZ721333 EHA721332:EHV721333 EQW721332:ERR721333 FAS721332:FBN721333 FKO721332:FLJ721333 FUK721332:FVF721333 GEG721332:GFB721333 GOC721332:GOX721333 GXY721332:GYT721333 HHU721332:HIP721333 HRQ721332:HSL721333 IBM721332:ICH721333 ILI721332:IMD721333 IVE721332:IVZ721333 JFA721332:JFV721333 JOW721332:JPR721333 JYS721332:JZN721333 KIO721332:KJJ721333 KSK721332:KTF721333 LCG721332:LDB721333 LMC721332:LMX721333 LVY721332:LWT721333 MFU721332:MGP721333 MPQ721332:MQL721333 MZM721332:NAH721333 NJI721332:NKD721333 NTE721332:NTZ721333 ODA721332:ODV721333 OMW721332:ONR721333 OWS721332:OXN721333 PGO721332:PHJ721333 PQK721332:PRF721333 QAG721332:QBB721333 QKC721332:QKX721333 QTY721332:QUT721333 RDU721332:REP721333 RNQ721332:ROL721333 RXM721332:RYH721333 SHI721332:SID721333 SRE721332:SRZ721333 TBA721332:TBV721333 TKW721332:TLR721333 TUS721332:TVN721333 UEO721332:UFJ721333 UOK721332:UPF721333 UYG721332:UZB721333 VIC721332:VIX721333 VRY721332:VST721333 WBU721332:WCP721333 WLQ721332:WML721333 WVM721332:WWH721333 E786868:Z786869 JA786868:JV786869 SW786868:TR786869 ACS786868:ADN786869 AMO786868:ANJ786869 AWK786868:AXF786869 BGG786868:BHB786869 BQC786868:BQX786869 BZY786868:CAT786869 CJU786868:CKP786869 CTQ786868:CUL786869 DDM786868:DEH786869 DNI786868:DOD786869 DXE786868:DXZ786869 EHA786868:EHV786869 EQW786868:ERR786869 FAS786868:FBN786869 FKO786868:FLJ786869 FUK786868:FVF786869 GEG786868:GFB786869 GOC786868:GOX786869 GXY786868:GYT786869 HHU786868:HIP786869 HRQ786868:HSL786869 IBM786868:ICH786869 ILI786868:IMD786869 IVE786868:IVZ786869 JFA786868:JFV786869 JOW786868:JPR786869 JYS786868:JZN786869 KIO786868:KJJ786869 KSK786868:KTF786869 LCG786868:LDB786869 LMC786868:LMX786869 LVY786868:LWT786869 MFU786868:MGP786869 MPQ786868:MQL786869 MZM786868:NAH786869 NJI786868:NKD786869 NTE786868:NTZ786869 ODA786868:ODV786869 OMW786868:ONR786869 OWS786868:OXN786869 PGO786868:PHJ786869 PQK786868:PRF786869 QAG786868:QBB786869 QKC786868:QKX786869 QTY786868:QUT786869 RDU786868:REP786869 RNQ786868:ROL786869 RXM786868:RYH786869 SHI786868:SID786869 SRE786868:SRZ786869 TBA786868:TBV786869 TKW786868:TLR786869 TUS786868:TVN786869 UEO786868:UFJ786869 UOK786868:UPF786869 UYG786868:UZB786869 VIC786868:VIX786869 VRY786868:VST786869 WBU786868:WCP786869 WLQ786868:WML786869 WVM786868:WWH786869 E852404:Z852405 JA852404:JV852405 SW852404:TR852405 ACS852404:ADN852405 AMO852404:ANJ852405 AWK852404:AXF852405 BGG852404:BHB852405 BQC852404:BQX852405 BZY852404:CAT852405 CJU852404:CKP852405 CTQ852404:CUL852405 DDM852404:DEH852405 DNI852404:DOD852405 DXE852404:DXZ852405 EHA852404:EHV852405 EQW852404:ERR852405 FAS852404:FBN852405 FKO852404:FLJ852405 FUK852404:FVF852405 GEG852404:GFB852405 GOC852404:GOX852405 GXY852404:GYT852405 HHU852404:HIP852405 HRQ852404:HSL852405 IBM852404:ICH852405 ILI852404:IMD852405 IVE852404:IVZ852405 JFA852404:JFV852405 JOW852404:JPR852405 JYS852404:JZN852405 KIO852404:KJJ852405 KSK852404:KTF852405 LCG852404:LDB852405 LMC852404:LMX852405 LVY852404:LWT852405 MFU852404:MGP852405 MPQ852404:MQL852405 MZM852404:NAH852405 NJI852404:NKD852405 NTE852404:NTZ852405 ODA852404:ODV852405 OMW852404:ONR852405 OWS852404:OXN852405 PGO852404:PHJ852405 PQK852404:PRF852405 QAG852404:QBB852405 QKC852404:QKX852405 QTY852404:QUT852405 RDU852404:REP852405 RNQ852404:ROL852405 RXM852404:RYH852405 SHI852404:SID852405 SRE852404:SRZ852405 TBA852404:TBV852405 TKW852404:TLR852405 TUS852404:TVN852405 UEO852404:UFJ852405 UOK852404:UPF852405 UYG852404:UZB852405 VIC852404:VIX852405 VRY852404:VST852405 WBU852404:WCP852405 WLQ852404:WML852405 WVM852404:WWH852405 E917940:Z917941 JA917940:JV917941 SW917940:TR917941 ACS917940:ADN917941 AMO917940:ANJ917941 AWK917940:AXF917941 BGG917940:BHB917941 BQC917940:BQX917941 BZY917940:CAT917941 CJU917940:CKP917941 CTQ917940:CUL917941 DDM917940:DEH917941 DNI917940:DOD917941 DXE917940:DXZ917941 EHA917940:EHV917941 EQW917940:ERR917941 FAS917940:FBN917941 FKO917940:FLJ917941 FUK917940:FVF917941 GEG917940:GFB917941 GOC917940:GOX917941 GXY917940:GYT917941 HHU917940:HIP917941 HRQ917940:HSL917941 IBM917940:ICH917941 ILI917940:IMD917941 IVE917940:IVZ917941 JFA917940:JFV917941 JOW917940:JPR917941 JYS917940:JZN917941 KIO917940:KJJ917941 KSK917940:KTF917941 LCG917940:LDB917941 LMC917940:LMX917941 LVY917940:LWT917941 MFU917940:MGP917941 MPQ917940:MQL917941 MZM917940:NAH917941 NJI917940:NKD917941 NTE917940:NTZ917941 ODA917940:ODV917941 OMW917940:ONR917941 OWS917940:OXN917941 PGO917940:PHJ917941 PQK917940:PRF917941 QAG917940:QBB917941 QKC917940:QKX917941 QTY917940:QUT917941 RDU917940:REP917941 RNQ917940:ROL917941 RXM917940:RYH917941 SHI917940:SID917941 SRE917940:SRZ917941 TBA917940:TBV917941 TKW917940:TLR917941 TUS917940:TVN917941 UEO917940:UFJ917941 UOK917940:UPF917941 UYG917940:UZB917941 VIC917940:VIX917941 VRY917940:VST917941 WBU917940:WCP917941 WLQ917940:WML917941 WVM917940:WWH917941 E983476:Z983477 JA983476:JV983477 SW983476:TR983477 ACS983476:ADN983477 AMO983476:ANJ983477 AWK983476:AXF983477 BGG983476:BHB983477 BQC983476:BQX983477 BZY983476:CAT983477 CJU983476:CKP983477 CTQ983476:CUL983477 DDM983476:DEH983477 DNI983476:DOD983477 DXE983476:DXZ983477 EHA983476:EHV983477 EQW983476:ERR983477 FAS983476:FBN983477 FKO983476:FLJ983477 FUK983476:FVF983477 GEG983476:GFB983477 GOC983476:GOX983477 GXY983476:GYT983477 HHU983476:HIP983477 HRQ983476:HSL983477 IBM983476:ICH983477 ILI983476:IMD983477 IVE983476:IVZ983477 JFA983476:JFV983477 JOW983476:JPR983477 JYS983476:JZN983477 KIO983476:KJJ983477 KSK983476:KTF983477 LCG983476:LDB983477 LMC983476:LMX983477 LVY983476:LWT983477 MFU983476:MGP983477 MPQ983476:MQL983477 MZM983476:NAH983477 NJI983476:NKD983477 NTE983476:NTZ983477 ODA983476:ODV983477 OMW983476:ONR983477 OWS983476:OXN983477 PGO983476:PHJ983477 PQK983476:PRF983477 QAG983476:QBB983477 QKC983476:QKX983477 QTY983476:QUT983477 RDU983476:REP983477 RNQ983476:ROL983477 RXM983476:RYH983477 SHI983476:SID983477 SRE983476:SRZ983477 TBA983476:TBV983477 TKW983476:TLR983477 TUS983476:TVN983477 UEO983476:UFJ983477 UOK983476:UPF983477 UYG983476:UZB983477 VIC983476:VIX983477 VRY983476:VST983477 WBU983476:WCP983477 WLQ983476:WML983477 WVM983476:WWH983477 E393:Z394 JA393:JV394 SW393:TR394 ACS393:ADN394 AMO393:ANJ394 AWK393:AXF394 BGG393:BHB394 BQC393:BQX394 BZY393:CAT394 CJU393:CKP394 CTQ393:CUL394 DDM393:DEH394 DNI393:DOD394 DXE393:DXZ394 EHA393:EHV394 EQW393:ERR394 FAS393:FBN394 FKO393:FLJ394 FUK393:FVF394 GEG393:GFB394 GOC393:GOX394 GXY393:GYT394 HHU393:HIP394 HRQ393:HSL394 IBM393:ICH394 ILI393:IMD394 IVE393:IVZ394 JFA393:JFV394 JOW393:JPR394 JYS393:JZN394 KIO393:KJJ394 KSK393:KTF394 LCG393:LDB394 LMC393:LMX394 LVY393:LWT394 MFU393:MGP394 MPQ393:MQL394 MZM393:NAH394 NJI393:NKD394 NTE393:NTZ394 ODA393:ODV394 OMW393:ONR394 OWS393:OXN394 PGO393:PHJ394 PQK393:PRF394 QAG393:QBB394 QKC393:QKX394 QTY393:QUT394 RDU393:REP394 RNQ393:ROL394 RXM393:RYH394 SHI393:SID394 SRE393:SRZ394 TBA393:TBV394 TKW393:TLR394 TUS393:TVN394 UEO393:UFJ394 UOK393:UPF394 UYG393:UZB394 VIC393:VIX394 VRY393:VST394 WBU393:WCP394 WLQ393:WML394 WVM393:WWH394 E65975:Z65976 JA65975:JV65976 SW65975:TR65976 ACS65975:ADN65976 AMO65975:ANJ65976 AWK65975:AXF65976 BGG65975:BHB65976 BQC65975:BQX65976 BZY65975:CAT65976 CJU65975:CKP65976 CTQ65975:CUL65976 DDM65975:DEH65976 DNI65975:DOD65976 DXE65975:DXZ65976 EHA65975:EHV65976 EQW65975:ERR65976 FAS65975:FBN65976 FKO65975:FLJ65976 FUK65975:FVF65976 GEG65975:GFB65976 GOC65975:GOX65976 GXY65975:GYT65976 HHU65975:HIP65976 HRQ65975:HSL65976 IBM65975:ICH65976 ILI65975:IMD65976 IVE65975:IVZ65976 JFA65975:JFV65976 JOW65975:JPR65976 JYS65975:JZN65976 KIO65975:KJJ65976 KSK65975:KTF65976 LCG65975:LDB65976 LMC65975:LMX65976 LVY65975:LWT65976 MFU65975:MGP65976 MPQ65975:MQL65976 MZM65975:NAH65976 NJI65975:NKD65976 NTE65975:NTZ65976 ODA65975:ODV65976 OMW65975:ONR65976 OWS65975:OXN65976 PGO65975:PHJ65976 PQK65975:PRF65976 QAG65975:QBB65976 QKC65975:QKX65976 QTY65975:QUT65976 RDU65975:REP65976 RNQ65975:ROL65976 RXM65975:RYH65976 SHI65975:SID65976 SRE65975:SRZ65976 TBA65975:TBV65976 TKW65975:TLR65976 TUS65975:TVN65976 UEO65975:UFJ65976 UOK65975:UPF65976 UYG65975:UZB65976 VIC65975:VIX65976 VRY65975:VST65976 WBU65975:WCP65976 WLQ65975:WML65976 WVM65975:WWH65976 E131511:Z131512 JA131511:JV131512 SW131511:TR131512 ACS131511:ADN131512 AMO131511:ANJ131512 AWK131511:AXF131512 BGG131511:BHB131512 BQC131511:BQX131512 BZY131511:CAT131512 CJU131511:CKP131512 CTQ131511:CUL131512 DDM131511:DEH131512 DNI131511:DOD131512 DXE131511:DXZ131512 EHA131511:EHV131512 EQW131511:ERR131512 FAS131511:FBN131512 FKO131511:FLJ131512 FUK131511:FVF131512 GEG131511:GFB131512 GOC131511:GOX131512 GXY131511:GYT131512 HHU131511:HIP131512 HRQ131511:HSL131512 IBM131511:ICH131512 ILI131511:IMD131512 IVE131511:IVZ131512 JFA131511:JFV131512 JOW131511:JPR131512 JYS131511:JZN131512 KIO131511:KJJ131512 KSK131511:KTF131512 LCG131511:LDB131512 LMC131511:LMX131512 LVY131511:LWT131512 MFU131511:MGP131512 MPQ131511:MQL131512 MZM131511:NAH131512 NJI131511:NKD131512 NTE131511:NTZ131512 ODA131511:ODV131512 OMW131511:ONR131512 OWS131511:OXN131512 PGO131511:PHJ131512 PQK131511:PRF131512 QAG131511:QBB131512 QKC131511:QKX131512 QTY131511:QUT131512 RDU131511:REP131512 RNQ131511:ROL131512 RXM131511:RYH131512 SHI131511:SID131512 SRE131511:SRZ131512 TBA131511:TBV131512 TKW131511:TLR131512 TUS131511:TVN131512 UEO131511:UFJ131512 UOK131511:UPF131512 UYG131511:UZB131512 VIC131511:VIX131512 VRY131511:VST131512 WBU131511:WCP131512 WLQ131511:WML131512 WVM131511:WWH131512 E197047:Z197048 JA197047:JV197048 SW197047:TR197048 ACS197047:ADN197048 AMO197047:ANJ197048 AWK197047:AXF197048 BGG197047:BHB197048 BQC197047:BQX197048 BZY197047:CAT197048 CJU197047:CKP197048 CTQ197047:CUL197048 DDM197047:DEH197048 DNI197047:DOD197048 DXE197047:DXZ197048 EHA197047:EHV197048 EQW197047:ERR197048 FAS197047:FBN197048 FKO197047:FLJ197048 FUK197047:FVF197048 GEG197047:GFB197048 GOC197047:GOX197048 GXY197047:GYT197048 HHU197047:HIP197048 HRQ197047:HSL197048 IBM197047:ICH197048 ILI197047:IMD197048 IVE197047:IVZ197048 JFA197047:JFV197048 JOW197047:JPR197048 JYS197047:JZN197048 KIO197047:KJJ197048 KSK197047:KTF197048 LCG197047:LDB197048 LMC197047:LMX197048 LVY197047:LWT197048 MFU197047:MGP197048 MPQ197047:MQL197048 MZM197047:NAH197048 NJI197047:NKD197048 NTE197047:NTZ197048 ODA197047:ODV197048 OMW197047:ONR197048 OWS197047:OXN197048 PGO197047:PHJ197048 PQK197047:PRF197048 QAG197047:QBB197048 QKC197047:QKX197048 QTY197047:QUT197048 RDU197047:REP197048 RNQ197047:ROL197048 RXM197047:RYH197048 SHI197047:SID197048 SRE197047:SRZ197048 TBA197047:TBV197048 TKW197047:TLR197048 TUS197047:TVN197048 UEO197047:UFJ197048 UOK197047:UPF197048 UYG197047:UZB197048 VIC197047:VIX197048 VRY197047:VST197048 WBU197047:WCP197048 WLQ197047:WML197048 WVM197047:WWH197048 E262583:Z262584 JA262583:JV262584 SW262583:TR262584 ACS262583:ADN262584 AMO262583:ANJ262584 AWK262583:AXF262584 BGG262583:BHB262584 BQC262583:BQX262584 BZY262583:CAT262584 CJU262583:CKP262584 CTQ262583:CUL262584 DDM262583:DEH262584 DNI262583:DOD262584 DXE262583:DXZ262584 EHA262583:EHV262584 EQW262583:ERR262584 FAS262583:FBN262584 FKO262583:FLJ262584 FUK262583:FVF262584 GEG262583:GFB262584 GOC262583:GOX262584 GXY262583:GYT262584 HHU262583:HIP262584 HRQ262583:HSL262584 IBM262583:ICH262584 ILI262583:IMD262584 IVE262583:IVZ262584 JFA262583:JFV262584 JOW262583:JPR262584 JYS262583:JZN262584 KIO262583:KJJ262584 KSK262583:KTF262584 LCG262583:LDB262584 LMC262583:LMX262584 LVY262583:LWT262584 MFU262583:MGP262584 MPQ262583:MQL262584 MZM262583:NAH262584 NJI262583:NKD262584 NTE262583:NTZ262584 ODA262583:ODV262584 OMW262583:ONR262584 OWS262583:OXN262584 PGO262583:PHJ262584 PQK262583:PRF262584 QAG262583:QBB262584 QKC262583:QKX262584 QTY262583:QUT262584 RDU262583:REP262584 RNQ262583:ROL262584 RXM262583:RYH262584 SHI262583:SID262584 SRE262583:SRZ262584 TBA262583:TBV262584 TKW262583:TLR262584 TUS262583:TVN262584 UEO262583:UFJ262584 UOK262583:UPF262584 UYG262583:UZB262584 VIC262583:VIX262584 VRY262583:VST262584 WBU262583:WCP262584 WLQ262583:WML262584 WVM262583:WWH262584 E328119:Z328120 JA328119:JV328120 SW328119:TR328120 ACS328119:ADN328120 AMO328119:ANJ328120 AWK328119:AXF328120 BGG328119:BHB328120 BQC328119:BQX328120 BZY328119:CAT328120 CJU328119:CKP328120 CTQ328119:CUL328120 DDM328119:DEH328120 DNI328119:DOD328120 DXE328119:DXZ328120 EHA328119:EHV328120 EQW328119:ERR328120 FAS328119:FBN328120 FKO328119:FLJ328120 FUK328119:FVF328120 GEG328119:GFB328120 GOC328119:GOX328120 GXY328119:GYT328120 HHU328119:HIP328120 HRQ328119:HSL328120 IBM328119:ICH328120 ILI328119:IMD328120 IVE328119:IVZ328120 JFA328119:JFV328120 JOW328119:JPR328120 JYS328119:JZN328120 KIO328119:KJJ328120 KSK328119:KTF328120 LCG328119:LDB328120 LMC328119:LMX328120 LVY328119:LWT328120 MFU328119:MGP328120 MPQ328119:MQL328120 MZM328119:NAH328120 NJI328119:NKD328120 NTE328119:NTZ328120 ODA328119:ODV328120 OMW328119:ONR328120 OWS328119:OXN328120 PGO328119:PHJ328120 PQK328119:PRF328120 QAG328119:QBB328120 QKC328119:QKX328120 QTY328119:QUT328120 RDU328119:REP328120 RNQ328119:ROL328120 RXM328119:RYH328120 SHI328119:SID328120 SRE328119:SRZ328120 TBA328119:TBV328120 TKW328119:TLR328120 TUS328119:TVN328120 UEO328119:UFJ328120 UOK328119:UPF328120 UYG328119:UZB328120 VIC328119:VIX328120 VRY328119:VST328120 WBU328119:WCP328120 WLQ328119:WML328120 WVM328119:WWH328120 E393655:Z393656 JA393655:JV393656 SW393655:TR393656 ACS393655:ADN393656 AMO393655:ANJ393656 AWK393655:AXF393656 BGG393655:BHB393656 BQC393655:BQX393656 BZY393655:CAT393656 CJU393655:CKP393656 CTQ393655:CUL393656 DDM393655:DEH393656 DNI393655:DOD393656 DXE393655:DXZ393656 EHA393655:EHV393656 EQW393655:ERR393656 FAS393655:FBN393656 FKO393655:FLJ393656 FUK393655:FVF393656 GEG393655:GFB393656 GOC393655:GOX393656 GXY393655:GYT393656 HHU393655:HIP393656 HRQ393655:HSL393656 IBM393655:ICH393656 ILI393655:IMD393656 IVE393655:IVZ393656 JFA393655:JFV393656 JOW393655:JPR393656 JYS393655:JZN393656 KIO393655:KJJ393656 KSK393655:KTF393656 LCG393655:LDB393656 LMC393655:LMX393656 LVY393655:LWT393656 MFU393655:MGP393656 MPQ393655:MQL393656 MZM393655:NAH393656 NJI393655:NKD393656 NTE393655:NTZ393656 ODA393655:ODV393656 OMW393655:ONR393656 OWS393655:OXN393656 PGO393655:PHJ393656 PQK393655:PRF393656 QAG393655:QBB393656 QKC393655:QKX393656 QTY393655:QUT393656 RDU393655:REP393656 RNQ393655:ROL393656 RXM393655:RYH393656 SHI393655:SID393656 SRE393655:SRZ393656 TBA393655:TBV393656 TKW393655:TLR393656 TUS393655:TVN393656 UEO393655:UFJ393656 UOK393655:UPF393656 UYG393655:UZB393656 VIC393655:VIX393656 VRY393655:VST393656 WBU393655:WCP393656 WLQ393655:WML393656 WVM393655:WWH393656 E459191:Z459192 JA459191:JV459192 SW459191:TR459192 ACS459191:ADN459192 AMO459191:ANJ459192 AWK459191:AXF459192 BGG459191:BHB459192 BQC459191:BQX459192 BZY459191:CAT459192 CJU459191:CKP459192 CTQ459191:CUL459192 DDM459191:DEH459192 DNI459191:DOD459192 DXE459191:DXZ459192 EHA459191:EHV459192 EQW459191:ERR459192 FAS459191:FBN459192 FKO459191:FLJ459192 FUK459191:FVF459192 GEG459191:GFB459192 GOC459191:GOX459192 GXY459191:GYT459192 HHU459191:HIP459192 HRQ459191:HSL459192 IBM459191:ICH459192 ILI459191:IMD459192 IVE459191:IVZ459192 JFA459191:JFV459192 JOW459191:JPR459192 JYS459191:JZN459192 KIO459191:KJJ459192 KSK459191:KTF459192 LCG459191:LDB459192 LMC459191:LMX459192 LVY459191:LWT459192 MFU459191:MGP459192 MPQ459191:MQL459192 MZM459191:NAH459192 NJI459191:NKD459192 NTE459191:NTZ459192 ODA459191:ODV459192 OMW459191:ONR459192 OWS459191:OXN459192 PGO459191:PHJ459192 PQK459191:PRF459192 QAG459191:QBB459192 QKC459191:QKX459192 QTY459191:QUT459192 RDU459191:REP459192 RNQ459191:ROL459192 RXM459191:RYH459192 SHI459191:SID459192 SRE459191:SRZ459192 TBA459191:TBV459192 TKW459191:TLR459192 TUS459191:TVN459192 UEO459191:UFJ459192 UOK459191:UPF459192 UYG459191:UZB459192 VIC459191:VIX459192 VRY459191:VST459192 WBU459191:WCP459192 WLQ459191:WML459192 WVM459191:WWH459192 E524727:Z524728 JA524727:JV524728 SW524727:TR524728 ACS524727:ADN524728 AMO524727:ANJ524728 AWK524727:AXF524728 BGG524727:BHB524728 BQC524727:BQX524728 BZY524727:CAT524728 CJU524727:CKP524728 CTQ524727:CUL524728 DDM524727:DEH524728 DNI524727:DOD524728 DXE524727:DXZ524728 EHA524727:EHV524728 EQW524727:ERR524728 FAS524727:FBN524728 FKO524727:FLJ524728 FUK524727:FVF524728 GEG524727:GFB524728 GOC524727:GOX524728 GXY524727:GYT524728 HHU524727:HIP524728 HRQ524727:HSL524728 IBM524727:ICH524728 ILI524727:IMD524728 IVE524727:IVZ524728 JFA524727:JFV524728 JOW524727:JPR524728 JYS524727:JZN524728 KIO524727:KJJ524728 KSK524727:KTF524728 LCG524727:LDB524728 LMC524727:LMX524728 LVY524727:LWT524728 MFU524727:MGP524728 MPQ524727:MQL524728 MZM524727:NAH524728 NJI524727:NKD524728 NTE524727:NTZ524728 ODA524727:ODV524728 OMW524727:ONR524728 OWS524727:OXN524728 PGO524727:PHJ524728 PQK524727:PRF524728 QAG524727:QBB524728 QKC524727:QKX524728 QTY524727:QUT524728 RDU524727:REP524728 RNQ524727:ROL524728 RXM524727:RYH524728 SHI524727:SID524728 SRE524727:SRZ524728 TBA524727:TBV524728 TKW524727:TLR524728 TUS524727:TVN524728 UEO524727:UFJ524728 UOK524727:UPF524728 UYG524727:UZB524728 VIC524727:VIX524728 VRY524727:VST524728 WBU524727:WCP524728 WLQ524727:WML524728 WVM524727:WWH524728 E590263:Z590264 JA590263:JV590264 SW590263:TR590264 ACS590263:ADN590264 AMO590263:ANJ590264 AWK590263:AXF590264 BGG590263:BHB590264 BQC590263:BQX590264 BZY590263:CAT590264 CJU590263:CKP590264 CTQ590263:CUL590264 DDM590263:DEH590264 DNI590263:DOD590264 DXE590263:DXZ590264 EHA590263:EHV590264 EQW590263:ERR590264 FAS590263:FBN590264 FKO590263:FLJ590264 FUK590263:FVF590264 GEG590263:GFB590264 GOC590263:GOX590264 GXY590263:GYT590264 HHU590263:HIP590264 HRQ590263:HSL590264 IBM590263:ICH590264 ILI590263:IMD590264 IVE590263:IVZ590264 JFA590263:JFV590264 JOW590263:JPR590264 JYS590263:JZN590264 KIO590263:KJJ590264 KSK590263:KTF590264 LCG590263:LDB590264 LMC590263:LMX590264 LVY590263:LWT590264 MFU590263:MGP590264 MPQ590263:MQL590264 MZM590263:NAH590264 NJI590263:NKD590264 NTE590263:NTZ590264 ODA590263:ODV590264 OMW590263:ONR590264 OWS590263:OXN590264 PGO590263:PHJ590264 PQK590263:PRF590264 QAG590263:QBB590264 QKC590263:QKX590264 QTY590263:QUT590264 RDU590263:REP590264 RNQ590263:ROL590264 RXM590263:RYH590264 SHI590263:SID590264 SRE590263:SRZ590264 TBA590263:TBV590264 TKW590263:TLR590264 TUS590263:TVN590264 UEO590263:UFJ590264 UOK590263:UPF590264 UYG590263:UZB590264 VIC590263:VIX590264 VRY590263:VST590264 WBU590263:WCP590264 WLQ590263:WML590264 WVM590263:WWH590264 E655799:Z655800 JA655799:JV655800 SW655799:TR655800 ACS655799:ADN655800 AMO655799:ANJ655800 AWK655799:AXF655800 BGG655799:BHB655800 BQC655799:BQX655800 BZY655799:CAT655800 CJU655799:CKP655800 CTQ655799:CUL655800 DDM655799:DEH655800 DNI655799:DOD655800 DXE655799:DXZ655800 EHA655799:EHV655800 EQW655799:ERR655800 FAS655799:FBN655800 FKO655799:FLJ655800 FUK655799:FVF655800 GEG655799:GFB655800 GOC655799:GOX655800 GXY655799:GYT655800 HHU655799:HIP655800 HRQ655799:HSL655800 IBM655799:ICH655800 ILI655799:IMD655800 IVE655799:IVZ655800 JFA655799:JFV655800 JOW655799:JPR655800 JYS655799:JZN655800 KIO655799:KJJ655800 KSK655799:KTF655800 LCG655799:LDB655800 LMC655799:LMX655800 LVY655799:LWT655800 MFU655799:MGP655800 MPQ655799:MQL655800 MZM655799:NAH655800 NJI655799:NKD655800 NTE655799:NTZ655800 ODA655799:ODV655800 OMW655799:ONR655800 OWS655799:OXN655800 PGO655799:PHJ655800 PQK655799:PRF655800 QAG655799:QBB655800 QKC655799:QKX655800 QTY655799:QUT655800 RDU655799:REP655800 RNQ655799:ROL655800 RXM655799:RYH655800 SHI655799:SID655800 SRE655799:SRZ655800 TBA655799:TBV655800 TKW655799:TLR655800 TUS655799:TVN655800 UEO655799:UFJ655800 UOK655799:UPF655800 UYG655799:UZB655800 VIC655799:VIX655800 VRY655799:VST655800 WBU655799:WCP655800 WLQ655799:WML655800 WVM655799:WWH655800 E721335:Z721336 JA721335:JV721336 SW721335:TR721336 ACS721335:ADN721336 AMO721335:ANJ721336 AWK721335:AXF721336 BGG721335:BHB721336 BQC721335:BQX721336 BZY721335:CAT721336 CJU721335:CKP721336 CTQ721335:CUL721336 DDM721335:DEH721336 DNI721335:DOD721336 DXE721335:DXZ721336 EHA721335:EHV721336 EQW721335:ERR721336 FAS721335:FBN721336 FKO721335:FLJ721336 FUK721335:FVF721336 GEG721335:GFB721336 GOC721335:GOX721336 GXY721335:GYT721336 HHU721335:HIP721336 HRQ721335:HSL721336 IBM721335:ICH721336 ILI721335:IMD721336 IVE721335:IVZ721336 JFA721335:JFV721336 JOW721335:JPR721336 JYS721335:JZN721336 KIO721335:KJJ721336 KSK721335:KTF721336 LCG721335:LDB721336 LMC721335:LMX721336 LVY721335:LWT721336 MFU721335:MGP721336 MPQ721335:MQL721336 MZM721335:NAH721336 NJI721335:NKD721336 NTE721335:NTZ721336 ODA721335:ODV721336 OMW721335:ONR721336 OWS721335:OXN721336 PGO721335:PHJ721336 PQK721335:PRF721336 QAG721335:QBB721336 QKC721335:QKX721336 QTY721335:QUT721336 RDU721335:REP721336 RNQ721335:ROL721336 RXM721335:RYH721336 SHI721335:SID721336 SRE721335:SRZ721336 TBA721335:TBV721336 TKW721335:TLR721336 TUS721335:TVN721336 UEO721335:UFJ721336 UOK721335:UPF721336 UYG721335:UZB721336 VIC721335:VIX721336 VRY721335:VST721336 WBU721335:WCP721336 WLQ721335:WML721336 WVM721335:WWH721336 E786871:Z786872 JA786871:JV786872 SW786871:TR786872 ACS786871:ADN786872 AMO786871:ANJ786872 AWK786871:AXF786872 BGG786871:BHB786872 BQC786871:BQX786872 BZY786871:CAT786872 CJU786871:CKP786872 CTQ786871:CUL786872 DDM786871:DEH786872 DNI786871:DOD786872 DXE786871:DXZ786872 EHA786871:EHV786872 EQW786871:ERR786872 FAS786871:FBN786872 FKO786871:FLJ786872 FUK786871:FVF786872 GEG786871:GFB786872 GOC786871:GOX786872 GXY786871:GYT786872 HHU786871:HIP786872 HRQ786871:HSL786872 IBM786871:ICH786872 ILI786871:IMD786872 IVE786871:IVZ786872 JFA786871:JFV786872 JOW786871:JPR786872 JYS786871:JZN786872 KIO786871:KJJ786872 KSK786871:KTF786872 LCG786871:LDB786872 LMC786871:LMX786872 LVY786871:LWT786872 MFU786871:MGP786872 MPQ786871:MQL786872 MZM786871:NAH786872 NJI786871:NKD786872 NTE786871:NTZ786872 ODA786871:ODV786872 OMW786871:ONR786872 OWS786871:OXN786872 PGO786871:PHJ786872 PQK786871:PRF786872 QAG786871:QBB786872 QKC786871:QKX786872 QTY786871:QUT786872 RDU786871:REP786872 RNQ786871:ROL786872 RXM786871:RYH786872 SHI786871:SID786872 SRE786871:SRZ786872 TBA786871:TBV786872 TKW786871:TLR786872 TUS786871:TVN786872 UEO786871:UFJ786872 UOK786871:UPF786872 UYG786871:UZB786872 VIC786871:VIX786872 VRY786871:VST786872 WBU786871:WCP786872 WLQ786871:WML786872 WVM786871:WWH786872 E852407:Z852408 JA852407:JV852408 SW852407:TR852408 ACS852407:ADN852408 AMO852407:ANJ852408 AWK852407:AXF852408 BGG852407:BHB852408 BQC852407:BQX852408 BZY852407:CAT852408 CJU852407:CKP852408 CTQ852407:CUL852408 DDM852407:DEH852408 DNI852407:DOD852408 DXE852407:DXZ852408 EHA852407:EHV852408 EQW852407:ERR852408 FAS852407:FBN852408 FKO852407:FLJ852408 FUK852407:FVF852408 GEG852407:GFB852408 GOC852407:GOX852408 GXY852407:GYT852408 HHU852407:HIP852408 HRQ852407:HSL852408 IBM852407:ICH852408 ILI852407:IMD852408 IVE852407:IVZ852408 JFA852407:JFV852408 JOW852407:JPR852408 JYS852407:JZN852408 KIO852407:KJJ852408 KSK852407:KTF852408 LCG852407:LDB852408 LMC852407:LMX852408 LVY852407:LWT852408 MFU852407:MGP852408 MPQ852407:MQL852408 MZM852407:NAH852408 NJI852407:NKD852408 NTE852407:NTZ852408 ODA852407:ODV852408 OMW852407:ONR852408 OWS852407:OXN852408 PGO852407:PHJ852408 PQK852407:PRF852408 QAG852407:QBB852408 QKC852407:QKX852408 QTY852407:QUT852408 RDU852407:REP852408 RNQ852407:ROL852408 RXM852407:RYH852408 SHI852407:SID852408 SRE852407:SRZ852408 TBA852407:TBV852408 TKW852407:TLR852408 TUS852407:TVN852408 UEO852407:UFJ852408 UOK852407:UPF852408 UYG852407:UZB852408 VIC852407:VIX852408 VRY852407:VST852408 WBU852407:WCP852408 WLQ852407:WML852408 WVM852407:WWH852408 E917943:Z917944 JA917943:JV917944 SW917943:TR917944 ACS917943:ADN917944 AMO917943:ANJ917944 AWK917943:AXF917944 BGG917943:BHB917944 BQC917943:BQX917944 BZY917943:CAT917944 CJU917943:CKP917944 CTQ917943:CUL917944 DDM917943:DEH917944 DNI917943:DOD917944 DXE917943:DXZ917944 EHA917943:EHV917944 EQW917943:ERR917944 FAS917943:FBN917944 FKO917943:FLJ917944 FUK917943:FVF917944 GEG917943:GFB917944 GOC917943:GOX917944 GXY917943:GYT917944 HHU917943:HIP917944 HRQ917943:HSL917944 IBM917943:ICH917944 ILI917943:IMD917944 IVE917943:IVZ917944 JFA917943:JFV917944 JOW917943:JPR917944 JYS917943:JZN917944 KIO917943:KJJ917944 KSK917943:KTF917944 LCG917943:LDB917944 LMC917943:LMX917944 LVY917943:LWT917944 MFU917943:MGP917944 MPQ917943:MQL917944 MZM917943:NAH917944 NJI917943:NKD917944 NTE917943:NTZ917944 ODA917943:ODV917944 OMW917943:ONR917944 OWS917943:OXN917944 PGO917943:PHJ917944 PQK917943:PRF917944 QAG917943:QBB917944 QKC917943:QKX917944 QTY917943:QUT917944 RDU917943:REP917944 RNQ917943:ROL917944 RXM917943:RYH917944 SHI917943:SID917944 SRE917943:SRZ917944 TBA917943:TBV917944 TKW917943:TLR917944 TUS917943:TVN917944 UEO917943:UFJ917944 UOK917943:UPF917944 UYG917943:UZB917944 VIC917943:VIX917944 VRY917943:VST917944 WBU917943:WCP917944 WLQ917943:WML917944 WVM917943:WWH917944 E983479:Z983480 JA983479:JV983480 SW983479:TR983480 ACS983479:ADN983480 AMO983479:ANJ983480 AWK983479:AXF983480 BGG983479:BHB983480 BQC983479:BQX983480 BZY983479:CAT983480 CJU983479:CKP983480 CTQ983479:CUL983480 DDM983479:DEH983480 DNI983479:DOD983480 DXE983479:DXZ983480 EHA983479:EHV983480 EQW983479:ERR983480 FAS983479:FBN983480 FKO983479:FLJ983480 FUK983479:FVF983480 GEG983479:GFB983480 GOC983479:GOX983480 GXY983479:GYT983480 HHU983479:HIP983480 HRQ983479:HSL983480 IBM983479:ICH983480 ILI983479:IMD983480 IVE983479:IVZ983480 JFA983479:JFV983480 JOW983479:JPR983480 JYS983479:JZN983480 KIO983479:KJJ983480 KSK983479:KTF983480 LCG983479:LDB983480 LMC983479:LMX983480 LVY983479:LWT983480 MFU983479:MGP983480 MPQ983479:MQL983480 MZM983479:NAH983480 NJI983479:NKD983480 NTE983479:NTZ983480 ODA983479:ODV983480 OMW983479:ONR983480 OWS983479:OXN983480 PGO983479:PHJ983480 PQK983479:PRF983480 QAG983479:QBB983480 QKC983479:QKX983480 QTY983479:QUT983480 RDU983479:REP983480 RNQ983479:ROL983480 RXM983479:RYH983480 SHI983479:SID983480 SRE983479:SRZ983480 TBA983479:TBV983480 TKW983479:TLR983480 TUS983479:TVN983480 UEO983479:UFJ983480 UOK983479:UPF983480 UYG983479:UZB983480 VIC983479:VIX983480 VRY983479:VST983480 WBU983479:WCP983480 WLQ983479:WML983480 WVM983479:WWH983480 D45:AC45 IZ45:JY45 SV45:TU45 ACR45:ADQ45 AMN45:ANM45 AWJ45:AXI45 BGF45:BHE45 BQB45:BRA45 BZX45:CAW45 CJT45:CKS45 CTP45:CUO45 DDL45:DEK45 DNH45:DOG45 DXD45:DYC45 EGZ45:EHY45 EQV45:ERU45 FAR45:FBQ45 FKN45:FLM45 FUJ45:FVI45 GEF45:GFE45 GOB45:GPA45 GXX45:GYW45 HHT45:HIS45 HRP45:HSO45 IBL45:ICK45 ILH45:IMG45 IVD45:IWC45 JEZ45:JFY45 JOV45:JPU45 JYR45:JZQ45 KIN45:KJM45 KSJ45:KTI45 LCF45:LDE45 LMB45:LNA45 LVX45:LWW45 MFT45:MGS45 MPP45:MQO45 MZL45:NAK45 NJH45:NKG45 NTD45:NUC45 OCZ45:ODY45 OMV45:ONU45 OWR45:OXQ45 PGN45:PHM45 PQJ45:PRI45 QAF45:QBE45 QKB45:QLA45 QTX45:QUW45 RDT45:RES45 RNP45:ROO45 RXL45:RYK45 SHH45:SIG45 SRD45:SSC45 TAZ45:TBY45 TKV45:TLU45 TUR45:TVQ45 UEN45:UFM45 UOJ45:UPI45 UYF45:UZE45 VIB45:VJA45 VRX45:VSW45 WBT45:WCS45 WLP45:WMO45 WVL45:WWK45 D65725:AC65725 IZ65725:JY65725 SV65725:TU65725 ACR65725:ADQ65725 AMN65725:ANM65725 AWJ65725:AXI65725 BGF65725:BHE65725 BQB65725:BRA65725 BZX65725:CAW65725 CJT65725:CKS65725 CTP65725:CUO65725 DDL65725:DEK65725 DNH65725:DOG65725 DXD65725:DYC65725 EGZ65725:EHY65725 EQV65725:ERU65725 FAR65725:FBQ65725 FKN65725:FLM65725 FUJ65725:FVI65725 GEF65725:GFE65725 GOB65725:GPA65725 GXX65725:GYW65725 HHT65725:HIS65725 HRP65725:HSO65725 IBL65725:ICK65725 ILH65725:IMG65725 IVD65725:IWC65725 JEZ65725:JFY65725 JOV65725:JPU65725 JYR65725:JZQ65725 KIN65725:KJM65725 KSJ65725:KTI65725 LCF65725:LDE65725 LMB65725:LNA65725 LVX65725:LWW65725 MFT65725:MGS65725 MPP65725:MQO65725 MZL65725:NAK65725 NJH65725:NKG65725 NTD65725:NUC65725 OCZ65725:ODY65725 OMV65725:ONU65725 OWR65725:OXQ65725 PGN65725:PHM65725 PQJ65725:PRI65725 QAF65725:QBE65725 QKB65725:QLA65725 QTX65725:QUW65725 RDT65725:RES65725 RNP65725:ROO65725 RXL65725:RYK65725 SHH65725:SIG65725 SRD65725:SSC65725 TAZ65725:TBY65725 TKV65725:TLU65725 TUR65725:TVQ65725 UEN65725:UFM65725 UOJ65725:UPI65725 UYF65725:UZE65725 VIB65725:VJA65725 VRX65725:VSW65725 WBT65725:WCS65725 WLP65725:WMO65725 WVL65725:WWK65725 D131261:AC131261 IZ131261:JY131261 SV131261:TU131261 ACR131261:ADQ131261 AMN131261:ANM131261 AWJ131261:AXI131261 BGF131261:BHE131261 BQB131261:BRA131261 BZX131261:CAW131261 CJT131261:CKS131261 CTP131261:CUO131261 DDL131261:DEK131261 DNH131261:DOG131261 DXD131261:DYC131261 EGZ131261:EHY131261 EQV131261:ERU131261 FAR131261:FBQ131261 FKN131261:FLM131261 FUJ131261:FVI131261 GEF131261:GFE131261 GOB131261:GPA131261 GXX131261:GYW131261 HHT131261:HIS131261 HRP131261:HSO131261 IBL131261:ICK131261 ILH131261:IMG131261 IVD131261:IWC131261 JEZ131261:JFY131261 JOV131261:JPU131261 JYR131261:JZQ131261 KIN131261:KJM131261 KSJ131261:KTI131261 LCF131261:LDE131261 LMB131261:LNA131261 LVX131261:LWW131261 MFT131261:MGS131261 MPP131261:MQO131261 MZL131261:NAK131261 NJH131261:NKG131261 NTD131261:NUC131261 OCZ131261:ODY131261 OMV131261:ONU131261 OWR131261:OXQ131261 PGN131261:PHM131261 PQJ131261:PRI131261 QAF131261:QBE131261 QKB131261:QLA131261 QTX131261:QUW131261 RDT131261:RES131261 RNP131261:ROO131261 RXL131261:RYK131261 SHH131261:SIG131261 SRD131261:SSC131261 TAZ131261:TBY131261 TKV131261:TLU131261 TUR131261:TVQ131261 UEN131261:UFM131261 UOJ131261:UPI131261 UYF131261:UZE131261 VIB131261:VJA131261 VRX131261:VSW131261 WBT131261:WCS131261 WLP131261:WMO131261 WVL131261:WWK131261 D196797:AC196797 IZ196797:JY196797 SV196797:TU196797 ACR196797:ADQ196797 AMN196797:ANM196797 AWJ196797:AXI196797 BGF196797:BHE196797 BQB196797:BRA196797 BZX196797:CAW196797 CJT196797:CKS196797 CTP196797:CUO196797 DDL196797:DEK196797 DNH196797:DOG196797 DXD196797:DYC196797 EGZ196797:EHY196797 EQV196797:ERU196797 FAR196797:FBQ196797 FKN196797:FLM196797 FUJ196797:FVI196797 GEF196797:GFE196797 GOB196797:GPA196797 GXX196797:GYW196797 HHT196797:HIS196797 HRP196797:HSO196797 IBL196797:ICK196797 ILH196797:IMG196797 IVD196797:IWC196797 JEZ196797:JFY196797 JOV196797:JPU196797 JYR196797:JZQ196797 KIN196797:KJM196797 KSJ196797:KTI196797 LCF196797:LDE196797 LMB196797:LNA196797 LVX196797:LWW196797 MFT196797:MGS196797 MPP196797:MQO196797 MZL196797:NAK196797 NJH196797:NKG196797 NTD196797:NUC196797 OCZ196797:ODY196797 OMV196797:ONU196797 OWR196797:OXQ196797 PGN196797:PHM196797 PQJ196797:PRI196797 QAF196797:QBE196797 QKB196797:QLA196797 QTX196797:QUW196797 RDT196797:RES196797 RNP196797:ROO196797 RXL196797:RYK196797 SHH196797:SIG196797 SRD196797:SSC196797 TAZ196797:TBY196797 TKV196797:TLU196797 TUR196797:TVQ196797 UEN196797:UFM196797 UOJ196797:UPI196797 UYF196797:UZE196797 VIB196797:VJA196797 VRX196797:VSW196797 WBT196797:WCS196797 WLP196797:WMO196797 WVL196797:WWK196797 D262333:AC262333 IZ262333:JY262333 SV262333:TU262333 ACR262333:ADQ262333 AMN262333:ANM262333 AWJ262333:AXI262333 BGF262333:BHE262333 BQB262333:BRA262333 BZX262333:CAW262333 CJT262333:CKS262333 CTP262333:CUO262333 DDL262333:DEK262333 DNH262333:DOG262333 DXD262333:DYC262333 EGZ262333:EHY262333 EQV262333:ERU262333 FAR262333:FBQ262333 FKN262333:FLM262333 FUJ262333:FVI262333 GEF262333:GFE262333 GOB262333:GPA262333 GXX262333:GYW262333 HHT262333:HIS262333 HRP262333:HSO262333 IBL262333:ICK262333 ILH262333:IMG262333 IVD262333:IWC262333 JEZ262333:JFY262333 JOV262333:JPU262333 JYR262333:JZQ262333 KIN262333:KJM262333 KSJ262333:KTI262333 LCF262333:LDE262333 LMB262333:LNA262333 LVX262333:LWW262333 MFT262333:MGS262333 MPP262333:MQO262333 MZL262333:NAK262333 NJH262333:NKG262333 NTD262333:NUC262333 OCZ262333:ODY262333 OMV262333:ONU262333 OWR262333:OXQ262333 PGN262333:PHM262333 PQJ262333:PRI262333 QAF262333:QBE262333 QKB262333:QLA262333 QTX262333:QUW262333 RDT262333:RES262333 RNP262333:ROO262333 RXL262333:RYK262333 SHH262333:SIG262333 SRD262333:SSC262333 TAZ262333:TBY262333 TKV262333:TLU262333 TUR262333:TVQ262333 UEN262333:UFM262333 UOJ262333:UPI262333 UYF262333:UZE262333 VIB262333:VJA262333 VRX262333:VSW262333 WBT262333:WCS262333 WLP262333:WMO262333 WVL262333:WWK262333 D327869:AC327869 IZ327869:JY327869 SV327869:TU327869 ACR327869:ADQ327869 AMN327869:ANM327869 AWJ327869:AXI327869 BGF327869:BHE327869 BQB327869:BRA327869 BZX327869:CAW327869 CJT327869:CKS327869 CTP327869:CUO327869 DDL327869:DEK327869 DNH327869:DOG327869 DXD327869:DYC327869 EGZ327869:EHY327869 EQV327869:ERU327869 FAR327869:FBQ327869 FKN327869:FLM327869 FUJ327869:FVI327869 GEF327869:GFE327869 GOB327869:GPA327869 GXX327869:GYW327869 HHT327869:HIS327869 HRP327869:HSO327869 IBL327869:ICK327869 ILH327869:IMG327869 IVD327869:IWC327869 JEZ327869:JFY327869 JOV327869:JPU327869 JYR327869:JZQ327869 KIN327869:KJM327869 KSJ327869:KTI327869 LCF327869:LDE327869 LMB327869:LNA327869 LVX327869:LWW327869 MFT327869:MGS327869 MPP327869:MQO327869 MZL327869:NAK327869 NJH327869:NKG327869 NTD327869:NUC327869 OCZ327869:ODY327869 OMV327869:ONU327869 OWR327869:OXQ327869 PGN327869:PHM327869 PQJ327869:PRI327869 QAF327869:QBE327869 QKB327869:QLA327869 QTX327869:QUW327869 RDT327869:RES327869 RNP327869:ROO327869 RXL327869:RYK327869 SHH327869:SIG327869 SRD327869:SSC327869 TAZ327869:TBY327869 TKV327869:TLU327869 TUR327869:TVQ327869 UEN327869:UFM327869 UOJ327869:UPI327869 UYF327869:UZE327869 VIB327869:VJA327869 VRX327869:VSW327869 WBT327869:WCS327869 WLP327869:WMO327869 WVL327869:WWK327869 D393405:AC393405 IZ393405:JY393405 SV393405:TU393405 ACR393405:ADQ393405 AMN393405:ANM393405 AWJ393405:AXI393405 BGF393405:BHE393405 BQB393405:BRA393405 BZX393405:CAW393405 CJT393405:CKS393405 CTP393405:CUO393405 DDL393405:DEK393405 DNH393405:DOG393405 DXD393405:DYC393405 EGZ393405:EHY393405 EQV393405:ERU393405 FAR393405:FBQ393405 FKN393405:FLM393405 FUJ393405:FVI393405 GEF393405:GFE393405 GOB393405:GPA393405 GXX393405:GYW393405 HHT393405:HIS393405 HRP393405:HSO393405 IBL393405:ICK393405 ILH393405:IMG393405 IVD393405:IWC393405 JEZ393405:JFY393405 JOV393405:JPU393405 JYR393405:JZQ393405 KIN393405:KJM393405 KSJ393405:KTI393405 LCF393405:LDE393405 LMB393405:LNA393405 LVX393405:LWW393405 MFT393405:MGS393405 MPP393405:MQO393405 MZL393405:NAK393405 NJH393405:NKG393405 NTD393405:NUC393405 OCZ393405:ODY393405 OMV393405:ONU393405 OWR393405:OXQ393405 PGN393405:PHM393405 PQJ393405:PRI393405 QAF393405:QBE393405 QKB393405:QLA393405 QTX393405:QUW393405 RDT393405:RES393405 RNP393405:ROO393405 RXL393405:RYK393405 SHH393405:SIG393405 SRD393405:SSC393405 TAZ393405:TBY393405 TKV393405:TLU393405 TUR393405:TVQ393405 UEN393405:UFM393405 UOJ393405:UPI393405 UYF393405:UZE393405 VIB393405:VJA393405 VRX393405:VSW393405 WBT393405:WCS393405 WLP393405:WMO393405 WVL393405:WWK393405 D458941:AC458941 IZ458941:JY458941 SV458941:TU458941 ACR458941:ADQ458941 AMN458941:ANM458941 AWJ458941:AXI458941 BGF458941:BHE458941 BQB458941:BRA458941 BZX458941:CAW458941 CJT458941:CKS458941 CTP458941:CUO458941 DDL458941:DEK458941 DNH458941:DOG458941 DXD458941:DYC458941 EGZ458941:EHY458941 EQV458941:ERU458941 FAR458941:FBQ458941 FKN458941:FLM458941 FUJ458941:FVI458941 GEF458941:GFE458941 GOB458941:GPA458941 GXX458941:GYW458941 HHT458941:HIS458941 HRP458941:HSO458941 IBL458941:ICK458941 ILH458941:IMG458941 IVD458941:IWC458941 JEZ458941:JFY458941 JOV458941:JPU458941 JYR458941:JZQ458941 KIN458941:KJM458941 KSJ458941:KTI458941 LCF458941:LDE458941 LMB458941:LNA458941 LVX458941:LWW458941 MFT458941:MGS458941 MPP458941:MQO458941 MZL458941:NAK458941 NJH458941:NKG458941 NTD458941:NUC458941 OCZ458941:ODY458941 OMV458941:ONU458941 OWR458941:OXQ458941 PGN458941:PHM458941 PQJ458941:PRI458941 QAF458941:QBE458941 QKB458941:QLA458941 QTX458941:QUW458941 RDT458941:RES458941 RNP458941:ROO458941 RXL458941:RYK458941 SHH458941:SIG458941 SRD458941:SSC458941 TAZ458941:TBY458941 TKV458941:TLU458941 TUR458941:TVQ458941 UEN458941:UFM458941 UOJ458941:UPI458941 UYF458941:UZE458941 VIB458941:VJA458941 VRX458941:VSW458941 WBT458941:WCS458941 WLP458941:WMO458941 WVL458941:WWK458941 D524477:AC524477 IZ524477:JY524477 SV524477:TU524477 ACR524477:ADQ524477 AMN524477:ANM524477 AWJ524477:AXI524477 BGF524477:BHE524477 BQB524477:BRA524477 BZX524477:CAW524477 CJT524477:CKS524477 CTP524477:CUO524477 DDL524477:DEK524477 DNH524477:DOG524477 DXD524477:DYC524477 EGZ524477:EHY524477 EQV524477:ERU524477 FAR524477:FBQ524477 FKN524477:FLM524477 FUJ524477:FVI524477 GEF524477:GFE524477 GOB524477:GPA524477 GXX524477:GYW524477 HHT524477:HIS524477 HRP524477:HSO524477 IBL524477:ICK524477 ILH524477:IMG524477 IVD524477:IWC524477 JEZ524477:JFY524477 JOV524477:JPU524477 JYR524477:JZQ524477 KIN524477:KJM524477 KSJ524477:KTI524477 LCF524477:LDE524477 LMB524477:LNA524477 LVX524477:LWW524477 MFT524477:MGS524477 MPP524477:MQO524477 MZL524477:NAK524477 NJH524477:NKG524477 NTD524477:NUC524477 OCZ524477:ODY524477 OMV524477:ONU524477 OWR524477:OXQ524477 PGN524477:PHM524477 PQJ524477:PRI524477 QAF524477:QBE524477 QKB524477:QLA524477 QTX524477:QUW524477 RDT524477:RES524477 RNP524477:ROO524477 RXL524477:RYK524477 SHH524477:SIG524477 SRD524477:SSC524477 TAZ524477:TBY524477 TKV524477:TLU524477 TUR524477:TVQ524477 UEN524477:UFM524477 UOJ524477:UPI524477 UYF524477:UZE524477 VIB524477:VJA524477 VRX524477:VSW524477 WBT524477:WCS524477 WLP524477:WMO524477 WVL524477:WWK524477 D590013:AC590013 IZ590013:JY590013 SV590013:TU590013 ACR590013:ADQ590013 AMN590013:ANM590013 AWJ590013:AXI590013 BGF590013:BHE590013 BQB590013:BRA590013 BZX590013:CAW590013 CJT590013:CKS590013 CTP590013:CUO590013 DDL590013:DEK590013 DNH590013:DOG590013 DXD590013:DYC590013 EGZ590013:EHY590013 EQV590013:ERU590013 FAR590013:FBQ590013 FKN590013:FLM590013 FUJ590013:FVI590013 GEF590013:GFE590013 GOB590013:GPA590013 GXX590013:GYW590013 HHT590013:HIS590013 HRP590013:HSO590013 IBL590013:ICK590013 ILH590013:IMG590013 IVD590013:IWC590013 JEZ590013:JFY590013 JOV590013:JPU590013 JYR590013:JZQ590013 KIN590013:KJM590013 KSJ590013:KTI590013 LCF590013:LDE590013 LMB590013:LNA590013 LVX590013:LWW590013 MFT590013:MGS590013 MPP590013:MQO590013 MZL590013:NAK590013 NJH590013:NKG590013 NTD590013:NUC590013 OCZ590013:ODY590013 OMV590013:ONU590013 OWR590013:OXQ590013 PGN590013:PHM590013 PQJ590013:PRI590013 QAF590013:QBE590013 QKB590013:QLA590013 QTX590013:QUW590013 RDT590013:RES590013 RNP590013:ROO590013 RXL590013:RYK590013 SHH590013:SIG590013 SRD590013:SSC590013 TAZ590013:TBY590013 TKV590013:TLU590013 TUR590013:TVQ590013 UEN590013:UFM590013 UOJ590013:UPI590013 UYF590013:UZE590013 VIB590013:VJA590013 VRX590013:VSW590013 WBT590013:WCS590013 WLP590013:WMO590013 WVL590013:WWK590013 D655549:AC655549 IZ655549:JY655549 SV655549:TU655549 ACR655549:ADQ655549 AMN655549:ANM655549 AWJ655549:AXI655549 BGF655549:BHE655549 BQB655549:BRA655549 BZX655549:CAW655549 CJT655549:CKS655549 CTP655549:CUO655549 DDL655549:DEK655549 DNH655549:DOG655549 DXD655549:DYC655549 EGZ655549:EHY655549 EQV655549:ERU655549 FAR655549:FBQ655549 FKN655549:FLM655549 FUJ655549:FVI655549 GEF655549:GFE655549 GOB655549:GPA655549 GXX655549:GYW655549 HHT655549:HIS655549 HRP655549:HSO655549 IBL655549:ICK655549 ILH655549:IMG655549 IVD655549:IWC655549 JEZ655549:JFY655549 JOV655549:JPU655549 JYR655549:JZQ655549 KIN655549:KJM655549 KSJ655549:KTI655549 LCF655549:LDE655549 LMB655549:LNA655549 LVX655549:LWW655549 MFT655549:MGS655549 MPP655549:MQO655549 MZL655549:NAK655549 NJH655549:NKG655549 NTD655549:NUC655549 OCZ655549:ODY655549 OMV655549:ONU655549 OWR655549:OXQ655549 PGN655549:PHM655549 PQJ655549:PRI655549 QAF655549:QBE655549 QKB655549:QLA655549 QTX655549:QUW655549 RDT655549:RES655549 RNP655549:ROO655549 RXL655549:RYK655549 SHH655549:SIG655549 SRD655549:SSC655549 TAZ655549:TBY655549 TKV655549:TLU655549 TUR655549:TVQ655549 UEN655549:UFM655549 UOJ655549:UPI655549 UYF655549:UZE655549 VIB655549:VJA655549 VRX655549:VSW655549 WBT655549:WCS655549 WLP655549:WMO655549 WVL655549:WWK655549 D721085:AC721085 IZ721085:JY721085 SV721085:TU721085 ACR721085:ADQ721085 AMN721085:ANM721085 AWJ721085:AXI721085 BGF721085:BHE721085 BQB721085:BRA721085 BZX721085:CAW721085 CJT721085:CKS721085 CTP721085:CUO721085 DDL721085:DEK721085 DNH721085:DOG721085 DXD721085:DYC721085 EGZ721085:EHY721085 EQV721085:ERU721085 FAR721085:FBQ721085 FKN721085:FLM721085 FUJ721085:FVI721085 GEF721085:GFE721085 GOB721085:GPA721085 GXX721085:GYW721085 HHT721085:HIS721085 HRP721085:HSO721085 IBL721085:ICK721085 ILH721085:IMG721085 IVD721085:IWC721085 JEZ721085:JFY721085 JOV721085:JPU721085 JYR721085:JZQ721085 KIN721085:KJM721085 KSJ721085:KTI721085 LCF721085:LDE721085 LMB721085:LNA721085 LVX721085:LWW721085 MFT721085:MGS721085 MPP721085:MQO721085 MZL721085:NAK721085 NJH721085:NKG721085 NTD721085:NUC721085 OCZ721085:ODY721085 OMV721085:ONU721085 OWR721085:OXQ721085 PGN721085:PHM721085 PQJ721085:PRI721085 QAF721085:QBE721085 QKB721085:QLA721085 QTX721085:QUW721085 RDT721085:RES721085 RNP721085:ROO721085 RXL721085:RYK721085 SHH721085:SIG721085 SRD721085:SSC721085 TAZ721085:TBY721085 TKV721085:TLU721085 TUR721085:TVQ721085 UEN721085:UFM721085 UOJ721085:UPI721085 UYF721085:UZE721085 VIB721085:VJA721085 VRX721085:VSW721085 WBT721085:WCS721085 WLP721085:WMO721085 WVL721085:WWK721085 D786621:AC786621 IZ786621:JY786621 SV786621:TU786621 ACR786621:ADQ786621 AMN786621:ANM786621 AWJ786621:AXI786621 BGF786621:BHE786621 BQB786621:BRA786621 BZX786621:CAW786621 CJT786621:CKS786621 CTP786621:CUO786621 DDL786621:DEK786621 DNH786621:DOG786621 DXD786621:DYC786621 EGZ786621:EHY786621 EQV786621:ERU786621 FAR786621:FBQ786621 FKN786621:FLM786621 FUJ786621:FVI786621 GEF786621:GFE786621 GOB786621:GPA786621 GXX786621:GYW786621 HHT786621:HIS786621 HRP786621:HSO786621 IBL786621:ICK786621 ILH786621:IMG786621 IVD786621:IWC786621 JEZ786621:JFY786621 JOV786621:JPU786621 JYR786621:JZQ786621 KIN786621:KJM786621 KSJ786621:KTI786621 LCF786621:LDE786621 LMB786621:LNA786621 LVX786621:LWW786621 MFT786621:MGS786621 MPP786621:MQO786621 MZL786621:NAK786621 NJH786621:NKG786621 NTD786621:NUC786621 OCZ786621:ODY786621 OMV786621:ONU786621 OWR786621:OXQ786621 PGN786621:PHM786621 PQJ786621:PRI786621 QAF786621:QBE786621 QKB786621:QLA786621 QTX786621:QUW786621 RDT786621:RES786621 RNP786621:ROO786621 RXL786621:RYK786621 SHH786621:SIG786621 SRD786621:SSC786621 TAZ786621:TBY786621 TKV786621:TLU786621 TUR786621:TVQ786621 UEN786621:UFM786621 UOJ786621:UPI786621 UYF786621:UZE786621 VIB786621:VJA786621 VRX786621:VSW786621 WBT786621:WCS786621 WLP786621:WMO786621 WVL786621:WWK786621 D852157:AC852157 IZ852157:JY852157 SV852157:TU852157 ACR852157:ADQ852157 AMN852157:ANM852157 AWJ852157:AXI852157 BGF852157:BHE852157 BQB852157:BRA852157 BZX852157:CAW852157 CJT852157:CKS852157 CTP852157:CUO852157 DDL852157:DEK852157 DNH852157:DOG852157 DXD852157:DYC852157 EGZ852157:EHY852157 EQV852157:ERU852157 FAR852157:FBQ852157 FKN852157:FLM852157 FUJ852157:FVI852157 GEF852157:GFE852157 GOB852157:GPA852157 GXX852157:GYW852157 HHT852157:HIS852157 HRP852157:HSO852157 IBL852157:ICK852157 ILH852157:IMG852157 IVD852157:IWC852157 JEZ852157:JFY852157 JOV852157:JPU852157 JYR852157:JZQ852157 KIN852157:KJM852157 KSJ852157:KTI852157 LCF852157:LDE852157 LMB852157:LNA852157 LVX852157:LWW852157 MFT852157:MGS852157 MPP852157:MQO852157 MZL852157:NAK852157 NJH852157:NKG852157 NTD852157:NUC852157 OCZ852157:ODY852157 OMV852157:ONU852157 OWR852157:OXQ852157 PGN852157:PHM852157 PQJ852157:PRI852157 QAF852157:QBE852157 QKB852157:QLA852157 QTX852157:QUW852157 RDT852157:RES852157 RNP852157:ROO852157 RXL852157:RYK852157 SHH852157:SIG852157 SRD852157:SSC852157 TAZ852157:TBY852157 TKV852157:TLU852157 TUR852157:TVQ852157 UEN852157:UFM852157 UOJ852157:UPI852157 UYF852157:UZE852157 VIB852157:VJA852157 VRX852157:VSW852157 WBT852157:WCS852157 WLP852157:WMO852157 WVL852157:WWK852157 D917693:AC917693 IZ917693:JY917693 SV917693:TU917693 ACR917693:ADQ917693 AMN917693:ANM917693 AWJ917693:AXI917693 BGF917693:BHE917693 BQB917693:BRA917693 BZX917693:CAW917693 CJT917693:CKS917693 CTP917693:CUO917693 DDL917693:DEK917693 DNH917693:DOG917693 DXD917693:DYC917693 EGZ917693:EHY917693 EQV917693:ERU917693 FAR917693:FBQ917693 FKN917693:FLM917693 FUJ917693:FVI917693 GEF917693:GFE917693 GOB917693:GPA917693 GXX917693:GYW917693 HHT917693:HIS917693 HRP917693:HSO917693 IBL917693:ICK917693 ILH917693:IMG917693 IVD917693:IWC917693 JEZ917693:JFY917693 JOV917693:JPU917693 JYR917693:JZQ917693 KIN917693:KJM917693 KSJ917693:KTI917693 LCF917693:LDE917693 LMB917693:LNA917693 LVX917693:LWW917693 MFT917693:MGS917693 MPP917693:MQO917693 MZL917693:NAK917693 NJH917693:NKG917693 NTD917693:NUC917693 OCZ917693:ODY917693 OMV917693:ONU917693 OWR917693:OXQ917693 PGN917693:PHM917693 PQJ917693:PRI917693 QAF917693:QBE917693 QKB917693:QLA917693 QTX917693:QUW917693 RDT917693:RES917693 RNP917693:ROO917693 RXL917693:RYK917693 SHH917693:SIG917693 SRD917693:SSC917693 TAZ917693:TBY917693 TKV917693:TLU917693 TUR917693:TVQ917693 UEN917693:UFM917693 UOJ917693:UPI917693 UYF917693:UZE917693 VIB917693:VJA917693 VRX917693:VSW917693 WBT917693:WCS917693 WLP917693:WMO917693 WVL917693:WWK917693 D983229:AC983229 IZ983229:JY983229 SV983229:TU983229 ACR983229:ADQ983229 AMN983229:ANM983229 AWJ983229:AXI983229 BGF983229:BHE983229 BQB983229:BRA983229 BZX983229:CAW983229 CJT983229:CKS983229 CTP983229:CUO983229 DDL983229:DEK983229 DNH983229:DOG983229 DXD983229:DYC983229 EGZ983229:EHY983229 EQV983229:ERU983229 FAR983229:FBQ983229 FKN983229:FLM983229 FUJ983229:FVI983229 GEF983229:GFE983229 GOB983229:GPA983229 GXX983229:GYW983229 HHT983229:HIS983229 HRP983229:HSO983229 IBL983229:ICK983229 ILH983229:IMG983229 IVD983229:IWC983229 JEZ983229:JFY983229 JOV983229:JPU983229 JYR983229:JZQ983229 KIN983229:KJM983229 KSJ983229:KTI983229 LCF983229:LDE983229 LMB983229:LNA983229 LVX983229:LWW983229 MFT983229:MGS983229 MPP983229:MQO983229 MZL983229:NAK983229 NJH983229:NKG983229 NTD983229:NUC983229 OCZ983229:ODY983229 OMV983229:ONU983229 OWR983229:OXQ983229 PGN983229:PHM983229 PQJ983229:PRI983229 QAF983229:QBE983229 QKB983229:QLA983229 QTX983229:QUW983229 RDT983229:RES983229 RNP983229:ROO983229 RXL983229:RYK983229 SHH983229:SIG983229 SRD983229:SSC983229 TAZ983229:TBY983229 TKV983229:TLU983229 TUR983229:TVQ983229 UEN983229:UFM983229 UOJ983229:UPI983229 UYF983229:UZE983229 VIB983229:VJA983229 VRX983229:VSW983229 WBT983229:WCS983229 WLP983229:WMO983229 WVL983229:WWK983229 D87:Y90 IZ87:JU90 SV87:TQ90 ACR87:ADM90 AMN87:ANI90 AWJ87:AXE90 BGF87:BHA90 BQB87:BQW90 BZX87:CAS90 CJT87:CKO90 CTP87:CUK90 DDL87:DEG90 DNH87:DOC90 DXD87:DXY90 EGZ87:EHU90 EQV87:ERQ90 FAR87:FBM90 FKN87:FLI90 FUJ87:FVE90 GEF87:GFA90 GOB87:GOW90 GXX87:GYS90 HHT87:HIO90 HRP87:HSK90 IBL87:ICG90 ILH87:IMC90 IVD87:IVY90 JEZ87:JFU90 JOV87:JPQ90 JYR87:JZM90 KIN87:KJI90 KSJ87:KTE90 LCF87:LDA90 LMB87:LMW90 LVX87:LWS90 MFT87:MGO90 MPP87:MQK90 MZL87:NAG90 NJH87:NKC90 NTD87:NTY90 OCZ87:ODU90 OMV87:ONQ90 OWR87:OXM90 PGN87:PHI90 PQJ87:PRE90 QAF87:QBA90 QKB87:QKW90 QTX87:QUS90 RDT87:REO90 RNP87:ROK90 RXL87:RYG90 SHH87:SIC90 SRD87:SRY90 TAZ87:TBU90 TKV87:TLQ90 TUR87:TVM90 UEN87:UFI90 UOJ87:UPE90 UYF87:UZA90 VIB87:VIW90 VRX87:VSS90 WBT87:WCO90 WLP87:WMK90 WVL87:WWG90 D65753:Y65756 IZ65753:JU65756 SV65753:TQ65756 ACR65753:ADM65756 AMN65753:ANI65756 AWJ65753:AXE65756 BGF65753:BHA65756 BQB65753:BQW65756 BZX65753:CAS65756 CJT65753:CKO65756 CTP65753:CUK65756 DDL65753:DEG65756 DNH65753:DOC65756 DXD65753:DXY65756 EGZ65753:EHU65756 EQV65753:ERQ65756 FAR65753:FBM65756 FKN65753:FLI65756 FUJ65753:FVE65756 GEF65753:GFA65756 GOB65753:GOW65756 GXX65753:GYS65756 HHT65753:HIO65756 HRP65753:HSK65756 IBL65753:ICG65756 ILH65753:IMC65756 IVD65753:IVY65756 JEZ65753:JFU65756 JOV65753:JPQ65756 JYR65753:JZM65756 KIN65753:KJI65756 KSJ65753:KTE65756 LCF65753:LDA65756 LMB65753:LMW65756 LVX65753:LWS65756 MFT65753:MGO65756 MPP65753:MQK65756 MZL65753:NAG65756 NJH65753:NKC65756 NTD65753:NTY65756 OCZ65753:ODU65756 OMV65753:ONQ65756 OWR65753:OXM65756 PGN65753:PHI65756 PQJ65753:PRE65756 QAF65753:QBA65756 QKB65753:QKW65756 QTX65753:QUS65756 RDT65753:REO65756 RNP65753:ROK65756 RXL65753:RYG65756 SHH65753:SIC65756 SRD65753:SRY65756 TAZ65753:TBU65756 TKV65753:TLQ65756 TUR65753:TVM65756 UEN65753:UFI65756 UOJ65753:UPE65756 UYF65753:UZA65756 VIB65753:VIW65756 VRX65753:VSS65756 WBT65753:WCO65756 WLP65753:WMK65756 WVL65753:WWG65756 D131289:Y131292 IZ131289:JU131292 SV131289:TQ131292 ACR131289:ADM131292 AMN131289:ANI131292 AWJ131289:AXE131292 BGF131289:BHA131292 BQB131289:BQW131292 BZX131289:CAS131292 CJT131289:CKO131292 CTP131289:CUK131292 DDL131289:DEG131292 DNH131289:DOC131292 DXD131289:DXY131292 EGZ131289:EHU131292 EQV131289:ERQ131292 FAR131289:FBM131292 FKN131289:FLI131292 FUJ131289:FVE131292 GEF131289:GFA131292 GOB131289:GOW131292 GXX131289:GYS131292 HHT131289:HIO131292 HRP131289:HSK131292 IBL131289:ICG131292 ILH131289:IMC131292 IVD131289:IVY131292 JEZ131289:JFU131292 JOV131289:JPQ131292 JYR131289:JZM131292 KIN131289:KJI131292 KSJ131289:KTE131292 LCF131289:LDA131292 LMB131289:LMW131292 LVX131289:LWS131292 MFT131289:MGO131292 MPP131289:MQK131292 MZL131289:NAG131292 NJH131289:NKC131292 NTD131289:NTY131292 OCZ131289:ODU131292 OMV131289:ONQ131292 OWR131289:OXM131292 PGN131289:PHI131292 PQJ131289:PRE131292 QAF131289:QBA131292 QKB131289:QKW131292 QTX131289:QUS131292 RDT131289:REO131292 RNP131289:ROK131292 RXL131289:RYG131292 SHH131289:SIC131292 SRD131289:SRY131292 TAZ131289:TBU131292 TKV131289:TLQ131292 TUR131289:TVM131292 UEN131289:UFI131292 UOJ131289:UPE131292 UYF131289:UZA131292 VIB131289:VIW131292 VRX131289:VSS131292 WBT131289:WCO131292 WLP131289:WMK131292 WVL131289:WWG131292 D196825:Y196828 IZ196825:JU196828 SV196825:TQ196828 ACR196825:ADM196828 AMN196825:ANI196828 AWJ196825:AXE196828 BGF196825:BHA196828 BQB196825:BQW196828 BZX196825:CAS196828 CJT196825:CKO196828 CTP196825:CUK196828 DDL196825:DEG196828 DNH196825:DOC196828 DXD196825:DXY196828 EGZ196825:EHU196828 EQV196825:ERQ196828 FAR196825:FBM196828 FKN196825:FLI196828 FUJ196825:FVE196828 GEF196825:GFA196828 GOB196825:GOW196828 GXX196825:GYS196828 HHT196825:HIO196828 HRP196825:HSK196828 IBL196825:ICG196828 ILH196825:IMC196828 IVD196825:IVY196828 JEZ196825:JFU196828 JOV196825:JPQ196828 JYR196825:JZM196828 KIN196825:KJI196828 KSJ196825:KTE196828 LCF196825:LDA196828 LMB196825:LMW196828 LVX196825:LWS196828 MFT196825:MGO196828 MPP196825:MQK196828 MZL196825:NAG196828 NJH196825:NKC196828 NTD196825:NTY196828 OCZ196825:ODU196828 OMV196825:ONQ196828 OWR196825:OXM196828 PGN196825:PHI196828 PQJ196825:PRE196828 QAF196825:QBA196828 QKB196825:QKW196828 QTX196825:QUS196828 RDT196825:REO196828 RNP196825:ROK196828 RXL196825:RYG196828 SHH196825:SIC196828 SRD196825:SRY196828 TAZ196825:TBU196828 TKV196825:TLQ196828 TUR196825:TVM196828 UEN196825:UFI196828 UOJ196825:UPE196828 UYF196825:UZA196828 VIB196825:VIW196828 VRX196825:VSS196828 WBT196825:WCO196828 WLP196825:WMK196828 WVL196825:WWG196828 D262361:Y262364 IZ262361:JU262364 SV262361:TQ262364 ACR262361:ADM262364 AMN262361:ANI262364 AWJ262361:AXE262364 BGF262361:BHA262364 BQB262361:BQW262364 BZX262361:CAS262364 CJT262361:CKO262364 CTP262361:CUK262364 DDL262361:DEG262364 DNH262361:DOC262364 DXD262361:DXY262364 EGZ262361:EHU262364 EQV262361:ERQ262364 FAR262361:FBM262364 FKN262361:FLI262364 FUJ262361:FVE262364 GEF262361:GFA262364 GOB262361:GOW262364 GXX262361:GYS262364 HHT262361:HIO262364 HRP262361:HSK262364 IBL262361:ICG262364 ILH262361:IMC262364 IVD262361:IVY262364 JEZ262361:JFU262364 JOV262361:JPQ262364 JYR262361:JZM262364 KIN262361:KJI262364 KSJ262361:KTE262364 LCF262361:LDA262364 LMB262361:LMW262364 LVX262361:LWS262364 MFT262361:MGO262364 MPP262361:MQK262364 MZL262361:NAG262364 NJH262361:NKC262364 NTD262361:NTY262364 OCZ262361:ODU262364 OMV262361:ONQ262364 OWR262361:OXM262364 PGN262361:PHI262364 PQJ262361:PRE262364 QAF262361:QBA262364 QKB262361:QKW262364 QTX262361:QUS262364 RDT262361:REO262364 RNP262361:ROK262364 RXL262361:RYG262364 SHH262361:SIC262364 SRD262361:SRY262364 TAZ262361:TBU262364 TKV262361:TLQ262364 TUR262361:TVM262364 UEN262361:UFI262364 UOJ262361:UPE262364 UYF262361:UZA262364 VIB262361:VIW262364 VRX262361:VSS262364 WBT262361:WCO262364 WLP262361:WMK262364 WVL262361:WWG262364 D327897:Y327900 IZ327897:JU327900 SV327897:TQ327900 ACR327897:ADM327900 AMN327897:ANI327900 AWJ327897:AXE327900 BGF327897:BHA327900 BQB327897:BQW327900 BZX327897:CAS327900 CJT327897:CKO327900 CTP327897:CUK327900 DDL327897:DEG327900 DNH327897:DOC327900 DXD327897:DXY327900 EGZ327897:EHU327900 EQV327897:ERQ327900 FAR327897:FBM327900 FKN327897:FLI327900 FUJ327897:FVE327900 GEF327897:GFA327900 GOB327897:GOW327900 GXX327897:GYS327900 HHT327897:HIO327900 HRP327897:HSK327900 IBL327897:ICG327900 ILH327897:IMC327900 IVD327897:IVY327900 JEZ327897:JFU327900 JOV327897:JPQ327900 JYR327897:JZM327900 KIN327897:KJI327900 KSJ327897:KTE327900 LCF327897:LDA327900 LMB327897:LMW327900 LVX327897:LWS327900 MFT327897:MGO327900 MPP327897:MQK327900 MZL327897:NAG327900 NJH327897:NKC327900 NTD327897:NTY327900 OCZ327897:ODU327900 OMV327897:ONQ327900 OWR327897:OXM327900 PGN327897:PHI327900 PQJ327897:PRE327900 QAF327897:QBA327900 QKB327897:QKW327900 QTX327897:QUS327900 RDT327897:REO327900 RNP327897:ROK327900 RXL327897:RYG327900 SHH327897:SIC327900 SRD327897:SRY327900 TAZ327897:TBU327900 TKV327897:TLQ327900 TUR327897:TVM327900 UEN327897:UFI327900 UOJ327897:UPE327900 UYF327897:UZA327900 VIB327897:VIW327900 VRX327897:VSS327900 WBT327897:WCO327900 WLP327897:WMK327900 WVL327897:WWG327900 D393433:Y393436 IZ393433:JU393436 SV393433:TQ393436 ACR393433:ADM393436 AMN393433:ANI393436 AWJ393433:AXE393436 BGF393433:BHA393436 BQB393433:BQW393436 BZX393433:CAS393436 CJT393433:CKO393436 CTP393433:CUK393436 DDL393433:DEG393436 DNH393433:DOC393436 DXD393433:DXY393436 EGZ393433:EHU393436 EQV393433:ERQ393436 FAR393433:FBM393436 FKN393433:FLI393436 FUJ393433:FVE393436 GEF393433:GFA393436 GOB393433:GOW393436 GXX393433:GYS393436 HHT393433:HIO393436 HRP393433:HSK393436 IBL393433:ICG393436 ILH393433:IMC393436 IVD393433:IVY393436 JEZ393433:JFU393436 JOV393433:JPQ393436 JYR393433:JZM393436 KIN393433:KJI393436 KSJ393433:KTE393436 LCF393433:LDA393436 LMB393433:LMW393436 LVX393433:LWS393436 MFT393433:MGO393436 MPP393433:MQK393436 MZL393433:NAG393436 NJH393433:NKC393436 NTD393433:NTY393436 OCZ393433:ODU393436 OMV393433:ONQ393436 OWR393433:OXM393436 PGN393433:PHI393436 PQJ393433:PRE393436 QAF393433:QBA393436 QKB393433:QKW393436 QTX393433:QUS393436 RDT393433:REO393436 RNP393433:ROK393436 RXL393433:RYG393436 SHH393433:SIC393436 SRD393433:SRY393436 TAZ393433:TBU393436 TKV393433:TLQ393436 TUR393433:TVM393436 UEN393433:UFI393436 UOJ393433:UPE393436 UYF393433:UZA393436 VIB393433:VIW393436 VRX393433:VSS393436 WBT393433:WCO393436 WLP393433:WMK393436 WVL393433:WWG393436 D458969:Y458972 IZ458969:JU458972 SV458969:TQ458972 ACR458969:ADM458972 AMN458969:ANI458972 AWJ458969:AXE458972 BGF458969:BHA458972 BQB458969:BQW458972 BZX458969:CAS458972 CJT458969:CKO458972 CTP458969:CUK458972 DDL458969:DEG458972 DNH458969:DOC458972 DXD458969:DXY458972 EGZ458969:EHU458972 EQV458969:ERQ458972 FAR458969:FBM458972 FKN458969:FLI458972 FUJ458969:FVE458972 GEF458969:GFA458972 GOB458969:GOW458972 GXX458969:GYS458972 HHT458969:HIO458972 HRP458969:HSK458972 IBL458969:ICG458972 ILH458969:IMC458972 IVD458969:IVY458972 JEZ458969:JFU458972 JOV458969:JPQ458972 JYR458969:JZM458972 KIN458969:KJI458972 KSJ458969:KTE458972 LCF458969:LDA458972 LMB458969:LMW458972 LVX458969:LWS458972 MFT458969:MGO458972 MPP458969:MQK458972 MZL458969:NAG458972 NJH458969:NKC458972 NTD458969:NTY458972 OCZ458969:ODU458972 OMV458969:ONQ458972 OWR458969:OXM458972 PGN458969:PHI458972 PQJ458969:PRE458972 QAF458969:QBA458972 QKB458969:QKW458972 QTX458969:QUS458972 RDT458969:REO458972 RNP458969:ROK458972 RXL458969:RYG458972 SHH458969:SIC458972 SRD458969:SRY458972 TAZ458969:TBU458972 TKV458969:TLQ458972 TUR458969:TVM458972 UEN458969:UFI458972 UOJ458969:UPE458972 UYF458969:UZA458972 VIB458969:VIW458972 VRX458969:VSS458972 WBT458969:WCO458972 WLP458969:WMK458972 WVL458969:WWG458972 D524505:Y524508 IZ524505:JU524508 SV524505:TQ524508 ACR524505:ADM524508 AMN524505:ANI524508 AWJ524505:AXE524508 BGF524505:BHA524508 BQB524505:BQW524508 BZX524505:CAS524508 CJT524505:CKO524508 CTP524505:CUK524508 DDL524505:DEG524508 DNH524505:DOC524508 DXD524505:DXY524508 EGZ524505:EHU524508 EQV524505:ERQ524508 FAR524505:FBM524508 FKN524505:FLI524508 FUJ524505:FVE524508 GEF524505:GFA524508 GOB524505:GOW524508 GXX524505:GYS524508 HHT524505:HIO524508 HRP524505:HSK524508 IBL524505:ICG524508 ILH524505:IMC524508 IVD524505:IVY524508 JEZ524505:JFU524508 JOV524505:JPQ524508 JYR524505:JZM524508 KIN524505:KJI524508 KSJ524505:KTE524508 LCF524505:LDA524508 LMB524505:LMW524508 LVX524505:LWS524508 MFT524505:MGO524508 MPP524505:MQK524508 MZL524505:NAG524508 NJH524505:NKC524508 NTD524505:NTY524508 OCZ524505:ODU524508 OMV524505:ONQ524508 OWR524505:OXM524508 PGN524505:PHI524508 PQJ524505:PRE524508 QAF524505:QBA524508 QKB524505:QKW524508 QTX524505:QUS524508 RDT524505:REO524508 RNP524505:ROK524508 RXL524505:RYG524508 SHH524505:SIC524508 SRD524505:SRY524508 TAZ524505:TBU524508 TKV524505:TLQ524508 TUR524505:TVM524508 UEN524505:UFI524508 UOJ524505:UPE524508 UYF524505:UZA524508 VIB524505:VIW524508 VRX524505:VSS524508 WBT524505:WCO524508 WLP524505:WMK524508 WVL524505:WWG524508 D590041:Y590044 IZ590041:JU590044 SV590041:TQ590044 ACR590041:ADM590044 AMN590041:ANI590044 AWJ590041:AXE590044 BGF590041:BHA590044 BQB590041:BQW590044 BZX590041:CAS590044 CJT590041:CKO590044 CTP590041:CUK590044 DDL590041:DEG590044 DNH590041:DOC590044 DXD590041:DXY590044 EGZ590041:EHU590044 EQV590041:ERQ590044 FAR590041:FBM590044 FKN590041:FLI590044 FUJ590041:FVE590044 GEF590041:GFA590044 GOB590041:GOW590044 GXX590041:GYS590044 HHT590041:HIO590044 HRP590041:HSK590044 IBL590041:ICG590044 ILH590041:IMC590044 IVD590041:IVY590044 JEZ590041:JFU590044 JOV590041:JPQ590044 JYR590041:JZM590044 KIN590041:KJI590044 KSJ590041:KTE590044 LCF590041:LDA590044 LMB590041:LMW590044 LVX590041:LWS590044 MFT590041:MGO590044 MPP590041:MQK590044 MZL590041:NAG590044 NJH590041:NKC590044 NTD590041:NTY590044 OCZ590041:ODU590044 OMV590041:ONQ590044 OWR590041:OXM590044 PGN590041:PHI590044 PQJ590041:PRE590044 QAF590041:QBA590044 QKB590041:QKW590044 QTX590041:QUS590044 RDT590041:REO590044 RNP590041:ROK590044 RXL590041:RYG590044 SHH590041:SIC590044 SRD590041:SRY590044 TAZ590041:TBU590044 TKV590041:TLQ590044 TUR590041:TVM590044 UEN590041:UFI590044 UOJ590041:UPE590044 UYF590041:UZA590044 VIB590041:VIW590044 VRX590041:VSS590044 WBT590041:WCO590044 WLP590041:WMK590044 WVL590041:WWG590044 D655577:Y655580 IZ655577:JU655580 SV655577:TQ655580 ACR655577:ADM655580 AMN655577:ANI655580 AWJ655577:AXE655580 BGF655577:BHA655580 BQB655577:BQW655580 BZX655577:CAS655580 CJT655577:CKO655580 CTP655577:CUK655580 DDL655577:DEG655580 DNH655577:DOC655580 DXD655577:DXY655580 EGZ655577:EHU655580 EQV655577:ERQ655580 FAR655577:FBM655580 FKN655577:FLI655580 FUJ655577:FVE655580 GEF655577:GFA655580 GOB655577:GOW655580 GXX655577:GYS655580 HHT655577:HIO655580 HRP655577:HSK655580 IBL655577:ICG655580 ILH655577:IMC655580 IVD655577:IVY655580 JEZ655577:JFU655580 JOV655577:JPQ655580 JYR655577:JZM655580 KIN655577:KJI655580 KSJ655577:KTE655580 LCF655577:LDA655580 LMB655577:LMW655580 LVX655577:LWS655580 MFT655577:MGO655580 MPP655577:MQK655580 MZL655577:NAG655580 NJH655577:NKC655580 NTD655577:NTY655580 OCZ655577:ODU655580 OMV655577:ONQ655580 OWR655577:OXM655580 PGN655577:PHI655580 PQJ655577:PRE655580 QAF655577:QBA655580 QKB655577:QKW655580 QTX655577:QUS655580 RDT655577:REO655580 RNP655577:ROK655580 RXL655577:RYG655580 SHH655577:SIC655580 SRD655577:SRY655580 TAZ655577:TBU655580 TKV655577:TLQ655580 TUR655577:TVM655580 UEN655577:UFI655580 UOJ655577:UPE655580 UYF655577:UZA655580 VIB655577:VIW655580 VRX655577:VSS655580 WBT655577:WCO655580 WLP655577:WMK655580 WVL655577:WWG655580 D721113:Y721116 IZ721113:JU721116 SV721113:TQ721116 ACR721113:ADM721116 AMN721113:ANI721116 AWJ721113:AXE721116 BGF721113:BHA721116 BQB721113:BQW721116 BZX721113:CAS721116 CJT721113:CKO721116 CTP721113:CUK721116 DDL721113:DEG721116 DNH721113:DOC721116 DXD721113:DXY721116 EGZ721113:EHU721116 EQV721113:ERQ721116 FAR721113:FBM721116 FKN721113:FLI721116 FUJ721113:FVE721116 GEF721113:GFA721116 GOB721113:GOW721116 GXX721113:GYS721116 HHT721113:HIO721116 HRP721113:HSK721116 IBL721113:ICG721116 ILH721113:IMC721116 IVD721113:IVY721116 JEZ721113:JFU721116 JOV721113:JPQ721116 JYR721113:JZM721116 KIN721113:KJI721116 KSJ721113:KTE721116 LCF721113:LDA721116 LMB721113:LMW721116 LVX721113:LWS721116 MFT721113:MGO721116 MPP721113:MQK721116 MZL721113:NAG721116 NJH721113:NKC721116 NTD721113:NTY721116 OCZ721113:ODU721116 OMV721113:ONQ721116 OWR721113:OXM721116 PGN721113:PHI721116 PQJ721113:PRE721116 QAF721113:QBA721116 QKB721113:QKW721116 QTX721113:QUS721116 RDT721113:REO721116 RNP721113:ROK721116 RXL721113:RYG721116 SHH721113:SIC721116 SRD721113:SRY721116 TAZ721113:TBU721116 TKV721113:TLQ721116 TUR721113:TVM721116 UEN721113:UFI721116 UOJ721113:UPE721116 UYF721113:UZA721116 VIB721113:VIW721116 VRX721113:VSS721116 WBT721113:WCO721116 WLP721113:WMK721116 WVL721113:WWG721116 D786649:Y786652 IZ786649:JU786652 SV786649:TQ786652 ACR786649:ADM786652 AMN786649:ANI786652 AWJ786649:AXE786652 BGF786649:BHA786652 BQB786649:BQW786652 BZX786649:CAS786652 CJT786649:CKO786652 CTP786649:CUK786652 DDL786649:DEG786652 DNH786649:DOC786652 DXD786649:DXY786652 EGZ786649:EHU786652 EQV786649:ERQ786652 FAR786649:FBM786652 FKN786649:FLI786652 FUJ786649:FVE786652 GEF786649:GFA786652 GOB786649:GOW786652 GXX786649:GYS786652 HHT786649:HIO786652 HRP786649:HSK786652 IBL786649:ICG786652 ILH786649:IMC786652 IVD786649:IVY786652 JEZ786649:JFU786652 JOV786649:JPQ786652 JYR786649:JZM786652 KIN786649:KJI786652 KSJ786649:KTE786652 LCF786649:LDA786652 LMB786649:LMW786652 LVX786649:LWS786652 MFT786649:MGO786652 MPP786649:MQK786652 MZL786649:NAG786652 NJH786649:NKC786652 NTD786649:NTY786652 OCZ786649:ODU786652 OMV786649:ONQ786652 OWR786649:OXM786652 PGN786649:PHI786652 PQJ786649:PRE786652 QAF786649:QBA786652 QKB786649:QKW786652 QTX786649:QUS786652 RDT786649:REO786652 RNP786649:ROK786652 RXL786649:RYG786652 SHH786649:SIC786652 SRD786649:SRY786652 TAZ786649:TBU786652 TKV786649:TLQ786652 TUR786649:TVM786652 UEN786649:UFI786652 UOJ786649:UPE786652 UYF786649:UZA786652 VIB786649:VIW786652 VRX786649:VSS786652 WBT786649:WCO786652 WLP786649:WMK786652 WVL786649:WWG786652 D852185:Y852188 IZ852185:JU852188 SV852185:TQ852188 ACR852185:ADM852188 AMN852185:ANI852188 AWJ852185:AXE852188 BGF852185:BHA852188 BQB852185:BQW852188 BZX852185:CAS852188 CJT852185:CKO852188 CTP852185:CUK852188 DDL852185:DEG852188 DNH852185:DOC852188 DXD852185:DXY852188 EGZ852185:EHU852188 EQV852185:ERQ852188 FAR852185:FBM852188 FKN852185:FLI852188 FUJ852185:FVE852188 GEF852185:GFA852188 GOB852185:GOW852188 GXX852185:GYS852188 HHT852185:HIO852188 HRP852185:HSK852188 IBL852185:ICG852188 ILH852185:IMC852188 IVD852185:IVY852188 JEZ852185:JFU852188 JOV852185:JPQ852188 JYR852185:JZM852188 KIN852185:KJI852188 KSJ852185:KTE852188 LCF852185:LDA852188 LMB852185:LMW852188 LVX852185:LWS852188 MFT852185:MGO852188 MPP852185:MQK852188 MZL852185:NAG852188 NJH852185:NKC852188 NTD852185:NTY852188 OCZ852185:ODU852188 OMV852185:ONQ852188 OWR852185:OXM852188 PGN852185:PHI852188 PQJ852185:PRE852188 QAF852185:QBA852188 QKB852185:QKW852188 QTX852185:QUS852188 RDT852185:REO852188 RNP852185:ROK852188 RXL852185:RYG852188 SHH852185:SIC852188 SRD852185:SRY852188 TAZ852185:TBU852188 TKV852185:TLQ852188 TUR852185:TVM852188 UEN852185:UFI852188 UOJ852185:UPE852188 UYF852185:UZA852188 VIB852185:VIW852188 VRX852185:VSS852188 WBT852185:WCO852188 WLP852185:WMK852188 WVL852185:WWG852188 D917721:Y917724 IZ917721:JU917724 SV917721:TQ917724 ACR917721:ADM917724 AMN917721:ANI917724 AWJ917721:AXE917724 BGF917721:BHA917724 BQB917721:BQW917724 BZX917721:CAS917724 CJT917721:CKO917724 CTP917721:CUK917724 DDL917721:DEG917724 DNH917721:DOC917724 DXD917721:DXY917724 EGZ917721:EHU917724 EQV917721:ERQ917724 FAR917721:FBM917724 FKN917721:FLI917724 FUJ917721:FVE917724 GEF917721:GFA917724 GOB917721:GOW917724 GXX917721:GYS917724 HHT917721:HIO917724 HRP917721:HSK917724 IBL917721:ICG917724 ILH917721:IMC917724 IVD917721:IVY917724 JEZ917721:JFU917724 JOV917721:JPQ917724 JYR917721:JZM917724 KIN917721:KJI917724 KSJ917721:KTE917724 LCF917721:LDA917724 LMB917721:LMW917724 LVX917721:LWS917724 MFT917721:MGO917724 MPP917721:MQK917724 MZL917721:NAG917724 NJH917721:NKC917724 NTD917721:NTY917724 OCZ917721:ODU917724 OMV917721:ONQ917724 OWR917721:OXM917724 PGN917721:PHI917724 PQJ917721:PRE917724 QAF917721:QBA917724 QKB917721:QKW917724 QTX917721:QUS917724 RDT917721:REO917724 RNP917721:ROK917724 RXL917721:RYG917724 SHH917721:SIC917724 SRD917721:SRY917724 TAZ917721:TBU917724 TKV917721:TLQ917724 TUR917721:TVM917724 UEN917721:UFI917724 UOJ917721:UPE917724 UYF917721:UZA917724 VIB917721:VIW917724 VRX917721:VSS917724 WBT917721:WCO917724 WLP917721:WMK917724 WVL917721:WWG917724 D983257:Y983260 IZ983257:JU983260 SV983257:TQ983260 ACR983257:ADM983260 AMN983257:ANI983260 AWJ983257:AXE983260 BGF983257:BHA983260 BQB983257:BQW983260 BZX983257:CAS983260 CJT983257:CKO983260 CTP983257:CUK983260 DDL983257:DEG983260 DNH983257:DOC983260 DXD983257:DXY983260 EGZ983257:EHU983260 EQV983257:ERQ983260 FAR983257:FBM983260 FKN983257:FLI983260 FUJ983257:FVE983260 GEF983257:GFA983260 GOB983257:GOW983260 GXX983257:GYS983260 HHT983257:HIO983260 HRP983257:HSK983260 IBL983257:ICG983260 ILH983257:IMC983260 IVD983257:IVY983260 JEZ983257:JFU983260 JOV983257:JPQ983260 JYR983257:JZM983260 KIN983257:KJI983260 KSJ983257:KTE983260 LCF983257:LDA983260 LMB983257:LMW983260 LVX983257:LWS983260 MFT983257:MGO983260 MPP983257:MQK983260 MZL983257:NAG983260 NJH983257:NKC983260 NTD983257:NTY983260 OCZ983257:ODU983260 OMV983257:ONQ983260 OWR983257:OXM983260 PGN983257:PHI983260 PQJ983257:PRE983260 QAF983257:QBA983260 QKB983257:QKW983260 QTX983257:QUS983260 RDT983257:REO983260 RNP983257:ROK983260 RXL983257:RYG983260 SHH983257:SIC983260 SRD983257:SRY983260 TAZ983257:TBU983260 TKV983257:TLQ983260 TUR983257:TVM983260 UEN983257:UFI983260 UOJ983257:UPE983260 UYF983257:UZA983260 VIB983257:VIW983260 VRX983257:VSS983260 WBT983257:WCO983260 WLP983257:WMK983260 WVL983257:WWG983260 D81:AC83 IZ81:JY83 SV81:TU83 ACR81:ADQ83 AMN81:ANM83 AWJ81:AXI83 BGF81:BHE83 BQB81:BRA83 BZX81:CAW83 CJT81:CKS83 CTP81:CUO83 DDL81:DEK83 DNH81:DOG83 DXD81:DYC83 EGZ81:EHY83 EQV81:ERU83 FAR81:FBQ83 FKN81:FLM83 FUJ81:FVI83 GEF81:GFE83 GOB81:GPA83 GXX81:GYW83 HHT81:HIS83 HRP81:HSO83 IBL81:ICK83 ILH81:IMG83 IVD81:IWC83 JEZ81:JFY83 JOV81:JPU83 JYR81:JZQ83 KIN81:KJM83 KSJ81:KTI83 LCF81:LDE83 LMB81:LNA83 LVX81:LWW83 MFT81:MGS83 MPP81:MQO83 MZL81:NAK83 NJH81:NKG83 NTD81:NUC83 OCZ81:ODY83 OMV81:ONU83 OWR81:OXQ83 PGN81:PHM83 PQJ81:PRI83 QAF81:QBE83 QKB81:QLA83 QTX81:QUW83 RDT81:RES83 RNP81:ROO83 RXL81:RYK83 SHH81:SIG83 SRD81:SSC83 TAZ81:TBY83 TKV81:TLU83 TUR81:TVQ83 UEN81:UFM83 UOJ81:UPI83 UYF81:UZE83 VIB81:VJA83 VRX81:VSW83 WBT81:WCS83 WLP81:WMO83 WVL81:WWK83 D65747:AC65749 IZ65747:JY65749 SV65747:TU65749 ACR65747:ADQ65749 AMN65747:ANM65749 AWJ65747:AXI65749 BGF65747:BHE65749 BQB65747:BRA65749 BZX65747:CAW65749 CJT65747:CKS65749 CTP65747:CUO65749 DDL65747:DEK65749 DNH65747:DOG65749 DXD65747:DYC65749 EGZ65747:EHY65749 EQV65747:ERU65749 FAR65747:FBQ65749 FKN65747:FLM65749 FUJ65747:FVI65749 GEF65747:GFE65749 GOB65747:GPA65749 GXX65747:GYW65749 HHT65747:HIS65749 HRP65747:HSO65749 IBL65747:ICK65749 ILH65747:IMG65749 IVD65747:IWC65749 JEZ65747:JFY65749 JOV65747:JPU65749 JYR65747:JZQ65749 KIN65747:KJM65749 KSJ65747:KTI65749 LCF65747:LDE65749 LMB65747:LNA65749 LVX65747:LWW65749 MFT65747:MGS65749 MPP65747:MQO65749 MZL65747:NAK65749 NJH65747:NKG65749 NTD65747:NUC65749 OCZ65747:ODY65749 OMV65747:ONU65749 OWR65747:OXQ65749 PGN65747:PHM65749 PQJ65747:PRI65749 QAF65747:QBE65749 QKB65747:QLA65749 QTX65747:QUW65749 RDT65747:RES65749 RNP65747:ROO65749 RXL65747:RYK65749 SHH65747:SIG65749 SRD65747:SSC65749 TAZ65747:TBY65749 TKV65747:TLU65749 TUR65747:TVQ65749 UEN65747:UFM65749 UOJ65747:UPI65749 UYF65747:UZE65749 VIB65747:VJA65749 VRX65747:VSW65749 WBT65747:WCS65749 WLP65747:WMO65749 WVL65747:WWK65749 D131283:AC131285 IZ131283:JY131285 SV131283:TU131285 ACR131283:ADQ131285 AMN131283:ANM131285 AWJ131283:AXI131285 BGF131283:BHE131285 BQB131283:BRA131285 BZX131283:CAW131285 CJT131283:CKS131285 CTP131283:CUO131285 DDL131283:DEK131285 DNH131283:DOG131285 DXD131283:DYC131285 EGZ131283:EHY131285 EQV131283:ERU131285 FAR131283:FBQ131285 FKN131283:FLM131285 FUJ131283:FVI131285 GEF131283:GFE131285 GOB131283:GPA131285 GXX131283:GYW131285 HHT131283:HIS131285 HRP131283:HSO131285 IBL131283:ICK131285 ILH131283:IMG131285 IVD131283:IWC131285 JEZ131283:JFY131285 JOV131283:JPU131285 JYR131283:JZQ131285 KIN131283:KJM131285 KSJ131283:KTI131285 LCF131283:LDE131285 LMB131283:LNA131285 LVX131283:LWW131285 MFT131283:MGS131285 MPP131283:MQO131285 MZL131283:NAK131285 NJH131283:NKG131285 NTD131283:NUC131285 OCZ131283:ODY131285 OMV131283:ONU131285 OWR131283:OXQ131285 PGN131283:PHM131285 PQJ131283:PRI131285 QAF131283:QBE131285 QKB131283:QLA131285 QTX131283:QUW131285 RDT131283:RES131285 RNP131283:ROO131285 RXL131283:RYK131285 SHH131283:SIG131285 SRD131283:SSC131285 TAZ131283:TBY131285 TKV131283:TLU131285 TUR131283:TVQ131285 UEN131283:UFM131285 UOJ131283:UPI131285 UYF131283:UZE131285 VIB131283:VJA131285 VRX131283:VSW131285 WBT131283:WCS131285 WLP131283:WMO131285 WVL131283:WWK131285 D196819:AC196821 IZ196819:JY196821 SV196819:TU196821 ACR196819:ADQ196821 AMN196819:ANM196821 AWJ196819:AXI196821 BGF196819:BHE196821 BQB196819:BRA196821 BZX196819:CAW196821 CJT196819:CKS196821 CTP196819:CUO196821 DDL196819:DEK196821 DNH196819:DOG196821 DXD196819:DYC196821 EGZ196819:EHY196821 EQV196819:ERU196821 FAR196819:FBQ196821 FKN196819:FLM196821 FUJ196819:FVI196821 GEF196819:GFE196821 GOB196819:GPA196821 GXX196819:GYW196821 HHT196819:HIS196821 HRP196819:HSO196821 IBL196819:ICK196821 ILH196819:IMG196821 IVD196819:IWC196821 JEZ196819:JFY196821 JOV196819:JPU196821 JYR196819:JZQ196821 KIN196819:KJM196821 KSJ196819:KTI196821 LCF196819:LDE196821 LMB196819:LNA196821 LVX196819:LWW196821 MFT196819:MGS196821 MPP196819:MQO196821 MZL196819:NAK196821 NJH196819:NKG196821 NTD196819:NUC196821 OCZ196819:ODY196821 OMV196819:ONU196821 OWR196819:OXQ196821 PGN196819:PHM196821 PQJ196819:PRI196821 QAF196819:QBE196821 QKB196819:QLA196821 QTX196819:QUW196821 RDT196819:RES196821 RNP196819:ROO196821 RXL196819:RYK196821 SHH196819:SIG196821 SRD196819:SSC196821 TAZ196819:TBY196821 TKV196819:TLU196821 TUR196819:TVQ196821 UEN196819:UFM196821 UOJ196819:UPI196821 UYF196819:UZE196821 VIB196819:VJA196821 VRX196819:VSW196821 WBT196819:WCS196821 WLP196819:WMO196821 WVL196819:WWK196821 D262355:AC262357 IZ262355:JY262357 SV262355:TU262357 ACR262355:ADQ262357 AMN262355:ANM262357 AWJ262355:AXI262357 BGF262355:BHE262357 BQB262355:BRA262357 BZX262355:CAW262357 CJT262355:CKS262357 CTP262355:CUO262357 DDL262355:DEK262357 DNH262355:DOG262357 DXD262355:DYC262357 EGZ262355:EHY262357 EQV262355:ERU262357 FAR262355:FBQ262357 FKN262355:FLM262357 FUJ262355:FVI262357 GEF262355:GFE262357 GOB262355:GPA262357 GXX262355:GYW262357 HHT262355:HIS262357 HRP262355:HSO262357 IBL262355:ICK262357 ILH262355:IMG262357 IVD262355:IWC262357 JEZ262355:JFY262357 JOV262355:JPU262357 JYR262355:JZQ262357 KIN262355:KJM262357 KSJ262355:KTI262357 LCF262355:LDE262357 LMB262355:LNA262357 LVX262355:LWW262357 MFT262355:MGS262357 MPP262355:MQO262357 MZL262355:NAK262357 NJH262355:NKG262357 NTD262355:NUC262357 OCZ262355:ODY262357 OMV262355:ONU262357 OWR262355:OXQ262357 PGN262355:PHM262357 PQJ262355:PRI262357 QAF262355:QBE262357 QKB262355:QLA262357 QTX262355:QUW262357 RDT262355:RES262357 RNP262355:ROO262357 RXL262355:RYK262357 SHH262355:SIG262357 SRD262355:SSC262357 TAZ262355:TBY262357 TKV262355:TLU262357 TUR262355:TVQ262357 UEN262355:UFM262357 UOJ262355:UPI262357 UYF262355:UZE262357 VIB262355:VJA262357 VRX262355:VSW262357 WBT262355:WCS262357 WLP262355:WMO262357 WVL262355:WWK262357 D327891:AC327893 IZ327891:JY327893 SV327891:TU327893 ACR327891:ADQ327893 AMN327891:ANM327893 AWJ327891:AXI327893 BGF327891:BHE327893 BQB327891:BRA327893 BZX327891:CAW327893 CJT327891:CKS327893 CTP327891:CUO327893 DDL327891:DEK327893 DNH327891:DOG327893 DXD327891:DYC327893 EGZ327891:EHY327893 EQV327891:ERU327893 FAR327891:FBQ327893 FKN327891:FLM327893 FUJ327891:FVI327893 GEF327891:GFE327893 GOB327891:GPA327893 GXX327891:GYW327893 HHT327891:HIS327893 HRP327891:HSO327893 IBL327891:ICK327893 ILH327891:IMG327893 IVD327891:IWC327893 JEZ327891:JFY327893 JOV327891:JPU327893 JYR327891:JZQ327893 KIN327891:KJM327893 KSJ327891:KTI327893 LCF327891:LDE327893 LMB327891:LNA327893 LVX327891:LWW327893 MFT327891:MGS327893 MPP327891:MQO327893 MZL327891:NAK327893 NJH327891:NKG327893 NTD327891:NUC327893 OCZ327891:ODY327893 OMV327891:ONU327893 OWR327891:OXQ327893 PGN327891:PHM327893 PQJ327891:PRI327893 QAF327891:QBE327893 QKB327891:QLA327893 QTX327891:QUW327893 RDT327891:RES327893 RNP327891:ROO327893 RXL327891:RYK327893 SHH327891:SIG327893 SRD327891:SSC327893 TAZ327891:TBY327893 TKV327891:TLU327893 TUR327891:TVQ327893 UEN327891:UFM327893 UOJ327891:UPI327893 UYF327891:UZE327893 VIB327891:VJA327893 VRX327891:VSW327893 WBT327891:WCS327893 WLP327891:WMO327893 WVL327891:WWK327893 D393427:AC393429 IZ393427:JY393429 SV393427:TU393429 ACR393427:ADQ393429 AMN393427:ANM393429 AWJ393427:AXI393429 BGF393427:BHE393429 BQB393427:BRA393429 BZX393427:CAW393429 CJT393427:CKS393429 CTP393427:CUO393429 DDL393427:DEK393429 DNH393427:DOG393429 DXD393427:DYC393429 EGZ393427:EHY393429 EQV393427:ERU393429 FAR393427:FBQ393429 FKN393427:FLM393429 FUJ393427:FVI393429 GEF393427:GFE393429 GOB393427:GPA393429 GXX393427:GYW393429 HHT393427:HIS393429 HRP393427:HSO393429 IBL393427:ICK393429 ILH393427:IMG393429 IVD393427:IWC393429 JEZ393427:JFY393429 JOV393427:JPU393429 JYR393427:JZQ393429 KIN393427:KJM393429 KSJ393427:KTI393429 LCF393427:LDE393429 LMB393427:LNA393429 LVX393427:LWW393429 MFT393427:MGS393429 MPP393427:MQO393429 MZL393427:NAK393429 NJH393427:NKG393429 NTD393427:NUC393429 OCZ393427:ODY393429 OMV393427:ONU393429 OWR393427:OXQ393429 PGN393427:PHM393429 PQJ393427:PRI393429 QAF393427:QBE393429 QKB393427:QLA393429 QTX393427:QUW393429 RDT393427:RES393429 RNP393427:ROO393429 RXL393427:RYK393429 SHH393427:SIG393429 SRD393427:SSC393429 TAZ393427:TBY393429 TKV393427:TLU393429 TUR393427:TVQ393429 UEN393427:UFM393429 UOJ393427:UPI393429 UYF393427:UZE393429 VIB393427:VJA393429 VRX393427:VSW393429 WBT393427:WCS393429 WLP393427:WMO393429 WVL393427:WWK393429 D458963:AC458965 IZ458963:JY458965 SV458963:TU458965 ACR458963:ADQ458965 AMN458963:ANM458965 AWJ458963:AXI458965 BGF458963:BHE458965 BQB458963:BRA458965 BZX458963:CAW458965 CJT458963:CKS458965 CTP458963:CUO458965 DDL458963:DEK458965 DNH458963:DOG458965 DXD458963:DYC458965 EGZ458963:EHY458965 EQV458963:ERU458965 FAR458963:FBQ458965 FKN458963:FLM458965 FUJ458963:FVI458965 GEF458963:GFE458965 GOB458963:GPA458965 GXX458963:GYW458965 HHT458963:HIS458965 HRP458963:HSO458965 IBL458963:ICK458965 ILH458963:IMG458965 IVD458963:IWC458965 JEZ458963:JFY458965 JOV458963:JPU458965 JYR458963:JZQ458965 KIN458963:KJM458965 KSJ458963:KTI458965 LCF458963:LDE458965 LMB458963:LNA458965 LVX458963:LWW458965 MFT458963:MGS458965 MPP458963:MQO458965 MZL458963:NAK458965 NJH458963:NKG458965 NTD458963:NUC458965 OCZ458963:ODY458965 OMV458963:ONU458965 OWR458963:OXQ458965 PGN458963:PHM458965 PQJ458963:PRI458965 QAF458963:QBE458965 QKB458963:QLA458965 QTX458963:QUW458965 RDT458963:RES458965 RNP458963:ROO458965 RXL458963:RYK458965 SHH458963:SIG458965 SRD458963:SSC458965 TAZ458963:TBY458965 TKV458963:TLU458965 TUR458963:TVQ458965 UEN458963:UFM458965 UOJ458963:UPI458965 UYF458963:UZE458965 VIB458963:VJA458965 VRX458963:VSW458965 WBT458963:WCS458965 WLP458963:WMO458965 WVL458963:WWK458965 D524499:AC524501 IZ524499:JY524501 SV524499:TU524501 ACR524499:ADQ524501 AMN524499:ANM524501 AWJ524499:AXI524501 BGF524499:BHE524501 BQB524499:BRA524501 BZX524499:CAW524501 CJT524499:CKS524501 CTP524499:CUO524501 DDL524499:DEK524501 DNH524499:DOG524501 DXD524499:DYC524501 EGZ524499:EHY524501 EQV524499:ERU524501 FAR524499:FBQ524501 FKN524499:FLM524501 FUJ524499:FVI524501 GEF524499:GFE524501 GOB524499:GPA524501 GXX524499:GYW524501 HHT524499:HIS524501 HRP524499:HSO524501 IBL524499:ICK524501 ILH524499:IMG524501 IVD524499:IWC524501 JEZ524499:JFY524501 JOV524499:JPU524501 JYR524499:JZQ524501 KIN524499:KJM524501 KSJ524499:KTI524501 LCF524499:LDE524501 LMB524499:LNA524501 LVX524499:LWW524501 MFT524499:MGS524501 MPP524499:MQO524501 MZL524499:NAK524501 NJH524499:NKG524501 NTD524499:NUC524501 OCZ524499:ODY524501 OMV524499:ONU524501 OWR524499:OXQ524501 PGN524499:PHM524501 PQJ524499:PRI524501 QAF524499:QBE524501 QKB524499:QLA524501 QTX524499:QUW524501 RDT524499:RES524501 RNP524499:ROO524501 RXL524499:RYK524501 SHH524499:SIG524501 SRD524499:SSC524501 TAZ524499:TBY524501 TKV524499:TLU524501 TUR524499:TVQ524501 UEN524499:UFM524501 UOJ524499:UPI524501 UYF524499:UZE524501 VIB524499:VJA524501 VRX524499:VSW524501 WBT524499:WCS524501 WLP524499:WMO524501 WVL524499:WWK524501 D590035:AC590037 IZ590035:JY590037 SV590035:TU590037 ACR590035:ADQ590037 AMN590035:ANM590037 AWJ590035:AXI590037 BGF590035:BHE590037 BQB590035:BRA590037 BZX590035:CAW590037 CJT590035:CKS590037 CTP590035:CUO590037 DDL590035:DEK590037 DNH590035:DOG590037 DXD590035:DYC590037 EGZ590035:EHY590037 EQV590035:ERU590037 FAR590035:FBQ590037 FKN590035:FLM590037 FUJ590035:FVI590037 GEF590035:GFE590037 GOB590035:GPA590037 GXX590035:GYW590037 HHT590035:HIS590037 HRP590035:HSO590037 IBL590035:ICK590037 ILH590035:IMG590037 IVD590035:IWC590037 JEZ590035:JFY590037 JOV590035:JPU590037 JYR590035:JZQ590037 KIN590035:KJM590037 KSJ590035:KTI590037 LCF590035:LDE590037 LMB590035:LNA590037 LVX590035:LWW590037 MFT590035:MGS590037 MPP590035:MQO590037 MZL590035:NAK590037 NJH590035:NKG590037 NTD590035:NUC590037 OCZ590035:ODY590037 OMV590035:ONU590037 OWR590035:OXQ590037 PGN590035:PHM590037 PQJ590035:PRI590037 QAF590035:QBE590037 QKB590035:QLA590037 QTX590035:QUW590037 RDT590035:RES590037 RNP590035:ROO590037 RXL590035:RYK590037 SHH590035:SIG590037 SRD590035:SSC590037 TAZ590035:TBY590037 TKV590035:TLU590037 TUR590035:TVQ590037 UEN590035:UFM590037 UOJ590035:UPI590037 UYF590035:UZE590037 VIB590035:VJA590037 VRX590035:VSW590037 WBT590035:WCS590037 WLP590035:WMO590037 WVL590035:WWK590037 D655571:AC655573 IZ655571:JY655573 SV655571:TU655573 ACR655571:ADQ655573 AMN655571:ANM655573 AWJ655571:AXI655573 BGF655571:BHE655573 BQB655571:BRA655573 BZX655571:CAW655573 CJT655571:CKS655573 CTP655571:CUO655573 DDL655571:DEK655573 DNH655571:DOG655573 DXD655571:DYC655573 EGZ655571:EHY655573 EQV655571:ERU655573 FAR655571:FBQ655573 FKN655571:FLM655573 FUJ655571:FVI655573 GEF655571:GFE655573 GOB655571:GPA655573 GXX655571:GYW655573 HHT655571:HIS655573 HRP655571:HSO655573 IBL655571:ICK655573 ILH655571:IMG655573 IVD655571:IWC655573 JEZ655571:JFY655573 JOV655571:JPU655573 JYR655571:JZQ655573 KIN655571:KJM655573 KSJ655571:KTI655573 LCF655571:LDE655573 LMB655571:LNA655573 LVX655571:LWW655573 MFT655571:MGS655573 MPP655571:MQO655573 MZL655571:NAK655573 NJH655571:NKG655573 NTD655571:NUC655573 OCZ655571:ODY655573 OMV655571:ONU655573 OWR655571:OXQ655573 PGN655571:PHM655573 PQJ655571:PRI655573 QAF655571:QBE655573 QKB655571:QLA655573 QTX655571:QUW655573 RDT655571:RES655573 RNP655571:ROO655573 RXL655571:RYK655573 SHH655571:SIG655573 SRD655571:SSC655573 TAZ655571:TBY655573 TKV655571:TLU655573 TUR655571:TVQ655573 UEN655571:UFM655573 UOJ655571:UPI655573 UYF655571:UZE655573 VIB655571:VJA655573 VRX655571:VSW655573 WBT655571:WCS655573 WLP655571:WMO655573 WVL655571:WWK655573 D721107:AC721109 IZ721107:JY721109 SV721107:TU721109 ACR721107:ADQ721109 AMN721107:ANM721109 AWJ721107:AXI721109 BGF721107:BHE721109 BQB721107:BRA721109 BZX721107:CAW721109 CJT721107:CKS721109 CTP721107:CUO721109 DDL721107:DEK721109 DNH721107:DOG721109 DXD721107:DYC721109 EGZ721107:EHY721109 EQV721107:ERU721109 FAR721107:FBQ721109 FKN721107:FLM721109 FUJ721107:FVI721109 GEF721107:GFE721109 GOB721107:GPA721109 GXX721107:GYW721109 HHT721107:HIS721109 HRP721107:HSO721109 IBL721107:ICK721109 ILH721107:IMG721109 IVD721107:IWC721109 JEZ721107:JFY721109 JOV721107:JPU721109 JYR721107:JZQ721109 KIN721107:KJM721109 KSJ721107:KTI721109 LCF721107:LDE721109 LMB721107:LNA721109 LVX721107:LWW721109 MFT721107:MGS721109 MPP721107:MQO721109 MZL721107:NAK721109 NJH721107:NKG721109 NTD721107:NUC721109 OCZ721107:ODY721109 OMV721107:ONU721109 OWR721107:OXQ721109 PGN721107:PHM721109 PQJ721107:PRI721109 QAF721107:QBE721109 QKB721107:QLA721109 QTX721107:QUW721109 RDT721107:RES721109 RNP721107:ROO721109 RXL721107:RYK721109 SHH721107:SIG721109 SRD721107:SSC721109 TAZ721107:TBY721109 TKV721107:TLU721109 TUR721107:TVQ721109 UEN721107:UFM721109 UOJ721107:UPI721109 UYF721107:UZE721109 VIB721107:VJA721109 VRX721107:VSW721109 WBT721107:WCS721109 WLP721107:WMO721109 WVL721107:WWK721109 D786643:AC786645 IZ786643:JY786645 SV786643:TU786645 ACR786643:ADQ786645 AMN786643:ANM786645 AWJ786643:AXI786645 BGF786643:BHE786645 BQB786643:BRA786645 BZX786643:CAW786645 CJT786643:CKS786645 CTP786643:CUO786645 DDL786643:DEK786645 DNH786643:DOG786645 DXD786643:DYC786645 EGZ786643:EHY786645 EQV786643:ERU786645 FAR786643:FBQ786645 FKN786643:FLM786645 FUJ786643:FVI786645 GEF786643:GFE786645 GOB786643:GPA786645 GXX786643:GYW786645 HHT786643:HIS786645 HRP786643:HSO786645 IBL786643:ICK786645 ILH786643:IMG786645 IVD786643:IWC786645 JEZ786643:JFY786645 JOV786643:JPU786645 JYR786643:JZQ786645 KIN786643:KJM786645 KSJ786643:KTI786645 LCF786643:LDE786645 LMB786643:LNA786645 LVX786643:LWW786645 MFT786643:MGS786645 MPP786643:MQO786645 MZL786643:NAK786645 NJH786643:NKG786645 NTD786643:NUC786645 OCZ786643:ODY786645 OMV786643:ONU786645 OWR786643:OXQ786645 PGN786643:PHM786645 PQJ786643:PRI786645 QAF786643:QBE786645 QKB786643:QLA786645 QTX786643:QUW786645 RDT786643:RES786645 RNP786643:ROO786645 RXL786643:RYK786645 SHH786643:SIG786645 SRD786643:SSC786645 TAZ786643:TBY786645 TKV786643:TLU786645 TUR786643:TVQ786645 UEN786643:UFM786645 UOJ786643:UPI786645 UYF786643:UZE786645 VIB786643:VJA786645 VRX786643:VSW786645 WBT786643:WCS786645 WLP786643:WMO786645 WVL786643:WWK786645 D852179:AC852181 IZ852179:JY852181 SV852179:TU852181 ACR852179:ADQ852181 AMN852179:ANM852181 AWJ852179:AXI852181 BGF852179:BHE852181 BQB852179:BRA852181 BZX852179:CAW852181 CJT852179:CKS852181 CTP852179:CUO852181 DDL852179:DEK852181 DNH852179:DOG852181 DXD852179:DYC852181 EGZ852179:EHY852181 EQV852179:ERU852181 FAR852179:FBQ852181 FKN852179:FLM852181 FUJ852179:FVI852181 GEF852179:GFE852181 GOB852179:GPA852181 GXX852179:GYW852181 HHT852179:HIS852181 HRP852179:HSO852181 IBL852179:ICK852181 ILH852179:IMG852181 IVD852179:IWC852181 JEZ852179:JFY852181 JOV852179:JPU852181 JYR852179:JZQ852181 KIN852179:KJM852181 KSJ852179:KTI852181 LCF852179:LDE852181 LMB852179:LNA852181 LVX852179:LWW852181 MFT852179:MGS852181 MPP852179:MQO852181 MZL852179:NAK852181 NJH852179:NKG852181 NTD852179:NUC852181 OCZ852179:ODY852181 OMV852179:ONU852181 OWR852179:OXQ852181 PGN852179:PHM852181 PQJ852179:PRI852181 QAF852179:QBE852181 QKB852179:QLA852181 QTX852179:QUW852181 RDT852179:RES852181 RNP852179:ROO852181 RXL852179:RYK852181 SHH852179:SIG852181 SRD852179:SSC852181 TAZ852179:TBY852181 TKV852179:TLU852181 TUR852179:TVQ852181 UEN852179:UFM852181 UOJ852179:UPI852181 UYF852179:UZE852181 VIB852179:VJA852181 VRX852179:VSW852181 WBT852179:WCS852181 WLP852179:WMO852181 WVL852179:WWK852181 D917715:AC917717 IZ917715:JY917717 SV917715:TU917717 ACR917715:ADQ917717 AMN917715:ANM917717 AWJ917715:AXI917717 BGF917715:BHE917717 BQB917715:BRA917717 BZX917715:CAW917717 CJT917715:CKS917717 CTP917715:CUO917717 DDL917715:DEK917717 DNH917715:DOG917717 DXD917715:DYC917717 EGZ917715:EHY917717 EQV917715:ERU917717 FAR917715:FBQ917717 FKN917715:FLM917717 FUJ917715:FVI917717 GEF917715:GFE917717 GOB917715:GPA917717 GXX917715:GYW917717 HHT917715:HIS917717 HRP917715:HSO917717 IBL917715:ICK917717 ILH917715:IMG917717 IVD917715:IWC917717 JEZ917715:JFY917717 JOV917715:JPU917717 JYR917715:JZQ917717 KIN917715:KJM917717 KSJ917715:KTI917717 LCF917715:LDE917717 LMB917715:LNA917717 LVX917715:LWW917717 MFT917715:MGS917717 MPP917715:MQO917717 MZL917715:NAK917717 NJH917715:NKG917717 NTD917715:NUC917717 OCZ917715:ODY917717 OMV917715:ONU917717 OWR917715:OXQ917717 PGN917715:PHM917717 PQJ917715:PRI917717 QAF917715:QBE917717 QKB917715:QLA917717 QTX917715:QUW917717 RDT917715:RES917717 RNP917715:ROO917717 RXL917715:RYK917717 SHH917715:SIG917717 SRD917715:SSC917717 TAZ917715:TBY917717 TKV917715:TLU917717 TUR917715:TVQ917717 UEN917715:UFM917717 UOJ917715:UPI917717 UYF917715:UZE917717 VIB917715:VJA917717 VRX917715:VSW917717 WBT917715:WCS917717 WLP917715:WMO917717 WVL917715:WWK917717 D983251:AC983253 IZ983251:JY983253 SV983251:TU983253 ACR983251:ADQ983253 AMN983251:ANM983253 AWJ983251:AXI983253 BGF983251:BHE983253 BQB983251:BRA983253 BZX983251:CAW983253 CJT983251:CKS983253 CTP983251:CUO983253 DDL983251:DEK983253 DNH983251:DOG983253 DXD983251:DYC983253 EGZ983251:EHY983253 EQV983251:ERU983253 FAR983251:FBQ983253 FKN983251:FLM983253 FUJ983251:FVI983253 GEF983251:GFE983253 GOB983251:GPA983253 GXX983251:GYW983253 HHT983251:HIS983253 HRP983251:HSO983253 IBL983251:ICK983253 ILH983251:IMG983253 IVD983251:IWC983253 JEZ983251:JFY983253 JOV983251:JPU983253 JYR983251:JZQ983253 KIN983251:KJM983253 KSJ983251:KTI983253 LCF983251:LDE983253 LMB983251:LNA983253 LVX983251:LWW983253 MFT983251:MGS983253 MPP983251:MQO983253 MZL983251:NAK983253 NJH983251:NKG983253 NTD983251:NUC983253 OCZ983251:ODY983253 OMV983251:ONU983253 OWR983251:OXQ983253 PGN983251:PHM983253 PQJ983251:PRI983253 QAF983251:QBE983253 QKB983251:QLA983253 QTX983251:QUW983253 RDT983251:RES983253 RNP983251:ROO983253 RXL983251:RYK983253 SHH983251:SIG983253 SRD983251:SSC983253 TAZ983251:TBY983253 TKV983251:TLU983253 TUR983251:TVQ983253 UEN983251:UFM983253 UOJ983251:UPI983253 UYF983251:UZE983253 VIB983251:VJA983253 VRX983251:VSW983253 WBT983251:WCS983253 WLP983251:WMO983253 WVL983251:WWK983253 E136:Z137 JA136:JV137 SW136:TR137 ACS136:ADN137 AMO136:ANJ137 AWK136:AXF137 BGG136:BHB137 BQC136:BQX137 BZY136:CAT137 CJU136:CKP137 CTQ136:CUL137 DDM136:DEH137 DNI136:DOD137 DXE136:DXZ137 EHA136:EHV137 EQW136:ERR137 FAS136:FBN137 FKO136:FLJ137 FUK136:FVF137 GEG136:GFB137 GOC136:GOX137 GXY136:GYT137 HHU136:HIP137 HRQ136:HSL137 IBM136:ICH137 ILI136:IMD137 IVE136:IVZ137 JFA136:JFV137 JOW136:JPR137 JYS136:JZN137 KIO136:KJJ137 KSK136:KTF137 LCG136:LDB137 LMC136:LMX137 LVY136:LWT137 MFU136:MGP137 MPQ136:MQL137 MZM136:NAH137 NJI136:NKD137 NTE136:NTZ137 ODA136:ODV137 OMW136:ONR137 OWS136:OXN137 PGO136:PHJ137 PQK136:PRF137 QAG136:QBB137 QKC136:QKX137 QTY136:QUT137 RDU136:REP137 RNQ136:ROL137 RXM136:RYH137 SHI136:SID137 SRE136:SRZ137 TBA136:TBV137 TKW136:TLR137 TUS136:TVN137 UEO136:UFJ137 UOK136:UPF137 UYG136:UZB137 VIC136:VIX137 VRY136:VST137 WBU136:WCP137 WLQ136:WML137 WVM136:WWH137 E65802:Z65803 JA65802:JV65803 SW65802:TR65803 ACS65802:ADN65803 AMO65802:ANJ65803 AWK65802:AXF65803 BGG65802:BHB65803 BQC65802:BQX65803 BZY65802:CAT65803 CJU65802:CKP65803 CTQ65802:CUL65803 DDM65802:DEH65803 DNI65802:DOD65803 DXE65802:DXZ65803 EHA65802:EHV65803 EQW65802:ERR65803 FAS65802:FBN65803 FKO65802:FLJ65803 FUK65802:FVF65803 GEG65802:GFB65803 GOC65802:GOX65803 GXY65802:GYT65803 HHU65802:HIP65803 HRQ65802:HSL65803 IBM65802:ICH65803 ILI65802:IMD65803 IVE65802:IVZ65803 JFA65802:JFV65803 JOW65802:JPR65803 JYS65802:JZN65803 KIO65802:KJJ65803 KSK65802:KTF65803 LCG65802:LDB65803 LMC65802:LMX65803 LVY65802:LWT65803 MFU65802:MGP65803 MPQ65802:MQL65803 MZM65802:NAH65803 NJI65802:NKD65803 NTE65802:NTZ65803 ODA65802:ODV65803 OMW65802:ONR65803 OWS65802:OXN65803 PGO65802:PHJ65803 PQK65802:PRF65803 QAG65802:QBB65803 QKC65802:QKX65803 QTY65802:QUT65803 RDU65802:REP65803 RNQ65802:ROL65803 RXM65802:RYH65803 SHI65802:SID65803 SRE65802:SRZ65803 TBA65802:TBV65803 TKW65802:TLR65803 TUS65802:TVN65803 UEO65802:UFJ65803 UOK65802:UPF65803 UYG65802:UZB65803 VIC65802:VIX65803 VRY65802:VST65803 WBU65802:WCP65803 WLQ65802:WML65803 WVM65802:WWH65803 E131338:Z131339 JA131338:JV131339 SW131338:TR131339 ACS131338:ADN131339 AMO131338:ANJ131339 AWK131338:AXF131339 BGG131338:BHB131339 BQC131338:BQX131339 BZY131338:CAT131339 CJU131338:CKP131339 CTQ131338:CUL131339 DDM131338:DEH131339 DNI131338:DOD131339 DXE131338:DXZ131339 EHA131338:EHV131339 EQW131338:ERR131339 FAS131338:FBN131339 FKO131338:FLJ131339 FUK131338:FVF131339 GEG131338:GFB131339 GOC131338:GOX131339 GXY131338:GYT131339 HHU131338:HIP131339 HRQ131338:HSL131339 IBM131338:ICH131339 ILI131338:IMD131339 IVE131338:IVZ131339 JFA131338:JFV131339 JOW131338:JPR131339 JYS131338:JZN131339 KIO131338:KJJ131339 KSK131338:KTF131339 LCG131338:LDB131339 LMC131338:LMX131339 LVY131338:LWT131339 MFU131338:MGP131339 MPQ131338:MQL131339 MZM131338:NAH131339 NJI131338:NKD131339 NTE131338:NTZ131339 ODA131338:ODV131339 OMW131338:ONR131339 OWS131338:OXN131339 PGO131338:PHJ131339 PQK131338:PRF131339 QAG131338:QBB131339 QKC131338:QKX131339 QTY131338:QUT131339 RDU131338:REP131339 RNQ131338:ROL131339 RXM131338:RYH131339 SHI131338:SID131339 SRE131338:SRZ131339 TBA131338:TBV131339 TKW131338:TLR131339 TUS131338:TVN131339 UEO131338:UFJ131339 UOK131338:UPF131339 UYG131338:UZB131339 VIC131338:VIX131339 VRY131338:VST131339 WBU131338:WCP131339 WLQ131338:WML131339 WVM131338:WWH131339 E196874:Z196875 JA196874:JV196875 SW196874:TR196875 ACS196874:ADN196875 AMO196874:ANJ196875 AWK196874:AXF196875 BGG196874:BHB196875 BQC196874:BQX196875 BZY196874:CAT196875 CJU196874:CKP196875 CTQ196874:CUL196875 DDM196874:DEH196875 DNI196874:DOD196875 DXE196874:DXZ196875 EHA196874:EHV196875 EQW196874:ERR196875 FAS196874:FBN196875 FKO196874:FLJ196875 FUK196874:FVF196875 GEG196874:GFB196875 GOC196874:GOX196875 GXY196874:GYT196875 HHU196874:HIP196875 HRQ196874:HSL196875 IBM196874:ICH196875 ILI196874:IMD196875 IVE196874:IVZ196875 JFA196874:JFV196875 JOW196874:JPR196875 JYS196874:JZN196875 KIO196874:KJJ196875 KSK196874:KTF196875 LCG196874:LDB196875 LMC196874:LMX196875 LVY196874:LWT196875 MFU196874:MGP196875 MPQ196874:MQL196875 MZM196874:NAH196875 NJI196874:NKD196875 NTE196874:NTZ196875 ODA196874:ODV196875 OMW196874:ONR196875 OWS196874:OXN196875 PGO196874:PHJ196875 PQK196874:PRF196875 QAG196874:QBB196875 QKC196874:QKX196875 QTY196874:QUT196875 RDU196874:REP196875 RNQ196874:ROL196875 RXM196874:RYH196875 SHI196874:SID196875 SRE196874:SRZ196875 TBA196874:TBV196875 TKW196874:TLR196875 TUS196874:TVN196875 UEO196874:UFJ196875 UOK196874:UPF196875 UYG196874:UZB196875 VIC196874:VIX196875 VRY196874:VST196875 WBU196874:WCP196875 WLQ196874:WML196875 WVM196874:WWH196875 E262410:Z262411 JA262410:JV262411 SW262410:TR262411 ACS262410:ADN262411 AMO262410:ANJ262411 AWK262410:AXF262411 BGG262410:BHB262411 BQC262410:BQX262411 BZY262410:CAT262411 CJU262410:CKP262411 CTQ262410:CUL262411 DDM262410:DEH262411 DNI262410:DOD262411 DXE262410:DXZ262411 EHA262410:EHV262411 EQW262410:ERR262411 FAS262410:FBN262411 FKO262410:FLJ262411 FUK262410:FVF262411 GEG262410:GFB262411 GOC262410:GOX262411 GXY262410:GYT262411 HHU262410:HIP262411 HRQ262410:HSL262411 IBM262410:ICH262411 ILI262410:IMD262411 IVE262410:IVZ262411 JFA262410:JFV262411 JOW262410:JPR262411 JYS262410:JZN262411 KIO262410:KJJ262411 KSK262410:KTF262411 LCG262410:LDB262411 LMC262410:LMX262411 LVY262410:LWT262411 MFU262410:MGP262411 MPQ262410:MQL262411 MZM262410:NAH262411 NJI262410:NKD262411 NTE262410:NTZ262411 ODA262410:ODV262411 OMW262410:ONR262411 OWS262410:OXN262411 PGO262410:PHJ262411 PQK262410:PRF262411 QAG262410:QBB262411 QKC262410:QKX262411 QTY262410:QUT262411 RDU262410:REP262411 RNQ262410:ROL262411 RXM262410:RYH262411 SHI262410:SID262411 SRE262410:SRZ262411 TBA262410:TBV262411 TKW262410:TLR262411 TUS262410:TVN262411 UEO262410:UFJ262411 UOK262410:UPF262411 UYG262410:UZB262411 VIC262410:VIX262411 VRY262410:VST262411 WBU262410:WCP262411 WLQ262410:WML262411 WVM262410:WWH262411 E327946:Z327947 JA327946:JV327947 SW327946:TR327947 ACS327946:ADN327947 AMO327946:ANJ327947 AWK327946:AXF327947 BGG327946:BHB327947 BQC327946:BQX327947 BZY327946:CAT327947 CJU327946:CKP327947 CTQ327946:CUL327947 DDM327946:DEH327947 DNI327946:DOD327947 DXE327946:DXZ327947 EHA327946:EHV327947 EQW327946:ERR327947 FAS327946:FBN327947 FKO327946:FLJ327947 FUK327946:FVF327947 GEG327946:GFB327947 GOC327946:GOX327947 GXY327946:GYT327947 HHU327946:HIP327947 HRQ327946:HSL327947 IBM327946:ICH327947 ILI327946:IMD327947 IVE327946:IVZ327947 JFA327946:JFV327947 JOW327946:JPR327947 JYS327946:JZN327947 KIO327946:KJJ327947 KSK327946:KTF327947 LCG327946:LDB327947 LMC327946:LMX327947 LVY327946:LWT327947 MFU327946:MGP327947 MPQ327946:MQL327947 MZM327946:NAH327947 NJI327946:NKD327947 NTE327946:NTZ327947 ODA327946:ODV327947 OMW327946:ONR327947 OWS327946:OXN327947 PGO327946:PHJ327947 PQK327946:PRF327947 QAG327946:QBB327947 QKC327946:QKX327947 QTY327946:QUT327947 RDU327946:REP327947 RNQ327946:ROL327947 RXM327946:RYH327947 SHI327946:SID327947 SRE327946:SRZ327947 TBA327946:TBV327947 TKW327946:TLR327947 TUS327946:TVN327947 UEO327946:UFJ327947 UOK327946:UPF327947 UYG327946:UZB327947 VIC327946:VIX327947 VRY327946:VST327947 WBU327946:WCP327947 WLQ327946:WML327947 WVM327946:WWH327947 E393482:Z393483 JA393482:JV393483 SW393482:TR393483 ACS393482:ADN393483 AMO393482:ANJ393483 AWK393482:AXF393483 BGG393482:BHB393483 BQC393482:BQX393483 BZY393482:CAT393483 CJU393482:CKP393483 CTQ393482:CUL393483 DDM393482:DEH393483 DNI393482:DOD393483 DXE393482:DXZ393483 EHA393482:EHV393483 EQW393482:ERR393483 FAS393482:FBN393483 FKO393482:FLJ393483 FUK393482:FVF393483 GEG393482:GFB393483 GOC393482:GOX393483 GXY393482:GYT393483 HHU393482:HIP393483 HRQ393482:HSL393483 IBM393482:ICH393483 ILI393482:IMD393483 IVE393482:IVZ393483 JFA393482:JFV393483 JOW393482:JPR393483 JYS393482:JZN393483 KIO393482:KJJ393483 KSK393482:KTF393483 LCG393482:LDB393483 LMC393482:LMX393483 LVY393482:LWT393483 MFU393482:MGP393483 MPQ393482:MQL393483 MZM393482:NAH393483 NJI393482:NKD393483 NTE393482:NTZ393483 ODA393482:ODV393483 OMW393482:ONR393483 OWS393482:OXN393483 PGO393482:PHJ393483 PQK393482:PRF393483 QAG393482:QBB393483 QKC393482:QKX393483 QTY393482:QUT393483 RDU393482:REP393483 RNQ393482:ROL393483 RXM393482:RYH393483 SHI393482:SID393483 SRE393482:SRZ393483 TBA393482:TBV393483 TKW393482:TLR393483 TUS393482:TVN393483 UEO393482:UFJ393483 UOK393482:UPF393483 UYG393482:UZB393483 VIC393482:VIX393483 VRY393482:VST393483 WBU393482:WCP393483 WLQ393482:WML393483 WVM393482:WWH393483 E459018:Z459019 JA459018:JV459019 SW459018:TR459019 ACS459018:ADN459019 AMO459018:ANJ459019 AWK459018:AXF459019 BGG459018:BHB459019 BQC459018:BQX459019 BZY459018:CAT459019 CJU459018:CKP459019 CTQ459018:CUL459019 DDM459018:DEH459019 DNI459018:DOD459019 DXE459018:DXZ459019 EHA459018:EHV459019 EQW459018:ERR459019 FAS459018:FBN459019 FKO459018:FLJ459019 FUK459018:FVF459019 GEG459018:GFB459019 GOC459018:GOX459019 GXY459018:GYT459019 HHU459018:HIP459019 HRQ459018:HSL459019 IBM459018:ICH459019 ILI459018:IMD459019 IVE459018:IVZ459019 JFA459018:JFV459019 JOW459018:JPR459019 JYS459018:JZN459019 KIO459018:KJJ459019 KSK459018:KTF459019 LCG459018:LDB459019 LMC459018:LMX459019 LVY459018:LWT459019 MFU459018:MGP459019 MPQ459018:MQL459019 MZM459018:NAH459019 NJI459018:NKD459019 NTE459018:NTZ459019 ODA459018:ODV459019 OMW459018:ONR459019 OWS459018:OXN459019 PGO459018:PHJ459019 PQK459018:PRF459019 QAG459018:QBB459019 QKC459018:QKX459019 QTY459018:QUT459019 RDU459018:REP459019 RNQ459018:ROL459019 RXM459018:RYH459019 SHI459018:SID459019 SRE459018:SRZ459019 TBA459018:TBV459019 TKW459018:TLR459019 TUS459018:TVN459019 UEO459018:UFJ459019 UOK459018:UPF459019 UYG459018:UZB459019 VIC459018:VIX459019 VRY459018:VST459019 WBU459018:WCP459019 WLQ459018:WML459019 WVM459018:WWH459019 E524554:Z524555 JA524554:JV524555 SW524554:TR524555 ACS524554:ADN524555 AMO524554:ANJ524555 AWK524554:AXF524555 BGG524554:BHB524555 BQC524554:BQX524555 BZY524554:CAT524555 CJU524554:CKP524555 CTQ524554:CUL524555 DDM524554:DEH524555 DNI524554:DOD524555 DXE524554:DXZ524555 EHA524554:EHV524555 EQW524554:ERR524555 FAS524554:FBN524555 FKO524554:FLJ524555 FUK524554:FVF524555 GEG524554:GFB524555 GOC524554:GOX524555 GXY524554:GYT524555 HHU524554:HIP524555 HRQ524554:HSL524555 IBM524554:ICH524555 ILI524554:IMD524555 IVE524554:IVZ524555 JFA524554:JFV524555 JOW524554:JPR524555 JYS524554:JZN524555 KIO524554:KJJ524555 KSK524554:KTF524555 LCG524554:LDB524555 LMC524554:LMX524555 LVY524554:LWT524555 MFU524554:MGP524555 MPQ524554:MQL524555 MZM524554:NAH524555 NJI524554:NKD524555 NTE524554:NTZ524555 ODA524554:ODV524555 OMW524554:ONR524555 OWS524554:OXN524555 PGO524554:PHJ524555 PQK524554:PRF524555 QAG524554:QBB524555 QKC524554:QKX524555 QTY524554:QUT524555 RDU524554:REP524555 RNQ524554:ROL524555 RXM524554:RYH524555 SHI524554:SID524555 SRE524554:SRZ524555 TBA524554:TBV524555 TKW524554:TLR524555 TUS524554:TVN524555 UEO524554:UFJ524555 UOK524554:UPF524555 UYG524554:UZB524555 VIC524554:VIX524555 VRY524554:VST524555 WBU524554:WCP524555 WLQ524554:WML524555 WVM524554:WWH524555 E590090:Z590091 JA590090:JV590091 SW590090:TR590091 ACS590090:ADN590091 AMO590090:ANJ590091 AWK590090:AXF590091 BGG590090:BHB590091 BQC590090:BQX590091 BZY590090:CAT590091 CJU590090:CKP590091 CTQ590090:CUL590091 DDM590090:DEH590091 DNI590090:DOD590091 DXE590090:DXZ590091 EHA590090:EHV590091 EQW590090:ERR590091 FAS590090:FBN590091 FKO590090:FLJ590091 FUK590090:FVF590091 GEG590090:GFB590091 GOC590090:GOX590091 GXY590090:GYT590091 HHU590090:HIP590091 HRQ590090:HSL590091 IBM590090:ICH590091 ILI590090:IMD590091 IVE590090:IVZ590091 JFA590090:JFV590091 JOW590090:JPR590091 JYS590090:JZN590091 KIO590090:KJJ590091 KSK590090:KTF590091 LCG590090:LDB590091 LMC590090:LMX590091 LVY590090:LWT590091 MFU590090:MGP590091 MPQ590090:MQL590091 MZM590090:NAH590091 NJI590090:NKD590091 NTE590090:NTZ590091 ODA590090:ODV590091 OMW590090:ONR590091 OWS590090:OXN590091 PGO590090:PHJ590091 PQK590090:PRF590091 QAG590090:QBB590091 QKC590090:QKX590091 QTY590090:QUT590091 RDU590090:REP590091 RNQ590090:ROL590091 RXM590090:RYH590091 SHI590090:SID590091 SRE590090:SRZ590091 TBA590090:TBV590091 TKW590090:TLR590091 TUS590090:TVN590091 UEO590090:UFJ590091 UOK590090:UPF590091 UYG590090:UZB590091 VIC590090:VIX590091 VRY590090:VST590091 WBU590090:WCP590091 WLQ590090:WML590091 WVM590090:WWH590091 E655626:Z655627 JA655626:JV655627 SW655626:TR655627 ACS655626:ADN655627 AMO655626:ANJ655627 AWK655626:AXF655627 BGG655626:BHB655627 BQC655626:BQX655627 BZY655626:CAT655627 CJU655626:CKP655627 CTQ655626:CUL655627 DDM655626:DEH655627 DNI655626:DOD655627 DXE655626:DXZ655627 EHA655626:EHV655627 EQW655626:ERR655627 FAS655626:FBN655627 FKO655626:FLJ655627 FUK655626:FVF655627 GEG655626:GFB655627 GOC655626:GOX655627 GXY655626:GYT655627 HHU655626:HIP655627 HRQ655626:HSL655627 IBM655626:ICH655627 ILI655626:IMD655627 IVE655626:IVZ655627 JFA655626:JFV655627 JOW655626:JPR655627 JYS655626:JZN655627 KIO655626:KJJ655627 KSK655626:KTF655627 LCG655626:LDB655627 LMC655626:LMX655627 LVY655626:LWT655627 MFU655626:MGP655627 MPQ655626:MQL655627 MZM655626:NAH655627 NJI655626:NKD655627 NTE655626:NTZ655627 ODA655626:ODV655627 OMW655626:ONR655627 OWS655626:OXN655627 PGO655626:PHJ655627 PQK655626:PRF655627 QAG655626:QBB655627 QKC655626:QKX655627 QTY655626:QUT655627 RDU655626:REP655627 RNQ655626:ROL655627 RXM655626:RYH655627 SHI655626:SID655627 SRE655626:SRZ655627 TBA655626:TBV655627 TKW655626:TLR655627 TUS655626:TVN655627 UEO655626:UFJ655627 UOK655626:UPF655627 UYG655626:UZB655627 VIC655626:VIX655627 VRY655626:VST655627 WBU655626:WCP655627 WLQ655626:WML655627 WVM655626:WWH655627 E721162:Z721163 JA721162:JV721163 SW721162:TR721163 ACS721162:ADN721163 AMO721162:ANJ721163 AWK721162:AXF721163 BGG721162:BHB721163 BQC721162:BQX721163 BZY721162:CAT721163 CJU721162:CKP721163 CTQ721162:CUL721163 DDM721162:DEH721163 DNI721162:DOD721163 DXE721162:DXZ721163 EHA721162:EHV721163 EQW721162:ERR721163 FAS721162:FBN721163 FKO721162:FLJ721163 FUK721162:FVF721163 GEG721162:GFB721163 GOC721162:GOX721163 GXY721162:GYT721163 HHU721162:HIP721163 HRQ721162:HSL721163 IBM721162:ICH721163 ILI721162:IMD721163 IVE721162:IVZ721163 JFA721162:JFV721163 JOW721162:JPR721163 JYS721162:JZN721163 KIO721162:KJJ721163 KSK721162:KTF721163 LCG721162:LDB721163 LMC721162:LMX721163 LVY721162:LWT721163 MFU721162:MGP721163 MPQ721162:MQL721163 MZM721162:NAH721163 NJI721162:NKD721163 NTE721162:NTZ721163 ODA721162:ODV721163 OMW721162:ONR721163 OWS721162:OXN721163 PGO721162:PHJ721163 PQK721162:PRF721163 QAG721162:QBB721163 QKC721162:QKX721163 QTY721162:QUT721163 RDU721162:REP721163 RNQ721162:ROL721163 RXM721162:RYH721163 SHI721162:SID721163 SRE721162:SRZ721163 TBA721162:TBV721163 TKW721162:TLR721163 TUS721162:TVN721163 UEO721162:UFJ721163 UOK721162:UPF721163 UYG721162:UZB721163 VIC721162:VIX721163 VRY721162:VST721163 WBU721162:WCP721163 WLQ721162:WML721163 WVM721162:WWH721163 E786698:Z786699 JA786698:JV786699 SW786698:TR786699 ACS786698:ADN786699 AMO786698:ANJ786699 AWK786698:AXF786699 BGG786698:BHB786699 BQC786698:BQX786699 BZY786698:CAT786699 CJU786698:CKP786699 CTQ786698:CUL786699 DDM786698:DEH786699 DNI786698:DOD786699 DXE786698:DXZ786699 EHA786698:EHV786699 EQW786698:ERR786699 FAS786698:FBN786699 FKO786698:FLJ786699 FUK786698:FVF786699 GEG786698:GFB786699 GOC786698:GOX786699 GXY786698:GYT786699 HHU786698:HIP786699 HRQ786698:HSL786699 IBM786698:ICH786699 ILI786698:IMD786699 IVE786698:IVZ786699 JFA786698:JFV786699 JOW786698:JPR786699 JYS786698:JZN786699 KIO786698:KJJ786699 KSK786698:KTF786699 LCG786698:LDB786699 LMC786698:LMX786699 LVY786698:LWT786699 MFU786698:MGP786699 MPQ786698:MQL786699 MZM786698:NAH786699 NJI786698:NKD786699 NTE786698:NTZ786699 ODA786698:ODV786699 OMW786698:ONR786699 OWS786698:OXN786699 PGO786698:PHJ786699 PQK786698:PRF786699 QAG786698:QBB786699 QKC786698:QKX786699 QTY786698:QUT786699 RDU786698:REP786699 RNQ786698:ROL786699 RXM786698:RYH786699 SHI786698:SID786699 SRE786698:SRZ786699 TBA786698:TBV786699 TKW786698:TLR786699 TUS786698:TVN786699 UEO786698:UFJ786699 UOK786698:UPF786699 UYG786698:UZB786699 VIC786698:VIX786699 VRY786698:VST786699 WBU786698:WCP786699 WLQ786698:WML786699 WVM786698:WWH786699 E852234:Z852235 JA852234:JV852235 SW852234:TR852235 ACS852234:ADN852235 AMO852234:ANJ852235 AWK852234:AXF852235 BGG852234:BHB852235 BQC852234:BQX852235 BZY852234:CAT852235 CJU852234:CKP852235 CTQ852234:CUL852235 DDM852234:DEH852235 DNI852234:DOD852235 DXE852234:DXZ852235 EHA852234:EHV852235 EQW852234:ERR852235 FAS852234:FBN852235 FKO852234:FLJ852235 FUK852234:FVF852235 GEG852234:GFB852235 GOC852234:GOX852235 GXY852234:GYT852235 HHU852234:HIP852235 HRQ852234:HSL852235 IBM852234:ICH852235 ILI852234:IMD852235 IVE852234:IVZ852235 JFA852234:JFV852235 JOW852234:JPR852235 JYS852234:JZN852235 KIO852234:KJJ852235 KSK852234:KTF852235 LCG852234:LDB852235 LMC852234:LMX852235 LVY852234:LWT852235 MFU852234:MGP852235 MPQ852234:MQL852235 MZM852234:NAH852235 NJI852234:NKD852235 NTE852234:NTZ852235 ODA852234:ODV852235 OMW852234:ONR852235 OWS852234:OXN852235 PGO852234:PHJ852235 PQK852234:PRF852235 QAG852234:QBB852235 QKC852234:QKX852235 QTY852234:QUT852235 RDU852234:REP852235 RNQ852234:ROL852235 RXM852234:RYH852235 SHI852234:SID852235 SRE852234:SRZ852235 TBA852234:TBV852235 TKW852234:TLR852235 TUS852234:TVN852235 UEO852234:UFJ852235 UOK852234:UPF852235 UYG852234:UZB852235 VIC852234:VIX852235 VRY852234:VST852235 WBU852234:WCP852235 WLQ852234:WML852235 WVM852234:WWH852235 E917770:Z917771 JA917770:JV917771 SW917770:TR917771 ACS917770:ADN917771 AMO917770:ANJ917771 AWK917770:AXF917771 BGG917770:BHB917771 BQC917770:BQX917771 BZY917770:CAT917771 CJU917770:CKP917771 CTQ917770:CUL917771 DDM917770:DEH917771 DNI917770:DOD917771 DXE917770:DXZ917771 EHA917770:EHV917771 EQW917770:ERR917771 FAS917770:FBN917771 FKO917770:FLJ917771 FUK917770:FVF917771 GEG917770:GFB917771 GOC917770:GOX917771 GXY917770:GYT917771 HHU917770:HIP917771 HRQ917770:HSL917771 IBM917770:ICH917771 ILI917770:IMD917771 IVE917770:IVZ917771 JFA917770:JFV917771 JOW917770:JPR917771 JYS917770:JZN917771 KIO917770:KJJ917771 KSK917770:KTF917771 LCG917770:LDB917771 LMC917770:LMX917771 LVY917770:LWT917771 MFU917770:MGP917771 MPQ917770:MQL917771 MZM917770:NAH917771 NJI917770:NKD917771 NTE917770:NTZ917771 ODA917770:ODV917771 OMW917770:ONR917771 OWS917770:OXN917771 PGO917770:PHJ917771 PQK917770:PRF917771 QAG917770:QBB917771 QKC917770:QKX917771 QTY917770:QUT917771 RDU917770:REP917771 RNQ917770:ROL917771 RXM917770:RYH917771 SHI917770:SID917771 SRE917770:SRZ917771 TBA917770:TBV917771 TKW917770:TLR917771 TUS917770:TVN917771 UEO917770:UFJ917771 UOK917770:UPF917771 UYG917770:UZB917771 VIC917770:VIX917771 VRY917770:VST917771 WBU917770:WCP917771 WLQ917770:WML917771 WVM917770:WWH917771 E983306:Z983307 JA983306:JV983307 SW983306:TR983307 ACS983306:ADN983307 AMO983306:ANJ983307 AWK983306:AXF983307 BGG983306:BHB983307 BQC983306:BQX983307 BZY983306:CAT983307 CJU983306:CKP983307 CTQ983306:CUL983307 DDM983306:DEH983307 DNI983306:DOD983307 DXE983306:DXZ983307 EHA983306:EHV983307 EQW983306:ERR983307 FAS983306:FBN983307 FKO983306:FLJ983307 FUK983306:FVF983307 GEG983306:GFB983307 GOC983306:GOX983307 GXY983306:GYT983307 HHU983306:HIP983307 HRQ983306:HSL983307 IBM983306:ICH983307 ILI983306:IMD983307 IVE983306:IVZ983307 JFA983306:JFV983307 JOW983306:JPR983307 JYS983306:JZN983307 KIO983306:KJJ983307 KSK983306:KTF983307 LCG983306:LDB983307 LMC983306:LMX983307 LVY983306:LWT983307 MFU983306:MGP983307 MPQ983306:MQL983307 MZM983306:NAH983307 NJI983306:NKD983307 NTE983306:NTZ983307 ODA983306:ODV983307 OMW983306:ONR983307 OWS983306:OXN983307 PGO983306:PHJ983307 PQK983306:PRF983307 QAG983306:QBB983307 QKC983306:QKX983307 QTY983306:QUT983307 RDU983306:REP983307 RNQ983306:ROL983307 RXM983306:RYH983307 SHI983306:SID983307 SRE983306:SRZ983307 TBA983306:TBV983307 TKW983306:TLR983307 TUS983306:TVN983307 UEO983306:UFJ983307 UOK983306:UPF983307 UYG983306:UZB983307 VIC983306:VIX983307 VRY983306:VST983307 WBU983306:WCP983307 WLQ983306:WML983307 WVM983306:WWH983307 E133:Z134 JA133:JV134 SW133:TR134 ACS133:ADN134 AMO133:ANJ134 AWK133:AXF134 BGG133:BHB134 BQC133:BQX134 BZY133:CAT134 CJU133:CKP134 CTQ133:CUL134 DDM133:DEH134 DNI133:DOD134 DXE133:DXZ134 EHA133:EHV134 EQW133:ERR134 FAS133:FBN134 FKO133:FLJ134 FUK133:FVF134 GEG133:GFB134 GOC133:GOX134 GXY133:GYT134 HHU133:HIP134 HRQ133:HSL134 IBM133:ICH134 ILI133:IMD134 IVE133:IVZ134 JFA133:JFV134 JOW133:JPR134 JYS133:JZN134 KIO133:KJJ134 KSK133:KTF134 LCG133:LDB134 LMC133:LMX134 LVY133:LWT134 MFU133:MGP134 MPQ133:MQL134 MZM133:NAH134 NJI133:NKD134 NTE133:NTZ134 ODA133:ODV134 OMW133:ONR134 OWS133:OXN134 PGO133:PHJ134 PQK133:PRF134 QAG133:QBB134 QKC133:QKX134 QTY133:QUT134 RDU133:REP134 RNQ133:ROL134 RXM133:RYH134 SHI133:SID134 SRE133:SRZ134 TBA133:TBV134 TKW133:TLR134 TUS133:TVN134 UEO133:UFJ134 UOK133:UPF134 UYG133:UZB134 VIC133:VIX134 VRY133:VST134 WBU133:WCP134 WLQ133:WML134 WVM133:WWH134 E65799:Z65800 JA65799:JV65800 SW65799:TR65800 ACS65799:ADN65800 AMO65799:ANJ65800 AWK65799:AXF65800 BGG65799:BHB65800 BQC65799:BQX65800 BZY65799:CAT65800 CJU65799:CKP65800 CTQ65799:CUL65800 DDM65799:DEH65800 DNI65799:DOD65800 DXE65799:DXZ65800 EHA65799:EHV65800 EQW65799:ERR65800 FAS65799:FBN65800 FKO65799:FLJ65800 FUK65799:FVF65800 GEG65799:GFB65800 GOC65799:GOX65800 GXY65799:GYT65800 HHU65799:HIP65800 HRQ65799:HSL65800 IBM65799:ICH65800 ILI65799:IMD65800 IVE65799:IVZ65800 JFA65799:JFV65800 JOW65799:JPR65800 JYS65799:JZN65800 KIO65799:KJJ65800 KSK65799:KTF65800 LCG65799:LDB65800 LMC65799:LMX65800 LVY65799:LWT65800 MFU65799:MGP65800 MPQ65799:MQL65800 MZM65799:NAH65800 NJI65799:NKD65800 NTE65799:NTZ65800 ODA65799:ODV65800 OMW65799:ONR65800 OWS65799:OXN65800 PGO65799:PHJ65800 PQK65799:PRF65800 QAG65799:QBB65800 QKC65799:QKX65800 QTY65799:QUT65800 RDU65799:REP65800 RNQ65799:ROL65800 RXM65799:RYH65800 SHI65799:SID65800 SRE65799:SRZ65800 TBA65799:TBV65800 TKW65799:TLR65800 TUS65799:TVN65800 UEO65799:UFJ65800 UOK65799:UPF65800 UYG65799:UZB65800 VIC65799:VIX65800 VRY65799:VST65800 WBU65799:WCP65800 WLQ65799:WML65800 WVM65799:WWH65800 E131335:Z131336 JA131335:JV131336 SW131335:TR131336 ACS131335:ADN131336 AMO131335:ANJ131336 AWK131335:AXF131336 BGG131335:BHB131336 BQC131335:BQX131336 BZY131335:CAT131336 CJU131335:CKP131336 CTQ131335:CUL131336 DDM131335:DEH131336 DNI131335:DOD131336 DXE131335:DXZ131336 EHA131335:EHV131336 EQW131335:ERR131336 FAS131335:FBN131336 FKO131335:FLJ131336 FUK131335:FVF131336 GEG131335:GFB131336 GOC131335:GOX131336 GXY131335:GYT131336 HHU131335:HIP131336 HRQ131335:HSL131336 IBM131335:ICH131336 ILI131335:IMD131336 IVE131335:IVZ131336 JFA131335:JFV131336 JOW131335:JPR131336 JYS131335:JZN131336 KIO131335:KJJ131336 KSK131335:KTF131336 LCG131335:LDB131336 LMC131335:LMX131336 LVY131335:LWT131336 MFU131335:MGP131336 MPQ131335:MQL131336 MZM131335:NAH131336 NJI131335:NKD131336 NTE131335:NTZ131336 ODA131335:ODV131336 OMW131335:ONR131336 OWS131335:OXN131336 PGO131335:PHJ131336 PQK131335:PRF131336 QAG131335:QBB131336 QKC131335:QKX131336 QTY131335:QUT131336 RDU131335:REP131336 RNQ131335:ROL131336 RXM131335:RYH131336 SHI131335:SID131336 SRE131335:SRZ131336 TBA131335:TBV131336 TKW131335:TLR131336 TUS131335:TVN131336 UEO131335:UFJ131336 UOK131335:UPF131336 UYG131335:UZB131336 VIC131335:VIX131336 VRY131335:VST131336 WBU131335:WCP131336 WLQ131335:WML131336 WVM131335:WWH131336 E196871:Z196872 JA196871:JV196872 SW196871:TR196872 ACS196871:ADN196872 AMO196871:ANJ196872 AWK196871:AXF196872 BGG196871:BHB196872 BQC196871:BQX196872 BZY196871:CAT196872 CJU196871:CKP196872 CTQ196871:CUL196872 DDM196871:DEH196872 DNI196871:DOD196872 DXE196871:DXZ196872 EHA196871:EHV196872 EQW196871:ERR196872 FAS196871:FBN196872 FKO196871:FLJ196872 FUK196871:FVF196872 GEG196871:GFB196872 GOC196871:GOX196872 GXY196871:GYT196872 HHU196871:HIP196872 HRQ196871:HSL196872 IBM196871:ICH196872 ILI196871:IMD196872 IVE196871:IVZ196872 JFA196871:JFV196872 JOW196871:JPR196872 JYS196871:JZN196872 KIO196871:KJJ196872 KSK196871:KTF196872 LCG196871:LDB196872 LMC196871:LMX196872 LVY196871:LWT196872 MFU196871:MGP196872 MPQ196871:MQL196872 MZM196871:NAH196872 NJI196871:NKD196872 NTE196871:NTZ196872 ODA196871:ODV196872 OMW196871:ONR196872 OWS196871:OXN196872 PGO196871:PHJ196872 PQK196871:PRF196872 QAG196871:QBB196872 QKC196871:QKX196872 QTY196871:QUT196872 RDU196871:REP196872 RNQ196871:ROL196872 RXM196871:RYH196872 SHI196871:SID196872 SRE196871:SRZ196872 TBA196871:TBV196872 TKW196871:TLR196872 TUS196871:TVN196872 UEO196871:UFJ196872 UOK196871:UPF196872 UYG196871:UZB196872 VIC196871:VIX196872 VRY196871:VST196872 WBU196871:WCP196872 WLQ196871:WML196872 WVM196871:WWH196872 E262407:Z262408 JA262407:JV262408 SW262407:TR262408 ACS262407:ADN262408 AMO262407:ANJ262408 AWK262407:AXF262408 BGG262407:BHB262408 BQC262407:BQX262408 BZY262407:CAT262408 CJU262407:CKP262408 CTQ262407:CUL262408 DDM262407:DEH262408 DNI262407:DOD262408 DXE262407:DXZ262408 EHA262407:EHV262408 EQW262407:ERR262408 FAS262407:FBN262408 FKO262407:FLJ262408 FUK262407:FVF262408 GEG262407:GFB262408 GOC262407:GOX262408 GXY262407:GYT262408 HHU262407:HIP262408 HRQ262407:HSL262408 IBM262407:ICH262408 ILI262407:IMD262408 IVE262407:IVZ262408 JFA262407:JFV262408 JOW262407:JPR262408 JYS262407:JZN262408 KIO262407:KJJ262408 KSK262407:KTF262408 LCG262407:LDB262408 LMC262407:LMX262408 LVY262407:LWT262408 MFU262407:MGP262408 MPQ262407:MQL262408 MZM262407:NAH262408 NJI262407:NKD262408 NTE262407:NTZ262408 ODA262407:ODV262408 OMW262407:ONR262408 OWS262407:OXN262408 PGO262407:PHJ262408 PQK262407:PRF262408 QAG262407:QBB262408 QKC262407:QKX262408 QTY262407:QUT262408 RDU262407:REP262408 RNQ262407:ROL262408 RXM262407:RYH262408 SHI262407:SID262408 SRE262407:SRZ262408 TBA262407:TBV262408 TKW262407:TLR262408 TUS262407:TVN262408 UEO262407:UFJ262408 UOK262407:UPF262408 UYG262407:UZB262408 VIC262407:VIX262408 VRY262407:VST262408 WBU262407:WCP262408 WLQ262407:WML262408 WVM262407:WWH262408 E327943:Z327944 JA327943:JV327944 SW327943:TR327944 ACS327943:ADN327944 AMO327943:ANJ327944 AWK327943:AXF327944 BGG327943:BHB327944 BQC327943:BQX327944 BZY327943:CAT327944 CJU327943:CKP327944 CTQ327943:CUL327944 DDM327943:DEH327944 DNI327943:DOD327944 DXE327943:DXZ327944 EHA327943:EHV327944 EQW327943:ERR327944 FAS327943:FBN327944 FKO327943:FLJ327944 FUK327943:FVF327944 GEG327943:GFB327944 GOC327943:GOX327944 GXY327943:GYT327944 HHU327943:HIP327944 HRQ327943:HSL327944 IBM327943:ICH327944 ILI327943:IMD327944 IVE327943:IVZ327944 JFA327943:JFV327944 JOW327943:JPR327944 JYS327943:JZN327944 KIO327943:KJJ327944 KSK327943:KTF327944 LCG327943:LDB327944 LMC327943:LMX327944 LVY327943:LWT327944 MFU327943:MGP327944 MPQ327943:MQL327944 MZM327943:NAH327944 NJI327943:NKD327944 NTE327943:NTZ327944 ODA327943:ODV327944 OMW327943:ONR327944 OWS327943:OXN327944 PGO327943:PHJ327944 PQK327943:PRF327944 QAG327943:QBB327944 QKC327943:QKX327944 QTY327943:QUT327944 RDU327943:REP327944 RNQ327943:ROL327944 RXM327943:RYH327944 SHI327943:SID327944 SRE327943:SRZ327944 TBA327943:TBV327944 TKW327943:TLR327944 TUS327943:TVN327944 UEO327943:UFJ327944 UOK327943:UPF327944 UYG327943:UZB327944 VIC327943:VIX327944 VRY327943:VST327944 WBU327943:WCP327944 WLQ327943:WML327944 WVM327943:WWH327944 E393479:Z393480 JA393479:JV393480 SW393479:TR393480 ACS393479:ADN393480 AMO393479:ANJ393480 AWK393479:AXF393480 BGG393479:BHB393480 BQC393479:BQX393480 BZY393479:CAT393480 CJU393479:CKP393480 CTQ393479:CUL393480 DDM393479:DEH393480 DNI393479:DOD393480 DXE393479:DXZ393480 EHA393479:EHV393480 EQW393479:ERR393480 FAS393479:FBN393480 FKO393479:FLJ393480 FUK393479:FVF393480 GEG393479:GFB393480 GOC393479:GOX393480 GXY393479:GYT393480 HHU393479:HIP393480 HRQ393479:HSL393480 IBM393479:ICH393480 ILI393479:IMD393480 IVE393479:IVZ393480 JFA393479:JFV393480 JOW393479:JPR393480 JYS393479:JZN393480 KIO393479:KJJ393480 KSK393479:KTF393480 LCG393479:LDB393480 LMC393479:LMX393480 LVY393479:LWT393480 MFU393479:MGP393480 MPQ393479:MQL393480 MZM393479:NAH393480 NJI393479:NKD393480 NTE393479:NTZ393480 ODA393479:ODV393480 OMW393479:ONR393480 OWS393479:OXN393480 PGO393479:PHJ393480 PQK393479:PRF393480 QAG393479:QBB393480 QKC393479:QKX393480 QTY393479:QUT393480 RDU393479:REP393480 RNQ393479:ROL393480 RXM393479:RYH393480 SHI393479:SID393480 SRE393479:SRZ393480 TBA393479:TBV393480 TKW393479:TLR393480 TUS393479:TVN393480 UEO393479:UFJ393480 UOK393479:UPF393480 UYG393479:UZB393480 VIC393479:VIX393480 VRY393479:VST393480 WBU393479:WCP393480 WLQ393479:WML393480 WVM393479:WWH393480 E459015:Z459016 JA459015:JV459016 SW459015:TR459016 ACS459015:ADN459016 AMO459015:ANJ459016 AWK459015:AXF459016 BGG459015:BHB459016 BQC459015:BQX459016 BZY459015:CAT459016 CJU459015:CKP459016 CTQ459015:CUL459016 DDM459015:DEH459016 DNI459015:DOD459016 DXE459015:DXZ459016 EHA459015:EHV459016 EQW459015:ERR459016 FAS459015:FBN459016 FKO459015:FLJ459016 FUK459015:FVF459016 GEG459015:GFB459016 GOC459015:GOX459016 GXY459015:GYT459016 HHU459015:HIP459016 HRQ459015:HSL459016 IBM459015:ICH459016 ILI459015:IMD459016 IVE459015:IVZ459016 JFA459015:JFV459016 JOW459015:JPR459016 JYS459015:JZN459016 KIO459015:KJJ459016 KSK459015:KTF459016 LCG459015:LDB459016 LMC459015:LMX459016 LVY459015:LWT459016 MFU459015:MGP459016 MPQ459015:MQL459016 MZM459015:NAH459016 NJI459015:NKD459016 NTE459015:NTZ459016 ODA459015:ODV459016 OMW459015:ONR459016 OWS459015:OXN459016 PGO459015:PHJ459016 PQK459015:PRF459016 QAG459015:QBB459016 QKC459015:QKX459016 QTY459015:QUT459016 RDU459015:REP459016 RNQ459015:ROL459016 RXM459015:RYH459016 SHI459015:SID459016 SRE459015:SRZ459016 TBA459015:TBV459016 TKW459015:TLR459016 TUS459015:TVN459016 UEO459015:UFJ459016 UOK459015:UPF459016 UYG459015:UZB459016 VIC459015:VIX459016 VRY459015:VST459016 WBU459015:WCP459016 WLQ459015:WML459016 WVM459015:WWH459016 E524551:Z524552 JA524551:JV524552 SW524551:TR524552 ACS524551:ADN524552 AMO524551:ANJ524552 AWK524551:AXF524552 BGG524551:BHB524552 BQC524551:BQX524552 BZY524551:CAT524552 CJU524551:CKP524552 CTQ524551:CUL524552 DDM524551:DEH524552 DNI524551:DOD524552 DXE524551:DXZ524552 EHA524551:EHV524552 EQW524551:ERR524552 FAS524551:FBN524552 FKO524551:FLJ524552 FUK524551:FVF524552 GEG524551:GFB524552 GOC524551:GOX524552 GXY524551:GYT524552 HHU524551:HIP524552 HRQ524551:HSL524552 IBM524551:ICH524552 ILI524551:IMD524552 IVE524551:IVZ524552 JFA524551:JFV524552 JOW524551:JPR524552 JYS524551:JZN524552 KIO524551:KJJ524552 KSK524551:KTF524552 LCG524551:LDB524552 LMC524551:LMX524552 LVY524551:LWT524552 MFU524551:MGP524552 MPQ524551:MQL524552 MZM524551:NAH524552 NJI524551:NKD524552 NTE524551:NTZ524552 ODA524551:ODV524552 OMW524551:ONR524552 OWS524551:OXN524552 PGO524551:PHJ524552 PQK524551:PRF524552 QAG524551:QBB524552 QKC524551:QKX524552 QTY524551:QUT524552 RDU524551:REP524552 RNQ524551:ROL524552 RXM524551:RYH524552 SHI524551:SID524552 SRE524551:SRZ524552 TBA524551:TBV524552 TKW524551:TLR524552 TUS524551:TVN524552 UEO524551:UFJ524552 UOK524551:UPF524552 UYG524551:UZB524552 VIC524551:VIX524552 VRY524551:VST524552 WBU524551:WCP524552 WLQ524551:WML524552 WVM524551:WWH524552 E590087:Z590088 JA590087:JV590088 SW590087:TR590088 ACS590087:ADN590088 AMO590087:ANJ590088 AWK590087:AXF590088 BGG590087:BHB590088 BQC590087:BQX590088 BZY590087:CAT590088 CJU590087:CKP590088 CTQ590087:CUL590088 DDM590087:DEH590088 DNI590087:DOD590088 DXE590087:DXZ590088 EHA590087:EHV590088 EQW590087:ERR590088 FAS590087:FBN590088 FKO590087:FLJ590088 FUK590087:FVF590088 GEG590087:GFB590088 GOC590087:GOX590088 GXY590087:GYT590088 HHU590087:HIP590088 HRQ590087:HSL590088 IBM590087:ICH590088 ILI590087:IMD590088 IVE590087:IVZ590088 JFA590087:JFV590088 JOW590087:JPR590088 JYS590087:JZN590088 KIO590087:KJJ590088 KSK590087:KTF590088 LCG590087:LDB590088 LMC590087:LMX590088 LVY590087:LWT590088 MFU590087:MGP590088 MPQ590087:MQL590088 MZM590087:NAH590088 NJI590087:NKD590088 NTE590087:NTZ590088 ODA590087:ODV590088 OMW590087:ONR590088 OWS590087:OXN590088 PGO590087:PHJ590088 PQK590087:PRF590088 QAG590087:QBB590088 QKC590087:QKX590088 QTY590087:QUT590088 RDU590087:REP590088 RNQ590087:ROL590088 RXM590087:RYH590088 SHI590087:SID590088 SRE590087:SRZ590088 TBA590087:TBV590088 TKW590087:TLR590088 TUS590087:TVN590088 UEO590087:UFJ590088 UOK590087:UPF590088 UYG590087:UZB590088 VIC590087:VIX590088 VRY590087:VST590088 WBU590087:WCP590088 WLQ590087:WML590088 WVM590087:WWH590088 E655623:Z655624 JA655623:JV655624 SW655623:TR655624 ACS655623:ADN655624 AMO655623:ANJ655624 AWK655623:AXF655624 BGG655623:BHB655624 BQC655623:BQX655624 BZY655623:CAT655624 CJU655623:CKP655624 CTQ655623:CUL655624 DDM655623:DEH655624 DNI655623:DOD655624 DXE655623:DXZ655624 EHA655623:EHV655624 EQW655623:ERR655624 FAS655623:FBN655624 FKO655623:FLJ655624 FUK655623:FVF655624 GEG655623:GFB655624 GOC655623:GOX655624 GXY655623:GYT655624 HHU655623:HIP655624 HRQ655623:HSL655624 IBM655623:ICH655624 ILI655623:IMD655624 IVE655623:IVZ655624 JFA655623:JFV655624 JOW655623:JPR655624 JYS655623:JZN655624 KIO655623:KJJ655624 KSK655623:KTF655624 LCG655623:LDB655624 LMC655623:LMX655624 LVY655623:LWT655624 MFU655623:MGP655624 MPQ655623:MQL655624 MZM655623:NAH655624 NJI655623:NKD655624 NTE655623:NTZ655624 ODA655623:ODV655624 OMW655623:ONR655624 OWS655623:OXN655624 PGO655623:PHJ655624 PQK655623:PRF655624 QAG655623:QBB655624 QKC655623:QKX655624 QTY655623:QUT655624 RDU655623:REP655624 RNQ655623:ROL655624 RXM655623:RYH655624 SHI655623:SID655624 SRE655623:SRZ655624 TBA655623:TBV655624 TKW655623:TLR655624 TUS655623:TVN655624 UEO655623:UFJ655624 UOK655623:UPF655624 UYG655623:UZB655624 VIC655623:VIX655624 VRY655623:VST655624 WBU655623:WCP655624 WLQ655623:WML655624 WVM655623:WWH655624 E721159:Z721160 JA721159:JV721160 SW721159:TR721160 ACS721159:ADN721160 AMO721159:ANJ721160 AWK721159:AXF721160 BGG721159:BHB721160 BQC721159:BQX721160 BZY721159:CAT721160 CJU721159:CKP721160 CTQ721159:CUL721160 DDM721159:DEH721160 DNI721159:DOD721160 DXE721159:DXZ721160 EHA721159:EHV721160 EQW721159:ERR721160 FAS721159:FBN721160 FKO721159:FLJ721160 FUK721159:FVF721160 GEG721159:GFB721160 GOC721159:GOX721160 GXY721159:GYT721160 HHU721159:HIP721160 HRQ721159:HSL721160 IBM721159:ICH721160 ILI721159:IMD721160 IVE721159:IVZ721160 JFA721159:JFV721160 JOW721159:JPR721160 JYS721159:JZN721160 KIO721159:KJJ721160 KSK721159:KTF721160 LCG721159:LDB721160 LMC721159:LMX721160 LVY721159:LWT721160 MFU721159:MGP721160 MPQ721159:MQL721160 MZM721159:NAH721160 NJI721159:NKD721160 NTE721159:NTZ721160 ODA721159:ODV721160 OMW721159:ONR721160 OWS721159:OXN721160 PGO721159:PHJ721160 PQK721159:PRF721160 QAG721159:QBB721160 QKC721159:QKX721160 QTY721159:QUT721160 RDU721159:REP721160 RNQ721159:ROL721160 RXM721159:RYH721160 SHI721159:SID721160 SRE721159:SRZ721160 TBA721159:TBV721160 TKW721159:TLR721160 TUS721159:TVN721160 UEO721159:UFJ721160 UOK721159:UPF721160 UYG721159:UZB721160 VIC721159:VIX721160 VRY721159:VST721160 WBU721159:WCP721160 WLQ721159:WML721160 WVM721159:WWH721160 E786695:Z786696 JA786695:JV786696 SW786695:TR786696 ACS786695:ADN786696 AMO786695:ANJ786696 AWK786695:AXF786696 BGG786695:BHB786696 BQC786695:BQX786696 BZY786695:CAT786696 CJU786695:CKP786696 CTQ786695:CUL786696 DDM786695:DEH786696 DNI786695:DOD786696 DXE786695:DXZ786696 EHA786695:EHV786696 EQW786695:ERR786696 FAS786695:FBN786696 FKO786695:FLJ786696 FUK786695:FVF786696 GEG786695:GFB786696 GOC786695:GOX786696 GXY786695:GYT786696 HHU786695:HIP786696 HRQ786695:HSL786696 IBM786695:ICH786696 ILI786695:IMD786696 IVE786695:IVZ786696 JFA786695:JFV786696 JOW786695:JPR786696 JYS786695:JZN786696 KIO786695:KJJ786696 KSK786695:KTF786696 LCG786695:LDB786696 LMC786695:LMX786696 LVY786695:LWT786696 MFU786695:MGP786696 MPQ786695:MQL786696 MZM786695:NAH786696 NJI786695:NKD786696 NTE786695:NTZ786696 ODA786695:ODV786696 OMW786695:ONR786696 OWS786695:OXN786696 PGO786695:PHJ786696 PQK786695:PRF786696 QAG786695:QBB786696 QKC786695:QKX786696 QTY786695:QUT786696 RDU786695:REP786696 RNQ786695:ROL786696 RXM786695:RYH786696 SHI786695:SID786696 SRE786695:SRZ786696 TBA786695:TBV786696 TKW786695:TLR786696 TUS786695:TVN786696 UEO786695:UFJ786696 UOK786695:UPF786696 UYG786695:UZB786696 VIC786695:VIX786696 VRY786695:VST786696 WBU786695:WCP786696 WLQ786695:WML786696 WVM786695:WWH786696 E852231:Z852232 JA852231:JV852232 SW852231:TR852232 ACS852231:ADN852232 AMO852231:ANJ852232 AWK852231:AXF852232 BGG852231:BHB852232 BQC852231:BQX852232 BZY852231:CAT852232 CJU852231:CKP852232 CTQ852231:CUL852232 DDM852231:DEH852232 DNI852231:DOD852232 DXE852231:DXZ852232 EHA852231:EHV852232 EQW852231:ERR852232 FAS852231:FBN852232 FKO852231:FLJ852232 FUK852231:FVF852232 GEG852231:GFB852232 GOC852231:GOX852232 GXY852231:GYT852232 HHU852231:HIP852232 HRQ852231:HSL852232 IBM852231:ICH852232 ILI852231:IMD852232 IVE852231:IVZ852232 JFA852231:JFV852232 JOW852231:JPR852232 JYS852231:JZN852232 KIO852231:KJJ852232 KSK852231:KTF852232 LCG852231:LDB852232 LMC852231:LMX852232 LVY852231:LWT852232 MFU852231:MGP852232 MPQ852231:MQL852232 MZM852231:NAH852232 NJI852231:NKD852232 NTE852231:NTZ852232 ODA852231:ODV852232 OMW852231:ONR852232 OWS852231:OXN852232 PGO852231:PHJ852232 PQK852231:PRF852232 QAG852231:QBB852232 QKC852231:QKX852232 QTY852231:QUT852232 RDU852231:REP852232 RNQ852231:ROL852232 RXM852231:RYH852232 SHI852231:SID852232 SRE852231:SRZ852232 TBA852231:TBV852232 TKW852231:TLR852232 TUS852231:TVN852232 UEO852231:UFJ852232 UOK852231:UPF852232 UYG852231:UZB852232 VIC852231:VIX852232 VRY852231:VST852232 WBU852231:WCP852232 WLQ852231:WML852232 WVM852231:WWH852232 E917767:Z917768 JA917767:JV917768 SW917767:TR917768 ACS917767:ADN917768 AMO917767:ANJ917768 AWK917767:AXF917768 BGG917767:BHB917768 BQC917767:BQX917768 BZY917767:CAT917768 CJU917767:CKP917768 CTQ917767:CUL917768 DDM917767:DEH917768 DNI917767:DOD917768 DXE917767:DXZ917768 EHA917767:EHV917768 EQW917767:ERR917768 FAS917767:FBN917768 FKO917767:FLJ917768 FUK917767:FVF917768 GEG917767:GFB917768 GOC917767:GOX917768 GXY917767:GYT917768 HHU917767:HIP917768 HRQ917767:HSL917768 IBM917767:ICH917768 ILI917767:IMD917768 IVE917767:IVZ917768 JFA917767:JFV917768 JOW917767:JPR917768 JYS917767:JZN917768 KIO917767:KJJ917768 KSK917767:KTF917768 LCG917767:LDB917768 LMC917767:LMX917768 LVY917767:LWT917768 MFU917767:MGP917768 MPQ917767:MQL917768 MZM917767:NAH917768 NJI917767:NKD917768 NTE917767:NTZ917768 ODA917767:ODV917768 OMW917767:ONR917768 OWS917767:OXN917768 PGO917767:PHJ917768 PQK917767:PRF917768 QAG917767:QBB917768 QKC917767:QKX917768 QTY917767:QUT917768 RDU917767:REP917768 RNQ917767:ROL917768 RXM917767:RYH917768 SHI917767:SID917768 SRE917767:SRZ917768 TBA917767:TBV917768 TKW917767:TLR917768 TUS917767:TVN917768 UEO917767:UFJ917768 UOK917767:UPF917768 UYG917767:UZB917768 VIC917767:VIX917768 VRY917767:VST917768 WBU917767:WCP917768 WLQ917767:WML917768 WVM917767:WWH917768 E983303:Z983304 JA983303:JV983304 SW983303:TR983304 ACS983303:ADN983304 AMO983303:ANJ983304 AWK983303:AXF983304 BGG983303:BHB983304 BQC983303:BQX983304 BZY983303:CAT983304 CJU983303:CKP983304 CTQ983303:CUL983304 DDM983303:DEH983304 DNI983303:DOD983304 DXE983303:DXZ983304 EHA983303:EHV983304 EQW983303:ERR983304 FAS983303:FBN983304 FKO983303:FLJ983304 FUK983303:FVF983304 GEG983303:GFB983304 GOC983303:GOX983304 GXY983303:GYT983304 HHU983303:HIP983304 HRQ983303:HSL983304 IBM983303:ICH983304 ILI983303:IMD983304 IVE983303:IVZ983304 JFA983303:JFV983304 JOW983303:JPR983304 JYS983303:JZN983304 KIO983303:KJJ983304 KSK983303:KTF983304 LCG983303:LDB983304 LMC983303:LMX983304 LVY983303:LWT983304 MFU983303:MGP983304 MPQ983303:MQL983304 MZM983303:NAH983304 NJI983303:NKD983304 NTE983303:NTZ983304 ODA983303:ODV983304 OMW983303:ONR983304 OWS983303:OXN983304 PGO983303:PHJ983304 PQK983303:PRF983304 QAG983303:QBB983304 QKC983303:QKX983304 QTY983303:QUT983304 RDU983303:REP983304 RNQ983303:ROL983304 RXM983303:RYH983304 SHI983303:SID983304 SRE983303:SRZ983304 TBA983303:TBV983304 TKW983303:TLR983304 TUS983303:TVN983304 UEO983303:UFJ983304 UOK983303:UPF983304 UYG983303:UZB983304 VIC983303:VIX983304 VRY983303:VST983304 WBU983303:WCP983304 WLQ983303:WML983304 WVM983303:WWH983304 E113:Z114 JA113:JV114 SW113:TR114 ACS113:ADN114 AMO113:ANJ114 AWK113:AXF114 BGG113:BHB114 BQC113:BQX114 BZY113:CAT114 CJU113:CKP114 CTQ113:CUL114 DDM113:DEH114 DNI113:DOD114 DXE113:DXZ114 EHA113:EHV114 EQW113:ERR114 FAS113:FBN114 FKO113:FLJ114 FUK113:FVF114 GEG113:GFB114 GOC113:GOX114 GXY113:GYT114 HHU113:HIP114 HRQ113:HSL114 IBM113:ICH114 ILI113:IMD114 IVE113:IVZ114 JFA113:JFV114 JOW113:JPR114 JYS113:JZN114 KIO113:KJJ114 KSK113:KTF114 LCG113:LDB114 LMC113:LMX114 LVY113:LWT114 MFU113:MGP114 MPQ113:MQL114 MZM113:NAH114 NJI113:NKD114 NTE113:NTZ114 ODA113:ODV114 OMW113:ONR114 OWS113:OXN114 PGO113:PHJ114 PQK113:PRF114 QAG113:QBB114 QKC113:QKX114 QTY113:QUT114 RDU113:REP114 RNQ113:ROL114 RXM113:RYH114 SHI113:SID114 SRE113:SRZ114 TBA113:TBV114 TKW113:TLR114 TUS113:TVN114 UEO113:UFJ114 UOK113:UPF114 UYG113:UZB114 VIC113:VIX114 VRY113:VST114 WBU113:WCP114 WLQ113:WML114 WVM113:WWH114 E65779:Z65780 JA65779:JV65780 SW65779:TR65780 ACS65779:ADN65780 AMO65779:ANJ65780 AWK65779:AXF65780 BGG65779:BHB65780 BQC65779:BQX65780 BZY65779:CAT65780 CJU65779:CKP65780 CTQ65779:CUL65780 DDM65779:DEH65780 DNI65779:DOD65780 DXE65779:DXZ65780 EHA65779:EHV65780 EQW65779:ERR65780 FAS65779:FBN65780 FKO65779:FLJ65780 FUK65779:FVF65780 GEG65779:GFB65780 GOC65779:GOX65780 GXY65779:GYT65780 HHU65779:HIP65780 HRQ65779:HSL65780 IBM65779:ICH65780 ILI65779:IMD65780 IVE65779:IVZ65780 JFA65779:JFV65780 JOW65779:JPR65780 JYS65779:JZN65780 KIO65779:KJJ65780 KSK65779:KTF65780 LCG65779:LDB65780 LMC65779:LMX65780 LVY65779:LWT65780 MFU65779:MGP65780 MPQ65779:MQL65780 MZM65779:NAH65780 NJI65779:NKD65780 NTE65779:NTZ65780 ODA65779:ODV65780 OMW65779:ONR65780 OWS65779:OXN65780 PGO65779:PHJ65780 PQK65779:PRF65780 QAG65779:QBB65780 QKC65779:QKX65780 QTY65779:QUT65780 RDU65779:REP65780 RNQ65779:ROL65780 RXM65779:RYH65780 SHI65779:SID65780 SRE65779:SRZ65780 TBA65779:TBV65780 TKW65779:TLR65780 TUS65779:TVN65780 UEO65779:UFJ65780 UOK65779:UPF65780 UYG65779:UZB65780 VIC65779:VIX65780 VRY65779:VST65780 WBU65779:WCP65780 WLQ65779:WML65780 WVM65779:WWH65780 E131315:Z131316 JA131315:JV131316 SW131315:TR131316 ACS131315:ADN131316 AMO131315:ANJ131316 AWK131315:AXF131316 BGG131315:BHB131316 BQC131315:BQX131316 BZY131315:CAT131316 CJU131315:CKP131316 CTQ131315:CUL131316 DDM131315:DEH131316 DNI131315:DOD131316 DXE131315:DXZ131316 EHA131315:EHV131316 EQW131315:ERR131316 FAS131315:FBN131316 FKO131315:FLJ131316 FUK131315:FVF131316 GEG131315:GFB131316 GOC131315:GOX131316 GXY131315:GYT131316 HHU131315:HIP131316 HRQ131315:HSL131316 IBM131315:ICH131316 ILI131315:IMD131316 IVE131315:IVZ131316 JFA131315:JFV131316 JOW131315:JPR131316 JYS131315:JZN131316 KIO131315:KJJ131316 KSK131315:KTF131316 LCG131315:LDB131316 LMC131315:LMX131316 LVY131315:LWT131316 MFU131315:MGP131316 MPQ131315:MQL131316 MZM131315:NAH131316 NJI131315:NKD131316 NTE131315:NTZ131316 ODA131315:ODV131316 OMW131315:ONR131316 OWS131315:OXN131316 PGO131315:PHJ131316 PQK131315:PRF131316 QAG131315:QBB131316 QKC131315:QKX131316 QTY131315:QUT131316 RDU131315:REP131316 RNQ131315:ROL131316 RXM131315:RYH131316 SHI131315:SID131316 SRE131315:SRZ131316 TBA131315:TBV131316 TKW131315:TLR131316 TUS131315:TVN131316 UEO131315:UFJ131316 UOK131315:UPF131316 UYG131315:UZB131316 VIC131315:VIX131316 VRY131315:VST131316 WBU131315:WCP131316 WLQ131315:WML131316 WVM131315:WWH131316 E196851:Z196852 JA196851:JV196852 SW196851:TR196852 ACS196851:ADN196852 AMO196851:ANJ196852 AWK196851:AXF196852 BGG196851:BHB196852 BQC196851:BQX196852 BZY196851:CAT196852 CJU196851:CKP196852 CTQ196851:CUL196852 DDM196851:DEH196852 DNI196851:DOD196852 DXE196851:DXZ196852 EHA196851:EHV196852 EQW196851:ERR196852 FAS196851:FBN196852 FKO196851:FLJ196852 FUK196851:FVF196852 GEG196851:GFB196852 GOC196851:GOX196852 GXY196851:GYT196852 HHU196851:HIP196852 HRQ196851:HSL196852 IBM196851:ICH196852 ILI196851:IMD196852 IVE196851:IVZ196852 JFA196851:JFV196852 JOW196851:JPR196852 JYS196851:JZN196852 KIO196851:KJJ196852 KSK196851:KTF196852 LCG196851:LDB196852 LMC196851:LMX196852 LVY196851:LWT196852 MFU196851:MGP196852 MPQ196851:MQL196852 MZM196851:NAH196852 NJI196851:NKD196852 NTE196851:NTZ196852 ODA196851:ODV196852 OMW196851:ONR196852 OWS196851:OXN196852 PGO196851:PHJ196852 PQK196851:PRF196852 QAG196851:QBB196852 QKC196851:QKX196852 QTY196851:QUT196852 RDU196851:REP196852 RNQ196851:ROL196852 RXM196851:RYH196852 SHI196851:SID196852 SRE196851:SRZ196852 TBA196851:TBV196852 TKW196851:TLR196852 TUS196851:TVN196852 UEO196851:UFJ196852 UOK196851:UPF196852 UYG196851:UZB196852 VIC196851:VIX196852 VRY196851:VST196852 WBU196851:WCP196852 WLQ196851:WML196852 WVM196851:WWH196852 E262387:Z262388 JA262387:JV262388 SW262387:TR262388 ACS262387:ADN262388 AMO262387:ANJ262388 AWK262387:AXF262388 BGG262387:BHB262388 BQC262387:BQX262388 BZY262387:CAT262388 CJU262387:CKP262388 CTQ262387:CUL262388 DDM262387:DEH262388 DNI262387:DOD262388 DXE262387:DXZ262388 EHA262387:EHV262388 EQW262387:ERR262388 FAS262387:FBN262388 FKO262387:FLJ262388 FUK262387:FVF262388 GEG262387:GFB262388 GOC262387:GOX262388 GXY262387:GYT262388 HHU262387:HIP262388 HRQ262387:HSL262388 IBM262387:ICH262388 ILI262387:IMD262388 IVE262387:IVZ262388 JFA262387:JFV262388 JOW262387:JPR262388 JYS262387:JZN262388 KIO262387:KJJ262388 KSK262387:KTF262388 LCG262387:LDB262388 LMC262387:LMX262388 LVY262387:LWT262388 MFU262387:MGP262388 MPQ262387:MQL262388 MZM262387:NAH262388 NJI262387:NKD262388 NTE262387:NTZ262388 ODA262387:ODV262388 OMW262387:ONR262388 OWS262387:OXN262388 PGO262387:PHJ262388 PQK262387:PRF262388 QAG262387:QBB262388 QKC262387:QKX262388 QTY262387:QUT262388 RDU262387:REP262388 RNQ262387:ROL262388 RXM262387:RYH262388 SHI262387:SID262388 SRE262387:SRZ262388 TBA262387:TBV262388 TKW262387:TLR262388 TUS262387:TVN262388 UEO262387:UFJ262388 UOK262387:UPF262388 UYG262387:UZB262388 VIC262387:VIX262388 VRY262387:VST262388 WBU262387:WCP262388 WLQ262387:WML262388 WVM262387:WWH262388 E327923:Z327924 JA327923:JV327924 SW327923:TR327924 ACS327923:ADN327924 AMO327923:ANJ327924 AWK327923:AXF327924 BGG327923:BHB327924 BQC327923:BQX327924 BZY327923:CAT327924 CJU327923:CKP327924 CTQ327923:CUL327924 DDM327923:DEH327924 DNI327923:DOD327924 DXE327923:DXZ327924 EHA327923:EHV327924 EQW327923:ERR327924 FAS327923:FBN327924 FKO327923:FLJ327924 FUK327923:FVF327924 GEG327923:GFB327924 GOC327923:GOX327924 GXY327923:GYT327924 HHU327923:HIP327924 HRQ327923:HSL327924 IBM327923:ICH327924 ILI327923:IMD327924 IVE327923:IVZ327924 JFA327923:JFV327924 JOW327923:JPR327924 JYS327923:JZN327924 KIO327923:KJJ327924 KSK327923:KTF327924 LCG327923:LDB327924 LMC327923:LMX327924 LVY327923:LWT327924 MFU327923:MGP327924 MPQ327923:MQL327924 MZM327923:NAH327924 NJI327923:NKD327924 NTE327923:NTZ327924 ODA327923:ODV327924 OMW327923:ONR327924 OWS327923:OXN327924 PGO327923:PHJ327924 PQK327923:PRF327924 QAG327923:QBB327924 QKC327923:QKX327924 QTY327923:QUT327924 RDU327923:REP327924 RNQ327923:ROL327924 RXM327923:RYH327924 SHI327923:SID327924 SRE327923:SRZ327924 TBA327923:TBV327924 TKW327923:TLR327924 TUS327923:TVN327924 UEO327923:UFJ327924 UOK327923:UPF327924 UYG327923:UZB327924 VIC327923:VIX327924 VRY327923:VST327924 WBU327923:WCP327924 WLQ327923:WML327924 WVM327923:WWH327924 E393459:Z393460 JA393459:JV393460 SW393459:TR393460 ACS393459:ADN393460 AMO393459:ANJ393460 AWK393459:AXF393460 BGG393459:BHB393460 BQC393459:BQX393460 BZY393459:CAT393460 CJU393459:CKP393460 CTQ393459:CUL393460 DDM393459:DEH393460 DNI393459:DOD393460 DXE393459:DXZ393460 EHA393459:EHV393460 EQW393459:ERR393460 FAS393459:FBN393460 FKO393459:FLJ393460 FUK393459:FVF393460 GEG393459:GFB393460 GOC393459:GOX393460 GXY393459:GYT393460 HHU393459:HIP393460 HRQ393459:HSL393460 IBM393459:ICH393460 ILI393459:IMD393460 IVE393459:IVZ393460 JFA393459:JFV393460 JOW393459:JPR393460 JYS393459:JZN393460 KIO393459:KJJ393460 KSK393459:KTF393460 LCG393459:LDB393460 LMC393459:LMX393460 LVY393459:LWT393460 MFU393459:MGP393460 MPQ393459:MQL393460 MZM393459:NAH393460 NJI393459:NKD393460 NTE393459:NTZ393460 ODA393459:ODV393460 OMW393459:ONR393460 OWS393459:OXN393460 PGO393459:PHJ393460 PQK393459:PRF393460 QAG393459:QBB393460 QKC393459:QKX393460 QTY393459:QUT393460 RDU393459:REP393460 RNQ393459:ROL393460 RXM393459:RYH393460 SHI393459:SID393460 SRE393459:SRZ393460 TBA393459:TBV393460 TKW393459:TLR393460 TUS393459:TVN393460 UEO393459:UFJ393460 UOK393459:UPF393460 UYG393459:UZB393460 VIC393459:VIX393460 VRY393459:VST393460 WBU393459:WCP393460 WLQ393459:WML393460 WVM393459:WWH393460 E458995:Z458996 JA458995:JV458996 SW458995:TR458996 ACS458995:ADN458996 AMO458995:ANJ458996 AWK458995:AXF458996 BGG458995:BHB458996 BQC458995:BQX458996 BZY458995:CAT458996 CJU458995:CKP458996 CTQ458995:CUL458996 DDM458995:DEH458996 DNI458995:DOD458996 DXE458995:DXZ458996 EHA458995:EHV458996 EQW458995:ERR458996 FAS458995:FBN458996 FKO458995:FLJ458996 FUK458995:FVF458996 GEG458995:GFB458996 GOC458995:GOX458996 GXY458995:GYT458996 HHU458995:HIP458996 HRQ458995:HSL458996 IBM458995:ICH458996 ILI458995:IMD458996 IVE458995:IVZ458996 JFA458995:JFV458996 JOW458995:JPR458996 JYS458995:JZN458996 KIO458995:KJJ458996 KSK458995:KTF458996 LCG458995:LDB458996 LMC458995:LMX458996 LVY458995:LWT458996 MFU458995:MGP458996 MPQ458995:MQL458996 MZM458995:NAH458996 NJI458995:NKD458996 NTE458995:NTZ458996 ODA458995:ODV458996 OMW458995:ONR458996 OWS458995:OXN458996 PGO458995:PHJ458996 PQK458995:PRF458996 QAG458995:QBB458996 QKC458995:QKX458996 QTY458995:QUT458996 RDU458995:REP458996 RNQ458995:ROL458996 RXM458995:RYH458996 SHI458995:SID458996 SRE458995:SRZ458996 TBA458995:TBV458996 TKW458995:TLR458996 TUS458995:TVN458996 UEO458995:UFJ458996 UOK458995:UPF458996 UYG458995:UZB458996 VIC458995:VIX458996 VRY458995:VST458996 WBU458995:WCP458996 WLQ458995:WML458996 WVM458995:WWH458996 E524531:Z524532 JA524531:JV524532 SW524531:TR524532 ACS524531:ADN524532 AMO524531:ANJ524532 AWK524531:AXF524532 BGG524531:BHB524532 BQC524531:BQX524532 BZY524531:CAT524532 CJU524531:CKP524532 CTQ524531:CUL524532 DDM524531:DEH524532 DNI524531:DOD524532 DXE524531:DXZ524532 EHA524531:EHV524532 EQW524531:ERR524532 FAS524531:FBN524532 FKO524531:FLJ524532 FUK524531:FVF524532 GEG524531:GFB524532 GOC524531:GOX524532 GXY524531:GYT524532 HHU524531:HIP524532 HRQ524531:HSL524532 IBM524531:ICH524532 ILI524531:IMD524532 IVE524531:IVZ524532 JFA524531:JFV524532 JOW524531:JPR524532 JYS524531:JZN524532 KIO524531:KJJ524532 KSK524531:KTF524532 LCG524531:LDB524532 LMC524531:LMX524532 LVY524531:LWT524532 MFU524531:MGP524532 MPQ524531:MQL524532 MZM524531:NAH524532 NJI524531:NKD524532 NTE524531:NTZ524532 ODA524531:ODV524532 OMW524531:ONR524532 OWS524531:OXN524532 PGO524531:PHJ524532 PQK524531:PRF524532 QAG524531:QBB524532 QKC524531:QKX524532 QTY524531:QUT524532 RDU524531:REP524532 RNQ524531:ROL524532 RXM524531:RYH524532 SHI524531:SID524532 SRE524531:SRZ524532 TBA524531:TBV524532 TKW524531:TLR524532 TUS524531:TVN524532 UEO524531:UFJ524532 UOK524531:UPF524532 UYG524531:UZB524532 VIC524531:VIX524532 VRY524531:VST524532 WBU524531:WCP524532 WLQ524531:WML524532 WVM524531:WWH524532 E590067:Z590068 JA590067:JV590068 SW590067:TR590068 ACS590067:ADN590068 AMO590067:ANJ590068 AWK590067:AXF590068 BGG590067:BHB590068 BQC590067:BQX590068 BZY590067:CAT590068 CJU590067:CKP590068 CTQ590067:CUL590068 DDM590067:DEH590068 DNI590067:DOD590068 DXE590067:DXZ590068 EHA590067:EHV590068 EQW590067:ERR590068 FAS590067:FBN590068 FKO590067:FLJ590068 FUK590067:FVF590068 GEG590067:GFB590068 GOC590067:GOX590068 GXY590067:GYT590068 HHU590067:HIP590068 HRQ590067:HSL590068 IBM590067:ICH590068 ILI590067:IMD590068 IVE590067:IVZ590068 JFA590067:JFV590068 JOW590067:JPR590068 JYS590067:JZN590068 KIO590067:KJJ590068 KSK590067:KTF590068 LCG590067:LDB590068 LMC590067:LMX590068 LVY590067:LWT590068 MFU590067:MGP590068 MPQ590067:MQL590068 MZM590067:NAH590068 NJI590067:NKD590068 NTE590067:NTZ590068 ODA590067:ODV590068 OMW590067:ONR590068 OWS590067:OXN590068 PGO590067:PHJ590068 PQK590067:PRF590068 QAG590067:QBB590068 QKC590067:QKX590068 QTY590067:QUT590068 RDU590067:REP590068 RNQ590067:ROL590068 RXM590067:RYH590068 SHI590067:SID590068 SRE590067:SRZ590068 TBA590067:TBV590068 TKW590067:TLR590068 TUS590067:TVN590068 UEO590067:UFJ590068 UOK590067:UPF590068 UYG590067:UZB590068 VIC590067:VIX590068 VRY590067:VST590068 WBU590067:WCP590068 WLQ590067:WML590068 WVM590067:WWH590068 E655603:Z655604 JA655603:JV655604 SW655603:TR655604 ACS655603:ADN655604 AMO655603:ANJ655604 AWK655603:AXF655604 BGG655603:BHB655604 BQC655603:BQX655604 BZY655603:CAT655604 CJU655603:CKP655604 CTQ655603:CUL655604 DDM655603:DEH655604 DNI655603:DOD655604 DXE655603:DXZ655604 EHA655603:EHV655604 EQW655603:ERR655604 FAS655603:FBN655604 FKO655603:FLJ655604 FUK655603:FVF655604 GEG655603:GFB655604 GOC655603:GOX655604 GXY655603:GYT655604 HHU655603:HIP655604 HRQ655603:HSL655604 IBM655603:ICH655604 ILI655603:IMD655604 IVE655603:IVZ655604 JFA655603:JFV655604 JOW655603:JPR655604 JYS655603:JZN655604 KIO655603:KJJ655604 KSK655603:KTF655604 LCG655603:LDB655604 LMC655603:LMX655604 LVY655603:LWT655604 MFU655603:MGP655604 MPQ655603:MQL655604 MZM655603:NAH655604 NJI655603:NKD655604 NTE655603:NTZ655604 ODA655603:ODV655604 OMW655603:ONR655604 OWS655603:OXN655604 PGO655603:PHJ655604 PQK655603:PRF655604 QAG655603:QBB655604 QKC655603:QKX655604 QTY655603:QUT655604 RDU655603:REP655604 RNQ655603:ROL655604 RXM655603:RYH655604 SHI655603:SID655604 SRE655603:SRZ655604 TBA655603:TBV655604 TKW655603:TLR655604 TUS655603:TVN655604 UEO655603:UFJ655604 UOK655603:UPF655604 UYG655603:UZB655604 VIC655603:VIX655604 VRY655603:VST655604 WBU655603:WCP655604 WLQ655603:WML655604 WVM655603:WWH655604 E721139:Z721140 JA721139:JV721140 SW721139:TR721140 ACS721139:ADN721140 AMO721139:ANJ721140 AWK721139:AXF721140 BGG721139:BHB721140 BQC721139:BQX721140 BZY721139:CAT721140 CJU721139:CKP721140 CTQ721139:CUL721140 DDM721139:DEH721140 DNI721139:DOD721140 DXE721139:DXZ721140 EHA721139:EHV721140 EQW721139:ERR721140 FAS721139:FBN721140 FKO721139:FLJ721140 FUK721139:FVF721140 GEG721139:GFB721140 GOC721139:GOX721140 GXY721139:GYT721140 HHU721139:HIP721140 HRQ721139:HSL721140 IBM721139:ICH721140 ILI721139:IMD721140 IVE721139:IVZ721140 JFA721139:JFV721140 JOW721139:JPR721140 JYS721139:JZN721140 KIO721139:KJJ721140 KSK721139:KTF721140 LCG721139:LDB721140 LMC721139:LMX721140 LVY721139:LWT721140 MFU721139:MGP721140 MPQ721139:MQL721140 MZM721139:NAH721140 NJI721139:NKD721140 NTE721139:NTZ721140 ODA721139:ODV721140 OMW721139:ONR721140 OWS721139:OXN721140 PGO721139:PHJ721140 PQK721139:PRF721140 QAG721139:QBB721140 QKC721139:QKX721140 QTY721139:QUT721140 RDU721139:REP721140 RNQ721139:ROL721140 RXM721139:RYH721140 SHI721139:SID721140 SRE721139:SRZ721140 TBA721139:TBV721140 TKW721139:TLR721140 TUS721139:TVN721140 UEO721139:UFJ721140 UOK721139:UPF721140 UYG721139:UZB721140 VIC721139:VIX721140 VRY721139:VST721140 WBU721139:WCP721140 WLQ721139:WML721140 WVM721139:WWH721140 E786675:Z786676 JA786675:JV786676 SW786675:TR786676 ACS786675:ADN786676 AMO786675:ANJ786676 AWK786675:AXF786676 BGG786675:BHB786676 BQC786675:BQX786676 BZY786675:CAT786676 CJU786675:CKP786676 CTQ786675:CUL786676 DDM786675:DEH786676 DNI786675:DOD786676 DXE786675:DXZ786676 EHA786675:EHV786676 EQW786675:ERR786676 FAS786675:FBN786676 FKO786675:FLJ786676 FUK786675:FVF786676 GEG786675:GFB786676 GOC786675:GOX786676 GXY786675:GYT786676 HHU786675:HIP786676 HRQ786675:HSL786676 IBM786675:ICH786676 ILI786675:IMD786676 IVE786675:IVZ786676 JFA786675:JFV786676 JOW786675:JPR786676 JYS786675:JZN786676 KIO786675:KJJ786676 KSK786675:KTF786676 LCG786675:LDB786676 LMC786675:LMX786676 LVY786675:LWT786676 MFU786675:MGP786676 MPQ786675:MQL786676 MZM786675:NAH786676 NJI786675:NKD786676 NTE786675:NTZ786676 ODA786675:ODV786676 OMW786675:ONR786676 OWS786675:OXN786676 PGO786675:PHJ786676 PQK786675:PRF786676 QAG786675:QBB786676 QKC786675:QKX786676 QTY786675:QUT786676 RDU786675:REP786676 RNQ786675:ROL786676 RXM786675:RYH786676 SHI786675:SID786676 SRE786675:SRZ786676 TBA786675:TBV786676 TKW786675:TLR786676 TUS786675:TVN786676 UEO786675:UFJ786676 UOK786675:UPF786676 UYG786675:UZB786676 VIC786675:VIX786676 VRY786675:VST786676 WBU786675:WCP786676 WLQ786675:WML786676 WVM786675:WWH786676 E852211:Z852212 JA852211:JV852212 SW852211:TR852212 ACS852211:ADN852212 AMO852211:ANJ852212 AWK852211:AXF852212 BGG852211:BHB852212 BQC852211:BQX852212 BZY852211:CAT852212 CJU852211:CKP852212 CTQ852211:CUL852212 DDM852211:DEH852212 DNI852211:DOD852212 DXE852211:DXZ852212 EHA852211:EHV852212 EQW852211:ERR852212 FAS852211:FBN852212 FKO852211:FLJ852212 FUK852211:FVF852212 GEG852211:GFB852212 GOC852211:GOX852212 GXY852211:GYT852212 HHU852211:HIP852212 HRQ852211:HSL852212 IBM852211:ICH852212 ILI852211:IMD852212 IVE852211:IVZ852212 JFA852211:JFV852212 JOW852211:JPR852212 JYS852211:JZN852212 KIO852211:KJJ852212 KSK852211:KTF852212 LCG852211:LDB852212 LMC852211:LMX852212 LVY852211:LWT852212 MFU852211:MGP852212 MPQ852211:MQL852212 MZM852211:NAH852212 NJI852211:NKD852212 NTE852211:NTZ852212 ODA852211:ODV852212 OMW852211:ONR852212 OWS852211:OXN852212 PGO852211:PHJ852212 PQK852211:PRF852212 QAG852211:QBB852212 QKC852211:QKX852212 QTY852211:QUT852212 RDU852211:REP852212 RNQ852211:ROL852212 RXM852211:RYH852212 SHI852211:SID852212 SRE852211:SRZ852212 TBA852211:TBV852212 TKW852211:TLR852212 TUS852211:TVN852212 UEO852211:UFJ852212 UOK852211:UPF852212 UYG852211:UZB852212 VIC852211:VIX852212 VRY852211:VST852212 WBU852211:WCP852212 WLQ852211:WML852212 WVM852211:WWH852212 E917747:Z917748 JA917747:JV917748 SW917747:TR917748 ACS917747:ADN917748 AMO917747:ANJ917748 AWK917747:AXF917748 BGG917747:BHB917748 BQC917747:BQX917748 BZY917747:CAT917748 CJU917747:CKP917748 CTQ917747:CUL917748 DDM917747:DEH917748 DNI917747:DOD917748 DXE917747:DXZ917748 EHA917747:EHV917748 EQW917747:ERR917748 FAS917747:FBN917748 FKO917747:FLJ917748 FUK917747:FVF917748 GEG917747:GFB917748 GOC917747:GOX917748 GXY917747:GYT917748 HHU917747:HIP917748 HRQ917747:HSL917748 IBM917747:ICH917748 ILI917747:IMD917748 IVE917747:IVZ917748 JFA917747:JFV917748 JOW917747:JPR917748 JYS917747:JZN917748 KIO917747:KJJ917748 KSK917747:KTF917748 LCG917747:LDB917748 LMC917747:LMX917748 LVY917747:LWT917748 MFU917747:MGP917748 MPQ917747:MQL917748 MZM917747:NAH917748 NJI917747:NKD917748 NTE917747:NTZ917748 ODA917747:ODV917748 OMW917747:ONR917748 OWS917747:OXN917748 PGO917747:PHJ917748 PQK917747:PRF917748 QAG917747:QBB917748 QKC917747:QKX917748 QTY917747:QUT917748 RDU917747:REP917748 RNQ917747:ROL917748 RXM917747:RYH917748 SHI917747:SID917748 SRE917747:SRZ917748 TBA917747:TBV917748 TKW917747:TLR917748 TUS917747:TVN917748 UEO917747:UFJ917748 UOK917747:UPF917748 UYG917747:UZB917748 VIC917747:VIX917748 VRY917747:VST917748 WBU917747:WCP917748 WLQ917747:WML917748 WVM917747:WWH917748 E983283:Z983284 JA983283:JV983284 SW983283:TR983284 ACS983283:ADN983284 AMO983283:ANJ983284 AWK983283:AXF983284 BGG983283:BHB983284 BQC983283:BQX983284 BZY983283:CAT983284 CJU983283:CKP983284 CTQ983283:CUL983284 DDM983283:DEH983284 DNI983283:DOD983284 DXE983283:DXZ983284 EHA983283:EHV983284 EQW983283:ERR983284 FAS983283:FBN983284 FKO983283:FLJ983284 FUK983283:FVF983284 GEG983283:GFB983284 GOC983283:GOX983284 GXY983283:GYT983284 HHU983283:HIP983284 HRQ983283:HSL983284 IBM983283:ICH983284 ILI983283:IMD983284 IVE983283:IVZ983284 JFA983283:JFV983284 JOW983283:JPR983284 JYS983283:JZN983284 KIO983283:KJJ983284 KSK983283:KTF983284 LCG983283:LDB983284 LMC983283:LMX983284 LVY983283:LWT983284 MFU983283:MGP983284 MPQ983283:MQL983284 MZM983283:NAH983284 NJI983283:NKD983284 NTE983283:NTZ983284 ODA983283:ODV983284 OMW983283:ONR983284 OWS983283:OXN983284 PGO983283:PHJ983284 PQK983283:PRF983284 QAG983283:QBB983284 QKC983283:QKX983284 QTY983283:QUT983284 RDU983283:REP983284 RNQ983283:ROL983284 RXM983283:RYH983284 SHI983283:SID983284 SRE983283:SRZ983284 TBA983283:TBV983284 TKW983283:TLR983284 TUS983283:TVN983284 UEO983283:UFJ983284 UOK983283:UPF983284 UYG983283:UZB983284 VIC983283:VIX983284 VRY983283:VST983284 WBU983283:WCP983284 WLQ983283:WML983284 WVM983283:WWH983284 E110:Z111 JA110:JV111 SW110:TR111 ACS110:ADN111 AMO110:ANJ111 AWK110:AXF111 BGG110:BHB111 BQC110:BQX111 BZY110:CAT111 CJU110:CKP111 CTQ110:CUL111 DDM110:DEH111 DNI110:DOD111 DXE110:DXZ111 EHA110:EHV111 EQW110:ERR111 FAS110:FBN111 FKO110:FLJ111 FUK110:FVF111 GEG110:GFB111 GOC110:GOX111 GXY110:GYT111 HHU110:HIP111 HRQ110:HSL111 IBM110:ICH111 ILI110:IMD111 IVE110:IVZ111 JFA110:JFV111 JOW110:JPR111 JYS110:JZN111 KIO110:KJJ111 KSK110:KTF111 LCG110:LDB111 LMC110:LMX111 LVY110:LWT111 MFU110:MGP111 MPQ110:MQL111 MZM110:NAH111 NJI110:NKD111 NTE110:NTZ111 ODA110:ODV111 OMW110:ONR111 OWS110:OXN111 PGO110:PHJ111 PQK110:PRF111 QAG110:QBB111 QKC110:QKX111 QTY110:QUT111 RDU110:REP111 RNQ110:ROL111 RXM110:RYH111 SHI110:SID111 SRE110:SRZ111 TBA110:TBV111 TKW110:TLR111 TUS110:TVN111 UEO110:UFJ111 UOK110:UPF111 UYG110:UZB111 VIC110:VIX111 VRY110:VST111 WBU110:WCP111 WLQ110:WML111 WVM110:WWH111 E65776:Z65777 JA65776:JV65777 SW65776:TR65777 ACS65776:ADN65777 AMO65776:ANJ65777 AWK65776:AXF65777 BGG65776:BHB65777 BQC65776:BQX65777 BZY65776:CAT65777 CJU65776:CKP65777 CTQ65776:CUL65777 DDM65776:DEH65777 DNI65776:DOD65777 DXE65776:DXZ65777 EHA65776:EHV65777 EQW65776:ERR65777 FAS65776:FBN65777 FKO65776:FLJ65777 FUK65776:FVF65777 GEG65776:GFB65777 GOC65776:GOX65777 GXY65776:GYT65777 HHU65776:HIP65777 HRQ65776:HSL65777 IBM65776:ICH65777 ILI65776:IMD65777 IVE65776:IVZ65777 JFA65776:JFV65777 JOW65776:JPR65777 JYS65776:JZN65777 KIO65776:KJJ65777 KSK65776:KTF65777 LCG65776:LDB65777 LMC65776:LMX65777 LVY65776:LWT65777 MFU65776:MGP65777 MPQ65776:MQL65777 MZM65776:NAH65777 NJI65776:NKD65777 NTE65776:NTZ65777 ODA65776:ODV65777 OMW65776:ONR65777 OWS65776:OXN65777 PGO65776:PHJ65777 PQK65776:PRF65777 QAG65776:QBB65777 QKC65776:QKX65777 QTY65776:QUT65777 RDU65776:REP65777 RNQ65776:ROL65777 RXM65776:RYH65777 SHI65776:SID65777 SRE65776:SRZ65777 TBA65776:TBV65777 TKW65776:TLR65777 TUS65776:TVN65777 UEO65776:UFJ65777 UOK65776:UPF65777 UYG65776:UZB65777 VIC65776:VIX65777 VRY65776:VST65777 WBU65776:WCP65777 WLQ65776:WML65777 WVM65776:WWH65777 E131312:Z131313 JA131312:JV131313 SW131312:TR131313 ACS131312:ADN131313 AMO131312:ANJ131313 AWK131312:AXF131313 BGG131312:BHB131313 BQC131312:BQX131313 BZY131312:CAT131313 CJU131312:CKP131313 CTQ131312:CUL131313 DDM131312:DEH131313 DNI131312:DOD131313 DXE131312:DXZ131313 EHA131312:EHV131313 EQW131312:ERR131313 FAS131312:FBN131313 FKO131312:FLJ131313 FUK131312:FVF131313 GEG131312:GFB131313 GOC131312:GOX131313 GXY131312:GYT131313 HHU131312:HIP131313 HRQ131312:HSL131313 IBM131312:ICH131313 ILI131312:IMD131313 IVE131312:IVZ131313 JFA131312:JFV131313 JOW131312:JPR131313 JYS131312:JZN131313 KIO131312:KJJ131313 KSK131312:KTF131313 LCG131312:LDB131313 LMC131312:LMX131313 LVY131312:LWT131313 MFU131312:MGP131313 MPQ131312:MQL131313 MZM131312:NAH131313 NJI131312:NKD131313 NTE131312:NTZ131313 ODA131312:ODV131313 OMW131312:ONR131313 OWS131312:OXN131313 PGO131312:PHJ131313 PQK131312:PRF131313 QAG131312:QBB131313 QKC131312:QKX131313 QTY131312:QUT131313 RDU131312:REP131313 RNQ131312:ROL131313 RXM131312:RYH131313 SHI131312:SID131313 SRE131312:SRZ131313 TBA131312:TBV131313 TKW131312:TLR131313 TUS131312:TVN131313 UEO131312:UFJ131313 UOK131312:UPF131313 UYG131312:UZB131313 VIC131312:VIX131313 VRY131312:VST131313 WBU131312:WCP131313 WLQ131312:WML131313 WVM131312:WWH131313 E196848:Z196849 JA196848:JV196849 SW196848:TR196849 ACS196848:ADN196849 AMO196848:ANJ196849 AWK196848:AXF196849 BGG196848:BHB196849 BQC196848:BQX196849 BZY196848:CAT196849 CJU196848:CKP196849 CTQ196848:CUL196849 DDM196848:DEH196849 DNI196848:DOD196849 DXE196848:DXZ196849 EHA196848:EHV196849 EQW196848:ERR196849 FAS196848:FBN196849 FKO196848:FLJ196849 FUK196848:FVF196849 GEG196848:GFB196849 GOC196848:GOX196849 GXY196848:GYT196849 HHU196848:HIP196849 HRQ196848:HSL196849 IBM196848:ICH196849 ILI196848:IMD196849 IVE196848:IVZ196849 JFA196848:JFV196849 JOW196848:JPR196849 JYS196848:JZN196849 KIO196848:KJJ196849 KSK196848:KTF196849 LCG196848:LDB196849 LMC196848:LMX196849 LVY196848:LWT196849 MFU196848:MGP196849 MPQ196848:MQL196849 MZM196848:NAH196849 NJI196848:NKD196849 NTE196848:NTZ196849 ODA196848:ODV196849 OMW196848:ONR196849 OWS196848:OXN196849 PGO196848:PHJ196849 PQK196848:PRF196849 QAG196848:QBB196849 QKC196848:QKX196849 QTY196848:QUT196849 RDU196848:REP196849 RNQ196848:ROL196849 RXM196848:RYH196849 SHI196848:SID196849 SRE196848:SRZ196849 TBA196848:TBV196849 TKW196848:TLR196849 TUS196848:TVN196849 UEO196848:UFJ196849 UOK196848:UPF196849 UYG196848:UZB196849 VIC196848:VIX196849 VRY196848:VST196849 WBU196848:WCP196849 WLQ196848:WML196849 WVM196848:WWH196849 E262384:Z262385 JA262384:JV262385 SW262384:TR262385 ACS262384:ADN262385 AMO262384:ANJ262385 AWK262384:AXF262385 BGG262384:BHB262385 BQC262384:BQX262385 BZY262384:CAT262385 CJU262384:CKP262385 CTQ262384:CUL262385 DDM262384:DEH262385 DNI262384:DOD262385 DXE262384:DXZ262385 EHA262384:EHV262385 EQW262384:ERR262385 FAS262384:FBN262385 FKO262384:FLJ262385 FUK262384:FVF262385 GEG262384:GFB262385 GOC262384:GOX262385 GXY262384:GYT262385 HHU262384:HIP262385 HRQ262384:HSL262385 IBM262384:ICH262385 ILI262384:IMD262385 IVE262384:IVZ262385 JFA262384:JFV262385 JOW262384:JPR262385 JYS262384:JZN262385 KIO262384:KJJ262385 KSK262384:KTF262385 LCG262384:LDB262385 LMC262384:LMX262385 LVY262384:LWT262385 MFU262384:MGP262385 MPQ262384:MQL262385 MZM262384:NAH262385 NJI262384:NKD262385 NTE262384:NTZ262385 ODA262384:ODV262385 OMW262384:ONR262385 OWS262384:OXN262385 PGO262384:PHJ262385 PQK262384:PRF262385 QAG262384:QBB262385 QKC262384:QKX262385 QTY262384:QUT262385 RDU262384:REP262385 RNQ262384:ROL262385 RXM262384:RYH262385 SHI262384:SID262385 SRE262384:SRZ262385 TBA262384:TBV262385 TKW262384:TLR262385 TUS262384:TVN262385 UEO262384:UFJ262385 UOK262384:UPF262385 UYG262384:UZB262385 VIC262384:VIX262385 VRY262384:VST262385 WBU262384:WCP262385 WLQ262384:WML262385 WVM262384:WWH262385 E327920:Z327921 JA327920:JV327921 SW327920:TR327921 ACS327920:ADN327921 AMO327920:ANJ327921 AWK327920:AXF327921 BGG327920:BHB327921 BQC327920:BQX327921 BZY327920:CAT327921 CJU327920:CKP327921 CTQ327920:CUL327921 DDM327920:DEH327921 DNI327920:DOD327921 DXE327920:DXZ327921 EHA327920:EHV327921 EQW327920:ERR327921 FAS327920:FBN327921 FKO327920:FLJ327921 FUK327920:FVF327921 GEG327920:GFB327921 GOC327920:GOX327921 GXY327920:GYT327921 HHU327920:HIP327921 HRQ327920:HSL327921 IBM327920:ICH327921 ILI327920:IMD327921 IVE327920:IVZ327921 JFA327920:JFV327921 JOW327920:JPR327921 JYS327920:JZN327921 KIO327920:KJJ327921 KSK327920:KTF327921 LCG327920:LDB327921 LMC327920:LMX327921 LVY327920:LWT327921 MFU327920:MGP327921 MPQ327920:MQL327921 MZM327920:NAH327921 NJI327920:NKD327921 NTE327920:NTZ327921 ODA327920:ODV327921 OMW327920:ONR327921 OWS327920:OXN327921 PGO327920:PHJ327921 PQK327920:PRF327921 QAG327920:QBB327921 QKC327920:QKX327921 QTY327920:QUT327921 RDU327920:REP327921 RNQ327920:ROL327921 RXM327920:RYH327921 SHI327920:SID327921 SRE327920:SRZ327921 TBA327920:TBV327921 TKW327920:TLR327921 TUS327920:TVN327921 UEO327920:UFJ327921 UOK327920:UPF327921 UYG327920:UZB327921 VIC327920:VIX327921 VRY327920:VST327921 WBU327920:WCP327921 WLQ327920:WML327921 WVM327920:WWH327921 E393456:Z393457 JA393456:JV393457 SW393456:TR393457 ACS393456:ADN393457 AMO393456:ANJ393457 AWK393456:AXF393457 BGG393456:BHB393457 BQC393456:BQX393457 BZY393456:CAT393457 CJU393456:CKP393457 CTQ393456:CUL393457 DDM393456:DEH393457 DNI393456:DOD393457 DXE393456:DXZ393457 EHA393456:EHV393457 EQW393456:ERR393457 FAS393456:FBN393457 FKO393456:FLJ393457 FUK393456:FVF393457 GEG393456:GFB393457 GOC393456:GOX393457 GXY393456:GYT393457 HHU393456:HIP393457 HRQ393456:HSL393457 IBM393456:ICH393457 ILI393456:IMD393457 IVE393456:IVZ393457 JFA393456:JFV393457 JOW393456:JPR393457 JYS393456:JZN393457 KIO393456:KJJ393457 KSK393456:KTF393457 LCG393456:LDB393457 LMC393456:LMX393457 LVY393456:LWT393457 MFU393456:MGP393457 MPQ393456:MQL393457 MZM393456:NAH393457 NJI393456:NKD393457 NTE393456:NTZ393457 ODA393456:ODV393457 OMW393456:ONR393457 OWS393456:OXN393457 PGO393456:PHJ393457 PQK393456:PRF393457 QAG393456:QBB393457 QKC393456:QKX393457 QTY393456:QUT393457 RDU393456:REP393457 RNQ393456:ROL393457 RXM393456:RYH393457 SHI393456:SID393457 SRE393456:SRZ393457 TBA393456:TBV393457 TKW393456:TLR393457 TUS393456:TVN393457 UEO393456:UFJ393457 UOK393456:UPF393457 UYG393456:UZB393457 VIC393456:VIX393457 VRY393456:VST393457 WBU393456:WCP393457 WLQ393456:WML393457 WVM393456:WWH393457 E458992:Z458993 JA458992:JV458993 SW458992:TR458993 ACS458992:ADN458993 AMO458992:ANJ458993 AWK458992:AXF458993 BGG458992:BHB458993 BQC458992:BQX458993 BZY458992:CAT458993 CJU458992:CKP458993 CTQ458992:CUL458993 DDM458992:DEH458993 DNI458992:DOD458993 DXE458992:DXZ458993 EHA458992:EHV458993 EQW458992:ERR458993 FAS458992:FBN458993 FKO458992:FLJ458993 FUK458992:FVF458993 GEG458992:GFB458993 GOC458992:GOX458993 GXY458992:GYT458993 HHU458992:HIP458993 HRQ458992:HSL458993 IBM458992:ICH458993 ILI458992:IMD458993 IVE458992:IVZ458993 JFA458992:JFV458993 JOW458992:JPR458993 JYS458992:JZN458993 KIO458992:KJJ458993 KSK458992:KTF458993 LCG458992:LDB458993 LMC458992:LMX458993 LVY458992:LWT458993 MFU458992:MGP458993 MPQ458992:MQL458993 MZM458992:NAH458993 NJI458992:NKD458993 NTE458992:NTZ458993 ODA458992:ODV458993 OMW458992:ONR458993 OWS458992:OXN458993 PGO458992:PHJ458993 PQK458992:PRF458993 QAG458992:QBB458993 QKC458992:QKX458993 QTY458992:QUT458993 RDU458992:REP458993 RNQ458992:ROL458993 RXM458992:RYH458993 SHI458992:SID458993 SRE458992:SRZ458993 TBA458992:TBV458993 TKW458992:TLR458993 TUS458992:TVN458993 UEO458992:UFJ458993 UOK458992:UPF458993 UYG458992:UZB458993 VIC458992:VIX458993 VRY458992:VST458993 WBU458992:WCP458993 WLQ458992:WML458993 WVM458992:WWH458993 E524528:Z524529 JA524528:JV524529 SW524528:TR524529 ACS524528:ADN524529 AMO524528:ANJ524529 AWK524528:AXF524529 BGG524528:BHB524529 BQC524528:BQX524529 BZY524528:CAT524529 CJU524528:CKP524529 CTQ524528:CUL524529 DDM524528:DEH524529 DNI524528:DOD524529 DXE524528:DXZ524529 EHA524528:EHV524529 EQW524528:ERR524529 FAS524528:FBN524529 FKO524528:FLJ524529 FUK524528:FVF524529 GEG524528:GFB524529 GOC524528:GOX524529 GXY524528:GYT524529 HHU524528:HIP524529 HRQ524528:HSL524529 IBM524528:ICH524529 ILI524528:IMD524529 IVE524528:IVZ524529 JFA524528:JFV524529 JOW524528:JPR524529 JYS524528:JZN524529 KIO524528:KJJ524529 KSK524528:KTF524529 LCG524528:LDB524529 LMC524528:LMX524529 LVY524528:LWT524529 MFU524528:MGP524529 MPQ524528:MQL524529 MZM524528:NAH524529 NJI524528:NKD524529 NTE524528:NTZ524529 ODA524528:ODV524529 OMW524528:ONR524529 OWS524528:OXN524529 PGO524528:PHJ524529 PQK524528:PRF524529 QAG524528:QBB524529 QKC524528:QKX524529 QTY524528:QUT524529 RDU524528:REP524529 RNQ524528:ROL524529 RXM524528:RYH524529 SHI524528:SID524529 SRE524528:SRZ524529 TBA524528:TBV524529 TKW524528:TLR524529 TUS524528:TVN524529 UEO524528:UFJ524529 UOK524528:UPF524529 UYG524528:UZB524529 VIC524528:VIX524529 VRY524528:VST524529 WBU524528:WCP524529 WLQ524528:WML524529 WVM524528:WWH524529 E590064:Z590065 JA590064:JV590065 SW590064:TR590065 ACS590064:ADN590065 AMO590064:ANJ590065 AWK590064:AXF590065 BGG590064:BHB590065 BQC590064:BQX590065 BZY590064:CAT590065 CJU590064:CKP590065 CTQ590064:CUL590065 DDM590064:DEH590065 DNI590064:DOD590065 DXE590064:DXZ590065 EHA590064:EHV590065 EQW590064:ERR590065 FAS590064:FBN590065 FKO590064:FLJ590065 FUK590064:FVF590065 GEG590064:GFB590065 GOC590064:GOX590065 GXY590064:GYT590065 HHU590064:HIP590065 HRQ590064:HSL590065 IBM590064:ICH590065 ILI590064:IMD590065 IVE590064:IVZ590065 JFA590064:JFV590065 JOW590064:JPR590065 JYS590064:JZN590065 KIO590064:KJJ590065 KSK590064:KTF590065 LCG590064:LDB590065 LMC590064:LMX590065 LVY590064:LWT590065 MFU590064:MGP590065 MPQ590064:MQL590065 MZM590064:NAH590065 NJI590064:NKD590065 NTE590064:NTZ590065 ODA590064:ODV590065 OMW590064:ONR590065 OWS590064:OXN590065 PGO590064:PHJ590065 PQK590064:PRF590065 QAG590064:QBB590065 QKC590064:QKX590065 QTY590064:QUT590065 RDU590064:REP590065 RNQ590064:ROL590065 RXM590064:RYH590065 SHI590064:SID590065 SRE590064:SRZ590065 TBA590064:TBV590065 TKW590064:TLR590065 TUS590064:TVN590065 UEO590064:UFJ590065 UOK590064:UPF590065 UYG590064:UZB590065 VIC590064:VIX590065 VRY590064:VST590065 WBU590064:WCP590065 WLQ590064:WML590065 WVM590064:WWH590065 E655600:Z655601 JA655600:JV655601 SW655600:TR655601 ACS655600:ADN655601 AMO655600:ANJ655601 AWK655600:AXF655601 BGG655600:BHB655601 BQC655600:BQX655601 BZY655600:CAT655601 CJU655600:CKP655601 CTQ655600:CUL655601 DDM655600:DEH655601 DNI655600:DOD655601 DXE655600:DXZ655601 EHA655600:EHV655601 EQW655600:ERR655601 FAS655600:FBN655601 FKO655600:FLJ655601 FUK655600:FVF655601 GEG655600:GFB655601 GOC655600:GOX655601 GXY655600:GYT655601 HHU655600:HIP655601 HRQ655600:HSL655601 IBM655600:ICH655601 ILI655600:IMD655601 IVE655600:IVZ655601 JFA655600:JFV655601 JOW655600:JPR655601 JYS655600:JZN655601 KIO655600:KJJ655601 KSK655600:KTF655601 LCG655600:LDB655601 LMC655600:LMX655601 LVY655600:LWT655601 MFU655600:MGP655601 MPQ655600:MQL655601 MZM655600:NAH655601 NJI655600:NKD655601 NTE655600:NTZ655601 ODA655600:ODV655601 OMW655600:ONR655601 OWS655600:OXN655601 PGO655600:PHJ655601 PQK655600:PRF655601 QAG655600:QBB655601 QKC655600:QKX655601 QTY655600:QUT655601 RDU655600:REP655601 RNQ655600:ROL655601 RXM655600:RYH655601 SHI655600:SID655601 SRE655600:SRZ655601 TBA655600:TBV655601 TKW655600:TLR655601 TUS655600:TVN655601 UEO655600:UFJ655601 UOK655600:UPF655601 UYG655600:UZB655601 VIC655600:VIX655601 VRY655600:VST655601 WBU655600:WCP655601 WLQ655600:WML655601 WVM655600:WWH655601 E721136:Z721137 JA721136:JV721137 SW721136:TR721137 ACS721136:ADN721137 AMO721136:ANJ721137 AWK721136:AXF721137 BGG721136:BHB721137 BQC721136:BQX721137 BZY721136:CAT721137 CJU721136:CKP721137 CTQ721136:CUL721137 DDM721136:DEH721137 DNI721136:DOD721137 DXE721136:DXZ721137 EHA721136:EHV721137 EQW721136:ERR721137 FAS721136:FBN721137 FKO721136:FLJ721137 FUK721136:FVF721137 GEG721136:GFB721137 GOC721136:GOX721137 GXY721136:GYT721137 HHU721136:HIP721137 HRQ721136:HSL721137 IBM721136:ICH721137 ILI721136:IMD721137 IVE721136:IVZ721137 JFA721136:JFV721137 JOW721136:JPR721137 JYS721136:JZN721137 KIO721136:KJJ721137 KSK721136:KTF721137 LCG721136:LDB721137 LMC721136:LMX721137 LVY721136:LWT721137 MFU721136:MGP721137 MPQ721136:MQL721137 MZM721136:NAH721137 NJI721136:NKD721137 NTE721136:NTZ721137 ODA721136:ODV721137 OMW721136:ONR721137 OWS721136:OXN721137 PGO721136:PHJ721137 PQK721136:PRF721137 QAG721136:QBB721137 QKC721136:QKX721137 QTY721136:QUT721137 RDU721136:REP721137 RNQ721136:ROL721137 RXM721136:RYH721137 SHI721136:SID721137 SRE721136:SRZ721137 TBA721136:TBV721137 TKW721136:TLR721137 TUS721136:TVN721137 UEO721136:UFJ721137 UOK721136:UPF721137 UYG721136:UZB721137 VIC721136:VIX721137 VRY721136:VST721137 WBU721136:WCP721137 WLQ721136:WML721137 WVM721136:WWH721137 E786672:Z786673 JA786672:JV786673 SW786672:TR786673 ACS786672:ADN786673 AMO786672:ANJ786673 AWK786672:AXF786673 BGG786672:BHB786673 BQC786672:BQX786673 BZY786672:CAT786673 CJU786672:CKP786673 CTQ786672:CUL786673 DDM786672:DEH786673 DNI786672:DOD786673 DXE786672:DXZ786673 EHA786672:EHV786673 EQW786672:ERR786673 FAS786672:FBN786673 FKO786672:FLJ786673 FUK786672:FVF786673 GEG786672:GFB786673 GOC786672:GOX786673 GXY786672:GYT786673 HHU786672:HIP786673 HRQ786672:HSL786673 IBM786672:ICH786673 ILI786672:IMD786673 IVE786672:IVZ786673 JFA786672:JFV786673 JOW786672:JPR786673 JYS786672:JZN786673 KIO786672:KJJ786673 KSK786672:KTF786673 LCG786672:LDB786673 LMC786672:LMX786673 LVY786672:LWT786673 MFU786672:MGP786673 MPQ786672:MQL786673 MZM786672:NAH786673 NJI786672:NKD786673 NTE786672:NTZ786673 ODA786672:ODV786673 OMW786672:ONR786673 OWS786672:OXN786673 PGO786672:PHJ786673 PQK786672:PRF786673 QAG786672:QBB786673 QKC786672:QKX786673 QTY786672:QUT786673 RDU786672:REP786673 RNQ786672:ROL786673 RXM786672:RYH786673 SHI786672:SID786673 SRE786672:SRZ786673 TBA786672:TBV786673 TKW786672:TLR786673 TUS786672:TVN786673 UEO786672:UFJ786673 UOK786672:UPF786673 UYG786672:UZB786673 VIC786672:VIX786673 VRY786672:VST786673 WBU786672:WCP786673 WLQ786672:WML786673 WVM786672:WWH786673 E852208:Z852209 JA852208:JV852209 SW852208:TR852209 ACS852208:ADN852209 AMO852208:ANJ852209 AWK852208:AXF852209 BGG852208:BHB852209 BQC852208:BQX852209 BZY852208:CAT852209 CJU852208:CKP852209 CTQ852208:CUL852209 DDM852208:DEH852209 DNI852208:DOD852209 DXE852208:DXZ852209 EHA852208:EHV852209 EQW852208:ERR852209 FAS852208:FBN852209 FKO852208:FLJ852209 FUK852208:FVF852209 GEG852208:GFB852209 GOC852208:GOX852209 GXY852208:GYT852209 HHU852208:HIP852209 HRQ852208:HSL852209 IBM852208:ICH852209 ILI852208:IMD852209 IVE852208:IVZ852209 JFA852208:JFV852209 JOW852208:JPR852209 JYS852208:JZN852209 KIO852208:KJJ852209 KSK852208:KTF852209 LCG852208:LDB852209 LMC852208:LMX852209 LVY852208:LWT852209 MFU852208:MGP852209 MPQ852208:MQL852209 MZM852208:NAH852209 NJI852208:NKD852209 NTE852208:NTZ852209 ODA852208:ODV852209 OMW852208:ONR852209 OWS852208:OXN852209 PGO852208:PHJ852209 PQK852208:PRF852209 QAG852208:QBB852209 QKC852208:QKX852209 QTY852208:QUT852209 RDU852208:REP852209 RNQ852208:ROL852209 RXM852208:RYH852209 SHI852208:SID852209 SRE852208:SRZ852209 TBA852208:TBV852209 TKW852208:TLR852209 TUS852208:TVN852209 UEO852208:UFJ852209 UOK852208:UPF852209 UYG852208:UZB852209 VIC852208:VIX852209 VRY852208:VST852209 WBU852208:WCP852209 WLQ852208:WML852209 WVM852208:WWH852209 E917744:Z917745 JA917744:JV917745 SW917744:TR917745 ACS917744:ADN917745 AMO917744:ANJ917745 AWK917744:AXF917745 BGG917744:BHB917745 BQC917744:BQX917745 BZY917744:CAT917745 CJU917744:CKP917745 CTQ917744:CUL917745 DDM917744:DEH917745 DNI917744:DOD917745 DXE917744:DXZ917745 EHA917744:EHV917745 EQW917744:ERR917745 FAS917744:FBN917745 FKO917744:FLJ917745 FUK917744:FVF917745 GEG917744:GFB917745 GOC917744:GOX917745 GXY917744:GYT917745 HHU917744:HIP917745 HRQ917744:HSL917745 IBM917744:ICH917745 ILI917744:IMD917745 IVE917744:IVZ917745 JFA917744:JFV917745 JOW917744:JPR917745 JYS917744:JZN917745 KIO917744:KJJ917745 KSK917744:KTF917745 LCG917744:LDB917745 LMC917744:LMX917745 LVY917744:LWT917745 MFU917744:MGP917745 MPQ917744:MQL917745 MZM917744:NAH917745 NJI917744:NKD917745 NTE917744:NTZ917745 ODA917744:ODV917745 OMW917744:ONR917745 OWS917744:OXN917745 PGO917744:PHJ917745 PQK917744:PRF917745 QAG917744:QBB917745 QKC917744:QKX917745 QTY917744:QUT917745 RDU917744:REP917745 RNQ917744:ROL917745 RXM917744:RYH917745 SHI917744:SID917745 SRE917744:SRZ917745 TBA917744:TBV917745 TKW917744:TLR917745 TUS917744:TVN917745 UEO917744:UFJ917745 UOK917744:UPF917745 UYG917744:UZB917745 VIC917744:VIX917745 VRY917744:VST917745 WBU917744:WCP917745 WLQ917744:WML917745 WVM917744:WWH917745 E983280:Z983281 JA983280:JV983281 SW983280:TR983281 ACS983280:ADN983281 AMO983280:ANJ983281 AWK983280:AXF983281 BGG983280:BHB983281 BQC983280:BQX983281 BZY983280:CAT983281 CJU983280:CKP983281 CTQ983280:CUL983281 DDM983280:DEH983281 DNI983280:DOD983281 DXE983280:DXZ983281 EHA983280:EHV983281 EQW983280:ERR983281 FAS983280:FBN983281 FKO983280:FLJ983281 FUK983280:FVF983281 GEG983280:GFB983281 GOC983280:GOX983281 GXY983280:GYT983281 HHU983280:HIP983281 HRQ983280:HSL983281 IBM983280:ICH983281 ILI983280:IMD983281 IVE983280:IVZ983281 JFA983280:JFV983281 JOW983280:JPR983281 JYS983280:JZN983281 KIO983280:KJJ983281 KSK983280:KTF983281 LCG983280:LDB983281 LMC983280:LMX983281 LVY983280:LWT983281 MFU983280:MGP983281 MPQ983280:MQL983281 MZM983280:NAH983281 NJI983280:NKD983281 NTE983280:NTZ983281 ODA983280:ODV983281 OMW983280:ONR983281 OWS983280:OXN983281 PGO983280:PHJ983281 PQK983280:PRF983281 QAG983280:QBB983281 QKC983280:QKX983281 QTY983280:QUT983281 RDU983280:REP983281 RNQ983280:ROL983281 RXM983280:RYH983281 SHI983280:SID983281 SRE983280:SRZ983281 TBA983280:TBV983281 TKW983280:TLR983281 TUS983280:TVN983281 UEO983280:UFJ983281 UOK983280:UPF983281 UYG983280:UZB983281 VIC983280:VIX983281 VRY983280:VST983281 WBU983280:WCP983281 WLQ983280:WML983281 WVM983280:WWH983281 E156:Z157 JA156:JV157 SW156:TR157 ACS156:ADN157 AMO156:ANJ157 AWK156:AXF157 BGG156:BHB157 BQC156:BQX157 BZY156:CAT157 CJU156:CKP157 CTQ156:CUL157 DDM156:DEH157 DNI156:DOD157 DXE156:DXZ157 EHA156:EHV157 EQW156:ERR157 FAS156:FBN157 FKO156:FLJ157 FUK156:FVF157 GEG156:GFB157 GOC156:GOX157 GXY156:GYT157 HHU156:HIP157 HRQ156:HSL157 IBM156:ICH157 ILI156:IMD157 IVE156:IVZ157 JFA156:JFV157 JOW156:JPR157 JYS156:JZN157 KIO156:KJJ157 KSK156:KTF157 LCG156:LDB157 LMC156:LMX157 LVY156:LWT157 MFU156:MGP157 MPQ156:MQL157 MZM156:NAH157 NJI156:NKD157 NTE156:NTZ157 ODA156:ODV157 OMW156:ONR157 OWS156:OXN157 PGO156:PHJ157 PQK156:PRF157 QAG156:QBB157 QKC156:QKX157 QTY156:QUT157 RDU156:REP157 RNQ156:ROL157 RXM156:RYH157 SHI156:SID157 SRE156:SRZ157 TBA156:TBV157 TKW156:TLR157 TUS156:TVN157 UEO156:UFJ157 UOK156:UPF157 UYG156:UZB157 VIC156:VIX157 VRY156:VST157 WBU156:WCP157 WLQ156:WML157 WVM156:WWH157 E65822:Z65823 JA65822:JV65823 SW65822:TR65823 ACS65822:ADN65823 AMO65822:ANJ65823 AWK65822:AXF65823 BGG65822:BHB65823 BQC65822:BQX65823 BZY65822:CAT65823 CJU65822:CKP65823 CTQ65822:CUL65823 DDM65822:DEH65823 DNI65822:DOD65823 DXE65822:DXZ65823 EHA65822:EHV65823 EQW65822:ERR65823 FAS65822:FBN65823 FKO65822:FLJ65823 FUK65822:FVF65823 GEG65822:GFB65823 GOC65822:GOX65823 GXY65822:GYT65823 HHU65822:HIP65823 HRQ65822:HSL65823 IBM65822:ICH65823 ILI65822:IMD65823 IVE65822:IVZ65823 JFA65822:JFV65823 JOW65822:JPR65823 JYS65822:JZN65823 KIO65822:KJJ65823 KSK65822:KTF65823 LCG65822:LDB65823 LMC65822:LMX65823 LVY65822:LWT65823 MFU65822:MGP65823 MPQ65822:MQL65823 MZM65822:NAH65823 NJI65822:NKD65823 NTE65822:NTZ65823 ODA65822:ODV65823 OMW65822:ONR65823 OWS65822:OXN65823 PGO65822:PHJ65823 PQK65822:PRF65823 QAG65822:QBB65823 QKC65822:QKX65823 QTY65822:QUT65823 RDU65822:REP65823 RNQ65822:ROL65823 RXM65822:RYH65823 SHI65822:SID65823 SRE65822:SRZ65823 TBA65822:TBV65823 TKW65822:TLR65823 TUS65822:TVN65823 UEO65822:UFJ65823 UOK65822:UPF65823 UYG65822:UZB65823 VIC65822:VIX65823 VRY65822:VST65823 WBU65822:WCP65823 WLQ65822:WML65823 WVM65822:WWH65823 E131358:Z131359 JA131358:JV131359 SW131358:TR131359 ACS131358:ADN131359 AMO131358:ANJ131359 AWK131358:AXF131359 BGG131358:BHB131359 BQC131358:BQX131359 BZY131358:CAT131359 CJU131358:CKP131359 CTQ131358:CUL131359 DDM131358:DEH131359 DNI131358:DOD131359 DXE131358:DXZ131359 EHA131358:EHV131359 EQW131358:ERR131359 FAS131358:FBN131359 FKO131358:FLJ131359 FUK131358:FVF131359 GEG131358:GFB131359 GOC131358:GOX131359 GXY131358:GYT131359 HHU131358:HIP131359 HRQ131358:HSL131359 IBM131358:ICH131359 ILI131358:IMD131359 IVE131358:IVZ131359 JFA131358:JFV131359 JOW131358:JPR131359 JYS131358:JZN131359 KIO131358:KJJ131359 KSK131358:KTF131359 LCG131358:LDB131359 LMC131358:LMX131359 LVY131358:LWT131359 MFU131358:MGP131359 MPQ131358:MQL131359 MZM131358:NAH131359 NJI131358:NKD131359 NTE131358:NTZ131359 ODA131358:ODV131359 OMW131358:ONR131359 OWS131358:OXN131359 PGO131358:PHJ131359 PQK131358:PRF131359 QAG131358:QBB131359 QKC131358:QKX131359 QTY131358:QUT131359 RDU131358:REP131359 RNQ131358:ROL131359 RXM131358:RYH131359 SHI131358:SID131359 SRE131358:SRZ131359 TBA131358:TBV131359 TKW131358:TLR131359 TUS131358:TVN131359 UEO131358:UFJ131359 UOK131358:UPF131359 UYG131358:UZB131359 VIC131358:VIX131359 VRY131358:VST131359 WBU131358:WCP131359 WLQ131358:WML131359 WVM131358:WWH131359 E196894:Z196895 JA196894:JV196895 SW196894:TR196895 ACS196894:ADN196895 AMO196894:ANJ196895 AWK196894:AXF196895 BGG196894:BHB196895 BQC196894:BQX196895 BZY196894:CAT196895 CJU196894:CKP196895 CTQ196894:CUL196895 DDM196894:DEH196895 DNI196894:DOD196895 DXE196894:DXZ196895 EHA196894:EHV196895 EQW196894:ERR196895 FAS196894:FBN196895 FKO196894:FLJ196895 FUK196894:FVF196895 GEG196894:GFB196895 GOC196894:GOX196895 GXY196894:GYT196895 HHU196894:HIP196895 HRQ196894:HSL196895 IBM196894:ICH196895 ILI196894:IMD196895 IVE196894:IVZ196895 JFA196894:JFV196895 JOW196894:JPR196895 JYS196894:JZN196895 KIO196894:KJJ196895 KSK196894:KTF196895 LCG196894:LDB196895 LMC196894:LMX196895 LVY196894:LWT196895 MFU196894:MGP196895 MPQ196894:MQL196895 MZM196894:NAH196895 NJI196894:NKD196895 NTE196894:NTZ196895 ODA196894:ODV196895 OMW196894:ONR196895 OWS196894:OXN196895 PGO196894:PHJ196895 PQK196894:PRF196895 QAG196894:QBB196895 QKC196894:QKX196895 QTY196894:QUT196895 RDU196894:REP196895 RNQ196894:ROL196895 RXM196894:RYH196895 SHI196894:SID196895 SRE196894:SRZ196895 TBA196894:TBV196895 TKW196894:TLR196895 TUS196894:TVN196895 UEO196894:UFJ196895 UOK196894:UPF196895 UYG196894:UZB196895 VIC196894:VIX196895 VRY196894:VST196895 WBU196894:WCP196895 WLQ196894:WML196895 WVM196894:WWH196895 E262430:Z262431 JA262430:JV262431 SW262430:TR262431 ACS262430:ADN262431 AMO262430:ANJ262431 AWK262430:AXF262431 BGG262430:BHB262431 BQC262430:BQX262431 BZY262430:CAT262431 CJU262430:CKP262431 CTQ262430:CUL262431 DDM262430:DEH262431 DNI262430:DOD262431 DXE262430:DXZ262431 EHA262430:EHV262431 EQW262430:ERR262431 FAS262430:FBN262431 FKO262430:FLJ262431 FUK262430:FVF262431 GEG262430:GFB262431 GOC262430:GOX262431 GXY262430:GYT262431 HHU262430:HIP262431 HRQ262430:HSL262431 IBM262430:ICH262431 ILI262430:IMD262431 IVE262430:IVZ262431 JFA262430:JFV262431 JOW262430:JPR262431 JYS262430:JZN262431 KIO262430:KJJ262431 KSK262430:KTF262431 LCG262430:LDB262431 LMC262430:LMX262431 LVY262430:LWT262431 MFU262430:MGP262431 MPQ262430:MQL262431 MZM262430:NAH262431 NJI262430:NKD262431 NTE262430:NTZ262431 ODA262430:ODV262431 OMW262430:ONR262431 OWS262430:OXN262431 PGO262430:PHJ262431 PQK262430:PRF262431 QAG262430:QBB262431 QKC262430:QKX262431 QTY262430:QUT262431 RDU262430:REP262431 RNQ262430:ROL262431 RXM262430:RYH262431 SHI262430:SID262431 SRE262430:SRZ262431 TBA262430:TBV262431 TKW262430:TLR262431 TUS262430:TVN262431 UEO262430:UFJ262431 UOK262430:UPF262431 UYG262430:UZB262431 VIC262430:VIX262431 VRY262430:VST262431 WBU262430:WCP262431 WLQ262430:WML262431 WVM262430:WWH262431 E327966:Z327967 JA327966:JV327967 SW327966:TR327967 ACS327966:ADN327967 AMO327966:ANJ327967 AWK327966:AXF327967 BGG327966:BHB327967 BQC327966:BQX327967 BZY327966:CAT327967 CJU327966:CKP327967 CTQ327966:CUL327967 DDM327966:DEH327967 DNI327966:DOD327967 DXE327966:DXZ327967 EHA327966:EHV327967 EQW327966:ERR327967 FAS327966:FBN327967 FKO327966:FLJ327967 FUK327966:FVF327967 GEG327966:GFB327967 GOC327966:GOX327967 GXY327966:GYT327967 HHU327966:HIP327967 HRQ327966:HSL327967 IBM327966:ICH327967 ILI327966:IMD327967 IVE327966:IVZ327967 JFA327966:JFV327967 JOW327966:JPR327967 JYS327966:JZN327967 KIO327966:KJJ327967 KSK327966:KTF327967 LCG327966:LDB327967 LMC327966:LMX327967 LVY327966:LWT327967 MFU327966:MGP327967 MPQ327966:MQL327967 MZM327966:NAH327967 NJI327966:NKD327967 NTE327966:NTZ327967 ODA327966:ODV327967 OMW327966:ONR327967 OWS327966:OXN327967 PGO327966:PHJ327967 PQK327966:PRF327967 QAG327966:QBB327967 QKC327966:QKX327967 QTY327966:QUT327967 RDU327966:REP327967 RNQ327966:ROL327967 RXM327966:RYH327967 SHI327966:SID327967 SRE327966:SRZ327967 TBA327966:TBV327967 TKW327966:TLR327967 TUS327966:TVN327967 UEO327966:UFJ327967 UOK327966:UPF327967 UYG327966:UZB327967 VIC327966:VIX327967 VRY327966:VST327967 WBU327966:WCP327967 WLQ327966:WML327967 WVM327966:WWH327967 E393502:Z393503 JA393502:JV393503 SW393502:TR393503 ACS393502:ADN393503 AMO393502:ANJ393503 AWK393502:AXF393503 BGG393502:BHB393503 BQC393502:BQX393503 BZY393502:CAT393503 CJU393502:CKP393503 CTQ393502:CUL393503 DDM393502:DEH393503 DNI393502:DOD393503 DXE393502:DXZ393503 EHA393502:EHV393503 EQW393502:ERR393503 FAS393502:FBN393503 FKO393502:FLJ393503 FUK393502:FVF393503 GEG393502:GFB393503 GOC393502:GOX393503 GXY393502:GYT393503 HHU393502:HIP393503 HRQ393502:HSL393503 IBM393502:ICH393503 ILI393502:IMD393503 IVE393502:IVZ393503 JFA393502:JFV393503 JOW393502:JPR393503 JYS393502:JZN393503 KIO393502:KJJ393503 KSK393502:KTF393503 LCG393502:LDB393503 LMC393502:LMX393503 LVY393502:LWT393503 MFU393502:MGP393503 MPQ393502:MQL393503 MZM393502:NAH393503 NJI393502:NKD393503 NTE393502:NTZ393503 ODA393502:ODV393503 OMW393502:ONR393503 OWS393502:OXN393503 PGO393502:PHJ393503 PQK393502:PRF393503 QAG393502:QBB393503 QKC393502:QKX393503 QTY393502:QUT393503 RDU393502:REP393503 RNQ393502:ROL393503 RXM393502:RYH393503 SHI393502:SID393503 SRE393502:SRZ393503 TBA393502:TBV393503 TKW393502:TLR393503 TUS393502:TVN393503 UEO393502:UFJ393503 UOK393502:UPF393503 UYG393502:UZB393503 VIC393502:VIX393503 VRY393502:VST393503 WBU393502:WCP393503 WLQ393502:WML393503 WVM393502:WWH393503 E459038:Z459039 JA459038:JV459039 SW459038:TR459039 ACS459038:ADN459039 AMO459038:ANJ459039 AWK459038:AXF459039 BGG459038:BHB459039 BQC459038:BQX459039 BZY459038:CAT459039 CJU459038:CKP459039 CTQ459038:CUL459039 DDM459038:DEH459039 DNI459038:DOD459039 DXE459038:DXZ459039 EHA459038:EHV459039 EQW459038:ERR459039 FAS459038:FBN459039 FKO459038:FLJ459039 FUK459038:FVF459039 GEG459038:GFB459039 GOC459038:GOX459039 GXY459038:GYT459039 HHU459038:HIP459039 HRQ459038:HSL459039 IBM459038:ICH459039 ILI459038:IMD459039 IVE459038:IVZ459039 JFA459038:JFV459039 JOW459038:JPR459039 JYS459038:JZN459039 KIO459038:KJJ459039 KSK459038:KTF459039 LCG459038:LDB459039 LMC459038:LMX459039 LVY459038:LWT459039 MFU459038:MGP459039 MPQ459038:MQL459039 MZM459038:NAH459039 NJI459038:NKD459039 NTE459038:NTZ459039 ODA459038:ODV459039 OMW459038:ONR459039 OWS459038:OXN459039 PGO459038:PHJ459039 PQK459038:PRF459039 QAG459038:QBB459039 QKC459038:QKX459039 QTY459038:QUT459039 RDU459038:REP459039 RNQ459038:ROL459039 RXM459038:RYH459039 SHI459038:SID459039 SRE459038:SRZ459039 TBA459038:TBV459039 TKW459038:TLR459039 TUS459038:TVN459039 UEO459038:UFJ459039 UOK459038:UPF459039 UYG459038:UZB459039 VIC459038:VIX459039 VRY459038:VST459039 WBU459038:WCP459039 WLQ459038:WML459039 WVM459038:WWH459039 E524574:Z524575 JA524574:JV524575 SW524574:TR524575 ACS524574:ADN524575 AMO524574:ANJ524575 AWK524574:AXF524575 BGG524574:BHB524575 BQC524574:BQX524575 BZY524574:CAT524575 CJU524574:CKP524575 CTQ524574:CUL524575 DDM524574:DEH524575 DNI524574:DOD524575 DXE524574:DXZ524575 EHA524574:EHV524575 EQW524574:ERR524575 FAS524574:FBN524575 FKO524574:FLJ524575 FUK524574:FVF524575 GEG524574:GFB524575 GOC524574:GOX524575 GXY524574:GYT524575 HHU524574:HIP524575 HRQ524574:HSL524575 IBM524574:ICH524575 ILI524574:IMD524575 IVE524574:IVZ524575 JFA524574:JFV524575 JOW524574:JPR524575 JYS524574:JZN524575 KIO524574:KJJ524575 KSK524574:KTF524575 LCG524574:LDB524575 LMC524574:LMX524575 LVY524574:LWT524575 MFU524574:MGP524575 MPQ524574:MQL524575 MZM524574:NAH524575 NJI524574:NKD524575 NTE524574:NTZ524575 ODA524574:ODV524575 OMW524574:ONR524575 OWS524574:OXN524575 PGO524574:PHJ524575 PQK524574:PRF524575 QAG524574:QBB524575 QKC524574:QKX524575 QTY524574:QUT524575 RDU524574:REP524575 RNQ524574:ROL524575 RXM524574:RYH524575 SHI524574:SID524575 SRE524574:SRZ524575 TBA524574:TBV524575 TKW524574:TLR524575 TUS524574:TVN524575 UEO524574:UFJ524575 UOK524574:UPF524575 UYG524574:UZB524575 VIC524574:VIX524575 VRY524574:VST524575 WBU524574:WCP524575 WLQ524574:WML524575 WVM524574:WWH524575 E590110:Z590111 JA590110:JV590111 SW590110:TR590111 ACS590110:ADN590111 AMO590110:ANJ590111 AWK590110:AXF590111 BGG590110:BHB590111 BQC590110:BQX590111 BZY590110:CAT590111 CJU590110:CKP590111 CTQ590110:CUL590111 DDM590110:DEH590111 DNI590110:DOD590111 DXE590110:DXZ590111 EHA590110:EHV590111 EQW590110:ERR590111 FAS590110:FBN590111 FKO590110:FLJ590111 FUK590110:FVF590111 GEG590110:GFB590111 GOC590110:GOX590111 GXY590110:GYT590111 HHU590110:HIP590111 HRQ590110:HSL590111 IBM590110:ICH590111 ILI590110:IMD590111 IVE590110:IVZ590111 JFA590110:JFV590111 JOW590110:JPR590111 JYS590110:JZN590111 KIO590110:KJJ590111 KSK590110:KTF590111 LCG590110:LDB590111 LMC590110:LMX590111 LVY590110:LWT590111 MFU590110:MGP590111 MPQ590110:MQL590111 MZM590110:NAH590111 NJI590110:NKD590111 NTE590110:NTZ590111 ODA590110:ODV590111 OMW590110:ONR590111 OWS590110:OXN590111 PGO590110:PHJ590111 PQK590110:PRF590111 QAG590110:QBB590111 QKC590110:QKX590111 QTY590110:QUT590111 RDU590110:REP590111 RNQ590110:ROL590111 RXM590110:RYH590111 SHI590110:SID590111 SRE590110:SRZ590111 TBA590110:TBV590111 TKW590110:TLR590111 TUS590110:TVN590111 UEO590110:UFJ590111 UOK590110:UPF590111 UYG590110:UZB590111 VIC590110:VIX590111 VRY590110:VST590111 WBU590110:WCP590111 WLQ590110:WML590111 WVM590110:WWH590111 E655646:Z655647 JA655646:JV655647 SW655646:TR655647 ACS655646:ADN655647 AMO655646:ANJ655647 AWK655646:AXF655647 BGG655646:BHB655647 BQC655646:BQX655647 BZY655646:CAT655647 CJU655646:CKP655647 CTQ655646:CUL655647 DDM655646:DEH655647 DNI655646:DOD655647 DXE655646:DXZ655647 EHA655646:EHV655647 EQW655646:ERR655647 FAS655646:FBN655647 FKO655646:FLJ655647 FUK655646:FVF655647 GEG655646:GFB655647 GOC655646:GOX655647 GXY655646:GYT655647 HHU655646:HIP655647 HRQ655646:HSL655647 IBM655646:ICH655647 ILI655646:IMD655647 IVE655646:IVZ655647 JFA655646:JFV655647 JOW655646:JPR655647 JYS655646:JZN655647 KIO655646:KJJ655647 KSK655646:KTF655647 LCG655646:LDB655647 LMC655646:LMX655647 LVY655646:LWT655647 MFU655646:MGP655647 MPQ655646:MQL655647 MZM655646:NAH655647 NJI655646:NKD655647 NTE655646:NTZ655647 ODA655646:ODV655647 OMW655646:ONR655647 OWS655646:OXN655647 PGO655646:PHJ655647 PQK655646:PRF655647 QAG655646:QBB655647 QKC655646:QKX655647 QTY655646:QUT655647 RDU655646:REP655647 RNQ655646:ROL655647 RXM655646:RYH655647 SHI655646:SID655647 SRE655646:SRZ655647 TBA655646:TBV655647 TKW655646:TLR655647 TUS655646:TVN655647 UEO655646:UFJ655647 UOK655646:UPF655647 UYG655646:UZB655647 VIC655646:VIX655647 VRY655646:VST655647 WBU655646:WCP655647 WLQ655646:WML655647 WVM655646:WWH655647 E721182:Z721183 JA721182:JV721183 SW721182:TR721183 ACS721182:ADN721183 AMO721182:ANJ721183 AWK721182:AXF721183 BGG721182:BHB721183 BQC721182:BQX721183 BZY721182:CAT721183 CJU721182:CKP721183 CTQ721182:CUL721183 DDM721182:DEH721183 DNI721182:DOD721183 DXE721182:DXZ721183 EHA721182:EHV721183 EQW721182:ERR721183 FAS721182:FBN721183 FKO721182:FLJ721183 FUK721182:FVF721183 GEG721182:GFB721183 GOC721182:GOX721183 GXY721182:GYT721183 HHU721182:HIP721183 HRQ721182:HSL721183 IBM721182:ICH721183 ILI721182:IMD721183 IVE721182:IVZ721183 JFA721182:JFV721183 JOW721182:JPR721183 JYS721182:JZN721183 KIO721182:KJJ721183 KSK721182:KTF721183 LCG721182:LDB721183 LMC721182:LMX721183 LVY721182:LWT721183 MFU721182:MGP721183 MPQ721182:MQL721183 MZM721182:NAH721183 NJI721182:NKD721183 NTE721182:NTZ721183 ODA721182:ODV721183 OMW721182:ONR721183 OWS721182:OXN721183 PGO721182:PHJ721183 PQK721182:PRF721183 QAG721182:QBB721183 QKC721182:QKX721183 QTY721182:QUT721183 RDU721182:REP721183 RNQ721182:ROL721183 RXM721182:RYH721183 SHI721182:SID721183 SRE721182:SRZ721183 TBA721182:TBV721183 TKW721182:TLR721183 TUS721182:TVN721183 UEO721182:UFJ721183 UOK721182:UPF721183 UYG721182:UZB721183 VIC721182:VIX721183 VRY721182:VST721183 WBU721182:WCP721183 WLQ721182:WML721183 WVM721182:WWH721183 E786718:Z786719 JA786718:JV786719 SW786718:TR786719 ACS786718:ADN786719 AMO786718:ANJ786719 AWK786718:AXF786719 BGG786718:BHB786719 BQC786718:BQX786719 BZY786718:CAT786719 CJU786718:CKP786719 CTQ786718:CUL786719 DDM786718:DEH786719 DNI786718:DOD786719 DXE786718:DXZ786719 EHA786718:EHV786719 EQW786718:ERR786719 FAS786718:FBN786719 FKO786718:FLJ786719 FUK786718:FVF786719 GEG786718:GFB786719 GOC786718:GOX786719 GXY786718:GYT786719 HHU786718:HIP786719 HRQ786718:HSL786719 IBM786718:ICH786719 ILI786718:IMD786719 IVE786718:IVZ786719 JFA786718:JFV786719 JOW786718:JPR786719 JYS786718:JZN786719 KIO786718:KJJ786719 KSK786718:KTF786719 LCG786718:LDB786719 LMC786718:LMX786719 LVY786718:LWT786719 MFU786718:MGP786719 MPQ786718:MQL786719 MZM786718:NAH786719 NJI786718:NKD786719 NTE786718:NTZ786719 ODA786718:ODV786719 OMW786718:ONR786719 OWS786718:OXN786719 PGO786718:PHJ786719 PQK786718:PRF786719 QAG786718:QBB786719 QKC786718:QKX786719 QTY786718:QUT786719 RDU786718:REP786719 RNQ786718:ROL786719 RXM786718:RYH786719 SHI786718:SID786719 SRE786718:SRZ786719 TBA786718:TBV786719 TKW786718:TLR786719 TUS786718:TVN786719 UEO786718:UFJ786719 UOK786718:UPF786719 UYG786718:UZB786719 VIC786718:VIX786719 VRY786718:VST786719 WBU786718:WCP786719 WLQ786718:WML786719 WVM786718:WWH786719 E852254:Z852255 JA852254:JV852255 SW852254:TR852255 ACS852254:ADN852255 AMO852254:ANJ852255 AWK852254:AXF852255 BGG852254:BHB852255 BQC852254:BQX852255 BZY852254:CAT852255 CJU852254:CKP852255 CTQ852254:CUL852255 DDM852254:DEH852255 DNI852254:DOD852255 DXE852254:DXZ852255 EHA852254:EHV852255 EQW852254:ERR852255 FAS852254:FBN852255 FKO852254:FLJ852255 FUK852254:FVF852255 GEG852254:GFB852255 GOC852254:GOX852255 GXY852254:GYT852255 HHU852254:HIP852255 HRQ852254:HSL852255 IBM852254:ICH852255 ILI852254:IMD852255 IVE852254:IVZ852255 JFA852254:JFV852255 JOW852254:JPR852255 JYS852254:JZN852255 KIO852254:KJJ852255 KSK852254:KTF852255 LCG852254:LDB852255 LMC852254:LMX852255 LVY852254:LWT852255 MFU852254:MGP852255 MPQ852254:MQL852255 MZM852254:NAH852255 NJI852254:NKD852255 NTE852254:NTZ852255 ODA852254:ODV852255 OMW852254:ONR852255 OWS852254:OXN852255 PGO852254:PHJ852255 PQK852254:PRF852255 QAG852254:QBB852255 QKC852254:QKX852255 QTY852254:QUT852255 RDU852254:REP852255 RNQ852254:ROL852255 RXM852254:RYH852255 SHI852254:SID852255 SRE852254:SRZ852255 TBA852254:TBV852255 TKW852254:TLR852255 TUS852254:TVN852255 UEO852254:UFJ852255 UOK852254:UPF852255 UYG852254:UZB852255 VIC852254:VIX852255 VRY852254:VST852255 WBU852254:WCP852255 WLQ852254:WML852255 WVM852254:WWH852255 E917790:Z917791 JA917790:JV917791 SW917790:TR917791 ACS917790:ADN917791 AMO917790:ANJ917791 AWK917790:AXF917791 BGG917790:BHB917791 BQC917790:BQX917791 BZY917790:CAT917791 CJU917790:CKP917791 CTQ917790:CUL917791 DDM917790:DEH917791 DNI917790:DOD917791 DXE917790:DXZ917791 EHA917790:EHV917791 EQW917790:ERR917791 FAS917790:FBN917791 FKO917790:FLJ917791 FUK917790:FVF917791 GEG917790:GFB917791 GOC917790:GOX917791 GXY917790:GYT917791 HHU917790:HIP917791 HRQ917790:HSL917791 IBM917790:ICH917791 ILI917790:IMD917791 IVE917790:IVZ917791 JFA917790:JFV917791 JOW917790:JPR917791 JYS917790:JZN917791 KIO917790:KJJ917791 KSK917790:KTF917791 LCG917790:LDB917791 LMC917790:LMX917791 LVY917790:LWT917791 MFU917790:MGP917791 MPQ917790:MQL917791 MZM917790:NAH917791 NJI917790:NKD917791 NTE917790:NTZ917791 ODA917790:ODV917791 OMW917790:ONR917791 OWS917790:OXN917791 PGO917790:PHJ917791 PQK917790:PRF917791 QAG917790:QBB917791 QKC917790:QKX917791 QTY917790:QUT917791 RDU917790:REP917791 RNQ917790:ROL917791 RXM917790:RYH917791 SHI917790:SID917791 SRE917790:SRZ917791 TBA917790:TBV917791 TKW917790:TLR917791 TUS917790:TVN917791 UEO917790:UFJ917791 UOK917790:UPF917791 UYG917790:UZB917791 VIC917790:VIX917791 VRY917790:VST917791 WBU917790:WCP917791 WLQ917790:WML917791 WVM917790:WWH917791 E983326:Z983327 JA983326:JV983327 SW983326:TR983327 ACS983326:ADN983327 AMO983326:ANJ983327 AWK983326:AXF983327 BGG983326:BHB983327 BQC983326:BQX983327 BZY983326:CAT983327 CJU983326:CKP983327 CTQ983326:CUL983327 DDM983326:DEH983327 DNI983326:DOD983327 DXE983326:DXZ983327 EHA983326:EHV983327 EQW983326:ERR983327 FAS983326:FBN983327 FKO983326:FLJ983327 FUK983326:FVF983327 GEG983326:GFB983327 GOC983326:GOX983327 GXY983326:GYT983327 HHU983326:HIP983327 HRQ983326:HSL983327 IBM983326:ICH983327 ILI983326:IMD983327 IVE983326:IVZ983327 JFA983326:JFV983327 JOW983326:JPR983327 JYS983326:JZN983327 KIO983326:KJJ983327 KSK983326:KTF983327 LCG983326:LDB983327 LMC983326:LMX983327 LVY983326:LWT983327 MFU983326:MGP983327 MPQ983326:MQL983327 MZM983326:NAH983327 NJI983326:NKD983327 NTE983326:NTZ983327 ODA983326:ODV983327 OMW983326:ONR983327 OWS983326:OXN983327 PGO983326:PHJ983327 PQK983326:PRF983327 QAG983326:QBB983327 QKC983326:QKX983327 QTY983326:QUT983327 RDU983326:REP983327 RNQ983326:ROL983327 RXM983326:RYH983327 SHI983326:SID983327 SRE983326:SRZ983327 TBA983326:TBV983327 TKW983326:TLR983327 TUS983326:TVN983327 UEO983326:UFJ983327 UOK983326:UPF983327 UYG983326:UZB983327 VIC983326:VIX983327 VRY983326:VST983327 WBU983326:WCP983327 WLQ983326:WML983327 WVM983326:WWH983327 E159:Z160 JA159:JV160 SW159:TR160 ACS159:ADN160 AMO159:ANJ160 AWK159:AXF160 BGG159:BHB160 BQC159:BQX160 BZY159:CAT160 CJU159:CKP160 CTQ159:CUL160 DDM159:DEH160 DNI159:DOD160 DXE159:DXZ160 EHA159:EHV160 EQW159:ERR160 FAS159:FBN160 FKO159:FLJ160 FUK159:FVF160 GEG159:GFB160 GOC159:GOX160 GXY159:GYT160 HHU159:HIP160 HRQ159:HSL160 IBM159:ICH160 ILI159:IMD160 IVE159:IVZ160 JFA159:JFV160 JOW159:JPR160 JYS159:JZN160 KIO159:KJJ160 KSK159:KTF160 LCG159:LDB160 LMC159:LMX160 LVY159:LWT160 MFU159:MGP160 MPQ159:MQL160 MZM159:NAH160 NJI159:NKD160 NTE159:NTZ160 ODA159:ODV160 OMW159:ONR160 OWS159:OXN160 PGO159:PHJ160 PQK159:PRF160 QAG159:QBB160 QKC159:QKX160 QTY159:QUT160 RDU159:REP160 RNQ159:ROL160 RXM159:RYH160 SHI159:SID160 SRE159:SRZ160 TBA159:TBV160 TKW159:TLR160 TUS159:TVN160 UEO159:UFJ160 UOK159:UPF160 UYG159:UZB160 VIC159:VIX160 VRY159:VST160 WBU159:WCP160 WLQ159:WML160 WVM159:WWH160 E65825:Z65826 JA65825:JV65826 SW65825:TR65826 ACS65825:ADN65826 AMO65825:ANJ65826 AWK65825:AXF65826 BGG65825:BHB65826 BQC65825:BQX65826 BZY65825:CAT65826 CJU65825:CKP65826 CTQ65825:CUL65826 DDM65825:DEH65826 DNI65825:DOD65826 DXE65825:DXZ65826 EHA65825:EHV65826 EQW65825:ERR65826 FAS65825:FBN65826 FKO65825:FLJ65826 FUK65825:FVF65826 GEG65825:GFB65826 GOC65825:GOX65826 GXY65825:GYT65826 HHU65825:HIP65826 HRQ65825:HSL65826 IBM65825:ICH65826 ILI65825:IMD65826 IVE65825:IVZ65826 JFA65825:JFV65826 JOW65825:JPR65826 JYS65825:JZN65826 KIO65825:KJJ65826 KSK65825:KTF65826 LCG65825:LDB65826 LMC65825:LMX65826 LVY65825:LWT65826 MFU65825:MGP65826 MPQ65825:MQL65826 MZM65825:NAH65826 NJI65825:NKD65826 NTE65825:NTZ65826 ODA65825:ODV65826 OMW65825:ONR65826 OWS65825:OXN65826 PGO65825:PHJ65826 PQK65825:PRF65826 QAG65825:QBB65826 QKC65825:QKX65826 QTY65825:QUT65826 RDU65825:REP65826 RNQ65825:ROL65826 RXM65825:RYH65826 SHI65825:SID65826 SRE65825:SRZ65826 TBA65825:TBV65826 TKW65825:TLR65826 TUS65825:TVN65826 UEO65825:UFJ65826 UOK65825:UPF65826 UYG65825:UZB65826 VIC65825:VIX65826 VRY65825:VST65826 WBU65825:WCP65826 WLQ65825:WML65826 WVM65825:WWH65826 E131361:Z131362 JA131361:JV131362 SW131361:TR131362 ACS131361:ADN131362 AMO131361:ANJ131362 AWK131361:AXF131362 BGG131361:BHB131362 BQC131361:BQX131362 BZY131361:CAT131362 CJU131361:CKP131362 CTQ131361:CUL131362 DDM131361:DEH131362 DNI131361:DOD131362 DXE131361:DXZ131362 EHA131361:EHV131362 EQW131361:ERR131362 FAS131361:FBN131362 FKO131361:FLJ131362 FUK131361:FVF131362 GEG131361:GFB131362 GOC131361:GOX131362 GXY131361:GYT131362 HHU131361:HIP131362 HRQ131361:HSL131362 IBM131361:ICH131362 ILI131361:IMD131362 IVE131361:IVZ131362 JFA131361:JFV131362 JOW131361:JPR131362 JYS131361:JZN131362 KIO131361:KJJ131362 KSK131361:KTF131362 LCG131361:LDB131362 LMC131361:LMX131362 LVY131361:LWT131362 MFU131361:MGP131362 MPQ131361:MQL131362 MZM131361:NAH131362 NJI131361:NKD131362 NTE131361:NTZ131362 ODA131361:ODV131362 OMW131361:ONR131362 OWS131361:OXN131362 PGO131361:PHJ131362 PQK131361:PRF131362 QAG131361:QBB131362 QKC131361:QKX131362 QTY131361:QUT131362 RDU131361:REP131362 RNQ131361:ROL131362 RXM131361:RYH131362 SHI131361:SID131362 SRE131361:SRZ131362 TBA131361:TBV131362 TKW131361:TLR131362 TUS131361:TVN131362 UEO131361:UFJ131362 UOK131361:UPF131362 UYG131361:UZB131362 VIC131361:VIX131362 VRY131361:VST131362 WBU131361:WCP131362 WLQ131361:WML131362 WVM131361:WWH131362 E196897:Z196898 JA196897:JV196898 SW196897:TR196898 ACS196897:ADN196898 AMO196897:ANJ196898 AWK196897:AXF196898 BGG196897:BHB196898 BQC196897:BQX196898 BZY196897:CAT196898 CJU196897:CKP196898 CTQ196897:CUL196898 DDM196897:DEH196898 DNI196897:DOD196898 DXE196897:DXZ196898 EHA196897:EHV196898 EQW196897:ERR196898 FAS196897:FBN196898 FKO196897:FLJ196898 FUK196897:FVF196898 GEG196897:GFB196898 GOC196897:GOX196898 GXY196897:GYT196898 HHU196897:HIP196898 HRQ196897:HSL196898 IBM196897:ICH196898 ILI196897:IMD196898 IVE196897:IVZ196898 JFA196897:JFV196898 JOW196897:JPR196898 JYS196897:JZN196898 KIO196897:KJJ196898 KSK196897:KTF196898 LCG196897:LDB196898 LMC196897:LMX196898 LVY196897:LWT196898 MFU196897:MGP196898 MPQ196897:MQL196898 MZM196897:NAH196898 NJI196897:NKD196898 NTE196897:NTZ196898 ODA196897:ODV196898 OMW196897:ONR196898 OWS196897:OXN196898 PGO196897:PHJ196898 PQK196897:PRF196898 QAG196897:QBB196898 QKC196897:QKX196898 QTY196897:QUT196898 RDU196897:REP196898 RNQ196897:ROL196898 RXM196897:RYH196898 SHI196897:SID196898 SRE196897:SRZ196898 TBA196897:TBV196898 TKW196897:TLR196898 TUS196897:TVN196898 UEO196897:UFJ196898 UOK196897:UPF196898 UYG196897:UZB196898 VIC196897:VIX196898 VRY196897:VST196898 WBU196897:WCP196898 WLQ196897:WML196898 WVM196897:WWH196898 E262433:Z262434 JA262433:JV262434 SW262433:TR262434 ACS262433:ADN262434 AMO262433:ANJ262434 AWK262433:AXF262434 BGG262433:BHB262434 BQC262433:BQX262434 BZY262433:CAT262434 CJU262433:CKP262434 CTQ262433:CUL262434 DDM262433:DEH262434 DNI262433:DOD262434 DXE262433:DXZ262434 EHA262433:EHV262434 EQW262433:ERR262434 FAS262433:FBN262434 FKO262433:FLJ262434 FUK262433:FVF262434 GEG262433:GFB262434 GOC262433:GOX262434 GXY262433:GYT262434 HHU262433:HIP262434 HRQ262433:HSL262434 IBM262433:ICH262434 ILI262433:IMD262434 IVE262433:IVZ262434 JFA262433:JFV262434 JOW262433:JPR262434 JYS262433:JZN262434 KIO262433:KJJ262434 KSK262433:KTF262434 LCG262433:LDB262434 LMC262433:LMX262434 LVY262433:LWT262434 MFU262433:MGP262434 MPQ262433:MQL262434 MZM262433:NAH262434 NJI262433:NKD262434 NTE262433:NTZ262434 ODA262433:ODV262434 OMW262433:ONR262434 OWS262433:OXN262434 PGO262433:PHJ262434 PQK262433:PRF262434 QAG262433:QBB262434 QKC262433:QKX262434 QTY262433:QUT262434 RDU262433:REP262434 RNQ262433:ROL262434 RXM262433:RYH262434 SHI262433:SID262434 SRE262433:SRZ262434 TBA262433:TBV262434 TKW262433:TLR262434 TUS262433:TVN262434 UEO262433:UFJ262434 UOK262433:UPF262434 UYG262433:UZB262434 VIC262433:VIX262434 VRY262433:VST262434 WBU262433:WCP262434 WLQ262433:WML262434 WVM262433:WWH262434 E327969:Z327970 JA327969:JV327970 SW327969:TR327970 ACS327969:ADN327970 AMO327969:ANJ327970 AWK327969:AXF327970 BGG327969:BHB327970 BQC327969:BQX327970 BZY327969:CAT327970 CJU327969:CKP327970 CTQ327969:CUL327970 DDM327969:DEH327970 DNI327969:DOD327970 DXE327969:DXZ327970 EHA327969:EHV327970 EQW327969:ERR327970 FAS327969:FBN327970 FKO327969:FLJ327970 FUK327969:FVF327970 GEG327969:GFB327970 GOC327969:GOX327970 GXY327969:GYT327970 HHU327969:HIP327970 HRQ327969:HSL327970 IBM327969:ICH327970 ILI327969:IMD327970 IVE327969:IVZ327970 JFA327969:JFV327970 JOW327969:JPR327970 JYS327969:JZN327970 KIO327969:KJJ327970 KSK327969:KTF327970 LCG327969:LDB327970 LMC327969:LMX327970 LVY327969:LWT327970 MFU327969:MGP327970 MPQ327969:MQL327970 MZM327969:NAH327970 NJI327969:NKD327970 NTE327969:NTZ327970 ODA327969:ODV327970 OMW327969:ONR327970 OWS327969:OXN327970 PGO327969:PHJ327970 PQK327969:PRF327970 QAG327969:QBB327970 QKC327969:QKX327970 QTY327969:QUT327970 RDU327969:REP327970 RNQ327969:ROL327970 RXM327969:RYH327970 SHI327969:SID327970 SRE327969:SRZ327970 TBA327969:TBV327970 TKW327969:TLR327970 TUS327969:TVN327970 UEO327969:UFJ327970 UOK327969:UPF327970 UYG327969:UZB327970 VIC327969:VIX327970 VRY327969:VST327970 WBU327969:WCP327970 WLQ327969:WML327970 WVM327969:WWH327970 E393505:Z393506 JA393505:JV393506 SW393505:TR393506 ACS393505:ADN393506 AMO393505:ANJ393506 AWK393505:AXF393506 BGG393505:BHB393506 BQC393505:BQX393506 BZY393505:CAT393506 CJU393505:CKP393506 CTQ393505:CUL393506 DDM393505:DEH393506 DNI393505:DOD393506 DXE393505:DXZ393506 EHA393505:EHV393506 EQW393505:ERR393506 FAS393505:FBN393506 FKO393505:FLJ393506 FUK393505:FVF393506 GEG393505:GFB393506 GOC393505:GOX393506 GXY393505:GYT393506 HHU393505:HIP393506 HRQ393505:HSL393506 IBM393505:ICH393506 ILI393505:IMD393506 IVE393505:IVZ393506 JFA393505:JFV393506 JOW393505:JPR393506 JYS393505:JZN393506 KIO393505:KJJ393506 KSK393505:KTF393506 LCG393505:LDB393506 LMC393505:LMX393506 LVY393505:LWT393506 MFU393505:MGP393506 MPQ393505:MQL393506 MZM393505:NAH393506 NJI393505:NKD393506 NTE393505:NTZ393506 ODA393505:ODV393506 OMW393505:ONR393506 OWS393505:OXN393506 PGO393505:PHJ393506 PQK393505:PRF393506 QAG393505:QBB393506 QKC393505:QKX393506 QTY393505:QUT393506 RDU393505:REP393506 RNQ393505:ROL393506 RXM393505:RYH393506 SHI393505:SID393506 SRE393505:SRZ393506 TBA393505:TBV393506 TKW393505:TLR393506 TUS393505:TVN393506 UEO393505:UFJ393506 UOK393505:UPF393506 UYG393505:UZB393506 VIC393505:VIX393506 VRY393505:VST393506 WBU393505:WCP393506 WLQ393505:WML393506 WVM393505:WWH393506 E459041:Z459042 JA459041:JV459042 SW459041:TR459042 ACS459041:ADN459042 AMO459041:ANJ459042 AWK459041:AXF459042 BGG459041:BHB459042 BQC459041:BQX459042 BZY459041:CAT459042 CJU459041:CKP459042 CTQ459041:CUL459042 DDM459041:DEH459042 DNI459041:DOD459042 DXE459041:DXZ459042 EHA459041:EHV459042 EQW459041:ERR459042 FAS459041:FBN459042 FKO459041:FLJ459042 FUK459041:FVF459042 GEG459041:GFB459042 GOC459041:GOX459042 GXY459041:GYT459042 HHU459041:HIP459042 HRQ459041:HSL459042 IBM459041:ICH459042 ILI459041:IMD459042 IVE459041:IVZ459042 JFA459041:JFV459042 JOW459041:JPR459042 JYS459041:JZN459042 KIO459041:KJJ459042 KSK459041:KTF459042 LCG459041:LDB459042 LMC459041:LMX459042 LVY459041:LWT459042 MFU459041:MGP459042 MPQ459041:MQL459042 MZM459041:NAH459042 NJI459041:NKD459042 NTE459041:NTZ459042 ODA459041:ODV459042 OMW459041:ONR459042 OWS459041:OXN459042 PGO459041:PHJ459042 PQK459041:PRF459042 QAG459041:QBB459042 QKC459041:QKX459042 QTY459041:QUT459042 RDU459041:REP459042 RNQ459041:ROL459042 RXM459041:RYH459042 SHI459041:SID459042 SRE459041:SRZ459042 TBA459041:TBV459042 TKW459041:TLR459042 TUS459041:TVN459042 UEO459041:UFJ459042 UOK459041:UPF459042 UYG459041:UZB459042 VIC459041:VIX459042 VRY459041:VST459042 WBU459041:WCP459042 WLQ459041:WML459042 WVM459041:WWH459042 E524577:Z524578 JA524577:JV524578 SW524577:TR524578 ACS524577:ADN524578 AMO524577:ANJ524578 AWK524577:AXF524578 BGG524577:BHB524578 BQC524577:BQX524578 BZY524577:CAT524578 CJU524577:CKP524578 CTQ524577:CUL524578 DDM524577:DEH524578 DNI524577:DOD524578 DXE524577:DXZ524578 EHA524577:EHV524578 EQW524577:ERR524578 FAS524577:FBN524578 FKO524577:FLJ524578 FUK524577:FVF524578 GEG524577:GFB524578 GOC524577:GOX524578 GXY524577:GYT524578 HHU524577:HIP524578 HRQ524577:HSL524578 IBM524577:ICH524578 ILI524577:IMD524578 IVE524577:IVZ524578 JFA524577:JFV524578 JOW524577:JPR524578 JYS524577:JZN524578 KIO524577:KJJ524578 KSK524577:KTF524578 LCG524577:LDB524578 LMC524577:LMX524578 LVY524577:LWT524578 MFU524577:MGP524578 MPQ524577:MQL524578 MZM524577:NAH524578 NJI524577:NKD524578 NTE524577:NTZ524578 ODA524577:ODV524578 OMW524577:ONR524578 OWS524577:OXN524578 PGO524577:PHJ524578 PQK524577:PRF524578 QAG524577:QBB524578 QKC524577:QKX524578 QTY524577:QUT524578 RDU524577:REP524578 RNQ524577:ROL524578 RXM524577:RYH524578 SHI524577:SID524578 SRE524577:SRZ524578 TBA524577:TBV524578 TKW524577:TLR524578 TUS524577:TVN524578 UEO524577:UFJ524578 UOK524577:UPF524578 UYG524577:UZB524578 VIC524577:VIX524578 VRY524577:VST524578 WBU524577:WCP524578 WLQ524577:WML524578 WVM524577:WWH524578 E590113:Z590114 JA590113:JV590114 SW590113:TR590114 ACS590113:ADN590114 AMO590113:ANJ590114 AWK590113:AXF590114 BGG590113:BHB590114 BQC590113:BQX590114 BZY590113:CAT590114 CJU590113:CKP590114 CTQ590113:CUL590114 DDM590113:DEH590114 DNI590113:DOD590114 DXE590113:DXZ590114 EHA590113:EHV590114 EQW590113:ERR590114 FAS590113:FBN590114 FKO590113:FLJ590114 FUK590113:FVF590114 GEG590113:GFB590114 GOC590113:GOX590114 GXY590113:GYT590114 HHU590113:HIP590114 HRQ590113:HSL590114 IBM590113:ICH590114 ILI590113:IMD590114 IVE590113:IVZ590114 JFA590113:JFV590114 JOW590113:JPR590114 JYS590113:JZN590114 KIO590113:KJJ590114 KSK590113:KTF590114 LCG590113:LDB590114 LMC590113:LMX590114 LVY590113:LWT590114 MFU590113:MGP590114 MPQ590113:MQL590114 MZM590113:NAH590114 NJI590113:NKD590114 NTE590113:NTZ590114 ODA590113:ODV590114 OMW590113:ONR590114 OWS590113:OXN590114 PGO590113:PHJ590114 PQK590113:PRF590114 QAG590113:QBB590114 QKC590113:QKX590114 QTY590113:QUT590114 RDU590113:REP590114 RNQ590113:ROL590114 RXM590113:RYH590114 SHI590113:SID590114 SRE590113:SRZ590114 TBA590113:TBV590114 TKW590113:TLR590114 TUS590113:TVN590114 UEO590113:UFJ590114 UOK590113:UPF590114 UYG590113:UZB590114 VIC590113:VIX590114 VRY590113:VST590114 WBU590113:WCP590114 WLQ590113:WML590114 WVM590113:WWH590114 E655649:Z655650 JA655649:JV655650 SW655649:TR655650 ACS655649:ADN655650 AMO655649:ANJ655650 AWK655649:AXF655650 BGG655649:BHB655650 BQC655649:BQX655650 BZY655649:CAT655650 CJU655649:CKP655650 CTQ655649:CUL655650 DDM655649:DEH655650 DNI655649:DOD655650 DXE655649:DXZ655650 EHA655649:EHV655650 EQW655649:ERR655650 FAS655649:FBN655650 FKO655649:FLJ655650 FUK655649:FVF655650 GEG655649:GFB655650 GOC655649:GOX655650 GXY655649:GYT655650 HHU655649:HIP655650 HRQ655649:HSL655650 IBM655649:ICH655650 ILI655649:IMD655650 IVE655649:IVZ655650 JFA655649:JFV655650 JOW655649:JPR655650 JYS655649:JZN655650 KIO655649:KJJ655650 KSK655649:KTF655650 LCG655649:LDB655650 LMC655649:LMX655650 LVY655649:LWT655650 MFU655649:MGP655650 MPQ655649:MQL655650 MZM655649:NAH655650 NJI655649:NKD655650 NTE655649:NTZ655650 ODA655649:ODV655650 OMW655649:ONR655650 OWS655649:OXN655650 PGO655649:PHJ655650 PQK655649:PRF655650 QAG655649:QBB655650 QKC655649:QKX655650 QTY655649:QUT655650 RDU655649:REP655650 RNQ655649:ROL655650 RXM655649:RYH655650 SHI655649:SID655650 SRE655649:SRZ655650 TBA655649:TBV655650 TKW655649:TLR655650 TUS655649:TVN655650 UEO655649:UFJ655650 UOK655649:UPF655650 UYG655649:UZB655650 VIC655649:VIX655650 VRY655649:VST655650 WBU655649:WCP655650 WLQ655649:WML655650 WVM655649:WWH655650 E721185:Z721186 JA721185:JV721186 SW721185:TR721186 ACS721185:ADN721186 AMO721185:ANJ721186 AWK721185:AXF721186 BGG721185:BHB721186 BQC721185:BQX721186 BZY721185:CAT721186 CJU721185:CKP721186 CTQ721185:CUL721186 DDM721185:DEH721186 DNI721185:DOD721186 DXE721185:DXZ721186 EHA721185:EHV721186 EQW721185:ERR721186 FAS721185:FBN721186 FKO721185:FLJ721186 FUK721185:FVF721186 GEG721185:GFB721186 GOC721185:GOX721186 GXY721185:GYT721186 HHU721185:HIP721186 HRQ721185:HSL721186 IBM721185:ICH721186 ILI721185:IMD721186 IVE721185:IVZ721186 JFA721185:JFV721186 JOW721185:JPR721186 JYS721185:JZN721186 KIO721185:KJJ721186 KSK721185:KTF721186 LCG721185:LDB721186 LMC721185:LMX721186 LVY721185:LWT721186 MFU721185:MGP721186 MPQ721185:MQL721186 MZM721185:NAH721186 NJI721185:NKD721186 NTE721185:NTZ721186 ODA721185:ODV721186 OMW721185:ONR721186 OWS721185:OXN721186 PGO721185:PHJ721186 PQK721185:PRF721186 QAG721185:QBB721186 QKC721185:QKX721186 QTY721185:QUT721186 RDU721185:REP721186 RNQ721185:ROL721186 RXM721185:RYH721186 SHI721185:SID721186 SRE721185:SRZ721186 TBA721185:TBV721186 TKW721185:TLR721186 TUS721185:TVN721186 UEO721185:UFJ721186 UOK721185:UPF721186 UYG721185:UZB721186 VIC721185:VIX721186 VRY721185:VST721186 WBU721185:WCP721186 WLQ721185:WML721186 WVM721185:WWH721186 E786721:Z786722 JA786721:JV786722 SW786721:TR786722 ACS786721:ADN786722 AMO786721:ANJ786722 AWK786721:AXF786722 BGG786721:BHB786722 BQC786721:BQX786722 BZY786721:CAT786722 CJU786721:CKP786722 CTQ786721:CUL786722 DDM786721:DEH786722 DNI786721:DOD786722 DXE786721:DXZ786722 EHA786721:EHV786722 EQW786721:ERR786722 FAS786721:FBN786722 FKO786721:FLJ786722 FUK786721:FVF786722 GEG786721:GFB786722 GOC786721:GOX786722 GXY786721:GYT786722 HHU786721:HIP786722 HRQ786721:HSL786722 IBM786721:ICH786722 ILI786721:IMD786722 IVE786721:IVZ786722 JFA786721:JFV786722 JOW786721:JPR786722 JYS786721:JZN786722 KIO786721:KJJ786722 KSK786721:KTF786722 LCG786721:LDB786722 LMC786721:LMX786722 LVY786721:LWT786722 MFU786721:MGP786722 MPQ786721:MQL786722 MZM786721:NAH786722 NJI786721:NKD786722 NTE786721:NTZ786722 ODA786721:ODV786722 OMW786721:ONR786722 OWS786721:OXN786722 PGO786721:PHJ786722 PQK786721:PRF786722 QAG786721:QBB786722 QKC786721:QKX786722 QTY786721:QUT786722 RDU786721:REP786722 RNQ786721:ROL786722 RXM786721:RYH786722 SHI786721:SID786722 SRE786721:SRZ786722 TBA786721:TBV786722 TKW786721:TLR786722 TUS786721:TVN786722 UEO786721:UFJ786722 UOK786721:UPF786722 UYG786721:UZB786722 VIC786721:VIX786722 VRY786721:VST786722 WBU786721:WCP786722 WLQ786721:WML786722 WVM786721:WWH786722 E852257:Z852258 JA852257:JV852258 SW852257:TR852258 ACS852257:ADN852258 AMO852257:ANJ852258 AWK852257:AXF852258 BGG852257:BHB852258 BQC852257:BQX852258 BZY852257:CAT852258 CJU852257:CKP852258 CTQ852257:CUL852258 DDM852257:DEH852258 DNI852257:DOD852258 DXE852257:DXZ852258 EHA852257:EHV852258 EQW852257:ERR852258 FAS852257:FBN852258 FKO852257:FLJ852258 FUK852257:FVF852258 GEG852257:GFB852258 GOC852257:GOX852258 GXY852257:GYT852258 HHU852257:HIP852258 HRQ852257:HSL852258 IBM852257:ICH852258 ILI852257:IMD852258 IVE852257:IVZ852258 JFA852257:JFV852258 JOW852257:JPR852258 JYS852257:JZN852258 KIO852257:KJJ852258 KSK852257:KTF852258 LCG852257:LDB852258 LMC852257:LMX852258 LVY852257:LWT852258 MFU852257:MGP852258 MPQ852257:MQL852258 MZM852257:NAH852258 NJI852257:NKD852258 NTE852257:NTZ852258 ODA852257:ODV852258 OMW852257:ONR852258 OWS852257:OXN852258 PGO852257:PHJ852258 PQK852257:PRF852258 QAG852257:QBB852258 QKC852257:QKX852258 QTY852257:QUT852258 RDU852257:REP852258 RNQ852257:ROL852258 RXM852257:RYH852258 SHI852257:SID852258 SRE852257:SRZ852258 TBA852257:TBV852258 TKW852257:TLR852258 TUS852257:TVN852258 UEO852257:UFJ852258 UOK852257:UPF852258 UYG852257:UZB852258 VIC852257:VIX852258 VRY852257:VST852258 WBU852257:WCP852258 WLQ852257:WML852258 WVM852257:WWH852258 E917793:Z917794 JA917793:JV917794 SW917793:TR917794 ACS917793:ADN917794 AMO917793:ANJ917794 AWK917793:AXF917794 BGG917793:BHB917794 BQC917793:BQX917794 BZY917793:CAT917794 CJU917793:CKP917794 CTQ917793:CUL917794 DDM917793:DEH917794 DNI917793:DOD917794 DXE917793:DXZ917794 EHA917793:EHV917794 EQW917793:ERR917794 FAS917793:FBN917794 FKO917793:FLJ917794 FUK917793:FVF917794 GEG917793:GFB917794 GOC917793:GOX917794 GXY917793:GYT917794 HHU917793:HIP917794 HRQ917793:HSL917794 IBM917793:ICH917794 ILI917793:IMD917794 IVE917793:IVZ917794 JFA917793:JFV917794 JOW917793:JPR917794 JYS917793:JZN917794 KIO917793:KJJ917794 KSK917793:KTF917794 LCG917793:LDB917794 LMC917793:LMX917794 LVY917793:LWT917794 MFU917793:MGP917794 MPQ917793:MQL917794 MZM917793:NAH917794 NJI917793:NKD917794 NTE917793:NTZ917794 ODA917793:ODV917794 OMW917793:ONR917794 OWS917793:OXN917794 PGO917793:PHJ917794 PQK917793:PRF917794 QAG917793:QBB917794 QKC917793:QKX917794 QTY917793:QUT917794 RDU917793:REP917794 RNQ917793:ROL917794 RXM917793:RYH917794 SHI917793:SID917794 SRE917793:SRZ917794 TBA917793:TBV917794 TKW917793:TLR917794 TUS917793:TVN917794 UEO917793:UFJ917794 UOK917793:UPF917794 UYG917793:UZB917794 VIC917793:VIX917794 VRY917793:VST917794 WBU917793:WCP917794 WLQ917793:WML917794 WVM917793:WWH917794 E983329:Z983330 JA983329:JV983330 SW983329:TR983330 ACS983329:ADN983330 AMO983329:ANJ983330 AWK983329:AXF983330 BGG983329:BHB983330 BQC983329:BQX983330 BZY983329:CAT983330 CJU983329:CKP983330 CTQ983329:CUL983330 DDM983329:DEH983330 DNI983329:DOD983330 DXE983329:DXZ983330 EHA983329:EHV983330 EQW983329:ERR983330 FAS983329:FBN983330 FKO983329:FLJ983330 FUK983329:FVF983330 GEG983329:GFB983330 GOC983329:GOX983330 GXY983329:GYT983330 HHU983329:HIP983330 HRQ983329:HSL983330 IBM983329:ICH983330 ILI983329:IMD983330 IVE983329:IVZ983330 JFA983329:JFV983330 JOW983329:JPR983330 JYS983329:JZN983330 KIO983329:KJJ983330 KSK983329:KTF983330 LCG983329:LDB983330 LMC983329:LMX983330 LVY983329:LWT983330 MFU983329:MGP983330 MPQ983329:MQL983330 MZM983329:NAH983330 NJI983329:NKD983330 NTE983329:NTZ983330 ODA983329:ODV983330 OMW983329:ONR983330 OWS983329:OXN983330 PGO983329:PHJ983330 PQK983329:PRF983330 QAG983329:QBB983330 QKC983329:QKX983330 QTY983329:QUT983330 RDU983329:REP983330 RNQ983329:ROL983330 RXM983329:RYH983330 SHI983329:SID983330 SRE983329:SRZ983330 TBA983329:TBV983330 TKW983329:TLR983330 TUS983329:TVN983330 UEO983329:UFJ983330 UOK983329:UPF983330 UYG983329:UZB983330 VIC983329:VIX983330 VRY983329:VST983330 WBU983329:WCP983330 WLQ983329:WML983330 WVM983329:WWH983330 E179:Z180 JA179:JV180 SW179:TR180 ACS179:ADN180 AMO179:ANJ180 AWK179:AXF180 BGG179:BHB180 BQC179:BQX180 BZY179:CAT180 CJU179:CKP180 CTQ179:CUL180 DDM179:DEH180 DNI179:DOD180 DXE179:DXZ180 EHA179:EHV180 EQW179:ERR180 FAS179:FBN180 FKO179:FLJ180 FUK179:FVF180 GEG179:GFB180 GOC179:GOX180 GXY179:GYT180 HHU179:HIP180 HRQ179:HSL180 IBM179:ICH180 ILI179:IMD180 IVE179:IVZ180 JFA179:JFV180 JOW179:JPR180 JYS179:JZN180 KIO179:KJJ180 KSK179:KTF180 LCG179:LDB180 LMC179:LMX180 LVY179:LWT180 MFU179:MGP180 MPQ179:MQL180 MZM179:NAH180 NJI179:NKD180 NTE179:NTZ180 ODA179:ODV180 OMW179:ONR180 OWS179:OXN180 PGO179:PHJ180 PQK179:PRF180 QAG179:QBB180 QKC179:QKX180 QTY179:QUT180 RDU179:REP180 RNQ179:ROL180 RXM179:RYH180 SHI179:SID180 SRE179:SRZ180 TBA179:TBV180 TKW179:TLR180 TUS179:TVN180 UEO179:UFJ180 UOK179:UPF180 UYG179:UZB180 VIC179:VIX180 VRY179:VST180 WBU179:WCP180 WLQ179:WML180 WVM179:WWH180 E65845:Z65846 JA65845:JV65846 SW65845:TR65846 ACS65845:ADN65846 AMO65845:ANJ65846 AWK65845:AXF65846 BGG65845:BHB65846 BQC65845:BQX65846 BZY65845:CAT65846 CJU65845:CKP65846 CTQ65845:CUL65846 DDM65845:DEH65846 DNI65845:DOD65846 DXE65845:DXZ65846 EHA65845:EHV65846 EQW65845:ERR65846 FAS65845:FBN65846 FKO65845:FLJ65846 FUK65845:FVF65846 GEG65845:GFB65846 GOC65845:GOX65846 GXY65845:GYT65846 HHU65845:HIP65846 HRQ65845:HSL65846 IBM65845:ICH65846 ILI65845:IMD65846 IVE65845:IVZ65846 JFA65845:JFV65846 JOW65845:JPR65846 JYS65845:JZN65846 KIO65845:KJJ65846 KSK65845:KTF65846 LCG65845:LDB65846 LMC65845:LMX65846 LVY65845:LWT65846 MFU65845:MGP65846 MPQ65845:MQL65846 MZM65845:NAH65846 NJI65845:NKD65846 NTE65845:NTZ65846 ODA65845:ODV65846 OMW65845:ONR65846 OWS65845:OXN65846 PGO65845:PHJ65846 PQK65845:PRF65846 QAG65845:QBB65846 QKC65845:QKX65846 QTY65845:QUT65846 RDU65845:REP65846 RNQ65845:ROL65846 RXM65845:RYH65846 SHI65845:SID65846 SRE65845:SRZ65846 TBA65845:TBV65846 TKW65845:TLR65846 TUS65845:TVN65846 UEO65845:UFJ65846 UOK65845:UPF65846 UYG65845:UZB65846 VIC65845:VIX65846 VRY65845:VST65846 WBU65845:WCP65846 WLQ65845:WML65846 WVM65845:WWH65846 E131381:Z131382 JA131381:JV131382 SW131381:TR131382 ACS131381:ADN131382 AMO131381:ANJ131382 AWK131381:AXF131382 BGG131381:BHB131382 BQC131381:BQX131382 BZY131381:CAT131382 CJU131381:CKP131382 CTQ131381:CUL131382 DDM131381:DEH131382 DNI131381:DOD131382 DXE131381:DXZ131382 EHA131381:EHV131382 EQW131381:ERR131382 FAS131381:FBN131382 FKO131381:FLJ131382 FUK131381:FVF131382 GEG131381:GFB131382 GOC131381:GOX131382 GXY131381:GYT131382 HHU131381:HIP131382 HRQ131381:HSL131382 IBM131381:ICH131382 ILI131381:IMD131382 IVE131381:IVZ131382 JFA131381:JFV131382 JOW131381:JPR131382 JYS131381:JZN131382 KIO131381:KJJ131382 KSK131381:KTF131382 LCG131381:LDB131382 LMC131381:LMX131382 LVY131381:LWT131382 MFU131381:MGP131382 MPQ131381:MQL131382 MZM131381:NAH131382 NJI131381:NKD131382 NTE131381:NTZ131382 ODA131381:ODV131382 OMW131381:ONR131382 OWS131381:OXN131382 PGO131381:PHJ131382 PQK131381:PRF131382 QAG131381:QBB131382 QKC131381:QKX131382 QTY131381:QUT131382 RDU131381:REP131382 RNQ131381:ROL131382 RXM131381:RYH131382 SHI131381:SID131382 SRE131381:SRZ131382 TBA131381:TBV131382 TKW131381:TLR131382 TUS131381:TVN131382 UEO131381:UFJ131382 UOK131381:UPF131382 UYG131381:UZB131382 VIC131381:VIX131382 VRY131381:VST131382 WBU131381:WCP131382 WLQ131381:WML131382 WVM131381:WWH131382 E196917:Z196918 JA196917:JV196918 SW196917:TR196918 ACS196917:ADN196918 AMO196917:ANJ196918 AWK196917:AXF196918 BGG196917:BHB196918 BQC196917:BQX196918 BZY196917:CAT196918 CJU196917:CKP196918 CTQ196917:CUL196918 DDM196917:DEH196918 DNI196917:DOD196918 DXE196917:DXZ196918 EHA196917:EHV196918 EQW196917:ERR196918 FAS196917:FBN196918 FKO196917:FLJ196918 FUK196917:FVF196918 GEG196917:GFB196918 GOC196917:GOX196918 GXY196917:GYT196918 HHU196917:HIP196918 HRQ196917:HSL196918 IBM196917:ICH196918 ILI196917:IMD196918 IVE196917:IVZ196918 JFA196917:JFV196918 JOW196917:JPR196918 JYS196917:JZN196918 KIO196917:KJJ196918 KSK196917:KTF196918 LCG196917:LDB196918 LMC196917:LMX196918 LVY196917:LWT196918 MFU196917:MGP196918 MPQ196917:MQL196918 MZM196917:NAH196918 NJI196917:NKD196918 NTE196917:NTZ196918 ODA196917:ODV196918 OMW196917:ONR196918 OWS196917:OXN196918 PGO196917:PHJ196918 PQK196917:PRF196918 QAG196917:QBB196918 QKC196917:QKX196918 QTY196917:QUT196918 RDU196917:REP196918 RNQ196917:ROL196918 RXM196917:RYH196918 SHI196917:SID196918 SRE196917:SRZ196918 TBA196917:TBV196918 TKW196917:TLR196918 TUS196917:TVN196918 UEO196917:UFJ196918 UOK196917:UPF196918 UYG196917:UZB196918 VIC196917:VIX196918 VRY196917:VST196918 WBU196917:WCP196918 WLQ196917:WML196918 WVM196917:WWH196918 E262453:Z262454 JA262453:JV262454 SW262453:TR262454 ACS262453:ADN262454 AMO262453:ANJ262454 AWK262453:AXF262454 BGG262453:BHB262454 BQC262453:BQX262454 BZY262453:CAT262454 CJU262453:CKP262454 CTQ262453:CUL262454 DDM262453:DEH262454 DNI262453:DOD262454 DXE262453:DXZ262454 EHA262453:EHV262454 EQW262453:ERR262454 FAS262453:FBN262454 FKO262453:FLJ262454 FUK262453:FVF262454 GEG262453:GFB262454 GOC262453:GOX262454 GXY262453:GYT262454 HHU262453:HIP262454 HRQ262453:HSL262454 IBM262453:ICH262454 ILI262453:IMD262454 IVE262453:IVZ262454 JFA262453:JFV262454 JOW262453:JPR262454 JYS262453:JZN262454 KIO262453:KJJ262454 KSK262453:KTF262454 LCG262453:LDB262454 LMC262453:LMX262454 LVY262453:LWT262454 MFU262453:MGP262454 MPQ262453:MQL262454 MZM262453:NAH262454 NJI262453:NKD262454 NTE262453:NTZ262454 ODA262453:ODV262454 OMW262453:ONR262454 OWS262453:OXN262454 PGO262453:PHJ262454 PQK262453:PRF262454 QAG262453:QBB262454 QKC262453:QKX262454 QTY262453:QUT262454 RDU262453:REP262454 RNQ262453:ROL262454 RXM262453:RYH262454 SHI262453:SID262454 SRE262453:SRZ262454 TBA262453:TBV262454 TKW262453:TLR262454 TUS262453:TVN262454 UEO262453:UFJ262454 UOK262453:UPF262454 UYG262453:UZB262454 VIC262453:VIX262454 VRY262453:VST262454 WBU262453:WCP262454 WLQ262453:WML262454 WVM262453:WWH262454 E327989:Z327990 JA327989:JV327990 SW327989:TR327990 ACS327989:ADN327990 AMO327989:ANJ327990 AWK327989:AXF327990 BGG327989:BHB327990 BQC327989:BQX327990 BZY327989:CAT327990 CJU327989:CKP327990 CTQ327989:CUL327990 DDM327989:DEH327990 DNI327989:DOD327990 DXE327989:DXZ327990 EHA327989:EHV327990 EQW327989:ERR327990 FAS327989:FBN327990 FKO327989:FLJ327990 FUK327989:FVF327990 GEG327989:GFB327990 GOC327989:GOX327990 GXY327989:GYT327990 HHU327989:HIP327990 HRQ327989:HSL327990 IBM327989:ICH327990 ILI327989:IMD327990 IVE327989:IVZ327990 JFA327989:JFV327990 JOW327989:JPR327990 JYS327989:JZN327990 KIO327989:KJJ327990 KSK327989:KTF327990 LCG327989:LDB327990 LMC327989:LMX327990 LVY327989:LWT327990 MFU327989:MGP327990 MPQ327989:MQL327990 MZM327989:NAH327990 NJI327989:NKD327990 NTE327989:NTZ327990 ODA327989:ODV327990 OMW327989:ONR327990 OWS327989:OXN327990 PGO327989:PHJ327990 PQK327989:PRF327990 QAG327989:QBB327990 QKC327989:QKX327990 QTY327989:QUT327990 RDU327989:REP327990 RNQ327989:ROL327990 RXM327989:RYH327990 SHI327989:SID327990 SRE327989:SRZ327990 TBA327989:TBV327990 TKW327989:TLR327990 TUS327989:TVN327990 UEO327989:UFJ327990 UOK327989:UPF327990 UYG327989:UZB327990 VIC327989:VIX327990 VRY327989:VST327990 WBU327989:WCP327990 WLQ327989:WML327990 WVM327989:WWH327990 E393525:Z393526 JA393525:JV393526 SW393525:TR393526 ACS393525:ADN393526 AMO393525:ANJ393526 AWK393525:AXF393526 BGG393525:BHB393526 BQC393525:BQX393526 BZY393525:CAT393526 CJU393525:CKP393526 CTQ393525:CUL393526 DDM393525:DEH393526 DNI393525:DOD393526 DXE393525:DXZ393526 EHA393525:EHV393526 EQW393525:ERR393526 FAS393525:FBN393526 FKO393525:FLJ393526 FUK393525:FVF393526 GEG393525:GFB393526 GOC393525:GOX393526 GXY393525:GYT393526 HHU393525:HIP393526 HRQ393525:HSL393526 IBM393525:ICH393526 ILI393525:IMD393526 IVE393525:IVZ393526 JFA393525:JFV393526 JOW393525:JPR393526 JYS393525:JZN393526 KIO393525:KJJ393526 KSK393525:KTF393526 LCG393525:LDB393526 LMC393525:LMX393526 LVY393525:LWT393526 MFU393525:MGP393526 MPQ393525:MQL393526 MZM393525:NAH393526 NJI393525:NKD393526 NTE393525:NTZ393526 ODA393525:ODV393526 OMW393525:ONR393526 OWS393525:OXN393526 PGO393525:PHJ393526 PQK393525:PRF393526 QAG393525:QBB393526 QKC393525:QKX393526 QTY393525:QUT393526 RDU393525:REP393526 RNQ393525:ROL393526 RXM393525:RYH393526 SHI393525:SID393526 SRE393525:SRZ393526 TBA393525:TBV393526 TKW393525:TLR393526 TUS393525:TVN393526 UEO393525:UFJ393526 UOK393525:UPF393526 UYG393525:UZB393526 VIC393525:VIX393526 VRY393525:VST393526 WBU393525:WCP393526 WLQ393525:WML393526 WVM393525:WWH393526 E459061:Z459062 JA459061:JV459062 SW459061:TR459062 ACS459061:ADN459062 AMO459061:ANJ459062 AWK459061:AXF459062 BGG459061:BHB459062 BQC459061:BQX459062 BZY459061:CAT459062 CJU459061:CKP459062 CTQ459061:CUL459062 DDM459061:DEH459062 DNI459061:DOD459062 DXE459061:DXZ459062 EHA459061:EHV459062 EQW459061:ERR459062 FAS459061:FBN459062 FKO459061:FLJ459062 FUK459061:FVF459062 GEG459061:GFB459062 GOC459061:GOX459062 GXY459061:GYT459062 HHU459061:HIP459062 HRQ459061:HSL459062 IBM459061:ICH459062 ILI459061:IMD459062 IVE459061:IVZ459062 JFA459061:JFV459062 JOW459061:JPR459062 JYS459061:JZN459062 KIO459061:KJJ459062 KSK459061:KTF459062 LCG459061:LDB459062 LMC459061:LMX459062 LVY459061:LWT459062 MFU459061:MGP459062 MPQ459061:MQL459062 MZM459061:NAH459062 NJI459061:NKD459062 NTE459061:NTZ459062 ODA459061:ODV459062 OMW459061:ONR459062 OWS459061:OXN459062 PGO459061:PHJ459062 PQK459061:PRF459062 QAG459061:QBB459062 QKC459061:QKX459062 QTY459061:QUT459062 RDU459061:REP459062 RNQ459061:ROL459062 RXM459061:RYH459062 SHI459061:SID459062 SRE459061:SRZ459062 TBA459061:TBV459062 TKW459061:TLR459062 TUS459061:TVN459062 UEO459061:UFJ459062 UOK459061:UPF459062 UYG459061:UZB459062 VIC459061:VIX459062 VRY459061:VST459062 WBU459061:WCP459062 WLQ459061:WML459062 WVM459061:WWH459062 E524597:Z524598 JA524597:JV524598 SW524597:TR524598 ACS524597:ADN524598 AMO524597:ANJ524598 AWK524597:AXF524598 BGG524597:BHB524598 BQC524597:BQX524598 BZY524597:CAT524598 CJU524597:CKP524598 CTQ524597:CUL524598 DDM524597:DEH524598 DNI524597:DOD524598 DXE524597:DXZ524598 EHA524597:EHV524598 EQW524597:ERR524598 FAS524597:FBN524598 FKO524597:FLJ524598 FUK524597:FVF524598 GEG524597:GFB524598 GOC524597:GOX524598 GXY524597:GYT524598 HHU524597:HIP524598 HRQ524597:HSL524598 IBM524597:ICH524598 ILI524597:IMD524598 IVE524597:IVZ524598 JFA524597:JFV524598 JOW524597:JPR524598 JYS524597:JZN524598 KIO524597:KJJ524598 KSK524597:KTF524598 LCG524597:LDB524598 LMC524597:LMX524598 LVY524597:LWT524598 MFU524597:MGP524598 MPQ524597:MQL524598 MZM524597:NAH524598 NJI524597:NKD524598 NTE524597:NTZ524598 ODA524597:ODV524598 OMW524597:ONR524598 OWS524597:OXN524598 PGO524597:PHJ524598 PQK524597:PRF524598 QAG524597:QBB524598 QKC524597:QKX524598 QTY524597:QUT524598 RDU524597:REP524598 RNQ524597:ROL524598 RXM524597:RYH524598 SHI524597:SID524598 SRE524597:SRZ524598 TBA524597:TBV524598 TKW524597:TLR524598 TUS524597:TVN524598 UEO524597:UFJ524598 UOK524597:UPF524598 UYG524597:UZB524598 VIC524597:VIX524598 VRY524597:VST524598 WBU524597:WCP524598 WLQ524597:WML524598 WVM524597:WWH524598 E590133:Z590134 JA590133:JV590134 SW590133:TR590134 ACS590133:ADN590134 AMO590133:ANJ590134 AWK590133:AXF590134 BGG590133:BHB590134 BQC590133:BQX590134 BZY590133:CAT590134 CJU590133:CKP590134 CTQ590133:CUL590134 DDM590133:DEH590134 DNI590133:DOD590134 DXE590133:DXZ590134 EHA590133:EHV590134 EQW590133:ERR590134 FAS590133:FBN590134 FKO590133:FLJ590134 FUK590133:FVF590134 GEG590133:GFB590134 GOC590133:GOX590134 GXY590133:GYT590134 HHU590133:HIP590134 HRQ590133:HSL590134 IBM590133:ICH590134 ILI590133:IMD590134 IVE590133:IVZ590134 JFA590133:JFV590134 JOW590133:JPR590134 JYS590133:JZN590134 KIO590133:KJJ590134 KSK590133:KTF590134 LCG590133:LDB590134 LMC590133:LMX590134 LVY590133:LWT590134 MFU590133:MGP590134 MPQ590133:MQL590134 MZM590133:NAH590134 NJI590133:NKD590134 NTE590133:NTZ590134 ODA590133:ODV590134 OMW590133:ONR590134 OWS590133:OXN590134 PGO590133:PHJ590134 PQK590133:PRF590134 QAG590133:QBB590134 QKC590133:QKX590134 QTY590133:QUT590134 RDU590133:REP590134 RNQ590133:ROL590134 RXM590133:RYH590134 SHI590133:SID590134 SRE590133:SRZ590134 TBA590133:TBV590134 TKW590133:TLR590134 TUS590133:TVN590134 UEO590133:UFJ590134 UOK590133:UPF590134 UYG590133:UZB590134 VIC590133:VIX590134 VRY590133:VST590134 WBU590133:WCP590134 WLQ590133:WML590134 WVM590133:WWH590134 E655669:Z655670 JA655669:JV655670 SW655669:TR655670 ACS655669:ADN655670 AMO655669:ANJ655670 AWK655669:AXF655670 BGG655669:BHB655670 BQC655669:BQX655670 BZY655669:CAT655670 CJU655669:CKP655670 CTQ655669:CUL655670 DDM655669:DEH655670 DNI655669:DOD655670 DXE655669:DXZ655670 EHA655669:EHV655670 EQW655669:ERR655670 FAS655669:FBN655670 FKO655669:FLJ655670 FUK655669:FVF655670 GEG655669:GFB655670 GOC655669:GOX655670 GXY655669:GYT655670 HHU655669:HIP655670 HRQ655669:HSL655670 IBM655669:ICH655670 ILI655669:IMD655670 IVE655669:IVZ655670 JFA655669:JFV655670 JOW655669:JPR655670 JYS655669:JZN655670 KIO655669:KJJ655670 KSK655669:KTF655670 LCG655669:LDB655670 LMC655669:LMX655670 LVY655669:LWT655670 MFU655669:MGP655670 MPQ655669:MQL655670 MZM655669:NAH655670 NJI655669:NKD655670 NTE655669:NTZ655670 ODA655669:ODV655670 OMW655669:ONR655670 OWS655669:OXN655670 PGO655669:PHJ655670 PQK655669:PRF655670 QAG655669:QBB655670 QKC655669:QKX655670 QTY655669:QUT655670 RDU655669:REP655670 RNQ655669:ROL655670 RXM655669:RYH655670 SHI655669:SID655670 SRE655669:SRZ655670 TBA655669:TBV655670 TKW655669:TLR655670 TUS655669:TVN655670 UEO655669:UFJ655670 UOK655669:UPF655670 UYG655669:UZB655670 VIC655669:VIX655670 VRY655669:VST655670 WBU655669:WCP655670 WLQ655669:WML655670 WVM655669:WWH655670 E721205:Z721206 JA721205:JV721206 SW721205:TR721206 ACS721205:ADN721206 AMO721205:ANJ721206 AWK721205:AXF721206 BGG721205:BHB721206 BQC721205:BQX721206 BZY721205:CAT721206 CJU721205:CKP721206 CTQ721205:CUL721206 DDM721205:DEH721206 DNI721205:DOD721206 DXE721205:DXZ721206 EHA721205:EHV721206 EQW721205:ERR721206 FAS721205:FBN721206 FKO721205:FLJ721206 FUK721205:FVF721206 GEG721205:GFB721206 GOC721205:GOX721206 GXY721205:GYT721206 HHU721205:HIP721206 HRQ721205:HSL721206 IBM721205:ICH721206 ILI721205:IMD721206 IVE721205:IVZ721206 JFA721205:JFV721206 JOW721205:JPR721206 JYS721205:JZN721206 KIO721205:KJJ721206 KSK721205:KTF721206 LCG721205:LDB721206 LMC721205:LMX721206 LVY721205:LWT721206 MFU721205:MGP721206 MPQ721205:MQL721206 MZM721205:NAH721206 NJI721205:NKD721206 NTE721205:NTZ721206 ODA721205:ODV721206 OMW721205:ONR721206 OWS721205:OXN721206 PGO721205:PHJ721206 PQK721205:PRF721206 QAG721205:QBB721206 QKC721205:QKX721206 QTY721205:QUT721206 RDU721205:REP721206 RNQ721205:ROL721206 RXM721205:RYH721206 SHI721205:SID721206 SRE721205:SRZ721206 TBA721205:TBV721206 TKW721205:TLR721206 TUS721205:TVN721206 UEO721205:UFJ721206 UOK721205:UPF721206 UYG721205:UZB721206 VIC721205:VIX721206 VRY721205:VST721206 WBU721205:WCP721206 WLQ721205:WML721206 WVM721205:WWH721206 E786741:Z786742 JA786741:JV786742 SW786741:TR786742 ACS786741:ADN786742 AMO786741:ANJ786742 AWK786741:AXF786742 BGG786741:BHB786742 BQC786741:BQX786742 BZY786741:CAT786742 CJU786741:CKP786742 CTQ786741:CUL786742 DDM786741:DEH786742 DNI786741:DOD786742 DXE786741:DXZ786742 EHA786741:EHV786742 EQW786741:ERR786742 FAS786741:FBN786742 FKO786741:FLJ786742 FUK786741:FVF786742 GEG786741:GFB786742 GOC786741:GOX786742 GXY786741:GYT786742 HHU786741:HIP786742 HRQ786741:HSL786742 IBM786741:ICH786742 ILI786741:IMD786742 IVE786741:IVZ786742 JFA786741:JFV786742 JOW786741:JPR786742 JYS786741:JZN786742 KIO786741:KJJ786742 KSK786741:KTF786742 LCG786741:LDB786742 LMC786741:LMX786742 LVY786741:LWT786742 MFU786741:MGP786742 MPQ786741:MQL786742 MZM786741:NAH786742 NJI786741:NKD786742 NTE786741:NTZ786742 ODA786741:ODV786742 OMW786741:ONR786742 OWS786741:OXN786742 PGO786741:PHJ786742 PQK786741:PRF786742 QAG786741:QBB786742 QKC786741:QKX786742 QTY786741:QUT786742 RDU786741:REP786742 RNQ786741:ROL786742 RXM786741:RYH786742 SHI786741:SID786742 SRE786741:SRZ786742 TBA786741:TBV786742 TKW786741:TLR786742 TUS786741:TVN786742 UEO786741:UFJ786742 UOK786741:UPF786742 UYG786741:UZB786742 VIC786741:VIX786742 VRY786741:VST786742 WBU786741:WCP786742 WLQ786741:WML786742 WVM786741:WWH786742 E852277:Z852278 JA852277:JV852278 SW852277:TR852278 ACS852277:ADN852278 AMO852277:ANJ852278 AWK852277:AXF852278 BGG852277:BHB852278 BQC852277:BQX852278 BZY852277:CAT852278 CJU852277:CKP852278 CTQ852277:CUL852278 DDM852277:DEH852278 DNI852277:DOD852278 DXE852277:DXZ852278 EHA852277:EHV852278 EQW852277:ERR852278 FAS852277:FBN852278 FKO852277:FLJ852278 FUK852277:FVF852278 GEG852277:GFB852278 GOC852277:GOX852278 GXY852277:GYT852278 HHU852277:HIP852278 HRQ852277:HSL852278 IBM852277:ICH852278 ILI852277:IMD852278 IVE852277:IVZ852278 JFA852277:JFV852278 JOW852277:JPR852278 JYS852277:JZN852278 KIO852277:KJJ852278 KSK852277:KTF852278 LCG852277:LDB852278 LMC852277:LMX852278 LVY852277:LWT852278 MFU852277:MGP852278 MPQ852277:MQL852278 MZM852277:NAH852278 NJI852277:NKD852278 NTE852277:NTZ852278 ODA852277:ODV852278 OMW852277:ONR852278 OWS852277:OXN852278 PGO852277:PHJ852278 PQK852277:PRF852278 QAG852277:QBB852278 QKC852277:QKX852278 QTY852277:QUT852278 RDU852277:REP852278 RNQ852277:ROL852278 RXM852277:RYH852278 SHI852277:SID852278 SRE852277:SRZ852278 TBA852277:TBV852278 TKW852277:TLR852278 TUS852277:TVN852278 UEO852277:UFJ852278 UOK852277:UPF852278 UYG852277:UZB852278 VIC852277:VIX852278 VRY852277:VST852278 WBU852277:WCP852278 WLQ852277:WML852278 WVM852277:WWH852278 E917813:Z917814 JA917813:JV917814 SW917813:TR917814 ACS917813:ADN917814 AMO917813:ANJ917814 AWK917813:AXF917814 BGG917813:BHB917814 BQC917813:BQX917814 BZY917813:CAT917814 CJU917813:CKP917814 CTQ917813:CUL917814 DDM917813:DEH917814 DNI917813:DOD917814 DXE917813:DXZ917814 EHA917813:EHV917814 EQW917813:ERR917814 FAS917813:FBN917814 FKO917813:FLJ917814 FUK917813:FVF917814 GEG917813:GFB917814 GOC917813:GOX917814 GXY917813:GYT917814 HHU917813:HIP917814 HRQ917813:HSL917814 IBM917813:ICH917814 ILI917813:IMD917814 IVE917813:IVZ917814 JFA917813:JFV917814 JOW917813:JPR917814 JYS917813:JZN917814 KIO917813:KJJ917814 KSK917813:KTF917814 LCG917813:LDB917814 LMC917813:LMX917814 LVY917813:LWT917814 MFU917813:MGP917814 MPQ917813:MQL917814 MZM917813:NAH917814 NJI917813:NKD917814 NTE917813:NTZ917814 ODA917813:ODV917814 OMW917813:ONR917814 OWS917813:OXN917814 PGO917813:PHJ917814 PQK917813:PRF917814 QAG917813:QBB917814 QKC917813:QKX917814 QTY917813:QUT917814 RDU917813:REP917814 RNQ917813:ROL917814 RXM917813:RYH917814 SHI917813:SID917814 SRE917813:SRZ917814 TBA917813:TBV917814 TKW917813:TLR917814 TUS917813:TVN917814 UEO917813:UFJ917814 UOK917813:UPF917814 UYG917813:UZB917814 VIC917813:VIX917814 VRY917813:VST917814 WBU917813:WCP917814 WLQ917813:WML917814 WVM917813:WWH917814 E983349:Z983350 JA983349:JV983350 SW983349:TR983350 ACS983349:ADN983350 AMO983349:ANJ983350 AWK983349:AXF983350 BGG983349:BHB983350 BQC983349:BQX983350 BZY983349:CAT983350 CJU983349:CKP983350 CTQ983349:CUL983350 DDM983349:DEH983350 DNI983349:DOD983350 DXE983349:DXZ983350 EHA983349:EHV983350 EQW983349:ERR983350 FAS983349:FBN983350 FKO983349:FLJ983350 FUK983349:FVF983350 GEG983349:GFB983350 GOC983349:GOX983350 GXY983349:GYT983350 HHU983349:HIP983350 HRQ983349:HSL983350 IBM983349:ICH983350 ILI983349:IMD983350 IVE983349:IVZ983350 JFA983349:JFV983350 JOW983349:JPR983350 JYS983349:JZN983350 KIO983349:KJJ983350 KSK983349:KTF983350 LCG983349:LDB983350 LMC983349:LMX983350 LVY983349:LWT983350 MFU983349:MGP983350 MPQ983349:MQL983350 MZM983349:NAH983350 NJI983349:NKD983350 NTE983349:NTZ983350 ODA983349:ODV983350 OMW983349:ONR983350 OWS983349:OXN983350 PGO983349:PHJ983350 PQK983349:PRF983350 QAG983349:QBB983350 QKC983349:QKX983350 QTY983349:QUT983350 RDU983349:REP983350 RNQ983349:ROL983350 RXM983349:RYH983350 SHI983349:SID983350 SRE983349:SRZ983350 TBA983349:TBV983350 TKW983349:TLR983350 TUS983349:TVN983350 UEO983349:UFJ983350 UOK983349:UPF983350 UYG983349:UZB983350 VIC983349:VIX983350 VRY983349:VST983350 WBU983349:WCP983350 WLQ983349:WML983350 WVM983349:WWH983350 E182:Z183 JA182:JV183 SW182:TR183 ACS182:ADN183 AMO182:ANJ183 AWK182:AXF183 BGG182:BHB183 BQC182:BQX183 BZY182:CAT183 CJU182:CKP183 CTQ182:CUL183 DDM182:DEH183 DNI182:DOD183 DXE182:DXZ183 EHA182:EHV183 EQW182:ERR183 FAS182:FBN183 FKO182:FLJ183 FUK182:FVF183 GEG182:GFB183 GOC182:GOX183 GXY182:GYT183 HHU182:HIP183 HRQ182:HSL183 IBM182:ICH183 ILI182:IMD183 IVE182:IVZ183 JFA182:JFV183 JOW182:JPR183 JYS182:JZN183 KIO182:KJJ183 KSK182:KTF183 LCG182:LDB183 LMC182:LMX183 LVY182:LWT183 MFU182:MGP183 MPQ182:MQL183 MZM182:NAH183 NJI182:NKD183 NTE182:NTZ183 ODA182:ODV183 OMW182:ONR183 OWS182:OXN183 PGO182:PHJ183 PQK182:PRF183 QAG182:QBB183 QKC182:QKX183 QTY182:QUT183 RDU182:REP183 RNQ182:ROL183 RXM182:RYH183 SHI182:SID183 SRE182:SRZ183 TBA182:TBV183 TKW182:TLR183 TUS182:TVN183 UEO182:UFJ183 UOK182:UPF183 UYG182:UZB183 VIC182:VIX183 VRY182:VST183 WBU182:WCP183 WLQ182:WML183 WVM182:WWH183 E65848:Z65849 JA65848:JV65849 SW65848:TR65849 ACS65848:ADN65849 AMO65848:ANJ65849 AWK65848:AXF65849 BGG65848:BHB65849 BQC65848:BQX65849 BZY65848:CAT65849 CJU65848:CKP65849 CTQ65848:CUL65849 DDM65848:DEH65849 DNI65848:DOD65849 DXE65848:DXZ65849 EHA65848:EHV65849 EQW65848:ERR65849 FAS65848:FBN65849 FKO65848:FLJ65849 FUK65848:FVF65849 GEG65848:GFB65849 GOC65848:GOX65849 GXY65848:GYT65849 HHU65848:HIP65849 HRQ65848:HSL65849 IBM65848:ICH65849 ILI65848:IMD65849 IVE65848:IVZ65849 JFA65848:JFV65849 JOW65848:JPR65849 JYS65848:JZN65849 KIO65848:KJJ65849 KSK65848:KTF65849 LCG65848:LDB65849 LMC65848:LMX65849 LVY65848:LWT65849 MFU65848:MGP65849 MPQ65848:MQL65849 MZM65848:NAH65849 NJI65848:NKD65849 NTE65848:NTZ65849 ODA65848:ODV65849 OMW65848:ONR65849 OWS65848:OXN65849 PGO65848:PHJ65849 PQK65848:PRF65849 QAG65848:QBB65849 QKC65848:QKX65849 QTY65848:QUT65849 RDU65848:REP65849 RNQ65848:ROL65849 RXM65848:RYH65849 SHI65848:SID65849 SRE65848:SRZ65849 TBA65848:TBV65849 TKW65848:TLR65849 TUS65848:TVN65849 UEO65848:UFJ65849 UOK65848:UPF65849 UYG65848:UZB65849 VIC65848:VIX65849 VRY65848:VST65849 WBU65848:WCP65849 WLQ65848:WML65849 WVM65848:WWH65849 E131384:Z131385 JA131384:JV131385 SW131384:TR131385 ACS131384:ADN131385 AMO131384:ANJ131385 AWK131384:AXF131385 BGG131384:BHB131385 BQC131384:BQX131385 BZY131384:CAT131385 CJU131384:CKP131385 CTQ131384:CUL131385 DDM131384:DEH131385 DNI131384:DOD131385 DXE131384:DXZ131385 EHA131384:EHV131385 EQW131384:ERR131385 FAS131384:FBN131385 FKO131384:FLJ131385 FUK131384:FVF131385 GEG131384:GFB131385 GOC131384:GOX131385 GXY131384:GYT131385 HHU131384:HIP131385 HRQ131384:HSL131385 IBM131384:ICH131385 ILI131384:IMD131385 IVE131384:IVZ131385 JFA131384:JFV131385 JOW131384:JPR131385 JYS131384:JZN131385 KIO131384:KJJ131385 KSK131384:KTF131385 LCG131384:LDB131385 LMC131384:LMX131385 LVY131384:LWT131385 MFU131384:MGP131385 MPQ131384:MQL131385 MZM131384:NAH131385 NJI131384:NKD131385 NTE131384:NTZ131385 ODA131384:ODV131385 OMW131384:ONR131385 OWS131384:OXN131385 PGO131384:PHJ131385 PQK131384:PRF131385 QAG131384:QBB131385 QKC131384:QKX131385 QTY131384:QUT131385 RDU131384:REP131385 RNQ131384:ROL131385 RXM131384:RYH131385 SHI131384:SID131385 SRE131384:SRZ131385 TBA131384:TBV131385 TKW131384:TLR131385 TUS131384:TVN131385 UEO131384:UFJ131385 UOK131384:UPF131385 UYG131384:UZB131385 VIC131384:VIX131385 VRY131384:VST131385 WBU131384:WCP131385 WLQ131384:WML131385 WVM131384:WWH131385 E196920:Z196921 JA196920:JV196921 SW196920:TR196921 ACS196920:ADN196921 AMO196920:ANJ196921 AWK196920:AXF196921 BGG196920:BHB196921 BQC196920:BQX196921 BZY196920:CAT196921 CJU196920:CKP196921 CTQ196920:CUL196921 DDM196920:DEH196921 DNI196920:DOD196921 DXE196920:DXZ196921 EHA196920:EHV196921 EQW196920:ERR196921 FAS196920:FBN196921 FKO196920:FLJ196921 FUK196920:FVF196921 GEG196920:GFB196921 GOC196920:GOX196921 GXY196920:GYT196921 HHU196920:HIP196921 HRQ196920:HSL196921 IBM196920:ICH196921 ILI196920:IMD196921 IVE196920:IVZ196921 JFA196920:JFV196921 JOW196920:JPR196921 JYS196920:JZN196921 KIO196920:KJJ196921 KSK196920:KTF196921 LCG196920:LDB196921 LMC196920:LMX196921 LVY196920:LWT196921 MFU196920:MGP196921 MPQ196920:MQL196921 MZM196920:NAH196921 NJI196920:NKD196921 NTE196920:NTZ196921 ODA196920:ODV196921 OMW196920:ONR196921 OWS196920:OXN196921 PGO196920:PHJ196921 PQK196920:PRF196921 QAG196920:QBB196921 QKC196920:QKX196921 QTY196920:QUT196921 RDU196920:REP196921 RNQ196920:ROL196921 RXM196920:RYH196921 SHI196920:SID196921 SRE196920:SRZ196921 TBA196920:TBV196921 TKW196920:TLR196921 TUS196920:TVN196921 UEO196920:UFJ196921 UOK196920:UPF196921 UYG196920:UZB196921 VIC196920:VIX196921 VRY196920:VST196921 WBU196920:WCP196921 WLQ196920:WML196921 WVM196920:WWH196921 E262456:Z262457 JA262456:JV262457 SW262456:TR262457 ACS262456:ADN262457 AMO262456:ANJ262457 AWK262456:AXF262457 BGG262456:BHB262457 BQC262456:BQX262457 BZY262456:CAT262457 CJU262456:CKP262457 CTQ262456:CUL262457 DDM262456:DEH262457 DNI262456:DOD262457 DXE262456:DXZ262457 EHA262456:EHV262457 EQW262456:ERR262457 FAS262456:FBN262457 FKO262456:FLJ262457 FUK262456:FVF262457 GEG262456:GFB262457 GOC262456:GOX262457 GXY262456:GYT262457 HHU262456:HIP262457 HRQ262456:HSL262457 IBM262456:ICH262457 ILI262456:IMD262457 IVE262456:IVZ262457 JFA262456:JFV262457 JOW262456:JPR262457 JYS262456:JZN262457 KIO262456:KJJ262457 KSK262456:KTF262457 LCG262456:LDB262457 LMC262456:LMX262457 LVY262456:LWT262457 MFU262456:MGP262457 MPQ262456:MQL262457 MZM262456:NAH262457 NJI262456:NKD262457 NTE262456:NTZ262457 ODA262456:ODV262457 OMW262456:ONR262457 OWS262456:OXN262457 PGO262456:PHJ262457 PQK262456:PRF262457 QAG262456:QBB262457 QKC262456:QKX262457 QTY262456:QUT262457 RDU262456:REP262457 RNQ262456:ROL262457 RXM262456:RYH262457 SHI262456:SID262457 SRE262456:SRZ262457 TBA262456:TBV262457 TKW262456:TLR262457 TUS262456:TVN262457 UEO262456:UFJ262457 UOK262456:UPF262457 UYG262456:UZB262457 VIC262456:VIX262457 VRY262456:VST262457 WBU262456:WCP262457 WLQ262456:WML262457 WVM262456:WWH262457 E327992:Z327993 JA327992:JV327993 SW327992:TR327993 ACS327992:ADN327993 AMO327992:ANJ327993 AWK327992:AXF327993 BGG327992:BHB327993 BQC327992:BQX327993 BZY327992:CAT327993 CJU327992:CKP327993 CTQ327992:CUL327993 DDM327992:DEH327993 DNI327992:DOD327993 DXE327992:DXZ327993 EHA327992:EHV327993 EQW327992:ERR327993 FAS327992:FBN327993 FKO327992:FLJ327993 FUK327992:FVF327993 GEG327992:GFB327993 GOC327992:GOX327993 GXY327992:GYT327993 HHU327992:HIP327993 HRQ327992:HSL327993 IBM327992:ICH327993 ILI327992:IMD327993 IVE327992:IVZ327993 JFA327992:JFV327993 JOW327992:JPR327993 JYS327992:JZN327993 KIO327992:KJJ327993 KSK327992:KTF327993 LCG327992:LDB327993 LMC327992:LMX327993 LVY327992:LWT327993 MFU327992:MGP327993 MPQ327992:MQL327993 MZM327992:NAH327993 NJI327992:NKD327993 NTE327992:NTZ327993 ODA327992:ODV327993 OMW327992:ONR327993 OWS327992:OXN327993 PGO327992:PHJ327993 PQK327992:PRF327993 QAG327992:QBB327993 QKC327992:QKX327993 QTY327992:QUT327993 RDU327992:REP327993 RNQ327992:ROL327993 RXM327992:RYH327993 SHI327992:SID327993 SRE327992:SRZ327993 TBA327992:TBV327993 TKW327992:TLR327993 TUS327992:TVN327993 UEO327992:UFJ327993 UOK327992:UPF327993 UYG327992:UZB327993 VIC327992:VIX327993 VRY327992:VST327993 WBU327992:WCP327993 WLQ327992:WML327993 WVM327992:WWH327993 E393528:Z393529 JA393528:JV393529 SW393528:TR393529 ACS393528:ADN393529 AMO393528:ANJ393529 AWK393528:AXF393529 BGG393528:BHB393529 BQC393528:BQX393529 BZY393528:CAT393529 CJU393528:CKP393529 CTQ393528:CUL393529 DDM393528:DEH393529 DNI393528:DOD393529 DXE393528:DXZ393529 EHA393528:EHV393529 EQW393528:ERR393529 FAS393528:FBN393529 FKO393528:FLJ393529 FUK393528:FVF393529 GEG393528:GFB393529 GOC393528:GOX393529 GXY393528:GYT393529 HHU393528:HIP393529 HRQ393528:HSL393529 IBM393528:ICH393529 ILI393528:IMD393529 IVE393528:IVZ393529 JFA393528:JFV393529 JOW393528:JPR393529 JYS393528:JZN393529 KIO393528:KJJ393529 KSK393528:KTF393529 LCG393528:LDB393529 LMC393528:LMX393529 LVY393528:LWT393529 MFU393528:MGP393529 MPQ393528:MQL393529 MZM393528:NAH393529 NJI393528:NKD393529 NTE393528:NTZ393529 ODA393528:ODV393529 OMW393528:ONR393529 OWS393528:OXN393529 PGO393528:PHJ393529 PQK393528:PRF393529 QAG393528:QBB393529 QKC393528:QKX393529 QTY393528:QUT393529 RDU393528:REP393529 RNQ393528:ROL393529 RXM393528:RYH393529 SHI393528:SID393529 SRE393528:SRZ393529 TBA393528:TBV393529 TKW393528:TLR393529 TUS393528:TVN393529 UEO393528:UFJ393529 UOK393528:UPF393529 UYG393528:UZB393529 VIC393528:VIX393529 VRY393528:VST393529 WBU393528:WCP393529 WLQ393528:WML393529 WVM393528:WWH393529 E459064:Z459065 JA459064:JV459065 SW459064:TR459065 ACS459064:ADN459065 AMO459064:ANJ459065 AWK459064:AXF459065 BGG459064:BHB459065 BQC459064:BQX459065 BZY459064:CAT459065 CJU459064:CKP459065 CTQ459064:CUL459065 DDM459064:DEH459065 DNI459064:DOD459065 DXE459064:DXZ459065 EHA459064:EHV459065 EQW459064:ERR459065 FAS459064:FBN459065 FKO459064:FLJ459065 FUK459064:FVF459065 GEG459064:GFB459065 GOC459064:GOX459065 GXY459064:GYT459065 HHU459064:HIP459065 HRQ459064:HSL459065 IBM459064:ICH459065 ILI459064:IMD459065 IVE459064:IVZ459065 JFA459064:JFV459065 JOW459064:JPR459065 JYS459064:JZN459065 KIO459064:KJJ459065 KSK459064:KTF459065 LCG459064:LDB459065 LMC459064:LMX459065 LVY459064:LWT459065 MFU459064:MGP459065 MPQ459064:MQL459065 MZM459064:NAH459065 NJI459064:NKD459065 NTE459064:NTZ459065 ODA459064:ODV459065 OMW459064:ONR459065 OWS459064:OXN459065 PGO459064:PHJ459065 PQK459064:PRF459065 QAG459064:QBB459065 QKC459064:QKX459065 QTY459064:QUT459065 RDU459064:REP459065 RNQ459064:ROL459065 RXM459064:RYH459065 SHI459064:SID459065 SRE459064:SRZ459065 TBA459064:TBV459065 TKW459064:TLR459065 TUS459064:TVN459065 UEO459064:UFJ459065 UOK459064:UPF459065 UYG459064:UZB459065 VIC459064:VIX459065 VRY459064:VST459065 WBU459064:WCP459065 WLQ459064:WML459065 WVM459064:WWH459065 E524600:Z524601 JA524600:JV524601 SW524600:TR524601 ACS524600:ADN524601 AMO524600:ANJ524601 AWK524600:AXF524601 BGG524600:BHB524601 BQC524600:BQX524601 BZY524600:CAT524601 CJU524600:CKP524601 CTQ524600:CUL524601 DDM524600:DEH524601 DNI524600:DOD524601 DXE524600:DXZ524601 EHA524600:EHV524601 EQW524600:ERR524601 FAS524600:FBN524601 FKO524600:FLJ524601 FUK524600:FVF524601 GEG524600:GFB524601 GOC524600:GOX524601 GXY524600:GYT524601 HHU524600:HIP524601 HRQ524600:HSL524601 IBM524600:ICH524601 ILI524600:IMD524601 IVE524600:IVZ524601 JFA524600:JFV524601 JOW524600:JPR524601 JYS524600:JZN524601 KIO524600:KJJ524601 KSK524600:KTF524601 LCG524600:LDB524601 LMC524600:LMX524601 LVY524600:LWT524601 MFU524600:MGP524601 MPQ524600:MQL524601 MZM524600:NAH524601 NJI524600:NKD524601 NTE524600:NTZ524601 ODA524600:ODV524601 OMW524600:ONR524601 OWS524600:OXN524601 PGO524600:PHJ524601 PQK524600:PRF524601 QAG524600:QBB524601 QKC524600:QKX524601 QTY524600:QUT524601 RDU524600:REP524601 RNQ524600:ROL524601 RXM524600:RYH524601 SHI524600:SID524601 SRE524600:SRZ524601 TBA524600:TBV524601 TKW524600:TLR524601 TUS524600:TVN524601 UEO524600:UFJ524601 UOK524600:UPF524601 UYG524600:UZB524601 VIC524600:VIX524601 VRY524600:VST524601 WBU524600:WCP524601 WLQ524600:WML524601 WVM524600:WWH524601 E590136:Z590137 JA590136:JV590137 SW590136:TR590137 ACS590136:ADN590137 AMO590136:ANJ590137 AWK590136:AXF590137 BGG590136:BHB590137 BQC590136:BQX590137 BZY590136:CAT590137 CJU590136:CKP590137 CTQ590136:CUL590137 DDM590136:DEH590137 DNI590136:DOD590137 DXE590136:DXZ590137 EHA590136:EHV590137 EQW590136:ERR590137 FAS590136:FBN590137 FKO590136:FLJ590137 FUK590136:FVF590137 GEG590136:GFB590137 GOC590136:GOX590137 GXY590136:GYT590137 HHU590136:HIP590137 HRQ590136:HSL590137 IBM590136:ICH590137 ILI590136:IMD590137 IVE590136:IVZ590137 JFA590136:JFV590137 JOW590136:JPR590137 JYS590136:JZN590137 KIO590136:KJJ590137 KSK590136:KTF590137 LCG590136:LDB590137 LMC590136:LMX590137 LVY590136:LWT590137 MFU590136:MGP590137 MPQ590136:MQL590137 MZM590136:NAH590137 NJI590136:NKD590137 NTE590136:NTZ590137 ODA590136:ODV590137 OMW590136:ONR590137 OWS590136:OXN590137 PGO590136:PHJ590137 PQK590136:PRF590137 QAG590136:QBB590137 QKC590136:QKX590137 QTY590136:QUT590137 RDU590136:REP590137 RNQ590136:ROL590137 RXM590136:RYH590137 SHI590136:SID590137 SRE590136:SRZ590137 TBA590136:TBV590137 TKW590136:TLR590137 TUS590136:TVN590137 UEO590136:UFJ590137 UOK590136:UPF590137 UYG590136:UZB590137 VIC590136:VIX590137 VRY590136:VST590137 WBU590136:WCP590137 WLQ590136:WML590137 WVM590136:WWH590137 E655672:Z655673 JA655672:JV655673 SW655672:TR655673 ACS655672:ADN655673 AMO655672:ANJ655673 AWK655672:AXF655673 BGG655672:BHB655673 BQC655672:BQX655673 BZY655672:CAT655673 CJU655672:CKP655673 CTQ655672:CUL655673 DDM655672:DEH655673 DNI655672:DOD655673 DXE655672:DXZ655673 EHA655672:EHV655673 EQW655672:ERR655673 FAS655672:FBN655673 FKO655672:FLJ655673 FUK655672:FVF655673 GEG655672:GFB655673 GOC655672:GOX655673 GXY655672:GYT655673 HHU655672:HIP655673 HRQ655672:HSL655673 IBM655672:ICH655673 ILI655672:IMD655673 IVE655672:IVZ655673 JFA655672:JFV655673 JOW655672:JPR655673 JYS655672:JZN655673 KIO655672:KJJ655673 KSK655672:KTF655673 LCG655672:LDB655673 LMC655672:LMX655673 LVY655672:LWT655673 MFU655672:MGP655673 MPQ655672:MQL655673 MZM655672:NAH655673 NJI655672:NKD655673 NTE655672:NTZ655673 ODA655672:ODV655673 OMW655672:ONR655673 OWS655672:OXN655673 PGO655672:PHJ655673 PQK655672:PRF655673 QAG655672:QBB655673 QKC655672:QKX655673 QTY655672:QUT655673 RDU655672:REP655673 RNQ655672:ROL655673 RXM655672:RYH655673 SHI655672:SID655673 SRE655672:SRZ655673 TBA655672:TBV655673 TKW655672:TLR655673 TUS655672:TVN655673 UEO655672:UFJ655673 UOK655672:UPF655673 UYG655672:UZB655673 VIC655672:VIX655673 VRY655672:VST655673 WBU655672:WCP655673 WLQ655672:WML655673 WVM655672:WWH655673 E721208:Z721209 JA721208:JV721209 SW721208:TR721209 ACS721208:ADN721209 AMO721208:ANJ721209 AWK721208:AXF721209 BGG721208:BHB721209 BQC721208:BQX721209 BZY721208:CAT721209 CJU721208:CKP721209 CTQ721208:CUL721209 DDM721208:DEH721209 DNI721208:DOD721209 DXE721208:DXZ721209 EHA721208:EHV721209 EQW721208:ERR721209 FAS721208:FBN721209 FKO721208:FLJ721209 FUK721208:FVF721209 GEG721208:GFB721209 GOC721208:GOX721209 GXY721208:GYT721209 HHU721208:HIP721209 HRQ721208:HSL721209 IBM721208:ICH721209 ILI721208:IMD721209 IVE721208:IVZ721209 JFA721208:JFV721209 JOW721208:JPR721209 JYS721208:JZN721209 KIO721208:KJJ721209 KSK721208:KTF721209 LCG721208:LDB721209 LMC721208:LMX721209 LVY721208:LWT721209 MFU721208:MGP721209 MPQ721208:MQL721209 MZM721208:NAH721209 NJI721208:NKD721209 NTE721208:NTZ721209 ODA721208:ODV721209 OMW721208:ONR721209 OWS721208:OXN721209 PGO721208:PHJ721209 PQK721208:PRF721209 QAG721208:QBB721209 QKC721208:QKX721209 QTY721208:QUT721209 RDU721208:REP721209 RNQ721208:ROL721209 RXM721208:RYH721209 SHI721208:SID721209 SRE721208:SRZ721209 TBA721208:TBV721209 TKW721208:TLR721209 TUS721208:TVN721209 UEO721208:UFJ721209 UOK721208:UPF721209 UYG721208:UZB721209 VIC721208:VIX721209 VRY721208:VST721209 WBU721208:WCP721209 WLQ721208:WML721209 WVM721208:WWH721209 E786744:Z786745 JA786744:JV786745 SW786744:TR786745 ACS786744:ADN786745 AMO786744:ANJ786745 AWK786744:AXF786745 BGG786744:BHB786745 BQC786744:BQX786745 BZY786744:CAT786745 CJU786744:CKP786745 CTQ786744:CUL786745 DDM786744:DEH786745 DNI786744:DOD786745 DXE786744:DXZ786745 EHA786744:EHV786745 EQW786744:ERR786745 FAS786744:FBN786745 FKO786744:FLJ786745 FUK786744:FVF786745 GEG786744:GFB786745 GOC786744:GOX786745 GXY786744:GYT786745 HHU786744:HIP786745 HRQ786744:HSL786745 IBM786744:ICH786745 ILI786744:IMD786745 IVE786744:IVZ786745 JFA786744:JFV786745 JOW786744:JPR786745 JYS786744:JZN786745 KIO786744:KJJ786745 KSK786744:KTF786745 LCG786744:LDB786745 LMC786744:LMX786745 LVY786744:LWT786745 MFU786744:MGP786745 MPQ786744:MQL786745 MZM786744:NAH786745 NJI786744:NKD786745 NTE786744:NTZ786745 ODA786744:ODV786745 OMW786744:ONR786745 OWS786744:OXN786745 PGO786744:PHJ786745 PQK786744:PRF786745 QAG786744:QBB786745 QKC786744:QKX786745 QTY786744:QUT786745 RDU786744:REP786745 RNQ786744:ROL786745 RXM786744:RYH786745 SHI786744:SID786745 SRE786744:SRZ786745 TBA786744:TBV786745 TKW786744:TLR786745 TUS786744:TVN786745 UEO786744:UFJ786745 UOK786744:UPF786745 UYG786744:UZB786745 VIC786744:VIX786745 VRY786744:VST786745 WBU786744:WCP786745 WLQ786744:WML786745 WVM786744:WWH786745 E852280:Z852281 JA852280:JV852281 SW852280:TR852281 ACS852280:ADN852281 AMO852280:ANJ852281 AWK852280:AXF852281 BGG852280:BHB852281 BQC852280:BQX852281 BZY852280:CAT852281 CJU852280:CKP852281 CTQ852280:CUL852281 DDM852280:DEH852281 DNI852280:DOD852281 DXE852280:DXZ852281 EHA852280:EHV852281 EQW852280:ERR852281 FAS852280:FBN852281 FKO852280:FLJ852281 FUK852280:FVF852281 GEG852280:GFB852281 GOC852280:GOX852281 GXY852280:GYT852281 HHU852280:HIP852281 HRQ852280:HSL852281 IBM852280:ICH852281 ILI852280:IMD852281 IVE852280:IVZ852281 JFA852280:JFV852281 JOW852280:JPR852281 JYS852280:JZN852281 KIO852280:KJJ852281 KSK852280:KTF852281 LCG852280:LDB852281 LMC852280:LMX852281 LVY852280:LWT852281 MFU852280:MGP852281 MPQ852280:MQL852281 MZM852280:NAH852281 NJI852280:NKD852281 NTE852280:NTZ852281 ODA852280:ODV852281 OMW852280:ONR852281 OWS852280:OXN852281 PGO852280:PHJ852281 PQK852280:PRF852281 QAG852280:QBB852281 QKC852280:QKX852281 QTY852280:QUT852281 RDU852280:REP852281 RNQ852280:ROL852281 RXM852280:RYH852281 SHI852280:SID852281 SRE852280:SRZ852281 TBA852280:TBV852281 TKW852280:TLR852281 TUS852280:TVN852281 UEO852280:UFJ852281 UOK852280:UPF852281 UYG852280:UZB852281 VIC852280:VIX852281 VRY852280:VST852281 WBU852280:WCP852281 WLQ852280:WML852281 WVM852280:WWH852281 E917816:Z917817 JA917816:JV917817 SW917816:TR917817 ACS917816:ADN917817 AMO917816:ANJ917817 AWK917816:AXF917817 BGG917816:BHB917817 BQC917816:BQX917817 BZY917816:CAT917817 CJU917816:CKP917817 CTQ917816:CUL917817 DDM917816:DEH917817 DNI917816:DOD917817 DXE917816:DXZ917817 EHA917816:EHV917817 EQW917816:ERR917817 FAS917816:FBN917817 FKO917816:FLJ917817 FUK917816:FVF917817 GEG917816:GFB917817 GOC917816:GOX917817 GXY917816:GYT917817 HHU917816:HIP917817 HRQ917816:HSL917817 IBM917816:ICH917817 ILI917816:IMD917817 IVE917816:IVZ917817 JFA917816:JFV917817 JOW917816:JPR917817 JYS917816:JZN917817 KIO917816:KJJ917817 KSK917816:KTF917817 LCG917816:LDB917817 LMC917816:LMX917817 LVY917816:LWT917817 MFU917816:MGP917817 MPQ917816:MQL917817 MZM917816:NAH917817 NJI917816:NKD917817 NTE917816:NTZ917817 ODA917816:ODV917817 OMW917816:ONR917817 OWS917816:OXN917817 PGO917816:PHJ917817 PQK917816:PRF917817 QAG917816:QBB917817 QKC917816:QKX917817 QTY917816:QUT917817 RDU917816:REP917817 RNQ917816:ROL917817 RXM917816:RYH917817 SHI917816:SID917817 SRE917816:SRZ917817 TBA917816:TBV917817 TKW917816:TLR917817 TUS917816:TVN917817 UEO917816:UFJ917817 UOK917816:UPF917817 UYG917816:UZB917817 VIC917816:VIX917817 VRY917816:VST917817 WBU917816:WCP917817 WLQ917816:WML917817 WVM917816:WWH917817 E983352:Z983353 JA983352:JV983353 SW983352:TR983353 ACS983352:ADN983353 AMO983352:ANJ983353 AWK983352:AXF983353 BGG983352:BHB983353 BQC983352:BQX983353 BZY983352:CAT983353 CJU983352:CKP983353 CTQ983352:CUL983353 DDM983352:DEH983353 DNI983352:DOD983353 DXE983352:DXZ983353 EHA983352:EHV983353 EQW983352:ERR983353 FAS983352:FBN983353 FKO983352:FLJ983353 FUK983352:FVF983353 GEG983352:GFB983353 GOC983352:GOX983353 GXY983352:GYT983353 HHU983352:HIP983353 HRQ983352:HSL983353 IBM983352:ICH983353 ILI983352:IMD983353 IVE983352:IVZ983353 JFA983352:JFV983353 JOW983352:JPR983353 JYS983352:JZN983353 KIO983352:KJJ983353 KSK983352:KTF983353 LCG983352:LDB983353 LMC983352:LMX983353 LVY983352:LWT983353 MFU983352:MGP983353 MPQ983352:MQL983353 MZM983352:NAH983353 NJI983352:NKD983353 NTE983352:NTZ983353 ODA983352:ODV983353 OMW983352:ONR983353 OWS983352:OXN983353 PGO983352:PHJ983353 PQK983352:PRF983353 QAG983352:QBB983353 QKC983352:QKX983353 QTY983352:QUT983353 RDU983352:REP983353 RNQ983352:ROL983353 RXM983352:RYH983353 SHI983352:SID983353 SRE983352:SRZ983353 TBA983352:TBV983353 TKW983352:TLR983353 TUS983352:TVN983353 UEO983352:UFJ983353 UOK983352:UPF983353 UYG983352:UZB983353 VIC983352:VIX983353 VRY983352:VST983353 WBU983352:WCP983353 WLQ983352:WML983353 WVM983352:WWH983353 D324:AC324 IZ324:JY324 SV324:TU324 ACR324:ADQ324 AMN324:ANM324 AWJ324:AXI324 BGF324:BHE324 BQB324:BRA324 BZX324:CAW324 CJT324:CKS324 CTP324:CUO324 DDL324:DEK324 DNH324:DOG324 DXD324:DYC324 EGZ324:EHY324 EQV324:ERU324 FAR324:FBQ324 FKN324:FLM324 FUJ324:FVI324 GEF324:GFE324 GOB324:GPA324 GXX324:GYW324 HHT324:HIS324 HRP324:HSO324 IBL324:ICK324 ILH324:IMG324 IVD324:IWC324 JEZ324:JFY324 JOV324:JPU324 JYR324:JZQ324 KIN324:KJM324 KSJ324:KTI324 LCF324:LDE324 LMB324:LNA324 LVX324:LWW324 MFT324:MGS324 MPP324:MQO324 MZL324:NAK324 NJH324:NKG324 NTD324:NUC324 OCZ324:ODY324 OMV324:ONU324 OWR324:OXQ324 PGN324:PHM324 PQJ324:PRI324 QAF324:QBE324 QKB324:QLA324 QTX324:QUW324 RDT324:RES324 RNP324:ROO324 RXL324:RYK324 SHH324:SIG324 SRD324:SSC324 TAZ324:TBY324 TKV324:TLU324 TUR324:TVQ324 UEN324:UFM324 UOJ324:UPI324 UYF324:UZE324 VIB324:VJA324 VRX324:VSW324 WBT324:WCS324 WLP324:WMO324 WVL324:WWK324 D65921:AC65921 IZ65921:JY65921 SV65921:TU65921 ACR65921:ADQ65921 AMN65921:ANM65921 AWJ65921:AXI65921 BGF65921:BHE65921 BQB65921:BRA65921 BZX65921:CAW65921 CJT65921:CKS65921 CTP65921:CUO65921 DDL65921:DEK65921 DNH65921:DOG65921 DXD65921:DYC65921 EGZ65921:EHY65921 EQV65921:ERU65921 FAR65921:FBQ65921 FKN65921:FLM65921 FUJ65921:FVI65921 GEF65921:GFE65921 GOB65921:GPA65921 GXX65921:GYW65921 HHT65921:HIS65921 HRP65921:HSO65921 IBL65921:ICK65921 ILH65921:IMG65921 IVD65921:IWC65921 JEZ65921:JFY65921 JOV65921:JPU65921 JYR65921:JZQ65921 KIN65921:KJM65921 KSJ65921:KTI65921 LCF65921:LDE65921 LMB65921:LNA65921 LVX65921:LWW65921 MFT65921:MGS65921 MPP65921:MQO65921 MZL65921:NAK65921 NJH65921:NKG65921 NTD65921:NUC65921 OCZ65921:ODY65921 OMV65921:ONU65921 OWR65921:OXQ65921 PGN65921:PHM65921 PQJ65921:PRI65921 QAF65921:QBE65921 QKB65921:QLA65921 QTX65921:QUW65921 RDT65921:RES65921 RNP65921:ROO65921 RXL65921:RYK65921 SHH65921:SIG65921 SRD65921:SSC65921 TAZ65921:TBY65921 TKV65921:TLU65921 TUR65921:TVQ65921 UEN65921:UFM65921 UOJ65921:UPI65921 UYF65921:UZE65921 VIB65921:VJA65921 VRX65921:VSW65921 WBT65921:WCS65921 WLP65921:WMO65921 WVL65921:WWK65921 D131457:AC131457 IZ131457:JY131457 SV131457:TU131457 ACR131457:ADQ131457 AMN131457:ANM131457 AWJ131457:AXI131457 BGF131457:BHE131457 BQB131457:BRA131457 BZX131457:CAW131457 CJT131457:CKS131457 CTP131457:CUO131457 DDL131457:DEK131457 DNH131457:DOG131457 DXD131457:DYC131457 EGZ131457:EHY131457 EQV131457:ERU131457 FAR131457:FBQ131457 FKN131457:FLM131457 FUJ131457:FVI131457 GEF131457:GFE131457 GOB131457:GPA131457 GXX131457:GYW131457 HHT131457:HIS131457 HRP131457:HSO131457 IBL131457:ICK131457 ILH131457:IMG131457 IVD131457:IWC131457 JEZ131457:JFY131457 JOV131457:JPU131457 JYR131457:JZQ131457 KIN131457:KJM131457 KSJ131457:KTI131457 LCF131457:LDE131457 LMB131457:LNA131457 LVX131457:LWW131457 MFT131457:MGS131457 MPP131457:MQO131457 MZL131457:NAK131457 NJH131457:NKG131457 NTD131457:NUC131457 OCZ131457:ODY131457 OMV131457:ONU131457 OWR131457:OXQ131457 PGN131457:PHM131457 PQJ131457:PRI131457 QAF131457:QBE131457 QKB131457:QLA131457 QTX131457:QUW131457 RDT131457:RES131457 RNP131457:ROO131457 RXL131457:RYK131457 SHH131457:SIG131457 SRD131457:SSC131457 TAZ131457:TBY131457 TKV131457:TLU131457 TUR131457:TVQ131457 UEN131457:UFM131457 UOJ131457:UPI131457 UYF131457:UZE131457 VIB131457:VJA131457 VRX131457:VSW131457 WBT131457:WCS131457 WLP131457:WMO131457 WVL131457:WWK131457 D196993:AC196993 IZ196993:JY196993 SV196993:TU196993 ACR196993:ADQ196993 AMN196993:ANM196993 AWJ196993:AXI196993 BGF196993:BHE196993 BQB196993:BRA196993 BZX196993:CAW196993 CJT196993:CKS196993 CTP196993:CUO196993 DDL196993:DEK196993 DNH196993:DOG196993 DXD196993:DYC196993 EGZ196993:EHY196993 EQV196993:ERU196993 FAR196993:FBQ196993 FKN196993:FLM196993 FUJ196993:FVI196993 GEF196993:GFE196993 GOB196993:GPA196993 GXX196993:GYW196993 HHT196993:HIS196993 HRP196993:HSO196993 IBL196993:ICK196993 ILH196993:IMG196993 IVD196993:IWC196993 JEZ196993:JFY196993 JOV196993:JPU196993 JYR196993:JZQ196993 KIN196993:KJM196993 KSJ196993:KTI196993 LCF196993:LDE196993 LMB196993:LNA196993 LVX196993:LWW196993 MFT196993:MGS196993 MPP196993:MQO196993 MZL196993:NAK196993 NJH196993:NKG196993 NTD196993:NUC196993 OCZ196993:ODY196993 OMV196993:ONU196993 OWR196993:OXQ196993 PGN196993:PHM196993 PQJ196993:PRI196993 QAF196993:QBE196993 QKB196993:QLA196993 QTX196993:QUW196993 RDT196993:RES196993 RNP196993:ROO196993 RXL196993:RYK196993 SHH196993:SIG196993 SRD196993:SSC196993 TAZ196993:TBY196993 TKV196993:TLU196993 TUR196993:TVQ196993 UEN196993:UFM196993 UOJ196993:UPI196993 UYF196993:UZE196993 VIB196993:VJA196993 VRX196993:VSW196993 WBT196993:WCS196993 WLP196993:WMO196993 WVL196993:WWK196993 D262529:AC262529 IZ262529:JY262529 SV262529:TU262529 ACR262529:ADQ262529 AMN262529:ANM262529 AWJ262529:AXI262529 BGF262529:BHE262529 BQB262529:BRA262529 BZX262529:CAW262529 CJT262529:CKS262529 CTP262529:CUO262529 DDL262529:DEK262529 DNH262529:DOG262529 DXD262529:DYC262529 EGZ262529:EHY262529 EQV262529:ERU262529 FAR262529:FBQ262529 FKN262529:FLM262529 FUJ262529:FVI262529 GEF262529:GFE262529 GOB262529:GPA262529 GXX262529:GYW262529 HHT262529:HIS262529 HRP262529:HSO262529 IBL262529:ICK262529 ILH262529:IMG262529 IVD262529:IWC262529 JEZ262529:JFY262529 JOV262529:JPU262529 JYR262529:JZQ262529 KIN262529:KJM262529 KSJ262529:KTI262529 LCF262529:LDE262529 LMB262529:LNA262529 LVX262529:LWW262529 MFT262529:MGS262529 MPP262529:MQO262529 MZL262529:NAK262529 NJH262529:NKG262529 NTD262529:NUC262529 OCZ262529:ODY262529 OMV262529:ONU262529 OWR262529:OXQ262529 PGN262529:PHM262529 PQJ262529:PRI262529 QAF262529:QBE262529 QKB262529:QLA262529 QTX262529:QUW262529 RDT262529:RES262529 RNP262529:ROO262529 RXL262529:RYK262529 SHH262529:SIG262529 SRD262529:SSC262529 TAZ262529:TBY262529 TKV262529:TLU262529 TUR262529:TVQ262529 UEN262529:UFM262529 UOJ262529:UPI262529 UYF262529:UZE262529 VIB262529:VJA262529 VRX262529:VSW262529 WBT262529:WCS262529 WLP262529:WMO262529 WVL262529:WWK262529 D328065:AC328065 IZ328065:JY328065 SV328065:TU328065 ACR328065:ADQ328065 AMN328065:ANM328065 AWJ328065:AXI328065 BGF328065:BHE328065 BQB328065:BRA328065 BZX328065:CAW328065 CJT328065:CKS328065 CTP328065:CUO328065 DDL328065:DEK328065 DNH328065:DOG328065 DXD328065:DYC328065 EGZ328065:EHY328065 EQV328065:ERU328065 FAR328065:FBQ328065 FKN328065:FLM328065 FUJ328065:FVI328065 GEF328065:GFE328065 GOB328065:GPA328065 GXX328065:GYW328065 HHT328065:HIS328065 HRP328065:HSO328065 IBL328065:ICK328065 ILH328065:IMG328065 IVD328065:IWC328065 JEZ328065:JFY328065 JOV328065:JPU328065 JYR328065:JZQ328065 KIN328065:KJM328065 KSJ328065:KTI328065 LCF328065:LDE328065 LMB328065:LNA328065 LVX328065:LWW328065 MFT328065:MGS328065 MPP328065:MQO328065 MZL328065:NAK328065 NJH328065:NKG328065 NTD328065:NUC328065 OCZ328065:ODY328065 OMV328065:ONU328065 OWR328065:OXQ328065 PGN328065:PHM328065 PQJ328065:PRI328065 QAF328065:QBE328065 QKB328065:QLA328065 QTX328065:QUW328065 RDT328065:RES328065 RNP328065:ROO328065 RXL328065:RYK328065 SHH328065:SIG328065 SRD328065:SSC328065 TAZ328065:TBY328065 TKV328065:TLU328065 TUR328065:TVQ328065 UEN328065:UFM328065 UOJ328065:UPI328065 UYF328065:UZE328065 VIB328065:VJA328065 VRX328065:VSW328065 WBT328065:WCS328065 WLP328065:WMO328065 WVL328065:WWK328065 D393601:AC393601 IZ393601:JY393601 SV393601:TU393601 ACR393601:ADQ393601 AMN393601:ANM393601 AWJ393601:AXI393601 BGF393601:BHE393601 BQB393601:BRA393601 BZX393601:CAW393601 CJT393601:CKS393601 CTP393601:CUO393601 DDL393601:DEK393601 DNH393601:DOG393601 DXD393601:DYC393601 EGZ393601:EHY393601 EQV393601:ERU393601 FAR393601:FBQ393601 FKN393601:FLM393601 FUJ393601:FVI393601 GEF393601:GFE393601 GOB393601:GPA393601 GXX393601:GYW393601 HHT393601:HIS393601 HRP393601:HSO393601 IBL393601:ICK393601 ILH393601:IMG393601 IVD393601:IWC393601 JEZ393601:JFY393601 JOV393601:JPU393601 JYR393601:JZQ393601 KIN393601:KJM393601 KSJ393601:KTI393601 LCF393601:LDE393601 LMB393601:LNA393601 LVX393601:LWW393601 MFT393601:MGS393601 MPP393601:MQO393601 MZL393601:NAK393601 NJH393601:NKG393601 NTD393601:NUC393601 OCZ393601:ODY393601 OMV393601:ONU393601 OWR393601:OXQ393601 PGN393601:PHM393601 PQJ393601:PRI393601 QAF393601:QBE393601 QKB393601:QLA393601 QTX393601:QUW393601 RDT393601:RES393601 RNP393601:ROO393601 RXL393601:RYK393601 SHH393601:SIG393601 SRD393601:SSC393601 TAZ393601:TBY393601 TKV393601:TLU393601 TUR393601:TVQ393601 UEN393601:UFM393601 UOJ393601:UPI393601 UYF393601:UZE393601 VIB393601:VJA393601 VRX393601:VSW393601 WBT393601:WCS393601 WLP393601:WMO393601 WVL393601:WWK393601 D459137:AC459137 IZ459137:JY459137 SV459137:TU459137 ACR459137:ADQ459137 AMN459137:ANM459137 AWJ459137:AXI459137 BGF459137:BHE459137 BQB459137:BRA459137 BZX459137:CAW459137 CJT459137:CKS459137 CTP459137:CUO459137 DDL459137:DEK459137 DNH459137:DOG459137 DXD459137:DYC459137 EGZ459137:EHY459137 EQV459137:ERU459137 FAR459137:FBQ459137 FKN459137:FLM459137 FUJ459137:FVI459137 GEF459137:GFE459137 GOB459137:GPA459137 GXX459137:GYW459137 HHT459137:HIS459137 HRP459137:HSO459137 IBL459137:ICK459137 ILH459137:IMG459137 IVD459137:IWC459137 JEZ459137:JFY459137 JOV459137:JPU459137 JYR459137:JZQ459137 KIN459137:KJM459137 KSJ459137:KTI459137 LCF459137:LDE459137 LMB459137:LNA459137 LVX459137:LWW459137 MFT459137:MGS459137 MPP459137:MQO459137 MZL459137:NAK459137 NJH459137:NKG459137 NTD459137:NUC459137 OCZ459137:ODY459137 OMV459137:ONU459137 OWR459137:OXQ459137 PGN459137:PHM459137 PQJ459137:PRI459137 QAF459137:QBE459137 QKB459137:QLA459137 QTX459137:QUW459137 RDT459137:RES459137 RNP459137:ROO459137 RXL459137:RYK459137 SHH459137:SIG459137 SRD459137:SSC459137 TAZ459137:TBY459137 TKV459137:TLU459137 TUR459137:TVQ459137 UEN459137:UFM459137 UOJ459137:UPI459137 UYF459137:UZE459137 VIB459137:VJA459137 VRX459137:VSW459137 WBT459137:WCS459137 WLP459137:WMO459137 WVL459137:WWK459137 D524673:AC524673 IZ524673:JY524673 SV524673:TU524673 ACR524673:ADQ524673 AMN524673:ANM524673 AWJ524673:AXI524673 BGF524673:BHE524673 BQB524673:BRA524673 BZX524673:CAW524673 CJT524673:CKS524673 CTP524673:CUO524673 DDL524673:DEK524673 DNH524673:DOG524673 DXD524673:DYC524673 EGZ524673:EHY524673 EQV524673:ERU524673 FAR524673:FBQ524673 FKN524673:FLM524673 FUJ524673:FVI524673 GEF524673:GFE524673 GOB524673:GPA524673 GXX524673:GYW524673 HHT524673:HIS524673 HRP524673:HSO524673 IBL524673:ICK524673 ILH524673:IMG524673 IVD524673:IWC524673 JEZ524673:JFY524673 JOV524673:JPU524673 JYR524673:JZQ524673 KIN524673:KJM524673 KSJ524673:KTI524673 LCF524673:LDE524673 LMB524673:LNA524673 LVX524673:LWW524673 MFT524673:MGS524673 MPP524673:MQO524673 MZL524673:NAK524673 NJH524673:NKG524673 NTD524673:NUC524673 OCZ524673:ODY524673 OMV524673:ONU524673 OWR524673:OXQ524673 PGN524673:PHM524673 PQJ524673:PRI524673 QAF524673:QBE524673 QKB524673:QLA524673 QTX524673:QUW524673 RDT524673:RES524673 RNP524673:ROO524673 RXL524673:RYK524673 SHH524673:SIG524673 SRD524673:SSC524673 TAZ524673:TBY524673 TKV524673:TLU524673 TUR524673:TVQ524673 UEN524673:UFM524673 UOJ524673:UPI524673 UYF524673:UZE524673 VIB524673:VJA524673 VRX524673:VSW524673 WBT524673:WCS524673 WLP524673:WMO524673 WVL524673:WWK524673 D590209:AC590209 IZ590209:JY590209 SV590209:TU590209 ACR590209:ADQ590209 AMN590209:ANM590209 AWJ590209:AXI590209 BGF590209:BHE590209 BQB590209:BRA590209 BZX590209:CAW590209 CJT590209:CKS590209 CTP590209:CUO590209 DDL590209:DEK590209 DNH590209:DOG590209 DXD590209:DYC590209 EGZ590209:EHY590209 EQV590209:ERU590209 FAR590209:FBQ590209 FKN590209:FLM590209 FUJ590209:FVI590209 GEF590209:GFE590209 GOB590209:GPA590209 GXX590209:GYW590209 HHT590209:HIS590209 HRP590209:HSO590209 IBL590209:ICK590209 ILH590209:IMG590209 IVD590209:IWC590209 JEZ590209:JFY590209 JOV590209:JPU590209 JYR590209:JZQ590209 KIN590209:KJM590209 KSJ590209:KTI590209 LCF590209:LDE590209 LMB590209:LNA590209 LVX590209:LWW590209 MFT590209:MGS590209 MPP590209:MQO590209 MZL590209:NAK590209 NJH590209:NKG590209 NTD590209:NUC590209 OCZ590209:ODY590209 OMV590209:ONU590209 OWR590209:OXQ590209 PGN590209:PHM590209 PQJ590209:PRI590209 QAF590209:QBE590209 QKB590209:QLA590209 QTX590209:QUW590209 RDT590209:RES590209 RNP590209:ROO590209 RXL590209:RYK590209 SHH590209:SIG590209 SRD590209:SSC590209 TAZ590209:TBY590209 TKV590209:TLU590209 TUR590209:TVQ590209 UEN590209:UFM590209 UOJ590209:UPI590209 UYF590209:UZE590209 VIB590209:VJA590209 VRX590209:VSW590209 WBT590209:WCS590209 WLP590209:WMO590209 WVL590209:WWK590209 D655745:AC655745 IZ655745:JY655745 SV655745:TU655745 ACR655745:ADQ655745 AMN655745:ANM655745 AWJ655745:AXI655745 BGF655745:BHE655745 BQB655745:BRA655745 BZX655745:CAW655745 CJT655745:CKS655745 CTP655745:CUO655745 DDL655745:DEK655745 DNH655745:DOG655745 DXD655745:DYC655745 EGZ655745:EHY655745 EQV655745:ERU655745 FAR655745:FBQ655745 FKN655745:FLM655745 FUJ655745:FVI655745 GEF655745:GFE655745 GOB655745:GPA655745 GXX655745:GYW655745 HHT655745:HIS655745 HRP655745:HSO655745 IBL655745:ICK655745 ILH655745:IMG655745 IVD655745:IWC655745 JEZ655745:JFY655745 JOV655745:JPU655745 JYR655745:JZQ655745 KIN655745:KJM655745 KSJ655745:KTI655745 LCF655745:LDE655745 LMB655745:LNA655745 LVX655745:LWW655745 MFT655745:MGS655745 MPP655745:MQO655745 MZL655745:NAK655745 NJH655745:NKG655745 NTD655745:NUC655745 OCZ655745:ODY655745 OMV655745:ONU655745 OWR655745:OXQ655745 PGN655745:PHM655745 PQJ655745:PRI655745 QAF655745:QBE655745 QKB655745:QLA655745 QTX655745:QUW655745 RDT655745:RES655745 RNP655745:ROO655745 RXL655745:RYK655745 SHH655745:SIG655745 SRD655745:SSC655745 TAZ655745:TBY655745 TKV655745:TLU655745 TUR655745:TVQ655745 UEN655745:UFM655745 UOJ655745:UPI655745 UYF655745:UZE655745 VIB655745:VJA655745 VRX655745:VSW655745 WBT655745:WCS655745 WLP655745:WMO655745 WVL655745:WWK655745 D721281:AC721281 IZ721281:JY721281 SV721281:TU721281 ACR721281:ADQ721281 AMN721281:ANM721281 AWJ721281:AXI721281 BGF721281:BHE721281 BQB721281:BRA721281 BZX721281:CAW721281 CJT721281:CKS721281 CTP721281:CUO721281 DDL721281:DEK721281 DNH721281:DOG721281 DXD721281:DYC721281 EGZ721281:EHY721281 EQV721281:ERU721281 FAR721281:FBQ721281 FKN721281:FLM721281 FUJ721281:FVI721281 GEF721281:GFE721281 GOB721281:GPA721281 GXX721281:GYW721281 HHT721281:HIS721281 HRP721281:HSO721281 IBL721281:ICK721281 ILH721281:IMG721281 IVD721281:IWC721281 JEZ721281:JFY721281 JOV721281:JPU721281 JYR721281:JZQ721281 KIN721281:KJM721281 KSJ721281:KTI721281 LCF721281:LDE721281 LMB721281:LNA721281 LVX721281:LWW721281 MFT721281:MGS721281 MPP721281:MQO721281 MZL721281:NAK721281 NJH721281:NKG721281 NTD721281:NUC721281 OCZ721281:ODY721281 OMV721281:ONU721281 OWR721281:OXQ721281 PGN721281:PHM721281 PQJ721281:PRI721281 QAF721281:QBE721281 QKB721281:QLA721281 QTX721281:QUW721281 RDT721281:RES721281 RNP721281:ROO721281 RXL721281:RYK721281 SHH721281:SIG721281 SRD721281:SSC721281 TAZ721281:TBY721281 TKV721281:TLU721281 TUR721281:TVQ721281 UEN721281:UFM721281 UOJ721281:UPI721281 UYF721281:UZE721281 VIB721281:VJA721281 VRX721281:VSW721281 WBT721281:WCS721281 WLP721281:WMO721281 WVL721281:WWK721281 D786817:AC786817 IZ786817:JY786817 SV786817:TU786817 ACR786817:ADQ786817 AMN786817:ANM786817 AWJ786817:AXI786817 BGF786817:BHE786817 BQB786817:BRA786817 BZX786817:CAW786817 CJT786817:CKS786817 CTP786817:CUO786817 DDL786817:DEK786817 DNH786817:DOG786817 DXD786817:DYC786817 EGZ786817:EHY786817 EQV786817:ERU786817 FAR786817:FBQ786817 FKN786817:FLM786817 FUJ786817:FVI786817 GEF786817:GFE786817 GOB786817:GPA786817 GXX786817:GYW786817 HHT786817:HIS786817 HRP786817:HSO786817 IBL786817:ICK786817 ILH786817:IMG786817 IVD786817:IWC786817 JEZ786817:JFY786817 JOV786817:JPU786817 JYR786817:JZQ786817 KIN786817:KJM786817 KSJ786817:KTI786817 LCF786817:LDE786817 LMB786817:LNA786817 LVX786817:LWW786817 MFT786817:MGS786817 MPP786817:MQO786817 MZL786817:NAK786817 NJH786817:NKG786817 NTD786817:NUC786817 OCZ786817:ODY786817 OMV786817:ONU786817 OWR786817:OXQ786817 PGN786817:PHM786817 PQJ786817:PRI786817 QAF786817:QBE786817 QKB786817:QLA786817 QTX786817:QUW786817 RDT786817:RES786817 RNP786817:ROO786817 RXL786817:RYK786817 SHH786817:SIG786817 SRD786817:SSC786817 TAZ786817:TBY786817 TKV786817:TLU786817 TUR786817:TVQ786817 UEN786817:UFM786817 UOJ786817:UPI786817 UYF786817:UZE786817 VIB786817:VJA786817 VRX786817:VSW786817 WBT786817:WCS786817 WLP786817:WMO786817 WVL786817:WWK786817 D852353:AC852353 IZ852353:JY852353 SV852353:TU852353 ACR852353:ADQ852353 AMN852353:ANM852353 AWJ852353:AXI852353 BGF852353:BHE852353 BQB852353:BRA852353 BZX852353:CAW852353 CJT852353:CKS852353 CTP852353:CUO852353 DDL852353:DEK852353 DNH852353:DOG852353 DXD852353:DYC852353 EGZ852353:EHY852353 EQV852353:ERU852353 FAR852353:FBQ852353 FKN852353:FLM852353 FUJ852353:FVI852353 GEF852353:GFE852353 GOB852353:GPA852353 GXX852353:GYW852353 HHT852353:HIS852353 HRP852353:HSO852353 IBL852353:ICK852353 ILH852353:IMG852353 IVD852353:IWC852353 JEZ852353:JFY852353 JOV852353:JPU852353 JYR852353:JZQ852353 KIN852353:KJM852353 KSJ852353:KTI852353 LCF852353:LDE852353 LMB852353:LNA852353 LVX852353:LWW852353 MFT852353:MGS852353 MPP852353:MQO852353 MZL852353:NAK852353 NJH852353:NKG852353 NTD852353:NUC852353 OCZ852353:ODY852353 OMV852353:ONU852353 OWR852353:OXQ852353 PGN852353:PHM852353 PQJ852353:PRI852353 QAF852353:QBE852353 QKB852353:QLA852353 QTX852353:QUW852353 RDT852353:RES852353 RNP852353:ROO852353 RXL852353:RYK852353 SHH852353:SIG852353 SRD852353:SSC852353 TAZ852353:TBY852353 TKV852353:TLU852353 TUR852353:TVQ852353 UEN852353:UFM852353 UOJ852353:UPI852353 UYF852353:UZE852353 VIB852353:VJA852353 VRX852353:VSW852353 WBT852353:WCS852353 WLP852353:WMO852353 WVL852353:WWK852353 D917889:AC917889 IZ917889:JY917889 SV917889:TU917889 ACR917889:ADQ917889 AMN917889:ANM917889 AWJ917889:AXI917889 BGF917889:BHE917889 BQB917889:BRA917889 BZX917889:CAW917889 CJT917889:CKS917889 CTP917889:CUO917889 DDL917889:DEK917889 DNH917889:DOG917889 DXD917889:DYC917889 EGZ917889:EHY917889 EQV917889:ERU917889 FAR917889:FBQ917889 FKN917889:FLM917889 FUJ917889:FVI917889 GEF917889:GFE917889 GOB917889:GPA917889 GXX917889:GYW917889 HHT917889:HIS917889 HRP917889:HSO917889 IBL917889:ICK917889 ILH917889:IMG917889 IVD917889:IWC917889 JEZ917889:JFY917889 JOV917889:JPU917889 JYR917889:JZQ917889 KIN917889:KJM917889 KSJ917889:KTI917889 LCF917889:LDE917889 LMB917889:LNA917889 LVX917889:LWW917889 MFT917889:MGS917889 MPP917889:MQO917889 MZL917889:NAK917889 NJH917889:NKG917889 NTD917889:NUC917889 OCZ917889:ODY917889 OMV917889:ONU917889 OWR917889:OXQ917889 PGN917889:PHM917889 PQJ917889:PRI917889 QAF917889:QBE917889 QKB917889:QLA917889 QTX917889:QUW917889 RDT917889:RES917889 RNP917889:ROO917889 RXL917889:RYK917889 SHH917889:SIG917889 SRD917889:SSC917889 TAZ917889:TBY917889 TKV917889:TLU917889 TUR917889:TVQ917889 UEN917889:UFM917889 UOJ917889:UPI917889 UYF917889:UZE917889 VIB917889:VJA917889 VRX917889:VSW917889 WBT917889:WCS917889 WLP917889:WMO917889 WVL917889:WWK917889 D983425:AC983425 IZ983425:JY983425 SV983425:TU983425 ACR983425:ADQ983425 AMN983425:ANM983425 AWJ983425:AXI983425 BGF983425:BHE983425 BQB983425:BRA983425 BZX983425:CAW983425 CJT983425:CKS983425 CTP983425:CUO983425 DDL983425:DEK983425 DNH983425:DOG983425 DXD983425:DYC983425 EGZ983425:EHY983425 EQV983425:ERU983425 FAR983425:FBQ983425 FKN983425:FLM983425 FUJ983425:FVI983425 GEF983425:GFE983425 GOB983425:GPA983425 GXX983425:GYW983425 HHT983425:HIS983425 HRP983425:HSO983425 IBL983425:ICK983425 ILH983425:IMG983425 IVD983425:IWC983425 JEZ983425:JFY983425 JOV983425:JPU983425 JYR983425:JZQ983425 KIN983425:KJM983425 KSJ983425:KTI983425 LCF983425:LDE983425 LMB983425:LNA983425 LVX983425:LWW983425 MFT983425:MGS983425 MPP983425:MQO983425 MZL983425:NAK983425 NJH983425:NKG983425 NTD983425:NUC983425 OCZ983425:ODY983425 OMV983425:ONU983425 OWR983425:OXQ983425 PGN983425:PHM983425 PQJ983425:PRI983425 QAF983425:QBE983425 QKB983425:QLA983425 QTX983425:QUW983425 RDT983425:RES983425 RNP983425:ROO983425 RXL983425:RYK983425 SHH983425:SIG983425 SRD983425:SSC983425 TAZ983425:TBY983425 TKV983425:TLU983425 TUR983425:TVQ983425 UEN983425:UFM983425 UOJ983425:UPI983425 UYF983425:UZE983425 VIB983425:VJA983425 VRX983425:VSW983425 WBT983425:WCS983425 WLP983425:WMO983425 WVL983425:WWK983425 D361:AC363 IZ361:JY363 SV361:TU363 ACR361:ADQ363 AMN361:ANM363 AWJ361:AXI363 BGF361:BHE363 BQB361:BRA363 BZX361:CAW363 CJT361:CKS363 CTP361:CUO363 DDL361:DEK363 DNH361:DOG363 DXD361:DYC363 EGZ361:EHY363 EQV361:ERU363 FAR361:FBQ363 FKN361:FLM363 FUJ361:FVI363 GEF361:GFE363 GOB361:GPA363 GXX361:GYW363 HHT361:HIS363 HRP361:HSO363 IBL361:ICK363 ILH361:IMG363 IVD361:IWC363 JEZ361:JFY363 JOV361:JPU363 JYR361:JZQ363 KIN361:KJM363 KSJ361:KTI363 LCF361:LDE363 LMB361:LNA363 LVX361:LWW363 MFT361:MGS363 MPP361:MQO363 MZL361:NAK363 NJH361:NKG363 NTD361:NUC363 OCZ361:ODY363 OMV361:ONU363 OWR361:OXQ363 PGN361:PHM363 PQJ361:PRI363 QAF361:QBE363 QKB361:QLA363 QTX361:QUW363 RDT361:RES363 RNP361:ROO363 RXL361:RYK363 SHH361:SIG363 SRD361:SSC363 TAZ361:TBY363 TKV361:TLU363 TUR361:TVQ363 UEN361:UFM363 UOJ361:UPI363 UYF361:UZE363 VIB361:VJA363 VRX361:VSW363 WBT361:WCS363 WLP361:WMO363 WVL361:WWK363 D65943:AC65945 IZ65943:JY65945 SV65943:TU65945 ACR65943:ADQ65945 AMN65943:ANM65945 AWJ65943:AXI65945 BGF65943:BHE65945 BQB65943:BRA65945 BZX65943:CAW65945 CJT65943:CKS65945 CTP65943:CUO65945 DDL65943:DEK65945 DNH65943:DOG65945 DXD65943:DYC65945 EGZ65943:EHY65945 EQV65943:ERU65945 FAR65943:FBQ65945 FKN65943:FLM65945 FUJ65943:FVI65945 GEF65943:GFE65945 GOB65943:GPA65945 GXX65943:GYW65945 HHT65943:HIS65945 HRP65943:HSO65945 IBL65943:ICK65945 ILH65943:IMG65945 IVD65943:IWC65945 JEZ65943:JFY65945 JOV65943:JPU65945 JYR65943:JZQ65945 KIN65943:KJM65945 KSJ65943:KTI65945 LCF65943:LDE65945 LMB65943:LNA65945 LVX65943:LWW65945 MFT65943:MGS65945 MPP65943:MQO65945 MZL65943:NAK65945 NJH65943:NKG65945 NTD65943:NUC65945 OCZ65943:ODY65945 OMV65943:ONU65945 OWR65943:OXQ65945 PGN65943:PHM65945 PQJ65943:PRI65945 QAF65943:QBE65945 QKB65943:QLA65945 QTX65943:QUW65945 RDT65943:RES65945 RNP65943:ROO65945 RXL65943:RYK65945 SHH65943:SIG65945 SRD65943:SSC65945 TAZ65943:TBY65945 TKV65943:TLU65945 TUR65943:TVQ65945 UEN65943:UFM65945 UOJ65943:UPI65945 UYF65943:UZE65945 VIB65943:VJA65945 VRX65943:VSW65945 WBT65943:WCS65945 WLP65943:WMO65945 WVL65943:WWK65945 D131479:AC131481 IZ131479:JY131481 SV131479:TU131481 ACR131479:ADQ131481 AMN131479:ANM131481 AWJ131479:AXI131481 BGF131479:BHE131481 BQB131479:BRA131481 BZX131479:CAW131481 CJT131479:CKS131481 CTP131479:CUO131481 DDL131479:DEK131481 DNH131479:DOG131481 DXD131479:DYC131481 EGZ131479:EHY131481 EQV131479:ERU131481 FAR131479:FBQ131481 FKN131479:FLM131481 FUJ131479:FVI131481 GEF131479:GFE131481 GOB131479:GPA131481 GXX131479:GYW131481 HHT131479:HIS131481 HRP131479:HSO131481 IBL131479:ICK131481 ILH131479:IMG131481 IVD131479:IWC131481 JEZ131479:JFY131481 JOV131479:JPU131481 JYR131479:JZQ131481 KIN131479:KJM131481 KSJ131479:KTI131481 LCF131479:LDE131481 LMB131479:LNA131481 LVX131479:LWW131481 MFT131479:MGS131481 MPP131479:MQO131481 MZL131479:NAK131481 NJH131479:NKG131481 NTD131479:NUC131481 OCZ131479:ODY131481 OMV131479:ONU131481 OWR131479:OXQ131481 PGN131479:PHM131481 PQJ131479:PRI131481 QAF131479:QBE131481 QKB131479:QLA131481 QTX131479:QUW131481 RDT131479:RES131481 RNP131479:ROO131481 RXL131479:RYK131481 SHH131479:SIG131481 SRD131479:SSC131481 TAZ131479:TBY131481 TKV131479:TLU131481 TUR131479:TVQ131481 UEN131479:UFM131481 UOJ131479:UPI131481 UYF131479:UZE131481 VIB131479:VJA131481 VRX131479:VSW131481 WBT131479:WCS131481 WLP131479:WMO131481 WVL131479:WWK131481 D197015:AC197017 IZ197015:JY197017 SV197015:TU197017 ACR197015:ADQ197017 AMN197015:ANM197017 AWJ197015:AXI197017 BGF197015:BHE197017 BQB197015:BRA197017 BZX197015:CAW197017 CJT197015:CKS197017 CTP197015:CUO197017 DDL197015:DEK197017 DNH197015:DOG197017 DXD197015:DYC197017 EGZ197015:EHY197017 EQV197015:ERU197017 FAR197015:FBQ197017 FKN197015:FLM197017 FUJ197015:FVI197017 GEF197015:GFE197017 GOB197015:GPA197017 GXX197015:GYW197017 HHT197015:HIS197017 HRP197015:HSO197017 IBL197015:ICK197017 ILH197015:IMG197017 IVD197015:IWC197017 JEZ197015:JFY197017 JOV197015:JPU197017 JYR197015:JZQ197017 KIN197015:KJM197017 KSJ197015:KTI197017 LCF197015:LDE197017 LMB197015:LNA197017 LVX197015:LWW197017 MFT197015:MGS197017 MPP197015:MQO197017 MZL197015:NAK197017 NJH197015:NKG197017 NTD197015:NUC197017 OCZ197015:ODY197017 OMV197015:ONU197017 OWR197015:OXQ197017 PGN197015:PHM197017 PQJ197015:PRI197017 QAF197015:QBE197017 QKB197015:QLA197017 QTX197015:QUW197017 RDT197015:RES197017 RNP197015:ROO197017 RXL197015:RYK197017 SHH197015:SIG197017 SRD197015:SSC197017 TAZ197015:TBY197017 TKV197015:TLU197017 TUR197015:TVQ197017 UEN197015:UFM197017 UOJ197015:UPI197017 UYF197015:UZE197017 VIB197015:VJA197017 VRX197015:VSW197017 WBT197015:WCS197017 WLP197015:WMO197017 WVL197015:WWK197017 D262551:AC262553 IZ262551:JY262553 SV262551:TU262553 ACR262551:ADQ262553 AMN262551:ANM262553 AWJ262551:AXI262553 BGF262551:BHE262553 BQB262551:BRA262553 BZX262551:CAW262553 CJT262551:CKS262553 CTP262551:CUO262553 DDL262551:DEK262553 DNH262551:DOG262553 DXD262551:DYC262553 EGZ262551:EHY262553 EQV262551:ERU262553 FAR262551:FBQ262553 FKN262551:FLM262553 FUJ262551:FVI262553 GEF262551:GFE262553 GOB262551:GPA262553 GXX262551:GYW262553 HHT262551:HIS262553 HRP262551:HSO262553 IBL262551:ICK262553 ILH262551:IMG262553 IVD262551:IWC262553 JEZ262551:JFY262553 JOV262551:JPU262553 JYR262551:JZQ262553 KIN262551:KJM262553 KSJ262551:KTI262553 LCF262551:LDE262553 LMB262551:LNA262553 LVX262551:LWW262553 MFT262551:MGS262553 MPP262551:MQO262553 MZL262551:NAK262553 NJH262551:NKG262553 NTD262551:NUC262553 OCZ262551:ODY262553 OMV262551:ONU262553 OWR262551:OXQ262553 PGN262551:PHM262553 PQJ262551:PRI262553 QAF262551:QBE262553 QKB262551:QLA262553 QTX262551:QUW262553 RDT262551:RES262553 RNP262551:ROO262553 RXL262551:RYK262553 SHH262551:SIG262553 SRD262551:SSC262553 TAZ262551:TBY262553 TKV262551:TLU262553 TUR262551:TVQ262553 UEN262551:UFM262553 UOJ262551:UPI262553 UYF262551:UZE262553 VIB262551:VJA262553 VRX262551:VSW262553 WBT262551:WCS262553 WLP262551:WMO262553 WVL262551:WWK262553 D328087:AC328089 IZ328087:JY328089 SV328087:TU328089 ACR328087:ADQ328089 AMN328087:ANM328089 AWJ328087:AXI328089 BGF328087:BHE328089 BQB328087:BRA328089 BZX328087:CAW328089 CJT328087:CKS328089 CTP328087:CUO328089 DDL328087:DEK328089 DNH328087:DOG328089 DXD328087:DYC328089 EGZ328087:EHY328089 EQV328087:ERU328089 FAR328087:FBQ328089 FKN328087:FLM328089 FUJ328087:FVI328089 GEF328087:GFE328089 GOB328087:GPA328089 GXX328087:GYW328089 HHT328087:HIS328089 HRP328087:HSO328089 IBL328087:ICK328089 ILH328087:IMG328089 IVD328087:IWC328089 JEZ328087:JFY328089 JOV328087:JPU328089 JYR328087:JZQ328089 KIN328087:KJM328089 KSJ328087:KTI328089 LCF328087:LDE328089 LMB328087:LNA328089 LVX328087:LWW328089 MFT328087:MGS328089 MPP328087:MQO328089 MZL328087:NAK328089 NJH328087:NKG328089 NTD328087:NUC328089 OCZ328087:ODY328089 OMV328087:ONU328089 OWR328087:OXQ328089 PGN328087:PHM328089 PQJ328087:PRI328089 QAF328087:QBE328089 QKB328087:QLA328089 QTX328087:QUW328089 RDT328087:RES328089 RNP328087:ROO328089 RXL328087:RYK328089 SHH328087:SIG328089 SRD328087:SSC328089 TAZ328087:TBY328089 TKV328087:TLU328089 TUR328087:TVQ328089 UEN328087:UFM328089 UOJ328087:UPI328089 UYF328087:UZE328089 VIB328087:VJA328089 VRX328087:VSW328089 WBT328087:WCS328089 WLP328087:WMO328089 WVL328087:WWK328089 D393623:AC393625 IZ393623:JY393625 SV393623:TU393625 ACR393623:ADQ393625 AMN393623:ANM393625 AWJ393623:AXI393625 BGF393623:BHE393625 BQB393623:BRA393625 BZX393623:CAW393625 CJT393623:CKS393625 CTP393623:CUO393625 DDL393623:DEK393625 DNH393623:DOG393625 DXD393623:DYC393625 EGZ393623:EHY393625 EQV393623:ERU393625 FAR393623:FBQ393625 FKN393623:FLM393625 FUJ393623:FVI393625 GEF393623:GFE393625 GOB393623:GPA393625 GXX393623:GYW393625 HHT393623:HIS393625 HRP393623:HSO393625 IBL393623:ICK393625 ILH393623:IMG393625 IVD393623:IWC393625 JEZ393623:JFY393625 JOV393623:JPU393625 JYR393623:JZQ393625 KIN393623:KJM393625 KSJ393623:KTI393625 LCF393623:LDE393625 LMB393623:LNA393625 LVX393623:LWW393625 MFT393623:MGS393625 MPP393623:MQO393625 MZL393623:NAK393625 NJH393623:NKG393625 NTD393623:NUC393625 OCZ393623:ODY393625 OMV393623:ONU393625 OWR393623:OXQ393625 PGN393623:PHM393625 PQJ393623:PRI393625 QAF393623:QBE393625 QKB393623:QLA393625 QTX393623:QUW393625 RDT393623:RES393625 RNP393623:ROO393625 RXL393623:RYK393625 SHH393623:SIG393625 SRD393623:SSC393625 TAZ393623:TBY393625 TKV393623:TLU393625 TUR393623:TVQ393625 UEN393623:UFM393625 UOJ393623:UPI393625 UYF393623:UZE393625 VIB393623:VJA393625 VRX393623:VSW393625 WBT393623:WCS393625 WLP393623:WMO393625 WVL393623:WWK393625 D459159:AC459161 IZ459159:JY459161 SV459159:TU459161 ACR459159:ADQ459161 AMN459159:ANM459161 AWJ459159:AXI459161 BGF459159:BHE459161 BQB459159:BRA459161 BZX459159:CAW459161 CJT459159:CKS459161 CTP459159:CUO459161 DDL459159:DEK459161 DNH459159:DOG459161 DXD459159:DYC459161 EGZ459159:EHY459161 EQV459159:ERU459161 FAR459159:FBQ459161 FKN459159:FLM459161 FUJ459159:FVI459161 GEF459159:GFE459161 GOB459159:GPA459161 GXX459159:GYW459161 HHT459159:HIS459161 HRP459159:HSO459161 IBL459159:ICK459161 ILH459159:IMG459161 IVD459159:IWC459161 JEZ459159:JFY459161 JOV459159:JPU459161 JYR459159:JZQ459161 KIN459159:KJM459161 KSJ459159:KTI459161 LCF459159:LDE459161 LMB459159:LNA459161 LVX459159:LWW459161 MFT459159:MGS459161 MPP459159:MQO459161 MZL459159:NAK459161 NJH459159:NKG459161 NTD459159:NUC459161 OCZ459159:ODY459161 OMV459159:ONU459161 OWR459159:OXQ459161 PGN459159:PHM459161 PQJ459159:PRI459161 QAF459159:QBE459161 QKB459159:QLA459161 QTX459159:QUW459161 RDT459159:RES459161 RNP459159:ROO459161 RXL459159:RYK459161 SHH459159:SIG459161 SRD459159:SSC459161 TAZ459159:TBY459161 TKV459159:TLU459161 TUR459159:TVQ459161 UEN459159:UFM459161 UOJ459159:UPI459161 UYF459159:UZE459161 VIB459159:VJA459161 VRX459159:VSW459161 WBT459159:WCS459161 WLP459159:WMO459161 WVL459159:WWK459161 D524695:AC524697 IZ524695:JY524697 SV524695:TU524697 ACR524695:ADQ524697 AMN524695:ANM524697 AWJ524695:AXI524697 BGF524695:BHE524697 BQB524695:BRA524697 BZX524695:CAW524697 CJT524695:CKS524697 CTP524695:CUO524697 DDL524695:DEK524697 DNH524695:DOG524697 DXD524695:DYC524697 EGZ524695:EHY524697 EQV524695:ERU524697 FAR524695:FBQ524697 FKN524695:FLM524697 FUJ524695:FVI524697 GEF524695:GFE524697 GOB524695:GPA524697 GXX524695:GYW524697 HHT524695:HIS524697 HRP524695:HSO524697 IBL524695:ICK524697 ILH524695:IMG524697 IVD524695:IWC524697 JEZ524695:JFY524697 JOV524695:JPU524697 JYR524695:JZQ524697 KIN524695:KJM524697 KSJ524695:KTI524697 LCF524695:LDE524697 LMB524695:LNA524697 LVX524695:LWW524697 MFT524695:MGS524697 MPP524695:MQO524697 MZL524695:NAK524697 NJH524695:NKG524697 NTD524695:NUC524697 OCZ524695:ODY524697 OMV524695:ONU524697 OWR524695:OXQ524697 PGN524695:PHM524697 PQJ524695:PRI524697 QAF524695:QBE524697 QKB524695:QLA524697 QTX524695:QUW524697 RDT524695:RES524697 RNP524695:ROO524697 RXL524695:RYK524697 SHH524695:SIG524697 SRD524695:SSC524697 TAZ524695:TBY524697 TKV524695:TLU524697 TUR524695:TVQ524697 UEN524695:UFM524697 UOJ524695:UPI524697 UYF524695:UZE524697 VIB524695:VJA524697 VRX524695:VSW524697 WBT524695:WCS524697 WLP524695:WMO524697 WVL524695:WWK524697 D590231:AC590233 IZ590231:JY590233 SV590231:TU590233 ACR590231:ADQ590233 AMN590231:ANM590233 AWJ590231:AXI590233 BGF590231:BHE590233 BQB590231:BRA590233 BZX590231:CAW590233 CJT590231:CKS590233 CTP590231:CUO590233 DDL590231:DEK590233 DNH590231:DOG590233 DXD590231:DYC590233 EGZ590231:EHY590233 EQV590231:ERU590233 FAR590231:FBQ590233 FKN590231:FLM590233 FUJ590231:FVI590233 GEF590231:GFE590233 GOB590231:GPA590233 GXX590231:GYW590233 HHT590231:HIS590233 HRP590231:HSO590233 IBL590231:ICK590233 ILH590231:IMG590233 IVD590231:IWC590233 JEZ590231:JFY590233 JOV590231:JPU590233 JYR590231:JZQ590233 KIN590231:KJM590233 KSJ590231:KTI590233 LCF590231:LDE590233 LMB590231:LNA590233 LVX590231:LWW590233 MFT590231:MGS590233 MPP590231:MQO590233 MZL590231:NAK590233 NJH590231:NKG590233 NTD590231:NUC590233 OCZ590231:ODY590233 OMV590231:ONU590233 OWR590231:OXQ590233 PGN590231:PHM590233 PQJ590231:PRI590233 QAF590231:QBE590233 QKB590231:QLA590233 QTX590231:QUW590233 RDT590231:RES590233 RNP590231:ROO590233 RXL590231:RYK590233 SHH590231:SIG590233 SRD590231:SSC590233 TAZ590231:TBY590233 TKV590231:TLU590233 TUR590231:TVQ590233 UEN590231:UFM590233 UOJ590231:UPI590233 UYF590231:UZE590233 VIB590231:VJA590233 VRX590231:VSW590233 WBT590231:WCS590233 WLP590231:WMO590233 WVL590231:WWK590233 D655767:AC655769 IZ655767:JY655769 SV655767:TU655769 ACR655767:ADQ655769 AMN655767:ANM655769 AWJ655767:AXI655769 BGF655767:BHE655769 BQB655767:BRA655769 BZX655767:CAW655769 CJT655767:CKS655769 CTP655767:CUO655769 DDL655767:DEK655769 DNH655767:DOG655769 DXD655767:DYC655769 EGZ655767:EHY655769 EQV655767:ERU655769 FAR655767:FBQ655769 FKN655767:FLM655769 FUJ655767:FVI655769 GEF655767:GFE655769 GOB655767:GPA655769 GXX655767:GYW655769 HHT655767:HIS655769 HRP655767:HSO655769 IBL655767:ICK655769 ILH655767:IMG655769 IVD655767:IWC655769 JEZ655767:JFY655769 JOV655767:JPU655769 JYR655767:JZQ655769 KIN655767:KJM655769 KSJ655767:KTI655769 LCF655767:LDE655769 LMB655767:LNA655769 LVX655767:LWW655769 MFT655767:MGS655769 MPP655767:MQO655769 MZL655767:NAK655769 NJH655767:NKG655769 NTD655767:NUC655769 OCZ655767:ODY655769 OMV655767:ONU655769 OWR655767:OXQ655769 PGN655767:PHM655769 PQJ655767:PRI655769 QAF655767:QBE655769 QKB655767:QLA655769 QTX655767:QUW655769 RDT655767:RES655769 RNP655767:ROO655769 RXL655767:RYK655769 SHH655767:SIG655769 SRD655767:SSC655769 TAZ655767:TBY655769 TKV655767:TLU655769 TUR655767:TVQ655769 UEN655767:UFM655769 UOJ655767:UPI655769 UYF655767:UZE655769 VIB655767:VJA655769 VRX655767:VSW655769 WBT655767:WCS655769 WLP655767:WMO655769 WVL655767:WWK655769 D721303:AC721305 IZ721303:JY721305 SV721303:TU721305 ACR721303:ADQ721305 AMN721303:ANM721305 AWJ721303:AXI721305 BGF721303:BHE721305 BQB721303:BRA721305 BZX721303:CAW721305 CJT721303:CKS721305 CTP721303:CUO721305 DDL721303:DEK721305 DNH721303:DOG721305 DXD721303:DYC721305 EGZ721303:EHY721305 EQV721303:ERU721305 FAR721303:FBQ721305 FKN721303:FLM721305 FUJ721303:FVI721305 GEF721303:GFE721305 GOB721303:GPA721305 GXX721303:GYW721305 HHT721303:HIS721305 HRP721303:HSO721305 IBL721303:ICK721305 ILH721303:IMG721305 IVD721303:IWC721305 JEZ721303:JFY721305 JOV721303:JPU721305 JYR721303:JZQ721305 KIN721303:KJM721305 KSJ721303:KTI721305 LCF721303:LDE721305 LMB721303:LNA721305 LVX721303:LWW721305 MFT721303:MGS721305 MPP721303:MQO721305 MZL721303:NAK721305 NJH721303:NKG721305 NTD721303:NUC721305 OCZ721303:ODY721305 OMV721303:ONU721305 OWR721303:OXQ721305 PGN721303:PHM721305 PQJ721303:PRI721305 QAF721303:QBE721305 QKB721303:QLA721305 QTX721303:QUW721305 RDT721303:RES721305 RNP721303:ROO721305 RXL721303:RYK721305 SHH721303:SIG721305 SRD721303:SSC721305 TAZ721303:TBY721305 TKV721303:TLU721305 TUR721303:TVQ721305 UEN721303:UFM721305 UOJ721303:UPI721305 UYF721303:UZE721305 VIB721303:VJA721305 VRX721303:VSW721305 WBT721303:WCS721305 WLP721303:WMO721305 WVL721303:WWK721305 D786839:AC786841 IZ786839:JY786841 SV786839:TU786841 ACR786839:ADQ786841 AMN786839:ANM786841 AWJ786839:AXI786841 BGF786839:BHE786841 BQB786839:BRA786841 BZX786839:CAW786841 CJT786839:CKS786841 CTP786839:CUO786841 DDL786839:DEK786841 DNH786839:DOG786841 DXD786839:DYC786841 EGZ786839:EHY786841 EQV786839:ERU786841 FAR786839:FBQ786841 FKN786839:FLM786841 FUJ786839:FVI786841 GEF786839:GFE786841 GOB786839:GPA786841 GXX786839:GYW786841 HHT786839:HIS786841 HRP786839:HSO786841 IBL786839:ICK786841 ILH786839:IMG786841 IVD786839:IWC786841 JEZ786839:JFY786841 JOV786839:JPU786841 JYR786839:JZQ786841 KIN786839:KJM786841 KSJ786839:KTI786841 LCF786839:LDE786841 LMB786839:LNA786841 LVX786839:LWW786841 MFT786839:MGS786841 MPP786839:MQO786841 MZL786839:NAK786841 NJH786839:NKG786841 NTD786839:NUC786841 OCZ786839:ODY786841 OMV786839:ONU786841 OWR786839:OXQ786841 PGN786839:PHM786841 PQJ786839:PRI786841 QAF786839:QBE786841 QKB786839:QLA786841 QTX786839:QUW786841 RDT786839:RES786841 RNP786839:ROO786841 RXL786839:RYK786841 SHH786839:SIG786841 SRD786839:SSC786841 TAZ786839:TBY786841 TKV786839:TLU786841 TUR786839:TVQ786841 UEN786839:UFM786841 UOJ786839:UPI786841 UYF786839:UZE786841 VIB786839:VJA786841 VRX786839:VSW786841 WBT786839:WCS786841 WLP786839:WMO786841 WVL786839:WWK786841 D852375:AC852377 IZ852375:JY852377 SV852375:TU852377 ACR852375:ADQ852377 AMN852375:ANM852377 AWJ852375:AXI852377 BGF852375:BHE852377 BQB852375:BRA852377 BZX852375:CAW852377 CJT852375:CKS852377 CTP852375:CUO852377 DDL852375:DEK852377 DNH852375:DOG852377 DXD852375:DYC852377 EGZ852375:EHY852377 EQV852375:ERU852377 FAR852375:FBQ852377 FKN852375:FLM852377 FUJ852375:FVI852377 GEF852375:GFE852377 GOB852375:GPA852377 GXX852375:GYW852377 HHT852375:HIS852377 HRP852375:HSO852377 IBL852375:ICK852377 ILH852375:IMG852377 IVD852375:IWC852377 JEZ852375:JFY852377 JOV852375:JPU852377 JYR852375:JZQ852377 KIN852375:KJM852377 KSJ852375:KTI852377 LCF852375:LDE852377 LMB852375:LNA852377 LVX852375:LWW852377 MFT852375:MGS852377 MPP852375:MQO852377 MZL852375:NAK852377 NJH852375:NKG852377 NTD852375:NUC852377 OCZ852375:ODY852377 OMV852375:ONU852377 OWR852375:OXQ852377 PGN852375:PHM852377 PQJ852375:PRI852377 QAF852375:QBE852377 QKB852375:QLA852377 QTX852375:QUW852377 RDT852375:RES852377 RNP852375:ROO852377 RXL852375:RYK852377 SHH852375:SIG852377 SRD852375:SSC852377 TAZ852375:TBY852377 TKV852375:TLU852377 TUR852375:TVQ852377 UEN852375:UFM852377 UOJ852375:UPI852377 UYF852375:UZE852377 VIB852375:VJA852377 VRX852375:VSW852377 WBT852375:WCS852377 WLP852375:WMO852377 WVL852375:WWK852377 D917911:AC917913 IZ917911:JY917913 SV917911:TU917913 ACR917911:ADQ917913 AMN917911:ANM917913 AWJ917911:AXI917913 BGF917911:BHE917913 BQB917911:BRA917913 BZX917911:CAW917913 CJT917911:CKS917913 CTP917911:CUO917913 DDL917911:DEK917913 DNH917911:DOG917913 DXD917911:DYC917913 EGZ917911:EHY917913 EQV917911:ERU917913 FAR917911:FBQ917913 FKN917911:FLM917913 FUJ917911:FVI917913 GEF917911:GFE917913 GOB917911:GPA917913 GXX917911:GYW917913 HHT917911:HIS917913 HRP917911:HSO917913 IBL917911:ICK917913 ILH917911:IMG917913 IVD917911:IWC917913 JEZ917911:JFY917913 JOV917911:JPU917913 JYR917911:JZQ917913 KIN917911:KJM917913 KSJ917911:KTI917913 LCF917911:LDE917913 LMB917911:LNA917913 LVX917911:LWW917913 MFT917911:MGS917913 MPP917911:MQO917913 MZL917911:NAK917913 NJH917911:NKG917913 NTD917911:NUC917913 OCZ917911:ODY917913 OMV917911:ONU917913 OWR917911:OXQ917913 PGN917911:PHM917913 PQJ917911:PRI917913 QAF917911:QBE917913 QKB917911:QLA917913 QTX917911:QUW917913 RDT917911:RES917913 RNP917911:ROO917913 RXL917911:RYK917913 SHH917911:SIG917913 SRD917911:SSC917913 TAZ917911:TBY917913 TKV917911:TLU917913 TUR917911:TVQ917913 UEN917911:UFM917913 UOJ917911:UPI917913 UYF917911:UZE917913 VIB917911:VJA917913 VRX917911:VSW917913 WBT917911:WCS917913 WLP917911:WMO917913 WVL917911:WWK917913 D983447:AC983449 IZ983447:JY983449 SV983447:TU983449 ACR983447:ADQ983449 AMN983447:ANM983449 AWJ983447:AXI983449 BGF983447:BHE983449 BQB983447:BRA983449 BZX983447:CAW983449 CJT983447:CKS983449 CTP983447:CUO983449 DDL983447:DEK983449 DNH983447:DOG983449 DXD983447:DYC983449 EGZ983447:EHY983449 EQV983447:ERU983449 FAR983447:FBQ983449 FKN983447:FLM983449 FUJ983447:FVI983449 GEF983447:GFE983449 GOB983447:GPA983449 GXX983447:GYW983449 HHT983447:HIS983449 HRP983447:HSO983449 IBL983447:ICK983449 ILH983447:IMG983449 IVD983447:IWC983449 JEZ983447:JFY983449 JOV983447:JPU983449 JYR983447:JZQ983449 KIN983447:KJM983449 KSJ983447:KTI983449 LCF983447:LDE983449 LMB983447:LNA983449 LVX983447:LWW983449 MFT983447:MGS983449 MPP983447:MQO983449 MZL983447:NAK983449 NJH983447:NKG983449 NTD983447:NUC983449 OCZ983447:ODY983449 OMV983447:ONU983449 OWR983447:OXQ983449 PGN983447:PHM983449 PQJ983447:PRI983449 QAF983447:QBE983449 QKB983447:QLA983449 QTX983447:QUW983449 RDT983447:RES983449 RNP983447:ROO983449 RXL983447:RYK983449 SHH983447:SIG983449 SRD983447:SSC983449 TAZ983447:TBY983449 TKV983447:TLU983449 TUR983447:TVQ983449 UEN983447:UFM983449 UOJ983447:UPI983449 UYF983447:UZE983449 VIB983447:VJA983449 VRX983447:VSW983449 WBT983447:WCS983449 WLP983447:WMO983449 WVL983447:WWK983449 D367:Y370 IZ367:JU370 SV367:TQ370 ACR367:ADM370 AMN367:ANI370 AWJ367:AXE370 BGF367:BHA370 BQB367:BQW370 BZX367:CAS370 CJT367:CKO370 CTP367:CUK370 DDL367:DEG370 DNH367:DOC370 DXD367:DXY370 EGZ367:EHU370 EQV367:ERQ370 FAR367:FBM370 FKN367:FLI370 FUJ367:FVE370 GEF367:GFA370 GOB367:GOW370 GXX367:GYS370 HHT367:HIO370 HRP367:HSK370 IBL367:ICG370 ILH367:IMC370 IVD367:IVY370 JEZ367:JFU370 JOV367:JPQ370 JYR367:JZM370 KIN367:KJI370 KSJ367:KTE370 LCF367:LDA370 LMB367:LMW370 LVX367:LWS370 MFT367:MGO370 MPP367:MQK370 MZL367:NAG370 NJH367:NKC370 NTD367:NTY370 OCZ367:ODU370 OMV367:ONQ370 OWR367:OXM370 PGN367:PHI370 PQJ367:PRE370 QAF367:QBA370 QKB367:QKW370 QTX367:QUS370 RDT367:REO370 RNP367:ROK370 RXL367:RYG370 SHH367:SIC370 SRD367:SRY370 TAZ367:TBU370 TKV367:TLQ370 TUR367:TVM370 UEN367:UFI370 UOJ367:UPE370 UYF367:UZA370 VIB367:VIW370 VRX367:VSS370 WBT367:WCO370 WLP367:WMK370 WVL367:WWG370 D65949:Y65952 IZ65949:JU65952 SV65949:TQ65952 ACR65949:ADM65952 AMN65949:ANI65952 AWJ65949:AXE65952 BGF65949:BHA65952 BQB65949:BQW65952 BZX65949:CAS65952 CJT65949:CKO65952 CTP65949:CUK65952 DDL65949:DEG65952 DNH65949:DOC65952 DXD65949:DXY65952 EGZ65949:EHU65952 EQV65949:ERQ65952 FAR65949:FBM65952 FKN65949:FLI65952 FUJ65949:FVE65952 GEF65949:GFA65952 GOB65949:GOW65952 GXX65949:GYS65952 HHT65949:HIO65952 HRP65949:HSK65952 IBL65949:ICG65952 ILH65949:IMC65952 IVD65949:IVY65952 JEZ65949:JFU65952 JOV65949:JPQ65952 JYR65949:JZM65952 KIN65949:KJI65952 KSJ65949:KTE65952 LCF65949:LDA65952 LMB65949:LMW65952 LVX65949:LWS65952 MFT65949:MGO65952 MPP65949:MQK65952 MZL65949:NAG65952 NJH65949:NKC65952 NTD65949:NTY65952 OCZ65949:ODU65952 OMV65949:ONQ65952 OWR65949:OXM65952 PGN65949:PHI65952 PQJ65949:PRE65952 QAF65949:QBA65952 QKB65949:QKW65952 QTX65949:QUS65952 RDT65949:REO65952 RNP65949:ROK65952 RXL65949:RYG65952 SHH65949:SIC65952 SRD65949:SRY65952 TAZ65949:TBU65952 TKV65949:TLQ65952 TUR65949:TVM65952 UEN65949:UFI65952 UOJ65949:UPE65952 UYF65949:UZA65952 VIB65949:VIW65952 VRX65949:VSS65952 WBT65949:WCO65952 WLP65949:WMK65952 WVL65949:WWG65952 D131485:Y131488 IZ131485:JU131488 SV131485:TQ131488 ACR131485:ADM131488 AMN131485:ANI131488 AWJ131485:AXE131488 BGF131485:BHA131488 BQB131485:BQW131488 BZX131485:CAS131488 CJT131485:CKO131488 CTP131485:CUK131488 DDL131485:DEG131488 DNH131485:DOC131488 DXD131485:DXY131488 EGZ131485:EHU131488 EQV131485:ERQ131488 FAR131485:FBM131488 FKN131485:FLI131488 FUJ131485:FVE131488 GEF131485:GFA131488 GOB131485:GOW131488 GXX131485:GYS131488 HHT131485:HIO131488 HRP131485:HSK131488 IBL131485:ICG131488 ILH131485:IMC131488 IVD131485:IVY131488 JEZ131485:JFU131488 JOV131485:JPQ131488 JYR131485:JZM131488 KIN131485:KJI131488 KSJ131485:KTE131488 LCF131485:LDA131488 LMB131485:LMW131488 LVX131485:LWS131488 MFT131485:MGO131488 MPP131485:MQK131488 MZL131485:NAG131488 NJH131485:NKC131488 NTD131485:NTY131488 OCZ131485:ODU131488 OMV131485:ONQ131488 OWR131485:OXM131488 PGN131485:PHI131488 PQJ131485:PRE131488 QAF131485:QBA131488 QKB131485:QKW131488 QTX131485:QUS131488 RDT131485:REO131488 RNP131485:ROK131488 RXL131485:RYG131488 SHH131485:SIC131488 SRD131485:SRY131488 TAZ131485:TBU131488 TKV131485:TLQ131488 TUR131485:TVM131488 UEN131485:UFI131488 UOJ131485:UPE131488 UYF131485:UZA131488 VIB131485:VIW131488 VRX131485:VSS131488 WBT131485:WCO131488 WLP131485:WMK131488 WVL131485:WWG131488 D197021:Y197024 IZ197021:JU197024 SV197021:TQ197024 ACR197021:ADM197024 AMN197021:ANI197024 AWJ197021:AXE197024 BGF197021:BHA197024 BQB197021:BQW197024 BZX197021:CAS197024 CJT197021:CKO197024 CTP197021:CUK197024 DDL197021:DEG197024 DNH197021:DOC197024 DXD197021:DXY197024 EGZ197021:EHU197024 EQV197021:ERQ197024 FAR197021:FBM197024 FKN197021:FLI197024 FUJ197021:FVE197024 GEF197021:GFA197024 GOB197021:GOW197024 GXX197021:GYS197024 HHT197021:HIO197024 HRP197021:HSK197024 IBL197021:ICG197024 ILH197021:IMC197024 IVD197021:IVY197024 JEZ197021:JFU197024 JOV197021:JPQ197024 JYR197021:JZM197024 KIN197021:KJI197024 KSJ197021:KTE197024 LCF197021:LDA197024 LMB197021:LMW197024 LVX197021:LWS197024 MFT197021:MGO197024 MPP197021:MQK197024 MZL197021:NAG197024 NJH197021:NKC197024 NTD197021:NTY197024 OCZ197021:ODU197024 OMV197021:ONQ197024 OWR197021:OXM197024 PGN197021:PHI197024 PQJ197021:PRE197024 QAF197021:QBA197024 QKB197021:QKW197024 QTX197021:QUS197024 RDT197021:REO197024 RNP197021:ROK197024 RXL197021:RYG197024 SHH197021:SIC197024 SRD197021:SRY197024 TAZ197021:TBU197024 TKV197021:TLQ197024 TUR197021:TVM197024 UEN197021:UFI197024 UOJ197021:UPE197024 UYF197021:UZA197024 VIB197021:VIW197024 VRX197021:VSS197024 WBT197021:WCO197024 WLP197021:WMK197024 WVL197021:WWG197024 D262557:Y262560 IZ262557:JU262560 SV262557:TQ262560 ACR262557:ADM262560 AMN262557:ANI262560 AWJ262557:AXE262560 BGF262557:BHA262560 BQB262557:BQW262560 BZX262557:CAS262560 CJT262557:CKO262560 CTP262557:CUK262560 DDL262557:DEG262560 DNH262557:DOC262560 DXD262557:DXY262560 EGZ262557:EHU262560 EQV262557:ERQ262560 FAR262557:FBM262560 FKN262557:FLI262560 FUJ262557:FVE262560 GEF262557:GFA262560 GOB262557:GOW262560 GXX262557:GYS262560 HHT262557:HIO262560 HRP262557:HSK262560 IBL262557:ICG262560 ILH262557:IMC262560 IVD262557:IVY262560 JEZ262557:JFU262560 JOV262557:JPQ262560 JYR262557:JZM262560 KIN262557:KJI262560 KSJ262557:KTE262560 LCF262557:LDA262560 LMB262557:LMW262560 LVX262557:LWS262560 MFT262557:MGO262560 MPP262557:MQK262560 MZL262557:NAG262560 NJH262557:NKC262560 NTD262557:NTY262560 OCZ262557:ODU262560 OMV262557:ONQ262560 OWR262557:OXM262560 PGN262557:PHI262560 PQJ262557:PRE262560 QAF262557:QBA262560 QKB262557:QKW262560 QTX262557:QUS262560 RDT262557:REO262560 RNP262557:ROK262560 RXL262557:RYG262560 SHH262557:SIC262560 SRD262557:SRY262560 TAZ262557:TBU262560 TKV262557:TLQ262560 TUR262557:TVM262560 UEN262557:UFI262560 UOJ262557:UPE262560 UYF262557:UZA262560 VIB262557:VIW262560 VRX262557:VSS262560 WBT262557:WCO262560 WLP262557:WMK262560 WVL262557:WWG262560 D328093:Y328096 IZ328093:JU328096 SV328093:TQ328096 ACR328093:ADM328096 AMN328093:ANI328096 AWJ328093:AXE328096 BGF328093:BHA328096 BQB328093:BQW328096 BZX328093:CAS328096 CJT328093:CKO328096 CTP328093:CUK328096 DDL328093:DEG328096 DNH328093:DOC328096 DXD328093:DXY328096 EGZ328093:EHU328096 EQV328093:ERQ328096 FAR328093:FBM328096 FKN328093:FLI328096 FUJ328093:FVE328096 GEF328093:GFA328096 GOB328093:GOW328096 GXX328093:GYS328096 HHT328093:HIO328096 HRP328093:HSK328096 IBL328093:ICG328096 ILH328093:IMC328096 IVD328093:IVY328096 JEZ328093:JFU328096 JOV328093:JPQ328096 JYR328093:JZM328096 KIN328093:KJI328096 KSJ328093:KTE328096 LCF328093:LDA328096 LMB328093:LMW328096 LVX328093:LWS328096 MFT328093:MGO328096 MPP328093:MQK328096 MZL328093:NAG328096 NJH328093:NKC328096 NTD328093:NTY328096 OCZ328093:ODU328096 OMV328093:ONQ328096 OWR328093:OXM328096 PGN328093:PHI328096 PQJ328093:PRE328096 QAF328093:QBA328096 QKB328093:QKW328096 QTX328093:QUS328096 RDT328093:REO328096 RNP328093:ROK328096 RXL328093:RYG328096 SHH328093:SIC328096 SRD328093:SRY328096 TAZ328093:TBU328096 TKV328093:TLQ328096 TUR328093:TVM328096 UEN328093:UFI328096 UOJ328093:UPE328096 UYF328093:UZA328096 VIB328093:VIW328096 VRX328093:VSS328096 WBT328093:WCO328096 WLP328093:WMK328096 WVL328093:WWG328096 D393629:Y393632 IZ393629:JU393632 SV393629:TQ393632 ACR393629:ADM393632 AMN393629:ANI393632 AWJ393629:AXE393632 BGF393629:BHA393632 BQB393629:BQW393632 BZX393629:CAS393632 CJT393629:CKO393632 CTP393629:CUK393632 DDL393629:DEG393632 DNH393629:DOC393632 DXD393629:DXY393632 EGZ393629:EHU393632 EQV393629:ERQ393632 FAR393629:FBM393632 FKN393629:FLI393632 FUJ393629:FVE393632 GEF393629:GFA393632 GOB393629:GOW393632 GXX393629:GYS393632 HHT393629:HIO393632 HRP393629:HSK393632 IBL393629:ICG393632 ILH393629:IMC393632 IVD393629:IVY393632 JEZ393629:JFU393632 JOV393629:JPQ393632 JYR393629:JZM393632 KIN393629:KJI393632 KSJ393629:KTE393632 LCF393629:LDA393632 LMB393629:LMW393632 LVX393629:LWS393632 MFT393629:MGO393632 MPP393629:MQK393632 MZL393629:NAG393632 NJH393629:NKC393632 NTD393629:NTY393632 OCZ393629:ODU393632 OMV393629:ONQ393632 OWR393629:OXM393632 PGN393629:PHI393632 PQJ393629:PRE393632 QAF393629:QBA393632 QKB393629:QKW393632 QTX393629:QUS393632 RDT393629:REO393632 RNP393629:ROK393632 RXL393629:RYG393632 SHH393629:SIC393632 SRD393629:SRY393632 TAZ393629:TBU393632 TKV393629:TLQ393632 TUR393629:TVM393632 UEN393629:UFI393632 UOJ393629:UPE393632 UYF393629:UZA393632 VIB393629:VIW393632 VRX393629:VSS393632 WBT393629:WCO393632 WLP393629:WMK393632 WVL393629:WWG393632 D459165:Y459168 IZ459165:JU459168 SV459165:TQ459168 ACR459165:ADM459168 AMN459165:ANI459168 AWJ459165:AXE459168 BGF459165:BHA459168 BQB459165:BQW459168 BZX459165:CAS459168 CJT459165:CKO459168 CTP459165:CUK459168 DDL459165:DEG459168 DNH459165:DOC459168 DXD459165:DXY459168 EGZ459165:EHU459168 EQV459165:ERQ459168 FAR459165:FBM459168 FKN459165:FLI459168 FUJ459165:FVE459168 GEF459165:GFA459168 GOB459165:GOW459168 GXX459165:GYS459168 HHT459165:HIO459168 HRP459165:HSK459168 IBL459165:ICG459168 ILH459165:IMC459168 IVD459165:IVY459168 JEZ459165:JFU459168 JOV459165:JPQ459168 JYR459165:JZM459168 KIN459165:KJI459168 KSJ459165:KTE459168 LCF459165:LDA459168 LMB459165:LMW459168 LVX459165:LWS459168 MFT459165:MGO459168 MPP459165:MQK459168 MZL459165:NAG459168 NJH459165:NKC459168 NTD459165:NTY459168 OCZ459165:ODU459168 OMV459165:ONQ459168 OWR459165:OXM459168 PGN459165:PHI459168 PQJ459165:PRE459168 QAF459165:QBA459168 QKB459165:QKW459168 QTX459165:QUS459168 RDT459165:REO459168 RNP459165:ROK459168 RXL459165:RYG459168 SHH459165:SIC459168 SRD459165:SRY459168 TAZ459165:TBU459168 TKV459165:TLQ459168 TUR459165:TVM459168 UEN459165:UFI459168 UOJ459165:UPE459168 UYF459165:UZA459168 VIB459165:VIW459168 VRX459165:VSS459168 WBT459165:WCO459168 WLP459165:WMK459168 WVL459165:WWG459168 D524701:Y524704 IZ524701:JU524704 SV524701:TQ524704 ACR524701:ADM524704 AMN524701:ANI524704 AWJ524701:AXE524704 BGF524701:BHA524704 BQB524701:BQW524704 BZX524701:CAS524704 CJT524701:CKO524704 CTP524701:CUK524704 DDL524701:DEG524704 DNH524701:DOC524704 DXD524701:DXY524704 EGZ524701:EHU524704 EQV524701:ERQ524704 FAR524701:FBM524704 FKN524701:FLI524704 FUJ524701:FVE524704 GEF524701:GFA524704 GOB524701:GOW524704 GXX524701:GYS524704 HHT524701:HIO524704 HRP524701:HSK524704 IBL524701:ICG524704 ILH524701:IMC524704 IVD524701:IVY524704 JEZ524701:JFU524704 JOV524701:JPQ524704 JYR524701:JZM524704 KIN524701:KJI524704 KSJ524701:KTE524704 LCF524701:LDA524704 LMB524701:LMW524704 LVX524701:LWS524704 MFT524701:MGO524704 MPP524701:MQK524704 MZL524701:NAG524704 NJH524701:NKC524704 NTD524701:NTY524704 OCZ524701:ODU524704 OMV524701:ONQ524704 OWR524701:OXM524704 PGN524701:PHI524704 PQJ524701:PRE524704 QAF524701:QBA524704 QKB524701:QKW524704 QTX524701:QUS524704 RDT524701:REO524704 RNP524701:ROK524704 RXL524701:RYG524704 SHH524701:SIC524704 SRD524701:SRY524704 TAZ524701:TBU524704 TKV524701:TLQ524704 TUR524701:TVM524704 UEN524701:UFI524704 UOJ524701:UPE524704 UYF524701:UZA524704 VIB524701:VIW524704 VRX524701:VSS524704 WBT524701:WCO524704 WLP524701:WMK524704 WVL524701:WWG524704 D590237:Y590240 IZ590237:JU590240 SV590237:TQ590240 ACR590237:ADM590240 AMN590237:ANI590240 AWJ590237:AXE590240 BGF590237:BHA590240 BQB590237:BQW590240 BZX590237:CAS590240 CJT590237:CKO590240 CTP590237:CUK590240 DDL590237:DEG590240 DNH590237:DOC590240 DXD590237:DXY590240 EGZ590237:EHU590240 EQV590237:ERQ590240 FAR590237:FBM590240 FKN590237:FLI590240 FUJ590237:FVE590240 GEF590237:GFA590240 GOB590237:GOW590240 GXX590237:GYS590240 HHT590237:HIO590240 HRP590237:HSK590240 IBL590237:ICG590240 ILH590237:IMC590240 IVD590237:IVY590240 JEZ590237:JFU590240 JOV590237:JPQ590240 JYR590237:JZM590240 KIN590237:KJI590240 KSJ590237:KTE590240 LCF590237:LDA590240 LMB590237:LMW590240 LVX590237:LWS590240 MFT590237:MGO590240 MPP590237:MQK590240 MZL590237:NAG590240 NJH590237:NKC590240 NTD590237:NTY590240 OCZ590237:ODU590240 OMV590237:ONQ590240 OWR590237:OXM590240 PGN590237:PHI590240 PQJ590237:PRE590240 QAF590237:QBA590240 QKB590237:QKW590240 QTX590237:QUS590240 RDT590237:REO590240 RNP590237:ROK590240 RXL590237:RYG590240 SHH590237:SIC590240 SRD590237:SRY590240 TAZ590237:TBU590240 TKV590237:TLQ590240 TUR590237:TVM590240 UEN590237:UFI590240 UOJ590237:UPE590240 UYF590237:UZA590240 VIB590237:VIW590240 VRX590237:VSS590240 WBT590237:WCO590240 WLP590237:WMK590240 WVL590237:WWG590240 D655773:Y655776 IZ655773:JU655776 SV655773:TQ655776 ACR655773:ADM655776 AMN655773:ANI655776 AWJ655773:AXE655776 BGF655773:BHA655776 BQB655773:BQW655776 BZX655773:CAS655776 CJT655773:CKO655776 CTP655773:CUK655776 DDL655773:DEG655776 DNH655773:DOC655776 DXD655773:DXY655776 EGZ655773:EHU655776 EQV655773:ERQ655776 FAR655773:FBM655776 FKN655773:FLI655776 FUJ655773:FVE655776 GEF655773:GFA655776 GOB655773:GOW655776 GXX655773:GYS655776 HHT655773:HIO655776 HRP655773:HSK655776 IBL655773:ICG655776 ILH655773:IMC655776 IVD655773:IVY655776 JEZ655773:JFU655776 JOV655773:JPQ655776 JYR655773:JZM655776 KIN655773:KJI655776 KSJ655773:KTE655776 LCF655773:LDA655776 LMB655773:LMW655776 LVX655773:LWS655776 MFT655773:MGO655776 MPP655773:MQK655776 MZL655773:NAG655776 NJH655773:NKC655776 NTD655773:NTY655776 OCZ655773:ODU655776 OMV655773:ONQ655776 OWR655773:OXM655776 PGN655773:PHI655776 PQJ655773:PRE655776 QAF655773:QBA655776 QKB655773:QKW655776 QTX655773:QUS655776 RDT655773:REO655776 RNP655773:ROK655776 RXL655773:RYG655776 SHH655773:SIC655776 SRD655773:SRY655776 TAZ655773:TBU655776 TKV655773:TLQ655776 TUR655773:TVM655776 UEN655773:UFI655776 UOJ655773:UPE655776 UYF655773:UZA655776 VIB655773:VIW655776 VRX655773:VSS655776 WBT655773:WCO655776 WLP655773:WMK655776 WVL655773:WWG655776 D721309:Y721312 IZ721309:JU721312 SV721309:TQ721312 ACR721309:ADM721312 AMN721309:ANI721312 AWJ721309:AXE721312 BGF721309:BHA721312 BQB721309:BQW721312 BZX721309:CAS721312 CJT721309:CKO721312 CTP721309:CUK721312 DDL721309:DEG721312 DNH721309:DOC721312 DXD721309:DXY721312 EGZ721309:EHU721312 EQV721309:ERQ721312 FAR721309:FBM721312 FKN721309:FLI721312 FUJ721309:FVE721312 GEF721309:GFA721312 GOB721309:GOW721312 GXX721309:GYS721312 HHT721309:HIO721312 HRP721309:HSK721312 IBL721309:ICG721312 ILH721309:IMC721312 IVD721309:IVY721312 JEZ721309:JFU721312 JOV721309:JPQ721312 JYR721309:JZM721312 KIN721309:KJI721312 KSJ721309:KTE721312 LCF721309:LDA721312 LMB721309:LMW721312 LVX721309:LWS721312 MFT721309:MGO721312 MPP721309:MQK721312 MZL721309:NAG721312 NJH721309:NKC721312 NTD721309:NTY721312 OCZ721309:ODU721312 OMV721309:ONQ721312 OWR721309:OXM721312 PGN721309:PHI721312 PQJ721309:PRE721312 QAF721309:QBA721312 QKB721309:QKW721312 QTX721309:QUS721312 RDT721309:REO721312 RNP721309:ROK721312 RXL721309:RYG721312 SHH721309:SIC721312 SRD721309:SRY721312 TAZ721309:TBU721312 TKV721309:TLQ721312 TUR721309:TVM721312 UEN721309:UFI721312 UOJ721309:UPE721312 UYF721309:UZA721312 VIB721309:VIW721312 VRX721309:VSS721312 WBT721309:WCO721312 WLP721309:WMK721312 WVL721309:WWG721312 D786845:Y786848 IZ786845:JU786848 SV786845:TQ786848 ACR786845:ADM786848 AMN786845:ANI786848 AWJ786845:AXE786848 BGF786845:BHA786848 BQB786845:BQW786848 BZX786845:CAS786848 CJT786845:CKO786848 CTP786845:CUK786848 DDL786845:DEG786848 DNH786845:DOC786848 DXD786845:DXY786848 EGZ786845:EHU786848 EQV786845:ERQ786848 FAR786845:FBM786848 FKN786845:FLI786848 FUJ786845:FVE786848 GEF786845:GFA786848 GOB786845:GOW786848 GXX786845:GYS786848 HHT786845:HIO786848 HRP786845:HSK786848 IBL786845:ICG786848 ILH786845:IMC786848 IVD786845:IVY786848 JEZ786845:JFU786848 JOV786845:JPQ786848 JYR786845:JZM786848 KIN786845:KJI786848 KSJ786845:KTE786848 LCF786845:LDA786848 LMB786845:LMW786848 LVX786845:LWS786848 MFT786845:MGO786848 MPP786845:MQK786848 MZL786845:NAG786848 NJH786845:NKC786848 NTD786845:NTY786848 OCZ786845:ODU786848 OMV786845:ONQ786848 OWR786845:OXM786848 PGN786845:PHI786848 PQJ786845:PRE786848 QAF786845:QBA786848 QKB786845:QKW786848 QTX786845:QUS786848 RDT786845:REO786848 RNP786845:ROK786848 RXL786845:RYG786848 SHH786845:SIC786848 SRD786845:SRY786848 TAZ786845:TBU786848 TKV786845:TLQ786848 TUR786845:TVM786848 UEN786845:UFI786848 UOJ786845:UPE786848 UYF786845:UZA786848 VIB786845:VIW786848 VRX786845:VSS786848 WBT786845:WCO786848 WLP786845:WMK786848 WVL786845:WWG786848 D852381:Y852384 IZ852381:JU852384 SV852381:TQ852384 ACR852381:ADM852384 AMN852381:ANI852384 AWJ852381:AXE852384 BGF852381:BHA852384 BQB852381:BQW852384 BZX852381:CAS852384 CJT852381:CKO852384 CTP852381:CUK852384 DDL852381:DEG852384 DNH852381:DOC852384 DXD852381:DXY852384 EGZ852381:EHU852384 EQV852381:ERQ852384 FAR852381:FBM852384 FKN852381:FLI852384 FUJ852381:FVE852384 GEF852381:GFA852384 GOB852381:GOW852384 GXX852381:GYS852384 HHT852381:HIO852384 HRP852381:HSK852384 IBL852381:ICG852384 ILH852381:IMC852384 IVD852381:IVY852384 JEZ852381:JFU852384 JOV852381:JPQ852384 JYR852381:JZM852384 KIN852381:KJI852384 KSJ852381:KTE852384 LCF852381:LDA852384 LMB852381:LMW852384 LVX852381:LWS852384 MFT852381:MGO852384 MPP852381:MQK852384 MZL852381:NAG852384 NJH852381:NKC852384 NTD852381:NTY852384 OCZ852381:ODU852384 OMV852381:ONQ852384 OWR852381:OXM852384 PGN852381:PHI852384 PQJ852381:PRE852384 QAF852381:QBA852384 QKB852381:QKW852384 QTX852381:QUS852384 RDT852381:REO852384 RNP852381:ROK852384 RXL852381:RYG852384 SHH852381:SIC852384 SRD852381:SRY852384 TAZ852381:TBU852384 TKV852381:TLQ852384 TUR852381:TVM852384 UEN852381:UFI852384 UOJ852381:UPE852384 UYF852381:UZA852384 VIB852381:VIW852384 VRX852381:VSS852384 WBT852381:WCO852384 WLP852381:WMK852384 WVL852381:WWG852384 D917917:Y917920 IZ917917:JU917920 SV917917:TQ917920 ACR917917:ADM917920 AMN917917:ANI917920 AWJ917917:AXE917920 BGF917917:BHA917920 BQB917917:BQW917920 BZX917917:CAS917920 CJT917917:CKO917920 CTP917917:CUK917920 DDL917917:DEG917920 DNH917917:DOC917920 DXD917917:DXY917920 EGZ917917:EHU917920 EQV917917:ERQ917920 FAR917917:FBM917920 FKN917917:FLI917920 FUJ917917:FVE917920 GEF917917:GFA917920 GOB917917:GOW917920 GXX917917:GYS917920 HHT917917:HIO917920 HRP917917:HSK917920 IBL917917:ICG917920 ILH917917:IMC917920 IVD917917:IVY917920 JEZ917917:JFU917920 JOV917917:JPQ917920 JYR917917:JZM917920 KIN917917:KJI917920 KSJ917917:KTE917920 LCF917917:LDA917920 LMB917917:LMW917920 LVX917917:LWS917920 MFT917917:MGO917920 MPP917917:MQK917920 MZL917917:NAG917920 NJH917917:NKC917920 NTD917917:NTY917920 OCZ917917:ODU917920 OMV917917:ONQ917920 OWR917917:OXM917920 PGN917917:PHI917920 PQJ917917:PRE917920 QAF917917:QBA917920 QKB917917:QKW917920 QTX917917:QUS917920 RDT917917:REO917920 RNP917917:ROK917920 RXL917917:RYG917920 SHH917917:SIC917920 SRD917917:SRY917920 TAZ917917:TBU917920 TKV917917:TLQ917920 TUR917917:TVM917920 UEN917917:UFI917920 UOJ917917:UPE917920 UYF917917:UZA917920 VIB917917:VIW917920 VRX917917:VSS917920 WBT917917:WCO917920 WLP917917:WMK917920 WVL917917:WWG917920 D983453:Y983456 IZ983453:JU983456 SV983453:TQ983456 ACR983453:ADM983456 AMN983453:ANI983456 AWJ983453:AXE983456 BGF983453:BHA983456 BQB983453:BQW983456 BZX983453:CAS983456 CJT983453:CKO983456 CTP983453:CUK983456 DDL983453:DEG983456 DNH983453:DOC983456 DXD983453:DXY983456 EGZ983453:EHU983456 EQV983453:ERQ983456 FAR983453:FBM983456 FKN983453:FLI983456 FUJ983453:FVE983456 GEF983453:GFA983456 GOB983453:GOW983456 GXX983453:GYS983456 HHT983453:HIO983456 HRP983453:HSK983456 IBL983453:ICG983456 ILH983453:IMC983456 IVD983453:IVY983456 JEZ983453:JFU983456 JOV983453:JPQ983456 JYR983453:JZM983456 KIN983453:KJI983456 KSJ983453:KTE983456 LCF983453:LDA983456 LMB983453:LMW983456 LVX983453:LWS983456 MFT983453:MGO983456 MPP983453:MQK983456 MZL983453:NAG983456 NJH983453:NKC983456 NTD983453:NTY983456 OCZ983453:ODU983456 OMV983453:ONQ983456 OWR983453:OXM983456 PGN983453:PHI983456 PQJ983453:PRE983456 QAF983453:QBA983456 QKB983453:QKW983456 QTX983453:QUS983456 RDT983453:REO983456 RNP983453:ROK983456 RXL983453:RYG983456 SHH983453:SIC983456 SRD983453:SRY983456 TAZ983453:TBU983456 TKV983453:TLQ983456 TUR983453:TVM983456 UEN983453:UFI983456 UOJ983453:UPE983456 UYF983453:UZA983456 VIB983453:VIW983456 VRX983453:VSS983456 WBT983453:WCO983456 WLP983453:WMK983456 WVL983453:WWG983456 E413:Z414 JA413:JV414 SW413:TR414 ACS413:ADN414 AMO413:ANJ414 AWK413:AXF414 BGG413:BHB414 BQC413:BQX414 BZY413:CAT414 CJU413:CKP414 CTQ413:CUL414 DDM413:DEH414 DNI413:DOD414 DXE413:DXZ414 EHA413:EHV414 EQW413:ERR414 FAS413:FBN414 FKO413:FLJ414 FUK413:FVF414 GEG413:GFB414 GOC413:GOX414 GXY413:GYT414 HHU413:HIP414 HRQ413:HSL414 IBM413:ICH414 ILI413:IMD414 IVE413:IVZ414 JFA413:JFV414 JOW413:JPR414 JYS413:JZN414 KIO413:KJJ414 KSK413:KTF414 LCG413:LDB414 LMC413:LMX414 LVY413:LWT414 MFU413:MGP414 MPQ413:MQL414 MZM413:NAH414 NJI413:NKD414 NTE413:NTZ414 ODA413:ODV414 OMW413:ONR414 OWS413:OXN414 PGO413:PHJ414 PQK413:PRF414 QAG413:QBB414 QKC413:QKX414 QTY413:QUT414 RDU413:REP414 RNQ413:ROL414 RXM413:RYH414 SHI413:SID414 SRE413:SRZ414 TBA413:TBV414 TKW413:TLR414 TUS413:TVN414 UEO413:UFJ414 UOK413:UPF414 UYG413:UZB414 VIC413:VIX414 VRY413:VST414 WBU413:WCP414 WLQ413:WML414 WVM413:WWH414 E65995:Z65996 JA65995:JV65996 SW65995:TR65996 ACS65995:ADN65996 AMO65995:ANJ65996 AWK65995:AXF65996 BGG65995:BHB65996 BQC65995:BQX65996 BZY65995:CAT65996 CJU65995:CKP65996 CTQ65995:CUL65996 DDM65995:DEH65996 DNI65995:DOD65996 DXE65995:DXZ65996 EHA65995:EHV65996 EQW65995:ERR65996 FAS65995:FBN65996 FKO65995:FLJ65996 FUK65995:FVF65996 GEG65995:GFB65996 GOC65995:GOX65996 GXY65995:GYT65996 HHU65995:HIP65996 HRQ65995:HSL65996 IBM65995:ICH65996 ILI65995:IMD65996 IVE65995:IVZ65996 JFA65995:JFV65996 JOW65995:JPR65996 JYS65995:JZN65996 KIO65995:KJJ65996 KSK65995:KTF65996 LCG65995:LDB65996 LMC65995:LMX65996 LVY65995:LWT65996 MFU65995:MGP65996 MPQ65995:MQL65996 MZM65995:NAH65996 NJI65995:NKD65996 NTE65995:NTZ65996 ODA65995:ODV65996 OMW65995:ONR65996 OWS65995:OXN65996 PGO65995:PHJ65996 PQK65995:PRF65996 QAG65995:QBB65996 QKC65995:QKX65996 QTY65995:QUT65996 RDU65995:REP65996 RNQ65995:ROL65996 RXM65995:RYH65996 SHI65995:SID65996 SRE65995:SRZ65996 TBA65995:TBV65996 TKW65995:TLR65996 TUS65995:TVN65996 UEO65995:UFJ65996 UOK65995:UPF65996 UYG65995:UZB65996 VIC65995:VIX65996 VRY65995:VST65996 WBU65995:WCP65996 WLQ65995:WML65996 WVM65995:WWH65996 E131531:Z131532 JA131531:JV131532 SW131531:TR131532 ACS131531:ADN131532 AMO131531:ANJ131532 AWK131531:AXF131532 BGG131531:BHB131532 BQC131531:BQX131532 BZY131531:CAT131532 CJU131531:CKP131532 CTQ131531:CUL131532 DDM131531:DEH131532 DNI131531:DOD131532 DXE131531:DXZ131532 EHA131531:EHV131532 EQW131531:ERR131532 FAS131531:FBN131532 FKO131531:FLJ131532 FUK131531:FVF131532 GEG131531:GFB131532 GOC131531:GOX131532 GXY131531:GYT131532 HHU131531:HIP131532 HRQ131531:HSL131532 IBM131531:ICH131532 ILI131531:IMD131532 IVE131531:IVZ131532 JFA131531:JFV131532 JOW131531:JPR131532 JYS131531:JZN131532 KIO131531:KJJ131532 KSK131531:KTF131532 LCG131531:LDB131532 LMC131531:LMX131532 LVY131531:LWT131532 MFU131531:MGP131532 MPQ131531:MQL131532 MZM131531:NAH131532 NJI131531:NKD131532 NTE131531:NTZ131532 ODA131531:ODV131532 OMW131531:ONR131532 OWS131531:OXN131532 PGO131531:PHJ131532 PQK131531:PRF131532 QAG131531:QBB131532 QKC131531:QKX131532 QTY131531:QUT131532 RDU131531:REP131532 RNQ131531:ROL131532 RXM131531:RYH131532 SHI131531:SID131532 SRE131531:SRZ131532 TBA131531:TBV131532 TKW131531:TLR131532 TUS131531:TVN131532 UEO131531:UFJ131532 UOK131531:UPF131532 UYG131531:UZB131532 VIC131531:VIX131532 VRY131531:VST131532 WBU131531:WCP131532 WLQ131531:WML131532 WVM131531:WWH131532 E197067:Z197068 JA197067:JV197068 SW197067:TR197068 ACS197067:ADN197068 AMO197067:ANJ197068 AWK197067:AXF197068 BGG197067:BHB197068 BQC197067:BQX197068 BZY197067:CAT197068 CJU197067:CKP197068 CTQ197067:CUL197068 DDM197067:DEH197068 DNI197067:DOD197068 DXE197067:DXZ197068 EHA197067:EHV197068 EQW197067:ERR197068 FAS197067:FBN197068 FKO197067:FLJ197068 FUK197067:FVF197068 GEG197067:GFB197068 GOC197067:GOX197068 GXY197067:GYT197068 HHU197067:HIP197068 HRQ197067:HSL197068 IBM197067:ICH197068 ILI197067:IMD197068 IVE197067:IVZ197068 JFA197067:JFV197068 JOW197067:JPR197068 JYS197067:JZN197068 KIO197067:KJJ197068 KSK197067:KTF197068 LCG197067:LDB197068 LMC197067:LMX197068 LVY197067:LWT197068 MFU197067:MGP197068 MPQ197067:MQL197068 MZM197067:NAH197068 NJI197067:NKD197068 NTE197067:NTZ197068 ODA197067:ODV197068 OMW197067:ONR197068 OWS197067:OXN197068 PGO197067:PHJ197068 PQK197067:PRF197068 QAG197067:QBB197068 QKC197067:QKX197068 QTY197067:QUT197068 RDU197067:REP197068 RNQ197067:ROL197068 RXM197067:RYH197068 SHI197067:SID197068 SRE197067:SRZ197068 TBA197067:TBV197068 TKW197067:TLR197068 TUS197067:TVN197068 UEO197067:UFJ197068 UOK197067:UPF197068 UYG197067:UZB197068 VIC197067:VIX197068 VRY197067:VST197068 WBU197067:WCP197068 WLQ197067:WML197068 WVM197067:WWH197068 E262603:Z262604 JA262603:JV262604 SW262603:TR262604 ACS262603:ADN262604 AMO262603:ANJ262604 AWK262603:AXF262604 BGG262603:BHB262604 BQC262603:BQX262604 BZY262603:CAT262604 CJU262603:CKP262604 CTQ262603:CUL262604 DDM262603:DEH262604 DNI262603:DOD262604 DXE262603:DXZ262604 EHA262603:EHV262604 EQW262603:ERR262604 FAS262603:FBN262604 FKO262603:FLJ262604 FUK262603:FVF262604 GEG262603:GFB262604 GOC262603:GOX262604 GXY262603:GYT262604 HHU262603:HIP262604 HRQ262603:HSL262604 IBM262603:ICH262604 ILI262603:IMD262604 IVE262603:IVZ262604 JFA262603:JFV262604 JOW262603:JPR262604 JYS262603:JZN262604 KIO262603:KJJ262604 KSK262603:KTF262604 LCG262603:LDB262604 LMC262603:LMX262604 LVY262603:LWT262604 MFU262603:MGP262604 MPQ262603:MQL262604 MZM262603:NAH262604 NJI262603:NKD262604 NTE262603:NTZ262604 ODA262603:ODV262604 OMW262603:ONR262604 OWS262603:OXN262604 PGO262603:PHJ262604 PQK262603:PRF262604 QAG262603:QBB262604 QKC262603:QKX262604 QTY262603:QUT262604 RDU262603:REP262604 RNQ262603:ROL262604 RXM262603:RYH262604 SHI262603:SID262604 SRE262603:SRZ262604 TBA262603:TBV262604 TKW262603:TLR262604 TUS262603:TVN262604 UEO262603:UFJ262604 UOK262603:UPF262604 UYG262603:UZB262604 VIC262603:VIX262604 VRY262603:VST262604 WBU262603:WCP262604 WLQ262603:WML262604 WVM262603:WWH262604 E328139:Z328140 JA328139:JV328140 SW328139:TR328140 ACS328139:ADN328140 AMO328139:ANJ328140 AWK328139:AXF328140 BGG328139:BHB328140 BQC328139:BQX328140 BZY328139:CAT328140 CJU328139:CKP328140 CTQ328139:CUL328140 DDM328139:DEH328140 DNI328139:DOD328140 DXE328139:DXZ328140 EHA328139:EHV328140 EQW328139:ERR328140 FAS328139:FBN328140 FKO328139:FLJ328140 FUK328139:FVF328140 GEG328139:GFB328140 GOC328139:GOX328140 GXY328139:GYT328140 HHU328139:HIP328140 HRQ328139:HSL328140 IBM328139:ICH328140 ILI328139:IMD328140 IVE328139:IVZ328140 JFA328139:JFV328140 JOW328139:JPR328140 JYS328139:JZN328140 KIO328139:KJJ328140 KSK328139:KTF328140 LCG328139:LDB328140 LMC328139:LMX328140 LVY328139:LWT328140 MFU328139:MGP328140 MPQ328139:MQL328140 MZM328139:NAH328140 NJI328139:NKD328140 NTE328139:NTZ328140 ODA328139:ODV328140 OMW328139:ONR328140 OWS328139:OXN328140 PGO328139:PHJ328140 PQK328139:PRF328140 QAG328139:QBB328140 QKC328139:QKX328140 QTY328139:QUT328140 RDU328139:REP328140 RNQ328139:ROL328140 RXM328139:RYH328140 SHI328139:SID328140 SRE328139:SRZ328140 TBA328139:TBV328140 TKW328139:TLR328140 TUS328139:TVN328140 UEO328139:UFJ328140 UOK328139:UPF328140 UYG328139:UZB328140 VIC328139:VIX328140 VRY328139:VST328140 WBU328139:WCP328140 WLQ328139:WML328140 WVM328139:WWH328140 E393675:Z393676 JA393675:JV393676 SW393675:TR393676 ACS393675:ADN393676 AMO393675:ANJ393676 AWK393675:AXF393676 BGG393675:BHB393676 BQC393675:BQX393676 BZY393675:CAT393676 CJU393675:CKP393676 CTQ393675:CUL393676 DDM393675:DEH393676 DNI393675:DOD393676 DXE393675:DXZ393676 EHA393675:EHV393676 EQW393675:ERR393676 FAS393675:FBN393676 FKO393675:FLJ393676 FUK393675:FVF393676 GEG393675:GFB393676 GOC393675:GOX393676 GXY393675:GYT393676 HHU393675:HIP393676 HRQ393675:HSL393676 IBM393675:ICH393676 ILI393675:IMD393676 IVE393675:IVZ393676 JFA393675:JFV393676 JOW393675:JPR393676 JYS393675:JZN393676 KIO393675:KJJ393676 KSK393675:KTF393676 LCG393675:LDB393676 LMC393675:LMX393676 LVY393675:LWT393676 MFU393675:MGP393676 MPQ393675:MQL393676 MZM393675:NAH393676 NJI393675:NKD393676 NTE393675:NTZ393676 ODA393675:ODV393676 OMW393675:ONR393676 OWS393675:OXN393676 PGO393675:PHJ393676 PQK393675:PRF393676 QAG393675:QBB393676 QKC393675:QKX393676 QTY393675:QUT393676 RDU393675:REP393676 RNQ393675:ROL393676 RXM393675:RYH393676 SHI393675:SID393676 SRE393675:SRZ393676 TBA393675:TBV393676 TKW393675:TLR393676 TUS393675:TVN393676 UEO393675:UFJ393676 UOK393675:UPF393676 UYG393675:UZB393676 VIC393675:VIX393676 VRY393675:VST393676 WBU393675:WCP393676 WLQ393675:WML393676 WVM393675:WWH393676 E459211:Z459212 JA459211:JV459212 SW459211:TR459212 ACS459211:ADN459212 AMO459211:ANJ459212 AWK459211:AXF459212 BGG459211:BHB459212 BQC459211:BQX459212 BZY459211:CAT459212 CJU459211:CKP459212 CTQ459211:CUL459212 DDM459211:DEH459212 DNI459211:DOD459212 DXE459211:DXZ459212 EHA459211:EHV459212 EQW459211:ERR459212 FAS459211:FBN459212 FKO459211:FLJ459212 FUK459211:FVF459212 GEG459211:GFB459212 GOC459211:GOX459212 GXY459211:GYT459212 HHU459211:HIP459212 HRQ459211:HSL459212 IBM459211:ICH459212 ILI459211:IMD459212 IVE459211:IVZ459212 JFA459211:JFV459212 JOW459211:JPR459212 JYS459211:JZN459212 KIO459211:KJJ459212 KSK459211:KTF459212 LCG459211:LDB459212 LMC459211:LMX459212 LVY459211:LWT459212 MFU459211:MGP459212 MPQ459211:MQL459212 MZM459211:NAH459212 NJI459211:NKD459212 NTE459211:NTZ459212 ODA459211:ODV459212 OMW459211:ONR459212 OWS459211:OXN459212 PGO459211:PHJ459212 PQK459211:PRF459212 QAG459211:QBB459212 QKC459211:QKX459212 QTY459211:QUT459212 RDU459211:REP459212 RNQ459211:ROL459212 RXM459211:RYH459212 SHI459211:SID459212 SRE459211:SRZ459212 TBA459211:TBV459212 TKW459211:TLR459212 TUS459211:TVN459212 UEO459211:UFJ459212 UOK459211:UPF459212 UYG459211:UZB459212 VIC459211:VIX459212 VRY459211:VST459212 WBU459211:WCP459212 WLQ459211:WML459212 WVM459211:WWH459212 E524747:Z524748 JA524747:JV524748 SW524747:TR524748 ACS524747:ADN524748 AMO524747:ANJ524748 AWK524747:AXF524748 BGG524747:BHB524748 BQC524747:BQX524748 BZY524747:CAT524748 CJU524747:CKP524748 CTQ524747:CUL524748 DDM524747:DEH524748 DNI524747:DOD524748 DXE524747:DXZ524748 EHA524747:EHV524748 EQW524747:ERR524748 FAS524747:FBN524748 FKO524747:FLJ524748 FUK524747:FVF524748 GEG524747:GFB524748 GOC524747:GOX524748 GXY524747:GYT524748 HHU524747:HIP524748 HRQ524747:HSL524748 IBM524747:ICH524748 ILI524747:IMD524748 IVE524747:IVZ524748 JFA524747:JFV524748 JOW524747:JPR524748 JYS524747:JZN524748 KIO524747:KJJ524748 KSK524747:KTF524748 LCG524747:LDB524748 LMC524747:LMX524748 LVY524747:LWT524748 MFU524747:MGP524748 MPQ524747:MQL524748 MZM524747:NAH524748 NJI524747:NKD524748 NTE524747:NTZ524748 ODA524747:ODV524748 OMW524747:ONR524748 OWS524747:OXN524748 PGO524747:PHJ524748 PQK524747:PRF524748 QAG524747:QBB524748 QKC524747:QKX524748 QTY524747:QUT524748 RDU524747:REP524748 RNQ524747:ROL524748 RXM524747:RYH524748 SHI524747:SID524748 SRE524747:SRZ524748 TBA524747:TBV524748 TKW524747:TLR524748 TUS524747:TVN524748 UEO524747:UFJ524748 UOK524747:UPF524748 UYG524747:UZB524748 VIC524747:VIX524748 VRY524747:VST524748 WBU524747:WCP524748 WLQ524747:WML524748 WVM524747:WWH524748 E590283:Z590284 JA590283:JV590284 SW590283:TR590284 ACS590283:ADN590284 AMO590283:ANJ590284 AWK590283:AXF590284 BGG590283:BHB590284 BQC590283:BQX590284 BZY590283:CAT590284 CJU590283:CKP590284 CTQ590283:CUL590284 DDM590283:DEH590284 DNI590283:DOD590284 DXE590283:DXZ590284 EHA590283:EHV590284 EQW590283:ERR590284 FAS590283:FBN590284 FKO590283:FLJ590284 FUK590283:FVF590284 GEG590283:GFB590284 GOC590283:GOX590284 GXY590283:GYT590284 HHU590283:HIP590284 HRQ590283:HSL590284 IBM590283:ICH590284 ILI590283:IMD590284 IVE590283:IVZ590284 JFA590283:JFV590284 JOW590283:JPR590284 JYS590283:JZN590284 KIO590283:KJJ590284 KSK590283:KTF590284 LCG590283:LDB590284 LMC590283:LMX590284 LVY590283:LWT590284 MFU590283:MGP590284 MPQ590283:MQL590284 MZM590283:NAH590284 NJI590283:NKD590284 NTE590283:NTZ590284 ODA590283:ODV590284 OMW590283:ONR590284 OWS590283:OXN590284 PGO590283:PHJ590284 PQK590283:PRF590284 QAG590283:QBB590284 QKC590283:QKX590284 QTY590283:QUT590284 RDU590283:REP590284 RNQ590283:ROL590284 RXM590283:RYH590284 SHI590283:SID590284 SRE590283:SRZ590284 TBA590283:TBV590284 TKW590283:TLR590284 TUS590283:TVN590284 UEO590283:UFJ590284 UOK590283:UPF590284 UYG590283:UZB590284 VIC590283:VIX590284 VRY590283:VST590284 WBU590283:WCP590284 WLQ590283:WML590284 WVM590283:WWH590284 E655819:Z655820 JA655819:JV655820 SW655819:TR655820 ACS655819:ADN655820 AMO655819:ANJ655820 AWK655819:AXF655820 BGG655819:BHB655820 BQC655819:BQX655820 BZY655819:CAT655820 CJU655819:CKP655820 CTQ655819:CUL655820 DDM655819:DEH655820 DNI655819:DOD655820 DXE655819:DXZ655820 EHA655819:EHV655820 EQW655819:ERR655820 FAS655819:FBN655820 FKO655819:FLJ655820 FUK655819:FVF655820 GEG655819:GFB655820 GOC655819:GOX655820 GXY655819:GYT655820 HHU655819:HIP655820 HRQ655819:HSL655820 IBM655819:ICH655820 ILI655819:IMD655820 IVE655819:IVZ655820 JFA655819:JFV655820 JOW655819:JPR655820 JYS655819:JZN655820 KIO655819:KJJ655820 KSK655819:KTF655820 LCG655819:LDB655820 LMC655819:LMX655820 LVY655819:LWT655820 MFU655819:MGP655820 MPQ655819:MQL655820 MZM655819:NAH655820 NJI655819:NKD655820 NTE655819:NTZ655820 ODA655819:ODV655820 OMW655819:ONR655820 OWS655819:OXN655820 PGO655819:PHJ655820 PQK655819:PRF655820 QAG655819:QBB655820 QKC655819:QKX655820 QTY655819:QUT655820 RDU655819:REP655820 RNQ655819:ROL655820 RXM655819:RYH655820 SHI655819:SID655820 SRE655819:SRZ655820 TBA655819:TBV655820 TKW655819:TLR655820 TUS655819:TVN655820 UEO655819:UFJ655820 UOK655819:UPF655820 UYG655819:UZB655820 VIC655819:VIX655820 VRY655819:VST655820 WBU655819:WCP655820 WLQ655819:WML655820 WVM655819:WWH655820 E721355:Z721356 JA721355:JV721356 SW721355:TR721356 ACS721355:ADN721356 AMO721355:ANJ721356 AWK721355:AXF721356 BGG721355:BHB721356 BQC721355:BQX721356 BZY721355:CAT721356 CJU721355:CKP721356 CTQ721355:CUL721356 DDM721355:DEH721356 DNI721355:DOD721356 DXE721355:DXZ721356 EHA721355:EHV721356 EQW721355:ERR721356 FAS721355:FBN721356 FKO721355:FLJ721356 FUK721355:FVF721356 GEG721355:GFB721356 GOC721355:GOX721356 GXY721355:GYT721356 HHU721355:HIP721356 HRQ721355:HSL721356 IBM721355:ICH721356 ILI721355:IMD721356 IVE721355:IVZ721356 JFA721355:JFV721356 JOW721355:JPR721356 JYS721355:JZN721356 KIO721355:KJJ721356 KSK721355:KTF721356 LCG721355:LDB721356 LMC721355:LMX721356 LVY721355:LWT721356 MFU721355:MGP721356 MPQ721355:MQL721356 MZM721355:NAH721356 NJI721355:NKD721356 NTE721355:NTZ721356 ODA721355:ODV721356 OMW721355:ONR721356 OWS721355:OXN721356 PGO721355:PHJ721356 PQK721355:PRF721356 QAG721355:QBB721356 QKC721355:QKX721356 QTY721355:QUT721356 RDU721355:REP721356 RNQ721355:ROL721356 RXM721355:RYH721356 SHI721355:SID721356 SRE721355:SRZ721356 TBA721355:TBV721356 TKW721355:TLR721356 TUS721355:TVN721356 UEO721355:UFJ721356 UOK721355:UPF721356 UYG721355:UZB721356 VIC721355:VIX721356 VRY721355:VST721356 WBU721355:WCP721356 WLQ721355:WML721356 WVM721355:WWH721356 E786891:Z786892 JA786891:JV786892 SW786891:TR786892 ACS786891:ADN786892 AMO786891:ANJ786892 AWK786891:AXF786892 BGG786891:BHB786892 BQC786891:BQX786892 BZY786891:CAT786892 CJU786891:CKP786892 CTQ786891:CUL786892 DDM786891:DEH786892 DNI786891:DOD786892 DXE786891:DXZ786892 EHA786891:EHV786892 EQW786891:ERR786892 FAS786891:FBN786892 FKO786891:FLJ786892 FUK786891:FVF786892 GEG786891:GFB786892 GOC786891:GOX786892 GXY786891:GYT786892 HHU786891:HIP786892 HRQ786891:HSL786892 IBM786891:ICH786892 ILI786891:IMD786892 IVE786891:IVZ786892 JFA786891:JFV786892 JOW786891:JPR786892 JYS786891:JZN786892 KIO786891:KJJ786892 KSK786891:KTF786892 LCG786891:LDB786892 LMC786891:LMX786892 LVY786891:LWT786892 MFU786891:MGP786892 MPQ786891:MQL786892 MZM786891:NAH786892 NJI786891:NKD786892 NTE786891:NTZ786892 ODA786891:ODV786892 OMW786891:ONR786892 OWS786891:OXN786892 PGO786891:PHJ786892 PQK786891:PRF786892 QAG786891:QBB786892 QKC786891:QKX786892 QTY786891:QUT786892 RDU786891:REP786892 RNQ786891:ROL786892 RXM786891:RYH786892 SHI786891:SID786892 SRE786891:SRZ786892 TBA786891:TBV786892 TKW786891:TLR786892 TUS786891:TVN786892 UEO786891:UFJ786892 UOK786891:UPF786892 UYG786891:UZB786892 VIC786891:VIX786892 VRY786891:VST786892 WBU786891:WCP786892 WLQ786891:WML786892 WVM786891:WWH786892 E852427:Z852428 JA852427:JV852428 SW852427:TR852428 ACS852427:ADN852428 AMO852427:ANJ852428 AWK852427:AXF852428 BGG852427:BHB852428 BQC852427:BQX852428 BZY852427:CAT852428 CJU852427:CKP852428 CTQ852427:CUL852428 DDM852427:DEH852428 DNI852427:DOD852428 DXE852427:DXZ852428 EHA852427:EHV852428 EQW852427:ERR852428 FAS852427:FBN852428 FKO852427:FLJ852428 FUK852427:FVF852428 GEG852427:GFB852428 GOC852427:GOX852428 GXY852427:GYT852428 HHU852427:HIP852428 HRQ852427:HSL852428 IBM852427:ICH852428 ILI852427:IMD852428 IVE852427:IVZ852428 JFA852427:JFV852428 JOW852427:JPR852428 JYS852427:JZN852428 KIO852427:KJJ852428 KSK852427:KTF852428 LCG852427:LDB852428 LMC852427:LMX852428 LVY852427:LWT852428 MFU852427:MGP852428 MPQ852427:MQL852428 MZM852427:NAH852428 NJI852427:NKD852428 NTE852427:NTZ852428 ODA852427:ODV852428 OMW852427:ONR852428 OWS852427:OXN852428 PGO852427:PHJ852428 PQK852427:PRF852428 QAG852427:QBB852428 QKC852427:QKX852428 QTY852427:QUT852428 RDU852427:REP852428 RNQ852427:ROL852428 RXM852427:RYH852428 SHI852427:SID852428 SRE852427:SRZ852428 TBA852427:TBV852428 TKW852427:TLR852428 TUS852427:TVN852428 UEO852427:UFJ852428 UOK852427:UPF852428 UYG852427:UZB852428 VIC852427:VIX852428 VRY852427:VST852428 WBU852427:WCP852428 WLQ852427:WML852428 WVM852427:WWH852428 E917963:Z917964 JA917963:JV917964 SW917963:TR917964 ACS917963:ADN917964 AMO917963:ANJ917964 AWK917963:AXF917964 BGG917963:BHB917964 BQC917963:BQX917964 BZY917963:CAT917964 CJU917963:CKP917964 CTQ917963:CUL917964 DDM917963:DEH917964 DNI917963:DOD917964 DXE917963:DXZ917964 EHA917963:EHV917964 EQW917963:ERR917964 FAS917963:FBN917964 FKO917963:FLJ917964 FUK917963:FVF917964 GEG917963:GFB917964 GOC917963:GOX917964 GXY917963:GYT917964 HHU917963:HIP917964 HRQ917963:HSL917964 IBM917963:ICH917964 ILI917963:IMD917964 IVE917963:IVZ917964 JFA917963:JFV917964 JOW917963:JPR917964 JYS917963:JZN917964 KIO917963:KJJ917964 KSK917963:KTF917964 LCG917963:LDB917964 LMC917963:LMX917964 LVY917963:LWT917964 MFU917963:MGP917964 MPQ917963:MQL917964 MZM917963:NAH917964 NJI917963:NKD917964 NTE917963:NTZ917964 ODA917963:ODV917964 OMW917963:ONR917964 OWS917963:OXN917964 PGO917963:PHJ917964 PQK917963:PRF917964 QAG917963:QBB917964 QKC917963:QKX917964 QTY917963:QUT917964 RDU917963:REP917964 RNQ917963:ROL917964 RXM917963:RYH917964 SHI917963:SID917964 SRE917963:SRZ917964 TBA917963:TBV917964 TKW917963:TLR917964 TUS917963:TVN917964 UEO917963:UFJ917964 UOK917963:UPF917964 UYG917963:UZB917964 VIC917963:VIX917964 VRY917963:VST917964 WBU917963:WCP917964 WLQ917963:WML917964 WVM917963:WWH917964 E983499:Z983500 JA983499:JV983500 SW983499:TR983500 ACS983499:ADN983500 AMO983499:ANJ983500 AWK983499:AXF983500 BGG983499:BHB983500 BQC983499:BQX983500 BZY983499:CAT983500 CJU983499:CKP983500 CTQ983499:CUL983500 DDM983499:DEH983500 DNI983499:DOD983500 DXE983499:DXZ983500 EHA983499:EHV983500 EQW983499:ERR983500 FAS983499:FBN983500 FKO983499:FLJ983500 FUK983499:FVF983500 GEG983499:GFB983500 GOC983499:GOX983500 GXY983499:GYT983500 HHU983499:HIP983500 HRQ983499:HSL983500 IBM983499:ICH983500 ILI983499:IMD983500 IVE983499:IVZ983500 JFA983499:JFV983500 JOW983499:JPR983500 JYS983499:JZN983500 KIO983499:KJJ983500 KSK983499:KTF983500 LCG983499:LDB983500 LMC983499:LMX983500 LVY983499:LWT983500 MFU983499:MGP983500 MPQ983499:MQL983500 MZM983499:NAH983500 NJI983499:NKD983500 NTE983499:NTZ983500 ODA983499:ODV983500 OMW983499:ONR983500 OWS983499:OXN983500 PGO983499:PHJ983500 PQK983499:PRF983500 QAG983499:QBB983500 QKC983499:QKX983500 QTY983499:QUT983500 RDU983499:REP983500 RNQ983499:ROL983500 RXM983499:RYH983500 SHI983499:SID983500 SRE983499:SRZ983500 TBA983499:TBV983500 TKW983499:TLR983500 TUS983499:TVN983500 UEO983499:UFJ983500 UOK983499:UPF983500 UYG983499:UZB983500 VIC983499:VIX983500 VRY983499:VST983500 WBU983499:WCP983500 WLQ983499:WML983500 WVM983499:WWH983500 E439:Z440 JA439:JV440 SW439:TR440 ACS439:ADN440 AMO439:ANJ440 AWK439:AXF440 BGG439:BHB440 BQC439:BQX440 BZY439:CAT440 CJU439:CKP440 CTQ439:CUL440 DDM439:DEH440 DNI439:DOD440 DXE439:DXZ440 EHA439:EHV440 EQW439:ERR440 FAS439:FBN440 FKO439:FLJ440 FUK439:FVF440 GEG439:GFB440 GOC439:GOX440 GXY439:GYT440 HHU439:HIP440 HRQ439:HSL440 IBM439:ICH440 ILI439:IMD440 IVE439:IVZ440 JFA439:JFV440 JOW439:JPR440 JYS439:JZN440 KIO439:KJJ440 KSK439:KTF440 LCG439:LDB440 LMC439:LMX440 LVY439:LWT440 MFU439:MGP440 MPQ439:MQL440 MZM439:NAH440 NJI439:NKD440 NTE439:NTZ440 ODA439:ODV440 OMW439:ONR440 OWS439:OXN440 PGO439:PHJ440 PQK439:PRF440 QAG439:QBB440 QKC439:QKX440 QTY439:QUT440 RDU439:REP440 RNQ439:ROL440 RXM439:RYH440 SHI439:SID440 SRE439:SRZ440 TBA439:TBV440 TKW439:TLR440 TUS439:TVN440 UEO439:UFJ440 UOK439:UPF440 UYG439:UZB440 VIC439:VIX440 VRY439:VST440 WBU439:WCP440 WLQ439:WML440 WVM439:WWH440 E66021:Z66022 JA66021:JV66022 SW66021:TR66022 ACS66021:ADN66022 AMO66021:ANJ66022 AWK66021:AXF66022 BGG66021:BHB66022 BQC66021:BQX66022 BZY66021:CAT66022 CJU66021:CKP66022 CTQ66021:CUL66022 DDM66021:DEH66022 DNI66021:DOD66022 DXE66021:DXZ66022 EHA66021:EHV66022 EQW66021:ERR66022 FAS66021:FBN66022 FKO66021:FLJ66022 FUK66021:FVF66022 GEG66021:GFB66022 GOC66021:GOX66022 GXY66021:GYT66022 HHU66021:HIP66022 HRQ66021:HSL66022 IBM66021:ICH66022 ILI66021:IMD66022 IVE66021:IVZ66022 JFA66021:JFV66022 JOW66021:JPR66022 JYS66021:JZN66022 KIO66021:KJJ66022 KSK66021:KTF66022 LCG66021:LDB66022 LMC66021:LMX66022 LVY66021:LWT66022 MFU66021:MGP66022 MPQ66021:MQL66022 MZM66021:NAH66022 NJI66021:NKD66022 NTE66021:NTZ66022 ODA66021:ODV66022 OMW66021:ONR66022 OWS66021:OXN66022 PGO66021:PHJ66022 PQK66021:PRF66022 QAG66021:QBB66022 QKC66021:QKX66022 QTY66021:QUT66022 RDU66021:REP66022 RNQ66021:ROL66022 RXM66021:RYH66022 SHI66021:SID66022 SRE66021:SRZ66022 TBA66021:TBV66022 TKW66021:TLR66022 TUS66021:TVN66022 UEO66021:UFJ66022 UOK66021:UPF66022 UYG66021:UZB66022 VIC66021:VIX66022 VRY66021:VST66022 WBU66021:WCP66022 WLQ66021:WML66022 WVM66021:WWH66022 E131557:Z131558 JA131557:JV131558 SW131557:TR131558 ACS131557:ADN131558 AMO131557:ANJ131558 AWK131557:AXF131558 BGG131557:BHB131558 BQC131557:BQX131558 BZY131557:CAT131558 CJU131557:CKP131558 CTQ131557:CUL131558 DDM131557:DEH131558 DNI131557:DOD131558 DXE131557:DXZ131558 EHA131557:EHV131558 EQW131557:ERR131558 FAS131557:FBN131558 FKO131557:FLJ131558 FUK131557:FVF131558 GEG131557:GFB131558 GOC131557:GOX131558 GXY131557:GYT131558 HHU131557:HIP131558 HRQ131557:HSL131558 IBM131557:ICH131558 ILI131557:IMD131558 IVE131557:IVZ131558 JFA131557:JFV131558 JOW131557:JPR131558 JYS131557:JZN131558 KIO131557:KJJ131558 KSK131557:KTF131558 LCG131557:LDB131558 LMC131557:LMX131558 LVY131557:LWT131558 MFU131557:MGP131558 MPQ131557:MQL131558 MZM131557:NAH131558 NJI131557:NKD131558 NTE131557:NTZ131558 ODA131557:ODV131558 OMW131557:ONR131558 OWS131557:OXN131558 PGO131557:PHJ131558 PQK131557:PRF131558 QAG131557:QBB131558 QKC131557:QKX131558 QTY131557:QUT131558 RDU131557:REP131558 RNQ131557:ROL131558 RXM131557:RYH131558 SHI131557:SID131558 SRE131557:SRZ131558 TBA131557:TBV131558 TKW131557:TLR131558 TUS131557:TVN131558 UEO131557:UFJ131558 UOK131557:UPF131558 UYG131557:UZB131558 VIC131557:VIX131558 VRY131557:VST131558 WBU131557:WCP131558 WLQ131557:WML131558 WVM131557:WWH131558 E197093:Z197094 JA197093:JV197094 SW197093:TR197094 ACS197093:ADN197094 AMO197093:ANJ197094 AWK197093:AXF197094 BGG197093:BHB197094 BQC197093:BQX197094 BZY197093:CAT197094 CJU197093:CKP197094 CTQ197093:CUL197094 DDM197093:DEH197094 DNI197093:DOD197094 DXE197093:DXZ197094 EHA197093:EHV197094 EQW197093:ERR197094 FAS197093:FBN197094 FKO197093:FLJ197094 FUK197093:FVF197094 GEG197093:GFB197094 GOC197093:GOX197094 GXY197093:GYT197094 HHU197093:HIP197094 HRQ197093:HSL197094 IBM197093:ICH197094 ILI197093:IMD197094 IVE197093:IVZ197094 JFA197093:JFV197094 JOW197093:JPR197094 JYS197093:JZN197094 KIO197093:KJJ197094 KSK197093:KTF197094 LCG197093:LDB197094 LMC197093:LMX197094 LVY197093:LWT197094 MFU197093:MGP197094 MPQ197093:MQL197094 MZM197093:NAH197094 NJI197093:NKD197094 NTE197093:NTZ197094 ODA197093:ODV197094 OMW197093:ONR197094 OWS197093:OXN197094 PGO197093:PHJ197094 PQK197093:PRF197094 QAG197093:QBB197094 QKC197093:QKX197094 QTY197093:QUT197094 RDU197093:REP197094 RNQ197093:ROL197094 RXM197093:RYH197094 SHI197093:SID197094 SRE197093:SRZ197094 TBA197093:TBV197094 TKW197093:TLR197094 TUS197093:TVN197094 UEO197093:UFJ197094 UOK197093:UPF197094 UYG197093:UZB197094 VIC197093:VIX197094 VRY197093:VST197094 WBU197093:WCP197094 WLQ197093:WML197094 WVM197093:WWH197094 E262629:Z262630 JA262629:JV262630 SW262629:TR262630 ACS262629:ADN262630 AMO262629:ANJ262630 AWK262629:AXF262630 BGG262629:BHB262630 BQC262629:BQX262630 BZY262629:CAT262630 CJU262629:CKP262630 CTQ262629:CUL262630 DDM262629:DEH262630 DNI262629:DOD262630 DXE262629:DXZ262630 EHA262629:EHV262630 EQW262629:ERR262630 FAS262629:FBN262630 FKO262629:FLJ262630 FUK262629:FVF262630 GEG262629:GFB262630 GOC262629:GOX262630 GXY262629:GYT262630 HHU262629:HIP262630 HRQ262629:HSL262630 IBM262629:ICH262630 ILI262629:IMD262630 IVE262629:IVZ262630 JFA262629:JFV262630 JOW262629:JPR262630 JYS262629:JZN262630 KIO262629:KJJ262630 KSK262629:KTF262630 LCG262629:LDB262630 LMC262629:LMX262630 LVY262629:LWT262630 MFU262629:MGP262630 MPQ262629:MQL262630 MZM262629:NAH262630 NJI262629:NKD262630 NTE262629:NTZ262630 ODA262629:ODV262630 OMW262629:ONR262630 OWS262629:OXN262630 PGO262629:PHJ262630 PQK262629:PRF262630 QAG262629:QBB262630 QKC262629:QKX262630 QTY262629:QUT262630 RDU262629:REP262630 RNQ262629:ROL262630 RXM262629:RYH262630 SHI262629:SID262630 SRE262629:SRZ262630 TBA262629:TBV262630 TKW262629:TLR262630 TUS262629:TVN262630 UEO262629:UFJ262630 UOK262629:UPF262630 UYG262629:UZB262630 VIC262629:VIX262630 VRY262629:VST262630 WBU262629:WCP262630 WLQ262629:WML262630 WVM262629:WWH262630 E328165:Z328166 JA328165:JV328166 SW328165:TR328166 ACS328165:ADN328166 AMO328165:ANJ328166 AWK328165:AXF328166 BGG328165:BHB328166 BQC328165:BQX328166 BZY328165:CAT328166 CJU328165:CKP328166 CTQ328165:CUL328166 DDM328165:DEH328166 DNI328165:DOD328166 DXE328165:DXZ328166 EHA328165:EHV328166 EQW328165:ERR328166 FAS328165:FBN328166 FKO328165:FLJ328166 FUK328165:FVF328166 GEG328165:GFB328166 GOC328165:GOX328166 GXY328165:GYT328166 HHU328165:HIP328166 HRQ328165:HSL328166 IBM328165:ICH328166 ILI328165:IMD328166 IVE328165:IVZ328166 JFA328165:JFV328166 JOW328165:JPR328166 JYS328165:JZN328166 KIO328165:KJJ328166 KSK328165:KTF328166 LCG328165:LDB328166 LMC328165:LMX328166 LVY328165:LWT328166 MFU328165:MGP328166 MPQ328165:MQL328166 MZM328165:NAH328166 NJI328165:NKD328166 NTE328165:NTZ328166 ODA328165:ODV328166 OMW328165:ONR328166 OWS328165:OXN328166 PGO328165:PHJ328166 PQK328165:PRF328166 QAG328165:QBB328166 QKC328165:QKX328166 QTY328165:QUT328166 RDU328165:REP328166 RNQ328165:ROL328166 RXM328165:RYH328166 SHI328165:SID328166 SRE328165:SRZ328166 TBA328165:TBV328166 TKW328165:TLR328166 TUS328165:TVN328166 UEO328165:UFJ328166 UOK328165:UPF328166 UYG328165:UZB328166 VIC328165:VIX328166 VRY328165:VST328166 WBU328165:WCP328166 WLQ328165:WML328166 WVM328165:WWH328166 E393701:Z393702 JA393701:JV393702 SW393701:TR393702 ACS393701:ADN393702 AMO393701:ANJ393702 AWK393701:AXF393702 BGG393701:BHB393702 BQC393701:BQX393702 BZY393701:CAT393702 CJU393701:CKP393702 CTQ393701:CUL393702 DDM393701:DEH393702 DNI393701:DOD393702 DXE393701:DXZ393702 EHA393701:EHV393702 EQW393701:ERR393702 FAS393701:FBN393702 FKO393701:FLJ393702 FUK393701:FVF393702 GEG393701:GFB393702 GOC393701:GOX393702 GXY393701:GYT393702 HHU393701:HIP393702 HRQ393701:HSL393702 IBM393701:ICH393702 ILI393701:IMD393702 IVE393701:IVZ393702 JFA393701:JFV393702 JOW393701:JPR393702 JYS393701:JZN393702 KIO393701:KJJ393702 KSK393701:KTF393702 LCG393701:LDB393702 LMC393701:LMX393702 LVY393701:LWT393702 MFU393701:MGP393702 MPQ393701:MQL393702 MZM393701:NAH393702 NJI393701:NKD393702 NTE393701:NTZ393702 ODA393701:ODV393702 OMW393701:ONR393702 OWS393701:OXN393702 PGO393701:PHJ393702 PQK393701:PRF393702 QAG393701:QBB393702 QKC393701:QKX393702 QTY393701:QUT393702 RDU393701:REP393702 RNQ393701:ROL393702 RXM393701:RYH393702 SHI393701:SID393702 SRE393701:SRZ393702 TBA393701:TBV393702 TKW393701:TLR393702 TUS393701:TVN393702 UEO393701:UFJ393702 UOK393701:UPF393702 UYG393701:UZB393702 VIC393701:VIX393702 VRY393701:VST393702 WBU393701:WCP393702 WLQ393701:WML393702 WVM393701:WWH393702 E459237:Z459238 JA459237:JV459238 SW459237:TR459238 ACS459237:ADN459238 AMO459237:ANJ459238 AWK459237:AXF459238 BGG459237:BHB459238 BQC459237:BQX459238 BZY459237:CAT459238 CJU459237:CKP459238 CTQ459237:CUL459238 DDM459237:DEH459238 DNI459237:DOD459238 DXE459237:DXZ459238 EHA459237:EHV459238 EQW459237:ERR459238 FAS459237:FBN459238 FKO459237:FLJ459238 FUK459237:FVF459238 GEG459237:GFB459238 GOC459237:GOX459238 GXY459237:GYT459238 HHU459237:HIP459238 HRQ459237:HSL459238 IBM459237:ICH459238 ILI459237:IMD459238 IVE459237:IVZ459238 JFA459237:JFV459238 JOW459237:JPR459238 JYS459237:JZN459238 KIO459237:KJJ459238 KSK459237:KTF459238 LCG459237:LDB459238 LMC459237:LMX459238 LVY459237:LWT459238 MFU459237:MGP459238 MPQ459237:MQL459238 MZM459237:NAH459238 NJI459237:NKD459238 NTE459237:NTZ459238 ODA459237:ODV459238 OMW459237:ONR459238 OWS459237:OXN459238 PGO459237:PHJ459238 PQK459237:PRF459238 QAG459237:QBB459238 QKC459237:QKX459238 QTY459237:QUT459238 RDU459237:REP459238 RNQ459237:ROL459238 RXM459237:RYH459238 SHI459237:SID459238 SRE459237:SRZ459238 TBA459237:TBV459238 TKW459237:TLR459238 TUS459237:TVN459238 UEO459237:UFJ459238 UOK459237:UPF459238 UYG459237:UZB459238 VIC459237:VIX459238 VRY459237:VST459238 WBU459237:WCP459238 WLQ459237:WML459238 WVM459237:WWH459238 E524773:Z524774 JA524773:JV524774 SW524773:TR524774 ACS524773:ADN524774 AMO524773:ANJ524774 AWK524773:AXF524774 BGG524773:BHB524774 BQC524773:BQX524774 BZY524773:CAT524774 CJU524773:CKP524774 CTQ524773:CUL524774 DDM524773:DEH524774 DNI524773:DOD524774 DXE524773:DXZ524774 EHA524773:EHV524774 EQW524773:ERR524774 FAS524773:FBN524774 FKO524773:FLJ524774 FUK524773:FVF524774 GEG524773:GFB524774 GOC524773:GOX524774 GXY524773:GYT524774 HHU524773:HIP524774 HRQ524773:HSL524774 IBM524773:ICH524774 ILI524773:IMD524774 IVE524773:IVZ524774 JFA524773:JFV524774 JOW524773:JPR524774 JYS524773:JZN524774 KIO524773:KJJ524774 KSK524773:KTF524774 LCG524773:LDB524774 LMC524773:LMX524774 LVY524773:LWT524774 MFU524773:MGP524774 MPQ524773:MQL524774 MZM524773:NAH524774 NJI524773:NKD524774 NTE524773:NTZ524774 ODA524773:ODV524774 OMW524773:ONR524774 OWS524773:OXN524774 PGO524773:PHJ524774 PQK524773:PRF524774 QAG524773:QBB524774 QKC524773:QKX524774 QTY524773:QUT524774 RDU524773:REP524774 RNQ524773:ROL524774 RXM524773:RYH524774 SHI524773:SID524774 SRE524773:SRZ524774 TBA524773:TBV524774 TKW524773:TLR524774 TUS524773:TVN524774 UEO524773:UFJ524774 UOK524773:UPF524774 UYG524773:UZB524774 VIC524773:VIX524774 VRY524773:VST524774 WBU524773:WCP524774 WLQ524773:WML524774 WVM524773:WWH524774 E590309:Z590310 JA590309:JV590310 SW590309:TR590310 ACS590309:ADN590310 AMO590309:ANJ590310 AWK590309:AXF590310 BGG590309:BHB590310 BQC590309:BQX590310 BZY590309:CAT590310 CJU590309:CKP590310 CTQ590309:CUL590310 DDM590309:DEH590310 DNI590309:DOD590310 DXE590309:DXZ590310 EHA590309:EHV590310 EQW590309:ERR590310 FAS590309:FBN590310 FKO590309:FLJ590310 FUK590309:FVF590310 GEG590309:GFB590310 GOC590309:GOX590310 GXY590309:GYT590310 HHU590309:HIP590310 HRQ590309:HSL590310 IBM590309:ICH590310 ILI590309:IMD590310 IVE590309:IVZ590310 JFA590309:JFV590310 JOW590309:JPR590310 JYS590309:JZN590310 KIO590309:KJJ590310 KSK590309:KTF590310 LCG590309:LDB590310 LMC590309:LMX590310 LVY590309:LWT590310 MFU590309:MGP590310 MPQ590309:MQL590310 MZM590309:NAH590310 NJI590309:NKD590310 NTE590309:NTZ590310 ODA590309:ODV590310 OMW590309:ONR590310 OWS590309:OXN590310 PGO590309:PHJ590310 PQK590309:PRF590310 QAG590309:QBB590310 QKC590309:QKX590310 QTY590309:QUT590310 RDU590309:REP590310 RNQ590309:ROL590310 RXM590309:RYH590310 SHI590309:SID590310 SRE590309:SRZ590310 TBA590309:TBV590310 TKW590309:TLR590310 TUS590309:TVN590310 UEO590309:UFJ590310 UOK590309:UPF590310 UYG590309:UZB590310 VIC590309:VIX590310 VRY590309:VST590310 WBU590309:WCP590310 WLQ590309:WML590310 WVM590309:WWH590310 E655845:Z655846 JA655845:JV655846 SW655845:TR655846 ACS655845:ADN655846 AMO655845:ANJ655846 AWK655845:AXF655846 BGG655845:BHB655846 BQC655845:BQX655846 BZY655845:CAT655846 CJU655845:CKP655846 CTQ655845:CUL655846 DDM655845:DEH655846 DNI655845:DOD655846 DXE655845:DXZ655846 EHA655845:EHV655846 EQW655845:ERR655846 FAS655845:FBN655846 FKO655845:FLJ655846 FUK655845:FVF655846 GEG655845:GFB655846 GOC655845:GOX655846 GXY655845:GYT655846 HHU655845:HIP655846 HRQ655845:HSL655846 IBM655845:ICH655846 ILI655845:IMD655846 IVE655845:IVZ655846 JFA655845:JFV655846 JOW655845:JPR655846 JYS655845:JZN655846 KIO655845:KJJ655846 KSK655845:KTF655846 LCG655845:LDB655846 LMC655845:LMX655846 LVY655845:LWT655846 MFU655845:MGP655846 MPQ655845:MQL655846 MZM655845:NAH655846 NJI655845:NKD655846 NTE655845:NTZ655846 ODA655845:ODV655846 OMW655845:ONR655846 OWS655845:OXN655846 PGO655845:PHJ655846 PQK655845:PRF655846 QAG655845:QBB655846 QKC655845:QKX655846 QTY655845:QUT655846 RDU655845:REP655846 RNQ655845:ROL655846 RXM655845:RYH655846 SHI655845:SID655846 SRE655845:SRZ655846 TBA655845:TBV655846 TKW655845:TLR655846 TUS655845:TVN655846 UEO655845:UFJ655846 UOK655845:UPF655846 UYG655845:UZB655846 VIC655845:VIX655846 VRY655845:VST655846 WBU655845:WCP655846 WLQ655845:WML655846 WVM655845:WWH655846 E721381:Z721382 JA721381:JV721382 SW721381:TR721382 ACS721381:ADN721382 AMO721381:ANJ721382 AWK721381:AXF721382 BGG721381:BHB721382 BQC721381:BQX721382 BZY721381:CAT721382 CJU721381:CKP721382 CTQ721381:CUL721382 DDM721381:DEH721382 DNI721381:DOD721382 DXE721381:DXZ721382 EHA721381:EHV721382 EQW721381:ERR721382 FAS721381:FBN721382 FKO721381:FLJ721382 FUK721381:FVF721382 GEG721381:GFB721382 GOC721381:GOX721382 GXY721381:GYT721382 HHU721381:HIP721382 HRQ721381:HSL721382 IBM721381:ICH721382 ILI721381:IMD721382 IVE721381:IVZ721382 JFA721381:JFV721382 JOW721381:JPR721382 JYS721381:JZN721382 KIO721381:KJJ721382 KSK721381:KTF721382 LCG721381:LDB721382 LMC721381:LMX721382 LVY721381:LWT721382 MFU721381:MGP721382 MPQ721381:MQL721382 MZM721381:NAH721382 NJI721381:NKD721382 NTE721381:NTZ721382 ODA721381:ODV721382 OMW721381:ONR721382 OWS721381:OXN721382 PGO721381:PHJ721382 PQK721381:PRF721382 QAG721381:QBB721382 QKC721381:QKX721382 QTY721381:QUT721382 RDU721381:REP721382 RNQ721381:ROL721382 RXM721381:RYH721382 SHI721381:SID721382 SRE721381:SRZ721382 TBA721381:TBV721382 TKW721381:TLR721382 TUS721381:TVN721382 UEO721381:UFJ721382 UOK721381:UPF721382 UYG721381:UZB721382 VIC721381:VIX721382 VRY721381:VST721382 WBU721381:WCP721382 WLQ721381:WML721382 WVM721381:WWH721382 E786917:Z786918 JA786917:JV786918 SW786917:TR786918 ACS786917:ADN786918 AMO786917:ANJ786918 AWK786917:AXF786918 BGG786917:BHB786918 BQC786917:BQX786918 BZY786917:CAT786918 CJU786917:CKP786918 CTQ786917:CUL786918 DDM786917:DEH786918 DNI786917:DOD786918 DXE786917:DXZ786918 EHA786917:EHV786918 EQW786917:ERR786918 FAS786917:FBN786918 FKO786917:FLJ786918 FUK786917:FVF786918 GEG786917:GFB786918 GOC786917:GOX786918 GXY786917:GYT786918 HHU786917:HIP786918 HRQ786917:HSL786918 IBM786917:ICH786918 ILI786917:IMD786918 IVE786917:IVZ786918 JFA786917:JFV786918 JOW786917:JPR786918 JYS786917:JZN786918 KIO786917:KJJ786918 KSK786917:KTF786918 LCG786917:LDB786918 LMC786917:LMX786918 LVY786917:LWT786918 MFU786917:MGP786918 MPQ786917:MQL786918 MZM786917:NAH786918 NJI786917:NKD786918 NTE786917:NTZ786918 ODA786917:ODV786918 OMW786917:ONR786918 OWS786917:OXN786918 PGO786917:PHJ786918 PQK786917:PRF786918 QAG786917:QBB786918 QKC786917:QKX786918 QTY786917:QUT786918 RDU786917:REP786918 RNQ786917:ROL786918 RXM786917:RYH786918 SHI786917:SID786918 SRE786917:SRZ786918 TBA786917:TBV786918 TKW786917:TLR786918 TUS786917:TVN786918 UEO786917:UFJ786918 UOK786917:UPF786918 UYG786917:UZB786918 VIC786917:VIX786918 VRY786917:VST786918 WBU786917:WCP786918 WLQ786917:WML786918 WVM786917:WWH786918 E852453:Z852454 JA852453:JV852454 SW852453:TR852454 ACS852453:ADN852454 AMO852453:ANJ852454 AWK852453:AXF852454 BGG852453:BHB852454 BQC852453:BQX852454 BZY852453:CAT852454 CJU852453:CKP852454 CTQ852453:CUL852454 DDM852453:DEH852454 DNI852453:DOD852454 DXE852453:DXZ852454 EHA852453:EHV852454 EQW852453:ERR852454 FAS852453:FBN852454 FKO852453:FLJ852454 FUK852453:FVF852454 GEG852453:GFB852454 GOC852453:GOX852454 GXY852453:GYT852454 HHU852453:HIP852454 HRQ852453:HSL852454 IBM852453:ICH852454 ILI852453:IMD852454 IVE852453:IVZ852454 JFA852453:JFV852454 JOW852453:JPR852454 JYS852453:JZN852454 KIO852453:KJJ852454 KSK852453:KTF852454 LCG852453:LDB852454 LMC852453:LMX852454 LVY852453:LWT852454 MFU852453:MGP852454 MPQ852453:MQL852454 MZM852453:NAH852454 NJI852453:NKD852454 NTE852453:NTZ852454 ODA852453:ODV852454 OMW852453:ONR852454 OWS852453:OXN852454 PGO852453:PHJ852454 PQK852453:PRF852454 QAG852453:QBB852454 QKC852453:QKX852454 QTY852453:QUT852454 RDU852453:REP852454 RNQ852453:ROL852454 RXM852453:RYH852454 SHI852453:SID852454 SRE852453:SRZ852454 TBA852453:TBV852454 TKW852453:TLR852454 TUS852453:TVN852454 UEO852453:UFJ852454 UOK852453:UPF852454 UYG852453:UZB852454 VIC852453:VIX852454 VRY852453:VST852454 WBU852453:WCP852454 WLQ852453:WML852454 WVM852453:WWH852454 E917989:Z917990 JA917989:JV917990 SW917989:TR917990 ACS917989:ADN917990 AMO917989:ANJ917990 AWK917989:AXF917990 BGG917989:BHB917990 BQC917989:BQX917990 BZY917989:CAT917990 CJU917989:CKP917990 CTQ917989:CUL917990 DDM917989:DEH917990 DNI917989:DOD917990 DXE917989:DXZ917990 EHA917989:EHV917990 EQW917989:ERR917990 FAS917989:FBN917990 FKO917989:FLJ917990 FUK917989:FVF917990 GEG917989:GFB917990 GOC917989:GOX917990 GXY917989:GYT917990 HHU917989:HIP917990 HRQ917989:HSL917990 IBM917989:ICH917990 ILI917989:IMD917990 IVE917989:IVZ917990 JFA917989:JFV917990 JOW917989:JPR917990 JYS917989:JZN917990 KIO917989:KJJ917990 KSK917989:KTF917990 LCG917989:LDB917990 LMC917989:LMX917990 LVY917989:LWT917990 MFU917989:MGP917990 MPQ917989:MQL917990 MZM917989:NAH917990 NJI917989:NKD917990 NTE917989:NTZ917990 ODA917989:ODV917990 OMW917989:ONR917990 OWS917989:OXN917990 PGO917989:PHJ917990 PQK917989:PRF917990 QAG917989:QBB917990 QKC917989:QKX917990 QTY917989:QUT917990 RDU917989:REP917990 RNQ917989:ROL917990 RXM917989:RYH917990 SHI917989:SID917990 SRE917989:SRZ917990 TBA917989:TBV917990 TKW917989:TLR917990 TUS917989:TVN917990 UEO917989:UFJ917990 UOK917989:UPF917990 UYG917989:UZB917990 VIC917989:VIX917990 VRY917989:VST917990 WBU917989:WCP917990 WLQ917989:WML917990 WVM917989:WWH917990 E983525:Z983526 JA983525:JV983526 SW983525:TR983526 ACS983525:ADN983526 AMO983525:ANJ983526 AWK983525:AXF983526 BGG983525:BHB983526 BQC983525:BQX983526 BZY983525:CAT983526 CJU983525:CKP983526 CTQ983525:CUL983526 DDM983525:DEH983526 DNI983525:DOD983526 DXE983525:DXZ983526 EHA983525:EHV983526 EQW983525:ERR983526 FAS983525:FBN983526 FKO983525:FLJ983526 FUK983525:FVF983526 GEG983525:GFB983526 GOC983525:GOX983526 GXY983525:GYT983526 HHU983525:HIP983526 HRQ983525:HSL983526 IBM983525:ICH983526 ILI983525:IMD983526 IVE983525:IVZ983526 JFA983525:JFV983526 JOW983525:JPR983526 JYS983525:JZN983526 KIO983525:KJJ983526 KSK983525:KTF983526 LCG983525:LDB983526 LMC983525:LMX983526 LVY983525:LWT983526 MFU983525:MGP983526 MPQ983525:MQL983526 MZM983525:NAH983526 NJI983525:NKD983526 NTE983525:NTZ983526 ODA983525:ODV983526 OMW983525:ONR983526 OWS983525:OXN983526 PGO983525:PHJ983526 PQK983525:PRF983526 QAG983525:QBB983526 QKC983525:QKX983526 QTY983525:QUT983526 RDU983525:REP983526 RNQ983525:ROL983526 RXM983525:RYH983526 SHI983525:SID983526 SRE983525:SRZ983526 TBA983525:TBV983526 TKW983525:TLR983526 TUS983525:TVN983526 UEO983525:UFJ983526 UOK983525:UPF983526 UYG983525:UZB983526 VIC983525:VIX983526 VRY983525:VST983526 WBU983525:WCP983526 WLQ983525:WML983526 WVM983525:WWH983526 E436:Z437 JA436:JV437 SW436:TR437 ACS436:ADN437 AMO436:ANJ437 AWK436:AXF437 BGG436:BHB437 BQC436:BQX437 BZY436:CAT437 CJU436:CKP437 CTQ436:CUL437 DDM436:DEH437 DNI436:DOD437 DXE436:DXZ437 EHA436:EHV437 EQW436:ERR437 FAS436:FBN437 FKO436:FLJ437 FUK436:FVF437 GEG436:GFB437 GOC436:GOX437 GXY436:GYT437 HHU436:HIP437 HRQ436:HSL437 IBM436:ICH437 ILI436:IMD437 IVE436:IVZ437 JFA436:JFV437 JOW436:JPR437 JYS436:JZN437 KIO436:KJJ437 KSK436:KTF437 LCG436:LDB437 LMC436:LMX437 LVY436:LWT437 MFU436:MGP437 MPQ436:MQL437 MZM436:NAH437 NJI436:NKD437 NTE436:NTZ437 ODA436:ODV437 OMW436:ONR437 OWS436:OXN437 PGO436:PHJ437 PQK436:PRF437 QAG436:QBB437 QKC436:QKX437 QTY436:QUT437 RDU436:REP437 RNQ436:ROL437 RXM436:RYH437 SHI436:SID437 SRE436:SRZ437 TBA436:TBV437 TKW436:TLR437 TUS436:TVN437 UEO436:UFJ437 UOK436:UPF437 UYG436:UZB437 VIC436:VIX437 VRY436:VST437 WBU436:WCP437 WLQ436:WML437 WVM436:WWH437 E66018:Z66019 JA66018:JV66019 SW66018:TR66019 ACS66018:ADN66019 AMO66018:ANJ66019 AWK66018:AXF66019 BGG66018:BHB66019 BQC66018:BQX66019 BZY66018:CAT66019 CJU66018:CKP66019 CTQ66018:CUL66019 DDM66018:DEH66019 DNI66018:DOD66019 DXE66018:DXZ66019 EHA66018:EHV66019 EQW66018:ERR66019 FAS66018:FBN66019 FKO66018:FLJ66019 FUK66018:FVF66019 GEG66018:GFB66019 GOC66018:GOX66019 GXY66018:GYT66019 HHU66018:HIP66019 HRQ66018:HSL66019 IBM66018:ICH66019 ILI66018:IMD66019 IVE66018:IVZ66019 JFA66018:JFV66019 JOW66018:JPR66019 JYS66018:JZN66019 KIO66018:KJJ66019 KSK66018:KTF66019 LCG66018:LDB66019 LMC66018:LMX66019 LVY66018:LWT66019 MFU66018:MGP66019 MPQ66018:MQL66019 MZM66018:NAH66019 NJI66018:NKD66019 NTE66018:NTZ66019 ODA66018:ODV66019 OMW66018:ONR66019 OWS66018:OXN66019 PGO66018:PHJ66019 PQK66018:PRF66019 QAG66018:QBB66019 QKC66018:QKX66019 QTY66018:QUT66019 RDU66018:REP66019 RNQ66018:ROL66019 RXM66018:RYH66019 SHI66018:SID66019 SRE66018:SRZ66019 TBA66018:TBV66019 TKW66018:TLR66019 TUS66018:TVN66019 UEO66018:UFJ66019 UOK66018:UPF66019 UYG66018:UZB66019 VIC66018:VIX66019 VRY66018:VST66019 WBU66018:WCP66019 WLQ66018:WML66019 WVM66018:WWH66019 E131554:Z131555 JA131554:JV131555 SW131554:TR131555 ACS131554:ADN131555 AMO131554:ANJ131555 AWK131554:AXF131555 BGG131554:BHB131555 BQC131554:BQX131555 BZY131554:CAT131555 CJU131554:CKP131555 CTQ131554:CUL131555 DDM131554:DEH131555 DNI131554:DOD131555 DXE131554:DXZ131555 EHA131554:EHV131555 EQW131554:ERR131555 FAS131554:FBN131555 FKO131554:FLJ131555 FUK131554:FVF131555 GEG131554:GFB131555 GOC131554:GOX131555 GXY131554:GYT131555 HHU131554:HIP131555 HRQ131554:HSL131555 IBM131554:ICH131555 ILI131554:IMD131555 IVE131554:IVZ131555 JFA131554:JFV131555 JOW131554:JPR131555 JYS131554:JZN131555 KIO131554:KJJ131555 KSK131554:KTF131555 LCG131554:LDB131555 LMC131554:LMX131555 LVY131554:LWT131555 MFU131554:MGP131555 MPQ131554:MQL131555 MZM131554:NAH131555 NJI131554:NKD131555 NTE131554:NTZ131555 ODA131554:ODV131555 OMW131554:ONR131555 OWS131554:OXN131555 PGO131554:PHJ131555 PQK131554:PRF131555 QAG131554:QBB131555 QKC131554:QKX131555 QTY131554:QUT131555 RDU131554:REP131555 RNQ131554:ROL131555 RXM131554:RYH131555 SHI131554:SID131555 SRE131554:SRZ131555 TBA131554:TBV131555 TKW131554:TLR131555 TUS131554:TVN131555 UEO131554:UFJ131555 UOK131554:UPF131555 UYG131554:UZB131555 VIC131554:VIX131555 VRY131554:VST131555 WBU131554:WCP131555 WLQ131554:WML131555 WVM131554:WWH131555 E197090:Z197091 JA197090:JV197091 SW197090:TR197091 ACS197090:ADN197091 AMO197090:ANJ197091 AWK197090:AXF197091 BGG197090:BHB197091 BQC197090:BQX197091 BZY197090:CAT197091 CJU197090:CKP197091 CTQ197090:CUL197091 DDM197090:DEH197091 DNI197090:DOD197091 DXE197090:DXZ197091 EHA197090:EHV197091 EQW197090:ERR197091 FAS197090:FBN197091 FKO197090:FLJ197091 FUK197090:FVF197091 GEG197090:GFB197091 GOC197090:GOX197091 GXY197090:GYT197091 HHU197090:HIP197091 HRQ197090:HSL197091 IBM197090:ICH197091 ILI197090:IMD197091 IVE197090:IVZ197091 JFA197090:JFV197091 JOW197090:JPR197091 JYS197090:JZN197091 KIO197090:KJJ197091 KSK197090:KTF197091 LCG197090:LDB197091 LMC197090:LMX197091 LVY197090:LWT197091 MFU197090:MGP197091 MPQ197090:MQL197091 MZM197090:NAH197091 NJI197090:NKD197091 NTE197090:NTZ197091 ODA197090:ODV197091 OMW197090:ONR197091 OWS197090:OXN197091 PGO197090:PHJ197091 PQK197090:PRF197091 QAG197090:QBB197091 QKC197090:QKX197091 QTY197090:QUT197091 RDU197090:REP197091 RNQ197090:ROL197091 RXM197090:RYH197091 SHI197090:SID197091 SRE197090:SRZ197091 TBA197090:TBV197091 TKW197090:TLR197091 TUS197090:TVN197091 UEO197090:UFJ197091 UOK197090:UPF197091 UYG197090:UZB197091 VIC197090:VIX197091 VRY197090:VST197091 WBU197090:WCP197091 WLQ197090:WML197091 WVM197090:WWH197091 E262626:Z262627 JA262626:JV262627 SW262626:TR262627 ACS262626:ADN262627 AMO262626:ANJ262627 AWK262626:AXF262627 BGG262626:BHB262627 BQC262626:BQX262627 BZY262626:CAT262627 CJU262626:CKP262627 CTQ262626:CUL262627 DDM262626:DEH262627 DNI262626:DOD262627 DXE262626:DXZ262627 EHA262626:EHV262627 EQW262626:ERR262627 FAS262626:FBN262627 FKO262626:FLJ262627 FUK262626:FVF262627 GEG262626:GFB262627 GOC262626:GOX262627 GXY262626:GYT262627 HHU262626:HIP262627 HRQ262626:HSL262627 IBM262626:ICH262627 ILI262626:IMD262627 IVE262626:IVZ262627 JFA262626:JFV262627 JOW262626:JPR262627 JYS262626:JZN262627 KIO262626:KJJ262627 KSK262626:KTF262627 LCG262626:LDB262627 LMC262626:LMX262627 LVY262626:LWT262627 MFU262626:MGP262627 MPQ262626:MQL262627 MZM262626:NAH262627 NJI262626:NKD262627 NTE262626:NTZ262627 ODA262626:ODV262627 OMW262626:ONR262627 OWS262626:OXN262627 PGO262626:PHJ262627 PQK262626:PRF262627 QAG262626:QBB262627 QKC262626:QKX262627 QTY262626:QUT262627 RDU262626:REP262627 RNQ262626:ROL262627 RXM262626:RYH262627 SHI262626:SID262627 SRE262626:SRZ262627 TBA262626:TBV262627 TKW262626:TLR262627 TUS262626:TVN262627 UEO262626:UFJ262627 UOK262626:UPF262627 UYG262626:UZB262627 VIC262626:VIX262627 VRY262626:VST262627 WBU262626:WCP262627 WLQ262626:WML262627 WVM262626:WWH262627 E328162:Z328163 JA328162:JV328163 SW328162:TR328163 ACS328162:ADN328163 AMO328162:ANJ328163 AWK328162:AXF328163 BGG328162:BHB328163 BQC328162:BQX328163 BZY328162:CAT328163 CJU328162:CKP328163 CTQ328162:CUL328163 DDM328162:DEH328163 DNI328162:DOD328163 DXE328162:DXZ328163 EHA328162:EHV328163 EQW328162:ERR328163 FAS328162:FBN328163 FKO328162:FLJ328163 FUK328162:FVF328163 GEG328162:GFB328163 GOC328162:GOX328163 GXY328162:GYT328163 HHU328162:HIP328163 HRQ328162:HSL328163 IBM328162:ICH328163 ILI328162:IMD328163 IVE328162:IVZ328163 JFA328162:JFV328163 JOW328162:JPR328163 JYS328162:JZN328163 KIO328162:KJJ328163 KSK328162:KTF328163 LCG328162:LDB328163 LMC328162:LMX328163 LVY328162:LWT328163 MFU328162:MGP328163 MPQ328162:MQL328163 MZM328162:NAH328163 NJI328162:NKD328163 NTE328162:NTZ328163 ODA328162:ODV328163 OMW328162:ONR328163 OWS328162:OXN328163 PGO328162:PHJ328163 PQK328162:PRF328163 QAG328162:QBB328163 QKC328162:QKX328163 QTY328162:QUT328163 RDU328162:REP328163 RNQ328162:ROL328163 RXM328162:RYH328163 SHI328162:SID328163 SRE328162:SRZ328163 TBA328162:TBV328163 TKW328162:TLR328163 TUS328162:TVN328163 UEO328162:UFJ328163 UOK328162:UPF328163 UYG328162:UZB328163 VIC328162:VIX328163 VRY328162:VST328163 WBU328162:WCP328163 WLQ328162:WML328163 WVM328162:WWH328163 E393698:Z393699 JA393698:JV393699 SW393698:TR393699 ACS393698:ADN393699 AMO393698:ANJ393699 AWK393698:AXF393699 BGG393698:BHB393699 BQC393698:BQX393699 BZY393698:CAT393699 CJU393698:CKP393699 CTQ393698:CUL393699 DDM393698:DEH393699 DNI393698:DOD393699 DXE393698:DXZ393699 EHA393698:EHV393699 EQW393698:ERR393699 FAS393698:FBN393699 FKO393698:FLJ393699 FUK393698:FVF393699 GEG393698:GFB393699 GOC393698:GOX393699 GXY393698:GYT393699 HHU393698:HIP393699 HRQ393698:HSL393699 IBM393698:ICH393699 ILI393698:IMD393699 IVE393698:IVZ393699 JFA393698:JFV393699 JOW393698:JPR393699 JYS393698:JZN393699 KIO393698:KJJ393699 KSK393698:KTF393699 LCG393698:LDB393699 LMC393698:LMX393699 LVY393698:LWT393699 MFU393698:MGP393699 MPQ393698:MQL393699 MZM393698:NAH393699 NJI393698:NKD393699 NTE393698:NTZ393699 ODA393698:ODV393699 OMW393698:ONR393699 OWS393698:OXN393699 PGO393698:PHJ393699 PQK393698:PRF393699 QAG393698:QBB393699 QKC393698:QKX393699 QTY393698:QUT393699 RDU393698:REP393699 RNQ393698:ROL393699 RXM393698:RYH393699 SHI393698:SID393699 SRE393698:SRZ393699 TBA393698:TBV393699 TKW393698:TLR393699 TUS393698:TVN393699 UEO393698:UFJ393699 UOK393698:UPF393699 UYG393698:UZB393699 VIC393698:VIX393699 VRY393698:VST393699 WBU393698:WCP393699 WLQ393698:WML393699 WVM393698:WWH393699 E459234:Z459235 JA459234:JV459235 SW459234:TR459235 ACS459234:ADN459235 AMO459234:ANJ459235 AWK459234:AXF459235 BGG459234:BHB459235 BQC459234:BQX459235 BZY459234:CAT459235 CJU459234:CKP459235 CTQ459234:CUL459235 DDM459234:DEH459235 DNI459234:DOD459235 DXE459234:DXZ459235 EHA459234:EHV459235 EQW459234:ERR459235 FAS459234:FBN459235 FKO459234:FLJ459235 FUK459234:FVF459235 GEG459234:GFB459235 GOC459234:GOX459235 GXY459234:GYT459235 HHU459234:HIP459235 HRQ459234:HSL459235 IBM459234:ICH459235 ILI459234:IMD459235 IVE459234:IVZ459235 JFA459234:JFV459235 JOW459234:JPR459235 JYS459234:JZN459235 KIO459234:KJJ459235 KSK459234:KTF459235 LCG459234:LDB459235 LMC459234:LMX459235 LVY459234:LWT459235 MFU459234:MGP459235 MPQ459234:MQL459235 MZM459234:NAH459235 NJI459234:NKD459235 NTE459234:NTZ459235 ODA459234:ODV459235 OMW459234:ONR459235 OWS459234:OXN459235 PGO459234:PHJ459235 PQK459234:PRF459235 QAG459234:QBB459235 QKC459234:QKX459235 QTY459234:QUT459235 RDU459234:REP459235 RNQ459234:ROL459235 RXM459234:RYH459235 SHI459234:SID459235 SRE459234:SRZ459235 TBA459234:TBV459235 TKW459234:TLR459235 TUS459234:TVN459235 UEO459234:UFJ459235 UOK459234:UPF459235 UYG459234:UZB459235 VIC459234:VIX459235 VRY459234:VST459235 WBU459234:WCP459235 WLQ459234:WML459235 WVM459234:WWH459235 E524770:Z524771 JA524770:JV524771 SW524770:TR524771 ACS524770:ADN524771 AMO524770:ANJ524771 AWK524770:AXF524771 BGG524770:BHB524771 BQC524770:BQX524771 BZY524770:CAT524771 CJU524770:CKP524771 CTQ524770:CUL524771 DDM524770:DEH524771 DNI524770:DOD524771 DXE524770:DXZ524771 EHA524770:EHV524771 EQW524770:ERR524771 FAS524770:FBN524771 FKO524770:FLJ524771 FUK524770:FVF524771 GEG524770:GFB524771 GOC524770:GOX524771 GXY524770:GYT524771 HHU524770:HIP524771 HRQ524770:HSL524771 IBM524770:ICH524771 ILI524770:IMD524771 IVE524770:IVZ524771 JFA524770:JFV524771 JOW524770:JPR524771 JYS524770:JZN524771 KIO524770:KJJ524771 KSK524770:KTF524771 LCG524770:LDB524771 LMC524770:LMX524771 LVY524770:LWT524771 MFU524770:MGP524771 MPQ524770:MQL524771 MZM524770:NAH524771 NJI524770:NKD524771 NTE524770:NTZ524771 ODA524770:ODV524771 OMW524770:ONR524771 OWS524770:OXN524771 PGO524770:PHJ524771 PQK524770:PRF524771 QAG524770:QBB524771 QKC524770:QKX524771 QTY524770:QUT524771 RDU524770:REP524771 RNQ524770:ROL524771 RXM524770:RYH524771 SHI524770:SID524771 SRE524770:SRZ524771 TBA524770:TBV524771 TKW524770:TLR524771 TUS524770:TVN524771 UEO524770:UFJ524771 UOK524770:UPF524771 UYG524770:UZB524771 VIC524770:VIX524771 VRY524770:VST524771 WBU524770:WCP524771 WLQ524770:WML524771 WVM524770:WWH524771 E590306:Z590307 JA590306:JV590307 SW590306:TR590307 ACS590306:ADN590307 AMO590306:ANJ590307 AWK590306:AXF590307 BGG590306:BHB590307 BQC590306:BQX590307 BZY590306:CAT590307 CJU590306:CKP590307 CTQ590306:CUL590307 DDM590306:DEH590307 DNI590306:DOD590307 DXE590306:DXZ590307 EHA590306:EHV590307 EQW590306:ERR590307 FAS590306:FBN590307 FKO590306:FLJ590307 FUK590306:FVF590307 GEG590306:GFB590307 GOC590306:GOX590307 GXY590306:GYT590307 HHU590306:HIP590307 HRQ590306:HSL590307 IBM590306:ICH590307 ILI590306:IMD590307 IVE590306:IVZ590307 JFA590306:JFV590307 JOW590306:JPR590307 JYS590306:JZN590307 KIO590306:KJJ590307 KSK590306:KTF590307 LCG590306:LDB590307 LMC590306:LMX590307 LVY590306:LWT590307 MFU590306:MGP590307 MPQ590306:MQL590307 MZM590306:NAH590307 NJI590306:NKD590307 NTE590306:NTZ590307 ODA590306:ODV590307 OMW590306:ONR590307 OWS590306:OXN590307 PGO590306:PHJ590307 PQK590306:PRF590307 QAG590306:QBB590307 QKC590306:QKX590307 QTY590306:QUT590307 RDU590306:REP590307 RNQ590306:ROL590307 RXM590306:RYH590307 SHI590306:SID590307 SRE590306:SRZ590307 TBA590306:TBV590307 TKW590306:TLR590307 TUS590306:TVN590307 UEO590306:UFJ590307 UOK590306:UPF590307 UYG590306:UZB590307 VIC590306:VIX590307 VRY590306:VST590307 WBU590306:WCP590307 WLQ590306:WML590307 WVM590306:WWH590307 E655842:Z655843 JA655842:JV655843 SW655842:TR655843 ACS655842:ADN655843 AMO655842:ANJ655843 AWK655842:AXF655843 BGG655842:BHB655843 BQC655842:BQX655843 BZY655842:CAT655843 CJU655842:CKP655843 CTQ655842:CUL655843 DDM655842:DEH655843 DNI655842:DOD655843 DXE655842:DXZ655843 EHA655842:EHV655843 EQW655842:ERR655843 FAS655842:FBN655843 FKO655842:FLJ655843 FUK655842:FVF655843 GEG655842:GFB655843 GOC655842:GOX655843 GXY655842:GYT655843 HHU655842:HIP655843 HRQ655842:HSL655843 IBM655842:ICH655843 ILI655842:IMD655843 IVE655842:IVZ655843 JFA655842:JFV655843 JOW655842:JPR655843 JYS655842:JZN655843 KIO655842:KJJ655843 KSK655842:KTF655843 LCG655842:LDB655843 LMC655842:LMX655843 LVY655842:LWT655843 MFU655842:MGP655843 MPQ655842:MQL655843 MZM655842:NAH655843 NJI655842:NKD655843 NTE655842:NTZ655843 ODA655842:ODV655843 OMW655842:ONR655843 OWS655842:OXN655843 PGO655842:PHJ655843 PQK655842:PRF655843 QAG655842:QBB655843 QKC655842:QKX655843 QTY655842:QUT655843 RDU655842:REP655843 RNQ655842:ROL655843 RXM655842:RYH655843 SHI655842:SID655843 SRE655842:SRZ655843 TBA655842:TBV655843 TKW655842:TLR655843 TUS655842:TVN655843 UEO655842:UFJ655843 UOK655842:UPF655843 UYG655842:UZB655843 VIC655842:VIX655843 VRY655842:VST655843 WBU655842:WCP655843 WLQ655842:WML655843 WVM655842:WWH655843 E721378:Z721379 JA721378:JV721379 SW721378:TR721379 ACS721378:ADN721379 AMO721378:ANJ721379 AWK721378:AXF721379 BGG721378:BHB721379 BQC721378:BQX721379 BZY721378:CAT721379 CJU721378:CKP721379 CTQ721378:CUL721379 DDM721378:DEH721379 DNI721378:DOD721379 DXE721378:DXZ721379 EHA721378:EHV721379 EQW721378:ERR721379 FAS721378:FBN721379 FKO721378:FLJ721379 FUK721378:FVF721379 GEG721378:GFB721379 GOC721378:GOX721379 GXY721378:GYT721379 HHU721378:HIP721379 HRQ721378:HSL721379 IBM721378:ICH721379 ILI721378:IMD721379 IVE721378:IVZ721379 JFA721378:JFV721379 JOW721378:JPR721379 JYS721378:JZN721379 KIO721378:KJJ721379 KSK721378:KTF721379 LCG721378:LDB721379 LMC721378:LMX721379 LVY721378:LWT721379 MFU721378:MGP721379 MPQ721378:MQL721379 MZM721378:NAH721379 NJI721378:NKD721379 NTE721378:NTZ721379 ODA721378:ODV721379 OMW721378:ONR721379 OWS721378:OXN721379 PGO721378:PHJ721379 PQK721378:PRF721379 QAG721378:QBB721379 QKC721378:QKX721379 QTY721378:QUT721379 RDU721378:REP721379 RNQ721378:ROL721379 RXM721378:RYH721379 SHI721378:SID721379 SRE721378:SRZ721379 TBA721378:TBV721379 TKW721378:TLR721379 TUS721378:TVN721379 UEO721378:UFJ721379 UOK721378:UPF721379 UYG721378:UZB721379 VIC721378:VIX721379 VRY721378:VST721379 WBU721378:WCP721379 WLQ721378:WML721379 WVM721378:WWH721379 E786914:Z786915 JA786914:JV786915 SW786914:TR786915 ACS786914:ADN786915 AMO786914:ANJ786915 AWK786914:AXF786915 BGG786914:BHB786915 BQC786914:BQX786915 BZY786914:CAT786915 CJU786914:CKP786915 CTQ786914:CUL786915 DDM786914:DEH786915 DNI786914:DOD786915 DXE786914:DXZ786915 EHA786914:EHV786915 EQW786914:ERR786915 FAS786914:FBN786915 FKO786914:FLJ786915 FUK786914:FVF786915 GEG786914:GFB786915 GOC786914:GOX786915 GXY786914:GYT786915 HHU786914:HIP786915 HRQ786914:HSL786915 IBM786914:ICH786915 ILI786914:IMD786915 IVE786914:IVZ786915 JFA786914:JFV786915 JOW786914:JPR786915 JYS786914:JZN786915 KIO786914:KJJ786915 KSK786914:KTF786915 LCG786914:LDB786915 LMC786914:LMX786915 LVY786914:LWT786915 MFU786914:MGP786915 MPQ786914:MQL786915 MZM786914:NAH786915 NJI786914:NKD786915 NTE786914:NTZ786915 ODA786914:ODV786915 OMW786914:ONR786915 OWS786914:OXN786915 PGO786914:PHJ786915 PQK786914:PRF786915 QAG786914:QBB786915 QKC786914:QKX786915 QTY786914:QUT786915 RDU786914:REP786915 RNQ786914:ROL786915 RXM786914:RYH786915 SHI786914:SID786915 SRE786914:SRZ786915 TBA786914:TBV786915 TKW786914:TLR786915 TUS786914:TVN786915 UEO786914:UFJ786915 UOK786914:UPF786915 UYG786914:UZB786915 VIC786914:VIX786915 VRY786914:VST786915 WBU786914:WCP786915 WLQ786914:WML786915 WVM786914:WWH786915 E852450:Z852451 JA852450:JV852451 SW852450:TR852451 ACS852450:ADN852451 AMO852450:ANJ852451 AWK852450:AXF852451 BGG852450:BHB852451 BQC852450:BQX852451 BZY852450:CAT852451 CJU852450:CKP852451 CTQ852450:CUL852451 DDM852450:DEH852451 DNI852450:DOD852451 DXE852450:DXZ852451 EHA852450:EHV852451 EQW852450:ERR852451 FAS852450:FBN852451 FKO852450:FLJ852451 FUK852450:FVF852451 GEG852450:GFB852451 GOC852450:GOX852451 GXY852450:GYT852451 HHU852450:HIP852451 HRQ852450:HSL852451 IBM852450:ICH852451 ILI852450:IMD852451 IVE852450:IVZ852451 JFA852450:JFV852451 JOW852450:JPR852451 JYS852450:JZN852451 KIO852450:KJJ852451 KSK852450:KTF852451 LCG852450:LDB852451 LMC852450:LMX852451 LVY852450:LWT852451 MFU852450:MGP852451 MPQ852450:MQL852451 MZM852450:NAH852451 NJI852450:NKD852451 NTE852450:NTZ852451 ODA852450:ODV852451 OMW852450:ONR852451 OWS852450:OXN852451 PGO852450:PHJ852451 PQK852450:PRF852451 QAG852450:QBB852451 QKC852450:QKX852451 QTY852450:QUT852451 RDU852450:REP852451 RNQ852450:ROL852451 RXM852450:RYH852451 SHI852450:SID852451 SRE852450:SRZ852451 TBA852450:TBV852451 TKW852450:TLR852451 TUS852450:TVN852451 UEO852450:UFJ852451 UOK852450:UPF852451 UYG852450:UZB852451 VIC852450:VIX852451 VRY852450:VST852451 WBU852450:WCP852451 WLQ852450:WML852451 WVM852450:WWH852451 E917986:Z917987 JA917986:JV917987 SW917986:TR917987 ACS917986:ADN917987 AMO917986:ANJ917987 AWK917986:AXF917987 BGG917986:BHB917987 BQC917986:BQX917987 BZY917986:CAT917987 CJU917986:CKP917987 CTQ917986:CUL917987 DDM917986:DEH917987 DNI917986:DOD917987 DXE917986:DXZ917987 EHA917986:EHV917987 EQW917986:ERR917987 FAS917986:FBN917987 FKO917986:FLJ917987 FUK917986:FVF917987 GEG917986:GFB917987 GOC917986:GOX917987 GXY917986:GYT917987 HHU917986:HIP917987 HRQ917986:HSL917987 IBM917986:ICH917987 ILI917986:IMD917987 IVE917986:IVZ917987 JFA917986:JFV917987 JOW917986:JPR917987 JYS917986:JZN917987 KIO917986:KJJ917987 KSK917986:KTF917987 LCG917986:LDB917987 LMC917986:LMX917987 LVY917986:LWT917987 MFU917986:MGP917987 MPQ917986:MQL917987 MZM917986:NAH917987 NJI917986:NKD917987 NTE917986:NTZ917987 ODA917986:ODV917987 OMW917986:ONR917987 OWS917986:OXN917987 PGO917986:PHJ917987 PQK917986:PRF917987 QAG917986:QBB917987 QKC917986:QKX917987 QTY917986:QUT917987 RDU917986:REP917987 RNQ917986:ROL917987 RXM917986:RYH917987 SHI917986:SID917987 SRE917986:SRZ917987 TBA917986:TBV917987 TKW917986:TLR917987 TUS917986:TVN917987 UEO917986:UFJ917987 UOK917986:UPF917987 UYG917986:UZB917987 VIC917986:VIX917987 VRY917986:VST917987 WBU917986:WCP917987 WLQ917986:WML917987 WVM917986:WWH917987 E983522:Z983523 JA983522:JV983523 SW983522:TR983523 ACS983522:ADN983523 AMO983522:ANJ983523 AWK983522:AXF983523 BGG983522:BHB983523 BQC983522:BQX983523 BZY983522:CAT983523 CJU983522:CKP983523 CTQ983522:CUL983523 DDM983522:DEH983523 DNI983522:DOD983523 DXE983522:DXZ983523 EHA983522:EHV983523 EQW983522:ERR983523 FAS983522:FBN983523 FKO983522:FLJ983523 FUK983522:FVF983523 GEG983522:GFB983523 GOC983522:GOX983523 GXY983522:GYT983523 HHU983522:HIP983523 HRQ983522:HSL983523 IBM983522:ICH983523 ILI983522:IMD983523 IVE983522:IVZ983523 JFA983522:JFV983523 JOW983522:JPR983523 JYS983522:JZN983523 KIO983522:KJJ983523 KSK983522:KTF983523 LCG983522:LDB983523 LMC983522:LMX983523 LVY983522:LWT983523 MFU983522:MGP983523 MPQ983522:MQL983523 MZM983522:NAH983523 NJI983522:NKD983523 NTE983522:NTZ983523 ODA983522:ODV983523 OMW983522:ONR983523 OWS983522:OXN983523 PGO983522:PHJ983523 PQK983522:PRF983523 QAG983522:QBB983523 QKC983522:QKX983523 QTY983522:QUT983523 RDU983522:REP983523 RNQ983522:ROL983523 RXM983522:RYH983523 SHI983522:SID983523 SRE983522:SRZ983523 TBA983522:TBV983523 TKW983522:TLR983523 TUS983522:TVN983523 UEO983522:UFJ983523 UOK983522:UPF983523 UYG983522:UZB983523 VIC983522:VIX983523 VRY983522:VST983523 WBU983522:WCP983523 WLQ983522:WML983523 WVM983522:WWH983523 E225:Z226 JA225:JV226 SW225:TR226 ACS225:ADN226 AMO225:ANJ226 AWK225:AXF226 BGG225:BHB226 BQC225:BQX226 BZY225:CAT226 CJU225:CKP226 CTQ225:CUL226 DDM225:DEH226 DNI225:DOD226 DXE225:DXZ226 EHA225:EHV226 EQW225:ERR226 FAS225:FBN226 FKO225:FLJ226 FUK225:FVF226 GEG225:GFB226 GOC225:GOX226 GXY225:GYT226 HHU225:HIP226 HRQ225:HSL226 IBM225:ICH226 ILI225:IMD226 IVE225:IVZ226 JFA225:JFV226 JOW225:JPR226 JYS225:JZN226 KIO225:KJJ226 KSK225:KTF226 LCG225:LDB226 LMC225:LMX226 LVY225:LWT226 MFU225:MGP226 MPQ225:MQL226 MZM225:NAH226 NJI225:NKD226 NTE225:NTZ226 ODA225:ODV226 OMW225:ONR226 OWS225:OXN226 PGO225:PHJ226 PQK225:PRF226 QAG225:QBB226 QKC225:QKX226 QTY225:QUT226 RDU225:REP226 RNQ225:ROL226 RXM225:RYH226 SHI225:SID226 SRE225:SRZ226 TBA225:TBV226 TKW225:TLR226 TUS225:TVN226 UEO225:UFJ226 UOK225:UPF226 UYG225:UZB226 VIC225:VIX226 VRY225:VST226 WBU225:WCP226 WLQ225:WML226 WVM225:WWH226 E65891:Z65892 JA65891:JV65892 SW65891:TR65892 ACS65891:ADN65892 AMO65891:ANJ65892 AWK65891:AXF65892 BGG65891:BHB65892 BQC65891:BQX65892 BZY65891:CAT65892 CJU65891:CKP65892 CTQ65891:CUL65892 DDM65891:DEH65892 DNI65891:DOD65892 DXE65891:DXZ65892 EHA65891:EHV65892 EQW65891:ERR65892 FAS65891:FBN65892 FKO65891:FLJ65892 FUK65891:FVF65892 GEG65891:GFB65892 GOC65891:GOX65892 GXY65891:GYT65892 HHU65891:HIP65892 HRQ65891:HSL65892 IBM65891:ICH65892 ILI65891:IMD65892 IVE65891:IVZ65892 JFA65891:JFV65892 JOW65891:JPR65892 JYS65891:JZN65892 KIO65891:KJJ65892 KSK65891:KTF65892 LCG65891:LDB65892 LMC65891:LMX65892 LVY65891:LWT65892 MFU65891:MGP65892 MPQ65891:MQL65892 MZM65891:NAH65892 NJI65891:NKD65892 NTE65891:NTZ65892 ODA65891:ODV65892 OMW65891:ONR65892 OWS65891:OXN65892 PGO65891:PHJ65892 PQK65891:PRF65892 QAG65891:QBB65892 QKC65891:QKX65892 QTY65891:QUT65892 RDU65891:REP65892 RNQ65891:ROL65892 RXM65891:RYH65892 SHI65891:SID65892 SRE65891:SRZ65892 TBA65891:TBV65892 TKW65891:TLR65892 TUS65891:TVN65892 UEO65891:UFJ65892 UOK65891:UPF65892 UYG65891:UZB65892 VIC65891:VIX65892 VRY65891:VST65892 WBU65891:WCP65892 WLQ65891:WML65892 WVM65891:WWH65892 E131427:Z131428 JA131427:JV131428 SW131427:TR131428 ACS131427:ADN131428 AMO131427:ANJ131428 AWK131427:AXF131428 BGG131427:BHB131428 BQC131427:BQX131428 BZY131427:CAT131428 CJU131427:CKP131428 CTQ131427:CUL131428 DDM131427:DEH131428 DNI131427:DOD131428 DXE131427:DXZ131428 EHA131427:EHV131428 EQW131427:ERR131428 FAS131427:FBN131428 FKO131427:FLJ131428 FUK131427:FVF131428 GEG131427:GFB131428 GOC131427:GOX131428 GXY131427:GYT131428 HHU131427:HIP131428 HRQ131427:HSL131428 IBM131427:ICH131428 ILI131427:IMD131428 IVE131427:IVZ131428 JFA131427:JFV131428 JOW131427:JPR131428 JYS131427:JZN131428 KIO131427:KJJ131428 KSK131427:KTF131428 LCG131427:LDB131428 LMC131427:LMX131428 LVY131427:LWT131428 MFU131427:MGP131428 MPQ131427:MQL131428 MZM131427:NAH131428 NJI131427:NKD131428 NTE131427:NTZ131428 ODA131427:ODV131428 OMW131427:ONR131428 OWS131427:OXN131428 PGO131427:PHJ131428 PQK131427:PRF131428 QAG131427:QBB131428 QKC131427:QKX131428 QTY131427:QUT131428 RDU131427:REP131428 RNQ131427:ROL131428 RXM131427:RYH131428 SHI131427:SID131428 SRE131427:SRZ131428 TBA131427:TBV131428 TKW131427:TLR131428 TUS131427:TVN131428 UEO131427:UFJ131428 UOK131427:UPF131428 UYG131427:UZB131428 VIC131427:VIX131428 VRY131427:VST131428 WBU131427:WCP131428 WLQ131427:WML131428 WVM131427:WWH131428 E196963:Z196964 JA196963:JV196964 SW196963:TR196964 ACS196963:ADN196964 AMO196963:ANJ196964 AWK196963:AXF196964 BGG196963:BHB196964 BQC196963:BQX196964 BZY196963:CAT196964 CJU196963:CKP196964 CTQ196963:CUL196964 DDM196963:DEH196964 DNI196963:DOD196964 DXE196963:DXZ196964 EHA196963:EHV196964 EQW196963:ERR196964 FAS196963:FBN196964 FKO196963:FLJ196964 FUK196963:FVF196964 GEG196963:GFB196964 GOC196963:GOX196964 GXY196963:GYT196964 HHU196963:HIP196964 HRQ196963:HSL196964 IBM196963:ICH196964 ILI196963:IMD196964 IVE196963:IVZ196964 JFA196963:JFV196964 JOW196963:JPR196964 JYS196963:JZN196964 KIO196963:KJJ196964 KSK196963:KTF196964 LCG196963:LDB196964 LMC196963:LMX196964 LVY196963:LWT196964 MFU196963:MGP196964 MPQ196963:MQL196964 MZM196963:NAH196964 NJI196963:NKD196964 NTE196963:NTZ196964 ODA196963:ODV196964 OMW196963:ONR196964 OWS196963:OXN196964 PGO196963:PHJ196964 PQK196963:PRF196964 QAG196963:QBB196964 QKC196963:QKX196964 QTY196963:QUT196964 RDU196963:REP196964 RNQ196963:ROL196964 RXM196963:RYH196964 SHI196963:SID196964 SRE196963:SRZ196964 TBA196963:TBV196964 TKW196963:TLR196964 TUS196963:TVN196964 UEO196963:UFJ196964 UOK196963:UPF196964 UYG196963:UZB196964 VIC196963:VIX196964 VRY196963:VST196964 WBU196963:WCP196964 WLQ196963:WML196964 WVM196963:WWH196964 E262499:Z262500 JA262499:JV262500 SW262499:TR262500 ACS262499:ADN262500 AMO262499:ANJ262500 AWK262499:AXF262500 BGG262499:BHB262500 BQC262499:BQX262500 BZY262499:CAT262500 CJU262499:CKP262500 CTQ262499:CUL262500 DDM262499:DEH262500 DNI262499:DOD262500 DXE262499:DXZ262500 EHA262499:EHV262500 EQW262499:ERR262500 FAS262499:FBN262500 FKO262499:FLJ262500 FUK262499:FVF262500 GEG262499:GFB262500 GOC262499:GOX262500 GXY262499:GYT262500 HHU262499:HIP262500 HRQ262499:HSL262500 IBM262499:ICH262500 ILI262499:IMD262500 IVE262499:IVZ262500 JFA262499:JFV262500 JOW262499:JPR262500 JYS262499:JZN262500 KIO262499:KJJ262500 KSK262499:KTF262500 LCG262499:LDB262500 LMC262499:LMX262500 LVY262499:LWT262500 MFU262499:MGP262500 MPQ262499:MQL262500 MZM262499:NAH262500 NJI262499:NKD262500 NTE262499:NTZ262500 ODA262499:ODV262500 OMW262499:ONR262500 OWS262499:OXN262500 PGO262499:PHJ262500 PQK262499:PRF262500 QAG262499:QBB262500 QKC262499:QKX262500 QTY262499:QUT262500 RDU262499:REP262500 RNQ262499:ROL262500 RXM262499:RYH262500 SHI262499:SID262500 SRE262499:SRZ262500 TBA262499:TBV262500 TKW262499:TLR262500 TUS262499:TVN262500 UEO262499:UFJ262500 UOK262499:UPF262500 UYG262499:UZB262500 VIC262499:VIX262500 VRY262499:VST262500 WBU262499:WCP262500 WLQ262499:WML262500 WVM262499:WWH262500 E328035:Z328036 JA328035:JV328036 SW328035:TR328036 ACS328035:ADN328036 AMO328035:ANJ328036 AWK328035:AXF328036 BGG328035:BHB328036 BQC328035:BQX328036 BZY328035:CAT328036 CJU328035:CKP328036 CTQ328035:CUL328036 DDM328035:DEH328036 DNI328035:DOD328036 DXE328035:DXZ328036 EHA328035:EHV328036 EQW328035:ERR328036 FAS328035:FBN328036 FKO328035:FLJ328036 FUK328035:FVF328036 GEG328035:GFB328036 GOC328035:GOX328036 GXY328035:GYT328036 HHU328035:HIP328036 HRQ328035:HSL328036 IBM328035:ICH328036 ILI328035:IMD328036 IVE328035:IVZ328036 JFA328035:JFV328036 JOW328035:JPR328036 JYS328035:JZN328036 KIO328035:KJJ328036 KSK328035:KTF328036 LCG328035:LDB328036 LMC328035:LMX328036 LVY328035:LWT328036 MFU328035:MGP328036 MPQ328035:MQL328036 MZM328035:NAH328036 NJI328035:NKD328036 NTE328035:NTZ328036 ODA328035:ODV328036 OMW328035:ONR328036 OWS328035:OXN328036 PGO328035:PHJ328036 PQK328035:PRF328036 QAG328035:QBB328036 QKC328035:QKX328036 QTY328035:QUT328036 RDU328035:REP328036 RNQ328035:ROL328036 RXM328035:RYH328036 SHI328035:SID328036 SRE328035:SRZ328036 TBA328035:TBV328036 TKW328035:TLR328036 TUS328035:TVN328036 UEO328035:UFJ328036 UOK328035:UPF328036 UYG328035:UZB328036 VIC328035:VIX328036 VRY328035:VST328036 WBU328035:WCP328036 WLQ328035:WML328036 WVM328035:WWH328036 E393571:Z393572 JA393571:JV393572 SW393571:TR393572 ACS393571:ADN393572 AMO393571:ANJ393572 AWK393571:AXF393572 BGG393571:BHB393572 BQC393571:BQX393572 BZY393571:CAT393572 CJU393571:CKP393572 CTQ393571:CUL393572 DDM393571:DEH393572 DNI393571:DOD393572 DXE393571:DXZ393572 EHA393571:EHV393572 EQW393571:ERR393572 FAS393571:FBN393572 FKO393571:FLJ393572 FUK393571:FVF393572 GEG393571:GFB393572 GOC393571:GOX393572 GXY393571:GYT393572 HHU393571:HIP393572 HRQ393571:HSL393572 IBM393571:ICH393572 ILI393571:IMD393572 IVE393571:IVZ393572 JFA393571:JFV393572 JOW393571:JPR393572 JYS393571:JZN393572 KIO393571:KJJ393572 KSK393571:KTF393572 LCG393571:LDB393572 LMC393571:LMX393572 LVY393571:LWT393572 MFU393571:MGP393572 MPQ393571:MQL393572 MZM393571:NAH393572 NJI393571:NKD393572 NTE393571:NTZ393572 ODA393571:ODV393572 OMW393571:ONR393572 OWS393571:OXN393572 PGO393571:PHJ393572 PQK393571:PRF393572 QAG393571:QBB393572 QKC393571:QKX393572 QTY393571:QUT393572 RDU393571:REP393572 RNQ393571:ROL393572 RXM393571:RYH393572 SHI393571:SID393572 SRE393571:SRZ393572 TBA393571:TBV393572 TKW393571:TLR393572 TUS393571:TVN393572 UEO393571:UFJ393572 UOK393571:UPF393572 UYG393571:UZB393572 VIC393571:VIX393572 VRY393571:VST393572 WBU393571:WCP393572 WLQ393571:WML393572 WVM393571:WWH393572 E459107:Z459108 JA459107:JV459108 SW459107:TR459108 ACS459107:ADN459108 AMO459107:ANJ459108 AWK459107:AXF459108 BGG459107:BHB459108 BQC459107:BQX459108 BZY459107:CAT459108 CJU459107:CKP459108 CTQ459107:CUL459108 DDM459107:DEH459108 DNI459107:DOD459108 DXE459107:DXZ459108 EHA459107:EHV459108 EQW459107:ERR459108 FAS459107:FBN459108 FKO459107:FLJ459108 FUK459107:FVF459108 GEG459107:GFB459108 GOC459107:GOX459108 GXY459107:GYT459108 HHU459107:HIP459108 HRQ459107:HSL459108 IBM459107:ICH459108 ILI459107:IMD459108 IVE459107:IVZ459108 JFA459107:JFV459108 JOW459107:JPR459108 JYS459107:JZN459108 KIO459107:KJJ459108 KSK459107:KTF459108 LCG459107:LDB459108 LMC459107:LMX459108 LVY459107:LWT459108 MFU459107:MGP459108 MPQ459107:MQL459108 MZM459107:NAH459108 NJI459107:NKD459108 NTE459107:NTZ459108 ODA459107:ODV459108 OMW459107:ONR459108 OWS459107:OXN459108 PGO459107:PHJ459108 PQK459107:PRF459108 QAG459107:QBB459108 QKC459107:QKX459108 QTY459107:QUT459108 RDU459107:REP459108 RNQ459107:ROL459108 RXM459107:RYH459108 SHI459107:SID459108 SRE459107:SRZ459108 TBA459107:TBV459108 TKW459107:TLR459108 TUS459107:TVN459108 UEO459107:UFJ459108 UOK459107:UPF459108 UYG459107:UZB459108 VIC459107:VIX459108 VRY459107:VST459108 WBU459107:WCP459108 WLQ459107:WML459108 WVM459107:WWH459108 E524643:Z524644 JA524643:JV524644 SW524643:TR524644 ACS524643:ADN524644 AMO524643:ANJ524644 AWK524643:AXF524644 BGG524643:BHB524644 BQC524643:BQX524644 BZY524643:CAT524644 CJU524643:CKP524644 CTQ524643:CUL524644 DDM524643:DEH524644 DNI524643:DOD524644 DXE524643:DXZ524644 EHA524643:EHV524644 EQW524643:ERR524644 FAS524643:FBN524644 FKO524643:FLJ524644 FUK524643:FVF524644 GEG524643:GFB524644 GOC524643:GOX524644 GXY524643:GYT524644 HHU524643:HIP524644 HRQ524643:HSL524644 IBM524643:ICH524644 ILI524643:IMD524644 IVE524643:IVZ524644 JFA524643:JFV524644 JOW524643:JPR524644 JYS524643:JZN524644 KIO524643:KJJ524644 KSK524643:KTF524644 LCG524643:LDB524644 LMC524643:LMX524644 LVY524643:LWT524644 MFU524643:MGP524644 MPQ524643:MQL524644 MZM524643:NAH524644 NJI524643:NKD524644 NTE524643:NTZ524644 ODA524643:ODV524644 OMW524643:ONR524644 OWS524643:OXN524644 PGO524643:PHJ524644 PQK524643:PRF524644 QAG524643:QBB524644 QKC524643:QKX524644 QTY524643:QUT524644 RDU524643:REP524644 RNQ524643:ROL524644 RXM524643:RYH524644 SHI524643:SID524644 SRE524643:SRZ524644 TBA524643:TBV524644 TKW524643:TLR524644 TUS524643:TVN524644 UEO524643:UFJ524644 UOK524643:UPF524644 UYG524643:UZB524644 VIC524643:VIX524644 VRY524643:VST524644 WBU524643:WCP524644 WLQ524643:WML524644 WVM524643:WWH524644 E590179:Z590180 JA590179:JV590180 SW590179:TR590180 ACS590179:ADN590180 AMO590179:ANJ590180 AWK590179:AXF590180 BGG590179:BHB590180 BQC590179:BQX590180 BZY590179:CAT590180 CJU590179:CKP590180 CTQ590179:CUL590180 DDM590179:DEH590180 DNI590179:DOD590180 DXE590179:DXZ590180 EHA590179:EHV590180 EQW590179:ERR590180 FAS590179:FBN590180 FKO590179:FLJ590180 FUK590179:FVF590180 GEG590179:GFB590180 GOC590179:GOX590180 GXY590179:GYT590180 HHU590179:HIP590180 HRQ590179:HSL590180 IBM590179:ICH590180 ILI590179:IMD590180 IVE590179:IVZ590180 JFA590179:JFV590180 JOW590179:JPR590180 JYS590179:JZN590180 KIO590179:KJJ590180 KSK590179:KTF590180 LCG590179:LDB590180 LMC590179:LMX590180 LVY590179:LWT590180 MFU590179:MGP590180 MPQ590179:MQL590180 MZM590179:NAH590180 NJI590179:NKD590180 NTE590179:NTZ590180 ODA590179:ODV590180 OMW590179:ONR590180 OWS590179:OXN590180 PGO590179:PHJ590180 PQK590179:PRF590180 QAG590179:QBB590180 QKC590179:QKX590180 QTY590179:QUT590180 RDU590179:REP590180 RNQ590179:ROL590180 RXM590179:RYH590180 SHI590179:SID590180 SRE590179:SRZ590180 TBA590179:TBV590180 TKW590179:TLR590180 TUS590179:TVN590180 UEO590179:UFJ590180 UOK590179:UPF590180 UYG590179:UZB590180 VIC590179:VIX590180 VRY590179:VST590180 WBU590179:WCP590180 WLQ590179:WML590180 WVM590179:WWH590180 E655715:Z655716 JA655715:JV655716 SW655715:TR655716 ACS655715:ADN655716 AMO655715:ANJ655716 AWK655715:AXF655716 BGG655715:BHB655716 BQC655715:BQX655716 BZY655715:CAT655716 CJU655715:CKP655716 CTQ655715:CUL655716 DDM655715:DEH655716 DNI655715:DOD655716 DXE655715:DXZ655716 EHA655715:EHV655716 EQW655715:ERR655716 FAS655715:FBN655716 FKO655715:FLJ655716 FUK655715:FVF655716 GEG655715:GFB655716 GOC655715:GOX655716 GXY655715:GYT655716 HHU655715:HIP655716 HRQ655715:HSL655716 IBM655715:ICH655716 ILI655715:IMD655716 IVE655715:IVZ655716 JFA655715:JFV655716 JOW655715:JPR655716 JYS655715:JZN655716 KIO655715:KJJ655716 KSK655715:KTF655716 LCG655715:LDB655716 LMC655715:LMX655716 LVY655715:LWT655716 MFU655715:MGP655716 MPQ655715:MQL655716 MZM655715:NAH655716 NJI655715:NKD655716 NTE655715:NTZ655716 ODA655715:ODV655716 OMW655715:ONR655716 OWS655715:OXN655716 PGO655715:PHJ655716 PQK655715:PRF655716 QAG655715:QBB655716 QKC655715:QKX655716 QTY655715:QUT655716 RDU655715:REP655716 RNQ655715:ROL655716 RXM655715:RYH655716 SHI655715:SID655716 SRE655715:SRZ655716 TBA655715:TBV655716 TKW655715:TLR655716 TUS655715:TVN655716 UEO655715:UFJ655716 UOK655715:UPF655716 UYG655715:UZB655716 VIC655715:VIX655716 VRY655715:VST655716 WBU655715:WCP655716 WLQ655715:WML655716 WVM655715:WWH655716 E721251:Z721252 JA721251:JV721252 SW721251:TR721252 ACS721251:ADN721252 AMO721251:ANJ721252 AWK721251:AXF721252 BGG721251:BHB721252 BQC721251:BQX721252 BZY721251:CAT721252 CJU721251:CKP721252 CTQ721251:CUL721252 DDM721251:DEH721252 DNI721251:DOD721252 DXE721251:DXZ721252 EHA721251:EHV721252 EQW721251:ERR721252 FAS721251:FBN721252 FKO721251:FLJ721252 FUK721251:FVF721252 GEG721251:GFB721252 GOC721251:GOX721252 GXY721251:GYT721252 HHU721251:HIP721252 HRQ721251:HSL721252 IBM721251:ICH721252 ILI721251:IMD721252 IVE721251:IVZ721252 JFA721251:JFV721252 JOW721251:JPR721252 JYS721251:JZN721252 KIO721251:KJJ721252 KSK721251:KTF721252 LCG721251:LDB721252 LMC721251:LMX721252 LVY721251:LWT721252 MFU721251:MGP721252 MPQ721251:MQL721252 MZM721251:NAH721252 NJI721251:NKD721252 NTE721251:NTZ721252 ODA721251:ODV721252 OMW721251:ONR721252 OWS721251:OXN721252 PGO721251:PHJ721252 PQK721251:PRF721252 QAG721251:QBB721252 QKC721251:QKX721252 QTY721251:QUT721252 RDU721251:REP721252 RNQ721251:ROL721252 RXM721251:RYH721252 SHI721251:SID721252 SRE721251:SRZ721252 TBA721251:TBV721252 TKW721251:TLR721252 TUS721251:TVN721252 UEO721251:UFJ721252 UOK721251:UPF721252 UYG721251:UZB721252 VIC721251:VIX721252 VRY721251:VST721252 WBU721251:WCP721252 WLQ721251:WML721252 WVM721251:WWH721252 E786787:Z786788 JA786787:JV786788 SW786787:TR786788 ACS786787:ADN786788 AMO786787:ANJ786788 AWK786787:AXF786788 BGG786787:BHB786788 BQC786787:BQX786788 BZY786787:CAT786788 CJU786787:CKP786788 CTQ786787:CUL786788 DDM786787:DEH786788 DNI786787:DOD786788 DXE786787:DXZ786788 EHA786787:EHV786788 EQW786787:ERR786788 FAS786787:FBN786788 FKO786787:FLJ786788 FUK786787:FVF786788 GEG786787:GFB786788 GOC786787:GOX786788 GXY786787:GYT786788 HHU786787:HIP786788 HRQ786787:HSL786788 IBM786787:ICH786788 ILI786787:IMD786788 IVE786787:IVZ786788 JFA786787:JFV786788 JOW786787:JPR786788 JYS786787:JZN786788 KIO786787:KJJ786788 KSK786787:KTF786788 LCG786787:LDB786788 LMC786787:LMX786788 LVY786787:LWT786788 MFU786787:MGP786788 MPQ786787:MQL786788 MZM786787:NAH786788 NJI786787:NKD786788 NTE786787:NTZ786788 ODA786787:ODV786788 OMW786787:ONR786788 OWS786787:OXN786788 PGO786787:PHJ786788 PQK786787:PRF786788 QAG786787:QBB786788 QKC786787:QKX786788 QTY786787:QUT786788 RDU786787:REP786788 RNQ786787:ROL786788 RXM786787:RYH786788 SHI786787:SID786788 SRE786787:SRZ786788 TBA786787:TBV786788 TKW786787:TLR786788 TUS786787:TVN786788 UEO786787:UFJ786788 UOK786787:UPF786788 UYG786787:UZB786788 VIC786787:VIX786788 VRY786787:VST786788 WBU786787:WCP786788 WLQ786787:WML786788 WVM786787:WWH786788 E852323:Z852324 JA852323:JV852324 SW852323:TR852324 ACS852323:ADN852324 AMO852323:ANJ852324 AWK852323:AXF852324 BGG852323:BHB852324 BQC852323:BQX852324 BZY852323:CAT852324 CJU852323:CKP852324 CTQ852323:CUL852324 DDM852323:DEH852324 DNI852323:DOD852324 DXE852323:DXZ852324 EHA852323:EHV852324 EQW852323:ERR852324 FAS852323:FBN852324 FKO852323:FLJ852324 FUK852323:FVF852324 GEG852323:GFB852324 GOC852323:GOX852324 GXY852323:GYT852324 HHU852323:HIP852324 HRQ852323:HSL852324 IBM852323:ICH852324 ILI852323:IMD852324 IVE852323:IVZ852324 JFA852323:JFV852324 JOW852323:JPR852324 JYS852323:JZN852324 KIO852323:KJJ852324 KSK852323:KTF852324 LCG852323:LDB852324 LMC852323:LMX852324 LVY852323:LWT852324 MFU852323:MGP852324 MPQ852323:MQL852324 MZM852323:NAH852324 NJI852323:NKD852324 NTE852323:NTZ852324 ODA852323:ODV852324 OMW852323:ONR852324 OWS852323:OXN852324 PGO852323:PHJ852324 PQK852323:PRF852324 QAG852323:QBB852324 QKC852323:QKX852324 QTY852323:QUT852324 RDU852323:REP852324 RNQ852323:ROL852324 RXM852323:RYH852324 SHI852323:SID852324 SRE852323:SRZ852324 TBA852323:TBV852324 TKW852323:TLR852324 TUS852323:TVN852324 UEO852323:UFJ852324 UOK852323:UPF852324 UYG852323:UZB852324 VIC852323:VIX852324 VRY852323:VST852324 WBU852323:WCP852324 WLQ852323:WML852324 WVM852323:WWH852324 E917859:Z917860 JA917859:JV917860 SW917859:TR917860 ACS917859:ADN917860 AMO917859:ANJ917860 AWK917859:AXF917860 BGG917859:BHB917860 BQC917859:BQX917860 BZY917859:CAT917860 CJU917859:CKP917860 CTQ917859:CUL917860 DDM917859:DEH917860 DNI917859:DOD917860 DXE917859:DXZ917860 EHA917859:EHV917860 EQW917859:ERR917860 FAS917859:FBN917860 FKO917859:FLJ917860 FUK917859:FVF917860 GEG917859:GFB917860 GOC917859:GOX917860 GXY917859:GYT917860 HHU917859:HIP917860 HRQ917859:HSL917860 IBM917859:ICH917860 ILI917859:IMD917860 IVE917859:IVZ917860 JFA917859:JFV917860 JOW917859:JPR917860 JYS917859:JZN917860 KIO917859:KJJ917860 KSK917859:KTF917860 LCG917859:LDB917860 LMC917859:LMX917860 LVY917859:LWT917860 MFU917859:MGP917860 MPQ917859:MQL917860 MZM917859:NAH917860 NJI917859:NKD917860 NTE917859:NTZ917860 ODA917859:ODV917860 OMW917859:ONR917860 OWS917859:OXN917860 PGO917859:PHJ917860 PQK917859:PRF917860 QAG917859:QBB917860 QKC917859:QKX917860 QTY917859:QUT917860 RDU917859:REP917860 RNQ917859:ROL917860 RXM917859:RYH917860 SHI917859:SID917860 SRE917859:SRZ917860 TBA917859:TBV917860 TKW917859:TLR917860 TUS917859:TVN917860 UEO917859:UFJ917860 UOK917859:UPF917860 UYG917859:UZB917860 VIC917859:VIX917860 VRY917859:VST917860 WBU917859:WCP917860 WLQ917859:WML917860 WVM917859:WWH917860 E983395:Z983396 JA983395:JV983396 SW983395:TR983396 ACS983395:ADN983396 AMO983395:ANJ983396 AWK983395:AXF983396 BGG983395:BHB983396 BQC983395:BQX983396 BZY983395:CAT983396 CJU983395:CKP983396 CTQ983395:CUL983396 DDM983395:DEH983396 DNI983395:DOD983396 DXE983395:DXZ983396 EHA983395:EHV983396 EQW983395:ERR983396 FAS983395:FBN983396 FKO983395:FLJ983396 FUK983395:FVF983396 GEG983395:GFB983396 GOC983395:GOX983396 GXY983395:GYT983396 HHU983395:HIP983396 HRQ983395:HSL983396 IBM983395:ICH983396 ILI983395:IMD983396 IVE983395:IVZ983396 JFA983395:JFV983396 JOW983395:JPR983396 JYS983395:JZN983396 KIO983395:KJJ983396 KSK983395:KTF983396 LCG983395:LDB983396 LMC983395:LMX983396 LVY983395:LWT983396 MFU983395:MGP983396 MPQ983395:MQL983396 MZM983395:NAH983396 NJI983395:NKD983396 NTE983395:NTZ983396 ODA983395:ODV983396 OMW983395:ONR983396 OWS983395:OXN983396 PGO983395:PHJ983396 PQK983395:PRF983396 QAG983395:QBB983396 QKC983395:QKX983396 QTY983395:QUT983396 RDU983395:REP983396 RNQ983395:ROL983396 RXM983395:RYH983396 SHI983395:SID983396 SRE983395:SRZ983396 TBA983395:TBV983396 TKW983395:TLR983396 TUS983395:TVN983396 UEO983395:UFJ983396 UOK983395:UPF983396 UYG983395:UZB983396 VIC983395:VIX983396 VRY983395:VST983396 WBU983395:WCP983396 WLQ983395:WML983396 WVM983395:WWH983396 E228:Z229 JA228:JV229 SW228:TR229 ACS228:ADN229 AMO228:ANJ229 AWK228:AXF229 BGG228:BHB229 BQC228:BQX229 BZY228:CAT229 CJU228:CKP229 CTQ228:CUL229 DDM228:DEH229 DNI228:DOD229 DXE228:DXZ229 EHA228:EHV229 EQW228:ERR229 FAS228:FBN229 FKO228:FLJ229 FUK228:FVF229 GEG228:GFB229 GOC228:GOX229 GXY228:GYT229 HHU228:HIP229 HRQ228:HSL229 IBM228:ICH229 ILI228:IMD229 IVE228:IVZ229 JFA228:JFV229 JOW228:JPR229 JYS228:JZN229 KIO228:KJJ229 KSK228:KTF229 LCG228:LDB229 LMC228:LMX229 LVY228:LWT229 MFU228:MGP229 MPQ228:MQL229 MZM228:NAH229 NJI228:NKD229 NTE228:NTZ229 ODA228:ODV229 OMW228:ONR229 OWS228:OXN229 PGO228:PHJ229 PQK228:PRF229 QAG228:QBB229 QKC228:QKX229 QTY228:QUT229 RDU228:REP229 RNQ228:ROL229 RXM228:RYH229 SHI228:SID229 SRE228:SRZ229 TBA228:TBV229 TKW228:TLR229 TUS228:TVN229 UEO228:UFJ229 UOK228:UPF229 UYG228:UZB229 VIC228:VIX229 VRY228:VST229 WBU228:WCP229 WLQ228:WML229 WVM228:WWH229 E65894:Z65895 JA65894:JV65895 SW65894:TR65895 ACS65894:ADN65895 AMO65894:ANJ65895 AWK65894:AXF65895 BGG65894:BHB65895 BQC65894:BQX65895 BZY65894:CAT65895 CJU65894:CKP65895 CTQ65894:CUL65895 DDM65894:DEH65895 DNI65894:DOD65895 DXE65894:DXZ65895 EHA65894:EHV65895 EQW65894:ERR65895 FAS65894:FBN65895 FKO65894:FLJ65895 FUK65894:FVF65895 GEG65894:GFB65895 GOC65894:GOX65895 GXY65894:GYT65895 HHU65894:HIP65895 HRQ65894:HSL65895 IBM65894:ICH65895 ILI65894:IMD65895 IVE65894:IVZ65895 JFA65894:JFV65895 JOW65894:JPR65895 JYS65894:JZN65895 KIO65894:KJJ65895 KSK65894:KTF65895 LCG65894:LDB65895 LMC65894:LMX65895 LVY65894:LWT65895 MFU65894:MGP65895 MPQ65894:MQL65895 MZM65894:NAH65895 NJI65894:NKD65895 NTE65894:NTZ65895 ODA65894:ODV65895 OMW65894:ONR65895 OWS65894:OXN65895 PGO65894:PHJ65895 PQK65894:PRF65895 QAG65894:QBB65895 QKC65894:QKX65895 QTY65894:QUT65895 RDU65894:REP65895 RNQ65894:ROL65895 RXM65894:RYH65895 SHI65894:SID65895 SRE65894:SRZ65895 TBA65894:TBV65895 TKW65894:TLR65895 TUS65894:TVN65895 UEO65894:UFJ65895 UOK65894:UPF65895 UYG65894:UZB65895 VIC65894:VIX65895 VRY65894:VST65895 WBU65894:WCP65895 WLQ65894:WML65895 WVM65894:WWH65895 E131430:Z131431 JA131430:JV131431 SW131430:TR131431 ACS131430:ADN131431 AMO131430:ANJ131431 AWK131430:AXF131431 BGG131430:BHB131431 BQC131430:BQX131431 BZY131430:CAT131431 CJU131430:CKP131431 CTQ131430:CUL131431 DDM131430:DEH131431 DNI131430:DOD131431 DXE131430:DXZ131431 EHA131430:EHV131431 EQW131430:ERR131431 FAS131430:FBN131431 FKO131430:FLJ131431 FUK131430:FVF131431 GEG131430:GFB131431 GOC131430:GOX131431 GXY131430:GYT131431 HHU131430:HIP131431 HRQ131430:HSL131431 IBM131430:ICH131431 ILI131430:IMD131431 IVE131430:IVZ131431 JFA131430:JFV131431 JOW131430:JPR131431 JYS131430:JZN131431 KIO131430:KJJ131431 KSK131430:KTF131431 LCG131430:LDB131431 LMC131430:LMX131431 LVY131430:LWT131431 MFU131430:MGP131431 MPQ131430:MQL131431 MZM131430:NAH131431 NJI131430:NKD131431 NTE131430:NTZ131431 ODA131430:ODV131431 OMW131430:ONR131431 OWS131430:OXN131431 PGO131430:PHJ131431 PQK131430:PRF131431 QAG131430:QBB131431 QKC131430:QKX131431 QTY131430:QUT131431 RDU131430:REP131431 RNQ131430:ROL131431 RXM131430:RYH131431 SHI131430:SID131431 SRE131430:SRZ131431 TBA131430:TBV131431 TKW131430:TLR131431 TUS131430:TVN131431 UEO131430:UFJ131431 UOK131430:UPF131431 UYG131430:UZB131431 VIC131430:VIX131431 VRY131430:VST131431 WBU131430:WCP131431 WLQ131430:WML131431 WVM131430:WWH131431 E196966:Z196967 JA196966:JV196967 SW196966:TR196967 ACS196966:ADN196967 AMO196966:ANJ196967 AWK196966:AXF196967 BGG196966:BHB196967 BQC196966:BQX196967 BZY196966:CAT196967 CJU196966:CKP196967 CTQ196966:CUL196967 DDM196966:DEH196967 DNI196966:DOD196967 DXE196966:DXZ196967 EHA196966:EHV196967 EQW196966:ERR196967 FAS196966:FBN196967 FKO196966:FLJ196967 FUK196966:FVF196967 GEG196966:GFB196967 GOC196966:GOX196967 GXY196966:GYT196967 HHU196966:HIP196967 HRQ196966:HSL196967 IBM196966:ICH196967 ILI196966:IMD196967 IVE196966:IVZ196967 JFA196966:JFV196967 JOW196966:JPR196967 JYS196966:JZN196967 KIO196966:KJJ196967 KSK196966:KTF196967 LCG196966:LDB196967 LMC196966:LMX196967 LVY196966:LWT196967 MFU196966:MGP196967 MPQ196966:MQL196967 MZM196966:NAH196967 NJI196966:NKD196967 NTE196966:NTZ196967 ODA196966:ODV196967 OMW196966:ONR196967 OWS196966:OXN196967 PGO196966:PHJ196967 PQK196966:PRF196967 QAG196966:QBB196967 QKC196966:QKX196967 QTY196966:QUT196967 RDU196966:REP196967 RNQ196966:ROL196967 RXM196966:RYH196967 SHI196966:SID196967 SRE196966:SRZ196967 TBA196966:TBV196967 TKW196966:TLR196967 TUS196966:TVN196967 UEO196966:UFJ196967 UOK196966:UPF196967 UYG196966:UZB196967 VIC196966:VIX196967 VRY196966:VST196967 WBU196966:WCP196967 WLQ196966:WML196967 WVM196966:WWH196967 E262502:Z262503 JA262502:JV262503 SW262502:TR262503 ACS262502:ADN262503 AMO262502:ANJ262503 AWK262502:AXF262503 BGG262502:BHB262503 BQC262502:BQX262503 BZY262502:CAT262503 CJU262502:CKP262503 CTQ262502:CUL262503 DDM262502:DEH262503 DNI262502:DOD262503 DXE262502:DXZ262503 EHA262502:EHV262503 EQW262502:ERR262503 FAS262502:FBN262503 FKO262502:FLJ262503 FUK262502:FVF262503 GEG262502:GFB262503 GOC262502:GOX262503 GXY262502:GYT262503 HHU262502:HIP262503 HRQ262502:HSL262503 IBM262502:ICH262503 ILI262502:IMD262503 IVE262502:IVZ262503 JFA262502:JFV262503 JOW262502:JPR262503 JYS262502:JZN262503 KIO262502:KJJ262503 KSK262502:KTF262503 LCG262502:LDB262503 LMC262502:LMX262503 LVY262502:LWT262503 MFU262502:MGP262503 MPQ262502:MQL262503 MZM262502:NAH262503 NJI262502:NKD262503 NTE262502:NTZ262503 ODA262502:ODV262503 OMW262502:ONR262503 OWS262502:OXN262503 PGO262502:PHJ262503 PQK262502:PRF262503 QAG262502:QBB262503 QKC262502:QKX262503 QTY262502:QUT262503 RDU262502:REP262503 RNQ262502:ROL262503 RXM262502:RYH262503 SHI262502:SID262503 SRE262502:SRZ262503 TBA262502:TBV262503 TKW262502:TLR262503 TUS262502:TVN262503 UEO262502:UFJ262503 UOK262502:UPF262503 UYG262502:UZB262503 VIC262502:VIX262503 VRY262502:VST262503 WBU262502:WCP262503 WLQ262502:WML262503 WVM262502:WWH262503 E328038:Z328039 JA328038:JV328039 SW328038:TR328039 ACS328038:ADN328039 AMO328038:ANJ328039 AWK328038:AXF328039 BGG328038:BHB328039 BQC328038:BQX328039 BZY328038:CAT328039 CJU328038:CKP328039 CTQ328038:CUL328039 DDM328038:DEH328039 DNI328038:DOD328039 DXE328038:DXZ328039 EHA328038:EHV328039 EQW328038:ERR328039 FAS328038:FBN328039 FKO328038:FLJ328039 FUK328038:FVF328039 GEG328038:GFB328039 GOC328038:GOX328039 GXY328038:GYT328039 HHU328038:HIP328039 HRQ328038:HSL328039 IBM328038:ICH328039 ILI328038:IMD328039 IVE328038:IVZ328039 JFA328038:JFV328039 JOW328038:JPR328039 JYS328038:JZN328039 KIO328038:KJJ328039 KSK328038:KTF328039 LCG328038:LDB328039 LMC328038:LMX328039 LVY328038:LWT328039 MFU328038:MGP328039 MPQ328038:MQL328039 MZM328038:NAH328039 NJI328038:NKD328039 NTE328038:NTZ328039 ODA328038:ODV328039 OMW328038:ONR328039 OWS328038:OXN328039 PGO328038:PHJ328039 PQK328038:PRF328039 QAG328038:QBB328039 QKC328038:QKX328039 QTY328038:QUT328039 RDU328038:REP328039 RNQ328038:ROL328039 RXM328038:RYH328039 SHI328038:SID328039 SRE328038:SRZ328039 TBA328038:TBV328039 TKW328038:TLR328039 TUS328038:TVN328039 UEO328038:UFJ328039 UOK328038:UPF328039 UYG328038:UZB328039 VIC328038:VIX328039 VRY328038:VST328039 WBU328038:WCP328039 WLQ328038:WML328039 WVM328038:WWH328039 E393574:Z393575 JA393574:JV393575 SW393574:TR393575 ACS393574:ADN393575 AMO393574:ANJ393575 AWK393574:AXF393575 BGG393574:BHB393575 BQC393574:BQX393575 BZY393574:CAT393575 CJU393574:CKP393575 CTQ393574:CUL393575 DDM393574:DEH393575 DNI393574:DOD393575 DXE393574:DXZ393575 EHA393574:EHV393575 EQW393574:ERR393575 FAS393574:FBN393575 FKO393574:FLJ393575 FUK393574:FVF393575 GEG393574:GFB393575 GOC393574:GOX393575 GXY393574:GYT393575 HHU393574:HIP393575 HRQ393574:HSL393575 IBM393574:ICH393575 ILI393574:IMD393575 IVE393574:IVZ393575 JFA393574:JFV393575 JOW393574:JPR393575 JYS393574:JZN393575 KIO393574:KJJ393575 KSK393574:KTF393575 LCG393574:LDB393575 LMC393574:LMX393575 LVY393574:LWT393575 MFU393574:MGP393575 MPQ393574:MQL393575 MZM393574:NAH393575 NJI393574:NKD393575 NTE393574:NTZ393575 ODA393574:ODV393575 OMW393574:ONR393575 OWS393574:OXN393575 PGO393574:PHJ393575 PQK393574:PRF393575 QAG393574:QBB393575 QKC393574:QKX393575 QTY393574:QUT393575 RDU393574:REP393575 RNQ393574:ROL393575 RXM393574:RYH393575 SHI393574:SID393575 SRE393574:SRZ393575 TBA393574:TBV393575 TKW393574:TLR393575 TUS393574:TVN393575 UEO393574:UFJ393575 UOK393574:UPF393575 UYG393574:UZB393575 VIC393574:VIX393575 VRY393574:VST393575 WBU393574:WCP393575 WLQ393574:WML393575 WVM393574:WWH393575 E459110:Z459111 JA459110:JV459111 SW459110:TR459111 ACS459110:ADN459111 AMO459110:ANJ459111 AWK459110:AXF459111 BGG459110:BHB459111 BQC459110:BQX459111 BZY459110:CAT459111 CJU459110:CKP459111 CTQ459110:CUL459111 DDM459110:DEH459111 DNI459110:DOD459111 DXE459110:DXZ459111 EHA459110:EHV459111 EQW459110:ERR459111 FAS459110:FBN459111 FKO459110:FLJ459111 FUK459110:FVF459111 GEG459110:GFB459111 GOC459110:GOX459111 GXY459110:GYT459111 HHU459110:HIP459111 HRQ459110:HSL459111 IBM459110:ICH459111 ILI459110:IMD459111 IVE459110:IVZ459111 JFA459110:JFV459111 JOW459110:JPR459111 JYS459110:JZN459111 KIO459110:KJJ459111 KSK459110:KTF459111 LCG459110:LDB459111 LMC459110:LMX459111 LVY459110:LWT459111 MFU459110:MGP459111 MPQ459110:MQL459111 MZM459110:NAH459111 NJI459110:NKD459111 NTE459110:NTZ459111 ODA459110:ODV459111 OMW459110:ONR459111 OWS459110:OXN459111 PGO459110:PHJ459111 PQK459110:PRF459111 QAG459110:QBB459111 QKC459110:QKX459111 QTY459110:QUT459111 RDU459110:REP459111 RNQ459110:ROL459111 RXM459110:RYH459111 SHI459110:SID459111 SRE459110:SRZ459111 TBA459110:TBV459111 TKW459110:TLR459111 TUS459110:TVN459111 UEO459110:UFJ459111 UOK459110:UPF459111 UYG459110:UZB459111 VIC459110:VIX459111 VRY459110:VST459111 WBU459110:WCP459111 WLQ459110:WML459111 WVM459110:WWH459111 E524646:Z524647 JA524646:JV524647 SW524646:TR524647 ACS524646:ADN524647 AMO524646:ANJ524647 AWK524646:AXF524647 BGG524646:BHB524647 BQC524646:BQX524647 BZY524646:CAT524647 CJU524646:CKP524647 CTQ524646:CUL524647 DDM524646:DEH524647 DNI524646:DOD524647 DXE524646:DXZ524647 EHA524646:EHV524647 EQW524646:ERR524647 FAS524646:FBN524647 FKO524646:FLJ524647 FUK524646:FVF524647 GEG524646:GFB524647 GOC524646:GOX524647 GXY524646:GYT524647 HHU524646:HIP524647 HRQ524646:HSL524647 IBM524646:ICH524647 ILI524646:IMD524647 IVE524646:IVZ524647 JFA524646:JFV524647 JOW524646:JPR524647 JYS524646:JZN524647 KIO524646:KJJ524647 KSK524646:KTF524647 LCG524646:LDB524647 LMC524646:LMX524647 LVY524646:LWT524647 MFU524646:MGP524647 MPQ524646:MQL524647 MZM524646:NAH524647 NJI524646:NKD524647 NTE524646:NTZ524647 ODA524646:ODV524647 OMW524646:ONR524647 OWS524646:OXN524647 PGO524646:PHJ524647 PQK524646:PRF524647 QAG524646:QBB524647 QKC524646:QKX524647 QTY524646:QUT524647 RDU524646:REP524647 RNQ524646:ROL524647 RXM524646:RYH524647 SHI524646:SID524647 SRE524646:SRZ524647 TBA524646:TBV524647 TKW524646:TLR524647 TUS524646:TVN524647 UEO524646:UFJ524647 UOK524646:UPF524647 UYG524646:UZB524647 VIC524646:VIX524647 VRY524646:VST524647 WBU524646:WCP524647 WLQ524646:WML524647 WVM524646:WWH524647 E590182:Z590183 JA590182:JV590183 SW590182:TR590183 ACS590182:ADN590183 AMO590182:ANJ590183 AWK590182:AXF590183 BGG590182:BHB590183 BQC590182:BQX590183 BZY590182:CAT590183 CJU590182:CKP590183 CTQ590182:CUL590183 DDM590182:DEH590183 DNI590182:DOD590183 DXE590182:DXZ590183 EHA590182:EHV590183 EQW590182:ERR590183 FAS590182:FBN590183 FKO590182:FLJ590183 FUK590182:FVF590183 GEG590182:GFB590183 GOC590182:GOX590183 GXY590182:GYT590183 HHU590182:HIP590183 HRQ590182:HSL590183 IBM590182:ICH590183 ILI590182:IMD590183 IVE590182:IVZ590183 JFA590182:JFV590183 JOW590182:JPR590183 JYS590182:JZN590183 KIO590182:KJJ590183 KSK590182:KTF590183 LCG590182:LDB590183 LMC590182:LMX590183 LVY590182:LWT590183 MFU590182:MGP590183 MPQ590182:MQL590183 MZM590182:NAH590183 NJI590182:NKD590183 NTE590182:NTZ590183 ODA590182:ODV590183 OMW590182:ONR590183 OWS590182:OXN590183 PGO590182:PHJ590183 PQK590182:PRF590183 QAG590182:QBB590183 QKC590182:QKX590183 QTY590182:QUT590183 RDU590182:REP590183 RNQ590182:ROL590183 RXM590182:RYH590183 SHI590182:SID590183 SRE590182:SRZ590183 TBA590182:TBV590183 TKW590182:TLR590183 TUS590182:TVN590183 UEO590182:UFJ590183 UOK590182:UPF590183 UYG590182:UZB590183 VIC590182:VIX590183 VRY590182:VST590183 WBU590182:WCP590183 WLQ590182:WML590183 WVM590182:WWH590183 E655718:Z655719 JA655718:JV655719 SW655718:TR655719 ACS655718:ADN655719 AMO655718:ANJ655719 AWK655718:AXF655719 BGG655718:BHB655719 BQC655718:BQX655719 BZY655718:CAT655719 CJU655718:CKP655719 CTQ655718:CUL655719 DDM655718:DEH655719 DNI655718:DOD655719 DXE655718:DXZ655719 EHA655718:EHV655719 EQW655718:ERR655719 FAS655718:FBN655719 FKO655718:FLJ655719 FUK655718:FVF655719 GEG655718:GFB655719 GOC655718:GOX655719 GXY655718:GYT655719 HHU655718:HIP655719 HRQ655718:HSL655719 IBM655718:ICH655719 ILI655718:IMD655719 IVE655718:IVZ655719 JFA655718:JFV655719 JOW655718:JPR655719 JYS655718:JZN655719 KIO655718:KJJ655719 KSK655718:KTF655719 LCG655718:LDB655719 LMC655718:LMX655719 LVY655718:LWT655719 MFU655718:MGP655719 MPQ655718:MQL655719 MZM655718:NAH655719 NJI655718:NKD655719 NTE655718:NTZ655719 ODA655718:ODV655719 OMW655718:ONR655719 OWS655718:OXN655719 PGO655718:PHJ655719 PQK655718:PRF655719 QAG655718:QBB655719 QKC655718:QKX655719 QTY655718:QUT655719 RDU655718:REP655719 RNQ655718:ROL655719 RXM655718:RYH655719 SHI655718:SID655719 SRE655718:SRZ655719 TBA655718:TBV655719 TKW655718:TLR655719 TUS655718:TVN655719 UEO655718:UFJ655719 UOK655718:UPF655719 UYG655718:UZB655719 VIC655718:VIX655719 VRY655718:VST655719 WBU655718:WCP655719 WLQ655718:WML655719 WVM655718:WWH655719 E721254:Z721255 JA721254:JV721255 SW721254:TR721255 ACS721254:ADN721255 AMO721254:ANJ721255 AWK721254:AXF721255 BGG721254:BHB721255 BQC721254:BQX721255 BZY721254:CAT721255 CJU721254:CKP721255 CTQ721254:CUL721255 DDM721254:DEH721255 DNI721254:DOD721255 DXE721254:DXZ721255 EHA721254:EHV721255 EQW721254:ERR721255 FAS721254:FBN721255 FKO721254:FLJ721255 FUK721254:FVF721255 GEG721254:GFB721255 GOC721254:GOX721255 GXY721254:GYT721255 HHU721254:HIP721255 HRQ721254:HSL721255 IBM721254:ICH721255 ILI721254:IMD721255 IVE721254:IVZ721255 JFA721254:JFV721255 JOW721254:JPR721255 JYS721254:JZN721255 KIO721254:KJJ721255 KSK721254:KTF721255 LCG721254:LDB721255 LMC721254:LMX721255 LVY721254:LWT721255 MFU721254:MGP721255 MPQ721254:MQL721255 MZM721254:NAH721255 NJI721254:NKD721255 NTE721254:NTZ721255 ODA721254:ODV721255 OMW721254:ONR721255 OWS721254:OXN721255 PGO721254:PHJ721255 PQK721254:PRF721255 QAG721254:QBB721255 QKC721254:QKX721255 QTY721254:QUT721255 RDU721254:REP721255 RNQ721254:ROL721255 RXM721254:RYH721255 SHI721254:SID721255 SRE721254:SRZ721255 TBA721254:TBV721255 TKW721254:TLR721255 TUS721254:TVN721255 UEO721254:UFJ721255 UOK721254:UPF721255 UYG721254:UZB721255 VIC721254:VIX721255 VRY721254:VST721255 WBU721254:WCP721255 WLQ721254:WML721255 WVM721254:WWH721255 E786790:Z786791 JA786790:JV786791 SW786790:TR786791 ACS786790:ADN786791 AMO786790:ANJ786791 AWK786790:AXF786791 BGG786790:BHB786791 BQC786790:BQX786791 BZY786790:CAT786791 CJU786790:CKP786791 CTQ786790:CUL786791 DDM786790:DEH786791 DNI786790:DOD786791 DXE786790:DXZ786791 EHA786790:EHV786791 EQW786790:ERR786791 FAS786790:FBN786791 FKO786790:FLJ786791 FUK786790:FVF786791 GEG786790:GFB786791 GOC786790:GOX786791 GXY786790:GYT786791 HHU786790:HIP786791 HRQ786790:HSL786791 IBM786790:ICH786791 ILI786790:IMD786791 IVE786790:IVZ786791 JFA786790:JFV786791 JOW786790:JPR786791 JYS786790:JZN786791 KIO786790:KJJ786791 KSK786790:KTF786791 LCG786790:LDB786791 LMC786790:LMX786791 LVY786790:LWT786791 MFU786790:MGP786791 MPQ786790:MQL786791 MZM786790:NAH786791 NJI786790:NKD786791 NTE786790:NTZ786791 ODA786790:ODV786791 OMW786790:ONR786791 OWS786790:OXN786791 PGO786790:PHJ786791 PQK786790:PRF786791 QAG786790:QBB786791 QKC786790:QKX786791 QTY786790:QUT786791 RDU786790:REP786791 RNQ786790:ROL786791 RXM786790:RYH786791 SHI786790:SID786791 SRE786790:SRZ786791 TBA786790:TBV786791 TKW786790:TLR786791 TUS786790:TVN786791 UEO786790:UFJ786791 UOK786790:UPF786791 UYG786790:UZB786791 VIC786790:VIX786791 VRY786790:VST786791 WBU786790:WCP786791 WLQ786790:WML786791 WVM786790:WWH786791 E852326:Z852327 JA852326:JV852327 SW852326:TR852327 ACS852326:ADN852327 AMO852326:ANJ852327 AWK852326:AXF852327 BGG852326:BHB852327 BQC852326:BQX852327 BZY852326:CAT852327 CJU852326:CKP852327 CTQ852326:CUL852327 DDM852326:DEH852327 DNI852326:DOD852327 DXE852326:DXZ852327 EHA852326:EHV852327 EQW852326:ERR852327 FAS852326:FBN852327 FKO852326:FLJ852327 FUK852326:FVF852327 GEG852326:GFB852327 GOC852326:GOX852327 GXY852326:GYT852327 HHU852326:HIP852327 HRQ852326:HSL852327 IBM852326:ICH852327 ILI852326:IMD852327 IVE852326:IVZ852327 JFA852326:JFV852327 JOW852326:JPR852327 JYS852326:JZN852327 KIO852326:KJJ852327 KSK852326:KTF852327 LCG852326:LDB852327 LMC852326:LMX852327 LVY852326:LWT852327 MFU852326:MGP852327 MPQ852326:MQL852327 MZM852326:NAH852327 NJI852326:NKD852327 NTE852326:NTZ852327 ODA852326:ODV852327 OMW852326:ONR852327 OWS852326:OXN852327 PGO852326:PHJ852327 PQK852326:PRF852327 QAG852326:QBB852327 QKC852326:QKX852327 QTY852326:QUT852327 RDU852326:REP852327 RNQ852326:ROL852327 RXM852326:RYH852327 SHI852326:SID852327 SRE852326:SRZ852327 TBA852326:TBV852327 TKW852326:TLR852327 TUS852326:TVN852327 UEO852326:UFJ852327 UOK852326:UPF852327 UYG852326:UZB852327 VIC852326:VIX852327 VRY852326:VST852327 WBU852326:WCP852327 WLQ852326:WML852327 WVM852326:WWH852327 E917862:Z917863 JA917862:JV917863 SW917862:TR917863 ACS917862:ADN917863 AMO917862:ANJ917863 AWK917862:AXF917863 BGG917862:BHB917863 BQC917862:BQX917863 BZY917862:CAT917863 CJU917862:CKP917863 CTQ917862:CUL917863 DDM917862:DEH917863 DNI917862:DOD917863 DXE917862:DXZ917863 EHA917862:EHV917863 EQW917862:ERR917863 FAS917862:FBN917863 FKO917862:FLJ917863 FUK917862:FVF917863 GEG917862:GFB917863 GOC917862:GOX917863 GXY917862:GYT917863 HHU917862:HIP917863 HRQ917862:HSL917863 IBM917862:ICH917863 ILI917862:IMD917863 IVE917862:IVZ917863 JFA917862:JFV917863 JOW917862:JPR917863 JYS917862:JZN917863 KIO917862:KJJ917863 KSK917862:KTF917863 LCG917862:LDB917863 LMC917862:LMX917863 LVY917862:LWT917863 MFU917862:MGP917863 MPQ917862:MQL917863 MZM917862:NAH917863 NJI917862:NKD917863 NTE917862:NTZ917863 ODA917862:ODV917863 OMW917862:ONR917863 OWS917862:OXN917863 PGO917862:PHJ917863 PQK917862:PRF917863 QAG917862:QBB917863 QKC917862:QKX917863 QTY917862:QUT917863 RDU917862:REP917863 RNQ917862:ROL917863 RXM917862:RYH917863 SHI917862:SID917863 SRE917862:SRZ917863 TBA917862:TBV917863 TKW917862:TLR917863 TUS917862:TVN917863 UEO917862:UFJ917863 UOK917862:UPF917863 UYG917862:UZB917863 VIC917862:VIX917863 VRY917862:VST917863 WBU917862:WCP917863 WLQ917862:WML917863 WVM917862:WWH917863 E983398:Z983399 JA983398:JV983399 SW983398:TR983399 ACS983398:ADN983399 AMO983398:ANJ983399 AWK983398:AXF983399 BGG983398:BHB983399 BQC983398:BQX983399 BZY983398:CAT983399 CJU983398:CKP983399 CTQ983398:CUL983399 DDM983398:DEH983399 DNI983398:DOD983399 DXE983398:DXZ983399 EHA983398:EHV983399 EQW983398:ERR983399 FAS983398:FBN983399 FKO983398:FLJ983399 FUK983398:FVF983399 GEG983398:GFB983399 GOC983398:GOX983399 GXY983398:GYT983399 HHU983398:HIP983399 HRQ983398:HSL983399 IBM983398:ICH983399 ILI983398:IMD983399 IVE983398:IVZ983399 JFA983398:JFV983399 JOW983398:JPR983399 JYS983398:JZN983399 KIO983398:KJJ983399 KSK983398:KTF983399 LCG983398:LDB983399 LMC983398:LMX983399 LVY983398:LWT983399 MFU983398:MGP983399 MPQ983398:MQL983399 MZM983398:NAH983399 NJI983398:NKD983399 NTE983398:NTZ983399 ODA983398:ODV983399 OMW983398:ONR983399 OWS983398:OXN983399 PGO983398:PHJ983399 PQK983398:PRF983399 QAG983398:QBB983399 QKC983398:QKX983399 QTY983398:QUT983399 RDU983398:REP983399 RNQ983398:ROL983399 RXM983398:RYH983399 SHI983398:SID983399 SRE983398:SRZ983399 TBA983398:TBV983399 TKW983398:TLR983399 TUS983398:TVN983399 UEO983398:UFJ983399 UOK983398:UPF983399 UYG983398:UZB983399 VIC983398:VIX983399 VRY983398:VST983399 WBU983398:WCP983399 WLQ983398:WML983399 WVM983398:WWH983399 E205:Z206 JA205:JV206 SW205:TR206 ACS205:ADN206 AMO205:ANJ206 AWK205:AXF206 BGG205:BHB206 BQC205:BQX206 BZY205:CAT206 CJU205:CKP206 CTQ205:CUL206 DDM205:DEH206 DNI205:DOD206 DXE205:DXZ206 EHA205:EHV206 EQW205:ERR206 FAS205:FBN206 FKO205:FLJ206 FUK205:FVF206 GEG205:GFB206 GOC205:GOX206 GXY205:GYT206 HHU205:HIP206 HRQ205:HSL206 IBM205:ICH206 ILI205:IMD206 IVE205:IVZ206 JFA205:JFV206 JOW205:JPR206 JYS205:JZN206 KIO205:KJJ206 KSK205:KTF206 LCG205:LDB206 LMC205:LMX206 LVY205:LWT206 MFU205:MGP206 MPQ205:MQL206 MZM205:NAH206 NJI205:NKD206 NTE205:NTZ206 ODA205:ODV206 OMW205:ONR206 OWS205:OXN206 PGO205:PHJ206 PQK205:PRF206 QAG205:QBB206 QKC205:QKX206 QTY205:QUT206 RDU205:REP206 RNQ205:ROL206 RXM205:RYH206 SHI205:SID206 SRE205:SRZ206 TBA205:TBV206 TKW205:TLR206 TUS205:TVN206 UEO205:UFJ206 UOK205:UPF206 UYG205:UZB206 VIC205:VIX206 VRY205:VST206 WBU205:WCP206 WLQ205:WML206 WVM205:WWH206 E65871:Z65872 JA65871:JV65872 SW65871:TR65872 ACS65871:ADN65872 AMO65871:ANJ65872 AWK65871:AXF65872 BGG65871:BHB65872 BQC65871:BQX65872 BZY65871:CAT65872 CJU65871:CKP65872 CTQ65871:CUL65872 DDM65871:DEH65872 DNI65871:DOD65872 DXE65871:DXZ65872 EHA65871:EHV65872 EQW65871:ERR65872 FAS65871:FBN65872 FKO65871:FLJ65872 FUK65871:FVF65872 GEG65871:GFB65872 GOC65871:GOX65872 GXY65871:GYT65872 HHU65871:HIP65872 HRQ65871:HSL65872 IBM65871:ICH65872 ILI65871:IMD65872 IVE65871:IVZ65872 JFA65871:JFV65872 JOW65871:JPR65872 JYS65871:JZN65872 KIO65871:KJJ65872 KSK65871:KTF65872 LCG65871:LDB65872 LMC65871:LMX65872 LVY65871:LWT65872 MFU65871:MGP65872 MPQ65871:MQL65872 MZM65871:NAH65872 NJI65871:NKD65872 NTE65871:NTZ65872 ODA65871:ODV65872 OMW65871:ONR65872 OWS65871:OXN65872 PGO65871:PHJ65872 PQK65871:PRF65872 QAG65871:QBB65872 QKC65871:QKX65872 QTY65871:QUT65872 RDU65871:REP65872 RNQ65871:ROL65872 RXM65871:RYH65872 SHI65871:SID65872 SRE65871:SRZ65872 TBA65871:TBV65872 TKW65871:TLR65872 TUS65871:TVN65872 UEO65871:UFJ65872 UOK65871:UPF65872 UYG65871:UZB65872 VIC65871:VIX65872 VRY65871:VST65872 WBU65871:WCP65872 WLQ65871:WML65872 WVM65871:WWH65872 E131407:Z131408 JA131407:JV131408 SW131407:TR131408 ACS131407:ADN131408 AMO131407:ANJ131408 AWK131407:AXF131408 BGG131407:BHB131408 BQC131407:BQX131408 BZY131407:CAT131408 CJU131407:CKP131408 CTQ131407:CUL131408 DDM131407:DEH131408 DNI131407:DOD131408 DXE131407:DXZ131408 EHA131407:EHV131408 EQW131407:ERR131408 FAS131407:FBN131408 FKO131407:FLJ131408 FUK131407:FVF131408 GEG131407:GFB131408 GOC131407:GOX131408 GXY131407:GYT131408 HHU131407:HIP131408 HRQ131407:HSL131408 IBM131407:ICH131408 ILI131407:IMD131408 IVE131407:IVZ131408 JFA131407:JFV131408 JOW131407:JPR131408 JYS131407:JZN131408 KIO131407:KJJ131408 KSK131407:KTF131408 LCG131407:LDB131408 LMC131407:LMX131408 LVY131407:LWT131408 MFU131407:MGP131408 MPQ131407:MQL131408 MZM131407:NAH131408 NJI131407:NKD131408 NTE131407:NTZ131408 ODA131407:ODV131408 OMW131407:ONR131408 OWS131407:OXN131408 PGO131407:PHJ131408 PQK131407:PRF131408 QAG131407:QBB131408 QKC131407:QKX131408 QTY131407:QUT131408 RDU131407:REP131408 RNQ131407:ROL131408 RXM131407:RYH131408 SHI131407:SID131408 SRE131407:SRZ131408 TBA131407:TBV131408 TKW131407:TLR131408 TUS131407:TVN131408 UEO131407:UFJ131408 UOK131407:UPF131408 UYG131407:UZB131408 VIC131407:VIX131408 VRY131407:VST131408 WBU131407:WCP131408 WLQ131407:WML131408 WVM131407:WWH131408 E196943:Z196944 JA196943:JV196944 SW196943:TR196944 ACS196943:ADN196944 AMO196943:ANJ196944 AWK196943:AXF196944 BGG196943:BHB196944 BQC196943:BQX196944 BZY196943:CAT196944 CJU196943:CKP196944 CTQ196943:CUL196944 DDM196943:DEH196944 DNI196943:DOD196944 DXE196943:DXZ196944 EHA196943:EHV196944 EQW196943:ERR196944 FAS196943:FBN196944 FKO196943:FLJ196944 FUK196943:FVF196944 GEG196943:GFB196944 GOC196943:GOX196944 GXY196943:GYT196944 HHU196943:HIP196944 HRQ196943:HSL196944 IBM196943:ICH196944 ILI196943:IMD196944 IVE196943:IVZ196944 JFA196943:JFV196944 JOW196943:JPR196944 JYS196943:JZN196944 KIO196943:KJJ196944 KSK196943:KTF196944 LCG196943:LDB196944 LMC196943:LMX196944 LVY196943:LWT196944 MFU196943:MGP196944 MPQ196943:MQL196944 MZM196943:NAH196944 NJI196943:NKD196944 NTE196943:NTZ196944 ODA196943:ODV196944 OMW196943:ONR196944 OWS196943:OXN196944 PGO196943:PHJ196944 PQK196943:PRF196944 QAG196943:QBB196944 QKC196943:QKX196944 QTY196943:QUT196944 RDU196943:REP196944 RNQ196943:ROL196944 RXM196943:RYH196944 SHI196943:SID196944 SRE196943:SRZ196944 TBA196943:TBV196944 TKW196943:TLR196944 TUS196943:TVN196944 UEO196943:UFJ196944 UOK196943:UPF196944 UYG196943:UZB196944 VIC196943:VIX196944 VRY196943:VST196944 WBU196943:WCP196944 WLQ196943:WML196944 WVM196943:WWH196944 E262479:Z262480 JA262479:JV262480 SW262479:TR262480 ACS262479:ADN262480 AMO262479:ANJ262480 AWK262479:AXF262480 BGG262479:BHB262480 BQC262479:BQX262480 BZY262479:CAT262480 CJU262479:CKP262480 CTQ262479:CUL262480 DDM262479:DEH262480 DNI262479:DOD262480 DXE262479:DXZ262480 EHA262479:EHV262480 EQW262479:ERR262480 FAS262479:FBN262480 FKO262479:FLJ262480 FUK262479:FVF262480 GEG262479:GFB262480 GOC262479:GOX262480 GXY262479:GYT262480 HHU262479:HIP262480 HRQ262479:HSL262480 IBM262479:ICH262480 ILI262479:IMD262480 IVE262479:IVZ262480 JFA262479:JFV262480 JOW262479:JPR262480 JYS262479:JZN262480 KIO262479:KJJ262480 KSK262479:KTF262480 LCG262479:LDB262480 LMC262479:LMX262480 LVY262479:LWT262480 MFU262479:MGP262480 MPQ262479:MQL262480 MZM262479:NAH262480 NJI262479:NKD262480 NTE262479:NTZ262480 ODA262479:ODV262480 OMW262479:ONR262480 OWS262479:OXN262480 PGO262479:PHJ262480 PQK262479:PRF262480 QAG262479:QBB262480 QKC262479:QKX262480 QTY262479:QUT262480 RDU262479:REP262480 RNQ262479:ROL262480 RXM262479:RYH262480 SHI262479:SID262480 SRE262479:SRZ262480 TBA262479:TBV262480 TKW262479:TLR262480 TUS262479:TVN262480 UEO262479:UFJ262480 UOK262479:UPF262480 UYG262479:UZB262480 VIC262479:VIX262480 VRY262479:VST262480 WBU262479:WCP262480 WLQ262479:WML262480 WVM262479:WWH262480 E328015:Z328016 JA328015:JV328016 SW328015:TR328016 ACS328015:ADN328016 AMO328015:ANJ328016 AWK328015:AXF328016 BGG328015:BHB328016 BQC328015:BQX328016 BZY328015:CAT328016 CJU328015:CKP328016 CTQ328015:CUL328016 DDM328015:DEH328016 DNI328015:DOD328016 DXE328015:DXZ328016 EHA328015:EHV328016 EQW328015:ERR328016 FAS328015:FBN328016 FKO328015:FLJ328016 FUK328015:FVF328016 GEG328015:GFB328016 GOC328015:GOX328016 GXY328015:GYT328016 HHU328015:HIP328016 HRQ328015:HSL328016 IBM328015:ICH328016 ILI328015:IMD328016 IVE328015:IVZ328016 JFA328015:JFV328016 JOW328015:JPR328016 JYS328015:JZN328016 KIO328015:KJJ328016 KSK328015:KTF328016 LCG328015:LDB328016 LMC328015:LMX328016 LVY328015:LWT328016 MFU328015:MGP328016 MPQ328015:MQL328016 MZM328015:NAH328016 NJI328015:NKD328016 NTE328015:NTZ328016 ODA328015:ODV328016 OMW328015:ONR328016 OWS328015:OXN328016 PGO328015:PHJ328016 PQK328015:PRF328016 QAG328015:QBB328016 QKC328015:QKX328016 QTY328015:QUT328016 RDU328015:REP328016 RNQ328015:ROL328016 RXM328015:RYH328016 SHI328015:SID328016 SRE328015:SRZ328016 TBA328015:TBV328016 TKW328015:TLR328016 TUS328015:TVN328016 UEO328015:UFJ328016 UOK328015:UPF328016 UYG328015:UZB328016 VIC328015:VIX328016 VRY328015:VST328016 WBU328015:WCP328016 WLQ328015:WML328016 WVM328015:WWH328016 E393551:Z393552 JA393551:JV393552 SW393551:TR393552 ACS393551:ADN393552 AMO393551:ANJ393552 AWK393551:AXF393552 BGG393551:BHB393552 BQC393551:BQX393552 BZY393551:CAT393552 CJU393551:CKP393552 CTQ393551:CUL393552 DDM393551:DEH393552 DNI393551:DOD393552 DXE393551:DXZ393552 EHA393551:EHV393552 EQW393551:ERR393552 FAS393551:FBN393552 FKO393551:FLJ393552 FUK393551:FVF393552 GEG393551:GFB393552 GOC393551:GOX393552 GXY393551:GYT393552 HHU393551:HIP393552 HRQ393551:HSL393552 IBM393551:ICH393552 ILI393551:IMD393552 IVE393551:IVZ393552 JFA393551:JFV393552 JOW393551:JPR393552 JYS393551:JZN393552 KIO393551:KJJ393552 KSK393551:KTF393552 LCG393551:LDB393552 LMC393551:LMX393552 LVY393551:LWT393552 MFU393551:MGP393552 MPQ393551:MQL393552 MZM393551:NAH393552 NJI393551:NKD393552 NTE393551:NTZ393552 ODA393551:ODV393552 OMW393551:ONR393552 OWS393551:OXN393552 PGO393551:PHJ393552 PQK393551:PRF393552 QAG393551:QBB393552 QKC393551:QKX393552 QTY393551:QUT393552 RDU393551:REP393552 RNQ393551:ROL393552 RXM393551:RYH393552 SHI393551:SID393552 SRE393551:SRZ393552 TBA393551:TBV393552 TKW393551:TLR393552 TUS393551:TVN393552 UEO393551:UFJ393552 UOK393551:UPF393552 UYG393551:UZB393552 VIC393551:VIX393552 VRY393551:VST393552 WBU393551:WCP393552 WLQ393551:WML393552 WVM393551:WWH393552 E459087:Z459088 JA459087:JV459088 SW459087:TR459088 ACS459087:ADN459088 AMO459087:ANJ459088 AWK459087:AXF459088 BGG459087:BHB459088 BQC459087:BQX459088 BZY459087:CAT459088 CJU459087:CKP459088 CTQ459087:CUL459088 DDM459087:DEH459088 DNI459087:DOD459088 DXE459087:DXZ459088 EHA459087:EHV459088 EQW459087:ERR459088 FAS459087:FBN459088 FKO459087:FLJ459088 FUK459087:FVF459088 GEG459087:GFB459088 GOC459087:GOX459088 GXY459087:GYT459088 HHU459087:HIP459088 HRQ459087:HSL459088 IBM459087:ICH459088 ILI459087:IMD459088 IVE459087:IVZ459088 JFA459087:JFV459088 JOW459087:JPR459088 JYS459087:JZN459088 KIO459087:KJJ459088 KSK459087:KTF459088 LCG459087:LDB459088 LMC459087:LMX459088 LVY459087:LWT459088 MFU459087:MGP459088 MPQ459087:MQL459088 MZM459087:NAH459088 NJI459087:NKD459088 NTE459087:NTZ459088 ODA459087:ODV459088 OMW459087:ONR459088 OWS459087:OXN459088 PGO459087:PHJ459088 PQK459087:PRF459088 QAG459087:QBB459088 QKC459087:QKX459088 QTY459087:QUT459088 RDU459087:REP459088 RNQ459087:ROL459088 RXM459087:RYH459088 SHI459087:SID459088 SRE459087:SRZ459088 TBA459087:TBV459088 TKW459087:TLR459088 TUS459087:TVN459088 UEO459087:UFJ459088 UOK459087:UPF459088 UYG459087:UZB459088 VIC459087:VIX459088 VRY459087:VST459088 WBU459087:WCP459088 WLQ459087:WML459088 WVM459087:WWH459088 E524623:Z524624 JA524623:JV524624 SW524623:TR524624 ACS524623:ADN524624 AMO524623:ANJ524624 AWK524623:AXF524624 BGG524623:BHB524624 BQC524623:BQX524624 BZY524623:CAT524624 CJU524623:CKP524624 CTQ524623:CUL524624 DDM524623:DEH524624 DNI524623:DOD524624 DXE524623:DXZ524624 EHA524623:EHV524624 EQW524623:ERR524624 FAS524623:FBN524624 FKO524623:FLJ524624 FUK524623:FVF524624 GEG524623:GFB524624 GOC524623:GOX524624 GXY524623:GYT524624 HHU524623:HIP524624 HRQ524623:HSL524624 IBM524623:ICH524624 ILI524623:IMD524624 IVE524623:IVZ524624 JFA524623:JFV524624 JOW524623:JPR524624 JYS524623:JZN524624 KIO524623:KJJ524624 KSK524623:KTF524624 LCG524623:LDB524624 LMC524623:LMX524624 LVY524623:LWT524624 MFU524623:MGP524624 MPQ524623:MQL524624 MZM524623:NAH524624 NJI524623:NKD524624 NTE524623:NTZ524624 ODA524623:ODV524624 OMW524623:ONR524624 OWS524623:OXN524624 PGO524623:PHJ524624 PQK524623:PRF524624 QAG524623:QBB524624 QKC524623:QKX524624 QTY524623:QUT524624 RDU524623:REP524624 RNQ524623:ROL524624 RXM524623:RYH524624 SHI524623:SID524624 SRE524623:SRZ524624 TBA524623:TBV524624 TKW524623:TLR524624 TUS524623:TVN524624 UEO524623:UFJ524624 UOK524623:UPF524624 UYG524623:UZB524624 VIC524623:VIX524624 VRY524623:VST524624 WBU524623:WCP524624 WLQ524623:WML524624 WVM524623:WWH524624 E590159:Z590160 JA590159:JV590160 SW590159:TR590160 ACS590159:ADN590160 AMO590159:ANJ590160 AWK590159:AXF590160 BGG590159:BHB590160 BQC590159:BQX590160 BZY590159:CAT590160 CJU590159:CKP590160 CTQ590159:CUL590160 DDM590159:DEH590160 DNI590159:DOD590160 DXE590159:DXZ590160 EHA590159:EHV590160 EQW590159:ERR590160 FAS590159:FBN590160 FKO590159:FLJ590160 FUK590159:FVF590160 GEG590159:GFB590160 GOC590159:GOX590160 GXY590159:GYT590160 HHU590159:HIP590160 HRQ590159:HSL590160 IBM590159:ICH590160 ILI590159:IMD590160 IVE590159:IVZ590160 JFA590159:JFV590160 JOW590159:JPR590160 JYS590159:JZN590160 KIO590159:KJJ590160 KSK590159:KTF590160 LCG590159:LDB590160 LMC590159:LMX590160 LVY590159:LWT590160 MFU590159:MGP590160 MPQ590159:MQL590160 MZM590159:NAH590160 NJI590159:NKD590160 NTE590159:NTZ590160 ODA590159:ODV590160 OMW590159:ONR590160 OWS590159:OXN590160 PGO590159:PHJ590160 PQK590159:PRF590160 QAG590159:QBB590160 QKC590159:QKX590160 QTY590159:QUT590160 RDU590159:REP590160 RNQ590159:ROL590160 RXM590159:RYH590160 SHI590159:SID590160 SRE590159:SRZ590160 TBA590159:TBV590160 TKW590159:TLR590160 TUS590159:TVN590160 UEO590159:UFJ590160 UOK590159:UPF590160 UYG590159:UZB590160 VIC590159:VIX590160 VRY590159:VST590160 WBU590159:WCP590160 WLQ590159:WML590160 WVM590159:WWH590160 E655695:Z655696 JA655695:JV655696 SW655695:TR655696 ACS655695:ADN655696 AMO655695:ANJ655696 AWK655695:AXF655696 BGG655695:BHB655696 BQC655695:BQX655696 BZY655695:CAT655696 CJU655695:CKP655696 CTQ655695:CUL655696 DDM655695:DEH655696 DNI655695:DOD655696 DXE655695:DXZ655696 EHA655695:EHV655696 EQW655695:ERR655696 FAS655695:FBN655696 FKO655695:FLJ655696 FUK655695:FVF655696 GEG655695:GFB655696 GOC655695:GOX655696 GXY655695:GYT655696 HHU655695:HIP655696 HRQ655695:HSL655696 IBM655695:ICH655696 ILI655695:IMD655696 IVE655695:IVZ655696 JFA655695:JFV655696 JOW655695:JPR655696 JYS655695:JZN655696 KIO655695:KJJ655696 KSK655695:KTF655696 LCG655695:LDB655696 LMC655695:LMX655696 LVY655695:LWT655696 MFU655695:MGP655696 MPQ655695:MQL655696 MZM655695:NAH655696 NJI655695:NKD655696 NTE655695:NTZ655696 ODA655695:ODV655696 OMW655695:ONR655696 OWS655695:OXN655696 PGO655695:PHJ655696 PQK655695:PRF655696 QAG655695:QBB655696 QKC655695:QKX655696 QTY655695:QUT655696 RDU655695:REP655696 RNQ655695:ROL655696 RXM655695:RYH655696 SHI655695:SID655696 SRE655695:SRZ655696 TBA655695:TBV655696 TKW655695:TLR655696 TUS655695:TVN655696 UEO655695:UFJ655696 UOK655695:UPF655696 UYG655695:UZB655696 VIC655695:VIX655696 VRY655695:VST655696 WBU655695:WCP655696 WLQ655695:WML655696 WVM655695:WWH655696 E721231:Z721232 JA721231:JV721232 SW721231:TR721232 ACS721231:ADN721232 AMO721231:ANJ721232 AWK721231:AXF721232 BGG721231:BHB721232 BQC721231:BQX721232 BZY721231:CAT721232 CJU721231:CKP721232 CTQ721231:CUL721232 DDM721231:DEH721232 DNI721231:DOD721232 DXE721231:DXZ721232 EHA721231:EHV721232 EQW721231:ERR721232 FAS721231:FBN721232 FKO721231:FLJ721232 FUK721231:FVF721232 GEG721231:GFB721232 GOC721231:GOX721232 GXY721231:GYT721232 HHU721231:HIP721232 HRQ721231:HSL721232 IBM721231:ICH721232 ILI721231:IMD721232 IVE721231:IVZ721232 JFA721231:JFV721232 JOW721231:JPR721232 JYS721231:JZN721232 KIO721231:KJJ721232 KSK721231:KTF721232 LCG721231:LDB721232 LMC721231:LMX721232 LVY721231:LWT721232 MFU721231:MGP721232 MPQ721231:MQL721232 MZM721231:NAH721232 NJI721231:NKD721232 NTE721231:NTZ721232 ODA721231:ODV721232 OMW721231:ONR721232 OWS721231:OXN721232 PGO721231:PHJ721232 PQK721231:PRF721232 QAG721231:QBB721232 QKC721231:QKX721232 QTY721231:QUT721232 RDU721231:REP721232 RNQ721231:ROL721232 RXM721231:RYH721232 SHI721231:SID721232 SRE721231:SRZ721232 TBA721231:TBV721232 TKW721231:TLR721232 TUS721231:TVN721232 UEO721231:UFJ721232 UOK721231:UPF721232 UYG721231:UZB721232 VIC721231:VIX721232 VRY721231:VST721232 WBU721231:WCP721232 WLQ721231:WML721232 WVM721231:WWH721232 E786767:Z786768 JA786767:JV786768 SW786767:TR786768 ACS786767:ADN786768 AMO786767:ANJ786768 AWK786767:AXF786768 BGG786767:BHB786768 BQC786767:BQX786768 BZY786767:CAT786768 CJU786767:CKP786768 CTQ786767:CUL786768 DDM786767:DEH786768 DNI786767:DOD786768 DXE786767:DXZ786768 EHA786767:EHV786768 EQW786767:ERR786768 FAS786767:FBN786768 FKO786767:FLJ786768 FUK786767:FVF786768 GEG786767:GFB786768 GOC786767:GOX786768 GXY786767:GYT786768 HHU786767:HIP786768 HRQ786767:HSL786768 IBM786767:ICH786768 ILI786767:IMD786768 IVE786767:IVZ786768 JFA786767:JFV786768 JOW786767:JPR786768 JYS786767:JZN786768 KIO786767:KJJ786768 KSK786767:KTF786768 LCG786767:LDB786768 LMC786767:LMX786768 LVY786767:LWT786768 MFU786767:MGP786768 MPQ786767:MQL786768 MZM786767:NAH786768 NJI786767:NKD786768 NTE786767:NTZ786768 ODA786767:ODV786768 OMW786767:ONR786768 OWS786767:OXN786768 PGO786767:PHJ786768 PQK786767:PRF786768 QAG786767:QBB786768 QKC786767:QKX786768 QTY786767:QUT786768 RDU786767:REP786768 RNQ786767:ROL786768 RXM786767:RYH786768 SHI786767:SID786768 SRE786767:SRZ786768 TBA786767:TBV786768 TKW786767:TLR786768 TUS786767:TVN786768 UEO786767:UFJ786768 UOK786767:UPF786768 UYG786767:UZB786768 VIC786767:VIX786768 VRY786767:VST786768 WBU786767:WCP786768 WLQ786767:WML786768 WVM786767:WWH786768 E852303:Z852304 JA852303:JV852304 SW852303:TR852304 ACS852303:ADN852304 AMO852303:ANJ852304 AWK852303:AXF852304 BGG852303:BHB852304 BQC852303:BQX852304 BZY852303:CAT852304 CJU852303:CKP852304 CTQ852303:CUL852304 DDM852303:DEH852304 DNI852303:DOD852304 DXE852303:DXZ852304 EHA852303:EHV852304 EQW852303:ERR852304 FAS852303:FBN852304 FKO852303:FLJ852304 FUK852303:FVF852304 GEG852303:GFB852304 GOC852303:GOX852304 GXY852303:GYT852304 HHU852303:HIP852304 HRQ852303:HSL852304 IBM852303:ICH852304 ILI852303:IMD852304 IVE852303:IVZ852304 JFA852303:JFV852304 JOW852303:JPR852304 JYS852303:JZN852304 KIO852303:KJJ852304 KSK852303:KTF852304 LCG852303:LDB852304 LMC852303:LMX852304 LVY852303:LWT852304 MFU852303:MGP852304 MPQ852303:MQL852304 MZM852303:NAH852304 NJI852303:NKD852304 NTE852303:NTZ852304 ODA852303:ODV852304 OMW852303:ONR852304 OWS852303:OXN852304 PGO852303:PHJ852304 PQK852303:PRF852304 QAG852303:QBB852304 QKC852303:QKX852304 QTY852303:QUT852304 RDU852303:REP852304 RNQ852303:ROL852304 RXM852303:RYH852304 SHI852303:SID852304 SRE852303:SRZ852304 TBA852303:TBV852304 TKW852303:TLR852304 TUS852303:TVN852304 UEO852303:UFJ852304 UOK852303:UPF852304 UYG852303:UZB852304 VIC852303:VIX852304 VRY852303:VST852304 WBU852303:WCP852304 WLQ852303:WML852304 WVM852303:WWH852304 E917839:Z917840 JA917839:JV917840 SW917839:TR917840 ACS917839:ADN917840 AMO917839:ANJ917840 AWK917839:AXF917840 BGG917839:BHB917840 BQC917839:BQX917840 BZY917839:CAT917840 CJU917839:CKP917840 CTQ917839:CUL917840 DDM917839:DEH917840 DNI917839:DOD917840 DXE917839:DXZ917840 EHA917839:EHV917840 EQW917839:ERR917840 FAS917839:FBN917840 FKO917839:FLJ917840 FUK917839:FVF917840 GEG917839:GFB917840 GOC917839:GOX917840 GXY917839:GYT917840 HHU917839:HIP917840 HRQ917839:HSL917840 IBM917839:ICH917840 ILI917839:IMD917840 IVE917839:IVZ917840 JFA917839:JFV917840 JOW917839:JPR917840 JYS917839:JZN917840 KIO917839:KJJ917840 KSK917839:KTF917840 LCG917839:LDB917840 LMC917839:LMX917840 LVY917839:LWT917840 MFU917839:MGP917840 MPQ917839:MQL917840 MZM917839:NAH917840 NJI917839:NKD917840 NTE917839:NTZ917840 ODA917839:ODV917840 OMW917839:ONR917840 OWS917839:OXN917840 PGO917839:PHJ917840 PQK917839:PRF917840 QAG917839:QBB917840 QKC917839:QKX917840 QTY917839:QUT917840 RDU917839:REP917840 RNQ917839:ROL917840 RXM917839:RYH917840 SHI917839:SID917840 SRE917839:SRZ917840 TBA917839:TBV917840 TKW917839:TLR917840 TUS917839:TVN917840 UEO917839:UFJ917840 UOK917839:UPF917840 UYG917839:UZB917840 VIC917839:VIX917840 VRY917839:VST917840 WBU917839:WCP917840 WLQ917839:WML917840 WVM917839:WWH917840 E983375:Z983376 JA983375:JV983376 SW983375:TR983376 ACS983375:ADN983376 AMO983375:ANJ983376 AWK983375:AXF983376 BGG983375:BHB983376 BQC983375:BQX983376 BZY983375:CAT983376 CJU983375:CKP983376 CTQ983375:CUL983376 DDM983375:DEH983376 DNI983375:DOD983376 DXE983375:DXZ983376 EHA983375:EHV983376 EQW983375:ERR983376 FAS983375:FBN983376 FKO983375:FLJ983376 FUK983375:FVF983376 GEG983375:GFB983376 GOC983375:GOX983376 GXY983375:GYT983376 HHU983375:HIP983376 HRQ983375:HSL983376 IBM983375:ICH983376 ILI983375:IMD983376 IVE983375:IVZ983376 JFA983375:JFV983376 JOW983375:JPR983376 JYS983375:JZN983376 KIO983375:KJJ983376 KSK983375:KTF983376 LCG983375:LDB983376 LMC983375:LMX983376 LVY983375:LWT983376 MFU983375:MGP983376 MPQ983375:MQL983376 MZM983375:NAH983376 NJI983375:NKD983376 NTE983375:NTZ983376 ODA983375:ODV983376 OMW983375:ONR983376 OWS983375:OXN983376 PGO983375:PHJ983376 PQK983375:PRF983376 QAG983375:QBB983376 QKC983375:QKX983376 QTY983375:QUT983376 RDU983375:REP983376 RNQ983375:ROL983376 RXM983375:RYH983376 SHI983375:SID983376 SRE983375:SRZ983376 TBA983375:TBV983376 TKW983375:TLR983376 TUS983375:TVN983376 UEO983375:UFJ983376 UOK983375:UPF983376 UYG983375:UZB983376 VIC983375:VIX983376 VRY983375:VST983376 WBU983375:WCP983376 WLQ983375:WML983376 WVM983375:WWH983376 E202:Z203 JA202:JV203 SW202:TR203 ACS202:ADN203 AMO202:ANJ203 AWK202:AXF203 BGG202:BHB203 BQC202:BQX203 BZY202:CAT203 CJU202:CKP203 CTQ202:CUL203 DDM202:DEH203 DNI202:DOD203 DXE202:DXZ203 EHA202:EHV203 EQW202:ERR203 FAS202:FBN203 FKO202:FLJ203 FUK202:FVF203 GEG202:GFB203 GOC202:GOX203 GXY202:GYT203 HHU202:HIP203 HRQ202:HSL203 IBM202:ICH203 ILI202:IMD203 IVE202:IVZ203 JFA202:JFV203 JOW202:JPR203 JYS202:JZN203 KIO202:KJJ203 KSK202:KTF203 LCG202:LDB203 LMC202:LMX203 LVY202:LWT203 MFU202:MGP203 MPQ202:MQL203 MZM202:NAH203 NJI202:NKD203 NTE202:NTZ203 ODA202:ODV203 OMW202:ONR203 OWS202:OXN203 PGO202:PHJ203 PQK202:PRF203 QAG202:QBB203 QKC202:QKX203 QTY202:QUT203 RDU202:REP203 RNQ202:ROL203 RXM202:RYH203 SHI202:SID203 SRE202:SRZ203 TBA202:TBV203 TKW202:TLR203 TUS202:TVN203 UEO202:UFJ203 UOK202:UPF203 UYG202:UZB203 VIC202:VIX203 VRY202:VST203 WBU202:WCP203 WLQ202:WML203 WVM202:WWH203 E65868:Z65869 JA65868:JV65869 SW65868:TR65869 ACS65868:ADN65869 AMO65868:ANJ65869 AWK65868:AXF65869 BGG65868:BHB65869 BQC65868:BQX65869 BZY65868:CAT65869 CJU65868:CKP65869 CTQ65868:CUL65869 DDM65868:DEH65869 DNI65868:DOD65869 DXE65868:DXZ65869 EHA65868:EHV65869 EQW65868:ERR65869 FAS65868:FBN65869 FKO65868:FLJ65869 FUK65868:FVF65869 GEG65868:GFB65869 GOC65868:GOX65869 GXY65868:GYT65869 HHU65868:HIP65869 HRQ65868:HSL65869 IBM65868:ICH65869 ILI65868:IMD65869 IVE65868:IVZ65869 JFA65868:JFV65869 JOW65868:JPR65869 JYS65868:JZN65869 KIO65868:KJJ65869 KSK65868:KTF65869 LCG65868:LDB65869 LMC65868:LMX65869 LVY65868:LWT65869 MFU65868:MGP65869 MPQ65868:MQL65869 MZM65868:NAH65869 NJI65868:NKD65869 NTE65868:NTZ65869 ODA65868:ODV65869 OMW65868:ONR65869 OWS65868:OXN65869 PGO65868:PHJ65869 PQK65868:PRF65869 QAG65868:QBB65869 QKC65868:QKX65869 QTY65868:QUT65869 RDU65868:REP65869 RNQ65868:ROL65869 RXM65868:RYH65869 SHI65868:SID65869 SRE65868:SRZ65869 TBA65868:TBV65869 TKW65868:TLR65869 TUS65868:TVN65869 UEO65868:UFJ65869 UOK65868:UPF65869 UYG65868:UZB65869 VIC65868:VIX65869 VRY65868:VST65869 WBU65868:WCP65869 WLQ65868:WML65869 WVM65868:WWH65869 E131404:Z131405 JA131404:JV131405 SW131404:TR131405 ACS131404:ADN131405 AMO131404:ANJ131405 AWK131404:AXF131405 BGG131404:BHB131405 BQC131404:BQX131405 BZY131404:CAT131405 CJU131404:CKP131405 CTQ131404:CUL131405 DDM131404:DEH131405 DNI131404:DOD131405 DXE131404:DXZ131405 EHA131404:EHV131405 EQW131404:ERR131405 FAS131404:FBN131405 FKO131404:FLJ131405 FUK131404:FVF131405 GEG131404:GFB131405 GOC131404:GOX131405 GXY131404:GYT131405 HHU131404:HIP131405 HRQ131404:HSL131405 IBM131404:ICH131405 ILI131404:IMD131405 IVE131404:IVZ131405 JFA131404:JFV131405 JOW131404:JPR131405 JYS131404:JZN131405 KIO131404:KJJ131405 KSK131404:KTF131405 LCG131404:LDB131405 LMC131404:LMX131405 LVY131404:LWT131405 MFU131404:MGP131405 MPQ131404:MQL131405 MZM131404:NAH131405 NJI131404:NKD131405 NTE131404:NTZ131405 ODA131404:ODV131405 OMW131404:ONR131405 OWS131404:OXN131405 PGO131404:PHJ131405 PQK131404:PRF131405 QAG131404:QBB131405 QKC131404:QKX131405 QTY131404:QUT131405 RDU131404:REP131405 RNQ131404:ROL131405 RXM131404:RYH131405 SHI131404:SID131405 SRE131404:SRZ131405 TBA131404:TBV131405 TKW131404:TLR131405 TUS131404:TVN131405 UEO131404:UFJ131405 UOK131404:UPF131405 UYG131404:UZB131405 VIC131404:VIX131405 VRY131404:VST131405 WBU131404:WCP131405 WLQ131404:WML131405 WVM131404:WWH131405 E196940:Z196941 JA196940:JV196941 SW196940:TR196941 ACS196940:ADN196941 AMO196940:ANJ196941 AWK196940:AXF196941 BGG196940:BHB196941 BQC196940:BQX196941 BZY196940:CAT196941 CJU196940:CKP196941 CTQ196940:CUL196941 DDM196940:DEH196941 DNI196940:DOD196941 DXE196940:DXZ196941 EHA196940:EHV196941 EQW196940:ERR196941 FAS196940:FBN196941 FKO196940:FLJ196941 FUK196940:FVF196941 GEG196940:GFB196941 GOC196940:GOX196941 GXY196940:GYT196941 HHU196940:HIP196941 HRQ196940:HSL196941 IBM196940:ICH196941 ILI196940:IMD196941 IVE196940:IVZ196941 JFA196940:JFV196941 JOW196940:JPR196941 JYS196940:JZN196941 KIO196940:KJJ196941 KSK196940:KTF196941 LCG196940:LDB196941 LMC196940:LMX196941 LVY196940:LWT196941 MFU196940:MGP196941 MPQ196940:MQL196941 MZM196940:NAH196941 NJI196940:NKD196941 NTE196940:NTZ196941 ODA196940:ODV196941 OMW196940:ONR196941 OWS196940:OXN196941 PGO196940:PHJ196941 PQK196940:PRF196941 QAG196940:QBB196941 QKC196940:QKX196941 QTY196940:QUT196941 RDU196940:REP196941 RNQ196940:ROL196941 RXM196940:RYH196941 SHI196940:SID196941 SRE196940:SRZ196941 TBA196940:TBV196941 TKW196940:TLR196941 TUS196940:TVN196941 UEO196940:UFJ196941 UOK196940:UPF196941 UYG196940:UZB196941 VIC196940:VIX196941 VRY196940:VST196941 WBU196940:WCP196941 WLQ196940:WML196941 WVM196940:WWH196941 E262476:Z262477 JA262476:JV262477 SW262476:TR262477 ACS262476:ADN262477 AMO262476:ANJ262477 AWK262476:AXF262477 BGG262476:BHB262477 BQC262476:BQX262477 BZY262476:CAT262477 CJU262476:CKP262477 CTQ262476:CUL262477 DDM262476:DEH262477 DNI262476:DOD262477 DXE262476:DXZ262477 EHA262476:EHV262477 EQW262476:ERR262477 FAS262476:FBN262477 FKO262476:FLJ262477 FUK262476:FVF262477 GEG262476:GFB262477 GOC262476:GOX262477 GXY262476:GYT262477 HHU262476:HIP262477 HRQ262476:HSL262477 IBM262476:ICH262477 ILI262476:IMD262477 IVE262476:IVZ262477 JFA262476:JFV262477 JOW262476:JPR262477 JYS262476:JZN262477 KIO262476:KJJ262477 KSK262476:KTF262477 LCG262476:LDB262477 LMC262476:LMX262477 LVY262476:LWT262477 MFU262476:MGP262477 MPQ262476:MQL262477 MZM262476:NAH262477 NJI262476:NKD262477 NTE262476:NTZ262477 ODA262476:ODV262477 OMW262476:ONR262477 OWS262476:OXN262477 PGO262476:PHJ262477 PQK262476:PRF262477 QAG262476:QBB262477 QKC262476:QKX262477 QTY262476:QUT262477 RDU262476:REP262477 RNQ262476:ROL262477 RXM262476:RYH262477 SHI262476:SID262477 SRE262476:SRZ262477 TBA262476:TBV262477 TKW262476:TLR262477 TUS262476:TVN262477 UEO262476:UFJ262477 UOK262476:UPF262477 UYG262476:UZB262477 VIC262476:VIX262477 VRY262476:VST262477 WBU262476:WCP262477 WLQ262476:WML262477 WVM262476:WWH262477 E328012:Z328013 JA328012:JV328013 SW328012:TR328013 ACS328012:ADN328013 AMO328012:ANJ328013 AWK328012:AXF328013 BGG328012:BHB328013 BQC328012:BQX328013 BZY328012:CAT328013 CJU328012:CKP328013 CTQ328012:CUL328013 DDM328012:DEH328013 DNI328012:DOD328013 DXE328012:DXZ328013 EHA328012:EHV328013 EQW328012:ERR328013 FAS328012:FBN328013 FKO328012:FLJ328013 FUK328012:FVF328013 GEG328012:GFB328013 GOC328012:GOX328013 GXY328012:GYT328013 HHU328012:HIP328013 HRQ328012:HSL328013 IBM328012:ICH328013 ILI328012:IMD328013 IVE328012:IVZ328013 JFA328012:JFV328013 JOW328012:JPR328013 JYS328012:JZN328013 KIO328012:KJJ328013 KSK328012:KTF328013 LCG328012:LDB328013 LMC328012:LMX328013 LVY328012:LWT328013 MFU328012:MGP328013 MPQ328012:MQL328013 MZM328012:NAH328013 NJI328012:NKD328013 NTE328012:NTZ328013 ODA328012:ODV328013 OMW328012:ONR328013 OWS328012:OXN328013 PGO328012:PHJ328013 PQK328012:PRF328013 QAG328012:QBB328013 QKC328012:QKX328013 QTY328012:QUT328013 RDU328012:REP328013 RNQ328012:ROL328013 RXM328012:RYH328013 SHI328012:SID328013 SRE328012:SRZ328013 TBA328012:TBV328013 TKW328012:TLR328013 TUS328012:TVN328013 UEO328012:UFJ328013 UOK328012:UPF328013 UYG328012:UZB328013 VIC328012:VIX328013 VRY328012:VST328013 WBU328012:WCP328013 WLQ328012:WML328013 WVM328012:WWH328013 E393548:Z393549 JA393548:JV393549 SW393548:TR393549 ACS393548:ADN393549 AMO393548:ANJ393549 AWK393548:AXF393549 BGG393548:BHB393549 BQC393548:BQX393549 BZY393548:CAT393549 CJU393548:CKP393549 CTQ393548:CUL393549 DDM393548:DEH393549 DNI393548:DOD393549 DXE393548:DXZ393549 EHA393548:EHV393549 EQW393548:ERR393549 FAS393548:FBN393549 FKO393548:FLJ393549 FUK393548:FVF393549 GEG393548:GFB393549 GOC393548:GOX393549 GXY393548:GYT393549 HHU393548:HIP393549 HRQ393548:HSL393549 IBM393548:ICH393549 ILI393548:IMD393549 IVE393548:IVZ393549 JFA393548:JFV393549 JOW393548:JPR393549 JYS393548:JZN393549 KIO393548:KJJ393549 KSK393548:KTF393549 LCG393548:LDB393549 LMC393548:LMX393549 LVY393548:LWT393549 MFU393548:MGP393549 MPQ393548:MQL393549 MZM393548:NAH393549 NJI393548:NKD393549 NTE393548:NTZ393549 ODA393548:ODV393549 OMW393548:ONR393549 OWS393548:OXN393549 PGO393548:PHJ393549 PQK393548:PRF393549 QAG393548:QBB393549 QKC393548:QKX393549 QTY393548:QUT393549 RDU393548:REP393549 RNQ393548:ROL393549 RXM393548:RYH393549 SHI393548:SID393549 SRE393548:SRZ393549 TBA393548:TBV393549 TKW393548:TLR393549 TUS393548:TVN393549 UEO393548:UFJ393549 UOK393548:UPF393549 UYG393548:UZB393549 VIC393548:VIX393549 VRY393548:VST393549 WBU393548:WCP393549 WLQ393548:WML393549 WVM393548:WWH393549 E459084:Z459085 JA459084:JV459085 SW459084:TR459085 ACS459084:ADN459085 AMO459084:ANJ459085 AWK459084:AXF459085 BGG459084:BHB459085 BQC459084:BQX459085 BZY459084:CAT459085 CJU459084:CKP459085 CTQ459084:CUL459085 DDM459084:DEH459085 DNI459084:DOD459085 DXE459084:DXZ459085 EHA459084:EHV459085 EQW459084:ERR459085 FAS459084:FBN459085 FKO459084:FLJ459085 FUK459084:FVF459085 GEG459084:GFB459085 GOC459084:GOX459085 GXY459084:GYT459085 HHU459084:HIP459085 HRQ459084:HSL459085 IBM459084:ICH459085 ILI459084:IMD459085 IVE459084:IVZ459085 JFA459084:JFV459085 JOW459084:JPR459085 JYS459084:JZN459085 KIO459084:KJJ459085 KSK459084:KTF459085 LCG459084:LDB459085 LMC459084:LMX459085 LVY459084:LWT459085 MFU459084:MGP459085 MPQ459084:MQL459085 MZM459084:NAH459085 NJI459084:NKD459085 NTE459084:NTZ459085 ODA459084:ODV459085 OMW459084:ONR459085 OWS459084:OXN459085 PGO459084:PHJ459085 PQK459084:PRF459085 QAG459084:QBB459085 QKC459084:QKX459085 QTY459084:QUT459085 RDU459084:REP459085 RNQ459084:ROL459085 RXM459084:RYH459085 SHI459084:SID459085 SRE459084:SRZ459085 TBA459084:TBV459085 TKW459084:TLR459085 TUS459084:TVN459085 UEO459084:UFJ459085 UOK459084:UPF459085 UYG459084:UZB459085 VIC459084:VIX459085 VRY459084:VST459085 WBU459084:WCP459085 WLQ459084:WML459085 WVM459084:WWH459085 E524620:Z524621 JA524620:JV524621 SW524620:TR524621 ACS524620:ADN524621 AMO524620:ANJ524621 AWK524620:AXF524621 BGG524620:BHB524621 BQC524620:BQX524621 BZY524620:CAT524621 CJU524620:CKP524621 CTQ524620:CUL524621 DDM524620:DEH524621 DNI524620:DOD524621 DXE524620:DXZ524621 EHA524620:EHV524621 EQW524620:ERR524621 FAS524620:FBN524621 FKO524620:FLJ524621 FUK524620:FVF524621 GEG524620:GFB524621 GOC524620:GOX524621 GXY524620:GYT524621 HHU524620:HIP524621 HRQ524620:HSL524621 IBM524620:ICH524621 ILI524620:IMD524621 IVE524620:IVZ524621 JFA524620:JFV524621 JOW524620:JPR524621 JYS524620:JZN524621 KIO524620:KJJ524621 KSK524620:KTF524621 LCG524620:LDB524621 LMC524620:LMX524621 LVY524620:LWT524621 MFU524620:MGP524621 MPQ524620:MQL524621 MZM524620:NAH524621 NJI524620:NKD524621 NTE524620:NTZ524621 ODA524620:ODV524621 OMW524620:ONR524621 OWS524620:OXN524621 PGO524620:PHJ524621 PQK524620:PRF524621 QAG524620:QBB524621 QKC524620:QKX524621 QTY524620:QUT524621 RDU524620:REP524621 RNQ524620:ROL524621 RXM524620:RYH524621 SHI524620:SID524621 SRE524620:SRZ524621 TBA524620:TBV524621 TKW524620:TLR524621 TUS524620:TVN524621 UEO524620:UFJ524621 UOK524620:UPF524621 UYG524620:UZB524621 VIC524620:VIX524621 VRY524620:VST524621 WBU524620:WCP524621 WLQ524620:WML524621 WVM524620:WWH524621 E590156:Z590157 JA590156:JV590157 SW590156:TR590157 ACS590156:ADN590157 AMO590156:ANJ590157 AWK590156:AXF590157 BGG590156:BHB590157 BQC590156:BQX590157 BZY590156:CAT590157 CJU590156:CKP590157 CTQ590156:CUL590157 DDM590156:DEH590157 DNI590156:DOD590157 DXE590156:DXZ590157 EHA590156:EHV590157 EQW590156:ERR590157 FAS590156:FBN590157 FKO590156:FLJ590157 FUK590156:FVF590157 GEG590156:GFB590157 GOC590156:GOX590157 GXY590156:GYT590157 HHU590156:HIP590157 HRQ590156:HSL590157 IBM590156:ICH590157 ILI590156:IMD590157 IVE590156:IVZ590157 JFA590156:JFV590157 JOW590156:JPR590157 JYS590156:JZN590157 KIO590156:KJJ590157 KSK590156:KTF590157 LCG590156:LDB590157 LMC590156:LMX590157 LVY590156:LWT590157 MFU590156:MGP590157 MPQ590156:MQL590157 MZM590156:NAH590157 NJI590156:NKD590157 NTE590156:NTZ590157 ODA590156:ODV590157 OMW590156:ONR590157 OWS590156:OXN590157 PGO590156:PHJ590157 PQK590156:PRF590157 QAG590156:QBB590157 QKC590156:QKX590157 QTY590156:QUT590157 RDU590156:REP590157 RNQ590156:ROL590157 RXM590156:RYH590157 SHI590156:SID590157 SRE590156:SRZ590157 TBA590156:TBV590157 TKW590156:TLR590157 TUS590156:TVN590157 UEO590156:UFJ590157 UOK590156:UPF590157 UYG590156:UZB590157 VIC590156:VIX590157 VRY590156:VST590157 WBU590156:WCP590157 WLQ590156:WML590157 WVM590156:WWH590157 E655692:Z655693 JA655692:JV655693 SW655692:TR655693 ACS655692:ADN655693 AMO655692:ANJ655693 AWK655692:AXF655693 BGG655692:BHB655693 BQC655692:BQX655693 BZY655692:CAT655693 CJU655692:CKP655693 CTQ655692:CUL655693 DDM655692:DEH655693 DNI655692:DOD655693 DXE655692:DXZ655693 EHA655692:EHV655693 EQW655692:ERR655693 FAS655692:FBN655693 FKO655692:FLJ655693 FUK655692:FVF655693 GEG655692:GFB655693 GOC655692:GOX655693 GXY655692:GYT655693 HHU655692:HIP655693 HRQ655692:HSL655693 IBM655692:ICH655693 ILI655692:IMD655693 IVE655692:IVZ655693 JFA655692:JFV655693 JOW655692:JPR655693 JYS655692:JZN655693 KIO655692:KJJ655693 KSK655692:KTF655693 LCG655692:LDB655693 LMC655692:LMX655693 LVY655692:LWT655693 MFU655692:MGP655693 MPQ655692:MQL655693 MZM655692:NAH655693 NJI655692:NKD655693 NTE655692:NTZ655693 ODA655692:ODV655693 OMW655692:ONR655693 OWS655692:OXN655693 PGO655692:PHJ655693 PQK655692:PRF655693 QAG655692:QBB655693 QKC655692:QKX655693 QTY655692:QUT655693 RDU655692:REP655693 RNQ655692:ROL655693 RXM655692:RYH655693 SHI655692:SID655693 SRE655692:SRZ655693 TBA655692:TBV655693 TKW655692:TLR655693 TUS655692:TVN655693 UEO655692:UFJ655693 UOK655692:UPF655693 UYG655692:UZB655693 VIC655692:VIX655693 VRY655692:VST655693 WBU655692:WCP655693 WLQ655692:WML655693 WVM655692:WWH655693 E721228:Z721229 JA721228:JV721229 SW721228:TR721229 ACS721228:ADN721229 AMO721228:ANJ721229 AWK721228:AXF721229 BGG721228:BHB721229 BQC721228:BQX721229 BZY721228:CAT721229 CJU721228:CKP721229 CTQ721228:CUL721229 DDM721228:DEH721229 DNI721228:DOD721229 DXE721228:DXZ721229 EHA721228:EHV721229 EQW721228:ERR721229 FAS721228:FBN721229 FKO721228:FLJ721229 FUK721228:FVF721229 GEG721228:GFB721229 GOC721228:GOX721229 GXY721228:GYT721229 HHU721228:HIP721229 HRQ721228:HSL721229 IBM721228:ICH721229 ILI721228:IMD721229 IVE721228:IVZ721229 JFA721228:JFV721229 JOW721228:JPR721229 JYS721228:JZN721229 KIO721228:KJJ721229 KSK721228:KTF721229 LCG721228:LDB721229 LMC721228:LMX721229 LVY721228:LWT721229 MFU721228:MGP721229 MPQ721228:MQL721229 MZM721228:NAH721229 NJI721228:NKD721229 NTE721228:NTZ721229 ODA721228:ODV721229 OMW721228:ONR721229 OWS721228:OXN721229 PGO721228:PHJ721229 PQK721228:PRF721229 QAG721228:QBB721229 QKC721228:QKX721229 QTY721228:QUT721229 RDU721228:REP721229 RNQ721228:ROL721229 RXM721228:RYH721229 SHI721228:SID721229 SRE721228:SRZ721229 TBA721228:TBV721229 TKW721228:TLR721229 TUS721228:TVN721229 UEO721228:UFJ721229 UOK721228:UPF721229 UYG721228:UZB721229 VIC721228:VIX721229 VRY721228:VST721229 WBU721228:WCP721229 WLQ721228:WML721229 WVM721228:WWH721229 E786764:Z786765 JA786764:JV786765 SW786764:TR786765 ACS786764:ADN786765 AMO786764:ANJ786765 AWK786764:AXF786765 BGG786764:BHB786765 BQC786764:BQX786765 BZY786764:CAT786765 CJU786764:CKP786765 CTQ786764:CUL786765 DDM786764:DEH786765 DNI786764:DOD786765 DXE786764:DXZ786765 EHA786764:EHV786765 EQW786764:ERR786765 FAS786764:FBN786765 FKO786764:FLJ786765 FUK786764:FVF786765 GEG786764:GFB786765 GOC786764:GOX786765 GXY786764:GYT786765 HHU786764:HIP786765 HRQ786764:HSL786765 IBM786764:ICH786765 ILI786764:IMD786765 IVE786764:IVZ786765 JFA786764:JFV786765 JOW786764:JPR786765 JYS786764:JZN786765 KIO786764:KJJ786765 KSK786764:KTF786765 LCG786764:LDB786765 LMC786764:LMX786765 LVY786764:LWT786765 MFU786764:MGP786765 MPQ786764:MQL786765 MZM786764:NAH786765 NJI786764:NKD786765 NTE786764:NTZ786765 ODA786764:ODV786765 OMW786764:ONR786765 OWS786764:OXN786765 PGO786764:PHJ786765 PQK786764:PRF786765 QAG786764:QBB786765 QKC786764:QKX786765 QTY786764:QUT786765 RDU786764:REP786765 RNQ786764:ROL786765 RXM786764:RYH786765 SHI786764:SID786765 SRE786764:SRZ786765 TBA786764:TBV786765 TKW786764:TLR786765 TUS786764:TVN786765 UEO786764:UFJ786765 UOK786764:UPF786765 UYG786764:UZB786765 VIC786764:VIX786765 VRY786764:VST786765 WBU786764:WCP786765 WLQ786764:WML786765 WVM786764:WWH786765 E852300:Z852301 JA852300:JV852301 SW852300:TR852301 ACS852300:ADN852301 AMO852300:ANJ852301 AWK852300:AXF852301 BGG852300:BHB852301 BQC852300:BQX852301 BZY852300:CAT852301 CJU852300:CKP852301 CTQ852300:CUL852301 DDM852300:DEH852301 DNI852300:DOD852301 DXE852300:DXZ852301 EHA852300:EHV852301 EQW852300:ERR852301 FAS852300:FBN852301 FKO852300:FLJ852301 FUK852300:FVF852301 GEG852300:GFB852301 GOC852300:GOX852301 GXY852300:GYT852301 HHU852300:HIP852301 HRQ852300:HSL852301 IBM852300:ICH852301 ILI852300:IMD852301 IVE852300:IVZ852301 JFA852300:JFV852301 JOW852300:JPR852301 JYS852300:JZN852301 KIO852300:KJJ852301 KSK852300:KTF852301 LCG852300:LDB852301 LMC852300:LMX852301 LVY852300:LWT852301 MFU852300:MGP852301 MPQ852300:MQL852301 MZM852300:NAH852301 NJI852300:NKD852301 NTE852300:NTZ852301 ODA852300:ODV852301 OMW852300:ONR852301 OWS852300:OXN852301 PGO852300:PHJ852301 PQK852300:PRF852301 QAG852300:QBB852301 QKC852300:QKX852301 QTY852300:QUT852301 RDU852300:REP852301 RNQ852300:ROL852301 RXM852300:RYH852301 SHI852300:SID852301 SRE852300:SRZ852301 TBA852300:TBV852301 TKW852300:TLR852301 TUS852300:TVN852301 UEO852300:UFJ852301 UOK852300:UPF852301 UYG852300:UZB852301 VIC852300:VIX852301 VRY852300:VST852301 WBU852300:WCP852301 WLQ852300:WML852301 WVM852300:WWH852301 E917836:Z917837 JA917836:JV917837 SW917836:TR917837 ACS917836:ADN917837 AMO917836:ANJ917837 AWK917836:AXF917837 BGG917836:BHB917837 BQC917836:BQX917837 BZY917836:CAT917837 CJU917836:CKP917837 CTQ917836:CUL917837 DDM917836:DEH917837 DNI917836:DOD917837 DXE917836:DXZ917837 EHA917836:EHV917837 EQW917836:ERR917837 FAS917836:FBN917837 FKO917836:FLJ917837 FUK917836:FVF917837 GEG917836:GFB917837 GOC917836:GOX917837 GXY917836:GYT917837 HHU917836:HIP917837 HRQ917836:HSL917837 IBM917836:ICH917837 ILI917836:IMD917837 IVE917836:IVZ917837 JFA917836:JFV917837 JOW917836:JPR917837 JYS917836:JZN917837 KIO917836:KJJ917837 KSK917836:KTF917837 LCG917836:LDB917837 LMC917836:LMX917837 LVY917836:LWT917837 MFU917836:MGP917837 MPQ917836:MQL917837 MZM917836:NAH917837 NJI917836:NKD917837 NTE917836:NTZ917837 ODA917836:ODV917837 OMW917836:ONR917837 OWS917836:OXN917837 PGO917836:PHJ917837 PQK917836:PRF917837 QAG917836:QBB917837 QKC917836:QKX917837 QTY917836:QUT917837 RDU917836:REP917837 RNQ917836:ROL917837 RXM917836:RYH917837 SHI917836:SID917837 SRE917836:SRZ917837 TBA917836:TBV917837 TKW917836:TLR917837 TUS917836:TVN917837 UEO917836:UFJ917837 UOK917836:UPF917837 UYG917836:UZB917837 VIC917836:VIX917837 VRY917836:VST917837 WBU917836:WCP917837 WLQ917836:WML917837 WVM917836:WWH917837 E983372:Z983373 JA983372:JV983373 SW983372:TR983373 ACS983372:ADN983373 AMO983372:ANJ983373 AWK983372:AXF983373 BGG983372:BHB983373 BQC983372:BQX983373 BZY983372:CAT983373 CJU983372:CKP983373 CTQ983372:CUL983373 DDM983372:DEH983373 DNI983372:DOD983373 DXE983372:DXZ983373 EHA983372:EHV983373 EQW983372:ERR983373 FAS983372:FBN983373 FKO983372:FLJ983373 FUK983372:FVF983373 GEG983372:GFB983373 GOC983372:GOX983373 GXY983372:GYT983373 HHU983372:HIP983373 HRQ983372:HSL983373 IBM983372:ICH983373 ILI983372:IMD983373 IVE983372:IVZ983373 JFA983372:JFV983373 JOW983372:JPR983373 JYS983372:JZN983373 KIO983372:KJJ983373 KSK983372:KTF983373 LCG983372:LDB983373 LMC983372:LMX983373 LVY983372:LWT983373 MFU983372:MGP983373 MPQ983372:MQL983373 MZM983372:NAH983373 NJI983372:NKD983373 NTE983372:NTZ983373 ODA983372:ODV983373 OMW983372:ONR983373 OWS983372:OXN983373 PGO983372:PHJ983373 PQK983372:PRF983373 QAG983372:QBB983373 QKC983372:QKX983373 QTY983372:QUT983373 RDU983372:REP983373 RNQ983372:ROL983373 RXM983372:RYH983373 SHI983372:SID983373 SRE983372:SRZ983373 TBA983372:TBV983373 TKW983372:TLR983373 TUS983372:TVN983373 UEO983372:UFJ983373 UOK983372:UPF983373 UYG983372:UZB983373 VIC983372:VIX983373 VRY983372:VST983373 WBU983372:WCP983373 WLQ983372:WML983373 WVM983372:WWH983373 E248:Z249 JA248:JV249 SW248:TR249 ACS248:ADN249 AMO248:ANJ249 AWK248:AXF249 BGG248:BHB249 BQC248:BQX249 BZY248:CAT249 CJU248:CKP249 CTQ248:CUL249 DDM248:DEH249 DNI248:DOD249 DXE248:DXZ249 EHA248:EHV249 EQW248:ERR249 FAS248:FBN249 FKO248:FLJ249 FUK248:FVF249 GEG248:GFB249 GOC248:GOX249 GXY248:GYT249 HHU248:HIP249 HRQ248:HSL249 IBM248:ICH249 ILI248:IMD249 IVE248:IVZ249 JFA248:JFV249 JOW248:JPR249 JYS248:JZN249 KIO248:KJJ249 KSK248:KTF249 LCG248:LDB249 LMC248:LMX249 LVY248:LWT249 MFU248:MGP249 MPQ248:MQL249 MZM248:NAH249 NJI248:NKD249 NTE248:NTZ249 ODA248:ODV249 OMW248:ONR249 OWS248:OXN249 PGO248:PHJ249 PQK248:PRF249 QAG248:QBB249 QKC248:QKX249 QTY248:QUT249 RDU248:REP249 RNQ248:ROL249 RXM248:RYH249 SHI248:SID249 SRE248:SRZ249 TBA248:TBV249 TKW248:TLR249 TUS248:TVN249 UEO248:UFJ249 UOK248:UPF249 UYG248:UZB249 VIC248:VIX249 VRY248:VST249 WBU248:WCP249 WLQ248:WML249 WVM248:WWH249 E251:Z252 JA251:JV252 SW251:TR252 ACS251:ADN252 AMO251:ANJ252 AWK251:AXF252 BGG251:BHB252 BQC251:BQX252 BZY251:CAT252 CJU251:CKP252 CTQ251:CUL252 DDM251:DEH252 DNI251:DOD252 DXE251:DXZ252 EHA251:EHV252 EQW251:ERR252 FAS251:FBN252 FKO251:FLJ252 FUK251:FVF252 GEG251:GFB252 GOC251:GOX252 GXY251:GYT252 HHU251:HIP252 HRQ251:HSL252 IBM251:ICH252 ILI251:IMD252 IVE251:IVZ252 JFA251:JFV252 JOW251:JPR252 JYS251:JZN252 KIO251:KJJ252 KSK251:KTF252 LCG251:LDB252 LMC251:LMX252 LVY251:LWT252 MFU251:MGP252 MPQ251:MQL252 MZM251:NAH252 NJI251:NKD252 NTE251:NTZ252 ODA251:ODV252 OMW251:ONR252 OWS251:OXN252 PGO251:PHJ252 PQK251:PRF252 QAG251:QBB252 QKC251:QKX252 QTY251:QUT252 RDU251:REP252 RNQ251:ROL252 RXM251:RYH252 SHI251:SID252 SRE251:SRZ252 TBA251:TBV252 TKW251:TLR252 TUS251:TVN252 UEO251:UFJ252 UOK251:UPF252 UYG251:UZB252 VIC251:VIX252 VRY251:VST252 WBU251:WCP252 WLQ251:WML252 WVM251:WWH252 E272:Z273 JA272:JV273 SW272:TR273 ACS272:ADN273 AMO272:ANJ273 AWK272:AXF273 BGG272:BHB273 BQC272:BQX273 BZY272:CAT273 CJU272:CKP273 CTQ272:CUL273 DDM272:DEH273 DNI272:DOD273 DXE272:DXZ273 EHA272:EHV273 EQW272:ERR273 FAS272:FBN273 FKO272:FLJ273 FUK272:FVF273 GEG272:GFB273 GOC272:GOX273 GXY272:GYT273 HHU272:HIP273 HRQ272:HSL273 IBM272:ICH273 ILI272:IMD273 IVE272:IVZ273 JFA272:JFV273 JOW272:JPR273 JYS272:JZN273 KIO272:KJJ273 KSK272:KTF273 LCG272:LDB273 LMC272:LMX273 LVY272:LWT273 MFU272:MGP273 MPQ272:MQL273 MZM272:NAH273 NJI272:NKD273 NTE272:NTZ273 ODA272:ODV273 OMW272:ONR273 OWS272:OXN273 PGO272:PHJ273 PQK272:PRF273 QAG272:QBB273 QKC272:QKX273 QTY272:QUT273 RDU272:REP273 RNQ272:ROL273 RXM272:RYH273 SHI272:SID273 SRE272:SRZ273 TBA272:TBV273 TKW272:TLR273 TUS272:TVN273 UEO272:UFJ273 UOK272:UPF273 UYG272:UZB273 VIC272:VIX273 VRY272:VST273 WBU272:WCP273 WLQ272:WML273 WVM272:WWH273 E275:Z276 JA275:JV276 SW275:TR276 ACS275:ADN276 AMO275:ANJ276 AWK275:AXF276 BGG275:BHB276 BQC275:BQX276 BZY275:CAT276 CJU275:CKP276 CTQ275:CUL276 DDM275:DEH276 DNI275:DOD276 DXE275:DXZ276 EHA275:EHV276 EQW275:ERR276 FAS275:FBN276 FKO275:FLJ276 FUK275:FVF276 GEG275:GFB276 GOC275:GOX276 GXY275:GYT276 HHU275:HIP276 HRQ275:HSL276 IBM275:ICH276 ILI275:IMD276 IVE275:IVZ276 JFA275:JFV276 JOW275:JPR276 JYS275:JZN276 KIO275:KJJ276 KSK275:KTF276 LCG275:LDB276 LMC275:LMX276 LVY275:LWT276 MFU275:MGP276 MPQ275:MQL276 MZM275:NAH276 NJI275:NKD276 NTE275:NTZ276 ODA275:ODV276 OMW275:ONR276 OWS275:OXN276 PGO275:PHJ276 PQK275:PRF276 QAG275:QBB276 QKC275:QKX276 QTY275:QUT276 RDU275:REP276 RNQ275:ROL276 RXM275:RYH276 SHI275:SID276 SRE275:SRZ276 TBA275:TBV276 TKW275:TLR276 TUS275:TVN276 UEO275:UFJ276 UOK275:UPF276 UYG275:UZB276 VIC275:VIX276 VRY275:VST276 WBU275:WCP276 WLQ275:WML276 WVM275:WWH276 E552:Z553 JA552:JV553 SW552:TR553 ACS552:ADN553 AMO552:ANJ553 AWK552:AXF553 BGG552:BHB553 BQC552:BQX553 BZY552:CAT553 CJU552:CKP553 CTQ552:CUL553 DDM552:DEH553 DNI552:DOD553 DXE552:DXZ553 EHA552:EHV553 EQW552:ERR553 FAS552:FBN553 FKO552:FLJ553 FUK552:FVF553 GEG552:GFB553 GOC552:GOX553 GXY552:GYT553 HHU552:HIP553 HRQ552:HSL553 IBM552:ICH553 ILI552:IMD553 IVE552:IVZ553 JFA552:JFV553 JOW552:JPR553 JYS552:JZN553 KIO552:KJJ553 KSK552:KTF553 LCG552:LDB553 LMC552:LMX553 LVY552:LWT553 MFU552:MGP553 MPQ552:MQL553 MZM552:NAH553 NJI552:NKD553 NTE552:NTZ553 ODA552:ODV553 OMW552:ONR553 OWS552:OXN553 PGO552:PHJ553 PQK552:PRF553 QAG552:QBB553 QKC552:QKX553 QTY552:QUT553 RDU552:REP553 RNQ552:ROL553 RXM552:RYH553 SHI552:SID553 SRE552:SRZ553 TBA552:TBV553 TKW552:TLR553 TUS552:TVN553 UEO552:UFJ553 UOK552:UPF553 UYG552:UZB553 VIC552:VIX553 VRY552:VST553 WBU552:WCP553 WLQ552:WML553 WVM552:WWH553 E555:Z556 JA555:JV556 SW555:TR556 ACS555:ADN556 AMO555:ANJ556 AWK555:AXF556 BGG555:BHB556 BQC555:BQX556 BZY555:CAT556 CJU555:CKP556 CTQ555:CUL556 DDM555:DEH556 DNI555:DOD556 DXE555:DXZ556 EHA555:EHV556 EQW555:ERR556 FAS555:FBN556 FKO555:FLJ556 FUK555:FVF556 GEG555:GFB556 GOC555:GOX556 GXY555:GYT556 HHU555:HIP556 HRQ555:HSL556 IBM555:ICH556 ILI555:IMD556 IVE555:IVZ556 JFA555:JFV556 JOW555:JPR556 JYS555:JZN556 KIO555:KJJ556 KSK555:KTF556 LCG555:LDB556 LMC555:LMX556 LVY555:LWT556 MFU555:MGP556 MPQ555:MQL556 MZM555:NAH556 NJI555:NKD556 NTE555:NTZ556 ODA555:ODV556 OMW555:ONR556 OWS555:OXN556 PGO555:PHJ556 PQK555:PRF556 QAG555:QBB556 QKC555:QKX556 QTY555:QUT556 RDU555:REP556 RNQ555:ROL556 RXM555:RYH556 SHI555:SID556 SRE555:SRZ556 TBA555:TBV556 TKW555:TLR556 TUS555:TVN556 UEO555:UFJ556 UOK555:UPF556 UYG555:UZB556 VIC555:VIX556 VRY555:VST556 WBU555:WCP556 WLQ555:WML556 WVM555:WWH556</xm:sqref>
        </x14:dataValidation>
        <x14:dataValidation imeMode="off" allowBlank="1" showInputMessage="1" showErrorMessage="1" xr:uid="{00000000-0002-0000-0400-000001000000}">
          <xm:sqref>E489:H489 JA489:JD489 SW489:SZ489 ACS489:ACV489 AMO489:AMR489 AWK489:AWN489 BGG489:BGJ489 BQC489:BQF489 BZY489:CAB489 CJU489:CJX489 CTQ489:CTT489 DDM489:DDP489 DNI489:DNL489 DXE489:DXH489 EHA489:EHD489 EQW489:EQZ489 FAS489:FAV489 FKO489:FKR489 FUK489:FUN489 GEG489:GEJ489 GOC489:GOF489 GXY489:GYB489 HHU489:HHX489 HRQ489:HRT489 IBM489:IBP489 ILI489:ILL489 IVE489:IVH489 JFA489:JFD489 JOW489:JOZ489 JYS489:JYV489 KIO489:KIR489 KSK489:KSN489 LCG489:LCJ489 LMC489:LMF489 LVY489:LWB489 MFU489:MFX489 MPQ489:MPT489 MZM489:MZP489 NJI489:NJL489 NTE489:NTH489 ODA489:ODD489 OMW489:OMZ489 OWS489:OWV489 PGO489:PGR489 PQK489:PQN489 QAG489:QAJ489 QKC489:QKF489 QTY489:QUB489 RDU489:RDX489 RNQ489:RNT489 RXM489:RXP489 SHI489:SHL489 SRE489:SRH489 TBA489:TBD489 TKW489:TKZ489 TUS489:TUV489 UEO489:UER489 UOK489:UON489 UYG489:UYJ489 VIC489:VIF489 VRY489:VSB489 WBU489:WBX489 WLQ489:WLT489 WVM489:WVP489 E66071:H66071 JA66071:JD66071 SW66071:SZ66071 ACS66071:ACV66071 AMO66071:AMR66071 AWK66071:AWN66071 BGG66071:BGJ66071 BQC66071:BQF66071 BZY66071:CAB66071 CJU66071:CJX66071 CTQ66071:CTT66071 DDM66071:DDP66071 DNI66071:DNL66071 DXE66071:DXH66071 EHA66071:EHD66071 EQW66071:EQZ66071 FAS66071:FAV66071 FKO66071:FKR66071 FUK66071:FUN66071 GEG66071:GEJ66071 GOC66071:GOF66071 GXY66071:GYB66071 HHU66071:HHX66071 HRQ66071:HRT66071 IBM66071:IBP66071 ILI66071:ILL66071 IVE66071:IVH66071 JFA66071:JFD66071 JOW66071:JOZ66071 JYS66071:JYV66071 KIO66071:KIR66071 KSK66071:KSN66071 LCG66071:LCJ66071 LMC66071:LMF66071 LVY66071:LWB66071 MFU66071:MFX66071 MPQ66071:MPT66071 MZM66071:MZP66071 NJI66071:NJL66071 NTE66071:NTH66071 ODA66071:ODD66071 OMW66071:OMZ66071 OWS66071:OWV66071 PGO66071:PGR66071 PQK66071:PQN66071 QAG66071:QAJ66071 QKC66071:QKF66071 QTY66071:QUB66071 RDU66071:RDX66071 RNQ66071:RNT66071 RXM66071:RXP66071 SHI66071:SHL66071 SRE66071:SRH66071 TBA66071:TBD66071 TKW66071:TKZ66071 TUS66071:TUV66071 UEO66071:UER66071 UOK66071:UON66071 UYG66071:UYJ66071 VIC66071:VIF66071 VRY66071:VSB66071 WBU66071:WBX66071 WLQ66071:WLT66071 WVM66071:WVP66071 E131607:H131607 JA131607:JD131607 SW131607:SZ131607 ACS131607:ACV131607 AMO131607:AMR131607 AWK131607:AWN131607 BGG131607:BGJ131607 BQC131607:BQF131607 BZY131607:CAB131607 CJU131607:CJX131607 CTQ131607:CTT131607 DDM131607:DDP131607 DNI131607:DNL131607 DXE131607:DXH131607 EHA131607:EHD131607 EQW131607:EQZ131607 FAS131607:FAV131607 FKO131607:FKR131607 FUK131607:FUN131607 GEG131607:GEJ131607 GOC131607:GOF131607 GXY131607:GYB131607 HHU131607:HHX131607 HRQ131607:HRT131607 IBM131607:IBP131607 ILI131607:ILL131607 IVE131607:IVH131607 JFA131607:JFD131607 JOW131607:JOZ131607 JYS131607:JYV131607 KIO131607:KIR131607 KSK131607:KSN131607 LCG131607:LCJ131607 LMC131607:LMF131607 LVY131607:LWB131607 MFU131607:MFX131607 MPQ131607:MPT131607 MZM131607:MZP131607 NJI131607:NJL131607 NTE131607:NTH131607 ODA131607:ODD131607 OMW131607:OMZ131607 OWS131607:OWV131607 PGO131607:PGR131607 PQK131607:PQN131607 QAG131607:QAJ131607 QKC131607:QKF131607 QTY131607:QUB131607 RDU131607:RDX131607 RNQ131607:RNT131607 RXM131607:RXP131607 SHI131607:SHL131607 SRE131607:SRH131607 TBA131607:TBD131607 TKW131607:TKZ131607 TUS131607:TUV131607 UEO131607:UER131607 UOK131607:UON131607 UYG131607:UYJ131607 VIC131607:VIF131607 VRY131607:VSB131607 WBU131607:WBX131607 WLQ131607:WLT131607 WVM131607:WVP131607 E197143:H197143 JA197143:JD197143 SW197143:SZ197143 ACS197143:ACV197143 AMO197143:AMR197143 AWK197143:AWN197143 BGG197143:BGJ197143 BQC197143:BQF197143 BZY197143:CAB197143 CJU197143:CJX197143 CTQ197143:CTT197143 DDM197143:DDP197143 DNI197143:DNL197143 DXE197143:DXH197143 EHA197143:EHD197143 EQW197143:EQZ197143 FAS197143:FAV197143 FKO197143:FKR197143 FUK197143:FUN197143 GEG197143:GEJ197143 GOC197143:GOF197143 GXY197143:GYB197143 HHU197143:HHX197143 HRQ197143:HRT197143 IBM197143:IBP197143 ILI197143:ILL197143 IVE197143:IVH197143 JFA197143:JFD197143 JOW197143:JOZ197143 JYS197143:JYV197143 KIO197143:KIR197143 KSK197143:KSN197143 LCG197143:LCJ197143 LMC197143:LMF197143 LVY197143:LWB197143 MFU197143:MFX197143 MPQ197143:MPT197143 MZM197143:MZP197143 NJI197143:NJL197143 NTE197143:NTH197143 ODA197143:ODD197143 OMW197143:OMZ197143 OWS197143:OWV197143 PGO197143:PGR197143 PQK197143:PQN197143 QAG197143:QAJ197143 QKC197143:QKF197143 QTY197143:QUB197143 RDU197143:RDX197143 RNQ197143:RNT197143 RXM197143:RXP197143 SHI197143:SHL197143 SRE197143:SRH197143 TBA197143:TBD197143 TKW197143:TKZ197143 TUS197143:TUV197143 UEO197143:UER197143 UOK197143:UON197143 UYG197143:UYJ197143 VIC197143:VIF197143 VRY197143:VSB197143 WBU197143:WBX197143 WLQ197143:WLT197143 WVM197143:WVP197143 E262679:H262679 JA262679:JD262679 SW262679:SZ262679 ACS262679:ACV262679 AMO262679:AMR262679 AWK262679:AWN262679 BGG262679:BGJ262679 BQC262679:BQF262679 BZY262679:CAB262679 CJU262679:CJX262679 CTQ262679:CTT262679 DDM262679:DDP262679 DNI262679:DNL262679 DXE262679:DXH262679 EHA262679:EHD262679 EQW262679:EQZ262679 FAS262679:FAV262679 FKO262679:FKR262679 FUK262679:FUN262679 GEG262679:GEJ262679 GOC262679:GOF262679 GXY262679:GYB262679 HHU262679:HHX262679 HRQ262679:HRT262679 IBM262679:IBP262679 ILI262679:ILL262679 IVE262679:IVH262679 JFA262679:JFD262679 JOW262679:JOZ262679 JYS262679:JYV262679 KIO262679:KIR262679 KSK262679:KSN262679 LCG262679:LCJ262679 LMC262679:LMF262679 LVY262679:LWB262679 MFU262679:MFX262679 MPQ262679:MPT262679 MZM262679:MZP262679 NJI262679:NJL262679 NTE262679:NTH262679 ODA262679:ODD262679 OMW262679:OMZ262679 OWS262679:OWV262679 PGO262679:PGR262679 PQK262679:PQN262679 QAG262679:QAJ262679 QKC262679:QKF262679 QTY262679:QUB262679 RDU262679:RDX262679 RNQ262679:RNT262679 RXM262679:RXP262679 SHI262679:SHL262679 SRE262679:SRH262679 TBA262679:TBD262679 TKW262679:TKZ262679 TUS262679:TUV262679 UEO262679:UER262679 UOK262679:UON262679 UYG262679:UYJ262679 VIC262679:VIF262679 VRY262679:VSB262679 WBU262679:WBX262679 WLQ262679:WLT262679 WVM262679:WVP262679 E328215:H328215 JA328215:JD328215 SW328215:SZ328215 ACS328215:ACV328215 AMO328215:AMR328215 AWK328215:AWN328215 BGG328215:BGJ328215 BQC328215:BQF328215 BZY328215:CAB328215 CJU328215:CJX328215 CTQ328215:CTT328215 DDM328215:DDP328215 DNI328215:DNL328215 DXE328215:DXH328215 EHA328215:EHD328215 EQW328215:EQZ328215 FAS328215:FAV328215 FKO328215:FKR328215 FUK328215:FUN328215 GEG328215:GEJ328215 GOC328215:GOF328215 GXY328215:GYB328215 HHU328215:HHX328215 HRQ328215:HRT328215 IBM328215:IBP328215 ILI328215:ILL328215 IVE328215:IVH328215 JFA328215:JFD328215 JOW328215:JOZ328215 JYS328215:JYV328215 KIO328215:KIR328215 KSK328215:KSN328215 LCG328215:LCJ328215 LMC328215:LMF328215 LVY328215:LWB328215 MFU328215:MFX328215 MPQ328215:MPT328215 MZM328215:MZP328215 NJI328215:NJL328215 NTE328215:NTH328215 ODA328215:ODD328215 OMW328215:OMZ328215 OWS328215:OWV328215 PGO328215:PGR328215 PQK328215:PQN328215 QAG328215:QAJ328215 QKC328215:QKF328215 QTY328215:QUB328215 RDU328215:RDX328215 RNQ328215:RNT328215 RXM328215:RXP328215 SHI328215:SHL328215 SRE328215:SRH328215 TBA328215:TBD328215 TKW328215:TKZ328215 TUS328215:TUV328215 UEO328215:UER328215 UOK328215:UON328215 UYG328215:UYJ328215 VIC328215:VIF328215 VRY328215:VSB328215 WBU328215:WBX328215 WLQ328215:WLT328215 WVM328215:WVP328215 E393751:H393751 JA393751:JD393751 SW393751:SZ393751 ACS393751:ACV393751 AMO393751:AMR393751 AWK393751:AWN393751 BGG393751:BGJ393751 BQC393751:BQF393751 BZY393751:CAB393751 CJU393751:CJX393751 CTQ393751:CTT393751 DDM393751:DDP393751 DNI393751:DNL393751 DXE393751:DXH393751 EHA393751:EHD393751 EQW393751:EQZ393751 FAS393751:FAV393751 FKO393751:FKR393751 FUK393751:FUN393751 GEG393751:GEJ393751 GOC393751:GOF393751 GXY393751:GYB393751 HHU393751:HHX393751 HRQ393751:HRT393751 IBM393751:IBP393751 ILI393751:ILL393751 IVE393751:IVH393751 JFA393751:JFD393751 JOW393751:JOZ393751 JYS393751:JYV393751 KIO393751:KIR393751 KSK393751:KSN393751 LCG393751:LCJ393751 LMC393751:LMF393751 LVY393751:LWB393751 MFU393751:MFX393751 MPQ393751:MPT393751 MZM393751:MZP393751 NJI393751:NJL393751 NTE393751:NTH393751 ODA393751:ODD393751 OMW393751:OMZ393751 OWS393751:OWV393751 PGO393751:PGR393751 PQK393751:PQN393751 QAG393751:QAJ393751 QKC393751:QKF393751 QTY393751:QUB393751 RDU393751:RDX393751 RNQ393751:RNT393751 RXM393751:RXP393751 SHI393751:SHL393751 SRE393751:SRH393751 TBA393751:TBD393751 TKW393751:TKZ393751 TUS393751:TUV393751 UEO393751:UER393751 UOK393751:UON393751 UYG393751:UYJ393751 VIC393751:VIF393751 VRY393751:VSB393751 WBU393751:WBX393751 WLQ393751:WLT393751 WVM393751:WVP393751 E459287:H459287 JA459287:JD459287 SW459287:SZ459287 ACS459287:ACV459287 AMO459287:AMR459287 AWK459287:AWN459287 BGG459287:BGJ459287 BQC459287:BQF459287 BZY459287:CAB459287 CJU459287:CJX459287 CTQ459287:CTT459287 DDM459287:DDP459287 DNI459287:DNL459287 DXE459287:DXH459287 EHA459287:EHD459287 EQW459287:EQZ459287 FAS459287:FAV459287 FKO459287:FKR459287 FUK459287:FUN459287 GEG459287:GEJ459287 GOC459287:GOF459287 GXY459287:GYB459287 HHU459287:HHX459287 HRQ459287:HRT459287 IBM459287:IBP459287 ILI459287:ILL459287 IVE459287:IVH459287 JFA459287:JFD459287 JOW459287:JOZ459287 JYS459287:JYV459287 KIO459287:KIR459287 KSK459287:KSN459287 LCG459287:LCJ459287 LMC459287:LMF459287 LVY459287:LWB459287 MFU459287:MFX459287 MPQ459287:MPT459287 MZM459287:MZP459287 NJI459287:NJL459287 NTE459287:NTH459287 ODA459287:ODD459287 OMW459287:OMZ459287 OWS459287:OWV459287 PGO459287:PGR459287 PQK459287:PQN459287 QAG459287:QAJ459287 QKC459287:QKF459287 QTY459287:QUB459287 RDU459287:RDX459287 RNQ459287:RNT459287 RXM459287:RXP459287 SHI459287:SHL459287 SRE459287:SRH459287 TBA459287:TBD459287 TKW459287:TKZ459287 TUS459287:TUV459287 UEO459287:UER459287 UOK459287:UON459287 UYG459287:UYJ459287 VIC459287:VIF459287 VRY459287:VSB459287 WBU459287:WBX459287 WLQ459287:WLT459287 WVM459287:WVP459287 E524823:H524823 JA524823:JD524823 SW524823:SZ524823 ACS524823:ACV524823 AMO524823:AMR524823 AWK524823:AWN524823 BGG524823:BGJ524823 BQC524823:BQF524823 BZY524823:CAB524823 CJU524823:CJX524823 CTQ524823:CTT524823 DDM524823:DDP524823 DNI524823:DNL524823 DXE524823:DXH524823 EHA524823:EHD524823 EQW524823:EQZ524823 FAS524823:FAV524823 FKO524823:FKR524823 FUK524823:FUN524823 GEG524823:GEJ524823 GOC524823:GOF524823 GXY524823:GYB524823 HHU524823:HHX524823 HRQ524823:HRT524823 IBM524823:IBP524823 ILI524823:ILL524823 IVE524823:IVH524823 JFA524823:JFD524823 JOW524823:JOZ524823 JYS524823:JYV524823 KIO524823:KIR524823 KSK524823:KSN524823 LCG524823:LCJ524823 LMC524823:LMF524823 LVY524823:LWB524823 MFU524823:MFX524823 MPQ524823:MPT524823 MZM524823:MZP524823 NJI524823:NJL524823 NTE524823:NTH524823 ODA524823:ODD524823 OMW524823:OMZ524823 OWS524823:OWV524823 PGO524823:PGR524823 PQK524823:PQN524823 QAG524823:QAJ524823 QKC524823:QKF524823 QTY524823:QUB524823 RDU524823:RDX524823 RNQ524823:RNT524823 RXM524823:RXP524823 SHI524823:SHL524823 SRE524823:SRH524823 TBA524823:TBD524823 TKW524823:TKZ524823 TUS524823:TUV524823 UEO524823:UER524823 UOK524823:UON524823 UYG524823:UYJ524823 VIC524823:VIF524823 VRY524823:VSB524823 WBU524823:WBX524823 WLQ524823:WLT524823 WVM524823:WVP524823 E590359:H590359 JA590359:JD590359 SW590359:SZ590359 ACS590359:ACV590359 AMO590359:AMR590359 AWK590359:AWN590359 BGG590359:BGJ590359 BQC590359:BQF590359 BZY590359:CAB590359 CJU590359:CJX590359 CTQ590359:CTT590359 DDM590359:DDP590359 DNI590359:DNL590359 DXE590359:DXH590359 EHA590359:EHD590359 EQW590359:EQZ590359 FAS590359:FAV590359 FKO590359:FKR590359 FUK590359:FUN590359 GEG590359:GEJ590359 GOC590359:GOF590359 GXY590359:GYB590359 HHU590359:HHX590359 HRQ590359:HRT590359 IBM590359:IBP590359 ILI590359:ILL590359 IVE590359:IVH590359 JFA590359:JFD590359 JOW590359:JOZ590359 JYS590359:JYV590359 KIO590359:KIR590359 KSK590359:KSN590359 LCG590359:LCJ590359 LMC590359:LMF590359 LVY590359:LWB590359 MFU590359:MFX590359 MPQ590359:MPT590359 MZM590359:MZP590359 NJI590359:NJL590359 NTE590359:NTH590359 ODA590359:ODD590359 OMW590359:OMZ590359 OWS590359:OWV590359 PGO590359:PGR590359 PQK590359:PQN590359 QAG590359:QAJ590359 QKC590359:QKF590359 QTY590359:QUB590359 RDU590359:RDX590359 RNQ590359:RNT590359 RXM590359:RXP590359 SHI590359:SHL590359 SRE590359:SRH590359 TBA590359:TBD590359 TKW590359:TKZ590359 TUS590359:TUV590359 UEO590359:UER590359 UOK590359:UON590359 UYG590359:UYJ590359 VIC590359:VIF590359 VRY590359:VSB590359 WBU590359:WBX590359 WLQ590359:WLT590359 WVM590359:WVP590359 E655895:H655895 JA655895:JD655895 SW655895:SZ655895 ACS655895:ACV655895 AMO655895:AMR655895 AWK655895:AWN655895 BGG655895:BGJ655895 BQC655895:BQF655895 BZY655895:CAB655895 CJU655895:CJX655895 CTQ655895:CTT655895 DDM655895:DDP655895 DNI655895:DNL655895 DXE655895:DXH655895 EHA655895:EHD655895 EQW655895:EQZ655895 FAS655895:FAV655895 FKO655895:FKR655895 FUK655895:FUN655895 GEG655895:GEJ655895 GOC655895:GOF655895 GXY655895:GYB655895 HHU655895:HHX655895 HRQ655895:HRT655895 IBM655895:IBP655895 ILI655895:ILL655895 IVE655895:IVH655895 JFA655895:JFD655895 JOW655895:JOZ655895 JYS655895:JYV655895 KIO655895:KIR655895 KSK655895:KSN655895 LCG655895:LCJ655895 LMC655895:LMF655895 LVY655895:LWB655895 MFU655895:MFX655895 MPQ655895:MPT655895 MZM655895:MZP655895 NJI655895:NJL655895 NTE655895:NTH655895 ODA655895:ODD655895 OMW655895:OMZ655895 OWS655895:OWV655895 PGO655895:PGR655895 PQK655895:PQN655895 QAG655895:QAJ655895 QKC655895:QKF655895 QTY655895:QUB655895 RDU655895:RDX655895 RNQ655895:RNT655895 RXM655895:RXP655895 SHI655895:SHL655895 SRE655895:SRH655895 TBA655895:TBD655895 TKW655895:TKZ655895 TUS655895:TUV655895 UEO655895:UER655895 UOK655895:UON655895 UYG655895:UYJ655895 VIC655895:VIF655895 VRY655895:VSB655895 WBU655895:WBX655895 WLQ655895:WLT655895 WVM655895:WVP655895 E721431:H721431 JA721431:JD721431 SW721431:SZ721431 ACS721431:ACV721431 AMO721431:AMR721431 AWK721431:AWN721431 BGG721431:BGJ721431 BQC721431:BQF721431 BZY721431:CAB721431 CJU721431:CJX721431 CTQ721431:CTT721431 DDM721431:DDP721431 DNI721431:DNL721431 DXE721431:DXH721431 EHA721431:EHD721431 EQW721431:EQZ721431 FAS721431:FAV721431 FKO721431:FKR721431 FUK721431:FUN721431 GEG721431:GEJ721431 GOC721431:GOF721431 GXY721431:GYB721431 HHU721431:HHX721431 HRQ721431:HRT721431 IBM721431:IBP721431 ILI721431:ILL721431 IVE721431:IVH721431 JFA721431:JFD721431 JOW721431:JOZ721431 JYS721431:JYV721431 KIO721431:KIR721431 KSK721431:KSN721431 LCG721431:LCJ721431 LMC721431:LMF721431 LVY721431:LWB721431 MFU721431:MFX721431 MPQ721431:MPT721431 MZM721431:MZP721431 NJI721431:NJL721431 NTE721431:NTH721431 ODA721431:ODD721431 OMW721431:OMZ721431 OWS721431:OWV721431 PGO721431:PGR721431 PQK721431:PQN721431 QAG721431:QAJ721431 QKC721431:QKF721431 QTY721431:QUB721431 RDU721431:RDX721431 RNQ721431:RNT721431 RXM721431:RXP721431 SHI721431:SHL721431 SRE721431:SRH721431 TBA721431:TBD721431 TKW721431:TKZ721431 TUS721431:TUV721431 UEO721431:UER721431 UOK721431:UON721431 UYG721431:UYJ721431 VIC721431:VIF721431 VRY721431:VSB721431 WBU721431:WBX721431 WLQ721431:WLT721431 WVM721431:WVP721431 E786967:H786967 JA786967:JD786967 SW786967:SZ786967 ACS786967:ACV786967 AMO786967:AMR786967 AWK786967:AWN786967 BGG786967:BGJ786967 BQC786967:BQF786967 BZY786967:CAB786967 CJU786967:CJX786967 CTQ786967:CTT786967 DDM786967:DDP786967 DNI786967:DNL786967 DXE786967:DXH786967 EHA786967:EHD786967 EQW786967:EQZ786967 FAS786967:FAV786967 FKO786967:FKR786967 FUK786967:FUN786967 GEG786967:GEJ786967 GOC786967:GOF786967 GXY786967:GYB786967 HHU786967:HHX786967 HRQ786967:HRT786967 IBM786967:IBP786967 ILI786967:ILL786967 IVE786967:IVH786967 JFA786967:JFD786967 JOW786967:JOZ786967 JYS786967:JYV786967 KIO786967:KIR786967 KSK786967:KSN786967 LCG786967:LCJ786967 LMC786967:LMF786967 LVY786967:LWB786967 MFU786967:MFX786967 MPQ786967:MPT786967 MZM786967:MZP786967 NJI786967:NJL786967 NTE786967:NTH786967 ODA786967:ODD786967 OMW786967:OMZ786967 OWS786967:OWV786967 PGO786967:PGR786967 PQK786967:PQN786967 QAG786967:QAJ786967 QKC786967:QKF786967 QTY786967:QUB786967 RDU786967:RDX786967 RNQ786967:RNT786967 RXM786967:RXP786967 SHI786967:SHL786967 SRE786967:SRH786967 TBA786967:TBD786967 TKW786967:TKZ786967 TUS786967:TUV786967 UEO786967:UER786967 UOK786967:UON786967 UYG786967:UYJ786967 VIC786967:VIF786967 VRY786967:VSB786967 WBU786967:WBX786967 WLQ786967:WLT786967 WVM786967:WVP786967 E852503:H852503 JA852503:JD852503 SW852503:SZ852503 ACS852503:ACV852503 AMO852503:AMR852503 AWK852503:AWN852503 BGG852503:BGJ852503 BQC852503:BQF852503 BZY852503:CAB852503 CJU852503:CJX852503 CTQ852503:CTT852503 DDM852503:DDP852503 DNI852503:DNL852503 DXE852503:DXH852503 EHA852503:EHD852503 EQW852503:EQZ852503 FAS852503:FAV852503 FKO852503:FKR852503 FUK852503:FUN852503 GEG852503:GEJ852503 GOC852503:GOF852503 GXY852503:GYB852503 HHU852503:HHX852503 HRQ852503:HRT852503 IBM852503:IBP852503 ILI852503:ILL852503 IVE852503:IVH852503 JFA852503:JFD852503 JOW852503:JOZ852503 JYS852503:JYV852503 KIO852503:KIR852503 KSK852503:KSN852503 LCG852503:LCJ852503 LMC852503:LMF852503 LVY852503:LWB852503 MFU852503:MFX852503 MPQ852503:MPT852503 MZM852503:MZP852503 NJI852503:NJL852503 NTE852503:NTH852503 ODA852503:ODD852503 OMW852503:OMZ852503 OWS852503:OWV852503 PGO852503:PGR852503 PQK852503:PQN852503 QAG852503:QAJ852503 QKC852503:QKF852503 QTY852503:QUB852503 RDU852503:RDX852503 RNQ852503:RNT852503 RXM852503:RXP852503 SHI852503:SHL852503 SRE852503:SRH852503 TBA852503:TBD852503 TKW852503:TKZ852503 TUS852503:TUV852503 UEO852503:UER852503 UOK852503:UON852503 UYG852503:UYJ852503 VIC852503:VIF852503 VRY852503:VSB852503 WBU852503:WBX852503 WLQ852503:WLT852503 WVM852503:WVP852503 E918039:H918039 JA918039:JD918039 SW918039:SZ918039 ACS918039:ACV918039 AMO918039:AMR918039 AWK918039:AWN918039 BGG918039:BGJ918039 BQC918039:BQF918039 BZY918039:CAB918039 CJU918039:CJX918039 CTQ918039:CTT918039 DDM918039:DDP918039 DNI918039:DNL918039 DXE918039:DXH918039 EHA918039:EHD918039 EQW918039:EQZ918039 FAS918039:FAV918039 FKO918039:FKR918039 FUK918039:FUN918039 GEG918039:GEJ918039 GOC918039:GOF918039 GXY918039:GYB918039 HHU918039:HHX918039 HRQ918039:HRT918039 IBM918039:IBP918039 ILI918039:ILL918039 IVE918039:IVH918039 JFA918039:JFD918039 JOW918039:JOZ918039 JYS918039:JYV918039 KIO918039:KIR918039 KSK918039:KSN918039 LCG918039:LCJ918039 LMC918039:LMF918039 LVY918039:LWB918039 MFU918039:MFX918039 MPQ918039:MPT918039 MZM918039:MZP918039 NJI918039:NJL918039 NTE918039:NTH918039 ODA918039:ODD918039 OMW918039:OMZ918039 OWS918039:OWV918039 PGO918039:PGR918039 PQK918039:PQN918039 QAG918039:QAJ918039 QKC918039:QKF918039 QTY918039:QUB918039 RDU918039:RDX918039 RNQ918039:RNT918039 RXM918039:RXP918039 SHI918039:SHL918039 SRE918039:SRH918039 TBA918039:TBD918039 TKW918039:TKZ918039 TUS918039:TUV918039 UEO918039:UER918039 UOK918039:UON918039 UYG918039:UYJ918039 VIC918039:VIF918039 VRY918039:VSB918039 WBU918039:WBX918039 WLQ918039:WLT918039 WVM918039:WVP918039 E983575:H983575 JA983575:JD983575 SW983575:SZ983575 ACS983575:ACV983575 AMO983575:AMR983575 AWK983575:AWN983575 BGG983575:BGJ983575 BQC983575:BQF983575 BZY983575:CAB983575 CJU983575:CJX983575 CTQ983575:CTT983575 DDM983575:DDP983575 DNI983575:DNL983575 DXE983575:DXH983575 EHA983575:EHD983575 EQW983575:EQZ983575 FAS983575:FAV983575 FKO983575:FKR983575 FUK983575:FUN983575 GEG983575:GEJ983575 GOC983575:GOF983575 GXY983575:GYB983575 HHU983575:HHX983575 HRQ983575:HRT983575 IBM983575:IBP983575 ILI983575:ILL983575 IVE983575:IVH983575 JFA983575:JFD983575 JOW983575:JOZ983575 JYS983575:JYV983575 KIO983575:KIR983575 KSK983575:KSN983575 LCG983575:LCJ983575 LMC983575:LMF983575 LVY983575:LWB983575 MFU983575:MFX983575 MPQ983575:MPT983575 MZM983575:MZP983575 NJI983575:NJL983575 NTE983575:NTH983575 ODA983575:ODD983575 OMW983575:OMZ983575 OWS983575:OWV983575 PGO983575:PGR983575 PQK983575:PQN983575 QAG983575:QAJ983575 QKC983575:QKF983575 QTY983575:QUB983575 RDU983575:RDX983575 RNQ983575:RNT983575 RXM983575:RXP983575 SHI983575:SHL983575 SRE983575:SRH983575 TBA983575:TBD983575 TKW983575:TKZ983575 TUS983575:TUV983575 UEO983575:UER983575 UOK983575:UON983575 UYG983575:UYJ983575 VIC983575:VIF983575 VRY983575:VSB983575 WBU983575:WBX983575 WLQ983575:WLT983575 WVM983575:WVP983575 E186:H186 JA186:JD186 SW186:SZ186 ACS186:ACV186 AMO186:AMR186 AWK186:AWN186 BGG186:BGJ186 BQC186:BQF186 BZY186:CAB186 CJU186:CJX186 CTQ186:CTT186 DDM186:DDP186 DNI186:DNL186 DXE186:DXH186 EHA186:EHD186 EQW186:EQZ186 FAS186:FAV186 FKO186:FKR186 FUK186:FUN186 GEG186:GEJ186 GOC186:GOF186 GXY186:GYB186 HHU186:HHX186 HRQ186:HRT186 IBM186:IBP186 ILI186:ILL186 IVE186:IVH186 JFA186:JFD186 JOW186:JOZ186 JYS186:JYV186 KIO186:KIR186 KSK186:KSN186 LCG186:LCJ186 LMC186:LMF186 LVY186:LWB186 MFU186:MFX186 MPQ186:MPT186 MZM186:MZP186 NJI186:NJL186 NTE186:NTH186 ODA186:ODD186 OMW186:OMZ186 OWS186:OWV186 PGO186:PGR186 PQK186:PQN186 QAG186:QAJ186 QKC186:QKF186 QTY186:QUB186 RDU186:RDX186 RNQ186:RNT186 RXM186:RXP186 SHI186:SHL186 SRE186:SRH186 TBA186:TBD186 TKW186:TKZ186 TUS186:TUV186 UEO186:UER186 UOK186:UON186 UYG186:UYJ186 VIC186:VIF186 VRY186:VSB186 WBU186:WBX186 WLQ186:WLT186 WVM186:WVP186 E65852:H65852 JA65852:JD65852 SW65852:SZ65852 ACS65852:ACV65852 AMO65852:AMR65852 AWK65852:AWN65852 BGG65852:BGJ65852 BQC65852:BQF65852 BZY65852:CAB65852 CJU65852:CJX65852 CTQ65852:CTT65852 DDM65852:DDP65852 DNI65852:DNL65852 DXE65852:DXH65852 EHA65852:EHD65852 EQW65852:EQZ65852 FAS65852:FAV65852 FKO65852:FKR65852 FUK65852:FUN65852 GEG65852:GEJ65852 GOC65852:GOF65852 GXY65852:GYB65852 HHU65852:HHX65852 HRQ65852:HRT65852 IBM65852:IBP65852 ILI65852:ILL65852 IVE65852:IVH65852 JFA65852:JFD65852 JOW65852:JOZ65852 JYS65852:JYV65852 KIO65852:KIR65852 KSK65852:KSN65852 LCG65852:LCJ65852 LMC65852:LMF65852 LVY65852:LWB65852 MFU65852:MFX65852 MPQ65852:MPT65852 MZM65852:MZP65852 NJI65852:NJL65852 NTE65852:NTH65852 ODA65852:ODD65852 OMW65852:OMZ65852 OWS65852:OWV65852 PGO65852:PGR65852 PQK65852:PQN65852 QAG65852:QAJ65852 QKC65852:QKF65852 QTY65852:QUB65852 RDU65852:RDX65852 RNQ65852:RNT65852 RXM65852:RXP65852 SHI65852:SHL65852 SRE65852:SRH65852 TBA65852:TBD65852 TKW65852:TKZ65852 TUS65852:TUV65852 UEO65852:UER65852 UOK65852:UON65852 UYG65852:UYJ65852 VIC65852:VIF65852 VRY65852:VSB65852 WBU65852:WBX65852 WLQ65852:WLT65852 WVM65852:WVP65852 E131388:H131388 JA131388:JD131388 SW131388:SZ131388 ACS131388:ACV131388 AMO131388:AMR131388 AWK131388:AWN131388 BGG131388:BGJ131388 BQC131388:BQF131388 BZY131388:CAB131388 CJU131388:CJX131388 CTQ131388:CTT131388 DDM131388:DDP131388 DNI131388:DNL131388 DXE131388:DXH131388 EHA131388:EHD131388 EQW131388:EQZ131388 FAS131388:FAV131388 FKO131388:FKR131388 FUK131388:FUN131388 GEG131388:GEJ131388 GOC131388:GOF131388 GXY131388:GYB131388 HHU131388:HHX131388 HRQ131388:HRT131388 IBM131388:IBP131388 ILI131388:ILL131388 IVE131388:IVH131388 JFA131388:JFD131388 JOW131388:JOZ131388 JYS131388:JYV131388 KIO131388:KIR131388 KSK131388:KSN131388 LCG131388:LCJ131388 LMC131388:LMF131388 LVY131388:LWB131388 MFU131388:MFX131388 MPQ131388:MPT131388 MZM131388:MZP131388 NJI131388:NJL131388 NTE131388:NTH131388 ODA131388:ODD131388 OMW131388:OMZ131388 OWS131388:OWV131388 PGO131388:PGR131388 PQK131388:PQN131388 QAG131388:QAJ131388 QKC131388:QKF131388 QTY131388:QUB131388 RDU131388:RDX131388 RNQ131388:RNT131388 RXM131388:RXP131388 SHI131388:SHL131388 SRE131388:SRH131388 TBA131388:TBD131388 TKW131388:TKZ131388 TUS131388:TUV131388 UEO131388:UER131388 UOK131388:UON131388 UYG131388:UYJ131388 VIC131388:VIF131388 VRY131388:VSB131388 WBU131388:WBX131388 WLQ131388:WLT131388 WVM131388:WVP131388 E196924:H196924 JA196924:JD196924 SW196924:SZ196924 ACS196924:ACV196924 AMO196924:AMR196924 AWK196924:AWN196924 BGG196924:BGJ196924 BQC196924:BQF196924 BZY196924:CAB196924 CJU196924:CJX196924 CTQ196924:CTT196924 DDM196924:DDP196924 DNI196924:DNL196924 DXE196924:DXH196924 EHA196924:EHD196924 EQW196924:EQZ196924 FAS196924:FAV196924 FKO196924:FKR196924 FUK196924:FUN196924 GEG196924:GEJ196924 GOC196924:GOF196924 GXY196924:GYB196924 HHU196924:HHX196924 HRQ196924:HRT196924 IBM196924:IBP196924 ILI196924:ILL196924 IVE196924:IVH196924 JFA196924:JFD196924 JOW196924:JOZ196924 JYS196924:JYV196924 KIO196924:KIR196924 KSK196924:KSN196924 LCG196924:LCJ196924 LMC196924:LMF196924 LVY196924:LWB196924 MFU196924:MFX196924 MPQ196924:MPT196924 MZM196924:MZP196924 NJI196924:NJL196924 NTE196924:NTH196924 ODA196924:ODD196924 OMW196924:OMZ196924 OWS196924:OWV196924 PGO196924:PGR196924 PQK196924:PQN196924 QAG196924:QAJ196924 QKC196924:QKF196924 QTY196924:QUB196924 RDU196924:RDX196924 RNQ196924:RNT196924 RXM196924:RXP196924 SHI196924:SHL196924 SRE196924:SRH196924 TBA196924:TBD196924 TKW196924:TKZ196924 TUS196924:TUV196924 UEO196924:UER196924 UOK196924:UON196924 UYG196924:UYJ196924 VIC196924:VIF196924 VRY196924:VSB196924 WBU196924:WBX196924 WLQ196924:WLT196924 WVM196924:WVP196924 E262460:H262460 JA262460:JD262460 SW262460:SZ262460 ACS262460:ACV262460 AMO262460:AMR262460 AWK262460:AWN262460 BGG262460:BGJ262460 BQC262460:BQF262460 BZY262460:CAB262460 CJU262460:CJX262460 CTQ262460:CTT262460 DDM262460:DDP262460 DNI262460:DNL262460 DXE262460:DXH262460 EHA262460:EHD262460 EQW262460:EQZ262460 FAS262460:FAV262460 FKO262460:FKR262460 FUK262460:FUN262460 GEG262460:GEJ262460 GOC262460:GOF262460 GXY262460:GYB262460 HHU262460:HHX262460 HRQ262460:HRT262460 IBM262460:IBP262460 ILI262460:ILL262460 IVE262460:IVH262460 JFA262460:JFD262460 JOW262460:JOZ262460 JYS262460:JYV262460 KIO262460:KIR262460 KSK262460:KSN262460 LCG262460:LCJ262460 LMC262460:LMF262460 LVY262460:LWB262460 MFU262460:MFX262460 MPQ262460:MPT262460 MZM262460:MZP262460 NJI262460:NJL262460 NTE262460:NTH262460 ODA262460:ODD262460 OMW262460:OMZ262460 OWS262460:OWV262460 PGO262460:PGR262460 PQK262460:PQN262460 QAG262460:QAJ262460 QKC262460:QKF262460 QTY262460:QUB262460 RDU262460:RDX262460 RNQ262460:RNT262460 RXM262460:RXP262460 SHI262460:SHL262460 SRE262460:SRH262460 TBA262460:TBD262460 TKW262460:TKZ262460 TUS262460:TUV262460 UEO262460:UER262460 UOK262460:UON262460 UYG262460:UYJ262460 VIC262460:VIF262460 VRY262460:VSB262460 WBU262460:WBX262460 WLQ262460:WLT262460 WVM262460:WVP262460 E327996:H327996 JA327996:JD327996 SW327996:SZ327996 ACS327996:ACV327996 AMO327996:AMR327996 AWK327996:AWN327996 BGG327996:BGJ327996 BQC327996:BQF327996 BZY327996:CAB327996 CJU327996:CJX327996 CTQ327996:CTT327996 DDM327996:DDP327996 DNI327996:DNL327996 DXE327996:DXH327996 EHA327996:EHD327996 EQW327996:EQZ327996 FAS327996:FAV327996 FKO327996:FKR327996 FUK327996:FUN327996 GEG327996:GEJ327996 GOC327996:GOF327996 GXY327996:GYB327996 HHU327996:HHX327996 HRQ327996:HRT327996 IBM327996:IBP327996 ILI327996:ILL327996 IVE327996:IVH327996 JFA327996:JFD327996 JOW327996:JOZ327996 JYS327996:JYV327996 KIO327996:KIR327996 KSK327996:KSN327996 LCG327996:LCJ327996 LMC327996:LMF327996 LVY327996:LWB327996 MFU327996:MFX327996 MPQ327996:MPT327996 MZM327996:MZP327996 NJI327996:NJL327996 NTE327996:NTH327996 ODA327996:ODD327996 OMW327996:OMZ327996 OWS327996:OWV327996 PGO327996:PGR327996 PQK327996:PQN327996 QAG327996:QAJ327996 QKC327996:QKF327996 QTY327996:QUB327996 RDU327996:RDX327996 RNQ327996:RNT327996 RXM327996:RXP327996 SHI327996:SHL327996 SRE327996:SRH327996 TBA327996:TBD327996 TKW327996:TKZ327996 TUS327996:TUV327996 UEO327996:UER327996 UOK327996:UON327996 UYG327996:UYJ327996 VIC327996:VIF327996 VRY327996:VSB327996 WBU327996:WBX327996 WLQ327996:WLT327996 WVM327996:WVP327996 E393532:H393532 JA393532:JD393532 SW393532:SZ393532 ACS393532:ACV393532 AMO393532:AMR393532 AWK393532:AWN393532 BGG393532:BGJ393532 BQC393532:BQF393532 BZY393532:CAB393532 CJU393532:CJX393532 CTQ393532:CTT393532 DDM393532:DDP393532 DNI393532:DNL393532 DXE393532:DXH393532 EHA393532:EHD393532 EQW393532:EQZ393532 FAS393532:FAV393532 FKO393532:FKR393532 FUK393532:FUN393532 GEG393532:GEJ393532 GOC393532:GOF393532 GXY393532:GYB393532 HHU393532:HHX393532 HRQ393532:HRT393532 IBM393532:IBP393532 ILI393532:ILL393532 IVE393532:IVH393532 JFA393532:JFD393532 JOW393532:JOZ393532 JYS393532:JYV393532 KIO393532:KIR393532 KSK393532:KSN393532 LCG393532:LCJ393532 LMC393532:LMF393532 LVY393532:LWB393532 MFU393532:MFX393532 MPQ393532:MPT393532 MZM393532:MZP393532 NJI393532:NJL393532 NTE393532:NTH393532 ODA393532:ODD393532 OMW393532:OMZ393532 OWS393532:OWV393532 PGO393532:PGR393532 PQK393532:PQN393532 QAG393532:QAJ393532 QKC393532:QKF393532 QTY393532:QUB393532 RDU393532:RDX393532 RNQ393532:RNT393532 RXM393532:RXP393532 SHI393532:SHL393532 SRE393532:SRH393532 TBA393532:TBD393532 TKW393532:TKZ393532 TUS393532:TUV393532 UEO393532:UER393532 UOK393532:UON393532 UYG393532:UYJ393532 VIC393532:VIF393532 VRY393532:VSB393532 WBU393532:WBX393532 WLQ393532:WLT393532 WVM393532:WVP393532 E459068:H459068 JA459068:JD459068 SW459068:SZ459068 ACS459068:ACV459068 AMO459068:AMR459068 AWK459068:AWN459068 BGG459068:BGJ459068 BQC459068:BQF459068 BZY459068:CAB459068 CJU459068:CJX459068 CTQ459068:CTT459068 DDM459068:DDP459068 DNI459068:DNL459068 DXE459068:DXH459068 EHA459068:EHD459068 EQW459068:EQZ459068 FAS459068:FAV459068 FKO459068:FKR459068 FUK459068:FUN459068 GEG459068:GEJ459068 GOC459068:GOF459068 GXY459068:GYB459068 HHU459068:HHX459068 HRQ459068:HRT459068 IBM459068:IBP459068 ILI459068:ILL459068 IVE459068:IVH459068 JFA459068:JFD459068 JOW459068:JOZ459068 JYS459068:JYV459068 KIO459068:KIR459068 KSK459068:KSN459068 LCG459068:LCJ459068 LMC459068:LMF459068 LVY459068:LWB459068 MFU459068:MFX459068 MPQ459068:MPT459068 MZM459068:MZP459068 NJI459068:NJL459068 NTE459068:NTH459068 ODA459068:ODD459068 OMW459068:OMZ459068 OWS459068:OWV459068 PGO459068:PGR459068 PQK459068:PQN459068 QAG459068:QAJ459068 QKC459068:QKF459068 QTY459068:QUB459068 RDU459068:RDX459068 RNQ459068:RNT459068 RXM459068:RXP459068 SHI459068:SHL459068 SRE459068:SRH459068 TBA459068:TBD459068 TKW459068:TKZ459068 TUS459068:TUV459068 UEO459068:UER459068 UOK459068:UON459068 UYG459068:UYJ459068 VIC459068:VIF459068 VRY459068:VSB459068 WBU459068:WBX459068 WLQ459068:WLT459068 WVM459068:WVP459068 E524604:H524604 JA524604:JD524604 SW524604:SZ524604 ACS524604:ACV524604 AMO524604:AMR524604 AWK524604:AWN524604 BGG524604:BGJ524604 BQC524604:BQF524604 BZY524604:CAB524604 CJU524604:CJX524604 CTQ524604:CTT524604 DDM524604:DDP524604 DNI524604:DNL524604 DXE524604:DXH524604 EHA524604:EHD524604 EQW524604:EQZ524604 FAS524604:FAV524604 FKO524604:FKR524604 FUK524604:FUN524604 GEG524604:GEJ524604 GOC524604:GOF524604 GXY524604:GYB524604 HHU524604:HHX524604 HRQ524604:HRT524604 IBM524604:IBP524604 ILI524604:ILL524604 IVE524604:IVH524604 JFA524604:JFD524604 JOW524604:JOZ524604 JYS524604:JYV524604 KIO524604:KIR524604 KSK524604:KSN524604 LCG524604:LCJ524604 LMC524604:LMF524604 LVY524604:LWB524604 MFU524604:MFX524604 MPQ524604:MPT524604 MZM524604:MZP524604 NJI524604:NJL524604 NTE524604:NTH524604 ODA524604:ODD524604 OMW524604:OMZ524604 OWS524604:OWV524604 PGO524604:PGR524604 PQK524604:PQN524604 QAG524604:QAJ524604 QKC524604:QKF524604 QTY524604:QUB524604 RDU524604:RDX524604 RNQ524604:RNT524604 RXM524604:RXP524604 SHI524604:SHL524604 SRE524604:SRH524604 TBA524604:TBD524604 TKW524604:TKZ524604 TUS524604:TUV524604 UEO524604:UER524604 UOK524604:UON524604 UYG524604:UYJ524604 VIC524604:VIF524604 VRY524604:VSB524604 WBU524604:WBX524604 WLQ524604:WLT524604 WVM524604:WVP524604 E590140:H590140 JA590140:JD590140 SW590140:SZ590140 ACS590140:ACV590140 AMO590140:AMR590140 AWK590140:AWN590140 BGG590140:BGJ590140 BQC590140:BQF590140 BZY590140:CAB590140 CJU590140:CJX590140 CTQ590140:CTT590140 DDM590140:DDP590140 DNI590140:DNL590140 DXE590140:DXH590140 EHA590140:EHD590140 EQW590140:EQZ590140 FAS590140:FAV590140 FKO590140:FKR590140 FUK590140:FUN590140 GEG590140:GEJ590140 GOC590140:GOF590140 GXY590140:GYB590140 HHU590140:HHX590140 HRQ590140:HRT590140 IBM590140:IBP590140 ILI590140:ILL590140 IVE590140:IVH590140 JFA590140:JFD590140 JOW590140:JOZ590140 JYS590140:JYV590140 KIO590140:KIR590140 KSK590140:KSN590140 LCG590140:LCJ590140 LMC590140:LMF590140 LVY590140:LWB590140 MFU590140:MFX590140 MPQ590140:MPT590140 MZM590140:MZP590140 NJI590140:NJL590140 NTE590140:NTH590140 ODA590140:ODD590140 OMW590140:OMZ590140 OWS590140:OWV590140 PGO590140:PGR590140 PQK590140:PQN590140 QAG590140:QAJ590140 QKC590140:QKF590140 QTY590140:QUB590140 RDU590140:RDX590140 RNQ590140:RNT590140 RXM590140:RXP590140 SHI590140:SHL590140 SRE590140:SRH590140 TBA590140:TBD590140 TKW590140:TKZ590140 TUS590140:TUV590140 UEO590140:UER590140 UOK590140:UON590140 UYG590140:UYJ590140 VIC590140:VIF590140 VRY590140:VSB590140 WBU590140:WBX590140 WLQ590140:WLT590140 WVM590140:WVP590140 E655676:H655676 JA655676:JD655676 SW655676:SZ655676 ACS655676:ACV655676 AMO655676:AMR655676 AWK655676:AWN655676 BGG655676:BGJ655676 BQC655676:BQF655676 BZY655676:CAB655676 CJU655676:CJX655676 CTQ655676:CTT655676 DDM655676:DDP655676 DNI655676:DNL655676 DXE655676:DXH655676 EHA655676:EHD655676 EQW655676:EQZ655676 FAS655676:FAV655676 FKO655676:FKR655676 FUK655676:FUN655676 GEG655676:GEJ655676 GOC655676:GOF655676 GXY655676:GYB655676 HHU655676:HHX655676 HRQ655676:HRT655676 IBM655676:IBP655676 ILI655676:ILL655676 IVE655676:IVH655676 JFA655676:JFD655676 JOW655676:JOZ655676 JYS655676:JYV655676 KIO655676:KIR655676 KSK655676:KSN655676 LCG655676:LCJ655676 LMC655676:LMF655676 LVY655676:LWB655676 MFU655676:MFX655676 MPQ655676:MPT655676 MZM655676:MZP655676 NJI655676:NJL655676 NTE655676:NTH655676 ODA655676:ODD655676 OMW655676:OMZ655676 OWS655676:OWV655676 PGO655676:PGR655676 PQK655676:PQN655676 QAG655676:QAJ655676 QKC655676:QKF655676 QTY655676:QUB655676 RDU655676:RDX655676 RNQ655676:RNT655676 RXM655676:RXP655676 SHI655676:SHL655676 SRE655676:SRH655676 TBA655676:TBD655676 TKW655676:TKZ655676 TUS655676:TUV655676 UEO655676:UER655676 UOK655676:UON655676 UYG655676:UYJ655676 VIC655676:VIF655676 VRY655676:VSB655676 WBU655676:WBX655676 WLQ655676:WLT655676 WVM655676:WVP655676 E721212:H721212 JA721212:JD721212 SW721212:SZ721212 ACS721212:ACV721212 AMO721212:AMR721212 AWK721212:AWN721212 BGG721212:BGJ721212 BQC721212:BQF721212 BZY721212:CAB721212 CJU721212:CJX721212 CTQ721212:CTT721212 DDM721212:DDP721212 DNI721212:DNL721212 DXE721212:DXH721212 EHA721212:EHD721212 EQW721212:EQZ721212 FAS721212:FAV721212 FKO721212:FKR721212 FUK721212:FUN721212 GEG721212:GEJ721212 GOC721212:GOF721212 GXY721212:GYB721212 HHU721212:HHX721212 HRQ721212:HRT721212 IBM721212:IBP721212 ILI721212:ILL721212 IVE721212:IVH721212 JFA721212:JFD721212 JOW721212:JOZ721212 JYS721212:JYV721212 KIO721212:KIR721212 KSK721212:KSN721212 LCG721212:LCJ721212 LMC721212:LMF721212 LVY721212:LWB721212 MFU721212:MFX721212 MPQ721212:MPT721212 MZM721212:MZP721212 NJI721212:NJL721212 NTE721212:NTH721212 ODA721212:ODD721212 OMW721212:OMZ721212 OWS721212:OWV721212 PGO721212:PGR721212 PQK721212:PQN721212 QAG721212:QAJ721212 QKC721212:QKF721212 QTY721212:QUB721212 RDU721212:RDX721212 RNQ721212:RNT721212 RXM721212:RXP721212 SHI721212:SHL721212 SRE721212:SRH721212 TBA721212:TBD721212 TKW721212:TKZ721212 TUS721212:TUV721212 UEO721212:UER721212 UOK721212:UON721212 UYG721212:UYJ721212 VIC721212:VIF721212 VRY721212:VSB721212 WBU721212:WBX721212 WLQ721212:WLT721212 WVM721212:WVP721212 E786748:H786748 JA786748:JD786748 SW786748:SZ786748 ACS786748:ACV786748 AMO786748:AMR786748 AWK786748:AWN786748 BGG786748:BGJ786748 BQC786748:BQF786748 BZY786748:CAB786748 CJU786748:CJX786748 CTQ786748:CTT786748 DDM786748:DDP786748 DNI786748:DNL786748 DXE786748:DXH786748 EHA786748:EHD786748 EQW786748:EQZ786748 FAS786748:FAV786748 FKO786748:FKR786748 FUK786748:FUN786748 GEG786748:GEJ786748 GOC786748:GOF786748 GXY786748:GYB786748 HHU786748:HHX786748 HRQ786748:HRT786748 IBM786748:IBP786748 ILI786748:ILL786748 IVE786748:IVH786748 JFA786748:JFD786748 JOW786748:JOZ786748 JYS786748:JYV786748 KIO786748:KIR786748 KSK786748:KSN786748 LCG786748:LCJ786748 LMC786748:LMF786748 LVY786748:LWB786748 MFU786748:MFX786748 MPQ786748:MPT786748 MZM786748:MZP786748 NJI786748:NJL786748 NTE786748:NTH786748 ODA786748:ODD786748 OMW786748:OMZ786748 OWS786748:OWV786748 PGO786748:PGR786748 PQK786748:PQN786748 QAG786748:QAJ786748 QKC786748:QKF786748 QTY786748:QUB786748 RDU786748:RDX786748 RNQ786748:RNT786748 RXM786748:RXP786748 SHI786748:SHL786748 SRE786748:SRH786748 TBA786748:TBD786748 TKW786748:TKZ786748 TUS786748:TUV786748 UEO786748:UER786748 UOK786748:UON786748 UYG786748:UYJ786748 VIC786748:VIF786748 VRY786748:VSB786748 WBU786748:WBX786748 WLQ786748:WLT786748 WVM786748:WVP786748 E852284:H852284 JA852284:JD852284 SW852284:SZ852284 ACS852284:ACV852284 AMO852284:AMR852284 AWK852284:AWN852284 BGG852284:BGJ852284 BQC852284:BQF852284 BZY852284:CAB852284 CJU852284:CJX852284 CTQ852284:CTT852284 DDM852284:DDP852284 DNI852284:DNL852284 DXE852284:DXH852284 EHA852284:EHD852284 EQW852284:EQZ852284 FAS852284:FAV852284 FKO852284:FKR852284 FUK852284:FUN852284 GEG852284:GEJ852284 GOC852284:GOF852284 GXY852284:GYB852284 HHU852284:HHX852284 HRQ852284:HRT852284 IBM852284:IBP852284 ILI852284:ILL852284 IVE852284:IVH852284 JFA852284:JFD852284 JOW852284:JOZ852284 JYS852284:JYV852284 KIO852284:KIR852284 KSK852284:KSN852284 LCG852284:LCJ852284 LMC852284:LMF852284 LVY852284:LWB852284 MFU852284:MFX852284 MPQ852284:MPT852284 MZM852284:MZP852284 NJI852284:NJL852284 NTE852284:NTH852284 ODA852284:ODD852284 OMW852284:OMZ852284 OWS852284:OWV852284 PGO852284:PGR852284 PQK852284:PQN852284 QAG852284:QAJ852284 QKC852284:QKF852284 QTY852284:QUB852284 RDU852284:RDX852284 RNQ852284:RNT852284 RXM852284:RXP852284 SHI852284:SHL852284 SRE852284:SRH852284 TBA852284:TBD852284 TKW852284:TKZ852284 TUS852284:TUV852284 UEO852284:UER852284 UOK852284:UON852284 UYG852284:UYJ852284 VIC852284:VIF852284 VRY852284:VSB852284 WBU852284:WBX852284 WLQ852284:WLT852284 WVM852284:WVP852284 E917820:H917820 JA917820:JD917820 SW917820:SZ917820 ACS917820:ACV917820 AMO917820:AMR917820 AWK917820:AWN917820 BGG917820:BGJ917820 BQC917820:BQF917820 BZY917820:CAB917820 CJU917820:CJX917820 CTQ917820:CTT917820 DDM917820:DDP917820 DNI917820:DNL917820 DXE917820:DXH917820 EHA917820:EHD917820 EQW917820:EQZ917820 FAS917820:FAV917820 FKO917820:FKR917820 FUK917820:FUN917820 GEG917820:GEJ917820 GOC917820:GOF917820 GXY917820:GYB917820 HHU917820:HHX917820 HRQ917820:HRT917820 IBM917820:IBP917820 ILI917820:ILL917820 IVE917820:IVH917820 JFA917820:JFD917820 JOW917820:JOZ917820 JYS917820:JYV917820 KIO917820:KIR917820 KSK917820:KSN917820 LCG917820:LCJ917820 LMC917820:LMF917820 LVY917820:LWB917820 MFU917820:MFX917820 MPQ917820:MPT917820 MZM917820:MZP917820 NJI917820:NJL917820 NTE917820:NTH917820 ODA917820:ODD917820 OMW917820:OMZ917820 OWS917820:OWV917820 PGO917820:PGR917820 PQK917820:PQN917820 QAG917820:QAJ917820 QKC917820:QKF917820 QTY917820:QUB917820 RDU917820:RDX917820 RNQ917820:RNT917820 RXM917820:RXP917820 SHI917820:SHL917820 SRE917820:SRH917820 TBA917820:TBD917820 TKW917820:TKZ917820 TUS917820:TUV917820 UEO917820:UER917820 UOK917820:UON917820 UYG917820:UYJ917820 VIC917820:VIF917820 VRY917820:VSB917820 WBU917820:WBX917820 WLQ917820:WLT917820 WVM917820:WVP917820 E983356:H983356 JA983356:JD983356 SW983356:SZ983356 ACS983356:ACV983356 AMO983356:AMR983356 AWK983356:AWN983356 BGG983356:BGJ983356 BQC983356:BQF983356 BZY983356:CAB983356 CJU983356:CJX983356 CTQ983356:CTT983356 DDM983356:DDP983356 DNI983356:DNL983356 DXE983356:DXH983356 EHA983356:EHD983356 EQW983356:EQZ983356 FAS983356:FAV983356 FKO983356:FKR983356 FUK983356:FUN983356 GEG983356:GEJ983356 GOC983356:GOF983356 GXY983356:GYB983356 HHU983356:HHX983356 HRQ983356:HRT983356 IBM983356:IBP983356 ILI983356:ILL983356 IVE983356:IVH983356 JFA983356:JFD983356 JOW983356:JOZ983356 JYS983356:JYV983356 KIO983356:KIR983356 KSK983356:KSN983356 LCG983356:LCJ983356 LMC983356:LMF983356 LVY983356:LWB983356 MFU983356:MFX983356 MPQ983356:MPT983356 MZM983356:MZP983356 NJI983356:NJL983356 NTE983356:NTH983356 ODA983356:ODD983356 OMW983356:OMZ983356 OWS983356:OWV983356 PGO983356:PGR983356 PQK983356:PQN983356 QAG983356:QAJ983356 QKC983356:QKF983356 QTY983356:QUB983356 RDU983356:RDX983356 RNQ983356:RNT983356 RXM983356:RXP983356 SHI983356:SHL983356 SRE983356:SRH983356 TBA983356:TBD983356 TKW983356:TKZ983356 TUS983356:TUV983356 UEO983356:UER983356 UOK983356:UON983356 UYG983356:UYJ983356 VIC983356:VIF983356 VRY983356:VSB983356 WBU983356:WBX983356 WLQ983356:WLT983356 WVM983356:WVP983356 B169 IX169 ST169 ACP169 AML169 AWH169 BGD169 BPZ169 BZV169 CJR169 CTN169 DDJ169 DNF169 DXB169 EGX169 EQT169 FAP169 FKL169 FUH169 GED169 GNZ169 GXV169 HHR169 HRN169 IBJ169 ILF169 IVB169 JEX169 JOT169 JYP169 KIL169 KSH169 LCD169 LLZ169 LVV169 MFR169 MPN169 MZJ169 NJF169 NTB169 OCX169 OMT169 OWP169 PGL169 PQH169 QAD169 QJZ169 QTV169 RDR169 RNN169 RXJ169 SHF169 SRB169 TAX169 TKT169 TUP169 UEL169 UOH169 UYD169 VHZ169 VRV169 WBR169 WLN169 WVJ169 B65835 IX65835 ST65835 ACP65835 AML65835 AWH65835 BGD65835 BPZ65835 BZV65835 CJR65835 CTN65835 DDJ65835 DNF65835 DXB65835 EGX65835 EQT65835 FAP65835 FKL65835 FUH65835 GED65835 GNZ65835 GXV65835 HHR65835 HRN65835 IBJ65835 ILF65835 IVB65835 JEX65835 JOT65835 JYP65835 KIL65835 KSH65835 LCD65835 LLZ65835 LVV65835 MFR65835 MPN65835 MZJ65835 NJF65835 NTB65835 OCX65835 OMT65835 OWP65835 PGL65835 PQH65835 QAD65835 QJZ65835 QTV65835 RDR65835 RNN65835 RXJ65835 SHF65835 SRB65835 TAX65835 TKT65835 TUP65835 UEL65835 UOH65835 UYD65835 VHZ65835 VRV65835 WBR65835 WLN65835 WVJ65835 B131371 IX131371 ST131371 ACP131371 AML131371 AWH131371 BGD131371 BPZ131371 BZV131371 CJR131371 CTN131371 DDJ131371 DNF131371 DXB131371 EGX131371 EQT131371 FAP131371 FKL131371 FUH131371 GED131371 GNZ131371 GXV131371 HHR131371 HRN131371 IBJ131371 ILF131371 IVB131371 JEX131371 JOT131371 JYP131371 KIL131371 KSH131371 LCD131371 LLZ131371 LVV131371 MFR131371 MPN131371 MZJ131371 NJF131371 NTB131371 OCX131371 OMT131371 OWP131371 PGL131371 PQH131371 QAD131371 QJZ131371 QTV131371 RDR131371 RNN131371 RXJ131371 SHF131371 SRB131371 TAX131371 TKT131371 TUP131371 UEL131371 UOH131371 UYD131371 VHZ131371 VRV131371 WBR131371 WLN131371 WVJ131371 B196907 IX196907 ST196907 ACP196907 AML196907 AWH196907 BGD196907 BPZ196907 BZV196907 CJR196907 CTN196907 DDJ196907 DNF196907 DXB196907 EGX196907 EQT196907 FAP196907 FKL196907 FUH196907 GED196907 GNZ196907 GXV196907 HHR196907 HRN196907 IBJ196907 ILF196907 IVB196907 JEX196907 JOT196907 JYP196907 KIL196907 KSH196907 LCD196907 LLZ196907 LVV196907 MFR196907 MPN196907 MZJ196907 NJF196907 NTB196907 OCX196907 OMT196907 OWP196907 PGL196907 PQH196907 QAD196907 QJZ196907 QTV196907 RDR196907 RNN196907 RXJ196907 SHF196907 SRB196907 TAX196907 TKT196907 TUP196907 UEL196907 UOH196907 UYD196907 VHZ196907 VRV196907 WBR196907 WLN196907 WVJ196907 B262443 IX262443 ST262443 ACP262443 AML262443 AWH262443 BGD262443 BPZ262443 BZV262443 CJR262443 CTN262443 DDJ262443 DNF262443 DXB262443 EGX262443 EQT262443 FAP262443 FKL262443 FUH262443 GED262443 GNZ262443 GXV262443 HHR262443 HRN262443 IBJ262443 ILF262443 IVB262443 JEX262443 JOT262443 JYP262443 KIL262443 KSH262443 LCD262443 LLZ262443 LVV262443 MFR262443 MPN262443 MZJ262443 NJF262443 NTB262443 OCX262443 OMT262443 OWP262443 PGL262443 PQH262443 QAD262443 QJZ262443 QTV262443 RDR262443 RNN262443 RXJ262443 SHF262443 SRB262443 TAX262443 TKT262443 TUP262443 UEL262443 UOH262443 UYD262443 VHZ262443 VRV262443 WBR262443 WLN262443 WVJ262443 B327979 IX327979 ST327979 ACP327979 AML327979 AWH327979 BGD327979 BPZ327979 BZV327979 CJR327979 CTN327979 DDJ327979 DNF327979 DXB327979 EGX327979 EQT327979 FAP327979 FKL327979 FUH327979 GED327979 GNZ327979 GXV327979 HHR327979 HRN327979 IBJ327979 ILF327979 IVB327979 JEX327979 JOT327979 JYP327979 KIL327979 KSH327979 LCD327979 LLZ327979 LVV327979 MFR327979 MPN327979 MZJ327979 NJF327979 NTB327979 OCX327979 OMT327979 OWP327979 PGL327979 PQH327979 QAD327979 QJZ327979 QTV327979 RDR327979 RNN327979 RXJ327979 SHF327979 SRB327979 TAX327979 TKT327979 TUP327979 UEL327979 UOH327979 UYD327979 VHZ327979 VRV327979 WBR327979 WLN327979 WVJ327979 B393515 IX393515 ST393515 ACP393515 AML393515 AWH393515 BGD393515 BPZ393515 BZV393515 CJR393515 CTN393515 DDJ393515 DNF393515 DXB393515 EGX393515 EQT393515 FAP393515 FKL393515 FUH393515 GED393515 GNZ393515 GXV393515 HHR393515 HRN393515 IBJ393515 ILF393515 IVB393515 JEX393515 JOT393515 JYP393515 KIL393515 KSH393515 LCD393515 LLZ393515 LVV393515 MFR393515 MPN393515 MZJ393515 NJF393515 NTB393515 OCX393515 OMT393515 OWP393515 PGL393515 PQH393515 QAD393515 QJZ393515 QTV393515 RDR393515 RNN393515 RXJ393515 SHF393515 SRB393515 TAX393515 TKT393515 TUP393515 UEL393515 UOH393515 UYD393515 VHZ393515 VRV393515 WBR393515 WLN393515 WVJ393515 B459051 IX459051 ST459051 ACP459051 AML459051 AWH459051 BGD459051 BPZ459051 BZV459051 CJR459051 CTN459051 DDJ459051 DNF459051 DXB459051 EGX459051 EQT459051 FAP459051 FKL459051 FUH459051 GED459051 GNZ459051 GXV459051 HHR459051 HRN459051 IBJ459051 ILF459051 IVB459051 JEX459051 JOT459051 JYP459051 KIL459051 KSH459051 LCD459051 LLZ459051 LVV459051 MFR459051 MPN459051 MZJ459051 NJF459051 NTB459051 OCX459051 OMT459051 OWP459051 PGL459051 PQH459051 QAD459051 QJZ459051 QTV459051 RDR459051 RNN459051 RXJ459051 SHF459051 SRB459051 TAX459051 TKT459051 TUP459051 UEL459051 UOH459051 UYD459051 VHZ459051 VRV459051 WBR459051 WLN459051 WVJ459051 B524587 IX524587 ST524587 ACP524587 AML524587 AWH524587 BGD524587 BPZ524587 BZV524587 CJR524587 CTN524587 DDJ524587 DNF524587 DXB524587 EGX524587 EQT524587 FAP524587 FKL524587 FUH524587 GED524587 GNZ524587 GXV524587 HHR524587 HRN524587 IBJ524587 ILF524587 IVB524587 JEX524587 JOT524587 JYP524587 KIL524587 KSH524587 LCD524587 LLZ524587 LVV524587 MFR524587 MPN524587 MZJ524587 NJF524587 NTB524587 OCX524587 OMT524587 OWP524587 PGL524587 PQH524587 QAD524587 QJZ524587 QTV524587 RDR524587 RNN524587 RXJ524587 SHF524587 SRB524587 TAX524587 TKT524587 TUP524587 UEL524587 UOH524587 UYD524587 VHZ524587 VRV524587 WBR524587 WLN524587 WVJ524587 B590123 IX590123 ST590123 ACP590123 AML590123 AWH590123 BGD590123 BPZ590123 BZV590123 CJR590123 CTN590123 DDJ590123 DNF590123 DXB590123 EGX590123 EQT590123 FAP590123 FKL590123 FUH590123 GED590123 GNZ590123 GXV590123 HHR590123 HRN590123 IBJ590123 ILF590123 IVB590123 JEX590123 JOT590123 JYP590123 KIL590123 KSH590123 LCD590123 LLZ590123 LVV590123 MFR590123 MPN590123 MZJ590123 NJF590123 NTB590123 OCX590123 OMT590123 OWP590123 PGL590123 PQH590123 QAD590123 QJZ590123 QTV590123 RDR590123 RNN590123 RXJ590123 SHF590123 SRB590123 TAX590123 TKT590123 TUP590123 UEL590123 UOH590123 UYD590123 VHZ590123 VRV590123 WBR590123 WLN590123 WVJ590123 B655659 IX655659 ST655659 ACP655659 AML655659 AWH655659 BGD655659 BPZ655659 BZV655659 CJR655659 CTN655659 DDJ655659 DNF655659 DXB655659 EGX655659 EQT655659 FAP655659 FKL655659 FUH655659 GED655659 GNZ655659 GXV655659 HHR655659 HRN655659 IBJ655659 ILF655659 IVB655659 JEX655659 JOT655659 JYP655659 KIL655659 KSH655659 LCD655659 LLZ655659 LVV655659 MFR655659 MPN655659 MZJ655659 NJF655659 NTB655659 OCX655659 OMT655659 OWP655659 PGL655659 PQH655659 QAD655659 QJZ655659 QTV655659 RDR655659 RNN655659 RXJ655659 SHF655659 SRB655659 TAX655659 TKT655659 TUP655659 UEL655659 UOH655659 UYD655659 VHZ655659 VRV655659 WBR655659 WLN655659 WVJ655659 B721195 IX721195 ST721195 ACP721195 AML721195 AWH721195 BGD721195 BPZ721195 BZV721195 CJR721195 CTN721195 DDJ721195 DNF721195 DXB721195 EGX721195 EQT721195 FAP721195 FKL721195 FUH721195 GED721195 GNZ721195 GXV721195 HHR721195 HRN721195 IBJ721195 ILF721195 IVB721195 JEX721195 JOT721195 JYP721195 KIL721195 KSH721195 LCD721195 LLZ721195 LVV721195 MFR721195 MPN721195 MZJ721195 NJF721195 NTB721195 OCX721195 OMT721195 OWP721195 PGL721195 PQH721195 QAD721195 QJZ721195 QTV721195 RDR721195 RNN721195 RXJ721195 SHF721195 SRB721195 TAX721195 TKT721195 TUP721195 UEL721195 UOH721195 UYD721195 VHZ721195 VRV721195 WBR721195 WLN721195 WVJ721195 B786731 IX786731 ST786731 ACP786731 AML786731 AWH786731 BGD786731 BPZ786731 BZV786731 CJR786731 CTN786731 DDJ786731 DNF786731 DXB786731 EGX786731 EQT786731 FAP786731 FKL786731 FUH786731 GED786731 GNZ786731 GXV786731 HHR786731 HRN786731 IBJ786731 ILF786731 IVB786731 JEX786731 JOT786731 JYP786731 KIL786731 KSH786731 LCD786731 LLZ786731 LVV786731 MFR786731 MPN786731 MZJ786731 NJF786731 NTB786731 OCX786731 OMT786731 OWP786731 PGL786731 PQH786731 QAD786731 QJZ786731 QTV786731 RDR786731 RNN786731 RXJ786731 SHF786731 SRB786731 TAX786731 TKT786731 TUP786731 UEL786731 UOH786731 UYD786731 VHZ786731 VRV786731 WBR786731 WLN786731 WVJ786731 B852267 IX852267 ST852267 ACP852267 AML852267 AWH852267 BGD852267 BPZ852267 BZV852267 CJR852267 CTN852267 DDJ852267 DNF852267 DXB852267 EGX852267 EQT852267 FAP852267 FKL852267 FUH852267 GED852267 GNZ852267 GXV852267 HHR852267 HRN852267 IBJ852267 ILF852267 IVB852267 JEX852267 JOT852267 JYP852267 KIL852267 KSH852267 LCD852267 LLZ852267 LVV852267 MFR852267 MPN852267 MZJ852267 NJF852267 NTB852267 OCX852267 OMT852267 OWP852267 PGL852267 PQH852267 QAD852267 QJZ852267 QTV852267 RDR852267 RNN852267 RXJ852267 SHF852267 SRB852267 TAX852267 TKT852267 TUP852267 UEL852267 UOH852267 UYD852267 VHZ852267 VRV852267 WBR852267 WLN852267 WVJ852267 B917803 IX917803 ST917803 ACP917803 AML917803 AWH917803 BGD917803 BPZ917803 BZV917803 CJR917803 CTN917803 DDJ917803 DNF917803 DXB917803 EGX917803 EQT917803 FAP917803 FKL917803 FUH917803 GED917803 GNZ917803 GXV917803 HHR917803 HRN917803 IBJ917803 ILF917803 IVB917803 JEX917803 JOT917803 JYP917803 KIL917803 KSH917803 LCD917803 LLZ917803 LVV917803 MFR917803 MPN917803 MZJ917803 NJF917803 NTB917803 OCX917803 OMT917803 OWP917803 PGL917803 PQH917803 QAD917803 QJZ917803 QTV917803 RDR917803 RNN917803 RXJ917803 SHF917803 SRB917803 TAX917803 TKT917803 TUP917803 UEL917803 UOH917803 UYD917803 VHZ917803 VRV917803 WBR917803 WLN917803 WVJ917803 B983339 IX983339 ST983339 ACP983339 AML983339 AWH983339 BGD983339 BPZ983339 BZV983339 CJR983339 CTN983339 DDJ983339 DNF983339 DXB983339 EGX983339 EQT983339 FAP983339 FKL983339 FUH983339 GED983339 GNZ983339 GXV983339 HHR983339 HRN983339 IBJ983339 ILF983339 IVB983339 JEX983339 JOT983339 JYP983339 KIL983339 KSH983339 LCD983339 LLZ983339 LVV983339 MFR983339 MPN983339 MZJ983339 NJF983339 NTB983339 OCX983339 OMT983339 OWP983339 PGL983339 PQH983339 QAD983339 QJZ983339 QTV983339 RDR983339 RNN983339 RXJ983339 SHF983339 SRB983339 TAX983339 TKT983339 TUP983339 UEL983339 UOH983339 UYD983339 VHZ983339 VRV983339 WBR983339 WLN983339 WVJ983339 D100:G100 IZ100:JC100 SV100:SY100 ACR100:ACU100 AMN100:AMQ100 AWJ100:AWM100 BGF100:BGI100 BQB100:BQE100 BZX100:CAA100 CJT100:CJW100 CTP100:CTS100 DDL100:DDO100 DNH100:DNK100 DXD100:DXG100 EGZ100:EHC100 EQV100:EQY100 FAR100:FAU100 FKN100:FKQ100 FUJ100:FUM100 GEF100:GEI100 GOB100:GOE100 GXX100:GYA100 HHT100:HHW100 HRP100:HRS100 IBL100:IBO100 ILH100:ILK100 IVD100:IVG100 JEZ100:JFC100 JOV100:JOY100 JYR100:JYU100 KIN100:KIQ100 KSJ100:KSM100 LCF100:LCI100 LMB100:LME100 LVX100:LWA100 MFT100:MFW100 MPP100:MPS100 MZL100:MZO100 NJH100:NJK100 NTD100:NTG100 OCZ100:ODC100 OMV100:OMY100 OWR100:OWU100 PGN100:PGQ100 PQJ100:PQM100 QAF100:QAI100 QKB100:QKE100 QTX100:QUA100 RDT100:RDW100 RNP100:RNS100 RXL100:RXO100 SHH100:SHK100 SRD100:SRG100 TAZ100:TBC100 TKV100:TKY100 TUR100:TUU100 UEN100:UEQ100 UOJ100:UOM100 UYF100:UYI100 VIB100:VIE100 VRX100:VSA100 WBT100:WBW100 WLP100:WLS100 WVL100:WVO100 D65766:G65766 IZ65766:JC65766 SV65766:SY65766 ACR65766:ACU65766 AMN65766:AMQ65766 AWJ65766:AWM65766 BGF65766:BGI65766 BQB65766:BQE65766 BZX65766:CAA65766 CJT65766:CJW65766 CTP65766:CTS65766 DDL65766:DDO65766 DNH65766:DNK65766 DXD65766:DXG65766 EGZ65766:EHC65766 EQV65766:EQY65766 FAR65766:FAU65766 FKN65766:FKQ65766 FUJ65766:FUM65766 GEF65766:GEI65766 GOB65766:GOE65766 GXX65766:GYA65766 HHT65766:HHW65766 HRP65766:HRS65766 IBL65766:IBO65766 ILH65766:ILK65766 IVD65766:IVG65766 JEZ65766:JFC65766 JOV65766:JOY65766 JYR65766:JYU65766 KIN65766:KIQ65766 KSJ65766:KSM65766 LCF65766:LCI65766 LMB65766:LME65766 LVX65766:LWA65766 MFT65766:MFW65766 MPP65766:MPS65766 MZL65766:MZO65766 NJH65766:NJK65766 NTD65766:NTG65766 OCZ65766:ODC65766 OMV65766:OMY65766 OWR65766:OWU65766 PGN65766:PGQ65766 PQJ65766:PQM65766 QAF65766:QAI65766 QKB65766:QKE65766 QTX65766:QUA65766 RDT65766:RDW65766 RNP65766:RNS65766 RXL65766:RXO65766 SHH65766:SHK65766 SRD65766:SRG65766 TAZ65766:TBC65766 TKV65766:TKY65766 TUR65766:TUU65766 UEN65766:UEQ65766 UOJ65766:UOM65766 UYF65766:UYI65766 VIB65766:VIE65766 VRX65766:VSA65766 WBT65766:WBW65766 WLP65766:WLS65766 WVL65766:WVO65766 D131302:G131302 IZ131302:JC131302 SV131302:SY131302 ACR131302:ACU131302 AMN131302:AMQ131302 AWJ131302:AWM131302 BGF131302:BGI131302 BQB131302:BQE131302 BZX131302:CAA131302 CJT131302:CJW131302 CTP131302:CTS131302 DDL131302:DDO131302 DNH131302:DNK131302 DXD131302:DXG131302 EGZ131302:EHC131302 EQV131302:EQY131302 FAR131302:FAU131302 FKN131302:FKQ131302 FUJ131302:FUM131302 GEF131302:GEI131302 GOB131302:GOE131302 GXX131302:GYA131302 HHT131302:HHW131302 HRP131302:HRS131302 IBL131302:IBO131302 ILH131302:ILK131302 IVD131302:IVG131302 JEZ131302:JFC131302 JOV131302:JOY131302 JYR131302:JYU131302 KIN131302:KIQ131302 KSJ131302:KSM131302 LCF131302:LCI131302 LMB131302:LME131302 LVX131302:LWA131302 MFT131302:MFW131302 MPP131302:MPS131302 MZL131302:MZO131302 NJH131302:NJK131302 NTD131302:NTG131302 OCZ131302:ODC131302 OMV131302:OMY131302 OWR131302:OWU131302 PGN131302:PGQ131302 PQJ131302:PQM131302 QAF131302:QAI131302 QKB131302:QKE131302 QTX131302:QUA131302 RDT131302:RDW131302 RNP131302:RNS131302 RXL131302:RXO131302 SHH131302:SHK131302 SRD131302:SRG131302 TAZ131302:TBC131302 TKV131302:TKY131302 TUR131302:TUU131302 UEN131302:UEQ131302 UOJ131302:UOM131302 UYF131302:UYI131302 VIB131302:VIE131302 VRX131302:VSA131302 WBT131302:WBW131302 WLP131302:WLS131302 WVL131302:WVO131302 D196838:G196838 IZ196838:JC196838 SV196838:SY196838 ACR196838:ACU196838 AMN196838:AMQ196838 AWJ196838:AWM196838 BGF196838:BGI196838 BQB196838:BQE196838 BZX196838:CAA196838 CJT196838:CJW196838 CTP196838:CTS196838 DDL196838:DDO196838 DNH196838:DNK196838 DXD196838:DXG196838 EGZ196838:EHC196838 EQV196838:EQY196838 FAR196838:FAU196838 FKN196838:FKQ196838 FUJ196838:FUM196838 GEF196838:GEI196838 GOB196838:GOE196838 GXX196838:GYA196838 HHT196838:HHW196838 HRP196838:HRS196838 IBL196838:IBO196838 ILH196838:ILK196838 IVD196838:IVG196838 JEZ196838:JFC196838 JOV196838:JOY196838 JYR196838:JYU196838 KIN196838:KIQ196838 KSJ196838:KSM196838 LCF196838:LCI196838 LMB196838:LME196838 LVX196838:LWA196838 MFT196838:MFW196838 MPP196838:MPS196838 MZL196838:MZO196838 NJH196838:NJK196838 NTD196838:NTG196838 OCZ196838:ODC196838 OMV196838:OMY196838 OWR196838:OWU196838 PGN196838:PGQ196838 PQJ196838:PQM196838 QAF196838:QAI196838 QKB196838:QKE196838 QTX196838:QUA196838 RDT196838:RDW196838 RNP196838:RNS196838 RXL196838:RXO196838 SHH196838:SHK196838 SRD196838:SRG196838 TAZ196838:TBC196838 TKV196838:TKY196838 TUR196838:TUU196838 UEN196838:UEQ196838 UOJ196838:UOM196838 UYF196838:UYI196838 VIB196838:VIE196838 VRX196838:VSA196838 WBT196838:WBW196838 WLP196838:WLS196838 WVL196838:WVO196838 D262374:G262374 IZ262374:JC262374 SV262374:SY262374 ACR262374:ACU262374 AMN262374:AMQ262374 AWJ262374:AWM262374 BGF262374:BGI262374 BQB262374:BQE262374 BZX262374:CAA262374 CJT262374:CJW262374 CTP262374:CTS262374 DDL262374:DDO262374 DNH262374:DNK262374 DXD262374:DXG262374 EGZ262374:EHC262374 EQV262374:EQY262374 FAR262374:FAU262374 FKN262374:FKQ262374 FUJ262374:FUM262374 GEF262374:GEI262374 GOB262374:GOE262374 GXX262374:GYA262374 HHT262374:HHW262374 HRP262374:HRS262374 IBL262374:IBO262374 ILH262374:ILK262374 IVD262374:IVG262374 JEZ262374:JFC262374 JOV262374:JOY262374 JYR262374:JYU262374 KIN262374:KIQ262374 KSJ262374:KSM262374 LCF262374:LCI262374 LMB262374:LME262374 LVX262374:LWA262374 MFT262374:MFW262374 MPP262374:MPS262374 MZL262374:MZO262374 NJH262374:NJK262374 NTD262374:NTG262374 OCZ262374:ODC262374 OMV262374:OMY262374 OWR262374:OWU262374 PGN262374:PGQ262374 PQJ262374:PQM262374 QAF262374:QAI262374 QKB262374:QKE262374 QTX262374:QUA262374 RDT262374:RDW262374 RNP262374:RNS262374 RXL262374:RXO262374 SHH262374:SHK262374 SRD262374:SRG262374 TAZ262374:TBC262374 TKV262374:TKY262374 TUR262374:TUU262374 UEN262374:UEQ262374 UOJ262374:UOM262374 UYF262374:UYI262374 VIB262374:VIE262374 VRX262374:VSA262374 WBT262374:WBW262374 WLP262374:WLS262374 WVL262374:WVO262374 D327910:G327910 IZ327910:JC327910 SV327910:SY327910 ACR327910:ACU327910 AMN327910:AMQ327910 AWJ327910:AWM327910 BGF327910:BGI327910 BQB327910:BQE327910 BZX327910:CAA327910 CJT327910:CJW327910 CTP327910:CTS327910 DDL327910:DDO327910 DNH327910:DNK327910 DXD327910:DXG327910 EGZ327910:EHC327910 EQV327910:EQY327910 FAR327910:FAU327910 FKN327910:FKQ327910 FUJ327910:FUM327910 GEF327910:GEI327910 GOB327910:GOE327910 GXX327910:GYA327910 HHT327910:HHW327910 HRP327910:HRS327910 IBL327910:IBO327910 ILH327910:ILK327910 IVD327910:IVG327910 JEZ327910:JFC327910 JOV327910:JOY327910 JYR327910:JYU327910 KIN327910:KIQ327910 KSJ327910:KSM327910 LCF327910:LCI327910 LMB327910:LME327910 LVX327910:LWA327910 MFT327910:MFW327910 MPP327910:MPS327910 MZL327910:MZO327910 NJH327910:NJK327910 NTD327910:NTG327910 OCZ327910:ODC327910 OMV327910:OMY327910 OWR327910:OWU327910 PGN327910:PGQ327910 PQJ327910:PQM327910 QAF327910:QAI327910 QKB327910:QKE327910 QTX327910:QUA327910 RDT327910:RDW327910 RNP327910:RNS327910 RXL327910:RXO327910 SHH327910:SHK327910 SRD327910:SRG327910 TAZ327910:TBC327910 TKV327910:TKY327910 TUR327910:TUU327910 UEN327910:UEQ327910 UOJ327910:UOM327910 UYF327910:UYI327910 VIB327910:VIE327910 VRX327910:VSA327910 WBT327910:WBW327910 WLP327910:WLS327910 WVL327910:WVO327910 D393446:G393446 IZ393446:JC393446 SV393446:SY393446 ACR393446:ACU393446 AMN393446:AMQ393446 AWJ393446:AWM393446 BGF393446:BGI393446 BQB393446:BQE393446 BZX393446:CAA393446 CJT393446:CJW393446 CTP393446:CTS393446 DDL393446:DDO393446 DNH393446:DNK393446 DXD393446:DXG393446 EGZ393446:EHC393446 EQV393446:EQY393446 FAR393446:FAU393446 FKN393446:FKQ393446 FUJ393446:FUM393446 GEF393446:GEI393446 GOB393446:GOE393446 GXX393446:GYA393446 HHT393446:HHW393446 HRP393446:HRS393446 IBL393446:IBO393446 ILH393446:ILK393446 IVD393446:IVG393446 JEZ393446:JFC393446 JOV393446:JOY393446 JYR393446:JYU393446 KIN393446:KIQ393446 KSJ393446:KSM393446 LCF393446:LCI393446 LMB393446:LME393446 LVX393446:LWA393446 MFT393446:MFW393446 MPP393446:MPS393446 MZL393446:MZO393446 NJH393446:NJK393446 NTD393446:NTG393446 OCZ393446:ODC393446 OMV393446:OMY393446 OWR393446:OWU393446 PGN393446:PGQ393446 PQJ393446:PQM393446 QAF393446:QAI393446 QKB393446:QKE393446 QTX393446:QUA393446 RDT393446:RDW393446 RNP393446:RNS393446 RXL393446:RXO393446 SHH393446:SHK393446 SRD393446:SRG393446 TAZ393446:TBC393446 TKV393446:TKY393446 TUR393446:TUU393446 UEN393446:UEQ393446 UOJ393446:UOM393446 UYF393446:UYI393446 VIB393446:VIE393446 VRX393446:VSA393446 WBT393446:WBW393446 WLP393446:WLS393446 WVL393446:WVO393446 D458982:G458982 IZ458982:JC458982 SV458982:SY458982 ACR458982:ACU458982 AMN458982:AMQ458982 AWJ458982:AWM458982 BGF458982:BGI458982 BQB458982:BQE458982 BZX458982:CAA458982 CJT458982:CJW458982 CTP458982:CTS458982 DDL458982:DDO458982 DNH458982:DNK458982 DXD458982:DXG458982 EGZ458982:EHC458982 EQV458982:EQY458982 FAR458982:FAU458982 FKN458982:FKQ458982 FUJ458982:FUM458982 GEF458982:GEI458982 GOB458982:GOE458982 GXX458982:GYA458982 HHT458982:HHW458982 HRP458982:HRS458982 IBL458982:IBO458982 ILH458982:ILK458982 IVD458982:IVG458982 JEZ458982:JFC458982 JOV458982:JOY458982 JYR458982:JYU458982 KIN458982:KIQ458982 KSJ458982:KSM458982 LCF458982:LCI458982 LMB458982:LME458982 LVX458982:LWA458982 MFT458982:MFW458982 MPP458982:MPS458982 MZL458982:MZO458982 NJH458982:NJK458982 NTD458982:NTG458982 OCZ458982:ODC458982 OMV458982:OMY458982 OWR458982:OWU458982 PGN458982:PGQ458982 PQJ458982:PQM458982 QAF458982:QAI458982 QKB458982:QKE458982 QTX458982:QUA458982 RDT458982:RDW458982 RNP458982:RNS458982 RXL458982:RXO458982 SHH458982:SHK458982 SRD458982:SRG458982 TAZ458982:TBC458982 TKV458982:TKY458982 TUR458982:TUU458982 UEN458982:UEQ458982 UOJ458982:UOM458982 UYF458982:UYI458982 VIB458982:VIE458982 VRX458982:VSA458982 WBT458982:WBW458982 WLP458982:WLS458982 WVL458982:WVO458982 D524518:G524518 IZ524518:JC524518 SV524518:SY524518 ACR524518:ACU524518 AMN524518:AMQ524518 AWJ524518:AWM524518 BGF524518:BGI524518 BQB524518:BQE524518 BZX524518:CAA524518 CJT524518:CJW524518 CTP524518:CTS524518 DDL524518:DDO524518 DNH524518:DNK524518 DXD524518:DXG524518 EGZ524518:EHC524518 EQV524518:EQY524518 FAR524518:FAU524518 FKN524518:FKQ524518 FUJ524518:FUM524518 GEF524518:GEI524518 GOB524518:GOE524518 GXX524518:GYA524518 HHT524518:HHW524518 HRP524518:HRS524518 IBL524518:IBO524518 ILH524518:ILK524518 IVD524518:IVG524518 JEZ524518:JFC524518 JOV524518:JOY524518 JYR524518:JYU524518 KIN524518:KIQ524518 KSJ524518:KSM524518 LCF524518:LCI524518 LMB524518:LME524518 LVX524518:LWA524518 MFT524518:MFW524518 MPP524518:MPS524518 MZL524518:MZO524518 NJH524518:NJK524518 NTD524518:NTG524518 OCZ524518:ODC524518 OMV524518:OMY524518 OWR524518:OWU524518 PGN524518:PGQ524518 PQJ524518:PQM524518 QAF524518:QAI524518 QKB524518:QKE524518 QTX524518:QUA524518 RDT524518:RDW524518 RNP524518:RNS524518 RXL524518:RXO524518 SHH524518:SHK524518 SRD524518:SRG524518 TAZ524518:TBC524518 TKV524518:TKY524518 TUR524518:TUU524518 UEN524518:UEQ524518 UOJ524518:UOM524518 UYF524518:UYI524518 VIB524518:VIE524518 VRX524518:VSA524518 WBT524518:WBW524518 WLP524518:WLS524518 WVL524518:WVO524518 D590054:G590054 IZ590054:JC590054 SV590054:SY590054 ACR590054:ACU590054 AMN590054:AMQ590054 AWJ590054:AWM590054 BGF590054:BGI590054 BQB590054:BQE590054 BZX590054:CAA590054 CJT590054:CJW590054 CTP590054:CTS590054 DDL590054:DDO590054 DNH590054:DNK590054 DXD590054:DXG590054 EGZ590054:EHC590054 EQV590054:EQY590054 FAR590054:FAU590054 FKN590054:FKQ590054 FUJ590054:FUM590054 GEF590054:GEI590054 GOB590054:GOE590054 GXX590054:GYA590054 HHT590054:HHW590054 HRP590054:HRS590054 IBL590054:IBO590054 ILH590054:ILK590054 IVD590054:IVG590054 JEZ590054:JFC590054 JOV590054:JOY590054 JYR590054:JYU590054 KIN590054:KIQ590054 KSJ590054:KSM590054 LCF590054:LCI590054 LMB590054:LME590054 LVX590054:LWA590054 MFT590054:MFW590054 MPP590054:MPS590054 MZL590054:MZO590054 NJH590054:NJK590054 NTD590054:NTG590054 OCZ590054:ODC590054 OMV590054:OMY590054 OWR590054:OWU590054 PGN590054:PGQ590054 PQJ590054:PQM590054 QAF590054:QAI590054 QKB590054:QKE590054 QTX590054:QUA590054 RDT590054:RDW590054 RNP590054:RNS590054 RXL590054:RXO590054 SHH590054:SHK590054 SRD590054:SRG590054 TAZ590054:TBC590054 TKV590054:TKY590054 TUR590054:TUU590054 UEN590054:UEQ590054 UOJ590054:UOM590054 UYF590054:UYI590054 VIB590054:VIE590054 VRX590054:VSA590054 WBT590054:WBW590054 WLP590054:WLS590054 WVL590054:WVO590054 D655590:G655590 IZ655590:JC655590 SV655590:SY655590 ACR655590:ACU655590 AMN655590:AMQ655590 AWJ655590:AWM655590 BGF655590:BGI655590 BQB655590:BQE655590 BZX655590:CAA655590 CJT655590:CJW655590 CTP655590:CTS655590 DDL655590:DDO655590 DNH655590:DNK655590 DXD655590:DXG655590 EGZ655590:EHC655590 EQV655590:EQY655590 FAR655590:FAU655590 FKN655590:FKQ655590 FUJ655590:FUM655590 GEF655590:GEI655590 GOB655590:GOE655590 GXX655590:GYA655590 HHT655590:HHW655590 HRP655590:HRS655590 IBL655590:IBO655590 ILH655590:ILK655590 IVD655590:IVG655590 JEZ655590:JFC655590 JOV655590:JOY655590 JYR655590:JYU655590 KIN655590:KIQ655590 KSJ655590:KSM655590 LCF655590:LCI655590 LMB655590:LME655590 LVX655590:LWA655590 MFT655590:MFW655590 MPP655590:MPS655590 MZL655590:MZO655590 NJH655590:NJK655590 NTD655590:NTG655590 OCZ655590:ODC655590 OMV655590:OMY655590 OWR655590:OWU655590 PGN655590:PGQ655590 PQJ655590:PQM655590 QAF655590:QAI655590 QKB655590:QKE655590 QTX655590:QUA655590 RDT655590:RDW655590 RNP655590:RNS655590 RXL655590:RXO655590 SHH655590:SHK655590 SRD655590:SRG655590 TAZ655590:TBC655590 TKV655590:TKY655590 TUR655590:TUU655590 UEN655590:UEQ655590 UOJ655590:UOM655590 UYF655590:UYI655590 VIB655590:VIE655590 VRX655590:VSA655590 WBT655590:WBW655590 WLP655590:WLS655590 WVL655590:WVO655590 D721126:G721126 IZ721126:JC721126 SV721126:SY721126 ACR721126:ACU721126 AMN721126:AMQ721126 AWJ721126:AWM721126 BGF721126:BGI721126 BQB721126:BQE721126 BZX721126:CAA721126 CJT721126:CJW721126 CTP721126:CTS721126 DDL721126:DDO721126 DNH721126:DNK721126 DXD721126:DXG721126 EGZ721126:EHC721126 EQV721126:EQY721126 FAR721126:FAU721126 FKN721126:FKQ721126 FUJ721126:FUM721126 GEF721126:GEI721126 GOB721126:GOE721126 GXX721126:GYA721126 HHT721126:HHW721126 HRP721126:HRS721126 IBL721126:IBO721126 ILH721126:ILK721126 IVD721126:IVG721126 JEZ721126:JFC721126 JOV721126:JOY721126 JYR721126:JYU721126 KIN721126:KIQ721126 KSJ721126:KSM721126 LCF721126:LCI721126 LMB721126:LME721126 LVX721126:LWA721126 MFT721126:MFW721126 MPP721126:MPS721126 MZL721126:MZO721126 NJH721126:NJK721126 NTD721126:NTG721126 OCZ721126:ODC721126 OMV721126:OMY721126 OWR721126:OWU721126 PGN721126:PGQ721126 PQJ721126:PQM721126 QAF721126:QAI721126 QKB721126:QKE721126 QTX721126:QUA721126 RDT721126:RDW721126 RNP721126:RNS721126 RXL721126:RXO721126 SHH721126:SHK721126 SRD721126:SRG721126 TAZ721126:TBC721126 TKV721126:TKY721126 TUR721126:TUU721126 UEN721126:UEQ721126 UOJ721126:UOM721126 UYF721126:UYI721126 VIB721126:VIE721126 VRX721126:VSA721126 WBT721126:WBW721126 WLP721126:WLS721126 WVL721126:WVO721126 D786662:G786662 IZ786662:JC786662 SV786662:SY786662 ACR786662:ACU786662 AMN786662:AMQ786662 AWJ786662:AWM786662 BGF786662:BGI786662 BQB786662:BQE786662 BZX786662:CAA786662 CJT786662:CJW786662 CTP786662:CTS786662 DDL786662:DDO786662 DNH786662:DNK786662 DXD786662:DXG786662 EGZ786662:EHC786662 EQV786662:EQY786662 FAR786662:FAU786662 FKN786662:FKQ786662 FUJ786662:FUM786662 GEF786662:GEI786662 GOB786662:GOE786662 GXX786662:GYA786662 HHT786662:HHW786662 HRP786662:HRS786662 IBL786662:IBO786662 ILH786662:ILK786662 IVD786662:IVG786662 JEZ786662:JFC786662 JOV786662:JOY786662 JYR786662:JYU786662 KIN786662:KIQ786662 KSJ786662:KSM786662 LCF786662:LCI786662 LMB786662:LME786662 LVX786662:LWA786662 MFT786662:MFW786662 MPP786662:MPS786662 MZL786662:MZO786662 NJH786662:NJK786662 NTD786662:NTG786662 OCZ786662:ODC786662 OMV786662:OMY786662 OWR786662:OWU786662 PGN786662:PGQ786662 PQJ786662:PQM786662 QAF786662:QAI786662 QKB786662:QKE786662 QTX786662:QUA786662 RDT786662:RDW786662 RNP786662:RNS786662 RXL786662:RXO786662 SHH786662:SHK786662 SRD786662:SRG786662 TAZ786662:TBC786662 TKV786662:TKY786662 TUR786662:TUU786662 UEN786662:UEQ786662 UOJ786662:UOM786662 UYF786662:UYI786662 VIB786662:VIE786662 VRX786662:VSA786662 WBT786662:WBW786662 WLP786662:WLS786662 WVL786662:WVO786662 D852198:G852198 IZ852198:JC852198 SV852198:SY852198 ACR852198:ACU852198 AMN852198:AMQ852198 AWJ852198:AWM852198 BGF852198:BGI852198 BQB852198:BQE852198 BZX852198:CAA852198 CJT852198:CJW852198 CTP852198:CTS852198 DDL852198:DDO852198 DNH852198:DNK852198 DXD852198:DXG852198 EGZ852198:EHC852198 EQV852198:EQY852198 FAR852198:FAU852198 FKN852198:FKQ852198 FUJ852198:FUM852198 GEF852198:GEI852198 GOB852198:GOE852198 GXX852198:GYA852198 HHT852198:HHW852198 HRP852198:HRS852198 IBL852198:IBO852198 ILH852198:ILK852198 IVD852198:IVG852198 JEZ852198:JFC852198 JOV852198:JOY852198 JYR852198:JYU852198 KIN852198:KIQ852198 KSJ852198:KSM852198 LCF852198:LCI852198 LMB852198:LME852198 LVX852198:LWA852198 MFT852198:MFW852198 MPP852198:MPS852198 MZL852198:MZO852198 NJH852198:NJK852198 NTD852198:NTG852198 OCZ852198:ODC852198 OMV852198:OMY852198 OWR852198:OWU852198 PGN852198:PGQ852198 PQJ852198:PQM852198 QAF852198:QAI852198 QKB852198:QKE852198 QTX852198:QUA852198 RDT852198:RDW852198 RNP852198:RNS852198 RXL852198:RXO852198 SHH852198:SHK852198 SRD852198:SRG852198 TAZ852198:TBC852198 TKV852198:TKY852198 TUR852198:TUU852198 UEN852198:UEQ852198 UOJ852198:UOM852198 UYF852198:UYI852198 VIB852198:VIE852198 VRX852198:VSA852198 WBT852198:WBW852198 WLP852198:WLS852198 WVL852198:WVO852198 D917734:G917734 IZ917734:JC917734 SV917734:SY917734 ACR917734:ACU917734 AMN917734:AMQ917734 AWJ917734:AWM917734 BGF917734:BGI917734 BQB917734:BQE917734 BZX917734:CAA917734 CJT917734:CJW917734 CTP917734:CTS917734 DDL917734:DDO917734 DNH917734:DNK917734 DXD917734:DXG917734 EGZ917734:EHC917734 EQV917734:EQY917734 FAR917734:FAU917734 FKN917734:FKQ917734 FUJ917734:FUM917734 GEF917734:GEI917734 GOB917734:GOE917734 GXX917734:GYA917734 HHT917734:HHW917734 HRP917734:HRS917734 IBL917734:IBO917734 ILH917734:ILK917734 IVD917734:IVG917734 JEZ917734:JFC917734 JOV917734:JOY917734 JYR917734:JYU917734 KIN917734:KIQ917734 KSJ917734:KSM917734 LCF917734:LCI917734 LMB917734:LME917734 LVX917734:LWA917734 MFT917734:MFW917734 MPP917734:MPS917734 MZL917734:MZO917734 NJH917734:NJK917734 NTD917734:NTG917734 OCZ917734:ODC917734 OMV917734:OMY917734 OWR917734:OWU917734 PGN917734:PGQ917734 PQJ917734:PQM917734 QAF917734:QAI917734 QKB917734:QKE917734 QTX917734:QUA917734 RDT917734:RDW917734 RNP917734:RNS917734 RXL917734:RXO917734 SHH917734:SHK917734 SRD917734:SRG917734 TAZ917734:TBC917734 TKV917734:TKY917734 TUR917734:TUU917734 UEN917734:UEQ917734 UOJ917734:UOM917734 UYF917734:UYI917734 VIB917734:VIE917734 VRX917734:VSA917734 WBT917734:WBW917734 WLP917734:WLS917734 WVL917734:WVO917734 D983270:G983270 IZ983270:JC983270 SV983270:SY983270 ACR983270:ACU983270 AMN983270:AMQ983270 AWJ983270:AWM983270 BGF983270:BGI983270 BQB983270:BQE983270 BZX983270:CAA983270 CJT983270:CJW983270 CTP983270:CTS983270 DDL983270:DDO983270 DNH983270:DNK983270 DXD983270:DXG983270 EGZ983270:EHC983270 EQV983270:EQY983270 FAR983270:FAU983270 FKN983270:FKQ983270 FUJ983270:FUM983270 GEF983270:GEI983270 GOB983270:GOE983270 GXX983270:GYA983270 HHT983270:HHW983270 HRP983270:HRS983270 IBL983270:IBO983270 ILH983270:ILK983270 IVD983270:IVG983270 JEZ983270:JFC983270 JOV983270:JOY983270 JYR983270:JYU983270 KIN983270:KIQ983270 KSJ983270:KSM983270 LCF983270:LCI983270 LMB983270:LME983270 LVX983270:LWA983270 MFT983270:MFW983270 MPP983270:MPS983270 MZL983270:MZO983270 NJH983270:NJK983270 NTD983270:NTG983270 OCZ983270:ODC983270 OMV983270:OMY983270 OWR983270:OWU983270 PGN983270:PGQ983270 PQJ983270:PQM983270 QAF983270:QAI983270 QKB983270:QKE983270 QTX983270:QUA983270 RDT983270:RDW983270 RNP983270:RNS983270 RXL983270:RXO983270 SHH983270:SHK983270 SRD983270:SRG983270 TAZ983270:TBC983270 TKV983270:TKY983270 TUR983270:TUU983270 UEN983270:UEQ983270 UOJ983270:UOM983270 UYF983270:UYI983270 VIB983270:VIE983270 VRX983270:VSA983270 WBT983270:WBW983270 WLP983270:WLS983270 WVL983270:WVO983270 E94:H99 JA94:JD99 SW94:SZ99 ACS94:ACV99 AMO94:AMR99 AWK94:AWN99 BGG94:BGJ99 BQC94:BQF99 BZY94:CAB99 CJU94:CJX99 CTQ94:CTT99 DDM94:DDP99 DNI94:DNL99 DXE94:DXH99 EHA94:EHD99 EQW94:EQZ99 FAS94:FAV99 FKO94:FKR99 FUK94:FUN99 GEG94:GEJ99 GOC94:GOF99 GXY94:GYB99 HHU94:HHX99 HRQ94:HRT99 IBM94:IBP99 ILI94:ILL99 IVE94:IVH99 JFA94:JFD99 JOW94:JOZ99 JYS94:JYV99 KIO94:KIR99 KSK94:KSN99 LCG94:LCJ99 LMC94:LMF99 LVY94:LWB99 MFU94:MFX99 MPQ94:MPT99 MZM94:MZP99 NJI94:NJL99 NTE94:NTH99 ODA94:ODD99 OMW94:OMZ99 OWS94:OWV99 PGO94:PGR99 PQK94:PQN99 QAG94:QAJ99 QKC94:QKF99 QTY94:QUB99 RDU94:RDX99 RNQ94:RNT99 RXM94:RXP99 SHI94:SHL99 SRE94:SRH99 TBA94:TBD99 TKW94:TKZ99 TUS94:TUV99 UEO94:UER99 UOK94:UON99 UYG94:UYJ99 VIC94:VIF99 VRY94:VSB99 WBU94:WBX99 WLQ94:WLT99 WVM94:WVP99 E65760:H65765 JA65760:JD65765 SW65760:SZ65765 ACS65760:ACV65765 AMO65760:AMR65765 AWK65760:AWN65765 BGG65760:BGJ65765 BQC65760:BQF65765 BZY65760:CAB65765 CJU65760:CJX65765 CTQ65760:CTT65765 DDM65760:DDP65765 DNI65760:DNL65765 DXE65760:DXH65765 EHA65760:EHD65765 EQW65760:EQZ65765 FAS65760:FAV65765 FKO65760:FKR65765 FUK65760:FUN65765 GEG65760:GEJ65765 GOC65760:GOF65765 GXY65760:GYB65765 HHU65760:HHX65765 HRQ65760:HRT65765 IBM65760:IBP65765 ILI65760:ILL65765 IVE65760:IVH65765 JFA65760:JFD65765 JOW65760:JOZ65765 JYS65760:JYV65765 KIO65760:KIR65765 KSK65760:KSN65765 LCG65760:LCJ65765 LMC65760:LMF65765 LVY65760:LWB65765 MFU65760:MFX65765 MPQ65760:MPT65765 MZM65760:MZP65765 NJI65760:NJL65765 NTE65760:NTH65765 ODA65760:ODD65765 OMW65760:OMZ65765 OWS65760:OWV65765 PGO65760:PGR65765 PQK65760:PQN65765 QAG65760:QAJ65765 QKC65760:QKF65765 QTY65760:QUB65765 RDU65760:RDX65765 RNQ65760:RNT65765 RXM65760:RXP65765 SHI65760:SHL65765 SRE65760:SRH65765 TBA65760:TBD65765 TKW65760:TKZ65765 TUS65760:TUV65765 UEO65760:UER65765 UOK65760:UON65765 UYG65760:UYJ65765 VIC65760:VIF65765 VRY65760:VSB65765 WBU65760:WBX65765 WLQ65760:WLT65765 WVM65760:WVP65765 E131296:H131301 JA131296:JD131301 SW131296:SZ131301 ACS131296:ACV131301 AMO131296:AMR131301 AWK131296:AWN131301 BGG131296:BGJ131301 BQC131296:BQF131301 BZY131296:CAB131301 CJU131296:CJX131301 CTQ131296:CTT131301 DDM131296:DDP131301 DNI131296:DNL131301 DXE131296:DXH131301 EHA131296:EHD131301 EQW131296:EQZ131301 FAS131296:FAV131301 FKO131296:FKR131301 FUK131296:FUN131301 GEG131296:GEJ131301 GOC131296:GOF131301 GXY131296:GYB131301 HHU131296:HHX131301 HRQ131296:HRT131301 IBM131296:IBP131301 ILI131296:ILL131301 IVE131296:IVH131301 JFA131296:JFD131301 JOW131296:JOZ131301 JYS131296:JYV131301 KIO131296:KIR131301 KSK131296:KSN131301 LCG131296:LCJ131301 LMC131296:LMF131301 LVY131296:LWB131301 MFU131296:MFX131301 MPQ131296:MPT131301 MZM131296:MZP131301 NJI131296:NJL131301 NTE131296:NTH131301 ODA131296:ODD131301 OMW131296:OMZ131301 OWS131296:OWV131301 PGO131296:PGR131301 PQK131296:PQN131301 QAG131296:QAJ131301 QKC131296:QKF131301 QTY131296:QUB131301 RDU131296:RDX131301 RNQ131296:RNT131301 RXM131296:RXP131301 SHI131296:SHL131301 SRE131296:SRH131301 TBA131296:TBD131301 TKW131296:TKZ131301 TUS131296:TUV131301 UEO131296:UER131301 UOK131296:UON131301 UYG131296:UYJ131301 VIC131296:VIF131301 VRY131296:VSB131301 WBU131296:WBX131301 WLQ131296:WLT131301 WVM131296:WVP131301 E196832:H196837 JA196832:JD196837 SW196832:SZ196837 ACS196832:ACV196837 AMO196832:AMR196837 AWK196832:AWN196837 BGG196832:BGJ196837 BQC196832:BQF196837 BZY196832:CAB196837 CJU196832:CJX196837 CTQ196832:CTT196837 DDM196832:DDP196837 DNI196832:DNL196837 DXE196832:DXH196837 EHA196832:EHD196837 EQW196832:EQZ196837 FAS196832:FAV196837 FKO196832:FKR196837 FUK196832:FUN196837 GEG196832:GEJ196837 GOC196832:GOF196837 GXY196832:GYB196837 HHU196832:HHX196837 HRQ196832:HRT196837 IBM196832:IBP196837 ILI196832:ILL196837 IVE196832:IVH196837 JFA196832:JFD196837 JOW196832:JOZ196837 JYS196832:JYV196837 KIO196832:KIR196837 KSK196832:KSN196837 LCG196832:LCJ196837 LMC196832:LMF196837 LVY196832:LWB196837 MFU196832:MFX196837 MPQ196832:MPT196837 MZM196832:MZP196837 NJI196832:NJL196837 NTE196832:NTH196837 ODA196832:ODD196837 OMW196832:OMZ196837 OWS196832:OWV196837 PGO196832:PGR196837 PQK196832:PQN196837 QAG196832:QAJ196837 QKC196832:QKF196837 QTY196832:QUB196837 RDU196832:RDX196837 RNQ196832:RNT196837 RXM196832:RXP196837 SHI196832:SHL196837 SRE196832:SRH196837 TBA196832:TBD196837 TKW196832:TKZ196837 TUS196832:TUV196837 UEO196832:UER196837 UOK196832:UON196837 UYG196832:UYJ196837 VIC196832:VIF196837 VRY196832:VSB196837 WBU196832:WBX196837 WLQ196832:WLT196837 WVM196832:WVP196837 E262368:H262373 JA262368:JD262373 SW262368:SZ262373 ACS262368:ACV262373 AMO262368:AMR262373 AWK262368:AWN262373 BGG262368:BGJ262373 BQC262368:BQF262373 BZY262368:CAB262373 CJU262368:CJX262373 CTQ262368:CTT262373 DDM262368:DDP262373 DNI262368:DNL262373 DXE262368:DXH262373 EHA262368:EHD262373 EQW262368:EQZ262373 FAS262368:FAV262373 FKO262368:FKR262373 FUK262368:FUN262373 GEG262368:GEJ262373 GOC262368:GOF262373 GXY262368:GYB262373 HHU262368:HHX262373 HRQ262368:HRT262373 IBM262368:IBP262373 ILI262368:ILL262373 IVE262368:IVH262373 JFA262368:JFD262373 JOW262368:JOZ262373 JYS262368:JYV262373 KIO262368:KIR262373 KSK262368:KSN262373 LCG262368:LCJ262373 LMC262368:LMF262373 LVY262368:LWB262373 MFU262368:MFX262373 MPQ262368:MPT262373 MZM262368:MZP262373 NJI262368:NJL262373 NTE262368:NTH262373 ODA262368:ODD262373 OMW262368:OMZ262373 OWS262368:OWV262373 PGO262368:PGR262373 PQK262368:PQN262373 QAG262368:QAJ262373 QKC262368:QKF262373 QTY262368:QUB262373 RDU262368:RDX262373 RNQ262368:RNT262373 RXM262368:RXP262373 SHI262368:SHL262373 SRE262368:SRH262373 TBA262368:TBD262373 TKW262368:TKZ262373 TUS262368:TUV262373 UEO262368:UER262373 UOK262368:UON262373 UYG262368:UYJ262373 VIC262368:VIF262373 VRY262368:VSB262373 WBU262368:WBX262373 WLQ262368:WLT262373 WVM262368:WVP262373 E327904:H327909 JA327904:JD327909 SW327904:SZ327909 ACS327904:ACV327909 AMO327904:AMR327909 AWK327904:AWN327909 BGG327904:BGJ327909 BQC327904:BQF327909 BZY327904:CAB327909 CJU327904:CJX327909 CTQ327904:CTT327909 DDM327904:DDP327909 DNI327904:DNL327909 DXE327904:DXH327909 EHA327904:EHD327909 EQW327904:EQZ327909 FAS327904:FAV327909 FKO327904:FKR327909 FUK327904:FUN327909 GEG327904:GEJ327909 GOC327904:GOF327909 GXY327904:GYB327909 HHU327904:HHX327909 HRQ327904:HRT327909 IBM327904:IBP327909 ILI327904:ILL327909 IVE327904:IVH327909 JFA327904:JFD327909 JOW327904:JOZ327909 JYS327904:JYV327909 KIO327904:KIR327909 KSK327904:KSN327909 LCG327904:LCJ327909 LMC327904:LMF327909 LVY327904:LWB327909 MFU327904:MFX327909 MPQ327904:MPT327909 MZM327904:MZP327909 NJI327904:NJL327909 NTE327904:NTH327909 ODA327904:ODD327909 OMW327904:OMZ327909 OWS327904:OWV327909 PGO327904:PGR327909 PQK327904:PQN327909 QAG327904:QAJ327909 QKC327904:QKF327909 QTY327904:QUB327909 RDU327904:RDX327909 RNQ327904:RNT327909 RXM327904:RXP327909 SHI327904:SHL327909 SRE327904:SRH327909 TBA327904:TBD327909 TKW327904:TKZ327909 TUS327904:TUV327909 UEO327904:UER327909 UOK327904:UON327909 UYG327904:UYJ327909 VIC327904:VIF327909 VRY327904:VSB327909 WBU327904:WBX327909 WLQ327904:WLT327909 WVM327904:WVP327909 E393440:H393445 JA393440:JD393445 SW393440:SZ393445 ACS393440:ACV393445 AMO393440:AMR393445 AWK393440:AWN393445 BGG393440:BGJ393445 BQC393440:BQF393445 BZY393440:CAB393445 CJU393440:CJX393445 CTQ393440:CTT393445 DDM393440:DDP393445 DNI393440:DNL393445 DXE393440:DXH393445 EHA393440:EHD393445 EQW393440:EQZ393445 FAS393440:FAV393445 FKO393440:FKR393445 FUK393440:FUN393445 GEG393440:GEJ393445 GOC393440:GOF393445 GXY393440:GYB393445 HHU393440:HHX393445 HRQ393440:HRT393445 IBM393440:IBP393445 ILI393440:ILL393445 IVE393440:IVH393445 JFA393440:JFD393445 JOW393440:JOZ393445 JYS393440:JYV393445 KIO393440:KIR393445 KSK393440:KSN393445 LCG393440:LCJ393445 LMC393440:LMF393445 LVY393440:LWB393445 MFU393440:MFX393445 MPQ393440:MPT393445 MZM393440:MZP393445 NJI393440:NJL393445 NTE393440:NTH393445 ODA393440:ODD393445 OMW393440:OMZ393445 OWS393440:OWV393445 PGO393440:PGR393445 PQK393440:PQN393445 QAG393440:QAJ393445 QKC393440:QKF393445 QTY393440:QUB393445 RDU393440:RDX393445 RNQ393440:RNT393445 RXM393440:RXP393445 SHI393440:SHL393445 SRE393440:SRH393445 TBA393440:TBD393445 TKW393440:TKZ393445 TUS393440:TUV393445 UEO393440:UER393445 UOK393440:UON393445 UYG393440:UYJ393445 VIC393440:VIF393445 VRY393440:VSB393445 WBU393440:WBX393445 WLQ393440:WLT393445 WVM393440:WVP393445 E458976:H458981 JA458976:JD458981 SW458976:SZ458981 ACS458976:ACV458981 AMO458976:AMR458981 AWK458976:AWN458981 BGG458976:BGJ458981 BQC458976:BQF458981 BZY458976:CAB458981 CJU458976:CJX458981 CTQ458976:CTT458981 DDM458976:DDP458981 DNI458976:DNL458981 DXE458976:DXH458981 EHA458976:EHD458981 EQW458976:EQZ458981 FAS458976:FAV458981 FKO458976:FKR458981 FUK458976:FUN458981 GEG458976:GEJ458981 GOC458976:GOF458981 GXY458976:GYB458981 HHU458976:HHX458981 HRQ458976:HRT458981 IBM458976:IBP458981 ILI458976:ILL458981 IVE458976:IVH458981 JFA458976:JFD458981 JOW458976:JOZ458981 JYS458976:JYV458981 KIO458976:KIR458981 KSK458976:KSN458981 LCG458976:LCJ458981 LMC458976:LMF458981 LVY458976:LWB458981 MFU458976:MFX458981 MPQ458976:MPT458981 MZM458976:MZP458981 NJI458976:NJL458981 NTE458976:NTH458981 ODA458976:ODD458981 OMW458976:OMZ458981 OWS458976:OWV458981 PGO458976:PGR458981 PQK458976:PQN458981 QAG458976:QAJ458981 QKC458976:QKF458981 QTY458976:QUB458981 RDU458976:RDX458981 RNQ458976:RNT458981 RXM458976:RXP458981 SHI458976:SHL458981 SRE458976:SRH458981 TBA458976:TBD458981 TKW458976:TKZ458981 TUS458976:TUV458981 UEO458976:UER458981 UOK458976:UON458981 UYG458976:UYJ458981 VIC458976:VIF458981 VRY458976:VSB458981 WBU458976:WBX458981 WLQ458976:WLT458981 WVM458976:WVP458981 E524512:H524517 JA524512:JD524517 SW524512:SZ524517 ACS524512:ACV524517 AMO524512:AMR524517 AWK524512:AWN524517 BGG524512:BGJ524517 BQC524512:BQF524517 BZY524512:CAB524517 CJU524512:CJX524517 CTQ524512:CTT524517 DDM524512:DDP524517 DNI524512:DNL524517 DXE524512:DXH524517 EHA524512:EHD524517 EQW524512:EQZ524517 FAS524512:FAV524517 FKO524512:FKR524517 FUK524512:FUN524517 GEG524512:GEJ524517 GOC524512:GOF524517 GXY524512:GYB524517 HHU524512:HHX524517 HRQ524512:HRT524517 IBM524512:IBP524517 ILI524512:ILL524517 IVE524512:IVH524517 JFA524512:JFD524517 JOW524512:JOZ524517 JYS524512:JYV524517 KIO524512:KIR524517 KSK524512:KSN524517 LCG524512:LCJ524517 LMC524512:LMF524517 LVY524512:LWB524517 MFU524512:MFX524517 MPQ524512:MPT524517 MZM524512:MZP524517 NJI524512:NJL524517 NTE524512:NTH524517 ODA524512:ODD524517 OMW524512:OMZ524517 OWS524512:OWV524517 PGO524512:PGR524517 PQK524512:PQN524517 QAG524512:QAJ524517 QKC524512:QKF524517 QTY524512:QUB524517 RDU524512:RDX524517 RNQ524512:RNT524517 RXM524512:RXP524517 SHI524512:SHL524517 SRE524512:SRH524517 TBA524512:TBD524517 TKW524512:TKZ524517 TUS524512:TUV524517 UEO524512:UER524517 UOK524512:UON524517 UYG524512:UYJ524517 VIC524512:VIF524517 VRY524512:VSB524517 WBU524512:WBX524517 WLQ524512:WLT524517 WVM524512:WVP524517 E590048:H590053 JA590048:JD590053 SW590048:SZ590053 ACS590048:ACV590053 AMO590048:AMR590053 AWK590048:AWN590053 BGG590048:BGJ590053 BQC590048:BQF590053 BZY590048:CAB590053 CJU590048:CJX590053 CTQ590048:CTT590053 DDM590048:DDP590053 DNI590048:DNL590053 DXE590048:DXH590053 EHA590048:EHD590053 EQW590048:EQZ590053 FAS590048:FAV590053 FKO590048:FKR590053 FUK590048:FUN590053 GEG590048:GEJ590053 GOC590048:GOF590053 GXY590048:GYB590053 HHU590048:HHX590053 HRQ590048:HRT590053 IBM590048:IBP590053 ILI590048:ILL590053 IVE590048:IVH590053 JFA590048:JFD590053 JOW590048:JOZ590053 JYS590048:JYV590053 KIO590048:KIR590053 KSK590048:KSN590053 LCG590048:LCJ590053 LMC590048:LMF590053 LVY590048:LWB590053 MFU590048:MFX590053 MPQ590048:MPT590053 MZM590048:MZP590053 NJI590048:NJL590053 NTE590048:NTH590053 ODA590048:ODD590053 OMW590048:OMZ590053 OWS590048:OWV590053 PGO590048:PGR590053 PQK590048:PQN590053 QAG590048:QAJ590053 QKC590048:QKF590053 QTY590048:QUB590053 RDU590048:RDX590053 RNQ590048:RNT590053 RXM590048:RXP590053 SHI590048:SHL590053 SRE590048:SRH590053 TBA590048:TBD590053 TKW590048:TKZ590053 TUS590048:TUV590053 UEO590048:UER590053 UOK590048:UON590053 UYG590048:UYJ590053 VIC590048:VIF590053 VRY590048:VSB590053 WBU590048:WBX590053 WLQ590048:WLT590053 WVM590048:WVP590053 E655584:H655589 JA655584:JD655589 SW655584:SZ655589 ACS655584:ACV655589 AMO655584:AMR655589 AWK655584:AWN655589 BGG655584:BGJ655589 BQC655584:BQF655589 BZY655584:CAB655589 CJU655584:CJX655589 CTQ655584:CTT655589 DDM655584:DDP655589 DNI655584:DNL655589 DXE655584:DXH655589 EHA655584:EHD655589 EQW655584:EQZ655589 FAS655584:FAV655589 FKO655584:FKR655589 FUK655584:FUN655589 GEG655584:GEJ655589 GOC655584:GOF655589 GXY655584:GYB655589 HHU655584:HHX655589 HRQ655584:HRT655589 IBM655584:IBP655589 ILI655584:ILL655589 IVE655584:IVH655589 JFA655584:JFD655589 JOW655584:JOZ655589 JYS655584:JYV655589 KIO655584:KIR655589 KSK655584:KSN655589 LCG655584:LCJ655589 LMC655584:LMF655589 LVY655584:LWB655589 MFU655584:MFX655589 MPQ655584:MPT655589 MZM655584:MZP655589 NJI655584:NJL655589 NTE655584:NTH655589 ODA655584:ODD655589 OMW655584:OMZ655589 OWS655584:OWV655589 PGO655584:PGR655589 PQK655584:PQN655589 QAG655584:QAJ655589 QKC655584:QKF655589 QTY655584:QUB655589 RDU655584:RDX655589 RNQ655584:RNT655589 RXM655584:RXP655589 SHI655584:SHL655589 SRE655584:SRH655589 TBA655584:TBD655589 TKW655584:TKZ655589 TUS655584:TUV655589 UEO655584:UER655589 UOK655584:UON655589 UYG655584:UYJ655589 VIC655584:VIF655589 VRY655584:VSB655589 WBU655584:WBX655589 WLQ655584:WLT655589 WVM655584:WVP655589 E721120:H721125 JA721120:JD721125 SW721120:SZ721125 ACS721120:ACV721125 AMO721120:AMR721125 AWK721120:AWN721125 BGG721120:BGJ721125 BQC721120:BQF721125 BZY721120:CAB721125 CJU721120:CJX721125 CTQ721120:CTT721125 DDM721120:DDP721125 DNI721120:DNL721125 DXE721120:DXH721125 EHA721120:EHD721125 EQW721120:EQZ721125 FAS721120:FAV721125 FKO721120:FKR721125 FUK721120:FUN721125 GEG721120:GEJ721125 GOC721120:GOF721125 GXY721120:GYB721125 HHU721120:HHX721125 HRQ721120:HRT721125 IBM721120:IBP721125 ILI721120:ILL721125 IVE721120:IVH721125 JFA721120:JFD721125 JOW721120:JOZ721125 JYS721120:JYV721125 KIO721120:KIR721125 KSK721120:KSN721125 LCG721120:LCJ721125 LMC721120:LMF721125 LVY721120:LWB721125 MFU721120:MFX721125 MPQ721120:MPT721125 MZM721120:MZP721125 NJI721120:NJL721125 NTE721120:NTH721125 ODA721120:ODD721125 OMW721120:OMZ721125 OWS721120:OWV721125 PGO721120:PGR721125 PQK721120:PQN721125 QAG721120:QAJ721125 QKC721120:QKF721125 QTY721120:QUB721125 RDU721120:RDX721125 RNQ721120:RNT721125 RXM721120:RXP721125 SHI721120:SHL721125 SRE721120:SRH721125 TBA721120:TBD721125 TKW721120:TKZ721125 TUS721120:TUV721125 UEO721120:UER721125 UOK721120:UON721125 UYG721120:UYJ721125 VIC721120:VIF721125 VRY721120:VSB721125 WBU721120:WBX721125 WLQ721120:WLT721125 WVM721120:WVP721125 E786656:H786661 JA786656:JD786661 SW786656:SZ786661 ACS786656:ACV786661 AMO786656:AMR786661 AWK786656:AWN786661 BGG786656:BGJ786661 BQC786656:BQF786661 BZY786656:CAB786661 CJU786656:CJX786661 CTQ786656:CTT786661 DDM786656:DDP786661 DNI786656:DNL786661 DXE786656:DXH786661 EHA786656:EHD786661 EQW786656:EQZ786661 FAS786656:FAV786661 FKO786656:FKR786661 FUK786656:FUN786661 GEG786656:GEJ786661 GOC786656:GOF786661 GXY786656:GYB786661 HHU786656:HHX786661 HRQ786656:HRT786661 IBM786656:IBP786661 ILI786656:ILL786661 IVE786656:IVH786661 JFA786656:JFD786661 JOW786656:JOZ786661 JYS786656:JYV786661 KIO786656:KIR786661 KSK786656:KSN786661 LCG786656:LCJ786661 LMC786656:LMF786661 LVY786656:LWB786661 MFU786656:MFX786661 MPQ786656:MPT786661 MZM786656:MZP786661 NJI786656:NJL786661 NTE786656:NTH786661 ODA786656:ODD786661 OMW786656:OMZ786661 OWS786656:OWV786661 PGO786656:PGR786661 PQK786656:PQN786661 QAG786656:QAJ786661 QKC786656:QKF786661 QTY786656:QUB786661 RDU786656:RDX786661 RNQ786656:RNT786661 RXM786656:RXP786661 SHI786656:SHL786661 SRE786656:SRH786661 TBA786656:TBD786661 TKW786656:TKZ786661 TUS786656:TUV786661 UEO786656:UER786661 UOK786656:UON786661 UYG786656:UYJ786661 VIC786656:VIF786661 VRY786656:VSB786661 WBU786656:WBX786661 WLQ786656:WLT786661 WVM786656:WVP786661 E852192:H852197 JA852192:JD852197 SW852192:SZ852197 ACS852192:ACV852197 AMO852192:AMR852197 AWK852192:AWN852197 BGG852192:BGJ852197 BQC852192:BQF852197 BZY852192:CAB852197 CJU852192:CJX852197 CTQ852192:CTT852197 DDM852192:DDP852197 DNI852192:DNL852197 DXE852192:DXH852197 EHA852192:EHD852197 EQW852192:EQZ852197 FAS852192:FAV852197 FKO852192:FKR852197 FUK852192:FUN852197 GEG852192:GEJ852197 GOC852192:GOF852197 GXY852192:GYB852197 HHU852192:HHX852197 HRQ852192:HRT852197 IBM852192:IBP852197 ILI852192:ILL852197 IVE852192:IVH852197 JFA852192:JFD852197 JOW852192:JOZ852197 JYS852192:JYV852197 KIO852192:KIR852197 KSK852192:KSN852197 LCG852192:LCJ852197 LMC852192:LMF852197 LVY852192:LWB852197 MFU852192:MFX852197 MPQ852192:MPT852197 MZM852192:MZP852197 NJI852192:NJL852197 NTE852192:NTH852197 ODA852192:ODD852197 OMW852192:OMZ852197 OWS852192:OWV852197 PGO852192:PGR852197 PQK852192:PQN852197 QAG852192:QAJ852197 QKC852192:QKF852197 QTY852192:QUB852197 RDU852192:RDX852197 RNQ852192:RNT852197 RXM852192:RXP852197 SHI852192:SHL852197 SRE852192:SRH852197 TBA852192:TBD852197 TKW852192:TKZ852197 TUS852192:TUV852197 UEO852192:UER852197 UOK852192:UON852197 UYG852192:UYJ852197 VIC852192:VIF852197 VRY852192:VSB852197 WBU852192:WBX852197 WLQ852192:WLT852197 WVM852192:WVP852197 E917728:H917733 JA917728:JD917733 SW917728:SZ917733 ACS917728:ACV917733 AMO917728:AMR917733 AWK917728:AWN917733 BGG917728:BGJ917733 BQC917728:BQF917733 BZY917728:CAB917733 CJU917728:CJX917733 CTQ917728:CTT917733 DDM917728:DDP917733 DNI917728:DNL917733 DXE917728:DXH917733 EHA917728:EHD917733 EQW917728:EQZ917733 FAS917728:FAV917733 FKO917728:FKR917733 FUK917728:FUN917733 GEG917728:GEJ917733 GOC917728:GOF917733 GXY917728:GYB917733 HHU917728:HHX917733 HRQ917728:HRT917733 IBM917728:IBP917733 ILI917728:ILL917733 IVE917728:IVH917733 JFA917728:JFD917733 JOW917728:JOZ917733 JYS917728:JYV917733 KIO917728:KIR917733 KSK917728:KSN917733 LCG917728:LCJ917733 LMC917728:LMF917733 LVY917728:LWB917733 MFU917728:MFX917733 MPQ917728:MPT917733 MZM917728:MZP917733 NJI917728:NJL917733 NTE917728:NTH917733 ODA917728:ODD917733 OMW917728:OMZ917733 OWS917728:OWV917733 PGO917728:PGR917733 PQK917728:PQN917733 QAG917728:QAJ917733 QKC917728:QKF917733 QTY917728:QUB917733 RDU917728:RDX917733 RNQ917728:RNT917733 RXM917728:RXP917733 SHI917728:SHL917733 SRE917728:SRH917733 TBA917728:TBD917733 TKW917728:TKZ917733 TUS917728:TUV917733 UEO917728:UER917733 UOK917728:UON917733 UYG917728:UYJ917733 VIC917728:VIF917733 VRY917728:VSB917733 WBU917728:WBX917733 WLQ917728:WLT917733 WVM917728:WVP917733 E983264:H983269 JA983264:JD983269 SW983264:SZ983269 ACS983264:ACV983269 AMO983264:AMR983269 AWK983264:AWN983269 BGG983264:BGJ983269 BQC983264:BQF983269 BZY983264:CAB983269 CJU983264:CJX983269 CTQ983264:CTT983269 DDM983264:DDP983269 DNI983264:DNL983269 DXE983264:DXH983269 EHA983264:EHD983269 EQW983264:EQZ983269 FAS983264:FAV983269 FKO983264:FKR983269 FUK983264:FUN983269 GEG983264:GEJ983269 GOC983264:GOF983269 GXY983264:GYB983269 HHU983264:HHX983269 HRQ983264:HRT983269 IBM983264:IBP983269 ILI983264:ILL983269 IVE983264:IVH983269 JFA983264:JFD983269 JOW983264:JOZ983269 JYS983264:JYV983269 KIO983264:KIR983269 KSK983264:KSN983269 LCG983264:LCJ983269 LMC983264:LMF983269 LVY983264:LWB983269 MFU983264:MFX983269 MPQ983264:MPT983269 MZM983264:MZP983269 NJI983264:NJL983269 NTE983264:NTH983269 ODA983264:ODD983269 OMW983264:OMZ983269 OWS983264:OWV983269 PGO983264:PGR983269 PQK983264:PQN983269 QAG983264:QAJ983269 QKC983264:QKF983269 QTY983264:QUB983269 RDU983264:RDX983269 RNQ983264:RNT983269 RXM983264:RXP983269 SHI983264:SHL983269 SRE983264:SRH983269 TBA983264:TBD983269 TKW983264:TKZ983269 TUS983264:TUV983269 UEO983264:UER983269 UOK983264:UON983269 UYG983264:UYJ983269 VIC983264:VIF983269 VRY983264:VSB983269 WBU983264:WBX983269 WLQ983264:WLT983269 WVM983264:WVP983269 I100:K100 JE100:JG100 TA100:TC100 ACW100:ACY100 AMS100:AMU100 AWO100:AWQ100 BGK100:BGM100 BQG100:BQI100 CAC100:CAE100 CJY100:CKA100 CTU100:CTW100 DDQ100:DDS100 DNM100:DNO100 DXI100:DXK100 EHE100:EHG100 ERA100:ERC100 FAW100:FAY100 FKS100:FKU100 FUO100:FUQ100 GEK100:GEM100 GOG100:GOI100 GYC100:GYE100 HHY100:HIA100 HRU100:HRW100 IBQ100:IBS100 ILM100:ILO100 IVI100:IVK100 JFE100:JFG100 JPA100:JPC100 JYW100:JYY100 KIS100:KIU100 KSO100:KSQ100 LCK100:LCM100 LMG100:LMI100 LWC100:LWE100 MFY100:MGA100 MPU100:MPW100 MZQ100:MZS100 NJM100:NJO100 NTI100:NTK100 ODE100:ODG100 ONA100:ONC100 OWW100:OWY100 PGS100:PGU100 PQO100:PQQ100 QAK100:QAM100 QKG100:QKI100 QUC100:QUE100 RDY100:REA100 RNU100:RNW100 RXQ100:RXS100 SHM100:SHO100 SRI100:SRK100 TBE100:TBG100 TLA100:TLC100 TUW100:TUY100 UES100:UEU100 UOO100:UOQ100 UYK100:UYM100 VIG100:VII100 VSC100:VSE100 WBY100:WCA100 WLU100:WLW100 WVQ100:WVS100 I65766:K65766 JE65766:JG65766 TA65766:TC65766 ACW65766:ACY65766 AMS65766:AMU65766 AWO65766:AWQ65766 BGK65766:BGM65766 BQG65766:BQI65766 CAC65766:CAE65766 CJY65766:CKA65766 CTU65766:CTW65766 DDQ65766:DDS65766 DNM65766:DNO65766 DXI65766:DXK65766 EHE65766:EHG65766 ERA65766:ERC65766 FAW65766:FAY65766 FKS65766:FKU65766 FUO65766:FUQ65766 GEK65766:GEM65766 GOG65766:GOI65766 GYC65766:GYE65766 HHY65766:HIA65766 HRU65766:HRW65766 IBQ65766:IBS65766 ILM65766:ILO65766 IVI65766:IVK65766 JFE65766:JFG65766 JPA65766:JPC65766 JYW65766:JYY65766 KIS65766:KIU65766 KSO65766:KSQ65766 LCK65766:LCM65766 LMG65766:LMI65766 LWC65766:LWE65766 MFY65766:MGA65766 MPU65766:MPW65766 MZQ65766:MZS65766 NJM65766:NJO65766 NTI65766:NTK65766 ODE65766:ODG65766 ONA65766:ONC65766 OWW65766:OWY65766 PGS65766:PGU65766 PQO65766:PQQ65766 QAK65766:QAM65766 QKG65766:QKI65766 QUC65766:QUE65766 RDY65766:REA65766 RNU65766:RNW65766 RXQ65766:RXS65766 SHM65766:SHO65766 SRI65766:SRK65766 TBE65766:TBG65766 TLA65766:TLC65766 TUW65766:TUY65766 UES65766:UEU65766 UOO65766:UOQ65766 UYK65766:UYM65766 VIG65766:VII65766 VSC65766:VSE65766 WBY65766:WCA65766 WLU65766:WLW65766 WVQ65766:WVS65766 I131302:K131302 JE131302:JG131302 TA131302:TC131302 ACW131302:ACY131302 AMS131302:AMU131302 AWO131302:AWQ131302 BGK131302:BGM131302 BQG131302:BQI131302 CAC131302:CAE131302 CJY131302:CKA131302 CTU131302:CTW131302 DDQ131302:DDS131302 DNM131302:DNO131302 DXI131302:DXK131302 EHE131302:EHG131302 ERA131302:ERC131302 FAW131302:FAY131302 FKS131302:FKU131302 FUO131302:FUQ131302 GEK131302:GEM131302 GOG131302:GOI131302 GYC131302:GYE131302 HHY131302:HIA131302 HRU131302:HRW131302 IBQ131302:IBS131302 ILM131302:ILO131302 IVI131302:IVK131302 JFE131302:JFG131302 JPA131302:JPC131302 JYW131302:JYY131302 KIS131302:KIU131302 KSO131302:KSQ131302 LCK131302:LCM131302 LMG131302:LMI131302 LWC131302:LWE131302 MFY131302:MGA131302 MPU131302:MPW131302 MZQ131302:MZS131302 NJM131302:NJO131302 NTI131302:NTK131302 ODE131302:ODG131302 ONA131302:ONC131302 OWW131302:OWY131302 PGS131302:PGU131302 PQO131302:PQQ131302 QAK131302:QAM131302 QKG131302:QKI131302 QUC131302:QUE131302 RDY131302:REA131302 RNU131302:RNW131302 RXQ131302:RXS131302 SHM131302:SHO131302 SRI131302:SRK131302 TBE131302:TBG131302 TLA131302:TLC131302 TUW131302:TUY131302 UES131302:UEU131302 UOO131302:UOQ131302 UYK131302:UYM131302 VIG131302:VII131302 VSC131302:VSE131302 WBY131302:WCA131302 WLU131302:WLW131302 WVQ131302:WVS131302 I196838:K196838 JE196838:JG196838 TA196838:TC196838 ACW196838:ACY196838 AMS196838:AMU196838 AWO196838:AWQ196838 BGK196838:BGM196838 BQG196838:BQI196838 CAC196838:CAE196838 CJY196838:CKA196838 CTU196838:CTW196838 DDQ196838:DDS196838 DNM196838:DNO196838 DXI196838:DXK196838 EHE196838:EHG196838 ERA196838:ERC196838 FAW196838:FAY196838 FKS196838:FKU196838 FUO196838:FUQ196838 GEK196838:GEM196838 GOG196838:GOI196838 GYC196838:GYE196838 HHY196838:HIA196838 HRU196838:HRW196838 IBQ196838:IBS196838 ILM196838:ILO196838 IVI196838:IVK196838 JFE196838:JFG196838 JPA196838:JPC196838 JYW196838:JYY196838 KIS196838:KIU196838 KSO196838:KSQ196838 LCK196838:LCM196838 LMG196838:LMI196838 LWC196838:LWE196838 MFY196838:MGA196838 MPU196838:MPW196838 MZQ196838:MZS196838 NJM196838:NJO196838 NTI196838:NTK196838 ODE196838:ODG196838 ONA196838:ONC196838 OWW196838:OWY196838 PGS196838:PGU196838 PQO196838:PQQ196838 QAK196838:QAM196838 QKG196838:QKI196838 QUC196838:QUE196838 RDY196838:REA196838 RNU196838:RNW196838 RXQ196838:RXS196838 SHM196838:SHO196838 SRI196838:SRK196838 TBE196838:TBG196838 TLA196838:TLC196838 TUW196838:TUY196838 UES196838:UEU196838 UOO196838:UOQ196838 UYK196838:UYM196838 VIG196838:VII196838 VSC196838:VSE196838 WBY196838:WCA196838 WLU196838:WLW196838 WVQ196838:WVS196838 I262374:K262374 JE262374:JG262374 TA262374:TC262374 ACW262374:ACY262374 AMS262374:AMU262374 AWO262374:AWQ262374 BGK262374:BGM262374 BQG262374:BQI262374 CAC262374:CAE262374 CJY262374:CKA262374 CTU262374:CTW262374 DDQ262374:DDS262374 DNM262374:DNO262374 DXI262374:DXK262374 EHE262374:EHG262374 ERA262374:ERC262374 FAW262374:FAY262374 FKS262374:FKU262374 FUO262374:FUQ262374 GEK262374:GEM262374 GOG262374:GOI262374 GYC262374:GYE262374 HHY262374:HIA262374 HRU262374:HRW262374 IBQ262374:IBS262374 ILM262374:ILO262374 IVI262374:IVK262374 JFE262374:JFG262374 JPA262374:JPC262374 JYW262374:JYY262374 KIS262374:KIU262374 KSO262374:KSQ262374 LCK262374:LCM262374 LMG262374:LMI262374 LWC262374:LWE262374 MFY262374:MGA262374 MPU262374:MPW262374 MZQ262374:MZS262374 NJM262374:NJO262374 NTI262374:NTK262374 ODE262374:ODG262374 ONA262374:ONC262374 OWW262374:OWY262374 PGS262374:PGU262374 PQO262374:PQQ262374 QAK262374:QAM262374 QKG262374:QKI262374 QUC262374:QUE262374 RDY262374:REA262374 RNU262374:RNW262374 RXQ262374:RXS262374 SHM262374:SHO262374 SRI262374:SRK262374 TBE262374:TBG262374 TLA262374:TLC262374 TUW262374:TUY262374 UES262374:UEU262374 UOO262374:UOQ262374 UYK262374:UYM262374 VIG262374:VII262374 VSC262374:VSE262374 WBY262374:WCA262374 WLU262374:WLW262374 WVQ262374:WVS262374 I327910:K327910 JE327910:JG327910 TA327910:TC327910 ACW327910:ACY327910 AMS327910:AMU327910 AWO327910:AWQ327910 BGK327910:BGM327910 BQG327910:BQI327910 CAC327910:CAE327910 CJY327910:CKA327910 CTU327910:CTW327910 DDQ327910:DDS327910 DNM327910:DNO327910 DXI327910:DXK327910 EHE327910:EHG327910 ERA327910:ERC327910 FAW327910:FAY327910 FKS327910:FKU327910 FUO327910:FUQ327910 GEK327910:GEM327910 GOG327910:GOI327910 GYC327910:GYE327910 HHY327910:HIA327910 HRU327910:HRW327910 IBQ327910:IBS327910 ILM327910:ILO327910 IVI327910:IVK327910 JFE327910:JFG327910 JPA327910:JPC327910 JYW327910:JYY327910 KIS327910:KIU327910 KSO327910:KSQ327910 LCK327910:LCM327910 LMG327910:LMI327910 LWC327910:LWE327910 MFY327910:MGA327910 MPU327910:MPW327910 MZQ327910:MZS327910 NJM327910:NJO327910 NTI327910:NTK327910 ODE327910:ODG327910 ONA327910:ONC327910 OWW327910:OWY327910 PGS327910:PGU327910 PQO327910:PQQ327910 QAK327910:QAM327910 QKG327910:QKI327910 QUC327910:QUE327910 RDY327910:REA327910 RNU327910:RNW327910 RXQ327910:RXS327910 SHM327910:SHO327910 SRI327910:SRK327910 TBE327910:TBG327910 TLA327910:TLC327910 TUW327910:TUY327910 UES327910:UEU327910 UOO327910:UOQ327910 UYK327910:UYM327910 VIG327910:VII327910 VSC327910:VSE327910 WBY327910:WCA327910 WLU327910:WLW327910 WVQ327910:WVS327910 I393446:K393446 JE393446:JG393446 TA393446:TC393446 ACW393446:ACY393446 AMS393446:AMU393446 AWO393446:AWQ393446 BGK393446:BGM393446 BQG393446:BQI393446 CAC393446:CAE393446 CJY393446:CKA393446 CTU393446:CTW393446 DDQ393446:DDS393446 DNM393446:DNO393446 DXI393446:DXK393446 EHE393446:EHG393446 ERA393446:ERC393446 FAW393446:FAY393446 FKS393446:FKU393446 FUO393446:FUQ393446 GEK393446:GEM393446 GOG393446:GOI393446 GYC393446:GYE393446 HHY393446:HIA393446 HRU393446:HRW393446 IBQ393446:IBS393446 ILM393446:ILO393446 IVI393446:IVK393446 JFE393446:JFG393446 JPA393446:JPC393446 JYW393446:JYY393446 KIS393446:KIU393446 KSO393446:KSQ393446 LCK393446:LCM393446 LMG393446:LMI393446 LWC393446:LWE393446 MFY393446:MGA393446 MPU393446:MPW393446 MZQ393446:MZS393446 NJM393446:NJO393446 NTI393446:NTK393446 ODE393446:ODG393446 ONA393446:ONC393446 OWW393446:OWY393446 PGS393446:PGU393446 PQO393446:PQQ393446 QAK393446:QAM393446 QKG393446:QKI393446 QUC393446:QUE393446 RDY393446:REA393446 RNU393446:RNW393446 RXQ393446:RXS393446 SHM393446:SHO393446 SRI393446:SRK393446 TBE393446:TBG393446 TLA393446:TLC393446 TUW393446:TUY393446 UES393446:UEU393446 UOO393446:UOQ393446 UYK393446:UYM393446 VIG393446:VII393446 VSC393446:VSE393446 WBY393446:WCA393446 WLU393446:WLW393446 WVQ393446:WVS393446 I458982:K458982 JE458982:JG458982 TA458982:TC458982 ACW458982:ACY458982 AMS458982:AMU458982 AWO458982:AWQ458982 BGK458982:BGM458982 BQG458982:BQI458982 CAC458982:CAE458982 CJY458982:CKA458982 CTU458982:CTW458982 DDQ458982:DDS458982 DNM458982:DNO458982 DXI458982:DXK458982 EHE458982:EHG458982 ERA458982:ERC458982 FAW458982:FAY458982 FKS458982:FKU458982 FUO458982:FUQ458982 GEK458982:GEM458982 GOG458982:GOI458982 GYC458982:GYE458982 HHY458982:HIA458982 HRU458982:HRW458982 IBQ458982:IBS458982 ILM458982:ILO458982 IVI458982:IVK458982 JFE458982:JFG458982 JPA458982:JPC458982 JYW458982:JYY458982 KIS458982:KIU458982 KSO458982:KSQ458982 LCK458982:LCM458982 LMG458982:LMI458982 LWC458982:LWE458982 MFY458982:MGA458982 MPU458982:MPW458982 MZQ458982:MZS458982 NJM458982:NJO458982 NTI458982:NTK458982 ODE458982:ODG458982 ONA458982:ONC458982 OWW458982:OWY458982 PGS458982:PGU458982 PQO458982:PQQ458982 QAK458982:QAM458982 QKG458982:QKI458982 QUC458982:QUE458982 RDY458982:REA458982 RNU458982:RNW458982 RXQ458982:RXS458982 SHM458982:SHO458982 SRI458982:SRK458982 TBE458982:TBG458982 TLA458982:TLC458982 TUW458982:TUY458982 UES458982:UEU458982 UOO458982:UOQ458982 UYK458982:UYM458982 VIG458982:VII458982 VSC458982:VSE458982 WBY458982:WCA458982 WLU458982:WLW458982 WVQ458982:WVS458982 I524518:K524518 JE524518:JG524518 TA524518:TC524518 ACW524518:ACY524518 AMS524518:AMU524518 AWO524518:AWQ524518 BGK524518:BGM524518 BQG524518:BQI524518 CAC524518:CAE524518 CJY524518:CKA524518 CTU524518:CTW524518 DDQ524518:DDS524518 DNM524518:DNO524518 DXI524518:DXK524518 EHE524518:EHG524518 ERA524518:ERC524518 FAW524518:FAY524518 FKS524518:FKU524518 FUO524518:FUQ524518 GEK524518:GEM524518 GOG524518:GOI524518 GYC524518:GYE524518 HHY524518:HIA524518 HRU524518:HRW524518 IBQ524518:IBS524518 ILM524518:ILO524518 IVI524518:IVK524518 JFE524518:JFG524518 JPA524518:JPC524518 JYW524518:JYY524518 KIS524518:KIU524518 KSO524518:KSQ524518 LCK524518:LCM524518 LMG524518:LMI524518 LWC524518:LWE524518 MFY524518:MGA524518 MPU524518:MPW524518 MZQ524518:MZS524518 NJM524518:NJO524518 NTI524518:NTK524518 ODE524518:ODG524518 ONA524518:ONC524518 OWW524518:OWY524518 PGS524518:PGU524518 PQO524518:PQQ524518 QAK524518:QAM524518 QKG524518:QKI524518 QUC524518:QUE524518 RDY524518:REA524518 RNU524518:RNW524518 RXQ524518:RXS524518 SHM524518:SHO524518 SRI524518:SRK524518 TBE524518:TBG524518 TLA524518:TLC524518 TUW524518:TUY524518 UES524518:UEU524518 UOO524518:UOQ524518 UYK524518:UYM524518 VIG524518:VII524518 VSC524518:VSE524518 WBY524518:WCA524518 WLU524518:WLW524518 WVQ524518:WVS524518 I590054:K590054 JE590054:JG590054 TA590054:TC590054 ACW590054:ACY590054 AMS590054:AMU590054 AWO590054:AWQ590054 BGK590054:BGM590054 BQG590054:BQI590054 CAC590054:CAE590054 CJY590054:CKA590054 CTU590054:CTW590054 DDQ590054:DDS590054 DNM590054:DNO590054 DXI590054:DXK590054 EHE590054:EHG590054 ERA590054:ERC590054 FAW590054:FAY590054 FKS590054:FKU590054 FUO590054:FUQ590054 GEK590054:GEM590054 GOG590054:GOI590054 GYC590054:GYE590054 HHY590054:HIA590054 HRU590054:HRW590054 IBQ590054:IBS590054 ILM590054:ILO590054 IVI590054:IVK590054 JFE590054:JFG590054 JPA590054:JPC590054 JYW590054:JYY590054 KIS590054:KIU590054 KSO590054:KSQ590054 LCK590054:LCM590054 LMG590054:LMI590054 LWC590054:LWE590054 MFY590054:MGA590054 MPU590054:MPW590054 MZQ590054:MZS590054 NJM590054:NJO590054 NTI590054:NTK590054 ODE590054:ODG590054 ONA590054:ONC590054 OWW590054:OWY590054 PGS590054:PGU590054 PQO590054:PQQ590054 QAK590054:QAM590054 QKG590054:QKI590054 QUC590054:QUE590054 RDY590054:REA590054 RNU590054:RNW590054 RXQ590054:RXS590054 SHM590054:SHO590054 SRI590054:SRK590054 TBE590054:TBG590054 TLA590054:TLC590054 TUW590054:TUY590054 UES590054:UEU590054 UOO590054:UOQ590054 UYK590054:UYM590054 VIG590054:VII590054 VSC590054:VSE590054 WBY590054:WCA590054 WLU590054:WLW590054 WVQ590054:WVS590054 I655590:K655590 JE655590:JG655590 TA655590:TC655590 ACW655590:ACY655590 AMS655590:AMU655590 AWO655590:AWQ655590 BGK655590:BGM655590 BQG655590:BQI655590 CAC655590:CAE655590 CJY655590:CKA655590 CTU655590:CTW655590 DDQ655590:DDS655590 DNM655590:DNO655590 DXI655590:DXK655590 EHE655590:EHG655590 ERA655590:ERC655590 FAW655590:FAY655590 FKS655590:FKU655590 FUO655590:FUQ655590 GEK655590:GEM655590 GOG655590:GOI655590 GYC655590:GYE655590 HHY655590:HIA655590 HRU655590:HRW655590 IBQ655590:IBS655590 ILM655590:ILO655590 IVI655590:IVK655590 JFE655590:JFG655590 JPA655590:JPC655590 JYW655590:JYY655590 KIS655590:KIU655590 KSO655590:KSQ655590 LCK655590:LCM655590 LMG655590:LMI655590 LWC655590:LWE655590 MFY655590:MGA655590 MPU655590:MPW655590 MZQ655590:MZS655590 NJM655590:NJO655590 NTI655590:NTK655590 ODE655590:ODG655590 ONA655590:ONC655590 OWW655590:OWY655590 PGS655590:PGU655590 PQO655590:PQQ655590 QAK655590:QAM655590 QKG655590:QKI655590 QUC655590:QUE655590 RDY655590:REA655590 RNU655590:RNW655590 RXQ655590:RXS655590 SHM655590:SHO655590 SRI655590:SRK655590 TBE655590:TBG655590 TLA655590:TLC655590 TUW655590:TUY655590 UES655590:UEU655590 UOO655590:UOQ655590 UYK655590:UYM655590 VIG655590:VII655590 VSC655590:VSE655590 WBY655590:WCA655590 WLU655590:WLW655590 WVQ655590:WVS655590 I721126:K721126 JE721126:JG721126 TA721126:TC721126 ACW721126:ACY721126 AMS721126:AMU721126 AWO721126:AWQ721126 BGK721126:BGM721126 BQG721126:BQI721126 CAC721126:CAE721126 CJY721126:CKA721126 CTU721126:CTW721126 DDQ721126:DDS721126 DNM721126:DNO721126 DXI721126:DXK721126 EHE721126:EHG721126 ERA721126:ERC721126 FAW721126:FAY721126 FKS721126:FKU721126 FUO721126:FUQ721126 GEK721126:GEM721126 GOG721126:GOI721126 GYC721126:GYE721126 HHY721126:HIA721126 HRU721126:HRW721126 IBQ721126:IBS721126 ILM721126:ILO721126 IVI721126:IVK721126 JFE721126:JFG721126 JPA721126:JPC721126 JYW721126:JYY721126 KIS721126:KIU721126 KSO721126:KSQ721126 LCK721126:LCM721126 LMG721126:LMI721126 LWC721126:LWE721126 MFY721126:MGA721126 MPU721126:MPW721126 MZQ721126:MZS721126 NJM721126:NJO721126 NTI721126:NTK721126 ODE721126:ODG721126 ONA721126:ONC721126 OWW721126:OWY721126 PGS721126:PGU721126 PQO721126:PQQ721126 QAK721126:QAM721126 QKG721126:QKI721126 QUC721126:QUE721126 RDY721126:REA721126 RNU721126:RNW721126 RXQ721126:RXS721126 SHM721126:SHO721126 SRI721126:SRK721126 TBE721126:TBG721126 TLA721126:TLC721126 TUW721126:TUY721126 UES721126:UEU721126 UOO721126:UOQ721126 UYK721126:UYM721126 VIG721126:VII721126 VSC721126:VSE721126 WBY721126:WCA721126 WLU721126:WLW721126 WVQ721126:WVS721126 I786662:K786662 JE786662:JG786662 TA786662:TC786662 ACW786662:ACY786662 AMS786662:AMU786662 AWO786662:AWQ786662 BGK786662:BGM786662 BQG786662:BQI786662 CAC786662:CAE786662 CJY786662:CKA786662 CTU786662:CTW786662 DDQ786662:DDS786662 DNM786662:DNO786662 DXI786662:DXK786662 EHE786662:EHG786662 ERA786662:ERC786662 FAW786662:FAY786662 FKS786662:FKU786662 FUO786662:FUQ786662 GEK786662:GEM786662 GOG786662:GOI786662 GYC786662:GYE786662 HHY786662:HIA786662 HRU786662:HRW786662 IBQ786662:IBS786662 ILM786662:ILO786662 IVI786662:IVK786662 JFE786662:JFG786662 JPA786662:JPC786662 JYW786662:JYY786662 KIS786662:KIU786662 KSO786662:KSQ786662 LCK786662:LCM786662 LMG786662:LMI786662 LWC786662:LWE786662 MFY786662:MGA786662 MPU786662:MPW786662 MZQ786662:MZS786662 NJM786662:NJO786662 NTI786662:NTK786662 ODE786662:ODG786662 ONA786662:ONC786662 OWW786662:OWY786662 PGS786662:PGU786662 PQO786662:PQQ786662 QAK786662:QAM786662 QKG786662:QKI786662 QUC786662:QUE786662 RDY786662:REA786662 RNU786662:RNW786662 RXQ786662:RXS786662 SHM786662:SHO786662 SRI786662:SRK786662 TBE786662:TBG786662 TLA786662:TLC786662 TUW786662:TUY786662 UES786662:UEU786662 UOO786662:UOQ786662 UYK786662:UYM786662 VIG786662:VII786662 VSC786662:VSE786662 WBY786662:WCA786662 WLU786662:WLW786662 WVQ786662:WVS786662 I852198:K852198 JE852198:JG852198 TA852198:TC852198 ACW852198:ACY852198 AMS852198:AMU852198 AWO852198:AWQ852198 BGK852198:BGM852198 BQG852198:BQI852198 CAC852198:CAE852198 CJY852198:CKA852198 CTU852198:CTW852198 DDQ852198:DDS852198 DNM852198:DNO852198 DXI852198:DXK852198 EHE852198:EHG852198 ERA852198:ERC852198 FAW852198:FAY852198 FKS852198:FKU852198 FUO852198:FUQ852198 GEK852198:GEM852198 GOG852198:GOI852198 GYC852198:GYE852198 HHY852198:HIA852198 HRU852198:HRW852198 IBQ852198:IBS852198 ILM852198:ILO852198 IVI852198:IVK852198 JFE852198:JFG852198 JPA852198:JPC852198 JYW852198:JYY852198 KIS852198:KIU852198 KSO852198:KSQ852198 LCK852198:LCM852198 LMG852198:LMI852198 LWC852198:LWE852198 MFY852198:MGA852198 MPU852198:MPW852198 MZQ852198:MZS852198 NJM852198:NJO852198 NTI852198:NTK852198 ODE852198:ODG852198 ONA852198:ONC852198 OWW852198:OWY852198 PGS852198:PGU852198 PQO852198:PQQ852198 QAK852198:QAM852198 QKG852198:QKI852198 QUC852198:QUE852198 RDY852198:REA852198 RNU852198:RNW852198 RXQ852198:RXS852198 SHM852198:SHO852198 SRI852198:SRK852198 TBE852198:TBG852198 TLA852198:TLC852198 TUW852198:TUY852198 UES852198:UEU852198 UOO852198:UOQ852198 UYK852198:UYM852198 VIG852198:VII852198 VSC852198:VSE852198 WBY852198:WCA852198 WLU852198:WLW852198 WVQ852198:WVS852198 I917734:K917734 JE917734:JG917734 TA917734:TC917734 ACW917734:ACY917734 AMS917734:AMU917734 AWO917734:AWQ917734 BGK917734:BGM917734 BQG917734:BQI917734 CAC917734:CAE917734 CJY917734:CKA917734 CTU917734:CTW917734 DDQ917734:DDS917734 DNM917734:DNO917734 DXI917734:DXK917734 EHE917734:EHG917734 ERA917734:ERC917734 FAW917734:FAY917734 FKS917734:FKU917734 FUO917734:FUQ917734 GEK917734:GEM917734 GOG917734:GOI917734 GYC917734:GYE917734 HHY917734:HIA917734 HRU917734:HRW917734 IBQ917734:IBS917734 ILM917734:ILO917734 IVI917734:IVK917734 JFE917734:JFG917734 JPA917734:JPC917734 JYW917734:JYY917734 KIS917734:KIU917734 KSO917734:KSQ917734 LCK917734:LCM917734 LMG917734:LMI917734 LWC917734:LWE917734 MFY917734:MGA917734 MPU917734:MPW917734 MZQ917734:MZS917734 NJM917734:NJO917734 NTI917734:NTK917734 ODE917734:ODG917734 ONA917734:ONC917734 OWW917734:OWY917734 PGS917734:PGU917734 PQO917734:PQQ917734 QAK917734:QAM917734 QKG917734:QKI917734 QUC917734:QUE917734 RDY917734:REA917734 RNU917734:RNW917734 RXQ917734:RXS917734 SHM917734:SHO917734 SRI917734:SRK917734 TBE917734:TBG917734 TLA917734:TLC917734 TUW917734:TUY917734 UES917734:UEU917734 UOO917734:UOQ917734 UYK917734:UYM917734 VIG917734:VII917734 VSC917734:VSE917734 WBY917734:WCA917734 WLU917734:WLW917734 WVQ917734:WVS917734 I983270:K983270 JE983270:JG983270 TA983270:TC983270 ACW983270:ACY983270 AMS983270:AMU983270 AWO983270:AWQ983270 BGK983270:BGM983270 BQG983270:BQI983270 CAC983270:CAE983270 CJY983270:CKA983270 CTU983270:CTW983270 DDQ983270:DDS983270 DNM983270:DNO983270 DXI983270:DXK983270 EHE983270:EHG983270 ERA983270:ERC983270 FAW983270:FAY983270 FKS983270:FKU983270 FUO983270:FUQ983270 GEK983270:GEM983270 GOG983270:GOI983270 GYC983270:GYE983270 HHY983270:HIA983270 HRU983270:HRW983270 IBQ983270:IBS983270 ILM983270:ILO983270 IVI983270:IVK983270 JFE983270:JFG983270 JPA983270:JPC983270 JYW983270:JYY983270 KIS983270:KIU983270 KSO983270:KSQ983270 LCK983270:LCM983270 LMG983270:LMI983270 LWC983270:LWE983270 MFY983270:MGA983270 MPU983270:MPW983270 MZQ983270:MZS983270 NJM983270:NJO983270 NTI983270:NTK983270 ODE983270:ODG983270 ONA983270:ONC983270 OWW983270:OWY983270 PGS983270:PGU983270 PQO983270:PQQ983270 QAK983270:QAM983270 QKG983270:QKI983270 QUC983270:QUE983270 RDY983270:REA983270 RNU983270:RNW983270 RXQ983270:RXS983270 SHM983270:SHO983270 SRI983270:SRK983270 TBE983270:TBG983270 TLA983270:TLC983270 TUW983270:TUY983270 UES983270:UEU983270 UOO983270:UOQ983270 UYK983270:UYM983270 VIG983270:VII983270 VSC983270:VSE983270 WBY983270:WCA983270 WLU983270:WLW983270 WVQ983270:WVS983270 J94:L99 JF94:JH99 TB94:TD99 ACX94:ACZ99 AMT94:AMV99 AWP94:AWR99 BGL94:BGN99 BQH94:BQJ99 CAD94:CAF99 CJZ94:CKB99 CTV94:CTX99 DDR94:DDT99 DNN94:DNP99 DXJ94:DXL99 EHF94:EHH99 ERB94:ERD99 FAX94:FAZ99 FKT94:FKV99 FUP94:FUR99 GEL94:GEN99 GOH94:GOJ99 GYD94:GYF99 HHZ94:HIB99 HRV94:HRX99 IBR94:IBT99 ILN94:ILP99 IVJ94:IVL99 JFF94:JFH99 JPB94:JPD99 JYX94:JYZ99 KIT94:KIV99 KSP94:KSR99 LCL94:LCN99 LMH94:LMJ99 LWD94:LWF99 MFZ94:MGB99 MPV94:MPX99 MZR94:MZT99 NJN94:NJP99 NTJ94:NTL99 ODF94:ODH99 ONB94:OND99 OWX94:OWZ99 PGT94:PGV99 PQP94:PQR99 QAL94:QAN99 QKH94:QKJ99 QUD94:QUF99 RDZ94:REB99 RNV94:RNX99 RXR94:RXT99 SHN94:SHP99 SRJ94:SRL99 TBF94:TBH99 TLB94:TLD99 TUX94:TUZ99 UET94:UEV99 UOP94:UOR99 UYL94:UYN99 VIH94:VIJ99 VSD94:VSF99 WBZ94:WCB99 WLV94:WLX99 WVR94:WVT99 J65760:L65765 JF65760:JH65765 TB65760:TD65765 ACX65760:ACZ65765 AMT65760:AMV65765 AWP65760:AWR65765 BGL65760:BGN65765 BQH65760:BQJ65765 CAD65760:CAF65765 CJZ65760:CKB65765 CTV65760:CTX65765 DDR65760:DDT65765 DNN65760:DNP65765 DXJ65760:DXL65765 EHF65760:EHH65765 ERB65760:ERD65765 FAX65760:FAZ65765 FKT65760:FKV65765 FUP65760:FUR65765 GEL65760:GEN65765 GOH65760:GOJ65765 GYD65760:GYF65765 HHZ65760:HIB65765 HRV65760:HRX65765 IBR65760:IBT65765 ILN65760:ILP65765 IVJ65760:IVL65765 JFF65760:JFH65765 JPB65760:JPD65765 JYX65760:JYZ65765 KIT65760:KIV65765 KSP65760:KSR65765 LCL65760:LCN65765 LMH65760:LMJ65765 LWD65760:LWF65765 MFZ65760:MGB65765 MPV65760:MPX65765 MZR65760:MZT65765 NJN65760:NJP65765 NTJ65760:NTL65765 ODF65760:ODH65765 ONB65760:OND65765 OWX65760:OWZ65765 PGT65760:PGV65765 PQP65760:PQR65765 QAL65760:QAN65765 QKH65760:QKJ65765 QUD65760:QUF65765 RDZ65760:REB65765 RNV65760:RNX65765 RXR65760:RXT65765 SHN65760:SHP65765 SRJ65760:SRL65765 TBF65760:TBH65765 TLB65760:TLD65765 TUX65760:TUZ65765 UET65760:UEV65765 UOP65760:UOR65765 UYL65760:UYN65765 VIH65760:VIJ65765 VSD65760:VSF65765 WBZ65760:WCB65765 WLV65760:WLX65765 WVR65760:WVT65765 J131296:L131301 JF131296:JH131301 TB131296:TD131301 ACX131296:ACZ131301 AMT131296:AMV131301 AWP131296:AWR131301 BGL131296:BGN131301 BQH131296:BQJ131301 CAD131296:CAF131301 CJZ131296:CKB131301 CTV131296:CTX131301 DDR131296:DDT131301 DNN131296:DNP131301 DXJ131296:DXL131301 EHF131296:EHH131301 ERB131296:ERD131301 FAX131296:FAZ131301 FKT131296:FKV131301 FUP131296:FUR131301 GEL131296:GEN131301 GOH131296:GOJ131301 GYD131296:GYF131301 HHZ131296:HIB131301 HRV131296:HRX131301 IBR131296:IBT131301 ILN131296:ILP131301 IVJ131296:IVL131301 JFF131296:JFH131301 JPB131296:JPD131301 JYX131296:JYZ131301 KIT131296:KIV131301 KSP131296:KSR131301 LCL131296:LCN131301 LMH131296:LMJ131301 LWD131296:LWF131301 MFZ131296:MGB131301 MPV131296:MPX131301 MZR131296:MZT131301 NJN131296:NJP131301 NTJ131296:NTL131301 ODF131296:ODH131301 ONB131296:OND131301 OWX131296:OWZ131301 PGT131296:PGV131301 PQP131296:PQR131301 QAL131296:QAN131301 QKH131296:QKJ131301 QUD131296:QUF131301 RDZ131296:REB131301 RNV131296:RNX131301 RXR131296:RXT131301 SHN131296:SHP131301 SRJ131296:SRL131301 TBF131296:TBH131301 TLB131296:TLD131301 TUX131296:TUZ131301 UET131296:UEV131301 UOP131296:UOR131301 UYL131296:UYN131301 VIH131296:VIJ131301 VSD131296:VSF131301 WBZ131296:WCB131301 WLV131296:WLX131301 WVR131296:WVT131301 J196832:L196837 JF196832:JH196837 TB196832:TD196837 ACX196832:ACZ196837 AMT196832:AMV196837 AWP196832:AWR196837 BGL196832:BGN196837 BQH196832:BQJ196837 CAD196832:CAF196837 CJZ196832:CKB196837 CTV196832:CTX196837 DDR196832:DDT196837 DNN196832:DNP196837 DXJ196832:DXL196837 EHF196832:EHH196837 ERB196832:ERD196837 FAX196832:FAZ196837 FKT196832:FKV196837 FUP196832:FUR196837 GEL196832:GEN196837 GOH196832:GOJ196837 GYD196832:GYF196837 HHZ196832:HIB196837 HRV196832:HRX196837 IBR196832:IBT196837 ILN196832:ILP196837 IVJ196832:IVL196837 JFF196832:JFH196837 JPB196832:JPD196837 JYX196832:JYZ196837 KIT196832:KIV196837 KSP196832:KSR196837 LCL196832:LCN196837 LMH196832:LMJ196837 LWD196832:LWF196837 MFZ196832:MGB196837 MPV196832:MPX196837 MZR196832:MZT196837 NJN196832:NJP196837 NTJ196832:NTL196837 ODF196832:ODH196837 ONB196832:OND196837 OWX196832:OWZ196837 PGT196832:PGV196837 PQP196832:PQR196837 QAL196832:QAN196837 QKH196832:QKJ196837 QUD196832:QUF196837 RDZ196832:REB196837 RNV196832:RNX196837 RXR196832:RXT196837 SHN196832:SHP196837 SRJ196832:SRL196837 TBF196832:TBH196837 TLB196832:TLD196837 TUX196832:TUZ196837 UET196832:UEV196837 UOP196832:UOR196837 UYL196832:UYN196837 VIH196832:VIJ196837 VSD196832:VSF196837 WBZ196832:WCB196837 WLV196832:WLX196837 WVR196832:WVT196837 J262368:L262373 JF262368:JH262373 TB262368:TD262373 ACX262368:ACZ262373 AMT262368:AMV262373 AWP262368:AWR262373 BGL262368:BGN262373 BQH262368:BQJ262373 CAD262368:CAF262373 CJZ262368:CKB262373 CTV262368:CTX262373 DDR262368:DDT262373 DNN262368:DNP262373 DXJ262368:DXL262373 EHF262368:EHH262373 ERB262368:ERD262373 FAX262368:FAZ262373 FKT262368:FKV262373 FUP262368:FUR262373 GEL262368:GEN262373 GOH262368:GOJ262373 GYD262368:GYF262373 HHZ262368:HIB262373 HRV262368:HRX262373 IBR262368:IBT262373 ILN262368:ILP262373 IVJ262368:IVL262373 JFF262368:JFH262373 JPB262368:JPD262373 JYX262368:JYZ262373 KIT262368:KIV262373 KSP262368:KSR262373 LCL262368:LCN262373 LMH262368:LMJ262373 LWD262368:LWF262373 MFZ262368:MGB262373 MPV262368:MPX262373 MZR262368:MZT262373 NJN262368:NJP262373 NTJ262368:NTL262373 ODF262368:ODH262373 ONB262368:OND262373 OWX262368:OWZ262373 PGT262368:PGV262373 PQP262368:PQR262373 QAL262368:QAN262373 QKH262368:QKJ262373 QUD262368:QUF262373 RDZ262368:REB262373 RNV262368:RNX262373 RXR262368:RXT262373 SHN262368:SHP262373 SRJ262368:SRL262373 TBF262368:TBH262373 TLB262368:TLD262373 TUX262368:TUZ262373 UET262368:UEV262373 UOP262368:UOR262373 UYL262368:UYN262373 VIH262368:VIJ262373 VSD262368:VSF262373 WBZ262368:WCB262373 WLV262368:WLX262373 WVR262368:WVT262373 J327904:L327909 JF327904:JH327909 TB327904:TD327909 ACX327904:ACZ327909 AMT327904:AMV327909 AWP327904:AWR327909 BGL327904:BGN327909 BQH327904:BQJ327909 CAD327904:CAF327909 CJZ327904:CKB327909 CTV327904:CTX327909 DDR327904:DDT327909 DNN327904:DNP327909 DXJ327904:DXL327909 EHF327904:EHH327909 ERB327904:ERD327909 FAX327904:FAZ327909 FKT327904:FKV327909 FUP327904:FUR327909 GEL327904:GEN327909 GOH327904:GOJ327909 GYD327904:GYF327909 HHZ327904:HIB327909 HRV327904:HRX327909 IBR327904:IBT327909 ILN327904:ILP327909 IVJ327904:IVL327909 JFF327904:JFH327909 JPB327904:JPD327909 JYX327904:JYZ327909 KIT327904:KIV327909 KSP327904:KSR327909 LCL327904:LCN327909 LMH327904:LMJ327909 LWD327904:LWF327909 MFZ327904:MGB327909 MPV327904:MPX327909 MZR327904:MZT327909 NJN327904:NJP327909 NTJ327904:NTL327909 ODF327904:ODH327909 ONB327904:OND327909 OWX327904:OWZ327909 PGT327904:PGV327909 PQP327904:PQR327909 QAL327904:QAN327909 QKH327904:QKJ327909 QUD327904:QUF327909 RDZ327904:REB327909 RNV327904:RNX327909 RXR327904:RXT327909 SHN327904:SHP327909 SRJ327904:SRL327909 TBF327904:TBH327909 TLB327904:TLD327909 TUX327904:TUZ327909 UET327904:UEV327909 UOP327904:UOR327909 UYL327904:UYN327909 VIH327904:VIJ327909 VSD327904:VSF327909 WBZ327904:WCB327909 WLV327904:WLX327909 WVR327904:WVT327909 J393440:L393445 JF393440:JH393445 TB393440:TD393445 ACX393440:ACZ393445 AMT393440:AMV393445 AWP393440:AWR393445 BGL393440:BGN393445 BQH393440:BQJ393445 CAD393440:CAF393445 CJZ393440:CKB393445 CTV393440:CTX393445 DDR393440:DDT393445 DNN393440:DNP393445 DXJ393440:DXL393445 EHF393440:EHH393445 ERB393440:ERD393445 FAX393440:FAZ393445 FKT393440:FKV393445 FUP393440:FUR393445 GEL393440:GEN393445 GOH393440:GOJ393445 GYD393440:GYF393445 HHZ393440:HIB393445 HRV393440:HRX393445 IBR393440:IBT393445 ILN393440:ILP393445 IVJ393440:IVL393445 JFF393440:JFH393445 JPB393440:JPD393445 JYX393440:JYZ393445 KIT393440:KIV393445 KSP393440:KSR393445 LCL393440:LCN393445 LMH393440:LMJ393445 LWD393440:LWF393445 MFZ393440:MGB393445 MPV393440:MPX393445 MZR393440:MZT393445 NJN393440:NJP393445 NTJ393440:NTL393445 ODF393440:ODH393445 ONB393440:OND393445 OWX393440:OWZ393445 PGT393440:PGV393445 PQP393440:PQR393445 QAL393440:QAN393445 QKH393440:QKJ393445 QUD393440:QUF393445 RDZ393440:REB393445 RNV393440:RNX393445 RXR393440:RXT393445 SHN393440:SHP393445 SRJ393440:SRL393445 TBF393440:TBH393445 TLB393440:TLD393445 TUX393440:TUZ393445 UET393440:UEV393445 UOP393440:UOR393445 UYL393440:UYN393445 VIH393440:VIJ393445 VSD393440:VSF393445 WBZ393440:WCB393445 WLV393440:WLX393445 WVR393440:WVT393445 J458976:L458981 JF458976:JH458981 TB458976:TD458981 ACX458976:ACZ458981 AMT458976:AMV458981 AWP458976:AWR458981 BGL458976:BGN458981 BQH458976:BQJ458981 CAD458976:CAF458981 CJZ458976:CKB458981 CTV458976:CTX458981 DDR458976:DDT458981 DNN458976:DNP458981 DXJ458976:DXL458981 EHF458976:EHH458981 ERB458976:ERD458981 FAX458976:FAZ458981 FKT458976:FKV458981 FUP458976:FUR458981 GEL458976:GEN458981 GOH458976:GOJ458981 GYD458976:GYF458981 HHZ458976:HIB458981 HRV458976:HRX458981 IBR458976:IBT458981 ILN458976:ILP458981 IVJ458976:IVL458981 JFF458976:JFH458981 JPB458976:JPD458981 JYX458976:JYZ458981 KIT458976:KIV458981 KSP458976:KSR458981 LCL458976:LCN458981 LMH458976:LMJ458981 LWD458976:LWF458981 MFZ458976:MGB458981 MPV458976:MPX458981 MZR458976:MZT458981 NJN458976:NJP458981 NTJ458976:NTL458981 ODF458976:ODH458981 ONB458976:OND458981 OWX458976:OWZ458981 PGT458976:PGV458981 PQP458976:PQR458981 QAL458976:QAN458981 QKH458976:QKJ458981 QUD458976:QUF458981 RDZ458976:REB458981 RNV458976:RNX458981 RXR458976:RXT458981 SHN458976:SHP458981 SRJ458976:SRL458981 TBF458976:TBH458981 TLB458976:TLD458981 TUX458976:TUZ458981 UET458976:UEV458981 UOP458976:UOR458981 UYL458976:UYN458981 VIH458976:VIJ458981 VSD458976:VSF458981 WBZ458976:WCB458981 WLV458976:WLX458981 WVR458976:WVT458981 J524512:L524517 JF524512:JH524517 TB524512:TD524517 ACX524512:ACZ524517 AMT524512:AMV524517 AWP524512:AWR524517 BGL524512:BGN524517 BQH524512:BQJ524517 CAD524512:CAF524517 CJZ524512:CKB524517 CTV524512:CTX524517 DDR524512:DDT524517 DNN524512:DNP524517 DXJ524512:DXL524517 EHF524512:EHH524517 ERB524512:ERD524517 FAX524512:FAZ524517 FKT524512:FKV524517 FUP524512:FUR524517 GEL524512:GEN524517 GOH524512:GOJ524517 GYD524512:GYF524517 HHZ524512:HIB524517 HRV524512:HRX524517 IBR524512:IBT524517 ILN524512:ILP524517 IVJ524512:IVL524517 JFF524512:JFH524517 JPB524512:JPD524517 JYX524512:JYZ524517 KIT524512:KIV524517 KSP524512:KSR524517 LCL524512:LCN524517 LMH524512:LMJ524517 LWD524512:LWF524517 MFZ524512:MGB524517 MPV524512:MPX524517 MZR524512:MZT524517 NJN524512:NJP524517 NTJ524512:NTL524517 ODF524512:ODH524517 ONB524512:OND524517 OWX524512:OWZ524517 PGT524512:PGV524517 PQP524512:PQR524517 QAL524512:QAN524517 QKH524512:QKJ524517 QUD524512:QUF524517 RDZ524512:REB524517 RNV524512:RNX524517 RXR524512:RXT524517 SHN524512:SHP524517 SRJ524512:SRL524517 TBF524512:TBH524517 TLB524512:TLD524517 TUX524512:TUZ524517 UET524512:UEV524517 UOP524512:UOR524517 UYL524512:UYN524517 VIH524512:VIJ524517 VSD524512:VSF524517 WBZ524512:WCB524517 WLV524512:WLX524517 WVR524512:WVT524517 J590048:L590053 JF590048:JH590053 TB590048:TD590053 ACX590048:ACZ590053 AMT590048:AMV590053 AWP590048:AWR590053 BGL590048:BGN590053 BQH590048:BQJ590053 CAD590048:CAF590053 CJZ590048:CKB590053 CTV590048:CTX590053 DDR590048:DDT590053 DNN590048:DNP590053 DXJ590048:DXL590053 EHF590048:EHH590053 ERB590048:ERD590053 FAX590048:FAZ590053 FKT590048:FKV590053 FUP590048:FUR590053 GEL590048:GEN590053 GOH590048:GOJ590053 GYD590048:GYF590053 HHZ590048:HIB590053 HRV590048:HRX590053 IBR590048:IBT590053 ILN590048:ILP590053 IVJ590048:IVL590053 JFF590048:JFH590053 JPB590048:JPD590053 JYX590048:JYZ590053 KIT590048:KIV590053 KSP590048:KSR590053 LCL590048:LCN590053 LMH590048:LMJ590053 LWD590048:LWF590053 MFZ590048:MGB590053 MPV590048:MPX590053 MZR590048:MZT590053 NJN590048:NJP590053 NTJ590048:NTL590053 ODF590048:ODH590053 ONB590048:OND590053 OWX590048:OWZ590053 PGT590048:PGV590053 PQP590048:PQR590053 QAL590048:QAN590053 QKH590048:QKJ590053 QUD590048:QUF590053 RDZ590048:REB590053 RNV590048:RNX590053 RXR590048:RXT590053 SHN590048:SHP590053 SRJ590048:SRL590053 TBF590048:TBH590053 TLB590048:TLD590053 TUX590048:TUZ590053 UET590048:UEV590053 UOP590048:UOR590053 UYL590048:UYN590053 VIH590048:VIJ590053 VSD590048:VSF590053 WBZ590048:WCB590053 WLV590048:WLX590053 WVR590048:WVT590053 J655584:L655589 JF655584:JH655589 TB655584:TD655589 ACX655584:ACZ655589 AMT655584:AMV655589 AWP655584:AWR655589 BGL655584:BGN655589 BQH655584:BQJ655589 CAD655584:CAF655589 CJZ655584:CKB655589 CTV655584:CTX655589 DDR655584:DDT655589 DNN655584:DNP655589 DXJ655584:DXL655589 EHF655584:EHH655589 ERB655584:ERD655589 FAX655584:FAZ655589 FKT655584:FKV655589 FUP655584:FUR655589 GEL655584:GEN655589 GOH655584:GOJ655589 GYD655584:GYF655589 HHZ655584:HIB655589 HRV655584:HRX655589 IBR655584:IBT655589 ILN655584:ILP655589 IVJ655584:IVL655589 JFF655584:JFH655589 JPB655584:JPD655589 JYX655584:JYZ655589 KIT655584:KIV655589 KSP655584:KSR655589 LCL655584:LCN655589 LMH655584:LMJ655589 LWD655584:LWF655589 MFZ655584:MGB655589 MPV655584:MPX655589 MZR655584:MZT655589 NJN655584:NJP655589 NTJ655584:NTL655589 ODF655584:ODH655589 ONB655584:OND655589 OWX655584:OWZ655589 PGT655584:PGV655589 PQP655584:PQR655589 QAL655584:QAN655589 QKH655584:QKJ655589 QUD655584:QUF655589 RDZ655584:REB655589 RNV655584:RNX655589 RXR655584:RXT655589 SHN655584:SHP655589 SRJ655584:SRL655589 TBF655584:TBH655589 TLB655584:TLD655589 TUX655584:TUZ655589 UET655584:UEV655589 UOP655584:UOR655589 UYL655584:UYN655589 VIH655584:VIJ655589 VSD655584:VSF655589 WBZ655584:WCB655589 WLV655584:WLX655589 WVR655584:WVT655589 J721120:L721125 JF721120:JH721125 TB721120:TD721125 ACX721120:ACZ721125 AMT721120:AMV721125 AWP721120:AWR721125 BGL721120:BGN721125 BQH721120:BQJ721125 CAD721120:CAF721125 CJZ721120:CKB721125 CTV721120:CTX721125 DDR721120:DDT721125 DNN721120:DNP721125 DXJ721120:DXL721125 EHF721120:EHH721125 ERB721120:ERD721125 FAX721120:FAZ721125 FKT721120:FKV721125 FUP721120:FUR721125 GEL721120:GEN721125 GOH721120:GOJ721125 GYD721120:GYF721125 HHZ721120:HIB721125 HRV721120:HRX721125 IBR721120:IBT721125 ILN721120:ILP721125 IVJ721120:IVL721125 JFF721120:JFH721125 JPB721120:JPD721125 JYX721120:JYZ721125 KIT721120:KIV721125 KSP721120:KSR721125 LCL721120:LCN721125 LMH721120:LMJ721125 LWD721120:LWF721125 MFZ721120:MGB721125 MPV721120:MPX721125 MZR721120:MZT721125 NJN721120:NJP721125 NTJ721120:NTL721125 ODF721120:ODH721125 ONB721120:OND721125 OWX721120:OWZ721125 PGT721120:PGV721125 PQP721120:PQR721125 QAL721120:QAN721125 QKH721120:QKJ721125 QUD721120:QUF721125 RDZ721120:REB721125 RNV721120:RNX721125 RXR721120:RXT721125 SHN721120:SHP721125 SRJ721120:SRL721125 TBF721120:TBH721125 TLB721120:TLD721125 TUX721120:TUZ721125 UET721120:UEV721125 UOP721120:UOR721125 UYL721120:UYN721125 VIH721120:VIJ721125 VSD721120:VSF721125 WBZ721120:WCB721125 WLV721120:WLX721125 WVR721120:WVT721125 J786656:L786661 JF786656:JH786661 TB786656:TD786661 ACX786656:ACZ786661 AMT786656:AMV786661 AWP786656:AWR786661 BGL786656:BGN786661 BQH786656:BQJ786661 CAD786656:CAF786661 CJZ786656:CKB786661 CTV786656:CTX786661 DDR786656:DDT786661 DNN786656:DNP786661 DXJ786656:DXL786661 EHF786656:EHH786661 ERB786656:ERD786661 FAX786656:FAZ786661 FKT786656:FKV786661 FUP786656:FUR786661 GEL786656:GEN786661 GOH786656:GOJ786661 GYD786656:GYF786661 HHZ786656:HIB786661 HRV786656:HRX786661 IBR786656:IBT786661 ILN786656:ILP786661 IVJ786656:IVL786661 JFF786656:JFH786661 JPB786656:JPD786661 JYX786656:JYZ786661 KIT786656:KIV786661 KSP786656:KSR786661 LCL786656:LCN786661 LMH786656:LMJ786661 LWD786656:LWF786661 MFZ786656:MGB786661 MPV786656:MPX786661 MZR786656:MZT786661 NJN786656:NJP786661 NTJ786656:NTL786661 ODF786656:ODH786661 ONB786656:OND786661 OWX786656:OWZ786661 PGT786656:PGV786661 PQP786656:PQR786661 QAL786656:QAN786661 QKH786656:QKJ786661 QUD786656:QUF786661 RDZ786656:REB786661 RNV786656:RNX786661 RXR786656:RXT786661 SHN786656:SHP786661 SRJ786656:SRL786661 TBF786656:TBH786661 TLB786656:TLD786661 TUX786656:TUZ786661 UET786656:UEV786661 UOP786656:UOR786661 UYL786656:UYN786661 VIH786656:VIJ786661 VSD786656:VSF786661 WBZ786656:WCB786661 WLV786656:WLX786661 WVR786656:WVT786661 J852192:L852197 JF852192:JH852197 TB852192:TD852197 ACX852192:ACZ852197 AMT852192:AMV852197 AWP852192:AWR852197 BGL852192:BGN852197 BQH852192:BQJ852197 CAD852192:CAF852197 CJZ852192:CKB852197 CTV852192:CTX852197 DDR852192:DDT852197 DNN852192:DNP852197 DXJ852192:DXL852197 EHF852192:EHH852197 ERB852192:ERD852197 FAX852192:FAZ852197 FKT852192:FKV852197 FUP852192:FUR852197 GEL852192:GEN852197 GOH852192:GOJ852197 GYD852192:GYF852197 HHZ852192:HIB852197 HRV852192:HRX852197 IBR852192:IBT852197 ILN852192:ILP852197 IVJ852192:IVL852197 JFF852192:JFH852197 JPB852192:JPD852197 JYX852192:JYZ852197 KIT852192:KIV852197 KSP852192:KSR852197 LCL852192:LCN852197 LMH852192:LMJ852197 LWD852192:LWF852197 MFZ852192:MGB852197 MPV852192:MPX852197 MZR852192:MZT852197 NJN852192:NJP852197 NTJ852192:NTL852197 ODF852192:ODH852197 ONB852192:OND852197 OWX852192:OWZ852197 PGT852192:PGV852197 PQP852192:PQR852197 QAL852192:QAN852197 QKH852192:QKJ852197 QUD852192:QUF852197 RDZ852192:REB852197 RNV852192:RNX852197 RXR852192:RXT852197 SHN852192:SHP852197 SRJ852192:SRL852197 TBF852192:TBH852197 TLB852192:TLD852197 TUX852192:TUZ852197 UET852192:UEV852197 UOP852192:UOR852197 UYL852192:UYN852197 VIH852192:VIJ852197 VSD852192:VSF852197 WBZ852192:WCB852197 WLV852192:WLX852197 WVR852192:WVT852197 J917728:L917733 JF917728:JH917733 TB917728:TD917733 ACX917728:ACZ917733 AMT917728:AMV917733 AWP917728:AWR917733 BGL917728:BGN917733 BQH917728:BQJ917733 CAD917728:CAF917733 CJZ917728:CKB917733 CTV917728:CTX917733 DDR917728:DDT917733 DNN917728:DNP917733 DXJ917728:DXL917733 EHF917728:EHH917733 ERB917728:ERD917733 FAX917728:FAZ917733 FKT917728:FKV917733 FUP917728:FUR917733 GEL917728:GEN917733 GOH917728:GOJ917733 GYD917728:GYF917733 HHZ917728:HIB917733 HRV917728:HRX917733 IBR917728:IBT917733 ILN917728:ILP917733 IVJ917728:IVL917733 JFF917728:JFH917733 JPB917728:JPD917733 JYX917728:JYZ917733 KIT917728:KIV917733 KSP917728:KSR917733 LCL917728:LCN917733 LMH917728:LMJ917733 LWD917728:LWF917733 MFZ917728:MGB917733 MPV917728:MPX917733 MZR917728:MZT917733 NJN917728:NJP917733 NTJ917728:NTL917733 ODF917728:ODH917733 ONB917728:OND917733 OWX917728:OWZ917733 PGT917728:PGV917733 PQP917728:PQR917733 QAL917728:QAN917733 QKH917728:QKJ917733 QUD917728:QUF917733 RDZ917728:REB917733 RNV917728:RNX917733 RXR917728:RXT917733 SHN917728:SHP917733 SRJ917728:SRL917733 TBF917728:TBH917733 TLB917728:TLD917733 TUX917728:TUZ917733 UET917728:UEV917733 UOP917728:UOR917733 UYL917728:UYN917733 VIH917728:VIJ917733 VSD917728:VSF917733 WBZ917728:WCB917733 WLV917728:WLX917733 WVR917728:WVT917733 J983264:L983269 JF983264:JH983269 TB983264:TD983269 ACX983264:ACZ983269 AMT983264:AMV983269 AWP983264:AWR983269 BGL983264:BGN983269 BQH983264:BQJ983269 CAD983264:CAF983269 CJZ983264:CKB983269 CTV983264:CTX983269 DDR983264:DDT983269 DNN983264:DNP983269 DXJ983264:DXL983269 EHF983264:EHH983269 ERB983264:ERD983269 FAX983264:FAZ983269 FKT983264:FKV983269 FUP983264:FUR983269 GEL983264:GEN983269 GOH983264:GOJ983269 GYD983264:GYF983269 HHZ983264:HIB983269 HRV983264:HRX983269 IBR983264:IBT983269 ILN983264:ILP983269 IVJ983264:IVL983269 JFF983264:JFH983269 JPB983264:JPD983269 JYX983264:JYZ983269 KIT983264:KIV983269 KSP983264:KSR983269 LCL983264:LCN983269 LMH983264:LMJ983269 LWD983264:LWF983269 MFZ983264:MGB983269 MPV983264:MPX983269 MZR983264:MZT983269 NJN983264:NJP983269 NTJ983264:NTL983269 ODF983264:ODH983269 ONB983264:OND983269 OWX983264:OWZ983269 PGT983264:PGV983269 PQP983264:PQR983269 QAL983264:QAN983269 QKH983264:QKJ983269 QUD983264:QUF983269 RDZ983264:REB983269 RNV983264:RNX983269 RXR983264:RXT983269 SHN983264:SHP983269 SRJ983264:SRL983269 TBF983264:TBH983269 TLB983264:TLD983269 TUX983264:TUZ983269 UET983264:UEV983269 UOP983264:UOR983269 UYL983264:UYN983269 VIH983264:VIJ983269 VSD983264:VSF983269 WBZ983264:WCB983269 WLV983264:WLX983269 WVR983264:WVT983269 D3:G3 IZ3:JC3 SV3:SY3 ACR3:ACU3 AMN3:AMQ3 AWJ3:AWM3 BGF3:BGI3 BQB3:BQE3 BZX3:CAA3 CJT3:CJW3 CTP3:CTS3 DDL3:DDO3 DNH3:DNK3 DXD3:DXG3 EGZ3:EHC3 EQV3:EQY3 FAR3:FAU3 FKN3:FKQ3 FUJ3:FUM3 GEF3:GEI3 GOB3:GOE3 GXX3:GYA3 HHT3:HHW3 HRP3:HRS3 IBL3:IBO3 ILH3:ILK3 IVD3:IVG3 JEZ3:JFC3 JOV3:JOY3 JYR3:JYU3 KIN3:KIQ3 KSJ3:KSM3 LCF3:LCI3 LMB3:LME3 LVX3:LWA3 MFT3:MFW3 MPP3:MPS3 MZL3:MZO3 NJH3:NJK3 NTD3:NTG3 OCZ3:ODC3 OMV3:OMY3 OWR3:OWU3 PGN3:PGQ3 PQJ3:PQM3 QAF3:QAI3 QKB3:QKE3 QTX3:QUA3 RDT3:RDW3 RNP3:RNS3 RXL3:RXO3 SHH3:SHK3 SRD3:SRG3 TAZ3:TBC3 TKV3:TKY3 TUR3:TUU3 UEN3:UEQ3 UOJ3:UOM3 UYF3:UYI3 VIB3:VIE3 VRX3:VSA3 WBT3:WBW3 WLP3:WLS3 WVL3:WVO3 D65704:G65704 IZ65704:JC65704 SV65704:SY65704 ACR65704:ACU65704 AMN65704:AMQ65704 AWJ65704:AWM65704 BGF65704:BGI65704 BQB65704:BQE65704 BZX65704:CAA65704 CJT65704:CJW65704 CTP65704:CTS65704 DDL65704:DDO65704 DNH65704:DNK65704 DXD65704:DXG65704 EGZ65704:EHC65704 EQV65704:EQY65704 FAR65704:FAU65704 FKN65704:FKQ65704 FUJ65704:FUM65704 GEF65704:GEI65704 GOB65704:GOE65704 GXX65704:GYA65704 HHT65704:HHW65704 HRP65704:HRS65704 IBL65704:IBO65704 ILH65704:ILK65704 IVD65704:IVG65704 JEZ65704:JFC65704 JOV65704:JOY65704 JYR65704:JYU65704 KIN65704:KIQ65704 KSJ65704:KSM65704 LCF65704:LCI65704 LMB65704:LME65704 LVX65704:LWA65704 MFT65704:MFW65704 MPP65704:MPS65704 MZL65704:MZO65704 NJH65704:NJK65704 NTD65704:NTG65704 OCZ65704:ODC65704 OMV65704:OMY65704 OWR65704:OWU65704 PGN65704:PGQ65704 PQJ65704:PQM65704 QAF65704:QAI65704 QKB65704:QKE65704 QTX65704:QUA65704 RDT65704:RDW65704 RNP65704:RNS65704 RXL65704:RXO65704 SHH65704:SHK65704 SRD65704:SRG65704 TAZ65704:TBC65704 TKV65704:TKY65704 TUR65704:TUU65704 UEN65704:UEQ65704 UOJ65704:UOM65704 UYF65704:UYI65704 VIB65704:VIE65704 VRX65704:VSA65704 WBT65704:WBW65704 WLP65704:WLS65704 WVL65704:WVO65704 D131240:G131240 IZ131240:JC131240 SV131240:SY131240 ACR131240:ACU131240 AMN131240:AMQ131240 AWJ131240:AWM131240 BGF131240:BGI131240 BQB131240:BQE131240 BZX131240:CAA131240 CJT131240:CJW131240 CTP131240:CTS131240 DDL131240:DDO131240 DNH131240:DNK131240 DXD131240:DXG131240 EGZ131240:EHC131240 EQV131240:EQY131240 FAR131240:FAU131240 FKN131240:FKQ131240 FUJ131240:FUM131240 GEF131240:GEI131240 GOB131240:GOE131240 GXX131240:GYA131240 HHT131240:HHW131240 HRP131240:HRS131240 IBL131240:IBO131240 ILH131240:ILK131240 IVD131240:IVG131240 JEZ131240:JFC131240 JOV131240:JOY131240 JYR131240:JYU131240 KIN131240:KIQ131240 KSJ131240:KSM131240 LCF131240:LCI131240 LMB131240:LME131240 LVX131240:LWA131240 MFT131240:MFW131240 MPP131240:MPS131240 MZL131240:MZO131240 NJH131240:NJK131240 NTD131240:NTG131240 OCZ131240:ODC131240 OMV131240:OMY131240 OWR131240:OWU131240 PGN131240:PGQ131240 PQJ131240:PQM131240 QAF131240:QAI131240 QKB131240:QKE131240 QTX131240:QUA131240 RDT131240:RDW131240 RNP131240:RNS131240 RXL131240:RXO131240 SHH131240:SHK131240 SRD131240:SRG131240 TAZ131240:TBC131240 TKV131240:TKY131240 TUR131240:TUU131240 UEN131240:UEQ131240 UOJ131240:UOM131240 UYF131240:UYI131240 VIB131240:VIE131240 VRX131240:VSA131240 WBT131240:WBW131240 WLP131240:WLS131240 WVL131240:WVO131240 D196776:G196776 IZ196776:JC196776 SV196776:SY196776 ACR196776:ACU196776 AMN196776:AMQ196776 AWJ196776:AWM196776 BGF196776:BGI196776 BQB196776:BQE196776 BZX196776:CAA196776 CJT196776:CJW196776 CTP196776:CTS196776 DDL196776:DDO196776 DNH196776:DNK196776 DXD196776:DXG196776 EGZ196776:EHC196776 EQV196776:EQY196776 FAR196776:FAU196776 FKN196776:FKQ196776 FUJ196776:FUM196776 GEF196776:GEI196776 GOB196776:GOE196776 GXX196776:GYA196776 HHT196776:HHW196776 HRP196776:HRS196776 IBL196776:IBO196776 ILH196776:ILK196776 IVD196776:IVG196776 JEZ196776:JFC196776 JOV196776:JOY196776 JYR196776:JYU196776 KIN196776:KIQ196776 KSJ196776:KSM196776 LCF196776:LCI196776 LMB196776:LME196776 LVX196776:LWA196776 MFT196776:MFW196776 MPP196776:MPS196776 MZL196776:MZO196776 NJH196776:NJK196776 NTD196776:NTG196776 OCZ196776:ODC196776 OMV196776:OMY196776 OWR196776:OWU196776 PGN196776:PGQ196776 PQJ196776:PQM196776 QAF196776:QAI196776 QKB196776:QKE196776 QTX196776:QUA196776 RDT196776:RDW196776 RNP196776:RNS196776 RXL196776:RXO196776 SHH196776:SHK196776 SRD196776:SRG196776 TAZ196776:TBC196776 TKV196776:TKY196776 TUR196776:TUU196776 UEN196776:UEQ196776 UOJ196776:UOM196776 UYF196776:UYI196776 VIB196776:VIE196776 VRX196776:VSA196776 WBT196776:WBW196776 WLP196776:WLS196776 WVL196776:WVO196776 D262312:G262312 IZ262312:JC262312 SV262312:SY262312 ACR262312:ACU262312 AMN262312:AMQ262312 AWJ262312:AWM262312 BGF262312:BGI262312 BQB262312:BQE262312 BZX262312:CAA262312 CJT262312:CJW262312 CTP262312:CTS262312 DDL262312:DDO262312 DNH262312:DNK262312 DXD262312:DXG262312 EGZ262312:EHC262312 EQV262312:EQY262312 FAR262312:FAU262312 FKN262312:FKQ262312 FUJ262312:FUM262312 GEF262312:GEI262312 GOB262312:GOE262312 GXX262312:GYA262312 HHT262312:HHW262312 HRP262312:HRS262312 IBL262312:IBO262312 ILH262312:ILK262312 IVD262312:IVG262312 JEZ262312:JFC262312 JOV262312:JOY262312 JYR262312:JYU262312 KIN262312:KIQ262312 KSJ262312:KSM262312 LCF262312:LCI262312 LMB262312:LME262312 LVX262312:LWA262312 MFT262312:MFW262312 MPP262312:MPS262312 MZL262312:MZO262312 NJH262312:NJK262312 NTD262312:NTG262312 OCZ262312:ODC262312 OMV262312:OMY262312 OWR262312:OWU262312 PGN262312:PGQ262312 PQJ262312:PQM262312 QAF262312:QAI262312 QKB262312:QKE262312 QTX262312:QUA262312 RDT262312:RDW262312 RNP262312:RNS262312 RXL262312:RXO262312 SHH262312:SHK262312 SRD262312:SRG262312 TAZ262312:TBC262312 TKV262312:TKY262312 TUR262312:TUU262312 UEN262312:UEQ262312 UOJ262312:UOM262312 UYF262312:UYI262312 VIB262312:VIE262312 VRX262312:VSA262312 WBT262312:WBW262312 WLP262312:WLS262312 WVL262312:WVO262312 D327848:G327848 IZ327848:JC327848 SV327848:SY327848 ACR327848:ACU327848 AMN327848:AMQ327848 AWJ327848:AWM327848 BGF327848:BGI327848 BQB327848:BQE327848 BZX327848:CAA327848 CJT327848:CJW327848 CTP327848:CTS327848 DDL327848:DDO327848 DNH327848:DNK327848 DXD327848:DXG327848 EGZ327848:EHC327848 EQV327848:EQY327848 FAR327848:FAU327848 FKN327848:FKQ327848 FUJ327848:FUM327848 GEF327848:GEI327848 GOB327848:GOE327848 GXX327848:GYA327848 HHT327848:HHW327848 HRP327848:HRS327848 IBL327848:IBO327848 ILH327848:ILK327848 IVD327848:IVG327848 JEZ327848:JFC327848 JOV327848:JOY327848 JYR327848:JYU327848 KIN327848:KIQ327848 KSJ327848:KSM327848 LCF327848:LCI327848 LMB327848:LME327848 LVX327848:LWA327848 MFT327848:MFW327848 MPP327848:MPS327848 MZL327848:MZO327848 NJH327848:NJK327848 NTD327848:NTG327848 OCZ327848:ODC327848 OMV327848:OMY327848 OWR327848:OWU327848 PGN327848:PGQ327848 PQJ327848:PQM327848 QAF327848:QAI327848 QKB327848:QKE327848 QTX327848:QUA327848 RDT327848:RDW327848 RNP327848:RNS327848 RXL327848:RXO327848 SHH327848:SHK327848 SRD327848:SRG327848 TAZ327848:TBC327848 TKV327848:TKY327848 TUR327848:TUU327848 UEN327848:UEQ327848 UOJ327848:UOM327848 UYF327848:UYI327848 VIB327848:VIE327848 VRX327848:VSA327848 WBT327848:WBW327848 WLP327848:WLS327848 WVL327848:WVO327848 D393384:G393384 IZ393384:JC393384 SV393384:SY393384 ACR393384:ACU393384 AMN393384:AMQ393384 AWJ393384:AWM393384 BGF393384:BGI393384 BQB393384:BQE393384 BZX393384:CAA393384 CJT393384:CJW393384 CTP393384:CTS393384 DDL393384:DDO393384 DNH393384:DNK393384 DXD393384:DXG393384 EGZ393384:EHC393384 EQV393384:EQY393384 FAR393384:FAU393384 FKN393384:FKQ393384 FUJ393384:FUM393384 GEF393384:GEI393384 GOB393384:GOE393384 GXX393384:GYA393384 HHT393384:HHW393384 HRP393384:HRS393384 IBL393384:IBO393384 ILH393384:ILK393384 IVD393384:IVG393384 JEZ393384:JFC393384 JOV393384:JOY393384 JYR393384:JYU393384 KIN393384:KIQ393384 KSJ393384:KSM393384 LCF393384:LCI393384 LMB393384:LME393384 LVX393384:LWA393384 MFT393384:MFW393384 MPP393384:MPS393384 MZL393384:MZO393384 NJH393384:NJK393384 NTD393384:NTG393384 OCZ393384:ODC393384 OMV393384:OMY393384 OWR393384:OWU393384 PGN393384:PGQ393384 PQJ393384:PQM393384 QAF393384:QAI393384 QKB393384:QKE393384 QTX393384:QUA393384 RDT393384:RDW393384 RNP393384:RNS393384 RXL393384:RXO393384 SHH393384:SHK393384 SRD393384:SRG393384 TAZ393384:TBC393384 TKV393384:TKY393384 TUR393384:TUU393384 UEN393384:UEQ393384 UOJ393384:UOM393384 UYF393384:UYI393384 VIB393384:VIE393384 VRX393384:VSA393384 WBT393384:WBW393384 WLP393384:WLS393384 WVL393384:WVO393384 D458920:G458920 IZ458920:JC458920 SV458920:SY458920 ACR458920:ACU458920 AMN458920:AMQ458920 AWJ458920:AWM458920 BGF458920:BGI458920 BQB458920:BQE458920 BZX458920:CAA458920 CJT458920:CJW458920 CTP458920:CTS458920 DDL458920:DDO458920 DNH458920:DNK458920 DXD458920:DXG458920 EGZ458920:EHC458920 EQV458920:EQY458920 FAR458920:FAU458920 FKN458920:FKQ458920 FUJ458920:FUM458920 GEF458920:GEI458920 GOB458920:GOE458920 GXX458920:GYA458920 HHT458920:HHW458920 HRP458920:HRS458920 IBL458920:IBO458920 ILH458920:ILK458920 IVD458920:IVG458920 JEZ458920:JFC458920 JOV458920:JOY458920 JYR458920:JYU458920 KIN458920:KIQ458920 KSJ458920:KSM458920 LCF458920:LCI458920 LMB458920:LME458920 LVX458920:LWA458920 MFT458920:MFW458920 MPP458920:MPS458920 MZL458920:MZO458920 NJH458920:NJK458920 NTD458920:NTG458920 OCZ458920:ODC458920 OMV458920:OMY458920 OWR458920:OWU458920 PGN458920:PGQ458920 PQJ458920:PQM458920 QAF458920:QAI458920 QKB458920:QKE458920 QTX458920:QUA458920 RDT458920:RDW458920 RNP458920:RNS458920 RXL458920:RXO458920 SHH458920:SHK458920 SRD458920:SRG458920 TAZ458920:TBC458920 TKV458920:TKY458920 TUR458920:TUU458920 UEN458920:UEQ458920 UOJ458920:UOM458920 UYF458920:UYI458920 VIB458920:VIE458920 VRX458920:VSA458920 WBT458920:WBW458920 WLP458920:WLS458920 WVL458920:WVO458920 D524456:G524456 IZ524456:JC524456 SV524456:SY524456 ACR524456:ACU524456 AMN524456:AMQ524456 AWJ524456:AWM524456 BGF524456:BGI524456 BQB524456:BQE524456 BZX524456:CAA524456 CJT524456:CJW524456 CTP524456:CTS524456 DDL524456:DDO524456 DNH524456:DNK524456 DXD524456:DXG524456 EGZ524456:EHC524456 EQV524456:EQY524456 FAR524456:FAU524456 FKN524456:FKQ524456 FUJ524456:FUM524456 GEF524456:GEI524456 GOB524456:GOE524456 GXX524456:GYA524456 HHT524456:HHW524456 HRP524456:HRS524456 IBL524456:IBO524456 ILH524456:ILK524456 IVD524456:IVG524456 JEZ524456:JFC524456 JOV524456:JOY524456 JYR524456:JYU524456 KIN524456:KIQ524456 KSJ524456:KSM524456 LCF524456:LCI524456 LMB524456:LME524456 LVX524456:LWA524456 MFT524456:MFW524456 MPP524456:MPS524456 MZL524456:MZO524456 NJH524456:NJK524456 NTD524456:NTG524456 OCZ524456:ODC524456 OMV524456:OMY524456 OWR524456:OWU524456 PGN524456:PGQ524456 PQJ524456:PQM524456 QAF524456:QAI524456 QKB524456:QKE524456 QTX524456:QUA524456 RDT524456:RDW524456 RNP524456:RNS524456 RXL524456:RXO524456 SHH524456:SHK524456 SRD524456:SRG524456 TAZ524456:TBC524456 TKV524456:TKY524456 TUR524456:TUU524456 UEN524456:UEQ524456 UOJ524456:UOM524456 UYF524456:UYI524456 VIB524456:VIE524456 VRX524456:VSA524456 WBT524456:WBW524456 WLP524456:WLS524456 WVL524456:WVO524456 D589992:G589992 IZ589992:JC589992 SV589992:SY589992 ACR589992:ACU589992 AMN589992:AMQ589992 AWJ589992:AWM589992 BGF589992:BGI589992 BQB589992:BQE589992 BZX589992:CAA589992 CJT589992:CJW589992 CTP589992:CTS589992 DDL589992:DDO589992 DNH589992:DNK589992 DXD589992:DXG589992 EGZ589992:EHC589992 EQV589992:EQY589992 FAR589992:FAU589992 FKN589992:FKQ589992 FUJ589992:FUM589992 GEF589992:GEI589992 GOB589992:GOE589992 GXX589992:GYA589992 HHT589992:HHW589992 HRP589992:HRS589992 IBL589992:IBO589992 ILH589992:ILK589992 IVD589992:IVG589992 JEZ589992:JFC589992 JOV589992:JOY589992 JYR589992:JYU589992 KIN589992:KIQ589992 KSJ589992:KSM589992 LCF589992:LCI589992 LMB589992:LME589992 LVX589992:LWA589992 MFT589992:MFW589992 MPP589992:MPS589992 MZL589992:MZO589992 NJH589992:NJK589992 NTD589992:NTG589992 OCZ589992:ODC589992 OMV589992:OMY589992 OWR589992:OWU589992 PGN589992:PGQ589992 PQJ589992:PQM589992 QAF589992:QAI589992 QKB589992:QKE589992 QTX589992:QUA589992 RDT589992:RDW589992 RNP589992:RNS589992 RXL589992:RXO589992 SHH589992:SHK589992 SRD589992:SRG589992 TAZ589992:TBC589992 TKV589992:TKY589992 TUR589992:TUU589992 UEN589992:UEQ589992 UOJ589992:UOM589992 UYF589992:UYI589992 VIB589992:VIE589992 VRX589992:VSA589992 WBT589992:WBW589992 WLP589992:WLS589992 WVL589992:WVO589992 D655528:G655528 IZ655528:JC655528 SV655528:SY655528 ACR655528:ACU655528 AMN655528:AMQ655528 AWJ655528:AWM655528 BGF655528:BGI655528 BQB655528:BQE655528 BZX655528:CAA655528 CJT655528:CJW655528 CTP655528:CTS655528 DDL655528:DDO655528 DNH655528:DNK655528 DXD655528:DXG655528 EGZ655528:EHC655528 EQV655528:EQY655528 FAR655528:FAU655528 FKN655528:FKQ655528 FUJ655528:FUM655528 GEF655528:GEI655528 GOB655528:GOE655528 GXX655528:GYA655528 HHT655528:HHW655528 HRP655528:HRS655528 IBL655528:IBO655528 ILH655528:ILK655528 IVD655528:IVG655528 JEZ655528:JFC655528 JOV655528:JOY655528 JYR655528:JYU655528 KIN655528:KIQ655528 KSJ655528:KSM655528 LCF655528:LCI655528 LMB655528:LME655528 LVX655528:LWA655528 MFT655528:MFW655528 MPP655528:MPS655528 MZL655528:MZO655528 NJH655528:NJK655528 NTD655528:NTG655528 OCZ655528:ODC655528 OMV655528:OMY655528 OWR655528:OWU655528 PGN655528:PGQ655528 PQJ655528:PQM655528 QAF655528:QAI655528 QKB655528:QKE655528 QTX655528:QUA655528 RDT655528:RDW655528 RNP655528:RNS655528 RXL655528:RXO655528 SHH655528:SHK655528 SRD655528:SRG655528 TAZ655528:TBC655528 TKV655528:TKY655528 TUR655528:TUU655528 UEN655528:UEQ655528 UOJ655528:UOM655528 UYF655528:UYI655528 VIB655528:VIE655528 VRX655528:VSA655528 WBT655528:WBW655528 WLP655528:WLS655528 WVL655528:WVO655528 D721064:G721064 IZ721064:JC721064 SV721064:SY721064 ACR721064:ACU721064 AMN721064:AMQ721064 AWJ721064:AWM721064 BGF721064:BGI721064 BQB721064:BQE721064 BZX721064:CAA721064 CJT721064:CJW721064 CTP721064:CTS721064 DDL721064:DDO721064 DNH721064:DNK721064 DXD721064:DXG721064 EGZ721064:EHC721064 EQV721064:EQY721064 FAR721064:FAU721064 FKN721064:FKQ721064 FUJ721064:FUM721064 GEF721064:GEI721064 GOB721064:GOE721064 GXX721064:GYA721064 HHT721064:HHW721064 HRP721064:HRS721064 IBL721064:IBO721064 ILH721064:ILK721064 IVD721064:IVG721064 JEZ721064:JFC721064 JOV721064:JOY721064 JYR721064:JYU721064 KIN721064:KIQ721064 KSJ721064:KSM721064 LCF721064:LCI721064 LMB721064:LME721064 LVX721064:LWA721064 MFT721064:MFW721064 MPP721064:MPS721064 MZL721064:MZO721064 NJH721064:NJK721064 NTD721064:NTG721064 OCZ721064:ODC721064 OMV721064:OMY721064 OWR721064:OWU721064 PGN721064:PGQ721064 PQJ721064:PQM721064 QAF721064:QAI721064 QKB721064:QKE721064 QTX721064:QUA721064 RDT721064:RDW721064 RNP721064:RNS721064 RXL721064:RXO721064 SHH721064:SHK721064 SRD721064:SRG721064 TAZ721064:TBC721064 TKV721064:TKY721064 TUR721064:TUU721064 UEN721064:UEQ721064 UOJ721064:UOM721064 UYF721064:UYI721064 VIB721064:VIE721064 VRX721064:VSA721064 WBT721064:WBW721064 WLP721064:WLS721064 WVL721064:WVO721064 D786600:G786600 IZ786600:JC786600 SV786600:SY786600 ACR786600:ACU786600 AMN786600:AMQ786600 AWJ786600:AWM786600 BGF786600:BGI786600 BQB786600:BQE786600 BZX786600:CAA786600 CJT786600:CJW786600 CTP786600:CTS786600 DDL786600:DDO786600 DNH786600:DNK786600 DXD786600:DXG786600 EGZ786600:EHC786600 EQV786600:EQY786600 FAR786600:FAU786600 FKN786600:FKQ786600 FUJ786600:FUM786600 GEF786600:GEI786600 GOB786600:GOE786600 GXX786600:GYA786600 HHT786600:HHW786600 HRP786600:HRS786600 IBL786600:IBO786600 ILH786600:ILK786600 IVD786600:IVG786600 JEZ786600:JFC786600 JOV786600:JOY786600 JYR786600:JYU786600 KIN786600:KIQ786600 KSJ786600:KSM786600 LCF786600:LCI786600 LMB786600:LME786600 LVX786600:LWA786600 MFT786600:MFW786600 MPP786600:MPS786600 MZL786600:MZO786600 NJH786600:NJK786600 NTD786600:NTG786600 OCZ786600:ODC786600 OMV786600:OMY786600 OWR786600:OWU786600 PGN786600:PGQ786600 PQJ786600:PQM786600 QAF786600:QAI786600 QKB786600:QKE786600 QTX786600:QUA786600 RDT786600:RDW786600 RNP786600:RNS786600 RXL786600:RXO786600 SHH786600:SHK786600 SRD786600:SRG786600 TAZ786600:TBC786600 TKV786600:TKY786600 TUR786600:TUU786600 UEN786600:UEQ786600 UOJ786600:UOM786600 UYF786600:UYI786600 VIB786600:VIE786600 VRX786600:VSA786600 WBT786600:WBW786600 WLP786600:WLS786600 WVL786600:WVO786600 D852136:G852136 IZ852136:JC852136 SV852136:SY852136 ACR852136:ACU852136 AMN852136:AMQ852136 AWJ852136:AWM852136 BGF852136:BGI852136 BQB852136:BQE852136 BZX852136:CAA852136 CJT852136:CJW852136 CTP852136:CTS852136 DDL852136:DDO852136 DNH852136:DNK852136 DXD852136:DXG852136 EGZ852136:EHC852136 EQV852136:EQY852136 FAR852136:FAU852136 FKN852136:FKQ852136 FUJ852136:FUM852136 GEF852136:GEI852136 GOB852136:GOE852136 GXX852136:GYA852136 HHT852136:HHW852136 HRP852136:HRS852136 IBL852136:IBO852136 ILH852136:ILK852136 IVD852136:IVG852136 JEZ852136:JFC852136 JOV852136:JOY852136 JYR852136:JYU852136 KIN852136:KIQ852136 KSJ852136:KSM852136 LCF852136:LCI852136 LMB852136:LME852136 LVX852136:LWA852136 MFT852136:MFW852136 MPP852136:MPS852136 MZL852136:MZO852136 NJH852136:NJK852136 NTD852136:NTG852136 OCZ852136:ODC852136 OMV852136:OMY852136 OWR852136:OWU852136 PGN852136:PGQ852136 PQJ852136:PQM852136 QAF852136:QAI852136 QKB852136:QKE852136 QTX852136:QUA852136 RDT852136:RDW852136 RNP852136:RNS852136 RXL852136:RXO852136 SHH852136:SHK852136 SRD852136:SRG852136 TAZ852136:TBC852136 TKV852136:TKY852136 TUR852136:TUU852136 UEN852136:UEQ852136 UOJ852136:UOM852136 UYF852136:UYI852136 VIB852136:VIE852136 VRX852136:VSA852136 WBT852136:WBW852136 WLP852136:WLS852136 WVL852136:WVO852136 D917672:G917672 IZ917672:JC917672 SV917672:SY917672 ACR917672:ACU917672 AMN917672:AMQ917672 AWJ917672:AWM917672 BGF917672:BGI917672 BQB917672:BQE917672 BZX917672:CAA917672 CJT917672:CJW917672 CTP917672:CTS917672 DDL917672:DDO917672 DNH917672:DNK917672 DXD917672:DXG917672 EGZ917672:EHC917672 EQV917672:EQY917672 FAR917672:FAU917672 FKN917672:FKQ917672 FUJ917672:FUM917672 GEF917672:GEI917672 GOB917672:GOE917672 GXX917672:GYA917672 HHT917672:HHW917672 HRP917672:HRS917672 IBL917672:IBO917672 ILH917672:ILK917672 IVD917672:IVG917672 JEZ917672:JFC917672 JOV917672:JOY917672 JYR917672:JYU917672 KIN917672:KIQ917672 KSJ917672:KSM917672 LCF917672:LCI917672 LMB917672:LME917672 LVX917672:LWA917672 MFT917672:MFW917672 MPP917672:MPS917672 MZL917672:MZO917672 NJH917672:NJK917672 NTD917672:NTG917672 OCZ917672:ODC917672 OMV917672:OMY917672 OWR917672:OWU917672 PGN917672:PGQ917672 PQJ917672:PQM917672 QAF917672:QAI917672 QKB917672:QKE917672 QTX917672:QUA917672 RDT917672:RDW917672 RNP917672:RNS917672 RXL917672:RXO917672 SHH917672:SHK917672 SRD917672:SRG917672 TAZ917672:TBC917672 TKV917672:TKY917672 TUR917672:TUU917672 UEN917672:UEQ917672 UOJ917672:UOM917672 UYF917672:UYI917672 VIB917672:VIE917672 VRX917672:VSA917672 WBT917672:WBW917672 WLP917672:WLS917672 WVL917672:WVO917672 D983208:G983208 IZ983208:JC983208 SV983208:SY983208 ACR983208:ACU983208 AMN983208:AMQ983208 AWJ983208:AWM983208 BGF983208:BGI983208 BQB983208:BQE983208 BZX983208:CAA983208 CJT983208:CJW983208 CTP983208:CTS983208 DDL983208:DDO983208 DNH983208:DNK983208 DXD983208:DXG983208 EGZ983208:EHC983208 EQV983208:EQY983208 FAR983208:FAU983208 FKN983208:FKQ983208 FUJ983208:FUM983208 GEF983208:GEI983208 GOB983208:GOE983208 GXX983208:GYA983208 HHT983208:HHW983208 HRP983208:HRS983208 IBL983208:IBO983208 ILH983208:ILK983208 IVD983208:IVG983208 JEZ983208:JFC983208 JOV983208:JOY983208 JYR983208:JYU983208 KIN983208:KIQ983208 KSJ983208:KSM983208 LCF983208:LCI983208 LMB983208:LME983208 LVX983208:LWA983208 MFT983208:MFW983208 MPP983208:MPS983208 MZL983208:MZO983208 NJH983208:NJK983208 NTD983208:NTG983208 OCZ983208:ODC983208 OMV983208:OMY983208 OWR983208:OWU983208 PGN983208:PGQ983208 PQJ983208:PQM983208 QAF983208:QAI983208 QKB983208:QKE983208 QTX983208:QUA983208 RDT983208:RDW983208 RNP983208:RNS983208 RXL983208:RXO983208 SHH983208:SHK983208 SRD983208:SRG983208 TAZ983208:TBC983208 TKV983208:TKY983208 TUR983208:TUU983208 UEN983208:UEQ983208 UOJ983208:UOM983208 UYF983208:UYI983208 VIB983208:VIE983208 VRX983208:VSA983208 WBT983208:WBW983208 WLP983208:WLS983208 WVL983208:WVO983208 B100 IX100 ST100 ACP100 AML100 AWH100 BGD100 BPZ100 BZV100 CJR100 CTN100 DDJ100 DNF100 DXB100 EGX100 EQT100 FAP100 FKL100 FUH100 GED100 GNZ100 GXV100 HHR100 HRN100 IBJ100 ILF100 IVB100 JEX100 JOT100 JYP100 KIL100 KSH100 LCD100 LLZ100 LVV100 MFR100 MPN100 MZJ100 NJF100 NTB100 OCX100 OMT100 OWP100 PGL100 PQH100 QAD100 QJZ100 QTV100 RDR100 RNN100 RXJ100 SHF100 SRB100 TAX100 TKT100 TUP100 UEL100 UOH100 UYD100 VHZ100 VRV100 WBR100 WLN100 WVJ100 B65766 IX65766 ST65766 ACP65766 AML65766 AWH65766 BGD65766 BPZ65766 BZV65766 CJR65766 CTN65766 DDJ65766 DNF65766 DXB65766 EGX65766 EQT65766 FAP65766 FKL65766 FUH65766 GED65766 GNZ65766 GXV65766 HHR65766 HRN65766 IBJ65766 ILF65766 IVB65766 JEX65766 JOT65766 JYP65766 KIL65766 KSH65766 LCD65766 LLZ65766 LVV65766 MFR65766 MPN65766 MZJ65766 NJF65766 NTB65766 OCX65766 OMT65766 OWP65766 PGL65766 PQH65766 QAD65766 QJZ65766 QTV65766 RDR65766 RNN65766 RXJ65766 SHF65766 SRB65766 TAX65766 TKT65766 TUP65766 UEL65766 UOH65766 UYD65766 VHZ65766 VRV65766 WBR65766 WLN65766 WVJ65766 B131302 IX131302 ST131302 ACP131302 AML131302 AWH131302 BGD131302 BPZ131302 BZV131302 CJR131302 CTN131302 DDJ131302 DNF131302 DXB131302 EGX131302 EQT131302 FAP131302 FKL131302 FUH131302 GED131302 GNZ131302 GXV131302 HHR131302 HRN131302 IBJ131302 ILF131302 IVB131302 JEX131302 JOT131302 JYP131302 KIL131302 KSH131302 LCD131302 LLZ131302 LVV131302 MFR131302 MPN131302 MZJ131302 NJF131302 NTB131302 OCX131302 OMT131302 OWP131302 PGL131302 PQH131302 QAD131302 QJZ131302 QTV131302 RDR131302 RNN131302 RXJ131302 SHF131302 SRB131302 TAX131302 TKT131302 TUP131302 UEL131302 UOH131302 UYD131302 VHZ131302 VRV131302 WBR131302 WLN131302 WVJ131302 B196838 IX196838 ST196838 ACP196838 AML196838 AWH196838 BGD196838 BPZ196838 BZV196838 CJR196838 CTN196838 DDJ196838 DNF196838 DXB196838 EGX196838 EQT196838 FAP196838 FKL196838 FUH196838 GED196838 GNZ196838 GXV196838 HHR196838 HRN196838 IBJ196838 ILF196838 IVB196838 JEX196838 JOT196838 JYP196838 KIL196838 KSH196838 LCD196838 LLZ196838 LVV196838 MFR196838 MPN196838 MZJ196838 NJF196838 NTB196838 OCX196838 OMT196838 OWP196838 PGL196838 PQH196838 QAD196838 QJZ196838 QTV196838 RDR196838 RNN196838 RXJ196838 SHF196838 SRB196838 TAX196838 TKT196838 TUP196838 UEL196838 UOH196838 UYD196838 VHZ196838 VRV196838 WBR196838 WLN196838 WVJ196838 B262374 IX262374 ST262374 ACP262374 AML262374 AWH262374 BGD262374 BPZ262374 BZV262374 CJR262374 CTN262374 DDJ262374 DNF262374 DXB262374 EGX262374 EQT262374 FAP262374 FKL262374 FUH262374 GED262374 GNZ262374 GXV262374 HHR262374 HRN262374 IBJ262374 ILF262374 IVB262374 JEX262374 JOT262374 JYP262374 KIL262374 KSH262374 LCD262374 LLZ262374 LVV262374 MFR262374 MPN262374 MZJ262374 NJF262374 NTB262374 OCX262374 OMT262374 OWP262374 PGL262374 PQH262374 QAD262374 QJZ262374 QTV262374 RDR262374 RNN262374 RXJ262374 SHF262374 SRB262374 TAX262374 TKT262374 TUP262374 UEL262374 UOH262374 UYD262374 VHZ262374 VRV262374 WBR262374 WLN262374 WVJ262374 B327910 IX327910 ST327910 ACP327910 AML327910 AWH327910 BGD327910 BPZ327910 BZV327910 CJR327910 CTN327910 DDJ327910 DNF327910 DXB327910 EGX327910 EQT327910 FAP327910 FKL327910 FUH327910 GED327910 GNZ327910 GXV327910 HHR327910 HRN327910 IBJ327910 ILF327910 IVB327910 JEX327910 JOT327910 JYP327910 KIL327910 KSH327910 LCD327910 LLZ327910 LVV327910 MFR327910 MPN327910 MZJ327910 NJF327910 NTB327910 OCX327910 OMT327910 OWP327910 PGL327910 PQH327910 QAD327910 QJZ327910 QTV327910 RDR327910 RNN327910 RXJ327910 SHF327910 SRB327910 TAX327910 TKT327910 TUP327910 UEL327910 UOH327910 UYD327910 VHZ327910 VRV327910 WBR327910 WLN327910 WVJ327910 B393446 IX393446 ST393446 ACP393446 AML393446 AWH393446 BGD393446 BPZ393446 BZV393446 CJR393446 CTN393446 DDJ393446 DNF393446 DXB393446 EGX393446 EQT393446 FAP393446 FKL393446 FUH393446 GED393446 GNZ393446 GXV393446 HHR393446 HRN393446 IBJ393446 ILF393446 IVB393446 JEX393446 JOT393446 JYP393446 KIL393446 KSH393446 LCD393446 LLZ393446 LVV393446 MFR393446 MPN393446 MZJ393446 NJF393446 NTB393446 OCX393446 OMT393446 OWP393446 PGL393446 PQH393446 QAD393446 QJZ393446 QTV393446 RDR393446 RNN393446 RXJ393446 SHF393446 SRB393446 TAX393446 TKT393446 TUP393446 UEL393446 UOH393446 UYD393446 VHZ393446 VRV393446 WBR393446 WLN393446 WVJ393446 B458982 IX458982 ST458982 ACP458982 AML458982 AWH458982 BGD458982 BPZ458982 BZV458982 CJR458982 CTN458982 DDJ458982 DNF458982 DXB458982 EGX458982 EQT458982 FAP458982 FKL458982 FUH458982 GED458982 GNZ458982 GXV458982 HHR458982 HRN458982 IBJ458982 ILF458982 IVB458982 JEX458982 JOT458982 JYP458982 KIL458982 KSH458982 LCD458982 LLZ458982 LVV458982 MFR458982 MPN458982 MZJ458982 NJF458982 NTB458982 OCX458982 OMT458982 OWP458982 PGL458982 PQH458982 QAD458982 QJZ458982 QTV458982 RDR458982 RNN458982 RXJ458982 SHF458982 SRB458982 TAX458982 TKT458982 TUP458982 UEL458982 UOH458982 UYD458982 VHZ458982 VRV458982 WBR458982 WLN458982 WVJ458982 B524518 IX524518 ST524518 ACP524518 AML524518 AWH524518 BGD524518 BPZ524518 BZV524518 CJR524518 CTN524518 DDJ524518 DNF524518 DXB524518 EGX524518 EQT524518 FAP524518 FKL524518 FUH524518 GED524518 GNZ524518 GXV524518 HHR524518 HRN524518 IBJ524518 ILF524518 IVB524518 JEX524518 JOT524518 JYP524518 KIL524518 KSH524518 LCD524518 LLZ524518 LVV524518 MFR524518 MPN524518 MZJ524518 NJF524518 NTB524518 OCX524518 OMT524518 OWP524518 PGL524518 PQH524518 QAD524518 QJZ524518 QTV524518 RDR524518 RNN524518 RXJ524518 SHF524518 SRB524518 TAX524518 TKT524518 TUP524518 UEL524518 UOH524518 UYD524518 VHZ524518 VRV524518 WBR524518 WLN524518 WVJ524518 B590054 IX590054 ST590054 ACP590054 AML590054 AWH590054 BGD590054 BPZ590054 BZV590054 CJR590054 CTN590054 DDJ590054 DNF590054 DXB590054 EGX590054 EQT590054 FAP590054 FKL590054 FUH590054 GED590054 GNZ590054 GXV590054 HHR590054 HRN590054 IBJ590054 ILF590054 IVB590054 JEX590054 JOT590054 JYP590054 KIL590054 KSH590054 LCD590054 LLZ590054 LVV590054 MFR590054 MPN590054 MZJ590054 NJF590054 NTB590054 OCX590054 OMT590054 OWP590054 PGL590054 PQH590054 QAD590054 QJZ590054 QTV590054 RDR590054 RNN590054 RXJ590054 SHF590054 SRB590054 TAX590054 TKT590054 TUP590054 UEL590054 UOH590054 UYD590054 VHZ590054 VRV590054 WBR590054 WLN590054 WVJ590054 B655590 IX655590 ST655590 ACP655590 AML655590 AWH655590 BGD655590 BPZ655590 BZV655590 CJR655590 CTN655590 DDJ655590 DNF655590 DXB655590 EGX655590 EQT655590 FAP655590 FKL655590 FUH655590 GED655590 GNZ655590 GXV655590 HHR655590 HRN655590 IBJ655590 ILF655590 IVB655590 JEX655590 JOT655590 JYP655590 KIL655590 KSH655590 LCD655590 LLZ655590 LVV655590 MFR655590 MPN655590 MZJ655590 NJF655590 NTB655590 OCX655590 OMT655590 OWP655590 PGL655590 PQH655590 QAD655590 QJZ655590 QTV655590 RDR655590 RNN655590 RXJ655590 SHF655590 SRB655590 TAX655590 TKT655590 TUP655590 UEL655590 UOH655590 UYD655590 VHZ655590 VRV655590 WBR655590 WLN655590 WVJ655590 B721126 IX721126 ST721126 ACP721126 AML721126 AWH721126 BGD721126 BPZ721126 BZV721126 CJR721126 CTN721126 DDJ721126 DNF721126 DXB721126 EGX721126 EQT721126 FAP721126 FKL721126 FUH721126 GED721126 GNZ721126 GXV721126 HHR721126 HRN721126 IBJ721126 ILF721126 IVB721126 JEX721126 JOT721126 JYP721126 KIL721126 KSH721126 LCD721126 LLZ721126 LVV721126 MFR721126 MPN721126 MZJ721126 NJF721126 NTB721126 OCX721126 OMT721126 OWP721126 PGL721126 PQH721126 QAD721126 QJZ721126 QTV721126 RDR721126 RNN721126 RXJ721126 SHF721126 SRB721126 TAX721126 TKT721126 TUP721126 UEL721126 UOH721126 UYD721126 VHZ721126 VRV721126 WBR721126 WLN721126 WVJ721126 B786662 IX786662 ST786662 ACP786662 AML786662 AWH786662 BGD786662 BPZ786662 BZV786662 CJR786662 CTN786662 DDJ786662 DNF786662 DXB786662 EGX786662 EQT786662 FAP786662 FKL786662 FUH786662 GED786662 GNZ786662 GXV786662 HHR786662 HRN786662 IBJ786662 ILF786662 IVB786662 JEX786662 JOT786662 JYP786662 KIL786662 KSH786662 LCD786662 LLZ786662 LVV786662 MFR786662 MPN786662 MZJ786662 NJF786662 NTB786662 OCX786662 OMT786662 OWP786662 PGL786662 PQH786662 QAD786662 QJZ786662 QTV786662 RDR786662 RNN786662 RXJ786662 SHF786662 SRB786662 TAX786662 TKT786662 TUP786662 UEL786662 UOH786662 UYD786662 VHZ786662 VRV786662 WBR786662 WLN786662 WVJ786662 B852198 IX852198 ST852198 ACP852198 AML852198 AWH852198 BGD852198 BPZ852198 BZV852198 CJR852198 CTN852198 DDJ852198 DNF852198 DXB852198 EGX852198 EQT852198 FAP852198 FKL852198 FUH852198 GED852198 GNZ852198 GXV852198 HHR852198 HRN852198 IBJ852198 ILF852198 IVB852198 JEX852198 JOT852198 JYP852198 KIL852198 KSH852198 LCD852198 LLZ852198 LVV852198 MFR852198 MPN852198 MZJ852198 NJF852198 NTB852198 OCX852198 OMT852198 OWP852198 PGL852198 PQH852198 QAD852198 QJZ852198 QTV852198 RDR852198 RNN852198 RXJ852198 SHF852198 SRB852198 TAX852198 TKT852198 TUP852198 UEL852198 UOH852198 UYD852198 VHZ852198 VRV852198 WBR852198 WLN852198 WVJ852198 B917734 IX917734 ST917734 ACP917734 AML917734 AWH917734 BGD917734 BPZ917734 BZV917734 CJR917734 CTN917734 DDJ917734 DNF917734 DXB917734 EGX917734 EQT917734 FAP917734 FKL917734 FUH917734 GED917734 GNZ917734 GXV917734 HHR917734 HRN917734 IBJ917734 ILF917734 IVB917734 JEX917734 JOT917734 JYP917734 KIL917734 KSH917734 LCD917734 LLZ917734 LVV917734 MFR917734 MPN917734 MZJ917734 NJF917734 NTB917734 OCX917734 OMT917734 OWP917734 PGL917734 PQH917734 QAD917734 QJZ917734 QTV917734 RDR917734 RNN917734 RXJ917734 SHF917734 SRB917734 TAX917734 TKT917734 TUP917734 UEL917734 UOH917734 UYD917734 VHZ917734 VRV917734 WBR917734 WLN917734 WVJ917734 B983270 IX983270 ST983270 ACP983270 AML983270 AWH983270 BGD983270 BPZ983270 BZV983270 CJR983270 CTN983270 DDJ983270 DNF983270 DXB983270 EGX983270 EQT983270 FAP983270 FKL983270 FUH983270 GED983270 GNZ983270 GXV983270 HHR983270 HRN983270 IBJ983270 ILF983270 IVB983270 JEX983270 JOT983270 JYP983270 KIL983270 KSH983270 LCD983270 LLZ983270 LVV983270 MFR983270 MPN983270 MZJ983270 NJF983270 NTB983270 OCX983270 OMT983270 OWP983270 PGL983270 PQH983270 QAD983270 QJZ983270 QTV983270 RDR983270 RNN983270 RXJ983270 SHF983270 SRB983270 TAX983270 TKT983270 TUP983270 UEL983270 UOH983270 UYD983270 VHZ983270 VRV983270 WBR983270 WLN983270 WVJ983270 E117:H122 JA117:JD122 SW117:SZ122 ACS117:ACV122 AMO117:AMR122 AWK117:AWN122 BGG117:BGJ122 BQC117:BQF122 BZY117:CAB122 CJU117:CJX122 CTQ117:CTT122 DDM117:DDP122 DNI117:DNL122 DXE117:DXH122 EHA117:EHD122 EQW117:EQZ122 FAS117:FAV122 FKO117:FKR122 FUK117:FUN122 GEG117:GEJ122 GOC117:GOF122 GXY117:GYB122 HHU117:HHX122 HRQ117:HRT122 IBM117:IBP122 ILI117:ILL122 IVE117:IVH122 JFA117:JFD122 JOW117:JOZ122 JYS117:JYV122 KIO117:KIR122 KSK117:KSN122 LCG117:LCJ122 LMC117:LMF122 LVY117:LWB122 MFU117:MFX122 MPQ117:MPT122 MZM117:MZP122 NJI117:NJL122 NTE117:NTH122 ODA117:ODD122 OMW117:OMZ122 OWS117:OWV122 PGO117:PGR122 PQK117:PQN122 QAG117:QAJ122 QKC117:QKF122 QTY117:QUB122 RDU117:RDX122 RNQ117:RNT122 RXM117:RXP122 SHI117:SHL122 SRE117:SRH122 TBA117:TBD122 TKW117:TKZ122 TUS117:TUV122 UEO117:UER122 UOK117:UON122 UYG117:UYJ122 VIC117:VIF122 VRY117:VSB122 WBU117:WBX122 WLQ117:WLT122 WVM117:WVP122 E65783:H65788 JA65783:JD65788 SW65783:SZ65788 ACS65783:ACV65788 AMO65783:AMR65788 AWK65783:AWN65788 BGG65783:BGJ65788 BQC65783:BQF65788 BZY65783:CAB65788 CJU65783:CJX65788 CTQ65783:CTT65788 DDM65783:DDP65788 DNI65783:DNL65788 DXE65783:DXH65788 EHA65783:EHD65788 EQW65783:EQZ65788 FAS65783:FAV65788 FKO65783:FKR65788 FUK65783:FUN65788 GEG65783:GEJ65788 GOC65783:GOF65788 GXY65783:GYB65788 HHU65783:HHX65788 HRQ65783:HRT65788 IBM65783:IBP65788 ILI65783:ILL65788 IVE65783:IVH65788 JFA65783:JFD65788 JOW65783:JOZ65788 JYS65783:JYV65788 KIO65783:KIR65788 KSK65783:KSN65788 LCG65783:LCJ65788 LMC65783:LMF65788 LVY65783:LWB65788 MFU65783:MFX65788 MPQ65783:MPT65788 MZM65783:MZP65788 NJI65783:NJL65788 NTE65783:NTH65788 ODA65783:ODD65788 OMW65783:OMZ65788 OWS65783:OWV65788 PGO65783:PGR65788 PQK65783:PQN65788 QAG65783:QAJ65788 QKC65783:QKF65788 QTY65783:QUB65788 RDU65783:RDX65788 RNQ65783:RNT65788 RXM65783:RXP65788 SHI65783:SHL65788 SRE65783:SRH65788 TBA65783:TBD65788 TKW65783:TKZ65788 TUS65783:TUV65788 UEO65783:UER65788 UOK65783:UON65788 UYG65783:UYJ65788 VIC65783:VIF65788 VRY65783:VSB65788 WBU65783:WBX65788 WLQ65783:WLT65788 WVM65783:WVP65788 E131319:H131324 JA131319:JD131324 SW131319:SZ131324 ACS131319:ACV131324 AMO131319:AMR131324 AWK131319:AWN131324 BGG131319:BGJ131324 BQC131319:BQF131324 BZY131319:CAB131324 CJU131319:CJX131324 CTQ131319:CTT131324 DDM131319:DDP131324 DNI131319:DNL131324 DXE131319:DXH131324 EHA131319:EHD131324 EQW131319:EQZ131324 FAS131319:FAV131324 FKO131319:FKR131324 FUK131319:FUN131324 GEG131319:GEJ131324 GOC131319:GOF131324 GXY131319:GYB131324 HHU131319:HHX131324 HRQ131319:HRT131324 IBM131319:IBP131324 ILI131319:ILL131324 IVE131319:IVH131324 JFA131319:JFD131324 JOW131319:JOZ131324 JYS131319:JYV131324 KIO131319:KIR131324 KSK131319:KSN131324 LCG131319:LCJ131324 LMC131319:LMF131324 LVY131319:LWB131324 MFU131319:MFX131324 MPQ131319:MPT131324 MZM131319:MZP131324 NJI131319:NJL131324 NTE131319:NTH131324 ODA131319:ODD131324 OMW131319:OMZ131324 OWS131319:OWV131324 PGO131319:PGR131324 PQK131319:PQN131324 QAG131319:QAJ131324 QKC131319:QKF131324 QTY131319:QUB131324 RDU131319:RDX131324 RNQ131319:RNT131324 RXM131319:RXP131324 SHI131319:SHL131324 SRE131319:SRH131324 TBA131319:TBD131324 TKW131319:TKZ131324 TUS131319:TUV131324 UEO131319:UER131324 UOK131319:UON131324 UYG131319:UYJ131324 VIC131319:VIF131324 VRY131319:VSB131324 WBU131319:WBX131324 WLQ131319:WLT131324 WVM131319:WVP131324 E196855:H196860 JA196855:JD196860 SW196855:SZ196860 ACS196855:ACV196860 AMO196855:AMR196860 AWK196855:AWN196860 BGG196855:BGJ196860 BQC196855:BQF196860 BZY196855:CAB196860 CJU196855:CJX196860 CTQ196855:CTT196860 DDM196855:DDP196860 DNI196855:DNL196860 DXE196855:DXH196860 EHA196855:EHD196860 EQW196855:EQZ196860 FAS196855:FAV196860 FKO196855:FKR196860 FUK196855:FUN196860 GEG196855:GEJ196860 GOC196855:GOF196860 GXY196855:GYB196860 HHU196855:HHX196860 HRQ196855:HRT196860 IBM196855:IBP196860 ILI196855:ILL196860 IVE196855:IVH196860 JFA196855:JFD196860 JOW196855:JOZ196860 JYS196855:JYV196860 KIO196855:KIR196860 KSK196855:KSN196860 LCG196855:LCJ196860 LMC196855:LMF196860 LVY196855:LWB196860 MFU196855:MFX196860 MPQ196855:MPT196860 MZM196855:MZP196860 NJI196855:NJL196860 NTE196855:NTH196860 ODA196855:ODD196860 OMW196855:OMZ196860 OWS196855:OWV196860 PGO196855:PGR196860 PQK196855:PQN196860 QAG196855:QAJ196860 QKC196855:QKF196860 QTY196855:QUB196860 RDU196855:RDX196860 RNQ196855:RNT196860 RXM196855:RXP196860 SHI196855:SHL196860 SRE196855:SRH196860 TBA196855:TBD196860 TKW196855:TKZ196860 TUS196855:TUV196860 UEO196855:UER196860 UOK196855:UON196860 UYG196855:UYJ196860 VIC196855:VIF196860 VRY196855:VSB196860 WBU196855:WBX196860 WLQ196855:WLT196860 WVM196855:WVP196860 E262391:H262396 JA262391:JD262396 SW262391:SZ262396 ACS262391:ACV262396 AMO262391:AMR262396 AWK262391:AWN262396 BGG262391:BGJ262396 BQC262391:BQF262396 BZY262391:CAB262396 CJU262391:CJX262396 CTQ262391:CTT262396 DDM262391:DDP262396 DNI262391:DNL262396 DXE262391:DXH262396 EHA262391:EHD262396 EQW262391:EQZ262396 FAS262391:FAV262396 FKO262391:FKR262396 FUK262391:FUN262396 GEG262391:GEJ262396 GOC262391:GOF262396 GXY262391:GYB262396 HHU262391:HHX262396 HRQ262391:HRT262396 IBM262391:IBP262396 ILI262391:ILL262396 IVE262391:IVH262396 JFA262391:JFD262396 JOW262391:JOZ262396 JYS262391:JYV262396 KIO262391:KIR262396 KSK262391:KSN262396 LCG262391:LCJ262396 LMC262391:LMF262396 LVY262391:LWB262396 MFU262391:MFX262396 MPQ262391:MPT262396 MZM262391:MZP262396 NJI262391:NJL262396 NTE262391:NTH262396 ODA262391:ODD262396 OMW262391:OMZ262396 OWS262391:OWV262396 PGO262391:PGR262396 PQK262391:PQN262396 QAG262391:QAJ262396 QKC262391:QKF262396 QTY262391:QUB262396 RDU262391:RDX262396 RNQ262391:RNT262396 RXM262391:RXP262396 SHI262391:SHL262396 SRE262391:SRH262396 TBA262391:TBD262396 TKW262391:TKZ262396 TUS262391:TUV262396 UEO262391:UER262396 UOK262391:UON262396 UYG262391:UYJ262396 VIC262391:VIF262396 VRY262391:VSB262396 WBU262391:WBX262396 WLQ262391:WLT262396 WVM262391:WVP262396 E327927:H327932 JA327927:JD327932 SW327927:SZ327932 ACS327927:ACV327932 AMO327927:AMR327932 AWK327927:AWN327932 BGG327927:BGJ327932 BQC327927:BQF327932 BZY327927:CAB327932 CJU327927:CJX327932 CTQ327927:CTT327932 DDM327927:DDP327932 DNI327927:DNL327932 DXE327927:DXH327932 EHA327927:EHD327932 EQW327927:EQZ327932 FAS327927:FAV327932 FKO327927:FKR327932 FUK327927:FUN327932 GEG327927:GEJ327932 GOC327927:GOF327932 GXY327927:GYB327932 HHU327927:HHX327932 HRQ327927:HRT327932 IBM327927:IBP327932 ILI327927:ILL327932 IVE327927:IVH327932 JFA327927:JFD327932 JOW327927:JOZ327932 JYS327927:JYV327932 KIO327927:KIR327932 KSK327927:KSN327932 LCG327927:LCJ327932 LMC327927:LMF327932 LVY327927:LWB327932 MFU327927:MFX327932 MPQ327927:MPT327932 MZM327927:MZP327932 NJI327927:NJL327932 NTE327927:NTH327932 ODA327927:ODD327932 OMW327927:OMZ327932 OWS327927:OWV327932 PGO327927:PGR327932 PQK327927:PQN327932 QAG327927:QAJ327932 QKC327927:QKF327932 QTY327927:QUB327932 RDU327927:RDX327932 RNQ327927:RNT327932 RXM327927:RXP327932 SHI327927:SHL327932 SRE327927:SRH327932 TBA327927:TBD327932 TKW327927:TKZ327932 TUS327927:TUV327932 UEO327927:UER327932 UOK327927:UON327932 UYG327927:UYJ327932 VIC327927:VIF327932 VRY327927:VSB327932 WBU327927:WBX327932 WLQ327927:WLT327932 WVM327927:WVP327932 E393463:H393468 JA393463:JD393468 SW393463:SZ393468 ACS393463:ACV393468 AMO393463:AMR393468 AWK393463:AWN393468 BGG393463:BGJ393468 BQC393463:BQF393468 BZY393463:CAB393468 CJU393463:CJX393468 CTQ393463:CTT393468 DDM393463:DDP393468 DNI393463:DNL393468 DXE393463:DXH393468 EHA393463:EHD393468 EQW393463:EQZ393468 FAS393463:FAV393468 FKO393463:FKR393468 FUK393463:FUN393468 GEG393463:GEJ393468 GOC393463:GOF393468 GXY393463:GYB393468 HHU393463:HHX393468 HRQ393463:HRT393468 IBM393463:IBP393468 ILI393463:ILL393468 IVE393463:IVH393468 JFA393463:JFD393468 JOW393463:JOZ393468 JYS393463:JYV393468 KIO393463:KIR393468 KSK393463:KSN393468 LCG393463:LCJ393468 LMC393463:LMF393468 LVY393463:LWB393468 MFU393463:MFX393468 MPQ393463:MPT393468 MZM393463:MZP393468 NJI393463:NJL393468 NTE393463:NTH393468 ODA393463:ODD393468 OMW393463:OMZ393468 OWS393463:OWV393468 PGO393463:PGR393468 PQK393463:PQN393468 QAG393463:QAJ393468 QKC393463:QKF393468 QTY393463:QUB393468 RDU393463:RDX393468 RNQ393463:RNT393468 RXM393463:RXP393468 SHI393463:SHL393468 SRE393463:SRH393468 TBA393463:TBD393468 TKW393463:TKZ393468 TUS393463:TUV393468 UEO393463:UER393468 UOK393463:UON393468 UYG393463:UYJ393468 VIC393463:VIF393468 VRY393463:VSB393468 WBU393463:WBX393468 WLQ393463:WLT393468 WVM393463:WVP393468 E458999:H459004 JA458999:JD459004 SW458999:SZ459004 ACS458999:ACV459004 AMO458999:AMR459004 AWK458999:AWN459004 BGG458999:BGJ459004 BQC458999:BQF459004 BZY458999:CAB459004 CJU458999:CJX459004 CTQ458999:CTT459004 DDM458999:DDP459004 DNI458999:DNL459004 DXE458999:DXH459004 EHA458999:EHD459004 EQW458999:EQZ459004 FAS458999:FAV459004 FKO458999:FKR459004 FUK458999:FUN459004 GEG458999:GEJ459004 GOC458999:GOF459004 GXY458999:GYB459004 HHU458999:HHX459004 HRQ458999:HRT459004 IBM458999:IBP459004 ILI458999:ILL459004 IVE458999:IVH459004 JFA458999:JFD459004 JOW458999:JOZ459004 JYS458999:JYV459004 KIO458999:KIR459004 KSK458999:KSN459004 LCG458999:LCJ459004 LMC458999:LMF459004 LVY458999:LWB459004 MFU458999:MFX459004 MPQ458999:MPT459004 MZM458999:MZP459004 NJI458999:NJL459004 NTE458999:NTH459004 ODA458999:ODD459004 OMW458999:OMZ459004 OWS458999:OWV459004 PGO458999:PGR459004 PQK458999:PQN459004 QAG458999:QAJ459004 QKC458999:QKF459004 QTY458999:QUB459004 RDU458999:RDX459004 RNQ458999:RNT459004 RXM458999:RXP459004 SHI458999:SHL459004 SRE458999:SRH459004 TBA458999:TBD459004 TKW458999:TKZ459004 TUS458999:TUV459004 UEO458999:UER459004 UOK458999:UON459004 UYG458999:UYJ459004 VIC458999:VIF459004 VRY458999:VSB459004 WBU458999:WBX459004 WLQ458999:WLT459004 WVM458999:WVP459004 E524535:H524540 JA524535:JD524540 SW524535:SZ524540 ACS524535:ACV524540 AMO524535:AMR524540 AWK524535:AWN524540 BGG524535:BGJ524540 BQC524535:BQF524540 BZY524535:CAB524540 CJU524535:CJX524540 CTQ524535:CTT524540 DDM524535:DDP524540 DNI524535:DNL524540 DXE524535:DXH524540 EHA524535:EHD524540 EQW524535:EQZ524540 FAS524535:FAV524540 FKO524535:FKR524540 FUK524535:FUN524540 GEG524535:GEJ524540 GOC524535:GOF524540 GXY524535:GYB524540 HHU524535:HHX524540 HRQ524535:HRT524540 IBM524535:IBP524540 ILI524535:ILL524540 IVE524535:IVH524540 JFA524535:JFD524540 JOW524535:JOZ524540 JYS524535:JYV524540 KIO524535:KIR524540 KSK524535:KSN524540 LCG524535:LCJ524540 LMC524535:LMF524540 LVY524535:LWB524540 MFU524535:MFX524540 MPQ524535:MPT524540 MZM524535:MZP524540 NJI524535:NJL524540 NTE524535:NTH524540 ODA524535:ODD524540 OMW524535:OMZ524540 OWS524535:OWV524540 PGO524535:PGR524540 PQK524535:PQN524540 QAG524535:QAJ524540 QKC524535:QKF524540 QTY524535:QUB524540 RDU524535:RDX524540 RNQ524535:RNT524540 RXM524535:RXP524540 SHI524535:SHL524540 SRE524535:SRH524540 TBA524535:TBD524540 TKW524535:TKZ524540 TUS524535:TUV524540 UEO524535:UER524540 UOK524535:UON524540 UYG524535:UYJ524540 VIC524535:VIF524540 VRY524535:VSB524540 WBU524535:WBX524540 WLQ524535:WLT524540 WVM524535:WVP524540 E590071:H590076 JA590071:JD590076 SW590071:SZ590076 ACS590071:ACV590076 AMO590071:AMR590076 AWK590071:AWN590076 BGG590071:BGJ590076 BQC590071:BQF590076 BZY590071:CAB590076 CJU590071:CJX590076 CTQ590071:CTT590076 DDM590071:DDP590076 DNI590071:DNL590076 DXE590071:DXH590076 EHA590071:EHD590076 EQW590071:EQZ590076 FAS590071:FAV590076 FKO590071:FKR590076 FUK590071:FUN590076 GEG590071:GEJ590076 GOC590071:GOF590076 GXY590071:GYB590076 HHU590071:HHX590076 HRQ590071:HRT590076 IBM590071:IBP590076 ILI590071:ILL590076 IVE590071:IVH590076 JFA590071:JFD590076 JOW590071:JOZ590076 JYS590071:JYV590076 KIO590071:KIR590076 KSK590071:KSN590076 LCG590071:LCJ590076 LMC590071:LMF590076 LVY590071:LWB590076 MFU590071:MFX590076 MPQ590071:MPT590076 MZM590071:MZP590076 NJI590071:NJL590076 NTE590071:NTH590076 ODA590071:ODD590076 OMW590071:OMZ590076 OWS590071:OWV590076 PGO590071:PGR590076 PQK590071:PQN590076 QAG590071:QAJ590076 QKC590071:QKF590076 QTY590071:QUB590076 RDU590071:RDX590076 RNQ590071:RNT590076 RXM590071:RXP590076 SHI590071:SHL590076 SRE590071:SRH590076 TBA590071:TBD590076 TKW590071:TKZ590076 TUS590071:TUV590076 UEO590071:UER590076 UOK590071:UON590076 UYG590071:UYJ590076 VIC590071:VIF590076 VRY590071:VSB590076 WBU590071:WBX590076 WLQ590071:WLT590076 WVM590071:WVP590076 E655607:H655612 JA655607:JD655612 SW655607:SZ655612 ACS655607:ACV655612 AMO655607:AMR655612 AWK655607:AWN655612 BGG655607:BGJ655612 BQC655607:BQF655612 BZY655607:CAB655612 CJU655607:CJX655612 CTQ655607:CTT655612 DDM655607:DDP655612 DNI655607:DNL655612 DXE655607:DXH655612 EHA655607:EHD655612 EQW655607:EQZ655612 FAS655607:FAV655612 FKO655607:FKR655612 FUK655607:FUN655612 GEG655607:GEJ655612 GOC655607:GOF655612 GXY655607:GYB655612 HHU655607:HHX655612 HRQ655607:HRT655612 IBM655607:IBP655612 ILI655607:ILL655612 IVE655607:IVH655612 JFA655607:JFD655612 JOW655607:JOZ655612 JYS655607:JYV655612 KIO655607:KIR655612 KSK655607:KSN655612 LCG655607:LCJ655612 LMC655607:LMF655612 LVY655607:LWB655612 MFU655607:MFX655612 MPQ655607:MPT655612 MZM655607:MZP655612 NJI655607:NJL655612 NTE655607:NTH655612 ODA655607:ODD655612 OMW655607:OMZ655612 OWS655607:OWV655612 PGO655607:PGR655612 PQK655607:PQN655612 QAG655607:QAJ655612 QKC655607:QKF655612 QTY655607:QUB655612 RDU655607:RDX655612 RNQ655607:RNT655612 RXM655607:RXP655612 SHI655607:SHL655612 SRE655607:SRH655612 TBA655607:TBD655612 TKW655607:TKZ655612 TUS655607:TUV655612 UEO655607:UER655612 UOK655607:UON655612 UYG655607:UYJ655612 VIC655607:VIF655612 VRY655607:VSB655612 WBU655607:WBX655612 WLQ655607:WLT655612 WVM655607:WVP655612 E721143:H721148 JA721143:JD721148 SW721143:SZ721148 ACS721143:ACV721148 AMO721143:AMR721148 AWK721143:AWN721148 BGG721143:BGJ721148 BQC721143:BQF721148 BZY721143:CAB721148 CJU721143:CJX721148 CTQ721143:CTT721148 DDM721143:DDP721148 DNI721143:DNL721148 DXE721143:DXH721148 EHA721143:EHD721148 EQW721143:EQZ721148 FAS721143:FAV721148 FKO721143:FKR721148 FUK721143:FUN721148 GEG721143:GEJ721148 GOC721143:GOF721148 GXY721143:GYB721148 HHU721143:HHX721148 HRQ721143:HRT721148 IBM721143:IBP721148 ILI721143:ILL721148 IVE721143:IVH721148 JFA721143:JFD721148 JOW721143:JOZ721148 JYS721143:JYV721148 KIO721143:KIR721148 KSK721143:KSN721148 LCG721143:LCJ721148 LMC721143:LMF721148 LVY721143:LWB721148 MFU721143:MFX721148 MPQ721143:MPT721148 MZM721143:MZP721148 NJI721143:NJL721148 NTE721143:NTH721148 ODA721143:ODD721148 OMW721143:OMZ721148 OWS721143:OWV721148 PGO721143:PGR721148 PQK721143:PQN721148 QAG721143:QAJ721148 QKC721143:QKF721148 QTY721143:QUB721148 RDU721143:RDX721148 RNQ721143:RNT721148 RXM721143:RXP721148 SHI721143:SHL721148 SRE721143:SRH721148 TBA721143:TBD721148 TKW721143:TKZ721148 TUS721143:TUV721148 UEO721143:UER721148 UOK721143:UON721148 UYG721143:UYJ721148 VIC721143:VIF721148 VRY721143:VSB721148 WBU721143:WBX721148 WLQ721143:WLT721148 WVM721143:WVP721148 E786679:H786684 JA786679:JD786684 SW786679:SZ786684 ACS786679:ACV786684 AMO786679:AMR786684 AWK786679:AWN786684 BGG786679:BGJ786684 BQC786679:BQF786684 BZY786679:CAB786684 CJU786679:CJX786684 CTQ786679:CTT786684 DDM786679:DDP786684 DNI786679:DNL786684 DXE786679:DXH786684 EHA786679:EHD786684 EQW786679:EQZ786684 FAS786679:FAV786684 FKO786679:FKR786684 FUK786679:FUN786684 GEG786679:GEJ786684 GOC786679:GOF786684 GXY786679:GYB786684 HHU786679:HHX786684 HRQ786679:HRT786684 IBM786679:IBP786684 ILI786679:ILL786684 IVE786679:IVH786684 JFA786679:JFD786684 JOW786679:JOZ786684 JYS786679:JYV786684 KIO786679:KIR786684 KSK786679:KSN786684 LCG786679:LCJ786684 LMC786679:LMF786684 LVY786679:LWB786684 MFU786679:MFX786684 MPQ786679:MPT786684 MZM786679:MZP786684 NJI786679:NJL786684 NTE786679:NTH786684 ODA786679:ODD786684 OMW786679:OMZ786684 OWS786679:OWV786684 PGO786679:PGR786684 PQK786679:PQN786684 QAG786679:QAJ786684 QKC786679:QKF786684 QTY786679:QUB786684 RDU786679:RDX786684 RNQ786679:RNT786684 RXM786679:RXP786684 SHI786679:SHL786684 SRE786679:SRH786684 TBA786679:TBD786684 TKW786679:TKZ786684 TUS786679:TUV786684 UEO786679:UER786684 UOK786679:UON786684 UYG786679:UYJ786684 VIC786679:VIF786684 VRY786679:VSB786684 WBU786679:WBX786684 WLQ786679:WLT786684 WVM786679:WVP786684 E852215:H852220 JA852215:JD852220 SW852215:SZ852220 ACS852215:ACV852220 AMO852215:AMR852220 AWK852215:AWN852220 BGG852215:BGJ852220 BQC852215:BQF852220 BZY852215:CAB852220 CJU852215:CJX852220 CTQ852215:CTT852220 DDM852215:DDP852220 DNI852215:DNL852220 DXE852215:DXH852220 EHA852215:EHD852220 EQW852215:EQZ852220 FAS852215:FAV852220 FKO852215:FKR852220 FUK852215:FUN852220 GEG852215:GEJ852220 GOC852215:GOF852220 GXY852215:GYB852220 HHU852215:HHX852220 HRQ852215:HRT852220 IBM852215:IBP852220 ILI852215:ILL852220 IVE852215:IVH852220 JFA852215:JFD852220 JOW852215:JOZ852220 JYS852215:JYV852220 KIO852215:KIR852220 KSK852215:KSN852220 LCG852215:LCJ852220 LMC852215:LMF852220 LVY852215:LWB852220 MFU852215:MFX852220 MPQ852215:MPT852220 MZM852215:MZP852220 NJI852215:NJL852220 NTE852215:NTH852220 ODA852215:ODD852220 OMW852215:OMZ852220 OWS852215:OWV852220 PGO852215:PGR852220 PQK852215:PQN852220 QAG852215:QAJ852220 QKC852215:QKF852220 QTY852215:QUB852220 RDU852215:RDX852220 RNQ852215:RNT852220 RXM852215:RXP852220 SHI852215:SHL852220 SRE852215:SRH852220 TBA852215:TBD852220 TKW852215:TKZ852220 TUS852215:TUV852220 UEO852215:UER852220 UOK852215:UON852220 UYG852215:UYJ852220 VIC852215:VIF852220 VRY852215:VSB852220 WBU852215:WBX852220 WLQ852215:WLT852220 WVM852215:WVP852220 E917751:H917756 JA917751:JD917756 SW917751:SZ917756 ACS917751:ACV917756 AMO917751:AMR917756 AWK917751:AWN917756 BGG917751:BGJ917756 BQC917751:BQF917756 BZY917751:CAB917756 CJU917751:CJX917756 CTQ917751:CTT917756 DDM917751:DDP917756 DNI917751:DNL917756 DXE917751:DXH917756 EHA917751:EHD917756 EQW917751:EQZ917756 FAS917751:FAV917756 FKO917751:FKR917756 FUK917751:FUN917756 GEG917751:GEJ917756 GOC917751:GOF917756 GXY917751:GYB917756 HHU917751:HHX917756 HRQ917751:HRT917756 IBM917751:IBP917756 ILI917751:ILL917756 IVE917751:IVH917756 JFA917751:JFD917756 JOW917751:JOZ917756 JYS917751:JYV917756 KIO917751:KIR917756 KSK917751:KSN917756 LCG917751:LCJ917756 LMC917751:LMF917756 LVY917751:LWB917756 MFU917751:MFX917756 MPQ917751:MPT917756 MZM917751:MZP917756 NJI917751:NJL917756 NTE917751:NTH917756 ODA917751:ODD917756 OMW917751:OMZ917756 OWS917751:OWV917756 PGO917751:PGR917756 PQK917751:PQN917756 QAG917751:QAJ917756 QKC917751:QKF917756 QTY917751:QUB917756 RDU917751:RDX917756 RNQ917751:RNT917756 RXM917751:RXP917756 SHI917751:SHL917756 SRE917751:SRH917756 TBA917751:TBD917756 TKW917751:TKZ917756 TUS917751:TUV917756 UEO917751:UER917756 UOK917751:UON917756 UYG917751:UYJ917756 VIC917751:VIF917756 VRY917751:VSB917756 WBU917751:WBX917756 WLQ917751:WLT917756 WVM917751:WVP917756 E983287:H983292 JA983287:JD983292 SW983287:SZ983292 ACS983287:ACV983292 AMO983287:AMR983292 AWK983287:AWN983292 BGG983287:BGJ983292 BQC983287:BQF983292 BZY983287:CAB983292 CJU983287:CJX983292 CTQ983287:CTT983292 DDM983287:DDP983292 DNI983287:DNL983292 DXE983287:DXH983292 EHA983287:EHD983292 EQW983287:EQZ983292 FAS983287:FAV983292 FKO983287:FKR983292 FUK983287:FUN983292 GEG983287:GEJ983292 GOC983287:GOF983292 GXY983287:GYB983292 HHU983287:HHX983292 HRQ983287:HRT983292 IBM983287:IBP983292 ILI983287:ILL983292 IVE983287:IVH983292 JFA983287:JFD983292 JOW983287:JOZ983292 JYS983287:JYV983292 KIO983287:KIR983292 KSK983287:KSN983292 LCG983287:LCJ983292 LMC983287:LMF983292 LVY983287:LWB983292 MFU983287:MFX983292 MPQ983287:MPT983292 MZM983287:MZP983292 NJI983287:NJL983292 NTE983287:NTH983292 ODA983287:ODD983292 OMW983287:OMZ983292 OWS983287:OWV983292 PGO983287:PGR983292 PQK983287:PQN983292 QAG983287:QAJ983292 QKC983287:QKF983292 QTY983287:QUB983292 RDU983287:RDX983292 RNQ983287:RNT983292 RXM983287:RXP983292 SHI983287:SHL983292 SRE983287:SRH983292 TBA983287:TBD983292 TKW983287:TKZ983292 TUS983287:TUV983292 UEO983287:UER983292 UOK983287:UON983292 UYG983287:UYJ983292 VIC983287:VIF983292 VRY983287:VSB983292 WBU983287:WBX983292 WLQ983287:WLT983292 WVM983287:WVP983292 E140:H145 JA140:JD145 SW140:SZ145 ACS140:ACV145 AMO140:AMR145 AWK140:AWN145 BGG140:BGJ145 BQC140:BQF145 BZY140:CAB145 CJU140:CJX145 CTQ140:CTT145 DDM140:DDP145 DNI140:DNL145 DXE140:DXH145 EHA140:EHD145 EQW140:EQZ145 FAS140:FAV145 FKO140:FKR145 FUK140:FUN145 GEG140:GEJ145 GOC140:GOF145 GXY140:GYB145 HHU140:HHX145 HRQ140:HRT145 IBM140:IBP145 ILI140:ILL145 IVE140:IVH145 JFA140:JFD145 JOW140:JOZ145 JYS140:JYV145 KIO140:KIR145 KSK140:KSN145 LCG140:LCJ145 LMC140:LMF145 LVY140:LWB145 MFU140:MFX145 MPQ140:MPT145 MZM140:MZP145 NJI140:NJL145 NTE140:NTH145 ODA140:ODD145 OMW140:OMZ145 OWS140:OWV145 PGO140:PGR145 PQK140:PQN145 QAG140:QAJ145 QKC140:QKF145 QTY140:QUB145 RDU140:RDX145 RNQ140:RNT145 RXM140:RXP145 SHI140:SHL145 SRE140:SRH145 TBA140:TBD145 TKW140:TKZ145 TUS140:TUV145 UEO140:UER145 UOK140:UON145 UYG140:UYJ145 VIC140:VIF145 VRY140:VSB145 WBU140:WBX145 WLQ140:WLT145 WVM140:WVP145 E65806:H65811 JA65806:JD65811 SW65806:SZ65811 ACS65806:ACV65811 AMO65806:AMR65811 AWK65806:AWN65811 BGG65806:BGJ65811 BQC65806:BQF65811 BZY65806:CAB65811 CJU65806:CJX65811 CTQ65806:CTT65811 DDM65806:DDP65811 DNI65806:DNL65811 DXE65806:DXH65811 EHA65806:EHD65811 EQW65806:EQZ65811 FAS65806:FAV65811 FKO65806:FKR65811 FUK65806:FUN65811 GEG65806:GEJ65811 GOC65806:GOF65811 GXY65806:GYB65811 HHU65806:HHX65811 HRQ65806:HRT65811 IBM65806:IBP65811 ILI65806:ILL65811 IVE65806:IVH65811 JFA65806:JFD65811 JOW65806:JOZ65811 JYS65806:JYV65811 KIO65806:KIR65811 KSK65806:KSN65811 LCG65806:LCJ65811 LMC65806:LMF65811 LVY65806:LWB65811 MFU65806:MFX65811 MPQ65806:MPT65811 MZM65806:MZP65811 NJI65806:NJL65811 NTE65806:NTH65811 ODA65806:ODD65811 OMW65806:OMZ65811 OWS65806:OWV65811 PGO65806:PGR65811 PQK65806:PQN65811 QAG65806:QAJ65811 QKC65806:QKF65811 QTY65806:QUB65811 RDU65806:RDX65811 RNQ65806:RNT65811 RXM65806:RXP65811 SHI65806:SHL65811 SRE65806:SRH65811 TBA65806:TBD65811 TKW65806:TKZ65811 TUS65806:TUV65811 UEO65806:UER65811 UOK65806:UON65811 UYG65806:UYJ65811 VIC65806:VIF65811 VRY65806:VSB65811 WBU65806:WBX65811 WLQ65806:WLT65811 WVM65806:WVP65811 E131342:H131347 JA131342:JD131347 SW131342:SZ131347 ACS131342:ACV131347 AMO131342:AMR131347 AWK131342:AWN131347 BGG131342:BGJ131347 BQC131342:BQF131347 BZY131342:CAB131347 CJU131342:CJX131347 CTQ131342:CTT131347 DDM131342:DDP131347 DNI131342:DNL131347 DXE131342:DXH131347 EHA131342:EHD131347 EQW131342:EQZ131347 FAS131342:FAV131347 FKO131342:FKR131347 FUK131342:FUN131347 GEG131342:GEJ131347 GOC131342:GOF131347 GXY131342:GYB131347 HHU131342:HHX131347 HRQ131342:HRT131347 IBM131342:IBP131347 ILI131342:ILL131347 IVE131342:IVH131347 JFA131342:JFD131347 JOW131342:JOZ131347 JYS131342:JYV131347 KIO131342:KIR131347 KSK131342:KSN131347 LCG131342:LCJ131347 LMC131342:LMF131347 LVY131342:LWB131347 MFU131342:MFX131347 MPQ131342:MPT131347 MZM131342:MZP131347 NJI131342:NJL131347 NTE131342:NTH131347 ODA131342:ODD131347 OMW131342:OMZ131347 OWS131342:OWV131347 PGO131342:PGR131347 PQK131342:PQN131347 QAG131342:QAJ131347 QKC131342:QKF131347 QTY131342:QUB131347 RDU131342:RDX131347 RNQ131342:RNT131347 RXM131342:RXP131347 SHI131342:SHL131347 SRE131342:SRH131347 TBA131342:TBD131347 TKW131342:TKZ131347 TUS131342:TUV131347 UEO131342:UER131347 UOK131342:UON131347 UYG131342:UYJ131347 VIC131342:VIF131347 VRY131342:VSB131347 WBU131342:WBX131347 WLQ131342:WLT131347 WVM131342:WVP131347 E196878:H196883 JA196878:JD196883 SW196878:SZ196883 ACS196878:ACV196883 AMO196878:AMR196883 AWK196878:AWN196883 BGG196878:BGJ196883 BQC196878:BQF196883 BZY196878:CAB196883 CJU196878:CJX196883 CTQ196878:CTT196883 DDM196878:DDP196883 DNI196878:DNL196883 DXE196878:DXH196883 EHA196878:EHD196883 EQW196878:EQZ196883 FAS196878:FAV196883 FKO196878:FKR196883 FUK196878:FUN196883 GEG196878:GEJ196883 GOC196878:GOF196883 GXY196878:GYB196883 HHU196878:HHX196883 HRQ196878:HRT196883 IBM196878:IBP196883 ILI196878:ILL196883 IVE196878:IVH196883 JFA196878:JFD196883 JOW196878:JOZ196883 JYS196878:JYV196883 KIO196878:KIR196883 KSK196878:KSN196883 LCG196878:LCJ196883 LMC196878:LMF196883 LVY196878:LWB196883 MFU196878:MFX196883 MPQ196878:MPT196883 MZM196878:MZP196883 NJI196878:NJL196883 NTE196878:NTH196883 ODA196878:ODD196883 OMW196878:OMZ196883 OWS196878:OWV196883 PGO196878:PGR196883 PQK196878:PQN196883 QAG196878:QAJ196883 QKC196878:QKF196883 QTY196878:QUB196883 RDU196878:RDX196883 RNQ196878:RNT196883 RXM196878:RXP196883 SHI196878:SHL196883 SRE196878:SRH196883 TBA196878:TBD196883 TKW196878:TKZ196883 TUS196878:TUV196883 UEO196878:UER196883 UOK196878:UON196883 UYG196878:UYJ196883 VIC196878:VIF196883 VRY196878:VSB196883 WBU196878:WBX196883 WLQ196878:WLT196883 WVM196878:WVP196883 E262414:H262419 JA262414:JD262419 SW262414:SZ262419 ACS262414:ACV262419 AMO262414:AMR262419 AWK262414:AWN262419 BGG262414:BGJ262419 BQC262414:BQF262419 BZY262414:CAB262419 CJU262414:CJX262419 CTQ262414:CTT262419 DDM262414:DDP262419 DNI262414:DNL262419 DXE262414:DXH262419 EHA262414:EHD262419 EQW262414:EQZ262419 FAS262414:FAV262419 FKO262414:FKR262419 FUK262414:FUN262419 GEG262414:GEJ262419 GOC262414:GOF262419 GXY262414:GYB262419 HHU262414:HHX262419 HRQ262414:HRT262419 IBM262414:IBP262419 ILI262414:ILL262419 IVE262414:IVH262419 JFA262414:JFD262419 JOW262414:JOZ262419 JYS262414:JYV262419 KIO262414:KIR262419 KSK262414:KSN262419 LCG262414:LCJ262419 LMC262414:LMF262419 LVY262414:LWB262419 MFU262414:MFX262419 MPQ262414:MPT262419 MZM262414:MZP262419 NJI262414:NJL262419 NTE262414:NTH262419 ODA262414:ODD262419 OMW262414:OMZ262419 OWS262414:OWV262419 PGO262414:PGR262419 PQK262414:PQN262419 QAG262414:QAJ262419 QKC262414:QKF262419 QTY262414:QUB262419 RDU262414:RDX262419 RNQ262414:RNT262419 RXM262414:RXP262419 SHI262414:SHL262419 SRE262414:SRH262419 TBA262414:TBD262419 TKW262414:TKZ262419 TUS262414:TUV262419 UEO262414:UER262419 UOK262414:UON262419 UYG262414:UYJ262419 VIC262414:VIF262419 VRY262414:VSB262419 WBU262414:WBX262419 WLQ262414:WLT262419 WVM262414:WVP262419 E327950:H327955 JA327950:JD327955 SW327950:SZ327955 ACS327950:ACV327955 AMO327950:AMR327955 AWK327950:AWN327955 BGG327950:BGJ327955 BQC327950:BQF327955 BZY327950:CAB327955 CJU327950:CJX327955 CTQ327950:CTT327955 DDM327950:DDP327955 DNI327950:DNL327955 DXE327950:DXH327955 EHA327950:EHD327955 EQW327950:EQZ327955 FAS327950:FAV327955 FKO327950:FKR327955 FUK327950:FUN327955 GEG327950:GEJ327955 GOC327950:GOF327955 GXY327950:GYB327955 HHU327950:HHX327955 HRQ327950:HRT327955 IBM327950:IBP327955 ILI327950:ILL327955 IVE327950:IVH327955 JFA327950:JFD327955 JOW327950:JOZ327955 JYS327950:JYV327955 KIO327950:KIR327955 KSK327950:KSN327955 LCG327950:LCJ327955 LMC327950:LMF327955 LVY327950:LWB327955 MFU327950:MFX327955 MPQ327950:MPT327955 MZM327950:MZP327955 NJI327950:NJL327955 NTE327950:NTH327955 ODA327950:ODD327955 OMW327950:OMZ327955 OWS327950:OWV327955 PGO327950:PGR327955 PQK327950:PQN327955 QAG327950:QAJ327955 QKC327950:QKF327955 QTY327950:QUB327955 RDU327950:RDX327955 RNQ327950:RNT327955 RXM327950:RXP327955 SHI327950:SHL327955 SRE327950:SRH327955 TBA327950:TBD327955 TKW327950:TKZ327955 TUS327950:TUV327955 UEO327950:UER327955 UOK327950:UON327955 UYG327950:UYJ327955 VIC327950:VIF327955 VRY327950:VSB327955 WBU327950:WBX327955 WLQ327950:WLT327955 WVM327950:WVP327955 E393486:H393491 JA393486:JD393491 SW393486:SZ393491 ACS393486:ACV393491 AMO393486:AMR393491 AWK393486:AWN393491 BGG393486:BGJ393491 BQC393486:BQF393491 BZY393486:CAB393491 CJU393486:CJX393491 CTQ393486:CTT393491 DDM393486:DDP393491 DNI393486:DNL393491 DXE393486:DXH393491 EHA393486:EHD393491 EQW393486:EQZ393491 FAS393486:FAV393491 FKO393486:FKR393491 FUK393486:FUN393491 GEG393486:GEJ393491 GOC393486:GOF393491 GXY393486:GYB393491 HHU393486:HHX393491 HRQ393486:HRT393491 IBM393486:IBP393491 ILI393486:ILL393491 IVE393486:IVH393491 JFA393486:JFD393491 JOW393486:JOZ393491 JYS393486:JYV393491 KIO393486:KIR393491 KSK393486:KSN393491 LCG393486:LCJ393491 LMC393486:LMF393491 LVY393486:LWB393491 MFU393486:MFX393491 MPQ393486:MPT393491 MZM393486:MZP393491 NJI393486:NJL393491 NTE393486:NTH393491 ODA393486:ODD393491 OMW393486:OMZ393491 OWS393486:OWV393491 PGO393486:PGR393491 PQK393486:PQN393491 QAG393486:QAJ393491 QKC393486:QKF393491 QTY393486:QUB393491 RDU393486:RDX393491 RNQ393486:RNT393491 RXM393486:RXP393491 SHI393486:SHL393491 SRE393486:SRH393491 TBA393486:TBD393491 TKW393486:TKZ393491 TUS393486:TUV393491 UEO393486:UER393491 UOK393486:UON393491 UYG393486:UYJ393491 VIC393486:VIF393491 VRY393486:VSB393491 WBU393486:WBX393491 WLQ393486:WLT393491 WVM393486:WVP393491 E459022:H459027 JA459022:JD459027 SW459022:SZ459027 ACS459022:ACV459027 AMO459022:AMR459027 AWK459022:AWN459027 BGG459022:BGJ459027 BQC459022:BQF459027 BZY459022:CAB459027 CJU459022:CJX459027 CTQ459022:CTT459027 DDM459022:DDP459027 DNI459022:DNL459027 DXE459022:DXH459027 EHA459022:EHD459027 EQW459022:EQZ459027 FAS459022:FAV459027 FKO459022:FKR459027 FUK459022:FUN459027 GEG459022:GEJ459027 GOC459022:GOF459027 GXY459022:GYB459027 HHU459022:HHX459027 HRQ459022:HRT459027 IBM459022:IBP459027 ILI459022:ILL459027 IVE459022:IVH459027 JFA459022:JFD459027 JOW459022:JOZ459027 JYS459022:JYV459027 KIO459022:KIR459027 KSK459022:KSN459027 LCG459022:LCJ459027 LMC459022:LMF459027 LVY459022:LWB459027 MFU459022:MFX459027 MPQ459022:MPT459027 MZM459022:MZP459027 NJI459022:NJL459027 NTE459022:NTH459027 ODA459022:ODD459027 OMW459022:OMZ459027 OWS459022:OWV459027 PGO459022:PGR459027 PQK459022:PQN459027 QAG459022:QAJ459027 QKC459022:QKF459027 QTY459022:QUB459027 RDU459022:RDX459027 RNQ459022:RNT459027 RXM459022:RXP459027 SHI459022:SHL459027 SRE459022:SRH459027 TBA459022:TBD459027 TKW459022:TKZ459027 TUS459022:TUV459027 UEO459022:UER459027 UOK459022:UON459027 UYG459022:UYJ459027 VIC459022:VIF459027 VRY459022:VSB459027 WBU459022:WBX459027 WLQ459022:WLT459027 WVM459022:WVP459027 E524558:H524563 JA524558:JD524563 SW524558:SZ524563 ACS524558:ACV524563 AMO524558:AMR524563 AWK524558:AWN524563 BGG524558:BGJ524563 BQC524558:BQF524563 BZY524558:CAB524563 CJU524558:CJX524563 CTQ524558:CTT524563 DDM524558:DDP524563 DNI524558:DNL524563 DXE524558:DXH524563 EHA524558:EHD524563 EQW524558:EQZ524563 FAS524558:FAV524563 FKO524558:FKR524563 FUK524558:FUN524563 GEG524558:GEJ524563 GOC524558:GOF524563 GXY524558:GYB524563 HHU524558:HHX524563 HRQ524558:HRT524563 IBM524558:IBP524563 ILI524558:ILL524563 IVE524558:IVH524563 JFA524558:JFD524563 JOW524558:JOZ524563 JYS524558:JYV524563 KIO524558:KIR524563 KSK524558:KSN524563 LCG524558:LCJ524563 LMC524558:LMF524563 LVY524558:LWB524563 MFU524558:MFX524563 MPQ524558:MPT524563 MZM524558:MZP524563 NJI524558:NJL524563 NTE524558:NTH524563 ODA524558:ODD524563 OMW524558:OMZ524563 OWS524558:OWV524563 PGO524558:PGR524563 PQK524558:PQN524563 QAG524558:QAJ524563 QKC524558:QKF524563 QTY524558:QUB524563 RDU524558:RDX524563 RNQ524558:RNT524563 RXM524558:RXP524563 SHI524558:SHL524563 SRE524558:SRH524563 TBA524558:TBD524563 TKW524558:TKZ524563 TUS524558:TUV524563 UEO524558:UER524563 UOK524558:UON524563 UYG524558:UYJ524563 VIC524558:VIF524563 VRY524558:VSB524563 WBU524558:WBX524563 WLQ524558:WLT524563 WVM524558:WVP524563 E590094:H590099 JA590094:JD590099 SW590094:SZ590099 ACS590094:ACV590099 AMO590094:AMR590099 AWK590094:AWN590099 BGG590094:BGJ590099 BQC590094:BQF590099 BZY590094:CAB590099 CJU590094:CJX590099 CTQ590094:CTT590099 DDM590094:DDP590099 DNI590094:DNL590099 DXE590094:DXH590099 EHA590094:EHD590099 EQW590094:EQZ590099 FAS590094:FAV590099 FKO590094:FKR590099 FUK590094:FUN590099 GEG590094:GEJ590099 GOC590094:GOF590099 GXY590094:GYB590099 HHU590094:HHX590099 HRQ590094:HRT590099 IBM590094:IBP590099 ILI590094:ILL590099 IVE590094:IVH590099 JFA590094:JFD590099 JOW590094:JOZ590099 JYS590094:JYV590099 KIO590094:KIR590099 KSK590094:KSN590099 LCG590094:LCJ590099 LMC590094:LMF590099 LVY590094:LWB590099 MFU590094:MFX590099 MPQ590094:MPT590099 MZM590094:MZP590099 NJI590094:NJL590099 NTE590094:NTH590099 ODA590094:ODD590099 OMW590094:OMZ590099 OWS590094:OWV590099 PGO590094:PGR590099 PQK590094:PQN590099 QAG590094:QAJ590099 QKC590094:QKF590099 QTY590094:QUB590099 RDU590094:RDX590099 RNQ590094:RNT590099 RXM590094:RXP590099 SHI590094:SHL590099 SRE590094:SRH590099 TBA590094:TBD590099 TKW590094:TKZ590099 TUS590094:TUV590099 UEO590094:UER590099 UOK590094:UON590099 UYG590094:UYJ590099 VIC590094:VIF590099 VRY590094:VSB590099 WBU590094:WBX590099 WLQ590094:WLT590099 WVM590094:WVP590099 E655630:H655635 JA655630:JD655635 SW655630:SZ655635 ACS655630:ACV655635 AMO655630:AMR655635 AWK655630:AWN655635 BGG655630:BGJ655635 BQC655630:BQF655635 BZY655630:CAB655635 CJU655630:CJX655635 CTQ655630:CTT655635 DDM655630:DDP655635 DNI655630:DNL655635 DXE655630:DXH655635 EHA655630:EHD655635 EQW655630:EQZ655635 FAS655630:FAV655635 FKO655630:FKR655635 FUK655630:FUN655635 GEG655630:GEJ655635 GOC655630:GOF655635 GXY655630:GYB655635 HHU655630:HHX655635 HRQ655630:HRT655635 IBM655630:IBP655635 ILI655630:ILL655635 IVE655630:IVH655635 JFA655630:JFD655635 JOW655630:JOZ655635 JYS655630:JYV655635 KIO655630:KIR655635 KSK655630:KSN655635 LCG655630:LCJ655635 LMC655630:LMF655635 LVY655630:LWB655635 MFU655630:MFX655635 MPQ655630:MPT655635 MZM655630:MZP655635 NJI655630:NJL655635 NTE655630:NTH655635 ODA655630:ODD655635 OMW655630:OMZ655635 OWS655630:OWV655635 PGO655630:PGR655635 PQK655630:PQN655635 QAG655630:QAJ655635 QKC655630:QKF655635 QTY655630:QUB655635 RDU655630:RDX655635 RNQ655630:RNT655635 RXM655630:RXP655635 SHI655630:SHL655635 SRE655630:SRH655635 TBA655630:TBD655635 TKW655630:TKZ655635 TUS655630:TUV655635 UEO655630:UER655635 UOK655630:UON655635 UYG655630:UYJ655635 VIC655630:VIF655635 VRY655630:VSB655635 WBU655630:WBX655635 WLQ655630:WLT655635 WVM655630:WVP655635 E721166:H721171 JA721166:JD721171 SW721166:SZ721171 ACS721166:ACV721171 AMO721166:AMR721171 AWK721166:AWN721171 BGG721166:BGJ721171 BQC721166:BQF721171 BZY721166:CAB721171 CJU721166:CJX721171 CTQ721166:CTT721171 DDM721166:DDP721171 DNI721166:DNL721171 DXE721166:DXH721171 EHA721166:EHD721171 EQW721166:EQZ721171 FAS721166:FAV721171 FKO721166:FKR721171 FUK721166:FUN721171 GEG721166:GEJ721171 GOC721166:GOF721171 GXY721166:GYB721171 HHU721166:HHX721171 HRQ721166:HRT721171 IBM721166:IBP721171 ILI721166:ILL721171 IVE721166:IVH721171 JFA721166:JFD721171 JOW721166:JOZ721171 JYS721166:JYV721171 KIO721166:KIR721171 KSK721166:KSN721171 LCG721166:LCJ721171 LMC721166:LMF721171 LVY721166:LWB721171 MFU721166:MFX721171 MPQ721166:MPT721171 MZM721166:MZP721171 NJI721166:NJL721171 NTE721166:NTH721171 ODA721166:ODD721171 OMW721166:OMZ721171 OWS721166:OWV721171 PGO721166:PGR721171 PQK721166:PQN721171 QAG721166:QAJ721171 QKC721166:QKF721171 QTY721166:QUB721171 RDU721166:RDX721171 RNQ721166:RNT721171 RXM721166:RXP721171 SHI721166:SHL721171 SRE721166:SRH721171 TBA721166:TBD721171 TKW721166:TKZ721171 TUS721166:TUV721171 UEO721166:UER721171 UOK721166:UON721171 UYG721166:UYJ721171 VIC721166:VIF721171 VRY721166:VSB721171 WBU721166:WBX721171 WLQ721166:WLT721171 WVM721166:WVP721171 E786702:H786707 JA786702:JD786707 SW786702:SZ786707 ACS786702:ACV786707 AMO786702:AMR786707 AWK786702:AWN786707 BGG786702:BGJ786707 BQC786702:BQF786707 BZY786702:CAB786707 CJU786702:CJX786707 CTQ786702:CTT786707 DDM786702:DDP786707 DNI786702:DNL786707 DXE786702:DXH786707 EHA786702:EHD786707 EQW786702:EQZ786707 FAS786702:FAV786707 FKO786702:FKR786707 FUK786702:FUN786707 GEG786702:GEJ786707 GOC786702:GOF786707 GXY786702:GYB786707 HHU786702:HHX786707 HRQ786702:HRT786707 IBM786702:IBP786707 ILI786702:ILL786707 IVE786702:IVH786707 JFA786702:JFD786707 JOW786702:JOZ786707 JYS786702:JYV786707 KIO786702:KIR786707 KSK786702:KSN786707 LCG786702:LCJ786707 LMC786702:LMF786707 LVY786702:LWB786707 MFU786702:MFX786707 MPQ786702:MPT786707 MZM786702:MZP786707 NJI786702:NJL786707 NTE786702:NTH786707 ODA786702:ODD786707 OMW786702:OMZ786707 OWS786702:OWV786707 PGO786702:PGR786707 PQK786702:PQN786707 QAG786702:QAJ786707 QKC786702:QKF786707 QTY786702:QUB786707 RDU786702:RDX786707 RNQ786702:RNT786707 RXM786702:RXP786707 SHI786702:SHL786707 SRE786702:SRH786707 TBA786702:TBD786707 TKW786702:TKZ786707 TUS786702:TUV786707 UEO786702:UER786707 UOK786702:UON786707 UYG786702:UYJ786707 VIC786702:VIF786707 VRY786702:VSB786707 WBU786702:WBX786707 WLQ786702:WLT786707 WVM786702:WVP786707 E852238:H852243 JA852238:JD852243 SW852238:SZ852243 ACS852238:ACV852243 AMO852238:AMR852243 AWK852238:AWN852243 BGG852238:BGJ852243 BQC852238:BQF852243 BZY852238:CAB852243 CJU852238:CJX852243 CTQ852238:CTT852243 DDM852238:DDP852243 DNI852238:DNL852243 DXE852238:DXH852243 EHA852238:EHD852243 EQW852238:EQZ852243 FAS852238:FAV852243 FKO852238:FKR852243 FUK852238:FUN852243 GEG852238:GEJ852243 GOC852238:GOF852243 GXY852238:GYB852243 HHU852238:HHX852243 HRQ852238:HRT852243 IBM852238:IBP852243 ILI852238:ILL852243 IVE852238:IVH852243 JFA852238:JFD852243 JOW852238:JOZ852243 JYS852238:JYV852243 KIO852238:KIR852243 KSK852238:KSN852243 LCG852238:LCJ852243 LMC852238:LMF852243 LVY852238:LWB852243 MFU852238:MFX852243 MPQ852238:MPT852243 MZM852238:MZP852243 NJI852238:NJL852243 NTE852238:NTH852243 ODA852238:ODD852243 OMW852238:OMZ852243 OWS852238:OWV852243 PGO852238:PGR852243 PQK852238:PQN852243 QAG852238:QAJ852243 QKC852238:QKF852243 QTY852238:QUB852243 RDU852238:RDX852243 RNQ852238:RNT852243 RXM852238:RXP852243 SHI852238:SHL852243 SRE852238:SRH852243 TBA852238:TBD852243 TKW852238:TKZ852243 TUS852238:TUV852243 UEO852238:UER852243 UOK852238:UON852243 UYG852238:UYJ852243 VIC852238:VIF852243 VRY852238:VSB852243 WBU852238:WBX852243 WLQ852238:WLT852243 WVM852238:WVP852243 E917774:H917779 JA917774:JD917779 SW917774:SZ917779 ACS917774:ACV917779 AMO917774:AMR917779 AWK917774:AWN917779 BGG917774:BGJ917779 BQC917774:BQF917779 BZY917774:CAB917779 CJU917774:CJX917779 CTQ917774:CTT917779 DDM917774:DDP917779 DNI917774:DNL917779 DXE917774:DXH917779 EHA917774:EHD917779 EQW917774:EQZ917779 FAS917774:FAV917779 FKO917774:FKR917779 FUK917774:FUN917779 GEG917774:GEJ917779 GOC917774:GOF917779 GXY917774:GYB917779 HHU917774:HHX917779 HRQ917774:HRT917779 IBM917774:IBP917779 ILI917774:ILL917779 IVE917774:IVH917779 JFA917774:JFD917779 JOW917774:JOZ917779 JYS917774:JYV917779 KIO917774:KIR917779 KSK917774:KSN917779 LCG917774:LCJ917779 LMC917774:LMF917779 LVY917774:LWB917779 MFU917774:MFX917779 MPQ917774:MPT917779 MZM917774:MZP917779 NJI917774:NJL917779 NTE917774:NTH917779 ODA917774:ODD917779 OMW917774:OMZ917779 OWS917774:OWV917779 PGO917774:PGR917779 PQK917774:PQN917779 QAG917774:QAJ917779 QKC917774:QKF917779 QTY917774:QUB917779 RDU917774:RDX917779 RNQ917774:RNT917779 RXM917774:RXP917779 SHI917774:SHL917779 SRE917774:SRH917779 TBA917774:TBD917779 TKW917774:TKZ917779 TUS917774:TUV917779 UEO917774:UER917779 UOK917774:UON917779 UYG917774:UYJ917779 VIC917774:VIF917779 VRY917774:VSB917779 WBU917774:WBX917779 WLQ917774:WLT917779 WVM917774:WVP917779 E983310:H983315 JA983310:JD983315 SW983310:SZ983315 ACS983310:ACV983315 AMO983310:AMR983315 AWK983310:AWN983315 BGG983310:BGJ983315 BQC983310:BQF983315 BZY983310:CAB983315 CJU983310:CJX983315 CTQ983310:CTT983315 DDM983310:DDP983315 DNI983310:DNL983315 DXE983310:DXH983315 EHA983310:EHD983315 EQW983310:EQZ983315 FAS983310:FAV983315 FKO983310:FKR983315 FUK983310:FUN983315 GEG983310:GEJ983315 GOC983310:GOF983315 GXY983310:GYB983315 HHU983310:HHX983315 HRQ983310:HRT983315 IBM983310:IBP983315 ILI983310:ILL983315 IVE983310:IVH983315 JFA983310:JFD983315 JOW983310:JOZ983315 JYS983310:JYV983315 KIO983310:KIR983315 KSK983310:KSN983315 LCG983310:LCJ983315 LMC983310:LMF983315 LVY983310:LWB983315 MFU983310:MFX983315 MPQ983310:MPT983315 MZM983310:MZP983315 NJI983310:NJL983315 NTE983310:NTH983315 ODA983310:ODD983315 OMW983310:OMZ983315 OWS983310:OWV983315 PGO983310:PGR983315 PQK983310:PQN983315 QAG983310:QAJ983315 QKC983310:QKF983315 QTY983310:QUB983315 RDU983310:RDX983315 RNQ983310:RNT983315 RXM983310:RXP983315 SHI983310:SHL983315 SRE983310:SRH983315 TBA983310:TBD983315 TKW983310:TKZ983315 TUS983310:TUV983315 UEO983310:UER983315 UOK983310:UON983315 UYG983310:UYJ983315 VIC983310:VIF983315 VRY983310:VSB983315 WBU983310:WBX983315 WLQ983310:WLT983315 WVM983310:WVP983315 E163:H168 JA163:JD168 SW163:SZ168 ACS163:ACV168 AMO163:AMR168 AWK163:AWN168 BGG163:BGJ168 BQC163:BQF168 BZY163:CAB168 CJU163:CJX168 CTQ163:CTT168 DDM163:DDP168 DNI163:DNL168 DXE163:DXH168 EHA163:EHD168 EQW163:EQZ168 FAS163:FAV168 FKO163:FKR168 FUK163:FUN168 GEG163:GEJ168 GOC163:GOF168 GXY163:GYB168 HHU163:HHX168 HRQ163:HRT168 IBM163:IBP168 ILI163:ILL168 IVE163:IVH168 JFA163:JFD168 JOW163:JOZ168 JYS163:JYV168 KIO163:KIR168 KSK163:KSN168 LCG163:LCJ168 LMC163:LMF168 LVY163:LWB168 MFU163:MFX168 MPQ163:MPT168 MZM163:MZP168 NJI163:NJL168 NTE163:NTH168 ODA163:ODD168 OMW163:OMZ168 OWS163:OWV168 PGO163:PGR168 PQK163:PQN168 QAG163:QAJ168 QKC163:QKF168 QTY163:QUB168 RDU163:RDX168 RNQ163:RNT168 RXM163:RXP168 SHI163:SHL168 SRE163:SRH168 TBA163:TBD168 TKW163:TKZ168 TUS163:TUV168 UEO163:UER168 UOK163:UON168 UYG163:UYJ168 VIC163:VIF168 VRY163:VSB168 WBU163:WBX168 WLQ163:WLT168 WVM163:WVP168 E65829:H65834 JA65829:JD65834 SW65829:SZ65834 ACS65829:ACV65834 AMO65829:AMR65834 AWK65829:AWN65834 BGG65829:BGJ65834 BQC65829:BQF65834 BZY65829:CAB65834 CJU65829:CJX65834 CTQ65829:CTT65834 DDM65829:DDP65834 DNI65829:DNL65834 DXE65829:DXH65834 EHA65829:EHD65834 EQW65829:EQZ65834 FAS65829:FAV65834 FKO65829:FKR65834 FUK65829:FUN65834 GEG65829:GEJ65834 GOC65829:GOF65834 GXY65829:GYB65834 HHU65829:HHX65834 HRQ65829:HRT65834 IBM65829:IBP65834 ILI65829:ILL65834 IVE65829:IVH65834 JFA65829:JFD65834 JOW65829:JOZ65834 JYS65829:JYV65834 KIO65829:KIR65834 KSK65829:KSN65834 LCG65829:LCJ65834 LMC65829:LMF65834 LVY65829:LWB65834 MFU65829:MFX65834 MPQ65829:MPT65834 MZM65829:MZP65834 NJI65829:NJL65834 NTE65829:NTH65834 ODA65829:ODD65834 OMW65829:OMZ65834 OWS65829:OWV65834 PGO65829:PGR65834 PQK65829:PQN65834 QAG65829:QAJ65834 QKC65829:QKF65834 QTY65829:QUB65834 RDU65829:RDX65834 RNQ65829:RNT65834 RXM65829:RXP65834 SHI65829:SHL65834 SRE65829:SRH65834 TBA65829:TBD65834 TKW65829:TKZ65834 TUS65829:TUV65834 UEO65829:UER65834 UOK65829:UON65834 UYG65829:UYJ65834 VIC65829:VIF65834 VRY65829:VSB65834 WBU65829:WBX65834 WLQ65829:WLT65834 WVM65829:WVP65834 E131365:H131370 JA131365:JD131370 SW131365:SZ131370 ACS131365:ACV131370 AMO131365:AMR131370 AWK131365:AWN131370 BGG131365:BGJ131370 BQC131365:BQF131370 BZY131365:CAB131370 CJU131365:CJX131370 CTQ131365:CTT131370 DDM131365:DDP131370 DNI131365:DNL131370 DXE131365:DXH131370 EHA131365:EHD131370 EQW131365:EQZ131370 FAS131365:FAV131370 FKO131365:FKR131370 FUK131365:FUN131370 GEG131365:GEJ131370 GOC131365:GOF131370 GXY131365:GYB131370 HHU131365:HHX131370 HRQ131365:HRT131370 IBM131365:IBP131370 ILI131365:ILL131370 IVE131365:IVH131370 JFA131365:JFD131370 JOW131365:JOZ131370 JYS131365:JYV131370 KIO131365:KIR131370 KSK131365:KSN131370 LCG131365:LCJ131370 LMC131365:LMF131370 LVY131365:LWB131370 MFU131365:MFX131370 MPQ131365:MPT131370 MZM131365:MZP131370 NJI131365:NJL131370 NTE131365:NTH131370 ODA131365:ODD131370 OMW131365:OMZ131370 OWS131365:OWV131370 PGO131365:PGR131370 PQK131365:PQN131370 QAG131365:QAJ131370 QKC131365:QKF131370 QTY131365:QUB131370 RDU131365:RDX131370 RNQ131365:RNT131370 RXM131365:RXP131370 SHI131365:SHL131370 SRE131365:SRH131370 TBA131365:TBD131370 TKW131365:TKZ131370 TUS131365:TUV131370 UEO131365:UER131370 UOK131365:UON131370 UYG131365:UYJ131370 VIC131365:VIF131370 VRY131365:VSB131370 WBU131365:WBX131370 WLQ131365:WLT131370 WVM131365:WVP131370 E196901:H196906 JA196901:JD196906 SW196901:SZ196906 ACS196901:ACV196906 AMO196901:AMR196906 AWK196901:AWN196906 BGG196901:BGJ196906 BQC196901:BQF196906 BZY196901:CAB196906 CJU196901:CJX196906 CTQ196901:CTT196906 DDM196901:DDP196906 DNI196901:DNL196906 DXE196901:DXH196906 EHA196901:EHD196906 EQW196901:EQZ196906 FAS196901:FAV196906 FKO196901:FKR196906 FUK196901:FUN196906 GEG196901:GEJ196906 GOC196901:GOF196906 GXY196901:GYB196906 HHU196901:HHX196906 HRQ196901:HRT196906 IBM196901:IBP196906 ILI196901:ILL196906 IVE196901:IVH196906 JFA196901:JFD196906 JOW196901:JOZ196906 JYS196901:JYV196906 KIO196901:KIR196906 KSK196901:KSN196906 LCG196901:LCJ196906 LMC196901:LMF196906 LVY196901:LWB196906 MFU196901:MFX196906 MPQ196901:MPT196906 MZM196901:MZP196906 NJI196901:NJL196906 NTE196901:NTH196906 ODA196901:ODD196906 OMW196901:OMZ196906 OWS196901:OWV196906 PGO196901:PGR196906 PQK196901:PQN196906 QAG196901:QAJ196906 QKC196901:QKF196906 QTY196901:QUB196906 RDU196901:RDX196906 RNQ196901:RNT196906 RXM196901:RXP196906 SHI196901:SHL196906 SRE196901:SRH196906 TBA196901:TBD196906 TKW196901:TKZ196906 TUS196901:TUV196906 UEO196901:UER196906 UOK196901:UON196906 UYG196901:UYJ196906 VIC196901:VIF196906 VRY196901:VSB196906 WBU196901:WBX196906 WLQ196901:WLT196906 WVM196901:WVP196906 E262437:H262442 JA262437:JD262442 SW262437:SZ262442 ACS262437:ACV262442 AMO262437:AMR262442 AWK262437:AWN262442 BGG262437:BGJ262442 BQC262437:BQF262442 BZY262437:CAB262442 CJU262437:CJX262442 CTQ262437:CTT262442 DDM262437:DDP262442 DNI262437:DNL262442 DXE262437:DXH262442 EHA262437:EHD262442 EQW262437:EQZ262442 FAS262437:FAV262442 FKO262437:FKR262442 FUK262437:FUN262442 GEG262437:GEJ262442 GOC262437:GOF262442 GXY262437:GYB262442 HHU262437:HHX262442 HRQ262437:HRT262442 IBM262437:IBP262442 ILI262437:ILL262442 IVE262437:IVH262442 JFA262437:JFD262442 JOW262437:JOZ262442 JYS262437:JYV262442 KIO262437:KIR262442 KSK262437:KSN262442 LCG262437:LCJ262442 LMC262437:LMF262442 LVY262437:LWB262442 MFU262437:MFX262442 MPQ262437:MPT262442 MZM262437:MZP262442 NJI262437:NJL262442 NTE262437:NTH262442 ODA262437:ODD262442 OMW262437:OMZ262442 OWS262437:OWV262442 PGO262437:PGR262442 PQK262437:PQN262442 QAG262437:QAJ262442 QKC262437:QKF262442 QTY262437:QUB262442 RDU262437:RDX262442 RNQ262437:RNT262442 RXM262437:RXP262442 SHI262437:SHL262442 SRE262437:SRH262442 TBA262437:TBD262442 TKW262437:TKZ262442 TUS262437:TUV262442 UEO262437:UER262442 UOK262437:UON262442 UYG262437:UYJ262442 VIC262437:VIF262442 VRY262437:VSB262442 WBU262437:WBX262442 WLQ262437:WLT262442 WVM262437:WVP262442 E327973:H327978 JA327973:JD327978 SW327973:SZ327978 ACS327973:ACV327978 AMO327973:AMR327978 AWK327973:AWN327978 BGG327973:BGJ327978 BQC327973:BQF327978 BZY327973:CAB327978 CJU327973:CJX327978 CTQ327973:CTT327978 DDM327973:DDP327978 DNI327973:DNL327978 DXE327973:DXH327978 EHA327973:EHD327978 EQW327973:EQZ327978 FAS327973:FAV327978 FKO327973:FKR327978 FUK327973:FUN327978 GEG327973:GEJ327978 GOC327973:GOF327978 GXY327973:GYB327978 HHU327973:HHX327978 HRQ327973:HRT327978 IBM327973:IBP327978 ILI327973:ILL327978 IVE327973:IVH327978 JFA327973:JFD327978 JOW327973:JOZ327978 JYS327973:JYV327978 KIO327973:KIR327978 KSK327973:KSN327978 LCG327973:LCJ327978 LMC327973:LMF327978 LVY327973:LWB327978 MFU327973:MFX327978 MPQ327973:MPT327978 MZM327973:MZP327978 NJI327973:NJL327978 NTE327973:NTH327978 ODA327973:ODD327978 OMW327973:OMZ327978 OWS327973:OWV327978 PGO327973:PGR327978 PQK327973:PQN327978 QAG327973:QAJ327978 QKC327973:QKF327978 QTY327973:QUB327978 RDU327973:RDX327978 RNQ327973:RNT327978 RXM327973:RXP327978 SHI327973:SHL327978 SRE327973:SRH327978 TBA327973:TBD327978 TKW327973:TKZ327978 TUS327973:TUV327978 UEO327973:UER327978 UOK327973:UON327978 UYG327973:UYJ327978 VIC327973:VIF327978 VRY327973:VSB327978 WBU327973:WBX327978 WLQ327973:WLT327978 WVM327973:WVP327978 E393509:H393514 JA393509:JD393514 SW393509:SZ393514 ACS393509:ACV393514 AMO393509:AMR393514 AWK393509:AWN393514 BGG393509:BGJ393514 BQC393509:BQF393514 BZY393509:CAB393514 CJU393509:CJX393514 CTQ393509:CTT393514 DDM393509:DDP393514 DNI393509:DNL393514 DXE393509:DXH393514 EHA393509:EHD393514 EQW393509:EQZ393514 FAS393509:FAV393514 FKO393509:FKR393514 FUK393509:FUN393514 GEG393509:GEJ393514 GOC393509:GOF393514 GXY393509:GYB393514 HHU393509:HHX393514 HRQ393509:HRT393514 IBM393509:IBP393514 ILI393509:ILL393514 IVE393509:IVH393514 JFA393509:JFD393514 JOW393509:JOZ393514 JYS393509:JYV393514 KIO393509:KIR393514 KSK393509:KSN393514 LCG393509:LCJ393514 LMC393509:LMF393514 LVY393509:LWB393514 MFU393509:MFX393514 MPQ393509:MPT393514 MZM393509:MZP393514 NJI393509:NJL393514 NTE393509:NTH393514 ODA393509:ODD393514 OMW393509:OMZ393514 OWS393509:OWV393514 PGO393509:PGR393514 PQK393509:PQN393514 QAG393509:QAJ393514 QKC393509:QKF393514 QTY393509:QUB393514 RDU393509:RDX393514 RNQ393509:RNT393514 RXM393509:RXP393514 SHI393509:SHL393514 SRE393509:SRH393514 TBA393509:TBD393514 TKW393509:TKZ393514 TUS393509:TUV393514 UEO393509:UER393514 UOK393509:UON393514 UYG393509:UYJ393514 VIC393509:VIF393514 VRY393509:VSB393514 WBU393509:WBX393514 WLQ393509:WLT393514 WVM393509:WVP393514 E459045:H459050 JA459045:JD459050 SW459045:SZ459050 ACS459045:ACV459050 AMO459045:AMR459050 AWK459045:AWN459050 BGG459045:BGJ459050 BQC459045:BQF459050 BZY459045:CAB459050 CJU459045:CJX459050 CTQ459045:CTT459050 DDM459045:DDP459050 DNI459045:DNL459050 DXE459045:DXH459050 EHA459045:EHD459050 EQW459045:EQZ459050 FAS459045:FAV459050 FKO459045:FKR459050 FUK459045:FUN459050 GEG459045:GEJ459050 GOC459045:GOF459050 GXY459045:GYB459050 HHU459045:HHX459050 HRQ459045:HRT459050 IBM459045:IBP459050 ILI459045:ILL459050 IVE459045:IVH459050 JFA459045:JFD459050 JOW459045:JOZ459050 JYS459045:JYV459050 KIO459045:KIR459050 KSK459045:KSN459050 LCG459045:LCJ459050 LMC459045:LMF459050 LVY459045:LWB459050 MFU459045:MFX459050 MPQ459045:MPT459050 MZM459045:MZP459050 NJI459045:NJL459050 NTE459045:NTH459050 ODA459045:ODD459050 OMW459045:OMZ459050 OWS459045:OWV459050 PGO459045:PGR459050 PQK459045:PQN459050 QAG459045:QAJ459050 QKC459045:QKF459050 QTY459045:QUB459050 RDU459045:RDX459050 RNQ459045:RNT459050 RXM459045:RXP459050 SHI459045:SHL459050 SRE459045:SRH459050 TBA459045:TBD459050 TKW459045:TKZ459050 TUS459045:TUV459050 UEO459045:UER459050 UOK459045:UON459050 UYG459045:UYJ459050 VIC459045:VIF459050 VRY459045:VSB459050 WBU459045:WBX459050 WLQ459045:WLT459050 WVM459045:WVP459050 E524581:H524586 JA524581:JD524586 SW524581:SZ524586 ACS524581:ACV524586 AMO524581:AMR524586 AWK524581:AWN524586 BGG524581:BGJ524586 BQC524581:BQF524586 BZY524581:CAB524586 CJU524581:CJX524586 CTQ524581:CTT524586 DDM524581:DDP524586 DNI524581:DNL524586 DXE524581:DXH524586 EHA524581:EHD524586 EQW524581:EQZ524586 FAS524581:FAV524586 FKO524581:FKR524586 FUK524581:FUN524586 GEG524581:GEJ524586 GOC524581:GOF524586 GXY524581:GYB524586 HHU524581:HHX524586 HRQ524581:HRT524586 IBM524581:IBP524586 ILI524581:ILL524586 IVE524581:IVH524586 JFA524581:JFD524586 JOW524581:JOZ524586 JYS524581:JYV524586 KIO524581:KIR524586 KSK524581:KSN524586 LCG524581:LCJ524586 LMC524581:LMF524586 LVY524581:LWB524586 MFU524581:MFX524586 MPQ524581:MPT524586 MZM524581:MZP524586 NJI524581:NJL524586 NTE524581:NTH524586 ODA524581:ODD524586 OMW524581:OMZ524586 OWS524581:OWV524586 PGO524581:PGR524586 PQK524581:PQN524586 QAG524581:QAJ524586 QKC524581:QKF524586 QTY524581:QUB524586 RDU524581:RDX524586 RNQ524581:RNT524586 RXM524581:RXP524586 SHI524581:SHL524586 SRE524581:SRH524586 TBA524581:TBD524586 TKW524581:TKZ524586 TUS524581:TUV524586 UEO524581:UER524586 UOK524581:UON524586 UYG524581:UYJ524586 VIC524581:VIF524586 VRY524581:VSB524586 WBU524581:WBX524586 WLQ524581:WLT524586 WVM524581:WVP524586 E590117:H590122 JA590117:JD590122 SW590117:SZ590122 ACS590117:ACV590122 AMO590117:AMR590122 AWK590117:AWN590122 BGG590117:BGJ590122 BQC590117:BQF590122 BZY590117:CAB590122 CJU590117:CJX590122 CTQ590117:CTT590122 DDM590117:DDP590122 DNI590117:DNL590122 DXE590117:DXH590122 EHA590117:EHD590122 EQW590117:EQZ590122 FAS590117:FAV590122 FKO590117:FKR590122 FUK590117:FUN590122 GEG590117:GEJ590122 GOC590117:GOF590122 GXY590117:GYB590122 HHU590117:HHX590122 HRQ590117:HRT590122 IBM590117:IBP590122 ILI590117:ILL590122 IVE590117:IVH590122 JFA590117:JFD590122 JOW590117:JOZ590122 JYS590117:JYV590122 KIO590117:KIR590122 KSK590117:KSN590122 LCG590117:LCJ590122 LMC590117:LMF590122 LVY590117:LWB590122 MFU590117:MFX590122 MPQ590117:MPT590122 MZM590117:MZP590122 NJI590117:NJL590122 NTE590117:NTH590122 ODA590117:ODD590122 OMW590117:OMZ590122 OWS590117:OWV590122 PGO590117:PGR590122 PQK590117:PQN590122 QAG590117:QAJ590122 QKC590117:QKF590122 QTY590117:QUB590122 RDU590117:RDX590122 RNQ590117:RNT590122 RXM590117:RXP590122 SHI590117:SHL590122 SRE590117:SRH590122 TBA590117:TBD590122 TKW590117:TKZ590122 TUS590117:TUV590122 UEO590117:UER590122 UOK590117:UON590122 UYG590117:UYJ590122 VIC590117:VIF590122 VRY590117:VSB590122 WBU590117:WBX590122 WLQ590117:WLT590122 WVM590117:WVP590122 E655653:H655658 JA655653:JD655658 SW655653:SZ655658 ACS655653:ACV655658 AMO655653:AMR655658 AWK655653:AWN655658 BGG655653:BGJ655658 BQC655653:BQF655658 BZY655653:CAB655658 CJU655653:CJX655658 CTQ655653:CTT655658 DDM655653:DDP655658 DNI655653:DNL655658 DXE655653:DXH655658 EHA655653:EHD655658 EQW655653:EQZ655658 FAS655653:FAV655658 FKO655653:FKR655658 FUK655653:FUN655658 GEG655653:GEJ655658 GOC655653:GOF655658 GXY655653:GYB655658 HHU655653:HHX655658 HRQ655653:HRT655658 IBM655653:IBP655658 ILI655653:ILL655658 IVE655653:IVH655658 JFA655653:JFD655658 JOW655653:JOZ655658 JYS655653:JYV655658 KIO655653:KIR655658 KSK655653:KSN655658 LCG655653:LCJ655658 LMC655653:LMF655658 LVY655653:LWB655658 MFU655653:MFX655658 MPQ655653:MPT655658 MZM655653:MZP655658 NJI655653:NJL655658 NTE655653:NTH655658 ODA655653:ODD655658 OMW655653:OMZ655658 OWS655653:OWV655658 PGO655653:PGR655658 PQK655653:PQN655658 QAG655653:QAJ655658 QKC655653:QKF655658 QTY655653:QUB655658 RDU655653:RDX655658 RNQ655653:RNT655658 RXM655653:RXP655658 SHI655653:SHL655658 SRE655653:SRH655658 TBA655653:TBD655658 TKW655653:TKZ655658 TUS655653:TUV655658 UEO655653:UER655658 UOK655653:UON655658 UYG655653:UYJ655658 VIC655653:VIF655658 VRY655653:VSB655658 WBU655653:WBX655658 WLQ655653:WLT655658 WVM655653:WVP655658 E721189:H721194 JA721189:JD721194 SW721189:SZ721194 ACS721189:ACV721194 AMO721189:AMR721194 AWK721189:AWN721194 BGG721189:BGJ721194 BQC721189:BQF721194 BZY721189:CAB721194 CJU721189:CJX721194 CTQ721189:CTT721194 DDM721189:DDP721194 DNI721189:DNL721194 DXE721189:DXH721194 EHA721189:EHD721194 EQW721189:EQZ721194 FAS721189:FAV721194 FKO721189:FKR721194 FUK721189:FUN721194 GEG721189:GEJ721194 GOC721189:GOF721194 GXY721189:GYB721194 HHU721189:HHX721194 HRQ721189:HRT721194 IBM721189:IBP721194 ILI721189:ILL721194 IVE721189:IVH721194 JFA721189:JFD721194 JOW721189:JOZ721194 JYS721189:JYV721194 KIO721189:KIR721194 KSK721189:KSN721194 LCG721189:LCJ721194 LMC721189:LMF721194 LVY721189:LWB721194 MFU721189:MFX721194 MPQ721189:MPT721194 MZM721189:MZP721194 NJI721189:NJL721194 NTE721189:NTH721194 ODA721189:ODD721194 OMW721189:OMZ721194 OWS721189:OWV721194 PGO721189:PGR721194 PQK721189:PQN721194 QAG721189:QAJ721194 QKC721189:QKF721194 QTY721189:QUB721194 RDU721189:RDX721194 RNQ721189:RNT721194 RXM721189:RXP721194 SHI721189:SHL721194 SRE721189:SRH721194 TBA721189:TBD721194 TKW721189:TKZ721194 TUS721189:TUV721194 UEO721189:UER721194 UOK721189:UON721194 UYG721189:UYJ721194 VIC721189:VIF721194 VRY721189:VSB721194 WBU721189:WBX721194 WLQ721189:WLT721194 WVM721189:WVP721194 E786725:H786730 JA786725:JD786730 SW786725:SZ786730 ACS786725:ACV786730 AMO786725:AMR786730 AWK786725:AWN786730 BGG786725:BGJ786730 BQC786725:BQF786730 BZY786725:CAB786730 CJU786725:CJX786730 CTQ786725:CTT786730 DDM786725:DDP786730 DNI786725:DNL786730 DXE786725:DXH786730 EHA786725:EHD786730 EQW786725:EQZ786730 FAS786725:FAV786730 FKO786725:FKR786730 FUK786725:FUN786730 GEG786725:GEJ786730 GOC786725:GOF786730 GXY786725:GYB786730 HHU786725:HHX786730 HRQ786725:HRT786730 IBM786725:IBP786730 ILI786725:ILL786730 IVE786725:IVH786730 JFA786725:JFD786730 JOW786725:JOZ786730 JYS786725:JYV786730 KIO786725:KIR786730 KSK786725:KSN786730 LCG786725:LCJ786730 LMC786725:LMF786730 LVY786725:LWB786730 MFU786725:MFX786730 MPQ786725:MPT786730 MZM786725:MZP786730 NJI786725:NJL786730 NTE786725:NTH786730 ODA786725:ODD786730 OMW786725:OMZ786730 OWS786725:OWV786730 PGO786725:PGR786730 PQK786725:PQN786730 QAG786725:QAJ786730 QKC786725:QKF786730 QTY786725:QUB786730 RDU786725:RDX786730 RNQ786725:RNT786730 RXM786725:RXP786730 SHI786725:SHL786730 SRE786725:SRH786730 TBA786725:TBD786730 TKW786725:TKZ786730 TUS786725:TUV786730 UEO786725:UER786730 UOK786725:UON786730 UYG786725:UYJ786730 VIC786725:VIF786730 VRY786725:VSB786730 WBU786725:WBX786730 WLQ786725:WLT786730 WVM786725:WVP786730 E852261:H852266 JA852261:JD852266 SW852261:SZ852266 ACS852261:ACV852266 AMO852261:AMR852266 AWK852261:AWN852266 BGG852261:BGJ852266 BQC852261:BQF852266 BZY852261:CAB852266 CJU852261:CJX852266 CTQ852261:CTT852266 DDM852261:DDP852266 DNI852261:DNL852266 DXE852261:DXH852266 EHA852261:EHD852266 EQW852261:EQZ852266 FAS852261:FAV852266 FKO852261:FKR852266 FUK852261:FUN852266 GEG852261:GEJ852266 GOC852261:GOF852266 GXY852261:GYB852266 HHU852261:HHX852266 HRQ852261:HRT852266 IBM852261:IBP852266 ILI852261:ILL852266 IVE852261:IVH852266 JFA852261:JFD852266 JOW852261:JOZ852266 JYS852261:JYV852266 KIO852261:KIR852266 KSK852261:KSN852266 LCG852261:LCJ852266 LMC852261:LMF852266 LVY852261:LWB852266 MFU852261:MFX852266 MPQ852261:MPT852266 MZM852261:MZP852266 NJI852261:NJL852266 NTE852261:NTH852266 ODA852261:ODD852266 OMW852261:OMZ852266 OWS852261:OWV852266 PGO852261:PGR852266 PQK852261:PQN852266 QAG852261:QAJ852266 QKC852261:QKF852266 QTY852261:QUB852266 RDU852261:RDX852266 RNQ852261:RNT852266 RXM852261:RXP852266 SHI852261:SHL852266 SRE852261:SRH852266 TBA852261:TBD852266 TKW852261:TKZ852266 TUS852261:TUV852266 UEO852261:UER852266 UOK852261:UON852266 UYG852261:UYJ852266 VIC852261:VIF852266 VRY852261:VSB852266 WBU852261:WBX852266 WLQ852261:WLT852266 WVM852261:WVP852266 E917797:H917802 JA917797:JD917802 SW917797:SZ917802 ACS917797:ACV917802 AMO917797:AMR917802 AWK917797:AWN917802 BGG917797:BGJ917802 BQC917797:BQF917802 BZY917797:CAB917802 CJU917797:CJX917802 CTQ917797:CTT917802 DDM917797:DDP917802 DNI917797:DNL917802 DXE917797:DXH917802 EHA917797:EHD917802 EQW917797:EQZ917802 FAS917797:FAV917802 FKO917797:FKR917802 FUK917797:FUN917802 GEG917797:GEJ917802 GOC917797:GOF917802 GXY917797:GYB917802 HHU917797:HHX917802 HRQ917797:HRT917802 IBM917797:IBP917802 ILI917797:ILL917802 IVE917797:IVH917802 JFA917797:JFD917802 JOW917797:JOZ917802 JYS917797:JYV917802 KIO917797:KIR917802 KSK917797:KSN917802 LCG917797:LCJ917802 LMC917797:LMF917802 LVY917797:LWB917802 MFU917797:MFX917802 MPQ917797:MPT917802 MZM917797:MZP917802 NJI917797:NJL917802 NTE917797:NTH917802 ODA917797:ODD917802 OMW917797:OMZ917802 OWS917797:OWV917802 PGO917797:PGR917802 PQK917797:PQN917802 QAG917797:QAJ917802 QKC917797:QKF917802 QTY917797:QUB917802 RDU917797:RDX917802 RNQ917797:RNT917802 RXM917797:RXP917802 SHI917797:SHL917802 SRE917797:SRH917802 TBA917797:TBD917802 TKW917797:TKZ917802 TUS917797:TUV917802 UEO917797:UER917802 UOK917797:UON917802 UYG917797:UYJ917802 VIC917797:VIF917802 VRY917797:VSB917802 WBU917797:WBX917802 WLQ917797:WLT917802 WVM917797:WVP917802 E983333:H983338 JA983333:JD983338 SW983333:SZ983338 ACS983333:ACV983338 AMO983333:AMR983338 AWK983333:AWN983338 BGG983333:BGJ983338 BQC983333:BQF983338 BZY983333:CAB983338 CJU983333:CJX983338 CTQ983333:CTT983338 DDM983333:DDP983338 DNI983333:DNL983338 DXE983333:DXH983338 EHA983333:EHD983338 EQW983333:EQZ983338 FAS983333:FAV983338 FKO983333:FKR983338 FUK983333:FUN983338 GEG983333:GEJ983338 GOC983333:GOF983338 GXY983333:GYB983338 HHU983333:HHX983338 HRQ983333:HRT983338 IBM983333:IBP983338 ILI983333:ILL983338 IVE983333:IVH983338 JFA983333:JFD983338 JOW983333:JOZ983338 JYS983333:JYV983338 KIO983333:KIR983338 KSK983333:KSN983338 LCG983333:LCJ983338 LMC983333:LMF983338 LVY983333:LWB983338 MFU983333:MFX983338 MPQ983333:MPT983338 MZM983333:MZP983338 NJI983333:NJL983338 NTE983333:NTH983338 ODA983333:ODD983338 OMW983333:OMZ983338 OWS983333:OWV983338 PGO983333:PGR983338 PQK983333:PQN983338 QAG983333:QAJ983338 QKC983333:QKF983338 QTY983333:QUB983338 RDU983333:RDX983338 RNQ983333:RNT983338 RXM983333:RXP983338 SHI983333:SHL983338 SRE983333:SRH983338 TBA983333:TBD983338 TKW983333:TKZ983338 TUS983333:TUV983338 UEO983333:UER983338 UOK983333:UON983338 UYG983333:UYJ983338 VIC983333:VIF983338 VRY983333:VSB983338 WBU983333:WBX983338 WLQ983333:WLT983338 WVM983333:WVP983338 V126:Y131 JR126:JU131 TN126:TQ131 ADJ126:ADM131 ANF126:ANI131 AXB126:AXE131 BGX126:BHA131 BQT126:BQW131 CAP126:CAS131 CKL126:CKO131 CUH126:CUK131 DED126:DEG131 DNZ126:DOC131 DXV126:DXY131 EHR126:EHU131 ERN126:ERQ131 FBJ126:FBM131 FLF126:FLI131 FVB126:FVE131 GEX126:GFA131 GOT126:GOW131 GYP126:GYS131 HIL126:HIO131 HSH126:HSK131 ICD126:ICG131 ILZ126:IMC131 IVV126:IVY131 JFR126:JFU131 JPN126:JPQ131 JZJ126:JZM131 KJF126:KJI131 KTB126:KTE131 LCX126:LDA131 LMT126:LMW131 LWP126:LWS131 MGL126:MGO131 MQH126:MQK131 NAD126:NAG131 NJZ126:NKC131 NTV126:NTY131 ODR126:ODU131 ONN126:ONQ131 OXJ126:OXM131 PHF126:PHI131 PRB126:PRE131 QAX126:QBA131 QKT126:QKW131 QUP126:QUS131 REL126:REO131 ROH126:ROK131 RYD126:RYG131 SHZ126:SIC131 SRV126:SRY131 TBR126:TBU131 TLN126:TLQ131 TVJ126:TVM131 UFF126:UFI131 UPB126:UPE131 UYX126:UZA131 VIT126:VIW131 VSP126:VSS131 WCL126:WCO131 WMH126:WMK131 WWD126:WWG131 V65792:Y65797 JR65792:JU65797 TN65792:TQ65797 ADJ65792:ADM65797 ANF65792:ANI65797 AXB65792:AXE65797 BGX65792:BHA65797 BQT65792:BQW65797 CAP65792:CAS65797 CKL65792:CKO65797 CUH65792:CUK65797 DED65792:DEG65797 DNZ65792:DOC65797 DXV65792:DXY65797 EHR65792:EHU65797 ERN65792:ERQ65797 FBJ65792:FBM65797 FLF65792:FLI65797 FVB65792:FVE65797 GEX65792:GFA65797 GOT65792:GOW65797 GYP65792:GYS65797 HIL65792:HIO65797 HSH65792:HSK65797 ICD65792:ICG65797 ILZ65792:IMC65797 IVV65792:IVY65797 JFR65792:JFU65797 JPN65792:JPQ65797 JZJ65792:JZM65797 KJF65792:KJI65797 KTB65792:KTE65797 LCX65792:LDA65797 LMT65792:LMW65797 LWP65792:LWS65797 MGL65792:MGO65797 MQH65792:MQK65797 NAD65792:NAG65797 NJZ65792:NKC65797 NTV65792:NTY65797 ODR65792:ODU65797 ONN65792:ONQ65797 OXJ65792:OXM65797 PHF65792:PHI65797 PRB65792:PRE65797 QAX65792:QBA65797 QKT65792:QKW65797 QUP65792:QUS65797 REL65792:REO65797 ROH65792:ROK65797 RYD65792:RYG65797 SHZ65792:SIC65797 SRV65792:SRY65797 TBR65792:TBU65797 TLN65792:TLQ65797 TVJ65792:TVM65797 UFF65792:UFI65797 UPB65792:UPE65797 UYX65792:UZA65797 VIT65792:VIW65797 VSP65792:VSS65797 WCL65792:WCO65797 WMH65792:WMK65797 WWD65792:WWG65797 V131328:Y131333 JR131328:JU131333 TN131328:TQ131333 ADJ131328:ADM131333 ANF131328:ANI131333 AXB131328:AXE131333 BGX131328:BHA131333 BQT131328:BQW131333 CAP131328:CAS131333 CKL131328:CKO131333 CUH131328:CUK131333 DED131328:DEG131333 DNZ131328:DOC131333 DXV131328:DXY131333 EHR131328:EHU131333 ERN131328:ERQ131333 FBJ131328:FBM131333 FLF131328:FLI131333 FVB131328:FVE131333 GEX131328:GFA131333 GOT131328:GOW131333 GYP131328:GYS131333 HIL131328:HIO131333 HSH131328:HSK131333 ICD131328:ICG131333 ILZ131328:IMC131333 IVV131328:IVY131333 JFR131328:JFU131333 JPN131328:JPQ131333 JZJ131328:JZM131333 KJF131328:KJI131333 KTB131328:KTE131333 LCX131328:LDA131333 LMT131328:LMW131333 LWP131328:LWS131333 MGL131328:MGO131333 MQH131328:MQK131333 NAD131328:NAG131333 NJZ131328:NKC131333 NTV131328:NTY131333 ODR131328:ODU131333 ONN131328:ONQ131333 OXJ131328:OXM131333 PHF131328:PHI131333 PRB131328:PRE131333 QAX131328:QBA131333 QKT131328:QKW131333 QUP131328:QUS131333 REL131328:REO131333 ROH131328:ROK131333 RYD131328:RYG131333 SHZ131328:SIC131333 SRV131328:SRY131333 TBR131328:TBU131333 TLN131328:TLQ131333 TVJ131328:TVM131333 UFF131328:UFI131333 UPB131328:UPE131333 UYX131328:UZA131333 VIT131328:VIW131333 VSP131328:VSS131333 WCL131328:WCO131333 WMH131328:WMK131333 WWD131328:WWG131333 V196864:Y196869 JR196864:JU196869 TN196864:TQ196869 ADJ196864:ADM196869 ANF196864:ANI196869 AXB196864:AXE196869 BGX196864:BHA196869 BQT196864:BQW196869 CAP196864:CAS196869 CKL196864:CKO196869 CUH196864:CUK196869 DED196864:DEG196869 DNZ196864:DOC196869 DXV196864:DXY196869 EHR196864:EHU196869 ERN196864:ERQ196869 FBJ196864:FBM196869 FLF196864:FLI196869 FVB196864:FVE196869 GEX196864:GFA196869 GOT196864:GOW196869 GYP196864:GYS196869 HIL196864:HIO196869 HSH196864:HSK196869 ICD196864:ICG196869 ILZ196864:IMC196869 IVV196864:IVY196869 JFR196864:JFU196869 JPN196864:JPQ196869 JZJ196864:JZM196869 KJF196864:KJI196869 KTB196864:KTE196869 LCX196864:LDA196869 LMT196864:LMW196869 LWP196864:LWS196869 MGL196864:MGO196869 MQH196864:MQK196869 NAD196864:NAG196869 NJZ196864:NKC196869 NTV196864:NTY196869 ODR196864:ODU196869 ONN196864:ONQ196869 OXJ196864:OXM196869 PHF196864:PHI196869 PRB196864:PRE196869 QAX196864:QBA196869 QKT196864:QKW196869 QUP196864:QUS196869 REL196864:REO196869 ROH196864:ROK196869 RYD196864:RYG196869 SHZ196864:SIC196869 SRV196864:SRY196869 TBR196864:TBU196869 TLN196864:TLQ196869 TVJ196864:TVM196869 UFF196864:UFI196869 UPB196864:UPE196869 UYX196864:UZA196869 VIT196864:VIW196869 VSP196864:VSS196869 WCL196864:WCO196869 WMH196864:WMK196869 WWD196864:WWG196869 V262400:Y262405 JR262400:JU262405 TN262400:TQ262405 ADJ262400:ADM262405 ANF262400:ANI262405 AXB262400:AXE262405 BGX262400:BHA262405 BQT262400:BQW262405 CAP262400:CAS262405 CKL262400:CKO262405 CUH262400:CUK262405 DED262400:DEG262405 DNZ262400:DOC262405 DXV262400:DXY262405 EHR262400:EHU262405 ERN262400:ERQ262405 FBJ262400:FBM262405 FLF262400:FLI262405 FVB262400:FVE262405 GEX262400:GFA262405 GOT262400:GOW262405 GYP262400:GYS262405 HIL262400:HIO262405 HSH262400:HSK262405 ICD262400:ICG262405 ILZ262400:IMC262405 IVV262400:IVY262405 JFR262400:JFU262405 JPN262400:JPQ262405 JZJ262400:JZM262405 KJF262400:KJI262405 KTB262400:KTE262405 LCX262400:LDA262405 LMT262400:LMW262405 LWP262400:LWS262405 MGL262400:MGO262405 MQH262400:MQK262405 NAD262400:NAG262405 NJZ262400:NKC262405 NTV262400:NTY262405 ODR262400:ODU262405 ONN262400:ONQ262405 OXJ262400:OXM262405 PHF262400:PHI262405 PRB262400:PRE262405 QAX262400:QBA262405 QKT262400:QKW262405 QUP262400:QUS262405 REL262400:REO262405 ROH262400:ROK262405 RYD262400:RYG262405 SHZ262400:SIC262405 SRV262400:SRY262405 TBR262400:TBU262405 TLN262400:TLQ262405 TVJ262400:TVM262405 UFF262400:UFI262405 UPB262400:UPE262405 UYX262400:UZA262405 VIT262400:VIW262405 VSP262400:VSS262405 WCL262400:WCO262405 WMH262400:WMK262405 WWD262400:WWG262405 V327936:Y327941 JR327936:JU327941 TN327936:TQ327941 ADJ327936:ADM327941 ANF327936:ANI327941 AXB327936:AXE327941 BGX327936:BHA327941 BQT327936:BQW327941 CAP327936:CAS327941 CKL327936:CKO327941 CUH327936:CUK327941 DED327936:DEG327941 DNZ327936:DOC327941 DXV327936:DXY327941 EHR327936:EHU327941 ERN327936:ERQ327941 FBJ327936:FBM327941 FLF327936:FLI327941 FVB327936:FVE327941 GEX327936:GFA327941 GOT327936:GOW327941 GYP327936:GYS327941 HIL327936:HIO327941 HSH327936:HSK327941 ICD327936:ICG327941 ILZ327936:IMC327941 IVV327936:IVY327941 JFR327936:JFU327941 JPN327936:JPQ327941 JZJ327936:JZM327941 KJF327936:KJI327941 KTB327936:KTE327941 LCX327936:LDA327941 LMT327936:LMW327941 LWP327936:LWS327941 MGL327936:MGO327941 MQH327936:MQK327941 NAD327936:NAG327941 NJZ327936:NKC327941 NTV327936:NTY327941 ODR327936:ODU327941 ONN327936:ONQ327941 OXJ327936:OXM327941 PHF327936:PHI327941 PRB327936:PRE327941 QAX327936:QBA327941 QKT327936:QKW327941 QUP327936:QUS327941 REL327936:REO327941 ROH327936:ROK327941 RYD327936:RYG327941 SHZ327936:SIC327941 SRV327936:SRY327941 TBR327936:TBU327941 TLN327936:TLQ327941 TVJ327936:TVM327941 UFF327936:UFI327941 UPB327936:UPE327941 UYX327936:UZA327941 VIT327936:VIW327941 VSP327936:VSS327941 WCL327936:WCO327941 WMH327936:WMK327941 WWD327936:WWG327941 V393472:Y393477 JR393472:JU393477 TN393472:TQ393477 ADJ393472:ADM393477 ANF393472:ANI393477 AXB393472:AXE393477 BGX393472:BHA393477 BQT393472:BQW393477 CAP393472:CAS393477 CKL393472:CKO393477 CUH393472:CUK393477 DED393472:DEG393477 DNZ393472:DOC393477 DXV393472:DXY393477 EHR393472:EHU393477 ERN393472:ERQ393477 FBJ393472:FBM393477 FLF393472:FLI393477 FVB393472:FVE393477 GEX393472:GFA393477 GOT393472:GOW393477 GYP393472:GYS393477 HIL393472:HIO393477 HSH393472:HSK393477 ICD393472:ICG393477 ILZ393472:IMC393477 IVV393472:IVY393477 JFR393472:JFU393477 JPN393472:JPQ393477 JZJ393472:JZM393477 KJF393472:KJI393477 KTB393472:KTE393477 LCX393472:LDA393477 LMT393472:LMW393477 LWP393472:LWS393477 MGL393472:MGO393477 MQH393472:MQK393477 NAD393472:NAG393477 NJZ393472:NKC393477 NTV393472:NTY393477 ODR393472:ODU393477 ONN393472:ONQ393477 OXJ393472:OXM393477 PHF393472:PHI393477 PRB393472:PRE393477 QAX393472:QBA393477 QKT393472:QKW393477 QUP393472:QUS393477 REL393472:REO393477 ROH393472:ROK393477 RYD393472:RYG393477 SHZ393472:SIC393477 SRV393472:SRY393477 TBR393472:TBU393477 TLN393472:TLQ393477 TVJ393472:TVM393477 UFF393472:UFI393477 UPB393472:UPE393477 UYX393472:UZA393477 VIT393472:VIW393477 VSP393472:VSS393477 WCL393472:WCO393477 WMH393472:WMK393477 WWD393472:WWG393477 V459008:Y459013 JR459008:JU459013 TN459008:TQ459013 ADJ459008:ADM459013 ANF459008:ANI459013 AXB459008:AXE459013 BGX459008:BHA459013 BQT459008:BQW459013 CAP459008:CAS459013 CKL459008:CKO459013 CUH459008:CUK459013 DED459008:DEG459013 DNZ459008:DOC459013 DXV459008:DXY459013 EHR459008:EHU459013 ERN459008:ERQ459013 FBJ459008:FBM459013 FLF459008:FLI459013 FVB459008:FVE459013 GEX459008:GFA459013 GOT459008:GOW459013 GYP459008:GYS459013 HIL459008:HIO459013 HSH459008:HSK459013 ICD459008:ICG459013 ILZ459008:IMC459013 IVV459008:IVY459013 JFR459008:JFU459013 JPN459008:JPQ459013 JZJ459008:JZM459013 KJF459008:KJI459013 KTB459008:KTE459013 LCX459008:LDA459013 LMT459008:LMW459013 LWP459008:LWS459013 MGL459008:MGO459013 MQH459008:MQK459013 NAD459008:NAG459013 NJZ459008:NKC459013 NTV459008:NTY459013 ODR459008:ODU459013 ONN459008:ONQ459013 OXJ459008:OXM459013 PHF459008:PHI459013 PRB459008:PRE459013 QAX459008:QBA459013 QKT459008:QKW459013 QUP459008:QUS459013 REL459008:REO459013 ROH459008:ROK459013 RYD459008:RYG459013 SHZ459008:SIC459013 SRV459008:SRY459013 TBR459008:TBU459013 TLN459008:TLQ459013 TVJ459008:TVM459013 UFF459008:UFI459013 UPB459008:UPE459013 UYX459008:UZA459013 VIT459008:VIW459013 VSP459008:VSS459013 WCL459008:WCO459013 WMH459008:WMK459013 WWD459008:WWG459013 V524544:Y524549 JR524544:JU524549 TN524544:TQ524549 ADJ524544:ADM524549 ANF524544:ANI524549 AXB524544:AXE524549 BGX524544:BHA524549 BQT524544:BQW524549 CAP524544:CAS524549 CKL524544:CKO524549 CUH524544:CUK524549 DED524544:DEG524549 DNZ524544:DOC524549 DXV524544:DXY524549 EHR524544:EHU524549 ERN524544:ERQ524549 FBJ524544:FBM524549 FLF524544:FLI524549 FVB524544:FVE524549 GEX524544:GFA524549 GOT524544:GOW524549 GYP524544:GYS524549 HIL524544:HIO524549 HSH524544:HSK524549 ICD524544:ICG524549 ILZ524544:IMC524549 IVV524544:IVY524549 JFR524544:JFU524549 JPN524544:JPQ524549 JZJ524544:JZM524549 KJF524544:KJI524549 KTB524544:KTE524549 LCX524544:LDA524549 LMT524544:LMW524549 LWP524544:LWS524549 MGL524544:MGO524549 MQH524544:MQK524549 NAD524544:NAG524549 NJZ524544:NKC524549 NTV524544:NTY524549 ODR524544:ODU524549 ONN524544:ONQ524549 OXJ524544:OXM524549 PHF524544:PHI524549 PRB524544:PRE524549 QAX524544:QBA524549 QKT524544:QKW524549 QUP524544:QUS524549 REL524544:REO524549 ROH524544:ROK524549 RYD524544:RYG524549 SHZ524544:SIC524549 SRV524544:SRY524549 TBR524544:TBU524549 TLN524544:TLQ524549 TVJ524544:TVM524549 UFF524544:UFI524549 UPB524544:UPE524549 UYX524544:UZA524549 VIT524544:VIW524549 VSP524544:VSS524549 WCL524544:WCO524549 WMH524544:WMK524549 WWD524544:WWG524549 V590080:Y590085 JR590080:JU590085 TN590080:TQ590085 ADJ590080:ADM590085 ANF590080:ANI590085 AXB590080:AXE590085 BGX590080:BHA590085 BQT590080:BQW590085 CAP590080:CAS590085 CKL590080:CKO590085 CUH590080:CUK590085 DED590080:DEG590085 DNZ590080:DOC590085 DXV590080:DXY590085 EHR590080:EHU590085 ERN590080:ERQ590085 FBJ590080:FBM590085 FLF590080:FLI590085 FVB590080:FVE590085 GEX590080:GFA590085 GOT590080:GOW590085 GYP590080:GYS590085 HIL590080:HIO590085 HSH590080:HSK590085 ICD590080:ICG590085 ILZ590080:IMC590085 IVV590080:IVY590085 JFR590080:JFU590085 JPN590080:JPQ590085 JZJ590080:JZM590085 KJF590080:KJI590085 KTB590080:KTE590085 LCX590080:LDA590085 LMT590080:LMW590085 LWP590080:LWS590085 MGL590080:MGO590085 MQH590080:MQK590085 NAD590080:NAG590085 NJZ590080:NKC590085 NTV590080:NTY590085 ODR590080:ODU590085 ONN590080:ONQ590085 OXJ590080:OXM590085 PHF590080:PHI590085 PRB590080:PRE590085 QAX590080:QBA590085 QKT590080:QKW590085 QUP590080:QUS590085 REL590080:REO590085 ROH590080:ROK590085 RYD590080:RYG590085 SHZ590080:SIC590085 SRV590080:SRY590085 TBR590080:TBU590085 TLN590080:TLQ590085 TVJ590080:TVM590085 UFF590080:UFI590085 UPB590080:UPE590085 UYX590080:UZA590085 VIT590080:VIW590085 VSP590080:VSS590085 WCL590080:WCO590085 WMH590080:WMK590085 WWD590080:WWG590085 V655616:Y655621 JR655616:JU655621 TN655616:TQ655621 ADJ655616:ADM655621 ANF655616:ANI655621 AXB655616:AXE655621 BGX655616:BHA655621 BQT655616:BQW655621 CAP655616:CAS655621 CKL655616:CKO655621 CUH655616:CUK655621 DED655616:DEG655621 DNZ655616:DOC655621 DXV655616:DXY655621 EHR655616:EHU655621 ERN655616:ERQ655621 FBJ655616:FBM655621 FLF655616:FLI655621 FVB655616:FVE655621 GEX655616:GFA655621 GOT655616:GOW655621 GYP655616:GYS655621 HIL655616:HIO655621 HSH655616:HSK655621 ICD655616:ICG655621 ILZ655616:IMC655621 IVV655616:IVY655621 JFR655616:JFU655621 JPN655616:JPQ655621 JZJ655616:JZM655621 KJF655616:KJI655621 KTB655616:KTE655621 LCX655616:LDA655621 LMT655616:LMW655621 LWP655616:LWS655621 MGL655616:MGO655621 MQH655616:MQK655621 NAD655616:NAG655621 NJZ655616:NKC655621 NTV655616:NTY655621 ODR655616:ODU655621 ONN655616:ONQ655621 OXJ655616:OXM655621 PHF655616:PHI655621 PRB655616:PRE655621 QAX655616:QBA655621 QKT655616:QKW655621 QUP655616:QUS655621 REL655616:REO655621 ROH655616:ROK655621 RYD655616:RYG655621 SHZ655616:SIC655621 SRV655616:SRY655621 TBR655616:TBU655621 TLN655616:TLQ655621 TVJ655616:TVM655621 UFF655616:UFI655621 UPB655616:UPE655621 UYX655616:UZA655621 VIT655616:VIW655621 VSP655616:VSS655621 WCL655616:WCO655621 WMH655616:WMK655621 WWD655616:WWG655621 V721152:Y721157 JR721152:JU721157 TN721152:TQ721157 ADJ721152:ADM721157 ANF721152:ANI721157 AXB721152:AXE721157 BGX721152:BHA721157 BQT721152:BQW721157 CAP721152:CAS721157 CKL721152:CKO721157 CUH721152:CUK721157 DED721152:DEG721157 DNZ721152:DOC721157 DXV721152:DXY721157 EHR721152:EHU721157 ERN721152:ERQ721157 FBJ721152:FBM721157 FLF721152:FLI721157 FVB721152:FVE721157 GEX721152:GFA721157 GOT721152:GOW721157 GYP721152:GYS721157 HIL721152:HIO721157 HSH721152:HSK721157 ICD721152:ICG721157 ILZ721152:IMC721157 IVV721152:IVY721157 JFR721152:JFU721157 JPN721152:JPQ721157 JZJ721152:JZM721157 KJF721152:KJI721157 KTB721152:KTE721157 LCX721152:LDA721157 LMT721152:LMW721157 LWP721152:LWS721157 MGL721152:MGO721157 MQH721152:MQK721157 NAD721152:NAG721157 NJZ721152:NKC721157 NTV721152:NTY721157 ODR721152:ODU721157 ONN721152:ONQ721157 OXJ721152:OXM721157 PHF721152:PHI721157 PRB721152:PRE721157 QAX721152:QBA721157 QKT721152:QKW721157 QUP721152:QUS721157 REL721152:REO721157 ROH721152:ROK721157 RYD721152:RYG721157 SHZ721152:SIC721157 SRV721152:SRY721157 TBR721152:TBU721157 TLN721152:TLQ721157 TVJ721152:TVM721157 UFF721152:UFI721157 UPB721152:UPE721157 UYX721152:UZA721157 VIT721152:VIW721157 VSP721152:VSS721157 WCL721152:WCO721157 WMH721152:WMK721157 WWD721152:WWG721157 V786688:Y786693 JR786688:JU786693 TN786688:TQ786693 ADJ786688:ADM786693 ANF786688:ANI786693 AXB786688:AXE786693 BGX786688:BHA786693 BQT786688:BQW786693 CAP786688:CAS786693 CKL786688:CKO786693 CUH786688:CUK786693 DED786688:DEG786693 DNZ786688:DOC786693 DXV786688:DXY786693 EHR786688:EHU786693 ERN786688:ERQ786693 FBJ786688:FBM786693 FLF786688:FLI786693 FVB786688:FVE786693 GEX786688:GFA786693 GOT786688:GOW786693 GYP786688:GYS786693 HIL786688:HIO786693 HSH786688:HSK786693 ICD786688:ICG786693 ILZ786688:IMC786693 IVV786688:IVY786693 JFR786688:JFU786693 JPN786688:JPQ786693 JZJ786688:JZM786693 KJF786688:KJI786693 KTB786688:KTE786693 LCX786688:LDA786693 LMT786688:LMW786693 LWP786688:LWS786693 MGL786688:MGO786693 MQH786688:MQK786693 NAD786688:NAG786693 NJZ786688:NKC786693 NTV786688:NTY786693 ODR786688:ODU786693 ONN786688:ONQ786693 OXJ786688:OXM786693 PHF786688:PHI786693 PRB786688:PRE786693 QAX786688:QBA786693 QKT786688:QKW786693 QUP786688:QUS786693 REL786688:REO786693 ROH786688:ROK786693 RYD786688:RYG786693 SHZ786688:SIC786693 SRV786688:SRY786693 TBR786688:TBU786693 TLN786688:TLQ786693 TVJ786688:TVM786693 UFF786688:UFI786693 UPB786688:UPE786693 UYX786688:UZA786693 VIT786688:VIW786693 VSP786688:VSS786693 WCL786688:WCO786693 WMH786688:WMK786693 WWD786688:WWG786693 V852224:Y852229 JR852224:JU852229 TN852224:TQ852229 ADJ852224:ADM852229 ANF852224:ANI852229 AXB852224:AXE852229 BGX852224:BHA852229 BQT852224:BQW852229 CAP852224:CAS852229 CKL852224:CKO852229 CUH852224:CUK852229 DED852224:DEG852229 DNZ852224:DOC852229 DXV852224:DXY852229 EHR852224:EHU852229 ERN852224:ERQ852229 FBJ852224:FBM852229 FLF852224:FLI852229 FVB852224:FVE852229 GEX852224:GFA852229 GOT852224:GOW852229 GYP852224:GYS852229 HIL852224:HIO852229 HSH852224:HSK852229 ICD852224:ICG852229 ILZ852224:IMC852229 IVV852224:IVY852229 JFR852224:JFU852229 JPN852224:JPQ852229 JZJ852224:JZM852229 KJF852224:KJI852229 KTB852224:KTE852229 LCX852224:LDA852229 LMT852224:LMW852229 LWP852224:LWS852229 MGL852224:MGO852229 MQH852224:MQK852229 NAD852224:NAG852229 NJZ852224:NKC852229 NTV852224:NTY852229 ODR852224:ODU852229 ONN852224:ONQ852229 OXJ852224:OXM852229 PHF852224:PHI852229 PRB852224:PRE852229 QAX852224:QBA852229 QKT852224:QKW852229 QUP852224:QUS852229 REL852224:REO852229 ROH852224:ROK852229 RYD852224:RYG852229 SHZ852224:SIC852229 SRV852224:SRY852229 TBR852224:TBU852229 TLN852224:TLQ852229 TVJ852224:TVM852229 UFF852224:UFI852229 UPB852224:UPE852229 UYX852224:UZA852229 VIT852224:VIW852229 VSP852224:VSS852229 WCL852224:WCO852229 WMH852224:WMK852229 WWD852224:WWG852229 V917760:Y917765 JR917760:JU917765 TN917760:TQ917765 ADJ917760:ADM917765 ANF917760:ANI917765 AXB917760:AXE917765 BGX917760:BHA917765 BQT917760:BQW917765 CAP917760:CAS917765 CKL917760:CKO917765 CUH917760:CUK917765 DED917760:DEG917765 DNZ917760:DOC917765 DXV917760:DXY917765 EHR917760:EHU917765 ERN917760:ERQ917765 FBJ917760:FBM917765 FLF917760:FLI917765 FVB917760:FVE917765 GEX917760:GFA917765 GOT917760:GOW917765 GYP917760:GYS917765 HIL917760:HIO917765 HSH917760:HSK917765 ICD917760:ICG917765 ILZ917760:IMC917765 IVV917760:IVY917765 JFR917760:JFU917765 JPN917760:JPQ917765 JZJ917760:JZM917765 KJF917760:KJI917765 KTB917760:KTE917765 LCX917760:LDA917765 LMT917760:LMW917765 LWP917760:LWS917765 MGL917760:MGO917765 MQH917760:MQK917765 NAD917760:NAG917765 NJZ917760:NKC917765 NTV917760:NTY917765 ODR917760:ODU917765 ONN917760:ONQ917765 OXJ917760:OXM917765 PHF917760:PHI917765 PRB917760:PRE917765 QAX917760:QBA917765 QKT917760:QKW917765 QUP917760:QUS917765 REL917760:REO917765 ROH917760:ROK917765 RYD917760:RYG917765 SHZ917760:SIC917765 SRV917760:SRY917765 TBR917760:TBU917765 TLN917760:TLQ917765 TVJ917760:TVM917765 UFF917760:UFI917765 UPB917760:UPE917765 UYX917760:UZA917765 VIT917760:VIW917765 VSP917760:VSS917765 WCL917760:WCO917765 WMH917760:WMK917765 WWD917760:WWG917765 V983296:Y983301 JR983296:JU983301 TN983296:TQ983301 ADJ983296:ADM983301 ANF983296:ANI983301 AXB983296:AXE983301 BGX983296:BHA983301 BQT983296:BQW983301 CAP983296:CAS983301 CKL983296:CKO983301 CUH983296:CUK983301 DED983296:DEG983301 DNZ983296:DOC983301 DXV983296:DXY983301 EHR983296:EHU983301 ERN983296:ERQ983301 FBJ983296:FBM983301 FLF983296:FLI983301 FVB983296:FVE983301 GEX983296:GFA983301 GOT983296:GOW983301 GYP983296:GYS983301 HIL983296:HIO983301 HSH983296:HSK983301 ICD983296:ICG983301 ILZ983296:IMC983301 IVV983296:IVY983301 JFR983296:JFU983301 JPN983296:JPQ983301 JZJ983296:JZM983301 KJF983296:KJI983301 KTB983296:KTE983301 LCX983296:LDA983301 LMT983296:LMW983301 LWP983296:LWS983301 MGL983296:MGO983301 MQH983296:MQK983301 NAD983296:NAG983301 NJZ983296:NKC983301 NTV983296:NTY983301 ODR983296:ODU983301 ONN983296:ONQ983301 OXJ983296:OXM983301 PHF983296:PHI983301 PRB983296:PRE983301 QAX983296:QBA983301 QKT983296:QKW983301 QUP983296:QUS983301 REL983296:REO983301 ROH983296:ROK983301 RYD983296:RYG983301 SHZ983296:SIC983301 SRV983296:SRY983301 TBR983296:TBU983301 TLN983296:TLQ983301 TVJ983296:TVM983301 UFF983296:UFI983301 UPB983296:UPE983301 UYX983296:UZA983301 VIT983296:VIW983301 VSP983296:VSS983301 WCL983296:WCO983301 WMH983296:WMK983301 WWD983296:WWG983301 U103:Y108 JQ103:JU108 TM103:TQ108 ADI103:ADM108 ANE103:ANI108 AXA103:AXE108 BGW103:BHA108 BQS103:BQW108 CAO103:CAS108 CKK103:CKO108 CUG103:CUK108 DEC103:DEG108 DNY103:DOC108 DXU103:DXY108 EHQ103:EHU108 ERM103:ERQ108 FBI103:FBM108 FLE103:FLI108 FVA103:FVE108 GEW103:GFA108 GOS103:GOW108 GYO103:GYS108 HIK103:HIO108 HSG103:HSK108 ICC103:ICG108 ILY103:IMC108 IVU103:IVY108 JFQ103:JFU108 JPM103:JPQ108 JZI103:JZM108 KJE103:KJI108 KTA103:KTE108 LCW103:LDA108 LMS103:LMW108 LWO103:LWS108 MGK103:MGO108 MQG103:MQK108 NAC103:NAG108 NJY103:NKC108 NTU103:NTY108 ODQ103:ODU108 ONM103:ONQ108 OXI103:OXM108 PHE103:PHI108 PRA103:PRE108 QAW103:QBA108 QKS103:QKW108 QUO103:QUS108 REK103:REO108 ROG103:ROK108 RYC103:RYG108 SHY103:SIC108 SRU103:SRY108 TBQ103:TBU108 TLM103:TLQ108 TVI103:TVM108 UFE103:UFI108 UPA103:UPE108 UYW103:UZA108 VIS103:VIW108 VSO103:VSS108 WCK103:WCO108 WMG103:WMK108 WWC103:WWG108 U65769:Y65774 JQ65769:JU65774 TM65769:TQ65774 ADI65769:ADM65774 ANE65769:ANI65774 AXA65769:AXE65774 BGW65769:BHA65774 BQS65769:BQW65774 CAO65769:CAS65774 CKK65769:CKO65774 CUG65769:CUK65774 DEC65769:DEG65774 DNY65769:DOC65774 DXU65769:DXY65774 EHQ65769:EHU65774 ERM65769:ERQ65774 FBI65769:FBM65774 FLE65769:FLI65774 FVA65769:FVE65774 GEW65769:GFA65774 GOS65769:GOW65774 GYO65769:GYS65774 HIK65769:HIO65774 HSG65769:HSK65774 ICC65769:ICG65774 ILY65769:IMC65774 IVU65769:IVY65774 JFQ65769:JFU65774 JPM65769:JPQ65774 JZI65769:JZM65774 KJE65769:KJI65774 KTA65769:KTE65774 LCW65769:LDA65774 LMS65769:LMW65774 LWO65769:LWS65774 MGK65769:MGO65774 MQG65769:MQK65774 NAC65769:NAG65774 NJY65769:NKC65774 NTU65769:NTY65774 ODQ65769:ODU65774 ONM65769:ONQ65774 OXI65769:OXM65774 PHE65769:PHI65774 PRA65769:PRE65774 QAW65769:QBA65774 QKS65769:QKW65774 QUO65769:QUS65774 REK65769:REO65774 ROG65769:ROK65774 RYC65769:RYG65774 SHY65769:SIC65774 SRU65769:SRY65774 TBQ65769:TBU65774 TLM65769:TLQ65774 TVI65769:TVM65774 UFE65769:UFI65774 UPA65769:UPE65774 UYW65769:UZA65774 VIS65769:VIW65774 VSO65769:VSS65774 WCK65769:WCO65774 WMG65769:WMK65774 WWC65769:WWG65774 U131305:Y131310 JQ131305:JU131310 TM131305:TQ131310 ADI131305:ADM131310 ANE131305:ANI131310 AXA131305:AXE131310 BGW131305:BHA131310 BQS131305:BQW131310 CAO131305:CAS131310 CKK131305:CKO131310 CUG131305:CUK131310 DEC131305:DEG131310 DNY131305:DOC131310 DXU131305:DXY131310 EHQ131305:EHU131310 ERM131305:ERQ131310 FBI131305:FBM131310 FLE131305:FLI131310 FVA131305:FVE131310 GEW131305:GFA131310 GOS131305:GOW131310 GYO131305:GYS131310 HIK131305:HIO131310 HSG131305:HSK131310 ICC131305:ICG131310 ILY131305:IMC131310 IVU131305:IVY131310 JFQ131305:JFU131310 JPM131305:JPQ131310 JZI131305:JZM131310 KJE131305:KJI131310 KTA131305:KTE131310 LCW131305:LDA131310 LMS131305:LMW131310 LWO131305:LWS131310 MGK131305:MGO131310 MQG131305:MQK131310 NAC131305:NAG131310 NJY131305:NKC131310 NTU131305:NTY131310 ODQ131305:ODU131310 ONM131305:ONQ131310 OXI131305:OXM131310 PHE131305:PHI131310 PRA131305:PRE131310 QAW131305:QBA131310 QKS131305:QKW131310 QUO131305:QUS131310 REK131305:REO131310 ROG131305:ROK131310 RYC131305:RYG131310 SHY131305:SIC131310 SRU131305:SRY131310 TBQ131305:TBU131310 TLM131305:TLQ131310 TVI131305:TVM131310 UFE131305:UFI131310 UPA131305:UPE131310 UYW131305:UZA131310 VIS131305:VIW131310 VSO131305:VSS131310 WCK131305:WCO131310 WMG131305:WMK131310 WWC131305:WWG131310 U196841:Y196846 JQ196841:JU196846 TM196841:TQ196846 ADI196841:ADM196846 ANE196841:ANI196846 AXA196841:AXE196846 BGW196841:BHA196846 BQS196841:BQW196846 CAO196841:CAS196846 CKK196841:CKO196846 CUG196841:CUK196846 DEC196841:DEG196846 DNY196841:DOC196846 DXU196841:DXY196846 EHQ196841:EHU196846 ERM196841:ERQ196846 FBI196841:FBM196846 FLE196841:FLI196846 FVA196841:FVE196846 GEW196841:GFA196846 GOS196841:GOW196846 GYO196841:GYS196846 HIK196841:HIO196846 HSG196841:HSK196846 ICC196841:ICG196846 ILY196841:IMC196846 IVU196841:IVY196846 JFQ196841:JFU196846 JPM196841:JPQ196846 JZI196841:JZM196846 KJE196841:KJI196846 KTA196841:KTE196846 LCW196841:LDA196846 LMS196841:LMW196846 LWO196841:LWS196846 MGK196841:MGO196846 MQG196841:MQK196846 NAC196841:NAG196846 NJY196841:NKC196846 NTU196841:NTY196846 ODQ196841:ODU196846 ONM196841:ONQ196846 OXI196841:OXM196846 PHE196841:PHI196846 PRA196841:PRE196846 QAW196841:QBA196846 QKS196841:QKW196846 QUO196841:QUS196846 REK196841:REO196846 ROG196841:ROK196846 RYC196841:RYG196846 SHY196841:SIC196846 SRU196841:SRY196846 TBQ196841:TBU196846 TLM196841:TLQ196846 TVI196841:TVM196846 UFE196841:UFI196846 UPA196841:UPE196846 UYW196841:UZA196846 VIS196841:VIW196846 VSO196841:VSS196846 WCK196841:WCO196846 WMG196841:WMK196846 WWC196841:WWG196846 U262377:Y262382 JQ262377:JU262382 TM262377:TQ262382 ADI262377:ADM262382 ANE262377:ANI262382 AXA262377:AXE262382 BGW262377:BHA262382 BQS262377:BQW262382 CAO262377:CAS262382 CKK262377:CKO262382 CUG262377:CUK262382 DEC262377:DEG262382 DNY262377:DOC262382 DXU262377:DXY262382 EHQ262377:EHU262382 ERM262377:ERQ262382 FBI262377:FBM262382 FLE262377:FLI262382 FVA262377:FVE262382 GEW262377:GFA262382 GOS262377:GOW262382 GYO262377:GYS262382 HIK262377:HIO262382 HSG262377:HSK262382 ICC262377:ICG262382 ILY262377:IMC262382 IVU262377:IVY262382 JFQ262377:JFU262382 JPM262377:JPQ262382 JZI262377:JZM262382 KJE262377:KJI262382 KTA262377:KTE262382 LCW262377:LDA262382 LMS262377:LMW262382 LWO262377:LWS262382 MGK262377:MGO262382 MQG262377:MQK262382 NAC262377:NAG262382 NJY262377:NKC262382 NTU262377:NTY262382 ODQ262377:ODU262382 ONM262377:ONQ262382 OXI262377:OXM262382 PHE262377:PHI262382 PRA262377:PRE262382 QAW262377:QBA262382 QKS262377:QKW262382 QUO262377:QUS262382 REK262377:REO262382 ROG262377:ROK262382 RYC262377:RYG262382 SHY262377:SIC262382 SRU262377:SRY262382 TBQ262377:TBU262382 TLM262377:TLQ262382 TVI262377:TVM262382 UFE262377:UFI262382 UPA262377:UPE262382 UYW262377:UZA262382 VIS262377:VIW262382 VSO262377:VSS262382 WCK262377:WCO262382 WMG262377:WMK262382 WWC262377:WWG262382 U327913:Y327918 JQ327913:JU327918 TM327913:TQ327918 ADI327913:ADM327918 ANE327913:ANI327918 AXA327913:AXE327918 BGW327913:BHA327918 BQS327913:BQW327918 CAO327913:CAS327918 CKK327913:CKO327918 CUG327913:CUK327918 DEC327913:DEG327918 DNY327913:DOC327918 DXU327913:DXY327918 EHQ327913:EHU327918 ERM327913:ERQ327918 FBI327913:FBM327918 FLE327913:FLI327918 FVA327913:FVE327918 GEW327913:GFA327918 GOS327913:GOW327918 GYO327913:GYS327918 HIK327913:HIO327918 HSG327913:HSK327918 ICC327913:ICG327918 ILY327913:IMC327918 IVU327913:IVY327918 JFQ327913:JFU327918 JPM327913:JPQ327918 JZI327913:JZM327918 KJE327913:KJI327918 KTA327913:KTE327918 LCW327913:LDA327918 LMS327913:LMW327918 LWO327913:LWS327918 MGK327913:MGO327918 MQG327913:MQK327918 NAC327913:NAG327918 NJY327913:NKC327918 NTU327913:NTY327918 ODQ327913:ODU327918 ONM327913:ONQ327918 OXI327913:OXM327918 PHE327913:PHI327918 PRA327913:PRE327918 QAW327913:QBA327918 QKS327913:QKW327918 QUO327913:QUS327918 REK327913:REO327918 ROG327913:ROK327918 RYC327913:RYG327918 SHY327913:SIC327918 SRU327913:SRY327918 TBQ327913:TBU327918 TLM327913:TLQ327918 TVI327913:TVM327918 UFE327913:UFI327918 UPA327913:UPE327918 UYW327913:UZA327918 VIS327913:VIW327918 VSO327913:VSS327918 WCK327913:WCO327918 WMG327913:WMK327918 WWC327913:WWG327918 U393449:Y393454 JQ393449:JU393454 TM393449:TQ393454 ADI393449:ADM393454 ANE393449:ANI393454 AXA393449:AXE393454 BGW393449:BHA393454 BQS393449:BQW393454 CAO393449:CAS393454 CKK393449:CKO393454 CUG393449:CUK393454 DEC393449:DEG393454 DNY393449:DOC393454 DXU393449:DXY393454 EHQ393449:EHU393454 ERM393449:ERQ393454 FBI393449:FBM393454 FLE393449:FLI393454 FVA393449:FVE393454 GEW393449:GFA393454 GOS393449:GOW393454 GYO393449:GYS393454 HIK393449:HIO393454 HSG393449:HSK393454 ICC393449:ICG393454 ILY393449:IMC393454 IVU393449:IVY393454 JFQ393449:JFU393454 JPM393449:JPQ393454 JZI393449:JZM393454 KJE393449:KJI393454 KTA393449:KTE393454 LCW393449:LDA393454 LMS393449:LMW393454 LWO393449:LWS393454 MGK393449:MGO393454 MQG393449:MQK393454 NAC393449:NAG393454 NJY393449:NKC393454 NTU393449:NTY393454 ODQ393449:ODU393454 ONM393449:ONQ393454 OXI393449:OXM393454 PHE393449:PHI393454 PRA393449:PRE393454 QAW393449:QBA393454 QKS393449:QKW393454 QUO393449:QUS393454 REK393449:REO393454 ROG393449:ROK393454 RYC393449:RYG393454 SHY393449:SIC393454 SRU393449:SRY393454 TBQ393449:TBU393454 TLM393449:TLQ393454 TVI393449:TVM393454 UFE393449:UFI393454 UPA393449:UPE393454 UYW393449:UZA393454 VIS393449:VIW393454 VSO393449:VSS393454 WCK393449:WCO393454 WMG393449:WMK393454 WWC393449:WWG393454 U458985:Y458990 JQ458985:JU458990 TM458985:TQ458990 ADI458985:ADM458990 ANE458985:ANI458990 AXA458985:AXE458990 BGW458985:BHA458990 BQS458985:BQW458990 CAO458985:CAS458990 CKK458985:CKO458990 CUG458985:CUK458990 DEC458985:DEG458990 DNY458985:DOC458990 DXU458985:DXY458990 EHQ458985:EHU458990 ERM458985:ERQ458990 FBI458985:FBM458990 FLE458985:FLI458990 FVA458985:FVE458990 GEW458985:GFA458990 GOS458985:GOW458990 GYO458985:GYS458990 HIK458985:HIO458990 HSG458985:HSK458990 ICC458985:ICG458990 ILY458985:IMC458990 IVU458985:IVY458990 JFQ458985:JFU458990 JPM458985:JPQ458990 JZI458985:JZM458990 KJE458985:KJI458990 KTA458985:KTE458990 LCW458985:LDA458990 LMS458985:LMW458990 LWO458985:LWS458990 MGK458985:MGO458990 MQG458985:MQK458990 NAC458985:NAG458990 NJY458985:NKC458990 NTU458985:NTY458990 ODQ458985:ODU458990 ONM458985:ONQ458990 OXI458985:OXM458990 PHE458985:PHI458990 PRA458985:PRE458990 QAW458985:QBA458990 QKS458985:QKW458990 QUO458985:QUS458990 REK458985:REO458990 ROG458985:ROK458990 RYC458985:RYG458990 SHY458985:SIC458990 SRU458985:SRY458990 TBQ458985:TBU458990 TLM458985:TLQ458990 TVI458985:TVM458990 UFE458985:UFI458990 UPA458985:UPE458990 UYW458985:UZA458990 VIS458985:VIW458990 VSO458985:VSS458990 WCK458985:WCO458990 WMG458985:WMK458990 WWC458985:WWG458990 U524521:Y524526 JQ524521:JU524526 TM524521:TQ524526 ADI524521:ADM524526 ANE524521:ANI524526 AXA524521:AXE524526 BGW524521:BHA524526 BQS524521:BQW524526 CAO524521:CAS524526 CKK524521:CKO524526 CUG524521:CUK524526 DEC524521:DEG524526 DNY524521:DOC524526 DXU524521:DXY524526 EHQ524521:EHU524526 ERM524521:ERQ524526 FBI524521:FBM524526 FLE524521:FLI524526 FVA524521:FVE524526 GEW524521:GFA524526 GOS524521:GOW524526 GYO524521:GYS524526 HIK524521:HIO524526 HSG524521:HSK524526 ICC524521:ICG524526 ILY524521:IMC524526 IVU524521:IVY524526 JFQ524521:JFU524526 JPM524521:JPQ524526 JZI524521:JZM524526 KJE524521:KJI524526 KTA524521:KTE524526 LCW524521:LDA524526 LMS524521:LMW524526 LWO524521:LWS524526 MGK524521:MGO524526 MQG524521:MQK524526 NAC524521:NAG524526 NJY524521:NKC524526 NTU524521:NTY524526 ODQ524521:ODU524526 ONM524521:ONQ524526 OXI524521:OXM524526 PHE524521:PHI524526 PRA524521:PRE524526 QAW524521:QBA524526 QKS524521:QKW524526 QUO524521:QUS524526 REK524521:REO524526 ROG524521:ROK524526 RYC524521:RYG524526 SHY524521:SIC524526 SRU524521:SRY524526 TBQ524521:TBU524526 TLM524521:TLQ524526 TVI524521:TVM524526 UFE524521:UFI524526 UPA524521:UPE524526 UYW524521:UZA524526 VIS524521:VIW524526 VSO524521:VSS524526 WCK524521:WCO524526 WMG524521:WMK524526 WWC524521:WWG524526 U590057:Y590062 JQ590057:JU590062 TM590057:TQ590062 ADI590057:ADM590062 ANE590057:ANI590062 AXA590057:AXE590062 BGW590057:BHA590062 BQS590057:BQW590062 CAO590057:CAS590062 CKK590057:CKO590062 CUG590057:CUK590062 DEC590057:DEG590062 DNY590057:DOC590062 DXU590057:DXY590062 EHQ590057:EHU590062 ERM590057:ERQ590062 FBI590057:FBM590062 FLE590057:FLI590062 FVA590057:FVE590062 GEW590057:GFA590062 GOS590057:GOW590062 GYO590057:GYS590062 HIK590057:HIO590062 HSG590057:HSK590062 ICC590057:ICG590062 ILY590057:IMC590062 IVU590057:IVY590062 JFQ590057:JFU590062 JPM590057:JPQ590062 JZI590057:JZM590062 KJE590057:KJI590062 KTA590057:KTE590062 LCW590057:LDA590062 LMS590057:LMW590062 LWO590057:LWS590062 MGK590057:MGO590062 MQG590057:MQK590062 NAC590057:NAG590062 NJY590057:NKC590062 NTU590057:NTY590062 ODQ590057:ODU590062 ONM590057:ONQ590062 OXI590057:OXM590062 PHE590057:PHI590062 PRA590057:PRE590062 QAW590057:QBA590062 QKS590057:QKW590062 QUO590057:QUS590062 REK590057:REO590062 ROG590057:ROK590062 RYC590057:RYG590062 SHY590057:SIC590062 SRU590057:SRY590062 TBQ590057:TBU590062 TLM590057:TLQ590062 TVI590057:TVM590062 UFE590057:UFI590062 UPA590057:UPE590062 UYW590057:UZA590062 VIS590057:VIW590062 VSO590057:VSS590062 WCK590057:WCO590062 WMG590057:WMK590062 WWC590057:WWG590062 U655593:Y655598 JQ655593:JU655598 TM655593:TQ655598 ADI655593:ADM655598 ANE655593:ANI655598 AXA655593:AXE655598 BGW655593:BHA655598 BQS655593:BQW655598 CAO655593:CAS655598 CKK655593:CKO655598 CUG655593:CUK655598 DEC655593:DEG655598 DNY655593:DOC655598 DXU655593:DXY655598 EHQ655593:EHU655598 ERM655593:ERQ655598 FBI655593:FBM655598 FLE655593:FLI655598 FVA655593:FVE655598 GEW655593:GFA655598 GOS655593:GOW655598 GYO655593:GYS655598 HIK655593:HIO655598 HSG655593:HSK655598 ICC655593:ICG655598 ILY655593:IMC655598 IVU655593:IVY655598 JFQ655593:JFU655598 JPM655593:JPQ655598 JZI655593:JZM655598 KJE655593:KJI655598 KTA655593:KTE655598 LCW655593:LDA655598 LMS655593:LMW655598 LWO655593:LWS655598 MGK655593:MGO655598 MQG655593:MQK655598 NAC655593:NAG655598 NJY655593:NKC655598 NTU655593:NTY655598 ODQ655593:ODU655598 ONM655593:ONQ655598 OXI655593:OXM655598 PHE655593:PHI655598 PRA655593:PRE655598 QAW655593:QBA655598 QKS655593:QKW655598 QUO655593:QUS655598 REK655593:REO655598 ROG655593:ROK655598 RYC655593:RYG655598 SHY655593:SIC655598 SRU655593:SRY655598 TBQ655593:TBU655598 TLM655593:TLQ655598 TVI655593:TVM655598 UFE655593:UFI655598 UPA655593:UPE655598 UYW655593:UZA655598 VIS655593:VIW655598 VSO655593:VSS655598 WCK655593:WCO655598 WMG655593:WMK655598 WWC655593:WWG655598 U721129:Y721134 JQ721129:JU721134 TM721129:TQ721134 ADI721129:ADM721134 ANE721129:ANI721134 AXA721129:AXE721134 BGW721129:BHA721134 BQS721129:BQW721134 CAO721129:CAS721134 CKK721129:CKO721134 CUG721129:CUK721134 DEC721129:DEG721134 DNY721129:DOC721134 DXU721129:DXY721134 EHQ721129:EHU721134 ERM721129:ERQ721134 FBI721129:FBM721134 FLE721129:FLI721134 FVA721129:FVE721134 GEW721129:GFA721134 GOS721129:GOW721134 GYO721129:GYS721134 HIK721129:HIO721134 HSG721129:HSK721134 ICC721129:ICG721134 ILY721129:IMC721134 IVU721129:IVY721134 JFQ721129:JFU721134 JPM721129:JPQ721134 JZI721129:JZM721134 KJE721129:KJI721134 KTA721129:KTE721134 LCW721129:LDA721134 LMS721129:LMW721134 LWO721129:LWS721134 MGK721129:MGO721134 MQG721129:MQK721134 NAC721129:NAG721134 NJY721129:NKC721134 NTU721129:NTY721134 ODQ721129:ODU721134 ONM721129:ONQ721134 OXI721129:OXM721134 PHE721129:PHI721134 PRA721129:PRE721134 QAW721129:QBA721134 QKS721129:QKW721134 QUO721129:QUS721134 REK721129:REO721134 ROG721129:ROK721134 RYC721129:RYG721134 SHY721129:SIC721134 SRU721129:SRY721134 TBQ721129:TBU721134 TLM721129:TLQ721134 TVI721129:TVM721134 UFE721129:UFI721134 UPA721129:UPE721134 UYW721129:UZA721134 VIS721129:VIW721134 VSO721129:VSS721134 WCK721129:WCO721134 WMG721129:WMK721134 WWC721129:WWG721134 U786665:Y786670 JQ786665:JU786670 TM786665:TQ786670 ADI786665:ADM786670 ANE786665:ANI786670 AXA786665:AXE786670 BGW786665:BHA786670 BQS786665:BQW786670 CAO786665:CAS786670 CKK786665:CKO786670 CUG786665:CUK786670 DEC786665:DEG786670 DNY786665:DOC786670 DXU786665:DXY786670 EHQ786665:EHU786670 ERM786665:ERQ786670 FBI786665:FBM786670 FLE786665:FLI786670 FVA786665:FVE786670 GEW786665:GFA786670 GOS786665:GOW786670 GYO786665:GYS786670 HIK786665:HIO786670 HSG786665:HSK786670 ICC786665:ICG786670 ILY786665:IMC786670 IVU786665:IVY786670 JFQ786665:JFU786670 JPM786665:JPQ786670 JZI786665:JZM786670 KJE786665:KJI786670 KTA786665:KTE786670 LCW786665:LDA786670 LMS786665:LMW786670 LWO786665:LWS786670 MGK786665:MGO786670 MQG786665:MQK786670 NAC786665:NAG786670 NJY786665:NKC786670 NTU786665:NTY786670 ODQ786665:ODU786670 ONM786665:ONQ786670 OXI786665:OXM786670 PHE786665:PHI786670 PRA786665:PRE786670 QAW786665:QBA786670 QKS786665:QKW786670 QUO786665:QUS786670 REK786665:REO786670 ROG786665:ROK786670 RYC786665:RYG786670 SHY786665:SIC786670 SRU786665:SRY786670 TBQ786665:TBU786670 TLM786665:TLQ786670 TVI786665:TVM786670 UFE786665:UFI786670 UPA786665:UPE786670 UYW786665:UZA786670 VIS786665:VIW786670 VSO786665:VSS786670 WCK786665:WCO786670 WMG786665:WMK786670 WWC786665:WWG786670 U852201:Y852206 JQ852201:JU852206 TM852201:TQ852206 ADI852201:ADM852206 ANE852201:ANI852206 AXA852201:AXE852206 BGW852201:BHA852206 BQS852201:BQW852206 CAO852201:CAS852206 CKK852201:CKO852206 CUG852201:CUK852206 DEC852201:DEG852206 DNY852201:DOC852206 DXU852201:DXY852206 EHQ852201:EHU852206 ERM852201:ERQ852206 FBI852201:FBM852206 FLE852201:FLI852206 FVA852201:FVE852206 GEW852201:GFA852206 GOS852201:GOW852206 GYO852201:GYS852206 HIK852201:HIO852206 HSG852201:HSK852206 ICC852201:ICG852206 ILY852201:IMC852206 IVU852201:IVY852206 JFQ852201:JFU852206 JPM852201:JPQ852206 JZI852201:JZM852206 KJE852201:KJI852206 KTA852201:KTE852206 LCW852201:LDA852206 LMS852201:LMW852206 LWO852201:LWS852206 MGK852201:MGO852206 MQG852201:MQK852206 NAC852201:NAG852206 NJY852201:NKC852206 NTU852201:NTY852206 ODQ852201:ODU852206 ONM852201:ONQ852206 OXI852201:OXM852206 PHE852201:PHI852206 PRA852201:PRE852206 QAW852201:QBA852206 QKS852201:QKW852206 QUO852201:QUS852206 REK852201:REO852206 ROG852201:ROK852206 RYC852201:RYG852206 SHY852201:SIC852206 SRU852201:SRY852206 TBQ852201:TBU852206 TLM852201:TLQ852206 TVI852201:TVM852206 UFE852201:UFI852206 UPA852201:UPE852206 UYW852201:UZA852206 VIS852201:VIW852206 VSO852201:VSS852206 WCK852201:WCO852206 WMG852201:WMK852206 WWC852201:WWG852206 U917737:Y917742 JQ917737:JU917742 TM917737:TQ917742 ADI917737:ADM917742 ANE917737:ANI917742 AXA917737:AXE917742 BGW917737:BHA917742 BQS917737:BQW917742 CAO917737:CAS917742 CKK917737:CKO917742 CUG917737:CUK917742 DEC917737:DEG917742 DNY917737:DOC917742 DXU917737:DXY917742 EHQ917737:EHU917742 ERM917737:ERQ917742 FBI917737:FBM917742 FLE917737:FLI917742 FVA917737:FVE917742 GEW917737:GFA917742 GOS917737:GOW917742 GYO917737:GYS917742 HIK917737:HIO917742 HSG917737:HSK917742 ICC917737:ICG917742 ILY917737:IMC917742 IVU917737:IVY917742 JFQ917737:JFU917742 JPM917737:JPQ917742 JZI917737:JZM917742 KJE917737:KJI917742 KTA917737:KTE917742 LCW917737:LDA917742 LMS917737:LMW917742 LWO917737:LWS917742 MGK917737:MGO917742 MQG917737:MQK917742 NAC917737:NAG917742 NJY917737:NKC917742 NTU917737:NTY917742 ODQ917737:ODU917742 ONM917737:ONQ917742 OXI917737:OXM917742 PHE917737:PHI917742 PRA917737:PRE917742 QAW917737:QBA917742 QKS917737:QKW917742 QUO917737:QUS917742 REK917737:REO917742 ROG917737:ROK917742 RYC917737:RYG917742 SHY917737:SIC917742 SRU917737:SRY917742 TBQ917737:TBU917742 TLM917737:TLQ917742 TVI917737:TVM917742 UFE917737:UFI917742 UPA917737:UPE917742 UYW917737:UZA917742 VIS917737:VIW917742 VSO917737:VSS917742 WCK917737:WCO917742 WMG917737:WMK917742 WWC917737:WWG917742 U983273:Y983278 JQ983273:JU983278 TM983273:TQ983278 ADI983273:ADM983278 ANE983273:ANI983278 AXA983273:AXE983278 BGW983273:BHA983278 BQS983273:BQW983278 CAO983273:CAS983278 CKK983273:CKO983278 CUG983273:CUK983278 DEC983273:DEG983278 DNY983273:DOC983278 DXU983273:DXY983278 EHQ983273:EHU983278 ERM983273:ERQ983278 FBI983273:FBM983278 FLE983273:FLI983278 FVA983273:FVE983278 GEW983273:GFA983278 GOS983273:GOW983278 GYO983273:GYS983278 HIK983273:HIO983278 HSG983273:HSK983278 ICC983273:ICG983278 ILY983273:IMC983278 IVU983273:IVY983278 JFQ983273:JFU983278 JPM983273:JPQ983278 JZI983273:JZM983278 KJE983273:KJI983278 KTA983273:KTE983278 LCW983273:LDA983278 LMS983273:LMW983278 LWO983273:LWS983278 MGK983273:MGO983278 MQG983273:MQK983278 NAC983273:NAG983278 NJY983273:NKC983278 NTU983273:NTY983278 ODQ983273:ODU983278 ONM983273:ONQ983278 OXI983273:OXM983278 PHE983273:PHI983278 PRA983273:PRE983278 QAW983273:QBA983278 QKS983273:QKW983278 QUO983273:QUS983278 REK983273:REO983278 ROG983273:ROK983278 RYC983273:RYG983278 SHY983273:SIC983278 SRU983273:SRY983278 TBQ983273:TBU983278 TLM983273:TLQ983278 TVI983273:TVM983278 UFE983273:UFI983278 UPA983273:UPE983278 UYW983273:UZA983278 VIS983273:VIW983278 VSO983273:VSS983278 WCK983273:WCO983278 WMG983273:WMK983278 WWC983273:WWG983278 V172:Y177 JR172:JU177 TN172:TQ177 ADJ172:ADM177 ANF172:ANI177 AXB172:AXE177 BGX172:BHA177 BQT172:BQW177 CAP172:CAS177 CKL172:CKO177 CUH172:CUK177 DED172:DEG177 DNZ172:DOC177 DXV172:DXY177 EHR172:EHU177 ERN172:ERQ177 FBJ172:FBM177 FLF172:FLI177 FVB172:FVE177 GEX172:GFA177 GOT172:GOW177 GYP172:GYS177 HIL172:HIO177 HSH172:HSK177 ICD172:ICG177 ILZ172:IMC177 IVV172:IVY177 JFR172:JFU177 JPN172:JPQ177 JZJ172:JZM177 KJF172:KJI177 KTB172:KTE177 LCX172:LDA177 LMT172:LMW177 LWP172:LWS177 MGL172:MGO177 MQH172:MQK177 NAD172:NAG177 NJZ172:NKC177 NTV172:NTY177 ODR172:ODU177 ONN172:ONQ177 OXJ172:OXM177 PHF172:PHI177 PRB172:PRE177 QAX172:QBA177 QKT172:QKW177 QUP172:QUS177 REL172:REO177 ROH172:ROK177 RYD172:RYG177 SHZ172:SIC177 SRV172:SRY177 TBR172:TBU177 TLN172:TLQ177 TVJ172:TVM177 UFF172:UFI177 UPB172:UPE177 UYX172:UZA177 VIT172:VIW177 VSP172:VSS177 WCL172:WCO177 WMH172:WMK177 WWD172:WWG177 V65838:Y65843 JR65838:JU65843 TN65838:TQ65843 ADJ65838:ADM65843 ANF65838:ANI65843 AXB65838:AXE65843 BGX65838:BHA65843 BQT65838:BQW65843 CAP65838:CAS65843 CKL65838:CKO65843 CUH65838:CUK65843 DED65838:DEG65843 DNZ65838:DOC65843 DXV65838:DXY65843 EHR65838:EHU65843 ERN65838:ERQ65843 FBJ65838:FBM65843 FLF65838:FLI65843 FVB65838:FVE65843 GEX65838:GFA65843 GOT65838:GOW65843 GYP65838:GYS65843 HIL65838:HIO65843 HSH65838:HSK65843 ICD65838:ICG65843 ILZ65838:IMC65843 IVV65838:IVY65843 JFR65838:JFU65843 JPN65838:JPQ65843 JZJ65838:JZM65843 KJF65838:KJI65843 KTB65838:KTE65843 LCX65838:LDA65843 LMT65838:LMW65843 LWP65838:LWS65843 MGL65838:MGO65843 MQH65838:MQK65843 NAD65838:NAG65843 NJZ65838:NKC65843 NTV65838:NTY65843 ODR65838:ODU65843 ONN65838:ONQ65843 OXJ65838:OXM65843 PHF65838:PHI65843 PRB65838:PRE65843 QAX65838:QBA65843 QKT65838:QKW65843 QUP65838:QUS65843 REL65838:REO65843 ROH65838:ROK65843 RYD65838:RYG65843 SHZ65838:SIC65843 SRV65838:SRY65843 TBR65838:TBU65843 TLN65838:TLQ65843 TVJ65838:TVM65843 UFF65838:UFI65843 UPB65838:UPE65843 UYX65838:UZA65843 VIT65838:VIW65843 VSP65838:VSS65843 WCL65838:WCO65843 WMH65838:WMK65843 WWD65838:WWG65843 V131374:Y131379 JR131374:JU131379 TN131374:TQ131379 ADJ131374:ADM131379 ANF131374:ANI131379 AXB131374:AXE131379 BGX131374:BHA131379 BQT131374:BQW131379 CAP131374:CAS131379 CKL131374:CKO131379 CUH131374:CUK131379 DED131374:DEG131379 DNZ131374:DOC131379 DXV131374:DXY131379 EHR131374:EHU131379 ERN131374:ERQ131379 FBJ131374:FBM131379 FLF131374:FLI131379 FVB131374:FVE131379 GEX131374:GFA131379 GOT131374:GOW131379 GYP131374:GYS131379 HIL131374:HIO131379 HSH131374:HSK131379 ICD131374:ICG131379 ILZ131374:IMC131379 IVV131374:IVY131379 JFR131374:JFU131379 JPN131374:JPQ131379 JZJ131374:JZM131379 KJF131374:KJI131379 KTB131374:KTE131379 LCX131374:LDA131379 LMT131374:LMW131379 LWP131374:LWS131379 MGL131374:MGO131379 MQH131374:MQK131379 NAD131374:NAG131379 NJZ131374:NKC131379 NTV131374:NTY131379 ODR131374:ODU131379 ONN131374:ONQ131379 OXJ131374:OXM131379 PHF131374:PHI131379 PRB131374:PRE131379 QAX131374:QBA131379 QKT131374:QKW131379 QUP131374:QUS131379 REL131374:REO131379 ROH131374:ROK131379 RYD131374:RYG131379 SHZ131374:SIC131379 SRV131374:SRY131379 TBR131374:TBU131379 TLN131374:TLQ131379 TVJ131374:TVM131379 UFF131374:UFI131379 UPB131374:UPE131379 UYX131374:UZA131379 VIT131374:VIW131379 VSP131374:VSS131379 WCL131374:WCO131379 WMH131374:WMK131379 WWD131374:WWG131379 V196910:Y196915 JR196910:JU196915 TN196910:TQ196915 ADJ196910:ADM196915 ANF196910:ANI196915 AXB196910:AXE196915 BGX196910:BHA196915 BQT196910:BQW196915 CAP196910:CAS196915 CKL196910:CKO196915 CUH196910:CUK196915 DED196910:DEG196915 DNZ196910:DOC196915 DXV196910:DXY196915 EHR196910:EHU196915 ERN196910:ERQ196915 FBJ196910:FBM196915 FLF196910:FLI196915 FVB196910:FVE196915 GEX196910:GFA196915 GOT196910:GOW196915 GYP196910:GYS196915 HIL196910:HIO196915 HSH196910:HSK196915 ICD196910:ICG196915 ILZ196910:IMC196915 IVV196910:IVY196915 JFR196910:JFU196915 JPN196910:JPQ196915 JZJ196910:JZM196915 KJF196910:KJI196915 KTB196910:KTE196915 LCX196910:LDA196915 LMT196910:LMW196915 LWP196910:LWS196915 MGL196910:MGO196915 MQH196910:MQK196915 NAD196910:NAG196915 NJZ196910:NKC196915 NTV196910:NTY196915 ODR196910:ODU196915 ONN196910:ONQ196915 OXJ196910:OXM196915 PHF196910:PHI196915 PRB196910:PRE196915 QAX196910:QBA196915 QKT196910:QKW196915 QUP196910:QUS196915 REL196910:REO196915 ROH196910:ROK196915 RYD196910:RYG196915 SHZ196910:SIC196915 SRV196910:SRY196915 TBR196910:TBU196915 TLN196910:TLQ196915 TVJ196910:TVM196915 UFF196910:UFI196915 UPB196910:UPE196915 UYX196910:UZA196915 VIT196910:VIW196915 VSP196910:VSS196915 WCL196910:WCO196915 WMH196910:WMK196915 WWD196910:WWG196915 V262446:Y262451 JR262446:JU262451 TN262446:TQ262451 ADJ262446:ADM262451 ANF262446:ANI262451 AXB262446:AXE262451 BGX262446:BHA262451 BQT262446:BQW262451 CAP262446:CAS262451 CKL262446:CKO262451 CUH262446:CUK262451 DED262446:DEG262451 DNZ262446:DOC262451 DXV262446:DXY262451 EHR262446:EHU262451 ERN262446:ERQ262451 FBJ262446:FBM262451 FLF262446:FLI262451 FVB262446:FVE262451 GEX262446:GFA262451 GOT262446:GOW262451 GYP262446:GYS262451 HIL262446:HIO262451 HSH262446:HSK262451 ICD262446:ICG262451 ILZ262446:IMC262451 IVV262446:IVY262451 JFR262446:JFU262451 JPN262446:JPQ262451 JZJ262446:JZM262451 KJF262446:KJI262451 KTB262446:KTE262451 LCX262446:LDA262451 LMT262446:LMW262451 LWP262446:LWS262451 MGL262446:MGO262451 MQH262446:MQK262451 NAD262446:NAG262451 NJZ262446:NKC262451 NTV262446:NTY262451 ODR262446:ODU262451 ONN262446:ONQ262451 OXJ262446:OXM262451 PHF262446:PHI262451 PRB262446:PRE262451 QAX262446:QBA262451 QKT262446:QKW262451 QUP262446:QUS262451 REL262446:REO262451 ROH262446:ROK262451 RYD262446:RYG262451 SHZ262446:SIC262451 SRV262446:SRY262451 TBR262446:TBU262451 TLN262446:TLQ262451 TVJ262446:TVM262451 UFF262446:UFI262451 UPB262446:UPE262451 UYX262446:UZA262451 VIT262446:VIW262451 VSP262446:VSS262451 WCL262446:WCO262451 WMH262446:WMK262451 WWD262446:WWG262451 V327982:Y327987 JR327982:JU327987 TN327982:TQ327987 ADJ327982:ADM327987 ANF327982:ANI327987 AXB327982:AXE327987 BGX327982:BHA327987 BQT327982:BQW327987 CAP327982:CAS327987 CKL327982:CKO327987 CUH327982:CUK327987 DED327982:DEG327987 DNZ327982:DOC327987 DXV327982:DXY327987 EHR327982:EHU327987 ERN327982:ERQ327987 FBJ327982:FBM327987 FLF327982:FLI327987 FVB327982:FVE327987 GEX327982:GFA327987 GOT327982:GOW327987 GYP327982:GYS327987 HIL327982:HIO327987 HSH327982:HSK327987 ICD327982:ICG327987 ILZ327982:IMC327987 IVV327982:IVY327987 JFR327982:JFU327987 JPN327982:JPQ327987 JZJ327982:JZM327987 KJF327982:KJI327987 KTB327982:KTE327987 LCX327982:LDA327987 LMT327982:LMW327987 LWP327982:LWS327987 MGL327982:MGO327987 MQH327982:MQK327987 NAD327982:NAG327987 NJZ327982:NKC327987 NTV327982:NTY327987 ODR327982:ODU327987 ONN327982:ONQ327987 OXJ327982:OXM327987 PHF327982:PHI327987 PRB327982:PRE327987 QAX327982:QBA327987 QKT327982:QKW327987 QUP327982:QUS327987 REL327982:REO327987 ROH327982:ROK327987 RYD327982:RYG327987 SHZ327982:SIC327987 SRV327982:SRY327987 TBR327982:TBU327987 TLN327982:TLQ327987 TVJ327982:TVM327987 UFF327982:UFI327987 UPB327982:UPE327987 UYX327982:UZA327987 VIT327982:VIW327987 VSP327982:VSS327987 WCL327982:WCO327987 WMH327982:WMK327987 WWD327982:WWG327987 V393518:Y393523 JR393518:JU393523 TN393518:TQ393523 ADJ393518:ADM393523 ANF393518:ANI393523 AXB393518:AXE393523 BGX393518:BHA393523 BQT393518:BQW393523 CAP393518:CAS393523 CKL393518:CKO393523 CUH393518:CUK393523 DED393518:DEG393523 DNZ393518:DOC393523 DXV393518:DXY393523 EHR393518:EHU393523 ERN393518:ERQ393523 FBJ393518:FBM393523 FLF393518:FLI393523 FVB393518:FVE393523 GEX393518:GFA393523 GOT393518:GOW393523 GYP393518:GYS393523 HIL393518:HIO393523 HSH393518:HSK393523 ICD393518:ICG393523 ILZ393518:IMC393523 IVV393518:IVY393523 JFR393518:JFU393523 JPN393518:JPQ393523 JZJ393518:JZM393523 KJF393518:KJI393523 KTB393518:KTE393523 LCX393518:LDA393523 LMT393518:LMW393523 LWP393518:LWS393523 MGL393518:MGO393523 MQH393518:MQK393523 NAD393518:NAG393523 NJZ393518:NKC393523 NTV393518:NTY393523 ODR393518:ODU393523 ONN393518:ONQ393523 OXJ393518:OXM393523 PHF393518:PHI393523 PRB393518:PRE393523 QAX393518:QBA393523 QKT393518:QKW393523 QUP393518:QUS393523 REL393518:REO393523 ROH393518:ROK393523 RYD393518:RYG393523 SHZ393518:SIC393523 SRV393518:SRY393523 TBR393518:TBU393523 TLN393518:TLQ393523 TVJ393518:TVM393523 UFF393518:UFI393523 UPB393518:UPE393523 UYX393518:UZA393523 VIT393518:VIW393523 VSP393518:VSS393523 WCL393518:WCO393523 WMH393518:WMK393523 WWD393518:WWG393523 V459054:Y459059 JR459054:JU459059 TN459054:TQ459059 ADJ459054:ADM459059 ANF459054:ANI459059 AXB459054:AXE459059 BGX459054:BHA459059 BQT459054:BQW459059 CAP459054:CAS459059 CKL459054:CKO459059 CUH459054:CUK459059 DED459054:DEG459059 DNZ459054:DOC459059 DXV459054:DXY459059 EHR459054:EHU459059 ERN459054:ERQ459059 FBJ459054:FBM459059 FLF459054:FLI459059 FVB459054:FVE459059 GEX459054:GFA459059 GOT459054:GOW459059 GYP459054:GYS459059 HIL459054:HIO459059 HSH459054:HSK459059 ICD459054:ICG459059 ILZ459054:IMC459059 IVV459054:IVY459059 JFR459054:JFU459059 JPN459054:JPQ459059 JZJ459054:JZM459059 KJF459054:KJI459059 KTB459054:KTE459059 LCX459054:LDA459059 LMT459054:LMW459059 LWP459054:LWS459059 MGL459054:MGO459059 MQH459054:MQK459059 NAD459054:NAG459059 NJZ459054:NKC459059 NTV459054:NTY459059 ODR459054:ODU459059 ONN459054:ONQ459059 OXJ459054:OXM459059 PHF459054:PHI459059 PRB459054:PRE459059 QAX459054:QBA459059 QKT459054:QKW459059 QUP459054:QUS459059 REL459054:REO459059 ROH459054:ROK459059 RYD459054:RYG459059 SHZ459054:SIC459059 SRV459054:SRY459059 TBR459054:TBU459059 TLN459054:TLQ459059 TVJ459054:TVM459059 UFF459054:UFI459059 UPB459054:UPE459059 UYX459054:UZA459059 VIT459054:VIW459059 VSP459054:VSS459059 WCL459054:WCO459059 WMH459054:WMK459059 WWD459054:WWG459059 V524590:Y524595 JR524590:JU524595 TN524590:TQ524595 ADJ524590:ADM524595 ANF524590:ANI524595 AXB524590:AXE524595 BGX524590:BHA524595 BQT524590:BQW524595 CAP524590:CAS524595 CKL524590:CKO524595 CUH524590:CUK524595 DED524590:DEG524595 DNZ524590:DOC524595 DXV524590:DXY524595 EHR524590:EHU524595 ERN524590:ERQ524595 FBJ524590:FBM524595 FLF524590:FLI524595 FVB524590:FVE524595 GEX524590:GFA524595 GOT524590:GOW524595 GYP524590:GYS524595 HIL524590:HIO524595 HSH524590:HSK524595 ICD524590:ICG524595 ILZ524590:IMC524595 IVV524590:IVY524595 JFR524590:JFU524595 JPN524590:JPQ524595 JZJ524590:JZM524595 KJF524590:KJI524595 KTB524590:KTE524595 LCX524590:LDA524595 LMT524590:LMW524595 LWP524590:LWS524595 MGL524590:MGO524595 MQH524590:MQK524595 NAD524590:NAG524595 NJZ524590:NKC524595 NTV524590:NTY524595 ODR524590:ODU524595 ONN524590:ONQ524595 OXJ524590:OXM524595 PHF524590:PHI524595 PRB524590:PRE524595 QAX524590:QBA524595 QKT524590:QKW524595 QUP524590:QUS524595 REL524590:REO524595 ROH524590:ROK524595 RYD524590:RYG524595 SHZ524590:SIC524595 SRV524590:SRY524595 TBR524590:TBU524595 TLN524590:TLQ524595 TVJ524590:TVM524595 UFF524590:UFI524595 UPB524590:UPE524595 UYX524590:UZA524595 VIT524590:VIW524595 VSP524590:VSS524595 WCL524590:WCO524595 WMH524590:WMK524595 WWD524590:WWG524595 V590126:Y590131 JR590126:JU590131 TN590126:TQ590131 ADJ590126:ADM590131 ANF590126:ANI590131 AXB590126:AXE590131 BGX590126:BHA590131 BQT590126:BQW590131 CAP590126:CAS590131 CKL590126:CKO590131 CUH590126:CUK590131 DED590126:DEG590131 DNZ590126:DOC590131 DXV590126:DXY590131 EHR590126:EHU590131 ERN590126:ERQ590131 FBJ590126:FBM590131 FLF590126:FLI590131 FVB590126:FVE590131 GEX590126:GFA590131 GOT590126:GOW590131 GYP590126:GYS590131 HIL590126:HIO590131 HSH590126:HSK590131 ICD590126:ICG590131 ILZ590126:IMC590131 IVV590126:IVY590131 JFR590126:JFU590131 JPN590126:JPQ590131 JZJ590126:JZM590131 KJF590126:KJI590131 KTB590126:KTE590131 LCX590126:LDA590131 LMT590126:LMW590131 LWP590126:LWS590131 MGL590126:MGO590131 MQH590126:MQK590131 NAD590126:NAG590131 NJZ590126:NKC590131 NTV590126:NTY590131 ODR590126:ODU590131 ONN590126:ONQ590131 OXJ590126:OXM590131 PHF590126:PHI590131 PRB590126:PRE590131 QAX590126:QBA590131 QKT590126:QKW590131 QUP590126:QUS590131 REL590126:REO590131 ROH590126:ROK590131 RYD590126:RYG590131 SHZ590126:SIC590131 SRV590126:SRY590131 TBR590126:TBU590131 TLN590126:TLQ590131 TVJ590126:TVM590131 UFF590126:UFI590131 UPB590126:UPE590131 UYX590126:UZA590131 VIT590126:VIW590131 VSP590126:VSS590131 WCL590126:WCO590131 WMH590126:WMK590131 WWD590126:WWG590131 V655662:Y655667 JR655662:JU655667 TN655662:TQ655667 ADJ655662:ADM655667 ANF655662:ANI655667 AXB655662:AXE655667 BGX655662:BHA655667 BQT655662:BQW655667 CAP655662:CAS655667 CKL655662:CKO655667 CUH655662:CUK655667 DED655662:DEG655667 DNZ655662:DOC655667 DXV655662:DXY655667 EHR655662:EHU655667 ERN655662:ERQ655667 FBJ655662:FBM655667 FLF655662:FLI655667 FVB655662:FVE655667 GEX655662:GFA655667 GOT655662:GOW655667 GYP655662:GYS655667 HIL655662:HIO655667 HSH655662:HSK655667 ICD655662:ICG655667 ILZ655662:IMC655667 IVV655662:IVY655667 JFR655662:JFU655667 JPN655662:JPQ655667 JZJ655662:JZM655667 KJF655662:KJI655667 KTB655662:KTE655667 LCX655662:LDA655667 LMT655662:LMW655667 LWP655662:LWS655667 MGL655662:MGO655667 MQH655662:MQK655667 NAD655662:NAG655667 NJZ655662:NKC655667 NTV655662:NTY655667 ODR655662:ODU655667 ONN655662:ONQ655667 OXJ655662:OXM655667 PHF655662:PHI655667 PRB655662:PRE655667 QAX655662:QBA655667 QKT655662:QKW655667 QUP655662:QUS655667 REL655662:REO655667 ROH655662:ROK655667 RYD655662:RYG655667 SHZ655662:SIC655667 SRV655662:SRY655667 TBR655662:TBU655667 TLN655662:TLQ655667 TVJ655662:TVM655667 UFF655662:UFI655667 UPB655662:UPE655667 UYX655662:UZA655667 VIT655662:VIW655667 VSP655662:VSS655667 WCL655662:WCO655667 WMH655662:WMK655667 WWD655662:WWG655667 V721198:Y721203 JR721198:JU721203 TN721198:TQ721203 ADJ721198:ADM721203 ANF721198:ANI721203 AXB721198:AXE721203 BGX721198:BHA721203 BQT721198:BQW721203 CAP721198:CAS721203 CKL721198:CKO721203 CUH721198:CUK721203 DED721198:DEG721203 DNZ721198:DOC721203 DXV721198:DXY721203 EHR721198:EHU721203 ERN721198:ERQ721203 FBJ721198:FBM721203 FLF721198:FLI721203 FVB721198:FVE721203 GEX721198:GFA721203 GOT721198:GOW721203 GYP721198:GYS721203 HIL721198:HIO721203 HSH721198:HSK721203 ICD721198:ICG721203 ILZ721198:IMC721203 IVV721198:IVY721203 JFR721198:JFU721203 JPN721198:JPQ721203 JZJ721198:JZM721203 KJF721198:KJI721203 KTB721198:KTE721203 LCX721198:LDA721203 LMT721198:LMW721203 LWP721198:LWS721203 MGL721198:MGO721203 MQH721198:MQK721203 NAD721198:NAG721203 NJZ721198:NKC721203 NTV721198:NTY721203 ODR721198:ODU721203 ONN721198:ONQ721203 OXJ721198:OXM721203 PHF721198:PHI721203 PRB721198:PRE721203 QAX721198:QBA721203 QKT721198:QKW721203 QUP721198:QUS721203 REL721198:REO721203 ROH721198:ROK721203 RYD721198:RYG721203 SHZ721198:SIC721203 SRV721198:SRY721203 TBR721198:TBU721203 TLN721198:TLQ721203 TVJ721198:TVM721203 UFF721198:UFI721203 UPB721198:UPE721203 UYX721198:UZA721203 VIT721198:VIW721203 VSP721198:VSS721203 WCL721198:WCO721203 WMH721198:WMK721203 WWD721198:WWG721203 V786734:Y786739 JR786734:JU786739 TN786734:TQ786739 ADJ786734:ADM786739 ANF786734:ANI786739 AXB786734:AXE786739 BGX786734:BHA786739 BQT786734:BQW786739 CAP786734:CAS786739 CKL786734:CKO786739 CUH786734:CUK786739 DED786734:DEG786739 DNZ786734:DOC786739 DXV786734:DXY786739 EHR786734:EHU786739 ERN786734:ERQ786739 FBJ786734:FBM786739 FLF786734:FLI786739 FVB786734:FVE786739 GEX786734:GFA786739 GOT786734:GOW786739 GYP786734:GYS786739 HIL786734:HIO786739 HSH786734:HSK786739 ICD786734:ICG786739 ILZ786734:IMC786739 IVV786734:IVY786739 JFR786734:JFU786739 JPN786734:JPQ786739 JZJ786734:JZM786739 KJF786734:KJI786739 KTB786734:KTE786739 LCX786734:LDA786739 LMT786734:LMW786739 LWP786734:LWS786739 MGL786734:MGO786739 MQH786734:MQK786739 NAD786734:NAG786739 NJZ786734:NKC786739 NTV786734:NTY786739 ODR786734:ODU786739 ONN786734:ONQ786739 OXJ786734:OXM786739 PHF786734:PHI786739 PRB786734:PRE786739 QAX786734:QBA786739 QKT786734:QKW786739 QUP786734:QUS786739 REL786734:REO786739 ROH786734:ROK786739 RYD786734:RYG786739 SHZ786734:SIC786739 SRV786734:SRY786739 TBR786734:TBU786739 TLN786734:TLQ786739 TVJ786734:TVM786739 UFF786734:UFI786739 UPB786734:UPE786739 UYX786734:UZA786739 VIT786734:VIW786739 VSP786734:VSS786739 WCL786734:WCO786739 WMH786734:WMK786739 WWD786734:WWG786739 V852270:Y852275 JR852270:JU852275 TN852270:TQ852275 ADJ852270:ADM852275 ANF852270:ANI852275 AXB852270:AXE852275 BGX852270:BHA852275 BQT852270:BQW852275 CAP852270:CAS852275 CKL852270:CKO852275 CUH852270:CUK852275 DED852270:DEG852275 DNZ852270:DOC852275 DXV852270:DXY852275 EHR852270:EHU852275 ERN852270:ERQ852275 FBJ852270:FBM852275 FLF852270:FLI852275 FVB852270:FVE852275 GEX852270:GFA852275 GOT852270:GOW852275 GYP852270:GYS852275 HIL852270:HIO852275 HSH852270:HSK852275 ICD852270:ICG852275 ILZ852270:IMC852275 IVV852270:IVY852275 JFR852270:JFU852275 JPN852270:JPQ852275 JZJ852270:JZM852275 KJF852270:KJI852275 KTB852270:KTE852275 LCX852270:LDA852275 LMT852270:LMW852275 LWP852270:LWS852275 MGL852270:MGO852275 MQH852270:MQK852275 NAD852270:NAG852275 NJZ852270:NKC852275 NTV852270:NTY852275 ODR852270:ODU852275 ONN852270:ONQ852275 OXJ852270:OXM852275 PHF852270:PHI852275 PRB852270:PRE852275 QAX852270:QBA852275 QKT852270:QKW852275 QUP852270:QUS852275 REL852270:REO852275 ROH852270:ROK852275 RYD852270:RYG852275 SHZ852270:SIC852275 SRV852270:SRY852275 TBR852270:TBU852275 TLN852270:TLQ852275 TVJ852270:TVM852275 UFF852270:UFI852275 UPB852270:UPE852275 UYX852270:UZA852275 VIT852270:VIW852275 VSP852270:VSS852275 WCL852270:WCO852275 WMH852270:WMK852275 WWD852270:WWG852275 V917806:Y917811 JR917806:JU917811 TN917806:TQ917811 ADJ917806:ADM917811 ANF917806:ANI917811 AXB917806:AXE917811 BGX917806:BHA917811 BQT917806:BQW917811 CAP917806:CAS917811 CKL917806:CKO917811 CUH917806:CUK917811 DED917806:DEG917811 DNZ917806:DOC917811 DXV917806:DXY917811 EHR917806:EHU917811 ERN917806:ERQ917811 FBJ917806:FBM917811 FLF917806:FLI917811 FVB917806:FVE917811 GEX917806:GFA917811 GOT917806:GOW917811 GYP917806:GYS917811 HIL917806:HIO917811 HSH917806:HSK917811 ICD917806:ICG917811 ILZ917806:IMC917811 IVV917806:IVY917811 JFR917806:JFU917811 JPN917806:JPQ917811 JZJ917806:JZM917811 KJF917806:KJI917811 KTB917806:KTE917811 LCX917806:LDA917811 LMT917806:LMW917811 LWP917806:LWS917811 MGL917806:MGO917811 MQH917806:MQK917811 NAD917806:NAG917811 NJZ917806:NKC917811 NTV917806:NTY917811 ODR917806:ODU917811 ONN917806:ONQ917811 OXJ917806:OXM917811 PHF917806:PHI917811 PRB917806:PRE917811 QAX917806:QBA917811 QKT917806:QKW917811 QUP917806:QUS917811 REL917806:REO917811 ROH917806:ROK917811 RYD917806:RYG917811 SHZ917806:SIC917811 SRV917806:SRY917811 TBR917806:TBU917811 TLN917806:TLQ917811 TVJ917806:TVM917811 UFF917806:UFI917811 UPB917806:UPE917811 UYX917806:UZA917811 VIT917806:VIW917811 VSP917806:VSS917811 WCL917806:WCO917811 WMH917806:WMK917811 WWD917806:WWG917811 V983342:Y983347 JR983342:JU983347 TN983342:TQ983347 ADJ983342:ADM983347 ANF983342:ANI983347 AXB983342:AXE983347 BGX983342:BHA983347 BQT983342:BQW983347 CAP983342:CAS983347 CKL983342:CKO983347 CUH983342:CUK983347 DED983342:DEG983347 DNZ983342:DOC983347 DXV983342:DXY983347 EHR983342:EHU983347 ERN983342:ERQ983347 FBJ983342:FBM983347 FLF983342:FLI983347 FVB983342:FVE983347 GEX983342:GFA983347 GOT983342:GOW983347 GYP983342:GYS983347 HIL983342:HIO983347 HSH983342:HSK983347 ICD983342:ICG983347 ILZ983342:IMC983347 IVV983342:IVY983347 JFR983342:JFU983347 JPN983342:JPQ983347 JZJ983342:JZM983347 KJF983342:KJI983347 KTB983342:KTE983347 LCX983342:LDA983347 LMT983342:LMW983347 LWP983342:LWS983347 MGL983342:MGO983347 MQH983342:MQK983347 NAD983342:NAG983347 NJZ983342:NKC983347 NTV983342:NTY983347 ODR983342:ODU983347 ONN983342:ONQ983347 OXJ983342:OXM983347 PHF983342:PHI983347 PRB983342:PRE983347 QAX983342:QBA983347 QKT983342:QKW983347 QUP983342:QUS983347 REL983342:REO983347 ROH983342:ROK983347 RYD983342:RYG983347 SHZ983342:SIC983347 SRV983342:SRY983347 TBR983342:TBU983347 TLN983342:TLQ983347 TVJ983342:TVM983347 UFF983342:UFI983347 UPB983342:UPE983347 UYX983342:UZA983347 VIT983342:VIW983347 VSP983342:VSS983347 WCL983342:WCO983347 WMH983342:WMK983347 WWD983342:WWG983347 B123 IX123 ST123 ACP123 AML123 AWH123 BGD123 BPZ123 BZV123 CJR123 CTN123 DDJ123 DNF123 DXB123 EGX123 EQT123 FAP123 FKL123 FUH123 GED123 GNZ123 GXV123 HHR123 HRN123 IBJ123 ILF123 IVB123 JEX123 JOT123 JYP123 KIL123 KSH123 LCD123 LLZ123 LVV123 MFR123 MPN123 MZJ123 NJF123 NTB123 OCX123 OMT123 OWP123 PGL123 PQH123 QAD123 QJZ123 QTV123 RDR123 RNN123 RXJ123 SHF123 SRB123 TAX123 TKT123 TUP123 UEL123 UOH123 UYD123 VHZ123 VRV123 WBR123 WLN123 WVJ123 B65789 IX65789 ST65789 ACP65789 AML65789 AWH65789 BGD65789 BPZ65789 BZV65789 CJR65789 CTN65789 DDJ65789 DNF65789 DXB65789 EGX65789 EQT65789 FAP65789 FKL65789 FUH65789 GED65789 GNZ65789 GXV65789 HHR65789 HRN65789 IBJ65789 ILF65789 IVB65789 JEX65789 JOT65789 JYP65789 KIL65789 KSH65789 LCD65789 LLZ65789 LVV65789 MFR65789 MPN65789 MZJ65789 NJF65789 NTB65789 OCX65789 OMT65789 OWP65789 PGL65789 PQH65789 QAD65789 QJZ65789 QTV65789 RDR65789 RNN65789 RXJ65789 SHF65789 SRB65789 TAX65789 TKT65789 TUP65789 UEL65789 UOH65789 UYD65789 VHZ65789 VRV65789 WBR65789 WLN65789 WVJ65789 B131325 IX131325 ST131325 ACP131325 AML131325 AWH131325 BGD131325 BPZ131325 BZV131325 CJR131325 CTN131325 DDJ131325 DNF131325 DXB131325 EGX131325 EQT131325 FAP131325 FKL131325 FUH131325 GED131325 GNZ131325 GXV131325 HHR131325 HRN131325 IBJ131325 ILF131325 IVB131325 JEX131325 JOT131325 JYP131325 KIL131325 KSH131325 LCD131325 LLZ131325 LVV131325 MFR131325 MPN131325 MZJ131325 NJF131325 NTB131325 OCX131325 OMT131325 OWP131325 PGL131325 PQH131325 QAD131325 QJZ131325 QTV131325 RDR131325 RNN131325 RXJ131325 SHF131325 SRB131325 TAX131325 TKT131325 TUP131325 UEL131325 UOH131325 UYD131325 VHZ131325 VRV131325 WBR131325 WLN131325 WVJ131325 B196861 IX196861 ST196861 ACP196861 AML196861 AWH196861 BGD196861 BPZ196861 BZV196861 CJR196861 CTN196861 DDJ196861 DNF196861 DXB196861 EGX196861 EQT196861 FAP196861 FKL196861 FUH196861 GED196861 GNZ196861 GXV196861 HHR196861 HRN196861 IBJ196861 ILF196861 IVB196861 JEX196861 JOT196861 JYP196861 KIL196861 KSH196861 LCD196861 LLZ196861 LVV196861 MFR196861 MPN196861 MZJ196861 NJF196861 NTB196861 OCX196861 OMT196861 OWP196861 PGL196861 PQH196861 QAD196861 QJZ196861 QTV196861 RDR196861 RNN196861 RXJ196861 SHF196861 SRB196861 TAX196861 TKT196861 TUP196861 UEL196861 UOH196861 UYD196861 VHZ196861 VRV196861 WBR196861 WLN196861 WVJ196861 B262397 IX262397 ST262397 ACP262397 AML262397 AWH262397 BGD262397 BPZ262397 BZV262397 CJR262397 CTN262397 DDJ262397 DNF262397 DXB262397 EGX262397 EQT262397 FAP262397 FKL262397 FUH262397 GED262397 GNZ262397 GXV262397 HHR262397 HRN262397 IBJ262397 ILF262397 IVB262397 JEX262397 JOT262397 JYP262397 KIL262397 KSH262397 LCD262397 LLZ262397 LVV262397 MFR262397 MPN262397 MZJ262397 NJF262397 NTB262397 OCX262397 OMT262397 OWP262397 PGL262397 PQH262397 QAD262397 QJZ262397 QTV262397 RDR262397 RNN262397 RXJ262397 SHF262397 SRB262397 TAX262397 TKT262397 TUP262397 UEL262397 UOH262397 UYD262397 VHZ262397 VRV262397 WBR262397 WLN262397 WVJ262397 B327933 IX327933 ST327933 ACP327933 AML327933 AWH327933 BGD327933 BPZ327933 BZV327933 CJR327933 CTN327933 DDJ327933 DNF327933 DXB327933 EGX327933 EQT327933 FAP327933 FKL327933 FUH327933 GED327933 GNZ327933 GXV327933 HHR327933 HRN327933 IBJ327933 ILF327933 IVB327933 JEX327933 JOT327933 JYP327933 KIL327933 KSH327933 LCD327933 LLZ327933 LVV327933 MFR327933 MPN327933 MZJ327933 NJF327933 NTB327933 OCX327933 OMT327933 OWP327933 PGL327933 PQH327933 QAD327933 QJZ327933 QTV327933 RDR327933 RNN327933 RXJ327933 SHF327933 SRB327933 TAX327933 TKT327933 TUP327933 UEL327933 UOH327933 UYD327933 VHZ327933 VRV327933 WBR327933 WLN327933 WVJ327933 B393469 IX393469 ST393469 ACP393469 AML393469 AWH393469 BGD393469 BPZ393469 BZV393469 CJR393469 CTN393469 DDJ393469 DNF393469 DXB393469 EGX393469 EQT393469 FAP393469 FKL393469 FUH393469 GED393469 GNZ393469 GXV393469 HHR393469 HRN393469 IBJ393469 ILF393469 IVB393469 JEX393469 JOT393469 JYP393469 KIL393469 KSH393469 LCD393469 LLZ393469 LVV393469 MFR393469 MPN393469 MZJ393469 NJF393469 NTB393469 OCX393469 OMT393469 OWP393469 PGL393469 PQH393469 QAD393469 QJZ393469 QTV393469 RDR393469 RNN393469 RXJ393469 SHF393469 SRB393469 TAX393469 TKT393469 TUP393469 UEL393469 UOH393469 UYD393469 VHZ393469 VRV393469 WBR393469 WLN393469 WVJ393469 B459005 IX459005 ST459005 ACP459005 AML459005 AWH459005 BGD459005 BPZ459005 BZV459005 CJR459005 CTN459005 DDJ459005 DNF459005 DXB459005 EGX459005 EQT459005 FAP459005 FKL459005 FUH459005 GED459005 GNZ459005 GXV459005 HHR459005 HRN459005 IBJ459005 ILF459005 IVB459005 JEX459005 JOT459005 JYP459005 KIL459005 KSH459005 LCD459005 LLZ459005 LVV459005 MFR459005 MPN459005 MZJ459005 NJF459005 NTB459005 OCX459005 OMT459005 OWP459005 PGL459005 PQH459005 QAD459005 QJZ459005 QTV459005 RDR459005 RNN459005 RXJ459005 SHF459005 SRB459005 TAX459005 TKT459005 TUP459005 UEL459005 UOH459005 UYD459005 VHZ459005 VRV459005 WBR459005 WLN459005 WVJ459005 B524541 IX524541 ST524541 ACP524541 AML524541 AWH524541 BGD524541 BPZ524541 BZV524541 CJR524541 CTN524541 DDJ524541 DNF524541 DXB524541 EGX524541 EQT524541 FAP524541 FKL524541 FUH524541 GED524541 GNZ524541 GXV524541 HHR524541 HRN524541 IBJ524541 ILF524541 IVB524541 JEX524541 JOT524541 JYP524541 KIL524541 KSH524541 LCD524541 LLZ524541 LVV524541 MFR524541 MPN524541 MZJ524541 NJF524541 NTB524541 OCX524541 OMT524541 OWP524541 PGL524541 PQH524541 QAD524541 QJZ524541 QTV524541 RDR524541 RNN524541 RXJ524541 SHF524541 SRB524541 TAX524541 TKT524541 TUP524541 UEL524541 UOH524541 UYD524541 VHZ524541 VRV524541 WBR524541 WLN524541 WVJ524541 B590077 IX590077 ST590077 ACP590077 AML590077 AWH590077 BGD590077 BPZ590077 BZV590077 CJR590077 CTN590077 DDJ590077 DNF590077 DXB590077 EGX590077 EQT590077 FAP590077 FKL590077 FUH590077 GED590077 GNZ590077 GXV590077 HHR590077 HRN590077 IBJ590077 ILF590077 IVB590077 JEX590077 JOT590077 JYP590077 KIL590077 KSH590077 LCD590077 LLZ590077 LVV590077 MFR590077 MPN590077 MZJ590077 NJF590077 NTB590077 OCX590077 OMT590077 OWP590077 PGL590077 PQH590077 QAD590077 QJZ590077 QTV590077 RDR590077 RNN590077 RXJ590077 SHF590077 SRB590077 TAX590077 TKT590077 TUP590077 UEL590077 UOH590077 UYD590077 VHZ590077 VRV590077 WBR590077 WLN590077 WVJ590077 B655613 IX655613 ST655613 ACP655613 AML655613 AWH655613 BGD655613 BPZ655613 BZV655613 CJR655613 CTN655613 DDJ655613 DNF655613 DXB655613 EGX655613 EQT655613 FAP655613 FKL655613 FUH655613 GED655613 GNZ655613 GXV655613 HHR655613 HRN655613 IBJ655613 ILF655613 IVB655613 JEX655613 JOT655613 JYP655613 KIL655613 KSH655613 LCD655613 LLZ655613 LVV655613 MFR655613 MPN655613 MZJ655613 NJF655613 NTB655613 OCX655613 OMT655613 OWP655613 PGL655613 PQH655613 QAD655613 QJZ655613 QTV655613 RDR655613 RNN655613 RXJ655613 SHF655613 SRB655613 TAX655613 TKT655613 TUP655613 UEL655613 UOH655613 UYD655613 VHZ655613 VRV655613 WBR655613 WLN655613 WVJ655613 B721149 IX721149 ST721149 ACP721149 AML721149 AWH721149 BGD721149 BPZ721149 BZV721149 CJR721149 CTN721149 DDJ721149 DNF721149 DXB721149 EGX721149 EQT721149 FAP721149 FKL721149 FUH721149 GED721149 GNZ721149 GXV721149 HHR721149 HRN721149 IBJ721149 ILF721149 IVB721149 JEX721149 JOT721149 JYP721149 KIL721149 KSH721149 LCD721149 LLZ721149 LVV721149 MFR721149 MPN721149 MZJ721149 NJF721149 NTB721149 OCX721149 OMT721149 OWP721149 PGL721149 PQH721149 QAD721149 QJZ721149 QTV721149 RDR721149 RNN721149 RXJ721149 SHF721149 SRB721149 TAX721149 TKT721149 TUP721149 UEL721149 UOH721149 UYD721149 VHZ721149 VRV721149 WBR721149 WLN721149 WVJ721149 B786685 IX786685 ST786685 ACP786685 AML786685 AWH786685 BGD786685 BPZ786685 BZV786685 CJR786685 CTN786685 DDJ786685 DNF786685 DXB786685 EGX786685 EQT786685 FAP786685 FKL786685 FUH786685 GED786685 GNZ786685 GXV786685 HHR786685 HRN786685 IBJ786685 ILF786685 IVB786685 JEX786685 JOT786685 JYP786685 KIL786685 KSH786685 LCD786685 LLZ786685 LVV786685 MFR786685 MPN786685 MZJ786685 NJF786685 NTB786685 OCX786685 OMT786685 OWP786685 PGL786685 PQH786685 QAD786685 QJZ786685 QTV786685 RDR786685 RNN786685 RXJ786685 SHF786685 SRB786685 TAX786685 TKT786685 TUP786685 UEL786685 UOH786685 UYD786685 VHZ786685 VRV786685 WBR786685 WLN786685 WVJ786685 B852221 IX852221 ST852221 ACP852221 AML852221 AWH852221 BGD852221 BPZ852221 BZV852221 CJR852221 CTN852221 DDJ852221 DNF852221 DXB852221 EGX852221 EQT852221 FAP852221 FKL852221 FUH852221 GED852221 GNZ852221 GXV852221 HHR852221 HRN852221 IBJ852221 ILF852221 IVB852221 JEX852221 JOT852221 JYP852221 KIL852221 KSH852221 LCD852221 LLZ852221 LVV852221 MFR852221 MPN852221 MZJ852221 NJF852221 NTB852221 OCX852221 OMT852221 OWP852221 PGL852221 PQH852221 QAD852221 QJZ852221 QTV852221 RDR852221 RNN852221 RXJ852221 SHF852221 SRB852221 TAX852221 TKT852221 TUP852221 UEL852221 UOH852221 UYD852221 VHZ852221 VRV852221 WBR852221 WLN852221 WVJ852221 B917757 IX917757 ST917757 ACP917757 AML917757 AWH917757 BGD917757 BPZ917757 BZV917757 CJR917757 CTN917757 DDJ917757 DNF917757 DXB917757 EGX917757 EQT917757 FAP917757 FKL917757 FUH917757 GED917757 GNZ917757 GXV917757 HHR917757 HRN917757 IBJ917757 ILF917757 IVB917757 JEX917757 JOT917757 JYP917757 KIL917757 KSH917757 LCD917757 LLZ917757 LVV917757 MFR917757 MPN917757 MZJ917757 NJF917757 NTB917757 OCX917757 OMT917757 OWP917757 PGL917757 PQH917757 QAD917757 QJZ917757 QTV917757 RDR917757 RNN917757 RXJ917757 SHF917757 SRB917757 TAX917757 TKT917757 TUP917757 UEL917757 UOH917757 UYD917757 VHZ917757 VRV917757 WBR917757 WLN917757 WVJ917757 B983293 IX983293 ST983293 ACP983293 AML983293 AWH983293 BGD983293 BPZ983293 BZV983293 CJR983293 CTN983293 DDJ983293 DNF983293 DXB983293 EGX983293 EQT983293 FAP983293 FKL983293 FUH983293 GED983293 GNZ983293 GXV983293 HHR983293 HRN983293 IBJ983293 ILF983293 IVB983293 JEX983293 JOT983293 JYP983293 KIL983293 KSH983293 LCD983293 LLZ983293 LVV983293 MFR983293 MPN983293 MZJ983293 NJF983293 NTB983293 OCX983293 OMT983293 OWP983293 PGL983293 PQH983293 QAD983293 QJZ983293 QTV983293 RDR983293 RNN983293 RXJ983293 SHF983293 SRB983293 TAX983293 TKT983293 TUP983293 UEL983293 UOH983293 UYD983293 VHZ983293 VRV983293 WBR983293 WLN983293 WVJ983293 JR149:JU154 TN149:TQ154 ADJ149:ADM154 ANF149:ANI154 AXB149:AXE154 BGX149:BHA154 BQT149:BQW154 CAP149:CAS154 CKL149:CKO154 CUH149:CUK154 DED149:DEG154 DNZ149:DOC154 DXV149:DXY154 EHR149:EHU154 ERN149:ERQ154 FBJ149:FBM154 FLF149:FLI154 FVB149:FVE154 GEX149:GFA154 GOT149:GOW154 GYP149:GYS154 HIL149:HIO154 HSH149:HSK154 ICD149:ICG154 ILZ149:IMC154 IVV149:IVY154 JFR149:JFU154 JPN149:JPQ154 JZJ149:JZM154 KJF149:KJI154 KTB149:KTE154 LCX149:LDA154 LMT149:LMW154 LWP149:LWS154 MGL149:MGO154 MQH149:MQK154 NAD149:NAG154 NJZ149:NKC154 NTV149:NTY154 ODR149:ODU154 ONN149:ONQ154 OXJ149:OXM154 PHF149:PHI154 PRB149:PRE154 QAX149:QBA154 QKT149:QKW154 QUP149:QUS154 REL149:REO154 ROH149:ROK154 RYD149:RYG154 SHZ149:SIC154 SRV149:SRY154 TBR149:TBU154 TLN149:TLQ154 TVJ149:TVM154 UFF149:UFI154 UPB149:UPE154 UYX149:UZA154 VIT149:VIW154 VSP149:VSS154 WCL149:WCO154 WMH149:WMK154 WWD149:WWG154 V65815:Y65820 JR65815:JU65820 TN65815:TQ65820 ADJ65815:ADM65820 ANF65815:ANI65820 AXB65815:AXE65820 BGX65815:BHA65820 BQT65815:BQW65820 CAP65815:CAS65820 CKL65815:CKO65820 CUH65815:CUK65820 DED65815:DEG65820 DNZ65815:DOC65820 DXV65815:DXY65820 EHR65815:EHU65820 ERN65815:ERQ65820 FBJ65815:FBM65820 FLF65815:FLI65820 FVB65815:FVE65820 GEX65815:GFA65820 GOT65815:GOW65820 GYP65815:GYS65820 HIL65815:HIO65820 HSH65815:HSK65820 ICD65815:ICG65820 ILZ65815:IMC65820 IVV65815:IVY65820 JFR65815:JFU65820 JPN65815:JPQ65820 JZJ65815:JZM65820 KJF65815:KJI65820 KTB65815:KTE65820 LCX65815:LDA65820 LMT65815:LMW65820 LWP65815:LWS65820 MGL65815:MGO65820 MQH65815:MQK65820 NAD65815:NAG65820 NJZ65815:NKC65820 NTV65815:NTY65820 ODR65815:ODU65820 ONN65815:ONQ65820 OXJ65815:OXM65820 PHF65815:PHI65820 PRB65815:PRE65820 QAX65815:QBA65820 QKT65815:QKW65820 QUP65815:QUS65820 REL65815:REO65820 ROH65815:ROK65820 RYD65815:RYG65820 SHZ65815:SIC65820 SRV65815:SRY65820 TBR65815:TBU65820 TLN65815:TLQ65820 TVJ65815:TVM65820 UFF65815:UFI65820 UPB65815:UPE65820 UYX65815:UZA65820 VIT65815:VIW65820 VSP65815:VSS65820 WCL65815:WCO65820 WMH65815:WMK65820 WWD65815:WWG65820 V131351:Y131356 JR131351:JU131356 TN131351:TQ131356 ADJ131351:ADM131356 ANF131351:ANI131356 AXB131351:AXE131356 BGX131351:BHA131356 BQT131351:BQW131356 CAP131351:CAS131356 CKL131351:CKO131356 CUH131351:CUK131356 DED131351:DEG131356 DNZ131351:DOC131356 DXV131351:DXY131356 EHR131351:EHU131356 ERN131351:ERQ131356 FBJ131351:FBM131356 FLF131351:FLI131356 FVB131351:FVE131356 GEX131351:GFA131356 GOT131351:GOW131356 GYP131351:GYS131356 HIL131351:HIO131356 HSH131351:HSK131356 ICD131351:ICG131356 ILZ131351:IMC131356 IVV131351:IVY131356 JFR131351:JFU131356 JPN131351:JPQ131356 JZJ131351:JZM131356 KJF131351:KJI131356 KTB131351:KTE131356 LCX131351:LDA131356 LMT131351:LMW131356 LWP131351:LWS131356 MGL131351:MGO131356 MQH131351:MQK131356 NAD131351:NAG131356 NJZ131351:NKC131356 NTV131351:NTY131356 ODR131351:ODU131356 ONN131351:ONQ131356 OXJ131351:OXM131356 PHF131351:PHI131356 PRB131351:PRE131356 QAX131351:QBA131356 QKT131351:QKW131356 QUP131351:QUS131356 REL131351:REO131356 ROH131351:ROK131356 RYD131351:RYG131356 SHZ131351:SIC131356 SRV131351:SRY131356 TBR131351:TBU131356 TLN131351:TLQ131356 TVJ131351:TVM131356 UFF131351:UFI131356 UPB131351:UPE131356 UYX131351:UZA131356 VIT131351:VIW131356 VSP131351:VSS131356 WCL131351:WCO131356 WMH131351:WMK131356 WWD131351:WWG131356 V196887:Y196892 JR196887:JU196892 TN196887:TQ196892 ADJ196887:ADM196892 ANF196887:ANI196892 AXB196887:AXE196892 BGX196887:BHA196892 BQT196887:BQW196892 CAP196887:CAS196892 CKL196887:CKO196892 CUH196887:CUK196892 DED196887:DEG196892 DNZ196887:DOC196892 DXV196887:DXY196892 EHR196887:EHU196892 ERN196887:ERQ196892 FBJ196887:FBM196892 FLF196887:FLI196892 FVB196887:FVE196892 GEX196887:GFA196892 GOT196887:GOW196892 GYP196887:GYS196892 HIL196887:HIO196892 HSH196887:HSK196892 ICD196887:ICG196892 ILZ196887:IMC196892 IVV196887:IVY196892 JFR196887:JFU196892 JPN196887:JPQ196892 JZJ196887:JZM196892 KJF196887:KJI196892 KTB196887:KTE196892 LCX196887:LDA196892 LMT196887:LMW196892 LWP196887:LWS196892 MGL196887:MGO196892 MQH196887:MQK196892 NAD196887:NAG196892 NJZ196887:NKC196892 NTV196887:NTY196892 ODR196887:ODU196892 ONN196887:ONQ196892 OXJ196887:OXM196892 PHF196887:PHI196892 PRB196887:PRE196892 QAX196887:QBA196892 QKT196887:QKW196892 QUP196887:QUS196892 REL196887:REO196892 ROH196887:ROK196892 RYD196887:RYG196892 SHZ196887:SIC196892 SRV196887:SRY196892 TBR196887:TBU196892 TLN196887:TLQ196892 TVJ196887:TVM196892 UFF196887:UFI196892 UPB196887:UPE196892 UYX196887:UZA196892 VIT196887:VIW196892 VSP196887:VSS196892 WCL196887:WCO196892 WMH196887:WMK196892 WWD196887:WWG196892 V262423:Y262428 JR262423:JU262428 TN262423:TQ262428 ADJ262423:ADM262428 ANF262423:ANI262428 AXB262423:AXE262428 BGX262423:BHA262428 BQT262423:BQW262428 CAP262423:CAS262428 CKL262423:CKO262428 CUH262423:CUK262428 DED262423:DEG262428 DNZ262423:DOC262428 DXV262423:DXY262428 EHR262423:EHU262428 ERN262423:ERQ262428 FBJ262423:FBM262428 FLF262423:FLI262428 FVB262423:FVE262428 GEX262423:GFA262428 GOT262423:GOW262428 GYP262423:GYS262428 HIL262423:HIO262428 HSH262423:HSK262428 ICD262423:ICG262428 ILZ262423:IMC262428 IVV262423:IVY262428 JFR262423:JFU262428 JPN262423:JPQ262428 JZJ262423:JZM262428 KJF262423:KJI262428 KTB262423:KTE262428 LCX262423:LDA262428 LMT262423:LMW262428 LWP262423:LWS262428 MGL262423:MGO262428 MQH262423:MQK262428 NAD262423:NAG262428 NJZ262423:NKC262428 NTV262423:NTY262428 ODR262423:ODU262428 ONN262423:ONQ262428 OXJ262423:OXM262428 PHF262423:PHI262428 PRB262423:PRE262428 QAX262423:QBA262428 QKT262423:QKW262428 QUP262423:QUS262428 REL262423:REO262428 ROH262423:ROK262428 RYD262423:RYG262428 SHZ262423:SIC262428 SRV262423:SRY262428 TBR262423:TBU262428 TLN262423:TLQ262428 TVJ262423:TVM262428 UFF262423:UFI262428 UPB262423:UPE262428 UYX262423:UZA262428 VIT262423:VIW262428 VSP262423:VSS262428 WCL262423:WCO262428 WMH262423:WMK262428 WWD262423:WWG262428 V327959:Y327964 JR327959:JU327964 TN327959:TQ327964 ADJ327959:ADM327964 ANF327959:ANI327964 AXB327959:AXE327964 BGX327959:BHA327964 BQT327959:BQW327964 CAP327959:CAS327964 CKL327959:CKO327964 CUH327959:CUK327964 DED327959:DEG327964 DNZ327959:DOC327964 DXV327959:DXY327964 EHR327959:EHU327964 ERN327959:ERQ327964 FBJ327959:FBM327964 FLF327959:FLI327964 FVB327959:FVE327964 GEX327959:GFA327964 GOT327959:GOW327964 GYP327959:GYS327964 HIL327959:HIO327964 HSH327959:HSK327964 ICD327959:ICG327964 ILZ327959:IMC327964 IVV327959:IVY327964 JFR327959:JFU327964 JPN327959:JPQ327964 JZJ327959:JZM327964 KJF327959:KJI327964 KTB327959:KTE327964 LCX327959:LDA327964 LMT327959:LMW327964 LWP327959:LWS327964 MGL327959:MGO327964 MQH327959:MQK327964 NAD327959:NAG327964 NJZ327959:NKC327964 NTV327959:NTY327964 ODR327959:ODU327964 ONN327959:ONQ327964 OXJ327959:OXM327964 PHF327959:PHI327964 PRB327959:PRE327964 QAX327959:QBA327964 QKT327959:QKW327964 QUP327959:QUS327964 REL327959:REO327964 ROH327959:ROK327964 RYD327959:RYG327964 SHZ327959:SIC327964 SRV327959:SRY327964 TBR327959:TBU327964 TLN327959:TLQ327964 TVJ327959:TVM327964 UFF327959:UFI327964 UPB327959:UPE327964 UYX327959:UZA327964 VIT327959:VIW327964 VSP327959:VSS327964 WCL327959:WCO327964 WMH327959:WMK327964 WWD327959:WWG327964 V393495:Y393500 JR393495:JU393500 TN393495:TQ393500 ADJ393495:ADM393500 ANF393495:ANI393500 AXB393495:AXE393500 BGX393495:BHA393500 BQT393495:BQW393500 CAP393495:CAS393500 CKL393495:CKO393500 CUH393495:CUK393500 DED393495:DEG393500 DNZ393495:DOC393500 DXV393495:DXY393500 EHR393495:EHU393500 ERN393495:ERQ393500 FBJ393495:FBM393500 FLF393495:FLI393500 FVB393495:FVE393500 GEX393495:GFA393500 GOT393495:GOW393500 GYP393495:GYS393500 HIL393495:HIO393500 HSH393495:HSK393500 ICD393495:ICG393500 ILZ393495:IMC393500 IVV393495:IVY393500 JFR393495:JFU393500 JPN393495:JPQ393500 JZJ393495:JZM393500 KJF393495:KJI393500 KTB393495:KTE393500 LCX393495:LDA393500 LMT393495:LMW393500 LWP393495:LWS393500 MGL393495:MGO393500 MQH393495:MQK393500 NAD393495:NAG393500 NJZ393495:NKC393500 NTV393495:NTY393500 ODR393495:ODU393500 ONN393495:ONQ393500 OXJ393495:OXM393500 PHF393495:PHI393500 PRB393495:PRE393500 QAX393495:QBA393500 QKT393495:QKW393500 QUP393495:QUS393500 REL393495:REO393500 ROH393495:ROK393500 RYD393495:RYG393500 SHZ393495:SIC393500 SRV393495:SRY393500 TBR393495:TBU393500 TLN393495:TLQ393500 TVJ393495:TVM393500 UFF393495:UFI393500 UPB393495:UPE393500 UYX393495:UZA393500 VIT393495:VIW393500 VSP393495:VSS393500 WCL393495:WCO393500 WMH393495:WMK393500 WWD393495:WWG393500 V459031:Y459036 JR459031:JU459036 TN459031:TQ459036 ADJ459031:ADM459036 ANF459031:ANI459036 AXB459031:AXE459036 BGX459031:BHA459036 BQT459031:BQW459036 CAP459031:CAS459036 CKL459031:CKO459036 CUH459031:CUK459036 DED459031:DEG459036 DNZ459031:DOC459036 DXV459031:DXY459036 EHR459031:EHU459036 ERN459031:ERQ459036 FBJ459031:FBM459036 FLF459031:FLI459036 FVB459031:FVE459036 GEX459031:GFA459036 GOT459031:GOW459036 GYP459031:GYS459036 HIL459031:HIO459036 HSH459031:HSK459036 ICD459031:ICG459036 ILZ459031:IMC459036 IVV459031:IVY459036 JFR459031:JFU459036 JPN459031:JPQ459036 JZJ459031:JZM459036 KJF459031:KJI459036 KTB459031:KTE459036 LCX459031:LDA459036 LMT459031:LMW459036 LWP459031:LWS459036 MGL459031:MGO459036 MQH459031:MQK459036 NAD459031:NAG459036 NJZ459031:NKC459036 NTV459031:NTY459036 ODR459031:ODU459036 ONN459031:ONQ459036 OXJ459031:OXM459036 PHF459031:PHI459036 PRB459031:PRE459036 QAX459031:QBA459036 QKT459031:QKW459036 QUP459031:QUS459036 REL459031:REO459036 ROH459031:ROK459036 RYD459031:RYG459036 SHZ459031:SIC459036 SRV459031:SRY459036 TBR459031:TBU459036 TLN459031:TLQ459036 TVJ459031:TVM459036 UFF459031:UFI459036 UPB459031:UPE459036 UYX459031:UZA459036 VIT459031:VIW459036 VSP459031:VSS459036 WCL459031:WCO459036 WMH459031:WMK459036 WWD459031:WWG459036 V524567:Y524572 JR524567:JU524572 TN524567:TQ524572 ADJ524567:ADM524572 ANF524567:ANI524572 AXB524567:AXE524572 BGX524567:BHA524572 BQT524567:BQW524572 CAP524567:CAS524572 CKL524567:CKO524572 CUH524567:CUK524572 DED524567:DEG524572 DNZ524567:DOC524572 DXV524567:DXY524572 EHR524567:EHU524572 ERN524567:ERQ524572 FBJ524567:FBM524572 FLF524567:FLI524572 FVB524567:FVE524572 GEX524567:GFA524572 GOT524567:GOW524572 GYP524567:GYS524572 HIL524567:HIO524572 HSH524567:HSK524572 ICD524567:ICG524572 ILZ524567:IMC524572 IVV524567:IVY524572 JFR524567:JFU524572 JPN524567:JPQ524572 JZJ524567:JZM524572 KJF524567:KJI524572 KTB524567:KTE524572 LCX524567:LDA524572 LMT524567:LMW524572 LWP524567:LWS524572 MGL524567:MGO524572 MQH524567:MQK524572 NAD524567:NAG524572 NJZ524567:NKC524572 NTV524567:NTY524572 ODR524567:ODU524572 ONN524567:ONQ524572 OXJ524567:OXM524572 PHF524567:PHI524572 PRB524567:PRE524572 QAX524567:QBA524572 QKT524567:QKW524572 QUP524567:QUS524572 REL524567:REO524572 ROH524567:ROK524572 RYD524567:RYG524572 SHZ524567:SIC524572 SRV524567:SRY524572 TBR524567:TBU524572 TLN524567:TLQ524572 TVJ524567:TVM524572 UFF524567:UFI524572 UPB524567:UPE524572 UYX524567:UZA524572 VIT524567:VIW524572 VSP524567:VSS524572 WCL524567:WCO524572 WMH524567:WMK524572 WWD524567:WWG524572 V590103:Y590108 JR590103:JU590108 TN590103:TQ590108 ADJ590103:ADM590108 ANF590103:ANI590108 AXB590103:AXE590108 BGX590103:BHA590108 BQT590103:BQW590108 CAP590103:CAS590108 CKL590103:CKO590108 CUH590103:CUK590108 DED590103:DEG590108 DNZ590103:DOC590108 DXV590103:DXY590108 EHR590103:EHU590108 ERN590103:ERQ590108 FBJ590103:FBM590108 FLF590103:FLI590108 FVB590103:FVE590108 GEX590103:GFA590108 GOT590103:GOW590108 GYP590103:GYS590108 HIL590103:HIO590108 HSH590103:HSK590108 ICD590103:ICG590108 ILZ590103:IMC590108 IVV590103:IVY590108 JFR590103:JFU590108 JPN590103:JPQ590108 JZJ590103:JZM590108 KJF590103:KJI590108 KTB590103:KTE590108 LCX590103:LDA590108 LMT590103:LMW590108 LWP590103:LWS590108 MGL590103:MGO590108 MQH590103:MQK590108 NAD590103:NAG590108 NJZ590103:NKC590108 NTV590103:NTY590108 ODR590103:ODU590108 ONN590103:ONQ590108 OXJ590103:OXM590108 PHF590103:PHI590108 PRB590103:PRE590108 QAX590103:QBA590108 QKT590103:QKW590108 QUP590103:QUS590108 REL590103:REO590108 ROH590103:ROK590108 RYD590103:RYG590108 SHZ590103:SIC590108 SRV590103:SRY590108 TBR590103:TBU590108 TLN590103:TLQ590108 TVJ590103:TVM590108 UFF590103:UFI590108 UPB590103:UPE590108 UYX590103:UZA590108 VIT590103:VIW590108 VSP590103:VSS590108 WCL590103:WCO590108 WMH590103:WMK590108 WWD590103:WWG590108 V655639:Y655644 JR655639:JU655644 TN655639:TQ655644 ADJ655639:ADM655644 ANF655639:ANI655644 AXB655639:AXE655644 BGX655639:BHA655644 BQT655639:BQW655644 CAP655639:CAS655644 CKL655639:CKO655644 CUH655639:CUK655644 DED655639:DEG655644 DNZ655639:DOC655644 DXV655639:DXY655644 EHR655639:EHU655644 ERN655639:ERQ655644 FBJ655639:FBM655644 FLF655639:FLI655644 FVB655639:FVE655644 GEX655639:GFA655644 GOT655639:GOW655644 GYP655639:GYS655644 HIL655639:HIO655644 HSH655639:HSK655644 ICD655639:ICG655644 ILZ655639:IMC655644 IVV655639:IVY655644 JFR655639:JFU655644 JPN655639:JPQ655644 JZJ655639:JZM655644 KJF655639:KJI655644 KTB655639:KTE655644 LCX655639:LDA655644 LMT655639:LMW655644 LWP655639:LWS655644 MGL655639:MGO655644 MQH655639:MQK655644 NAD655639:NAG655644 NJZ655639:NKC655644 NTV655639:NTY655644 ODR655639:ODU655644 ONN655639:ONQ655644 OXJ655639:OXM655644 PHF655639:PHI655644 PRB655639:PRE655644 QAX655639:QBA655644 QKT655639:QKW655644 QUP655639:QUS655644 REL655639:REO655644 ROH655639:ROK655644 RYD655639:RYG655644 SHZ655639:SIC655644 SRV655639:SRY655644 TBR655639:TBU655644 TLN655639:TLQ655644 TVJ655639:TVM655644 UFF655639:UFI655644 UPB655639:UPE655644 UYX655639:UZA655644 VIT655639:VIW655644 VSP655639:VSS655644 WCL655639:WCO655644 WMH655639:WMK655644 WWD655639:WWG655644 V721175:Y721180 JR721175:JU721180 TN721175:TQ721180 ADJ721175:ADM721180 ANF721175:ANI721180 AXB721175:AXE721180 BGX721175:BHA721180 BQT721175:BQW721180 CAP721175:CAS721180 CKL721175:CKO721180 CUH721175:CUK721180 DED721175:DEG721180 DNZ721175:DOC721180 DXV721175:DXY721180 EHR721175:EHU721180 ERN721175:ERQ721180 FBJ721175:FBM721180 FLF721175:FLI721180 FVB721175:FVE721180 GEX721175:GFA721180 GOT721175:GOW721180 GYP721175:GYS721180 HIL721175:HIO721180 HSH721175:HSK721180 ICD721175:ICG721180 ILZ721175:IMC721180 IVV721175:IVY721180 JFR721175:JFU721180 JPN721175:JPQ721180 JZJ721175:JZM721180 KJF721175:KJI721180 KTB721175:KTE721180 LCX721175:LDA721180 LMT721175:LMW721180 LWP721175:LWS721180 MGL721175:MGO721180 MQH721175:MQK721180 NAD721175:NAG721180 NJZ721175:NKC721180 NTV721175:NTY721180 ODR721175:ODU721180 ONN721175:ONQ721180 OXJ721175:OXM721180 PHF721175:PHI721180 PRB721175:PRE721180 QAX721175:QBA721180 QKT721175:QKW721180 QUP721175:QUS721180 REL721175:REO721180 ROH721175:ROK721180 RYD721175:RYG721180 SHZ721175:SIC721180 SRV721175:SRY721180 TBR721175:TBU721180 TLN721175:TLQ721180 TVJ721175:TVM721180 UFF721175:UFI721180 UPB721175:UPE721180 UYX721175:UZA721180 VIT721175:VIW721180 VSP721175:VSS721180 WCL721175:WCO721180 WMH721175:WMK721180 WWD721175:WWG721180 V786711:Y786716 JR786711:JU786716 TN786711:TQ786716 ADJ786711:ADM786716 ANF786711:ANI786716 AXB786711:AXE786716 BGX786711:BHA786716 BQT786711:BQW786716 CAP786711:CAS786716 CKL786711:CKO786716 CUH786711:CUK786716 DED786711:DEG786716 DNZ786711:DOC786716 DXV786711:DXY786716 EHR786711:EHU786716 ERN786711:ERQ786716 FBJ786711:FBM786716 FLF786711:FLI786716 FVB786711:FVE786716 GEX786711:GFA786716 GOT786711:GOW786716 GYP786711:GYS786716 HIL786711:HIO786716 HSH786711:HSK786716 ICD786711:ICG786716 ILZ786711:IMC786716 IVV786711:IVY786716 JFR786711:JFU786716 JPN786711:JPQ786716 JZJ786711:JZM786716 KJF786711:KJI786716 KTB786711:KTE786716 LCX786711:LDA786716 LMT786711:LMW786716 LWP786711:LWS786716 MGL786711:MGO786716 MQH786711:MQK786716 NAD786711:NAG786716 NJZ786711:NKC786716 NTV786711:NTY786716 ODR786711:ODU786716 ONN786711:ONQ786716 OXJ786711:OXM786716 PHF786711:PHI786716 PRB786711:PRE786716 QAX786711:QBA786716 QKT786711:QKW786716 QUP786711:QUS786716 REL786711:REO786716 ROH786711:ROK786716 RYD786711:RYG786716 SHZ786711:SIC786716 SRV786711:SRY786716 TBR786711:TBU786716 TLN786711:TLQ786716 TVJ786711:TVM786716 UFF786711:UFI786716 UPB786711:UPE786716 UYX786711:UZA786716 VIT786711:VIW786716 VSP786711:VSS786716 WCL786711:WCO786716 WMH786711:WMK786716 WWD786711:WWG786716 V852247:Y852252 JR852247:JU852252 TN852247:TQ852252 ADJ852247:ADM852252 ANF852247:ANI852252 AXB852247:AXE852252 BGX852247:BHA852252 BQT852247:BQW852252 CAP852247:CAS852252 CKL852247:CKO852252 CUH852247:CUK852252 DED852247:DEG852252 DNZ852247:DOC852252 DXV852247:DXY852252 EHR852247:EHU852252 ERN852247:ERQ852252 FBJ852247:FBM852252 FLF852247:FLI852252 FVB852247:FVE852252 GEX852247:GFA852252 GOT852247:GOW852252 GYP852247:GYS852252 HIL852247:HIO852252 HSH852247:HSK852252 ICD852247:ICG852252 ILZ852247:IMC852252 IVV852247:IVY852252 JFR852247:JFU852252 JPN852247:JPQ852252 JZJ852247:JZM852252 KJF852247:KJI852252 KTB852247:KTE852252 LCX852247:LDA852252 LMT852247:LMW852252 LWP852247:LWS852252 MGL852247:MGO852252 MQH852247:MQK852252 NAD852247:NAG852252 NJZ852247:NKC852252 NTV852247:NTY852252 ODR852247:ODU852252 ONN852247:ONQ852252 OXJ852247:OXM852252 PHF852247:PHI852252 PRB852247:PRE852252 QAX852247:QBA852252 QKT852247:QKW852252 QUP852247:QUS852252 REL852247:REO852252 ROH852247:ROK852252 RYD852247:RYG852252 SHZ852247:SIC852252 SRV852247:SRY852252 TBR852247:TBU852252 TLN852247:TLQ852252 TVJ852247:TVM852252 UFF852247:UFI852252 UPB852247:UPE852252 UYX852247:UZA852252 VIT852247:VIW852252 VSP852247:VSS852252 WCL852247:WCO852252 WMH852247:WMK852252 WWD852247:WWG852252 V917783:Y917788 JR917783:JU917788 TN917783:TQ917788 ADJ917783:ADM917788 ANF917783:ANI917788 AXB917783:AXE917788 BGX917783:BHA917788 BQT917783:BQW917788 CAP917783:CAS917788 CKL917783:CKO917788 CUH917783:CUK917788 DED917783:DEG917788 DNZ917783:DOC917788 DXV917783:DXY917788 EHR917783:EHU917788 ERN917783:ERQ917788 FBJ917783:FBM917788 FLF917783:FLI917788 FVB917783:FVE917788 GEX917783:GFA917788 GOT917783:GOW917788 GYP917783:GYS917788 HIL917783:HIO917788 HSH917783:HSK917788 ICD917783:ICG917788 ILZ917783:IMC917788 IVV917783:IVY917788 JFR917783:JFU917788 JPN917783:JPQ917788 JZJ917783:JZM917788 KJF917783:KJI917788 KTB917783:KTE917788 LCX917783:LDA917788 LMT917783:LMW917788 LWP917783:LWS917788 MGL917783:MGO917788 MQH917783:MQK917788 NAD917783:NAG917788 NJZ917783:NKC917788 NTV917783:NTY917788 ODR917783:ODU917788 ONN917783:ONQ917788 OXJ917783:OXM917788 PHF917783:PHI917788 PRB917783:PRE917788 QAX917783:QBA917788 QKT917783:QKW917788 QUP917783:QUS917788 REL917783:REO917788 ROH917783:ROK917788 RYD917783:RYG917788 SHZ917783:SIC917788 SRV917783:SRY917788 TBR917783:TBU917788 TLN917783:TLQ917788 TVJ917783:TVM917788 UFF917783:UFI917788 UPB917783:UPE917788 UYX917783:UZA917788 VIT917783:VIW917788 VSP917783:VSS917788 WCL917783:WCO917788 WMH917783:WMK917788 WWD917783:WWG917788 V983319:Y983324 JR983319:JU983324 TN983319:TQ983324 ADJ983319:ADM983324 ANF983319:ANI983324 AXB983319:AXE983324 BGX983319:BHA983324 BQT983319:BQW983324 CAP983319:CAS983324 CKL983319:CKO983324 CUH983319:CUK983324 DED983319:DEG983324 DNZ983319:DOC983324 DXV983319:DXY983324 EHR983319:EHU983324 ERN983319:ERQ983324 FBJ983319:FBM983324 FLF983319:FLI983324 FVB983319:FVE983324 GEX983319:GFA983324 GOT983319:GOW983324 GYP983319:GYS983324 HIL983319:HIO983324 HSH983319:HSK983324 ICD983319:ICG983324 ILZ983319:IMC983324 IVV983319:IVY983324 JFR983319:JFU983324 JPN983319:JPQ983324 JZJ983319:JZM983324 KJF983319:KJI983324 KTB983319:KTE983324 LCX983319:LDA983324 LMT983319:LMW983324 LWP983319:LWS983324 MGL983319:MGO983324 MQH983319:MQK983324 NAD983319:NAG983324 NJZ983319:NKC983324 NTV983319:NTY983324 ODR983319:ODU983324 ONN983319:ONQ983324 OXJ983319:OXM983324 PHF983319:PHI983324 PRB983319:PRE983324 QAX983319:QBA983324 QKT983319:QKW983324 QUP983319:QUS983324 REL983319:REO983324 ROH983319:ROK983324 RYD983319:RYG983324 SHZ983319:SIC983324 SRV983319:SRY983324 TBR983319:TBU983324 TLN983319:TLQ983324 TVJ983319:TVM983324 UFF983319:UFI983324 UPB983319:UPE983324 UYX983319:UZA983324 VIT983319:VIW983324 VSP983319:VSS983324 WCL983319:WCO983324 WMH983319:WMK983324 WWD983319:WWG983324 D472:G472 IZ472:JC472 SV472:SY472 ACR472:ACU472 AMN472:AMQ472 AWJ472:AWM472 BGF472:BGI472 BQB472:BQE472 BZX472:CAA472 CJT472:CJW472 CTP472:CTS472 DDL472:DDO472 DNH472:DNK472 DXD472:DXG472 EGZ472:EHC472 EQV472:EQY472 FAR472:FAU472 FKN472:FKQ472 FUJ472:FUM472 GEF472:GEI472 GOB472:GOE472 GXX472:GYA472 HHT472:HHW472 HRP472:HRS472 IBL472:IBO472 ILH472:ILK472 IVD472:IVG472 JEZ472:JFC472 JOV472:JOY472 JYR472:JYU472 KIN472:KIQ472 KSJ472:KSM472 LCF472:LCI472 LMB472:LME472 LVX472:LWA472 MFT472:MFW472 MPP472:MPS472 MZL472:MZO472 NJH472:NJK472 NTD472:NTG472 OCZ472:ODC472 OMV472:OMY472 OWR472:OWU472 PGN472:PGQ472 PQJ472:PQM472 QAF472:QAI472 QKB472:QKE472 QTX472:QUA472 RDT472:RDW472 RNP472:RNS472 RXL472:RXO472 SHH472:SHK472 SRD472:SRG472 TAZ472:TBC472 TKV472:TKY472 TUR472:TUU472 UEN472:UEQ472 UOJ472:UOM472 UYF472:UYI472 VIB472:VIE472 VRX472:VSA472 WBT472:WBW472 WLP472:WLS472 WVL472:WVO472 D66054:G66054 IZ66054:JC66054 SV66054:SY66054 ACR66054:ACU66054 AMN66054:AMQ66054 AWJ66054:AWM66054 BGF66054:BGI66054 BQB66054:BQE66054 BZX66054:CAA66054 CJT66054:CJW66054 CTP66054:CTS66054 DDL66054:DDO66054 DNH66054:DNK66054 DXD66054:DXG66054 EGZ66054:EHC66054 EQV66054:EQY66054 FAR66054:FAU66054 FKN66054:FKQ66054 FUJ66054:FUM66054 GEF66054:GEI66054 GOB66054:GOE66054 GXX66054:GYA66054 HHT66054:HHW66054 HRP66054:HRS66054 IBL66054:IBO66054 ILH66054:ILK66054 IVD66054:IVG66054 JEZ66054:JFC66054 JOV66054:JOY66054 JYR66054:JYU66054 KIN66054:KIQ66054 KSJ66054:KSM66054 LCF66054:LCI66054 LMB66054:LME66054 LVX66054:LWA66054 MFT66054:MFW66054 MPP66054:MPS66054 MZL66054:MZO66054 NJH66054:NJK66054 NTD66054:NTG66054 OCZ66054:ODC66054 OMV66054:OMY66054 OWR66054:OWU66054 PGN66054:PGQ66054 PQJ66054:PQM66054 QAF66054:QAI66054 QKB66054:QKE66054 QTX66054:QUA66054 RDT66054:RDW66054 RNP66054:RNS66054 RXL66054:RXO66054 SHH66054:SHK66054 SRD66054:SRG66054 TAZ66054:TBC66054 TKV66054:TKY66054 TUR66054:TUU66054 UEN66054:UEQ66054 UOJ66054:UOM66054 UYF66054:UYI66054 VIB66054:VIE66054 VRX66054:VSA66054 WBT66054:WBW66054 WLP66054:WLS66054 WVL66054:WVO66054 D131590:G131590 IZ131590:JC131590 SV131590:SY131590 ACR131590:ACU131590 AMN131590:AMQ131590 AWJ131590:AWM131590 BGF131590:BGI131590 BQB131590:BQE131590 BZX131590:CAA131590 CJT131590:CJW131590 CTP131590:CTS131590 DDL131590:DDO131590 DNH131590:DNK131590 DXD131590:DXG131590 EGZ131590:EHC131590 EQV131590:EQY131590 FAR131590:FAU131590 FKN131590:FKQ131590 FUJ131590:FUM131590 GEF131590:GEI131590 GOB131590:GOE131590 GXX131590:GYA131590 HHT131590:HHW131590 HRP131590:HRS131590 IBL131590:IBO131590 ILH131590:ILK131590 IVD131590:IVG131590 JEZ131590:JFC131590 JOV131590:JOY131590 JYR131590:JYU131590 KIN131590:KIQ131590 KSJ131590:KSM131590 LCF131590:LCI131590 LMB131590:LME131590 LVX131590:LWA131590 MFT131590:MFW131590 MPP131590:MPS131590 MZL131590:MZO131590 NJH131590:NJK131590 NTD131590:NTG131590 OCZ131590:ODC131590 OMV131590:OMY131590 OWR131590:OWU131590 PGN131590:PGQ131590 PQJ131590:PQM131590 QAF131590:QAI131590 QKB131590:QKE131590 QTX131590:QUA131590 RDT131590:RDW131590 RNP131590:RNS131590 RXL131590:RXO131590 SHH131590:SHK131590 SRD131590:SRG131590 TAZ131590:TBC131590 TKV131590:TKY131590 TUR131590:TUU131590 UEN131590:UEQ131590 UOJ131590:UOM131590 UYF131590:UYI131590 VIB131590:VIE131590 VRX131590:VSA131590 WBT131590:WBW131590 WLP131590:WLS131590 WVL131590:WVO131590 D197126:G197126 IZ197126:JC197126 SV197126:SY197126 ACR197126:ACU197126 AMN197126:AMQ197126 AWJ197126:AWM197126 BGF197126:BGI197126 BQB197126:BQE197126 BZX197126:CAA197126 CJT197126:CJW197126 CTP197126:CTS197126 DDL197126:DDO197126 DNH197126:DNK197126 DXD197126:DXG197126 EGZ197126:EHC197126 EQV197126:EQY197126 FAR197126:FAU197126 FKN197126:FKQ197126 FUJ197126:FUM197126 GEF197126:GEI197126 GOB197126:GOE197126 GXX197126:GYA197126 HHT197126:HHW197126 HRP197126:HRS197126 IBL197126:IBO197126 ILH197126:ILK197126 IVD197126:IVG197126 JEZ197126:JFC197126 JOV197126:JOY197126 JYR197126:JYU197126 KIN197126:KIQ197126 KSJ197126:KSM197126 LCF197126:LCI197126 LMB197126:LME197126 LVX197126:LWA197126 MFT197126:MFW197126 MPP197126:MPS197126 MZL197126:MZO197126 NJH197126:NJK197126 NTD197126:NTG197126 OCZ197126:ODC197126 OMV197126:OMY197126 OWR197126:OWU197126 PGN197126:PGQ197126 PQJ197126:PQM197126 QAF197126:QAI197126 QKB197126:QKE197126 QTX197126:QUA197126 RDT197126:RDW197126 RNP197126:RNS197126 RXL197126:RXO197126 SHH197126:SHK197126 SRD197126:SRG197126 TAZ197126:TBC197126 TKV197126:TKY197126 TUR197126:TUU197126 UEN197126:UEQ197126 UOJ197126:UOM197126 UYF197126:UYI197126 VIB197126:VIE197126 VRX197126:VSA197126 WBT197126:WBW197126 WLP197126:WLS197126 WVL197126:WVO197126 D262662:G262662 IZ262662:JC262662 SV262662:SY262662 ACR262662:ACU262662 AMN262662:AMQ262662 AWJ262662:AWM262662 BGF262662:BGI262662 BQB262662:BQE262662 BZX262662:CAA262662 CJT262662:CJW262662 CTP262662:CTS262662 DDL262662:DDO262662 DNH262662:DNK262662 DXD262662:DXG262662 EGZ262662:EHC262662 EQV262662:EQY262662 FAR262662:FAU262662 FKN262662:FKQ262662 FUJ262662:FUM262662 GEF262662:GEI262662 GOB262662:GOE262662 GXX262662:GYA262662 HHT262662:HHW262662 HRP262662:HRS262662 IBL262662:IBO262662 ILH262662:ILK262662 IVD262662:IVG262662 JEZ262662:JFC262662 JOV262662:JOY262662 JYR262662:JYU262662 KIN262662:KIQ262662 KSJ262662:KSM262662 LCF262662:LCI262662 LMB262662:LME262662 LVX262662:LWA262662 MFT262662:MFW262662 MPP262662:MPS262662 MZL262662:MZO262662 NJH262662:NJK262662 NTD262662:NTG262662 OCZ262662:ODC262662 OMV262662:OMY262662 OWR262662:OWU262662 PGN262662:PGQ262662 PQJ262662:PQM262662 QAF262662:QAI262662 QKB262662:QKE262662 QTX262662:QUA262662 RDT262662:RDW262662 RNP262662:RNS262662 RXL262662:RXO262662 SHH262662:SHK262662 SRD262662:SRG262662 TAZ262662:TBC262662 TKV262662:TKY262662 TUR262662:TUU262662 UEN262662:UEQ262662 UOJ262662:UOM262662 UYF262662:UYI262662 VIB262662:VIE262662 VRX262662:VSA262662 WBT262662:WBW262662 WLP262662:WLS262662 WVL262662:WVO262662 D328198:G328198 IZ328198:JC328198 SV328198:SY328198 ACR328198:ACU328198 AMN328198:AMQ328198 AWJ328198:AWM328198 BGF328198:BGI328198 BQB328198:BQE328198 BZX328198:CAA328198 CJT328198:CJW328198 CTP328198:CTS328198 DDL328198:DDO328198 DNH328198:DNK328198 DXD328198:DXG328198 EGZ328198:EHC328198 EQV328198:EQY328198 FAR328198:FAU328198 FKN328198:FKQ328198 FUJ328198:FUM328198 GEF328198:GEI328198 GOB328198:GOE328198 GXX328198:GYA328198 HHT328198:HHW328198 HRP328198:HRS328198 IBL328198:IBO328198 ILH328198:ILK328198 IVD328198:IVG328198 JEZ328198:JFC328198 JOV328198:JOY328198 JYR328198:JYU328198 KIN328198:KIQ328198 KSJ328198:KSM328198 LCF328198:LCI328198 LMB328198:LME328198 LVX328198:LWA328198 MFT328198:MFW328198 MPP328198:MPS328198 MZL328198:MZO328198 NJH328198:NJK328198 NTD328198:NTG328198 OCZ328198:ODC328198 OMV328198:OMY328198 OWR328198:OWU328198 PGN328198:PGQ328198 PQJ328198:PQM328198 QAF328198:QAI328198 QKB328198:QKE328198 QTX328198:QUA328198 RDT328198:RDW328198 RNP328198:RNS328198 RXL328198:RXO328198 SHH328198:SHK328198 SRD328198:SRG328198 TAZ328198:TBC328198 TKV328198:TKY328198 TUR328198:TUU328198 UEN328198:UEQ328198 UOJ328198:UOM328198 UYF328198:UYI328198 VIB328198:VIE328198 VRX328198:VSA328198 WBT328198:WBW328198 WLP328198:WLS328198 WVL328198:WVO328198 D393734:G393734 IZ393734:JC393734 SV393734:SY393734 ACR393734:ACU393734 AMN393734:AMQ393734 AWJ393734:AWM393734 BGF393734:BGI393734 BQB393734:BQE393734 BZX393734:CAA393734 CJT393734:CJW393734 CTP393734:CTS393734 DDL393734:DDO393734 DNH393734:DNK393734 DXD393734:DXG393734 EGZ393734:EHC393734 EQV393734:EQY393734 FAR393734:FAU393734 FKN393734:FKQ393734 FUJ393734:FUM393734 GEF393734:GEI393734 GOB393734:GOE393734 GXX393734:GYA393734 HHT393734:HHW393734 HRP393734:HRS393734 IBL393734:IBO393734 ILH393734:ILK393734 IVD393734:IVG393734 JEZ393734:JFC393734 JOV393734:JOY393734 JYR393734:JYU393734 KIN393734:KIQ393734 KSJ393734:KSM393734 LCF393734:LCI393734 LMB393734:LME393734 LVX393734:LWA393734 MFT393734:MFW393734 MPP393734:MPS393734 MZL393734:MZO393734 NJH393734:NJK393734 NTD393734:NTG393734 OCZ393734:ODC393734 OMV393734:OMY393734 OWR393734:OWU393734 PGN393734:PGQ393734 PQJ393734:PQM393734 QAF393734:QAI393734 QKB393734:QKE393734 QTX393734:QUA393734 RDT393734:RDW393734 RNP393734:RNS393734 RXL393734:RXO393734 SHH393734:SHK393734 SRD393734:SRG393734 TAZ393734:TBC393734 TKV393734:TKY393734 TUR393734:TUU393734 UEN393734:UEQ393734 UOJ393734:UOM393734 UYF393734:UYI393734 VIB393734:VIE393734 VRX393734:VSA393734 WBT393734:WBW393734 WLP393734:WLS393734 WVL393734:WVO393734 D459270:G459270 IZ459270:JC459270 SV459270:SY459270 ACR459270:ACU459270 AMN459270:AMQ459270 AWJ459270:AWM459270 BGF459270:BGI459270 BQB459270:BQE459270 BZX459270:CAA459270 CJT459270:CJW459270 CTP459270:CTS459270 DDL459270:DDO459270 DNH459270:DNK459270 DXD459270:DXG459270 EGZ459270:EHC459270 EQV459270:EQY459270 FAR459270:FAU459270 FKN459270:FKQ459270 FUJ459270:FUM459270 GEF459270:GEI459270 GOB459270:GOE459270 GXX459270:GYA459270 HHT459270:HHW459270 HRP459270:HRS459270 IBL459270:IBO459270 ILH459270:ILK459270 IVD459270:IVG459270 JEZ459270:JFC459270 JOV459270:JOY459270 JYR459270:JYU459270 KIN459270:KIQ459270 KSJ459270:KSM459270 LCF459270:LCI459270 LMB459270:LME459270 LVX459270:LWA459270 MFT459270:MFW459270 MPP459270:MPS459270 MZL459270:MZO459270 NJH459270:NJK459270 NTD459270:NTG459270 OCZ459270:ODC459270 OMV459270:OMY459270 OWR459270:OWU459270 PGN459270:PGQ459270 PQJ459270:PQM459270 QAF459270:QAI459270 QKB459270:QKE459270 QTX459270:QUA459270 RDT459270:RDW459270 RNP459270:RNS459270 RXL459270:RXO459270 SHH459270:SHK459270 SRD459270:SRG459270 TAZ459270:TBC459270 TKV459270:TKY459270 TUR459270:TUU459270 UEN459270:UEQ459270 UOJ459270:UOM459270 UYF459270:UYI459270 VIB459270:VIE459270 VRX459270:VSA459270 WBT459270:WBW459270 WLP459270:WLS459270 WVL459270:WVO459270 D524806:G524806 IZ524806:JC524806 SV524806:SY524806 ACR524806:ACU524806 AMN524806:AMQ524806 AWJ524806:AWM524806 BGF524806:BGI524806 BQB524806:BQE524806 BZX524806:CAA524806 CJT524806:CJW524806 CTP524806:CTS524806 DDL524806:DDO524806 DNH524806:DNK524806 DXD524806:DXG524806 EGZ524806:EHC524806 EQV524806:EQY524806 FAR524806:FAU524806 FKN524806:FKQ524806 FUJ524806:FUM524806 GEF524806:GEI524806 GOB524806:GOE524806 GXX524806:GYA524806 HHT524806:HHW524806 HRP524806:HRS524806 IBL524806:IBO524806 ILH524806:ILK524806 IVD524806:IVG524806 JEZ524806:JFC524806 JOV524806:JOY524806 JYR524806:JYU524806 KIN524806:KIQ524806 KSJ524806:KSM524806 LCF524806:LCI524806 LMB524806:LME524806 LVX524806:LWA524806 MFT524806:MFW524806 MPP524806:MPS524806 MZL524806:MZO524806 NJH524806:NJK524806 NTD524806:NTG524806 OCZ524806:ODC524806 OMV524806:OMY524806 OWR524806:OWU524806 PGN524806:PGQ524806 PQJ524806:PQM524806 QAF524806:QAI524806 QKB524806:QKE524806 QTX524806:QUA524806 RDT524806:RDW524806 RNP524806:RNS524806 RXL524806:RXO524806 SHH524806:SHK524806 SRD524806:SRG524806 TAZ524806:TBC524806 TKV524806:TKY524806 TUR524806:TUU524806 UEN524806:UEQ524806 UOJ524806:UOM524806 UYF524806:UYI524806 VIB524806:VIE524806 VRX524806:VSA524806 WBT524806:WBW524806 WLP524806:WLS524806 WVL524806:WVO524806 D590342:G590342 IZ590342:JC590342 SV590342:SY590342 ACR590342:ACU590342 AMN590342:AMQ590342 AWJ590342:AWM590342 BGF590342:BGI590342 BQB590342:BQE590342 BZX590342:CAA590342 CJT590342:CJW590342 CTP590342:CTS590342 DDL590342:DDO590342 DNH590342:DNK590342 DXD590342:DXG590342 EGZ590342:EHC590342 EQV590342:EQY590342 FAR590342:FAU590342 FKN590342:FKQ590342 FUJ590342:FUM590342 GEF590342:GEI590342 GOB590342:GOE590342 GXX590342:GYA590342 HHT590342:HHW590342 HRP590342:HRS590342 IBL590342:IBO590342 ILH590342:ILK590342 IVD590342:IVG590342 JEZ590342:JFC590342 JOV590342:JOY590342 JYR590342:JYU590342 KIN590342:KIQ590342 KSJ590342:KSM590342 LCF590342:LCI590342 LMB590342:LME590342 LVX590342:LWA590342 MFT590342:MFW590342 MPP590342:MPS590342 MZL590342:MZO590342 NJH590342:NJK590342 NTD590342:NTG590342 OCZ590342:ODC590342 OMV590342:OMY590342 OWR590342:OWU590342 PGN590342:PGQ590342 PQJ590342:PQM590342 QAF590342:QAI590342 QKB590342:QKE590342 QTX590342:QUA590342 RDT590342:RDW590342 RNP590342:RNS590342 RXL590342:RXO590342 SHH590342:SHK590342 SRD590342:SRG590342 TAZ590342:TBC590342 TKV590342:TKY590342 TUR590342:TUU590342 UEN590342:UEQ590342 UOJ590342:UOM590342 UYF590342:UYI590342 VIB590342:VIE590342 VRX590342:VSA590342 WBT590342:WBW590342 WLP590342:WLS590342 WVL590342:WVO590342 D655878:G655878 IZ655878:JC655878 SV655878:SY655878 ACR655878:ACU655878 AMN655878:AMQ655878 AWJ655878:AWM655878 BGF655878:BGI655878 BQB655878:BQE655878 BZX655878:CAA655878 CJT655878:CJW655878 CTP655878:CTS655878 DDL655878:DDO655878 DNH655878:DNK655878 DXD655878:DXG655878 EGZ655878:EHC655878 EQV655878:EQY655878 FAR655878:FAU655878 FKN655878:FKQ655878 FUJ655878:FUM655878 GEF655878:GEI655878 GOB655878:GOE655878 GXX655878:GYA655878 HHT655878:HHW655878 HRP655878:HRS655878 IBL655878:IBO655878 ILH655878:ILK655878 IVD655878:IVG655878 JEZ655878:JFC655878 JOV655878:JOY655878 JYR655878:JYU655878 KIN655878:KIQ655878 KSJ655878:KSM655878 LCF655878:LCI655878 LMB655878:LME655878 LVX655878:LWA655878 MFT655878:MFW655878 MPP655878:MPS655878 MZL655878:MZO655878 NJH655878:NJK655878 NTD655878:NTG655878 OCZ655878:ODC655878 OMV655878:OMY655878 OWR655878:OWU655878 PGN655878:PGQ655878 PQJ655878:PQM655878 QAF655878:QAI655878 QKB655878:QKE655878 QTX655878:QUA655878 RDT655878:RDW655878 RNP655878:RNS655878 RXL655878:RXO655878 SHH655878:SHK655878 SRD655878:SRG655878 TAZ655878:TBC655878 TKV655878:TKY655878 TUR655878:TUU655878 UEN655878:UEQ655878 UOJ655878:UOM655878 UYF655878:UYI655878 VIB655878:VIE655878 VRX655878:VSA655878 WBT655878:WBW655878 WLP655878:WLS655878 WVL655878:WVO655878 D721414:G721414 IZ721414:JC721414 SV721414:SY721414 ACR721414:ACU721414 AMN721414:AMQ721414 AWJ721414:AWM721414 BGF721414:BGI721414 BQB721414:BQE721414 BZX721414:CAA721414 CJT721414:CJW721414 CTP721414:CTS721414 DDL721414:DDO721414 DNH721414:DNK721414 DXD721414:DXG721414 EGZ721414:EHC721414 EQV721414:EQY721414 FAR721414:FAU721414 FKN721414:FKQ721414 FUJ721414:FUM721414 GEF721414:GEI721414 GOB721414:GOE721414 GXX721414:GYA721414 HHT721414:HHW721414 HRP721414:HRS721414 IBL721414:IBO721414 ILH721414:ILK721414 IVD721414:IVG721414 JEZ721414:JFC721414 JOV721414:JOY721414 JYR721414:JYU721414 KIN721414:KIQ721414 KSJ721414:KSM721414 LCF721414:LCI721414 LMB721414:LME721414 LVX721414:LWA721414 MFT721414:MFW721414 MPP721414:MPS721414 MZL721414:MZO721414 NJH721414:NJK721414 NTD721414:NTG721414 OCZ721414:ODC721414 OMV721414:OMY721414 OWR721414:OWU721414 PGN721414:PGQ721414 PQJ721414:PQM721414 QAF721414:QAI721414 QKB721414:QKE721414 QTX721414:QUA721414 RDT721414:RDW721414 RNP721414:RNS721414 RXL721414:RXO721414 SHH721414:SHK721414 SRD721414:SRG721414 TAZ721414:TBC721414 TKV721414:TKY721414 TUR721414:TUU721414 UEN721414:UEQ721414 UOJ721414:UOM721414 UYF721414:UYI721414 VIB721414:VIE721414 VRX721414:VSA721414 WBT721414:WBW721414 WLP721414:WLS721414 WVL721414:WVO721414 D786950:G786950 IZ786950:JC786950 SV786950:SY786950 ACR786950:ACU786950 AMN786950:AMQ786950 AWJ786950:AWM786950 BGF786950:BGI786950 BQB786950:BQE786950 BZX786950:CAA786950 CJT786950:CJW786950 CTP786950:CTS786950 DDL786950:DDO786950 DNH786950:DNK786950 DXD786950:DXG786950 EGZ786950:EHC786950 EQV786950:EQY786950 FAR786950:FAU786950 FKN786950:FKQ786950 FUJ786950:FUM786950 GEF786950:GEI786950 GOB786950:GOE786950 GXX786950:GYA786950 HHT786950:HHW786950 HRP786950:HRS786950 IBL786950:IBO786950 ILH786950:ILK786950 IVD786950:IVG786950 JEZ786950:JFC786950 JOV786950:JOY786950 JYR786950:JYU786950 KIN786950:KIQ786950 KSJ786950:KSM786950 LCF786950:LCI786950 LMB786950:LME786950 LVX786950:LWA786950 MFT786950:MFW786950 MPP786950:MPS786950 MZL786950:MZO786950 NJH786950:NJK786950 NTD786950:NTG786950 OCZ786950:ODC786950 OMV786950:OMY786950 OWR786950:OWU786950 PGN786950:PGQ786950 PQJ786950:PQM786950 QAF786950:QAI786950 QKB786950:QKE786950 QTX786950:QUA786950 RDT786950:RDW786950 RNP786950:RNS786950 RXL786950:RXO786950 SHH786950:SHK786950 SRD786950:SRG786950 TAZ786950:TBC786950 TKV786950:TKY786950 TUR786950:TUU786950 UEN786950:UEQ786950 UOJ786950:UOM786950 UYF786950:UYI786950 VIB786950:VIE786950 VRX786950:VSA786950 WBT786950:WBW786950 WLP786950:WLS786950 WVL786950:WVO786950 D852486:G852486 IZ852486:JC852486 SV852486:SY852486 ACR852486:ACU852486 AMN852486:AMQ852486 AWJ852486:AWM852486 BGF852486:BGI852486 BQB852486:BQE852486 BZX852486:CAA852486 CJT852486:CJW852486 CTP852486:CTS852486 DDL852486:DDO852486 DNH852486:DNK852486 DXD852486:DXG852486 EGZ852486:EHC852486 EQV852486:EQY852486 FAR852486:FAU852486 FKN852486:FKQ852486 FUJ852486:FUM852486 GEF852486:GEI852486 GOB852486:GOE852486 GXX852486:GYA852486 HHT852486:HHW852486 HRP852486:HRS852486 IBL852486:IBO852486 ILH852486:ILK852486 IVD852486:IVG852486 JEZ852486:JFC852486 JOV852486:JOY852486 JYR852486:JYU852486 KIN852486:KIQ852486 KSJ852486:KSM852486 LCF852486:LCI852486 LMB852486:LME852486 LVX852486:LWA852486 MFT852486:MFW852486 MPP852486:MPS852486 MZL852486:MZO852486 NJH852486:NJK852486 NTD852486:NTG852486 OCZ852486:ODC852486 OMV852486:OMY852486 OWR852486:OWU852486 PGN852486:PGQ852486 PQJ852486:PQM852486 QAF852486:QAI852486 QKB852486:QKE852486 QTX852486:QUA852486 RDT852486:RDW852486 RNP852486:RNS852486 RXL852486:RXO852486 SHH852486:SHK852486 SRD852486:SRG852486 TAZ852486:TBC852486 TKV852486:TKY852486 TUR852486:TUU852486 UEN852486:UEQ852486 UOJ852486:UOM852486 UYF852486:UYI852486 VIB852486:VIE852486 VRX852486:VSA852486 WBT852486:WBW852486 WLP852486:WLS852486 WVL852486:WVO852486 D918022:G918022 IZ918022:JC918022 SV918022:SY918022 ACR918022:ACU918022 AMN918022:AMQ918022 AWJ918022:AWM918022 BGF918022:BGI918022 BQB918022:BQE918022 BZX918022:CAA918022 CJT918022:CJW918022 CTP918022:CTS918022 DDL918022:DDO918022 DNH918022:DNK918022 DXD918022:DXG918022 EGZ918022:EHC918022 EQV918022:EQY918022 FAR918022:FAU918022 FKN918022:FKQ918022 FUJ918022:FUM918022 GEF918022:GEI918022 GOB918022:GOE918022 GXX918022:GYA918022 HHT918022:HHW918022 HRP918022:HRS918022 IBL918022:IBO918022 ILH918022:ILK918022 IVD918022:IVG918022 JEZ918022:JFC918022 JOV918022:JOY918022 JYR918022:JYU918022 KIN918022:KIQ918022 KSJ918022:KSM918022 LCF918022:LCI918022 LMB918022:LME918022 LVX918022:LWA918022 MFT918022:MFW918022 MPP918022:MPS918022 MZL918022:MZO918022 NJH918022:NJK918022 NTD918022:NTG918022 OCZ918022:ODC918022 OMV918022:OMY918022 OWR918022:OWU918022 PGN918022:PGQ918022 PQJ918022:PQM918022 QAF918022:QAI918022 QKB918022:QKE918022 QTX918022:QUA918022 RDT918022:RDW918022 RNP918022:RNS918022 RXL918022:RXO918022 SHH918022:SHK918022 SRD918022:SRG918022 TAZ918022:TBC918022 TKV918022:TKY918022 TUR918022:TUU918022 UEN918022:UEQ918022 UOJ918022:UOM918022 UYF918022:UYI918022 VIB918022:VIE918022 VRX918022:VSA918022 WBT918022:WBW918022 WLP918022:WLS918022 WVL918022:WVO918022 D983558:G983558 IZ983558:JC983558 SV983558:SY983558 ACR983558:ACU983558 AMN983558:AMQ983558 AWJ983558:AWM983558 BGF983558:BGI983558 BQB983558:BQE983558 BZX983558:CAA983558 CJT983558:CJW983558 CTP983558:CTS983558 DDL983558:DDO983558 DNH983558:DNK983558 DXD983558:DXG983558 EGZ983558:EHC983558 EQV983558:EQY983558 FAR983558:FAU983558 FKN983558:FKQ983558 FUJ983558:FUM983558 GEF983558:GEI983558 GOB983558:GOE983558 GXX983558:GYA983558 HHT983558:HHW983558 HRP983558:HRS983558 IBL983558:IBO983558 ILH983558:ILK983558 IVD983558:IVG983558 JEZ983558:JFC983558 JOV983558:JOY983558 JYR983558:JYU983558 KIN983558:KIQ983558 KSJ983558:KSM983558 LCF983558:LCI983558 LMB983558:LME983558 LVX983558:LWA983558 MFT983558:MFW983558 MPP983558:MPS983558 MZL983558:MZO983558 NJH983558:NJK983558 NTD983558:NTG983558 OCZ983558:ODC983558 OMV983558:OMY983558 OWR983558:OWU983558 PGN983558:PGQ983558 PQJ983558:PQM983558 QAF983558:QAI983558 QKB983558:QKE983558 QTX983558:QUA983558 RDT983558:RDW983558 RNP983558:RNS983558 RXL983558:RXO983558 SHH983558:SHK983558 SRD983558:SRG983558 TAZ983558:TBC983558 TKV983558:TKY983558 TUR983558:TUU983558 UEN983558:UEQ983558 UOJ983558:UOM983558 UYF983558:UYI983558 VIB983558:VIE983558 VRX983558:VSA983558 WBT983558:WBW983558 WLP983558:WLS983558 WVL983558:WVO983558 B146 IX146 ST146 ACP146 AML146 AWH146 BGD146 BPZ146 BZV146 CJR146 CTN146 DDJ146 DNF146 DXB146 EGX146 EQT146 FAP146 FKL146 FUH146 GED146 GNZ146 GXV146 HHR146 HRN146 IBJ146 ILF146 IVB146 JEX146 JOT146 JYP146 KIL146 KSH146 LCD146 LLZ146 LVV146 MFR146 MPN146 MZJ146 NJF146 NTB146 OCX146 OMT146 OWP146 PGL146 PQH146 QAD146 QJZ146 QTV146 RDR146 RNN146 RXJ146 SHF146 SRB146 TAX146 TKT146 TUP146 UEL146 UOH146 UYD146 VHZ146 VRV146 WBR146 WLN146 WVJ146 B65812 IX65812 ST65812 ACP65812 AML65812 AWH65812 BGD65812 BPZ65812 BZV65812 CJR65812 CTN65812 DDJ65812 DNF65812 DXB65812 EGX65812 EQT65812 FAP65812 FKL65812 FUH65812 GED65812 GNZ65812 GXV65812 HHR65812 HRN65812 IBJ65812 ILF65812 IVB65812 JEX65812 JOT65812 JYP65812 KIL65812 KSH65812 LCD65812 LLZ65812 LVV65812 MFR65812 MPN65812 MZJ65812 NJF65812 NTB65812 OCX65812 OMT65812 OWP65812 PGL65812 PQH65812 QAD65812 QJZ65812 QTV65812 RDR65812 RNN65812 RXJ65812 SHF65812 SRB65812 TAX65812 TKT65812 TUP65812 UEL65812 UOH65812 UYD65812 VHZ65812 VRV65812 WBR65812 WLN65812 WVJ65812 B131348 IX131348 ST131348 ACP131348 AML131348 AWH131348 BGD131348 BPZ131348 BZV131348 CJR131348 CTN131348 DDJ131348 DNF131348 DXB131348 EGX131348 EQT131348 FAP131348 FKL131348 FUH131348 GED131348 GNZ131348 GXV131348 HHR131348 HRN131348 IBJ131348 ILF131348 IVB131348 JEX131348 JOT131348 JYP131348 KIL131348 KSH131348 LCD131348 LLZ131348 LVV131348 MFR131348 MPN131348 MZJ131348 NJF131348 NTB131348 OCX131348 OMT131348 OWP131348 PGL131348 PQH131348 QAD131348 QJZ131348 QTV131348 RDR131348 RNN131348 RXJ131348 SHF131348 SRB131348 TAX131348 TKT131348 TUP131348 UEL131348 UOH131348 UYD131348 VHZ131348 VRV131348 WBR131348 WLN131348 WVJ131348 B196884 IX196884 ST196884 ACP196884 AML196884 AWH196884 BGD196884 BPZ196884 BZV196884 CJR196884 CTN196884 DDJ196884 DNF196884 DXB196884 EGX196884 EQT196884 FAP196884 FKL196884 FUH196884 GED196884 GNZ196884 GXV196884 HHR196884 HRN196884 IBJ196884 ILF196884 IVB196884 JEX196884 JOT196884 JYP196884 KIL196884 KSH196884 LCD196884 LLZ196884 LVV196884 MFR196884 MPN196884 MZJ196884 NJF196884 NTB196884 OCX196884 OMT196884 OWP196884 PGL196884 PQH196884 QAD196884 QJZ196884 QTV196884 RDR196884 RNN196884 RXJ196884 SHF196884 SRB196884 TAX196884 TKT196884 TUP196884 UEL196884 UOH196884 UYD196884 VHZ196884 VRV196884 WBR196884 WLN196884 WVJ196884 B262420 IX262420 ST262420 ACP262420 AML262420 AWH262420 BGD262420 BPZ262420 BZV262420 CJR262420 CTN262420 DDJ262420 DNF262420 DXB262420 EGX262420 EQT262420 FAP262420 FKL262420 FUH262420 GED262420 GNZ262420 GXV262420 HHR262420 HRN262420 IBJ262420 ILF262420 IVB262420 JEX262420 JOT262420 JYP262420 KIL262420 KSH262420 LCD262420 LLZ262420 LVV262420 MFR262420 MPN262420 MZJ262420 NJF262420 NTB262420 OCX262420 OMT262420 OWP262420 PGL262420 PQH262420 QAD262420 QJZ262420 QTV262420 RDR262420 RNN262420 RXJ262420 SHF262420 SRB262420 TAX262420 TKT262420 TUP262420 UEL262420 UOH262420 UYD262420 VHZ262420 VRV262420 WBR262420 WLN262420 WVJ262420 B327956 IX327956 ST327956 ACP327956 AML327956 AWH327956 BGD327956 BPZ327956 BZV327956 CJR327956 CTN327956 DDJ327956 DNF327956 DXB327956 EGX327956 EQT327956 FAP327956 FKL327956 FUH327956 GED327956 GNZ327956 GXV327956 HHR327956 HRN327956 IBJ327956 ILF327956 IVB327956 JEX327956 JOT327956 JYP327956 KIL327956 KSH327956 LCD327956 LLZ327956 LVV327956 MFR327956 MPN327956 MZJ327956 NJF327956 NTB327956 OCX327956 OMT327956 OWP327956 PGL327956 PQH327956 QAD327956 QJZ327956 QTV327956 RDR327956 RNN327956 RXJ327956 SHF327956 SRB327956 TAX327956 TKT327956 TUP327956 UEL327956 UOH327956 UYD327956 VHZ327956 VRV327956 WBR327956 WLN327956 WVJ327956 B393492 IX393492 ST393492 ACP393492 AML393492 AWH393492 BGD393492 BPZ393492 BZV393492 CJR393492 CTN393492 DDJ393492 DNF393492 DXB393492 EGX393492 EQT393492 FAP393492 FKL393492 FUH393492 GED393492 GNZ393492 GXV393492 HHR393492 HRN393492 IBJ393492 ILF393492 IVB393492 JEX393492 JOT393492 JYP393492 KIL393492 KSH393492 LCD393492 LLZ393492 LVV393492 MFR393492 MPN393492 MZJ393492 NJF393492 NTB393492 OCX393492 OMT393492 OWP393492 PGL393492 PQH393492 QAD393492 QJZ393492 QTV393492 RDR393492 RNN393492 RXJ393492 SHF393492 SRB393492 TAX393492 TKT393492 TUP393492 UEL393492 UOH393492 UYD393492 VHZ393492 VRV393492 WBR393492 WLN393492 WVJ393492 B459028 IX459028 ST459028 ACP459028 AML459028 AWH459028 BGD459028 BPZ459028 BZV459028 CJR459028 CTN459028 DDJ459028 DNF459028 DXB459028 EGX459028 EQT459028 FAP459028 FKL459028 FUH459028 GED459028 GNZ459028 GXV459028 HHR459028 HRN459028 IBJ459028 ILF459028 IVB459028 JEX459028 JOT459028 JYP459028 KIL459028 KSH459028 LCD459028 LLZ459028 LVV459028 MFR459028 MPN459028 MZJ459028 NJF459028 NTB459028 OCX459028 OMT459028 OWP459028 PGL459028 PQH459028 QAD459028 QJZ459028 QTV459028 RDR459028 RNN459028 RXJ459028 SHF459028 SRB459028 TAX459028 TKT459028 TUP459028 UEL459028 UOH459028 UYD459028 VHZ459028 VRV459028 WBR459028 WLN459028 WVJ459028 B524564 IX524564 ST524564 ACP524564 AML524564 AWH524564 BGD524564 BPZ524564 BZV524564 CJR524564 CTN524564 DDJ524564 DNF524564 DXB524564 EGX524564 EQT524564 FAP524564 FKL524564 FUH524564 GED524564 GNZ524564 GXV524564 HHR524564 HRN524564 IBJ524564 ILF524564 IVB524564 JEX524564 JOT524564 JYP524564 KIL524564 KSH524564 LCD524564 LLZ524564 LVV524564 MFR524564 MPN524564 MZJ524564 NJF524564 NTB524564 OCX524564 OMT524564 OWP524564 PGL524564 PQH524564 QAD524564 QJZ524564 QTV524564 RDR524564 RNN524564 RXJ524564 SHF524564 SRB524564 TAX524564 TKT524564 TUP524564 UEL524564 UOH524564 UYD524564 VHZ524564 VRV524564 WBR524564 WLN524564 WVJ524564 B590100 IX590100 ST590100 ACP590100 AML590100 AWH590100 BGD590100 BPZ590100 BZV590100 CJR590100 CTN590100 DDJ590100 DNF590100 DXB590100 EGX590100 EQT590100 FAP590100 FKL590100 FUH590100 GED590100 GNZ590100 GXV590100 HHR590100 HRN590100 IBJ590100 ILF590100 IVB590100 JEX590100 JOT590100 JYP590100 KIL590100 KSH590100 LCD590100 LLZ590100 LVV590100 MFR590100 MPN590100 MZJ590100 NJF590100 NTB590100 OCX590100 OMT590100 OWP590100 PGL590100 PQH590100 QAD590100 QJZ590100 QTV590100 RDR590100 RNN590100 RXJ590100 SHF590100 SRB590100 TAX590100 TKT590100 TUP590100 UEL590100 UOH590100 UYD590100 VHZ590100 VRV590100 WBR590100 WLN590100 WVJ590100 B655636 IX655636 ST655636 ACP655636 AML655636 AWH655636 BGD655636 BPZ655636 BZV655636 CJR655636 CTN655636 DDJ655636 DNF655636 DXB655636 EGX655636 EQT655636 FAP655636 FKL655636 FUH655636 GED655636 GNZ655636 GXV655636 HHR655636 HRN655636 IBJ655636 ILF655636 IVB655636 JEX655636 JOT655636 JYP655636 KIL655636 KSH655636 LCD655636 LLZ655636 LVV655636 MFR655636 MPN655636 MZJ655636 NJF655636 NTB655636 OCX655636 OMT655636 OWP655636 PGL655636 PQH655636 QAD655636 QJZ655636 QTV655636 RDR655636 RNN655636 RXJ655636 SHF655636 SRB655636 TAX655636 TKT655636 TUP655636 UEL655636 UOH655636 UYD655636 VHZ655636 VRV655636 WBR655636 WLN655636 WVJ655636 B721172 IX721172 ST721172 ACP721172 AML721172 AWH721172 BGD721172 BPZ721172 BZV721172 CJR721172 CTN721172 DDJ721172 DNF721172 DXB721172 EGX721172 EQT721172 FAP721172 FKL721172 FUH721172 GED721172 GNZ721172 GXV721172 HHR721172 HRN721172 IBJ721172 ILF721172 IVB721172 JEX721172 JOT721172 JYP721172 KIL721172 KSH721172 LCD721172 LLZ721172 LVV721172 MFR721172 MPN721172 MZJ721172 NJF721172 NTB721172 OCX721172 OMT721172 OWP721172 PGL721172 PQH721172 QAD721172 QJZ721172 QTV721172 RDR721172 RNN721172 RXJ721172 SHF721172 SRB721172 TAX721172 TKT721172 TUP721172 UEL721172 UOH721172 UYD721172 VHZ721172 VRV721172 WBR721172 WLN721172 WVJ721172 B786708 IX786708 ST786708 ACP786708 AML786708 AWH786708 BGD786708 BPZ786708 BZV786708 CJR786708 CTN786708 DDJ786708 DNF786708 DXB786708 EGX786708 EQT786708 FAP786708 FKL786708 FUH786708 GED786708 GNZ786708 GXV786708 HHR786708 HRN786708 IBJ786708 ILF786708 IVB786708 JEX786708 JOT786708 JYP786708 KIL786708 KSH786708 LCD786708 LLZ786708 LVV786708 MFR786708 MPN786708 MZJ786708 NJF786708 NTB786708 OCX786708 OMT786708 OWP786708 PGL786708 PQH786708 QAD786708 QJZ786708 QTV786708 RDR786708 RNN786708 RXJ786708 SHF786708 SRB786708 TAX786708 TKT786708 TUP786708 UEL786708 UOH786708 UYD786708 VHZ786708 VRV786708 WBR786708 WLN786708 WVJ786708 B852244 IX852244 ST852244 ACP852244 AML852244 AWH852244 BGD852244 BPZ852244 BZV852244 CJR852244 CTN852244 DDJ852244 DNF852244 DXB852244 EGX852244 EQT852244 FAP852244 FKL852244 FUH852244 GED852244 GNZ852244 GXV852244 HHR852244 HRN852244 IBJ852244 ILF852244 IVB852244 JEX852244 JOT852244 JYP852244 KIL852244 KSH852244 LCD852244 LLZ852244 LVV852244 MFR852244 MPN852244 MZJ852244 NJF852244 NTB852244 OCX852244 OMT852244 OWP852244 PGL852244 PQH852244 QAD852244 QJZ852244 QTV852244 RDR852244 RNN852244 RXJ852244 SHF852244 SRB852244 TAX852244 TKT852244 TUP852244 UEL852244 UOH852244 UYD852244 VHZ852244 VRV852244 WBR852244 WLN852244 WVJ852244 B917780 IX917780 ST917780 ACP917780 AML917780 AWH917780 BGD917780 BPZ917780 BZV917780 CJR917780 CTN917780 DDJ917780 DNF917780 DXB917780 EGX917780 EQT917780 FAP917780 FKL917780 FUH917780 GED917780 GNZ917780 GXV917780 HHR917780 HRN917780 IBJ917780 ILF917780 IVB917780 JEX917780 JOT917780 JYP917780 KIL917780 KSH917780 LCD917780 LLZ917780 LVV917780 MFR917780 MPN917780 MZJ917780 NJF917780 NTB917780 OCX917780 OMT917780 OWP917780 PGL917780 PQH917780 QAD917780 QJZ917780 QTV917780 RDR917780 RNN917780 RXJ917780 SHF917780 SRB917780 TAX917780 TKT917780 TUP917780 UEL917780 UOH917780 UYD917780 VHZ917780 VRV917780 WBR917780 WLN917780 WVJ917780 B983316 IX983316 ST983316 ACP983316 AML983316 AWH983316 BGD983316 BPZ983316 BZV983316 CJR983316 CTN983316 DDJ983316 DNF983316 DXB983316 EGX983316 EQT983316 FAP983316 FKL983316 FUH983316 GED983316 GNZ983316 GXV983316 HHR983316 HRN983316 IBJ983316 ILF983316 IVB983316 JEX983316 JOT983316 JYP983316 KIL983316 KSH983316 LCD983316 LLZ983316 LVV983316 MFR983316 MPN983316 MZJ983316 NJF983316 NTB983316 OCX983316 OMT983316 OWP983316 PGL983316 PQH983316 QAD983316 QJZ983316 QTV983316 RDR983316 RNN983316 RXJ983316 SHF983316 SRB983316 TAX983316 TKT983316 TUP983316 UEL983316 UOH983316 UYD983316 VHZ983316 VRV983316 WBR983316 WLN983316 WVJ983316 D281:G281 IZ281:JC281 SV281:SY281 ACR281:ACU281 AMN281:AMQ281 AWJ281:AWM281 BGF281:BGI281 BQB281:BQE281 BZX281:CAA281 CJT281:CJW281 CTP281:CTS281 DDL281:DDO281 DNH281:DNK281 DXD281:DXG281 EGZ281:EHC281 EQV281:EQY281 FAR281:FAU281 FKN281:FKQ281 FUJ281:FUM281 GEF281:GEI281 GOB281:GOE281 GXX281:GYA281 HHT281:HHW281 HRP281:HRS281 IBL281:IBO281 ILH281:ILK281 IVD281:IVG281 JEZ281:JFC281 JOV281:JOY281 JYR281:JYU281 KIN281:KIQ281 KSJ281:KSM281 LCF281:LCI281 LMB281:LME281 LVX281:LWA281 MFT281:MFW281 MPP281:MPS281 MZL281:MZO281 NJH281:NJK281 NTD281:NTG281 OCZ281:ODC281 OMV281:OMY281 OWR281:OWU281 PGN281:PGQ281 PQJ281:PQM281 QAF281:QAI281 QKB281:QKE281 QTX281:QUA281 RDT281:RDW281 RNP281:RNS281 RXL281:RXO281 SHH281:SHK281 SRD281:SRG281 TAZ281:TBC281 TKV281:TKY281 TUR281:TUU281 UEN281:UEQ281 UOJ281:UOM281 UYF281:UYI281 VIB281:VIE281 VRX281:VSA281 WBT281:WBW281 WLP281:WLS281 WVL281:WVO281 D65900:G65900 IZ65900:JC65900 SV65900:SY65900 ACR65900:ACU65900 AMN65900:AMQ65900 AWJ65900:AWM65900 BGF65900:BGI65900 BQB65900:BQE65900 BZX65900:CAA65900 CJT65900:CJW65900 CTP65900:CTS65900 DDL65900:DDO65900 DNH65900:DNK65900 DXD65900:DXG65900 EGZ65900:EHC65900 EQV65900:EQY65900 FAR65900:FAU65900 FKN65900:FKQ65900 FUJ65900:FUM65900 GEF65900:GEI65900 GOB65900:GOE65900 GXX65900:GYA65900 HHT65900:HHW65900 HRP65900:HRS65900 IBL65900:IBO65900 ILH65900:ILK65900 IVD65900:IVG65900 JEZ65900:JFC65900 JOV65900:JOY65900 JYR65900:JYU65900 KIN65900:KIQ65900 KSJ65900:KSM65900 LCF65900:LCI65900 LMB65900:LME65900 LVX65900:LWA65900 MFT65900:MFW65900 MPP65900:MPS65900 MZL65900:MZO65900 NJH65900:NJK65900 NTD65900:NTG65900 OCZ65900:ODC65900 OMV65900:OMY65900 OWR65900:OWU65900 PGN65900:PGQ65900 PQJ65900:PQM65900 QAF65900:QAI65900 QKB65900:QKE65900 QTX65900:QUA65900 RDT65900:RDW65900 RNP65900:RNS65900 RXL65900:RXO65900 SHH65900:SHK65900 SRD65900:SRG65900 TAZ65900:TBC65900 TKV65900:TKY65900 TUR65900:TUU65900 UEN65900:UEQ65900 UOJ65900:UOM65900 UYF65900:UYI65900 VIB65900:VIE65900 VRX65900:VSA65900 WBT65900:WBW65900 WLP65900:WLS65900 WVL65900:WVO65900 D131436:G131436 IZ131436:JC131436 SV131436:SY131436 ACR131436:ACU131436 AMN131436:AMQ131436 AWJ131436:AWM131436 BGF131436:BGI131436 BQB131436:BQE131436 BZX131436:CAA131436 CJT131436:CJW131436 CTP131436:CTS131436 DDL131436:DDO131436 DNH131436:DNK131436 DXD131436:DXG131436 EGZ131436:EHC131436 EQV131436:EQY131436 FAR131436:FAU131436 FKN131436:FKQ131436 FUJ131436:FUM131436 GEF131436:GEI131436 GOB131436:GOE131436 GXX131436:GYA131436 HHT131436:HHW131436 HRP131436:HRS131436 IBL131436:IBO131436 ILH131436:ILK131436 IVD131436:IVG131436 JEZ131436:JFC131436 JOV131436:JOY131436 JYR131436:JYU131436 KIN131436:KIQ131436 KSJ131436:KSM131436 LCF131436:LCI131436 LMB131436:LME131436 LVX131436:LWA131436 MFT131436:MFW131436 MPP131436:MPS131436 MZL131436:MZO131436 NJH131436:NJK131436 NTD131436:NTG131436 OCZ131436:ODC131436 OMV131436:OMY131436 OWR131436:OWU131436 PGN131436:PGQ131436 PQJ131436:PQM131436 QAF131436:QAI131436 QKB131436:QKE131436 QTX131436:QUA131436 RDT131436:RDW131436 RNP131436:RNS131436 RXL131436:RXO131436 SHH131436:SHK131436 SRD131436:SRG131436 TAZ131436:TBC131436 TKV131436:TKY131436 TUR131436:TUU131436 UEN131436:UEQ131436 UOJ131436:UOM131436 UYF131436:UYI131436 VIB131436:VIE131436 VRX131436:VSA131436 WBT131436:WBW131436 WLP131436:WLS131436 WVL131436:WVO131436 D196972:G196972 IZ196972:JC196972 SV196972:SY196972 ACR196972:ACU196972 AMN196972:AMQ196972 AWJ196972:AWM196972 BGF196972:BGI196972 BQB196972:BQE196972 BZX196972:CAA196972 CJT196972:CJW196972 CTP196972:CTS196972 DDL196972:DDO196972 DNH196972:DNK196972 DXD196972:DXG196972 EGZ196972:EHC196972 EQV196972:EQY196972 FAR196972:FAU196972 FKN196972:FKQ196972 FUJ196972:FUM196972 GEF196972:GEI196972 GOB196972:GOE196972 GXX196972:GYA196972 HHT196972:HHW196972 HRP196972:HRS196972 IBL196972:IBO196972 ILH196972:ILK196972 IVD196972:IVG196972 JEZ196972:JFC196972 JOV196972:JOY196972 JYR196972:JYU196972 KIN196972:KIQ196972 KSJ196972:KSM196972 LCF196972:LCI196972 LMB196972:LME196972 LVX196972:LWA196972 MFT196972:MFW196972 MPP196972:MPS196972 MZL196972:MZO196972 NJH196972:NJK196972 NTD196972:NTG196972 OCZ196972:ODC196972 OMV196972:OMY196972 OWR196972:OWU196972 PGN196972:PGQ196972 PQJ196972:PQM196972 QAF196972:QAI196972 QKB196972:QKE196972 QTX196972:QUA196972 RDT196972:RDW196972 RNP196972:RNS196972 RXL196972:RXO196972 SHH196972:SHK196972 SRD196972:SRG196972 TAZ196972:TBC196972 TKV196972:TKY196972 TUR196972:TUU196972 UEN196972:UEQ196972 UOJ196972:UOM196972 UYF196972:UYI196972 VIB196972:VIE196972 VRX196972:VSA196972 WBT196972:WBW196972 WLP196972:WLS196972 WVL196972:WVO196972 D262508:G262508 IZ262508:JC262508 SV262508:SY262508 ACR262508:ACU262508 AMN262508:AMQ262508 AWJ262508:AWM262508 BGF262508:BGI262508 BQB262508:BQE262508 BZX262508:CAA262508 CJT262508:CJW262508 CTP262508:CTS262508 DDL262508:DDO262508 DNH262508:DNK262508 DXD262508:DXG262508 EGZ262508:EHC262508 EQV262508:EQY262508 FAR262508:FAU262508 FKN262508:FKQ262508 FUJ262508:FUM262508 GEF262508:GEI262508 GOB262508:GOE262508 GXX262508:GYA262508 HHT262508:HHW262508 HRP262508:HRS262508 IBL262508:IBO262508 ILH262508:ILK262508 IVD262508:IVG262508 JEZ262508:JFC262508 JOV262508:JOY262508 JYR262508:JYU262508 KIN262508:KIQ262508 KSJ262508:KSM262508 LCF262508:LCI262508 LMB262508:LME262508 LVX262508:LWA262508 MFT262508:MFW262508 MPP262508:MPS262508 MZL262508:MZO262508 NJH262508:NJK262508 NTD262508:NTG262508 OCZ262508:ODC262508 OMV262508:OMY262508 OWR262508:OWU262508 PGN262508:PGQ262508 PQJ262508:PQM262508 QAF262508:QAI262508 QKB262508:QKE262508 QTX262508:QUA262508 RDT262508:RDW262508 RNP262508:RNS262508 RXL262508:RXO262508 SHH262508:SHK262508 SRD262508:SRG262508 TAZ262508:TBC262508 TKV262508:TKY262508 TUR262508:TUU262508 UEN262508:UEQ262508 UOJ262508:UOM262508 UYF262508:UYI262508 VIB262508:VIE262508 VRX262508:VSA262508 WBT262508:WBW262508 WLP262508:WLS262508 WVL262508:WVO262508 D328044:G328044 IZ328044:JC328044 SV328044:SY328044 ACR328044:ACU328044 AMN328044:AMQ328044 AWJ328044:AWM328044 BGF328044:BGI328044 BQB328044:BQE328044 BZX328044:CAA328044 CJT328044:CJW328044 CTP328044:CTS328044 DDL328044:DDO328044 DNH328044:DNK328044 DXD328044:DXG328044 EGZ328044:EHC328044 EQV328044:EQY328044 FAR328044:FAU328044 FKN328044:FKQ328044 FUJ328044:FUM328044 GEF328044:GEI328044 GOB328044:GOE328044 GXX328044:GYA328044 HHT328044:HHW328044 HRP328044:HRS328044 IBL328044:IBO328044 ILH328044:ILK328044 IVD328044:IVG328044 JEZ328044:JFC328044 JOV328044:JOY328044 JYR328044:JYU328044 KIN328044:KIQ328044 KSJ328044:KSM328044 LCF328044:LCI328044 LMB328044:LME328044 LVX328044:LWA328044 MFT328044:MFW328044 MPP328044:MPS328044 MZL328044:MZO328044 NJH328044:NJK328044 NTD328044:NTG328044 OCZ328044:ODC328044 OMV328044:OMY328044 OWR328044:OWU328044 PGN328044:PGQ328044 PQJ328044:PQM328044 QAF328044:QAI328044 QKB328044:QKE328044 QTX328044:QUA328044 RDT328044:RDW328044 RNP328044:RNS328044 RXL328044:RXO328044 SHH328044:SHK328044 SRD328044:SRG328044 TAZ328044:TBC328044 TKV328044:TKY328044 TUR328044:TUU328044 UEN328044:UEQ328044 UOJ328044:UOM328044 UYF328044:UYI328044 VIB328044:VIE328044 VRX328044:VSA328044 WBT328044:WBW328044 WLP328044:WLS328044 WVL328044:WVO328044 D393580:G393580 IZ393580:JC393580 SV393580:SY393580 ACR393580:ACU393580 AMN393580:AMQ393580 AWJ393580:AWM393580 BGF393580:BGI393580 BQB393580:BQE393580 BZX393580:CAA393580 CJT393580:CJW393580 CTP393580:CTS393580 DDL393580:DDO393580 DNH393580:DNK393580 DXD393580:DXG393580 EGZ393580:EHC393580 EQV393580:EQY393580 FAR393580:FAU393580 FKN393580:FKQ393580 FUJ393580:FUM393580 GEF393580:GEI393580 GOB393580:GOE393580 GXX393580:GYA393580 HHT393580:HHW393580 HRP393580:HRS393580 IBL393580:IBO393580 ILH393580:ILK393580 IVD393580:IVG393580 JEZ393580:JFC393580 JOV393580:JOY393580 JYR393580:JYU393580 KIN393580:KIQ393580 KSJ393580:KSM393580 LCF393580:LCI393580 LMB393580:LME393580 LVX393580:LWA393580 MFT393580:MFW393580 MPP393580:MPS393580 MZL393580:MZO393580 NJH393580:NJK393580 NTD393580:NTG393580 OCZ393580:ODC393580 OMV393580:OMY393580 OWR393580:OWU393580 PGN393580:PGQ393580 PQJ393580:PQM393580 QAF393580:QAI393580 QKB393580:QKE393580 QTX393580:QUA393580 RDT393580:RDW393580 RNP393580:RNS393580 RXL393580:RXO393580 SHH393580:SHK393580 SRD393580:SRG393580 TAZ393580:TBC393580 TKV393580:TKY393580 TUR393580:TUU393580 UEN393580:UEQ393580 UOJ393580:UOM393580 UYF393580:UYI393580 VIB393580:VIE393580 VRX393580:VSA393580 WBT393580:WBW393580 WLP393580:WLS393580 WVL393580:WVO393580 D459116:G459116 IZ459116:JC459116 SV459116:SY459116 ACR459116:ACU459116 AMN459116:AMQ459116 AWJ459116:AWM459116 BGF459116:BGI459116 BQB459116:BQE459116 BZX459116:CAA459116 CJT459116:CJW459116 CTP459116:CTS459116 DDL459116:DDO459116 DNH459116:DNK459116 DXD459116:DXG459116 EGZ459116:EHC459116 EQV459116:EQY459116 FAR459116:FAU459116 FKN459116:FKQ459116 FUJ459116:FUM459116 GEF459116:GEI459116 GOB459116:GOE459116 GXX459116:GYA459116 HHT459116:HHW459116 HRP459116:HRS459116 IBL459116:IBO459116 ILH459116:ILK459116 IVD459116:IVG459116 JEZ459116:JFC459116 JOV459116:JOY459116 JYR459116:JYU459116 KIN459116:KIQ459116 KSJ459116:KSM459116 LCF459116:LCI459116 LMB459116:LME459116 LVX459116:LWA459116 MFT459116:MFW459116 MPP459116:MPS459116 MZL459116:MZO459116 NJH459116:NJK459116 NTD459116:NTG459116 OCZ459116:ODC459116 OMV459116:OMY459116 OWR459116:OWU459116 PGN459116:PGQ459116 PQJ459116:PQM459116 QAF459116:QAI459116 QKB459116:QKE459116 QTX459116:QUA459116 RDT459116:RDW459116 RNP459116:RNS459116 RXL459116:RXO459116 SHH459116:SHK459116 SRD459116:SRG459116 TAZ459116:TBC459116 TKV459116:TKY459116 TUR459116:TUU459116 UEN459116:UEQ459116 UOJ459116:UOM459116 UYF459116:UYI459116 VIB459116:VIE459116 VRX459116:VSA459116 WBT459116:WBW459116 WLP459116:WLS459116 WVL459116:WVO459116 D524652:G524652 IZ524652:JC524652 SV524652:SY524652 ACR524652:ACU524652 AMN524652:AMQ524652 AWJ524652:AWM524652 BGF524652:BGI524652 BQB524652:BQE524652 BZX524652:CAA524652 CJT524652:CJW524652 CTP524652:CTS524652 DDL524652:DDO524652 DNH524652:DNK524652 DXD524652:DXG524652 EGZ524652:EHC524652 EQV524652:EQY524652 FAR524652:FAU524652 FKN524652:FKQ524652 FUJ524652:FUM524652 GEF524652:GEI524652 GOB524652:GOE524652 GXX524652:GYA524652 HHT524652:HHW524652 HRP524652:HRS524652 IBL524652:IBO524652 ILH524652:ILK524652 IVD524652:IVG524652 JEZ524652:JFC524652 JOV524652:JOY524652 JYR524652:JYU524652 KIN524652:KIQ524652 KSJ524652:KSM524652 LCF524652:LCI524652 LMB524652:LME524652 LVX524652:LWA524652 MFT524652:MFW524652 MPP524652:MPS524652 MZL524652:MZO524652 NJH524652:NJK524652 NTD524652:NTG524652 OCZ524652:ODC524652 OMV524652:OMY524652 OWR524652:OWU524652 PGN524652:PGQ524652 PQJ524652:PQM524652 QAF524652:QAI524652 QKB524652:QKE524652 QTX524652:QUA524652 RDT524652:RDW524652 RNP524652:RNS524652 RXL524652:RXO524652 SHH524652:SHK524652 SRD524652:SRG524652 TAZ524652:TBC524652 TKV524652:TKY524652 TUR524652:TUU524652 UEN524652:UEQ524652 UOJ524652:UOM524652 UYF524652:UYI524652 VIB524652:VIE524652 VRX524652:VSA524652 WBT524652:WBW524652 WLP524652:WLS524652 WVL524652:WVO524652 D590188:G590188 IZ590188:JC590188 SV590188:SY590188 ACR590188:ACU590188 AMN590188:AMQ590188 AWJ590188:AWM590188 BGF590188:BGI590188 BQB590188:BQE590188 BZX590188:CAA590188 CJT590188:CJW590188 CTP590188:CTS590188 DDL590188:DDO590188 DNH590188:DNK590188 DXD590188:DXG590188 EGZ590188:EHC590188 EQV590188:EQY590188 FAR590188:FAU590188 FKN590188:FKQ590188 FUJ590188:FUM590188 GEF590188:GEI590188 GOB590188:GOE590188 GXX590188:GYA590188 HHT590188:HHW590188 HRP590188:HRS590188 IBL590188:IBO590188 ILH590188:ILK590188 IVD590188:IVG590188 JEZ590188:JFC590188 JOV590188:JOY590188 JYR590188:JYU590188 KIN590188:KIQ590188 KSJ590188:KSM590188 LCF590188:LCI590188 LMB590188:LME590188 LVX590188:LWA590188 MFT590188:MFW590188 MPP590188:MPS590188 MZL590188:MZO590188 NJH590188:NJK590188 NTD590188:NTG590188 OCZ590188:ODC590188 OMV590188:OMY590188 OWR590188:OWU590188 PGN590188:PGQ590188 PQJ590188:PQM590188 QAF590188:QAI590188 QKB590188:QKE590188 QTX590188:QUA590188 RDT590188:RDW590188 RNP590188:RNS590188 RXL590188:RXO590188 SHH590188:SHK590188 SRD590188:SRG590188 TAZ590188:TBC590188 TKV590188:TKY590188 TUR590188:TUU590188 UEN590188:UEQ590188 UOJ590188:UOM590188 UYF590188:UYI590188 VIB590188:VIE590188 VRX590188:VSA590188 WBT590188:WBW590188 WLP590188:WLS590188 WVL590188:WVO590188 D655724:G655724 IZ655724:JC655724 SV655724:SY655724 ACR655724:ACU655724 AMN655724:AMQ655724 AWJ655724:AWM655724 BGF655724:BGI655724 BQB655724:BQE655724 BZX655724:CAA655724 CJT655724:CJW655724 CTP655724:CTS655724 DDL655724:DDO655724 DNH655724:DNK655724 DXD655724:DXG655724 EGZ655724:EHC655724 EQV655724:EQY655724 FAR655724:FAU655724 FKN655724:FKQ655724 FUJ655724:FUM655724 GEF655724:GEI655724 GOB655724:GOE655724 GXX655724:GYA655724 HHT655724:HHW655724 HRP655724:HRS655724 IBL655724:IBO655724 ILH655724:ILK655724 IVD655724:IVG655724 JEZ655724:JFC655724 JOV655724:JOY655724 JYR655724:JYU655724 KIN655724:KIQ655724 KSJ655724:KSM655724 LCF655724:LCI655724 LMB655724:LME655724 LVX655724:LWA655724 MFT655724:MFW655724 MPP655724:MPS655724 MZL655724:MZO655724 NJH655724:NJK655724 NTD655724:NTG655724 OCZ655724:ODC655724 OMV655724:OMY655724 OWR655724:OWU655724 PGN655724:PGQ655724 PQJ655724:PQM655724 QAF655724:QAI655724 QKB655724:QKE655724 QTX655724:QUA655724 RDT655724:RDW655724 RNP655724:RNS655724 RXL655724:RXO655724 SHH655724:SHK655724 SRD655724:SRG655724 TAZ655724:TBC655724 TKV655724:TKY655724 TUR655724:TUU655724 UEN655724:UEQ655724 UOJ655724:UOM655724 UYF655724:UYI655724 VIB655724:VIE655724 VRX655724:VSA655724 WBT655724:WBW655724 WLP655724:WLS655724 WVL655724:WVO655724 D721260:G721260 IZ721260:JC721260 SV721260:SY721260 ACR721260:ACU721260 AMN721260:AMQ721260 AWJ721260:AWM721260 BGF721260:BGI721260 BQB721260:BQE721260 BZX721260:CAA721260 CJT721260:CJW721260 CTP721260:CTS721260 DDL721260:DDO721260 DNH721260:DNK721260 DXD721260:DXG721260 EGZ721260:EHC721260 EQV721260:EQY721260 FAR721260:FAU721260 FKN721260:FKQ721260 FUJ721260:FUM721260 GEF721260:GEI721260 GOB721260:GOE721260 GXX721260:GYA721260 HHT721260:HHW721260 HRP721260:HRS721260 IBL721260:IBO721260 ILH721260:ILK721260 IVD721260:IVG721260 JEZ721260:JFC721260 JOV721260:JOY721260 JYR721260:JYU721260 KIN721260:KIQ721260 KSJ721260:KSM721260 LCF721260:LCI721260 LMB721260:LME721260 LVX721260:LWA721260 MFT721260:MFW721260 MPP721260:MPS721260 MZL721260:MZO721260 NJH721260:NJK721260 NTD721260:NTG721260 OCZ721260:ODC721260 OMV721260:OMY721260 OWR721260:OWU721260 PGN721260:PGQ721260 PQJ721260:PQM721260 QAF721260:QAI721260 QKB721260:QKE721260 QTX721260:QUA721260 RDT721260:RDW721260 RNP721260:RNS721260 RXL721260:RXO721260 SHH721260:SHK721260 SRD721260:SRG721260 TAZ721260:TBC721260 TKV721260:TKY721260 TUR721260:TUU721260 UEN721260:UEQ721260 UOJ721260:UOM721260 UYF721260:UYI721260 VIB721260:VIE721260 VRX721260:VSA721260 WBT721260:WBW721260 WLP721260:WLS721260 WVL721260:WVO721260 D786796:G786796 IZ786796:JC786796 SV786796:SY786796 ACR786796:ACU786796 AMN786796:AMQ786796 AWJ786796:AWM786796 BGF786796:BGI786796 BQB786796:BQE786796 BZX786796:CAA786796 CJT786796:CJW786796 CTP786796:CTS786796 DDL786796:DDO786796 DNH786796:DNK786796 DXD786796:DXG786796 EGZ786796:EHC786796 EQV786796:EQY786796 FAR786796:FAU786796 FKN786796:FKQ786796 FUJ786796:FUM786796 GEF786796:GEI786796 GOB786796:GOE786796 GXX786796:GYA786796 HHT786796:HHW786796 HRP786796:HRS786796 IBL786796:IBO786796 ILH786796:ILK786796 IVD786796:IVG786796 JEZ786796:JFC786796 JOV786796:JOY786796 JYR786796:JYU786796 KIN786796:KIQ786796 KSJ786796:KSM786796 LCF786796:LCI786796 LMB786796:LME786796 LVX786796:LWA786796 MFT786796:MFW786796 MPP786796:MPS786796 MZL786796:MZO786796 NJH786796:NJK786796 NTD786796:NTG786796 OCZ786796:ODC786796 OMV786796:OMY786796 OWR786796:OWU786796 PGN786796:PGQ786796 PQJ786796:PQM786796 QAF786796:QAI786796 QKB786796:QKE786796 QTX786796:QUA786796 RDT786796:RDW786796 RNP786796:RNS786796 RXL786796:RXO786796 SHH786796:SHK786796 SRD786796:SRG786796 TAZ786796:TBC786796 TKV786796:TKY786796 TUR786796:TUU786796 UEN786796:UEQ786796 UOJ786796:UOM786796 UYF786796:UYI786796 VIB786796:VIE786796 VRX786796:VSA786796 WBT786796:WBW786796 WLP786796:WLS786796 WVL786796:WVO786796 D852332:G852332 IZ852332:JC852332 SV852332:SY852332 ACR852332:ACU852332 AMN852332:AMQ852332 AWJ852332:AWM852332 BGF852332:BGI852332 BQB852332:BQE852332 BZX852332:CAA852332 CJT852332:CJW852332 CTP852332:CTS852332 DDL852332:DDO852332 DNH852332:DNK852332 DXD852332:DXG852332 EGZ852332:EHC852332 EQV852332:EQY852332 FAR852332:FAU852332 FKN852332:FKQ852332 FUJ852332:FUM852332 GEF852332:GEI852332 GOB852332:GOE852332 GXX852332:GYA852332 HHT852332:HHW852332 HRP852332:HRS852332 IBL852332:IBO852332 ILH852332:ILK852332 IVD852332:IVG852332 JEZ852332:JFC852332 JOV852332:JOY852332 JYR852332:JYU852332 KIN852332:KIQ852332 KSJ852332:KSM852332 LCF852332:LCI852332 LMB852332:LME852332 LVX852332:LWA852332 MFT852332:MFW852332 MPP852332:MPS852332 MZL852332:MZO852332 NJH852332:NJK852332 NTD852332:NTG852332 OCZ852332:ODC852332 OMV852332:OMY852332 OWR852332:OWU852332 PGN852332:PGQ852332 PQJ852332:PQM852332 QAF852332:QAI852332 QKB852332:QKE852332 QTX852332:QUA852332 RDT852332:RDW852332 RNP852332:RNS852332 RXL852332:RXO852332 SHH852332:SHK852332 SRD852332:SRG852332 TAZ852332:TBC852332 TKV852332:TKY852332 TUR852332:TUU852332 UEN852332:UEQ852332 UOJ852332:UOM852332 UYF852332:UYI852332 VIB852332:VIE852332 VRX852332:VSA852332 WBT852332:WBW852332 WLP852332:WLS852332 WVL852332:WVO852332 D917868:G917868 IZ917868:JC917868 SV917868:SY917868 ACR917868:ACU917868 AMN917868:AMQ917868 AWJ917868:AWM917868 BGF917868:BGI917868 BQB917868:BQE917868 BZX917868:CAA917868 CJT917868:CJW917868 CTP917868:CTS917868 DDL917868:DDO917868 DNH917868:DNK917868 DXD917868:DXG917868 EGZ917868:EHC917868 EQV917868:EQY917868 FAR917868:FAU917868 FKN917868:FKQ917868 FUJ917868:FUM917868 GEF917868:GEI917868 GOB917868:GOE917868 GXX917868:GYA917868 HHT917868:HHW917868 HRP917868:HRS917868 IBL917868:IBO917868 ILH917868:ILK917868 IVD917868:IVG917868 JEZ917868:JFC917868 JOV917868:JOY917868 JYR917868:JYU917868 KIN917868:KIQ917868 KSJ917868:KSM917868 LCF917868:LCI917868 LMB917868:LME917868 LVX917868:LWA917868 MFT917868:MFW917868 MPP917868:MPS917868 MZL917868:MZO917868 NJH917868:NJK917868 NTD917868:NTG917868 OCZ917868:ODC917868 OMV917868:OMY917868 OWR917868:OWU917868 PGN917868:PGQ917868 PQJ917868:PQM917868 QAF917868:QAI917868 QKB917868:QKE917868 QTX917868:QUA917868 RDT917868:RDW917868 RNP917868:RNS917868 RXL917868:RXO917868 SHH917868:SHK917868 SRD917868:SRG917868 TAZ917868:TBC917868 TKV917868:TKY917868 TUR917868:TUU917868 UEN917868:UEQ917868 UOJ917868:UOM917868 UYF917868:UYI917868 VIB917868:VIE917868 VRX917868:VSA917868 WBT917868:WBW917868 WLP917868:WLS917868 WVL917868:WVO917868 D983404:G983404 IZ983404:JC983404 SV983404:SY983404 ACR983404:ACU983404 AMN983404:AMQ983404 AWJ983404:AWM983404 BGF983404:BGI983404 BQB983404:BQE983404 BZX983404:CAA983404 CJT983404:CJW983404 CTP983404:CTS983404 DDL983404:DDO983404 DNH983404:DNK983404 DXD983404:DXG983404 EGZ983404:EHC983404 EQV983404:EQY983404 FAR983404:FAU983404 FKN983404:FKQ983404 FUJ983404:FUM983404 GEF983404:GEI983404 GOB983404:GOE983404 GXX983404:GYA983404 HHT983404:HHW983404 HRP983404:HRS983404 IBL983404:IBO983404 ILH983404:ILK983404 IVD983404:IVG983404 JEZ983404:JFC983404 JOV983404:JOY983404 JYR983404:JYU983404 KIN983404:KIQ983404 KSJ983404:KSM983404 LCF983404:LCI983404 LMB983404:LME983404 LVX983404:LWA983404 MFT983404:MFW983404 MPP983404:MPS983404 MZL983404:MZO983404 NJH983404:NJK983404 NTD983404:NTG983404 OCZ983404:ODC983404 OMV983404:OMY983404 OWR983404:OWU983404 PGN983404:PGQ983404 PQJ983404:PQM983404 QAF983404:QAI983404 QKB983404:QKE983404 QTX983404:QUA983404 RDT983404:RDW983404 RNP983404:RNS983404 RXL983404:RXO983404 SHH983404:SHK983404 SRD983404:SRG983404 TAZ983404:TBC983404 TKV983404:TKY983404 TUR983404:TUU983404 UEN983404:UEQ983404 UOJ983404:UOM983404 UYF983404:UYI983404 VIB983404:VIE983404 VRX983404:VSA983404 WBT983404:WBW983404 WLP983404:WLS983404 WVL983404:WVO983404 V406:Y411 JR406:JU411 TN406:TQ411 ADJ406:ADM411 ANF406:ANI411 AXB406:AXE411 BGX406:BHA411 BQT406:BQW411 CAP406:CAS411 CKL406:CKO411 CUH406:CUK411 DED406:DEG411 DNZ406:DOC411 DXV406:DXY411 EHR406:EHU411 ERN406:ERQ411 FBJ406:FBM411 FLF406:FLI411 FVB406:FVE411 GEX406:GFA411 GOT406:GOW411 GYP406:GYS411 HIL406:HIO411 HSH406:HSK411 ICD406:ICG411 ILZ406:IMC411 IVV406:IVY411 JFR406:JFU411 JPN406:JPQ411 JZJ406:JZM411 KJF406:KJI411 KTB406:KTE411 LCX406:LDA411 LMT406:LMW411 LWP406:LWS411 MGL406:MGO411 MQH406:MQK411 NAD406:NAG411 NJZ406:NKC411 NTV406:NTY411 ODR406:ODU411 ONN406:ONQ411 OXJ406:OXM411 PHF406:PHI411 PRB406:PRE411 QAX406:QBA411 QKT406:QKW411 QUP406:QUS411 REL406:REO411 ROH406:ROK411 RYD406:RYG411 SHZ406:SIC411 SRV406:SRY411 TBR406:TBU411 TLN406:TLQ411 TVJ406:TVM411 UFF406:UFI411 UPB406:UPE411 UYX406:UZA411 VIT406:VIW411 VSP406:VSS411 WCL406:WCO411 WMH406:WMK411 WWD406:WWG411 V65988:Y65993 JR65988:JU65993 TN65988:TQ65993 ADJ65988:ADM65993 ANF65988:ANI65993 AXB65988:AXE65993 BGX65988:BHA65993 BQT65988:BQW65993 CAP65988:CAS65993 CKL65988:CKO65993 CUH65988:CUK65993 DED65988:DEG65993 DNZ65988:DOC65993 DXV65988:DXY65993 EHR65988:EHU65993 ERN65988:ERQ65993 FBJ65988:FBM65993 FLF65988:FLI65993 FVB65988:FVE65993 GEX65988:GFA65993 GOT65988:GOW65993 GYP65988:GYS65993 HIL65988:HIO65993 HSH65988:HSK65993 ICD65988:ICG65993 ILZ65988:IMC65993 IVV65988:IVY65993 JFR65988:JFU65993 JPN65988:JPQ65993 JZJ65988:JZM65993 KJF65988:KJI65993 KTB65988:KTE65993 LCX65988:LDA65993 LMT65988:LMW65993 LWP65988:LWS65993 MGL65988:MGO65993 MQH65988:MQK65993 NAD65988:NAG65993 NJZ65988:NKC65993 NTV65988:NTY65993 ODR65988:ODU65993 ONN65988:ONQ65993 OXJ65988:OXM65993 PHF65988:PHI65993 PRB65988:PRE65993 QAX65988:QBA65993 QKT65988:QKW65993 QUP65988:QUS65993 REL65988:REO65993 ROH65988:ROK65993 RYD65988:RYG65993 SHZ65988:SIC65993 SRV65988:SRY65993 TBR65988:TBU65993 TLN65988:TLQ65993 TVJ65988:TVM65993 UFF65988:UFI65993 UPB65988:UPE65993 UYX65988:UZA65993 VIT65988:VIW65993 VSP65988:VSS65993 WCL65988:WCO65993 WMH65988:WMK65993 WWD65988:WWG65993 V131524:Y131529 JR131524:JU131529 TN131524:TQ131529 ADJ131524:ADM131529 ANF131524:ANI131529 AXB131524:AXE131529 BGX131524:BHA131529 BQT131524:BQW131529 CAP131524:CAS131529 CKL131524:CKO131529 CUH131524:CUK131529 DED131524:DEG131529 DNZ131524:DOC131529 DXV131524:DXY131529 EHR131524:EHU131529 ERN131524:ERQ131529 FBJ131524:FBM131529 FLF131524:FLI131529 FVB131524:FVE131529 GEX131524:GFA131529 GOT131524:GOW131529 GYP131524:GYS131529 HIL131524:HIO131529 HSH131524:HSK131529 ICD131524:ICG131529 ILZ131524:IMC131529 IVV131524:IVY131529 JFR131524:JFU131529 JPN131524:JPQ131529 JZJ131524:JZM131529 KJF131524:KJI131529 KTB131524:KTE131529 LCX131524:LDA131529 LMT131524:LMW131529 LWP131524:LWS131529 MGL131524:MGO131529 MQH131524:MQK131529 NAD131524:NAG131529 NJZ131524:NKC131529 NTV131524:NTY131529 ODR131524:ODU131529 ONN131524:ONQ131529 OXJ131524:OXM131529 PHF131524:PHI131529 PRB131524:PRE131529 QAX131524:QBA131529 QKT131524:QKW131529 QUP131524:QUS131529 REL131524:REO131529 ROH131524:ROK131529 RYD131524:RYG131529 SHZ131524:SIC131529 SRV131524:SRY131529 TBR131524:TBU131529 TLN131524:TLQ131529 TVJ131524:TVM131529 UFF131524:UFI131529 UPB131524:UPE131529 UYX131524:UZA131529 VIT131524:VIW131529 VSP131524:VSS131529 WCL131524:WCO131529 WMH131524:WMK131529 WWD131524:WWG131529 V197060:Y197065 JR197060:JU197065 TN197060:TQ197065 ADJ197060:ADM197065 ANF197060:ANI197065 AXB197060:AXE197065 BGX197060:BHA197065 BQT197060:BQW197065 CAP197060:CAS197065 CKL197060:CKO197065 CUH197060:CUK197065 DED197060:DEG197065 DNZ197060:DOC197065 DXV197060:DXY197065 EHR197060:EHU197065 ERN197060:ERQ197065 FBJ197060:FBM197065 FLF197060:FLI197065 FVB197060:FVE197065 GEX197060:GFA197065 GOT197060:GOW197065 GYP197060:GYS197065 HIL197060:HIO197065 HSH197060:HSK197065 ICD197060:ICG197065 ILZ197060:IMC197065 IVV197060:IVY197065 JFR197060:JFU197065 JPN197060:JPQ197065 JZJ197060:JZM197065 KJF197060:KJI197065 KTB197060:KTE197065 LCX197060:LDA197065 LMT197060:LMW197065 LWP197060:LWS197065 MGL197060:MGO197065 MQH197060:MQK197065 NAD197060:NAG197065 NJZ197060:NKC197065 NTV197060:NTY197065 ODR197060:ODU197065 ONN197060:ONQ197065 OXJ197060:OXM197065 PHF197060:PHI197065 PRB197060:PRE197065 QAX197060:QBA197065 QKT197060:QKW197065 QUP197060:QUS197065 REL197060:REO197065 ROH197060:ROK197065 RYD197060:RYG197065 SHZ197060:SIC197065 SRV197060:SRY197065 TBR197060:TBU197065 TLN197060:TLQ197065 TVJ197060:TVM197065 UFF197060:UFI197065 UPB197060:UPE197065 UYX197060:UZA197065 VIT197060:VIW197065 VSP197060:VSS197065 WCL197060:WCO197065 WMH197060:WMK197065 WWD197060:WWG197065 V262596:Y262601 JR262596:JU262601 TN262596:TQ262601 ADJ262596:ADM262601 ANF262596:ANI262601 AXB262596:AXE262601 BGX262596:BHA262601 BQT262596:BQW262601 CAP262596:CAS262601 CKL262596:CKO262601 CUH262596:CUK262601 DED262596:DEG262601 DNZ262596:DOC262601 DXV262596:DXY262601 EHR262596:EHU262601 ERN262596:ERQ262601 FBJ262596:FBM262601 FLF262596:FLI262601 FVB262596:FVE262601 GEX262596:GFA262601 GOT262596:GOW262601 GYP262596:GYS262601 HIL262596:HIO262601 HSH262596:HSK262601 ICD262596:ICG262601 ILZ262596:IMC262601 IVV262596:IVY262601 JFR262596:JFU262601 JPN262596:JPQ262601 JZJ262596:JZM262601 KJF262596:KJI262601 KTB262596:KTE262601 LCX262596:LDA262601 LMT262596:LMW262601 LWP262596:LWS262601 MGL262596:MGO262601 MQH262596:MQK262601 NAD262596:NAG262601 NJZ262596:NKC262601 NTV262596:NTY262601 ODR262596:ODU262601 ONN262596:ONQ262601 OXJ262596:OXM262601 PHF262596:PHI262601 PRB262596:PRE262601 QAX262596:QBA262601 QKT262596:QKW262601 QUP262596:QUS262601 REL262596:REO262601 ROH262596:ROK262601 RYD262596:RYG262601 SHZ262596:SIC262601 SRV262596:SRY262601 TBR262596:TBU262601 TLN262596:TLQ262601 TVJ262596:TVM262601 UFF262596:UFI262601 UPB262596:UPE262601 UYX262596:UZA262601 VIT262596:VIW262601 VSP262596:VSS262601 WCL262596:WCO262601 WMH262596:WMK262601 WWD262596:WWG262601 V328132:Y328137 JR328132:JU328137 TN328132:TQ328137 ADJ328132:ADM328137 ANF328132:ANI328137 AXB328132:AXE328137 BGX328132:BHA328137 BQT328132:BQW328137 CAP328132:CAS328137 CKL328132:CKO328137 CUH328132:CUK328137 DED328132:DEG328137 DNZ328132:DOC328137 DXV328132:DXY328137 EHR328132:EHU328137 ERN328132:ERQ328137 FBJ328132:FBM328137 FLF328132:FLI328137 FVB328132:FVE328137 GEX328132:GFA328137 GOT328132:GOW328137 GYP328132:GYS328137 HIL328132:HIO328137 HSH328132:HSK328137 ICD328132:ICG328137 ILZ328132:IMC328137 IVV328132:IVY328137 JFR328132:JFU328137 JPN328132:JPQ328137 JZJ328132:JZM328137 KJF328132:KJI328137 KTB328132:KTE328137 LCX328132:LDA328137 LMT328132:LMW328137 LWP328132:LWS328137 MGL328132:MGO328137 MQH328132:MQK328137 NAD328132:NAG328137 NJZ328132:NKC328137 NTV328132:NTY328137 ODR328132:ODU328137 ONN328132:ONQ328137 OXJ328132:OXM328137 PHF328132:PHI328137 PRB328132:PRE328137 QAX328132:QBA328137 QKT328132:QKW328137 QUP328132:QUS328137 REL328132:REO328137 ROH328132:ROK328137 RYD328132:RYG328137 SHZ328132:SIC328137 SRV328132:SRY328137 TBR328132:TBU328137 TLN328132:TLQ328137 TVJ328132:TVM328137 UFF328132:UFI328137 UPB328132:UPE328137 UYX328132:UZA328137 VIT328132:VIW328137 VSP328132:VSS328137 WCL328132:WCO328137 WMH328132:WMK328137 WWD328132:WWG328137 V393668:Y393673 JR393668:JU393673 TN393668:TQ393673 ADJ393668:ADM393673 ANF393668:ANI393673 AXB393668:AXE393673 BGX393668:BHA393673 BQT393668:BQW393673 CAP393668:CAS393673 CKL393668:CKO393673 CUH393668:CUK393673 DED393668:DEG393673 DNZ393668:DOC393673 DXV393668:DXY393673 EHR393668:EHU393673 ERN393668:ERQ393673 FBJ393668:FBM393673 FLF393668:FLI393673 FVB393668:FVE393673 GEX393668:GFA393673 GOT393668:GOW393673 GYP393668:GYS393673 HIL393668:HIO393673 HSH393668:HSK393673 ICD393668:ICG393673 ILZ393668:IMC393673 IVV393668:IVY393673 JFR393668:JFU393673 JPN393668:JPQ393673 JZJ393668:JZM393673 KJF393668:KJI393673 KTB393668:KTE393673 LCX393668:LDA393673 LMT393668:LMW393673 LWP393668:LWS393673 MGL393668:MGO393673 MQH393668:MQK393673 NAD393668:NAG393673 NJZ393668:NKC393673 NTV393668:NTY393673 ODR393668:ODU393673 ONN393668:ONQ393673 OXJ393668:OXM393673 PHF393668:PHI393673 PRB393668:PRE393673 QAX393668:QBA393673 QKT393668:QKW393673 QUP393668:QUS393673 REL393668:REO393673 ROH393668:ROK393673 RYD393668:RYG393673 SHZ393668:SIC393673 SRV393668:SRY393673 TBR393668:TBU393673 TLN393668:TLQ393673 TVJ393668:TVM393673 UFF393668:UFI393673 UPB393668:UPE393673 UYX393668:UZA393673 VIT393668:VIW393673 VSP393668:VSS393673 WCL393668:WCO393673 WMH393668:WMK393673 WWD393668:WWG393673 V459204:Y459209 JR459204:JU459209 TN459204:TQ459209 ADJ459204:ADM459209 ANF459204:ANI459209 AXB459204:AXE459209 BGX459204:BHA459209 BQT459204:BQW459209 CAP459204:CAS459209 CKL459204:CKO459209 CUH459204:CUK459209 DED459204:DEG459209 DNZ459204:DOC459209 DXV459204:DXY459209 EHR459204:EHU459209 ERN459204:ERQ459209 FBJ459204:FBM459209 FLF459204:FLI459209 FVB459204:FVE459209 GEX459204:GFA459209 GOT459204:GOW459209 GYP459204:GYS459209 HIL459204:HIO459209 HSH459204:HSK459209 ICD459204:ICG459209 ILZ459204:IMC459209 IVV459204:IVY459209 JFR459204:JFU459209 JPN459204:JPQ459209 JZJ459204:JZM459209 KJF459204:KJI459209 KTB459204:KTE459209 LCX459204:LDA459209 LMT459204:LMW459209 LWP459204:LWS459209 MGL459204:MGO459209 MQH459204:MQK459209 NAD459204:NAG459209 NJZ459204:NKC459209 NTV459204:NTY459209 ODR459204:ODU459209 ONN459204:ONQ459209 OXJ459204:OXM459209 PHF459204:PHI459209 PRB459204:PRE459209 QAX459204:QBA459209 QKT459204:QKW459209 QUP459204:QUS459209 REL459204:REO459209 ROH459204:ROK459209 RYD459204:RYG459209 SHZ459204:SIC459209 SRV459204:SRY459209 TBR459204:TBU459209 TLN459204:TLQ459209 TVJ459204:TVM459209 UFF459204:UFI459209 UPB459204:UPE459209 UYX459204:UZA459209 VIT459204:VIW459209 VSP459204:VSS459209 WCL459204:WCO459209 WMH459204:WMK459209 WWD459204:WWG459209 V524740:Y524745 JR524740:JU524745 TN524740:TQ524745 ADJ524740:ADM524745 ANF524740:ANI524745 AXB524740:AXE524745 BGX524740:BHA524745 BQT524740:BQW524745 CAP524740:CAS524745 CKL524740:CKO524745 CUH524740:CUK524745 DED524740:DEG524745 DNZ524740:DOC524745 DXV524740:DXY524745 EHR524740:EHU524745 ERN524740:ERQ524745 FBJ524740:FBM524745 FLF524740:FLI524745 FVB524740:FVE524745 GEX524740:GFA524745 GOT524740:GOW524745 GYP524740:GYS524745 HIL524740:HIO524745 HSH524740:HSK524745 ICD524740:ICG524745 ILZ524740:IMC524745 IVV524740:IVY524745 JFR524740:JFU524745 JPN524740:JPQ524745 JZJ524740:JZM524745 KJF524740:KJI524745 KTB524740:KTE524745 LCX524740:LDA524745 LMT524740:LMW524745 LWP524740:LWS524745 MGL524740:MGO524745 MQH524740:MQK524745 NAD524740:NAG524745 NJZ524740:NKC524745 NTV524740:NTY524745 ODR524740:ODU524745 ONN524740:ONQ524745 OXJ524740:OXM524745 PHF524740:PHI524745 PRB524740:PRE524745 QAX524740:QBA524745 QKT524740:QKW524745 QUP524740:QUS524745 REL524740:REO524745 ROH524740:ROK524745 RYD524740:RYG524745 SHZ524740:SIC524745 SRV524740:SRY524745 TBR524740:TBU524745 TLN524740:TLQ524745 TVJ524740:TVM524745 UFF524740:UFI524745 UPB524740:UPE524745 UYX524740:UZA524745 VIT524740:VIW524745 VSP524740:VSS524745 WCL524740:WCO524745 WMH524740:WMK524745 WWD524740:WWG524745 V590276:Y590281 JR590276:JU590281 TN590276:TQ590281 ADJ590276:ADM590281 ANF590276:ANI590281 AXB590276:AXE590281 BGX590276:BHA590281 BQT590276:BQW590281 CAP590276:CAS590281 CKL590276:CKO590281 CUH590276:CUK590281 DED590276:DEG590281 DNZ590276:DOC590281 DXV590276:DXY590281 EHR590276:EHU590281 ERN590276:ERQ590281 FBJ590276:FBM590281 FLF590276:FLI590281 FVB590276:FVE590281 GEX590276:GFA590281 GOT590276:GOW590281 GYP590276:GYS590281 HIL590276:HIO590281 HSH590276:HSK590281 ICD590276:ICG590281 ILZ590276:IMC590281 IVV590276:IVY590281 JFR590276:JFU590281 JPN590276:JPQ590281 JZJ590276:JZM590281 KJF590276:KJI590281 KTB590276:KTE590281 LCX590276:LDA590281 LMT590276:LMW590281 LWP590276:LWS590281 MGL590276:MGO590281 MQH590276:MQK590281 NAD590276:NAG590281 NJZ590276:NKC590281 NTV590276:NTY590281 ODR590276:ODU590281 ONN590276:ONQ590281 OXJ590276:OXM590281 PHF590276:PHI590281 PRB590276:PRE590281 QAX590276:QBA590281 QKT590276:QKW590281 QUP590276:QUS590281 REL590276:REO590281 ROH590276:ROK590281 RYD590276:RYG590281 SHZ590276:SIC590281 SRV590276:SRY590281 TBR590276:TBU590281 TLN590276:TLQ590281 TVJ590276:TVM590281 UFF590276:UFI590281 UPB590276:UPE590281 UYX590276:UZA590281 VIT590276:VIW590281 VSP590276:VSS590281 WCL590276:WCO590281 WMH590276:WMK590281 WWD590276:WWG590281 V655812:Y655817 JR655812:JU655817 TN655812:TQ655817 ADJ655812:ADM655817 ANF655812:ANI655817 AXB655812:AXE655817 BGX655812:BHA655817 BQT655812:BQW655817 CAP655812:CAS655817 CKL655812:CKO655817 CUH655812:CUK655817 DED655812:DEG655817 DNZ655812:DOC655817 DXV655812:DXY655817 EHR655812:EHU655817 ERN655812:ERQ655817 FBJ655812:FBM655817 FLF655812:FLI655817 FVB655812:FVE655817 GEX655812:GFA655817 GOT655812:GOW655817 GYP655812:GYS655817 HIL655812:HIO655817 HSH655812:HSK655817 ICD655812:ICG655817 ILZ655812:IMC655817 IVV655812:IVY655817 JFR655812:JFU655817 JPN655812:JPQ655817 JZJ655812:JZM655817 KJF655812:KJI655817 KTB655812:KTE655817 LCX655812:LDA655817 LMT655812:LMW655817 LWP655812:LWS655817 MGL655812:MGO655817 MQH655812:MQK655817 NAD655812:NAG655817 NJZ655812:NKC655817 NTV655812:NTY655817 ODR655812:ODU655817 ONN655812:ONQ655817 OXJ655812:OXM655817 PHF655812:PHI655817 PRB655812:PRE655817 QAX655812:QBA655817 QKT655812:QKW655817 QUP655812:QUS655817 REL655812:REO655817 ROH655812:ROK655817 RYD655812:RYG655817 SHZ655812:SIC655817 SRV655812:SRY655817 TBR655812:TBU655817 TLN655812:TLQ655817 TVJ655812:TVM655817 UFF655812:UFI655817 UPB655812:UPE655817 UYX655812:UZA655817 VIT655812:VIW655817 VSP655812:VSS655817 WCL655812:WCO655817 WMH655812:WMK655817 WWD655812:WWG655817 V721348:Y721353 JR721348:JU721353 TN721348:TQ721353 ADJ721348:ADM721353 ANF721348:ANI721353 AXB721348:AXE721353 BGX721348:BHA721353 BQT721348:BQW721353 CAP721348:CAS721353 CKL721348:CKO721353 CUH721348:CUK721353 DED721348:DEG721353 DNZ721348:DOC721353 DXV721348:DXY721353 EHR721348:EHU721353 ERN721348:ERQ721353 FBJ721348:FBM721353 FLF721348:FLI721353 FVB721348:FVE721353 GEX721348:GFA721353 GOT721348:GOW721353 GYP721348:GYS721353 HIL721348:HIO721353 HSH721348:HSK721353 ICD721348:ICG721353 ILZ721348:IMC721353 IVV721348:IVY721353 JFR721348:JFU721353 JPN721348:JPQ721353 JZJ721348:JZM721353 KJF721348:KJI721353 KTB721348:KTE721353 LCX721348:LDA721353 LMT721348:LMW721353 LWP721348:LWS721353 MGL721348:MGO721353 MQH721348:MQK721353 NAD721348:NAG721353 NJZ721348:NKC721353 NTV721348:NTY721353 ODR721348:ODU721353 ONN721348:ONQ721353 OXJ721348:OXM721353 PHF721348:PHI721353 PRB721348:PRE721353 QAX721348:QBA721353 QKT721348:QKW721353 QUP721348:QUS721353 REL721348:REO721353 ROH721348:ROK721353 RYD721348:RYG721353 SHZ721348:SIC721353 SRV721348:SRY721353 TBR721348:TBU721353 TLN721348:TLQ721353 TVJ721348:TVM721353 UFF721348:UFI721353 UPB721348:UPE721353 UYX721348:UZA721353 VIT721348:VIW721353 VSP721348:VSS721353 WCL721348:WCO721353 WMH721348:WMK721353 WWD721348:WWG721353 V786884:Y786889 JR786884:JU786889 TN786884:TQ786889 ADJ786884:ADM786889 ANF786884:ANI786889 AXB786884:AXE786889 BGX786884:BHA786889 BQT786884:BQW786889 CAP786884:CAS786889 CKL786884:CKO786889 CUH786884:CUK786889 DED786884:DEG786889 DNZ786884:DOC786889 DXV786884:DXY786889 EHR786884:EHU786889 ERN786884:ERQ786889 FBJ786884:FBM786889 FLF786884:FLI786889 FVB786884:FVE786889 GEX786884:GFA786889 GOT786884:GOW786889 GYP786884:GYS786889 HIL786884:HIO786889 HSH786884:HSK786889 ICD786884:ICG786889 ILZ786884:IMC786889 IVV786884:IVY786889 JFR786884:JFU786889 JPN786884:JPQ786889 JZJ786884:JZM786889 KJF786884:KJI786889 KTB786884:KTE786889 LCX786884:LDA786889 LMT786884:LMW786889 LWP786884:LWS786889 MGL786884:MGO786889 MQH786884:MQK786889 NAD786884:NAG786889 NJZ786884:NKC786889 NTV786884:NTY786889 ODR786884:ODU786889 ONN786884:ONQ786889 OXJ786884:OXM786889 PHF786884:PHI786889 PRB786884:PRE786889 QAX786884:QBA786889 QKT786884:QKW786889 QUP786884:QUS786889 REL786884:REO786889 ROH786884:ROK786889 RYD786884:RYG786889 SHZ786884:SIC786889 SRV786884:SRY786889 TBR786884:TBU786889 TLN786884:TLQ786889 TVJ786884:TVM786889 UFF786884:UFI786889 UPB786884:UPE786889 UYX786884:UZA786889 VIT786884:VIW786889 VSP786884:VSS786889 WCL786884:WCO786889 WMH786884:WMK786889 WWD786884:WWG786889 V852420:Y852425 JR852420:JU852425 TN852420:TQ852425 ADJ852420:ADM852425 ANF852420:ANI852425 AXB852420:AXE852425 BGX852420:BHA852425 BQT852420:BQW852425 CAP852420:CAS852425 CKL852420:CKO852425 CUH852420:CUK852425 DED852420:DEG852425 DNZ852420:DOC852425 DXV852420:DXY852425 EHR852420:EHU852425 ERN852420:ERQ852425 FBJ852420:FBM852425 FLF852420:FLI852425 FVB852420:FVE852425 GEX852420:GFA852425 GOT852420:GOW852425 GYP852420:GYS852425 HIL852420:HIO852425 HSH852420:HSK852425 ICD852420:ICG852425 ILZ852420:IMC852425 IVV852420:IVY852425 JFR852420:JFU852425 JPN852420:JPQ852425 JZJ852420:JZM852425 KJF852420:KJI852425 KTB852420:KTE852425 LCX852420:LDA852425 LMT852420:LMW852425 LWP852420:LWS852425 MGL852420:MGO852425 MQH852420:MQK852425 NAD852420:NAG852425 NJZ852420:NKC852425 NTV852420:NTY852425 ODR852420:ODU852425 ONN852420:ONQ852425 OXJ852420:OXM852425 PHF852420:PHI852425 PRB852420:PRE852425 QAX852420:QBA852425 QKT852420:QKW852425 QUP852420:QUS852425 REL852420:REO852425 ROH852420:ROK852425 RYD852420:RYG852425 SHZ852420:SIC852425 SRV852420:SRY852425 TBR852420:TBU852425 TLN852420:TLQ852425 TVJ852420:TVM852425 UFF852420:UFI852425 UPB852420:UPE852425 UYX852420:UZA852425 VIT852420:VIW852425 VSP852420:VSS852425 WCL852420:WCO852425 WMH852420:WMK852425 WWD852420:WWG852425 V917956:Y917961 JR917956:JU917961 TN917956:TQ917961 ADJ917956:ADM917961 ANF917956:ANI917961 AXB917956:AXE917961 BGX917956:BHA917961 BQT917956:BQW917961 CAP917956:CAS917961 CKL917956:CKO917961 CUH917956:CUK917961 DED917956:DEG917961 DNZ917956:DOC917961 DXV917956:DXY917961 EHR917956:EHU917961 ERN917956:ERQ917961 FBJ917956:FBM917961 FLF917956:FLI917961 FVB917956:FVE917961 GEX917956:GFA917961 GOT917956:GOW917961 GYP917956:GYS917961 HIL917956:HIO917961 HSH917956:HSK917961 ICD917956:ICG917961 ILZ917956:IMC917961 IVV917956:IVY917961 JFR917956:JFU917961 JPN917956:JPQ917961 JZJ917956:JZM917961 KJF917956:KJI917961 KTB917956:KTE917961 LCX917956:LDA917961 LMT917956:LMW917961 LWP917956:LWS917961 MGL917956:MGO917961 MQH917956:MQK917961 NAD917956:NAG917961 NJZ917956:NKC917961 NTV917956:NTY917961 ODR917956:ODU917961 ONN917956:ONQ917961 OXJ917956:OXM917961 PHF917956:PHI917961 PRB917956:PRE917961 QAX917956:QBA917961 QKT917956:QKW917961 QUP917956:QUS917961 REL917956:REO917961 ROH917956:ROK917961 RYD917956:RYG917961 SHZ917956:SIC917961 SRV917956:SRY917961 TBR917956:TBU917961 TLN917956:TLQ917961 TVJ917956:TVM917961 UFF917956:UFI917961 UPB917956:UPE917961 UYX917956:UZA917961 VIT917956:VIW917961 VSP917956:VSS917961 WCL917956:WCO917961 WMH917956:WMK917961 WWD917956:WWG917961 V983492:Y983497 JR983492:JU983497 TN983492:TQ983497 ADJ983492:ADM983497 ANF983492:ANI983497 AXB983492:AXE983497 BGX983492:BHA983497 BQT983492:BQW983497 CAP983492:CAS983497 CKL983492:CKO983497 CUH983492:CUK983497 DED983492:DEG983497 DNZ983492:DOC983497 DXV983492:DXY983497 EHR983492:EHU983497 ERN983492:ERQ983497 FBJ983492:FBM983497 FLF983492:FLI983497 FVB983492:FVE983497 GEX983492:GFA983497 GOT983492:GOW983497 GYP983492:GYS983497 HIL983492:HIO983497 HSH983492:HSK983497 ICD983492:ICG983497 ILZ983492:IMC983497 IVV983492:IVY983497 JFR983492:JFU983497 JPN983492:JPQ983497 JZJ983492:JZM983497 KJF983492:KJI983497 KTB983492:KTE983497 LCX983492:LDA983497 LMT983492:LMW983497 LWP983492:LWS983497 MGL983492:MGO983497 MQH983492:MQK983497 NAD983492:NAG983497 NJZ983492:NKC983497 NTV983492:NTY983497 ODR983492:ODU983497 ONN983492:ONQ983497 OXJ983492:OXM983497 PHF983492:PHI983497 PRB983492:PRE983497 QAX983492:QBA983497 QKT983492:QKW983497 QUP983492:QUS983497 REL983492:REO983497 ROH983492:ROK983497 RYD983492:RYG983497 SHZ983492:SIC983497 SRV983492:SRY983497 TBR983492:TBU983497 TLN983492:TLQ983497 TVJ983492:TVM983497 UFF983492:UFI983497 UPB983492:UPE983497 UYX983492:UZA983497 VIT983492:VIW983497 VSP983492:VSS983497 WCL983492:WCO983497 WMH983492:WMK983497 WWD983492:WWG983497 U383:Y388 JQ383:JU388 TM383:TQ388 ADI383:ADM388 ANE383:ANI388 AXA383:AXE388 BGW383:BHA388 BQS383:BQW388 CAO383:CAS388 CKK383:CKO388 CUG383:CUK388 DEC383:DEG388 DNY383:DOC388 DXU383:DXY388 EHQ383:EHU388 ERM383:ERQ388 FBI383:FBM388 FLE383:FLI388 FVA383:FVE388 GEW383:GFA388 GOS383:GOW388 GYO383:GYS388 HIK383:HIO388 HSG383:HSK388 ICC383:ICG388 ILY383:IMC388 IVU383:IVY388 JFQ383:JFU388 JPM383:JPQ388 JZI383:JZM388 KJE383:KJI388 KTA383:KTE388 LCW383:LDA388 LMS383:LMW388 LWO383:LWS388 MGK383:MGO388 MQG383:MQK388 NAC383:NAG388 NJY383:NKC388 NTU383:NTY388 ODQ383:ODU388 ONM383:ONQ388 OXI383:OXM388 PHE383:PHI388 PRA383:PRE388 QAW383:QBA388 QKS383:QKW388 QUO383:QUS388 REK383:REO388 ROG383:ROK388 RYC383:RYG388 SHY383:SIC388 SRU383:SRY388 TBQ383:TBU388 TLM383:TLQ388 TVI383:TVM388 UFE383:UFI388 UPA383:UPE388 UYW383:UZA388 VIS383:VIW388 VSO383:VSS388 WCK383:WCO388 WMG383:WMK388 WWC383:WWG388 U65965:Y65970 JQ65965:JU65970 TM65965:TQ65970 ADI65965:ADM65970 ANE65965:ANI65970 AXA65965:AXE65970 BGW65965:BHA65970 BQS65965:BQW65970 CAO65965:CAS65970 CKK65965:CKO65970 CUG65965:CUK65970 DEC65965:DEG65970 DNY65965:DOC65970 DXU65965:DXY65970 EHQ65965:EHU65970 ERM65965:ERQ65970 FBI65965:FBM65970 FLE65965:FLI65970 FVA65965:FVE65970 GEW65965:GFA65970 GOS65965:GOW65970 GYO65965:GYS65970 HIK65965:HIO65970 HSG65965:HSK65970 ICC65965:ICG65970 ILY65965:IMC65970 IVU65965:IVY65970 JFQ65965:JFU65970 JPM65965:JPQ65970 JZI65965:JZM65970 KJE65965:KJI65970 KTA65965:KTE65970 LCW65965:LDA65970 LMS65965:LMW65970 LWO65965:LWS65970 MGK65965:MGO65970 MQG65965:MQK65970 NAC65965:NAG65970 NJY65965:NKC65970 NTU65965:NTY65970 ODQ65965:ODU65970 ONM65965:ONQ65970 OXI65965:OXM65970 PHE65965:PHI65970 PRA65965:PRE65970 QAW65965:QBA65970 QKS65965:QKW65970 QUO65965:QUS65970 REK65965:REO65970 ROG65965:ROK65970 RYC65965:RYG65970 SHY65965:SIC65970 SRU65965:SRY65970 TBQ65965:TBU65970 TLM65965:TLQ65970 TVI65965:TVM65970 UFE65965:UFI65970 UPA65965:UPE65970 UYW65965:UZA65970 VIS65965:VIW65970 VSO65965:VSS65970 WCK65965:WCO65970 WMG65965:WMK65970 WWC65965:WWG65970 U131501:Y131506 JQ131501:JU131506 TM131501:TQ131506 ADI131501:ADM131506 ANE131501:ANI131506 AXA131501:AXE131506 BGW131501:BHA131506 BQS131501:BQW131506 CAO131501:CAS131506 CKK131501:CKO131506 CUG131501:CUK131506 DEC131501:DEG131506 DNY131501:DOC131506 DXU131501:DXY131506 EHQ131501:EHU131506 ERM131501:ERQ131506 FBI131501:FBM131506 FLE131501:FLI131506 FVA131501:FVE131506 GEW131501:GFA131506 GOS131501:GOW131506 GYO131501:GYS131506 HIK131501:HIO131506 HSG131501:HSK131506 ICC131501:ICG131506 ILY131501:IMC131506 IVU131501:IVY131506 JFQ131501:JFU131506 JPM131501:JPQ131506 JZI131501:JZM131506 KJE131501:KJI131506 KTA131501:KTE131506 LCW131501:LDA131506 LMS131501:LMW131506 LWO131501:LWS131506 MGK131501:MGO131506 MQG131501:MQK131506 NAC131501:NAG131506 NJY131501:NKC131506 NTU131501:NTY131506 ODQ131501:ODU131506 ONM131501:ONQ131506 OXI131501:OXM131506 PHE131501:PHI131506 PRA131501:PRE131506 QAW131501:QBA131506 QKS131501:QKW131506 QUO131501:QUS131506 REK131501:REO131506 ROG131501:ROK131506 RYC131501:RYG131506 SHY131501:SIC131506 SRU131501:SRY131506 TBQ131501:TBU131506 TLM131501:TLQ131506 TVI131501:TVM131506 UFE131501:UFI131506 UPA131501:UPE131506 UYW131501:UZA131506 VIS131501:VIW131506 VSO131501:VSS131506 WCK131501:WCO131506 WMG131501:WMK131506 WWC131501:WWG131506 U197037:Y197042 JQ197037:JU197042 TM197037:TQ197042 ADI197037:ADM197042 ANE197037:ANI197042 AXA197037:AXE197042 BGW197037:BHA197042 BQS197037:BQW197042 CAO197037:CAS197042 CKK197037:CKO197042 CUG197037:CUK197042 DEC197037:DEG197042 DNY197037:DOC197042 DXU197037:DXY197042 EHQ197037:EHU197042 ERM197037:ERQ197042 FBI197037:FBM197042 FLE197037:FLI197042 FVA197037:FVE197042 GEW197037:GFA197042 GOS197037:GOW197042 GYO197037:GYS197042 HIK197037:HIO197042 HSG197037:HSK197042 ICC197037:ICG197042 ILY197037:IMC197042 IVU197037:IVY197042 JFQ197037:JFU197042 JPM197037:JPQ197042 JZI197037:JZM197042 KJE197037:KJI197042 KTA197037:KTE197042 LCW197037:LDA197042 LMS197037:LMW197042 LWO197037:LWS197042 MGK197037:MGO197042 MQG197037:MQK197042 NAC197037:NAG197042 NJY197037:NKC197042 NTU197037:NTY197042 ODQ197037:ODU197042 ONM197037:ONQ197042 OXI197037:OXM197042 PHE197037:PHI197042 PRA197037:PRE197042 QAW197037:QBA197042 QKS197037:QKW197042 QUO197037:QUS197042 REK197037:REO197042 ROG197037:ROK197042 RYC197037:RYG197042 SHY197037:SIC197042 SRU197037:SRY197042 TBQ197037:TBU197042 TLM197037:TLQ197042 TVI197037:TVM197042 UFE197037:UFI197042 UPA197037:UPE197042 UYW197037:UZA197042 VIS197037:VIW197042 VSO197037:VSS197042 WCK197037:WCO197042 WMG197037:WMK197042 WWC197037:WWG197042 U262573:Y262578 JQ262573:JU262578 TM262573:TQ262578 ADI262573:ADM262578 ANE262573:ANI262578 AXA262573:AXE262578 BGW262573:BHA262578 BQS262573:BQW262578 CAO262573:CAS262578 CKK262573:CKO262578 CUG262573:CUK262578 DEC262573:DEG262578 DNY262573:DOC262578 DXU262573:DXY262578 EHQ262573:EHU262578 ERM262573:ERQ262578 FBI262573:FBM262578 FLE262573:FLI262578 FVA262573:FVE262578 GEW262573:GFA262578 GOS262573:GOW262578 GYO262573:GYS262578 HIK262573:HIO262578 HSG262573:HSK262578 ICC262573:ICG262578 ILY262573:IMC262578 IVU262573:IVY262578 JFQ262573:JFU262578 JPM262573:JPQ262578 JZI262573:JZM262578 KJE262573:KJI262578 KTA262573:KTE262578 LCW262573:LDA262578 LMS262573:LMW262578 LWO262573:LWS262578 MGK262573:MGO262578 MQG262573:MQK262578 NAC262573:NAG262578 NJY262573:NKC262578 NTU262573:NTY262578 ODQ262573:ODU262578 ONM262573:ONQ262578 OXI262573:OXM262578 PHE262573:PHI262578 PRA262573:PRE262578 QAW262573:QBA262578 QKS262573:QKW262578 QUO262573:QUS262578 REK262573:REO262578 ROG262573:ROK262578 RYC262573:RYG262578 SHY262573:SIC262578 SRU262573:SRY262578 TBQ262573:TBU262578 TLM262573:TLQ262578 TVI262573:TVM262578 UFE262573:UFI262578 UPA262573:UPE262578 UYW262573:UZA262578 VIS262573:VIW262578 VSO262573:VSS262578 WCK262573:WCO262578 WMG262573:WMK262578 WWC262573:WWG262578 U328109:Y328114 JQ328109:JU328114 TM328109:TQ328114 ADI328109:ADM328114 ANE328109:ANI328114 AXA328109:AXE328114 BGW328109:BHA328114 BQS328109:BQW328114 CAO328109:CAS328114 CKK328109:CKO328114 CUG328109:CUK328114 DEC328109:DEG328114 DNY328109:DOC328114 DXU328109:DXY328114 EHQ328109:EHU328114 ERM328109:ERQ328114 FBI328109:FBM328114 FLE328109:FLI328114 FVA328109:FVE328114 GEW328109:GFA328114 GOS328109:GOW328114 GYO328109:GYS328114 HIK328109:HIO328114 HSG328109:HSK328114 ICC328109:ICG328114 ILY328109:IMC328114 IVU328109:IVY328114 JFQ328109:JFU328114 JPM328109:JPQ328114 JZI328109:JZM328114 KJE328109:KJI328114 KTA328109:KTE328114 LCW328109:LDA328114 LMS328109:LMW328114 LWO328109:LWS328114 MGK328109:MGO328114 MQG328109:MQK328114 NAC328109:NAG328114 NJY328109:NKC328114 NTU328109:NTY328114 ODQ328109:ODU328114 ONM328109:ONQ328114 OXI328109:OXM328114 PHE328109:PHI328114 PRA328109:PRE328114 QAW328109:QBA328114 QKS328109:QKW328114 QUO328109:QUS328114 REK328109:REO328114 ROG328109:ROK328114 RYC328109:RYG328114 SHY328109:SIC328114 SRU328109:SRY328114 TBQ328109:TBU328114 TLM328109:TLQ328114 TVI328109:TVM328114 UFE328109:UFI328114 UPA328109:UPE328114 UYW328109:UZA328114 VIS328109:VIW328114 VSO328109:VSS328114 WCK328109:WCO328114 WMG328109:WMK328114 WWC328109:WWG328114 U393645:Y393650 JQ393645:JU393650 TM393645:TQ393650 ADI393645:ADM393650 ANE393645:ANI393650 AXA393645:AXE393650 BGW393645:BHA393650 BQS393645:BQW393650 CAO393645:CAS393650 CKK393645:CKO393650 CUG393645:CUK393650 DEC393645:DEG393650 DNY393645:DOC393650 DXU393645:DXY393650 EHQ393645:EHU393650 ERM393645:ERQ393650 FBI393645:FBM393650 FLE393645:FLI393650 FVA393645:FVE393650 GEW393645:GFA393650 GOS393645:GOW393650 GYO393645:GYS393650 HIK393645:HIO393650 HSG393645:HSK393650 ICC393645:ICG393650 ILY393645:IMC393650 IVU393645:IVY393650 JFQ393645:JFU393650 JPM393645:JPQ393650 JZI393645:JZM393650 KJE393645:KJI393650 KTA393645:KTE393650 LCW393645:LDA393650 LMS393645:LMW393650 LWO393645:LWS393650 MGK393645:MGO393650 MQG393645:MQK393650 NAC393645:NAG393650 NJY393645:NKC393650 NTU393645:NTY393650 ODQ393645:ODU393650 ONM393645:ONQ393650 OXI393645:OXM393650 PHE393645:PHI393650 PRA393645:PRE393650 QAW393645:QBA393650 QKS393645:QKW393650 QUO393645:QUS393650 REK393645:REO393650 ROG393645:ROK393650 RYC393645:RYG393650 SHY393645:SIC393650 SRU393645:SRY393650 TBQ393645:TBU393650 TLM393645:TLQ393650 TVI393645:TVM393650 UFE393645:UFI393650 UPA393645:UPE393650 UYW393645:UZA393650 VIS393645:VIW393650 VSO393645:VSS393650 WCK393645:WCO393650 WMG393645:WMK393650 WWC393645:WWG393650 U459181:Y459186 JQ459181:JU459186 TM459181:TQ459186 ADI459181:ADM459186 ANE459181:ANI459186 AXA459181:AXE459186 BGW459181:BHA459186 BQS459181:BQW459186 CAO459181:CAS459186 CKK459181:CKO459186 CUG459181:CUK459186 DEC459181:DEG459186 DNY459181:DOC459186 DXU459181:DXY459186 EHQ459181:EHU459186 ERM459181:ERQ459186 FBI459181:FBM459186 FLE459181:FLI459186 FVA459181:FVE459186 GEW459181:GFA459186 GOS459181:GOW459186 GYO459181:GYS459186 HIK459181:HIO459186 HSG459181:HSK459186 ICC459181:ICG459186 ILY459181:IMC459186 IVU459181:IVY459186 JFQ459181:JFU459186 JPM459181:JPQ459186 JZI459181:JZM459186 KJE459181:KJI459186 KTA459181:KTE459186 LCW459181:LDA459186 LMS459181:LMW459186 LWO459181:LWS459186 MGK459181:MGO459186 MQG459181:MQK459186 NAC459181:NAG459186 NJY459181:NKC459186 NTU459181:NTY459186 ODQ459181:ODU459186 ONM459181:ONQ459186 OXI459181:OXM459186 PHE459181:PHI459186 PRA459181:PRE459186 QAW459181:QBA459186 QKS459181:QKW459186 QUO459181:QUS459186 REK459181:REO459186 ROG459181:ROK459186 RYC459181:RYG459186 SHY459181:SIC459186 SRU459181:SRY459186 TBQ459181:TBU459186 TLM459181:TLQ459186 TVI459181:TVM459186 UFE459181:UFI459186 UPA459181:UPE459186 UYW459181:UZA459186 VIS459181:VIW459186 VSO459181:VSS459186 WCK459181:WCO459186 WMG459181:WMK459186 WWC459181:WWG459186 U524717:Y524722 JQ524717:JU524722 TM524717:TQ524722 ADI524717:ADM524722 ANE524717:ANI524722 AXA524717:AXE524722 BGW524717:BHA524722 BQS524717:BQW524722 CAO524717:CAS524722 CKK524717:CKO524722 CUG524717:CUK524722 DEC524717:DEG524722 DNY524717:DOC524722 DXU524717:DXY524722 EHQ524717:EHU524722 ERM524717:ERQ524722 FBI524717:FBM524722 FLE524717:FLI524722 FVA524717:FVE524722 GEW524717:GFA524722 GOS524717:GOW524722 GYO524717:GYS524722 HIK524717:HIO524722 HSG524717:HSK524722 ICC524717:ICG524722 ILY524717:IMC524722 IVU524717:IVY524722 JFQ524717:JFU524722 JPM524717:JPQ524722 JZI524717:JZM524722 KJE524717:KJI524722 KTA524717:KTE524722 LCW524717:LDA524722 LMS524717:LMW524722 LWO524717:LWS524722 MGK524717:MGO524722 MQG524717:MQK524722 NAC524717:NAG524722 NJY524717:NKC524722 NTU524717:NTY524722 ODQ524717:ODU524722 ONM524717:ONQ524722 OXI524717:OXM524722 PHE524717:PHI524722 PRA524717:PRE524722 QAW524717:QBA524722 QKS524717:QKW524722 QUO524717:QUS524722 REK524717:REO524722 ROG524717:ROK524722 RYC524717:RYG524722 SHY524717:SIC524722 SRU524717:SRY524722 TBQ524717:TBU524722 TLM524717:TLQ524722 TVI524717:TVM524722 UFE524717:UFI524722 UPA524717:UPE524722 UYW524717:UZA524722 VIS524717:VIW524722 VSO524717:VSS524722 WCK524717:WCO524722 WMG524717:WMK524722 WWC524717:WWG524722 U590253:Y590258 JQ590253:JU590258 TM590253:TQ590258 ADI590253:ADM590258 ANE590253:ANI590258 AXA590253:AXE590258 BGW590253:BHA590258 BQS590253:BQW590258 CAO590253:CAS590258 CKK590253:CKO590258 CUG590253:CUK590258 DEC590253:DEG590258 DNY590253:DOC590258 DXU590253:DXY590258 EHQ590253:EHU590258 ERM590253:ERQ590258 FBI590253:FBM590258 FLE590253:FLI590258 FVA590253:FVE590258 GEW590253:GFA590258 GOS590253:GOW590258 GYO590253:GYS590258 HIK590253:HIO590258 HSG590253:HSK590258 ICC590253:ICG590258 ILY590253:IMC590258 IVU590253:IVY590258 JFQ590253:JFU590258 JPM590253:JPQ590258 JZI590253:JZM590258 KJE590253:KJI590258 KTA590253:KTE590258 LCW590253:LDA590258 LMS590253:LMW590258 LWO590253:LWS590258 MGK590253:MGO590258 MQG590253:MQK590258 NAC590253:NAG590258 NJY590253:NKC590258 NTU590253:NTY590258 ODQ590253:ODU590258 ONM590253:ONQ590258 OXI590253:OXM590258 PHE590253:PHI590258 PRA590253:PRE590258 QAW590253:QBA590258 QKS590253:QKW590258 QUO590253:QUS590258 REK590253:REO590258 ROG590253:ROK590258 RYC590253:RYG590258 SHY590253:SIC590258 SRU590253:SRY590258 TBQ590253:TBU590258 TLM590253:TLQ590258 TVI590253:TVM590258 UFE590253:UFI590258 UPA590253:UPE590258 UYW590253:UZA590258 VIS590253:VIW590258 VSO590253:VSS590258 WCK590253:WCO590258 WMG590253:WMK590258 WWC590253:WWG590258 U655789:Y655794 JQ655789:JU655794 TM655789:TQ655794 ADI655789:ADM655794 ANE655789:ANI655794 AXA655789:AXE655794 BGW655789:BHA655794 BQS655789:BQW655794 CAO655789:CAS655794 CKK655789:CKO655794 CUG655789:CUK655794 DEC655789:DEG655794 DNY655789:DOC655794 DXU655789:DXY655794 EHQ655789:EHU655794 ERM655789:ERQ655794 FBI655789:FBM655794 FLE655789:FLI655794 FVA655789:FVE655794 GEW655789:GFA655794 GOS655789:GOW655794 GYO655789:GYS655794 HIK655789:HIO655794 HSG655789:HSK655794 ICC655789:ICG655794 ILY655789:IMC655794 IVU655789:IVY655794 JFQ655789:JFU655794 JPM655789:JPQ655794 JZI655789:JZM655794 KJE655789:KJI655794 KTA655789:KTE655794 LCW655789:LDA655794 LMS655789:LMW655794 LWO655789:LWS655794 MGK655789:MGO655794 MQG655789:MQK655794 NAC655789:NAG655794 NJY655789:NKC655794 NTU655789:NTY655794 ODQ655789:ODU655794 ONM655789:ONQ655794 OXI655789:OXM655794 PHE655789:PHI655794 PRA655789:PRE655794 QAW655789:QBA655794 QKS655789:QKW655794 QUO655789:QUS655794 REK655789:REO655794 ROG655789:ROK655794 RYC655789:RYG655794 SHY655789:SIC655794 SRU655789:SRY655794 TBQ655789:TBU655794 TLM655789:TLQ655794 TVI655789:TVM655794 UFE655789:UFI655794 UPA655789:UPE655794 UYW655789:UZA655794 VIS655789:VIW655794 VSO655789:VSS655794 WCK655789:WCO655794 WMG655789:WMK655794 WWC655789:WWG655794 U721325:Y721330 JQ721325:JU721330 TM721325:TQ721330 ADI721325:ADM721330 ANE721325:ANI721330 AXA721325:AXE721330 BGW721325:BHA721330 BQS721325:BQW721330 CAO721325:CAS721330 CKK721325:CKO721330 CUG721325:CUK721330 DEC721325:DEG721330 DNY721325:DOC721330 DXU721325:DXY721330 EHQ721325:EHU721330 ERM721325:ERQ721330 FBI721325:FBM721330 FLE721325:FLI721330 FVA721325:FVE721330 GEW721325:GFA721330 GOS721325:GOW721330 GYO721325:GYS721330 HIK721325:HIO721330 HSG721325:HSK721330 ICC721325:ICG721330 ILY721325:IMC721330 IVU721325:IVY721330 JFQ721325:JFU721330 JPM721325:JPQ721330 JZI721325:JZM721330 KJE721325:KJI721330 KTA721325:KTE721330 LCW721325:LDA721330 LMS721325:LMW721330 LWO721325:LWS721330 MGK721325:MGO721330 MQG721325:MQK721330 NAC721325:NAG721330 NJY721325:NKC721330 NTU721325:NTY721330 ODQ721325:ODU721330 ONM721325:ONQ721330 OXI721325:OXM721330 PHE721325:PHI721330 PRA721325:PRE721330 QAW721325:QBA721330 QKS721325:QKW721330 QUO721325:QUS721330 REK721325:REO721330 ROG721325:ROK721330 RYC721325:RYG721330 SHY721325:SIC721330 SRU721325:SRY721330 TBQ721325:TBU721330 TLM721325:TLQ721330 TVI721325:TVM721330 UFE721325:UFI721330 UPA721325:UPE721330 UYW721325:UZA721330 VIS721325:VIW721330 VSO721325:VSS721330 WCK721325:WCO721330 WMG721325:WMK721330 WWC721325:WWG721330 U786861:Y786866 JQ786861:JU786866 TM786861:TQ786866 ADI786861:ADM786866 ANE786861:ANI786866 AXA786861:AXE786866 BGW786861:BHA786866 BQS786861:BQW786866 CAO786861:CAS786866 CKK786861:CKO786866 CUG786861:CUK786866 DEC786861:DEG786866 DNY786861:DOC786866 DXU786861:DXY786866 EHQ786861:EHU786866 ERM786861:ERQ786866 FBI786861:FBM786866 FLE786861:FLI786866 FVA786861:FVE786866 GEW786861:GFA786866 GOS786861:GOW786866 GYO786861:GYS786866 HIK786861:HIO786866 HSG786861:HSK786866 ICC786861:ICG786866 ILY786861:IMC786866 IVU786861:IVY786866 JFQ786861:JFU786866 JPM786861:JPQ786866 JZI786861:JZM786866 KJE786861:KJI786866 KTA786861:KTE786866 LCW786861:LDA786866 LMS786861:LMW786866 LWO786861:LWS786866 MGK786861:MGO786866 MQG786861:MQK786866 NAC786861:NAG786866 NJY786861:NKC786866 NTU786861:NTY786866 ODQ786861:ODU786866 ONM786861:ONQ786866 OXI786861:OXM786866 PHE786861:PHI786866 PRA786861:PRE786866 QAW786861:QBA786866 QKS786861:QKW786866 QUO786861:QUS786866 REK786861:REO786866 ROG786861:ROK786866 RYC786861:RYG786866 SHY786861:SIC786866 SRU786861:SRY786866 TBQ786861:TBU786866 TLM786861:TLQ786866 TVI786861:TVM786866 UFE786861:UFI786866 UPA786861:UPE786866 UYW786861:UZA786866 VIS786861:VIW786866 VSO786861:VSS786866 WCK786861:WCO786866 WMG786861:WMK786866 WWC786861:WWG786866 U852397:Y852402 JQ852397:JU852402 TM852397:TQ852402 ADI852397:ADM852402 ANE852397:ANI852402 AXA852397:AXE852402 BGW852397:BHA852402 BQS852397:BQW852402 CAO852397:CAS852402 CKK852397:CKO852402 CUG852397:CUK852402 DEC852397:DEG852402 DNY852397:DOC852402 DXU852397:DXY852402 EHQ852397:EHU852402 ERM852397:ERQ852402 FBI852397:FBM852402 FLE852397:FLI852402 FVA852397:FVE852402 GEW852397:GFA852402 GOS852397:GOW852402 GYO852397:GYS852402 HIK852397:HIO852402 HSG852397:HSK852402 ICC852397:ICG852402 ILY852397:IMC852402 IVU852397:IVY852402 JFQ852397:JFU852402 JPM852397:JPQ852402 JZI852397:JZM852402 KJE852397:KJI852402 KTA852397:KTE852402 LCW852397:LDA852402 LMS852397:LMW852402 LWO852397:LWS852402 MGK852397:MGO852402 MQG852397:MQK852402 NAC852397:NAG852402 NJY852397:NKC852402 NTU852397:NTY852402 ODQ852397:ODU852402 ONM852397:ONQ852402 OXI852397:OXM852402 PHE852397:PHI852402 PRA852397:PRE852402 QAW852397:QBA852402 QKS852397:QKW852402 QUO852397:QUS852402 REK852397:REO852402 ROG852397:ROK852402 RYC852397:RYG852402 SHY852397:SIC852402 SRU852397:SRY852402 TBQ852397:TBU852402 TLM852397:TLQ852402 TVI852397:TVM852402 UFE852397:UFI852402 UPA852397:UPE852402 UYW852397:UZA852402 VIS852397:VIW852402 VSO852397:VSS852402 WCK852397:WCO852402 WMG852397:WMK852402 WWC852397:WWG852402 U917933:Y917938 JQ917933:JU917938 TM917933:TQ917938 ADI917933:ADM917938 ANE917933:ANI917938 AXA917933:AXE917938 BGW917933:BHA917938 BQS917933:BQW917938 CAO917933:CAS917938 CKK917933:CKO917938 CUG917933:CUK917938 DEC917933:DEG917938 DNY917933:DOC917938 DXU917933:DXY917938 EHQ917933:EHU917938 ERM917933:ERQ917938 FBI917933:FBM917938 FLE917933:FLI917938 FVA917933:FVE917938 GEW917933:GFA917938 GOS917933:GOW917938 GYO917933:GYS917938 HIK917933:HIO917938 HSG917933:HSK917938 ICC917933:ICG917938 ILY917933:IMC917938 IVU917933:IVY917938 JFQ917933:JFU917938 JPM917933:JPQ917938 JZI917933:JZM917938 KJE917933:KJI917938 KTA917933:KTE917938 LCW917933:LDA917938 LMS917933:LMW917938 LWO917933:LWS917938 MGK917933:MGO917938 MQG917933:MQK917938 NAC917933:NAG917938 NJY917933:NKC917938 NTU917933:NTY917938 ODQ917933:ODU917938 ONM917933:ONQ917938 OXI917933:OXM917938 PHE917933:PHI917938 PRA917933:PRE917938 QAW917933:QBA917938 QKS917933:QKW917938 QUO917933:QUS917938 REK917933:REO917938 ROG917933:ROK917938 RYC917933:RYG917938 SHY917933:SIC917938 SRU917933:SRY917938 TBQ917933:TBU917938 TLM917933:TLQ917938 TVI917933:TVM917938 UFE917933:UFI917938 UPA917933:UPE917938 UYW917933:UZA917938 VIS917933:VIW917938 VSO917933:VSS917938 WCK917933:WCO917938 WMG917933:WMK917938 WWC917933:WWG917938 U983469:Y983474 JQ983469:JU983474 TM983469:TQ983474 ADI983469:ADM983474 ANE983469:ANI983474 AXA983469:AXE983474 BGW983469:BHA983474 BQS983469:BQW983474 CAO983469:CAS983474 CKK983469:CKO983474 CUG983469:CUK983474 DEC983469:DEG983474 DNY983469:DOC983474 DXU983469:DXY983474 EHQ983469:EHU983474 ERM983469:ERQ983474 FBI983469:FBM983474 FLE983469:FLI983474 FVA983469:FVE983474 GEW983469:GFA983474 GOS983469:GOW983474 GYO983469:GYS983474 HIK983469:HIO983474 HSG983469:HSK983474 ICC983469:ICG983474 ILY983469:IMC983474 IVU983469:IVY983474 JFQ983469:JFU983474 JPM983469:JPQ983474 JZI983469:JZM983474 KJE983469:KJI983474 KTA983469:KTE983474 LCW983469:LDA983474 LMS983469:LMW983474 LWO983469:LWS983474 MGK983469:MGO983474 MQG983469:MQK983474 NAC983469:NAG983474 NJY983469:NKC983474 NTU983469:NTY983474 ODQ983469:ODU983474 ONM983469:ONQ983474 OXI983469:OXM983474 PHE983469:PHI983474 PRA983469:PRE983474 QAW983469:QBA983474 QKS983469:QKW983474 QUO983469:QUS983474 REK983469:REO983474 ROG983469:ROK983474 RYC983469:RYG983474 SHY983469:SIC983474 SRU983469:SRY983474 TBQ983469:TBU983474 TLM983469:TLQ983474 TVI983469:TVM983474 UFE983469:UFI983474 UPA983469:UPE983474 UYW983469:UZA983474 VIS983469:VIW983474 VSO983469:VSS983474 WCK983469:WCO983474 WMG983469:WMK983474 WWC983469:WWG983474 B215 IX215 ST215 ACP215 AML215 AWH215 BGD215 BPZ215 BZV215 CJR215 CTN215 DDJ215 DNF215 DXB215 EGX215 EQT215 FAP215 FKL215 FUH215 GED215 GNZ215 GXV215 HHR215 HRN215 IBJ215 ILF215 IVB215 JEX215 JOT215 JYP215 KIL215 KSH215 LCD215 LLZ215 LVV215 MFR215 MPN215 MZJ215 NJF215 NTB215 OCX215 OMT215 OWP215 PGL215 PQH215 QAD215 QJZ215 QTV215 RDR215 RNN215 RXJ215 SHF215 SRB215 TAX215 TKT215 TUP215 UEL215 UOH215 UYD215 VHZ215 VRV215 WBR215 WLN215 WVJ215 B65881 IX65881 ST65881 ACP65881 AML65881 AWH65881 BGD65881 BPZ65881 BZV65881 CJR65881 CTN65881 DDJ65881 DNF65881 DXB65881 EGX65881 EQT65881 FAP65881 FKL65881 FUH65881 GED65881 GNZ65881 GXV65881 HHR65881 HRN65881 IBJ65881 ILF65881 IVB65881 JEX65881 JOT65881 JYP65881 KIL65881 KSH65881 LCD65881 LLZ65881 LVV65881 MFR65881 MPN65881 MZJ65881 NJF65881 NTB65881 OCX65881 OMT65881 OWP65881 PGL65881 PQH65881 QAD65881 QJZ65881 QTV65881 RDR65881 RNN65881 RXJ65881 SHF65881 SRB65881 TAX65881 TKT65881 TUP65881 UEL65881 UOH65881 UYD65881 VHZ65881 VRV65881 WBR65881 WLN65881 WVJ65881 B131417 IX131417 ST131417 ACP131417 AML131417 AWH131417 BGD131417 BPZ131417 BZV131417 CJR131417 CTN131417 DDJ131417 DNF131417 DXB131417 EGX131417 EQT131417 FAP131417 FKL131417 FUH131417 GED131417 GNZ131417 GXV131417 HHR131417 HRN131417 IBJ131417 ILF131417 IVB131417 JEX131417 JOT131417 JYP131417 KIL131417 KSH131417 LCD131417 LLZ131417 LVV131417 MFR131417 MPN131417 MZJ131417 NJF131417 NTB131417 OCX131417 OMT131417 OWP131417 PGL131417 PQH131417 QAD131417 QJZ131417 QTV131417 RDR131417 RNN131417 RXJ131417 SHF131417 SRB131417 TAX131417 TKT131417 TUP131417 UEL131417 UOH131417 UYD131417 VHZ131417 VRV131417 WBR131417 WLN131417 WVJ131417 B196953 IX196953 ST196953 ACP196953 AML196953 AWH196953 BGD196953 BPZ196953 BZV196953 CJR196953 CTN196953 DDJ196953 DNF196953 DXB196953 EGX196953 EQT196953 FAP196953 FKL196953 FUH196953 GED196953 GNZ196953 GXV196953 HHR196953 HRN196953 IBJ196953 ILF196953 IVB196953 JEX196953 JOT196953 JYP196953 KIL196953 KSH196953 LCD196953 LLZ196953 LVV196953 MFR196953 MPN196953 MZJ196953 NJF196953 NTB196953 OCX196953 OMT196953 OWP196953 PGL196953 PQH196953 QAD196953 QJZ196953 QTV196953 RDR196953 RNN196953 RXJ196953 SHF196953 SRB196953 TAX196953 TKT196953 TUP196953 UEL196953 UOH196953 UYD196953 VHZ196953 VRV196953 WBR196953 WLN196953 WVJ196953 B262489 IX262489 ST262489 ACP262489 AML262489 AWH262489 BGD262489 BPZ262489 BZV262489 CJR262489 CTN262489 DDJ262489 DNF262489 DXB262489 EGX262489 EQT262489 FAP262489 FKL262489 FUH262489 GED262489 GNZ262489 GXV262489 HHR262489 HRN262489 IBJ262489 ILF262489 IVB262489 JEX262489 JOT262489 JYP262489 KIL262489 KSH262489 LCD262489 LLZ262489 LVV262489 MFR262489 MPN262489 MZJ262489 NJF262489 NTB262489 OCX262489 OMT262489 OWP262489 PGL262489 PQH262489 QAD262489 QJZ262489 QTV262489 RDR262489 RNN262489 RXJ262489 SHF262489 SRB262489 TAX262489 TKT262489 TUP262489 UEL262489 UOH262489 UYD262489 VHZ262489 VRV262489 WBR262489 WLN262489 WVJ262489 B328025 IX328025 ST328025 ACP328025 AML328025 AWH328025 BGD328025 BPZ328025 BZV328025 CJR328025 CTN328025 DDJ328025 DNF328025 DXB328025 EGX328025 EQT328025 FAP328025 FKL328025 FUH328025 GED328025 GNZ328025 GXV328025 HHR328025 HRN328025 IBJ328025 ILF328025 IVB328025 JEX328025 JOT328025 JYP328025 KIL328025 KSH328025 LCD328025 LLZ328025 LVV328025 MFR328025 MPN328025 MZJ328025 NJF328025 NTB328025 OCX328025 OMT328025 OWP328025 PGL328025 PQH328025 QAD328025 QJZ328025 QTV328025 RDR328025 RNN328025 RXJ328025 SHF328025 SRB328025 TAX328025 TKT328025 TUP328025 UEL328025 UOH328025 UYD328025 VHZ328025 VRV328025 WBR328025 WLN328025 WVJ328025 B393561 IX393561 ST393561 ACP393561 AML393561 AWH393561 BGD393561 BPZ393561 BZV393561 CJR393561 CTN393561 DDJ393561 DNF393561 DXB393561 EGX393561 EQT393561 FAP393561 FKL393561 FUH393561 GED393561 GNZ393561 GXV393561 HHR393561 HRN393561 IBJ393561 ILF393561 IVB393561 JEX393561 JOT393561 JYP393561 KIL393561 KSH393561 LCD393561 LLZ393561 LVV393561 MFR393561 MPN393561 MZJ393561 NJF393561 NTB393561 OCX393561 OMT393561 OWP393561 PGL393561 PQH393561 QAD393561 QJZ393561 QTV393561 RDR393561 RNN393561 RXJ393561 SHF393561 SRB393561 TAX393561 TKT393561 TUP393561 UEL393561 UOH393561 UYD393561 VHZ393561 VRV393561 WBR393561 WLN393561 WVJ393561 B459097 IX459097 ST459097 ACP459097 AML459097 AWH459097 BGD459097 BPZ459097 BZV459097 CJR459097 CTN459097 DDJ459097 DNF459097 DXB459097 EGX459097 EQT459097 FAP459097 FKL459097 FUH459097 GED459097 GNZ459097 GXV459097 HHR459097 HRN459097 IBJ459097 ILF459097 IVB459097 JEX459097 JOT459097 JYP459097 KIL459097 KSH459097 LCD459097 LLZ459097 LVV459097 MFR459097 MPN459097 MZJ459097 NJF459097 NTB459097 OCX459097 OMT459097 OWP459097 PGL459097 PQH459097 QAD459097 QJZ459097 QTV459097 RDR459097 RNN459097 RXJ459097 SHF459097 SRB459097 TAX459097 TKT459097 TUP459097 UEL459097 UOH459097 UYD459097 VHZ459097 VRV459097 WBR459097 WLN459097 WVJ459097 B524633 IX524633 ST524633 ACP524633 AML524633 AWH524633 BGD524633 BPZ524633 BZV524633 CJR524633 CTN524633 DDJ524633 DNF524633 DXB524633 EGX524633 EQT524633 FAP524633 FKL524633 FUH524633 GED524633 GNZ524633 GXV524633 HHR524633 HRN524633 IBJ524633 ILF524633 IVB524633 JEX524633 JOT524633 JYP524633 KIL524633 KSH524633 LCD524633 LLZ524633 LVV524633 MFR524633 MPN524633 MZJ524633 NJF524633 NTB524633 OCX524633 OMT524633 OWP524633 PGL524633 PQH524633 QAD524633 QJZ524633 QTV524633 RDR524633 RNN524633 RXJ524633 SHF524633 SRB524633 TAX524633 TKT524633 TUP524633 UEL524633 UOH524633 UYD524633 VHZ524633 VRV524633 WBR524633 WLN524633 WVJ524633 B590169 IX590169 ST590169 ACP590169 AML590169 AWH590169 BGD590169 BPZ590169 BZV590169 CJR590169 CTN590169 DDJ590169 DNF590169 DXB590169 EGX590169 EQT590169 FAP590169 FKL590169 FUH590169 GED590169 GNZ590169 GXV590169 HHR590169 HRN590169 IBJ590169 ILF590169 IVB590169 JEX590169 JOT590169 JYP590169 KIL590169 KSH590169 LCD590169 LLZ590169 LVV590169 MFR590169 MPN590169 MZJ590169 NJF590169 NTB590169 OCX590169 OMT590169 OWP590169 PGL590169 PQH590169 QAD590169 QJZ590169 QTV590169 RDR590169 RNN590169 RXJ590169 SHF590169 SRB590169 TAX590169 TKT590169 TUP590169 UEL590169 UOH590169 UYD590169 VHZ590169 VRV590169 WBR590169 WLN590169 WVJ590169 B655705 IX655705 ST655705 ACP655705 AML655705 AWH655705 BGD655705 BPZ655705 BZV655705 CJR655705 CTN655705 DDJ655705 DNF655705 DXB655705 EGX655705 EQT655705 FAP655705 FKL655705 FUH655705 GED655705 GNZ655705 GXV655705 HHR655705 HRN655705 IBJ655705 ILF655705 IVB655705 JEX655705 JOT655705 JYP655705 KIL655705 KSH655705 LCD655705 LLZ655705 LVV655705 MFR655705 MPN655705 MZJ655705 NJF655705 NTB655705 OCX655705 OMT655705 OWP655705 PGL655705 PQH655705 QAD655705 QJZ655705 QTV655705 RDR655705 RNN655705 RXJ655705 SHF655705 SRB655705 TAX655705 TKT655705 TUP655705 UEL655705 UOH655705 UYD655705 VHZ655705 VRV655705 WBR655705 WLN655705 WVJ655705 B721241 IX721241 ST721241 ACP721241 AML721241 AWH721241 BGD721241 BPZ721241 BZV721241 CJR721241 CTN721241 DDJ721241 DNF721241 DXB721241 EGX721241 EQT721241 FAP721241 FKL721241 FUH721241 GED721241 GNZ721241 GXV721241 HHR721241 HRN721241 IBJ721241 ILF721241 IVB721241 JEX721241 JOT721241 JYP721241 KIL721241 KSH721241 LCD721241 LLZ721241 LVV721241 MFR721241 MPN721241 MZJ721241 NJF721241 NTB721241 OCX721241 OMT721241 OWP721241 PGL721241 PQH721241 QAD721241 QJZ721241 QTV721241 RDR721241 RNN721241 RXJ721241 SHF721241 SRB721241 TAX721241 TKT721241 TUP721241 UEL721241 UOH721241 UYD721241 VHZ721241 VRV721241 WBR721241 WLN721241 WVJ721241 B786777 IX786777 ST786777 ACP786777 AML786777 AWH786777 BGD786777 BPZ786777 BZV786777 CJR786777 CTN786777 DDJ786777 DNF786777 DXB786777 EGX786777 EQT786777 FAP786777 FKL786777 FUH786777 GED786777 GNZ786777 GXV786777 HHR786777 HRN786777 IBJ786777 ILF786777 IVB786777 JEX786777 JOT786777 JYP786777 KIL786777 KSH786777 LCD786777 LLZ786777 LVV786777 MFR786777 MPN786777 MZJ786777 NJF786777 NTB786777 OCX786777 OMT786777 OWP786777 PGL786777 PQH786777 QAD786777 QJZ786777 QTV786777 RDR786777 RNN786777 RXJ786777 SHF786777 SRB786777 TAX786777 TKT786777 TUP786777 UEL786777 UOH786777 UYD786777 VHZ786777 VRV786777 WBR786777 WLN786777 WVJ786777 B852313 IX852313 ST852313 ACP852313 AML852313 AWH852313 BGD852313 BPZ852313 BZV852313 CJR852313 CTN852313 DDJ852313 DNF852313 DXB852313 EGX852313 EQT852313 FAP852313 FKL852313 FUH852313 GED852313 GNZ852313 GXV852313 HHR852313 HRN852313 IBJ852313 ILF852313 IVB852313 JEX852313 JOT852313 JYP852313 KIL852313 KSH852313 LCD852313 LLZ852313 LVV852313 MFR852313 MPN852313 MZJ852313 NJF852313 NTB852313 OCX852313 OMT852313 OWP852313 PGL852313 PQH852313 QAD852313 QJZ852313 QTV852313 RDR852313 RNN852313 RXJ852313 SHF852313 SRB852313 TAX852313 TKT852313 TUP852313 UEL852313 UOH852313 UYD852313 VHZ852313 VRV852313 WBR852313 WLN852313 WVJ852313 B917849 IX917849 ST917849 ACP917849 AML917849 AWH917849 BGD917849 BPZ917849 BZV917849 CJR917849 CTN917849 DDJ917849 DNF917849 DXB917849 EGX917849 EQT917849 FAP917849 FKL917849 FUH917849 GED917849 GNZ917849 GXV917849 HHR917849 HRN917849 IBJ917849 ILF917849 IVB917849 JEX917849 JOT917849 JYP917849 KIL917849 KSH917849 LCD917849 LLZ917849 LVV917849 MFR917849 MPN917849 MZJ917849 NJF917849 NTB917849 OCX917849 OMT917849 OWP917849 PGL917849 PQH917849 QAD917849 QJZ917849 QTV917849 RDR917849 RNN917849 RXJ917849 SHF917849 SRB917849 TAX917849 TKT917849 TUP917849 UEL917849 UOH917849 UYD917849 VHZ917849 VRV917849 WBR917849 WLN917849 WVJ917849 B983385 IX983385 ST983385 ACP983385 AML983385 AWH983385 BGD983385 BPZ983385 BZV983385 CJR983385 CTN983385 DDJ983385 DNF983385 DXB983385 EGX983385 EQT983385 FAP983385 FKL983385 FUH983385 GED983385 GNZ983385 GXV983385 HHR983385 HRN983385 IBJ983385 ILF983385 IVB983385 JEX983385 JOT983385 JYP983385 KIL983385 KSH983385 LCD983385 LLZ983385 LVV983385 MFR983385 MPN983385 MZJ983385 NJF983385 NTB983385 OCX983385 OMT983385 OWP983385 PGL983385 PQH983385 QAD983385 QJZ983385 QTV983385 RDR983385 RNN983385 RXJ983385 SHF983385 SRB983385 TAX983385 TKT983385 TUP983385 UEL983385 UOH983385 UYD983385 VHZ983385 VRV983385 WBR983385 WLN983385 WVJ983385 V452:Y457 JR452:JU457 TN452:TQ457 ADJ452:ADM457 ANF452:ANI457 AXB452:AXE457 BGX452:BHA457 BQT452:BQW457 CAP452:CAS457 CKL452:CKO457 CUH452:CUK457 DED452:DEG457 DNZ452:DOC457 DXV452:DXY457 EHR452:EHU457 ERN452:ERQ457 FBJ452:FBM457 FLF452:FLI457 FVB452:FVE457 GEX452:GFA457 GOT452:GOW457 GYP452:GYS457 HIL452:HIO457 HSH452:HSK457 ICD452:ICG457 ILZ452:IMC457 IVV452:IVY457 JFR452:JFU457 JPN452:JPQ457 JZJ452:JZM457 KJF452:KJI457 KTB452:KTE457 LCX452:LDA457 LMT452:LMW457 LWP452:LWS457 MGL452:MGO457 MQH452:MQK457 NAD452:NAG457 NJZ452:NKC457 NTV452:NTY457 ODR452:ODU457 ONN452:ONQ457 OXJ452:OXM457 PHF452:PHI457 PRB452:PRE457 QAX452:QBA457 QKT452:QKW457 QUP452:QUS457 REL452:REO457 ROH452:ROK457 RYD452:RYG457 SHZ452:SIC457 SRV452:SRY457 TBR452:TBU457 TLN452:TLQ457 TVJ452:TVM457 UFF452:UFI457 UPB452:UPE457 UYX452:UZA457 VIT452:VIW457 VSP452:VSS457 WCL452:WCO457 WMH452:WMK457 WWD452:WWG457 V66034:Y66039 JR66034:JU66039 TN66034:TQ66039 ADJ66034:ADM66039 ANF66034:ANI66039 AXB66034:AXE66039 BGX66034:BHA66039 BQT66034:BQW66039 CAP66034:CAS66039 CKL66034:CKO66039 CUH66034:CUK66039 DED66034:DEG66039 DNZ66034:DOC66039 DXV66034:DXY66039 EHR66034:EHU66039 ERN66034:ERQ66039 FBJ66034:FBM66039 FLF66034:FLI66039 FVB66034:FVE66039 GEX66034:GFA66039 GOT66034:GOW66039 GYP66034:GYS66039 HIL66034:HIO66039 HSH66034:HSK66039 ICD66034:ICG66039 ILZ66034:IMC66039 IVV66034:IVY66039 JFR66034:JFU66039 JPN66034:JPQ66039 JZJ66034:JZM66039 KJF66034:KJI66039 KTB66034:KTE66039 LCX66034:LDA66039 LMT66034:LMW66039 LWP66034:LWS66039 MGL66034:MGO66039 MQH66034:MQK66039 NAD66034:NAG66039 NJZ66034:NKC66039 NTV66034:NTY66039 ODR66034:ODU66039 ONN66034:ONQ66039 OXJ66034:OXM66039 PHF66034:PHI66039 PRB66034:PRE66039 QAX66034:QBA66039 QKT66034:QKW66039 QUP66034:QUS66039 REL66034:REO66039 ROH66034:ROK66039 RYD66034:RYG66039 SHZ66034:SIC66039 SRV66034:SRY66039 TBR66034:TBU66039 TLN66034:TLQ66039 TVJ66034:TVM66039 UFF66034:UFI66039 UPB66034:UPE66039 UYX66034:UZA66039 VIT66034:VIW66039 VSP66034:VSS66039 WCL66034:WCO66039 WMH66034:WMK66039 WWD66034:WWG66039 V131570:Y131575 JR131570:JU131575 TN131570:TQ131575 ADJ131570:ADM131575 ANF131570:ANI131575 AXB131570:AXE131575 BGX131570:BHA131575 BQT131570:BQW131575 CAP131570:CAS131575 CKL131570:CKO131575 CUH131570:CUK131575 DED131570:DEG131575 DNZ131570:DOC131575 DXV131570:DXY131575 EHR131570:EHU131575 ERN131570:ERQ131575 FBJ131570:FBM131575 FLF131570:FLI131575 FVB131570:FVE131575 GEX131570:GFA131575 GOT131570:GOW131575 GYP131570:GYS131575 HIL131570:HIO131575 HSH131570:HSK131575 ICD131570:ICG131575 ILZ131570:IMC131575 IVV131570:IVY131575 JFR131570:JFU131575 JPN131570:JPQ131575 JZJ131570:JZM131575 KJF131570:KJI131575 KTB131570:KTE131575 LCX131570:LDA131575 LMT131570:LMW131575 LWP131570:LWS131575 MGL131570:MGO131575 MQH131570:MQK131575 NAD131570:NAG131575 NJZ131570:NKC131575 NTV131570:NTY131575 ODR131570:ODU131575 ONN131570:ONQ131575 OXJ131570:OXM131575 PHF131570:PHI131575 PRB131570:PRE131575 QAX131570:QBA131575 QKT131570:QKW131575 QUP131570:QUS131575 REL131570:REO131575 ROH131570:ROK131575 RYD131570:RYG131575 SHZ131570:SIC131575 SRV131570:SRY131575 TBR131570:TBU131575 TLN131570:TLQ131575 TVJ131570:TVM131575 UFF131570:UFI131575 UPB131570:UPE131575 UYX131570:UZA131575 VIT131570:VIW131575 VSP131570:VSS131575 WCL131570:WCO131575 WMH131570:WMK131575 WWD131570:WWG131575 V197106:Y197111 JR197106:JU197111 TN197106:TQ197111 ADJ197106:ADM197111 ANF197106:ANI197111 AXB197106:AXE197111 BGX197106:BHA197111 BQT197106:BQW197111 CAP197106:CAS197111 CKL197106:CKO197111 CUH197106:CUK197111 DED197106:DEG197111 DNZ197106:DOC197111 DXV197106:DXY197111 EHR197106:EHU197111 ERN197106:ERQ197111 FBJ197106:FBM197111 FLF197106:FLI197111 FVB197106:FVE197111 GEX197106:GFA197111 GOT197106:GOW197111 GYP197106:GYS197111 HIL197106:HIO197111 HSH197106:HSK197111 ICD197106:ICG197111 ILZ197106:IMC197111 IVV197106:IVY197111 JFR197106:JFU197111 JPN197106:JPQ197111 JZJ197106:JZM197111 KJF197106:KJI197111 KTB197106:KTE197111 LCX197106:LDA197111 LMT197106:LMW197111 LWP197106:LWS197111 MGL197106:MGO197111 MQH197106:MQK197111 NAD197106:NAG197111 NJZ197106:NKC197111 NTV197106:NTY197111 ODR197106:ODU197111 ONN197106:ONQ197111 OXJ197106:OXM197111 PHF197106:PHI197111 PRB197106:PRE197111 QAX197106:QBA197111 QKT197106:QKW197111 QUP197106:QUS197111 REL197106:REO197111 ROH197106:ROK197111 RYD197106:RYG197111 SHZ197106:SIC197111 SRV197106:SRY197111 TBR197106:TBU197111 TLN197106:TLQ197111 TVJ197106:TVM197111 UFF197106:UFI197111 UPB197106:UPE197111 UYX197106:UZA197111 VIT197106:VIW197111 VSP197106:VSS197111 WCL197106:WCO197111 WMH197106:WMK197111 WWD197106:WWG197111 V262642:Y262647 JR262642:JU262647 TN262642:TQ262647 ADJ262642:ADM262647 ANF262642:ANI262647 AXB262642:AXE262647 BGX262642:BHA262647 BQT262642:BQW262647 CAP262642:CAS262647 CKL262642:CKO262647 CUH262642:CUK262647 DED262642:DEG262647 DNZ262642:DOC262647 DXV262642:DXY262647 EHR262642:EHU262647 ERN262642:ERQ262647 FBJ262642:FBM262647 FLF262642:FLI262647 FVB262642:FVE262647 GEX262642:GFA262647 GOT262642:GOW262647 GYP262642:GYS262647 HIL262642:HIO262647 HSH262642:HSK262647 ICD262642:ICG262647 ILZ262642:IMC262647 IVV262642:IVY262647 JFR262642:JFU262647 JPN262642:JPQ262647 JZJ262642:JZM262647 KJF262642:KJI262647 KTB262642:KTE262647 LCX262642:LDA262647 LMT262642:LMW262647 LWP262642:LWS262647 MGL262642:MGO262647 MQH262642:MQK262647 NAD262642:NAG262647 NJZ262642:NKC262647 NTV262642:NTY262647 ODR262642:ODU262647 ONN262642:ONQ262647 OXJ262642:OXM262647 PHF262642:PHI262647 PRB262642:PRE262647 QAX262642:QBA262647 QKT262642:QKW262647 QUP262642:QUS262647 REL262642:REO262647 ROH262642:ROK262647 RYD262642:RYG262647 SHZ262642:SIC262647 SRV262642:SRY262647 TBR262642:TBU262647 TLN262642:TLQ262647 TVJ262642:TVM262647 UFF262642:UFI262647 UPB262642:UPE262647 UYX262642:UZA262647 VIT262642:VIW262647 VSP262642:VSS262647 WCL262642:WCO262647 WMH262642:WMK262647 WWD262642:WWG262647 V328178:Y328183 JR328178:JU328183 TN328178:TQ328183 ADJ328178:ADM328183 ANF328178:ANI328183 AXB328178:AXE328183 BGX328178:BHA328183 BQT328178:BQW328183 CAP328178:CAS328183 CKL328178:CKO328183 CUH328178:CUK328183 DED328178:DEG328183 DNZ328178:DOC328183 DXV328178:DXY328183 EHR328178:EHU328183 ERN328178:ERQ328183 FBJ328178:FBM328183 FLF328178:FLI328183 FVB328178:FVE328183 GEX328178:GFA328183 GOT328178:GOW328183 GYP328178:GYS328183 HIL328178:HIO328183 HSH328178:HSK328183 ICD328178:ICG328183 ILZ328178:IMC328183 IVV328178:IVY328183 JFR328178:JFU328183 JPN328178:JPQ328183 JZJ328178:JZM328183 KJF328178:KJI328183 KTB328178:KTE328183 LCX328178:LDA328183 LMT328178:LMW328183 LWP328178:LWS328183 MGL328178:MGO328183 MQH328178:MQK328183 NAD328178:NAG328183 NJZ328178:NKC328183 NTV328178:NTY328183 ODR328178:ODU328183 ONN328178:ONQ328183 OXJ328178:OXM328183 PHF328178:PHI328183 PRB328178:PRE328183 QAX328178:QBA328183 QKT328178:QKW328183 QUP328178:QUS328183 REL328178:REO328183 ROH328178:ROK328183 RYD328178:RYG328183 SHZ328178:SIC328183 SRV328178:SRY328183 TBR328178:TBU328183 TLN328178:TLQ328183 TVJ328178:TVM328183 UFF328178:UFI328183 UPB328178:UPE328183 UYX328178:UZA328183 VIT328178:VIW328183 VSP328178:VSS328183 WCL328178:WCO328183 WMH328178:WMK328183 WWD328178:WWG328183 V393714:Y393719 JR393714:JU393719 TN393714:TQ393719 ADJ393714:ADM393719 ANF393714:ANI393719 AXB393714:AXE393719 BGX393714:BHA393719 BQT393714:BQW393719 CAP393714:CAS393719 CKL393714:CKO393719 CUH393714:CUK393719 DED393714:DEG393719 DNZ393714:DOC393719 DXV393714:DXY393719 EHR393714:EHU393719 ERN393714:ERQ393719 FBJ393714:FBM393719 FLF393714:FLI393719 FVB393714:FVE393719 GEX393714:GFA393719 GOT393714:GOW393719 GYP393714:GYS393719 HIL393714:HIO393719 HSH393714:HSK393719 ICD393714:ICG393719 ILZ393714:IMC393719 IVV393714:IVY393719 JFR393714:JFU393719 JPN393714:JPQ393719 JZJ393714:JZM393719 KJF393714:KJI393719 KTB393714:KTE393719 LCX393714:LDA393719 LMT393714:LMW393719 LWP393714:LWS393719 MGL393714:MGO393719 MQH393714:MQK393719 NAD393714:NAG393719 NJZ393714:NKC393719 NTV393714:NTY393719 ODR393714:ODU393719 ONN393714:ONQ393719 OXJ393714:OXM393719 PHF393714:PHI393719 PRB393714:PRE393719 QAX393714:QBA393719 QKT393714:QKW393719 QUP393714:QUS393719 REL393714:REO393719 ROH393714:ROK393719 RYD393714:RYG393719 SHZ393714:SIC393719 SRV393714:SRY393719 TBR393714:TBU393719 TLN393714:TLQ393719 TVJ393714:TVM393719 UFF393714:UFI393719 UPB393714:UPE393719 UYX393714:UZA393719 VIT393714:VIW393719 VSP393714:VSS393719 WCL393714:WCO393719 WMH393714:WMK393719 WWD393714:WWG393719 V459250:Y459255 JR459250:JU459255 TN459250:TQ459255 ADJ459250:ADM459255 ANF459250:ANI459255 AXB459250:AXE459255 BGX459250:BHA459255 BQT459250:BQW459255 CAP459250:CAS459255 CKL459250:CKO459255 CUH459250:CUK459255 DED459250:DEG459255 DNZ459250:DOC459255 DXV459250:DXY459255 EHR459250:EHU459255 ERN459250:ERQ459255 FBJ459250:FBM459255 FLF459250:FLI459255 FVB459250:FVE459255 GEX459250:GFA459255 GOT459250:GOW459255 GYP459250:GYS459255 HIL459250:HIO459255 HSH459250:HSK459255 ICD459250:ICG459255 ILZ459250:IMC459255 IVV459250:IVY459255 JFR459250:JFU459255 JPN459250:JPQ459255 JZJ459250:JZM459255 KJF459250:KJI459255 KTB459250:KTE459255 LCX459250:LDA459255 LMT459250:LMW459255 LWP459250:LWS459255 MGL459250:MGO459255 MQH459250:MQK459255 NAD459250:NAG459255 NJZ459250:NKC459255 NTV459250:NTY459255 ODR459250:ODU459255 ONN459250:ONQ459255 OXJ459250:OXM459255 PHF459250:PHI459255 PRB459250:PRE459255 QAX459250:QBA459255 QKT459250:QKW459255 QUP459250:QUS459255 REL459250:REO459255 ROH459250:ROK459255 RYD459250:RYG459255 SHZ459250:SIC459255 SRV459250:SRY459255 TBR459250:TBU459255 TLN459250:TLQ459255 TVJ459250:TVM459255 UFF459250:UFI459255 UPB459250:UPE459255 UYX459250:UZA459255 VIT459250:VIW459255 VSP459250:VSS459255 WCL459250:WCO459255 WMH459250:WMK459255 WWD459250:WWG459255 V524786:Y524791 JR524786:JU524791 TN524786:TQ524791 ADJ524786:ADM524791 ANF524786:ANI524791 AXB524786:AXE524791 BGX524786:BHA524791 BQT524786:BQW524791 CAP524786:CAS524791 CKL524786:CKO524791 CUH524786:CUK524791 DED524786:DEG524791 DNZ524786:DOC524791 DXV524786:DXY524791 EHR524786:EHU524791 ERN524786:ERQ524791 FBJ524786:FBM524791 FLF524786:FLI524791 FVB524786:FVE524791 GEX524786:GFA524791 GOT524786:GOW524791 GYP524786:GYS524791 HIL524786:HIO524791 HSH524786:HSK524791 ICD524786:ICG524791 ILZ524786:IMC524791 IVV524786:IVY524791 JFR524786:JFU524791 JPN524786:JPQ524791 JZJ524786:JZM524791 KJF524786:KJI524791 KTB524786:KTE524791 LCX524786:LDA524791 LMT524786:LMW524791 LWP524786:LWS524791 MGL524786:MGO524791 MQH524786:MQK524791 NAD524786:NAG524791 NJZ524786:NKC524791 NTV524786:NTY524791 ODR524786:ODU524791 ONN524786:ONQ524791 OXJ524786:OXM524791 PHF524786:PHI524791 PRB524786:PRE524791 QAX524786:QBA524791 QKT524786:QKW524791 QUP524786:QUS524791 REL524786:REO524791 ROH524786:ROK524791 RYD524786:RYG524791 SHZ524786:SIC524791 SRV524786:SRY524791 TBR524786:TBU524791 TLN524786:TLQ524791 TVJ524786:TVM524791 UFF524786:UFI524791 UPB524786:UPE524791 UYX524786:UZA524791 VIT524786:VIW524791 VSP524786:VSS524791 WCL524786:WCO524791 WMH524786:WMK524791 WWD524786:WWG524791 V590322:Y590327 JR590322:JU590327 TN590322:TQ590327 ADJ590322:ADM590327 ANF590322:ANI590327 AXB590322:AXE590327 BGX590322:BHA590327 BQT590322:BQW590327 CAP590322:CAS590327 CKL590322:CKO590327 CUH590322:CUK590327 DED590322:DEG590327 DNZ590322:DOC590327 DXV590322:DXY590327 EHR590322:EHU590327 ERN590322:ERQ590327 FBJ590322:FBM590327 FLF590322:FLI590327 FVB590322:FVE590327 GEX590322:GFA590327 GOT590322:GOW590327 GYP590322:GYS590327 HIL590322:HIO590327 HSH590322:HSK590327 ICD590322:ICG590327 ILZ590322:IMC590327 IVV590322:IVY590327 JFR590322:JFU590327 JPN590322:JPQ590327 JZJ590322:JZM590327 KJF590322:KJI590327 KTB590322:KTE590327 LCX590322:LDA590327 LMT590322:LMW590327 LWP590322:LWS590327 MGL590322:MGO590327 MQH590322:MQK590327 NAD590322:NAG590327 NJZ590322:NKC590327 NTV590322:NTY590327 ODR590322:ODU590327 ONN590322:ONQ590327 OXJ590322:OXM590327 PHF590322:PHI590327 PRB590322:PRE590327 QAX590322:QBA590327 QKT590322:QKW590327 QUP590322:QUS590327 REL590322:REO590327 ROH590322:ROK590327 RYD590322:RYG590327 SHZ590322:SIC590327 SRV590322:SRY590327 TBR590322:TBU590327 TLN590322:TLQ590327 TVJ590322:TVM590327 UFF590322:UFI590327 UPB590322:UPE590327 UYX590322:UZA590327 VIT590322:VIW590327 VSP590322:VSS590327 WCL590322:WCO590327 WMH590322:WMK590327 WWD590322:WWG590327 V655858:Y655863 JR655858:JU655863 TN655858:TQ655863 ADJ655858:ADM655863 ANF655858:ANI655863 AXB655858:AXE655863 BGX655858:BHA655863 BQT655858:BQW655863 CAP655858:CAS655863 CKL655858:CKO655863 CUH655858:CUK655863 DED655858:DEG655863 DNZ655858:DOC655863 DXV655858:DXY655863 EHR655858:EHU655863 ERN655858:ERQ655863 FBJ655858:FBM655863 FLF655858:FLI655863 FVB655858:FVE655863 GEX655858:GFA655863 GOT655858:GOW655863 GYP655858:GYS655863 HIL655858:HIO655863 HSH655858:HSK655863 ICD655858:ICG655863 ILZ655858:IMC655863 IVV655858:IVY655863 JFR655858:JFU655863 JPN655858:JPQ655863 JZJ655858:JZM655863 KJF655858:KJI655863 KTB655858:KTE655863 LCX655858:LDA655863 LMT655858:LMW655863 LWP655858:LWS655863 MGL655858:MGO655863 MQH655858:MQK655863 NAD655858:NAG655863 NJZ655858:NKC655863 NTV655858:NTY655863 ODR655858:ODU655863 ONN655858:ONQ655863 OXJ655858:OXM655863 PHF655858:PHI655863 PRB655858:PRE655863 QAX655858:QBA655863 QKT655858:QKW655863 QUP655858:QUS655863 REL655858:REO655863 ROH655858:ROK655863 RYD655858:RYG655863 SHZ655858:SIC655863 SRV655858:SRY655863 TBR655858:TBU655863 TLN655858:TLQ655863 TVJ655858:TVM655863 UFF655858:UFI655863 UPB655858:UPE655863 UYX655858:UZA655863 VIT655858:VIW655863 VSP655858:VSS655863 WCL655858:WCO655863 WMH655858:WMK655863 WWD655858:WWG655863 V721394:Y721399 JR721394:JU721399 TN721394:TQ721399 ADJ721394:ADM721399 ANF721394:ANI721399 AXB721394:AXE721399 BGX721394:BHA721399 BQT721394:BQW721399 CAP721394:CAS721399 CKL721394:CKO721399 CUH721394:CUK721399 DED721394:DEG721399 DNZ721394:DOC721399 DXV721394:DXY721399 EHR721394:EHU721399 ERN721394:ERQ721399 FBJ721394:FBM721399 FLF721394:FLI721399 FVB721394:FVE721399 GEX721394:GFA721399 GOT721394:GOW721399 GYP721394:GYS721399 HIL721394:HIO721399 HSH721394:HSK721399 ICD721394:ICG721399 ILZ721394:IMC721399 IVV721394:IVY721399 JFR721394:JFU721399 JPN721394:JPQ721399 JZJ721394:JZM721399 KJF721394:KJI721399 KTB721394:KTE721399 LCX721394:LDA721399 LMT721394:LMW721399 LWP721394:LWS721399 MGL721394:MGO721399 MQH721394:MQK721399 NAD721394:NAG721399 NJZ721394:NKC721399 NTV721394:NTY721399 ODR721394:ODU721399 ONN721394:ONQ721399 OXJ721394:OXM721399 PHF721394:PHI721399 PRB721394:PRE721399 QAX721394:QBA721399 QKT721394:QKW721399 QUP721394:QUS721399 REL721394:REO721399 ROH721394:ROK721399 RYD721394:RYG721399 SHZ721394:SIC721399 SRV721394:SRY721399 TBR721394:TBU721399 TLN721394:TLQ721399 TVJ721394:TVM721399 UFF721394:UFI721399 UPB721394:UPE721399 UYX721394:UZA721399 VIT721394:VIW721399 VSP721394:VSS721399 WCL721394:WCO721399 WMH721394:WMK721399 WWD721394:WWG721399 V786930:Y786935 JR786930:JU786935 TN786930:TQ786935 ADJ786930:ADM786935 ANF786930:ANI786935 AXB786930:AXE786935 BGX786930:BHA786935 BQT786930:BQW786935 CAP786930:CAS786935 CKL786930:CKO786935 CUH786930:CUK786935 DED786930:DEG786935 DNZ786930:DOC786935 DXV786930:DXY786935 EHR786930:EHU786935 ERN786930:ERQ786935 FBJ786930:FBM786935 FLF786930:FLI786935 FVB786930:FVE786935 GEX786930:GFA786935 GOT786930:GOW786935 GYP786930:GYS786935 HIL786930:HIO786935 HSH786930:HSK786935 ICD786930:ICG786935 ILZ786930:IMC786935 IVV786930:IVY786935 JFR786930:JFU786935 JPN786930:JPQ786935 JZJ786930:JZM786935 KJF786930:KJI786935 KTB786930:KTE786935 LCX786930:LDA786935 LMT786930:LMW786935 LWP786930:LWS786935 MGL786930:MGO786935 MQH786930:MQK786935 NAD786930:NAG786935 NJZ786930:NKC786935 NTV786930:NTY786935 ODR786930:ODU786935 ONN786930:ONQ786935 OXJ786930:OXM786935 PHF786930:PHI786935 PRB786930:PRE786935 QAX786930:QBA786935 QKT786930:QKW786935 QUP786930:QUS786935 REL786930:REO786935 ROH786930:ROK786935 RYD786930:RYG786935 SHZ786930:SIC786935 SRV786930:SRY786935 TBR786930:TBU786935 TLN786930:TLQ786935 TVJ786930:TVM786935 UFF786930:UFI786935 UPB786930:UPE786935 UYX786930:UZA786935 VIT786930:VIW786935 VSP786930:VSS786935 WCL786930:WCO786935 WMH786930:WMK786935 WWD786930:WWG786935 V852466:Y852471 JR852466:JU852471 TN852466:TQ852471 ADJ852466:ADM852471 ANF852466:ANI852471 AXB852466:AXE852471 BGX852466:BHA852471 BQT852466:BQW852471 CAP852466:CAS852471 CKL852466:CKO852471 CUH852466:CUK852471 DED852466:DEG852471 DNZ852466:DOC852471 DXV852466:DXY852471 EHR852466:EHU852471 ERN852466:ERQ852471 FBJ852466:FBM852471 FLF852466:FLI852471 FVB852466:FVE852471 GEX852466:GFA852471 GOT852466:GOW852471 GYP852466:GYS852471 HIL852466:HIO852471 HSH852466:HSK852471 ICD852466:ICG852471 ILZ852466:IMC852471 IVV852466:IVY852471 JFR852466:JFU852471 JPN852466:JPQ852471 JZJ852466:JZM852471 KJF852466:KJI852471 KTB852466:KTE852471 LCX852466:LDA852471 LMT852466:LMW852471 LWP852466:LWS852471 MGL852466:MGO852471 MQH852466:MQK852471 NAD852466:NAG852471 NJZ852466:NKC852471 NTV852466:NTY852471 ODR852466:ODU852471 ONN852466:ONQ852471 OXJ852466:OXM852471 PHF852466:PHI852471 PRB852466:PRE852471 QAX852466:QBA852471 QKT852466:QKW852471 QUP852466:QUS852471 REL852466:REO852471 ROH852466:ROK852471 RYD852466:RYG852471 SHZ852466:SIC852471 SRV852466:SRY852471 TBR852466:TBU852471 TLN852466:TLQ852471 TVJ852466:TVM852471 UFF852466:UFI852471 UPB852466:UPE852471 UYX852466:UZA852471 VIT852466:VIW852471 VSP852466:VSS852471 WCL852466:WCO852471 WMH852466:WMK852471 WWD852466:WWG852471 V918002:Y918007 JR918002:JU918007 TN918002:TQ918007 ADJ918002:ADM918007 ANF918002:ANI918007 AXB918002:AXE918007 BGX918002:BHA918007 BQT918002:BQW918007 CAP918002:CAS918007 CKL918002:CKO918007 CUH918002:CUK918007 DED918002:DEG918007 DNZ918002:DOC918007 DXV918002:DXY918007 EHR918002:EHU918007 ERN918002:ERQ918007 FBJ918002:FBM918007 FLF918002:FLI918007 FVB918002:FVE918007 GEX918002:GFA918007 GOT918002:GOW918007 GYP918002:GYS918007 HIL918002:HIO918007 HSH918002:HSK918007 ICD918002:ICG918007 ILZ918002:IMC918007 IVV918002:IVY918007 JFR918002:JFU918007 JPN918002:JPQ918007 JZJ918002:JZM918007 KJF918002:KJI918007 KTB918002:KTE918007 LCX918002:LDA918007 LMT918002:LMW918007 LWP918002:LWS918007 MGL918002:MGO918007 MQH918002:MQK918007 NAD918002:NAG918007 NJZ918002:NKC918007 NTV918002:NTY918007 ODR918002:ODU918007 ONN918002:ONQ918007 OXJ918002:OXM918007 PHF918002:PHI918007 PRB918002:PRE918007 QAX918002:QBA918007 QKT918002:QKW918007 QUP918002:QUS918007 REL918002:REO918007 ROH918002:ROK918007 RYD918002:RYG918007 SHZ918002:SIC918007 SRV918002:SRY918007 TBR918002:TBU918007 TLN918002:TLQ918007 TVJ918002:TVM918007 UFF918002:UFI918007 UPB918002:UPE918007 UYX918002:UZA918007 VIT918002:VIW918007 VSP918002:VSS918007 WCL918002:WCO918007 WMH918002:WMK918007 WWD918002:WWG918007 V983538:Y983543 JR983538:JU983543 TN983538:TQ983543 ADJ983538:ADM983543 ANF983538:ANI983543 AXB983538:AXE983543 BGX983538:BHA983543 BQT983538:BQW983543 CAP983538:CAS983543 CKL983538:CKO983543 CUH983538:CUK983543 DED983538:DEG983543 DNZ983538:DOC983543 DXV983538:DXY983543 EHR983538:EHU983543 ERN983538:ERQ983543 FBJ983538:FBM983543 FLF983538:FLI983543 FVB983538:FVE983543 GEX983538:GFA983543 GOT983538:GOW983543 GYP983538:GYS983543 HIL983538:HIO983543 HSH983538:HSK983543 ICD983538:ICG983543 ILZ983538:IMC983543 IVV983538:IVY983543 JFR983538:JFU983543 JPN983538:JPQ983543 JZJ983538:JZM983543 KJF983538:KJI983543 KTB983538:KTE983543 LCX983538:LDA983543 LMT983538:LMW983543 LWP983538:LWS983543 MGL983538:MGO983543 MQH983538:MQK983543 NAD983538:NAG983543 NJZ983538:NKC983543 NTV983538:NTY983543 ODR983538:ODU983543 ONN983538:ONQ983543 OXJ983538:OXM983543 PHF983538:PHI983543 PRB983538:PRE983543 QAX983538:QBA983543 QKT983538:QKW983543 QUP983538:QUS983543 REL983538:REO983543 ROH983538:ROK983543 RYD983538:RYG983543 SHZ983538:SIC983543 SRV983538:SRY983543 TBR983538:TBU983543 TLN983538:TLQ983543 TVJ983538:TVM983543 UFF983538:UFI983543 UPB983538:UPE983543 UYX983538:UZA983543 VIT983538:VIW983543 VSP983538:VSS983543 WCL983538:WCO983543 WMH983538:WMK983543 WWD983538:WWG983543 V429:Y434 JR429:JU434 TN429:TQ434 ADJ429:ADM434 ANF429:ANI434 AXB429:AXE434 BGX429:BHA434 BQT429:BQW434 CAP429:CAS434 CKL429:CKO434 CUH429:CUK434 DED429:DEG434 DNZ429:DOC434 DXV429:DXY434 EHR429:EHU434 ERN429:ERQ434 FBJ429:FBM434 FLF429:FLI434 FVB429:FVE434 GEX429:GFA434 GOT429:GOW434 GYP429:GYS434 HIL429:HIO434 HSH429:HSK434 ICD429:ICG434 ILZ429:IMC434 IVV429:IVY434 JFR429:JFU434 JPN429:JPQ434 JZJ429:JZM434 KJF429:KJI434 KTB429:KTE434 LCX429:LDA434 LMT429:LMW434 LWP429:LWS434 MGL429:MGO434 MQH429:MQK434 NAD429:NAG434 NJZ429:NKC434 NTV429:NTY434 ODR429:ODU434 ONN429:ONQ434 OXJ429:OXM434 PHF429:PHI434 PRB429:PRE434 QAX429:QBA434 QKT429:QKW434 QUP429:QUS434 REL429:REO434 ROH429:ROK434 RYD429:RYG434 SHZ429:SIC434 SRV429:SRY434 TBR429:TBU434 TLN429:TLQ434 TVJ429:TVM434 UFF429:UFI434 UPB429:UPE434 UYX429:UZA434 VIT429:VIW434 VSP429:VSS434 WCL429:WCO434 WMH429:WMK434 WWD429:WWG434 V66011:Y66016 JR66011:JU66016 TN66011:TQ66016 ADJ66011:ADM66016 ANF66011:ANI66016 AXB66011:AXE66016 BGX66011:BHA66016 BQT66011:BQW66016 CAP66011:CAS66016 CKL66011:CKO66016 CUH66011:CUK66016 DED66011:DEG66016 DNZ66011:DOC66016 DXV66011:DXY66016 EHR66011:EHU66016 ERN66011:ERQ66016 FBJ66011:FBM66016 FLF66011:FLI66016 FVB66011:FVE66016 GEX66011:GFA66016 GOT66011:GOW66016 GYP66011:GYS66016 HIL66011:HIO66016 HSH66011:HSK66016 ICD66011:ICG66016 ILZ66011:IMC66016 IVV66011:IVY66016 JFR66011:JFU66016 JPN66011:JPQ66016 JZJ66011:JZM66016 KJF66011:KJI66016 KTB66011:KTE66016 LCX66011:LDA66016 LMT66011:LMW66016 LWP66011:LWS66016 MGL66011:MGO66016 MQH66011:MQK66016 NAD66011:NAG66016 NJZ66011:NKC66016 NTV66011:NTY66016 ODR66011:ODU66016 ONN66011:ONQ66016 OXJ66011:OXM66016 PHF66011:PHI66016 PRB66011:PRE66016 QAX66011:QBA66016 QKT66011:QKW66016 QUP66011:QUS66016 REL66011:REO66016 ROH66011:ROK66016 RYD66011:RYG66016 SHZ66011:SIC66016 SRV66011:SRY66016 TBR66011:TBU66016 TLN66011:TLQ66016 TVJ66011:TVM66016 UFF66011:UFI66016 UPB66011:UPE66016 UYX66011:UZA66016 VIT66011:VIW66016 VSP66011:VSS66016 WCL66011:WCO66016 WMH66011:WMK66016 WWD66011:WWG66016 V131547:Y131552 JR131547:JU131552 TN131547:TQ131552 ADJ131547:ADM131552 ANF131547:ANI131552 AXB131547:AXE131552 BGX131547:BHA131552 BQT131547:BQW131552 CAP131547:CAS131552 CKL131547:CKO131552 CUH131547:CUK131552 DED131547:DEG131552 DNZ131547:DOC131552 DXV131547:DXY131552 EHR131547:EHU131552 ERN131547:ERQ131552 FBJ131547:FBM131552 FLF131547:FLI131552 FVB131547:FVE131552 GEX131547:GFA131552 GOT131547:GOW131552 GYP131547:GYS131552 HIL131547:HIO131552 HSH131547:HSK131552 ICD131547:ICG131552 ILZ131547:IMC131552 IVV131547:IVY131552 JFR131547:JFU131552 JPN131547:JPQ131552 JZJ131547:JZM131552 KJF131547:KJI131552 KTB131547:KTE131552 LCX131547:LDA131552 LMT131547:LMW131552 LWP131547:LWS131552 MGL131547:MGO131552 MQH131547:MQK131552 NAD131547:NAG131552 NJZ131547:NKC131552 NTV131547:NTY131552 ODR131547:ODU131552 ONN131547:ONQ131552 OXJ131547:OXM131552 PHF131547:PHI131552 PRB131547:PRE131552 QAX131547:QBA131552 QKT131547:QKW131552 QUP131547:QUS131552 REL131547:REO131552 ROH131547:ROK131552 RYD131547:RYG131552 SHZ131547:SIC131552 SRV131547:SRY131552 TBR131547:TBU131552 TLN131547:TLQ131552 TVJ131547:TVM131552 UFF131547:UFI131552 UPB131547:UPE131552 UYX131547:UZA131552 VIT131547:VIW131552 VSP131547:VSS131552 WCL131547:WCO131552 WMH131547:WMK131552 WWD131547:WWG131552 V197083:Y197088 JR197083:JU197088 TN197083:TQ197088 ADJ197083:ADM197088 ANF197083:ANI197088 AXB197083:AXE197088 BGX197083:BHA197088 BQT197083:BQW197088 CAP197083:CAS197088 CKL197083:CKO197088 CUH197083:CUK197088 DED197083:DEG197088 DNZ197083:DOC197088 DXV197083:DXY197088 EHR197083:EHU197088 ERN197083:ERQ197088 FBJ197083:FBM197088 FLF197083:FLI197088 FVB197083:FVE197088 GEX197083:GFA197088 GOT197083:GOW197088 GYP197083:GYS197088 HIL197083:HIO197088 HSH197083:HSK197088 ICD197083:ICG197088 ILZ197083:IMC197088 IVV197083:IVY197088 JFR197083:JFU197088 JPN197083:JPQ197088 JZJ197083:JZM197088 KJF197083:KJI197088 KTB197083:KTE197088 LCX197083:LDA197088 LMT197083:LMW197088 LWP197083:LWS197088 MGL197083:MGO197088 MQH197083:MQK197088 NAD197083:NAG197088 NJZ197083:NKC197088 NTV197083:NTY197088 ODR197083:ODU197088 ONN197083:ONQ197088 OXJ197083:OXM197088 PHF197083:PHI197088 PRB197083:PRE197088 QAX197083:QBA197088 QKT197083:QKW197088 QUP197083:QUS197088 REL197083:REO197088 ROH197083:ROK197088 RYD197083:RYG197088 SHZ197083:SIC197088 SRV197083:SRY197088 TBR197083:TBU197088 TLN197083:TLQ197088 TVJ197083:TVM197088 UFF197083:UFI197088 UPB197083:UPE197088 UYX197083:UZA197088 VIT197083:VIW197088 VSP197083:VSS197088 WCL197083:WCO197088 WMH197083:WMK197088 WWD197083:WWG197088 V262619:Y262624 JR262619:JU262624 TN262619:TQ262624 ADJ262619:ADM262624 ANF262619:ANI262624 AXB262619:AXE262624 BGX262619:BHA262624 BQT262619:BQW262624 CAP262619:CAS262624 CKL262619:CKO262624 CUH262619:CUK262624 DED262619:DEG262624 DNZ262619:DOC262624 DXV262619:DXY262624 EHR262619:EHU262624 ERN262619:ERQ262624 FBJ262619:FBM262624 FLF262619:FLI262624 FVB262619:FVE262624 GEX262619:GFA262624 GOT262619:GOW262624 GYP262619:GYS262624 HIL262619:HIO262624 HSH262619:HSK262624 ICD262619:ICG262624 ILZ262619:IMC262624 IVV262619:IVY262624 JFR262619:JFU262624 JPN262619:JPQ262624 JZJ262619:JZM262624 KJF262619:KJI262624 KTB262619:KTE262624 LCX262619:LDA262624 LMT262619:LMW262624 LWP262619:LWS262624 MGL262619:MGO262624 MQH262619:MQK262624 NAD262619:NAG262624 NJZ262619:NKC262624 NTV262619:NTY262624 ODR262619:ODU262624 ONN262619:ONQ262624 OXJ262619:OXM262624 PHF262619:PHI262624 PRB262619:PRE262624 QAX262619:QBA262624 QKT262619:QKW262624 QUP262619:QUS262624 REL262619:REO262624 ROH262619:ROK262624 RYD262619:RYG262624 SHZ262619:SIC262624 SRV262619:SRY262624 TBR262619:TBU262624 TLN262619:TLQ262624 TVJ262619:TVM262624 UFF262619:UFI262624 UPB262619:UPE262624 UYX262619:UZA262624 VIT262619:VIW262624 VSP262619:VSS262624 WCL262619:WCO262624 WMH262619:WMK262624 WWD262619:WWG262624 V328155:Y328160 JR328155:JU328160 TN328155:TQ328160 ADJ328155:ADM328160 ANF328155:ANI328160 AXB328155:AXE328160 BGX328155:BHA328160 BQT328155:BQW328160 CAP328155:CAS328160 CKL328155:CKO328160 CUH328155:CUK328160 DED328155:DEG328160 DNZ328155:DOC328160 DXV328155:DXY328160 EHR328155:EHU328160 ERN328155:ERQ328160 FBJ328155:FBM328160 FLF328155:FLI328160 FVB328155:FVE328160 GEX328155:GFA328160 GOT328155:GOW328160 GYP328155:GYS328160 HIL328155:HIO328160 HSH328155:HSK328160 ICD328155:ICG328160 ILZ328155:IMC328160 IVV328155:IVY328160 JFR328155:JFU328160 JPN328155:JPQ328160 JZJ328155:JZM328160 KJF328155:KJI328160 KTB328155:KTE328160 LCX328155:LDA328160 LMT328155:LMW328160 LWP328155:LWS328160 MGL328155:MGO328160 MQH328155:MQK328160 NAD328155:NAG328160 NJZ328155:NKC328160 NTV328155:NTY328160 ODR328155:ODU328160 ONN328155:ONQ328160 OXJ328155:OXM328160 PHF328155:PHI328160 PRB328155:PRE328160 QAX328155:QBA328160 QKT328155:QKW328160 QUP328155:QUS328160 REL328155:REO328160 ROH328155:ROK328160 RYD328155:RYG328160 SHZ328155:SIC328160 SRV328155:SRY328160 TBR328155:TBU328160 TLN328155:TLQ328160 TVJ328155:TVM328160 UFF328155:UFI328160 UPB328155:UPE328160 UYX328155:UZA328160 VIT328155:VIW328160 VSP328155:VSS328160 WCL328155:WCO328160 WMH328155:WMK328160 WWD328155:WWG328160 V393691:Y393696 JR393691:JU393696 TN393691:TQ393696 ADJ393691:ADM393696 ANF393691:ANI393696 AXB393691:AXE393696 BGX393691:BHA393696 BQT393691:BQW393696 CAP393691:CAS393696 CKL393691:CKO393696 CUH393691:CUK393696 DED393691:DEG393696 DNZ393691:DOC393696 DXV393691:DXY393696 EHR393691:EHU393696 ERN393691:ERQ393696 FBJ393691:FBM393696 FLF393691:FLI393696 FVB393691:FVE393696 GEX393691:GFA393696 GOT393691:GOW393696 GYP393691:GYS393696 HIL393691:HIO393696 HSH393691:HSK393696 ICD393691:ICG393696 ILZ393691:IMC393696 IVV393691:IVY393696 JFR393691:JFU393696 JPN393691:JPQ393696 JZJ393691:JZM393696 KJF393691:KJI393696 KTB393691:KTE393696 LCX393691:LDA393696 LMT393691:LMW393696 LWP393691:LWS393696 MGL393691:MGO393696 MQH393691:MQK393696 NAD393691:NAG393696 NJZ393691:NKC393696 NTV393691:NTY393696 ODR393691:ODU393696 ONN393691:ONQ393696 OXJ393691:OXM393696 PHF393691:PHI393696 PRB393691:PRE393696 QAX393691:QBA393696 QKT393691:QKW393696 QUP393691:QUS393696 REL393691:REO393696 ROH393691:ROK393696 RYD393691:RYG393696 SHZ393691:SIC393696 SRV393691:SRY393696 TBR393691:TBU393696 TLN393691:TLQ393696 TVJ393691:TVM393696 UFF393691:UFI393696 UPB393691:UPE393696 UYX393691:UZA393696 VIT393691:VIW393696 VSP393691:VSS393696 WCL393691:WCO393696 WMH393691:WMK393696 WWD393691:WWG393696 V459227:Y459232 JR459227:JU459232 TN459227:TQ459232 ADJ459227:ADM459232 ANF459227:ANI459232 AXB459227:AXE459232 BGX459227:BHA459232 BQT459227:BQW459232 CAP459227:CAS459232 CKL459227:CKO459232 CUH459227:CUK459232 DED459227:DEG459232 DNZ459227:DOC459232 DXV459227:DXY459232 EHR459227:EHU459232 ERN459227:ERQ459232 FBJ459227:FBM459232 FLF459227:FLI459232 FVB459227:FVE459232 GEX459227:GFA459232 GOT459227:GOW459232 GYP459227:GYS459232 HIL459227:HIO459232 HSH459227:HSK459232 ICD459227:ICG459232 ILZ459227:IMC459232 IVV459227:IVY459232 JFR459227:JFU459232 JPN459227:JPQ459232 JZJ459227:JZM459232 KJF459227:KJI459232 KTB459227:KTE459232 LCX459227:LDA459232 LMT459227:LMW459232 LWP459227:LWS459232 MGL459227:MGO459232 MQH459227:MQK459232 NAD459227:NAG459232 NJZ459227:NKC459232 NTV459227:NTY459232 ODR459227:ODU459232 ONN459227:ONQ459232 OXJ459227:OXM459232 PHF459227:PHI459232 PRB459227:PRE459232 QAX459227:QBA459232 QKT459227:QKW459232 QUP459227:QUS459232 REL459227:REO459232 ROH459227:ROK459232 RYD459227:RYG459232 SHZ459227:SIC459232 SRV459227:SRY459232 TBR459227:TBU459232 TLN459227:TLQ459232 TVJ459227:TVM459232 UFF459227:UFI459232 UPB459227:UPE459232 UYX459227:UZA459232 VIT459227:VIW459232 VSP459227:VSS459232 WCL459227:WCO459232 WMH459227:WMK459232 WWD459227:WWG459232 V524763:Y524768 JR524763:JU524768 TN524763:TQ524768 ADJ524763:ADM524768 ANF524763:ANI524768 AXB524763:AXE524768 BGX524763:BHA524768 BQT524763:BQW524768 CAP524763:CAS524768 CKL524763:CKO524768 CUH524763:CUK524768 DED524763:DEG524768 DNZ524763:DOC524768 DXV524763:DXY524768 EHR524763:EHU524768 ERN524763:ERQ524768 FBJ524763:FBM524768 FLF524763:FLI524768 FVB524763:FVE524768 GEX524763:GFA524768 GOT524763:GOW524768 GYP524763:GYS524768 HIL524763:HIO524768 HSH524763:HSK524768 ICD524763:ICG524768 ILZ524763:IMC524768 IVV524763:IVY524768 JFR524763:JFU524768 JPN524763:JPQ524768 JZJ524763:JZM524768 KJF524763:KJI524768 KTB524763:KTE524768 LCX524763:LDA524768 LMT524763:LMW524768 LWP524763:LWS524768 MGL524763:MGO524768 MQH524763:MQK524768 NAD524763:NAG524768 NJZ524763:NKC524768 NTV524763:NTY524768 ODR524763:ODU524768 ONN524763:ONQ524768 OXJ524763:OXM524768 PHF524763:PHI524768 PRB524763:PRE524768 QAX524763:QBA524768 QKT524763:QKW524768 QUP524763:QUS524768 REL524763:REO524768 ROH524763:ROK524768 RYD524763:RYG524768 SHZ524763:SIC524768 SRV524763:SRY524768 TBR524763:TBU524768 TLN524763:TLQ524768 TVJ524763:TVM524768 UFF524763:UFI524768 UPB524763:UPE524768 UYX524763:UZA524768 VIT524763:VIW524768 VSP524763:VSS524768 WCL524763:WCO524768 WMH524763:WMK524768 WWD524763:WWG524768 V590299:Y590304 JR590299:JU590304 TN590299:TQ590304 ADJ590299:ADM590304 ANF590299:ANI590304 AXB590299:AXE590304 BGX590299:BHA590304 BQT590299:BQW590304 CAP590299:CAS590304 CKL590299:CKO590304 CUH590299:CUK590304 DED590299:DEG590304 DNZ590299:DOC590304 DXV590299:DXY590304 EHR590299:EHU590304 ERN590299:ERQ590304 FBJ590299:FBM590304 FLF590299:FLI590304 FVB590299:FVE590304 GEX590299:GFA590304 GOT590299:GOW590304 GYP590299:GYS590304 HIL590299:HIO590304 HSH590299:HSK590304 ICD590299:ICG590304 ILZ590299:IMC590304 IVV590299:IVY590304 JFR590299:JFU590304 JPN590299:JPQ590304 JZJ590299:JZM590304 KJF590299:KJI590304 KTB590299:KTE590304 LCX590299:LDA590304 LMT590299:LMW590304 LWP590299:LWS590304 MGL590299:MGO590304 MQH590299:MQK590304 NAD590299:NAG590304 NJZ590299:NKC590304 NTV590299:NTY590304 ODR590299:ODU590304 ONN590299:ONQ590304 OXJ590299:OXM590304 PHF590299:PHI590304 PRB590299:PRE590304 QAX590299:QBA590304 QKT590299:QKW590304 QUP590299:QUS590304 REL590299:REO590304 ROH590299:ROK590304 RYD590299:RYG590304 SHZ590299:SIC590304 SRV590299:SRY590304 TBR590299:TBU590304 TLN590299:TLQ590304 TVJ590299:TVM590304 UFF590299:UFI590304 UPB590299:UPE590304 UYX590299:UZA590304 VIT590299:VIW590304 VSP590299:VSS590304 WCL590299:WCO590304 WMH590299:WMK590304 WWD590299:WWG590304 V655835:Y655840 JR655835:JU655840 TN655835:TQ655840 ADJ655835:ADM655840 ANF655835:ANI655840 AXB655835:AXE655840 BGX655835:BHA655840 BQT655835:BQW655840 CAP655835:CAS655840 CKL655835:CKO655840 CUH655835:CUK655840 DED655835:DEG655840 DNZ655835:DOC655840 DXV655835:DXY655840 EHR655835:EHU655840 ERN655835:ERQ655840 FBJ655835:FBM655840 FLF655835:FLI655840 FVB655835:FVE655840 GEX655835:GFA655840 GOT655835:GOW655840 GYP655835:GYS655840 HIL655835:HIO655840 HSH655835:HSK655840 ICD655835:ICG655840 ILZ655835:IMC655840 IVV655835:IVY655840 JFR655835:JFU655840 JPN655835:JPQ655840 JZJ655835:JZM655840 KJF655835:KJI655840 KTB655835:KTE655840 LCX655835:LDA655840 LMT655835:LMW655840 LWP655835:LWS655840 MGL655835:MGO655840 MQH655835:MQK655840 NAD655835:NAG655840 NJZ655835:NKC655840 NTV655835:NTY655840 ODR655835:ODU655840 ONN655835:ONQ655840 OXJ655835:OXM655840 PHF655835:PHI655840 PRB655835:PRE655840 QAX655835:QBA655840 QKT655835:QKW655840 QUP655835:QUS655840 REL655835:REO655840 ROH655835:ROK655840 RYD655835:RYG655840 SHZ655835:SIC655840 SRV655835:SRY655840 TBR655835:TBU655840 TLN655835:TLQ655840 TVJ655835:TVM655840 UFF655835:UFI655840 UPB655835:UPE655840 UYX655835:UZA655840 VIT655835:VIW655840 VSP655835:VSS655840 WCL655835:WCO655840 WMH655835:WMK655840 WWD655835:WWG655840 V721371:Y721376 JR721371:JU721376 TN721371:TQ721376 ADJ721371:ADM721376 ANF721371:ANI721376 AXB721371:AXE721376 BGX721371:BHA721376 BQT721371:BQW721376 CAP721371:CAS721376 CKL721371:CKO721376 CUH721371:CUK721376 DED721371:DEG721376 DNZ721371:DOC721376 DXV721371:DXY721376 EHR721371:EHU721376 ERN721371:ERQ721376 FBJ721371:FBM721376 FLF721371:FLI721376 FVB721371:FVE721376 GEX721371:GFA721376 GOT721371:GOW721376 GYP721371:GYS721376 HIL721371:HIO721376 HSH721371:HSK721376 ICD721371:ICG721376 ILZ721371:IMC721376 IVV721371:IVY721376 JFR721371:JFU721376 JPN721371:JPQ721376 JZJ721371:JZM721376 KJF721371:KJI721376 KTB721371:KTE721376 LCX721371:LDA721376 LMT721371:LMW721376 LWP721371:LWS721376 MGL721371:MGO721376 MQH721371:MQK721376 NAD721371:NAG721376 NJZ721371:NKC721376 NTV721371:NTY721376 ODR721371:ODU721376 ONN721371:ONQ721376 OXJ721371:OXM721376 PHF721371:PHI721376 PRB721371:PRE721376 QAX721371:QBA721376 QKT721371:QKW721376 QUP721371:QUS721376 REL721371:REO721376 ROH721371:ROK721376 RYD721371:RYG721376 SHZ721371:SIC721376 SRV721371:SRY721376 TBR721371:TBU721376 TLN721371:TLQ721376 TVJ721371:TVM721376 UFF721371:UFI721376 UPB721371:UPE721376 UYX721371:UZA721376 VIT721371:VIW721376 VSP721371:VSS721376 WCL721371:WCO721376 WMH721371:WMK721376 WWD721371:WWG721376 V786907:Y786912 JR786907:JU786912 TN786907:TQ786912 ADJ786907:ADM786912 ANF786907:ANI786912 AXB786907:AXE786912 BGX786907:BHA786912 BQT786907:BQW786912 CAP786907:CAS786912 CKL786907:CKO786912 CUH786907:CUK786912 DED786907:DEG786912 DNZ786907:DOC786912 DXV786907:DXY786912 EHR786907:EHU786912 ERN786907:ERQ786912 FBJ786907:FBM786912 FLF786907:FLI786912 FVB786907:FVE786912 GEX786907:GFA786912 GOT786907:GOW786912 GYP786907:GYS786912 HIL786907:HIO786912 HSH786907:HSK786912 ICD786907:ICG786912 ILZ786907:IMC786912 IVV786907:IVY786912 JFR786907:JFU786912 JPN786907:JPQ786912 JZJ786907:JZM786912 KJF786907:KJI786912 KTB786907:KTE786912 LCX786907:LDA786912 LMT786907:LMW786912 LWP786907:LWS786912 MGL786907:MGO786912 MQH786907:MQK786912 NAD786907:NAG786912 NJZ786907:NKC786912 NTV786907:NTY786912 ODR786907:ODU786912 ONN786907:ONQ786912 OXJ786907:OXM786912 PHF786907:PHI786912 PRB786907:PRE786912 QAX786907:QBA786912 QKT786907:QKW786912 QUP786907:QUS786912 REL786907:REO786912 ROH786907:ROK786912 RYD786907:RYG786912 SHZ786907:SIC786912 SRV786907:SRY786912 TBR786907:TBU786912 TLN786907:TLQ786912 TVJ786907:TVM786912 UFF786907:UFI786912 UPB786907:UPE786912 UYX786907:UZA786912 VIT786907:VIW786912 VSP786907:VSS786912 WCL786907:WCO786912 WMH786907:WMK786912 WWD786907:WWG786912 V852443:Y852448 JR852443:JU852448 TN852443:TQ852448 ADJ852443:ADM852448 ANF852443:ANI852448 AXB852443:AXE852448 BGX852443:BHA852448 BQT852443:BQW852448 CAP852443:CAS852448 CKL852443:CKO852448 CUH852443:CUK852448 DED852443:DEG852448 DNZ852443:DOC852448 DXV852443:DXY852448 EHR852443:EHU852448 ERN852443:ERQ852448 FBJ852443:FBM852448 FLF852443:FLI852448 FVB852443:FVE852448 GEX852443:GFA852448 GOT852443:GOW852448 GYP852443:GYS852448 HIL852443:HIO852448 HSH852443:HSK852448 ICD852443:ICG852448 ILZ852443:IMC852448 IVV852443:IVY852448 JFR852443:JFU852448 JPN852443:JPQ852448 JZJ852443:JZM852448 KJF852443:KJI852448 KTB852443:KTE852448 LCX852443:LDA852448 LMT852443:LMW852448 LWP852443:LWS852448 MGL852443:MGO852448 MQH852443:MQK852448 NAD852443:NAG852448 NJZ852443:NKC852448 NTV852443:NTY852448 ODR852443:ODU852448 ONN852443:ONQ852448 OXJ852443:OXM852448 PHF852443:PHI852448 PRB852443:PRE852448 QAX852443:QBA852448 QKT852443:QKW852448 QUP852443:QUS852448 REL852443:REO852448 ROH852443:ROK852448 RYD852443:RYG852448 SHZ852443:SIC852448 SRV852443:SRY852448 TBR852443:TBU852448 TLN852443:TLQ852448 TVJ852443:TVM852448 UFF852443:UFI852448 UPB852443:UPE852448 UYX852443:UZA852448 VIT852443:VIW852448 VSP852443:VSS852448 WCL852443:WCO852448 WMH852443:WMK852448 WWD852443:WWG852448 V917979:Y917984 JR917979:JU917984 TN917979:TQ917984 ADJ917979:ADM917984 ANF917979:ANI917984 AXB917979:AXE917984 BGX917979:BHA917984 BQT917979:BQW917984 CAP917979:CAS917984 CKL917979:CKO917984 CUH917979:CUK917984 DED917979:DEG917984 DNZ917979:DOC917984 DXV917979:DXY917984 EHR917979:EHU917984 ERN917979:ERQ917984 FBJ917979:FBM917984 FLF917979:FLI917984 FVB917979:FVE917984 GEX917979:GFA917984 GOT917979:GOW917984 GYP917979:GYS917984 HIL917979:HIO917984 HSH917979:HSK917984 ICD917979:ICG917984 ILZ917979:IMC917984 IVV917979:IVY917984 JFR917979:JFU917984 JPN917979:JPQ917984 JZJ917979:JZM917984 KJF917979:KJI917984 KTB917979:KTE917984 LCX917979:LDA917984 LMT917979:LMW917984 LWP917979:LWS917984 MGL917979:MGO917984 MQH917979:MQK917984 NAD917979:NAG917984 NJZ917979:NKC917984 NTV917979:NTY917984 ODR917979:ODU917984 ONN917979:ONQ917984 OXJ917979:OXM917984 PHF917979:PHI917984 PRB917979:PRE917984 QAX917979:QBA917984 QKT917979:QKW917984 QUP917979:QUS917984 REL917979:REO917984 ROH917979:ROK917984 RYD917979:RYG917984 SHZ917979:SIC917984 SRV917979:SRY917984 TBR917979:TBU917984 TLN917979:TLQ917984 TVJ917979:TVM917984 UFF917979:UFI917984 UPB917979:UPE917984 UYX917979:UZA917984 VIT917979:VIW917984 VSP917979:VSS917984 WCL917979:WCO917984 WMH917979:WMK917984 WWD917979:WWG917984 V983515:Y983520 JR983515:JU983520 TN983515:TQ983520 ADJ983515:ADM983520 ANF983515:ANI983520 AXB983515:AXE983520 BGX983515:BHA983520 BQT983515:BQW983520 CAP983515:CAS983520 CKL983515:CKO983520 CUH983515:CUK983520 DED983515:DEG983520 DNZ983515:DOC983520 DXV983515:DXY983520 EHR983515:EHU983520 ERN983515:ERQ983520 FBJ983515:FBM983520 FLF983515:FLI983520 FVB983515:FVE983520 GEX983515:GFA983520 GOT983515:GOW983520 GYP983515:GYS983520 HIL983515:HIO983520 HSH983515:HSK983520 ICD983515:ICG983520 ILZ983515:IMC983520 IVV983515:IVY983520 JFR983515:JFU983520 JPN983515:JPQ983520 JZJ983515:JZM983520 KJF983515:KJI983520 KTB983515:KTE983520 LCX983515:LDA983520 LMT983515:LMW983520 LWP983515:LWS983520 MGL983515:MGO983520 MQH983515:MQK983520 NAD983515:NAG983520 NJZ983515:NKC983520 NTV983515:NTY983520 ODR983515:ODU983520 ONN983515:ONQ983520 OXJ983515:OXM983520 PHF983515:PHI983520 PRB983515:PRE983520 QAX983515:QBA983520 QKT983515:QKW983520 QUP983515:QUS983520 REL983515:REO983520 ROH983515:ROK983520 RYD983515:RYG983520 SHZ983515:SIC983520 SRV983515:SRY983520 TBR983515:TBU983520 TLN983515:TLQ983520 TVJ983515:TVM983520 UFF983515:UFI983520 UPB983515:UPE983520 UYX983515:UZA983520 VIT983515:VIW983520 VSP983515:VSS983520 WCL983515:WCO983520 WMH983515:WMK983520 WWD983515:WWG983520 E209:H209 JA209:JD209 SW209:SZ209 ACS209:ACV209 AMO209:AMR209 AWK209:AWN209 BGG209:BGJ209 BQC209:BQF209 BZY209:CAB209 CJU209:CJX209 CTQ209:CTT209 DDM209:DDP209 DNI209:DNL209 DXE209:DXH209 EHA209:EHD209 EQW209:EQZ209 FAS209:FAV209 FKO209:FKR209 FUK209:FUN209 GEG209:GEJ209 GOC209:GOF209 GXY209:GYB209 HHU209:HHX209 HRQ209:HRT209 IBM209:IBP209 ILI209:ILL209 IVE209:IVH209 JFA209:JFD209 JOW209:JOZ209 JYS209:JYV209 KIO209:KIR209 KSK209:KSN209 LCG209:LCJ209 LMC209:LMF209 LVY209:LWB209 MFU209:MFX209 MPQ209:MPT209 MZM209:MZP209 NJI209:NJL209 NTE209:NTH209 ODA209:ODD209 OMW209:OMZ209 OWS209:OWV209 PGO209:PGR209 PQK209:PQN209 QAG209:QAJ209 QKC209:QKF209 QTY209:QUB209 RDU209:RDX209 RNQ209:RNT209 RXM209:RXP209 SHI209:SHL209 SRE209:SRH209 TBA209:TBD209 TKW209:TKZ209 TUS209:TUV209 UEO209:UER209 UOK209:UON209 UYG209:UYJ209 VIC209:VIF209 VRY209:VSB209 WBU209:WBX209 WLQ209:WLT209 WVM209:WVP209 E65875:H65875 JA65875:JD65875 SW65875:SZ65875 ACS65875:ACV65875 AMO65875:AMR65875 AWK65875:AWN65875 BGG65875:BGJ65875 BQC65875:BQF65875 BZY65875:CAB65875 CJU65875:CJX65875 CTQ65875:CTT65875 DDM65875:DDP65875 DNI65875:DNL65875 DXE65875:DXH65875 EHA65875:EHD65875 EQW65875:EQZ65875 FAS65875:FAV65875 FKO65875:FKR65875 FUK65875:FUN65875 GEG65875:GEJ65875 GOC65875:GOF65875 GXY65875:GYB65875 HHU65875:HHX65875 HRQ65875:HRT65875 IBM65875:IBP65875 ILI65875:ILL65875 IVE65875:IVH65875 JFA65875:JFD65875 JOW65875:JOZ65875 JYS65875:JYV65875 KIO65875:KIR65875 KSK65875:KSN65875 LCG65875:LCJ65875 LMC65875:LMF65875 LVY65875:LWB65875 MFU65875:MFX65875 MPQ65875:MPT65875 MZM65875:MZP65875 NJI65875:NJL65875 NTE65875:NTH65875 ODA65875:ODD65875 OMW65875:OMZ65875 OWS65875:OWV65875 PGO65875:PGR65875 PQK65875:PQN65875 QAG65875:QAJ65875 QKC65875:QKF65875 QTY65875:QUB65875 RDU65875:RDX65875 RNQ65875:RNT65875 RXM65875:RXP65875 SHI65875:SHL65875 SRE65875:SRH65875 TBA65875:TBD65875 TKW65875:TKZ65875 TUS65875:TUV65875 UEO65875:UER65875 UOK65875:UON65875 UYG65875:UYJ65875 VIC65875:VIF65875 VRY65875:VSB65875 WBU65875:WBX65875 WLQ65875:WLT65875 WVM65875:WVP65875 E131411:H131411 JA131411:JD131411 SW131411:SZ131411 ACS131411:ACV131411 AMO131411:AMR131411 AWK131411:AWN131411 BGG131411:BGJ131411 BQC131411:BQF131411 BZY131411:CAB131411 CJU131411:CJX131411 CTQ131411:CTT131411 DDM131411:DDP131411 DNI131411:DNL131411 DXE131411:DXH131411 EHA131411:EHD131411 EQW131411:EQZ131411 FAS131411:FAV131411 FKO131411:FKR131411 FUK131411:FUN131411 GEG131411:GEJ131411 GOC131411:GOF131411 GXY131411:GYB131411 HHU131411:HHX131411 HRQ131411:HRT131411 IBM131411:IBP131411 ILI131411:ILL131411 IVE131411:IVH131411 JFA131411:JFD131411 JOW131411:JOZ131411 JYS131411:JYV131411 KIO131411:KIR131411 KSK131411:KSN131411 LCG131411:LCJ131411 LMC131411:LMF131411 LVY131411:LWB131411 MFU131411:MFX131411 MPQ131411:MPT131411 MZM131411:MZP131411 NJI131411:NJL131411 NTE131411:NTH131411 ODA131411:ODD131411 OMW131411:OMZ131411 OWS131411:OWV131411 PGO131411:PGR131411 PQK131411:PQN131411 QAG131411:QAJ131411 QKC131411:QKF131411 QTY131411:QUB131411 RDU131411:RDX131411 RNQ131411:RNT131411 RXM131411:RXP131411 SHI131411:SHL131411 SRE131411:SRH131411 TBA131411:TBD131411 TKW131411:TKZ131411 TUS131411:TUV131411 UEO131411:UER131411 UOK131411:UON131411 UYG131411:UYJ131411 VIC131411:VIF131411 VRY131411:VSB131411 WBU131411:WBX131411 WLQ131411:WLT131411 WVM131411:WVP131411 E196947:H196947 JA196947:JD196947 SW196947:SZ196947 ACS196947:ACV196947 AMO196947:AMR196947 AWK196947:AWN196947 BGG196947:BGJ196947 BQC196947:BQF196947 BZY196947:CAB196947 CJU196947:CJX196947 CTQ196947:CTT196947 DDM196947:DDP196947 DNI196947:DNL196947 DXE196947:DXH196947 EHA196947:EHD196947 EQW196947:EQZ196947 FAS196947:FAV196947 FKO196947:FKR196947 FUK196947:FUN196947 GEG196947:GEJ196947 GOC196947:GOF196947 GXY196947:GYB196947 HHU196947:HHX196947 HRQ196947:HRT196947 IBM196947:IBP196947 ILI196947:ILL196947 IVE196947:IVH196947 JFA196947:JFD196947 JOW196947:JOZ196947 JYS196947:JYV196947 KIO196947:KIR196947 KSK196947:KSN196947 LCG196947:LCJ196947 LMC196947:LMF196947 LVY196947:LWB196947 MFU196947:MFX196947 MPQ196947:MPT196947 MZM196947:MZP196947 NJI196947:NJL196947 NTE196947:NTH196947 ODA196947:ODD196947 OMW196947:OMZ196947 OWS196947:OWV196947 PGO196947:PGR196947 PQK196947:PQN196947 QAG196947:QAJ196947 QKC196947:QKF196947 QTY196947:QUB196947 RDU196947:RDX196947 RNQ196947:RNT196947 RXM196947:RXP196947 SHI196947:SHL196947 SRE196947:SRH196947 TBA196947:TBD196947 TKW196947:TKZ196947 TUS196947:TUV196947 UEO196947:UER196947 UOK196947:UON196947 UYG196947:UYJ196947 VIC196947:VIF196947 VRY196947:VSB196947 WBU196947:WBX196947 WLQ196947:WLT196947 WVM196947:WVP196947 E262483:H262483 JA262483:JD262483 SW262483:SZ262483 ACS262483:ACV262483 AMO262483:AMR262483 AWK262483:AWN262483 BGG262483:BGJ262483 BQC262483:BQF262483 BZY262483:CAB262483 CJU262483:CJX262483 CTQ262483:CTT262483 DDM262483:DDP262483 DNI262483:DNL262483 DXE262483:DXH262483 EHA262483:EHD262483 EQW262483:EQZ262483 FAS262483:FAV262483 FKO262483:FKR262483 FUK262483:FUN262483 GEG262483:GEJ262483 GOC262483:GOF262483 GXY262483:GYB262483 HHU262483:HHX262483 HRQ262483:HRT262483 IBM262483:IBP262483 ILI262483:ILL262483 IVE262483:IVH262483 JFA262483:JFD262483 JOW262483:JOZ262483 JYS262483:JYV262483 KIO262483:KIR262483 KSK262483:KSN262483 LCG262483:LCJ262483 LMC262483:LMF262483 LVY262483:LWB262483 MFU262483:MFX262483 MPQ262483:MPT262483 MZM262483:MZP262483 NJI262483:NJL262483 NTE262483:NTH262483 ODA262483:ODD262483 OMW262483:OMZ262483 OWS262483:OWV262483 PGO262483:PGR262483 PQK262483:PQN262483 QAG262483:QAJ262483 QKC262483:QKF262483 QTY262483:QUB262483 RDU262483:RDX262483 RNQ262483:RNT262483 RXM262483:RXP262483 SHI262483:SHL262483 SRE262483:SRH262483 TBA262483:TBD262483 TKW262483:TKZ262483 TUS262483:TUV262483 UEO262483:UER262483 UOK262483:UON262483 UYG262483:UYJ262483 VIC262483:VIF262483 VRY262483:VSB262483 WBU262483:WBX262483 WLQ262483:WLT262483 WVM262483:WVP262483 E328019:H328019 JA328019:JD328019 SW328019:SZ328019 ACS328019:ACV328019 AMO328019:AMR328019 AWK328019:AWN328019 BGG328019:BGJ328019 BQC328019:BQF328019 BZY328019:CAB328019 CJU328019:CJX328019 CTQ328019:CTT328019 DDM328019:DDP328019 DNI328019:DNL328019 DXE328019:DXH328019 EHA328019:EHD328019 EQW328019:EQZ328019 FAS328019:FAV328019 FKO328019:FKR328019 FUK328019:FUN328019 GEG328019:GEJ328019 GOC328019:GOF328019 GXY328019:GYB328019 HHU328019:HHX328019 HRQ328019:HRT328019 IBM328019:IBP328019 ILI328019:ILL328019 IVE328019:IVH328019 JFA328019:JFD328019 JOW328019:JOZ328019 JYS328019:JYV328019 KIO328019:KIR328019 KSK328019:KSN328019 LCG328019:LCJ328019 LMC328019:LMF328019 LVY328019:LWB328019 MFU328019:MFX328019 MPQ328019:MPT328019 MZM328019:MZP328019 NJI328019:NJL328019 NTE328019:NTH328019 ODA328019:ODD328019 OMW328019:OMZ328019 OWS328019:OWV328019 PGO328019:PGR328019 PQK328019:PQN328019 QAG328019:QAJ328019 QKC328019:QKF328019 QTY328019:QUB328019 RDU328019:RDX328019 RNQ328019:RNT328019 RXM328019:RXP328019 SHI328019:SHL328019 SRE328019:SRH328019 TBA328019:TBD328019 TKW328019:TKZ328019 TUS328019:TUV328019 UEO328019:UER328019 UOK328019:UON328019 UYG328019:UYJ328019 VIC328019:VIF328019 VRY328019:VSB328019 WBU328019:WBX328019 WLQ328019:WLT328019 WVM328019:WVP328019 E393555:H393555 JA393555:JD393555 SW393555:SZ393555 ACS393555:ACV393555 AMO393555:AMR393555 AWK393555:AWN393555 BGG393555:BGJ393555 BQC393555:BQF393555 BZY393555:CAB393555 CJU393555:CJX393555 CTQ393555:CTT393555 DDM393555:DDP393555 DNI393555:DNL393555 DXE393555:DXH393555 EHA393555:EHD393555 EQW393555:EQZ393555 FAS393555:FAV393555 FKO393555:FKR393555 FUK393555:FUN393555 GEG393555:GEJ393555 GOC393555:GOF393555 GXY393555:GYB393555 HHU393555:HHX393555 HRQ393555:HRT393555 IBM393555:IBP393555 ILI393555:ILL393555 IVE393555:IVH393555 JFA393555:JFD393555 JOW393555:JOZ393555 JYS393555:JYV393555 KIO393555:KIR393555 KSK393555:KSN393555 LCG393555:LCJ393555 LMC393555:LMF393555 LVY393555:LWB393555 MFU393555:MFX393555 MPQ393555:MPT393555 MZM393555:MZP393555 NJI393555:NJL393555 NTE393555:NTH393555 ODA393555:ODD393555 OMW393555:OMZ393555 OWS393555:OWV393555 PGO393555:PGR393555 PQK393555:PQN393555 QAG393555:QAJ393555 QKC393555:QKF393555 QTY393555:QUB393555 RDU393555:RDX393555 RNQ393555:RNT393555 RXM393555:RXP393555 SHI393555:SHL393555 SRE393555:SRH393555 TBA393555:TBD393555 TKW393555:TKZ393555 TUS393555:TUV393555 UEO393555:UER393555 UOK393555:UON393555 UYG393555:UYJ393555 VIC393555:VIF393555 VRY393555:VSB393555 WBU393555:WBX393555 WLQ393555:WLT393555 WVM393555:WVP393555 E459091:H459091 JA459091:JD459091 SW459091:SZ459091 ACS459091:ACV459091 AMO459091:AMR459091 AWK459091:AWN459091 BGG459091:BGJ459091 BQC459091:BQF459091 BZY459091:CAB459091 CJU459091:CJX459091 CTQ459091:CTT459091 DDM459091:DDP459091 DNI459091:DNL459091 DXE459091:DXH459091 EHA459091:EHD459091 EQW459091:EQZ459091 FAS459091:FAV459091 FKO459091:FKR459091 FUK459091:FUN459091 GEG459091:GEJ459091 GOC459091:GOF459091 GXY459091:GYB459091 HHU459091:HHX459091 HRQ459091:HRT459091 IBM459091:IBP459091 ILI459091:ILL459091 IVE459091:IVH459091 JFA459091:JFD459091 JOW459091:JOZ459091 JYS459091:JYV459091 KIO459091:KIR459091 KSK459091:KSN459091 LCG459091:LCJ459091 LMC459091:LMF459091 LVY459091:LWB459091 MFU459091:MFX459091 MPQ459091:MPT459091 MZM459091:MZP459091 NJI459091:NJL459091 NTE459091:NTH459091 ODA459091:ODD459091 OMW459091:OMZ459091 OWS459091:OWV459091 PGO459091:PGR459091 PQK459091:PQN459091 QAG459091:QAJ459091 QKC459091:QKF459091 QTY459091:QUB459091 RDU459091:RDX459091 RNQ459091:RNT459091 RXM459091:RXP459091 SHI459091:SHL459091 SRE459091:SRH459091 TBA459091:TBD459091 TKW459091:TKZ459091 TUS459091:TUV459091 UEO459091:UER459091 UOK459091:UON459091 UYG459091:UYJ459091 VIC459091:VIF459091 VRY459091:VSB459091 WBU459091:WBX459091 WLQ459091:WLT459091 WVM459091:WVP459091 E524627:H524627 JA524627:JD524627 SW524627:SZ524627 ACS524627:ACV524627 AMO524627:AMR524627 AWK524627:AWN524627 BGG524627:BGJ524627 BQC524627:BQF524627 BZY524627:CAB524627 CJU524627:CJX524627 CTQ524627:CTT524627 DDM524627:DDP524627 DNI524627:DNL524627 DXE524627:DXH524627 EHA524627:EHD524627 EQW524627:EQZ524627 FAS524627:FAV524627 FKO524627:FKR524627 FUK524627:FUN524627 GEG524627:GEJ524627 GOC524627:GOF524627 GXY524627:GYB524627 HHU524627:HHX524627 HRQ524627:HRT524627 IBM524627:IBP524627 ILI524627:ILL524627 IVE524627:IVH524627 JFA524627:JFD524627 JOW524627:JOZ524627 JYS524627:JYV524627 KIO524627:KIR524627 KSK524627:KSN524627 LCG524627:LCJ524627 LMC524627:LMF524627 LVY524627:LWB524627 MFU524627:MFX524627 MPQ524627:MPT524627 MZM524627:MZP524627 NJI524627:NJL524627 NTE524627:NTH524627 ODA524627:ODD524627 OMW524627:OMZ524627 OWS524627:OWV524627 PGO524627:PGR524627 PQK524627:PQN524627 QAG524627:QAJ524627 QKC524627:QKF524627 QTY524627:QUB524627 RDU524627:RDX524627 RNQ524627:RNT524627 RXM524627:RXP524627 SHI524627:SHL524627 SRE524627:SRH524627 TBA524627:TBD524627 TKW524627:TKZ524627 TUS524627:TUV524627 UEO524627:UER524627 UOK524627:UON524627 UYG524627:UYJ524627 VIC524627:VIF524627 VRY524627:VSB524627 WBU524627:WBX524627 WLQ524627:WLT524627 WVM524627:WVP524627 E590163:H590163 JA590163:JD590163 SW590163:SZ590163 ACS590163:ACV590163 AMO590163:AMR590163 AWK590163:AWN590163 BGG590163:BGJ590163 BQC590163:BQF590163 BZY590163:CAB590163 CJU590163:CJX590163 CTQ590163:CTT590163 DDM590163:DDP590163 DNI590163:DNL590163 DXE590163:DXH590163 EHA590163:EHD590163 EQW590163:EQZ590163 FAS590163:FAV590163 FKO590163:FKR590163 FUK590163:FUN590163 GEG590163:GEJ590163 GOC590163:GOF590163 GXY590163:GYB590163 HHU590163:HHX590163 HRQ590163:HRT590163 IBM590163:IBP590163 ILI590163:ILL590163 IVE590163:IVH590163 JFA590163:JFD590163 JOW590163:JOZ590163 JYS590163:JYV590163 KIO590163:KIR590163 KSK590163:KSN590163 LCG590163:LCJ590163 LMC590163:LMF590163 LVY590163:LWB590163 MFU590163:MFX590163 MPQ590163:MPT590163 MZM590163:MZP590163 NJI590163:NJL590163 NTE590163:NTH590163 ODA590163:ODD590163 OMW590163:OMZ590163 OWS590163:OWV590163 PGO590163:PGR590163 PQK590163:PQN590163 QAG590163:QAJ590163 QKC590163:QKF590163 QTY590163:QUB590163 RDU590163:RDX590163 RNQ590163:RNT590163 RXM590163:RXP590163 SHI590163:SHL590163 SRE590163:SRH590163 TBA590163:TBD590163 TKW590163:TKZ590163 TUS590163:TUV590163 UEO590163:UER590163 UOK590163:UON590163 UYG590163:UYJ590163 VIC590163:VIF590163 VRY590163:VSB590163 WBU590163:WBX590163 WLQ590163:WLT590163 WVM590163:WVP590163 E655699:H655699 JA655699:JD655699 SW655699:SZ655699 ACS655699:ACV655699 AMO655699:AMR655699 AWK655699:AWN655699 BGG655699:BGJ655699 BQC655699:BQF655699 BZY655699:CAB655699 CJU655699:CJX655699 CTQ655699:CTT655699 DDM655699:DDP655699 DNI655699:DNL655699 DXE655699:DXH655699 EHA655699:EHD655699 EQW655699:EQZ655699 FAS655699:FAV655699 FKO655699:FKR655699 FUK655699:FUN655699 GEG655699:GEJ655699 GOC655699:GOF655699 GXY655699:GYB655699 HHU655699:HHX655699 HRQ655699:HRT655699 IBM655699:IBP655699 ILI655699:ILL655699 IVE655699:IVH655699 JFA655699:JFD655699 JOW655699:JOZ655699 JYS655699:JYV655699 KIO655699:KIR655699 KSK655699:KSN655699 LCG655699:LCJ655699 LMC655699:LMF655699 LVY655699:LWB655699 MFU655699:MFX655699 MPQ655699:MPT655699 MZM655699:MZP655699 NJI655699:NJL655699 NTE655699:NTH655699 ODA655699:ODD655699 OMW655699:OMZ655699 OWS655699:OWV655699 PGO655699:PGR655699 PQK655699:PQN655699 QAG655699:QAJ655699 QKC655699:QKF655699 QTY655699:QUB655699 RDU655699:RDX655699 RNQ655699:RNT655699 RXM655699:RXP655699 SHI655699:SHL655699 SRE655699:SRH655699 TBA655699:TBD655699 TKW655699:TKZ655699 TUS655699:TUV655699 UEO655699:UER655699 UOK655699:UON655699 UYG655699:UYJ655699 VIC655699:VIF655699 VRY655699:VSB655699 WBU655699:WBX655699 WLQ655699:WLT655699 WVM655699:WVP655699 E721235:H721235 JA721235:JD721235 SW721235:SZ721235 ACS721235:ACV721235 AMO721235:AMR721235 AWK721235:AWN721235 BGG721235:BGJ721235 BQC721235:BQF721235 BZY721235:CAB721235 CJU721235:CJX721235 CTQ721235:CTT721235 DDM721235:DDP721235 DNI721235:DNL721235 DXE721235:DXH721235 EHA721235:EHD721235 EQW721235:EQZ721235 FAS721235:FAV721235 FKO721235:FKR721235 FUK721235:FUN721235 GEG721235:GEJ721235 GOC721235:GOF721235 GXY721235:GYB721235 HHU721235:HHX721235 HRQ721235:HRT721235 IBM721235:IBP721235 ILI721235:ILL721235 IVE721235:IVH721235 JFA721235:JFD721235 JOW721235:JOZ721235 JYS721235:JYV721235 KIO721235:KIR721235 KSK721235:KSN721235 LCG721235:LCJ721235 LMC721235:LMF721235 LVY721235:LWB721235 MFU721235:MFX721235 MPQ721235:MPT721235 MZM721235:MZP721235 NJI721235:NJL721235 NTE721235:NTH721235 ODA721235:ODD721235 OMW721235:OMZ721235 OWS721235:OWV721235 PGO721235:PGR721235 PQK721235:PQN721235 QAG721235:QAJ721235 QKC721235:QKF721235 QTY721235:QUB721235 RDU721235:RDX721235 RNQ721235:RNT721235 RXM721235:RXP721235 SHI721235:SHL721235 SRE721235:SRH721235 TBA721235:TBD721235 TKW721235:TKZ721235 TUS721235:TUV721235 UEO721235:UER721235 UOK721235:UON721235 UYG721235:UYJ721235 VIC721235:VIF721235 VRY721235:VSB721235 WBU721235:WBX721235 WLQ721235:WLT721235 WVM721235:WVP721235 E786771:H786771 JA786771:JD786771 SW786771:SZ786771 ACS786771:ACV786771 AMO786771:AMR786771 AWK786771:AWN786771 BGG786771:BGJ786771 BQC786771:BQF786771 BZY786771:CAB786771 CJU786771:CJX786771 CTQ786771:CTT786771 DDM786771:DDP786771 DNI786771:DNL786771 DXE786771:DXH786771 EHA786771:EHD786771 EQW786771:EQZ786771 FAS786771:FAV786771 FKO786771:FKR786771 FUK786771:FUN786771 GEG786771:GEJ786771 GOC786771:GOF786771 GXY786771:GYB786771 HHU786771:HHX786771 HRQ786771:HRT786771 IBM786771:IBP786771 ILI786771:ILL786771 IVE786771:IVH786771 JFA786771:JFD786771 JOW786771:JOZ786771 JYS786771:JYV786771 KIO786771:KIR786771 KSK786771:KSN786771 LCG786771:LCJ786771 LMC786771:LMF786771 LVY786771:LWB786771 MFU786771:MFX786771 MPQ786771:MPT786771 MZM786771:MZP786771 NJI786771:NJL786771 NTE786771:NTH786771 ODA786771:ODD786771 OMW786771:OMZ786771 OWS786771:OWV786771 PGO786771:PGR786771 PQK786771:PQN786771 QAG786771:QAJ786771 QKC786771:QKF786771 QTY786771:QUB786771 RDU786771:RDX786771 RNQ786771:RNT786771 RXM786771:RXP786771 SHI786771:SHL786771 SRE786771:SRH786771 TBA786771:TBD786771 TKW786771:TKZ786771 TUS786771:TUV786771 UEO786771:UER786771 UOK786771:UON786771 UYG786771:UYJ786771 VIC786771:VIF786771 VRY786771:VSB786771 WBU786771:WBX786771 WLQ786771:WLT786771 WVM786771:WVP786771 E852307:H852307 JA852307:JD852307 SW852307:SZ852307 ACS852307:ACV852307 AMO852307:AMR852307 AWK852307:AWN852307 BGG852307:BGJ852307 BQC852307:BQF852307 BZY852307:CAB852307 CJU852307:CJX852307 CTQ852307:CTT852307 DDM852307:DDP852307 DNI852307:DNL852307 DXE852307:DXH852307 EHA852307:EHD852307 EQW852307:EQZ852307 FAS852307:FAV852307 FKO852307:FKR852307 FUK852307:FUN852307 GEG852307:GEJ852307 GOC852307:GOF852307 GXY852307:GYB852307 HHU852307:HHX852307 HRQ852307:HRT852307 IBM852307:IBP852307 ILI852307:ILL852307 IVE852307:IVH852307 JFA852307:JFD852307 JOW852307:JOZ852307 JYS852307:JYV852307 KIO852307:KIR852307 KSK852307:KSN852307 LCG852307:LCJ852307 LMC852307:LMF852307 LVY852307:LWB852307 MFU852307:MFX852307 MPQ852307:MPT852307 MZM852307:MZP852307 NJI852307:NJL852307 NTE852307:NTH852307 ODA852307:ODD852307 OMW852307:OMZ852307 OWS852307:OWV852307 PGO852307:PGR852307 PQK852307:PQN852307 QAG852307:QAJ852307 QKC852307:QKF852307 QTY852307:QUB852307 RDU852307:RDX852307 RNQ852307:RNT852307 RXM852307:RXP852307 SHI852307:SHL852307 SRE852307:SRH852307 TBA852307:TBD852307 TKW852307:TKZ852307 TUS852307:TUV852307 UEO852307:UER852307 UOK852307:UON852307 UYG852307:UYJ852307 VIC852307:VIF852307 VRY852307:VSB852307 WBU852307:WBX852307 WLQ852307:WLT852307 WVM852307:WVP852307 E917843:H917843 JA917843:JD917843 SW917843:SZ917843 ACS917843:ACV917843 AMO917843:AMR917843 AWK917843:AWN917843 BGG917843:BGJ917843 BQC917843:BQF917843 BZY917843:CAB917843 CJU917843:CJX917843 CTQ917843:CTT917843 DDM917843:DDP917843 DNI917843:DNL917843 DXE917843:DXH917843 EHA917843:EHD917843 EQW917843:EQZ917843 FAS917843:FAV917843 FKO917843:FKR917843 FUK917843:FUN917843 GEG917843:GEJ917843 GOC917843:GOF917843 GXY917843:GYB917843 HHU917843:HHX917843 HRQ917843:HRT917843 IBM917843:IBP917843 ILI917843:ILL917843 IVE917843:IVH917843 JFA917843:JFD917843 JOW917843:JOZ917843 JYS917843:JYV917843 KIO917843:KIR917843 KSK917843:KSN917843 LCG917843:LCJ917843 LMC917843:LMF917843 LVY917843:LWB917843 MFU917843:MFX917843 MPQ917843:MPT917843 MZM917843:MZP917843 NJI917843:NJL917843 NTE917843:NTH917843 ODA917843:ODD917843 OMW917843:OMZ917843 OWS917843:OWV917843 PGO917843:PGR917843 PQK917843:PQN917843 QAG917843:QAJ917843 QKC917843:QKF917843 QTY917843:QUB917843 RDU917843:RDX917843 RNQ917843:RNT917843 RXM917843:RXP917843 SHI917843:SHL917843 SRE917843:SRH917843 TBA917843:TBD917843 TKW917843:TKZ917843 TUS917843:TUV917843 UEO917843:UER917843 UOK917843:UON917843 UYG917843:UYJ917843 VIC917843:VIF917843 VRY917843:VSB917843 WBU917843:WBX917843 WLQ917843:WLT917843 WVM917843:WVP917843 E983379:H983379 JA983379:JD983379 SW983379:SZ983379 ACS983379:ACV983379 AMO983379:AMR983379 AWK983379:AWN983379 BGG983379:BGJ983379 BQC983379:BQF983379 BZY983379:CAB983379 CJU983379:CJX983379 CTQ983379:CTT983379 DDM983379:DDP983379 DNI983379:DNL983379 DXE983379:DXH983379 EHA983379:EHD983379 EQW983379:EQZ983379 FAS983379:FAV983379 FKO983379:FKR983379 FUK983379:FUN983379 GEG983379:GEJ983379 GOC983379:GOF983379 GXY983379:GYB983379 HHU983379:HHX983379 HRQ983379:HRT983379 IBM983379:IBP983379 ILI983379:ILL983379 IVE983379:IVH983379 JFA983379:JFD983379 JOW983379:JOZ983379 JYS983379:JYV983379 KIO983379:KIR983379 KSK983379:KSN983379 LCG983379:LCJ983379 LMC983379:LMF983379 LVY983379:LWB983379 MFU983379:MFX983379 MPQ983379:MPT983379 MZM983379:MZP983379 NJI983379:NJL983379 NTE983379:NTH983379 ODA983379:ODD983379 OMW983379:OMZ983379 OWS983379:OWV983379 PGO983379:PGR983379 PQK983379:PQN983379 QAG983379:QAJ983379 QKC983379:QKF983379 QTY983379:QUB983379 RDU983379:RDX983379 RNQ983379:RNT983379 RXM983379:RXP983379 SHI983379:SHL983379 SRE983379:SRH983379 TBA983379:TBD983379 TKW983379:TKZ983379 TUS983379:TUV983379 UEO983379:UER983379 UOK983379:UON983379 UYG983379:UYJ983379 VIC983379:VIF983379 VRY983379:VSB983379 WBU983379:WBX983379 WLQ983379:WLT983379 WVM983379:WVP983379 B192 IX192 ST192 ACP192 AML192 AWH192 BGD192 BPZ192 BZV192 CJR192 CTN192 DDJ192 DNF192 DXB192 EGX192 EQT192 FAP192 FKL192 FUH192 GED192 GNZ192 GXV192 HHR192 HRN192 IBJ192 ILF192 IVB192 JEX192 JOT192 JYP192 KIL192 KSH192 LCD192 LLZ192 LVV192 MFR192 MPN192 MZJ192 NJF192 NTB192 OCX192 OMT192 OWP192 PGL192 PQH192 QAD192 QJZ192 QTV192 RDR192 RNN192 RXJ192 SHF192 SRB192 TAX192 TKT192 TUP192 UEL192 UOH192 UYD192 VHZ192 VRV192 WBR192 WLN192 WVJ192 B65858 IX65858 ST65858 ACP65858 AML65858 AWH65858 BGD65858 BPZ65858 BZV65858 CJR65858 CTN65858 DDJ65858 DNF65858 DXB65858 EGX65858 EQT65858 FAP65858 FKL65858 FUH65858 GED65858 GNZ65858 GXV65858 HHR65858 HRN65858 IBJ65858 ILF65858 IVB65858 JEX65858 JOT65858 JYP65858 KIL65858 KSH65858 LCD65858 LLZ65858 LVV65858 MFR65858 MPN65858 MZJ65858 NJF65858 NTB65858 OCX65858 OMT65858 OWP65858 PGL65858 PQH65858 QAD65858 QJZ65858 QTV65858 RDR65858 RNN65858 RXJ65858 SHF65858 SRB65858 TAX65858 TKT65858 TUP65858 UEL65858 UOH65858 UYD65858 VHZ65858 VRV65858 WBR65858 WLN65858 WVJ65858 B131394 IX131394 ST131394 ACP131394 AML131394 AWH131394 BGD131394 BPZ131394 BZV131394 CJR131394 CTN131394 DDJ131394 DNF131394 DXB131394 EGX131394 EQT131394 FAP131394 FKL131394 FUH131394 GED131394 GNZ131394 GXV131394 HHR131394 HRN131394 IBJ131394 ILF131394 IVB131394 JEX131394 JOT131394 JYP131394 KIL131394 KSH131394 LCD131394 LLZ131394 LVV131394 MFR131394 MPN131394 MZJ131394 NJF131394 NTB131394 OCX131394 OMT131394 OWP131394 PGL131394 PQH131394 QAD131394 QJZ131394 QTV131394 RDR131394 RNN131394 RXJ131394 SHF131394 SRB131394 TAX131394 TKT131394 TUP131394 UEL131394 UOH131394 UYD131394 VHZ131394 VRV131394 WBR131394 WLN131394 WVJ131394 B196930 IX196930 ST196930 ACP196930 AML196930 AWH196930 BGD196930 BPZ196930 BZV196930 CJR196930 CTN196930 DDJ196930 DNF196930 DXB196930 EGX196930 EQT196930 FAP196930 FKL196930 FUH196930 GED196930 GNZ196930 GXV196930 HHR196930 HRN196930 IBJ196930 ILF196930 IVB196930 JEX196930 JOT196930 JYP196930 KIL196930 KSH196930 LCD196930 LLZ196930 LVV196930 MFR196930 MPN196930 MZJ196930 NJF196930 NTB196930 OCX196930 OMT196930 OWP196930 PGL196930 PQH196930 QAD196930 QJZ196930 QTV196930 RDR196930 RNN196930 RXJ196930 SHF196930 SRB196930 TAX196930 TKT196930 TUP196930 UEL196930 UOH196930 UYD196930 VHZ196930 VRV196930 WBR196930 WLN196930 WVJ196930 B262466 IX262466 ST262466 ACP262466 AML262466 AWH262466 BGD262466 BPZ262466 BZV262466 CJR262466 CTN262466 DDJ262466 DNF262466 DXB262466 EGX262466 EQT262466 FAP262466 FKL262466 FUH262466 GED262466 GNZ262466 GXV262466 HHR262466 HRN262466 IBJ262466 ILF262466 IVB262466 JEX262466 JOT262466 JYP262466 KIL262466 KSH262466 LCD262466 LLZ262466 LVV262466 MFR262466 MPN262466 MZJ262466 NJF262466 NTB262466 OCX262466 OMT262466 OWP262466 PGL262466 PQH262466 QAD262466 QJZ262466 QTV262466 RDR262466 RNN262466 RXJ262466 SHF262466 SRB262466 TAX262466 TKT262466 TUP262466 UEL262466 UOH262466 UYD262466 VHZ262466 VRV262466 WBR262466 WLN262466 WVJ262466 B328002 IX328002 ST328002 ACP328002 AML328002 AWH328002 BGD328002 BPZ328002 BZV328002 CJR328002 CTN328002 DDJ328002 DNF328002 DXB328002 EGX328002 EQT328002 FAP328002 FKL328002 FUH328002 GED328002 GNZ328002 GXV328002 HHR328002 HRN328002 IBJ328002 ILF328002 IVB328002 JEX328002 JOT328002 JYP328002 KIL328002 KSH328002 LCD328002 LLZ328002 LVV328002 MFR328002 MPN328002 MZJ328002 NJF328002 NTB328002 OCX328002 OMT328002 OWP328002 PGL328002 PQH328002 QAD328002 QJZ328002 QTV328002 RDR328002 RNN328002 RXJ328002 SHF328002 SRB328002 TAX328002 TKT328002 TUP328002 UEL328002 UOH328002 UYD328002 VHZ328002 VRV328002 WBR328002 WLN328002 WVJ328002 B393538 IX393538 ST393538 ACP393538 AML393538 AWH393538 BGD393538 BPZ393538 BZV393538 CJR393538 CTN393538 DDJ393538 DNF393538 DXB393538 EGX393538 EQT393538 FAP393538 FKL393538 FUH393538 GED393538 GNZ393538 GXV393538 HHR393538 HRN393538 IBJ393538 ILF393538 IVB393538 JEX393538 JOT393538 JYP393538 KIL393538 KSH393538 LCD393538 LLZ393538 LVV393538 MFR393538 MPN393538 MZJ393538 NJF393538 NTB393538 OCX393538 OMT393538 OWP393538 PGL393538 PQH393538 QAD393538 QJZ393538 QTV393538 RDR393538 RNN393538 RXJ393538 SHF393538 SRB393538 TAX393538 TKT393538 TUP393538 UEL393538 UOH393538 UYD393538 VHZ393538 VRV393538 WBR393538 WLN393538 WVJ393538 B459074 IX459074 ST459074 ACP459074 AML459074 AWH459074 BGD459074 BPZ459074 BZV459074 CJR459074 CTN459074 DDJ459074 DNF459074 DXB459074 EGX459074 EQT459074 FAP459074 FKL459074 FUH459074 GED459074 GNZ459074 GXV459074 HHR459074 HRN459074 IBJ459074 ILF459074 IVB459074 JEX459074 JOT459074 JYP459074 KIL459074 KSH459074 LCD459074 LLZ459074 LVV459074 MFR459074 MPN459074 MZJ459074 NJF459074 NTB459074 OCX459074 OMT459074 OWP459074 PGL459074 PQH459074 QAD459074 QJZ459074 QTV459074 RDR459074 RNN459074 RXJ459074 SHF459074 SRB459074 TAX459074 TKT459074 TUP459074 UEL459074 UOH459074 UYD459074 VHZ459074 VRV459074 WBR459074 WLN459074 WVJ459074 B524610 IX524610 ST524610 ACP524610 AML524610 AWH524610 BGD524610 BPZ524610 BZV524610 CJR524610 CTN524610 DDJ524610 DNF524610 DXB524610 EGX524610 EQT524610 FAP524610 FKL524610 FUH524610 GED524610 GNZ524610 GXV524610 HHR524610 HRN524610 IBJ524610 ILF524610 IVB524610 JEX524610 JOT524610 JYP524610 KIL524610 KSH524610 LCD524610 LLZ524610 LVV524610 MFR524610 MPN524610 MZJ524610 NJF524610 NTB524610 OCX524610 OMT524610 OWP524610 PGL524610 PQH524610 QAD524610 QJZ524610 QTV524610 RDR524610 RNN524610 RXJ524610 SHF524610 SRB524610 TAX524610 TKT524610 TUP524610 UEL524610 UOH524610 UYD524610 VHZ524610 VRV524610 WBR524610 WLN524610 WVJ524610 B590146 IX590146 ST590146 ACP590146 AML590146 AWH590146 BGD590146 BPZ590146 BZV590146 CJR590146 CTN590146 DDJ590146 DNF590146 DXB590146 EGX590146 EQT590146 FAP590146 FKL590146 FUH590146 GED590146 GNZ590146 GXV590146 HHR590146 HRN590146 IBJ590146 ILF590146 IVB590146 JEX590146 JOT590146 JYP590146 KIL590146 KSH590146 LCD590146 LLZ590146 LVV590146 MFR590146 MPN590146 MZJ590146 NJF590146 NTB590146 OCX590146 OMT590146 OWP590146 PGL590146 PQH590146 QAD590146 QJZ590146 QTV590146 RDR590146 RNN590146 RXJ590146 SHF590146 SRB590146 TAX590146 TKT590146 TUP590146 UEL590146 UOH590146 UYD590146 VHZ590146 VRV590146 WBR590146 WLN590146 WVJ590146 B655682 IX655682 ST655682 ACP655682 AML655682 AWH655682 BGD655682 BPZ655682 BZV655682 CJR655682 CTN655682 DDJ655682 DNF655682 DXB655682 EGX655682 EQT655682 FAP655682 FKL655682 FUH655682 GED655682 GNZ655682 GXV655682 HHR655682 HRN655682 IBJ655682 ILF655682 IVB655682 JEX655682 JOT655682 JYP655682 KIL655682 KSH655682 LCD655682 LLZ655682 LVV655682 MFR655682 MPN655682 MZJ655682 NJF655682 NTB655682 OCX655682 OMT655682 OWP655682 PGL655682 PQH655682 QAD655682 QJZ655682 QTV655682 RDR655682 RNN655682 RXJ655682 SHF655682 SRB655682 TAX655682 TKT655682 TUP655682 UEL655682 UOH655682 UYD655682 VHZ655682 VRV655682 WBR655682 WLN655682 WVJ655682 B721218 IX721218 ST721218 ACP721218 AML721218 AWH721218 BGD721218 BPZ721218 BZV721218 CJR721218 CTN721218 DDJ721218 DNF721218 DXB721218 EGX721218 EQT721218 FAP721218 FKL721218 FUH721218 GED721218 GNZ721218 GXV721218 HHR721218 HRN721218 IBJ721218 ILF721218 IVB721218 JEX721218 JOT721218 JYP721218 KIL721218 KSH721218 LCD721218 LLZ721218 LVV721218 MFR721218 MPN721218 MZJ721218 NJF721218 NTB721218 OCX721218 OMT721218 OWP721218 PGL721218 PQH721218 QAD721218 QJZ721218 QTV721218 RDR721218 RNN721218 RXJ721218 SHF721218 SRB721218 TAX721218 TKT721218 TUP721218 UEL721218 UOH721218 UYD721218 VHZ721218 VRV721218 WBR721218 WLN721218 WVJ721218 B786754 IX786754 ST786754 ACP786754 AML786754 AWH786754 BGD786754 BPZ786754 BZV786754 CJR786754 CTN786754 DDJ786754 DNF786754 DXB786754 EGX786754 EQT786754 FAP786754 FKL786754 FUH786754 GED786754 GNZ786754 GXV786754 HHR786754 HRN786754 IBJ786754 ILF786754 IVB786754 JEX786754 JOT786754 JYP786754 KIL786754 KSH786754 LCD786754 LLZ786754 LVV786754 MFR786754 MPN786754 MZJ786754 NJF786754 NTB786754 OCX786754 OMT786754 OWP786754 PGL786754 PQH786754 QAD786754 QJZ786754 QTV786754 RDR786754 RNN786754 RXJ786754 SHF786754 SRB786754 TAX786754 TKT786754 TUP786754 UEL786754 UOH786754 UYD786754 VHZ786754 VRV786754 WBR786754 WLN786754 WVJ786754 B852290 IX852290 ST852290 ACP852290 AML852290 AWH852290 BGD852290 BPZ852290 BZV852290 CJR852290 CTN852290 DDJ852290 DNF852290 DXB852290 EGX852290 EQT852290 FAP852290 FKL852290 FUH852290 GED852290 GNZ852290 GXV852290 HHR852290 HRN852290 IBJ852290 ILF852290 IVB852290 JEX852290 JOT852290 JYP852290 KIL852290 KSH852290 LCD852290 LLZ852290 LVV852290 MFR852290 MPN852290 MZJ852290 NJF852290 NTB852290 OCX852290 OMT852290 OWP852290 PGL852290 PQH852290 QAD852290 QJZ852290 QTV852290 RDR852290 RNN852290 RXJ852290 SHF852290 SRB852290 TAX852290 TKT852290 TUP852290 UEL852290 UOH852290 UYD852290 VHZ852290 VRV852290 WBR852290 WLN852290 WVJ852290 B917826 IX917826 ST917826 ACP917826 AML917826 AWH917826 BGD917826 BPZ917826 BZV917826 CJR917826 CTN917826 DDJ917826 DNF917826 DXB917826 EGX917826 EQT917826 FAP917826 FKL917826 FUH917826 GED917826 GNZ917826 GXV917826 HHR917826 HRN917826 IBJ917826 ILF917826 IVB917826 JEX917826 JOT917826 JYP917826 KIL917826 KSH917826 LCD917826 LLZ917826 LVV917826 MFR917826 MPN917826 MZJ917826 NJF917826 NTB917826 OCX917826 OMT917826 OWP917826 PGL917826 PQH917826 QAD917826 QJZ917826 QTV917826 RDR917826 RNN917826 RXJ917826 SHF917826 SRB917826 TAX917826 TKT917826 TUP917826 UEL917826 UOH917826 UYD917826 VHZ917826 VRV917826 WBR917826 WLN917826 WVJ917826 B983362 IX983362 ST983362 ACP983362 AML983362 AWH983362 BGD983362 BPZ983362 BZV983362 CJR983362 CTN983362 DDJ983362 DNF983362 DXB983362 EGX983362 EQT983362 FAP983362 FKL983362 FUH983362 GED983362 GNZ983362 GXV983362 HHR983362 HRN983362 IBJ983362 ILF983362 IVB983362 JEX983362 JOT983362 JYP983362 KIL983362 KSH983362 LCD983362 LLZ983362 LVV983362 MFR983362 MPN983362 MZJ983362 NJF983362 NTB983362 OCX983362 OMT983362 OWP983362 PGL983362 PQH983362 QAD983362 QJZ983362 QTV983362 RDR983362 RNN983362 RXJ983362 SHF983362 SRB983362 TAX983362 TKT983362 TUP983362 UEL983362 UOH983362 UYD983362 VHZ983362 VRV983362 WBR983362 WLN983362 WVJ983362 B380 IX380 ST380 ACP380 AML380 AWH380 BGD380 BPZ380 BZV380 CJR380 CTN380 DDJ380 DNF380 DXB380 EGX380 EQT380 FAP380 FKL380 FUH380 GED380 GNZ380 GXV380 HHR380 HRN380 IBJ380 ILF380 IVB380 JEX380 JOT380 JYP380 KIL380 KSH380 LCD380 LLZ380 LVV380 MFR380 MPN380 MZJ380 NJF380 NTB380 OCX380 OMT380 OWP380 PGL380 PQH380 QAD380 QJZ380 QTV380 RDR380 RNN380 RXJ380 SHF380 SRB380 TAX380 TKT380 TUP380 UEL380 UOH380 UYD380 VHZ380 VRV380 WBR380 WLN380 WVJ380 B65962 IX65962 ST65962 ACP65962 AML65962 AWH65962 BGD65962 BPZ65962 BZV65962 CJR65962 CTN65962 DDJ65962 DNF65962 DXB65962 EGX65962 EQT65962 FAP65962 FKL65962 FUH65962 GED65962 GNZ65962 GXV65962 HHR65962 HRN65962 IBJ65962 ILF65962 IVB65962 JEX65962 JOT65962 JYP65962 KIL65962 KSH65962 LCD65962 LLZ65962 LVV65962 MFR65962 MPN65962 MZJ65962 NJF65962 NTB65962 OCX65962 OMT65962 OWP65962 PGL65962 PQH65962 QAD65962 QJZ65962 QTV65962 RDR65962 RNN65962 RXJ65962 SHF65962 SRB65962 TAX65962 TKT65962 TUP65962 UEL65962 UOH65962 UYD65962 VHZ65962 VRV65962 WBR65962 WLN65962 WVJ65962 B131498 IX131498 ST131498 ACP131498 AML131498 AWH131498 BGD131498 BPZ131498 BZV131498 CJR131498 CTN131498 DDJ131498 DNF131498 DXB131498 EGX131498 EQT131498 FAP131498 FKL131498 FUH131498 GED131498 GNZ131498 GXV131498 HHR131498 HRN131498 IBJ131498 ILF131498 IVB131498 JEX131498 JOT131498 JYP131498 KIL131498 KSH131498 LCD131498 LLZ131498 LVV131498 MFR131498 MPN131498 MZJ131498 NJF131498 NTB131498 OCX131498 OMT131498 OWP131498 PGL131498 PQH131498 QAD131498 QJZ131498 QTV131498 RDR131498 RNN131498 RXJ131498 SHF131498 SRB131498 TAX131498 TKT131498 TUP131498 UEL131498 UOH131498 UYD131498 VHZ131498 VRV131498 WBR131498 WLN131498 WVJ131498 B197034 IX197034 ST197034 ACP197034 AML197034 AWH197034 BGD197034 BPZ197034 BZV197034 CJR197034 CTN197034 DDJ197034 DNF197034 DXB197034 EGX197034 EQT197034 FAP197034 FKL197034 FUH197034 GED197034 GNZ197034 GXV197034 HHR197034 HRN197034 IBJ197034 ILF197034 IVB197034 JEX197034 JOT197034 JYP197034 KIL197034 KSH197034 LCD197034 LLZ197034 LVV197034 MFR197034 MPN197034 MZJ197034 NJF197034 NTB197034 OCX197034 OMT197034 OWP197034 PGL197034 PQH197034 QAD197034 QJZ197034 QTV197034 RDR197034 RNN197034 RXJ197034 SHF197034 SRB197034 TAX197034 TKT197034 TUP197034 UEL197034 UOH197034 UYD197034 VHZ197034 VRV197034 WBR197034 WLN197034 WVJ197034 B262570 IX262570 ST262570 ACP262570 AML262570 AWH262570 BGD262570 BPZ262570 BZV262570 CJR262570 CTN262570 DDJ262570 DNF262570 DXB262570 EGX262570 EQT262570 FAP262570 FKL262570 FUH262570 GED262570 GNZ262570 GXV262570 HHR262570 HRN262570 IBJ262570 ILF262570 IVB262570 JEX262570 JOT262570 JYP262570 KIL262570 KSH262570 LCD262570 LLZ262570 LVV262570 MFR262570 MPN262570 MZJ262570 NJF262570 NTB262570 OCX262570 OMT262570 OWP262570 PGL262570 PQH262570 QAD262570 QJZ262570 QTV262570 RDR262570 RNN262570 RXJ262570 SHF262570 SRB262570 TAX262570 TKT262570 TUP262570 UEL262570 UOH262570 UYD262570 VHZ262570 VRV262570 WBR262570 WLN262570 WVJ262570 B328106 IX328106 ST328106 ACP328106 AML328106 AWH328106 BGD328106 BPZ328106 BZV328106 CJR328106 CTN328106 DDJ328106 DNF328106 DXB328106 EGX328106 EQT328106 FAP328106 FKL328106 FUH328106 GED328106 GNZ328106 GXV328106 HHR328106 HRN328106 IBJ328106 ILF328106 IVB328106 JEX328106 JOT328106 JYP328106 KIL328106 KSH328106 LCD328106 LLZ328106 LVV328106 MFR328106 MPN328106 MZJ328106 NJF328106 NTB328106 OCX328106 OMT328106 OWP328106 PGL328106 PQH328106 QAD328106 QJZ328106 QTV328106 RDR328106 RNN328106 RXJ328106 SHF328106 SRB328106 TAX328106 TKT328106 TUP328106 UEL328106 UOH328106 UYD328106 VHZ328106 VRV328106 WBR328106 WLN328106 WVJ328106 B393642 IX393642 ST393642 ACP393642 AML393642 AWH393642 BGD393642 BPZ393642 BZV393642 CJR393642 CTN393642 DDJ393642 DNF393642 DXB393642 EGX393642 EQT393642 FAP393642 FKL393642 FUH393642 GED393642 GNZ393642 GXV393642 HHR393642 HRN393642 IBJ393642 ILF393642 IVB393642 JEX393642 JOT393642 JYP393642 KIL393642 KSH393642 LCD393642 LLZ393642 LVV393642 MFR393642 MPN393642 MZJ393642 NJF393642 NTB393642 OCX393642 OMT393642 OWP393642 PGL393642 PQH393642 QAD393642 QJZ393642 QTV393642 RDR393642 RNN393642 RXJ393642 SHF393642 SRB393642 TAX393642 TKT393642 TUP393642 UEL393642 UOH393642 UYD393642 VHZ393642 VRV393642 WBR393642 WLN393642 WVJ393642 B459178 IX459178 ST459178 ACP459178 AML459178 AWH459178 BGD459178 BPZ459178 BZV459178 CJR459178 CTN459178 DDJ459178 DNF459178 DXB459178 EGX459178 EQT459178 FAP459178 FKL459178 FUH459178 GED459178 GNZ459178 GXV459178 HHR459178 HRN459178 IBJ459178 ILF459178 IVB459178 JEX459178 JOT459178 JYP459178 KIL459178 KSH459178 LCD459178 LLZ459178 LVV459178 MFR459178 MPN459178 MZJ459178 NJF459178 NTB459178 OCX459178 OMT459178 OWP459178 PGL459178 PQH459178 QAD459178 QJZ459178 QTV459178 RDR459178 RNN459178 RXJ459178 SHF459178 SRB459178 TAX459178 TKT459178 TUP459178 UEL459178 UOH459178 UYD459178 VHZ459178 VRV459178 WBR459178 WLN459178 WVJ459178 B524714 IX524714 ST524714 ACP524714 AML524714 AWH524714 BGD524714 BPZ524714 BZV524714 CJR524714 CTN524714 DDJ524714 DNF524714 DXB524714 EGX524714 EQT524714 FAP524714 FKL524714 FUH524714 GED524714 GNZ524714 GXV524714 HHR524714 HRN524714 IBJ524714 ILF524714 IVB524714 JEX524714 JOT524714 JYP524714 KIL524714 KSH524714 LCD524714 LLZ524714 LVV524714 MFR524714 MPN524714 MZJ524714 NJF524714 NTB524714 OCX524714 OMT524714 OWP524714 PGL524714 PQH524714 QAD524714 QJZ524714 QTV524714 RDR524714 RNN524714 RXJ524714 SHF524714 SRB524714 TAX524714 TKT524714 TUP524714 UEL524714 UOH524714 UYD524714 VHZ524714 VRV524714 WBR524714 WLN524714 WVJ524714 B590250 IX590250 ST590250 ACP590250 AML590250 AWH590250 BGD590250 BPZ590250 BZV590250 CJR590250 CTN590250 DDJ590250 DNF590250 DXB590250 EGX590250 EQT590250 FAP590250 FKL590250 FUH590250 GED590250 GNZ590250 GXV590250 HHR590250 HRN590250 IBJ590250 ILF590250 IVB590250 JEX590250 JOT590250 JYP590250 KIL590250 KSH590250 LCD590250 LLZ590250 LVV590250 MFR590250 MPN590250 MZJ590250 NJF590250 NTB590250 OCX590250 OMT590250 OWP590250 PGL590250 PQH590250 QAD590250 QJZ590250 QTV590250 RDR590250 RNN590250 RXJ590250 SHF590250 SRB590250 TAX590250 TKT590250 TUP590250 UEL590250 UOH590250 UYD590250 VHZ590250 VRV590250 WBR590250 WLN590250 WVJ590250 B655786 IX655786 ST655786 ACP655786 AML655786 AWH655786 BGD655786 BPZ655786 BZV655786 CJR655786 CTN655786 DDJ655786 DNF655786 DXB655786 EGX655786 EQT655786 FAP655786 FKL655786 FUH655786 GED655786 GNZ655786 GXV655786 HHR655786 HRN655786 IBJ655786 ILF655786 IVB655786 JEX655786 JOT655786 JYP655786 KIL655786 KSH655786 LCD655786 LLZ655786 LVV655786 MFR655786 MPN655786 MZJ655786 NJF655786 NTB655786 OCX655786 OMT655786 OWP655786 PGL655786 PQH655786 QAD655786 QJZ655786 QTV655786 RDR655786 RNN655786 RXJ655786 SHF655786 SRB655786 TAX655786 TKT655786 TUP655786 UEL655786 UOH655786 UYD655786 VHZ655786 VRV655786 WBR655786 WLN655786 WVJ655786 B721322 IX721322 ST721322 ACP721322 AML721322 AWH721322 BGD721322 BPZ721322 BZV721322 CJR721322 CTN721322 DDJ721322 DNF721322 DXB721322 EGX721322 EQT721322 FAP721322 FKL721322 FUH721322 GED721322 GNZ721322 GXV721322 HHR721322 HRN721322 IBJ721322 ILF721322 IVB721322 JEX721322 JOT721322 JYP721322 KIL721322 KSH721322 LCD721322 LLZ721322 LVV721322 MFR721322 MPN721322 MZJ721322 NJF721322 NTB721322 OCX721322 OMT721322 OWP721322 PGL721322 PQH721322 QAD721322 QJZ721322 QTV721322 RDR721322 RNN721322 RXJ721322 SHF721322 SRB721322 TAX721322 TKT721322 TUP721322 UEL721322 UOH721322 UYD721322 VHZ721322 VRV721322 WBR721322 WLN721322 WVJ721322 B786858 IX786858 ST786858 ACP786858 AML786858 AWH786858 BGD786858 BPZ786858 BZV786858 CJR786858 CTN786858 DDJ786858 DNF786858 DXB786858 EGX786858 EQT786858 FAP786858 FKL786858 FUH786858 GED786858 GNZ786858 GXV786858 HHR786858 HRN786858 IBJ786858 ILF786858 IVB786858 JEX786858 JOT786858 JYP786858 KIL786858 KSH786858 LCD786858 LLZ786858 LVV786858 MFR786858 MPN786858 MZJ786858 NJF786858 NTB786858 OCX786858 OMT786858 OWP786858 PGL786858 PQH786858 QAD786858 QJZ786858 QTV786858 RDR786858 RNN786858 RXJ786858 SHF786858 SRB786858 TAX786858 TKT786858 TUP786858 UEL786858 UOH786858 UYD786858 VHZ786858 VRV786858 WBR786858 WLN786858 WVJ786858 B852394 IX852394 ST852394 ACP852394 AML852394 AWH852394 BGD852394 BPZ852394 BZV852394 CJR852394 CTN852394 DDJ852394 DNF852394 DXB852394 EGX852394 EQT852394 FAP852394 FKL852394 FUH852394 GED852394 GNZ852394 GXV852394 HHR852394 HRN852394 IBJ852394 ILF852394 IVB852394 JEX852394 JOT852394 JYP852394 KIL852394 KSH852394 LCD852394 LLZ852394 LVV852394 MFR852394 MPN852394 MZJ852394 NJF852394 NTB852394 OCX852394 OMT852394 OWP852394 PGL852394 PQH852394 QAD852394 QJZ852394 QTV852394 RDR852394 RNN852394 RXJ852394 SHF852394 SRB852394 TAX852394 TKT852394 TUP852394 UEL852394 UOH852394 UYD852394 VHZ852394 VRV852394 WBR852394 WLN852394 WVJ852394 B917930 IX917930 ST917930 ACP917930 AML917930 AWH917930 BGD917930 BPZ917930 BZV917930 CJR917930 CTN917930 DDJ917930 DNF917930 DXB917930 EGX917930 EQT917930 FAP917930 FKL917930 FUH917930 GED917930 GNZ917930 GXV917930 HHR917930 HRN917930 IBJ917930 ILF917930 IVB917930 JEX917930 JOT917930 JYP917930 KIL917930 KSH917930 LCD917930 LLZ917930 LVV917930 MFR917930 MPN917930 MZJ917930 NJF917930 NTB917930 OCX917930 OMT917930 OWP917930 PGL917930 PQH917930 QAD917930 QJZ917930 QTV917930 RDR917930 RNN917930 RXJ917930 SHF917930 SRB917930 TAX917930 TKT917930 TUP917930 UEL917930 UOH917930 UYD917930 VHZ917930 VRV917930 WBR917930 WLN917930 WVJ917930 B983466 IX983466 ST983466 ACP983466 AML983466 AWH983466 BGD983466 BPZ983466 BZV983466 CJR983466 CTN983466 DDJ983466 DNF983466 DXB983466 EGX983466 EQT983466 FAP983466 FKL983466 FUH983466 GED983466 GNZ983466 GXV983466 HHR983466 HRN983466 IBJ983466 ILF983466 IVB983466 JEX983466 JOT983466 JYP983466 KIL983466 KSH983466 LCD983466 LLZ983466 LVV983466 MFR983466 MPN983466 MZJ983466 NJF983466 NTB983466 OCX983466 OMT983466 OWP983466 PGL983466 PQH983466 QAD983466 QJZ983466 QTV983466 RDR983466 RNN983466 RXJ983466 SHF983466 SRB983466 TAX983466 TKT983466 TUP983466 UEL983466 UOH983466 UYD983466 VHZ983466 VRV983466 WBR983466 WLN983466 WVJ983466 I426:K426 JE426:JG426 TA426:TC426 ACW426:ACY426 AMS426:AMU426 AWO426:AWQ426 BGK426:BGM426 BQG426:BQI426 CAC426:CAE426 CJY426:CKA426 CTU426:CTW426 DDQ426:DDS426 DNM426:DNO426 DXI426:DXK426 EHE426:EHG426 ERA426:ERC426 FAW426:FAY426 FKS426:FKU426 FUO426:FUQ426 GEK426:GEM426 GOG426:GOI426 GYC426:GYE426 HHY426:HIA426 HRU426:HRW426 IBQ426:IBS426 ILM426:ILO426 IVI426:IVK426 JFE426:JFG426 JPA426:JPC426 JYW426:JYY426 KIS426:KIU426 KSO426:KSQ426 LCK426:LCM426 LMG426:LMI426 LWC426:LWE426 MFY426:MGA426 MPU426:MPW426 MZQ426:MZS426 NJM426:NJO426 NTI426:NTK426 ODE426:ODG426 ONA426:ONC426 OWW426:OWY426 PGS426:PGU426 PQO426:PQQ426 QAK426:QAM426 QKG426:QKI426 QUC426:QUE426 RDY426:REA426 RNU426:RNW426 RXQ426:RXS426 SHM426:SHO426 SRI426:SRK426 TBE426:TBG426 TLA426:TLC426 TUW426:TUY426 UES426:UEU426 UOO426:UOQ426 UYK426:UYM426 VIG426:VII426 VSC426:VSE426 WBY426:WCA426 WLU426:WLW426 WVQ426:WVS426 I66008:K66008 JE66008:JG66008 TA66008:TC66008 ACW66008:ACY66008 AMS66008:AMU66008 AWO66008:AWQ66008 BGK66008:BGM66008 BQG66008:BQI66008 CAC66008:CAE66008 CJY66008:CKA66008 CTU66008:CTW66008 DDQ66008:DDS66008 DNM66008:DNO66008 DXI66008:DXK66008 EHE66008:EHG66008 ERA66008:ERC66008 FAW66008:FAY66008 FKS66008:FKU66008 FUO66008:FUQ66008 GEK66008:GEM66008 GOG66008:GOI66008 GYC66008:GYE66008 HHY66008:HIA66008 HRU66008:HRW66008 IBQ66008:IBS66008 ILM66008:ILO66008 IVI66008:IVK66008 JFE66008:JFG66008 JPA66008:JPC66008 JYW66008:JYY66008 KIS66008:KIU66008 KSO66008:KSQ66008 LCK66008:LCM66008 LMG66008:LMI66008 LWC66008:LWE66008 MFY66008:MGA66008 MPU66008:MPW66008 MZQ66008:MZS66008 NJM66008:NJO66008 NTI66008:NTK66008 ODE66008:ODG66008 ONA66008:ONC66008 OWW66008:OWY66008 PGS66008:PGU66008 PQO66008:PQQ66008 QAK66008:QAM66008 QKG66008:QKI66008 QUC66008:QUE66008 RDY66008:REA66008 RNU66008:RNW66008 RXQ66008:RXS66008 SHM66008:SHO66008 SRI66008:SRK66008 TBE66008:TBG66008 TLA66008:TLC66008 TUW66008:TUY66008 UES66008:UEU66008 UOO66008:UOQ66008 UYK66008:UYM66008 VIG66008:VII66008 VSC66008:VSE66008 WBY66008:WCA66008 WLU66008:WLW66008 WVQ66008:WVS66008 I131544:K131544 JE131544:JG131544 TA131544:TC131544 ACW131544:ACY131544 AMS131544:AMU131544 AWO131544:AWQ131544 BGK131544:BGM131544 BQG131544:BQI131544 CAC131544:CAE131544 CJY131544:CKA131544 CTU131544:CTW131544 DDQ131544:DDS131544 DNM131544:DNO131544 DXI131544:DXK131544 EHE131544:EHG131544 ERA131544:ERC131544 FAW131544:FAY131544 FKS131544:FKU131544 FUO131544:FUQ131544 GEK131544:GEM131544 GOG131544:GOI131544 GYC131544:GYE131544 HHY131544:HIA131544 HRU131544:HRW131544 IBQ131544:IBS131544 ILM131544:ILO131544 IVI131544:IVK131544 JFE131544:JFG131544 JPA131544:JPC131544 JYW131544:JYY131544 KIS131544:KIU131544 KSO131544:KSQ131544 LCK131544:LCM131544 LMG131544:LMI131544 LWC131544:LWE131544 MFY131544:MGA131544 MPU131544:MPW131544 MZQ131544:MZS131544 NJM131544:NJO131544 NTI131544:NTK131544 ODE131544:ODG131544 ONA131544:ONC131544 OWW131544:OWY131544 PGS131544:PGU131544 PQO131544:PQQ131544 QAK131544:QAM131544 QKG131544:QKI131544 QUC131544:QUE131544 RDY131544:REA131544 RNU131544:RNW131544 RXQ131544:RXS131544 SHM131544:SHO131544 SRI131544:SRK131544 TBE131544:TBG131544 TLA131544:TLC131544 TUW131544:TUY131544 UES131544:UEU131544 UOO131544:UOQ131544 UYK131544:UYM131544 VIG131544:VII131544 VSC131544:VSE131544 WBY131544:WCA131544 WLU131544:WLW131544 WVQ131544:WVS131544 I197080:K197080 JE197080:JG197080 TA197080:TC197080 ACW197080:ACY197080 AMS197080:AMU197080 AWO197080:AWQ197080 BGK197080:BGM197080 BQG197080:BQI197080 CAC197080:CAE197080 CJY197080:CKA197080 CTU197080:CTW197080 DDQ197080:DDS197080 DNM197080:DNO197080 DXI197080:DXK197080 EHE197080:EHG197080 ERA197080:ERC197080 FAW197080:FAY197080 FKS197080:FKU197080 FUO197080:FUQ197080 GEK197080:GEM197080 GOG197080:GOI197080 GYC197080:GYE197080 HHY197080:HIA197080 HRU197080:HRW197080 IBQ197080:IBS197080 ILM197080:ILO197080 IVI197080:IVK197080 JFE197080:JFG197080 JPA197080:JPC197080 JYW197080:JYY197080 KIS197080:KIU197080 KSO197080:KSQ197080 LCK197080:LCM197080 LMG197080:LMI197080 LWC197080:LWE197080 MFY197080:MGA197080 MPU197080:MPW197080 MZQ197080:MZS197080 NJM197080:NJO197080 NTI197080:NTK197080 ODE197080:ODG197080 ONA197080:ONC197080 OWW197080:OWY197080 PGS197080:PGU197080 PQO197080:PQQ197080 QAK197080:QAM197080 QKG197080:QKI197080 QUC197080:QUE197080 RDY197080:REA197080 RNU197080:RNW197080 RXQ197080:RXS197080 SHM197080:SHO197080 SRI197080:SRK197080 TBE197080:TBG197080 TLA197080:TLC197080 TUW197080:TUY197080 UES197080:UEU197080 UOO197080:UOQ197080 UYK197080:UYM197080 VIG197080:VII197080 VSC197080:VSE197080 WBY197080:WCA197080 WLU197080:WLW197080 WVQ197080:WVS197080 I262616:K262616 JE262616:JG262616 TA262616:TC262616 ACW262616:ACY262616 AMS262616:AMU262616 AWO262616:AWQ262616 BGK262616:BGM262616 BQG262616:BQI262616 CAC262616:CAE262616 CJY262616:CKA262616 CTU262616:CTW262616 DDQ262616:DDS262616 DNM262616:DNO262616 DXI262616:DXK262616 EHE262616:EHG262616 ERA262616:ERC262616 FAW262616:FAY262616 FKS262616:FKU262616 FUO262616:FUQ262616 GEK262616:GEM262616 GOG262616:GOI262616 GYC262616:GYE262616 HHY262616:HIA262616 HRU262616:HRW262616 IBQ262616:IBS262616 ILM262616:ILO262616 IVI262616:IVK262616 JFE262616:JFG262616 JPA262616:JPC262616 JYW262616:JYY262616 KIS262616:KIU262616 KSO262616:KSQ262616 LCK262616:LCM262616 LMG262616:LMI262616 LWC262616:LWE262616 MFY262616:MGA262616 MPU262616:MPW262616 MZQ262616:MZS262616 NJM262616:NJO262616 NTI262616:NTK262616 ODE262616:ODG262616 ONA262616:ONC262616 OWW262616:OWY262616 PGS262616:PGU262616 PQO262616:PQQ262616 QAK262616:QAM262616 QKG262616:QKI262616 QUC262616:QUE262616 RDY262616:REA262616 RNU262616:RNW262616 RXQ262616:RXS262616 SHM262616:SHO262616 SRI262616:SRK262616 TBE262616:TBG262616 TLA262616:TLC262616 TUW262616:TUY262616 UES262616:UEU262616 UOO262616:UOQ262616 UYK262616:UYM262616 VIG262616:VII262616 VSC262616:VSE262616 WBY262616:WCA262616 WLU262616:WLW262616 WVQ262616:WVS262616 I328152:K328152 JE328152:JG328152 TA328152:TC328152 ACW328152:ACY328152 AMS328152:AMU328152 AWO328152:AWQ328152 BGK328152:BGM328152 BQG328152:BQI328152 CAC328152:CAE328152 CJY328152:CKA328152 CTU328152:CTW328152 DDQ328152:DDS328152 DNM328152:DNO328152 DXI328152:DXK328152 EHE328152:EHG328152 ERA328152:ERC328152 FAW328152:FAY328152 FKS328152:FKU328152 FUO328152:FUQ328152 GEK328152:GEM328152 GOG328152:GOI328152 GYC328152:GYE328152 HHY328152:HIA328152 HRU328152:HRW328152 IBQ328152:IBS328152 ILM328152:ILO328152 IVI328152:IVK328152 JFE328152:JFG328152 JPA328152:JPC328152 JYW328152:JYY328152 KIS328152:KIU328152 KSO328152:KSQ328152 LCK328152:LCM328152 LMG328152:LMI328152 LWC328152:LWE328152 MFY328152:MGA328152 MPU328152:MPW328152 MZQ328152:MZS328152 NJM328152:NJO328152 NTI328152:NTK328152 ODE328152:ODG328152 ONA328152:ONC328152 OWW328152:OWY328152 PGS328152:PGU328152 PQO328152:PQQ328152 QAK328152:QAM328152 QKG328152:QKI328152 QUC328152:QUE328152 RDY328152:REA328152 RNU328152:RNW328152 RXQ328152:RXS328152 SHM328152:SHO328152 SRI328152:SRK328152 TBE328152:TBG328152 TLA328152:TLC328152 TUW328152:TUY328152 UES328152:UEU328152 UOO328152:UOQ328152 UYK328152:UYM328152 VIG328152:VII328152 VSC328152:VSE328152 WBY328152:WCA328152 WLU328152:WLW328152 WVQ328152:WVS328152 I393688:K393688 JE393688:JG393688 TA393688:TC393688 ACW393688:ACY393688 AMS393688:AMU393688 AWO393688:AWQ393688 BGK393688:BGM393688 BQG393688:BQI393688 CAC393688:CAE393688 CJY393688:CKA393688 CTU393688:CTW393688 DDQ393688:DDS393688 DNM393688:DNO393688 DXI393688:DXK393688 EHE393688:EHG393688 ERA393688:ERC393688 FAW393688:FAY393688 FKS393688:FKU393688 FUO393688:FUQ393688 GEK393688:GEM393688 GOG393688:GOI393688 GYC393688:GYE393688 HHY393688:HIA393688 HRU393688:HRW393688 IBQ393688:IBS393688 ILM393688:ILO393688 IVI393688:IVK393688 JFE393688:JFG393688 JPA393688:JPC393688 JYW393688:JYY393688 KIS393688:KIU393688 KSO393688:KSQ393688 LCK393688:LCM393688 LMG393688:LMI393688 LWC393688:LWE393688 MFY393688:MGA393688 MPU393688:MPW393688 MZQ393688:MZS393688 NJM393688:NJO393688 NTI393688:NTK393688 ODE393688:ODG393688 ONA393688:ONC393688 OWW393688:OWY393688 PGS393688:PGU393688 PQO393688:PQQ393688 QAK393688:QAM393688 QKG393688:QKI393688 QUC393688:QUE393688 RDY393688:REA393688 RNU393688:RNW393688 RXQ393688:RXS393688 SHM393688:SHO393688 SRI393688:SRK393688 TBE393688:TBG393688 TLA393688:TLC393688 TUW393688:TUY393688 UES393688:UEU393688 UOO393688:UOQ393688 UYK393688:UYM393688 VIG393688:VII393688 VSC393688:VSE393688 WBY393688:WCA393688 WLU393688:WLW393688 WVQ393688:WVS393688 I459224:K459224 JE459224:JG459224 TA459224:TC459224 ACW459224:ACY459224 AMS459224:AMU459224 AWO459224:AWQ459224 BGK459224:BGM459224 BQG459224:BQI459224 CAC459224:CAE459224 CJY459224:CKA459224 CTU459224:CTW459224 DDQ459224:DDS459224 DNM459224:DNO459224 DXI459224:DXK459224 EHE459224:EHG459224 ERA459224:ERC459224 FAW459224:FAY459224 FKS459224:FKU459224 FUO459224:FUQ459224 GEK459224:GEM459224 GOG459224:GOI459224 GYC459224:GYE459224 HHY459224:HIA459224 HRU459224:HRW459224 IBQ459224:IBS459224 ILM459224:ILO459224 IVI459224:IVK459224 JFE459224:JFG459224 JPA459224:JPC459224 JYW459224:JYY459224 KIS459224:KIU459224 KSO459224:KSQ459224 LCK459224:LCM459224 LMG459224:LMI459224 LWC459224:LWE459224 MFY459224:MGA459224 MPU459224:MPW459224 MZQ459224:MZS459224 NJM459224:NJO459224 NTI459224:NTK459224 ODE459224:ODG459224 ONA459224:ONC459224 OWW459224:OWY459224 PGS459224:PGU459224 PQO459224:PQQ459224 QAK459224:QAM459224 QKG459224:QKI459224 QUC459224:QUE459224 RDY459224:REA459224 RNU459224:RNW459224 RXQ459224:RXS459224 SHM459224:SHO459224 SRI459224:SRK459224 TBE459224:TBG459224 TLA459224:TLC459224 TUW459224:TUY459224 UES459224:UEU459224 UOO459224:UOQ459224 UYK459224:UYM459224 VIG459224:VII459224 VSC459224:VSE459224 WBY459224:WCA459224 WLU459224:WLW459224 WVQ459224:WVS459224 I524760:K524760 JE524760:JG524760 TA524760:TC524760 ACW524760:ACY524760 AMS524760:AMU524760 AWO524760:AWQ524760 BGK524760:BGM524760 BQG524760:BQI524760 CAC524760:CAE524760 CJY524760:CKA524760 CTU524760:CTW524760 DDQ524760:DDS524760 DNM524760:DNO524760 DXI524760:DXK524760 EHE524760:EHG524760 ERA524760:ERC524760 FAW524760:FAY524760 FKS524760:FKU524760 FUO524760:FUQ524760 GEK524760:GEM524760 GOG524760:GOI524760 GYC524760:GYE524760 HHY524760:HIA524760 HRU524760:HRW524760 IBQ524760:IBS524760 ILM524760:ILO524760 IVI524760:IVK524760 JFE524760:JFG524760 JPA524760:JPC524760 JYW524760:JYY524760 KIS524760:KIU524760 KSO524760:KSQ524760 LCK524760:LCM524760 LMG524760:LMI524760 LWC524760:LWE524760 MFY524760:MGA524760 MPU524760:MPW524760 MZQ524760:MZS524760 NJM524760:NJO524760 NTI524760:NTK524760 ODE524760:ODG524760 ONA524760:ONC524760 OWW524760:OWY524760 PGS524760:PGU524760 PQO524760:PQQ524760 QAK524760:QAM524760 QKG524760:QKI524760 QUC524760:QUE524760 RDY524760:REA524760 RNU524760:RNW524760 RXQ524760:RXS524760 SHM524760:SHO524760 SRI524760:SRK524760 TBE524760:TBG524760 TLA524760:TLC524760 TUW524760:TUY524760 UES524760:UEU524760 UOO524760:UOQ524760 UYK524760:UYM524760 VIG524760:VII524760 VSC524760:VSE524760 WBY524760:WCA524760 WLU524760:WLW524760 WVQ524760:WVS524760 I590296:K590296 JE590296:JG590296 TA590296:TC590296 ACW590296:ACY590296 AMS590296:AMU590296 AWO590296:AWQ590296 BGK590296:BGM590296 BQG590296:BQI590296 CAC590296:CAE590296 CJY590296:CKA590296 CTU590296:CTW590296 DDQ590296:DDS590296 DNM590296:DNO590296 DXI590296:DXK590296 EHE590296:EHG590296 ERA590296:ERC590296 FAW590296:FAY590296 FKS590296:FKU590296 FUO590296:FUQ590296 GEK590296:GEM590296 GOG590296:GOI590296 GYC590296:GYE590296 HHY590296:HIA590296 HRU590296:HRW590296 IBQ590296:IBS590296 ILM590296:ILO590296 IVI590296:IVK590296 JFE590296:JFG590296 JPA590296:JPC590296 JYW590296:JYY590296 KIS590296:KIU590296 KSO590296:KSQ590296 LCK590296:LCM590296 LMG590296:LMI590296 LWC590296:LWE590296 MFY590296:MGA590296 MPU590296:MPW590296 MZQ590296:MZS590296 NJM590296:NJO590296 NTI590296:NTK590296 ODE590296:ODG590296 ONA590296:ONC590296 OWW590296:OWY590296 PGS590296:PGU590296 PQO590296:PQQ590296 QAK590296:QAM590296 QKG590296:QKI590296 QUC590296:QUE590296 RDY590296:REA590296 RNU590296:RNW590296 RXQ590296:RXS590296 SHM590296:SHO590296 SRI590296:SRK590296 TBE590296:TBG590296 TLA590296:TLC590296 TUW590296:TUY590296 UES590296:UEU590296 UOO590296:UOQ590296 UYK590296:UYM590296 VIG590296:VII590296 VSC590296:VSE590296 WBY590296:WCA590296 WLU590296:WLW590296 WVQ590296:WVS590296 I655832:K655832 JE655832:JG655832 TA655832:TC655832 ACW655832:ACY655832 AMS655832:AMU655832 AWO655832:AWQ655832 BGK655832:BGM655832 BQG655832:BQI655832 CAC655832:CAE655832 CJY655832:CKA655832 CTU655832:CTW655832 DDQ655832:DDS655832 DNM655832:DNO655832 DXI655832:DXK655832 EHE655832:EHG655832 ERA655832:ERC655832 FAW655832:FAY655832 FKS655832:FKU655832 FUO655832:FUQ655832 GEK655832:GEM655832 GOG655832:GOI655832 GYC655832:GYE655832 HHY655832:HIA655832 HRU655832:HRW655832 IBQ655832:IBS655832 ILM655832:ILO655832 IVI655832:IVK655832 JFE655832:JFG655832 JPA655832:JPC655832 JYW655832:JYY655832 KIS655832:KIU655832 KSO655832:KSQ655832 LCK655832:LCM655832 LMG655832:LMI655832 LWC655832:LWE655832 MFY655832:MGA655832 MPU655832:MPW655832 MZQ655832:MZS655832 NJM655832:NJO655832 NTI655832:NTK655832 ODE655832:ODG655832 ONA655832:ONC655832 OWW655832:OWY655832 PGS655832:PGU655832 PQO655832:PQQ655832 QAK655832:QAM655832 QKG655832:QKI655832 QUC655832:QUE655832 RDY655832:REA655832 RNU655832:RNW655832 RXQ655832:RXS655832 SHM655832:SHO655832 SRI655832:SRK655832 TBE655832:TBG655832 TLA655832:TLC655832 TUW655832:TUY655832 UES655832:UEU655832 UOO655832:UOQ655832 UYK655832:UYM655832 VIG655832:VII655832 VSC655832:VSE655832 WBY655832:WCA655832 WLU655832:WLW655832 WVQ655832:WVS655832 I721368:K721368 JE721368:JG721368 TA721368:TC721368 ACW721368:ACY721368 AMS721368:AMU721368 AWO721368:AWQ721368 BGK721368:BGM721368 BQG721368:BQI721368 CAC721368:CAE721368 CJY721368:CKA721368 CTU721368:CTW721368 DDQ721368:DDS721368 DNM721368:DNO721368 DXI721368:DXK721368 EHE721368:EHG721368 ERA721368:ERC721368 FAW721368:FAY721368 FKS721368:FKU721368 FUO721368:FUQ721368 GEK721368:GEM721368 GOG721368:GOI721368 GYC721368:GYE721368 HHY721368:HIA721368 HRU721368:HRW721368 IBQ721368:IBS721368 ILM721368:ILO721368 IVI721368:IVK721368 JFE721368:JFG721368 JPA721368:JPC721368 JYW721368:JYY721368 KIS721368:KIU721368 KSO721368:KSQ721368 LCK721368:LCM721368 LMG721368:LMI721368 LWC721368:LWE721368 MFY721368:MGA721368 MPU721368:MPW721368 MZQ721368:MZS721368 NJM721368:NJO721368 NTI721368:NTK721368 ODE721368:ODG721368 ONA721368:ONC721368 OWW721368:OWY721368 PGS721368:PGU721368 PQO721368:PQQ721368 QAK721368:QAM721368 QKG721368:QKI721368 QUC721368:QUE721368 RDY721368:REA721368 RNU721368:RNW721368 RXQ721368:RXS721368 SHM721368:SHO721368 SRI721368:SRK721368 TBE721368:TBG721368 TLA721368:TLC721368 TUW721368:TUY721368 UES721368:UEU721368 UOO721368:UOQ721368 UYK721368:UYM721368 VIG721368:VII721368 VSC721368:VSE721368 WBY721368:WCA721368 WLU721368:WLW721368 WVQ721368:WVS721368 I786904:K786904 JE786904:JG786904 TA786904:TC786904 ACW786904:ACY786904 AMS786904:AMU786904 AWO786904:AWQ786904 BGK786904:BGM786904 BQG786904:BQI786904 CAC786904:CAE786904 CJY786904:CKA786904 CTU786904:CTW786904 DDQ786904:DDS786904 DNM786904:DNO786904 DXI786904:DXK786904 EHE786904:EHG786904 ERA786904:ERC786904 FAW786904:FAY786904 FKS786904:FKU786904 FUO786904:FUQ786904 GEK786904:GEM786904 GOG786904:GOI786904 GYC786904:GYE786904 HHY786904:HIA786904 HRU786904:HRW786904 IBQ786904:IBS786904 ILM786904:ILO786904 IVI786904:IVK786904 JFE786904:JFG786904 JPA786904:JPC786904 JYW786904:JYY786904 KIS786904:KIU786904 KSO786904:KSQ786904 LCK786904:LCM786904 LMG786904:LMI786904 LWC786904:LWE786904 MFY786904:MGA786904 MPU786904:MPW786904 MZQ786904:MZS786904 NJM786904:NJO786904 NTI786904:NTK786904 ODE786904:ODG786904 ONA786904:ONC786904 OWW786904:OWY786904 PGS786904:PGU786904 PQO786904:PQQ786904 QAK786904:QAM786904 QKG786904:QKI786904 QUC786904:QUE786904 RDY786904:REA786904 RNU786904:RNW786904 RXQ786904:RXS786904 SHM786904:SHO786904 SRI786904:SRK786904 TBE786904:TBG786904 TLA786904:TLC786904 TUW786904:TUY786904 UES786904:UEU786904 UOO786904:UOQ786904 UYK786904:UYM786904 VIG786904:VII786904 VSC786904:VSE786904 WBY786904:WCA786904 WLU786904:WLW786904 WVQ786904:WVS786904 I852440:K852440 JE852440:JG852440 TA852440:TC852440 ACW852440:ACY852440 AMS852440:AMU852440 AWO852440:AWQ852440 BGK852440:BGM852440 BQG852440:BQI852440 CAC852440:CAE852440 CJY852440:CKA852440 CTU852440:CTW852440 DDQ852440:DDS852440 DNM852440:DNO852440 DXI852440:DXK852440 EHE852440:EHG852440 ERA852440:ERC852440 FAW852440:FAY852440 FKS852440:FKU852440 FUO852440:FUQ852440 GEK852440:GEM852440 GOG852440:GOI852440 GYC852440:GYE852440 HHY852440:HIA852440 HRU852440:HRW852440 IBQ852440:IBS852440 ILM852440:ILO852440 IVI852440:IVK852440 JFE852440:JFG852440 JPA852440:JPC852440 JYW852440:JYY852440 KIS852440:KIU852440 KSO852440:KSQ852440 LCK852440:LCM852440 LMG852440:LMI852440 LWC852440:LWE852440 MFY852440:MGA852440 MPU852440:MPW852440 MZQ852440:MZS852440 NJM852440:NJO852440 NTI852440:NTK852440 ODE852440:ODG852440 ONA852440:ONC852440 OWW852440:OWY852440 PGS852440:PGU852440 PQO852440:PQQ852440 QAK852440:QAM852440 QKG852440:QKI852440 QUC852440:QUE852440 RDY852440:REA852440 RNU852440:RNW852440 RXQ852440:RXS852440 SHM852440:SHO852440 SRI852440:SRK852440 TBE852440:TBG852440 TLA852440:TLC852440 TUW852440:TUY852440 UES852440:UEU852440 UOO852440:UOQ852440 UYK852440:UYM852440 VIG852440:VII852440 VSC852440:VSE852440 WBY852440:WCA852440 WLU852440:WLW852440 WVQ852440:WVS852440 I917976:K917976 JE917976:JG917976 TA917976:TC917976 ACW917976:ACY917976 AMS917976:AMU917976 AWO917976:AWQ917976 BGK917976:BGM917976 BQG917976:BQI917976 CAC917976:CAE917976 CJY917976:CKA917976 CTU917976:CTW917976 DDQ917976:DDS917976 DNM917976:DNO917976 DXI917976:DXK917976 EHE917976:EHG917976 ERA917976:ERC917976 FAW917976:FAY917976 FKS917976:FKU917976 FUO917976:FUQ917976 GEK917976:GEM917976 GOG917976:GOI917976 GYC917976:GYE917976 HHY917976:HIA917976 HRU917976:HRW917976 IBQ917976:IBS917976 ILM917976:ILO917976 IVI917976:IVK917976 JFE917976:JFG917976 JPA917976:JPC917976 JYW917976:JYY917976 KIS917976:KIU917976 KSO917976:KSQ917976 LCK917976:LCM917976 LMG917976:LMI917976 LWC917976:LWE917976 MFY917976:MGA917976 MPU917976:MPW917976 MZQ917976:MZS917976 NJM917976:NJO917976 NTI917976:NTK917976 ODE917976:ODG917976 ONA917976:ONC917976 OWW917976:OWY917976 PGS917976:PGU917976 PQO917976:PQQ917976 QAK917976:QAM917976 QKG917976:QKI917976 QUC917976:QUE917976 RDY917976:REA917976 RNU917976:RNW917976 RXQ917976:RXS917976 SHM917976:SHO917976 SRI917976:SRK917976 TBE917976:TBG917976 TLA917976:TLC917976 TUW917976:TUY917976 UES917976:UEU917976 UOO917976:UOQ917976 UYK917976:UYM917976 VIG917976:VII917976 VSC917976:VSE917976 WBY917976:WCA917976 WLU917976:WLW917976 WVQ917976:WVS917976 I983512:K983512 JE983512:JG983512 TA983512:TC983512 ACW983512:ACY983512 AMS983512:AMU983512 AWO983512:AWQ983512 BGK983512:BGM983512 BQG983512:BQI983512 CAC983512:CAE983512 CJY983512:CKA983512 CTU983512:CTW983512 DDQ983512:DDS983512 DNM983512:DNO983512 DXI983512:DXK983512 EHE983512:EHG983512 ERA983512:ERC983512 FAW983512:FAY983512 FKS983512:FKU983512 FUO983512:FUQ983512 GEK983512:GEM983512 GOG983512:GOI983512 GYC983512:GYE983512 HHY983512:HIA983512 HRU983512:HRW983512 IBQ983512:IBS983512 ILM983512:ILO983512 IVI983512:IVK983512 JFE983512:JFG983512 JPA983512:JPC983512 JYW983512:JYY983512 KIS983512:KIU983512 KSO983512:KSQ983512 LCK983512:LCM983512 LMG983512:LMI983512 LWC983512:LWE983512 MFY983512:MGA983512 MPU983512:MPW983512 MZQ983512:MZS983512 NJM983512:NJO983512 NTI983512:NTK983512 ODE983512:ODG983512 ONA983512:ONC983512 OWW983512:OWY983512 PGS983512:PGU983512 PQO983512:PQQ983512 QAK983512:QAM983512 QKG983512:QKI983512 QUC983512:QUE983512 RDY983512:REA983512 RNU983512:RNW983512 RXQ983512:RXS983512 SHM983512:SHO983512 SRI983512:SRK983512 TBE983512:TBG983512 TLA983512:TLC983512 TUW983512:TUY983512 UES983512:UEU983512 UOO983512:UOQ983512 UYK983512:UYM983512 VIG983512:VII983512 VSC983512:VSE983512 WBY983512:WCA983512 WLU983512:WLW983512 WVQ983512:WVS983512 E466:H466 JA466:JD466 SW466:SZ466 ACS466:ACV466 AMO466:AMR466 AWK466:AWN466 BGG466:BGJ466 BQC466:BQF466 BZY466:CAB466 CJU466:CJX466 CTQ466:CTT466 DDM466:DDP466 DNI466:DNL466 DXE466:DXH466 EHA466:EHD466 EQW466:EQZ466 FAS466:FAV466 FKO466:FKR466 FUK466:FUN466 GEG466:GEJ466 GOC466:GOF466 GXY466:GYB466 HHU466:HHX466 HRQ466:HRT466 IBM466:IBP466 ILI466:ILL466 IVE466:IVH466 JFA466:JFD466 JOW466:JOZ466 JYS466:JYV466 KIO466:KIR466 KSK466:KSN466 LCG466:LCJ466 LMC466:LMF466 LVY466:LWB466 MFU466:MFX466 MPQ466:MPT466 MZM466:MZP466 NJI466:NJL466 NTE466:NTH466 ODA466:ODD466 OMW466:OMZ466 OWS466:OWV466 PGO466:PGR466 PQK466:PQN466 QAG466:QAJ466 QKC466:QKF466 QTY466:QUB466 RDU466:RDX466 RNQ466:RNT466 RXM466:RXP466 SHI466:SHL466 SRE466:SRH466 TBA466:TBD466 TKW466:TKZ466 TUS466:TUV466 UEO466:UER466 UOK466:UON466 UYG466:UYJ466 VIC466:VIF466 VRY466:VSB466 WBU466:WBX466 WLQ466:WLT466 WVM466:WVP466 E66048:H66048 JA66048:JD66048 SW66048:SZ66048 ACS66048:ACV66048 AMO66048:AMR66048 AWK66048:AWN66048 BGG66048:BGJ66048 BQC66048:BQF66048 BZY66048:CAB66048 CJU66048:CJX66048 CTQ66048:CTT66048 DDM66048:DDP66048 DNI66048:DNL66048 DXE66048:DXH66048 EHA66048:EHD66048 EQW66048:EQZ66048 FAS66048:FAV66048 FKO66048:FKR66048 FUK66048:FUN66048 GEG66048:GEJ66048 GOC66048:GOF66048 GXY66048:GYB66048 HHU66048:HHX66048 HRQ66048:HRT66048 IBM66048:IBP66048 ILI66048:ILL66048 IVE66048:IVH66048 JFA66048:JFD66048 JOW66048:JOZ66048 JYS66048:JYV66048 KIO66048:KIR66048 KSK66048:KSN66048 LCG66048:LCJ66048 LMC66048:LMF66048 LVY66048:LWB66048 MFU66048:MFX66048 MPQ66048:MPT66048 MZM66048:MZP66048 NJI66048:NJL66048 NTE66048:NTH66048 ODA66048:ODD66048 OMW66048:OMZ66048 OWS66048:OWV66048 PGO66048:PGR66048 PQK66048:PQN66048 QAG66048:QAJ66048 QKC66048:QKF66048 QTY66048:QUB66048 RDU66048:RDX66048 RNQ66048:RNT66048 RXM66048:RXP66048 SHI66048:SHL66048 SRE66048:SRH66048 TBA66048:TBD66048 TKW66048:TKZ66048 TUS66048:TUV66048 UEO66048:UER66048 UOK66048:UON66048 UYG66048:UYJ66048 VIC66048:VIF66048 VRY66048:VSB66048 WBU66048:WBX66048 WLQ66048:WLT66048 WVM66048:WVP66048 E131584:H131584 JA131584:JD131584 SW131584:SZ131584 ACS131584:ACV131584 AMO131584:AMR131584 AWK131584:AWN131584 BGG131584:BGJ131584 BQC131584:BQF131584 BZY131584:CAB131584 CJU131584:CJX131584 CTQ131584:CTT131584 DDM131584:DDP131584 DNI131584:DNL131584 DXE131584:DXH131584 EHA131584:EHD131584 EQW131584:EQZ131584 FAS131584:FAV131584 FKO131584:FKR131584 FUK131584:FUN131584 GEG131584:GEJ131584 GOC131584:GOF131584 GXY131584:GYB131584 HHU131584:HHX131584 HRQ131584:HRT131584 IBM131584:IBP131584 ILI131584:ILL131584 IVE131584:IVH131584 JFA131584:JFD131584 JOW131584:JOZ131584 JYS131584:JYV131584 KIO131584:KIR131584 KSK131584:KSN131584 LCG131584:LCJ131584 LMC131584:LMF131584 LVY131584:LWB131584 MFU131584:MFX131584 MPQ131584:MPT131584 MZM131584:MZP131584 NJI131584:NJL131584 NTE131584:NTH131584 ODA131584:ODD131584 OMW131584:OMZ131584 OWS131584:OWV131584 PGO131584:PGR131584 PQK131584:PQN131584 QAG131584:QAJ131584 QKC131584:QKF131584 QTY131584:QUB131584 RDU131584:RDX131584 RNQ131584:RNT131584 RXM131584:RXP131584 SHI131584:SHL131584 SRE131584:SRH131584 TBA131584:TBD131584 TKW131584:TKZ131584 TUS131584:TUV131584 UEO131584:UER131584 UOK131584:UON131584 UYG131584:UYJ131584 VIC131584:VIF131584 VRY131584:VSB131584 WBU131584:WBX131584 WLQ131584:WLT131584 WVM131584:WVP131584 E197120:H197120 JA197120:JD197120 SW197120:SZ197120 ACS197120:ACV197120 AMO197120:AMR197120 AWK197120:AWN197120 BGG197120:BGJ197120 BQC197120:BQF197120 BZY197120:CAB197120 CJU197120:CJX197120 CTQ197120:CTT197120 DDM197120:DDP197120 DNI197120:DNL197120 DXE197120:DXH197120 EHA197120:EHD197120 EQW197120:EQZ197120 FAS197120:FAV197120 FKO197120:FKR197120 FUK197120:FUN197120 GEG197120:GEJ197120 GOC197120:GOF197120 GXY197120:GYB197120 HHU197120:HHX197120 HRQ197120:HRT197120 IBM197120:IBP197120 ILI197120:ILL197120 IVE197120:IVH197120 JFA197120:JFD197120 JOW197120:JOZ197120 JYS197120:JYV197120 KIO197120:KIR197120 KSK197120:KSN197120 LCG197120:LCJ197120 LMC197120:LMF197120 LVY197120:LWB197120 MFU197120:MFX197120 MPQ197120:MPT197120 MZM197120:MZP197120 NJI197120:NJL197120 NTE197120:NTH197120 ODA197120:ODD197120 OMW197120:OMZ197120 OWS197120:OWV197120 PGO197120:PGR197120 PQK197120:PQN197120 QAG197120:QAJ197120 QKC197120:QKF197120 QTY197120:QUB197120 RDU197120:RDX197120 RNQ197120:RNT197120 RXM197120:RXP197120 SHI197120:SHL197120 SRE197120:SRH197120 TBA197120:TBD197120 TKW197120:TKZ197120 TUS197120:TUV197120 UEO197120:UER197120 UOK197120:UON197120 UYG197120:UYJ197120 VIC197120:VIF197120 VRY197120:VSB197120 WBU197120:WBX197120 WLQ197120:WLT197120 WVM197120:WVP197120 E262656:H262656 JA262656:JD262656 SW262656:SZ262656 ACS262656:ACV262656 AMO262656:AMR262656 AWK262656:AWN262656 BGG262656:BGJ262656 BQC262656:BQF262656 BZY262656:CAB262656 CJU262656:CJX262656 CTQ262656:CTT262656 DDM262656:DDP262656 DNI262656:DNL262656 DXE262656:DXH262656 EHA262656:EHD262656 EQW262656:EQZ262656 FAS262656:FAV262656 FKO262656:FKR262656 FUK262656:FUN262656 GEG262656:GEJ262656 GOC262656:GOF262656 GXY262656:GYB262656 HHU262656:HHX262656 HRQ262656:HRT262656 IBM262656:IBP262656 ILI262656:ILL262656 IVE262656:IVH262656 JFA262656:JFD262656 JOW262656:JOZ262656 JYS262656:JYV262656 KIO262656:KIR262656 KSK262656:KSN262656 LCG262656:LCJ262656 LMC262656:LMF262656 LVY262656:LWB262656 MFU262656:MFX262656 MPQ262656:MPT262656 MZM262656:MZP262656 NJI262656:NJL262656 NTE262656:NTH262656 ODA262656:ODD262656 OMW262656:OMZ262656 OWS262656:OWV262656 PGO262656:PGR262656 PQK262656:PQN262656 QAG262656:QAJ262656 QKC262656:QKF262656 QTY262656:QUB262656 RDU262656:RDX262656 RNQ262656:RNT262656 RXM262656:RXP262656 SHI262656:SHL262656 SRE262656:SRH262656 TBA262656:TBD262656 TKW262656:TKZ262656 TUS262656:TUV262656 UEO262656:UER262656 UOK262656:UON262656 UYG262656:UYJ262656 VIC262656:VIF262656 VRY262656:VSB262656 WBU262656:WBX262656 WLQ262656:WLT262656 WVM262656:WVP262656 E328192:H328192 JA328192:JD328192 SW328192:SZ328192 ACS328192:ACV328192 AMO328192:AMR328192 AWK328192:AWN328192 BGG328192:BGJ328192 BQC328192:BQF328192 BZY328192:CAB328192 CJU328192:CJX328192 CTQ328192:CTT328192 DDM328192:DDP328192 DNI328192:DNL328192 DXE328192:DXH328192 EHA328192:EHD328192 EQW328192:EQZ328192 FAS328192:FAV328192 FKO328192:FKR328192 FUK328192:FUN328192 GEG328192:GEJ328192 GOC328192:GOF328192 GXY328192:GYB328192 HHU328192:HHX328192 HRQ328192:HRT328192 IBM328192:IBP328192 ILI328192:ILL328192 IVE328192:IVH328192 JFA328192:JFD328192 JOW328192:JOZ328192 JYS328192:JYV328192 KIO328192:KIR328192 KSK328192:KSN328192 LCG328192:LCJ328192 LMC328192:LMF328192 LVY328192:LWB328192 MFU328192:MFX328192 MPQ328192:MPT328192 MZM328192:MZP328192 NJI328192:NJL328192 NTE328192:NTH328192 ODA328192:ODD328192 OMW328192:OMZ328192 OWS328192:OWV328192 PGO328192:PGR328192 PQK328192:PQN328192 QAG328192:QAJ328192 QKC328192:QKF328192 QTY328192:QUB328192 RDU328192:RDX328192 RNQ328192:RNT328192 RXM328192:RXP328192 SHI328192:SHL328192 SRE328192:SRH328192 TBA328192:TBD328192 TKW328192:TKZ328192 TUS328192:TUV328192 UEO328192:UER328192 UOK328192:UON328192 UYG328192:UYJ328192 VIC328192:VIF328192 VRY328192:VSB328192 WBU328192:WBX328192 WLQ328192:WLT328192 WVM328192:WVP328192 E393728:H393728 JA393728:JD393728 SW393728:SZ393728 ACS393728:ACV393728 AMO393728:AMR393728 AWK393728:AWN393728 BGG393728:BGJ393728 BQC393728:BQF393728 BZY393728:CAB393728 CJU393728:CJX393728 CTQ393728:CTT393728 DDM393728:DDP393728 DNI393728:DNL393728 DXE393728:DXH393728 EHA393728:EHD393728 EQW393728:EQZ393728 FAS393728:FAV393728 FKO393728:FKR393728 FUK393728:FUN393728 GEG393728:GEJ393728 GOC393728:GOF393728 GXY393728:GYB393728 HHU393728:HHX393728 HRQ393728:HRT393728 IBM393728:IBP393728 ILI393728:ILL393728 IVE393728:IVH393728 JFA393728:JFD393728 JOW393728:JOZ393728 JYS393728:JYV393728 KIO393728:KIR393728 KSK393728:KSN393728 LCG393728:LCJ393728 LMC393728:LMF393728 LVY393728:LWB393728 MFU393728:MFX393728 MPQ393728:MPT393728 MZM393728:MZP393728 NJI393728:NJL393728 NTE393728:NTH393728 ODA393728:ODD393728 OMW393728:OMZ393728 OWS393728:OWV393728 PGO393728:PGR393728 PQK393728:PQN393728 QAG393728:QAJ393728 QKC393728:QKF393728 QTY393728:QUB393728 RDU393728:RDX393728 RNQ393728:RNT393728 RXM393728:RXP393728 SHI393728:SHL393728 SRE393728:SRH393728 TBA393728:TBD393728 TKW393728:TKZ393728 TUS393728:TUV393728 UEO393728:UER393728 UOK393728:UON393728 UYG393728:UYJ393728 VIC393728:VIF393728 VRY393728:VSB393728 WBU393728:WBX393728 WLQ393728:WLT393728 WVM393728:WVP393728 E459264:H459264 JA459264:JD459264 SW459264:SZ459264 ACS459264:ACV459264 AMO459264:AMR459264 AWK459264:AWN459264 BGG459264:BGJ459264 BQC459264:BQF459264 BZY459264:CAB459264 CJU459264:CJX459264 CTQ459264:CTT459264 DDM459264:DDP459264 DNI459264:DNL459264 DXE459264:DXH459264 EHA459264:EHD459264 EQW459264:EQZ459264 FAS459264:FAV459264 FKO459264:FKR459264 FUK459264:FUN459264 GEG459264:GEJ459264 GOC459264:GOF459264 GXY459264:GYB459264 HHU459264:HHX459264 HRQ459264:HRT459264 IBM459264:IBP459264 ILI459264:ILL459264 IVE459264:IVH459264 JFA459264:JFD459264 JOW459264:JOZ459264 JYS459264:JYV459264 KIO459264:KIR459264 KSK459264:KSN459264 LCG459264:LCJ459264 LMC459264:LMF459264 LVY459264:LWB459264 MFU459264:MFX459264 MPQ459264:MPT459264 MZM459264:MZP459264 NJI459264:NJL459264 NTE459264:NTH459264 ODA459264:ODD459264 OMW459264:OMZ459264 OWS459264:OWV459264 PGO459264:PGR459264 PQK459264:PQN459264 QAG459264:QAJ459264 QKC459264:QKF459264 QTY459264:QUB459264 RDU459264:RDX459264 RNQ459264:RNT459264 RXM459264:RXP459264 SHI459264:SHL459264 SRE459264:SRH459264 TBA459264:TBD459264 TKW459264:TKZ459264 TUS459264:TUV459264 UEO459264:UER459264 UOK459264:UON459264 UYG459264:UYJ459264 VIC459264:VIF459264 VRY459264:VSB459264 WBU459264:WBX459264 WLQ459264:WLT459264 WVM459264:WVP459264 E524800:H524800 JA524800:JD524800 SW524800:SZ524800 ACS524800:ACV524800 AMO524800:AMR524800 AWK524800:AWN524800 BGG524800:BGJ524800 BQC524800:BQF524800 BZY524800:CAB524800 CJU524800:CJX524800 CTQ524800:CTT524800 DDM524800:DDP524800 DNI524800:DNL524800 DXE524800:DXH524800 EHA524800:EHD524800 EQW524800:EQZ524800 FAS524800:FAV524800 FKO524800:FKR524800 FUK524800:FUN524800 GEG524800:GEJ524800 GOC524800:GOF524800 GXY524800:GYB524800 HHU524800:HHX524800 HRQ524800:HRT524800 IBM524800:IBP524800 ILI524800:ILL524800 IVE524800:IVH524800 JFA524800:JFD524800 JOW524800:JOZ524800 JYS524800:JYV524800 KIO524800:KIR524800 KSK524800:KSN524800 LCG524800:LCJ524800 LMC524800:LMF524800 LVY524800:LWB524800 MFU524800:MFX524800 MPQ524800:MPT524800 MZM524800:MZP524800 NJI524800:NJL524800 NTE524800:NTH524800 ODA524800:ODD524800 OMW524800:OMZ524800 OWS524800:OWV524800 PGO524800:PGR524800 PQK524800:PQN524800 QAG524800:QAJ524800 QKC524800:QKF524800 QTY524800:QUB524800 RDU524800:RDX524800 RNQ524800:RNT524800 RXM524800:RXP524800 SHI524800:SHL524800 SRE524800:SRH524800 TBA524800:TBD524800 TKW524800:TKZ524800 TUS524800:TUV524800 UEO524800:UER524800 UOK524800:UON524800 UYG524800:UYJ524800 VIC524800:VIF524800 VRY524800:VSB524800 WBU524800:WBX524800 WLQ524800:WLT524800 WVM524800:WVP524800 E590336:H590336 JA590336:JD590336 SW590336:SZ590336 ACS590336:ACV590336 AMO590336:AMR590336 AWK590336:AWN590336 BGG590336:BGJ590336 BQC590336:BQF590336 BZY590336:CAB590336 CJU590336:CJX590336 CTQ590336:CTT590336 DDM590336:DDP590336 DNI590336:DNL590336 DXE590336:DXH590336 EHA590336:EHD590336 EQW590336:EQZ590336 FAS590336:FAV590336 FKO590336:FKR590336 FUK590336:FUN590336 GEG590336:GEJ590336 GOC590336:GOF590336 GXY590336:GYB590336 HHU590336:HHX590336 HRQ590336:HRT590336 IBM590336:IBP590336 ILI590336:ILL590336 IVE590336:IVH590336 JFA590336:JFD590336 JOW590336:JOZ590336 JYS590336:JYV590336 KIO590336:KIR590336 KSK590336:KSN590336 LCG590336:LCJ590336 LMC590336:LMF590336 LVY590336:LWB590336 MFU590336:MFX590336 MPQ590336:MPT590336 MZM590336:MZP590336 NJI590336:NJL590336 NTE590336:NTH590336 ODA590336:ODD590336 OMW590336:OMZ590336 OWS590336:OWV590336 PGO590336:PGR590336 PQK590336:PQN590336 QAG590336:QAJ590336 QKC590336:QKF590336 QTY590336:QUB590336 RDU590336:RDX590336 RNQ590336:RNT590336 RXM590336:RXP590336 SHI590336:SHL590336 SRE590336:SRH590336 TBA590336:TBD590336 TKW590336:TKZ590336 TUS590336:TUV590336 UEO590336:UER590336 UOK590336:UON590336 UYG590336:UYJ590336 VIC590336:VIF590336 VRY590336:VSB590336 WBU590336:WBX590336 WLQ590336:WLT590336 WVM590336:WVP590336 E655872:H655872 JA655872:JD655872 SW655872:SZ655872 ACS655872:ACV655872 AMO655872:AMR655872 AWK655872:AWN655872 BGG655872:BGJ655872 BQC655872:BQF655872 BZY655872:CAB655872 CJU655872:CJX655872 CTQ655872:CTT655872 DDM655872:DDP655872 DNI655872:DNL655872 DXE655872:DXH655872 EHA655872:EHD655872 EQW655872:EQZ655872 FAS655872:FAV655872 FKO655872:FKR655872 FUK655872:FUN655872 GEG655872:GEJ655872 GOC655872:GOF655872 GXY655872:GYB655872 HHU655872:HHX655872 HRQ655872:HRT655872 IBM655872:IBP655872 ILI655872:ILL655872 IVE655872:IVH655872 JFA655872:JFD655872 JOW655872:JOZ655872 JYS655872:JYV655872 KIO655872:KIR655872 KSK655872:KSN655872 LCG655872:LCJ655872 LMC655872:LMF655872 LVY655872:LWB655872 MFU655872:MFX655872 MPQ655872:MPT655872 MZM655872:MZP655872 NJI655872:NJL655872 NTE655872:NTH655872 ODA655872:ODD655872 OMW655872:OMZ655872 OWS655872:OWV655872 PGO655872:PGR655872 PQK655872:PQN655872 QAG655872:QAJ655872 QKC655872:QKF655872 QTY655872:QUB655872 RDU655872:RDX655872 RNQ655872:RNT655872 RXM655872:RXP655872 SHI655872:SHL655872 SRE655872:SRH655872 TBA655872:TBD655872 TKW655872:TKZ655872 TUS655872:TUV655872 UEO655872:UER655872 UOK655872:UON655872 UYG655872:UYJ655872 VIC655872:VIF655872 VRY655872:VSB655872 WBU655872:WBX655872 WLQ655872:WLT655872 WVM655872:WVP655872 E721408:H721408 JA721408:JD721408 SW721408:SZ721408 ACS721408:ACV721408 AMO721408:AMR721408 AWK721408:AWN721408 BGG721408:BGJ721408 BQC721408:BQF721408 BZY721408:CAB721408 CJU721408:CJX721408 CTQ721408:CTT721408 DDM721408:DDP721408 DNI721408:DNL721408 DXE721408:DXH721408 EHA721408:EHD721408 EQW721408:EQZ721408 FAS721408:FAV721408 FKO721408:FKR721408 FUK721408:FUN721408 GEG721408:GEJ721408 GOC721408:GOF721408 GXY721408:GYB721408 HHU721408:HHX721408 HRQ721408:HRT721408 IBM721408:IBP721408 ILI721408:ILL721408 IVE721408:IVH721408 JFA721408:JFD721408 JOW721408:JOZ721408 JYS721408:JYV721408 KIO721408:KIR721408 KSK721408:KSN721408 LCG721408:LCJ721408 LMC721408:LMF721408 LVY721408:LWB721408 MFU721408:MFX721408 MPQ721408:MPT721408 MZM721408:MZP721408 NJI721408:NJL721408 NTE721408:NTH721408 ODA721408:ODD721408 OMW721408:OMZ721408 OWS721408:OWV721408 PGO721408:PGR721408 PQK721408:PQN721408 QAG721408:QAJ721408 QKC721408:QKF721408 QTY721408:QUB721408 RDU721408:RDX721408 RNQ721408:RNT721408 RXM721408:RXP721408 SHI721408:SHL721408 SRE721408:SRH721408 TBA721408:TBD721408 TKW721408:TKZ721408 TUS721408:TUV721408 UEO721408:UER721408 UOK721408:UON721408 UYG721408:UYJ721408 VIC721408:VIF721408 VRY721408:VSB721408 WBU721408:WBX721408 WLQ721408:WLT721408 WVM721408:WVP721408 E786944:H786944 JA786944:JD786944 SW786944:SZ786944 ACS786944:ACV786944 AMO786944:AMR786944 AWK786944:AWN786944 BGG786944:BGJ786944 BQC786944:BQF786944 BZY786944:CAB786944 CJU786944:CJX786944 CTQ786944:CTT786944 DDM786944:DDP786944 DNI786944:DNL786944 DXE786944:DXH786944 EHA786944:EHD786944 EQW786944:EQZ786944 FAS786944:FAV786944 FKO786944:FKR786944 FUK786944:FUN786944 GEG786944:GEJ786944 GOC786944:GOF786944 GXY786944:GYB786944 HHU786944:HHX786944 HRQ786944:HRT786944 IBM786944:IBP786944 ILI786944:ILL786944 IVE786944:IVH786944 JFA786944:JFD786944 JOW786944:JOZ786944 JYS786944:JYV786944 KIO786944:KIR786944 KSK786944:KSN786944 LCG786944:LCJ786944 LMC786944:LMF786944 LVY786944:LWB786944 MFU786944:MFX786944 MPQ786944:MPT786944 MZM786944:MZP786944 NJI786944:NJL786944 NTE786944:NTH786944 ODA786944:ODD786944 OMW786944:OMZ786944 OWS786944:OWV786944 PGO786944:PGR786944 PQK786944:PQN786944 QAG786944:QAJ786944 QKC786944:QKF786944 QTY786944:QUB786944 RDU786944:RDX786944 RNQ786944:RNT786944 RXM786944:RXP786944 SHI786944:SHL786944 SRE786944:SRH786944 TBA786944:TBD786944 TKW786944:TKZ786944 TUS786944:TUV786944 UEO786944:UER786944 UOK786944:UON786944 UYG786944:UYJ786944 VIC786944:VIF786944 VRY786944:VSB786944 WBU786944:WBX786944 WLQ786944:WLT786944 WVM786944:WVP786944 E852480:H852480 JA852480:JD852480 SW852480:SZ852480 ACS852480:ACV852480 AMO852480:AMR852480 AWK852480:AWN852480 BGG852480:BGJ852480 BQC852480:BQF852480 BZY852480:CAB852480 CJU852480:CJX852480 CTQ852480:CTT852480 DDM852480:DDP852480 DNI852480:DNL852480 DXE852480:DXH852480 EHA852480:EHD852480 EQW852480:EQZ852480 FAS852480:FAV852480 FKO852480:FKR852480 FUK852480:FUN852480 GEG852480:GEJ852480 GOC852480:GOF852480 GXY852480:GYB852480 HHU852480:HHX852480 HRQ852480:HRT852480 IBM852480:IBP852480 ILI852480:ILL852480 IVE852480:IVH852480 JFA852480:JFD852480 JOW852480:JOZ852480 JYS852480:JYV852480 KIO852480:KIR852480 KSK852480:KSN852480 LCG852480:LCJ852480 LMC852480:LMF852480 LVY852480:LWB852480 MFU852480:MFX852480 MPQ852480:MPT852480 MZM852480:MZP852480 NJI852480:NJL852480 NTE852480:NTH852480 ODA852480:ODD852480 OMW852480:OMZ852480 OWS852480:OWV852480 PGO852480:PGR852480 PQK852480:PQN852480 QAG852480:QAJ852480 QKC852480:QKF852480 QTY852480:QUB852480 RDU852480:RDX852480 RNQ852480:RNT852480 RXM852480:RXP852480 SHI852480:SHL852480 SRE852480:SRH852480 TBA852480:TBD852480 TKW852480:TKZ852480 TUS852480:TUV852480 UEO852480:UER852480 UOK852480:UON852480 UYG852480:UYJ852480 VIC852480:VIF852480 VRY852480:VSB852480 WBU852480:WBX852480 WLQ852480:WLT852480 WVM852480:WVP852480 E918016:H918016 JA918016:JD918016 SW918016:SZ918016 ACS918016:ACV918016 AMO918016:AMR918016 AWK918016:AWN918016 BGG918016:BGJ918016 BQC918016:BQF918016 BZY918016:CAB918016 CJU918016:CJX918016 CTQ918016:CTT918016 DDM918016:DDP918016 DNI918016:DNL918016 DXE918016:DXH918016 EHA918016:EHD918016 EQW918016:EQZ918016 FAS918016:FAV918016 FKO918016:FKR918016 FUK918016:FUN918016 GEG918016:GEJ918016 GOC918016:GOF918016 GXY918016:GYB918016 HHU918016:HHX918016 HRQ918016:HRT918016 IBM918016:IBP918016 ILI918016:ILL918016 IVE918016:IVH918016 JFA918016:JFD918016 JOW918016:JOZ918016 JYS918016:JYV918016 KIO918016:KIR918016 KSK918016:KSN918016 LCG918016:LCJ918016 LMC918016:LMF918016 LVY918016:LWB918016 MFU918016:MFX918016 MPQ918016:MPT918016 MZM918016:MZP918016 NJI918016:NJL918016 NTE918016:NTH918016 ODA918016:ODD918016 OMW918016:OMZ918016 OWS918016:OWV918016 PGO918016:PGR918016 PQK918016:PQN918016 QAG918016:QAJ918016 QKC918016:QKF918016 QTY918016:QUB918016 RDU918016:RDX918016 RNQ918016:RNT918016 RXM918016:RXP918016 SHI918016:SHL918016 SRE918016:SRH918016 TBA918016:TBD918016 TKW918016:TKZ918016 TUS918016:TUV918016 UEO918016:UER918016 UOK918016:UON918016 UYG918016:UYJ918016 VIC918016:VIF918016 VRY918016:VSB918016 WBU918016:WBX918016 WLQ918016:WLT918016 WVM918016:WVP918016 E983552:H983552 JA983552:JD983552 SW983552:SZ983552 ACS983552:ACV983552 AMO983552:AMR983552 AWK983552:AWN983552 BGG983552:BGJ983552 BQC983552:BQF983552 BZY983552:CAB983552 CJU983552:CJX983552 CTQ983552:CTT983552 DDM983552:DDP983552 DNI983552:DNL983552 DXE983552:DXH983552 EHA983552:EHD983552 EQW983552:EQZ983552 FAS983552:FAV983552 FKO983552:FKR983552 FUK983552:FUN983552 GEG983552:GEJ983552 GOC983552:GOF983552 GXY983552:GYB983552 HHU983552:HHX983552 HRQ983552:HRT983552 IBM983552:IBP983552 ILI983552:ILL983552 IVE983552:IVH983552 JFA983552:JFD983552 JOW983552:JOZ983552 JYS983552:JYV983552 KIO983552:KIR983552 KSK983552:KSN983552 LCG983552:LCJ983552 LMC983552:LMF983552 LVY983552:LWB983552 MFU983552:MFX983552 MPQ983552:MPT983552 MZM983552:MZP983552 NJI983552:NJL983552 NTE983552:NTH983552 ODA983552:ODD983552 OMW983552:OMZ983552 OWS983552:OWV983552 PGO983552:PGR983552 PQK983552:PQN983552 QAG983552:QAJ983552 QKC983552:QKF983552 QTY983552:QUB983552 RDU983552:RDX983552 RNQ983552:RNT983552 RXM983552:RXP983552 SHI983552:SHL983552 SRE983552:SRH983552 TBA983552:TBD983552 TKW983552:TKZ983552 TUS983552:TUV983552 UEO983552:UER983552 UOK983552:UON983552 UYG983552:UYJ983552 VIC983552:VIF983552 VRY983552:VSB983552 WBU983552:WBX983552 WLQ983552:WLT983552 WVM983552:WVP983552 J117:L122 JF117:JH122 TB117:TD122 ACX117:ACZ122 AMT117:AMV122 AWP117:AWR122 BGL117:BGN122 BQH117:BQJ122 CAD117:CAF122 CJZ117:CKB122 CTV117:CTX122 DDR117:DDT122 DNN117:DNP122 DXJ117:DXL122 EHF117:EHH122 ERB117:ERD122 FAX117:FAZ122 FKT117:FKV122 FUP117:FUR122 GEL117:GEN122 GOH117:GOJ122 GYD117:GYF122 HHZ117:HIB122 HRV117:HRX122 IBR117:IBT122 ILN117:ILP122 IVJ117:IVL122 JFF117:JFH122 JPB117:JPD122 JYX117:JYZ122 KIT117:KIV122 KSP117:KSR122 LCL117:LCN122 LMH117:LMJ122 LWD117:LWF122 MFZ117:MGB122 MPV117:MPX122 MZR117:MZT122 NJN117:NJP122 NTJ117:NTL122 ODF117:ODH122 ONB117:OND122 OWX117:OWZ122 PGT117:PGV122 PQP117:PQR122 QAL117:QAN122 QKH117:QKJ122 QUD117:QUF122 RDZ117:REB122 RNV117:RNX122 RXR117:RXT122 SHN117:SHP122 SRJ117:SRL122 TBF117:TBH122 TLB117:TLD122 TUX117:TUZ122 UET117:UEV122 UOP117:UOR122 UYL117:UYN122 VIH117:VIJ122 VSD117:VSF122 WBZ117:WCB122 WLV117:WLX122 WVR117:WVT122 J65783:L65788 JF65783:JH65788 TB65783:TD65788 ACX65783:ACZ65788 AMT65783:AMV65788 AWP65783:AWR65788 BGL65783:BGN65788 BQH65783:BQJ65788 CAD65783:CAF65788 CJZ65783:CKB65788 CTV65783:CTX65788 DDR65783:DDT65788 DNN65783:DNP65788 DXJ65783:DXL65788 EHF65783:EHH65788 ERB65783:ERD65788 FAX65783:FAZ65788 FKT65783:FKV65788 FUP65783:FUR65788 GEL65783:GEN65788 GOH65783:GOJ65788 GYD65783:GYF65788 HHZ65783:HIB65788 HRV65783:HRX65788 IBR65783:IBT65788 ILN65783:ILP65788 IVJ65783:IVL65788 JFF65783:JFH65788 JPB65783:JPD65788 JYX65783:JYZ65788 KIT65783:KIV65788 KSP65783:KSR65788 LCL65783:LCN65788 LMH65783:LMJ65788 LWD65783:LWF65788 MFZ65783:MGB65788 MPV65783:MPX65788 MZR65783:MZT65788 NJN65783:NJP65788 NTJ65783:NTL65788 ODF65783:ODH65788 ONB65783:OND65788 OWX65783:OWZ65788 PGT65783:PGV65788 PQP65783:PQR65788 QAL65783:QAN65788 QKH65783:QKJ65788 QUD65783:QUF65788 RDZ65783:REB65788 RNV65783:RNX65788 RXR65783:RXT65788 SHN65783:SHP65788 SRJ65783:SRL65788 TBF65783:TBH65788 TLB65783:TLD65788 TUX65783:TUZ65788 UET65783:UEV65788 UOP65783:UOR65788 UYL65783:UYN65788 VIH65783:VIJ65788 VSD65783:VSF65788 WBZ65783:WCB65788 WLV65783:WLX65788 WVR65783:WVT65788 J131319:L131324 JF131319:JH131324 TB131319:TD131324 ACX131319:ACZ131324 AMT131319:AMV131324 AWP131319:AWR131324 BGL131319:BGN131324 BQH131319:BQJ131324 CAD131319:CAF131324 CJZ131319:CKB131324 CTV131319:CTX131324 DDR131319:DDT131324 DNN131319:DNP131324 DXJ131319:DXL131324 EHF131319:EHH131324 ERB131319:ERD131324 FAX131319:FAZ131324 FKT131319:FKV131324 FUP131319:FUR131324 GEL131319:GEN131324 GOH131319:GOJ131324 GYD131319:GYF131324 HHZ131319:HIB131324 HRV131319:HRX131324 IBR131319:IBT131324 ILN131319:ILP131324 IVJ131319:IVL131324 JFF131319:JFH131324 JPB131319:JPD131324 JYX131319:JYZ131324 KIT131319:KIV131324 KSP131319:KSR131324 LCL131319:LCN131324 LMH131319:LMJ131324 LWD131319:LWF131324 MFZ131319:MGB131324 MPV131319:MPX131324 MZR131319:MZT131324 NJN131319:NJP131324 NTJ131319:NTL131324 ODF131319:ODH131324 ONB131319:OND131324 OWX131319:OWZ131324 PGT131319:PGV131324 PQP131319:PQR131324 QAL131319:QAN131324 QKH131319:QKJ131324 QUD131319:QUF131324 RDZ131319:REB131324 RNV131319:RNX131324 RXR131319:RXT131324 SHN131319:SHP131324 SRJ131319:SRL131324 TBF131319:TBH131324 TLB131319:TLD131324 TUX131319:TUZ131324 UET131319:UEV131324 UOP131319:UOR131324 UYL131319:UYN131324 VIH131319:VIJ131324 VSD131319:VSF131324 WBZ131319:WCB131324 WLV131319:WLX131324 WVR131319:WVT131324 J196855:L196860 JF196855:JH196860 TB196855:TD196860 ACX196855:ACZ196860 AMT196855:AMV196860 AWP196855:AWR196860 BGL196855:BGN196860 BQH196855:BQJ196860 CAD196855:CAF196860 CJZ196855:CKB196860 CTV196855:CTX196860 DDR196855:DDT196860 DNN196855:DNP196860 DXJ196855:DXL196860 EHF196855:EHH196860 ERB196855:ERD196860 FAX196855:FAZ196860 FKT196855:FKV196860 FUP196855:FUR196860 GEL196855:GEN196860 GOH196855:GOJ196860 GYD196855:GYF196860 HHZ196855:HIB196860 HRV196855:HRX196860 IBR196855:IBT196860 ILN196855:ILP196860 IVJ196855:IVL196860 JFF196855:JFH196860 JPB196855:JPD196860 JYX196855:JYZ196860 KIT196855:KIV196860 KSP196855:KSR196860 LCL196855:LCN196860 LMH196855:LMJ196860 LWD196855:LWF196860 MFZ196855:MGB196860 MPV196855:MPX196860 MZR196855:MZT196860 NJN196855:NJP196860 NTJ196855:NTL196860 ODF196855:ODH196860 ONB196855:OND196860 OWX196855:OWZ196860 PGT196855:PGV196860 PQP196855:PQR196860 QAL196855:QAN196860 QKH196855:QKJ196860 QUD196855:QUF196860 RDZ196855:REB196860 RNV196855:RNX196860 RXR196855:RXT196860 SHN196855:SHP196860 SRJ196855:SRL196860 TBF196855:TBH196860 TLB196855:TLD196860 TUX196855:TUZ196860 UET196855:UEV196860 UOP196855:UOR196860 UYL196855:UYN196860 VIH196855:VIJ196860 VSD196855:VSF196860 WBZ196855:WCB196860 WLV196855:WLX196860 WVR196855:WVT196860 J262391:L262396 JF262391:JH262396 TB262391:TD262396 ACX262391:ACZ262396 AMT262391:AMV262396 AWP262391:AWR262396 BGL262391:BGN262396 BQH262391:BQJ262396 CAD262391:CAF262396 CJZ262391:CKB262396 CTV262391:CTX262396 DDR262391:DDT262396 DNN262391:DNP262396 DXJ262391:DXL262396 EHF262391:EHH262396 ERB262391:ERD262396 FAX262391:FAZ262396 FKT262391:FKV262396 FUP262391:FUR262396 GEL262391:GEN262396 GOH262391:GOJ262396 GYD262391:GYF262396 HHZ262391:HIB262396 HRV262391:HRX262396 IBR262391:IBT262396 ILN262391:ILP262396 IVJ262391:IVL262396 JFF262391:JFH262396 JPB262391:JPD262396 JYX262391:JYZ262396 KIT262391:KIV262396 KSP262391:KSR262396 LCL262391:LCN262396 LMH262391:LMJ262396 LWD262391:LWF262396 MFZ262391:MGB262396 MPV262391:MPX262396 MZR262391:MZT262396 NJN262391:NJP262396 NTJ262391:NTL262396 ODF262391:ODH262396 ONB262391:OND262396 OWX262391:OWZ262396 PGT262391:PGV262396 PQP262391:PQR262396 QAL262391:QAN262396 QKH262391:QKJ262396 QUD262391:QUF262396 RDZ262391:REB262396 RNV262391:RNX262396 RXR262391:RXT262396 SHN262391:SHP262396 SRJ262391:SRL262396 TBF262391:TBH262396 TLB262391:TLD262396 TUX262391:TUZ262396 UET262391:UEV262396 UOP262391:UOR262396 UYL262391:UYN262396 VIH262391:VIJ262396 VSD262391:VSF262396 WBZ262391:WCB262396 WLV262391:WLX262396 WVR262391:WVT262396 J327927:L327932 JF327927:JH327932 TB327927:TD327932 ACX327927:ACZ327932 AMT327927:AMV327932 AWP327927:AWR327932 BGL327927:BGN327932 BQH327927:BQJ327932 CAD327927:CAF327932 CJZ327927:CKB327932 CTV327927:CTX327932 DDR327927:DDT327932 DNN327927:DNP327932 DXJ327927:DXL327932 EHF327927:EHH327932 ERB327927:ERD327932 FAX327927:FAZ327932 FKT327927:FKV327932 FUP327927:FUR327932 GEL327927:GEN327932 GOH327927:GOJ327932 GYD327927:GYF327932 HHZ327927:HIB327932 HRV327927:HRX327932 IBR327927:IBT327932 ILN327927:ILP327932 IVJ327927:IVL327932 JFF327927:JFH327932 JPB327927:JPD327932 JYX327927:JYZ327932 KIT327927:KIV327932 KSP327927:KSR327932 LCL327927:LCN327932 LMH327927:LMJ327932 LWD327927:LWF327932 MFZ327927:MGB327932 MPV327927:MPX327932 MZR327927:MZT327932 NJN327927:NJP327932 NTJ327927:NTL327932 ODF327927:ODH327932 ONB327927:OND327932 OWX327927:OWZ327932 PGT327927:PGV327932 PQP327927:PQR327932 QAL327927:QAN327932 QKH327927:QKJ327932 QUD327927:QUF327932 RDZ327927:REB327932 RNV327927:RNX327932 RXR327927:RXT327932 SHN327927:SHP327932 SRJ327927:SRL327932 TBF327927:TBH327932 TLB327927:TLD327932 TUX327927:TUZ327932 UET327927:UEV327932 UOP327927:UOR327932 UYL327927:UYN327932 VIH327927:VIJ327932 VSD327927:VSF327932 WBZ327927:WCB327932 WLV327927:WLX327932 WVR327927:WVT327932 J393463:L393468 JF393463:JH393468 TB393463:TD393468 ACX393463:ACZ393468 AMT393463:AMV393468 AWP393463:AWR393468 BGL393463:BGN393468 BQH393463:BQJ393468 CAD393463:CAF393468 CJZ393463:CKB393468 CTV393463:CTX393468 DDR393463:DDT393468 DNN393463:DNP393468 DXJ393463:DXL393468 EHF393463:EHH393468 ERB393463:ERD393468 FAX393463:FAZ393468 FKT393463:FKV393468 FUP393463:FUR393468 GEL393463:GEN393468 GOH393463:GOJ393468 GYD393463:GYF393468 HHZ393463:HIB393468 HRV393463:HRX393468 IBR393463:IBT393468 ILN393463:ILP393468 IVJ393463:IVL393468 JFF393463:JFH393468 JPB393463:JPD393468 JYX393463:JYZ393468 KIT393463:KIV393468 KSP393463:KSR393468 LCL393463:LCN393468 LMH393463:LMJ393468 LWD393463:LWF393468 MFZ393463:MGB393468 MPV393463:MPX393468 MZR393463:MZT393468 NJN393463:NJP393468 NTJ393463:NTL393468 ODF393463:ODH393468 ONB393463:OND393468 OWX393463:OWZ393468 PGT393463:PGV393468 PQP393463:PQR393468 QAL393463:QAN393468 QKH393463:QKJ393468 QUD393463:QUF393468 RDZ393463:REB393468 RNV393463:RNX393468 RXR393463:RXT393468 SHN393463:SHP393468 SRJ393463:SRL393468 TBF393463:TBH393468 TLB393463:TLD393468 TUX393463:TUZ393468 UET393463:UEV393468 UOP393463:UOR393468 UYL393463:UYN393468 VIH393463:VIJ393468 VSD393463:VSF393468 WBZ393463:WCB393468 WLV393463:WLX393468 WVR393463:WVT393468 J458999:L459004 JF458999:JH459004 TB458999:TD459004 ACX458999:ACZ459004 AMT458999:AMV459004 AWP458999:AWR459004 BGL458999:BGN459004 BQH458999:BQJ459004 CAD458999:CAF459004 CJZ458999:CKB459004 CTV458999:CTX459004 DDR458999:DDT459004 DNN458999:DNP459004 DXJ458999:DXL459004 EHF458999:EHH459004 ERB458999:ERD459004 FAX458999:FAZ459004 FKT458999:FKV459004 FUP458999:FUR459004 GEL458999:GEN459004 GOH458999:GOJ459004 GYD458999:GYF459004 HHZ458999:HIB459004 HRV458999:HRX459004 IBR458999:IBT459004 ILN458999:ILP459004 IVJ458999:IVL459004 JFF458999:JFH459004 JPB458999:JPD459004 JYX458999:JYZ459004 KIT458999:KIV459004 KSP458999:KSR459004 LCL458999:LCN459004 LMH458999:LMJ459004 LWD458999:LWF459004 MFZ458999:MGB459004 MPV458999:MPX459004 MZR458999:MZT459004 NJN458999:NJP459004 NTJ458999:NTL459004 ODF458999:ODH459004 ONB458999:OND459004 OWX458999:OWZ459004 PGT458999:PGV459004 PQP458999:PQR459004 QAL458999:QAN459004 QKH458999:QKJ459004 QUD458999:QUF459004 RDZ458999:REB459004 RNV458999:RNX459004 RXR458999:RXT459004 SHN458999:SHP459004 SRJ458999:SRL459004 TBF458999:TBH459004 TLB458999:TLD459004 TUX458999:TUZ459004 UET458999:UEV459004 UOP458999:UOR459004 UYL458999:UYN459004 VIH458999:VIJ459004 VSD458999:VSF459004 WBZ458999:WCB459004 WLV458999:WLX459004 WVR458999:WVT459004 J524535:L524540 JF524535:JH524540 TB524535:TD524540 ACX524535:ACZ524540 AMT524535:AMV524540 AWP524535:AWR524540 BGL524535:BGN524540 BQH524535:BQJ524540 CAD524535:CAF524540 CJZ524535:CKB524540 CTV524535:CTX524540 DDR524535:DDT524540 DNN524535:DNP524540 DXJ524535:DXL524540 EHF524535:EHH524540 ERB524535:ERD524540 FAX524535:FAZ524540 FKT524535:FKV524540 FUP524535:FUR524540 GEL524535:GEN524540 GOH524535:GOJ524540 GYD524535:GYF524540 HHZ524535:HIB524540 HRV524535:HRX524540 IBR524535:IBT524540 ILN524535:ILP524540 IVJ524535:IVL524540 JFF524535:JFH524540 JPB524535:JPD524540 JYX524535:JYZ524540 KIT524535:KIV524540 KSP524535:KSR524540 LCL524535:LCN524540 LMH524535:LMJ524540 LWD524535:LWF524540 MFZ524535:MGB524540 MPV524535:MPX524540 MZR524535:MZT524540 NJN524535:NJP524540 NTJ524535:NTL524540 ODF524535:ODH524540 ONB524535:OND524540 OWX524535:OWZ524540 PGT524535:PGV524540 PQP524535:PQR524540 QAL524535:QAN524540 QKH524535:QKJ524540 QUD524535:QUF524540 RDZ524535:REB524540 RNV524535:RNX524540 RXR524535:RXT524540 SHN524535:SHP524540 SRJ524535:SRL524540 TBF524535:TBH524540 TLB524535:TLD524540 TUX524535:TUZ524540 UET524535:UEV524540 UOP524535:UOR524540 UYL524535:UYN524540 VIH524535:VIJ524540 VSD524535:VSF524540 WBZ524535:WCB524540 WLV524535:WLX524540 WVR524535:WVT524540 J590071:L590076 JF590071:JH590076 TB590071:TD590076 ACX590071:ACZ590076 AMT590071:AMV590076 AWP590071:AWR590076 BGL590071:BGN590076 BQH590071:BQJ590076 CAD590071:CAF590076 CJZ590071:CKB590076 CTV590071:CTX590076 DDR590071:DDT590076 DNN590071:DNP590076 DXJ590071:DXL590076 EHF590071:EHH590076 ERB590071:ERD590076 FAX590071:FAZ590076 FKT590071:FKV590076 FUP590071:FUR590076 GEL590071:GEN590076 GOH590071:GOJ590076 GYD590071:GYF590076 HHZ590071:HIB590076 HRV590071:HRX590076 IBR590071:IBT590076 ILN590071:ILP590076 IVJ590071:IVL590076 JFF590071:JFH590076 JPB590071:JPD590076 JYX590071:JYZ590076 KIT590071:KIV590076 KSP590071:KSR590076 LCL590071:LCN590076 LMH590071:LMJ590076 LWD590071:LWF590076 MFZ590071:MGB590076 MPV590071:MPX590076 MZR590071:MZT590076 NJN590071:NJP590076 NTJ590071:NTL590076 ODF590071:ODH590076 ONB590071:OND590076 OWX590071:OWZ590076 PGT590071:PGV590076 PQP590071:PQR590076 QAL590071:QAN590076 QKH590071:QKJ590076 QUD590071:QUF590076 RDZ590071:REB590076 RNV590071:RNX590076 RXR590071:RXT590076 SHN590071:SHP590076 SRJ590071:SRL590076 TBF590071:TBH590076 TLB590071:TLD590076 TUX590071:TUZ590076 UET590071:UEV590076 UOP590071:UOR590076 UYL590071:UYN590076 VIH590071:VIJ590076 VSD590071:VSF590076 WBZ590071:WCB590076 WLV590071:WLX590076 WVR590071:WVT590076 J655607:L655612 JF655607:JH655612 TB655607:TD655612 ACX655607:ACZ655612 AMT655607:AMV655612 AWP655607:AWR655612 BGL655607:BGN655612 BQH655607:BQJ655612 CAD655607:CAF655612 CJZ655607:CKB655612 CTV655607:CTX655612 DDR655607:DDT655612 DNN655607:DNP655612 DXJ655607:DXL655612 EHF655607:EHH655612 ERB655607:ERD655612 FAX655607:FAZ655612 FKT655607:FKV655612 FUP655607:FUR655612 GEL655607:GEN655612 GOH655607:GOJ655612 GYD655607:GYF655612 HHZ655607:HIB655612 HRV655607:HRX655612 IBR655607:IBT655612 ILN655607:ILP655612 IVJ655607:IVL655612 JFF655607:JFH655612 JPB655607:JPD655612 JYX655607:JYZ655612 KIT655607:KIV655612 KSP655607:KSR655612 LCL655607:LCN655612 LMH655607:LMJ655612 LWD655607:LWF655612 MFZ655607:MGB655612 MPV655607:MPX655612 MZR655607:MZT655612 NJN655607:NJP655612 NTJ655607:NTL655612 ODF655607:ODH655612 ONB655607:OND655612 OWX655607:OWZ655612 PGT655607:PGV655612 PQP655607:PQR655612 QAL655607:QAN655612 QKH655607:QKJ655612 QUD655607:QUF655612 RDZ655607:REB655612 RNV655607:RNX655612 RXR655607:RXT655612 SHN655607:SHP655612 SRJ655607:SRL655612 TBF655607:TBH655612 TLB655607:TLD655612 TUX655607:TUZ655612 UET655607:UEV655612 UOP655607:UOR655612 UYL655607:UYN655612 VIH655607:VIJ655612 VSD655607:VSF655612 WBZ655607:WCB655612 WLV655607:WLX655612 WVR655607:WVT655612 J721143:L721148 JF721143:JH721148 TB721143:TD721148 ACX721143:ACZ721148 AMT721143:AMV721148 AWP721143:AWR721148 BGL721143:BGN721148 BQH721143:BQJ721148 CAD721143:CAF721148 CJZ721143:CKB721148 CTV721143:CTX721148 DDR721143:DDT721148 DNN721143:DNP721148 DXJ721143:DXL721148 EHF721143:EHH721148 ERB721143:ERD721148 FAX721143:FAZ721148 FKT721143:FKV721148 FUP721143:FUR721148 GEL721143:GEN721148 GOH721143:GOJ721148 GYD721143:GYF721148 HHZ721143:HIB721148 HRV721143:HRX721148 IBR721143:IBT721148 ILN721143:ILP721148 IVJ721143:IVL721148 JFF721143:JFH721148 JPB721143:JPD721148 JYX721143:JYZ721148 KIT721143:KIV721148 KSP721143:KSR721148 LCL721143:LCN721148 LMH721143:LMJ721148 LWD721143:LWF721148 MFZ721143:MGB721148 MPV721143:MPX721148 MZR721143:MZT721148 NJN721143:NJP721148 NTJ721143:NTL721148 ODF721143:ODH721148 ONB721143:OND721148 OWX721143:OWZ721148 PGT721143:PGV721148 PQP721143:PQR721148 QAL721143:QAN721148 QKH721143:QKJ721148 QUD721143:QUF721148 RDZ721143:REB721148 RNV721143:RNX721148 RXR721143:RXT721148 SHN721143:SHP721148 SRJ721143:SRL721148 TBF721143:TBH721148 TLB721143:TLD721148 TUX721143:TUZ721148 UET721143:UEV721148 UOP721143:UOR721148 UYL721143:UYN721148 VIH721143:VIJ721148 VSD721143:VSF721148 WBZ721143:WCB721148 WLV721143:WLX721148 WVR721143:WVT721148 J786679:L786684 JF786679:JH786684 TB786679:TD786684 ACX786679:ACZ786684 AMT786679:AMV786684 AWP786679:AWR786684 BGL786679:BGN786684 BQH786679:BQJ786684 CAD786679:CAF786684 CJZ786679:CKB786684 CTV786679:CTX786684 DDR786679:DDT786684 DNN786679:DNP786684 DXJ786679:DXL786684 EHF786679:EHH786684 ERB786679:ERD786684 FAX786679:FAZ786684 FKT786679:FKV786684 FUP786679:FUR786684 GEL786679:GEN786684 GOH786679:GOJ786684 GYD786679:GYF786684 HHZ786679:HIB786684 HRV786679:HRX786684 IBR786679:IBT786684 ILN786679:ILP786684 IVJ786679:IVL786684 JFF786679:JFH786684 JPB786679:JPD786684 JYX786679:JYZ786684 KIT786679:KIV786684 KSP786679:KSR786684 LCL786679:LCN786684 LMH786679:LMJ786684 LWD786679:LWF786684 MFZ786679:MGB786684 MPV786679:MPX786684 MZR786679:MZT786684 NJN786679:NJP786684 NTJ786679:NTL786684 ODF786679:ODH786684 ONB786679:OND786684 OWX786679:OWZ786684 PGT786679:PGV786684 PQP786679:PQR786684 QAL786679:QAN786684 QKH786679:QKJ786684 QUD786679:QUF786684 RDZ786679:REB786684 RNV786679:RNX786684 RXR786679:RXT786684 SHN786679:SHP786684 SRJ786679:SRL786684 TBF786679:TBH786684 TLB786679:TLD786684 TUX786679:TUZ786684 UET786679:UEV786684 UOP786679:UOR786684 UYL786679:UYN786684 VIH786679:VIJ786684 VSD786679:VSF786684 WBZ786679:WCB786684 WLV786679:WLX786684 WVR786679:WVT786684 J852215:L852220 JF852215:JH852220 TB852215:TD852220 ACX852215:ACZ852220 AMT852215:AMV852220 AWP852215:AWR852220 BGL852215:BGN852220 BQH852215:BQJ852220 CAD852215:CAF852220 CJZ852215:CKB852220 CTV852215:CTX852220 DDR852215:DDT852220 DNN852215:DNP852220 DXJ852215:DXL852220 EHF852215:EHH852220 ERB852215:ERD852220 FAX852215:FAZ852220 FKT852215:FKV852220 FUP852215:FUR852220 GEL852215:GEN852220 GOH852215:GOJ852220 GYD852215:GYF852220 HHZ852215:HIB852220 HRV852215:HRX852220 IBR852215:IBT852220 ILN852215:ILP852220 IVJ852215:IVL852220 JFF852215:JFH852220 JPB852215:JPD852220 JYX852215:JYZ852220 KIT852215:KIV852220 KSP852215:KSR852220 LCL852215:LCN852220 LMH852215:LMJ852220 LWD852215:LWF852220 MFZ852215:MGB852220 MPV852215:MPX852220 MZR852215:MZT852220 NJN852215:NJP852220 NTJ852215:NTL852220 ODF852215:ODH852220 ONB852215:OND852220 OWX852215:OWZ852220 PGT852215:PGV852220 PQP852215:PQR852220 QAL852215:QAN852220 QKH852215:QKJ852220 QUD852215:QUF852220 RDZ852215:REB852220 RNV852215:RNX852220 RXR852215:RXT852220 SHN852215:SHP852220 SRJ852215:SRL852220 TBF852215:TBH852220 TLB852215:TLD852220 TUX852215:TUZ852220 UET852215:UEV852220 UOP852215:UOR852220 UYL852215:UYN852220 VIH852215:VIJ852220 VSD852215:VSF852220 WBZ852215:WCB852220 WLV852215:WLX852220 WVR852215:WVT852220 J917751:L917756 JF917751:JH917756 TB917751:TD917756 ACX917751:ACZ917756 AMT917751:AMV917756 AWP917751:AWR917756 BGL917751:BGN917756 BQH917751:BQJ917756 CAD917751:CAF917756 CJZ917751:CKB917756 CTV917751:CTX917756 DDR917751:DDT917756 DNN917751:DNP917756 DXJ917751:DXL917756 EHF917751:EHH917756 ERB917751:ERD917756 FAX917751:FAZ917756 FKT917751:FKV917756 FUP917751:FUR917756 GEL917751:GEN917756 GOH917751:GOJ917756 GYD917751:GYF917756 HHZ917751:HIB917756 HRV917751:HRX917756 IBR917751:IBT917756 ILN917751:ILP917756 IVJ917751:IVL917756 JFF917751:JFH917756 JPB917751:JPD917756 JYX917751:JYZ917756 KIT917751:KIV917756 KSP917751:KSR917756 LCL917751:LCN917756 LMH917751:LMJ917756 LWD917751:LWF917756 MFZ917751:MGB917756 MPV917751:MPX917756 MZR917751:MZT917756 NJN917751:NJP917756 NTJ917751:NTL917756 ODF917751:ODH917756 ONB917751:OND917756 OWX917751:OWZ917756 PGT917751:PGV917756 PQP917751:PQR917756 QAL917751:QAN917756 QKH917751:QKJ917756 QUD917751:QUF917756 RDZ917751:REB917756 RNV917751:RNX917756 RXR917751:RXT917756 SHN917751:SHP917756 SRJ917751:SRL917756 TBF917751:TBH917756 TLB917751:TLD917756 TUX917751:TUZ917756 UET917751:UEV917756 UOP917751:UOR917756 UYL917751:UYN917756 VIH917751:VIJ917756 VSD917751:VSF917756 WBZ917751:WCB917756 WLV917751:WLX917756 WVR917751:WVT917756 J983287:L983292 JF983287:JH983292 TB983287:TD983292 ACX983287:ACZ983292 AMT983287:AMV983292 AWP983287:AWR983292 BGL983287:BGN983292 BQH983287:BQJ983292 CAD983287:CAF983292 CJZ983287:CKB983292 CTV983287:CTX983292 DDR983287:DDT983292 DNN983287:DNP983292 DXJ983287:DXL983292 EHF983287:EHH983292 ERB983287:ERD983292 FAX983287:FAZ983292 FKT983287:FKV983292 FUP983287:FUR983292 GEL983287:GEN983292 GOH983287:GOJ983292 GYD983287:GYF983292 HHZ983287:HIB983292 HRV983287:HRX983292 IBR983287:IBT983292 ILN983287:ILP983292 IVJ983287:IVL983292 JFF983287:JFH983292 JPB983287:JPD983292 JYX983287:JYZ983292 KIT983287:KIV983292 KSP983287:KSR983292 LCL983287:LCN983292 LMH983287:LMJ983292 LWD983287:LWF983292 MFZ983287:MGB983292 MPV983287:MPX983292 MZR983287:MZT983292 NJN983287:NJP983292 NTJ983287:NTL983292 ODF983287:ODH983292 ONB983287:OND983292 OWX983287:OWZ983292 PGT983287:PGV983292 PQP983287:PQR983292 QAL983287:QAN983292 QKH983287:QKJ983292 QUD983287:QUF983292 RDZ983287:REB983292 RNV983287:RNX983292 RXR983287:RXT983292 SHN983287:SHP983292 SRJ983287:SRL983292 TBF983287:TBH983292 TLB983287:TLD983292 TUX983287:TUZ983292 UET983287:UEV983292 UOP983287:UOR983292 UYL983287:UYN983292 VIH983287:VIJ983292 VSD983287:VSF983292 WBZ983287:WCB983292 WLV983287:WLX983292 WVR983287:WVT983292 D123:G123 IZ123:JC123 SV123:SY123 ACR123:ACU123 AMN123:AMQ123 AWJ123:AWM123 BGF123:BGI123 BQB123:BQE123 BZX123:CAA123 CJT123:CJW123 CTP123:CTS123 DDL123:DDO123 DNH123:DNK123 DXD123:DXG123 EGZ123:EHC123 EQV123:EQY123 FAR123:FAU123 FKN123:FKQ123 FUJ123:FUM123 GEF123:GEI123 GOB123:GOE123 GXX123:GYA123 HHT123:HHW123 HRP123:HRS123 IBL123:IBO123 ILH123:ILK123 IVD123:IVG123 JEZ123:JFC123 JOV123:JOY123 JYR123:JYU123 KIN123:KIQ123 KSJ123:KSM123 LCF123:LCI123 LMB123:LME123 LVX123:LWA123 MFT123:MFW123 MPP123:MPS123 MZL123:MZO123 NJH123:NJK123 NTD123:NTG123 OCZ123:ODC123 OMV123:OMY123 OWR123:OWU123 PGN123:PGQ123 PQJ123:PQM123 QAF123:QAI123 QKB123:QKE123 QTX123:QUA123 RDT123:RDW123 RNP123:RNS123 RXL123:RXO123 SHH123:SHK123 SRD123:SRG123 TAZ123:TBC123 TKV123:TKY123 TUR123:TUU123 UEN123:UEQ123 UOJ123:UOM123 UYF123:UYI123 VIB123:VIE123 VRX123:VSA123 WBT123:WBW123 WLP123:WLS123 WVL123:WVO123 D65789:G65789 IZ65789:JC65789 SV65789:SY65789 ACR65789:ACU65789 AMN65789:AMQ65789 AWJ65789:AWM65789 BGF65789:BGI65789 BQB65789:BQE65789 BZX65789:CAA65789 CJT65789:CJW65789 CTP65789:CTS65789 DDL65789:DDO65789 DNH65789:DNK65789 DXD65789:DXG65789 EGZ65789:EHC65789 EQV65789:EQY65789 FAR65789:FAU65789 FKN65789:FKQ65789 FUJ65789:FUM65789 GEF65789:GEI65789 GOB65789:GOE65789 GXX65789:GYA65789 HHT65789:HHW65789 HRP65789:HRS65789 IBL65789:IBO65789 ILH65789:ILK65789 IVD65789:IVG65789 JEZ65789:JFC65789 JOV65789:JOY65789 JYR65789:JYU65789 KIN65789:KIQ65789 KSJ65789:KSM65789 LCF65789:LCI65789 LMB65789:LME65789 LVX65789:LWA65789 MFT65789:MFW65789 MPP65789:MPS65789 MZL65789:MZO65789 NJH65789:NJK65789 NTD65789:NTG65789 OCZ65789:ODC65789 OMV65789:OMY65789 OWR65789:OWU65789 PGN65789:PGQ65789 PQJ65789:PQM65789 QAF65789:QAI65789 QKB65789:QKE65789 QTX65789:QUA65789 RDT65789:RDW65789 RNP65789:RNS65789 RXL65789:RXO65789 SHH65789:SHK65789 SRD65789:SRG65789 TAZ65789:TBC65789 TKV65789:TKY65789 TUR65789:TUU65789 UEN65789:UEQ65789 UOJ65789:UOM65789 UYF65789:UYI65789 VIB65789:VIE65789 VRX65789:VSA65789 WBT65789:WBW65789 WLP65789:WLS65789 WVL65789:WVO65789 D131325:G131325 IZ131325:JC131325 SV131325:SY131325 ACR131325:ACU131325 AMN131325:AMQ131325 AWJ131325:AWM131325 BGF131325:BGI131325 BQB131325:BQE131325 BZX131325:CAA131325 CJT131325:CJW131325 CTP131325:CTS131325 DDL131325:DDO131325 DNH131325:DNK131325 DXD131325:DXG131325 EGZ131325:EHC131325 EQV131325:EQY131325 FAR131325:FAU131325 FKN131325:FKQ131325 FUJ131325:FUM131325 GEF131325:GEI131325 GOB131325:GOE131325 GXX131325:GYA131325 HHT131325:HHW131325 HRP131325:HRS131325 IBL131325:IBO131325 ILH131325:ILK131325 IVD131325:IVG131325 JEZ131325:JFC131325 JOV131325:JOY131325 JYR131325:JYU131325 KIN131325:KIQ131325 KSJ131325:KSM131325 LCF131325:LCI131325 LMB131325:LME131325 LVX131325:LWA131325 MFT131325:MFW131325 MPP131325:MPS131325 MZL131325:MZO131325 NJH131325:NJK131325 NTD131325:NTG131325 OCZ131325:ODC131325 OMV131325:OMY131325 OWR131325:OWU131325 PGN131325:PGQ131325 PQJ131325:PQM131325 QAF131325:QAI131325 QKB131325:QKE131325 QTX131325:QUA131325 RDT131325:RDW131325 RNP131325:RNS131325 RXL131325:RXO131325 SHH131325:SHK131325 SRD131325:SRG131325 TAZ131325:TBC131325 TKV131325:TKY131325 TUR131325:TUU131325 UEN131325:UEQ131325 UOJ131325:UOM131325 UYF131325:UYI131325 VIB131325:VIE131325 VRX131325:VSA131325 WBT131325:WBW131325 WLP131325:WLS131325 WVL131325:WVO131325 D196861:G196861 IZ196861:JC196861 SV196861:SY196861 ACR196861:ACU196861 AMN196861:AMQ196861 AWJ196861:AWM196861 BGF196861:BGI196861 BQB196861:BQE196861 BZX196861:CAA196861 CJT196861:CJW196861 CTP196861:CTS196861 DDL196861:DDO196861 DNH196861:DNK196861 DXD196861:DXG196861 EGZ196861:EHC196861 EQV196861:EQY196861 FAR196861:FAU196861 FKN196861:FKQ196861 FUJ196861:FUM196861 GEF196861:GEI196861 GOB196861:GOE196861 GXX196861:GYA196861 HHT196861:HHW196861 HRP196861:HRS196861 IBL196861:IBO196861 ILH196861:ILK196861 IVD196861:IVG196861 JEZ196861:JFC196861 JOV196861:JOY196861 JYR196861:JYU196861 KIN196861:KIQ196861 KSJ196861:KSM196861 LCF196861:LCI196861 LMB196861:LME196861 LVX196861:LWA196861 MFT196861:MFW196861 MPP196861:MPS196861 MZL196861:MZO196861 NJH196861:NJK196861 NTD196861:NTG196861 OCZ196861:ODC196861 OMV196861:OMY196861 OWR196861:OWU196861 PGN196861:PGQ196861 PQJ196861:PQM196861 QAF196861:QAI196861 QKB196861:QKE196861 QTX196861:QUA196861 RDT196861:RDW196861 RNP196861:RNS196861 RXL196861:RXO196861 SHH196861:SHK196861 SRD196861:SRG196861 TAZ196861:TBC196861 TKV196861:TKY196861 TUR196861:TUU196861 UEN196861:UEQ196861 UOJ196861:UOM196861 UYF196861:UYI196861 VIB196861:VIE196861 VRX196861:VSA196861 WBT196861:WBW196861 WLP196861:WLS196861 WVL196861:WVO196861 D262397:G262397 IZ262397:JC262397 SV262397:SY262397 ACR262397:ACU262397 AMN262397:AMQ262397 AWJ262397:AWM262397 BGF262397:BGI262397 BQB262397:BQE262397 BZX262397:CAA262397 CJT262397:CJW262397 CTP262397:CTS262397 DDL262397:DDO262397 DNH262397:DNK262397 DXD262397:DXG262397 EGZ262397:EHC262397 EQV262397:EQY262397 FAR262397:FAU262397 FKN262397:FKQ262397 FUJ262397:FUM262397 GEF262397:GEI262397 GOB262397:GOE262397 GXX262397:GYA262397 HHT262397:HHW262397 HRP262397:HRS262397 IBL262397:IBO262397 ILH262397:ILK262397 IVD262397:IVG262397 JEZ262397:JFC262397 JOV262397:JOY262397 JYR262397:JYU262397 KIN262397:KIQ262397 KSJ262397:KSM262397 LCF262397:LCI262397 LMB262397:LME262397 LVX262397:LWA262397 MFT262397:MFW262397 MPP262397:MPS262397 MZL262397:MZO262397 NJH262397:NJK262397 NTD262397:NTG262397 OCZ262397:ODC262397 OMV262397:OMY262397 OWR262397:OWU262397 PGN262397:PGQ262397 PQJ262397:PQM262397 QAF262397:QAI262397 QKB262397:QKE262397 QTX262397:QUA262397 RDT262397:RDW262397 RNP262397:RNS262397 RXL262397:RXO262397 SHH262397:SHK262397 SRD262397:SRG262397 TAZ262397:TBC262397 TKV262397:TKY262397 TUR262397:TUU262397 UEN262397:UEQ262397 UOJ262397:UOM262397 UYF262397:UYI262397 VIB262397:VIE262397 VRX262397:VSA262397 WBT262397:WBW262397 WLP262397:WLS262397 WVL262397:WVO262397 D327933:G327933 IZ327933:JC327933 SV327933:SY327933 ACR327933:ACU327933 AMN327933:AMQ327933 AWJ327933:AWM327933 BGF327933:BGI327933 BQB327933:BQE327933 BZX327933:CAA327933 CJT327933:CJW327933 CTP327933:CTS327933 DDL327933:DDO327933 DNH327933:DNK327933 DXD327933:DXG327933 EGZ327933:EHC327933 EQV327933:EQY327933 FAR327933:FAU327933 FKN327933:FKQ327933 FUJ327933:FUM327933 GEF327933:GEI327933 GOB327933:GOE327933 GXX327933:GYA327933 HHT327933:HHW327933 HRP327933:HRS327933 IBL327933:IBO327933 ILH327933:ILK327933 IVD327933:IVG327933 JEZ327933:JFC327933 JOV327933:JOY327933 JYR327933:JYU327933 KIN327933:KIQ327933 KSJ327933:KSM327933 LCF327933:LCI327933 LMB327933:LME327933 LVX327933:LWA327933 MFT327933:MFW327933 MPP327933:MPS327933 MZL327933:MZO327933 NJH327933:NJK327933 NTD327933:NTG327933 OCZ327933:ODC327933 OMV327933:OMY327933 OWR327933:OWU327933 PGN327933:PGQ327933 PQJ327933:PQM327933 QAF327933:QAI327933 QKB327933:QKE327933 QTX327933:QUA327933 RDT327933:RDW327933 RNP327933:RNS327933 RXL327933:RXO327933 SHH327933:SHK327933 SRD327933:SRG327933 TAZ327933:TBC327933 TKV327933:TKY327933 TUR327933:TUU327933 UEN327933:UEQ327933 UOJ327933:UOM327933 UYF327933:UYI327933 VIB327933:VIE327933 VRX327933:VSA327933 WBT327933:WBW327933 WLP327933:WLS327933 WVL327933:WVO327933 D393469:G393469 IZ393469:JC393469 SV393469:SY393469 ACR393469:ACU393469 AMN393469:AMQ393469 AWJ393469:AWM393469 BGF393469:BGI393469 BQB393469:BQE393469 BZX393469:CAA393469 CJT393469:CJW393469 CTP393469:CTS393469 DDL393469:DDO393469 DNH393469:DNK393469 DXD393469:DXG393469 EGZ393469:EHC393469 EQV393469:EQY393469 FAR393469:FAU393469 FKN393469:FKQ393469 FUJ393469:FUM393469 GEF393469:GEI393469 GOB393469:GOE393469 GXX393469:GYA393469 HHT393469:HHW393469 HRP393469:HRS393469 IBL393469:IBO393469 ILH393469:ILK393469 IVD393469:IVG393469 JEZ393469:JFC393469 JOV393469:JOY393469 JYR393469:JYU393469 KIN393469:KIQ393469 KSJ393469:KSM393469 LCF393469:LCI393469 LMB393469:LME393469 LVX393469:LWA393469 MFT393469:MFW393469 MPP393469:MPS393469 MZL393469:MZO393469 NJH393469:NJK393469 NTD393469:NTG393469 OCZ393469:ODC393469 OMV393469:OMY393469 OWR393469:OWU393469 PGN393469:PGQ393469 PQJ393469:PQM393469 QAF393469:QAI393469 QKB393469:QKE393469 QTX393469:QUA393469 RDT393469:RDW393469 RNP393469:RNS393469 RXL393469:RXO393469 SHH393469:SHK393469 SRD393469:SRG393469 TAZ393469:TBC393469 TKV393469:TKY393469 TUR393469:TUU393469 UEN393469:UEQ393469 UOJ393469:UOM393469 UYF393469:UYI393469 VIB393469:VIE393469 VRX393469:VSA393469 WBT393469:WBW393469 WLP393469:WLS393469 WVL393469:WVO393469 D459005:G459005 IZ459005:JC459005 SV459005:SY459005 ACR459005:ACU459005 AMN459005:AMQ459005 AWJ459005:AWM459005 BGF459005:BGI459005 BQB459005:BQE459005 BZX459005:CAA459005 CJT459005:CJW459005 CTP459005:CTS459005 DDL459005:DDO459005 DNH459005:DNK459005 DXD459005:DXG459005 EGZ459005:EHC459005 EQV459005:EQY459005 FAR459005:FAU459005 FKN459005:FKQ459005 FUJ459005:FUM459005 GEF459005:GEI459005 GOB459005:GOE459005 GXX459005:GYA459005 HHT459005:HHW459005 HRP459005:HRS459005 IBL459005:IBO459005 ILH459005:ILK459005 IVD459005:IVG459005 JEZ459005:JFC459005 JOV459005:JOY459005 JYR459005:JYU459005 KIN459005:KIQ459005 KSJ459005:KSM459005 LCF459005:LCI459005 LMB459005:LME459005 LVX459005:LWA459005 MFT459005:MFW459005 MPP459005:MPS459005 MZL459005:MZO459005 NJH459005:NJK459005 NTD459005:NTG459005 OCZ459005:ODC459005 OMV459005:OMY459005 OWR459005:OWU459005 PGN459005:PGQ459005 PQJ459005:PQM459005 QAF459005:QAI459005 QKB459005:QKE459005 QTX459005:QUA459005 RDT459005:RDW459005 RNP459005:RNS459005 RXL459005:RXO459005 SHH459005:SHK459005 SRD459005:SRG459005 TAZ459005:TBC459005 TKV459005:TKY459005 TUR459005:TUU459005 UEN459005:UEQ459005 UOJ459005:UOM459005 UYF459005:UYI459005 VIB459005:VIE459005 VRX459005:VSA459005 WBT459005:WBW459005 WLP459005:WLS459005 WVL459005:WVO459005 D524541:G524541 IZ524541:JC524541 SV524541:SY524541 ACR524541:ACU524541 AMN524541:AMQ524541 AWJ524541:AWM524541 BGF524541:BGI524541 BQB524541:BQE524541 BZX524541:CAA524541 CJT524541:CJW524541 CTP524541:CTS524541 DDL524541:DDO524541 DNH524541:DNK524541 DXD524541:DXG524541 EGZ524541:EHC524541 EQV524541:EQY524541 FAR524541:FAU524541 FKN524541:FKQ524541 FUJ524541:FUM524541 GEF524541:GEI524541 GOB524541:GOE524541 GXX524541:GYA524541 HHT524541:HHW524541 HRP524541:HRS524541 IBL524541:IBO524541 ILH524541:ILK524541 IVD524541:IVG524541 JEZ524541:JFC524541 JOV524541:JOY524541 JYR524541:JYU524541 KIN524541:KIQ524541 KSJ524541:KSM524541 LCF524541:LCI524541 LMB524541:LME524541 LVX524541:LWA524541 MFT524541:MFW524541 MPP524541:MPS524541 MZL524541:MZO524541 NJH524541:NJK524541 NTD524541:NTG524541 OCZ524541:ODC524541 OMV524541:OMY524541 OWR524541:OWU524541 PGN524541:PGQ524541 PQJ524541:PQM524541 QAF524541:QAI524541 QKB524541:QKE524541 QTX524541:QUA524541 RDT524541:RDW524541 RNP524541:RNS524541 RXL524541:RXO524541 SHH524541:SHK524541 SRD524541:SRG524541 TAZ524541:TBC524541 TKV524541:TKY524541 TUR524541:TUU524541 UEN524541:UEQ524541 UOJ524541:UOM524541 UYF524541:UYI524541 VIB524541:VIE524541 VRX524541:VSA524541 WBT524541:WBW524541 WLP524541:WLS524541 WVL524541:WVO524541 D590077:G590077 IZ590077:JC590077 SV590077:SY590077 ACR590077:ACU590077 AMN590077:AMQ590077 AWJ590077:AWM590077 BGF590077:BGI590077 BQB590077:BQE590077 BZX590077:CAA590077 CJT590077:CJW590077 CTP590077:CTS590077 DDL590077:DDO590077 DNH590077:DNK590077 DXD590077:DXG590077 EGZ590077:EHC590077 EQV590077:EQY590077 FAR590077:FAU590077 FKN590077:FKQ590077 FUJ590077:FUM590077 GEF590077:GEI590077 GOB590077:GOE590077 GXX590077:GYA590077 HHT590077:HHW590077 HRP590077:HRS590077 IBL590077:IBO590077 ILH590077:ILK590077 IVD590077:IVG590077 JEZ590077:JFC590077 JOV590077:JOY590077 JYR590077:JYU590077 KIN590077:KIQ590077 KSJ590077:KSM590077 LCF590077:LCI590077 LMB590077:LME590077 LVX590077:LWA590077 MFT590077:MFW590077 MPP590077:MPS590077 MZL590077:MZO590077 NJH590077:NJK590077 NTD590077:NTG590077 OCZ590077:ODC590077 OMV590077:OMY590077 OWR590077:OWU590077 PGN590077:PGQ590077 PQJ590077:PQM590077 QAF590077:QAI590077 QKB590077:QKE590077 QTX590077:QUA590077 RDT590077:RDW590077 RNP590077:RNS590077 RXL590077:RXO590077 SHH590077:SHK590077 SRD590077:SRG590077 TAZ590077:TBC590077 TKV590077:TKY590077 TUR590077:TUU590077 UEN590077:UEQ590077 UOJ590077:UOM590077 UYF590077:UYI590077 VIB590077:VIE590077 VRX590077:VSA590077 WBT590077:WBW590077 WLP590077:WLS590077 WVL590077:WVO590077 D655613:G655613 IZ655613:JC655613 SV655613:SY655613 ACR655613:ACU655613 AMN655613:AMQ655613 AWJ655613:AWM655613 BGF655613:BGI655613 BQB655613:BQE655613 BZX655613:CAA655613 CJT655613:CJW655613 CTP655613:CTS655613 DDL655613:DDO655613 DNH655613:DNK655613 DXD655613:DXG655613 EGZ655613:EHC655613 EQV655613:EQY655613 FAR655613:FAU655613 FKN655613:FKQ655613 FUJ655613:FUM655613 GEF655613:GEI655613 GOB655613:GOE655613 GXX655613:GYA655613 HHT655613:HHW655613 HRP655613:HRS655613 IBL655613:IBO655613 ILH655613:ILK655613 IVD655613:IVG655613 JEZ655613:JFC655613 JOV655613:JOY655613 JYR655613:JYU655613 KIN655613:KIQ655613 KSJ655613:KSM655613 LCF655613:LCI655613 LMB655613:LME655613 LVX655613:LWA655613 MFT655613:MFW655613 MPP655613:MPS655613 MZL655613:MZO655613 NJH655613:NJK655613 NTD655613:NTG655613 OCZ655613:ODC655613 OMV655613:OMY655613 OWR655613:OWU655613 PGN655613:PGQ655613 PQJ655613:PQM655613 QAF655613:QAI655613 QKB655613:QKE655613 QTX655613:QUA655613 RDT655613:RDW655613 RNP655613:RNS655613 RXL655613:RXO655613 SHH655613:SHK655613 SRD655613:SRG655613 TAZ655613:TBC655613 TKV655613:TKY655613 TUR655613:TUU655613 UEN655613:UEQ655613 UOJ655613:UOM655613 UYF655613:UYI655613 VIB655613:VIE655613 VRX655613:VSA655613 WBT655613:WBW655613 WLP655613:WLS655613 WVL655613:WVO655613 D721149:G721149 IZ721149:JC721149 SV721149:SY721149 ACR721149:ACU721149 AMN721149:AMQ721149 AWJ721149:AWM721149 BGF721149:BGI721149 BQB721149:BQE721149 BZX721149:CAA721149 CJT721149:CJW721149 CTP721149:CTS721149 DDL721149:DDO721149 DNH721149:DNK721149 DXD721149:DXG721149 EGZ721149:EHC721149 EQV721149:EQY721149 FAR721149:FAU721149 FKN721149:FKQ721149 FUJ721149:FUM721149 GEF721149:GEI721149 GOB721149:GOE721149 GXX721149:GYA721149 HHT721149:HHW721149 HRP721149:HRS721149 IBL721149:IBO721149 ILH721149:ILK721149 IVD721149:IVG721149 JEZ721149:JFC721149 JOV721149:JOY721149 JYR721149:JYU721149 KIN721149:KIQ721149 KSJ721149:KSM721149 LCF721149:LCI721149 LMB721149:LME721149 LVX721149:LWA721149 MFT721149:MFW721149 MPP721149:MPS721149 MZL721149:MZO721149 NJH721149:NJK721149 NTD721149:NTG721149 OCZ721149:ODC721149 OMV721149:OMY721149 OWR721149:OWU721149 PGN721149:PGQ721149 PQJ721149:PQM721149 QAF721149:QAI721149 QKB721149:QKE721149 QTX721149:QUA721149 RDT721149:RDW721149 RNP721149:RNS721149 RXL721149:RXO721149 SHH721149:SHK721149 SRD721149:SRG721149 TAZ721149:TBC721149 TKV721149:TKY721149 TUR721149:TUU721149 UEN721149:UEQ721149 UOJ721149:UOM721149 UYF721149:UYI721149 VIB721149:VIE721149 VRX721149:VSA721149 WBT721149:WBW721149 WLP721149:WLS721149 WVL721149:WVO721149 D786685:G786685 IZ786685:JC786685 SV786685:SY786685 ACR786685:ACU786685 AMN786685:AMQ786685 AWJ786685:AWM786685 BGF786685:BGI786685 BQB786685:BQE786685 BZX786685:CAA786685 CJT786685:CJW786685 CTP786685:CTS786685 DDL786685:DDO786685 DNH786685:DNK786685 DXD786685:DXG786685 EGZ786685:EHC786685 EQV786685:EQY786685 FAR786685:FAU786685 FKN786685:FKQ786685 FUJ786685:FUM786685 GEF786685:GEI786685 GOB786685:GOE786685 GXX786685:GYA786685 HHT786685:HHW786685 HRP786685:HRS786685 IBL786685:IBO786685 ILH786685:ILK786685 IVD786685:IVG786685 JEZ786685:JFC786685 JOV786685:JOY786685 JYR786685:JYU786685 KIN786685:KIQ786685 KSJ786685:KSM786685 LCF786685:LCI786685 LMB786685:LME786685 LVX786685:LWA786685 MFT786685:MFW786685 MPP786685:MPS786685 MZL786685:MZO786685 NJH786685:NJK786685 NTD786685:NTG786685 OCZ786685:ODC786685 OMV786685:OMY786685 OWR786685:OWU786685 PGN786685:PGQ786685 PQJ786685:PQM786685 QAF786685:QAI786685 QKB786685:QKE786685 QTX786685:QUA786685 RDT786685:RDW786685 RNP786685:RNS786685 RXL786685:RXO786685 SHH786685:SHK786685 SRD786685:SRG786685 TAZ786685:TBC786685 TKV786685:TKY786685 TUR786685:TUU786685 UEN786685:UEQ786685 UOJ786685:UOM786685 UYF786685:UYI786685 VIB786685:VIE786685 VRX786685:VSA786685 WBT786685:WBW786685 WLP786685:WLS786685 WVL786685:WVO786685 D852221:G852221 IZ852221:JC852221 SV852221:SY852221 ACR852221:ACU852221 AMN852221:AMQ852221 AWJ852221:AWM852221 BGF852221:BGI852221 BQB852221:BQE852221 BZX852221:CAA852221 CJT852221:CJW852221 CTP852221:CTS852221 DDL852221:DDO852221 DNH852221:DNK852221 DXD852221:DXG852221 EGZ852221:EHC852221 EQV852221:EQY852221 FAR852221:FAU852221 FKN852221:FKQ852221 FUJ852221:FUM852221 GEF852221:GEI852221 GOB852221:GOE852221 GXX852221:GYA852221 HHT852221:HHW852221 HRP852221:HRS852221 IBL852221:IBO852221 ILH852221:ILK852221 IVD852221:IVG852221 JEZ852221:JFC852221 JOV852221:JOY852221 JYR852221:JYU852221 KIN852221:KIQ852221 KSJ852221:KSM852221 LCF852221:LCI852221 LMB852221:LME852221 LVX852221:LWA852221 MFT852221:MFW852221 MPP852221:MPS852221 MZL852221:MZO852221 NJH852221:NJK852221 NTD852221:NTG852221 OCZ852221:ODC852221 OMV852221:OMY852221 OWR852221:OWU852221 PGN852221:PGQ852221 PQJ852221:PQM852221 QAF852221:QAI852221 QKB852221:QKE852221 QTX852221:QUA852221 RDT852221:RDW852221 RNP852221:RNS852221 RXL852221:RXO852221 SHH852221:SHK852221 SRD852221:SRG852221 TAZ852221:TBC852221 TKV852221:TKY852221 TUR852221:TUU852221 UEN852221:UEQ852221 UOJ852221:UOM852221 UYF852221:UYI852221 VIB852221:VIE852221 VRX852221:VSA852221 WBT852221:WBW852221 WLP852221:WLS852221 WVL852221:WVO852221 D917757:G917757 IZ917757:JC917757 SV917757:SY917757 ACR917757:ACU917757 AMN917757:AMQ917757 AWJ917757:AWM917757 BGF917757:BGI917757 BQB917757:BQE917757 BZX917757:CAA917757 CJT917757:CJW917757 CTP917757:CTS917757 DDL917757:DDO917757 DNH917757:DNK917757 DXD917757:DXG917757 EGZ917757:EHC917757 EQV917757:EQY917757 FAR917757:FAU917757 FKN917757:FKQ917757 FUJ917757:FUM917757 GEF917757:GEI917757 GOB917757:GOE917757 GXX917757:GYA917757 HHT917757:HHW917757 HRP917757:HRS917757 IBL917757:IBO917757 ILH917757:ILK917757 IVD917757:IVG917757 JEZ917757:JFC917757 JOV917757:JOY917757 JYR917757:JYU917757 KIN917757:KIQ917757 KSJ917757:KSM917757 LCF917757:LCI917757 LMB917757:LME917757 LVX917757:LWA917757 MFT917757:MFW917757 MPP917757:MPS917757 MZL917757:MZO917757 NJH917757:NJK917757 NTD917757:NTG917757 OCZ917757:ODC917757 OMV917757:OMY917757 OWR917757:OWU917757 PGN917757:PGQ917757 PQJ917757:PQM917757 QAF917757:QAI917757 QKB917757:QKE917757 QTX917757:QUA917757 RDT917757:RDW917757 RNP917757:RNS917757 RXL917757:RXO917757 SHH917757:SHK917757 SRD917757:SRG917757 TAZ917757:TBC917757 TKV917757:TKY917757 TUR917757:TUU917757 UEN917757:UEQ917757 UOJ917757:UOM917757 UYF917757:UYI917757 VIB917757:VIE917757 VRX917757:VSA917757 WBT917757:WBW917757 WLP917757:WLS917757 WVL917757:WVO917757 D983293:G983293 IZ983293:JC983293 SV983293:SY983293 ACR983293:ACU983293 AMN983293:AMQ983293 AWJ983293:AWM983293 BGF983293:BGI983293 BQB983293:BQE983293 BZX983293:CAA983293 CJT983293:CJW983293 CTP983293:CTS983293 DDL983293:DDO983293 DNH983293:DNK983293 DXD983293:DXG983293 EGZ983293:EHC983293 EQV983293:EQY983293 FAR983293:FAU983293 FKN983293:FKQ983293 FUJ983293:FUM983293 GEF983293:GEI983293 GOB983293:GOE983293 GXX983293:GYA983293 HHT983293:HHW983293 HRP983293:HRS983293 IBL983293:IBO983293 ILH983293:ILK983293 IVD983293:IVG983293 JEZ983293:JFC983293 JOV983293:JOY983293 JYR983293:JYU983293 KIN983293:KIQ983293 KSJ983293:KSM983293 LCF983293:LCI983293 LMB983293:LME983293 LVX983293:LWA983293 MFT983293:MFW983293 MPP983293:MPS983293 MZL983293:MZO983293 NJH983293:NJK983293 NTD983293:NTG983293 OCZ983293:ODC983293 OMV983293:OMY983293 OWR983293:OWU983293 PGN983293:PGQ983293 PQJ983293:PQM983293 QAF983293:QAI983293 QKB983293:QKE983293 QTX983293:QUA983293 RDT983293:RDW983293 RNP983293:RNS983293 RXL983293:RXO983293 SHH983293:SHK983293 SRD983293:SRG983293 TAZ983293:TBC983293 TKV983293:TKY983293 TUR983293:TUU983293 UEN983293:UEQ983293 UOJ983293:UOM983293 UYF983293:UYI983293 VIB983293:VIE983293 VRX983293:VSA983293 WBT983293:WBW983293 WLP983293:WLS983293 WVL983293:WVO983293 I123:K123 JE123:JG123 TA123:TC123 ACW123:ACY123 AMS123:AMU123 AWO123:AWQ123 BGK123:BGM123 BQG123:BQI123 CAC123:CAE123 CJY123:CKA123 CTU123:CTW123 DDQ123:DDS123 DNM123:DNO123 DXI123:DXK123 EHE123:EHG123 ERA123:ERC123 FAW123:FAY123 FKS123:FKU123 FUO123:FUQ123 GEK123:GEM123 GOG123:GOI123 GYC123:GYE123 HHY123:HIA123 HRU123:HRW123 IBQ123:IBS123 ILM123:ILO123 IVI123:IVK123 JFE123:JFG123 JPA123:JPC123 JYW123:JYY123 KIS123:KIU123 KSO123:KSQ123 LCK123:LCM123 LMG123:LMI123 LWC123:LWE123 MFY123:MGA123 MPU123:MPW123 MZQ123:MZS123 NJM123:NJO123 NTI123:NTK123 ODE123:ODG123 ONA123:ONC123 OWW123:OWY123 PGS123:PGU123 PQO123:PQQ123 QAK123:QAM123 QKG123:QKI123 QUC123:QUE123 RDY123:REA123 RNU123:RNW123 RXQ123:RXS123 SHM123:SHO123 SRI123:SRK123 TBE123:TBG123 TLA123:TLC123 TUW123:TUY123 UES123:UEU123 UOO123:UOQ123 UYK123:UYM123 VIG123:VII123 VSC123:VSE123 WBY123:WCA123 WLU123:WLW123 WVQ123:WVS123 I65789:K65789 JE65789:JG65789 TA65789:TC65789 ACW65789:ACY65789 AMS65789:AMU65789 AWO65789:AWQ65789 BGK65789:BGM65789 BQG65789:BQI65789 CAC65789:CAE65789 CJY65789:CKA65789 CTU65789:CTW65789 DDQ65789:DDS65789 DNM65789:DNO65789 DXI65789:DXK65789 EHE65789:EHG65789 ERA65789:ERC65789 FAW65789:FAY65789 FKS65789:FKU65789 FUO65789:FUQ65789 GEK65789:GEM65789 GOG65789:GOI65789 GYC65789:GYE65789 HHY65789:HIA65789 HRU65789:HRW65789 IBQ65789:IBS65789 ILM65789:ILO65789 IVI65789:IVK65789 JFE65789:JFG65789 JPA65789:JPC65789 JYW65789:JYY65789 KIS65789:KIU65789 KSO65789:KSQ65789 LCK65789:LCM65789 LMG65789:LMI65789 LWC65789:LWE65789 MFY65789:MGA65789 MPU65789:MPW65789 MZQ65789:MZS65789 NJM65789:NJO65789 NTI65789:NTK65789 ODE65789:ODG65789 ONA65789:ONC65789 OWW65789:OWY65789 PGS65789:PGU65789 PQO65789:PQQ65789 QAK65789:QAM65789 QKG65789:QKI65789 QUC65789:QUE65789 RDY65789:REA65789 RNU65789:RNW65789 RXQ65789:RXS65789 SHM65789:SHO65789 SRI65789:SRK65789 TBE65789:TBG65789 TLA65789:TLC65789 TUW65789:TUY65789 UES65789:UEU65789 UOO65789:UOQ65789 UYK65789:UYM65789 VIG65789:VII65789 VSC65789:VSE65789 WBY65789:WCA65789 WLU65789:WLW65789 WVQ65789:WVS65789 I131325:K131325 JE131325:JG131325 TA131325:TC131325 ACW131325:ACY131325 AMS131325:AMU131325 AWO131325:AWQ131325 BGK131325:BGM131325 BQG131325:BQI131325 CAC131325:CAE131325 CJY131325:CKA131325 CTU131325:CTW131325 DDQ131325:DDS131325 DNM131325:DNO131325 DXI131325:DXK131325 EHE131325:EHG131325 ERA131325:ERC131325 FAW131325:FAY131325 FKS131325:FKU131325 FUO131325:FUQ131325 GEK131325:GEM131325 GOG131325:GOI131325 GYC131325:GYE131325 HHY131325:HIA131325 HRU131325:HRW131325 IBQ131325:IBS131325 ILM131325:ILO131325 IVI131325:IVK131325 JFE131325:JFG131325 JPA131325:JPC131325 JYW131325:JYY131325 KIS131325:KIU131325 KSO131325:KSQ131325 LCK131325:LCM131325 LMG131325:LMI131325 LWC131325:LWE131325 MFY131325:MGA131325 MPU131325:MPW131325 MZQ131325:MZS131325 NJM131325:NJO131325 NTI131325:NTK131325 ODE131325:ODG131325 ONA131325:ONC131325 OWW131325:OWY131325 PGS131325:PGU131325 PQO131325:PQQ131325 QAK131325:QAM131325 QKG131325:QKI131325 QUC131325:QUE131325 RDY131325:REA131325 RNU131325:RNW131325 RXQ131325:RXS131325 SHM131325:SHO131325 SRI131325:SRK131325 TBE131325:TBG131325 TLA131325:TLC131325 TUW131325:TUY131325 UES131325:UEU131325 UOO131325:UOQ131325 UYK131325:UYM131325 VIG131325:VII131325 VSC131325:VSE131325 WBY131325:WCA131325 WLU131325:WLW131325 WVQ131325:WVS131325 I196861:K196861 JE196861:JG196861 TA196861:TC196861 ACW196861:ACY196861 AMS196861:AMU196861 AWO196861:AWQ196861 BGK196861:BGM196861 BQG196861:BQI196861 CAC196861:CAE196861 CJY196861:CKA196861 CTU196861:CTW196861 DDQ196861:DDS196861 DNM196861:DNO196861 DXI196861:DXK196861 EHE196861:EHG196861 ERA196861:ERC196861 FAW196861:FAY196861 FKS196861:FKU196861 FUO196861:FUQ196861 GEK196861:GEM196861 GOG196861:GOI196861 GYC196861:GYE196861 HHY196861:HIA196861 HRU196861:HRW196861 IBQ196861:IBS196861 ILM196861:ILO196861 IVI196861:IVK196861 JFE196861:JFG196861 JPA196861:JPC196861 JYW196861:JYY196861 KIS196861:KIU196861 KSO196861:KSQ196861 LCK196861:LCM196861 LMG196861:LMI196861 LWC196861:LWE196861 MFY196861:MGA196861 MPU196861:MPW196861 MZQ196861:MZS196861 NJM196861:NJO196861 NTI196861:NTK196861 ODE196861:ODG196861 ONA196861:ONC196861 OWW196861:OWY196861 PGS196861:PGU196861 PQO196861:PQQ196861 QAK196861:QAM196861 QKG196861:QKI196861 QUC196861:QUE196861 RDY196861:REA196861 RNU196861:RNW196861 RXQ196861:RXS196861 SHM196861:SHO196861 SRI196861:SRK196861 TBE196861:TBG196861 TLA196861:TLC196861 TUW196861:TUY196861 UES196861:UEU196861 UOO196861:UOQ196861 UYK196861:UYM196861 VIG196861:VII196861 VSC196861:VSE196861 WBY196861:WCA196861 WLU196861:WLW196861 WVQ196861:WVS196861 I262397:K262397 JE262397:JG262397 TA262397:TC262397 ACW262397:ACY262397 AMS262397:AMU262397 AWO262397:AWQ262397 BGK262397:BGM262397 BQG262397:BQI262397 CAC262397:CAE262397 CJY262397:CKA262397 CTU262397:CTW262397 DDQ262397:DDS262397 DNM262397:DNO262397 DXI262397:DXK262397 EHE262397:EHG262397 ERA262397:ERC262397 FAW262397:FAY262397 FKS262397:FKU262397 FUO262397:FUQ262397 GEK262397:GEM262397 GOG262397:GOI262397 GYC262397:GYE262397 HHY262397:HIA262397 HRU262397:HRW262397 IBQ262397:IBS262397 ILM262397:ILO262397 IVI262397:IVK262397 JFE262397:JFG262397 JPA262397:JPC262397 JYW262397:JYY262397 KIS262397:KIU262397 KSO262397:KSQ262397 LCK262397:LCM262397 LMG262397:LMI262397 LWC262397:LWE262397 MFY262397:MGA262397 MPU262397:MPW262397 MZQ262397:MZS262397 NJM262397:NJO262397 NTI262397:NTK262397 ODE262397:ODG262397 ONA262397:ONC262397 OWW262397:OWY262397 PGS262397:PGU262397 PQO262397:PQQ262397 QAK262397:QAM262397 QKG262397:QKI262397 QUC262397:QUE262397 RDY262397:REA262397 RNU262397:RNW262397 RXQ262397:RXS262397 SHM262397:SHO262397 SRI262397:SRK262397 TBE262397:TBG262397 TLA262397:TLC262397 TUW262397:TUY262397 UES262397:UEU262397 UOO262397:UOQ262397 UYK262397:UYM262397 VIG262397:VII262397 VSC262397:VSE262397 WBY262397:WCA262397 WLU262397:WLW262397 WVQ262397:WVS262397 I327933:K327933 JE327933:JG327933 TA327933:TC327933 ACW327933:ACY327933 AMS327933:AMU327933 AWO327933:AWQ327933 BGK327933:BGM327933 BQG327933:BQI327933 CAC327933:CAE327933 CJY327933:CKA327933 CTU327933:CTW327933 DDQ327933:DDS327933 DNM327933:DNO327933 DXI327933:DXK327933 EHE327933:EHG327933 ERA327933:ERC327933 FAW327933:FAY327933 FKS327933:FKU327933 FUO327933:FUQ327933 GEK327933:GEM327933 GOG327933:GOI327933 GYC327933:GYE327933 HHY327933:HIA327933 HRU327933:HRW327933 IBQ327933:IBS327933 ILM327933:ILO327933 IVI327933:IVK327933 JFE327933:JFG327933 JPA327933:JPC327933 JYW327933:JYY327933 KIS327933:KIU327933 KSO327933:KSQ327933 LCK327933:LCM327933 LMG327933:LMI327933 LWC327933:LWE327933 MFY327933:MGA327933 MPU327933:MPW327933 MZQ327933:MZS327933 NJM327933:NJO327933 NTI327933:NTK327933 ODE327933:ODG327933 ONA327933:ONC327933 OWW327933:OWY327933 PGS327933:PGU327933 PQO327933:PQQ327933 QAK327933:QAM327933 QKG327933:QKI327933 QUC327933:QUE327933 RDY327933:REA327933 RNU327933:RNW327933 RXQ327933:RXS327933 SHM327933:SHO327933 SRI327933:SRK327933 TBE327933:TBG327933 TLA327933:TLC327933 TUW327933:TUY327933 UES327933:UEU327933 UOO327933:UOQ327933 UYK327933:UYM327933 VIG327933:VII327933 VSC327933:VSE327933 WBY327933:WCA327933 WLU327933:WLW327933 WVQ327933:WVS327933 I393469:K393469 JE393469:JG393469 TA393469:TC393469 ACW393469:ACY393469 AMS393469:AMU393469 AWO393469:AWQ393469 BGK393469:BGM393469 BQG393469:BQI393469 CAC393469:CAE393469 CJY393469:CKA393469 CTU393469:CTW393469 DDQ393469:DDS393469 DNM393469:DNO393469 DXI393469:DXK393469 EHE393469:EHG393469 ERA393469:ERC393469 FAW393469:FAY393469 FKS393469:FKU393469 FUO393469:FUQ393469 GEK393469:GEM393469 GOG393469:GOI393469 GYC393469:GYE393469 HHY393469:HIA393469 HRU393469:HRW393469 IBQ393469:IBS393469 ILM393469:ILO393469 IVI393469:IVK393469 JFE393469:JFG393469 JPA393469:JPC393469 JYW393469:JYY393469 KIS393469:KIU393469 KSO393469:KSQ393469 LCK393469:LCM393469 LMG393469:LMI393469 LWC393469:LWE393469 MFY393469:MGA393469 MPU393469:MPW393469 MZQ393469:MZS393469 NJM393469:NJO393469 NTI393469:NTK393469 ODE393469:ODG393469 ONA393469:ONC393469 OWW393469:OWY393469 PGS393469:PGU393469 PQO393469:PQQ393469 QAK393469:QAM393469 QKG393469:QKI393469 QUC393469:QUE393469 RDY393469:REA393469 RNU393469:RNW393469 RXQ393469:RXS393469 SHM393469:SHO393469 SRI393469:SRK393469 TBE393469:TBG393469 TLA393469:TLC393469 TUW393469:TUY393469 UES393469:UEU393469 UOO393469:UOQ393469 UYK393469:UYM393469 VIG393469:VII393469 VSC393469:VSE393469 WBY393469:WCA393469 WLU393469:WLW393469 WVQ393469:WVS393469 I459005:K459005 JE459005:JG459005 TA459005:TC459005 ACW459005:ACY459005 AMS459005:AMU459005 AWO459005:AWQ459005 BGK459005:BGM459005 BQG459005:BQI459005 CAC459005:CAE459005 CJY459005:CKA459005 CTU459005:CTW459005 DDQ459005:DDS459005 DNM459005:DNO459005 DXI459005:DXK459005 EHE459005:EHG459005 ERA459005:ERC459005 FAW459005:FAY459005 FKS459005:FKU459005 FUO459005:FUQ459005 GEK459005:GEM459005 GOG459005:GOI459005 GYC459005:GYE459005 HHY459005:HIA459005 HRU459005:HRW459005 IBQ459005:IBS459005 ILM459005:ILO459005 IVI459005:IVK459005 JFE459005:JFG459005 JPA459005:JPC459005 JYW459005:JYY459005 KIS459005:KIU459005 KSO459005:KSQ459005 LCK459005:LCM459005 LMG459005:LMI459005 LWC459005:LWE459005 MFY459005:MGA459005 MPU459005:MPW459005 MZQ459005:MZS459005 NJM459005:NJO459005 NTI459005:NTK459005 ODE459005:ODG459005 ONA459005:ONC459005 OWW459005:OWY459005 PGS459005:PGU459005 PQO459005:PQQ459005 QAK459005:QAM459005 QKG459005:QKI459005 QUC459005:QUE459005 RDY459005:REA459005 RNU459005:RNW459005 RXQ459005:RXS459005 SHM459005:SHO459005 SRI459005:SRK459005 TBE459005:TBG459005 TLA459005:TLC459005 TUW459005:TUY459005 UES459005:UEU459005 UOO459005:UOQ459005 UYK459005:UYM459005 VIG459005:VII459005 VSC459005:VSE459005 WBY459005:WCA459005 WLU459005:WLW459005 WVQ459005:WVS459005 I524541:K524541 JE524541:JG524541 TA524541:TC524541 ACW524541:ACY524541 AMS524541:AMU524541 AWO524541:AWQ524541 BGK524541:BGM524541 BQG524541:BQI524541 CAC524541:CAE524541 CJY524541:CKA524541 CTU524541:CTW524541 DDQ524541:DDS524541 DNM524541:DNO524541 DXI524541:DXK524541 EHE524541:EHG524541 ERA524541:ERC524541 FAW524541:FAY524541 FKS524541:FKU524541 FUO524541:FUQ524541 GEK524541:GEM524541 GOG524541:GOI524541 GYC524541:GYE524541 HHY524541:HIA524541 HRU524541:HRW524541 IBQ524541:IBS524541 ILM524541:ILO524541 IVI524541:IVK524541 JFE524541:JFG524541 JPA524541:JPC524541 JYW524541:JYY524541 KIS524541:KIU524541 KSO524541:KSQ524541 LCK524541:LCM524541 LMG524541:LMI524541 LWC524541:LWE524541 MFY524541:MGA524541 MPU524541:MPW524541 MZQ524541:MZS524541 NJM524541:NJO524541 NTI524541:NTK524541 ODE524541:ODG524541 ONA524541:ONC524541 OWW524541:OWY524541 PGS524541:PGU524541 PQO524541:PQQ524541 QAK524541:QAM524541 QKG524541:QKI524541 QUC524541:QUE524541 RDY524541:REA524541 RNU524541:RNW524541 RXQ524541:RXS524541 SHM524541:SHO524541 SRI524541:SRK524541 TBE524541:TBG524541 TLA524541:TLC524541 TUW524541:TUY524541 UES524541:UEU524541 UOO524541:UOQ524541 UYK524541:UYM524541 VIG524541:VII524541 VSC524541:VSE524541 WBY524541:WCA524541 WLU524541:WLW524541 WVQ524541:WVS524541 I590077:K590077 JE590077:JG590077 TA590077:TC590077 ACW590077:ACY590077 AMS590077:AMU590077 AWO590077:AWQ590077 BGK590077:BGM590077 BQG590077:BQI590077 CAC590077:CAE590077 CJY590077:CKA590077 CTU590077:CTW590077 DDQ590077:DDS590077 DNM590077:DNO590077 DXI590077:DXK590077 EHE590077:EHG590077 ERA590077:ERC590077 FAW590077:FAY590077 FKS590077:FKU590077 FUO590077:FUQ590077 GEK590077:GEM590077 GOG590077:GOI590077 GYC590077:GYE590077 HHY590077:HIA590077 HRU590077:HRW590077 IBQ590077:IBS590077 ILM590077:ILO590077 IVI590077:IVK590077 JFE590077:JFG590077 JPA590077:JPC590077 JYW590077:JYY590077 KIS590077:KIU590077 KSO590077:KSQ590077 LCK590077:LCM590077 LMG590077:LMI590077 LWC590077:LWE590077 MFY590077:MGA590077 MPU590077:MPW590077 MZQ590077:MZS590077 NJM590077:NJO590077 NTI590077:NTK590077 ODE590077:ODG590077 ONA590077:ONC590077 OWW590077:OWY590077 PGS590077:PGU590077 PQO590077:PQQ590077 QAK590077:QAM590077 QKG590077:QKI590077 QUC590077:QUE590077 RDY590077:REA590077 RNU590077:RNW590077 RXQ590077:RXS590077 SHM590077:SHO590077 SRI590077:SRK590077 TBE590077:TBG590077 TLA590077:TLC590077 TUW590077:TUY590077 UES590077:UEU590077 UOO590077:UOQ590077 UYK590077:UYM590077 VIG590077:VII590077 VSC590077:VSE590077 WBY590077:WCA590077 WLU590077:WLW590077 WVQ590077:WVS590077 I655613:K655613 JE655613:JG655613 TA655613:TC655613 ACW655613:ACY655613 AMS655613:AMU655613 AWO655613:AWQ655613 BGK655613:BGM655613 BQG655613:BQI655613 CAC655613:CAE655613 CJY655613:CKA655613 CTU655613:CTW655613 DDQ655613:DDS655613 DNM655613:DNO655613 DXI655613:DXK655613 EHE655613:EHG655613 ERA655613:ERC655613 FAW655613:FAY655613 FKS655613:FKU655613 FUO655613:FUQ655613 GEK655613:GEM655613 GOG655613:GOI655613 GYC655613:GYE655613 HHY655613:HIA655613 HRU655613:HRW655613 IBQ655613:IBS655613 ILM655613:ILO655613 IVI655613:IVK655613 JFE655613:JFG655613 JPA655613:JPC655613 JYW655613:JYY655613 KIS655613:KIU655613 KSO655613:KSQ655613 LCK655613:LCM655613 LMG655613:LMI655613 LWC655613:LWE655613 MFY655613:MGA655613 MPU655613:MPW655613 MZQ655613:MZS655613 NJM655613:NJO655613 NTI655613:NTK655613 ODE655613:ODG655613 ONA655613:ONC655613 OWW655613:OWY655613 PGS655613:PGU655613 PQO655613:PQQ655613 QAK655613:QAM655613 QKG655613:QKI655613 QUC655613:QUE655613 RDY655613:REA655613 RNU655613:RNW655613 RXQ655613:RXS655613 SHM655613:SHO655613 SRI655613:SRK655613 TBE655613:TBG655613 TLA655613:TLC655613 TUW655613:TUY655613 UES655613:UEU655613 UOO655613:UOQ655613 UYK655613:UYM655613 VIG655613:VII655613 VSC655613:VSE655613 WBY655613:WCA655613 WLU655613:WLW655613 WVQ655613:WVS655613 I721149:K721149 JE721149:JG721149 TA721149:TC721149 ACW721149:ACY721149 AMS721149:AMU721149 AWO721149:AWQ721149 BGK721149:BGM721149 BQG721149:BQI721149 CAC721149:CAE721149 CJY721149:CKA721149 CTU721149:CTW721149 DDQ721149:DDS721149 DNM721149:DNO721149 DXI721149:DXK721149 EHE721149:EHG721149 ERA721149:ERC721149 FAW721149:FAY721149 FKS721149:FKU721149 FUO721149:FUQ721149 GEK721149:GEM721149 GOG721149:GOI721149 GYC721149:GYE721149 HHY721149:HIA721149 HRU721149:HRW721149 IBQ721149:IBS721149 ILM721149:ILO721149 IVI721149:IVK721149 JFE721149:JFG721149 JPA721149:JPC721149 JYW721149:JYY721149 KIS721149:KIU721149 KSO721149:KSQ721149 LCK721149:LCM721149 LMG721149:LMI721149 LWC721149:LWE721149 MFY721149:MGA721149 MPU721149:MPW721149 MZQ721149:MZS721149 NJM721149:NJO721149 NTI721149:NTK721149 ODE721149:ODG721149 ONA721149:ONC721149 OWW721149:OWY721149 PGS721149:PGU721149 PQO721149:PQQ721149 QAK721149:QAM721149 QKG721149:QKI721149 QUC721149:QUE721149 RDY721149:REA721149 RNU721149:RNW721149 RXQ721149:RXS721149 SHM721149:SHO721149 SRI721149:SRK721149 TBE721149:TBG721149 TLA721149:TLC721149 TUW721149:TUY721149 UES721149:UEU721149 UOO721149:UOQ721149 UYK721149:UYM721149 VIG721149:VII721149 VSC721149:VSE721149 WBY721149:WCA721149 WLU721149:WLW721149 WVQ721149:WVS721149 I786685:K786685 JE786685:JG786685 TA786685:TC786685 ACW786685:ACY786685 AMS786685:AMU786685 AWO786685:AWQ786685 BGK786685:BGM786685 BQG786685:BQI786685 CAC786685:CAE786685 CJY786685:CKA786685 CTU786685:CTW786685 DDQ786685:DDS786685 DNM786685:DNO786685 DXI786685:DXK786685 EHE786685:EHG786685 ERA786685:ERC786685 FAW786685:FAY786685 FKS786685:FKU786685 FUO786685:FUQ786685 GEK786685:GEM786685 GOG786685:GOI786685 GYC786685:GYE786685 HHY786685:HIA786685 HRU786685:HRW786685 IBQ786685:IBS786685 ILM786685:ILO786685 IVI786685:IVK786685 JFE786685:JFG786685 JPA786685:JPC786685 JYW786685:JYY786685 KIS786685:KIU786685 KSO786685:KSQ786685 LCK786685:LCM786685 LMG786685:LMI786685 LWC786685:LWE786685 MFY786685:MGA786685 MPU786685:MPW786685 MZQ786685:MZS786685 NJM786685:NJO786685 NTI786685:NTK786685 ODE786685:ODG786685 ONA786685:ONC786685 OWW786685:OWY786685 PGS786685:PGU786685 PQO786685:PQQ786685 QAK786685:QAM786685 QKG786685:QKI786685 QUC786685:QUE786685 RDY786685:REA786685 RNU786685:RNW786685 RXQ786685:RXS786685 SHM786685:SHO786685 SRI786685:SRK786685 TBE786685:TBG786685 TLA786685:TLC786685 TUW786685:TUY786685 UES786685:UEU786685 UOO786685:UOQ786685 UYK786685:UYM786685 VIG786685:VII786685 VSC786685:VSE786685 WBY786685:WCA786685 WLU786685:WLW786685 WVQ786685:WVS786685 I852221:K852221 JE852221:JG852221 TA852221:TC852221 ACW852221:ACY852221 AMS852221:AMU852221 AWO852221:AWQ852221 BGK852221:BGM852221 BQG852221:BQI852221 CAC852221:CAE852221 CJY852221:CKA852221 CTU852221:CTW852221 DDQ852221:DDS852221 DNM852221:DNO852221 DXI852221:DXK852221 EHE852221:EHG852221 ERA852221:ERC852221 FAW852221:FAY852221 FKS852221:FKU852221 FUO852221:FUQ852221 GEK852221:GEM852221 GOG852221:GOI852221 GYC852221:GYE852221 HHY852221:HIA852221 HRU852221:HRW852221 IBQ852221:IBS852221 ILM852221:ILO852221 IVI852221:IVK852221 JFE852221:JFG852221 JPA852221:JPC852221 JYW852221:JYY852221 KIS852221:KIU852221 KSO852221:KSQ852221 LCK852221:LCM852221 LMG852221:LMI852221 LWC852221:LWE852221 MFY852221:MGA852221 MPU852221:MPW852221 MZQ852221:MZS852221 NJM852221:NJO852221 NTI852221:NTK852221 ODE852221:ODG852221 ONA852221:ONC852221 OWW852221:OWY852221 PGS852221:PGU852221 PQO852221:PQQ852221 QAK852221:QAM852221 QKG852221:QKI852221 QUC852221:QUE852221 RDY852221:REA852221 RNU852221:RNW852221 RXQ852221:RXS852221 SHM852221:SHO852221 SRI852221:SRK852221 TBE852221:TBG852221 TLA852221:TLC852221 TUW852221:TUY852221 UES852221:UEU852221 UOO852221:UOQ852221 UYK852221:UYM852221 VIG852221:VII852221 VSC852221:VSE852221 WBY852221:WCA852221 WLU852221:WLW852221 WVQ852221:WVS852221 I917757:K917757 JE917757:JG917757 TA917757:TC917757 ACW917757:ACY917757 AMS917757:AMU917757 AWO917757:AWQ917757 BGK917757:BGM917757 BQG917757:BQI917757 CAC917757:CAE917757 CJY917757:CKA917757 CTU917757:CTW917757 DDQ917757:DDS917757 DNM917757:DNO917757 DXI917757:DXK917757 EHE917757:EHG917757 ERA917757:ERC917757 FAW917757:FAY917757 FKS917757:FKU917757 FUO917757:FUQ917757 GEK917757:GEM917757 GOG917757:GOI917757 GYC917757:GYE917757 HHY917757:HIA917757 HRU917757:HRW917757 IBQ917757:IBS917757 ILM917757:ILO917757 IVI917757:IVK917757 JFE917757:JFG917757 JPA917757:JPC917757 JYW917757:JYY917757 KIS917757:KIU917757 KSO917757:KSQ917757 LCK917757:LCM917757 LMG917757:LMI917757 LWC917757:LWE917757 MFY917757:MGA917757 MPU917757:MPW917757 MZQ917757:MZS917757 NJM917757:NJO917757 NTI917757:NTK917757 ODE917757:ODG917757 ONA917757:ONC917757 OWW917757:OWY917757 PGS917757:PGU917757 PQO917757:PQQ917757 QAK917757:QAM917757 QKG917757:QKI917757 QUC917757:QUE917757 RDY917757:REA917757 RNU917757:RNW917757 RXQ917757:RXS917757 SHM917757:SHO917757 SRI917757:SRK917757 TBE917757:TBG917757 TLA917757:TLC917757 TUW917757:TUY917757 UES917757:UEU917757 UOO917757:UOQ917757 UYK917757:UYM917757 VIG917757:VII917757 VSC917757:VSE917757 WBY917757:WCA917757 WLU917757:WLW917757 WVQ917757:WVS917757 I983293:K983293 JE983293:JG983293 TA983293:TC983293 ACW983293:ACY983293 AMS983293:AMU983293 AWO983293:AWQ983293 BGK983293:BGM983293 BQG983293:BQI983293 CAC983293:CAE983293 CJY983293:CKA983293 CTU983293:CTW983293 DDQ983293:DDS983293 DNM983293:DNO983293 DXI983293:DXK983293 EHE983293:EHG983293 ERA983293:ERC983293 FAW983293:FAY983293 FKS983293:FKU983293 FUO983293:FUQ983293 GEK983293:GEM983293 GOG983293:GOI983293 GYC983293:GYE983293 HHY983293:HIA983293 HRU983293:HRW983293 IBQ983293:IBS983293 ILM983293:ILO983293 IVI983293:IVK983293 JFE983293:JFG983293 JPA983293:JPC983293 JYW983293:JYY983293 KIS983293:KIU983293 KSO983293:KSQ983293 LCK983293:LCM983293 LMG983293:LMI983293 LWC983293:LWE983293 MFY983293:MGA983293 MPU983293:MPW983293 MZQ983293:MZS983293 NJM983293:NJO983293 NTI983293:NTK983293 ODE983293:ODG983293 ONA983293:ONC983293 OWW983293:OWY983293 PGS983293:PGU983293 PQO983293:PQQ983293 QAK983293:QAM983293 QKG983293:QKI983293 QUC983293:QUE983293 RDY983293:REA983293 RNU983293:RNW983293 RXQ983293:RXS983293 SHM983293:SHO983293 SRI983293:SRK983293 TBE983293:TBG983293 TLA983293:TLC983293 TUW983293:TUY983293 UES983293:UEU983293 UOO983293:UOQ983293 UYK983293:UYM983293 VIG983293:VII983293 VSC983293:VSE983293 WBY983293:WCA983293 WLU983293:WLW983293 WVQ983293:WVS983293 J140:L145 JF140:JH145 TB140:TD145 ACX140:ACZ145 AMT140:AMV145 AWP140:AWR145 BGL140:BGN145 BQH140:BQJ145 CAD140:CAF145 CJZ140:CKB145 CTV140:CTX145 DDR140:DDT145 DNN140:DNP145 DXJ140:DXL145 EHF140:EHH145 ERB140:ERD145 FAX140:FAZ145 FKT140:FKV145 FUP140:FUR145 GEL140:GEN145 GOH140:GOJ145 GYD140:GYF145 HHZ140:HIB145 HRV140:HRX145 IBR140:IBT145 ILN140:ILP145 IVJ140:IVL145 JFF140:JFH145 JPB140:JPD145 JYX140:JYZ145 KIT140:KIV145 KSP140:KSR145 LCL140:LCN145 LMH140:LMJ145 LWD140:LWF145 MFZ140:MGB145 MPV140:MPX145 MZR140:MZT145 NJN140:NJP145 NTJ140:NTL145 ODF140:ODH145 ONB140:OND145 OWX140:OWZ145 PGT140:PGV145 PQP140:PQR145 QAL140:QAN145 QKH140:QKJ145 QUD140:QUF145 RDZ140:REB145 RNV140:RNX145 RXR140:RXT145 SHN140:SHP145 SRJ140:SRL145 TBF140:TBH145 TLB140:TLD145 TUX140:TUZ145 UET140:UEV145 UOP140:UOR145 UYL140:UYN145 VIH140:VIJ145 VSD140:VSF145 WBZ140:WCB145 WLV140:WLX145 WVR140:WVT145 J65806:L65811 JF65806:JH65811 TB65806:TD65811 ACX65806:ACZ65811 AMT65806:AMV65811 AWP65806:AWR65811 BGL65806:BGN65811 BQH65806:BQJ65811 CAD65806:CAF65811 CJZ65806:CKB65811 CTV65806:CTX65811 DDR65806:DDT65811 DNN65806:DNP65811 DXJ65806:DXL65811 EHF65806:EHH65811 ERB65806:ERD65811 FAX65806:FAZ65811 FKT65806:FKV65811 FUP65806:FUR65811 GEL65806:GEN65811 GOH65806:GOJ65811 GYD65806:GYF65811 HHZ65806:HIB65811 HRV65806:HRX65811 IBR65806:IBT65811 ILN65806:ILP65811 IVJ65806:IVL65811 JFF65806:JFH65811 JPB65806:JPD65811 JYX65806:JYZ65811 KIT65806:KIV65811 KSP65806:KSR65811 LCL65806:LCN65811 LMH65806:LMJ65811 LWD65806:LWF65811 MFZ65806:MGB65811 MPV65806:MPX65811 MZR65806:MZT65811 NJN65806:NJP65811 NTJ65806:NTL65811 ODF65806:ODH65811 ONB65806:OND65811 OWX65806:OWZ65811 PGT65806:PGV65811 PQP65806:PQR65811 QAL65806:QAN65811 QKH65806:QKJ65811 QUD65806:QUF65811 RDZ65806:REB65811 RNV65806:RNX65811 RXR65806:RXT65811 SHN65806:SHP65811 SRJ65806:SRL65811 TBF65806:TBH65811 TLB65806:TLD65811 TUX65806:TUZ65811 UET65806:UEV65811 UOP65806:UOR65811 UYL65806:UYN65811 VIH65806:VIJ65811 VSD65806:VSF65811 WBZ65806:WCB65811 WLV65806:WLX65811 WVR65806:WVT65811 J131342:L131347 JF131342:JH131347 TB131342:TD131347 ACX131342:ACZ131347 AMT131342:AMV131347 AWP131342:AWR131347 BGL131342:BGN131347 BQH131342:BQJ131347 CAD131342:CAF131347 CJZ131342:CKB131347 CTV131342:CTX131347 DDR131342:DDT131347 DNN131342:DNP131347 DXJ131342:DXL131347 EHF131342:EHH131347 ERB131342:ERD131347 FAX131342:FAZ131347 FKT131342:FKV131347 FUP131342:FUR131347 GEL131342:GEN131347 GOH131342:GOJ131347 GYD131342:GYF131347 HHZ131342:HIB131347 HRV131342:HRX131347 IBR131342:IBT131347 ILN131342:ILP131347 IVJ131342:IVL131347 JFF131342:JFH131347 JPB131342:JPD131347 JYX131342:JYZ131347 KIT131342:KIV131347 KSP131342:KSR131347 LCL131342:LCN131347 LMH131342:LMJ131347 LWD131342:LWF131347 MFZ131342:MGB131347 MPV131342:MPX131347 MZR131342:MZT131347 NJN131342:NJP131347 NTJ131342:NTL131347 ODF131342:ODH131347 ONB131342:OND131347 OWX131342:OWZ131347 PGT131342:PGV131347 PQP131342:PQR131347 QAL131342:QAN131347 QKH131342:QKJ131347 QUD131342:QUF131347 RDZ131342:REB131347 RNV131342:RNX131347 RXR131342:RXT131347 SHN131342:SHP131347 SRJ131342:SRL131347 TBF131342:TBH131347 TLB131342:TLD131347 TUX131342:TUZ131347 UET131342:UEV131347 UOP131342:UOR131347 UYL131342:UYN131347 VIH131342:VIJ131347 VSD131342:VSF131347 WBZ131342:WCB131347 WLV131342:WLX131347 WVR131342:WVT131347 J196878:L196883 JF196878:JH196883 TB196878:TD196883 ACX196878:ACZ196883 AMT196878:AMV196883 AWP196878:AWR196883 BGL196878:BGN196883 BQH196878:BQJ196883 CAD196878:CAF196883 CJZ196878:CKB196883 CTV196878:CTX196883 DDR196878:DDT196883 DNN196878:DNP196883 DXJ196878:DXL196883 EHF196878:EHH196883 ERB196878:ERD196883 FAX196878:FAZ196883 FKT196878:FKV196883 FUP196878:FUR196883 GEL196878:GEN196883 GOH196878:GOJ196883 GYD196878:GYF196883 HHZ196878:HIB196883 HRV196878:HRX196883 IBR196878:IBT196883 ILN196878:ILP196883 IVJ196878:IVL196883 JFF196878:JFH196883 JPB196878:JPD196883 JYX196878:JYZ196883 KIT196878:KIV196883 KSP196878:KSR196883 LCL196878:LCN196883 LMH196878:LMJ196883 LWD196878:LWF196883 MFZ196878:MGB196883 MPV196878:MPX196883 MZR196878:MZT196883 NJN196878:NJP196883 NTJ196878:NTL196883 ODF196878:ODH196883 ONB196878:OND196883 OWX196878:OWZ196883 PGT196878:PGV196883 PQP196878:PQR196883 QAL196878:QAN196883 QKH196878:QKJ196883 QUD196878:QUF196883 RDZ196878:REB196883 RNV196878:RNX196883 RXR196878:RXT196883 SHN196878:SHP196883 SRJ196878:SRL196883 TBF196878:TBH196883 TLB196878:TLD196883 TUX196878:TUZ196883 UET196878:UEV196883 UOP196878:UOR196883 UYL196878:UYN196883 VIH196878:VIJ196883 VSD196878:VSF196883 WBZ196878:WCB196883 WLV196878:WLX196883 WVR196878:WVT196883 J262414:L262419 JF262414:JH262419 TB262414:TD262419 ACX262414:ACZ262419 AMT262414:AMV262419 AWP262414:AWR262419 BGL262414:BGN262419 BQH262414:BQJ262419 CAD262414:CAF262419 CJZ262414:CKB262419 CTV262414:CTX262419 DDR262414:DDT262419 DNN262414:DNP262419 DXJ262414:DXL262419 EHF262414:EHH262419 ERB262414:ERD262419 FAX262414:FAZ262419 FKT262414:FKV262419 FUP262414:FUR262419 GEL262414:GEN262419 GOH262414:GOJ262419 GYD262414:GYF262419 HHZ262414:HIB262419 HRV262414:HRX262419 IBR262414:IBT262419 ILN262414:ILP262419 IVJ262414:IVL262419 JFF262414:JFH262419 JPB262414:JPD262419 JYX262414:JYZ262419 KIT262414:KIV262419 KSP262414:KSR262419 LCL262414:LCN262419 LMH262414:LMJ262419 LWD262414:LWF262419 MFZ262414:MGB262419 MPV262414:MPX262419 MZR262414:MZT262419 NJN262414:NJP262419 NTJ262414:NTL262419 ODF262414:ODH262419 ONB262414:OND262419 OWX262414:OWZ262419 PGT262414:PGV262419 PQP262414:PQR262419 QAL262414:QAN262419 QKH262414:QKJ262419 QUD262414:QUF262419 RDZ262414:REB262419 RNV262414:RNX262419 RXR262414:RXT262419 SHN262414:SHP262419 SRJ262414:SRL262419 TBF262414:TBH262419 TLB262414:TLD262419 TUX262414:TUZ262419 UET262414:UEV262419 UOP262414:UOR262419 UYL262414:UYN262419 VIH262414:VIJ262419 VSD262414:VSF262419 WBZ262414:WCB262419 WLV262414:WLX262419 WVR262414:WVT262419 J327950:L327955 JF327950:JH327955 TB327950:TD327955 ACX327950:ACZ327955 AMT327950:AMV327955 AWP327950:AWR327955 BGL327950:BGN327955 BQH327950:BQJ327955 CAD327950:CAF327955 CJZ327950:CKB327955 CTV327950:CTX327955 DDR327950:DDT327955 DNN327950:DNP327955 DXJ327950:DXL327955 EHF327950:EHH327955 ERB327950:ERD327955 FAX327950:FAZ327955 FKT327950:FKV327955 FUP327950:FUR327955 GEL327950:GEN327955 GOH327950:GOJ327955 GYD327950:GYF327955 HHZ327950:HIB327955 HRV327950:HRX327955 IBR327950:IBT327955 ILN327950:ILP327955 IVJ327950:IVL327955 JFF327950:JFH327955 JPB327950:JPD327955 JYX327950:JYZ327955 KIT327950:KIV327955 KSP327950:KSR327955 LCL327950:LCN327955 LMH327950:LMJ327955 LWD327950:LWF327955 MFZ327950:MGB327955 MPV327950:MPX327955 MZR327950:MZT327955 NJN327950:NJP327955 NTJ327950:NTL327955 ODF327950:ODH327955 ONB327950:OND327955 OWX327950:OWZ327955 PGT327950:PGV327955 PQP327950:PQR327955 QAL327950:QAN327955 QKH327950:QKJ327955 QUD327950:QUF327955 RDZ327950:REB327955 RNV327950:RNX327955 RXR327950:RXT327955 SHN327950:SHP327955 SRJ327950:SRL327955 TBF327950:TBH327955 TLB327950:TLD327955 TUX327950:TUZ327955 UET327950:UEV327955 UOP327950:UOR327955 UYL327950:UYN327955 VIH327950:VIJ327955 VSD327950:VSF327955 WBZ327950:WCB327955 WLV327950:WLX327955 WVR327950:WVT327955 J393486:L393491 JF393486:JH393491 TB393486:TD393491 ACX393486:ACZ393491 AMT393486:AMV393491 AWP393486:AWR393491 BGL393486:BGN393491 BQH393486:BQJ393491 CAD393486:CAF393491 CJZ393486:CKB393491 CTV393486:CTX393491 DDR393486:DDT393491 DNN393486:DNP393491 DXJ393486:DXL393491 EHF393486:EHH393491 ERB393486:ERD393491 FAX393486:FAZ393491 FKT393486:FKV393491 FUP393486:FUR393491 GEL393486:GEN393491 GOH393486:GOJ393491 GYD393486:GYF393491 HHZ393486:HIB393491 HRV393486:HRX393491 IBR393486:IBT393491 ILN393486:ILP393491 IVJ393486:IVL393491 JFF393486:JFH393491 JPB393486:JPD393491 JYX393486:JYZ393491 KIT393486:KIV393491 KSP393486:KSR393491 LCL393486:LCN393491 LMH393486:LMJ393491 LWD393486:LWF393491 MFZ393486:MGB393491 MPV393486:MPX393491 MZR393486:MZT393491 NJN393486:NJP393491 NTJ393486:NTL393491 ODF393486:ODH393491 ONB393486:OND393491 OWX393486:OWZ393491 PGT393486:PGV393491 PQP393486:PQR393491 QAL393486:QAN393491 QKH393486:QKJ393491 QUD393486:QUF393491 RDZ393486:REB393491 RNV393486:RNX393491 RXR393486:RXT393491 SHN393486:SHP393491 SRJ393486:SRL393491 TBF393486:TBH393491 TLB393486:TLD393491 TUX393486:TUZ393491 UET393486:UEV393491 UOP393486:UOR393491 UYL393486:UYN393491 VIH393486:VIJ393491 VSD393486:VSF393491 WBZ393486:WCB393491 WLV393486:WLX393491 WVR393486:WVT393491 J459022:L459027 JF459022:JH459027 TB459022:TD459027 ACX459022:ACZ459027 AMT459022:AMV459027 AWP459022:AWR459027 BGL459022:BGN459027 BQH459022:BQJ459027 CAD459022:CAF459027 CJZ459022:CKB459027 CTV459022:CTX459027 DDR459022:DDT459027 DNN459022:DNP459027 DXJ459022:DXL459027 EHF459022:EHH459027 ERB459022:ERD459027 FAX459022:FAZ459027 FKT459022:FKV459027 FUP459022:FUR459027 GEL459022:GEN459027 GOH459022:GOJ459027 GYD459022:GYF459027 HHZ459022:HIB459027 HRV459022:HRX459027 IBR459022:IBT459027 ILN459022:ILP459027 IVJ459022:IVL459027 JFF459022:JFH459027 JPB459022:JPD459027 JYX459022:JYZ459027 KIT459022:KIV459027 KSP459022:KSR459027 LCL459022:LCN459027 LMH459022:LMJ459027 LWD459022:LWF459027 MFZ459022:MGB459027 MPV459022:MPX459027 MZR459022:MZT459027 NJN459022:NJP459027 NTJ459022:NTL459027 ODF459022:ODH459027 ONB459022:OND459027 OWX459022:OWZ459027 PGT459022:PGV459027 PQP459022:PQR459027 QAL459022:QAN459027 QKH459022:QKJ459027 QUD459022:QUF459027 RDZ459022:REB459027 RNV459022:RNX459027 RXR459022:RXT459027 SHN459022:SHP459027 SRJ459022:SRL459027 TBF459022:TBH459027 TLB459022:TLD459027 TUX459022:TUZ459027 UET459022:UEV459027 UOP459022:UOR459027 UYL459022:UYN459027 VIH459022:VIJ459027 VSD459022:VSF459027 WBZ459022:WCB459027 WLV459022:WLX459027 WVR459022:WVT459027 J524558:L524563 JF524558:JH524563 TB524558:TD524563 ACX524558:ACZ524563 AMT524558:AMV524563 AWP524558:AWR524563 BGL524558:BGN524563 BQH524558:BQJ524563 CAD524558:CAF524563 CJZ524558:CKB524563 CTV524558:CTX524563 DDR524558:DDT524563 DNN524558:DNP524563 DXJ524558:DXL524563 EHF524558:EHH524563 ERB524558:ERD524563 FAX524558:FAZ524563 FKT524558:FKV524563 FUP524558:FUR524563 GEL524558:GEN524563 GOH524558:GOJ524563 GYD524558:GYF524563 HHZ524558:HIB524563 HRV524558:HRX524563 IBR524558:IBT524563 ILN524558:ILP524563 IVJ524558:IVL524563 JFF524558:JFH524563 JPB524558:JPD524563 JYX524558:JYZ524563 KIT524558:KIV524563 KSP524558:KSR524563 LCL524558:LCN524563 LMH524558:LMJ524563 LWD524558:LWF524563 MFZ524558:MGB524563 MPV524558:MPX524563 MZR524558:MZT524563 NJN524558:NJP524563 NTJ524558:NTL524563 ODF524558:ODH524563 ONB524558:OND524563 OWX524558:OWZ524563 PGT524558:PGV524563 PQP524558:PQR524563 QAL524558:QAN524563 QKH524558:QKJ524563 QUD524558:QUF524563 RDZ524558:REB524563 RNV524558:RNX524563 RXR524558:RXT524563 SHN524558:SHP524563 SRJ524558:SRL524563 TBF524558:TBH524563 TLB524558:TLD524563 TUX524558:TUZ524563 UET524558:UEV524563 UOP524558:UOR524563 UYL524558:UYN524563 VIH524558:VIJ524563 VSD524558:VSF524563 WBZ524558:WCB524563 WLV524558:WLX524563 WVR524558:WVT524563 J590094:L590099 JF590094:JH590099 TB590094:TD590099 ACX590094:ACZ590099 AMT590094:AMV590099 AWP590094:AWR590099 BGL590094:BGN590099 BQH590094:BQJ590099 CAD590094:CAF590099 CJZ590094:CKB590099 CTV590094:CTX590099 DDR590094:DDT590099 DNN590094:DNP590099 DXJ590094:DXL590099 EHF590094:EHH590099 ERB590094:ERD590099 FAX590094:FAZ590099 FKT590094:FKV590099 FUP590094:FUR590099 GEL590094:GEN590099 GOH590094:GOJ590099 GYD590094:GYF590099 HHZ590094:HIB590099 HRV590094:HRX590099 IBR590094:IBT590099 ILN590094:ILP590099 IVJ590094:IVL590099 JFF590094:JFH590099 JPB590094:JPD590099 JYX590094:JYZ590099 KIT590094:KIV590099 KSP590094:KSR590099 LCL590094:LCN590099 LMH590094:LMJ590099 LWD590094:LWF590099 MFZ590094:MGB590099 MPV590094:MPX590099 MZR590094:MZT590099 NJN590094:NJP590099 NTJ590094:NTL590099 ODF590094:ODH590099 ONB590094:OND590099 OWX590094:OWZ590099 PGT590094:PGV590099 PQP590094:PQR590099 QAL590094:QAN590099 QKH590094:QKJ590099 QUD590094:QUF590099 RDZ590094:REB590099 RNV590094:RNX590099 RXR590094:RXT590099 SHN590094:SHP590099 SRJ590094:SRL590099 TBF590094:TBH590099 TLB590094:TLD590099 TUX590094:TUZ590099 UET590094:UEV590099 UOP590094:UOR590099 UYL590094:UYN590099 VIH590094:VIJ590099 VSD590094:VSF590099 WBZ590094:WCB590099 WLV590094:WLX590099 WVR590094:WVT590099 J655630:L655635 JF655630:JH655635 TB655630:TD655635 ACX655630:ACZ655635 AMT655630:AMV655635 AWP655630:AWR655635 BGL655630:BGN655635 BQH655630:BQJ655635 CAD655630:CAF655635 CJZ655630:CKB655635 CTV655630:CTX655635 DDR655630:DDT655635 DNN655630:DNP655635 DXJ655630:DXL655635 EHF655630:EHH655635 ERB655630:ERD655635 FAX655630:FAZ655635 FKT655630:FKV655635 FUP655630:FUR655635 GEL655630:GEN655635 GOH655630:GOJ655635 GYD655630:GYF655635 HHZ655630:HIB655635 HRV655630:HRX655635 IBR655630:IBT655635 ILN655630:ILP655635 IVJ655630:IVL655635 JFF655630:JFH655635 JPB655630:JPD655635 JYX655630:JYZ655635 KIT655630:KIV655635 KSP655630:KSR655635 LCL655630:LCN655635 LMH655630:LMJ655635 LWD655630:LWF655635 MFZ655630:MGB655635 MPV655630:MPX655635 MZR655630:MZT655635 NJN655630:NJP655635 NTJ655630:NTL655635 ODF655630:ODH655635 ONB655630:OND655635 OWX655630:OWZ655635 PGT655630:PGV655635 PQP655630:PQR655635 QAL655630:QAN655635 QKH655630:QKJ655635 QUD655630:QUF655635 RDZ655630:REB655635 RNV655630:RNX655635 RXR655630:RXT655635 SHN655630:SHP655635 SRJ655630:SRL655635 TBF655630:TBH655635 TLB655630:TLD655635 TUX655630:TUZ655635 UET655630:UEV655635 UOP655630:UOR655635 UYL655630:UYN655635 VIH655630:VIJ655635 VSD655630:VSF655635 WBZ655630:WCB655635 WLV655630:WLX655635 WVR655630:WVT655635 J721166:L721171 JF721166:JH721171 TB721166:TD721171 ACX721166:ACZ721171 AMT721166:AMV721171 AWP721166:AWR721171 BGL721166:BGN721171 BQH721166:BQJ721171 CAD721166:CAF721171 CJZ721166:CKB721171 CTV721166:CTX721171 DDR721166:DDT721171 DNN721166:DNP721171 DXJ721166:DXL721171 EHF721166:EHH721171 ERB721166:ERD721171 FAX721166:FAZ721171 FKT721166:FKV721171 FUP721166:FUR721171 GEL721166:GEN721171 GOH721166:GOJ721171 GYD721166:GYF721171 HHZ721166:HIB721171 HRV721166:HRX721171 IBR721166:IBT721171 ILN721166:ILP721171 IVJ721166:IVL721171 JFF721166:JFH721171 JPB721166:JPD721171 JYX721166:JYZ721171 KIT721166:KIV721171 KSP721166:KSR721171 LCL721166:LCN721171 LMH721166:LMJ721171 LWD721166:LWF721171 MFZ721166:MGB721171 MPV721166:MPX721171 MZR721166:MZT721171 NJN721166:NJP721171 NTJ721166:NTL721171 ODF721166:ODH721171 ONB721166:OND721171 OWX721166:OWZ721171 PGT721166:PGV721171 PQP721166:PQR721171 QAL721166:QAN721171 QKH721166:QKJ721171 QUD721166:QUF721171 RDZ721166:REB721171 RNV721166:RNX721171 RXR721166:RXT721171 SHN721166:SHP721171 SRJ721166:SRL721171 TBF721166:TBH721171 TLB721166:TLD721171 TUX721166:TUZ721171 UET721166:UEV721171 UOP721166:UOR721171 UYL721166:UYN721171 VIH721166:VIJ721171 VSD721166:VSF721171 WBZ721166:WCB721171 WLV721166:WLX721171 WVR721166:WVT721171 J786702:L786707 JF786702:JH786707 TB786702:TD786707 ACX786702:ACZ786707 AMT786702:AMV786707 AWP786702:AWR786707 BGL786702:BGN786707 BQH786702:BQJ786707 CAD786702:CAF786707 CJZ786702:CKB786707 CTV786702:CTX786707 DDR786702:DDT786707 DNN786702:DNP786707 DXJ786702:DXL786707 EHF786702:EHH786707 ERB786702:ERD786707 FAX786702:FAZ786707 FKT786702:FKV786707 FUP786702:FUR786707 GEL786702:GEN786707 GOH786702:GOJ786707 GYD786702:GYF786707 HHZ786702:HIB786707 HRV786702:HRX786707 IBR786702:IBT786707 ILN786702:ILP786707 IVJ786702:IVL786707 JFF786702:JFH786707 JPB786702:JPD786707 JYX786702:JYZ786707 KIT786702:KIV786707 KSP786702:KSR786707 LCL786702:LCN786707 LMH786702:LMJ786707 LWD786702:LWF786707 MFZ786702:MGB786707 MPV786702:MPX786707 MZR786702:MZT786707 NJN786702:NJP786707 NTJ786702:NTL786707 ODF786702:ODH786707 ONB786702:OND786707 OWX786702:OWZ786707 PGT786702:PGV786707 PQP786702:PQR786707 QAL786702:QAN786707 QKH786702:QKJ786707 QUD786702:QUF786707 RDZ786702:REB786707 RNV786702:RNX786707 RXR786702:RXT786707 SHN786702:SHP786707 SRJ786702:SRL786707 TBF786702:TBH786707 TLB786702:TLD786707 TUX786702:TUZ786707 UET786702:UEV786707 UOP786702:UOR786707 UYL786702:UYN786707 VIH786702:VIJ786707 VSD786702:VSF786707 WBZ786702:WCB786707 WLV786702:WLX786707 WVR786702:WVT786707 J852238:L852243 JF852238:JH852243 TB852238:TD852243 ACX852238:ACZ852243 AMT852238:AMV852243 AWP852238:AWR852243 BGL852238:BGN852243 BQH852238:BQJ852243 CAD852238:CAF852243 CJZ852238:CKB852243 CTV852238:CTX852243 DDR852238:DDT852243 DNN852238:DNP852243 DXJ852238:DXL852243 EHF852238:EHH852243 ERB852238:ERD852243 FAX852238:FAZ852243 FKT852238:FKV852243 FUP852238:FUR852243 GEL852238:GEN852243 GOH852238:GOJ852243 GYD852238:GYF852243 HHZ852238:HIB852243 HRV852238:HRX852243 IBR852238:IBT852243 ILN852238:ILP852243 IVJ852238:IVL852243 JFF852238:JFH852243 JPB852238:JPD852243 JYX852238:JYZ852243 KIT852238:KIV852243 KSP852238:KSR852243 LCL852238:LCN852243 LMH852238:LMJ852243 LWD852238:LWF852243 MFZ852238:MGB852243 MPV852238:MPX852243 MZR852238:MZT852243 NJN852238:NJP852243 NTJ852238:NTL852243 ODF852238:ODH852243 ONB852238:OND852243 OWX852238:OWZ852243 PGT852238:PGV852243 PQP852238:PQR852243 QAL852238:QAN852243 QKH852238:QKJ852243 QUD852238:QUF852243 RDZ852238:REB852243 RNV852238:RNX852243 RXR852238:RXT852243 SHN852238:SHP852243 SRJ852238:SRL852243 TBF852238:TBH852243 TLB852238:TLD852243 TUX852238:TUZ852243 UET852238:UEV852243 UOP852238:UOR852243 UYL852238:UYN852243 VIH852238:VIJ852243 VSD852238:VSF852243 WBZ852238:WCB852243 WLV852238:WLX852243 WVR852238:WVT852243 J917774:L917779 JF917774:JH917779 TB917774:TD917779 ACX917774:ACZ917779 AMT917774:AMV917779 AWP917774:AWR917779 BGL917774:BGN917779 BQH917774:BQJ917779 CAD917774:CAF917779 CJZ917774:CKB917779 CTV917774:CTX917779 DDR917774:DDT917779 DNN917774:DNP917779 DXJ917774:DXL917779 EHF917774:EHH917779 ERB917774:ERD917779 FAX917774:FAZ917779 FKT917774:FKV917779 FUP917774:FUR917779 GEL917774:GEN917779 GOH917774:GOJ917779 GYD917774:GYF917779 HHZ917774:HIB917779 HRV917774:HRX917779 IBR917774:IBT917779 ILN917774:ILP917779 IVJ917774:IVL917779 JFF917774:JFH917779 JPB917774:JPD917779 JYX917774:JYZ917779 KIT917774:KIV917779 KSP917774:KSR917779 LCL917774:LCN917779 LMH917774:LMJ917779 LWD917774:LWF917779 MFZ917774:MGB917779 MPV917774:MPX917779 MZR917774:MZT917779 NJN917774:NJP917779 NTJ917774:NTL917779 ODF917774:ODH917779 ONB917774:OND917779 OWX917774:OWZ917779 PGT917774:PGV917779 PQP917774:PQR917779 QAL917774:QAN917779 QKH917774:QKJ917779 QUD917774:QUF917779 RDZ917774:REB917779 RNV917774:RNX917779 RXR917774:RXT917779 SHN917774:SHP917779 SRJ917774:SRL917779 TBF917774:TBH917779 TLB917774:TLD917779 TUX917774:TUZ917779 UET917774:UEV917779 UOP917774:UOR917779 UYL917774:UYN917779 VIH917774:VIJ917779 VSD917774:VSF917779 WBZ917774:WCB917779 WLV917774:WLX917779 WVR917774:WVT917779 J983310:L983315 JF983310:JH983315 TB983310:TD983315 ACX983310:ACZ983315 AMT983310:AMV983315 AWP983310:AWR983315 BGL983310:BGN983315 BQH983310:BQJ983315 CAD983310:CAF983315 CJZ983310:CKB983315 CTV983310:CTX983315 DDR983310:DDT983315 DNN983310:DNP983315 DXJ983310:DXL983315 EHF983310:EHH983315 ERB983310:ERD983315 FAX983310:FAZ983315 FKT983310:FKV983315 FUP983310:FUR983315 GEL983310:GEN983315 GOH983310:GOJ983315 GYD983310:GYF983315 HHZ983310:HIB983315 HRV983310:HRX983315 IBR983310:IBT983315 ILN983310:ILP983315 IVJ983310:IVL983315 JFF983310:JFH983315 JPB983310:JPD983315 JYX983310:JYZ983315 KIT983310:KIV983315 KSP983310:KSR983315 LCL983310:LCN983315 LMH983310:LMJ983315 LWD983310:LWF983315 MFZ983310:MGB983315 MPV983310:MPX983315 MZR983310:MZT983315 NJN983310:NJP983315 NTJ983310:NTL983315 ODF983310:ODH983315 ONB983310:OND983315 OWX983310:OWZ983315 PGT983310:PGV983315 PQP983310:PQR983315 QAL983310:QAN983315 QKH983310:QKJ983315 QUD983310:QUF983315 RDZ983310:REB983315 RNV983310:RNX983315 RXR983310:RXT983315 SHN983310:SHP983315 SRJ983310:SRL983315 TBF983310:TBH983315 TLB983310:TLD983315 TUX983310:TUZ983315 UET983310:UEV983315 UOP983310:UOR983315 UYL983310:UYN983315 VIH983310:VIJ983315 VSD983310:VSF983315 WBZ983310:WCB983315 WLV983310:WLX983315 WVR983310:WVT983315 D146:G146 IZ146:JC146 SV146:SY146 ACR146:ACU146 AMN146:AMQ146 AWJ146:AWM146 BGF146:BGI146 BQB146:BQE146 BZX146:CAA146 CJT146:CJW146 CTP146:CTS146 DDL146:DDO146 DNH146:DNK146 DXD146:DXG146 EGZ146:EHC146 EQV146:EQY146 FAR146:FAU146 FKN146:FKQ146 FUJ146:FUM146 GEF146:GEI146 GOB146:GOE146 GXX146:GYA146 HHT146:HHW146 HRP146:HRS146 IBL146:IBO146 ILH146:ILK146 IVD146:IVG146 JEZ146:JFC146 JOV146:JOY146 JYR146:JYU146 KIN146:KIQ146 KSJ146:KSM146 LCF146:LCI146 LMB146:LME146 LVX146:LWA146 MFT146:MFW146 MPP146:MPS146 MZL146:MZO146 NJH146:NJK146 NTD146:NTG146 OCZ146:ODC146 OMV146:OMY146 OWR146:OWU146 PGN146:PGQ146 PQJ146:PQM146 QAF146:QAI146 QKB146:QKE146 QTX146:QUA146 RDT146:RDW146 RNP146:RNS146 RXL146:RXO146 SHH146:SHK146 SRD146:SRG146 TAZ146:TBC146 TKV146:TKY146 TUR146:TUU146 UEN146:UEQ146 UOJ146:UOM146 UYF146:UYI146 VIB146:VIE146 VRX146:VSA146 WBT146:WBW146 WLP146:WLS146 WVL146:WVO146 D65812:G65812 IZ65812:JC65812 SV65812:SY65812 ACR65812:ACU65812 AMN65812:AMQ65812 AWJ65812:AWM65812 BGF65812:BGI65812 BQB65812:BQE65812 BZX65812:CAA65812 CJT65812:CJW65812 CTP65812:CTS65812 DDL65812:DDO65812 DNH65812:DNK65812 DXD65812:DXG65812 EGZ65812:EHC65812 EQV65812:EQY65812 FAR65812:FAU65812 FKN65812:FKQ65812 FUJ65812:FUM65812 GEF65812:GEI65812 GOB65812:GOE65812 GXX65812:GYA65812 HHT65812:HHW65812 HRP65812:HRS65812 IBL65812:IBO65812 ILH65812:ILK65812 IVD65812:IVG65812 JEZ65812:JFC65812 JOV65812:JOY65812 JYR65812:JYU65812 KIN65812:KIQ65812 KSJ65812:KSM65812 LCF65812:LCI65812 LMB65812:LME65812 LVX65812:LWA65812 MFT65812:MFW65812 MPP65812:MPS65812 MZL65812:MZO65812 NJH65812:NJK65812 NTD65812:NTG65812 OCZ65812:ODC65812 OMV65812:OMY65812 OWR65812:OWU65812 PGN65812:PGQ65812 PQJ65812:PQM65812 QAF65812:QAI65812 QKB65812:QKE65812 QTX65812:QUA65812 RDT65812:RDW65812 RNP65812:RNS65812 RXL65812:RXO65812 SHH65812:SHK65812 SRD65812:SRG65812 TAZ65812:TBC65812 TKV65812:TKY65812 TUR65812:TUU65812 UEN65812:UEQ65812 UOJ65812:UOM65812 UYF65812:UYI65812 VIB65812:VIE65812 VRX65812:VSA65812 WBT65812:WBW65812 WLP65812:WLS65812 WVL65812:WVO65812 D131348:G131348 IZ131348:JC131348 SV131348:SY131348 ACR131348:ACU131348 AMN131348:AMQ131348 AWJ131348:AWM131348 BGF131348:BGI131348 BQB131348:BQE131348 BZX131348:CAA131348 CJT131348:CJW131348 CTP131348:CTS131348 DDL131348:DDO131348 DNH131348:DNK131348 DXD131348:DXG131348 EGZ131348:EHC131348 EQV131348:EQY131348 FAR131348:FAU131348 FKN131348:FKQ131348 FUJ131348:FUM131348 GEF131348:GEI131348 GOB131348:GOE131348 GXX131348:GYA131348 HHT131348:HHW131348 HRP131348:HRS131348 IBL131348:IBO131348 ILH131348:ILK131348 IVD131348:IVG131348 JEZ131348:JFC131348 JOV131348:JOY131348 JYR131348:JYU131348 KIN131348:KIQ131348 KSJ131348:KSM131348 LCF131348:LCI131348 LMB131348:LME131348 LVX131348:LWA131348 MFT131348:MFW131348 MPP131348:MPS131348 MZL131348:MZO131348 NJH131348:NJK131348 NTD131348:NTG131348 OCZ131348:ODC131348 OMV131348:OMY131348 OWR131348:OWU131348 PGN131348:PGQ131348 PQJ131348:PQM131348 QAF131348:QAI131348 QKB131348:QKE131348 QTX131348:QUA131348 RDT131348:RDW131348 RNP131348:RNS131348 RXL131348:RXO131348 SHH131348:SHK131348 SRD131348:SRG131348 TAZ131348:TBC131348 TKV131348:TKY131348 TUR131348:TUU131348 UEN131348:UEQ131348 UOJ131348:UOM131348 UYF131348:UYI131348 VIB131348:VIE131348 VRX131348:VSA131348 WBT131348:WBW131348 WLP131348:WLS131348 WVL131348:WVO131348 D196884:G196884 IZ196884:JC196884 SV196884:SY196884 ACR196884:ACU196884 AMN196884:AMQ196884 AWJ196884:AWM196884 BGF196884:BGI196884 BQB196884:BQE196884 BZX196884:CAA196884 CJT196884:CJW196884 CTP196884:CTS196884 DDL196884:DDO196884 DNH196884:DNK196884 DXD196884:DXG196884 EGZ196884:EHC196884 EQV196884:EQY196884 FAR196884:FAU196884 FKN196884:FKQ196884 FUJ196884:FUM196884 GEF196884:GEI196884 GOB196884:GOE196884 GXX196884:GYA196884 HHT196884:HHW196884 HRP196884:HRS196884 IBL196884:IBO196884 ILH196884:ILK196884 IVD196884:IVG196884 JEZ196884:JFC196884 JOV196884:JOY196884 JYR196884:JYU196884 KIN196884:KIQ196884 KSJ196884:KSM196884 LCF196884:LCI196884 LMB196884:LME196884 LVX196884:LWA196884 MFT196884:MFW196884 MPP196884:MPS196884 MZL196884:MZO196884 NJH196884:NJK196884 NTD196884:NTG196884 OCZ196884:ODC196884 OMV196884:OMY196884 OWR196884:OWU196884 PGN196884:PGQ196884 PQJ196884:PQM196884 QAF196884:QAI196884 QKB196884:QKE196884 QTX196884:QUA196884 RDT196884:RDW196884 RNP196884:RNS196884 RXL196884:RXO196884 SHH196884:SHK196884 SRD196884:SRG196884 TAZ196884:TBC196884 TKV196884:TKY196884 TUR196884:TUU196884 UEN196884:UEQ196884 UOJ196884:UOM196884 UYF196884:UYI196884 VIB196884:VIE196884 VRX196884:VSA196884 WBT196884:WBW196884 WLP196884:WLS196884 WVL196884:WVO196884 D262420:G262420 IZ262420:JC262420 SV262420:SY262420 ACR262420:ACU262420 AMN262420:AMQ262420 AWJ262420:AWM262420 BGF262420:BGI262420 BQB262420:BQE262420 BZX262420:CAA262420 CJT262420:CJW262420 CTP262420:CTS262420 DDL262420:DDO262420 DNH262420:DNK262420 DXD262420:DXG262420 EGZ262420:EHC262420 EQV262420:EQY262420 FAR262420:FAU262420 FKN262420:FKQ262420 FUJ262420:FUM262420 GEF262420:GEI262420 GOB262420:GOE262420 GXX262420:GYA262420 HHT262420:HHW262420 HRP262420:HRS262420 IBL262420:IBO262420 ILH262420:ILK262420 IVD262420:IVG262420 JEZ262420:JFC262420 JOV262420:JOY262420 JYR262420:JYU262420 KIN262420:KIQ262420 KSJ262420:KSM262420 LCF262420:LCI262420 LMB262420:LME262420 LVX262420:LWA262420 MFT262420:MFW262420 MPP262420:MPS262420 MZL262420:MZO262420 NJH262420:NJK262420 NTD262420:NTG262420 OCZ262420:ODC262420 OMV262420:OMY262420 OWR262420:OWU262420 PGN262420:PGQ262420 PQJ262420:PQM262420 QAF262420:QAI262420 QKB262420:QKE262420 QTX262420:QUA262420 RDT262420:RDW262420 RNP262420:RNS262420 RXL262420:RXO262420 SHH262420:SHK262420 SRD262420:SRG262420 TAZ262420:TBC262420 TKV262420:TKY262420 TUR262420:TUU262420 UEN262420:UEQ262420 UOJ262420:UOM262420 UYF262420:UYI262420 VIB262420:VIE262420 VRX262420:VSA262420 WBT262420:WBW262420 WLP262420:WLS262420 WVL262420:WVO262420 D327956:G327956 IZ327956:JC327956 SV327956:SY327956 ACR327956:ACU327956 AMN327956:AMQ327956 AWJ327956:AWM327956 BGF327956:BGI327956 BQB327956:BQE327956 BZX327956:CAA327956 CJT327956:CJW327956 CTP327956:CTS327956 DDL327956:DDO327956 DNH327956:DNK327956 DXD327956:DXG327956 EGZ327956:EHC327956 EQV327956:EQY327956 FAR327956:FAU327956 FKN327956:FKQ327956 FUJ327956:FUM327956 GEF327956:GEI327956 GOB327956:GOE327956 GXX327956:GYA327956 HHT327956:HHW327956 HRP327956:HRS327956 IBL327956:IBO327956 ILH327956:ILK327956 IVD327956:IVG327956 JEZ327956:JFC327956 JOV327956:JOY327956 JYR327956:JYU327956 KIN327956:KIQ327956 KSJ327956:KSM327956 LCF327956:LCI327956 LMB327956:LME327956 LVX327956:LWA327956 MFT327956:MFW327956 MPP327956:MPS327956 MZL327956:MZO327956 NJH327956:NJK327956 NTD327956:NTG327956 OCZ327956:ODC327956 OMV327956:OMY327956 OWR327956:OWU327956 PGN327956:PGQ327956 PQJ327956:PQM327956 QAF327956:QAI327956 QKB327956:QKE327956 QTX327956:QUA327956 RDT327956:RDW327956 RNP327956:RNS327956 RXL327956:RXO327956 SHH327956:SHK327956 SRD327956:SRG327956 TAZ327956:TBC327956 TKV327956:TKY327956 TUR327956:TUU327956 UEN327956:UEQ327956 UOJ327956:UOM327956 UYF327956:UYI327956 VIB327956:VIE327956 VRX327956:VSA327956 WBT327956:WBW327956 WLP327956:WLS327956 WVL327956:WVO327956 D393492:G393492 IZ393492:JC393492 SV393492:SY393492 ACR393492:ACU393492 AMN393492:AMQ393492 AWJ393492:AWM393492 BGF393492:BGI393492 BQB393492:BQE393492 BZX393492:CAA393492 CJT393492:CJW393492 CTP393492:CTS393492 DDL393492:DDO393492 DNH393492:DNK393492 DXD393492:DXG393492 EGZ393492:EHC393492 EQV393492:EQY393492 FAR393492:FAU393492 FKN393492:FKQ393492 FUJ393492:FUM393492 GEF393492:GEI393492 GOB393492:GOE393492 GXX393492:GYA393492 HHT393492:HHW393492 HRP393492:HRS393492 IBL393492:IBO393492 ILH393492:ILK393492 IVD393492:IVG393492 JEZ393492:JFC393492 JOV393492:JOY393492 JYR393492:JYU393492 KIN393492:KIQ393492 KSJ393492:KSM393492 LCF393492:LCI393492 LMB393492:LME393492 LVX393492:LWA393492 MFT393492:MFW393492 MPP393492:MPS393492 MZL393492:MZO393492 NJH393492:NJK393492 NTD393492:NTG393492 OCZ393492:ODC393492 OMV393492:OMY393492 OWR393492:OWU393492 PGN393492:PGQ393492 PQJ393492:PQM393492 QAF393492:QAI393492 QKB393492:QKE393492 QTX393492:QUA393492 RDT393492:RDW393492 RNP393492:RNS393492 RXL393492:RXO393492 SHH393492:SHK393492 SRD393492:SRG393492 TAZ393492:TBC393492 TKV393492:TKY393492 TUR393492:TUU393492 UEN393492:UEQ393492 UOJ393492:UOM393492 UYF393492:UYI393492 VIB393492:VIE393492 VRX393492:VSA393492 WBT393492:WBW393492 WLP393492:WLS393492 WVL393492:WVO393492 D459028:G459028 IZ459028:JC459028 SV459028:SY459028 ACR459028:ACU459028 AMN459028:AMQ459028 AWJ459028:AWM459028 BGF459028:BGI459028 BQB459028:BQE459028 BZX459028:CAA459028 CJT459028:CJW459028 CTP459028:CTS459028 DDL459028:DDO459028 DNH459028:DNK459028 DXD459028:DXG459028 EGZ459028:EHC459028 EQV459028:EQY459028 FAR459028:FAU459028 FKN459028:FKQ459028 FUJ459028:FUM459028 GEF459028:GEI459028 GOB459028:GOE459028 GXX459028:GYA459028 HHT459028:HHW459028 HRP459028:HRS459028 IBL459028:IBO459028 ILH459028:ILK459028 IVD459028:IVG459028 JEZ459028:JFC459028 JOV459028:JOY459028 JYR459028:JYU459028 KIN459028:KIQ459028 KSJ459028:KSM459028 LCF459028:LCI459028 LMB459028:LME459028 LVX459028:LWA459028 MFT459028:MFW459028 MPP459028:MPS459028 MZL459028:MZO459028 NJH459028:NJK459028 NTD459028:NTG459028 OCZ459028:ODC459028 OMV459028:OMY459028 OWR459028:OWU459028 PGN459028:PGQ459028 PQJ459028:PQM459028 QAF459028:QAI459028 QKB459028:QKE459028 QTX459028:QUA459028 RDT459028:RDW459028 RNP459028:RNS459028 RXL459028:RXO459028 SHH459028:SHK459028 SRD459028:SRG459028 TAZ459028:TBC459028 TKV459028:TKY459028 TUR459028:TUU459028 UEN459028:UEQ459028 UOJ459028:UOM459028 UYF459028:UYI459028 VIB459028:VIE459028 VRX459028:VSA459028 WBT459028:WBW459028 WLP459028:WLS459028 WVL459028:WVO459028 D524564:G524564 IZ524564:JC524564 SV524564:SY524564 ACR524564:ACU524564 AMN524564:AMQ524564 AWJ524564:AWM524564 BGF524564:BGI524564 BQB524564:BQE524564 BZX524564:CAA524564 CJT524564:CJW524564 CTP524564:CTS524564 DDL524564:DDO524564 DNH524564:DNK524564 DXD524564:DXG524564 EGZ524564:EHC524564 EQV524564:EQY524564 FAR524564:FAU524564 FKN524564:FKQ524564 FUJ524564:FUM524564 GEF524564:GEI524564 GOB524564:GOE524564 GXX524564:GYA524564 HHT524564:HHW524564 HRP524564:HRS524564 IBL524564:IBO524564 ILH524564:ILK524564 IVD524564:IVG524564 JEZ524564:JFC524564 JOV524564:JOY524564 JYR524564:JYU524564 KIN524564:KIQ524564 KSJ524564:KSM524564 LCF524564:LCI524564 LMB524564:LME524564 LVX524564:LWA524564 MFT524564:MFW524564 MPP524564:MPS524564 MZL524564:MZO524564 NJH524564:NJK524564 NTD524564:NTG524564 OCZ524564:ODC524564 OMV524564:OMY524564 OWR524564:OWU524564 PGN524564:PGQ524564 PQJ524564:PQM524564 QAF524564:QAI524564 QKB524564:QKE524564 QTX524564:QUA524564 RDT524564:RDW524564 RNP524564:RNS524564 RXL524564:RXO524564 SHH524564:SHK524564 SRD524564:SRG524564 TAZ524564:TBC524564 TKV524564:TKY524564 TUR524564:TUU524564 UEN524564:UEQ524564 UOJ524564:UOM524564 UYF524564:UYI524564 VIB524564:VIE524564 VRX524564:VSA524564 WBT524564:WBW524564 WLP524564:WLS524564 WVL524564:WVO524564 D590100:G590100 IZ590100:JC590100 SV590100:SY590100 ACR590100:ACU590100 AMN590100:AMQ590100 AWJ590100:AWM590100 BGF590100:BGI590100 BQB590100:BQE590100 BZX590100:CAA590100 CJT590100:CJW590100 CTP590100:CTS590100 DDL590100:DDO590100 DNH590100:DNK590100 DXD590100:DXG590100 EGZ590100:EHC590100 EQV590100:EQY590100 FAR590100:FAU590100 FKN590100:FKQ590100 FUJ590100:FUM590100 GEF590100:GEI590100 GOB590100:GOE590100 GXX590100:GYA590100 HHT590100:HHW590100 HRP590100:HRS590100 IBL590100:IBO590100 ILH590100:ILK590100 IVD590100:IVG590100 JEZ590100:JFC590100 JOV590100:JOY590100 JYR590100:JYU590100 KIN590100:KIQ590100 KSJ590100:KSM590100 LCF590100:LCI590100 LMB590100:LME590100 LVX590100:LWA590100 MFT590100:MFW590100 MPP590100:MPS590100 MZL590100:MZO590100 NJH590100:NJK590100 NTD590100:NTG590100 OCZ590100:ODC590100 OMV590100:OMY590100 OWR590100:OWU590100 PGN590100:PGQ590100 PQJ590100:PQM590100 QAF590100:QAI590100 QKB590100:QKE590100 QTX590100:QUA590100 RDT590100:RDW590100 RNP590100:RNS590100 RXL590100:RXO590100 SHH590100:SHK590100 SRD590100:SRG590100 TAZ590100:TBC590100 TKV590100:TKY590100 TUR590100:TUU590100 UEN590100:UEQ590100 UOJ590100:UOM590100 UYF590100:UYI590100 VIB590100:VIE590100 VRX590100:VSA590100 WBT590100:WBW590100 WLP590100:WLS590100 WVL590100:WVO590100 D655636:G655636 IZ655636:JC655636 SV655636:SY655636 ACR655636:ACU655636 AMN655636:AMQ655636 AWJ655636:AWM655636 BGF655636:BGI655636 BQB655636:BQE655636 BZX655636:CAA655636 CJT655636:CJW655636 CTP655636:CTS655636 DDL655636:DDO655636 DNH655636:DNK655636 DXD655636:DXG655636 EGZ655636:EHC655636 EQV655636:EQY655636 FAR655636:FAU655636 FKN655636:FKQ655636 FUJ655636:FUM655636 GEF655636:GEI655636 GOB655636:GOE655636 GXX655636:GYA655636 HHT655636:HHW655636 HRP655636:HRS655636 IBL655636:IBO655636 ILH655636:ILK655636 IVD655636:IVG655636 JEZ655636:JFC655636 JOV655636:JOY655636 JYR655636:JYU655636 KIN655636:KIQ655636 KSJ655636:KSM655636 LCF655636:LCI655636 LMB655636:LME655636 LVX655636:LWA655636 MFT655636:MFW655636 MPP655636:MPS655636 MZL655636:MZO655636 NJH655636:NJK655636 NTD655636:NTG655636 OCZ655636:ODC655636 OMV655636:OMY655636 OWR655636:OWU655636 PGN655636:PGQ655636 PQJ655636:PQM655636 QAF655636:QAI655636 QKB655636:QKE655636 QTX655636:QUA655636 RDT655636:RDW655636 RNP655636:RNS655636 RXL655636:RXO655636 SHH655636:SHK655636 SRD655636:SRG655636 TAZ655636:TBC655636 TKV655636:TKY655636 TUR655636:TUU655636 UEN655636:UEQ655636 UOJ655636:UOM655636 UYF655636:UYI655636 VIB655636:VIE655636 VRX655636:VSA655636 WBT655636:WBW655636 WLP655636:WLS655636 WVL655636:WVO655636 D721172:G721172 IZ721172:JC721172 SV721172:SY721172 ACR721172:ACU721172 AMN721172:AMQ721172 AWJ721172:AWM721172 BGF721172:BGI721172 BQB721172:BQE721172 BZX721172:CAA721172 CJT721172:CJW721172 CTP721172:CTS721172 DDL721172:DDO721172 DNH721172:DNK721172 DXD721172:DXG721172 EGZ721172:EHC721172 EQV721172:EQY721172 FAR721172:FAU721172 FKN721172:FKQ721172 FUJ721172:FUM721172 GEF721172:GEI721172 GOB721172:GOE721172 GXX721172:GYA721172 HHT721172:HHW721172 HRP721172:HRS721172 IBL721172:IBO721172 ILH721172:ILK721172 IVD721172:IVG721172 JEZ721172:JFC721172 JOV721172:JOY721172 JYR721172:JYU721172 KIN721172:KIQ721172 KSJ721172:KSM721172 LCF721172:LCI721172 LMB721172:LME721172 LVX721172:LWA721172 MFT721172:MFW721172 MPP721172:MPS721172 MZL721172:MZO721172 NJH721172:NJK721172 NTD721172:NTG721172 OCZ721172:ODC721172 OMV721172:OMY721172 OWR721172:OWU721172 PGN721172:PGQ721172 PQJ721172:PQM721172 QAF721172:QAI721172 QKB721172:QKE721172 QTX721172:QUA721172 RDT721172:RDW721172 RNP721172:RNS721172 RXL721172:RXO721172 SHH721172:SHK721172 SRD721172:SRG721172 TAZ721172:TBC721172 TKV721172:TKY721172 TUR721172:TUU721172 UEN721172:UEQ721172 UOJ721172:UOM721172 UYF721172:UYI721172 VIB721172:VIE721172 VRX721172:VSA721172 WBT721172:WBW721172 WLP721172:WLS721172 WVL721172:WVO721172 D786708:G786708 IZ786708:JC786708 SV786708:SY786708 ACR786708:ACU786708 AMN786708:AMQ786708 AWJ786708:AWM786708 BGF786708:BGI786708 BQB786708:BQE786708 BZX786708:CAA786708 CJT786708:CJW786708 CTP786708:CTS786708 DDL786708:DDO786708 DNH786708:DNK786708 DXD786708:DXG786708 EGZ786708:EHC786708 EQV786708:EQY786708 FAR786708:FAU786708 FKN786708:FKQ786708 FUJ786708:FUM786708 GEF786708:GEI786708 GOB786708:GOE786708 GXX786708:GYA786708 HHT786708:HHW786708 HRP786708:HRS786708 IBL786708:IBO786708 ILH786708:ILK786708 IVD786708:IVG786708 JEZ786708:JFC786708 JOV786708:JOY786708 JYR786708:JYU786708 KIN786708:KIQ786708 KSJ786708:KSM786708 LCF786708:LCI786708 LMB786708:LME786708 LVX786708:LWA786708 MFT786708:MFW786708 MPP786708:MPS786708 MZL786708:MZO786708 NJH786708:NJK786708 NTD786708:NTG786708 OCZ786708:ODC786708 OMV786708:OMY786708 OWR786708:OWU786708 PGN786708:PGQ786708 PQJ786708:PQM786708 QAF786708:QAI786708 QKB786708:QKE786708 QTX786708:QUA786708 RDT786708:RDW786708 RNP786708:RNS786708 RXL786708:RXO786708 SHH786708:SHK786708 SRD786708:SRG786708 TAZ786708:TBC786708 TKV786708:TKY786708 TUR786708:TUU786708 UEN786708:UEQ786708 UOJ786708:UOM786708 UYF786708:UYI786708 VIB786708:VIE786708 VRX786708:VSA786708 WBT786708:WBW786708 WLP786708:WLS786708 WVL786708:WVO786708 D852244:G852244 IZ852244:JC852244 SV852244:SY852244 ACR852244:ACU852244 AMN852244:AMQ852244 AWJ852244:AWM852244 BGF852244:BGI852244 BQB852244:BQE852244 BZX852244:CAA852244 CJT852244:CJW852244 CTP852244:CTS852244 DDL852244:DDO852244 DNH852244:DNK852244 DXD852244:DXG852244 EGZ852244:EHC852244 EQV852244:EQY852244 FAR852244:FAU852244 FKN852244:FKQ852244 FUJ852244:FUM852244 GEF852244:GEI852244 GOB852244:GOE852244 GXX852244:GYA852244 HHT852244:HHW852244 HRP852244:HRS852244 IBL852244:IBO852244 ILH852244:ILK852244 IVD852244:IVG852244 JEZ852244:JFC852244 JOV852244:JOY852244 JYR852244:JYU852244 KIN852244:KIQ852244 KSJ852244:KSM852244 LCF852244:LCI852244 LMB852244:LME852244 LVX852244:LWA852244 MFT852244:MFW852244 MPP852244:MPS852244 MZL852244:MZO852244 NJH852244:NJK852244 NTD852244:NTG852244 OCZ852244:ODC852244 OMV852244:OMY852244 OWR852244:OWU852244 PGN852244:PGQ852244 PQJ852244:PQM852244 QAF852244:QAI852244 QKB852244:QKE852244 QTX852244:QUA852244 RDT852244:RDW852244 RNP852244:RNS852244 RXL852244:RXO852244 SHH852244:SHK852244 SRD852244:SRG852244 TAZ852244:TBC852244 TKV852244:TKY852244 TUR852244:TUU852244 UEN852244:UEQ852244 UOJ852244:UOM852244 UYF852244:UYI852244 VIB852244:VIE852244 VRX852244:VSA852244 WBT852244:WBW852244 WLP852244:WLS852244 WVL852244:WVO852244 D917780:G917780 IZ917780:JC917780 SV917780:SY917780 ACR917780:ACU917780 AMN917780:AMQ917780 AWJ917780:AWM917780 BGF917780:BGI917780 BQB917780:BQE917780 BZX917780:CAA917780 CJT917780:CJW917780 CTP917780:CTS917780 DDL917780:DDO917780 DNH917780:DNK917780 DXD917780:DXG917780 EGZ917780:EHC917780 EQV917780:EQY917780 FAR917780:FAU917780 FKN917780:FKQ917780 FUJ917780:FUM917780 GEF917780:GEI917780 GOB917780:GOE917780 GXX917780:GYA917780 HHT917780:HHW917780 HRP917780:HRS917780 IBL917780:IBO917780 ILH917780:ILK917780 IVD917780:IVG917780 JEZ917780:JFC917780 JOV917780:JOY917780 JYR917780:JYU917780 KIN917780:KIQ917780 KSJ917780:KSM917780 LCF917780:LCI917780 LMB917780:LME917780 LVX917780:LWA917780 MFT917780:MFW917780 MPP917780:MPS917780 MZL917780:MZO917780 NJH917780:NJK917780 NTD917780:NTG917780 OCZ917780:ODC917780 OMV917780:OMY917780 OWR917780:OWU917780 PGN917780:PGQ917780 PQJ917780:PQM917780 QAF917780:QAI917780 QKB917780:QKE917780 QTX917780:QUA917780 RDT917780:RDW917780 RNP917780:RNS917780 RXL917780:RXO917780 SHH917780:SHK917780 SRD917780:SRG917780 TAZ917780:TBC917780 TKV917780:TKY917780 TUR917780:TUU917780 UEN917780:UEQ917780 UOJ917780:UOM917780 UYF917780:UYI917780 VIB917780:VIE917780 VRX917780:VSA917780 WBT917780:WBW917780 WLP917780:WLS917780 WVL917780:WVO917780 D983316:G983316 IZ983316:JC983316 SV983316:SY983316 ACR983316:ACU983316 AMN983316:AMQ983316 AWJ983316:AWM983316 BGF983316:BGI983316 BQB983316:BQE983316 BZX983316:CAA983316 CJT983316:CJW983316 CTP983316:CTS983316 DDL983316:DDO983316 DNH983316:DNK983316 DXD983316:DXG983316 EGZ983316:EHC983316 EQV983316:EQY983316 FAR983316:FAU983316 FKN983316:FKQ983316 FUJ983316:FUM983316 GEF983316:GEI983316 GOB983316:GOE983316 GXX983316:GYA983316 HHT983316:HHW983316 HRP983316:HRS983316 IBL983316:IBO983316 ILH983316:ILK983316 IVD983316:IVG983316 JEZ983316:JFC983316 JOV983316:JOY983316 JYR983316:JYU983316 KIN983316:KIQ983316 KSJ983316:KSM983316 LCF983316:LCI983316 LMB983316:LME983316 LVX983316:LWA983316 MFT983316:MFW983316 MPP983316:MPS983316 MZL983316:MZO983316 NJH983316:NJK983316 NTD983316:NTG983316 OCZ983316:ODC983316 OMV983316:OMY983316 OWR983316:OWU983316 PGN983316:PGQ983316 PQJ983316:PQM983316 QAF983316:QAI983316 QKB983316:QKE983316 QTX983316:QUA983316 RDT983316:RDW983316 RNP983316:RNS983316 RXL983316:RXO983316 SHH983316:SHK983316 SRD983316:SRG983316 TAZ983316:TBC983316 TKV983316:TKY983316 TUR983316:TUU983316 UEN983316:UEQ983316 UOJ983316:UOM983316 UYF983316:UYI983316 VIB983316:VIE983316 VRX983316:VSA983316 WBT983316:WBW983316 WLP983316:WLS983316 WVL983316:WVO983316 I146:K146 JE146:JG146 TA146:TC146 ACW146:ACY146 AMS146:AMU146 AWO146:AWQ146 BGK146:BGM146 BQG146:BQI146 CAC146:CAE146 CJY146:CKA146 CTU146:CTW146 DDQ146:DDS146 DNM146:DNO146 DXI146:DXK146 EHE146:EHG146 ERA146:ERC146 FAW146:FAY146 FKS146:FKU146 FUO146:FUQ146 GEK146:GEM146 GOG146:GOI146 GYC146:GYE146 HHY146:HIA146 HRU146:HRW146 IBQ146:IBS146 ILM146:ILO146 IVI146:IVK146 JFE146:JFG146 JPA146:JPC146 JYW146:JYY146 KIS146:KIU146 KSO146:KSQ146 LCK146:LCM146 LMG146:LMI146 LWC146:LWE146 MFY146:MGA146 MPU146:MPW146 MZQ146:MZS146 NJM146:NJO146 NTI146:NTK146 ODE146:ODG146 ONA146:ONC146 OWW146:OWY146 PGS146:PGU146 PQO146:PQQ146 QAK146:QAM146 QKG146:QKI146 QUC146:QUE146 RDY146:REA146 RNU146:RNW146 RXQ146:RXS146 SHM146:SHO146 SRI146:SRK146 TBE146:TBG146 TLA146:TLC146 TUW146:TUY146 UES146:UEU146 UOO146:UOQ146 UYK146:UYM146 VIG146:VII146 VSC146:VSE146 WBY146:WCA146 WLU146:WLW146 WVQ146:WVS146 I65812:K65812 JE65812:JG65812 TA65812:TC65812 ACW65812:ACY65812 AMS65812:AMU65812 AWO65812:AWQ65812 BGK65812:BGM65812 BQG65812:BQI65812 CAC65812:CAE65812 CJY65812:CKA65812 CTU65812:CTW65812 DDQ65812:DDS65812 DNM65812:DNO65812 DXI65812:DXK65812 EHE65812:EHG65812 ERA65812:ERC65812 FAW65812:FAY65812 FKS65812:FKU65812 FUO65812:FUQ65812 GEK65812:GEM65812 GOG65812:GOI65812 GYC65812:GYE65812 HHY65812:HIA65812 HRU65812:HRW65812 IBQ65812:IBS65812 ILM65812:ILO65812 IVI65812:IVK65812 JFE65812:JFG65812 JPA65812:JPC65812 JYW65812:JYY65812 KIS65812:KIU65812 KSO65812:KSQ65812 LCK65812:LCM65812 LMG65812:LMI65812 LWC65812:LWE65812 MFY65812:MGA65812 MPU65812:MPW65812 MZQ65812:MZS65812 NJM65812:NJO65812 NTI65812:NTK65812 ODE65812:ODG65812 ONA65812:ONC65812 OWW65812:OWY65812 PGS65812:PGU65812 PQO65812:PQQ65812 QAK65812:QAM65812 QKG65812:QKI65812 QUC65812:QUE65812 RDY65812:REA65812 RNU65812:RNW65812 RXQ65812:RXS65812 SHM65812:SHO65812 SRI65812:SRK65812 TBE65812:TBG65812 TLA65812:TLC65812 TUW65812:TUY65812 UES65812:UEU65812 UOO65812:UOQ65812 UYK65812:UYM65812 VIG65812:VII65812 VSC65812:VSE65812 WBY65812:WCA65812 WLU65812:WLW65812 WVQ65812:WVS65812 I131348:K131348 JE131348:JG131348 TA131348:TC131348 ACW131348:ACY131348 AMS131348:AMU131348 AWO131348:AWQ131348 BGK131348:BGM131348 BQG131348:BQI131348 CAC131348:CAE131348 CJY131348:CKA131348 CTU131348:CTW131348 DDQ131348:DDS131348 DNM131348:DNO131348 DXI131348:DXK131348 EHE131348:EHG131348 ERA131348:ERC131348 FAW131348:FAY131348 FKS131348:FKU131348 FUO131348:FUQ131348 GEK131348:GEM131348 GOG131348:GOI131348 GYC131348:GYE131348 HHY131348:HIA131348 HRU131348:HRW131348 IBQ131348:IBS131348 ILM131348:ILO131348 IVI131348:IVK131348 JFE131348:JFG131348 JPA131348:JPC131348 JYW131348:JYY131348 KIS131348:KIU131348 KSO131348:KSQ131348 LCK131348:LCM131348 LMG131348:LMI131348 LWC131348:LWE131348 MFY131348:MGA131348 MPU131348:MPW131348 MZQ131348:MZS131348 NJM131348:NJO131348 NTI131348:NTK131348 ODE131348:ODG131348 ONA131348:ONC131348 OWW131348:OWY131348 PGS131348:PGU131348 PQO131348:PQQ131348 QAK131348:QAM131348 QKG131348:QKI131348 QUC131348:QUE131348 RDY131348:REA131348 RNU131348:RNW131348 RXQ131348:RXS131348 SHM131348:SHO131348 SRI131348:SRK131348 TBE131348:TBG131348 TLA131348:TLC131348 TUW131348:TUY131348 UES131348:UEU131348 UOO131348:UOQ131348 UYK131348:UYM131348 VIG131348:VII131348 VSC131348:VSE131348 WBY131348:WCA131348 WLU131348:WLW131348 WVQ131348:WVS131348 I196884:K196884 JE196884:JG196884 TA196884:TC196884 ACW196884:ACY196884 AMS196884:AMU196884 AWO196884:AWQ196884 BGK196884:BGM196884 BQG196884:BQI196884 CAC196884:CAE196884 CJY196884:CKA196884 CTU196884:CTW196884 DDQ196884:DDS196884 DNM196884:DNO196884 DXI196884:DXK196884 EHE196884:EHG196884 ERA196884:ERC196884 FAW196884:FAY196884 FKS196884:FKU196884 FUO196884:FUQ196884 GEK196884:GEM196884 GOG196884:GOI196884 GYC196884:GYE196884 HHY196884:HIA196884 HRU196884:HRW196884 IBQ196884:IBS196884 ILM196884:ILO196884 IVI196884:IVK196884 JFE196884:JFG196884 JPA196884:JPC196884 JYW196884:JYY196884 KIS196884:KIU196884 KSO196884:KSQ196884 LCK196884:LCM196884 LMG196884:LMI196884 LWC196884:LWE196884 MFY196884:MGA196884 MPU196884:MPW196884 MZQ196884:MZS196884 NJM196884:NJO196884 NTI196884:NTK196884 ODE196884:ODG196884 ONA196884:ONC196884 OWW196884:OWY196884 PGS196884:PGU196884 PQO196884:PQQ196884 QAK196884:QAM196884 QKG196884:QKI196884 QUC196884:QUE196884 RDY196884:REA196884 RNU196884:RNW196884 RXQ196884:RXS196884 SHM196884:SHO196884 SRI196884:SRK196884 TBE196884:TBG196884 TLA196884:TLC196884 TUW196884:TUY196884 UES196884:UEU196884 UOO196884:UOQ196884 UYK196884:UYM196884 VIG196884:VII196884 VSC196884:VSE196884 WBY196884:WCA196884 WLU196884:WLW196884 WVQ196884:WVS196884 I262420:K262420 JE262420:JG262420 TA262420:TC262420 ACW262420:ACY262420 AMS262420:AMU262420 AWO262420:AWQ262420 BGK262420:BGM262420 BQG262420:BQI262420 CAC262420:CAE262420 CJY262420:CKA262420 CTU262420:CTW262420 DDQ262420:DDS262420 DNM262420:DNO262420 DXI262420:DXK262420 EHE262420:EHG262420 ERA262420:ERC262420 FAW262420:FAY262420 FKS262420:FKU262420 FUO262420:FUQ262420 GEK262420:GEM262420 GOG262420:GOI262420 GYC262420:GYE262420 HHY262420:HIA262420 HRU262420:HRW262420 IBQ262420:IBS262420 ILM262420:ILO262420 IVI262420:IVK262420 JFE262420:JFG262420 JPA262420:JPC262420 JYW262420:JYY262420 KIS262420:KIU262420 KSO262420:KSQ262420 LCK262420:LCM262420 LMG262420:LMI262420 LWC262420:LWE262420 MFY262420:MGA262420 MPU262420:MPW262420 MZQ262420:MZS262420 NJM262420:NJO262420 NTI262420:NTK262420 ODE262420:ODG262420 ONA262420:ONC262420 OWW262420:OWY262420 PGS262420:PGU262420 PQO262420:PQQ262420 QAK262420:QAM262420 QKG262420:QKI262420 QUC262420:QUE262420 RDY262420:REA262420 RNU262420:RNW262420 RXQ262420:RXS262420 SHM262420:SHO262420 SRI262420:SRK262420 TBE262420:TBG262420 TLA262420:TLC262420 TUW262420:TUY262420 UES262420:UEU262420 UOO262420:UOQ262420 UYK262420:UYM262420 VIG262420:VII262420 VSC262420:VSE262420 WBY262420:WCA262420 WLU262420:WLW262420 WVQ262420:WVS262420 I327956:K327956 JE327956:JG327956 TA327956:TC327956 ACW327956:ACY327956 AMS327956:AMU327956 AWO327956:AWQ327956 BGK327956:BGM327956 BQG327956:BQI327956 CAC327956:CAE327956 CJY327956:CKA327956 CTU327956:CTW327956 DDQ327956:DDS327956 DNM327956:DNO327956 DXI327956:DXK327956 EHE327956:EHG327956 ERA327956:ERC327956 FAW327956:FAY327956 FKS327956:FKU327956 FUO327956:FUQ327956 GEK327956:GEM327956 GOG327956:GOI327956 GYC327956:GYE327956 HHY327956:HIA327956 HRU327956:HRW327956 IBQ327956:IBS327956 ILM327956:ILO327956 IVI327956:IVK327956 JFE327956:JFG327956 JPA327956:JPC327956 JYW327956:JYY327956 KIS327956:KIU327956 KSO327956:KSQ327956 LCK327956:LCM327956 LMG327956:LMI327956 LWC327956:LWE327956 MFY327956:MGA327956 MPU327956:MPW327956 MZQ327956:MZS327956 NJM327956:NJO327956 NTI327956:NTK327956 ODE327956:ODG327956 ONA327956:ONC327956 OWW327956:OWY327956 PGS327956:PGU327956 PQO327956:PQQ327956 QAK327956:QAM327956 QKG327956:QKI327956 QUC327956:QUE327956 RDY327956:REA327956 RNU327956:RNW327956 RXQ327956:RXS327956 SHM327956:SHO327956 SRI327956:SRK327956 TBE327956:TBG327956 TLA327956:TLC327956 TUW327956:TUY327956 UES327956:UEU327956 UOO327956:UOQ327956 UYK327956:UYM327956 VIG327956:VII327956 VSC327956:VSE327956 WBY327956:WCA327956 WLU327956:WLW327956 WVQ327956:WVS327956 I393492:K393492 JE393492:JG393492 TA393492:TC393492 ACW393492:ACY393492 AMS393492:AMU393492 AWO393492:AWQ393492 BGK393492:BGM393492 BQG393492:BQI393492 CAC393492:CAE393492 CJY393492:CKA393492 CTU393492:CTW393492 DDQ393492:DDS393492 DNM393492:DNO393492 DXI393492:DXK393492 EHE393492:EHG393492 ERA393492:ERC393492 FAW393492:FAY393492 FKS393492:FKU393492 FUO393492:FUQ393492 GEK393492:GEM393492 GOG393492:GOI393492 GYC393492:GYE393492 HHY393492:HIA393492 HRU393492:HRW393492 IBQ393492:IBS393492 ILM393492:ILO393492 IVI393492:IVK393492 JFE393492:JFG393492 JPA393492:JPC393492 JYW393492:JYY393492 KIS393492:KIU393492 KSO393492:KSQ393492 LCK393492:LCM393492 LMG393492:LMI393492 LWC393492:LWE393492 MFY393492:MGA393492 MPU393492:MPW393492 MZQ393492:MZS393492 NJM393492:NJO393492 NTI393492:NTK393492 ODE393492:ODG393492 ONA393492:ONC393492 OWW393492:OWY393492 PGS393492:PGU393492 PQO393492:PQQ393492 QAK393492:QAM393492 QKG393492:QKI393492 QUC393492:QUE393492 RDY393492:REA393492 RNU393492:RNW393492 RXQ393492:RXS393492 SHM393492:SHO393492 SRI393492:SRK393492 TBE393492:TBG393492 TLA393492:TLC393492 TUW393492:TUY393492 UES393492:UEU393492 UOO393492:UOQ393492 UYK393492:UYM393492 VIG393492:VII393492 VSC393492:VSE393492 WBY393492:WCA393492 WLU393492:WLW393492 WVQ393492:WVS393492 I459028:K459028 JE459028:JG459028 TA459028:TC459028 ACW459028:ACY459028 AMS459028:AMU459028 AWO459028:AWQ459028 BGK459028:BGM459028 BQG459028:BQI459028 CAC459028:CAE459028 CJY459028:CKA459028 CTU459028:CTW459028 DDQ459028:DDS459028 DNM459028:DNO459028 DXI459028:DXK459028 EHE459028:EHG459028 ERA459028:ERC459028 FAW459028:FAY459028 FKS459028:FKU459028 FUO459028:FUQ459028 GEK459028:GEM459028 GOG459028:GOI459028 GYC459028:GYE459028 HHY459028:HIA459028 HRU459028:HRW459028 IBQ459028:IBS459028 ILM459028:ILO459028 IVI459028:IVK459028 JFE459028:JFG459028 JPA459028:JPC459028 JYW459028:JYY459028 KIS459028:KIU459028 KSO459028:KSQ459028 LCK459028:LCM459028 LMG459028:LMI459028 LWC459028:LWE459028 MFY459028:MGA459028 MPU459028:MPW459028 MZQ459028:MZS459028 NJM459028:NJO459028 NTI459028:NTK459028 ODE459028:ODG459028 ONA459028:ONC459028 OWW459028:OWY459028 PGS459028:PGU459028 PQO459028:PQQ459028 QAK459028:QAM459028 QKG459028:QKI459028 QUC459028:QUE459028 RDY459028:REA459028 RNU459028:RNW459028 RXQ459028:RXS459028 SHM459028:SHO459028 SRI459028:SRK459028 TBE459028:TBG459028 TLA459028:TLC459028 TUW459028:TUY459028 UES459028:UEU459028 UOO459028:UOQ459028 UYK459028:UYM459028 VIG459028:VII459028 VSC459028:VSE459028 WBY459028:WCA459028 WLU459028:WLW459028 WVQ459028:WVS459028 I524564:K524564 JE524564:JG524564 TA524564:TC524564 ACW524564:ACY524564 AMS524564:AMU524564 AWO524564:AWQ524564 BGK524564:BGM524564 BQG524564:BQI524564 CAC524564:CAE524564 CJY524564:CKA524564 CTU524564:CTW524564 DDQ524564:DDS524564 DNM524564:DNO524564 DXI524564:DXK524564 EHE524564:EHG524564 ERA524564:ERC524564 FAW524564:FAY524564 FKS524564:FKU524564 FUO524564:FUQ524564 GEK524564:GEM524564 GOG524564:GOI524564 GYC524564:GYE524564 HHY524564:HIA524564 HRU524564:HRW524564 IBQ524564:IBS524564 ILM524564:ILO524564 IVI524564:IVK524564 JFE524564:JFG524564 JPA524564:JPC524564 JYW524564:JYY524564 KIS524564:KIU524564 KSO524564:KSQ524564 LCK524564:LCM524564 LMG524564:LMI524564 LWC524564:LWE524564 MFY524564:MGA524564 MPU524564:MPW524564 MZQ524564:MZS524564 NJM524564:NJO524564 NTI524564:NTK524564 ODE524564:ODG524564 ONA524564:ONC524564 OWW524564:OWY524564 PGS524564:PGU524564 PQO524564:PQQ524564 QAK524564:QAM524564 QKG524564:QKI524564 QUC524564:QUE524564 RDY524564:REA524564 RNU524564:RNW524564 RXQ524564:RXS524564 SHM524564:SHO524564 SRI524564:SRK524564 TBE524564:TBG524564 TLA524564:TLC524564 TUW524564:TUY524564 UES524564:UEU524564 UOO524564:UOQ524564 UYK524564:UYM524564 VIG524564:VII524564 VSC524564:VSE524564 WBY524564:WCA524564 WLU524564:WLW524564 WVQ524564:WVS524564 I590100:K590100 JE590100:JG590100 TA590100:TC590100 ACW590100:ACY590100 AMS590100:AMU590100 AWO590100:AWQ590100 BGK590100:BGM590100 BQG590100:BQI590100 CAC590100:CAE590100 CJY590100:CKA590100 CTU590100:CTW590100 DDQ590100:DDS590100 DNM590100:DNO590100 DXI590100:DXK590100 EHE590100:EHG590100 ERA590100:ERC590100 FAW590100:FAY590100 FKS590100:FKU590100 FUO590100:FUQ590100 GEK590100:GEM590100 GOG590100:GOI590100 GYC590100:GYE590100 HHY590100:HIA590100 HRU590100:HRW590100 IBQ590100:IBS590100 ILM590100:ILO590100 IVI590100:IVK590100 JFE590100:JFG590100 JPA590100:JPC590100 JYW590100:JYY590100 KIS590100:KIU590100 KSO590100:KSQ590100 LCK590100:LCM590100 LMG590100:LMI590100 LWC590100:LWE590100 MFY590100:MGA590100 MPU590100:MPW590100 MZQ590100:MZS590100 NJM590100:NJO590100 NTI590100:NTK590100 ODE590100:ODG590100 ONA590100:ONC590100 OWW590100:OWY590100 PGS590100:PGU590100 PQO590100:PQQ590100 QAK590100:QAM590100 QKG590100:QKI590100 QUC590100:QUE590100 RDY590100:REA590100 RNU590100:RNW590100 RXQ590100:RXS590100 SHM590100:SHO590100 SRI590100:SRK590100 TBE590100:TBG590100 TLA590100:TLC590100 TUW590100:TUY590100 UES590100:UEU590100 UOO590100:UOQ590100 UYK590100:UYM590100 VIG590100:VII590100 VSC590100:VSE590100 WBY590100:WCA590100 WLU590100:WLW590100 WVQ590100:WVS590100 I655636:K655636 JE655636:JG655636 TA655636:TC655636 ACW655636:ACY655636 AMS655636:AMU655636 AWO655636:AWQ655636 BGK655636:BGM655636 BQG655636:BQI655636 CAC655636:CAE655636 CJY655636:CKA655636 CTU655636:CTW655636 DDQ655636:DDS655636 DNM655636:DNO655636 DXI655636:DXK655636 EHE655636:EHG655636 ERA655636:ERC655636 FAW655636:FAY655636 FKS655636:FKU655636 FUO655636:FUQ655636 GEK655636:GEM655636 GOG655636:GOI655636 GYC655636:GYE655636 HHY655636:HIA655636 HRU655636:HRW655636 IBQ655636:IBS655636 ILM655636:ILO655636 IVI655636:IVK655636 JFE655636:JFG655636 JPA655636:JPC655636 JYW655636:JYY655636 KIS655636:KIU655636 KSO655636:KSQ655636 LCK655636:LCM655636 LMG655636:LMI655636 LWC655636:LWE655636 MFY655636:MGA655636 MPU655636:MPW655636 MZQ655636:MZS655636 NJM655636:NJO655636 NTI655636:NTK655636 ODE655636:ODG655636 ONA655636:ONC655636 OWW655636:OWY655636 PGS655636:PGU655636 PQO655636:PQQ655636 QAK655636:QAM655636 QKG655636:QKI655636 QUC655636:QUE655636 RDY655636:REA655636 RNU655636:RNW655636 RXQ655636:RXS655636 SHM655636:SHO655636 SRI655636:SRK655636 TBE655636:TBG655636 TLA655636:TLC655636 TUW655636:TUY655636 UES655636:UEU655636 UOO655636:UOQ655636 UYK655636:UYM655636 VIG655636:VII655636 VSC655636:VSE655636 WBY655636:WCA655636 WLU655636:WLW655636 WVQ655636:WVS655636 I721172:K721172 JE721172:JG721172 TA721172:TC721172 ACW721172:ACY721172 AMS721172:AMU721172 AWO721172:AWQ721172 BGK721172:BGM721172 BQG721172:BQI721172 CAC721172:CAE721172 CJY721172:CKA721172 CTU721172:CTW721172 DDQ721172:DDS721172 DNM721172:DNO721172 DXI721172:DXK721172 EHE721172:EHG721172 ERA721172:ERC721172 FAW721172:FAY721172 FKS721172:FKU721172 FUO721172:FUQ721172 GEK721172:GEM721172 GOG721172:GOI721172 GYC721172:GYE721172 HHY721172:HIA721172 HRU721172:HRW721172 IBQ721172:IBS721172 ILM721172:ILO721172 IVI721172:IVK721172 JFE721172:JFG721172 JPA721172:JPC721172 JYW721172:JYY721172 KIS721172:KIU721172 KSO721172:KSQ721172 LCK721172:LCM721172 LMG721172:LMI721172 LWC721172:LWE721172 MFY721172:MGA721172 MPU721172:MPW721172 MZQ721172:MZS721172 NJM721172:NJO721172 NTI721172:NTK721172 ODE721172:ODG721172 ONA721172:ONC721172 OWW721172:OWY721172 PGS721172:PGU721172 PQO721172:PQQ721172 QAK721172:QAM721172 QKG721172:QKI721172 QUC721172:QUE721172 RDY721172:REA721172 RNU721172:RNW721172 RXQ721172:RXS721172 SHM721172:SHO721172 SRI721172:SRK721172 TBE721172:TBG721172 TLA721172:TLC721172 TUW721172:TUY721172 UES721172:UEU721172 UOO721172:UOQ721172 UYK721172:UYM721172 VIG721172:VII721172 VSC721172:VSE721172 WBY721172:WCA721172 WLU721172:WLW721172 WVQ721172:WVS721172 I786708:K786708 JE786708:JG786708 TA786708:TC786708 ACW786708:ACY786708 AMS786708:AMU786708 AWO786708:AWQ786708 BGK786708:BGM786708 BQG786708:BQI786708 CAC786708:CAE786708 CJY786708:CKA786708 CTU786708:CTW786708 DDQ786708:DDS786708 DNM786708:DNO786708 DXI786708:DXK786708 EHE786708:EHG786708 ERA786708:ERC786708 FAW786708:FAY786708 FKS786708:FKU786708 FUO786708:FUQ786708 GEK786708:GEM786708 GOG786708:GOI786708 GYC786708:GYE786708 HHY786708:HIA786708 HRU786708:HRW786708 IBQ786708:IBS786708 ILM786708:ILO786708 IVI786708:IVK786708 JFE786708:JFG786708 JPA786708:JPC786708 JYW786708:JYY786708 KIS786708:KIU786708 KSO786708:KSQ786708 LCK786708:LCM786708 LMG786708:LMI786708 LWC786708:LWE786708 MFY786708:MGA786708 MPU786708:MPW786708 MZQ786708:MZS786708 NJM786708:NJO786708 NTI786708:NTK786708 ODE786708:ODG786708 ONA786708:ONC786708 OWW786708:OWY786708 PGS786708:PGU786708 PQO786708:PQQ786708 QAK786708:QAM786708 QKG786708:QKI786708 QUC786708:QUE786708 RDY786708:REA786708 RNU786708:RNW786708 RXQ786708:RXS786708 SHM786708:SHO786708 SRI786708:SRK786708 TBE786708:TBG786708 TLA786708:TLC786708 TUW786708:TUY786708 UES786708:UEU786708 UOO786708:UOQ786708 UYK786708:UYM786708 VIG786708:VII786708 VSC786708:VSE786708 WBY786708:WCA786708 WLU786708:WLW786708 WVQ786708:WVS786708 I852244:K852244 JE852244:JG852244 TA852244:TC852244 ACW852244:ACY852244 AMS852244:AMU852244 AWO852244:AWQ852244 BGK852244:BGM852244 BQG852244:BQI852244 CAC852244:CAE852244 CJY852244:CKA852244 CTU852244:CTW852244 DDQ852244:DDS852244 DNM852244:DNO852244 DXI852244:DXK852244 EHE852244:EHG852244 ERA852244:ERC852244 FAW852244:FAY852244 FKS852244:FKU852244 FUO852244:FUQ852244 GEK852244:GEM852244 GOG852244:GOI852244 GYC852244:GYE852244 HHY852244:HIA852244 HRU852244:HRW852244 IBQ852244:IBS852244 ILM852244:ILO852244 IVI852244:IVK852244 JFE852244:JFG852244 JPA852244:JPC852244 JYW852244:JYY852244 KIS852244:KIU852244 KSO852244:KSQ852244 LCK852244:LCM852244 LMG852244:LMI852244 LWC852244:LWE852244 MFY852244:MGA852244 MPU852244:MPW852244 MZQ852244:MZS852244 NJM852244:NJO852244 NTI852244:NTK852244 ODE852244:ODG852244 ONA852244:ONC852244 OWW852244:OWY852244 PGS852244:PGU852244 PQO852244:PQQ852244 QAK852244:QAM852244 QKG852244:QKI852244 QUC852244:QUE852244 RDY852244:REA852244 RNU852244:RNW852244 RXQ852244:RXS852244 SHM852244:SHO852244 SRI852244:SRK852244 TBE852244:TBG852244 TLA852244:TLC852244 TUW852244:TUY852244 UES852244:UEU852244 UOO852244:UOQ852244 UYK852244:UYM852244 VIG852244:VII852244 VSC852244:VSE852244 WBY852244:WCA852244 WLU852244:WLW852244 WVQ852244:WVS852244 I917780:K917780 JE917780:JG917780 TA917780:TC917780 ACW917780:ACY917780 AMS917780:AMU917780 AWO917780:AWQ917780 BGK917780:BGM917780 BQG917780:BQI917780 CAC917780:CAE917780 CJY917780:CKA917780 CTU917780:CTW917780 DDQ917780:DDS917780 DNM917780:DNO917780 DXI917780:DXK917780 EHE917780:EHG917780 ERA917780:ERC917780 FAW917780:FAY917780 FKS917780:FKU917780 FUO917780:FUQ917780 GEK917780:GEM917780 GOG917780:GOI917780 GYC917780:GYE917780 HHY917780:HIA917780 HRU917780:HRW917780 IBQ917780:IBS917780 ILM917780:ILO917780 IVI917780:IVK917780 JFE917780:JFG917780 JPA917780:JPC917780 JYW917780:JYY917780 KIS917780:KIU917780 KSO917780:KSQ917780 LCK917780:LCM917780 LMG917780:LMI917780 LWC917780:LWE917780 MFY917780:MGA917780 MPU917780:MPW917780 MZQ917780:MZS917780 NJM917780:NJO917780 NTI917780:NTK917780 ODE917780:ODG917780 ONA917780:ONC917780 OWW917780:OWY917780 PGS917780:PGU917780 PQO917780:PQQ917780 QAK917780:QAM917780 QKG917780:QKI917780 QUC917780:QUE917780 RDY917780:REA917780 RNU917780:RNW917780 RXQ917780:RXS917780 SHM917780:SHO917780 SRI917780:SRK917780 TBE917780:TBG917780 TLA917780:TLC917780 TUW917780:TUY917780 UES917780:UEU917780 UOO917780:UOQ917780 UYK917780:UYM917780 VIG917780:VII917780 VSC917780:VSE917780 WBY917780:WCA917780 WLU917780:WLW917780 WVQ917780:WVS917780 I983316:K983316 JE983316:JG983316 TA983316:TC983316 ACW983316:ACY983316 AMS983316:AMU983316 AWO983316:AWQ983316 BGK983316:BGM983316 BQG983316:BQI983316 CAC983316:CAE983316 CJY983316:CKA983316 CTU983316:CTW983316 DDQ983316:DDS983316 DNM983316:DNO983316 DXI983316:DXK983316 EHE983316:EHG983316 ERA983316:ERC983316 FAW983316:FAY983316 FKS983316:FKU983316 FUO983316:FUQ983316 GEK983316:GEM983316 GOG983316:GOI983316 GYC983316:GYE983316 HHY983316:HIA983316 HRU983316:HRW983316 IBQ983316:IBS983316 ILM983316:ILO983316 IVI983316:IVK983316 JFE983316:JFG983316 JPA983316:JPC983316 JYW983316:JYY983316 KIS983316:KIU983316 KSO983316:KSQ983316 LCK983316:LCM983316 LMG983316:LMI983316 LWC983316:LWE983316 MFY983316:MGA983316 MPU983316:MPW983316 MZQ983316:MZS983316 NJM983316:NJO983316 NTI983316:NTK983316 ODE983316:ODG983316 ONA983316:ONC983316 OWW983316:OWY983316 PGS983316:PGU983316 PQO983316:PQQ983316 QAK983316:QAM983316 QKG983316:QKI983316 QUC983316:QUE983316 RDY983316:REA983316 RNU983316:RNW983316 RXQ983316:RXS983316 SHM983316:SHO983316 SRI983316:SRK983316 TBE983316:TBG983316 TLA983316:TLC983316 TUW983316:TUY983316 UES983316:UEU983316 UOO983316:UOQ983316 UYK983316:UYM983316 VIG983316:VII983316 VSC983316:VSE983316 WBY983316:WCA983316 WLU983316:WLW983316 WVQ983316:WVS983316 J163:L168 JF163:JH168 TB163:TD168 ACX163:ACZ168 AMT163:AMV168 AWP163:AWR168 BGL163:BGN168 BQH163:BQJ168 CAD163:CAF168 CJZ163:CKB168 CTV163:CTX168 DDR163:DDT168 DNN163:DNP168 DXJ163:DXL168 EHF163:EHH168 ERB163:ERD168 FAX163:FAZ168 FKT163:FKV168 FUP163:FUR168 GEL163:GEN168 GOH163:GOJ168 GYD163:GYF168 HHZ163:HIB168 HRV163:HRX168 IBR163:IBT168 ILN163:ILP168 IVJ163:IVL168 JFF163:JFH168 JPB163:JPD168 JYX163:JYZ168 KIT163:KIV168 KSP163:KSR168 LCL163:LCN168 LMH163:LMJ168 LWD163:LWF168 MFZ163:MGB168 MPV163:MPX168 MZR163:MZT168 NJN163:NJP168 NTJ163:NTL168 ODF163:ODH168 ONB163:OND168 OWX163:OWZ168 PGT163:PGV168 PQP163:PQR168 QAL163:QAN168 QKH163:QKJ168 QUD163:QUF168 RDZ163:REB168 RNV163:RNX168 RXR163:RXT168 SHN163:SHP168 SRJ163:SRL168 TBF163:TBH168 TLB163:TLD168 TUX163:TUZ168 UET163:UEV168 UOP163:UOR168 UYL163:UYN168 VIH163:VIJ168 VSD163:VSF168 WBZ163:WCB168 WLV163:WLX168 WVR163:WVT168 J65829:L65834 JF65829:JH65834 TB65829:TD65834 ACX65829:ACZ65834 AMT65829:AMV65834 AWP65829:AWR65834 BGL65829:BGN65834 BQH65829:BQJ65834 CAD65829:CAF65834 CJZ65829:CKB65834 CTV65829:CTX65834 DDR65829:DDT65834 DNN65829:DNP65834 DXJ65829:DXL65834 EHF65829:EHH65834 ERB65829:ERD65834 FAX65829:FAZ65834 FKT65829:FKV65834 FUP65829:FUR65834 GEL65829:GEN65834 GOH65829:GOJ65834 GYD65829:GYF65834 HHZ65829:HIB65834 HRV65829:HRX65834 IBR65829:IBT65834 ILN65829:ILP65834 IVJ65829:IVL65834 JFF65829:JFH65834 JPB65829:JPD65834 JYX65829:JYZ65834 KIT65829:KIV65834 KSP65829:KSR65834 LCL65829:LCN65834 LMH65829:LMJ65834 LWD65829:LWF65834 MFZ65829:MGB65834 MPV65829:MPX65834 MZR65829:MZT65834 NJN65829:NJP65834 NTJ65829:NTL65834 ODF65829:ODH65834 ONB65829:OND65834 OWX65829:OWZ65834 PGT65829:PGV65834 PQP65829:PQR65834 QAL65829:QAN65834 QKH65829:QKJ65834 QUD65829:QUF65834 RDZ65829:REB65834 RNV65829:RNX65834 RXR65829:RXT65834 SHN65829:SHP65834 SRJ65829:SRL65834 TBF65829:TBH65834 TLB65829:TLD65834 TUX65829:TUZ65834 UET65829:UEV65834 UOP65829:UOR65834 UYL65829:UYN65834 VIH65829:VIJ65834 VSD65829:VSF65834 WBZ65829:WCB65834 WLV65829:WLX65834 WVR65829:WVT65834 J131365:L131370 JF131365:JH131370 TB131365:TD131370 ACX131365:ACZ131370 AMT131365:AMV131370 AWP131365:AWR131370 BGL131365:BGN131370 BQH131365:BQJ131370 CAD131365:CAF131370 CJZ131365:CKB131370 CTV131365:CTX131370 DDR131365:DDT131370 DNN131365:DNP131370 DXJ131365:DXL131370 EHF131365:EHH131370 ERB131365:ERD131370 FAX131365:FAZ131370 FKT131365:FKV131370 FUP131365:FUR131370 GEL131365:GEN131370 GOH131365:GOJ131370 GYD131365:GYF131370 HHZ131365:HIB131370 HRV131365:HRX131370 IBR131365:IBT131370 ILN131365:ILP131370 IVJ131365:IVL131370 JFF131365:JFH131370 JPB131365:JPD131370 JYX131365:JYZ131370 KIT131365:KIV131370 KSP131365:KSR131370 LCL131365:LCN131370 LMH131365:LMJ131370 LWD131365:LWF131370 MFZ131365:MGB131370 MPV131365:MPX131370 MZR131365:MZT131370 NJN131365:NJP131370 NTJ131365:NTL131370 ODF131365:ODH131370 ONB131365:OND131370 OWX131365:OWZ131370 PGT131365:PGV131370 PQP131365:PQR131370 QAL131365:QAN131370 QKH131365:QKJ131370 QUD131365:QUF131370 RDZ131365:REB131370 RNV131365:RNX131370 RXR131365:RXT131370 SHN131365:SHP131370 SRJ131365:SRL131370 TBF131365:TBH131370 TLB131365:TLD131370 TUX131365:TUZ131370 UET131365:UEV131370 UOP131365:UOR131370 UYL131365:UYN131370 VIH131365:VIJ131370 VSD131365:VSF131370 WBZ131365:WCB131370 WLV131365:WLX131370 WVR131365:WVT131370 J196901:L196906 JF196901:JH196906 TB196901:TD196906 ACX196901:ACZ196906 AMT196901:AMV196906 AWP196901:AWR196906 BGL196901:BGN196906 BQH196901:BQJ196906 CAD196901:CAF196906 CJZ196901:CKB196906 CTV196901:CTX196906 DDR196901:DDT196906 DNN196901:DNP196906 DXJ196901:DXL196906 EHF196901:EHH196906 ERB196901:ERD196906 FAX196901:FAZ196906 FKT196901:FKV196906 FUP196901:FUR196906 GEL196901:GEN196906 GOH196901:GOJ196906 GYD196901:GYF196906 HHZ196901:HIB196906 HRV196901:HRX196906 IBR196901:IBT196906 ILN196901:ILP196906 IVJ196901:IVL196906 JFF196901:JFH196906 JPB196901:JPD196906 JYX196901:JYZ196906 KIT196901:KIV196906 KSP196901:KSR196906 LCL196901:LCN196906 LMH196901:LMJ196906 LWD196901:LWF196906 MFZ196901:MGB196906 MPV196901:MPX196906 MZR196901:MZT196906 NJN196901:NJP196906 NTJ196901:NTL196906 ODF196901:ODH196906 ONB196901:OND196906 OWX196901:OWZ196906 PGT196901:PGV196906 PQP196901:PQR196906 QAL196901:QAN196906 QKH196901:QKJ196906 QUD196901:QUF196906 RDZ196901:REB196906 RNV196901:RNX196906 RXR196901:RXT196906 SHN196901:SHP196906 SRJ196901:SRL196906 TBF196901:TBH196906 TLB196901:TLD196906 TUX196901:TUZ196906 UET196901:UEV196906 UOP196901:UOR196906 UYL196901:UYN196906 VIH196901:VIJ196906 VSD196901:VSF196906 WBZ196901:WCB196906 WLV196901:WLX196906 WVR196901:WVT196906 J262437:L262442 JF262437:JH262442 TB262437:TD262442 ACX262437:ACZ262442 AMT262437:AMV262442 AWP262437:AWR262442 BGL262437:BGN262442 BQH262437:BQJ262442 CAD262437:CAF262442 CJZ262437:CKB262442 CTV262437:CTX262442 DDR262437:DDT262442 DNN262437:DNP262442 DXJ262437:DXL262442 EHF262437:EHH262442 ERB262437:ERD262442 FAX262437:FAZ262442 FKT262437:FKV262442 FUP262437:FUR262442 GEL262437:GEN262442 GOH262437:GOJ262442 GYD262437:GYF262442 HHZ262437:HIB262442 HRV262437:HRX262442 IBR262437:IBT262442 ILN262437:ILP262442 IVJ262437:IVL262442 JFF262437:JFH262442 JPB262437:JPD262442 JYX262437:JYZ262442 KIT262437:KIV262442 KSP262437:KSR262442 LCL262437:LCN262442 LMH262437:LMJ262442 LWD262437:LWF262442 MFZ262437:MGB262442 MPV262437:MPX262442 MZR262437:MZT262442 NJN262437:NJP262442 NTJ262437:NTL262442 ODF262437:ODH262442 ONB262437:OND262442 OWX262437:OWZ262442 PGT262437:PGV262442 PQP262437:PQR262442 QAL262437:QAN262442 QKH262437:QKJ262442 QUD262437:QUF262442 RDZ262437:REB262442 RNV262437:RNX262442 RXR262437:RXT262442 SHN262437:SHP262442 SRJ262437:SRL262442 TBF262437:TBH262442 TLB262437:TLD262442 TUX262437:TUZ262442 UET262437:UEV262442 UOP262437:UOR262442 UYL262437:UYN262442 VIH262437:VIJ262442 VSD262437:VSF262442 WBZ262437:WCB262442 WLV262437:WLX262442 WVR262437:WVT262442 J327973:L327978 JF327973:JH327978 TB327973:TD327978 ACX327973:ACZ327978 AMT327973:AMV327978 AWP327973:AWR327978 BGL327973:BGN327978 BQH327973:BQJ327978 CAD327973:CAF327978 CJZ327973:CKB327978 CTV327973:CTX327978 DDR327973:DDT327978 DNN327973:DNP327978 DXJ327973:DXL327978 EHF327973:EHH327978 ERB327973:ERD327978 FAX327973:FAZ327978 FKT327973:FKV327978 FUP327973:FUR327978 GEL327973:GEN327978 GOH327973:GOJ327978 GYD327973:GYF327978 HHZ327973:HIB327978 HRV327973:HRX327978 IBR327973:IBT327978 ILN327973:ILP327978 IVJ327973:IVL327978 JFF327973:JFH327978 JPB327973:JPD327978 JYX327973:JYZ327978 KIT327973:KIV327978 KSP327973:KSR327978 LCL327973:LCN327978 LMH327973:LMJ327978 LWD327973:LWF327978 MFZ327973:MGB327978 MPV327973:MPX327978 MZR327973:MZT327978 NJN327973:NJP327978 NTJ327973:NTL327978 ODF327973:ODH327978 ONB327973:OND327978 OWX327973:OWZ327978 PGT327973:PGV327978 PQP327973:PQR327978 QAL327973:QAN327978 QKH327973:QKJ327978 QUD327973:QUF327978 RDZ327973:REB327978 RNV327973:RNX327978 RXR327973:RXT327978 SHN327973:SHP327978 SRJ327973:SRL327978 TBF327973:TBH327978 TLB327973:TLD327978 TUX327973:TUZ327978 UET327973:UEV327978 UOP327973:UOR327978 UYL327973:UYN327978 VIH327973:VIJ327978 VSD327973:VSF327978 WBZ327973:WCB327978 WLV327973:WLX327978 WVR327973:WVT327978 J393509:L393514 JF393509:JH393514 TB393509:TD393514 ACX393509:ACZ393514 AMT393509:AMV393514 AWP393509:AWR393514 BGL393509:BGN393514 BQH393509:BQJ393514 CAD393509:CAF393514 CJZ393509:CKB393514 CTV393509:CTX393514 DDR393509:DDT393514 DNN393509:DNP393514 DXJ393509:DXL393514 EHF393509:EHH393514 ERB393509:ERD393514 FAX393509:FAZ393514 FKT393509:FKV393514 FUP393509:FUR393514 GEL393509:GEN393514 GOH393509:GOJ393514 GYD393509:GYF393514 HHZ393509:HIB393514 HRV393509:HRX393514 IBR393509:IBT393514 ILN393509:ILP393514 IVJ393509:IVL393514 JFF393509:JFH393514 JPB393509:JPD393514 JYX393509:JYZ393514 KIT393509:KIV393514 KSP393509:KSR393514 LCL393509:LCN393514 LMH393509:LMJ393514 LWD393509:LWF393514 MFZ393509:MGB393514 MPV393509:MPX393514 MZR393509:MZT393514 NJN393509:NJP393514 NTJ393509:NTL393514 ODF393509:ODH393514 ONB393509:OND393514 OWX393509:OWZ393514 PGT393509:PGV393514 PQP393509:PQR393514 QAL393509:QAN393514 QKH393509:QKJ393514 QUD393509:QUF393514 RDZ393509:REB393514 RNV393509:RNX393514 RXR393509:RXT393514 SHN393509:SHP393514 SRJ393509:SRL393514 TBF393509:TBH393514 TLB393509:TLD393514 TUX393509:TUZ393514 UET393509:UEV393514 UOP393509:UOR393514 UYL393509:UYN393514 VIH393509:VIJ393514 VSD393509:VSF393514 WBZ393509:WCB393514 WLV393509:WLX393514 WVR393509:WVT393514 J459045:L459050 JF459045:JH459050 TB459045:TD459050 ACX459045:ACZ459050 AMT459045:AMV459050 AWP459045:AWR459050 BGL459045:BGN459050 BQH459045:BQJ459050 CAD459045:CAF459050 CJZ459045:CKB459050 CTV459045:CTX459050 DDR459045:DDT459050 DNN459045:DNP459050 DXJ459045:DXL459050 EHF459045:EHH459050 ERB459045:ERD459050 FAX459045:FAZ459050 FKT459045:FKV459050 FUP459045:FUR459050 GEL459045:GEN459050 GOH459045:GOJ459050 GYD459045:GYF459050 HHZ459045:HIB459050 HRV459045:HRX459050 IBR459045:IBT459050 ILN459045:ILP459050 IVJ459045:IVL459050 JFF459045:JFH459050 JPB459045:JPD459050 JYX459045:JYZ459050 KIT459045:KIV459050 KSP459045:KSR459050 LCL459045:LCN459050 LMH459045:LMJ459050 LWD459045:LWF459050 MFZ459045:MGB459050 MPV459045:MPX459050 MZR459045:MZT459050 NJN459045:NJP459050 NTJ459045:NTL459050 ODF459045:ODH459050 ONB459045:OND459050 OWX459045:OWZ459050 PGT459045:PGV459050 PQP459045:PQR459050 QAL459045:QAN459050 QKH459045:QKJ459050 QUD459045:QUF459050 RDZ459045:REB459050 RNV459045:RNX459050 RXR459045:RXT459050 SHN459045:SHP459050 SRJ459045:SRL459050 TBF459045:TBH459050 TLB459045:TLD459050 TUX459045:TUZ459050 UET459045:UEV459050 UOP459045:UOR459050 UYL459045:UYN459050 VIH459045:VIJ459050 VSD459045:VSF459050 WBZ459045:WCB459050 WLV459045:WLX459050 WVR459045:WVT459050 J524581:L524586 JF524581:JH524586 TB524581:TD524586 ACX524581:ACZ524586 AMT524581:AMV524586 AWP524581:AWR524586 BGL524581:BGN524586 BQH524581:BQJ524586 CAD524581:CAF524586 CJZ524581:CKB524586 CTV524581:CTX524586 DDR524581:DDT524586 DNN524581:DNP524586 DXJ524581:DXL524586 EHF524581:EHH524586 ERB524581:ERD524586 FAX524581:FAZ524586 FKT524581:FKV524586 FUP524581:FUR524586 GEL524581:GEN524586 GOH524581:GOJ524586 GYD524581:GYF524586 HHZ524581:HIB524586 HRV524581:HRX524586 IBR524581:IBT524586 ILN524581:ILP524586 IVJ524581:IVL524586 JFF524581:JFH524586 JPB524581:JPD524586 JYX524581:JYZ524586 KIT524581:KIV524586 KSP524581:KSR524586 LCL524581:LCN524586 LMH524581:LMJ524586 LWD524581:LWF524586 MFZ524581:MGB524586 MPV524581:MPX524586 MZR524581:MZT524586 NJN524581:NJP524586 NTJ524581:NTL524586 ODF524581:ODH524586 ONB524581:OND524586 OWX524581:OWZ524586 PGT524581:PGV524586 PQP524581:PQR524586 QAL524581:QAN524586 QKH524581:QKJ524586 QUD524581:QUF524586 RDZ524581:REB524586 RNV524581:RNX524586 RXR524581:RXT524586 SHN524581:SHP524586 SRJ524581:SRL524586 TBF524581:TBH524586 TLB524581:TLD524586 TUX524581:TUZ524586 UET524581:UEV524586 UOP524581:UOR524586 UYL524581:UYN524586 VIH524581:VIJ524586 VSD524581:VSF524586 WBZ524581:WCB524586 WLV524581:WLX524586 WVR524581:WVT524586 J590117:L590122 JF590117:JH590122 TB590117:TD590122 ACX590117:ACZ590122 AMT590117:AMV590122 AWP590117:AWR590122 BGL590117:BGN590122 BQH590117:BQJ590122 CAD590117:CAF590122 CJZ590117:CKB590122 CTV590117:CTX590122 DDR590117:DDT590122 DNN590117:DNP590122 DXJ590117:DXL590122 EHF590117:EHH590122 ERB590117:ERD590122 FAX590117:FAZ590122 FKT590117:FKV590122 FUP590117:FUR590122 GEL590117:GEN590122 GOH590117:GOJ590122 GYD590117:GYF590122 HHZ590117:HIB590122 HRV590117:HRX590122 IBR590117:IBT590122 ILN590117:ILP590122 IVJ590117:IVL590122 JFF590117:JFH590122 JPB590117:JPD590122 JYX590117:JYZ590122 KIT590117:KIV590122 KSP590117:KSR590122 LCL590117:LCN590122 LMH590117:LMJ590122 LWD590117:LWF590122 MFZ590117:MGB590122 MPV590117:MPX590122 MZR590117:MZT590122 NJN590117:NJP590122 NTJ590117:NTL590122 ODF590117:ODH590122 ONB590117:OND590122 OWX590117:OWZ590122 PGT590117:PGV590122 PQP590117:PQR590122 QAL590117:QAN590122 QKH590117:QKJ590122 QUD590117:QUF590122 RDZ590117:REB590122 RNV590117:RNX590122 RXR590117:RXT590122 SHN590117:SHP590122 SRJ590117:SRL590122 TBF590117:TBH590122 TLB590117:TLD590122 TUX590117:TUZ590122 UET590117:UEV590122 UOP590117:UOR590122 UYL590117:UYN590122 VIH590117:VIJ590122 VSD590117:VSF590122 WBZ590117:WCB590122 WLV590117:WLX590122 WVR590117:WVT590122 J655653:L655658 JF655653:JH655658 TB655653:TD655658 ACX655653:ACZ655658 AMT655653:AMV655658 AWP655653:AWR655658 BGL655653:BGN655658 BQH655653:BQJ655658 CAD655653:CAF655658 CJZ655653:CKB655658 CTV655653:CTX655658 DDR655653:DDT655658 DNN655653:DNP655658 DXJ655653:DXL655658 EHF655653:EHH655658 ERB655653:ERD655658 FAX655653:FAZ655658 FKT655653:FKV655658 FUP655653:FUR655658 GEL655653:GEN655658 GOH655653:GOJ655658 GYD655653:GYF655658 HHZ655653:HIB655658 HRV655653:HRX655658 IBR655653:IBT655658 ILN655653:ILP655658 IVJ655653:IVL655658 JFF655653:JFH655658 JPB655653:JPD655658 JYX655653:JYZ655658 KIT655653:KIV655658 KSP655653:KSR655658 LCL655653:LCN655658 LMH655653:LMJ655658 LWD655653:LWF655658 MFZ655653:MGB655658 MPV655653:MPX655658 MZR655653:MZT655658 NJN655653:NJP655658 NTJ655653:NTL655658 ODF655653:ODH655658 ONB655653:OND655658 OWX655653:OWZ655658 PGT655653:PGV655658 PQP655653:PQR655658 QAL655653:QAN655658 QKH655653:QKJ655658 QUD655653:QUF655658 RDZ655653:REB655658 RNV655653:RNX655658 RXR655653:RXT655658 SHN655653:SHP655658 SRJ655653:SRL655658 TBF655653:TBH655658 TLB655653:TLD655658 TUX655653:TUZ655658 UET655653:UEV655658 UOP655653:UOR655658 UYL655653:UYN655658 VIH655653:VIJ655658 VSD655653:VSF655658 WBZ655653:WCB655658 WLV655653:WLX655658 WVR655653:WVT655658 J721189:L721194 JF721189:JH721194 TB721189:TD721194 ACX721189:ACZ721194 AMT721189:AMV721194 AWP721189:AWR721194 BGL721189:BGN721194 BQH721189:BQJ721194 CAD721189:CAF721194 CJZ721189:CKB721194 CTV721189:CTX721194 DDR721189:DDT721194 DNN721189:DNP721194 DXJ721189:DXL721194 EHF721189:EHH721194 ERB721189:ERD721194 FAX721189:FAZ721194 FKT721189:FKV721194 FUP721189:FUR721194 GEL721189:GEN721194 GOH721189:GOJ721194 GYD721189:GYF721194 HHZ721189:HIB721194 HRV721189:HRX721194 IBR721189:IBT721194 ILN721189:ILP721194 IVJ721189:IVL721194 JFF721189:JFH721194 JPB721189:JPD721194 JYX721189:JYZ721194 KIT721189:KIV721194 KSP721189:KSR721194 LCL721189:LCN721194 LMH721189:LMJ721194 LWD721189:LWF721194 MFZ721189:MGB721194 MPV721189:MPX721194 MZR721189:MZT721194 NJN721189:NJP721194 NTJ721189:NTL721194 ODF721189:ODH721194 ONB721189:OND721194 OWX721189:OWZ721194 PGT721189:PGV721194 PQP721189:PQR721194 QAL721189:QAN721194 QKH721189:QKJ721194 QUD721189:QUF721194 RDZ721189:REB721194 RNV721189:RNX721194 RXR721189:RXT721194 SHN721189:SHP721194 SRJ721189:SRL721194 TBF721189:TBH721194 TLB721189:TLD721194 TUX721189:TUZ721194 UET721189:UEV721194 UOP721189:UOR721194 UYL721189:UYN721194 VIH721189:VIJ721194 VSD721189:VSF721194 WBZ721189:WCB721194 WLV721189:WLX721194 WVR721189:WVT721194 J786725:L786730 JF786725:JH786730 TB786725:TD786730 ACX786725:ACZ786730 AMT786725:AMV786730 AWP786725:AWR786730 BGL786725:BGN786730 BQH786725:BQJ786730 CAD786725:CAF786730 CJZ786725:CKB786730 CTV786725:CTX786730 DDR786725:DDT786730 DNN786725:DNP786730 DXJ786725:DXL786730 EHF786725:EHH786730 ERB786725:ERD786730 FAX786725:FAZ786730 FKT786725:FKV786730 FUP786725:FUR786730 GEL786725:GEN786730 GOH786725:GOJ786730 GYD786725:GYF786730 HHZ786725:HIB786730 HRV786725:HRX786730 IBR786725:IBT786730 ILN786725:ILP786730 IVJ786725:IVL786730 JFF786725:JFH786730 JPB786725:JPD786730 JYX786725:JYZ786730 KIT786725:KIV786730 KSP786725:KSR786730 LCL786725:LCN786730 LMH786725:LMJ786730 LWD786725:LWF786730 MFZ786725:MGB786730 MPV786725:MPX786730 MZR786725:MZT786730 NJN786725:NJP786730 NTJ786725:NTL786730 ODF786725:ODH786730 ONB786725:OND786730 OWX786725:OWZ786730 PGT786725:PGV786730 PQP786725:PQR786730 QAL786725:QAN786730 QKH786725:QKJ786730 QUD786725:QUF786730 RDZ786725:REB786730 RNV786725:RNX786730 RXR786725:RXT786730 SHN786725:SHP786730 SRJ786725:SRL786730 TBF786725:TBH786730 TLB786725:TLD786730 TUX786725:TUZ786730 UET786725:UEV786730 UOP786725:UOR786730 UYL786725:UYN786730 VIH786725:VIJ786730 VSD786725:VSF786730 WBZ786725:WCB786730 WLV786725:WLX786730 WVR786725:WVT786730 J852261:L852266 JF852261:JH852266 TB852261:TD852266 ACX852261:ACZ852266 AMT852261:AMV852266 AWP852261:AWR852266 BGL852261:BGN852266 BQH852261:BQJ852266 CAD852261:CAF852266 CJZ852261:CKB852266 CTV852261:CTX852266 DDR852261:DDT852266 DNN852261:DNP852266 DXJ852261:DXL852266 EHF852261:EHH852266 ERB852261:ERD852266 FAX852261:FAZ852266 FKT852261:FKV852266 FUP852261:FUR852266 GEL852261:GEN852266 GOH852261:GOJ852266 GYD852261:GYF852266 HHZ852261:HIB852266 HRV852261:HRX852266 IBR852261:IBT852266 ILN852261:ILP852266 IVJ852261:IVL852266 JFF852261:JFH852266 JPB852261:JPD852266 JYX852261:JYZ852266 KIT852261:KIV852266 KSP852261:KSR852266 LCL852261:LCN852266 LMH852261:LMJ852266 LWD852261:LWF852266 MFZ852261:MGB852266 MPV852261:MPX852266 MZR852261:MZT852266 NJN852261:NJP852266 NTJ852261:NTL852266 ODF852261:ODH852266 ONB852261:OND852266 OWX852261:OWZ852266 PGT852261:PGV852266 PQP852261:PQR852266 QAL852261:QAN852266 QKH852261:QKJ852266 QUD852261:QUF852266 RDZ852261:REB852266 RNV852261:RNX852266 RXR852261:RXT852266 SHN852261:SHP852266 SRJ852261:SRL852266 TBF852261:TBH852266 TLB852261:TLD852266 TUX852261:TUZ852266 UET852261:UEV852266 UOP852261:UOR852266 UYL852261:UYN852266 VIH852261:VIJ852266 VSD852261:VSF852266 WBZ852261:WCB852266 WLV852261:WLX852266 WVR852261:WVT852266 J917797:L917802 JF917797:JH917802 TB917797:TD917802 ACX917797:ACZ917802 AMT917797:AMV917802 AWP917797:AWR917802 BGL917797:BGN917802 BQH917797:BQJ917802 CAD917797:CAF917802 CJZ917797:CKB917802 CTV917797:CTX917802 DDR917797:DDT917802 DNN917797:DNP917802 DXJ917797:DXL917802 EHF917797:EHH917802 ERB917797:ERD917802 FAX917797:FAZ917802 FKT917797:FKV917802 FUP917797:FUR917802 GEL917797:GEN917802 GOH917797:GOJ917802 GYD917797:GYF917802 HHZ917797:HIB917802 HRV917797:HRX917802 IBR917797:IBT917802 ILN917797:ILP917802 IVJ917797:IVL917802 JFF917797:JFH917802 JPB917797:JPD917802 JYX917797:JYZ917802 KIT917797:KIV917802 KSP917797:KSR917802 LCL917797:LCN917802 LMH917797:LMJ917802 LWD917797:LWF917802 MFZ917797:MGB917802 MPV917797:MPX917802 MZR917797:MZT917802 NJN917797:NJP917802 NTJ917797:NTL917802 ODF917797:ODH917802 ONB917797:OND917802 OWX917797:OWZ917802 PGT917797:PGV917802 PQP917797:PQR917802 QAL917797:QAN917802 QKH917797:QKJ917802 QUD917797:QUF917802 RDZ917797:REB917802 RNV917797:RNX917802 RXR917797:RXT917802 SHN917797:SHP917802 SRJ917797:SRL917802 TBF917797:TBH917802 TLB917797:TLD917802 TUX917797:TUZ917802 UET917797:UEV917802 UOP917797:UOR917802 UYL917797:UYN917802 VIH917797:VIJ917802 VSD917797:VSF917802 WBZ917797:WCB917802 WLV917797:WLX917802 WVR917797:WVT917802 J983333:L983338 JF983333:JH983338 TB983333:TD983338 ACX983333:ACZ983338 AMT983333:AMV983338 AWP983333:AWR983338 BGL983333:BGN983338 BQH983333:BQJ983338 CAD983333:CAF983338 CJZ983333:CKB983338 CTV983333:CTX983338 DDR983333:DDT983338 DNN983333:DNP983338 DXJ983333:DXL983338 EHF983333:EHH983338 ERB983333:ERD983338 FAX983333:FAZ983338 FKT983333:FKV983338 FUP983333:FUR983338 GEL983333:GEN983338 GOH983333:GOJ983338 GYD983333:GYF983338 HHZ983333:HIB983338 HRV983333:HRX983338 IBR983333:IBT983338 ILN983333:ILP983338 IVJ983333:IVL983338 JFF983333:JFH983338 JPB983333:JPD983338 JYX983333:JYZ983338 KIT983333:KIV983338 KSP983333:KSR983338 LCL983333:LCN983338 LMH983333:LMJ983338 LWD983333:LWF983338 MFZ983333:MGB983338 MPV983333:MPX983338 MZR983333:MZT983338 NJN983333:NJP983338 NTJ983333:NTL983338 ODF983333:ODH983338 ONB983333:OND983338 OWX983333:OWZ983338 PGT983333:PGV983338 PQP983333:PQR983338 QAL983333:QAN983338 QKH983333:QKJ983338 QUD983333:QUF983338 RDZ983333:REB983338 RNV983333:RNX983338 RXR983333:RXT983338 SHN983333:SHP983338 SRJ983333:SRL983338 TBF983333:TBH983338 TLB983333:TLD983338 TUX983333:TUZ983338 UET983333:UEV983338 UOP983333:UOR983338 UYL983333:UYN983338 VIH983333:VIJ983338 VSD983333:VSF983338 WBZ983333:WCB983338 WLV983333:WLX983338 WVR983333:WVT983338 D169:G169 IZ169:JC169 SV169:SY169 ACR169:ACU169 AMN169:AMQ169 AWJ169:AWM169 BGF169:BGI169 BQB169:BQE169 BZX169:CAA169 CJT169:CJW169 CTP169:CTS169 DDL169:DDO169 DNH169:DNK169 DXD169:DXG169 EGZ169:EHC169 EQV169:EQY169 FAR169:FAU169 FKN169:FKQ169 FUJ169:FUM169 GEF169:GEI169 GOB169:GOE169 GXX169:GYA169 HHT169:HHW169 HRP169:HRS169 IBL169:IBO169 ILH169:ILK169 IVD169:IVG169 JEZ169:JFC169 JOV169:JOY169 JYR169:JYU169 KIN169:KIQ169 KSJ169:KSM169 LCF169:LCI169 LMB169:LME169 LVX169:LWA169 MFT169:MFW169 MPP169:MPS169 MZL169:MZO169 NJH169:NJK169 NTD169:NTG169 OCZ169:ODC169 OMV169:OMY169 OWR169:OWU169 PGN169:PGQ169 PQJ169:PQM169 QAF169:QAI169 QKB169:QKE169 QTX169:QUA169 RDT169:RDW169 RNP169:RNS169 RXL169:RXO169 SHH169:SHK169 SRD169:SRG169 TAZ169:TBC169 TKV169:TKY169 TUR169:TUU169 UEN169:UEQ169 UOJ169:UOM169 UYF169:UYI169 VIB169:VIE169 VRX169:VSA169 WBT169:WBW169 WLP169:WLS169 WVL169:WVO169 D65835:G65835 IZ65835:JC65835 SV65835:SY65835 ACR65835:ACU65835 AMN65835:AMQ65835 AWJ65835:AWM65835 BGF65835:BGI65835 BQB65835:BQE65835 BZX65835:CAA65835 CJT65835:CJW65835 CTP65835:CTS65835 DDL65835:DDO65835 DNH65835:DNK65835 DXD65835:DXG65835 EGZ65835:EHC65835 EQV65835:EQY65835 FAR65835:FAU65835 FKN65835:FKQ65835 FUJ65835:FUM65835 GEF65835:GEI65835 GOB65835:GOE65835 GXX65835:GYA65835 HHT65835:HHW65835 HRP65835:HRS65835 IBL65835:IBO65835 ILH65835:ILK65835 IVD65835:IVG65835 JEZ65835:JFC65835 JOV65835:JOY65835 JYR65835:JYU65835 KIN65835:KIQ65835 KSJ65835:KSM65835 LCF65835:LCI65835 LMB65835:LME65835 LVX65835:LWA65835 MFT65835:MFW65835 MPP65835:MPS65835 MZL65835:MZO65835 NJH65835:NJK65835 NTD65835:NTG65835 OCZ65835:ODC65835 OMV65835:OMY65835 OWR65835:OWU65835 PGN65835:PGQ65835 PQJ65835:PQM65835 QAF65835:QAI65835 QKB65835:QKE65835 QTX65835:QUA65835 RDT65835:RDW65835 RNP65835:RNS65835 RXL65835:RXO65835 SHH65835:SHK65835 SRD65835:SRG65835 TAZ65835:TBC65835 TKV65835:TKY65835 TUR65835:TUU65835 UEN65835:UEQ65835 UOJ65835:UOM65835 UYF65835:UYI65835 VIB65835:VIE65835 VRX65835:VSA65835 WBT65835:WBW65835 WLP65835:WLS65835 WVL65835:WVO65835 D131371:G131371 IZ131371:JC131371 SV131371:SY131371 ACR131371:ACU131371 AMN131371:AMQ131371 AWJ131371:AWM131371 BGF131371:BGI131371 BQB131371:BQE131371 BZX131371:CAA131371 CJT131371:CJW131371 CTP131371:CTS131371 DDL131371:DDO131371 DNH131371:DNK131371 DXD131371:DXG131371 EGZ131371:EHC131371 EQV131371:EQY131371 FAR131371:FAU131371 FKN131371:FKQ131371 FUJ131371:FUM131371 GEF131371:GEI131371 GOB131371:GOE131371 GXX131371:GYA131371 HHT131371:HHW131371 HRP131371:HRS131371 IBL131371:IBO131371 ILH131371:ILK131371 IVD131371:IVG131371 JEZ131371:JFC131371 JOV131371:JOY131371 JYR131371:JYU131371 KIN131371:KIQ131371 KSJ131371:KSM131371 LCF131371:LCI131371 LMB131371:LME131371 LVX131371:LWA131371 MFT131371:MFW131371 MPP131371:MPS131371 MZL131371:MZO131371 NJH131371:NJK131371 NTD131371:NTG131371 OCZ131371:ODC131371 OMV131371:OMY131371 OWR131371:OWU131371 PGN131371:PGQ131371 PQJ131371:PQM131371 QAF131371:QAI131371 QKB131371:QKE131371 QTX131371:QUA131371 RDT131371:RDW131371 RNP131371:RNS131371 RXL131371:RXO131371 SHH131371:SHK131371 SRD131371:SRG131371 TAZ131371:TBC131371 TKV131371:TKY131371 TUR131371:TUU131371 UEN131371:UEQ131371 UOJ131371:UOM131371 UYF131371:UYI131371 VIB131371:VIE131371 VRX131371:VSA131371 WBT131371:WBW131371 WLP131371:WLS131371 WVL131371:WVO131371 D196907:G196907 IZ196907:JC196907 SV196907:SY196907 ACR196907:ACU196907 AMN196907:AMQ196907 AWJ196907:AWM196907 BGF196907:BGI196907 BQB196907:BQE196907 BZX196907:CAA196907 CJT196907:CJW196907 CTP196907:CTS196907 DDL196907:DDO196907 DNH196907:DNK196907 DXD196907:DXG196907 EGZ196907:EHC196907 EQV196907:EQY196907 FAR196907:FAU196907 FKN196907:FKQ196907 FUJ196907:FUM196907 GEF196907:GEI196907 GOB196907:GOE196907 GXX196907:GYA196907 HHT196907:HHW196907 HRP196907:HRS196907 IBL196907:IBO196907 ILH196907:ILK196907 IVD196907:IVG196907 JEZ196907:JFC196907 JOV196907:JOY196907 JYR196907:JYU196907 KIN196907:KIQ196907 KSJ196907:KSM196907 LCF196907:LCI196907 LMB196907:LME196907 LVX196907:LWA196907 MFT196907:MFW196907 MPP196907:MPS196907 MZL196907:MZO196907 NJH196907:NJK196907 NTD196907:NTG196907 OCZ196907:ODC196907 OMV196907:OMY196907 OWR196907:OWU196907 PGN196907:PGQ196907 PQJ196907:PQM196907 QAF196907:QAI196907 QKB196907:QKE196907 QTX196907:QUA196907 RDT196907:RDW196907 RNP196907:RNS196907 RXL196907:RXO196907 SHH196907:SHK196907 SRD196907:SRG196907 TAZ196907:TBC196907 TKV196907:TKY196907 TUR196907:TUU196907 UEN196907:UEQ196907 UOJ196907:UOM196907 UYF196907:UYI196907 VIB196907:VIE196907 VRX196907:VSA196907 WBT196907:WBW196907 WLP196907:WLS196907 WVL196907:WVO196907 D262443:G262443 IZ262443:JC262443 SV262443:SY262443 ACR262443:ACU262443 AMN262443:AMQ262443 AWJ262443:AWM262443 BGF262443:BGI262443 BQB262443:BQE262443 BZX262443:CAA262443 CJT262443:CJW262443 CTP262443:CTS262443 DDL262443:DDO262443 DNH262443:DNK262443 DXD262443:DXG262443 EGZ262443:EHC262443 EQV262443:EQY262443 FAR262443:FAU262443 FKN262443:FKQ262443 FUJ262443:FUM262443 GEF262443:GEI262443 GOB262443:GOE262443 GXX262443:GYA262443 HHT262443:HHW262443 HRP262443:HRS262443 IBL262443:IBO262443 ILH262443:ILK262443 IVD262443:IVG262443 JEZ262443:JFC262443 JOV262443:JOY262443 JYR262443:JYU262443 KIN262443:KIQ262443 KSJ262443:KSM262443 LCF262443:LCI262443 LMB262443:LME262443 LVX262443:LWA262443 MFT262443:MFW262443 MPP262443:MPS262443 MZL262443:MZO262443 NJH262443:NJK262443 NTD262443:NTG262443 OCZ262443:ODC262443 OMV262443:OMY262443 OWR262443:OWU262443 PGN262443:PGQ262443 PQJ262443:PQM262443 QAF262443:QAI262443 QKB262443:QKE262443 QTX262443:QUA262443 RDT262443:RDW262443 RNP262443:RNS262443 RXL262443:RXO262443 SHH262443:SHK262443 SRD262443:SRG262443 TAZ262443:TBC262443 TKV262443:TKY262443 TUR262443:TUU262443 UEN262443:UEQ262443 UOJ262443:UOM262443 UYF262443:UYI262443 VIB262443:VIE262443 VRX262443:VSA262443 WBT262443:WBW262443 WLP262443:WLS262443 WVL262443:WVO262443 D327979:G327979 IZ327979:JC327979 SV327979:SY327979 ACR327979:ACU327979 AMN327979:AMQ327979 AWJ327979:AWM327979 BGF327979:BGI327979 BQB327979:BQE327979 BZX327979:CAA327979 CJT327979:CJW327979 CTP327979:CTS327979 DDL327979:DDO327979 DNH327979:DNK327979 DXD327979:DXG327979 EGZ327979:EHC327979 EQV327979:EQY327979 FAR327979:FAU327979 FKN327979:FKQ327979 FUJ327979:FUM327979 GEF327979:GEI327979 GOB327979:GOE327979 GXX327979:GYA327979 HHT327979:HHW327979 HRP327979:HRS327979 IBL327979:IBO327979 ILH327979:ILK327979 IVD327979:IVG327979 JEZ327979:JFC327979 JOV327979:JOY327979 JYR327979:JYU327979 KIN327979:KIQ327979 KSJ327979:KSM327979 LCF327979:LCI327979 LMB327979:LME327979 LVX327979:LWA327979 MFT327979:MFW327979 MPP327979:MPS327979 MZL327979:MZO327979 NJH327979:NJK327979 NTD327979:NTG327979 OCZ327979:ODC327979 OMV327979:OMY327979 OWR327979:OWU327979 PGN327979:PGQ327979 PQJ327979:PQM327979 QAF327979:QAI327979 QKB327979:QKE327979 QTX327979:QUA327979 RDT327979:RDW327979 RNP327979:RNS327979 RXL327979:RXO327979 SHH327979:SHK327979 SRD327979:SRG327979 TAZ327979:TBC327979 TKV327979:TKY327979 TUR327979:TUU327979 UEN327979:UEQ327979 UOJ327979:UOM327979 UYF327979:UYI327979 VIB327979:VIE327979 VRX327979:VSA327979 WBT327979:WBW327979 WLP327979:WLS327979 WVL327979:WVO327979 D393515:G393515 IZ393515:JC393515 SV393515:SY393515 ACR393515:ACU393515 AMN393515:AMQ393515 AWJ393515:AWM393515 BGF393515:BGI393515 BQB393515:BQE393515 BZX393515:CAA393515 CJT393515:CJW393515 CTP393515:CTS393515 DDL393515:DDO393515 DNH393515:DNK393515 DXD393515:DXG393515 EGZ393515:EHC393515 EQV393515:EQY393515 FAR393515:FAU393515 FKN393515:FKQ393515 FUJ393515:FUM393515 GEF393515:GEI393515 GOB393515:GOE393515 GXX393515:GYA393515 HHT393515:HHW393515 HRP393515:HRS393515 IBL393515:IBO393515 ILH393515:ILK393515 IVD393515:IVG393515 JEZ393515:JFC393515 JOV393515:JOY393515 JYR393515:JYU393515 KIN393515:KIQ393515 KSJ393515:KSM393515 LCF393515:LCI393515 LMB393515:LME393515 LVX393515:LWA393515 MFT393515:MFW393515 MPP393515:MPS393515 MZL393515:MZO393515 NJH393515:NJK393515 NTD393515:NTG393515 OCZ393515:ODC393515 OMV393515:OMY393515 OWR393515:OWU393515 PGN393515:PGQ393515 PQJ393515:PQM393515 QAF393515:QAI393515 QKB393515:QKE393515 QTX393515:QUA393515 RDT393515:RDW393515 RNP393515:RNS393515 RXL393515:RXO393515 SHH393515:SHK393515 SRD393515:SRG393515 TAZ393515:TBC393515 TKV393515:TKY393515 TUR393515:TUU393515 UEN393515:UEQ393515 UOJ393515:UOM393515 UYF393515:UYI393515 VIB393515:VIE393515 VRX393515:VSA393515 WBT393515:WBW393515 WLP393515:WLS393515 WVL393515:WVO393515 D459051:G459051 IZ459051:JC459051 SV459051:SY459051 ACR459051:ACU459051 AMN459051:AMQ459051 AWJ459051:AWM459051 BGF459051:BGI459051 BQB459051:BQE459051 BZX459051:CAA459051 CJT459051:CJW459051 CTP459051:CTS459051 DDL459051:DDO459051 DNH459051:DNK459051 DXD459051:DXG459051 EGZ459051:EHC459051 EQV459051:EQY459051 FAR459051:FAU459051 FKN459051:FKQ459051 FUJ459051:FUM459051 GEF459051:GEI459051 GOB459051:GOE459051 GXX459051:GYA459051 HHT459051:HHW459051 HRP459051:HRS459051 IBL459051:IBO459051 ILH459051:ILK459051 IVD459051:IVG459051 JEZ459051:JFC459051 JOV459051:JOY459051 JYR459051:JYU459051 KIN459051:KIQ459051 KSJ459051:KSM459051 LCF459051:LCI459051 LMB459051:LME459051 LVX459051:LWA459051 MFT459051:MFW459051 MPP459051:MPS459051 MZL459051:MZO459051 NJH459051:NJK459051 NTD459051:NTG459051 OCZ459051:ODC459051 OMV459051:OMY459051 OWR459051:OWU459051 PGN459051:PGQ459051 PQJ459051:PQM459051 QAF459051:QAI459051 QKB459051:QKE459051 QTX459051:QUA459051 RDT459051:RDW459051 RNP459051:RNS459051 RXL459051:RXO459051 SHH459051:SHK459051 SRD459051:SRG459051 TAZ459051:TBC459051 TKV459051:TKY459051 TUR459051:TUU459051 UEN459051:UEQ459051 UOJ459051:UOM459051 UYF459051:UYI459051 VIB459051:VIE459051 VRX459051:VSA459051 WBT459051:WBW459051 WLP459051:WLS459051 WVL459051:WVO459051 D524587:G524587 IZ524587:JC524587 SV524587:SY524587 ACR524587:ACU524587 AMN524587:AMQ524587 AWJ524587:AWM524587 BGF524587:BGI524587 BQB524587:BQE524587 BZX524587:CAA524587 CJT524587:CJW524587 CTP524587:CTS524587 DDL524587:DDO524587 DNH524587:DNK524587 DXD524587:DXG524587 EGZ524587:EHC524587 EQV524587:EQY524587 FAR524587:FAU524587 FKN524587:FKQ524587 FUJ524587:FUM524587 GEF524587:GEI524587 GOB524587:GOE524587 GXX524587:GYA524587 HHT524587:HHW524587 HRP524587:HRS524587 IBL524587:IBO524587 ILH524587:ILK524587 IVD524587:IVG524587 JEZ524587:JFC524587 JOV524587:JOY524587 JYR524587:JYU524587 KIN524587:KIQ524587 KSJ524587:KSM524587 LCF524587:LCI524587 LMB524587:LME524587 LVX524587:LWA524587 MFT524587:MFW524587 MPP524587:MPS524587 MZL524587:MZO524587 NJH524587:NJK524587 NTD524587:NTG524587 OCZ524587:ODC524587 OMV524587:OMY524587 OWR524587:OWU524587 PGN524587:PGQ524587 PQJ524587:PQM524587 QAF524587:QAI524587 QKB524587:QKE524587 QTX524587:QUA524587 RDT524587:RDW524587 RNP524587:RNS524587 RXL524587:RXO524587 SHH524587:SHK524587 SRD524587:SRG524587 TAZ524587:TBC524587 TKV524587:TKY524587 TUR524587:TUU524587 UEN524587:UEQ524587 UOJ524587:UOM524587 UYF524587:UYI524587 VIB524587:VIE524587 VRX524587:VSA524587 WBT524587:WBW524587 WLP524587:WLS524587 WVL524587:WVO524587 D590123:G590123 IZ590123:JC590123 SV590123:SY590123 ACR590123:ACU590123 AMN590123:AMQ590123 AWJ590123:AWM590123 BGF590123:BGI590123 BQB590123:BQE590123 BZX590123:CAA590123 CJT590123:CJW590123 CTP590123:CTS590123 DDL590123:DDO590123 DNH590123:DNK590123 DXD590123:DXG590123 EGZ590123:EHC590123 EQV590123:EQY590123 FAR590123:FAU590123 FKN590123:FKQ590123 FUJ590123:FUM590123 GEF590123:GEI590123 GOB590123:GOE590123 GXX590123:GYA590123 HHT590123:HHW590123 HRP590123:HRS590123 IBL590123:IBO590123 ILH590123:ILK590123 IVD590123:IVG590123 JEZ590123:JFC590123 JOV590123:JOY590123 JYR590123:JYU590123 KIN590123:KIQ590123 KSJ590123:KSM590123 LCF590123:LCI590123 LMB590123:LME590123 LVX590123:LWA590123 MFT590123:MFW590123 MPP590123:MPS590123 MZL590123:MZO590123 NJH590123:NJK590123 NTD590123:NTG590123 OCZ590123:ODC590123 OMV590123:OMY590123 OWR590123:OWU590123 PGN590123:PGQ590123 PQJ590123:PQM590123 QAF590123:QAI590123 QKB590123:QKE590123 QTX590123:QUA590123 RDT590123:RDW590123 RNP590123:RNS590123 RXL590123:RXO590123 SHH590123:SHK590123 SRD590123:SRG590123 TAZ590123:TBC590123 TKV590123:TKY590123 TUR590123:TUU590123 UEN590123:UEQ590123 UOJ590123:UOM590123 UYF590123:UYI590123 VIB590123:VIE590123 VRX590123:VSA590123 WBT590123:WBW590123 WLP590123:WLS590123 WVL590123:WVO590123 D655659:G655659 IZ655659:JC655659 SV655659:SY655659 ACR655659:ACU655659 AMN655659:AMQ655659 AWJ655659:AWM655659 BGF655659:BGI655659 BQB655659:BQE655659 BZX655659:CAA655659 CJT655659:CJW655659 CTP655659:CTS655659 DDL655659:DDO655659 DNH655659:DNK655659 DXD655659:DXG655659 EGZ655659:EHC655659 EQV655659:EQY655659 FAR655659:FAU655659 FKN655659:FKQ655659 FUJ655659:FUM655659 GEF655659:GEI655659 GOB655659:GOE655659 GXX655659:GYA655659 HHT655659:HHW655659 HRP655659:HRS655659 IBL655659:IBO655659 ILH655659:ILK655659 IVD655659:IVG655659 JEZ655659:JFC655659 JOV655659:JOY655659 JYR655659:JYU655659 KIN655659:KIQ655659 KSJ655659:KSM655659 LCF655659:LCI655659 LMB655659:LME655659 LVX655659:LWA655659 MFT655659:MFW655659 MPP655659:MPS655659 MZL655659:MZO655659 NJH655659:NJK655659 NTD655659:NTG655659 OCZ655659:ODC655659 OMV655659:OMY655659 OWR655659:OWU655659 PGN655659:PGQ655659 PQJ655659:PQM655659 QAF655659:QAI655659 QKB655659:QKE655659 QTX655659:QUA655659 RDT655659:RDW655659 RNP655659:RNS655659 RXL655659:RXO655659 SHH655659:SHK655659 SRD655659:SRG655659 TAZ655659:TBC655659 TKV655659:TKY655659 TUR655659:TUU655659 UEN655659:UEQ655659 UOJ655659:UOM655659 UYF655659:UYI655659 VIB655659:VIE655659 VRX655659:VSA655659 WBT655659:WBW655659 WLP655659:WLS655659 WVL655659:WVO655659 D721195:G721195 IZ721195:JC721195 SV721195:SY721195 ACR721195:ACU721195 AMN721195:AMQ721195 AWJ721195:AWM721195 BGF721195:BGI721195 BQB721195:BQE721195 BZX721195:CAA721195 CJT721195:CJW721195 CTP721195:CTS721195 DDL721195:DDO721195 DNH721195:DNK721195 DXD721195:DXG721195 EGZ721195:EHC721195 EQV721195:EQY721195 FAR721195:FAU721195 FKN721195:FKQ721195 FUJ721195:FUM721195 GEF721195:GEI721195 GOB721195:GOE721195 GXX721195:GYA721195 HHT721195:HHW721195 HRP721195:HRS721195 IBL721195:IBO721195 ILH721195:ILK721195 IVD721195:IVG721195 JEZ721195:JFC721195 JOV721195:JOY721195 JYR721195:JYU721195 KIN721195:KIQ721195 KSJ721195:KSM721195 LCF721195:LCI721195 LMB721195:LME721195 LVX721195:LWA721195 MFT721195:MFW721195 MPP721195:MPS721195 MZL721195:MZO721195 NJH721195:NJK721195 NTD721195:NTG721195 OCZ721195:ODC721195 OMV721195:OMY721195 OWR721195:OWU721195 PGN721195:PGQ721195 PQJ721195:PQM721195 QAF721195:QAI721195 QKB721195:QKE721195 QTX721195:QUA721195 RDT721195:RDW721195 RNP721195:RNS721195 RXL721195:RXO721195 SHH721195:SHK721195 SRD721195:SRG721195 TAZ721195:TBC721195 TKV721195:TKY721195 TUR721195:TUU721195 UEN721195:UEQ721195 UOJ721195:UOM721195 UYF721195:UYI721195 VIB721195:VIE721195 VRX721195:VSA721195 WBT721195:WBW721195 WLP721195:WLS721195 WVL721195:WVO721195 D786731:G786731 IZ786731:JC786731 SV786731:SY786731 ACR786731:ACU786731 AMN786731:AMQ786731 AWJ786731:AWM786731 BGF786731:BGI786731 BQB786731:BQE786731 BZX786731:CAA786731 CJT786731:CJW786731 CTP786731:CTS786731 DDL786731:DDO786731 DNH786731:DNK786731 DXD786731:DXG786731 EGZ786731:EHC786731 EQV786731:EQY786731 FAR786731:FAU786731 FKN786731:FKQ786731 FUJ786731:FUM786731 GEF786731:GEI786731 GOB786731:GOE786731 GXX786731:GYA786731 HHT786731:HHW786731 HRP786731:HRS786731 IBL786731:IBO786731 ILH786731:ILK786731 IVD786731:IVG786731 JEZ786731:JFC786731 JOV786731:JOY786731 JYR786731:JYU786731 KIN786731:KIQ786731 KSJ786731:KSM786731 LCF786731:LCI786731 LMB786731:LME786731 LVX786731:LWA786731 MFT786731:MFW786731 MPP786731:MPS786731 MZL786731:MZO786731 NJH786731:NJK786731 NTD786731:NTG786731 OCZ786731:ODC786731 OMV786731:OMY786731 OWR786731:OWU786731 PGN786731:PGQ786731 PQJ786731:PQM786731 QAF786731:QAI786731 QKB786731:QKE786731 QTX786731:QUA786731 RDT786731:RDW786731 RNP786731:RNS786731 RXL786731:RXO786731 SHH786731:SHK786731 SRD786731:SRG786731 TAZ786731:TBC786731 TKV786731:TKY786731 TUR786731:TUU786731 UEN786731:UEQ786731 UOJ786731:UOM786731 UYF786731:UYI786731 VIB786731:VIE786731 VRX786731:VSA786731 WBT786731:WBW786731 WLP786731:WLS786731 WVL786731:WVO786731 D852267:G852267 IZ852267:JC852267 SV852267:SY852267 ACR852267:ACU852267 AMN852267:AMQ852267 AWJ852267:AWM852267 BGF852267:BGI852267 BQB852267:BQE852267 BZX852267:CAA852267 CJT852267:CJW852267 CTP852267:CTS852267 DDL852267:DDO852267 DNH852267:DNK852267 DXD852267:DXG852267 EGZ852267:EHC852267 EQV852267:EQY852267 FAR852267:FAU852267 FKN852267:FKQ852267 FUJ852267:FUM852267 GEF852267:GEI852267 GOB852267:GOE852267 GXX852267:GYA852267 HHT852267:HHW852267 HRP852267:HRS852267 IBL852267:IBO852267 ILH852267:ILK852267 IVD852267:IVG852267 JEZ852267:JFC852267 JOV852267:JOY852267 JYR852267:JYU852267 KIN852267:KIQ852267 KSJ852267:KSM852267 LCF852267:LCI852267 LMB852267:LME852267 LVX852267:LWA852267 MFT852267:MFW852267 MPP852267:MPS852267 MZL852267:MZO852267 NJH852267:NJK852267 NTD852267:NTG852267 OCZ852267:ODC852267 OMV852267:OMY852267 OWR852267:OWU852267 PGN852267:PGQ852267 PQJ852267:PQM852267 QAF852267:QAI852267 QKB852267:QKE852267 QTX852267:QUA852267 RDT852267:RDW852267 RNP852267:RNS852267 RXL852267:RXO852267 SHH852267:SHK852267 SRD852267:SRG852267 TAZ852267:TBC852267 TKV852267:TKY852267 TUR852267:TUU852267 UEN852267:UEQ852267 UOJ852267:UOM852267 UYF852267:UYI852267 VIB852267:VIE852267 VRX852267:VSA852267 WBT852267:WBW852267 WLP852267:WLS852267 WVL852267:WVO852267 D917803:G917803 IZ917803:JC917803 SV917803:SY917803 ACR917803:ACU917803 AMN917803:AMQ917803 AWJ917803:AWM917803 BGF917803:BGI917803 BQB917803:BQE917803 BZX917803:CAA917803 CJT917803:CJW917803 CTP917803:CTS917803 DDL917803:DDO917803 DNH917803:DNK917803 DXD917803:DXG917803 EGZ917803:EHC917803 EQV917803:EQY917803 FAR917803:FAU917803 FKN917803:FKQ917803 FUJ917803:FUM917803 GEF917803:GEI917803 GOB917803:GOE917803 GXX917803:GYA917803 HHT917803:HHW917803 HRP917803:HRS917803 IBL917803:IBO917803 ILH917803:ILK917803 IVD917803:IVG917803 JEZ917803:JFC917803 JOV917803:JOY917803 JYR917803:JYU917803 KIN917803:KIQ917803 KSJ917803:KSM917803 LCF917803:LCI917803 LMB917803:LME917803 LVX917803:LWA917803 MFT917803:MFW917803 MPP917803:MPS917803 MZL917803:MZO917803 NJH917803:NJK917803 NTD917803:NTG917803 OCZ917803:ODC917803 OMV917803:OMY917803 OWR917803:OWU917803 PGN917803:PGQ917803 PQJ917803:PQM917803 QAF917803:QAI917803 QKB917803:QKE917803 QTX917803:QUA917803 RDT917803:RDW917803 RNP917803:RNS917803 RXL917803:RXO917803 SHH917803:SHK917803 SRD917803:SRG917803 TAZ917803:TBC917803 TKV917803:TKY917803 TUR917803:TUU917803 UEN917803:UEQ917803 UOJ917803:UOM917803 UYF917803:UYI917803 VIB917803:VIE917803 VRX917803:VSA917803 WBT917803:WBW917803 WLP917803:WLS917803 WVL917803:WVO917803 D983339:G983339 IZ983339:JC983339 SV983339:SY983339 ACR983339:ACU983339 AMN983339:AMQ983339 AWJ983339:AWM983339 BGF983339:BGI983339 BQB983339:BQE983339 BZX983339:CAA983339 CJT983339:CJW983339 CTP983339:CTS983339 DDL983339:DDO983339 DNH983339:DNK983339 DXD983339:DXG983339 EGZ983339:EHC983339 EQV983339:EQY983339 FAR983339:FAU983339 FKN983339:FKQ983339 FUJ983339:FUM983339 GEF983339:GEI983339 GOB983339:GOE983339 GXX983339:GYA983339 HHT983339:HHW983339 HRP983339:HRS983339 IBL983339:IBO983339 ILH983339:ILK983339 IVD983339:IVG983339 JEZ983339:JFC983339 JOV983339:JOY983339 JYR983339:JYU983339 KIN983339:KIQ983339 KSJ983339:KSM983339 LCF983339:LCI983339 LMB983339:LME983339 LVX983339:LWA983339 MFT983339:MFW983339 MPP983339:MPS983339 MZL983339:MZO983339 NJH983339:NJK983339 NTD983339:NTG983339 OCZ983339:ODC983339 OMV983339:OMY983339 OWR983339:OWU983339 PGN983339:PGQ983339 PQJ983339:PQM983339 QAF983339:QAI983339 QKB983339:QKE983339 QTX983339:QUA983339 RDT983339:RDW983339 RNP983339:RNS983339 RXL983339:RXO983339 SHH983339:SHK983339 SRD983339:SRG983339 TAZ983339:TBC983339 TKV983339:TKY983339 TUR983339:TUU983339 UEN983339:UEQ983339 UOJ983339:UOM983339 UYF983339:UYI983339 VIB983339:VIE983339 VRX983339:VSA983339 WBT983339:WBW983339 WLP983339:WLS983339 WVL983339:WVO983339 I169:K169 JE169:JG169 TA169:TC169 ACW169:ACY169 AMS169:AMU169 AWO169:AWQ169 BGK169:BGM169 BQG169:BQI169 CAC169:CAE169 CJY169:CKA169 CTU169:CTW169 DDQ169:DDS169 DNM169:DNO169 DXI169:DXK169 EHE169:EHG169 ERA169:ERC169 FAW169:FAY169 FKS169:FKU169 FUO169:FUQ169 GEK169:GEM169 GOG169:GOI169 GYC169:GYE169 HHY169:HIA169 HRU169:HRW169 IBQ169:IBS169 ILM169:ILO169 IVI169:IVK169 JFE169:JFG169 JPA169:JPC169 JYW169:JYY169 KIS169:KIU169 KSO169:KSQ169 LCK169:LCM169 LMG169:LMI169 LWC169:LWE169 MFY169:MGA169 MPU169:MPW169 MZQ169:MZS169 NJM169:NJO169 NTI169:NTK169 ODE169:ODG169 ONA169:ONC169 OWW169:OWY169 PGS169:PGU169 PQO169:PQQ169 QAK169:QAM169 QKG169:QKI169 QUC169:QUE169 RDY169:REA169 RNU169:RNW169 RXQ169:RXS169 SHM169:SHO169 SRI169:SRK169 TBE169:TBG169 TLA169:TLC169 TUW169:TUY169 UES169:UEU169 UOO169:UOQ169 UYK169:UYM169 VIG169:VII169 VSC169:VSE169 WBY169:WCA169 WLU169:WLW169 WVQ169:WVS169 I65835:K65835 JE65835:JG65835 TA65835:TC65835 ACW65835:ACY65835 AMS65835:AMU65835 AWO65835:AWQ65835 BGK65835:BGM65835 BQG65835:BQI65835 CAC65835:CAE65835 CJY65835:CKA65835 CTU65835:CTW65835 DDQ65835:DDS65835 DNM65835:DNO65835 DXI65835:DXK65835 EHE65835:EHG65835 ERA65835:ERC65835 FAW65835:FAY65835 FKS65835:FKU65835 FUO65835:FUQ65835 GEK65835:GEM65835 GOG65835:GOI65835 GYC65835:GYE65835 HHY65835:HIA65835 HRU65835:HRW65835 IBQ65835:IBS65835 ILM65835:ILO65835 IVI65835:IVK65835 JFE65835:JFG65835 JPA65835:JPC65835 JYW65835:JYY65835 KIS65835:KIU65835 KSO65835:KSQ65835 LCK65835:LCM65835 LMG65835:LMI65835 LWC65835:LWE65835 MFY65835:MGA65835 MPU65835:MPW65835 MZQ65835:MZS65835 NJM65835:NJO65835 NTI65835:NTK65835 ODE65835:ODG65835 ONA65835:ONC65835 OWW65835:OWY65835 PGS65835:PGU65835 PQO65835:PQQ65835 QAK65835:QAM65835 QKG65835:QKI65835 QUC65835:QUE65835 RDY65835:REA65835 RNU65835:RNW65835 RXQ65835:RXS65835 SHM65835:SHO65835 SRI65835:SRK65835 TBE65835:TBG65835 TLA65835:TLC65835 TUW65835:TUY65835 UES65835:UEU65835 UOO65835:UOQ65835 UYK65835:UYM65835 VIG65835:VII65835 VSC65835:VSE65835 WBY65835:WCA65835 WLU65835:WLW65835 WVQ65835:WVS65835 I131371:K131371 JE131371:JG131371 TA131371:TC131371 ACW131371:ACY131371 AMS131371:AMU131371 AWO131371:AWQ131371 BGK131371:BGM131371 BQG131371:BQI131371 CAC131371:CAE131371 CJY131371:CKA131371 CTU131371:CTW131371 DDQ131371:DDS131371 DNM131371:DNO131371 DXI131371:DXK131371 EHE131371:EHG131371 ERA131371:ERC131371 FAW131371:FAY131371 FKS131371:FKU131371 FUO131371:FUQ131371 GEK131371:GEM131371 GOG131371:GOI131371 GYC131371:GYE131371 HHY131371:HIA131371 HRU131371:HRW131371 IBQ131371:IBS131371 ILM131371:ILO131371 IVI131371:IVK131371 JFE131371:JFG131371 JPA131371:JPC131371 JYW131371:JYY131371 KIS131371:KIU131371 KSO131371:KSQ131371 LCK131371:LCM131371 LMG131371:LMI131371 LWC131371:LWE131371 MFY131371:MGA131371 MPU131371:MPW131371 MZQ131371:MZS131371 NJM131371:NJO131371 NTI131371:NTK131371 ODE131371:ODG131371 ONA131371:ONC131371 OWW131371:OWY131371 PGS131371:PGU131371 PQO131371:PQQ131371 QAK131371:QAM131371 QKG131371:QKI131371 QUC131371:QUE131371 RDY131371:REA131371 RNU131371:RNW131371 RXQ131371:RXS131371 SHM131371:SHO131371 SRI131371:SRK131371 TBE131371:TBG131371 TLA131371:TLC131371 TUW131371:TUY131371 UES131371:UEU131371 UOO131371:UOQ131371 UYK131371:UYM131371 VIG131371:VII131371 VSC131371:VSE131371 WBY131371:WCA131371 WLU131371:WLW131371 WVQ131371:WVS131371 I196907:K196907 JE196907:JG196907 TA196907:TC196907 ACW196907:ACY196907 AMS196907:AMU196907 AWO196907:AWQ196907 BGK196907:BGM196907 BQG196907:BQI196907 CAC196907:CAE196907 CJY196907:CKA196907 CTU196907:CTW196907 DDQ196907:DDS196907 DNM196907:DNO196907 DXI196907:DXK196907 EHE196907:EHG196907 ERA196907:ERC196907 FAW196907:FAY196907 FKS196907:FKU196907 FUO196907:FUQ196907 GEK196907:GEM196907 GOG196907:GOI196907 GYC196907:GYE196907 HHY196907:HIA196907 HRU196907:HRW196907 IBQ196907:IBS196907 ILM196907:ILO196907 IVI196907:IVK196907 JFE196907:JFG196907 JPA196907:JPC196907 JYW196907:JYY196907 KIS196907:KIU196907 KSO196907:KSQ196907 LCK196907:LCM196907 LMG196907:LMI196907 LWC196907:LWE196907 MFY196907:MGA196907 MPU196907:MPW196907 MZQ196907:MZS196907 NJM196907:NJO196907 NTI196907:NTK196907 ODE196907:ODG196907 ONA196907:ONC196907 OWW196907:OWY196907 PGS196907:PGU196907 PQO196907:PQQ196907 QAK196907:QAM196907 QKG196907:QKI196907 QUC196907:QUE196907 RDY196907:REA196907 RNU196907:RNW196907 RXQ196907:RXS196907 SHM196907:SHO196907 SRI196907:SRK196907 TBE196907:TBG196907 TLA196907:TLC196907 TUW196907:TUY196907 UES196907:UEU196907 UOO196907:UOQ196907 UYK196907:UYM196907 VIG196907:VII196907 VSC196907:VSE196907 WBY196907:WCA196907 WLU196907:WLW196907 WVQ196907:WVS196907 I262443:K262443 JE262443:JG262443 TA262443:TC262443 ACW262443:ACY262443 AMS262443:AMU262443 AWO262443:AWQ262443 BGK262443:BGM262443 BQG262443:BQI262443 CAC262443:CAE262443 CJY262443:CKA262443 CTU262443:CTW262443 DDQ262443:DDS262443 DNM262443:DNO262443 DXI262443:DXK262443 EHE262443:EHG262443 ERA262443:ERC262443 FAW262443:FAY262443 FKS262443:FKU262443 FUO262443:FUQ262443 GEK262443:GEM262443 GOG262443:GOI262443 GYC262443:GYE262443 HHY262443:HIA262443 HRU262443:HRW262443 IBQ262443:IBS262443 ILM262443:ILO262443 IVI262443:IVK262443 JFE262443:JFG262443 JPA262443:JPC262443 JYW262443:JYY262443 KIS262443:KIU262443 KSO262443:KSQ262443 LCK262443:LCM262443 LMG262443:LMI262443 LWC262443:LWE262443 MFY262443:MGA262443 MPU262443:MPW262443 MZQ262443:MZS262443 NJM262443:NJO262443 NTI262443:NTK262443 ODE262443:ODG262443 ONA262443:ONC262443 OWW262443:OWY262443 PGS262443:PGU262443 PQO262443:PQQ262443 QAK262443:QAM262443 QKG262443:QKI262443 QUC262443:QUE262443 RDY262443:REA262443 RNU262443:RNW262443 RXQ262443:RXS262443 SHM262443:SHO262443 SRI262443:SRK262443 TBE262443:TBG262443 TLA262443:TLC262443 TUW262443:TUY262443 UES262443:UEU262443 UOO262443:UOQ262443 UYK262443:UYM262443 VIG262443:VII262443 VSC262443:VSE262443 WBY262443:WCA262443 WLU262443:WLW262443 WVQ262443:WVS262443 I327979:K327979 JE327979:JG327979 TA327979:TC327979 ACW327979:ACY327979 AMS327979:AMU327979 AWO327979:AWQ327979 BGK327979:BGM327979 BQG327979:BQI327979 CAC327979:CAE327979 CJY327979:CKA327979 CTU327979:CTW327979 DDQ327979:DDS327979 DNM327979:DNO327979 DXI327979:DXK327979 EHE327979:EHG327979 ERA327979:ERC327979 FAW327979:FAY327979 FKS327979:FKU327979 FUO327979:FUQ327979 GEK327979:GEM327979 GOG327979:GOI327979 GYC327979:GYE327979 HHY327979:HIA327979 HRU327979:HRW327979 IBQ327979:IBS327979 ILM327979:ILO327979 IVI327979:IVK327979 JFE327979:JFG327979 JPA327979:JPC327979 JYW327979:JYY327979 KIS327979:KIU327979 KSO327979:KSQ327979 LCK327979:LCM327979 LMG327979:LMI327979 LWC327979:LWE327979 MFY327979:MGA327979 MPU327979:MPW327979 MZQ327979:MZS327979 NJM327979:NJO327979 NTI327979:NTK327979 ODE327979:ODG327979 ONA327979:ONC327979 OWW327979:OWY327979 PGS327979:PGU327979 PQO327979:PQQ327979 QAK327979:QAM327979 QKG327979:QKI327979 QUC327979:QUE327979 RDY327979:REA327979 RNU327979:RNW327979 RXQ327979:RXS327979 SHM327979:SHO327979 SRI327979:SRK327979 TBE327979:TBG327979 TLA327979:TLC327979 TUW327979:TUY327979 UES327979:UEU327979 UOO327979:UOQ327979 UYK327979:UYM327979 VIG327979:VII327979 VSC327979:VSE327979 WBY327979:WCA327979 WLU327979:WLW327979 WVQ327979:WVS327979 I393515:K393515 JE393515:JG393515 TA393515:TC393515 ACW393515:ACY393515 AMS393515:AMU393515 AWO393515:AWQ393515 BGK393515:BGM393515 BQG393515:BQI393515 CAC393515:CAE393515 CJY393515:CKA393515 CTU393515:CTW393515 DDQ393515:DDS393515 DNM393515:DNO393515 DXI393515:DXK393515 EHE393515:EHG393515 ERA393515:ERC393515 FAW393515:FAY393515 FKS393515:FKU393515 FUO393515:FUQ393515 GEK393515:GEM393515 GOG393515:GOI393515 GYC393515:GYE393515 HHY393515:HIA393515 HRU393515:HRW393515 IBQ393515:IBS393515 ILM393515:ILO393515 IVI393515:IVK393515 JFE393515:JFG393515 JPA393515:JPC393515 JYW393515:JYY393515 KIS393515:KIU393515 KSO393515:KSQ393515 LCK393515:LCM393515 LMG393515:LMI393515 LWC393515:LWE393515 MFY393515:MGA393515 MPU393515:MPW393515 MZQ393515:MZS393515 NJM393515:NJO393515 NTI393515:NTK393515 ODE393515:ODG393515 ONA393515:ONC393515 OWW393515:OWY393515 PGS393515:PGU393515 PQO393515:PQQ393515 QAK393515:QAM393515 QKG393515:QKI393515 QUC393515:QUE393515 RDY393515:REA393515 RNU393515:RNW393515 RXQ393515:RXS393515 SHM393515:SHO393515 SRI393515:SRK393515 TBE393515:TBG393515 TLA393515:TLC393515 TUW393515:TUY393515 UES393515:UEU393515 UOO393515:UOQ393515 UYK393515:UYM393515 VIG393515:VII393515 VSC393515:VSE393515 WBY393515:WCA393515 WLU393515:WLW393515 WVQ393515:WVS393515 I459051:K459051 JE459051:JG459051 TA459051:TC459051 ACW459051:ACY459051 AMS459051:AMU459051 AWO459051:AWQ459051 BGK459051:BGM459051 BQG459051:BQI459051 CAC459051:CAE459051 CJY459051:CKA459051 CTU459051:CTW459051 DDQ459051:DDS459051 DNM459051:DNO459051 DXI459051:DXK459051 EHE459051:EHG459051 ERA459051:ERC459051 FAW459051:FAY459051 FKS459051:FKU459051 FUO459051:FUQ459051 GEK459051:GEM459051 GOG459051:GOI459051 GYC459051:GYE459051 HHY459051:HIA459051 HRU459051:HRW459051 IBQ459051:IBS459051 ILM459051:ILO459051 IVI459051:IVK459051 JFE459051:JFG459051 JPA459051:JPC459051 JYW459051:JYY459051 KIS459051:KIU459051 KSO459051:KSQ459051 LCK459051:LCM459051 LMG459051:LMI459051 LWC459051:LWE459051 MFY459051:MGA459051 MPU459051:MPW459051 MZQ459051:MZS459051 NJM459051:NJO459051 NTI459051:NTK459051 ODE459051:ODG459051 ONA459051:ONC459051 OWW459051:OWY459051 PGS459051:PGU459051 PQO459051:PQQ459051 QAK459051:QAM459051 QKG459051:QKI459051 QUC459051:QUE459051 RDY459051:REA459051 RNU459051:RNW459051 RXQ459051:RXS459051 SHM459051:SHO459051 SRI459051:SRK459051 TBE459051:TBG459051 TLA459051:TLC459051 TUW459051:TUY459051 UES459051:UEU459051 UOO459051:UOQ459051 UYK459051:UYM459051 VIG459051:VII459051 VSC459051:VSE459051 WBY459051:WCA459051 WLU459051:WLW459051 WVQ459051:WVS459051 I524587:K524587 JE524587:JG524587 TA524587:TC524587 ACW524587:ACY524587 AMS524587:AMU524587 AWO524587:AWQ524587 BGK524587:BGM524587 BQG524587:BQI524587 CAC524587:CAE524587 CJY524587:CKA524587 CTU524587:CTW524587 DDQ524587:DDS524587 DNM524587:DNO524587 DXI524587:DXK524587 EHE524587:EHG524587 ERA524587:ERC524587 FAW524587:FAY524587 FKS524587:FKU524587 FUO524587:FUQ524587 GEK524587:GEM524587 GOG524587:GOI524587 GYC524587:GYE524587 HHY524587:HIA524587 HRU524587:HRW524587 IBQ524587:IBS524587 ILM524587:ILO524587 IVI524587:IVK524587 JFE524587:JFG524587 JPA524587:JPC524587 JYW524587:JYY524587 KIS524587:KIU524587 KSO524587:KSQ524587 LCK524587:LCM524587 LMG524587:LMI524587 LWC524587:LWE524587 MFY524587:MGA524587 MPU524587:MPW524587 MZQ524587:MZS524587 NJM524587:NJO524587 NTI524587:NTK524587 ODE524587:ODG524587 ONA524587:ONC524587 OWW524587:OWY524587 PGS524587:PGU524587 PQO524587:PQQ524587 QAK524587:QAM524587 QKG524587:QKI524587 QUC524587:QUE524587 RDY524587:REA524587 RNU524587:RNW524587 RXQ524587:RXS524587 SHM524587:SHO524587 SRI524587:SRK524587 TBE524587:TBG524587 TLA524587:TLC524587 TUW524587:TUY524587 UES524587:UEU524587 UOO524587:UOQ524587 UYK524587:UYM524587 VIG524587:VII524587 VSC524587:VSE524587 WBY524587:WCA524587 WLU524587:WLW524587 WVQ524587:WVS524587 I590123:K590123 JE590123:JG590123 TA590123:TC590123 ACW590123:ACY590123 AMS590123:AMU590123 AWO590123:AWQ590123 BGK590123:BGM590123 BQG590123:BQI590123 CAC590123:CAE590123 CJY590123:CKA590123 CTU590123:CTW590123 DDQ590123:DDS590123 DNM590123:DNO590123 DXI590123:DXK590123 EHE590123:EHG590123 ERA590123:ERC590123 FAW590123:FAY590123 FKS590123:FKU590123 FUO590123:FUQ590123 GEK590123:GEM590123 GOG590123:GOI590123 GYC590123:GYE590123 HHY590123:HIA590123 HRU590123:HRW590123 IBQ590123:IBS590123 ILM590123:ILO590123 IVI590123:IVK590123 JFE590123:JFG590123 JPA590123:JPC590123 JYW590123:JYY590123 KIS590123:KIU590123 KSO590123:KSQ590123 LCK590123:LCM590123 LMG590123:LMI590123 LWC590123:LWE590123 MFY590123:MGA590123 MPU590123:MPW590123 MZQ590123:MZS590123 NJM590123:NJO590123 NTI590123:NTK590123 ODE590123:ODG590123 ONA590123:ONC590123 OWW590123:OWY590123 PGS590123:PGU590123 PQO590123:PQQ590123 QAK590123:QAM590123 QKG590123:QKI590123 QUC590123:QUE590123 RDY590123:REA590123 RNU590123:RNW590123 RXQ590123:RXS590123 SHM590123:SHO590123 SRI590123:SRK590123 TBE590123:TBG590123 TLA590123:TLC590123 TUW590123:TUY590123 UES590123:UEU590123 UOO590123:UOQ590123 UYK590123:UYM590123 VIG590123:VII590123 VSC590123:VSE590123 WBY590123:WCA590123 WLU590123:WLW590123 WVQ590123:WVS590123 I655659:K655659 JE655659:JG655659 TA655659:TC655659 ACW655659:ACY655659 AMS655659:AMU655659 AWO655659:AWQ655659 BGK655659:BGM655659 BQG655659:BQI655659 CAC655659:CAE655659 CJY655659:CKA655659 CTU655659:CTW655659 DDQ655659:DDS655659 DNM655659:DNO655659 DXI655659:DXK655659 EHE655659:EHG655659 ERA655659:ERC655659 FAW655659:FAY655659 FKS655659:FKU655659 FUO655659:FUQ655659 GEK655659:GEM655659 GOG655659:GOI655659 GYC655659:GYE655659 HHY655659:HIA655659 HRU655659:HRW655659 IBQ655659:IBS655659 ILM655659:ILO655659 IVI655659:IVK655659 JFE655659:JFG655659 JPA655659:JPC655659 JYW655659:JYY655659 KIS655659:KIU655659 KSO655659:KSQ655659 LCK655659:LCM655659 LMG655659:LMI655659 LWC655659:LWE655659 MFY655659:MGA655659 MPU655659:MPW655659 MZQ655659:MZS655659 NJM655659:NJO655659 NTI655659:NTK655659 ODE655659:ODG655659 ONA655659:ONC655659 OWW655659:OWY655659 PGS655659:PGU655659 PQO655659:PQQ655659 QAK655659:QAM655659 QKG655659:QKI655659 QUC655659:QUE655659 RDY655659:REA655659 RNU655659:RNW655659 RXQ655659:RXS655659 SHM655659:SHO655659 SRI655659:SRK655659 TBE655659:TBG655659 TLA655659:TLC655659 TUW655659:TUY655659 UES655659:UEU655659 UOO655659:UOQ655659 UYK655659:UYM655659 VIG655659:VII655659 VSC655659:VSE655659 WBY655659:WCA655659 WLU655659:WLW655659 WVQ655659:WVS655659 I721195:K721195 JE721195:JG721195 TA721195:TC721195 ACW721195:ACY721195 AMS721195:AMU721195 AWO721195:AWQ721195 BGK721195:BGM721195 BQG721195:BQI721195 CAC721195:CAE721195 CJY721195:CKA721195 CTU721195:CTW721195 DDQ721195:DDS721195 DNM721195:DNO721195 DXI721195:DXK721195 EHE721195:EHG721195 ERA721195:ERC721195 FAW721195:FAY721195 FKS721195:FKU721195 FUO721195:FUQ721195 GEK721195:GEM721195 GOG721195:GOI721195 GYC721195:GYE721195 HHY721195:HIA721195 HRU721195:HRW721195 IBQ721195:IBS721195 ILM721195:ILO721195 IVI721195:IVK721195 JFE721195:JFG721195 JPA721195:JPC721195 JYW721195:JYY721195 KIS721195:KIU721195 KSO721195:KSQ721195 LCK721195:LCM721195 LMG721195:LMI721195 LWC721195:LWE721195 MFY721195:MGA721195 MPU721195:MPW721195 MZQ721195:MZS721195 NJM721195:NJO721195 NTI721195:NTK721195 ODE721195:ODG721195 ONA721195:ONC721195 OWW721195:OWY721195 PGS721195:PGU721195 PQO721195:PQQ721195 QAK721195:QAM721195 QKG721195:QKI721195 QUC721195:QUE721195 RDY721195:REA721195 RNU721195:RNW721195 RXQ721195:RXS721195 SHM721195:SHO721195 SRI721195:SRK721195 TBE721195:TBG721195 TLA721195:TLC721195 TUW721195:TUY721195 UES721195:UEU721195 UOO721195:UOQ721195 UYK721195:UYM721195 VIG721195:VII721195 VSC721195:VSE721195 WBY721195:WCA721195 WLU721195:WLW721195 WVQ721195:WVS721195 I786731:K786731 JE786731:JG786731 TA786731:TC786731 ACW786731:ACY786731 AMS786731:AMU786731 AWO786731:AWQ786731 BGK786731:BGM786731 BQG786731:BQI786731 CAC786731:CAE786731 CJY786731:CKA786731 CTU786731:CTW786731 DDQ786731:DDS786731 DNM786731:DNO786731 DXI786731:DXK786731 EHE786731:EHG786731 ERA786731:ERC786731 FAW786731:FAY786731 FKS786731:FKU786731 FUO786731:FUQ786731 GEK786731:GEM786731 GOG786731:GOI786731 GYC786731:GYE786731 HHY786731:HIA786731 HRU786731:HRW786731 IBQ786731:IBS786731 ILM786731:ILO786731 IVI786731:IVK786731 JFE786731:JFG786731 JPA786731:JPC786731 JYW786731:JYY786731 KIS786731:KIU786731 KSO786731:KSQ786731 LCK786731:LCM786731 LMG786731:LMI786731 LWC786731:LWE786731 MFY786731:MGA786731 MPU786731:MPW786731 MZQ786731:MZS786731 NJM786731:NJO786731 NTI786731:NTK786731 ODE786731:ODG786731 ONA786731:ONC786731 OWW786731:OWY786731 PGS786731:PGU786731 PQO786731:PQQ786731 QAK786731:QAM786731 QKG786731:QKI786731 QUC786731:QUE786731 RDY786731:REA786731 RNU786731:RNW786731 RXQ786731:RXS786731 SHM786731:SHO786731 SRI786731:SRK786731 TBE786731:TBG786731 TLA786731:TLC786731 TUW786731:TUY786731 UES786731:UEU786731 UOO786731:UOQ786731 UYK786731:UYM786731 VIG786731:VII786731 VSC786731:VSE786731 WBY786731:WCA786731 WLU786731:WLW786731 WVQ786731:WVS786731 I852267:K852267 JE852267:JG852267 TA852267:TC852267 ACW852267:ACY852267 AMS852267:AMU852267 AWO852267:AWQ852267 BGK852267:BGM852267 BQG852267:BQI852267 CAC852267:CAE852267 CJY852267:CKA852267 CTU852267:CTW852267 DDQ852267:DDS852267 DNM852267:DNO852267 DXI852267:DXK852267 EHE852267:EHG852267 ERA852267:ERC852267 FAW852267:FAY852267 FKS852267:FKU852267 FUO852267:FUQ852267 GEK852267:GEM852267 GOG852267:GOI852267 GYC852267:GYE852267 HHY852267:HIA852267 HRU852267:HRW852267 IBQ852267:IBS852267 ILM852267:ILO852267 IVI852267:IVK852267 JFE852267:JFG852267 JPA852267:JPC852267 JYW852267:JYY852267 KIS852267:KIU852267 KSO852267:KSQ852267 LCK852267:LCM852267 LMG852267:LMI852267 LWC852267:LWE852267 MFY852267:MGA852267 MPU852267:MPW852267 MZQ852267:MZS852267 NJM852267:NJO852267 NTI852267:NTK852267 ODE852267:ODG852267 ONA852267:ONC852267 OWW852267:OWY852267 PGS852267:PGU852267 PQO852267:PQQ852267 QAK852267:QAM852267 QKG852267:QKI852267 QUC852267:QUE852267 RDY852267:REA852267 RNU852267:RNW852267 RXQ852267:RXS852267 SHM852267:SHO852267 SRI852267:SRK852267 TBE852267:TBG852267 TLA852267:TLC852267 TUW852267:TUY852267 UES852267:UEU852267 UOO852267:UOQ852267 UYK852267:UYM852267 VIG852267:VII852267 VSC852267:VSE852267 WBY852267:WCA852267 WLU852267:WLW852267 WVQ852267:WVS852267 I917803:K917803 JE917803:JG917803 TA917803:TC917803 ACW917803:ACY917803 AMS917803:AMU917803 AWO917803:AWQ917803 BGK917803:BGM917803 BQG917803:BQI917803 CAC917803:CAE917803 CJY917803:CKA917803 CTU917803:CTW917803 DDQ917803:DDS917803 DNM917803:DNO917803 DXI917803:DXK917803 EHE917803:EHG917803 ERA917803:ERC917803 FAW917803:FAY917803 FKS917803:FKU917803 FUO917803:FUQ917803 GEK917803:GEM917803 GOG917803:GOI917803 GYC917803:GYE917803 HHY917803:HIA917803 HRU917803:HRW917803 IBQ917803:IBS917803 ILM917803:ILO917803 IVI917803:IVK917803 JFE917803:JFG917803 JPA917803:JPC917803 JYW917803:JYY917803 KIS917803:KIU917803 KSO917803:KSQ917803 LCK917803:LCM917803 LMG917803:LMI917803 LWC917803:LWE917803 MFY917803:MGA917803 MPU917803:MPW917803 MZQ917803:MZS917803 NJM917803:NJO917803 NTI917803:NTK917803 ODE917803:ODG917803 ONA917803:ONC917803 OWW917803:OWY917803 PGS917803:PGU917803 PQO917803:PQQ917803 QAK917803:QAM917803 QKG917803:QKI917803 QUC917803:QUE917803 RDY917803:REA917803 RNU917803:RNW917803 RXQ917803:RXS917803 SHM917803:SHO917803 SRI917803:SRK917803 TBE917803:TBG917803 TLA917803:TLC917803 TUW917803:TUY917803 UES917803:UEU917803 UOO917803:UOQ917803 UYK917803:UYM917803 VIG917803:VII917803 VSC917803:VSE917803 WBY917803:WCA917803 WLU917803:WLW917803 WVQ917803:WVS917803 I983339:K983339 JE983339:JG983339 TA983339:TC983339 ACW983339:ACY983339 AMS983339:AMU983339 AWO983339:AWQ983339 BGK983339:BGM983339 BQG983339:BQI983339 CAC983339:CAE983339 CJY983339:CKA983339 CTU983339:CTW983339 DDQ983339:DDS983339 DNM983339:DNO983339 DXI983339:DXK983339 EHE983339:EHG983339 ERA983339:ERC983339 FAW983339:FAY983339 FKS983339:FKU983339 FUO983339:FUQ983339 GEK983339:GEM983339 GOG983339:GOI983339 GYC983339:GYE983339 HHY983339:HIA983339 HRU983339:HRW983339 IBQ983339:IBS983339 ILM983339:ILO983339 IVI983339:IVK983339 JFE983339:JFG983339 JPA983339:JPC983339 JYW983339:JYY983339 KIS983339:KIU983339 KSO983339:KSQ983339 LCK983339:LCM983339 LMG983339:LMI983339 LWC983339:LWE983339 MFY983339:MGA983339 MPU983339:MPW983339 MZQ983339:MZS983339 NJM983339:NJO983339 NTI983339:NTK983339 ODE983339:ODG983339 ONA983339:ONC983339 OWW983339:OWY983339 PGS983339:PGU983339 PQO983339:PQQ983339 QAK983339:QAM983339 QKG983339:QKI983339 QUC983339:QUE983339 RDY983339:REA983339 RNU983339:RNW983339 RXQ983339:RXS983339 SHM983339:SHO983339 SRI983339:SRK983339 TBE983339:TBG983339 TLA983339:TLC983339 TUW983339:TUY983339 UES983339:UEU983339 UOO983339:UOQ983339 UYK983339:UYM983339 VIG983339:VII983339 VSC983339:VSE983339 WBY983339:WCA983339 WLU983339:WLW983339 WVQ983339:WVS983339 J186:L191 JF186:JH191 TB186:TD191 ACX186:ACZ191 AMT186:AMV191 AWP186:AWR191 BGL186:BGN191 BQH186:BQJ191 CAD186:CAF191 CJZ186:CKB191 CTV186:CTX191 DDR186:DDT191 DNN186:DNP191 DXJ186:DXL191 EHF186:EHH191 ERB186:ERD191 FAX186:FAZ191 FKT186:FKV191 FUP186:FUR191 GEL186:GEN191 GOH186:GOJ191 GYD186:GYF191 HHZ186:HIB191 HRV186:HRX191 IBR186:IBT191 ILN186:ILP191 IVJ186:IVL191 JFF186:JFH191 JPB186:JPD191 JYX186:JYZ191 KIT186:KIV191 KSP186:KSR191 LCL186:LCN191 LMH186:LMJ191 LWD186:LWF191 MFZ186:MGB191 MPV186:MPX191 MZR186:MZT191 NJN186:NJP191 NTJ186:NTL191 ODF186:ODH191 ONB186:OND191 OWX186:OWZ191 PGT186:PGV191 PQP186:PQR191 QAL186:QAN191 QKH186:QKJ191 QUD186:QUF191 RDZ186:REB191 RNV186:RNX191 RXR186:RXT191 SHN186:SHP191 SRJ186:SRL191 TBF186:TBH191 TLB186:TLD191 TUX186:TUZ191 UET186:UEV191 UOP186:UOR191 UYL186:UYN191 VIH186:VIJ191 VSD186:VSF191 WBZ186:WCB191 WLV186:WLX191 WVR186:WVT191 J65852:L65857 JF65852:JH65857 TB65852:TD65857 ACX65852:ACZ65857 AMT65852:AMV65857 AWP65852:AWR65857 BGL65852:BGN65857 BQH65852:BQJ65857 CAD65852:CAF65857 CJZ65852:CKB65857 CTV65852:CTX65857 DDR65852:DDT65857 DNN65852:DNP65857 DXJ65852:DXL65857 EHF65852:EHH65857 ERB65852:ERD65857 FAX65852:FAZ65857 FKT65852:FKV65857 FUP65852:FUR65857 GEL65852:GEN65857 GOH65852:GOJ65857 GYD65852:GYF65857 HHZ65852:HIB65857 HRV65852:HRX65857 IBR65852:IBT65857 ILN65852:ILP65857 IVJ65852:IVL65857 JFF65852:JFH65857 JPB65852:JPD65857 JYX65852:JYZ65857 KIT65852:KIV65857 KSP65852:KSR65857 LCL65852:LCN65857 LMH65852:LMJ65857 LWD65852:LWF65857 MFZ65852:MGB65857 MPV65852:MPX65857 MZR65852:MZT65857 NJN65852:NJP65857 NTJ65852:NTL65857 ODF65852:ODH65857 ONB65852:OND65857 OWX65852:OWZ65857 PGT65852:PGV65857 PQP65852:PQR65857 QAL65852:QAN65857 QKH65852:QKJ65857 QUD65852:QUF65857 RDZ65852:REB65857 RNV65852:RNX65857 RXR65852:RXT65857 SHN65852:SHP65857 SRJ65852:SRL65857 TBF65852:TBH65857 TLB65852:TLD65857 TUX65852:TUZ65857 UET65852:UEV65857 UOP65852:UOR65857 UYL65852:UYN65857 VIH65852:VIJ65857 VSD65852:VSF65857 WBZ65852:WCB65857 WLV65852:WLX65857 WVR65852:WVT65857 J131388:L131393 JF131388:JH131393 TB131388:TD131393 ACX131388:ACZ131393 AMT131388:AMV131393 AWP131388:AWR131393 BGL131388:BGN131393 BQH131388:BQJ131393 CAD131388:CAF131393 CJZ131388:CKB131393 CTV131388:CTX131393 DDR131388:DDT131393 DNN131388:DNP131393 DXJ131388:DXL131393 EHF131388:EHH131393 ERB131388:ERD131393 FAX131388:FAZ131393 FKT131388:FKV131393 FUP131388:FUR131393 GEL131388:GEN131393 GOH131388:GOJ131393 GYD131388:GYF131393 HHZ131388:HIB131393 HRV131388:HRX131393 IBR131388:IBT131393 ILN131388:ILP131393 IVJ131388:IVL131393 JFF131388:JFH131393 JPB131388:JPD131393 JYX131388:JYZ131393 KIT131388:KIV131393 KSP131388:KSR131393 LCL131388:LCN131393 LMH131388:LMJ131393 LWD131388:LWF131393 MFZ131388:MGB131393 MPV131388:MPX131393 MZR131388:MZT131393 NJN131388:NJP131393 NTJ131388:NTL131393 ODF131388:ODH131393 ONB131388:OND131393 OWX131388:OWZ131393 PGT131388:PGV131393 PQP131388:PQR131393 QAL131388:QAN131393 QKH131388:QKJ131393 QUD131388:QUF131393 RDZ131388:REB131393 RNV131388:RNX131393 RXR131388:RXT131393 SHN131388:SHP131393 SRJ131388:SRL131393 TBF131388:TBH131393 TLB131388:TLD131393 TUX131388:TUZ131393 UET131388:UEV131393 UOP131388:UOR131393 UYL131388:UYN131393 VIH131388:VIJ131393 VSD131388:VSF131393 WBZ131388:WCB131393 WLV131388:WLX131393 WVR131388:WVT131393 J196924:L196929 JF196924:JH196929 TB196924:TD196929 ACX196924:ACZ196929 AMT196924:AMV196929 AWP196924:AWR196929 BGL196924:BGN196929 BQH196924:BQJ196929 CAD196924:CAF196929 CJZ196924:CKB196929 CTV196924:CTX196929 DDR196924:DDT196929 DNN196924:DNP196929 DXJ196924:DXL196929 EHF196924:EHH196929 ERB196924:ERD196929 FAX196924:FAZ196929 FKT196924:FKV196929 FUP196924:FUR196929 GEL196924:GEN196929 GOH196924:GOJ196929 GYD196924:GYF196929 HHZ196924:HIB196929 HRV196924:HRX196929 IBR196924:IBT196929 ILN196924:ILP196929 IVJ196924:IVL196929 JFF196924:JFH196929 JPB196924:JPD196929 JYX196924:JYZ196929 KIT196924:KIV196929 KSP196924:KSR196929 LCL196924:LCN196929 LMH196924:LMJ196929 LWD196924:LWF196929 MFZ196924:MGB196929 MPV196924:MPX196929 MZR196924:MZT196929 NJN196924:NJP196929 NTJ196924:NTL196929 ODF196924:ODH196929 ONB196924:OND196929 OWX196924:OWZ196929 PGT196924:PGV196929 PQP196924:PQR196929 QAL196924:QAN196929 QKH196924:QKJ196929 QUD196924:QUF196929 RDZ196924:REB196929 RNV196924:RNX196929 RXR196924:RXT196929 SHN196924:SHP196929 SRJ196924:SRL196929 TBF196924:TBH196929 TLB196924:TLD196929 TUX196924:TUZ196929 UET196924:UEV196929 UOP196924:UOR196929 UYL196924:UYN196929 VIH196924:VIJ196929 VSD196924:VSF196929 WBZ196924:WCB196929 WLV196924:WLX196929 WVR196924:WVT196929 J262460:L262465 JF262460:JH262465 TB262460:TD262465 ACX262460:ACZ262465 AMT262460:AMV262465 AWP262460:AWR262465 BGL262460:BGN262465 BQH262460:BQJ262465 CAD262460:CAF262465 CJZ262460:CKB262465 CTV262460:CTX262465 DDR262460:DDT262465 DNN262460:DNP262465 DXJ262460:DXL262465 EHF262460:EHH262465 ERB262460:ERD262465 FAX262460:FAZ262465 FKT262460:FKV262465 FUP262460:FUR262465 GEL262460:GEN262465 GOH262460:GOJ262465 GYD262460:GYF262465 HHZ262460:HIB262465 HRV262460:HRX262465 IBR262460:IBT262465 ILN262460:ILP262465 IVJ262460:IVL262465 JFF262460:JFH262465 JPB262460:JPD262465 JYX262460:JYZ262465 KIT262460:KIV262465 KSP262460:KSR262465 LCL262460:LCN262465 LMH262460:LMJ262465 LWD262460:LWF262465 MFZ262460:MGB262465 MPV262460:MPX262465 MZR262460:MZT262465 NJN262460:NJP262465 NTJ262460:NTL262465 ODF262460:ODH262465 ONB262460:OND262465 OWX262460:OWZ262465 PGT262460:PGV262465 PQP262460:PQR262465 QAL262460:QAN262465 QKH262460:QKJ262465 QUD262460:QUF262465 RDZ262460:REB262465 RNV262460:RNX262465 RXR262460:RXT262465 SHN262460:SHP262465 SRJ262460:SRL262465 TBF262460:TBH262465 TLB262460:TLD262465 TUX262460:TUZ262465 UET262460:UEV262465 UOP262460:UOR262465 UYL262460:UYN262465 VIH262460:VIJ262465 VSD262460:VSF262465 WBZ262460:WCB262465 WLV262460:WLX262465 WVR262460:WVT262465 J327996:L328001 JF327996:JH328001 TB327996:TD328001 ACX327996:ACZ328001 AMT327996:AMV328001 AWP327996:AWR328001 BGL327996:BGN328001 BQH327996:BQJ328001 CAD327996:CAF328001 CJZ327996:CKB328001 CTV327996:CTX328001 DDR327996:DDT328001 DNN327996:DNP328001 DXJ327996:DXL328001 EHF327996:EHH328001 ERB327996:ERD328001 FAX327996:FAZ328001 FKT327996:FKV328001 FUP327996:FUR328001 GEL327996:GEN328001 GOH327996:GOJ328001 GYD327996:GYF328001 HHZ327996:HIB328001 HRV327996:HRX328001 IBR327996:IBT328001 ILN327996:ILP328001 IVJ327996:IVL328001 JFF327996:JFH328001 JPB327996:JPD328001 JYX327996:JYZ328001 KIT327996:KIV328001 KSP327996:KSR328001 LCL327996:LCN328001 LMH327996:LMJ328001 LWD327996:LWF328001 MFZ327996:MGB328001 MPV327996:MPX328001 MZR327996:MZT328001 NJN327996:NJP328001 NTJ327996:NTL328001 ODF327996:ODH328001 ONB327996:OND328001 OWX327996:OWZ328001 PGT327996:PGV328001 PQP327996:PQR328001 QAL327996:QAN328001 QKH327996:QKJ328001 QUD327996:QUF328001 RDZ327996:REB328001 RNV327996:RNX328001 RXR327996:RXT328001 SHN327996:SHP328001 SRJ327996:SRL328001 TBF327996:TBH328001 TLB327996:TLD328001 TUX327996:TUZ328001 UET327996:UEV328001 UOP327996:UOR328001 UYL327996:UYN328001 VIH327996:VIJ328001 VSD327996:VSF328001 WBZ327996:WCB328001 WLV327996:WLX328001 WVR327996:WVT328001 J393532:L393537 JF393532:JH393537 TB393532:TD393537 ACX393532:ACZ393537 AMT393532:AMV393537 AWP393532:AWR393537 BGL393532:BGN393537 BQH393532:BQJ393537 CAD393532:CAF393537 CJZ393532:CKB393537 CTV393532:CTX393537 DDR393532:DDT393537 DNN393532:DNP393537 DXJ393532:DXL393537 EHF393532:EHH393537 ERB393532:ERD393537 FAX393532:FAZ393537 FKT393532:FKV393537 FUP393532:FUR393537 GEL393532:GEN393537 GOH393532:GOJ393537 GYD393532:GYF393537 HHZ393532:HIB393537 HRV393532:HRX393537 IBR393532:IBT393537 ILN393532:ILP393537 IVJ393532:IVL393537 JFF393532:JFH393537 JPB393532:JPD393537 JYX393532:JYZ393537 KIT393532:KIV393537 KSP393532:KSR393537 LCL393532:LCN393537 LMH393532:LMJ393537 LWD393532:LWF393537 MFZ393532:MGB393537 MPV393532:MPX393537 MZR393532:MZT393537 NJN393532:NJP393537 NTJ393532:NTL393537 ODF393532:ODH393537 ONB393532:OND393537 OWX393532:OWZ393537 PGT393532:PGV393537 PQP393532:PQR393537 QAL393532:QAN393537 QKH393532:QKJ393537 QUD393532:QUF393537 RDZ393532:REB393537 RNV393532:RNX393537 RXR393532:RXT393537 SHN393532:SHP393537 SRJ393532:SRL393537 TBF393532:TBH393537 TLB393532:TLD393537 TUX393532:TUZ393537 UET393532:UEV393537 UOP393532:UOR393537 UYL393532:UYN393537 VIH393532:VIJ393537 VSD393532:VSF393537 WBZ393532:WCB393537 WLV393532:WLX393537 WVR393532:WVT393537 J459068:L459073 JF459068:JH459073 TB459068:TD459073 ACX459068:ACZ459073 AMT459068:AMV459073 AWP459068:AWR459073 BGL459068:BGN459073 BQH459068:BQJ459073 CAD459068:CAF459073 CJZ459068:CKB459073 CTV459068:CTX459073 DDR459068:DDT459073 DNN459068:DNP459073 DXJ459068:DXL459073 EHF459068:EHH459073 ERB459068:ERD459073 FAX459068:FAZ459073 FKT459068:FKV459073 FUP459068:FUR459073 GEL459068:GEN459073 GOH459068:GOJ459073 GYD459068:GYF459073 HHZ459068:HIB459073 HRV459068:HRX459073 IBR459068:IBT459073 ILN459068:ILP459073 IVJ459068:IVL459073 JFF459068:JFH459073 JPB459068:JPD459073 JYX459068:JYZ459073 KIT459068:KIV459073 KSP459068:KSR459073 LCL459068:LCN459073 LMH459068:LMJ459073 LWD459068:LWF459073 MFZ459068:MGB459073 MPV459068:MPX459073 MZR459068:MZT459073 NJN459068:NJP459073 NTJ459068:NTL459073 ODF459068:ODH459073 ONB459068:OND459073 OWX459068:OWZ459073 PGT459068:PGV459073 PQP459068:PQR459073 QAL459068:QAN459073 QKH459068:QKJ459073 QUD459068:QUF459073 RDZ459068:REB459073 RNV459068:RNX459073 RXR459068:RXT459073 SHN459068:SHP459073 SRJ459068:SRL459073 TBF459068:TBH459073 TLB459068:TLD459073 TUX459068:TUZ459073 UET459068:UEV459073 UOP459068:UOR459073 UYL459068:UYN459073 VIH459068:VIJ459073 VSD459068:VSF459073 WBZ459068:WCB459073 WLV459068:WLX459073 WVR459068:WVT459073 J524604:L524609 JF524604:JH524609 TB524604:TD524609 ACX524604:ACZ524609 AMT524604:AMV524609 AWP524604:AWR524609 BGL524604:BGN524609 BQH524604:BQJ524609 CAD524604:CAF524609 CJZ524604:CKB524609 CTV524604:CTX524609 DDR524604:DDT524609 DNN524604:DNP524609 DXJ524604:DXL524609 EHF524604:EHH524609 ERB524604:ERD524609 FAX524604:FAZ524609 FKT524604:FKV524609 FUP524604:FUR524609 GEL524604:GEN524609 GOH524604:GOJ524609 GYD524604:GYF524609 HHZ524604:HIB524609 HRV524604:HRX524609 IBR524604:IBT524609 ILN524604:ILP524609 IVJ524604:IVL524609 JFF524604:JFH524609 JPB524604:JPD524609 JYX524604:JYZ524609 KIT524604:KIV524609 KSP524604:KSR524609 LCL524604:LCN524609 LMH524604:LMJ524609 LWD524604:LWF524609 MFZ524604:MGB524609 MPV524604:MPX524609 MZR524604:MZT524609 NJN524604:NJP524609 NTJ524604:NTL524609 ODF524604:ODH524609 ONB524604:OND524609 OWX524604:OWZ524609 PGT524604:PGV524609 PQP524604:PQR524609 QAL524604:QAN524609 QKH524604:QKJ524609 QUD524604:QUF524609 RDZ524604:REB524609 RNV524604:RNX524609 RXR524604:RXT524609 SHN524604:SHP524609 SRJ524604:SRL524609 TBF524604:TBH524609 TLB524604:TLD524609 TUX524604:TUZ524609 UET524604:UEV524609 UOP524604:UOR524609 UYL524604:UYN524609 VIH524604:VIJ524609 VSD524604:VSF524609 WBZ524604:WCB524609 WLV524604:WLX524609 WVR524604:WVT524609 J590140:L590145 JF590140:JH590145 TB590140:TD590145 ACX590140:ACZ590145 AMT590140:AMV590145 AWP590140:AWR590145 BGL590140:BGN590145 BQH590140:BQJ590145 CAD590140:CAF590145 CJZ590140:CKB590145 CTV590140:CTX590145 DDR590140:DDT590145 DNN590140:DNP590145 DXJ590140:DXL590145 EHF590140:EHH590145 ERB590140:ERD590145 FAX590140:FAZ590145 FKT590140:FKV590145 FUP590140:FUR590145 GEL590140:GEN590145 GOH590140:GOJ590145 GYD590140:GYF590145 HHZ590140:HIB590145 HRV590140:HRX590145 IBR590140:IBT590145 ILN590140:ILP590145 IVJ590140:IVL590145 JFF590140:JFH590145 JPB590140:JPD590145 JYX590140:JYZ590145 KIT590140:KIV590145 KSP590140:KSR590145 LCL590140:LCN590145 LMH590140:LMJ590145 LWD590140:LWF590145 MFZ590140:MGB590145 MPV590140:MPX590145 MZR590140:MZT590145 NJN590140:NJP590145 NTJ590140:NTL590145 ODF590140:ODH590145 ONB590140:OND590145 OWX590140:OWZ590145 PGT590140:PGV590145 PQP590140:PQR590145 QAL590140:QAN590145 QKH590140:QKJ590145 QUD590140:QUF590145 RDZ590140:REB590145 RNV590140:RNX590145 RXR590140:RXT590145 SHN590140:SHP590145 SRJ590140:SRL590145 TBF590140:TBH590145 TLB590140:TLD590145 TUX590140:TUZ590145 UET590140:UEV590145 UOP590140:UOR590145 UYL590140:UYN590145 VIH590140:VIJ590145 VSD590140:VSF590145 WBZ590140:WCB590145 WLV590140:WLX590145 WVR590140:WVT590145 J655676:L655681 JF655676:JH655681 TB655676:TD655681 ACX655676:ACZ655681 AMT655676:AMV655681 AWP655676:AWR655681 BGL655676:BGN655681 BQH655676:BQJ655681 CAD655676:CAF655681 CJZ655676:CKB655681 CTV655676:CTX655681 DDR655676:DDT655681 DNN655676:DNP655681 DXJ655676:DXL655681 EHF655676:EHH655681 ERB655676:ERD655681 FAX655676:FAZ655681 FKT655676:FKV655681 FUP655676:FUR655681 GEL655676:GEN655681 GOH655676:GOJ655681 GYD655676:GYF655681 HHZ655676:HIB655681 HRV655676:HRX655681 IBR655676:IBT655681 ILN655676:ILP655681 IVJ655676:IVL655681 JFF655676:JFH655681 JPB655676:JPD655681 JYX655676:JYZ655681 KIT655676:KIV655681 KSP655676:KSR655681 LCL655676:LCN655681 LMH655676:LMJ655681 LWD655676:LWF655681 MFZ655676:MGB655681 MPV655676:MPX655681 MZR655676:MZT655681 NJN655676:NJP655681 NTJ655676:NTL655681 ODF655676:ODH655681 ONB655676:OND655681 OWX655676:OWZ655681 PGT655676:PGV655681 PQP655676:PQR655681 QAL655676:QAN655681 QKH655676:QKJ655681 QUD655676:QUF655681 RDZ655676:REB655681 RNV655676:RNX655681 RXR655676:RXT655681 SHN655676:SHP655681 SRJ655676:SRL655681 TBF655676:TBH655681 TLB655676:TLD655681 TUX655676:TUZ655681 UET655676:UEV655681 UOP655676:UOR655681 UYL655676:UYN655681 VIH655676:VIJ655681 VSD655676:VSF655681 WBZ655676:WCB655681 WLV655676:WLX655681 WVR655676:WVT655681 J721212:L721217 JF721212:JH721217 TB721212:TD721217 ACX721212:ACZ721217 AMT721212:AMV721217 AWP721212:AWR721217 BGL721212:BGN721217 BQH721212:BQJ721217 CAD721212:CAF721217 CJZ721212:CKB721217 CTV721212:CTX721217 DDR721212:DDT721217 DNN721212:DNP721217 DXJ721212:DXL721217 EHF721212:EHH721217 ERB721212:ERD721217 FAX721212:FAZ721217 FKT721212:FKV721217 FUP721212:FUR721217 GEL721212:GEN721217 GOH721212:GOJ721217 GYD721212:GYF721217 HHZ721212:HIB721217 HRV721212:HRX721217 IBR721212:IBT721217 ILN721212:ILP721217 IVJ721212:IVL721217 JFF721212:JFH721217 JPB721212:JPD721217 JYX721212:JYZ721217 KIT721212:KIV721217 KSP721212:KSR721217 LCL721212:LCN721217 LMH721212:LMJ721217 LWD721212:LWF721217 MFZ721212:MGB721217 MPV721212:MPX721217 MZR721212:MZT721217 NJN721212:NJP721217 NTJ721212:NTL721217 ODF721212:ODH721217 ONB721212:OND721217 OWX721212:OWZ721217 PGT721212:PGV721217 PQP721212:PQR721217 QAL721212:QAN721217 QKH721212:QKJ721217 QUD721212:QUF721217 RDZ721212:REB721217 RNV721212:RNX721217 RXR721212:RXT721217 SHN721212:SHP721217 SRJ721212:SRL721217 TBF721212:TBH721217 TLB721212:TLD721217 TUX721212:TUZ721217 UET721212:UEV721217 UOP721212:UOR721217 UYL721212:UYN721217 VIH721212:VIJ721217 VSD721212:VSF721217 WBZ721212:WCB721217 WLV721212:WLX721217 WVR721212:WVT721217 J786748:L786753 JF786748:JH786753 TB786748:TD786753 ACX786748:ACZ786753 AMT786748:AMV786753 AWP786748:AWR786753 BGL786748:BGN786753 BQH786748:BQJ786753 CAD786748:CAF786753 CJZ786748:CKB786753 CTV786748:CTX786753 DDR786748:DDT786753 DNN786748:DNP786753 DXJ786748:DXL786753 EHF786748:EHH786753 ERB786748:ERD786753 FAX786748:FAZ786753 FKT786748:FKV786753 FUP786748:FUR786753 GEL786748:GEN786753 GOH786748:GOJ786753 GYD786748:GYF786753 HHZ786748:HIB786753 HRV786748:HRX786753 IBR786748:IBT786753 ILN786748:ILP786753 IVJ786748:IVL786753 JFF786748:JFH786753 JPB786748:JPD786753 JYX786748:JYZ786753 KIT786748:KIV786753 KSP786748:KSR786753 LCL786748:LCN786753 LMH786748:LMJ786753 LWD786748:LWF786753 MFZ786748:MGB786753 MPV786748:MPX786753 MZR786748:MZT786753 NJN786748:NJP786753 NTJ786748:NTL786753 ODF786748:ODH786753 ONB786748:OND786753 OWX786748:OWZ786753 PGT786748:PGV786753 PQP786748:PQR786753 QAL786748:QAN786753 QKH786748:QKJ786753 QUD786748:QUF786753 RDZ786748:REB786753 RNV786748:RNX786753 RXR786748:RXT786753 SHN786748:SHP786753 SRJ786748:SRL786753 TBF786748:TBH786753 TLB786748:TLD786753 TUX786748:TUZ786753 UET786748:UEV786753 UOP786748:UOR786753 UYL786748:UYN786753 VIH786748:VIJ786753 VSD786748:VSF786753 WBZ786748:WCB786753 WLV786748:WLX786753 WVR786748:WVT786753 J852284:L852289 JF852284:JH852289 TB852284:TD852289 ACX852284:ACZ852289 AMT852284:AMV852289 AWP852284:AWR852289 BGL852284:BGN852289 BQH852284:BQJ852289 CAD852284:CAF852289 CJZ852284:CKB852289 CTV852284:CTX852289 DDR852284:DDT852289 DNN852284:DNP852289 DXJ852284:DXL852289 EHF852284:EHH852289 ERB852284:ERD852289 FAX852284:FAZ852289 FKT852284:FKV852289 FUP852284:FUR852289 GEL852284:GEN852289 GOH852284:GOJ852289 GYD852284:GYF852289 HHZ852284:HIB852289 HRV852284:HRX852289 IBR852284:IBT852289 ILN852284:ILP852289 IVJ852284:IVL852289 JFF852284:JFH852289 JPB852284:JPD852289 JYX852284:JYZ852289 KIT852284:KIV852289 KSP852284:KSR852289 LCL852284:LCN852289 LMH852284:LMJ852289 LWD852284:LWF852289 MFZ852284:MGB852289 MPV852284:MPX852289 MZR852284:MZT852289 NJN852284:NJP852289 NTJ852284:NTL852289 ODF852284:ODH852289 ONB852284:OND852289 OWX852284:OWZ852289 PGT852284:PGV852289 PQP852284:PQR852289 QAL852284:QAN852289 QKH852284:QKJ852289 QUD852284:QUF852289 RDZ852284:REB852289 RNV852284:RNX852289 RXR852284:RXT852289 SHN852284:SHP852289 SRJ852284:SRL852289 TBF852284:TBH852289 TLB852284:TLD852289 TUX852284:TUZ852289 UET852284:UEV852289 UOP852284:UOR852289 UYL852284:UYN852289 VIH852284:VIJ852289 VSD852284:VSF852289 WBZ852284:WCB852289 WLV852284:WLX852289 WVR852284:WVT852289 J917820:L917825 JF917820:JH917825 TB917820:TD917825 ACX917820:ACZ917825 AMT917820:AMV917825 AWP917820:AWR917825 BGL917820:BGN917825 BQH917820:BQJ917825 CAD917820:CAF917825 CJZ917820:CKB917825 CTV917820:CTX917825 DDR917820:DDT917825 DNN917820:DNP917825 DXJ917820:DXL917825 EHF917820:EHH917825 ERB917820:ERD917825 FAX917820:FAZ917825 FKT917820:FKV917825 FUP917820:FUR917825 GEL917820:GEN917825 GOH917820:GOJ917825 GYD917820:GYF917825 HHZ917820:HIB917825 HRV917820:HRX917825 IBR917820:IBT917825 ILN917820:ILP917825 IVJ917820:IVL917825 JFF917820:JFH917825 JPB917820:JPD917825 JYX917820:JYZ917825 KIT917820:KIV917825 KSP917820:KSR917825 LCL917820:LCN917825 LMH917820:LMJ917825 LWD917820:LWF917825 MFZ917820:MGB917825 MPV917820:MPX917825 MZR917820:MZT917825 NJN917820:NJP917825 NTJ917820:NTL917825 ODF917820:ODH917825 ONB917820:OND917825 OWX917820:OWZ917825 PGT917820:PGV917825 PQP917820:PQR917825 QAL917820:QAN917825 QKH917820:QKJ917825 QUD917820:QUF917825 RDZ917820:REB917825 RNV917820:RNX917825 RXR917820:RXT917825 SHN917820:SHP917825 SRJ917820:SRL917825 TBF917820:TBH917825 TLB917820:TLD917825 TUX917820:TUZ917825 UET917820:UEV917825 UOP917820:UOR917825 UYL917820:UYN917825 VIH917820:VIJ917825 VSD917820:VSF917825 WBZ917820:WCB917825 WLV917820:WLX917825 WVR917820:WVT917825 J983356:L983361 JF983356:JH983361 TB983356:TD983361 ACX983356:ACZ983361 AMT983356:AMV983361 AWP983356:AWR983361 BGL983356:BGN983361 BQH983356:BQJ983361 CAD983356:CAF983361 CJZ983356:CKB983361 CTV983356:CTX983361 DDR983356:DDT983361 DNN983356:DNP983361 DXJ983356:DXL983361 EHF983356:EHH983361 ERB983356:ERD983361 FAX983356:FAZ983361 FKT983356:FKV983361 FUP983356:FUR983361 GEL983356:GEN983361 GOH983356:GOJ983361 GYD983356:GYF983361 HHZ983356:HIB983361 HRV983356:HRX983361 IBR983356:IBT983361 ILN983356:ILP983361 IVJ983356:IVL983361 JFF983356:JFH983361 JPB983356:JPD983361 JYX983356:JYZ983361 KIT983356:KIV983361 KSP983356:KSR983361 LCL983356:LCN983361 LMH983356:LMJ983361 LWD983356:LWF983361 MFZ983356:MGB983361 MPV983356:MPX983361 MZR983356:MZT983361 NJN983356:NJP983361 NTJ983356:NTL983361 ODF983356:ODH983361 ONB983356:OND983361 OWX983356:OWZ983361 PGT983356:PGV983361 PQP983356:PQR983361 QAL983356:QAN983361 QKH983356:QKJ983361 QUD983356:QUF983361 RDZ983356:REB983361 RNV983356:RNX983361 RXR983356:RXT983361 SHN983356:SHP983361 SRJ983356:SRL983361 TBF983356:TBH983361 TLB983356:TLD983361 TUX983356:TUZ983361 UET983356:UEV983361 UOP983356:UOR983361 UYL983356:UYN983361 VIH983356:VIJ983361 VSD983356:VSF983361 WBZ983356:WCB983361 WLV983356:WLX983361 WVR983356:WVT983361 D192:G192 IZ192:JC192 SV192:SY192 ACR192:ACU192 AMN192:AMQ192 AWJ192:AWM192 BGF192:BGI192 BQB192:BQE192 BZX192:CAA192 CJT192:CJW192 CTP192:CTS192 DDL192:DDO192 DNH192:DNK192 DXD192:DXG192 EGZ192:EHC192 EQV192:EQY192 FAR192:FAU192 FKN192:FKQ192 FUJ192:FUM192 GEF192:GEI192 GOB192:GOE192 GXX192:GYA192 HHT192:HHW192 HRP192:HRS192 IBL192:IBO192 ILH192:ILK192 IVD192:IVG192 JEZ192:JFC192 JOV192:JOY192 JYR192:JYU192 KIN192:KIQ192 KSJ192:KSM192 LCF192:LCI192 LMB192:LME192 LVX192:LWA192 MFT192:MFW192 MPP192:MPS192 MZL192:MZO192 NJH192:NJK192 NTD192:NTG192 OCZ192:ODC192 OMV192:OMY192 OWR192:OWU192 PGN192:PGQ192 PQJ192:PQM192 QAF192:QAI192 QKB192:QKE192 QTX192:QUA192 RDT192:RDW192 RNP192:RNS192 RXL192:RXO192 SHH192:SHK192 SRD192:SRG192 TAZ192:TBC192 TKV192:TKY192 TUR192:TUU192 UEN192:UEQ192 UOJ192:UOM192 UYF192:UYI192 VIB192:VIE192 VRX192:VSA192 WBT192:WBW192 WLP192:WLS192 WVL192:WVO192 D65858:G65858 IZ65858:JC65858 SV65858:SY65858 ACR65858:ACU65858 AMN65858:AMQ65858 AWJ65858:AWM65858 BGF65858:BGI65858 BQB65858:BQE65858 BZX65858:CAA65858 CJT65858:CJW65858 CTP65858:CTS65858 DDL65858:DDO65858 DNH65858:DNK65858 DXD65858:DXG65858 EGZ65858:EHC65858 EQV65858:EQY65858 FAR65858:FAU65858 FKN65858:FKQ65858 FUJ65858:FUM65858 GEF65858:GEI65858 GOB65858:GOE65858 GXX65858:GYA65858 HHT65858:HHW65858 HRP65858:HRS65858 IBL65858:IBO65858 ILH65858:ILK65858 IVD65858:IVG65858 JEZ65858:JFC65858 JOV65858:JOY65858 JYR65858:JYU65858 KIN65858:KIQ65858 KSJ65858:KSM65858 LCF65858:LCI65858 LMB65858:LME65858 LVX65858:LWA65858 MFT65858:MFW65858 MPP65858:MPS65858 MZL65858:MZO65858 NJH65858:NJK65858 NTD65858:NTG65858 OCZ65858:ODC65858 OMV65858:OMY65858 OWR65858:OWU65858 PGN65858:PGQ65858 PQJ65858:PQM65858 QAF65858:QAI65858 QKB65858:QKE65858 QTX65858:QUA65858 RDT65858:RDW65858 RNP65858:RNS65858 RXL65858:RXO65858 SHH65858:SHK65858 SRD65858:SRG65858 TAZ65858:TBC65858 TKV65858:TKY65858 TUR65858:TUU65858 UEN65858:UEQ65858 UOJ65858:UOM65858 UYF65858:UYI65858 VIB65858:VIE65858 VRX65858:VSA65858 WBT65858:WBW65858 WLP65858:WLS65858 WVL65858:WVO65858 D131394:G131394 IZ131394:JC131394 SV131394:SY131394 ACR131394:ACU131394 AMN131394:AMQ131394 AWJ131394:AWM131394 BGF131394:BGI131394 BQB131394:BQE131394 BZX131394:CAA131394 CJT131394:CJW131394 CTP131394:CTS131394 DDL131394:DDO131394 DNH131394:DNK131394 DXD131394:DXG131394 EGZ131394:EHC131394 EQV131394:EQY131394 FAR131394:FAU131394 FKN131394:FKQ131394 FUJ131394:FUM131394 GEF131394:GEI131394 GOB131394:GOE131394 GXX131394:GYA131394 HHT131394:HHW131394 HRP131394:HRS131394 IBL131394:IBO131394 ILH131394:ILK131394 IVD131394:IVG131394 JEZ131394:JFC131394 JOV131394:JOY131394 JYR131394:JYU131394 KIN131394:KIQ131394 KSJ131394:KSM131394 LCF131394:LCI131394 LMB131394:LME131394 LVX131394:LWA131394 MFT131394:MFW131394 MPP131394:MPS131394 MZL131394:MZO131394 NJH131394:NJK131394 NTD131394:NTG131394 OCZ131394:ODC131394 OMV131394:OMY131394 OWR131394:OWU131394 PGN131394:PGQ131394 PQJ131394:PQM131394 QAF131394:QAI131394 QKB131394:QKE131394 QTX131394:QUA131394 RDT131394:RDW131394 RNP131394:RNS131394 RXL131394:RXO131394 SHH131394:SHK131394 SRD131394:SRG131394 TAZ131394:TBC131394 TKV131394:TKY131394 TUR131394:TUU131394 UEN131394:UEQ131394 UOJ131394:UOM131394 UYF131394:UYI131394 VIB131394:VIE131394 VRX131394:VSA131394 WBT131394:WBW131394 WLP131394:WLS131394 WVL131394:WVO131394 D196930:G196930 IZ196930:JC196930 SV196930:SY196930 ACR196930:ACU196930 AMN196930:AMQ196930 AWJ196930:AWM196930 BGF196930:BGI196930 BQB196930:BQE196930 BZX196930:CAA196930 CJT196930:CJW196930 CTP196930:CTS196930 DDL196930:DDO196930 DNH196930:DNK196930 DXD196930:DXG196930 EGZ196930:EHC196930 EQV196930:EQY196930 FAR196930:FAU196930 FKN196930:FKQ196930 FUJ196930:FUM196930 GEF196930:GEI196930 GOB196930:GOE196930 GXX196930:GYA196930 HHT196930:HHW196930 HRP196930:HRS196930 IBL196930:IBO196930 ILH196930:ILK196930 IVD196930:IVG196930 JEZ196930:JFC196930 JOV196930:JOY196930 JYR196930:JYU196930 KIN196930:KIQ196930 KSJ196930:KSM196930 LCF196930:LCI196930 LMB196930:LME196930 LVX196930:LWA196930 MFT196930:MFW196930 MPP196930:MPS196930 MZL196930:MZO196930 NJH196930:NJK196930 NTD196930:NTG196930 OCZ196930:ODC196930 OMV196930:OMY196930 OWR196930:OWU196930 PGN196930:PGQ196930 PQJ196930:PQM196930 QAF196930:QAI196930 QKB196930:QKE196930 QTX196930:QUA196930 RDT196930:RDW196930 RNP196930:RNS196930 RXL196930:RXO196930 SHH196930:SHK196930 SRD196930:SRG196930 TAZ196930:TBC196930 TKV196930:TKY196930 TUR196930:TUU196930 UEN196930:UEQ196930 UOJ196930:UOM196930 UYF196930:UYI196930 VIB196930:VIE196930 VRX196930:VSA196930 WBT196930:WBW196930 WLP196930:WLS196930 WVL196930:WVO196930 D262466:G262466 IZ262466:JC262466 SV262466:SY262466 ACR262466:ACU262466 AMN262466:AMQ262466 AWJ262466:AWM262466 BGF262466:BGI262466 BQB262466:BQE262466 BZX262466:CAA262466 CJT262466:CJW262466 CTP262466:CTS262466 DDL262466:DDO262466 DNH262466:DNK262466 DXD262466:DXG262466 EGZ262466:EHC262466 EQV262466:EQY262466 FAR262466:FAU262466 FKN262466:FKQ262466 FUJ262466:FUM262466 GEF262466:GEI262466 GOB262466:GOE262466 GXX262466:GYA262466 HHT262466:HHW262466 HRP262466:HRS262466 IBL262466:IBO262466 ILH262466:ILK262466 IVD262466:IVG262466 JEZ262466:JFC262466 JOV262466:JOY262466 JYR262466:JYU262466 KIN262466:KIQ262466 KSJ262466:KSM262466 LCF262466:LCI262466 LMB262466:LME262466 LVX262466:LWA262466 MFT262466:MFW262466 MPP262466:MPS262466 MZL262466:MZO262466 NJH262466:NJK262466 NTD262466:NTG262466 OCZ262466:ODC262466 OMV262466:OMY262466 OWR262466:OWU262466 PGN262466:PGQ262466 PQJ262466:PQM262466 QAF262466:QAI262466 QKB262466:QKE262466 QTX262466:QUA262466 RDT262466:RDW262466 RNP262466:RNS262466 RXL262466:RXO262466 SHH262466:SHK262466 SRD262466:SRG262466 TAZ262466:TBC262466 TKV262466:TKY262466 TUR262466:TUU262466 UEN262466:UEQ262466 UOJ262466:UOM262466 UYF262466:UYI262466 VIB262466:VIE262466 VRX262466:VSA262466 WBT262466:WBW262466 WLP262466:WLS262466 WVL262466:WVO262466 D328002:G328002 IZ328002:JC328002 SV328002:SY328002 ACR328002:ACU328002 AMN328002:AMQ328002 AWJ328002:AWM328002 BGF328002:BGI328002 BQB328002:BQE328002 BZX328002:CAA328002 CJT328002:CJW328002 CTP328002:CTS328002 DDL328002:DDO328002 DNH328002:DNK328002 DXD328002:DXG328002 EGZ328002:EHC328002 EQV328002:EQY328002 FAR328002:FAU328002 FKN328002:FKQ328002 FUJ328002:FUM328002 GEF328002:GEI328002 GOB328002:GOE328002 GXX328002:GYA328002 HHT328002:HHW328002 HRP328002:HRS328002 IBL328002:IBO328002 ILH328002:ILK328002 IVD328002:IVG328002 JEZ328002:JFC328002 JOV328002:JOY328002 JYR328002:JYU328002 KIN328002:KIQ328002 KSJ328002:KSM328002 LCF328002:LCI328002 LMB328002:LME328002 LVX328002:LWA328002 MFT328002:MFW328002 MPP328002:MPS328002 MZL328002:MZO328002 NJH328002:NJK328002 NTD328002:NTG328002 OCZ328002:ODC328002 OMV328002:OMY328002 OWR328002:OWU328002 PGN328002:PGQ328002 PQJ328002:PQM328002 QAF328002:QAI328002 QKB328002:QKE328002 QTX328002:QUA328002 RDT328002:RDW328002 RNP328002:RNS328002 RXL328002:RXO328002 SHH328002:SHK328002 SRD328002:SRG328002 TAZ328002:TBC328002 TKV328002:TKY328002 TUR328002:TUU328002 UEN328002:UEQ328002 UOJ328002:UOM328002 UYF328002:UYI328002 VIB328002:VIE328002 VRX328002:VSA328002 WBT328002:WBW328002 WLP328002:WLS328002 WVL328002:WVO328002 D393538:G393538 IZ393538:JC393538 SV393538:SY393538 ACR393538:ACU393538 AMN393538:AMQ393538 AWJ393538:AWM393538 BGF393538:BGI393538 BQB393538:BQE393538 BZX393538:CAA393538 CJT393538:CJW393538 CTP393538:CTS393538 DDL393538:DDO393538 DNH393538:DNK393538 DXD393538:DXG393538 EGZ393538:EHC393538 EQV393538:EQY393538 FAR393538:FAU393538 FKN393538:FKQ393538 FUJ393538:FUM393538 GEF393538:GEI393538 GOB393538:GOE393538 GXX393538:GYA393538 HHT393538:HHW393538 HRP393538:HRS393538 IBL393538:IBO393538 ILH393538:ILK393538 IVD393538:IVG393538 JEZ393538:JFC393538 JOV393538:JOY393538 JYR393538:JYU393538 KIN393538:KIQ393538 KSJ393538:KSM393538 LCF393538:LCI393538 LMB393538:LME393538 LVX393538:LWA393538 MFT393538:MFW393538 MPP393538:MPS393538 MZL393538:MZO393538 NJH393538:NJK393538 NTD393538:NTG393538 OCZ393538:ODC393538 OMV393538:OMY393538 OWR393538:OWU393538 PGN393538:PGQ393538 PQJ393538:PQM393538 QAF393538:QAI393538 QKB393538:QKE393538 QTX393538:QUA393538 RDT393538:RDW393538 RNP393538:RNS393538 RXL393538:RXO393538 SHH393538:SHK393538 SRD393538:SRG393538 TAZ393538:TBC393538 TKV393538:TKY393538 TUR393538:TUU393538 UEN393538:UEQ393538 UOJ393538:UOM393538 UYF393538:UYI393538 VIB393538:VIE393538 VRX393538:VSA393538 WBT393538:WBW393538 WLP393538:WLS393538 WVL393538:WVO393538 D459074:G459074 IZ459074:JC459074 SV459074:SY459074 ACR459074:ACU459074 AMN459074:AMQ459074 AWJ459074:AWM459074 BGF459074:BGI459074 BQB459074:BQE459074 BZX459074:CAA459074 CJT459074:CJW459074 CTP459074:CTS459074 DDL459074:DDO459074 DNH459074:DNK459074 DXD459074:DXG459074 EGZ459074:EHC459074 EQV459074:EQY459074 FAR459074:FAU459074 FKN459074:FKQ459074 FUJ459074:FUM459074 GEF459074:GEI459074 GOB459074:GOE459074 GXX459074:GYA459074 HHT459074:HHW459074 HRP459074:HRS459074 IBL459074:IBO459074 ILH459074:ILK459074 IVD459074:IVG459074 JEZ459074:JFC459074 JOV459074:JOY459074 JYR459074:JYU459074 KIN459074:KIQ459074 KSJ459074:KSM459074 LCF459074:LCI459074 LMB459074:LME459074 LVX459074:LWA459074 MFT459074:MFW459074 MPP459074:MPS459074 MZL459074:MZO459074 NJH459074:NJK459074 NTD459074:NTG459074 OCZ459074:ODC459074 OMV459074:OMY459074 OWR459074:OWU459074 PGN459074:PGQ459074 PQJ459074:PQM459074 QAF459074:QAI459074 QKB459074:QKE459074 QTX459074:QUA459074 RDT459074:RDW459074 RNP459074:RNS459074 RXL459074:RXO459074 SHH459074:SHK459074 SRD459074:SRG459074 TAZ459074:TBC459074 TKV459074:TKY459074 TUR459074:TUU459074 UEN459074:UEQ459074 UOJ459074:UOM459074 UYF459074:UYI459074 VIB459074:VIE459074 VRX459074:VSA459074 WBT459074:WBW459074 WLP459074:WLS459074 WVL459074:WVO459074 D524610:G524610 IZ524610:JC524610 SV524610:SY524610 ACR524610:ACU524610 AMN524610:AMQ524610 AWJ524610:AWM524610 BGF524610:BGI524610 BQB524610:BQE524610 BZX524610:CAA524610 CJT524610:CJW524610 CTP524610:CTS524610 DDL524610:DDO524610 DNH524610:DNK524610 DXD524610:DXG524610 EGZ524610:EHC524610 EQV524610:EQY524610 FAR524610:FAU524610 FKN524610:FKQ524610 FUJ524610:FUM524610 GEF524610:GEI524610 GOB524610:GOE524610 GXX524610:GYA524610 HHT524610:HHW524610 HRP524610:HRS524610 IBL524610:IBO524610 ILH524610:ILK524610 IVD524610:IVG524610 JEZ524610:JFC524610 JOV524610:JOY524610 JYR524610:JYU524610 KIN524610:KIQ524610 KSJ524610:KSM524610 LCF524610:LCI524610 LMB524610:LME524610 LVX524610:LWA524610 MFT524610:MFW524610 MPP524610:MPS524610 MZL524610:MZO524610 NJH524610:NJK524610 NTD524610:NTG524610 OCZ524610:ODC524610 OMV524610:OMY524610 OWR524610:OWU524610 PGN524610:PGQ524610 PQJ524610:PQM524610 QAF524610:QAI524610 QKB524610:QKE524610 QTX524610:QUA524610 RDT524610:RDW524610 RNP524610:RNS524610 RXL524610:RXO524610 SHH524610:SHK524610 SRD524610:SRG524610 TAZ524610:TBC524610 TKV524610:TKY524610 TUR524610:TUU524610 UEN524610:UEQ524610 UOJ524610:UOM524610 UYF524610:UYI524610 VIB524610:VIE524610 VRX524610:VSA524610 WBT524610:WBW524610 WLP524610:WLS524610 WVL524610:WVO524610 D590146:G590146 IZ590146:JC590146 SV590146:SY590146 ACR590146:ACU590146 AMN590146:AMQ590146 AWJ590146:AWM590146 BGF590146:BGI590146 BQB590146:BQE590146 BZX590146:CAA590146 CJT590146:CJW590146 CTP590146:CTS590146 DDL590146:DDO590146 DNH590146:DNK590146 DXD590146:DXG590146 EGZ590146:EHC590146 EQV590146:EQY590146 FAR590146:FAU590146 FKN590146:FKQ590146 FUJ590146:FUM590146 GEF590146:GEI590146 GOB590146:GOE590146 GXX590146:GYA590146 HHT590146:HHW590146 HRP590146:HRS590146 IBL590146:IBO590146 ILH590146:ILK590146 IVD590146:IVG590146 JEZ590146:JFC590146 JOV590146:JOY590146 JYR590146:JYU590146 KIN590146:KIQ590146 KSJ590146:KSM590146 LCF590146:LCI590146 LMB590146:LME590146 LVX590146:LWA590146 MFT590146:MFW590146 MPP590146:MPS590146 MZL590146:MZO590146 NJH590146:NJK590146 NTD590146:NTG590146 OCZ590146:ODC590146 OMV590146:OMY590146 OWR590146:OWU590146 PGN590146:PGQ590146 PQJ590146:PQM590146 QAF590146:QAI590146 QKB590146:QKE590146 QTX590146:QUA590146 RDT590146:RDW590146 RNP590146:RNS590146 RXL590146:RXO590146 SHH590146:SHK590146 SRD590146:SRG590146 TAZ590146:TBC590146 TKV590146:TKY590146 TUR590146:TUU590146 UEN590146:UEQ590146 UOJ590146:UOM590146 UYF590146:UYI590146 VIB590146:VIE590146 VRX590146:VSA590146 WBT590146:WBW590146 WLP590146:WLS590146 WVL590146:WVO590146 D655682:G655682 IZ655682:JC655682 SV655682:SY655682 ACR655682:ACU655682 AMN655682:AMQ655682 AWJ655682:AWM655682 BGF655682:BGI655682 BQB655682:BQE655682 BZX655682:CAA655682 CJT655682:CJW655682 CTP655682:CTS655682 DDL655682:DDO655682 DNH655682:DNK655682 DXD655682:DXG655682 EGZ655682:EHC655682 EQV655682:EQY655682 FAR655682:FAU655682 FKN655682:FKQ655682 FUJ655682:FUM655682 GEF655682:GEI655682 GOB655682:GOE655682 GXX655682:GYA655682 HHT655682:HHW655682 HRP655682:HRS655682 IBL655682:IBO655682 ILH655682:ILK655682 IVD655682:IVG655682 JEZ655682:JFC655682 JOV655682:JOY655682 JYR655682:JYU655682 KIN655682:KIQ655682 KSJ655682:KSM655682 LCF655682:LCI655682 LMB655682:LME655682 LVX655682:LWA655682 MFT655682:MFW655682 MPP655682:MPS655682 MZL655682:MZO655682 NJH655682:NJK655682 NTD655682:NTG655682 OCZ655682:ODC655682 OMV655682:OMY655682 OWR655682:OWU655682 PGN655682:PGQ655682 PQJ655682:PQM655682 QAF655682:QAI655682 QKB655682:QKE655682 QTX655682:QUA655682 RDT655682:RDW655682 RNP655682:RNS655682 RXL655682:RXO655682 SHH655682:SHK655682 SRD655682:SRG655682 TAZ655682:TBC655682 TKV655682:TKY655682 TUR655682:TUU655682 UEN655682:UEQ655682 UOJ655682:UOM655682 UYF655682:UYI655682 VIB655682:VIE655682 VRX655682:VSA655682 WBT655682:WBW655682 WLP655682:WLS655682 WVL655682:WVO655682 D721218:G721218 IZ721218:JC721218 SV721218:SY721218 ACR721218:ACU721218 AMN721218:AMQ721218 AWJ721218:AWM721218 BGF721218:BGI721218 BQB721218:BQE721218 BZX721218:CAA721218 CJT721218:CJW721218 CTP721218:CTS721218 DDL721218:DDO721218 DNH721218:DNK721218 DXD721218:DXG721218 EGZ721218:EHC721218 EQV721218:EQY721218 FAR721218:FAU721218 FKN721218:FKQ721218 FUJ721218:FUM721218 GEF721218:GEI721218 GOB721218:GOE721218 GXX721218:GYA721218 HHT721218:HHW721218 HRP721218:HRS721218 IBL721218:IBO721218 ILH721218:ILK721218 IVD721218:IVG721218 JEZ721218:JFC721218 JOV721218:JOY721218 JYR721218:JYU721218 KIN721218:KIQ721218 KSJ721218:KSM721218 LCF721218:LCI721218 LMB721218:LME721218 LVX721218:LWA721218 MFT721218:MFW721218 MPP721218:MPS721218 MZL721218:MZO721218 NJH721218:NJK721218 NTD721218:NTG721218 OCZ721218:ODC721218 OMV721218:OMY721218 OWR721218:OWU721218 PGN721218:PGQ721218 PQJ721218:PQM721218 QAF721218:QAI721218 QKB721218:QKE721218 QTX721218:QUA721218 RDT721218:RDW721218 RNP721218:RNS721218 RXL721218:RXO721218 SHH721218:SHK721218 SRD721218:SRG721218 TAZ721218:TBC721218 TKV721218:TKY721218 TUR721218:TUU721218 UEN721218:UEQ721218 UOJ721218:UOM721218 UYF721218:UYI721218 VIB721218:VIE721218 VRX721218:VSA721218 WBT721218:WBW721218 WLP721218:WLS721218 WVL721218:WVO721218 D786754:G786754 IZ786754:JC786754 SV786754:SY786754 ACR786754:ACU786754 AMN786754:AMQ786754 AWJ786754:AWM786754 BGF786754:BGI786754 BQB786754:BQE786754 BZX786754:CAA786754 CJT786754:CJW786754 CTP786754:CTS786754 DDL786754:DDO786754 DNH786754:DNK786754 DXD786754:DXG786754 EGZ786754:EHC786754 EQV786754:EQY786754 FAR786754:FAU786754 FKN786754:FKQ786754 FUJ786754:FUM786754 GEF786754:GEI786754 GOB786754:GOE786754 GXX786754:GYA786754 HHT786754:HHW786754 HRP786754:HRS786754 IBL786754:IBO786754 ILH786754:ILK786754 IVD786754:IVG786754 JEZ786754:JFC786754 JOV786754:JOY786754 JYR786754:JYU786754 KIN786754:KIQ786754 KSJ786754:KSM786754 LCF786754:LCI786754 LMB786754:LME786754 LVX786754:LWA786754 MFT786754:MFW786754 MPP786754:MPS786754 MZL786754:MZO786754 NJH786754:NJK786754 NTD786754:NTG786754 OCZ786754:ODC786754 OMV786754:OMY786754 OWR786754:OWU786754 PGN786754:PGQ786754 PQJ786754:PQM786754 QAF786754:QAI786754 QKB786754:QKE786754 QTX786754:QUA786754 RDT786754:RDW786754 RNP786754:RNS786754 RXL786754:RXO786754 SHH786754:SHK786754 SRD786754:SRG786754 TAZ786754:TBC786754 TKV786754:TKY786754 TUR786754:TUU786754 UEN786754:UEQ786754 UOJ786754:UOM786754 UYF786754:UYI786754 VIB786754:VIE786754 VRX786754:VSA786754 WBT786754:WBW786754 WLP786754:WLS786754 WVL786754:WVO786754 D852290:G852290 IZ852290:JC852290 SV852290:SY852290 ACR852290:ACU852290 AMN852290:AMQ852290 AWJ852290:AWM852290 BGF852290:BGI852290 BQB852290:BQE852290 BZX852290:CAA852290 CJT852290:CJW852290 CTP852290:CTS852290 DDL852290:DDO852290 DNH852290:DNK852290 DXD852290:DXG852290 EGZ852290:EHC852290 EQV852290:EQY852290 FAR852290:FAU852290 FKN852290:FKQ852290 FUJ852290:FUM852290 GEF852290:GEI852290 GOB852290:GOE852290 GXX852290:GYA852290 HHT852290:HHW852290 HRP852290:HRS852290 IBL852290:IBO852290 ILH852290:ILK852290 IVD852290:IVG852290 JEZ852290:JFC852290 JOV852290:JOY852290 JYR852290:JYU852290 KIN852290:KIQ852290 KSJ852290:KSM852290 LCF852290:LCI852290 LMB852290:LME852290 LVX852290:LWA852290 MFT852290:MFW852290 MPP852290:MPS852290 MZL852290:MZO852290 NJH852290:NJK852290 NTD852290:NTG852290 OCZ852290:ODC852290 OMV852290:OMY852290 OWR852290:OWU852290 PGN852290:PGQ852290 PQJ852290:PQM852290 QAF852290:QAI852290 QKB852290:QKE852290 QTX852290:QUA852290 RDT852290:RDW852290 RNP852290:RNS852290 RXL852290:RXO852290 SHH852290:SHK852290 SRD852290:SRG852290 TAZ852290:TBC852290 TKV852290:TKY852290 TUR852290:TUU852290 UEN852290:UEQ852290 UOJ852290:UOM852290 UYF852290:UYI852290 VIB852290:VIE852290 VRX852290:VSA852290 WBT852290:WBW852290 WLP852290:WLS852290 WVL852290:WVO852290 D917826:G917826 IZ917826:JC917826 SV917826:SY917826 ACR917826:ACU917826 AMN917826:AMQ917826 AWJ917826:AWM917826 BGF917826:BGI917826 BQB917826:BQE917826 BZX917826:CAA917826 CJT917826:CJW917826 CTP917826:CTS917826 DDL917826:DDO917826 DNH917826:DNK917826 DXD917826:DXG917826 EGZ917826:EHC917826 EQV917826:EQY917826 FAR917826:FAU917826 FKN917826:FKQ917826 FUJ917826:FUM917826 GEF917826:GEI917826 GOB917826:GOE917826 GXX917826:GYA917826 HHT917826:HHW917826 HRP917826:HRS917826 IBL917826:IBO917826 ILH917826:ILK917826 IVD917826:IVG917826 JEZ917826:JFC917826 JOV917826:JOY917826 JYR917826:JYU917826 KIN917826:KIQ917826 KSJ917826:KSM917826 LCF917826:LCI917826 LMB917826:LME917826 LVX917826:LWA917826 MFT917826:MFW917826 MPP917826:MPS917826 MZL917826:MZO917826 NJH917826:NJK917826 NTD917826:NTG917826 OCZ917826:ODC917826 OMV917826:OMY917826 OWR917826:OWU917826 PGN917826:PGQ917826 PQJ917826:PQM917826 QAF917826:QAI917826 QKB917826:QKE917826 QTX917826:QUA917826 RDT917826:RDW917826 RNP917826:RNS917826 RXL917826:RXO917826 SHH917826:SHK917826 SRD917826:SRG917826 TAZ917826:TBC917826 TKV917826:TKY917826 TUR917826:TUU917826 UEN917826:UEQ917826 UOJ917826:UOM917826 UYF917826:UYI917826 VIB917826:VIE917826 VRX917826:VSA917826 WBT917826:WBW917826 WLP917826:WLS917826 WVL917826:WVO917826 D983362:G983362 IZ983362:JC983362 SV983362:SY983362 ACR983362:ACU983362 AMN983362:AMQ983362 AWJ983362:AWM983362 BGF983362:BGI983362 BQB983362:BQE983362 BZX983362:CAA983362 CJT983362:CJW983362 CTP983362:CTS983362 DDL983362:DDO983362 DNH983362:DNK983362 DXD983362:DXG983362 EGZ983362:EHC983362 EQV983362:EQY983362 FAR983362:FAU983362 FKN983362:FKQ983362 FUJ983362:FUM983362 GEF983362:GEI983362 GOB983362:GOE983362 GXX983362:GYA983362 HHT983362:HHW983362 HRP983362:HRS983362 IBL983362:IBO983362 ILH983362:ILK983362 IVD983362:IVG983362 JEZ983362:JFC983362 JOV983362:JOY983362 JYR983362:JYU983362 KIN983362:KIQ983362 KSJ983362:KSM983362 LCF983362:LCI983362 LMB983362:LME983362 LVX983362:LWA983362 MFT983362:MFW983362 MPP983362:MPS983362 MZL983362:MZO983362 NJH983362:NJK983362 NTD983362:NTG983362 OCZ983362:ODC983362 OMV983362:OMY983362 OWR983362:OWU983362 PGN983362:PGQ983362 PQJ983362:PQM983362 QAF983362:QAI983362 QKB983362:QKE983362 QTX983362:QUA983362 RDT983362:RDW983362 RNP983362:RNS983362 RXL983362:RXO983362 SHH983362:SHK983362 SRD983362:SRG983362 TAZ983362:TBC983362 TKV983362:TKY983362 TUR983362:TUU983362 UEN983362:UEQ983362 UOJ983362:UOM983362 UYF983362:UYI983362 VIB983362:VIE983362 VRX983362:VSA983362 WBT983362:WBW983362 WLP983362:WLS983362 WVL983362:WVO983362 E191:H191 JA191:JD191 SW191:SZ191 ACS191:ACV191 AMO191:AMR191 AWK191:AWN191 BGG191:BGJ191 BQC191:BQF191 BZY191:CAB191 CJU191:CJX191 CTQ191:CTT191 DDM191:DDP191 DNI191:DNL191 DXE191:DXH191 EHA191:EHD191 EQW191:EQZ191 FAS191:FAV191 FKO191:FKR191 FUK191:FUN191 GEG191:GEJ191 GOC191:GOF191 GXY191:GYB191 HHU191:HHX191 HRQ191:HRT191 IBM191:IBP191 ILI191:ILL191 IVE191:IVH191 JFA191:JFD191 JOW191:JOZ191 JYS191:JYV191 KIO191:KIR191 KSK191:KSN191 LCG191:LCJ191 LMC191:LMF191 LVY191:LWB191 MFU191:MFX191 MPQ191:MPT191 MZM191:MZP191 NJI191:NJL191 NTE191:NTH191 ODA191:ODD191 OMW191:OMZ191 OWS191:OWV191 PGO191:PGR191 PQK191:PQN191 QAG191:QAJ191 QKC191:QKF191 QTY191:QUB191 RDU191:RDX191 RNQ191:RNT191 RXM191:RXP191 SHI191:SHL191 SRE191:SRH191 TBA191:TBD191 TKW191:TKZ191 TUS191:TUV191 UEO191:UER191 UOK191:UON191 UYG191:UYJ191 VIC191:VIF191 VRY191:VSB191 WBU191:WBX191 WLQ191:WLT191 WVM191:WVP191 E65857:H65857 JA65857:JD65857 SW65857:SZ65857 ACS65857:ACV65857 AMO65857:AMR65857 AWK65857:AWN65857 BGG65857:BGJ65857 BQC65857:BQF65857 BZY65857:CAB65857 CJU65857:CJX65857 CTQ65857:CTT65857 DDM65857:DDP65857 DNI65857:DNL65857 DXE65857:DXH65857 EHA65857:EHD65857 EQW65857:EQZ65857 FAS65857:FAV65857 FKO65857:FKR65857 FUK65857:FUN65857 GEG65857:GEJ65857 GOC65857:GOF65857 GXY65857:GYB65857 HHU65857:HHX65857 HRQ65857:HRT65857 IBM65857:IBP65857 ILI65857:ILL65857 IVE65857:IVH65857 JFA65857:JFD65857 JOW65857:JOZ65857 JYS65857:JYV65857 KIO65857:KIR65857 KSK65857:KSN65857 LCG65857:LCJ65857 LMC65857:LMF65857 LVY65857:LWB65857 MFU65857:MFX65857 MPQ65857:MPT65857 MZM65857:MZP65857 NJI65857:NJL65857 NTE65857:NTH65857 ODA65857:ODD65857 OMW65857:OMZ65857 OWS65857:OWV65857 PGO65857:PGR65857 PQK65857:PQN65857 QAG65857:QAJ65857 QKC65857:QKF65857 QTY65857:QUB65857 RDU65857:RDX65857 RNQ65857:RNT65857 RXM65857:RXP65857 SHI65857:SHL65857 SRE65857:SRH65857 TBA65857:TBD65857 TKW65857:TKZ65857 TUS65857:TUV65857 UEO65857:UER65857 UOK65857:UON65857 UYG65857:UYJ65857 VIC65857:VIF65857 VRY65857:VSB65857 WBU65857:WBX65857 WLQ65857:WLT65857 WVM65857:WVP65857 E131393:H131393 JA131393:JD131393 SW131393:SZ131393 ACS131393:ACV131393 AMO131393:AMR131393 AWK131393:AWN131393 BGG131393:BGJ131393 BQC131393:BQF131393 BZY131393:CAB131393 CJU131393:CJX131393 CTQ131393:CTT131393 DDM131393:DDP131393 DNI131393:DNL131393 DXE131393:DXH131393 EHA131393:EHD131393 EQW131393:EQZ131393 FAS131393:FAV131393 FKO131393:FKR131393 FUK131393:FUN131393 GEG131393:GEJ131393 GOC131393:GOF131393 GXY131393:GYB131393 HHU131393:HHX131393 HRQ131393:HRT131393 IBM131393:IBP131393 ILI131393:ILL131393 IVE131393:IVH131393 JFA131393:JFD131393 JOW131393:JOZ131393 JYS131393:JYV131393 KIO131393:KIR131393 KSK131393:KSN131393 LCG131393:LCJ131393 LMC131393:LMF131393 LVY131393:LWB131393 MFU131393:MFX131393 MPQ131393:MPT131393 MZM131393:MZP131393 NJI131393:NJL131393 NTE131393:NTH131393 ODA131393:ODD131393 OMW131393:OMZ131393 OWS131393:OWV131393 PGO131393:PGR131393 PQK131393:PQN131393 QAG131393:QAJ131393 QKC131393:QKF131393 QTY131393:QUB131393 RDU131393:RDX131393 RNQ131393:RNT131393 RXM131393:RXP131393 SHI131393:SHL131393 SRE131393:SRH131393 TBA131393:TBD131393 TKW131393:TKZ131393 TUS131393:TUV131393 UEO131393:UER131393 UOK131393:UON131393 UYG131393:UYJ131393 VIC131393:VIF131393 VRY131393:VSB131393 WBU131393:WBX131393 WLQ131393:WLT131393 WVM131393:WVP131393 E196929:H196929 JA196929:JD196929 SW196929:SZ196929 ACS196929:ACV196929 AMO196929:AMR196929 AWK196929:AWN196929 BGG196929:BGJ196929 BQC196929:BQF196929 BZY196929:CAB196929 CJU196929:CJX196929 CTQ196929:CTT196929 DDM196929:DDP196929 DNI196929:DNL196929 DXE196929:DXH196929 EHA196929:EHD196929 EQW196929:EQZ196929 FAS196929:FAV196929 FKO196929:FKR196929 FUK196929:FUN196929 GEG196929:GEJ196929 GOC196929:GOF196929 GXY196929:GYB196929 HHU196929:HHX196929 HRQ196929:HRT196929 IBM196929:IBP196929 ILI196929:ILL196929 IVE196929:IVH196929 JFA196929:JFD196929 JOW196929:JOZ196929 JYS196929:JYV196929 KIO196929:KIR196929 KSK196929:KSN196929 LCG196929:LCJ196929 LMC196929:LMF196929 LVY196929:LWB196929 MFU196929:MFX196929 MPQ196929:MPT196929 MZM196929:MZP196929 NJI196929:NJL196929 NTE196929:NTH196929 ODA196929:ODD196929 OMW196929:OMZ196929 OWS196929:OWV196929 PGO196929:PGR196929 PQK196929:PQN196929 QAG196929:QAJ196929 QKC196929:QKF196929 QTY196929:QUB196929 RDU196929:RDX196929 RNQ196929:RNT196929 RXM196929:RXP196929 SHI196929:SHL196929 SRE196929:SRH196929 TBA196929:TBD196929 TKW196929:TKZ196929 TUS196929:TUV196929 UEO196929:UER196929 UOK196929:UON196929 UYG196929:UYJ196929 VIC196929:VIF196929 VRY196929:VSB196929 WBU196929:WBX196929 WLQ196929:WLT196929 WVM196929:WVP196929 E262465:H262465 JA262465:JD262465 SW262465:SZ262465 ACS262465:ACV262465 AMO262465:AMR262465 AWK262465:AWN262465 BGG262465:BGJ262465 BQC262465:BQF262465 BZY262465:CAB262465 CJU262465:CJX262465 CTQ262465:CTT262465 DDM262465:DDP262465 DNI262465:DNL262465 DXE262465:DXH262465 EHA262465:EHD262465 EQW262465:EQZ262465 FAS262465:FAV262465 FKO262465:FKR262465 FUK262465:FUN262465 GEG262465:GEJ262465 GOC262465:GOF262465 GXY262465:GYB262465 HHU262465:HHX262465 HRQ262465:HRT262465 IBM262465:IBP262465 ILI262465:ILL262465 IVE262465:IVH262465 JFA262465:JFD262465 JOW262465:JOZ262465 JYS262465:JYV262465 KIO262465:KIR262465 KSK262465:KSN262465 LCG262465:LCJ262465 LMC262465:LMF262465 LVY262465:LWB262465 MFU262465:MFX262465 MPQ262465:MPT262465 MZM262465:MZP262465 NJI262465:NJL262465 NTE262465:NTH262465 ODA262465:ODD262465 OMW262465:OMZ262465 OWS262465:OWV262465 PGO262465:PGR262465 PQK262465:PQN262465 QAG262465:QAJ262465 QKC262465:QKF262465 QTY262465:QUB262465 RDU262465:RDX262465 RNQ262465:RNT262465 RXM262465:RXP262465 SHI262465:SHL262465 SRE262465:SRH262465 TBA262465:TBD262465 TKW262465:TKZ262465 TUS262465:TUV262465 UEO262465:UER262465 UOK262465:UON262465 UYG262465:UYJ262465 VIC262465:VIF262465 VRY262465:VSB262465 WBU262465:WBX262465 WLQ262465:WLT262465 WVM262465:WVP262465 E328001:H328001 JA328001:JD328001 SW328001:SZ328001 ACS328001:ACV328001 AMO328001:AMR328001 AWK328001:AWN328001 BGG328001:BGJ328001 BQC328001:BQF328001 BZY328001:CAB328001 CJU328001:CJX328001 CTQ328001:CTT328001 DDM328001:DDP328001 DNI328001:DNL328001 DXE328001:DXH328001 EHA328001:EHD328001 EQW328001:EQZ328001 FAS328001:FAV328001 FKO328001:FKR328001 FUK328001:FUN328001 GEG328001:GEJ328001 GOC328001:GOF328001 GXY328001:GYB328001 HHU328001:HHX328001 HRQ328001:HRT328001 IBM328001:IBP328001 ILI328001:ILL328001 IVE328001:IVH328001 JFA328001:JFD328001 JOW328001:JOZ328001 JYS328001:JYV328001 KIO328001:KIR328001 KSK328001:KSN328001 LCG328001:LCJ328001 LMC328001:LMF328001 LVY328001:LWB328001 MFU328001:MFX328001 MPQ328001:MPT328001 MZM328001:MZP328001 NJI328001:NJL328001 NTE328001:NTH328001 ODA328001:ODD328001 OMW328001:OMZ328001 OWS328001:OWV328001 PGO328001:PGR328001 PQK328001:PQN328001 QAG328001:QAJ328001 QKC328001:QKF328001 QTY328001:QUB328001 RDU328001:RDX328001 RNQ328001:RNT328001 RXM328001:RXP328001 SHI328001:SHL328001 SRE328001:SRH328001 TBA328001:TBD328001 TKW328001:TKZ328001 TUS328001:TUV328001 UEO328001:UER328001 UOK328001:UON328001 UYG328001:UYJ328001 VIC328001:VIF328001 VRY328001:VSB328001 WBU328001:WBX328001 WLQ328001:WLT328001 WVM328001:WVP328001 E393537:H393537 JA393537:JD393537 SW393537:SZ393537 ACS393537:ACV393537 AMO393537:AMR393537 AWK393537:AWN393537 BGG393537:BGJ393537 BQC393537:BQF393537 BZY393537:CAB393537 CJU393537:CJX393537 CTQ393537:CTT393537 DDM393537:DDP393537 DNI393537:DNL393537 DXE393537:DXH393537 EHA393537:EHD393537 EQW393537:EQZ393537 FAS393537:FAV393537 FKO393537:FKR393537 FUK393537:FUN393537 GEG393537:GEJ393537 GOC393537:GOF393537 GXY393537:GYB393537 HHU393537:HHX393537 HRQ393537:HRT393537 IBM393537:IBP393537 ILI393537:ILL393537 IVE393537:IVH393537 JFA393537:JFD393537 JOW393537:JOZ393537 JYS393537:JYV393537 KIO393537:KIR393537 KSK393537:KSN393537 LCG393537:LCJ393537 LMC393537:LMF393537 LVY393537:LWB393537 MFU393537:MFX393537 MPQ393537:MPT393537 MZM393537:MZP393537 NJI393537:NJL393537 NTE393537:NTH393537 ODA393537:ODD393537 OMW393537:OMZ393537 OWS393537:OWV393537 PGO393537:PGR393537 PQK393537:PQN393537 QAG393537:QAJ393537 QKC393537:QKF393537 QTY393537:QUB393537 RDU393537:RDX393537 RNQ393537:RNT393537 RXM393537:RXP393537 SHI393537:SHL393537 SRE393537:SRH393537 TBA393537:TBD393537 TKW393537:TKZ393537 TUS393537:TUV393537 UEO393537:UER393537 UOK393537:UON393537 UYG393537:UYJ393537 VIC393537:VIF393537 VRY393537:VSB393537 WBU393537:WBX393537 WLQ393537:WLT393537 WVM393537:WVP393537 E459073:H459073 JA459073:JD459073 SW459073:SZ459073 ACS459073:ACV459073 AMO459073:AMR459073 AWK459073:AWN459073 BGG459073:BGJ459073 BQC459073:BQF459073 BZY459073:CAB459073 CJU459073:CJX459073 CTQ459073:CTT459073 DDM459073:DDP459073 DNI459073:DNL459073 DXE459073:DXH459073 EHA459073:EHD459073 EQW459073:EQZ459073 FAS459073:FAV459073 FKO459073:FKR459073 FUK459073:FUN459073 GEG459073:GEJ459073 GOC459073:GOF459073 GXY459073:GYB459073 HHU459073:HHX459073 HRQ459073:HRT459073 IBM459073:IBP459073 ILI459073:ILL459073 IVE459073:IVH459073 JFA459073:JFD459073 JOW459073:JOZ459073 JYS459073:JYV459073 KIO459073:KIR459073 KSK459073:KSN459073 LCG459073:LCJ459073 LMC459073:LMF459073 LVY459073:LWB459073 MFU459073:MFX459073 MPQ459073:MPT459073 MZM459073:MZP459073 NJI459073:NJL459073 NTE459073:NTH459073 ODA459073:ODD459073 OMW459073:OMZ459073 OWS459073:OWV459073 PGO459073:PGR459073 PQK459073:PQN459073 QAG459073:QAJ459073 QKC459073:QKF459073 QTY459073:QUB459073 RDU459073:RDX459073 RNQ459073:RNT459073 RXM459073:RXP459073 SHI459073:SHL459073 SRE459073:SRH459073 TBA459073:TBD459073 TKW459073:TKZ459073 TUS459073:TUV459073 UEO459073:UER459073 UOK459073:UON459073 UYG459073:UYJ459073 VIC459073:VIF459073 VRY459073:VSB459073 WBU459073:WBX459073 WLQ459073:WLT459073 WVM459073:WVP459073 E524609:H524609 JA524609:JD524609 SW524609:SZ524609 ACS524609:ACV524609 AMO524609:AMR524609 AWK524609:AWN524609 BGG524609:BGJ524609 BQC524609:BQF524609 BZY524609:CAB524609 CJU524609:CJX524609 CTQ524609:CTT524609 DDM524609:DDP524609 DNI524609:DNL524609 DXE524609:DXH524609 EHA524609:EHD524609 EQW524609:EQZ524609 FAS524609:FAV524609 FKO524609:FKR524609 FUK524609:FUN524609 GEG524609:GEJ524609 GOC524609:GOF524609 GXY524609:GYB524609 HHU524609:HHX524609 HRQ524609:HRT524609 IBM524609:IBP524609 ILI524609:ILL524609 IVE524609:IVH524609 JFA524609:JFD524609 JOW524609:JOZ524609 JYS524609:JYV524609 KIO524609:KIR524609 KSK524609:KSN524609 LCG524609:LCJ524609 LMC524609:LMF524609 LVY524609:LWB524609 MFU524609:MFX524609 MPQ524609:MPT524609 MZM524609:MZP524609 NJI524609:NJL524609 NTE524609:NTH524609 ODA524609:ODD524609 OMW524609:OMZ524609 OWS524609:OWV524609 PGO524609:PGR524609 PQK524609:PQN524609 QAG524609:QAJ524609 QKC524609:QKF524609 QTY524609:QUB524609 RDU524609:RDX524609 RNQ524609:RNT524609 RXM524609:RXP524609 SHI524609:SHL524609 SRE524609:SRH524609 TBA524609:TBD524609 TKW524609:TKZ524609 TUS524609:TUV524609 UEO524609:UER524609 UOK524609:UON524609 UYG524609:UYJ524609 VIC524609:VIF524609 VRY524609:VSB524609 WBU524609:WBX524609 WLQ524609:WLT524609 WVM524609:WVP524609 E590145:H590145 JA590145:JD590145 SW590145:SZ590145 ACS590145:ACV590145 AMO590145:AMR590145 AWK590145:AWN590145 BGG590145:BGJ590145 BQC590145:BQF590145 BZY590145:CAB590145 CJU590145:CJX590145 CTQ590145:CTT590145 DDM590145:DDP590145 DNI590145:DNL590145 DXE590145:DXH590145 EHA590145:EHD590145 EQW590145:EQZ590145 FAS590145:FAV590145 FKO590145:FKR590145 FUK590145:FUN590145 GEG590145:GEJ590145 GOC590145:GOF590145 GXY590145:GYB590145 HHU590145:HHX590145 HRQ590145:HRT590145 IBM590145:IBP590145 ILI590145:ILL590145 IVE590145:IVH590145 JFA590145:JFD590145 JOW590145:JOZ590145 JYS590145:JYV590145 KIO590145:KIR590145 KSK590145:KSN590145 LCG590145:LCJ590145 LMC590145:LMF590145 LVY590145:LWB590145 MFU590145:MFX590145 MPQ590145:MPT590145 MZM590145:MZP590145 NJI590145:NJL590145 NTE590145:NTH590145 ODA590145:ODD590145 OMW590145:OMZ590145 OWS590145:OWV590145 PGO590145:PGR590145 PQK590145:PQN590145 QAG590145:QAJ590145 QKC590145:QKF590145 QTY590145:QUB590145 RDU590145:RDX590145 RNQ590145:RNT590145 RXM590145:RXP590145 SHI590145:SHL590145 SRE590145:SRH590145 TBA590145:TBD590145 TKW590145:TKZ590145 TUS590145:TUV590145 UEO590145:UER590145 UOK590145:UON590145 UYG590145:UYJ590145 VIC590145:VIF590145 VRY590145:VSB590145 WBU590145:WBX590145 WLQ590145:WLT590145 WVM590145:WVP590145 E655681:H655681 JA655681:JD655681 SW655681:SZ655681 ACS655681:ACV655681 AMO655681:AMR655681 AWK655681:AWN655681 BGG655681:BGJ655681 BQC655681:BQF655681 BZY655681:CAB655681 CJU655681:CJX655681 CTQ655681:CTT655681 DDM655681:DDP655681 DNI655681:DNL655681 DXE655681:DXH655681 EHA655681:EHD655681 EQW655681:EQZ655681 FAS655681:FAV655681 FKO655681:FKR655681 FUK655681:FUN655681 GEG655681:GEJ655681 GOC655681:GOF655681 GXY655681:GYB655681 HHU655681:HHX655681 HRQ655681:HRT655681 IBM655681:IBP655681 ILI655681:ILL655681 IVE655681:IVH655681 JFA655681:JFD655681 JOW655681:JOZ655681 JYS655681:JYV655681 KIO655681:KIR655681 KSK655681:KSN655681 LCG655681:LCJ655681 LMC655681:LMF655681 LVY655681:LWB655681 MFU655681:MFX655681 MPQ655681:MPT655681 MZM655681:MZP655681 NJI655681:NJL655681 NTE655681:NTH655681 ODA655681:ODD655681 OMW655681:OMZ655681 OWS655681:OWV655681 PGO655681:PGR655681 PQK655681:PQN655681 QAG655681:QAJ655681 QKC655681:QKF655681 QTY655681:QUB655681 RDU655681:RDX655681 RNQ655681:RNT655681 RXM655681:RXP655681 SHI655681:SHL655681 SRE655681:SRH655681 TBA655681:TBD655681 TKW655681:TKZ655681 TUS655681:TUV655681 UEO655681:UER655681 UOK655681:UON655681 UYG655681:UYJ655681 VIC655681:VIF655681 VRY655681:VSB655681 WBU655681:WBX655681 WLQ655681:WLT655681 WVM655681:WVP655681 E721217:H721217 JA721217:JD721217 SW721217:SZ721217 ACS721217:ACV721217 AMO721217:AMR721217 AWK721217:AWN721217 BGG721217:BGJ721217 BQC721217:BQF721217 BZY721217:CAB721217 CJU721217:CJX721217 CTQ721217:CTT721217 DDM721217:DDP721217 DNI721217:DNL721217 DXE721217:DXH721217 EHA721217:EHD721217 EQW721217:EQZ721217 FAS721217:FAV721217 FKO721217:FKR721217 FUK721217:FUN721217 GEG721217:GEJ721217 GOC721217:GOF721217 GXY721217:GYB721217 HHU721217:HHX721217 HRQ721217:HRT721217 IBM721217:IBP721217 ILI721217:ILL721217 IVE721217:IVH721217 JFA721217:JFD721217 JOW721217:JOZ721217 JYS721217:JYV721217 KIO721217:KIR721217 KSK721217:KSN721217 LCG721217:LCJ721217 LMC721217:LMF721217 LVY721217:LWB721217 MFU721217:MFX721217 MPQ721217:MPT721217 MZM721217:MZP721217 NJI721217:NJL721217 NTE721217:NTH721217 ODA721217:ODD721217 OMW721217:OMZ721217 OWS721217:OWV721217 PGO721217:PGR721217 PQK721217:PQN721217 QAG721217:QAJ721217 QKC721217:QKF721217 QTY721217:QUB721217 RDU721217:RDX721217 RNQ721217:RNT721217 RXM721217:RXP721217 SHI721217:SHL721217 SRE721217:SRH721217 TBA721217:TBD721217 TKW721217:TKZ721217 TUS721217:TUV721217 UEO721217:UER721217 UOK721217:UON721217 UYG721217:UYJ721217 VIC721217:VIF721217 VRY721217:VSB721217 WBU721217:WBX721217 WLQ721217:WLT721217 WVM721217:WVP721217 E786753:H786753 JA786753:JD786753 SW786753:SZ786753 ACS786753:ACV786753 AMO786753:AMR786753 AWK786753:AWN786753 BGG786753:BGJ786753 BQC786753:BQF786753 BZY786753:CAB786753 CJU786753:CJX786753 CTQ786753:CTT786753 DDM786753:DDP786753 DNI786753:DNL786753 DXE786753:DXH786753 EHA786753:EHD786753 EQW786753:EQZ786753 FAS786753:FAV786753 FKO786753:FKR786753 FUK786753:FUN786753 GEG786753:GEJ786753 GOC786753:GOF786753 GXY786753:GYB786753 HHU786753:HHX786753 HRQ786753:HRT786753 IBM786753:IBP786753 ILI786753:ILL786753 IVE786753:IVH786753 JFA786753:JFD786753 JOW786753:JOZ786753 JYS786753:JYV786753 KIO786753:KIR786753 KSK786753:KSN786753 LCG786753:LCJ786753 LMC786753:LMF786753 LVY786753:LWB786753 MFU786753:MFX786753 MPQ786753:MPT786753 MZM786753:MZP786753 NJI786753:NJL786753 NTE786753:NTH786753 ODA786753:ODD786753 OMW786753:OMZ786753 OWS786753:OWV786753 PGO786753:PGR786753 PQK786753:PQN786753 QAG786753:QAJ786753 QKC786753:QKF786753 QTY786753:QUB786753 RDU786753:RDX786753 RNQ786753:RNT786753 RXM786753:RXP786753 SHI786753:SHL786753 SRE786753:SRH786753 TBA786753:TBD786753 TKW786753:TKZ786753 TUS786753:TUV786753 UEO786753:UER786753 UOK786753:UON786753 UYG786753:UYJ786753 VIC786753:VIF786753 VRY786753:VSB786753 WBU786753:WBX786753 WLQ786753:WLT786753 WVM786753:WVP786753 E852289:H852289 JA852289:JD852289 SW852289:SZ852289 ACS852289:ACV852289 AMO852289:AMR852289 AWK852289:AWN852289 BGG852289:BGJ852289 BQC852289:BQF852289 BZY852289:CAB852289 CJU852289:CJX852289 CTQ852289:CTT852289 DDM852289:DDP852289 DNI852289:DNL852289 DXE852289:DXH852289 EHA852289:EHD852289 EQW852289:EQZ852289 FAS852289:FAV852289 FKO852289:FKR852289 FUK852289:FUN852289 GEG852289:GEJ852289 GOC852289:GOF852289 GXY852289:GYB852289 HHU852289:HHX852289 HRQ852289:HRT852289 IBM852289:IBP852289 ILI852289:ILL852289 IVE852289:IVH852289 JFA852289:JFD852289 JOW852289:JOZ852289 JYS852289:JYV852289 KIO852289:KIR852289 KSK852289:KSN852289 LCG852289:LCJ852289 LMC852289:LMF852289 LVY852289:LWB852289 MFU852289:MFX852289 MPQ852289:MPT852289 MZM852289:MZP852289 NJI852289:NJL852289 NTE852289:NTH852289 ODA852289:ODD852289 OMW852289:OMZ852289 OWS852289:OWV852289 PGO852289:PGR852289 PQK852289:PQN852289 QAG852289:QAJ852289 QKC852289:QKF852289 QTY852289:QUB852289 RDU852289:RDX852289 RNQ852289:RNT852289 RXM852289:RXP852289 SHI852289:SHL852289 SRE852289:SRH852289 TBA852289:TBD852289 TKW852289:TKZ852289 TUS852289:TUV852289 UEO852289:UER852289 UOK852289:UON852289 UYG852289:UYJ852289 VIC852289:VIF852289 VRY852289:VSB852289 WBU852289:WBX852289 WLQ852289:WLT852289 WVM852289:WVP852289 E917825:H917825 JA917825:JD917825 SW917825:SZ917825 ACS917825:ACV917825 AMO917825:AMR917825 AWK917825:AWN917825 BGG917825:BGJ917825 BQC917825:BQF917825 BZY917825:CAB917825 CJU917825:CJX917825 CTQ917825:CTT917825 DDM917825:DDP917825 DNI917825:DNL917825 DXE917825:DXH917825 EHA917825:EHD917825 EQW917825:EQZ917825 FAS917825:FAV917825 FKO917825:FKR917825 FUK917825:FUN917825 GEG917825:GEJ917825 GOC917825:GOF917825 GXY917825:GYB917825 HHU917825:HHX917825 HRQ917825:HRT917825 IBM917825:IBP917825 ILI917825:ILL917825 IVE917825:IVH917825 JFA917825:JFD917825 JOW917825:JOZ917825 JYS917825:JYV917825 KIO917825:KIR917825 KSK917825:KSN917825 LCG917825:LCJ917825 LMC917825:LMF917825 LVY917825:LWB917825 MFU917825:MFX917825 MPQ917825:MPT917825 MZM917825:MZP917825 NJI917825:NJL917825 NTE917825:NTH917825 ODA917825:ODD917825 OMW917825:OMZ917825 OWS917825:OWV917825 PGO917825:PGR917825 PQK917825:PQN917825 QAG917825:QAJ917825 QKC917825:QKF917825 QTY917825:QUB917825 RDU917825:RDX917825 RNQ917825:RNT917825 RXM917825:RXP917825 SHI917825:SHL917825 SRE917825:SRH917825 TBA917825:TBD917825 TKW917825:TKZ917825 TUS917825:TUV917825 UEO917825:UER917825 UOK917825:UON917825 UYG917825:UYJ917825 VIC917825:VIF917825 VRY917825:VSB917825 WBU917825:WBX917825 WLQ917825:WLT917825 WVM917825:WVP917825 E983361:H983361 JA983361:JD983361 SW983361:SZ983361 ACS983361:ACV983361 AMO983361:AMR983361 AWK983361:AWN983361 BGG983361:BGJ983361 BQC983361:BQF983361 BZY983361:CAB983361 CJU983361:CJX983361 CTQ983361:CTT983361 DDM983361:DDP983361 DNI983361:DNL983361 DXE983361:DXH983361 EHA983361:EHD983361 EQW983361:EQZ983361 FAS983361:FAV983361 FKO983361:FKR983361 FUK983361:FUN983361 GEG983361:GEJ983361 GOC983361:GOF983361 GXY983361:GYB983361 HHU983361:HHX983361 HRQ983361:HRT983361 IBM983361:IBP983361 ILI983361:ILL983361 IVE983361:IVH983361 JFA983361:JFD983361 JOW983361:JOZ983361 JYS983361:JYV983361 KIO983361:KIR983361 KSK983361:KSN983361 LCG983361:LCJ983361 LMC983361:LMF983361 LVY983361:LWB983361 MFU983361:MFX983361 MPQ983361:MPT983361 MZM983361:MZP983361 NJI983361:NJL983361 NTE983361:NTH983361 ODA983361:ODD983361 OMW983361:OMZ983361 OWS983361:OWV983361 PGO983361:PGR983361 PQK983361:PQN983361 QAG983361:QAJ983361 QKC983361:QKF983361 QTY983361:QUB983361 RDU983361:RDX983361 RNQ983361:RNT983361 RXM983361:RXP983361 SHI983361:SHL983361 SRE983361:SRH983361 TBA983361:TBD983361 TKW983361:TKZ983361 TUS983361:TUV983361 UEO983361:UER983361 UOK983361:UON983361 UYG983361:UYJ983361 VIC983361:VIF983361 VRY983361:VSB983361 WBU983361:WBX983361 WLQ983361:WLT983361 WVM983361:WVP983361 I192:K192 JE192:JG192 TA192:TC192 ACW192:ACY192 AMS192:AMU192 AWO192:AWQ192 BGK192:BGM192 BQG192:BQI192 CAC192:CAE192 CJY192:CKA192 CTU192:CTW192 DDQ192:DDS192 DNM192:DNO192 DXI192:DXK192 EHE192:EHG192 ERA192:ERC192 FAW192:FAY192 FKS192:FKU192 FUO192:FUQ192 GEK192:GEM192 GOG192:GOI192 GYC192:GYE192 HHY192:HIA192 HRU192:HRW192 IBQ192:IBS192 ILM192:ILO192 IVI192:IVK192 JFE192:JFG192 JPA192:JPC192 JYW192:JYY192 KIS192:KIU192 KSO192:KSQ192 LCK192:LCM192 LMG192:LMI192 LWC192:LWE192 MFY192:MGA192 MPU192:MPW192 MZQ192:MZS192 NJM192:NJO192 NTI192:NTK192 ODE192:ODG192 ONA192:ONC192 OWW192:OWY192 PGS192:PGU192 PQO192:PQQ192 QAK192:QAM192 QKG192:QKI192 QUC192:QUE192 RDY192:REA192 RNU192:RNW192 RXQ192:RXS192 SHM192:SHO192 SRI192:SRK192 TBE192:TBG192 TLA192:TLC192 TUW192:TUY192 UES192:UEU192 UOO192:UOQ192 UYK192:UYM192 VIG192:VII192 VSC192:VSE192 WBY192:WCA192 WLU192:WLW192 WVQ192:WVS192 I65858:K65858 JE65858:JG65858 TA65858:TC65858 ACW65858:ACY65858 AMS65858:AMU65858 AWO65858:AWQ65858 BGK65858:BGM65858 BQG65858:BQI65858 CAC65858:CAE65858 CJY65858:CKA65858 CTU65858:CTW65858 DDQ65858:DDS65858 DNM65858:DNO65858 DXI65858:DXK65858 EHE65858:EHG65858 ERA65858:ERC65858 FAW65858:FAY65858 FKS65858:FKU65858 FUO65858:FUQ65858 GEK65858:GEM65858 GOG65858:GOI65858 GYC65858:GYE65858 HHY65858:HIA65858 HRU65858:HRW65858 IBQ65858:IBS65858 ILM65858:ILO65858 IVI65858:IVK65858 JFE65858:JFG65858 JPA65858:JPC65858 JYW65858:JYY65858 KIS65858:KIU65858 KSO65858:KSQ65858 LCK65858:LCM65858 LMG65858:LMI65858 LWC65858:LWE65858 MFY65858:MGA65858 MPU65858:MPW65858 MZQ65858:MZS65858 NJM65858:NJO65858 NTI65858:NTK65858 ODE65858:ODG65858 ONA65858:ONC65858 OWW65858:OWY65858 PGS65858:PGU65858 PQO65858:PQQ65858 QAK65858:QAM65858 QKG65858:QKI65858 QUC65858:QUE65858 RDY65858:REA65858 RNU65858:RNW65858 RXQ65858:RXS65858 SHM65858:SHO65858 SRI65858:SRK65858 TBE65858:TBG65858 TLA65858:TLC65858 TUW65858:TUY65858 UES65858:UEU65858 UOO65858:UOQ65858 UYK65858:UYM65858 VIG65858:VII65858 VSC65858:VSE65858 WBY65858:WCA65858 WLU65858:WLW65858 WVQ65858:WVS65858 I131394:K131394 JE131394:JG131394 TA131394:TC131394 ACW131394:ACY131394 AMS131394:AMU131394 AWO131394:AWQ131394 BGK131394:BGM131394 BQG131394:BQI131394 CAC131394:CAE131394 CJY131394:CKA131394 CTU131394:CTW131394 DDQ131394:DDS131394 DNM131394:DNO131394 DXI131394:DXK131394 EHE131394:EHG131394 ERA131394:ERC131394 FAW131394:FAY131394 FKS131394:FKU131394 FUO131394:FUQ131394 GEK131394:GEM131394 GOG131394:GOI131394 GYC131394:GYE131394 HHY131394:HIA131394 HRU131394:HRW131394 IBQ131394:IBS131394 ILM131394:ILO131394 IVI131394:IVK131394 JFE131394:JFG131394 JPA131394:JPC131394 JYW131394:JYY131394 KIS131394:KIU131394 KSO131394:KSQ131394 LCK131394:LCM131394 LMG131394:LMI131394 LWC131394:LWE131394 MFY131394:MGA131394 MPU131394:MPW131394 MZQ131394:MZS131394 NJM131394:NJO131394 NTI131394:NTK131394 ODE131394:ODG131394 ONA131394:ONC131394 OWW131394:OWY131394 PGS131394:PGU131394 PQO131394:PQQ131394 QAK131394:QAM131394 QKG131394:QKI131394 QUC131394:QUE131394 RDY131394:REA131394 RNU131394:RNW131394 RXQ131394:RXS131394 SHM131394:SHO131394 SRI131394:SRK131394 TBE131394:TBG131394 TLA131394:TLC131394 TUW131394:TUY131394 UES131394:UEU131394 UOO131394:UOQ131394 UYK131394:UYM131394 VIG131394:VII131394 VSC131394:VSE131394 WBY131394:WCA131394 WLU131394:WLW131394 WVQ131394:WVS131394 I196930:K196930 JE196930:JG196930 TA196930:TC196930 ACW196930:ACY196930 AMS196930:AMU196930 AWO196930:AWQ196930 BGK196930:BGM196930 BQG196930:BQI196930 CAC196930:CAE196930 CJY196930:CKA196930 CTU196930:CTW196930 DDQ196930:DDS196930 DNM196930:DNO196930 DXI196930:DXK196930 EHE196930:EHG196930 ERA196930:ERC196930 FAW196930:FAY196930 FKS196930:FKU196930 FUO196930:FUQ196930 GEK196930:GEM196930 GOG196930:GOI196930 GYC196930:GYE196930 HHY196930:HIA196930 HRU196930:HRW196930 IBQ196930:IBS196930 ILM196930:ILO196930 IVI196930:IVK196930 JFE196930:JFG196930 JPA196930:JPC196930 JYW196930:JYY196930 KIS196930:KIU196930 KSO196930:KSQ196930 LCK196930:LCM196930 LMG196930:LMI196930 LWC196930:LWE196930 MFY196930:MGA196930 MPU196930:MPW196930 MZQ196930:MZS196930 NJM196930:NJO196930 NTI196930:NTK196930 ODE196930:ODG196930 ONA196930:ONC196930 OWW196930:OWY196930 PGS196930:PGU196930 PQO196930:PQQ196930 QAK196930:QAM196930 QKG196930:QKI196930 QUC196930:QUE196930 RDY196930:REA196930 RNU196930:RNW196930 RXQ196930:RXS196930 SHM196930:SHO196930 SRI196930:SRK196930 TBE196930:TBG196930 TLA196930:TLC196930 TUW196930:TUY196930 UES196930:UEU196930 UOO196930:UOQ196930 UYK196930:UYM196930 VIG196930:VII196930 VSC196930:VSE196930 WBY196930:WCA196930 WLU196930:WLW196930 WVQ196930:WVS196930 I262466:K262466 JE262466:JG262466 TA262466:TC262466 ACW262466:ACY262466 AMS262466:AMU262466 AWO262466:AWQ262466 BGK262466:BGM262466 BQG262466:BQI262466 CAC262466:CAE262466 CJY262466:CKA262466 CTU262466:CTW262466 DDQ262466:DDS262466 DNM262466:DNO262466 DXI262466:DXK262466 EHE262466:EHG262466 ERA262466:ERC262466 FAW262466:FAY262466 FKS262466:FKU262466 FUO262466:FUQ262466 GEK262466:GEM262466 GOG262466:GOI262466 GYC262466:GYE262466 HHY262466:HIA262466 HRU262466:HRW262466 IBQ262466:IBS262466 ILM262466:ILO262466 IVI262466:IVK262466 JFE262466:JFG262466 JPA262466:JPC262466 JYW262466:JYY262466 KIS262466:KIU262466 KSO262466:KSQ262466 LCK262466:LCM262466 LMG262466:LMI262466 LWC262466:LWE262466 MFY262466:MGA262466 MPU262466:MPW262466 MZQ262466:MZS262466 NJM262466:NJO262466 NTI262466:NTK262466 ODE262466:ODG262466 ONA262466:ONC262466 OWW262466:OWY262466 PGS262466:PGU262466 PQO262466:PQQ262466 QAK262466:QAM262466 QKG262466:QKI262466 QUC262466:QUE262466 RDY262466:REA262466 RNU262466:RNW262466 RXQ262466:RXS262466 SHM262466:SHO262466 SRI262466:SRK262466 TBE262466:TBG262466 TLA262466:TLC262466 TUW262466:TUY262466 UES262466:UEU262466 UOO262466:UOQ262466 UYK262466:UYM262466 VIG262466:VII262466 VSC262466:VSE262466 WBY262466:WCA262466 WLU262466:WLW262466 WVQ262466:WVS262466 I328002:K328002 JE328002:JG328002 TA328002:TC328002 ACW328002:ACY328002 AMS328002:AMU328002 AWO328002:AWQ328002 BGK328002:BGM328002 BQG328002:BQI328002 CAC328002:CAE328002 CJY328002:CKA328002 CTU328002:CTW328002 DDQ328002:DDS328002 DNM328002:DNO328002 DXI328002:DXK328002 EHE328002:EHG328002 ERA328002:ERC328002 FAW328002:FAY328002 FKS328002:FKU328002 FUO328002:FUQ328002 GEK328002:GEM328002 GOG328002:GOI328002 GYC328002:GYE328002 HHY328002:HIA328002 HRU328002:HRW328002 IBQ328002:IBS328002 ILM328002:ILO328002 IVI328002:IVK328002 JFE328002:JFG328002 JPA328002:JPC328002 JYW328002:JYY328002 KIS328002:KIU328002 KSO328002:KSQ328002 LCK328002:LCM328002 LMG328002:LMI328002 LWC328002:LWE328002 MFY328002:MGA328002 MPU328002:MPW328002 MZQ328002:MZS328002 NJM328002:NJO328002 NTI328002:NTK328002 ODE328002:ODG328002 ONA328002:ONC328002 OWW328002:OWY328002 PGS328002:PGU328002 PQO328002:PQQ328002 QAK328002:QAM328002 QKG328002:QKI328002 QUC328002:QUE328002 RDY328002:REA328002 RNU328002:RNW328002 RXQ328002:RXS328002 SHM328002:SHO328002 SRI328002:SRK328002 TBE328002:TBG328002 TLA328002:TLC328002 TUW328002:TUY328002 UES328002:UEU328002 UOO328002:UOQ328002 UYK328002:UYM328002 VIG328002:VII328002 VSC328002:VSE328002 WBY328002:WCA328002 WLU328002:WLW328002 WVQ328002:WVS328002 I393538:K393538 JE393538:JG393538 TA393538:TC393538 ACW393538:ACY393538 AMS393538:AMU393538 AWO393538:AWQ393538 BGK393538:BGM393538 BQG393538:BQI393538 CAC393538:CAE393538 CJY393538:CKA393538 CTU393538:CTW393538 DDQ393538:DDS393538 DNM393538:DNO393538 DXI393538:DXK393538 EHE393538:EHG393538 ERA393538:ERC393538 FAW393538:FAY393538 FKS393538:FKU393538 FUO393538:FUQ393538 GEK393538:GEM393538 GOG393538:GOI393538 GYC393538:GYE393538 HHY393538:HIA393538 HRU393538:HRW393538 IBQ393538:IBS393538 ILM393538:ILO393538 IVI393538:IVK393538 JFE393538:JFG393538 JPA393538:JPC393538 JYW393538:JYY393538 KIS393538:KIU393538 KSO393538:KSQ393538 LCK393538:LCM393538 LMG393538:LMI393538 LWC393538:LWE393538 MFY393538:MGA393538 MPU393538:MPW393538 MZQ393538:MZS393538 NJM393538:NJO393538 NTI393538:NTK393538 ODE393538:ODG393538 ONA393538:ONC393538 OWW393538:OWY393538 PGS393538:PGU393538 PQO393538:PQQ393538 QAK393538:QAM393538 QKG393538:QKI393538 QUC393538:QUE393538 RDY393538:REA393538 RNU393538:RNW393538 RXQ393538:RXS393538 SHM393538:SHO393538 SRI393538:SRK393538 TBE393538:TBG393538 TLA393538:TLC393538 TUW393538:TUY393538 UES393538:UEU393538 UOO393538:UOQ393538 UYK393538:UYM393538 VIG393538:VII393538 VSC393538:VSE393538 WBY393538:WCA393538 WLU393538:WLW393538 WVQ393538:WVS393538 I459074:K459074 JE459074:JG459074 TA459074:TC459074 ACW459074:ACY459074 AMS459074:AMU459074 AWO459074:AWQ459074 BGK459074:BGM459074 BQG459074:BQI459074 CAC459074:CAE459074 CJY459074:CKA459074 CTU459074:CTW459074 DDQ459074:DDS459074 DNM459074:DNO459074 DXI459074:DXK459074 EHE459074:EHG459074 ERA459074:ERC459074 FAW459074:FAY459074 FKS459074:FKU459074 FUO459074:FUQ459074 GEK459074:GEM459074 GOG459074:GOI459074 GYC459074:GYE459074 HHY459074:HIA459074 HRU459074:HRW459074 IBQ459074:IBS459074 ILM459074:ILO459074 IVI459074:IVK459074 JFE459074:JFG459074 JPA459074:JPC459074 JYW459074:JYY459074 KIS459074:KIU459074 KSO459074:KSQ459074 LCK459074:LCM459074 LMG459074:LMI459074 LWC459074:LWE459074 MFY459074:MGA459074 MPU459074:MPW459074 MZQ459074:MZS459074 NJM459074:NJO459074 NTI459074:NTK459074 ODE459074:ODG459074 ONA459074:ONC459074 OWW459074:OWY459074 PGS459074:PGU459074 PQO459074:PQQ459074 QAK459074:QAM459074 QKG459074:QKI459074 QUC459074:QUE459074 RDY459074:REA459074 RNU459074:RNW459074 RXQ459074:RXS459074 SHM459074:SHO459074 SRI459074:SRK459074 TBE459074:TBG459074 TLA459074:TLC459074 TUW459074:TUY459074 UES459074:UEU459074 UOO459074:UOQ459074 UYK459074:UYM459074 VIG459074:VII459074 VSC459074:VSE459074 WBY459074:WCA459074 WLU459074:WLW459074 WVQ459074:WVS459074 I524610:K524610 JE524610:JG524610 TA524610:TC524610 ACW524610:ACY524610 AMS524610:AMU524610 AWO524610:AWQ524610 BGK524610:BGM524610 BQG524610:BQI524610 CAC524610:CAE524610 CJY524610:CKA524610 CTU524610:CTW524610 DDQ524610:DDS524610 DNM524610:DNO524610 DXI524610:DXK524610 EHE524610:EHG524610 ERA524610:ERC524610 FAW524610:FAY524610 FKS524610:FKU524610 FUO524610:FUQ524610 GEK524610:GEM524610 GOG524610:GOI524610 GYC524610:GYE524610 HHY524610:HIA524610 HRU524610:HRW524610 IBQ524610:IBS524610 ILM524610:ILO524610 IVI524610:IVK524610 JFE524610:JFG524610 JPA524610:JPC524610 JYW524610:JYY524610 KIS524610:KIU524610 KSO524610:KSQ524610 LCK524610:LCM524610 LMG524610:LMI524610 LWC524610:LWE524610 MFY524610:MGA524610 MPU524610:MPW524610 MZQ524610:MZS524610 NJM524610:NJO524610 NTI524610:NTK524610 ODE524610:ODG524610 ONA524610:ONC524610 OWW524610:OWY524610 PGS524610:PGU524610 PQO524610:PQQ524610 QAK524610:QAM524610 QKG524610:QKI524610 QUC524610:QUE524610 RDY524610:REA524610 RNU524610:RNW524610 RXQ524610:RXS524610 SHM524610:SHO524610 SRI524610:SRK524610 TBE524610:TBG524610 TLA524610:TLC524610 TUW524610:TUY524610 UES524610:UEU524610 UOO524610:UOQ524610 UYK524610:UYM524610 VIG524610:VII524610 VSC524610:VSE524610 WBY524610:WCA524610 WLU524610:WLW524610 WVQ524610:WVS524610 I590146:K590146 JE590146:JG590146 TA590146:TC590146 ACW590146:ACY590146 AMS590146:AMU590146 AWO590146:AWQ590146 BGK590146:BGM590146 BQG590146:BQI590146 CAC590146:CAE590146 CJY590146:CKA590146 CTU590146:CTW590146 DDQ590146:DDS590146 DNM590146:DNO590146 DXI590146:DXK590146 EHE590146:EHG590146 ERA590146:ERC590146 FAW590146:FAY590146 FKS590146:FKU590146 FUO590146:FUQ590146 GEK590146:GEM590146 GOG590146:GOI590146 GYC590146:GYE590146 HHY590146:HIA590146 HRU590146:HRW590146 IBQ590146:IBS590146 ILM590146:ILO590146 IVI590146:IVK590146 JFE590146:JFG590146 JPA590146:JPC590146 JYW590146:JYY590146 KIS590146:KIU590146 KSO590146:KSQ590146 LCK590146:LCM590146 LMG590146:LMI590146 LWC590146:LWE590146 MFY590146:MGA590146 MPU590146:MPW590146 MZQ590146:MZS590146 NJM590146:NJO590146 NTI590146:NTK590146 ODE590146:ODG590146 ONA590146:ONC590146 OWW590146:OWY590146 PGS590146:PGU590146 PQO590146:PQQ590146 QAK590146:QAM590146 QKG590146:QKI590146 QUC590146:QUE590146 RDY590146:REA590146 RNU590146:RNW590146 RXQ590146:RXS590146 SHM590146:SHO590146 SRI590146:SRK590146 TBE590146:TBG590146 TLA590146:TLC590146 TUW590146:TUY590146 UES590146:UEU590146 UOO590146:UOQ590146 UYK590146:UYM590146 VIG590146:VII590146 VSC590146:VSE590146 WBY590146:WCA590146 WLU590146:WLW590146 WVQ590146:WVS590146 I655682:K655682 JE655682:JG655682 TA655682:TC655682 ACW655682:ACY655682 AMS655682:AMU655682 AWO655682:AWQ655682 BGK655682:BGM655682 BQG655682:BQI655682 CAC655682:CAE655682 CJY655682:CKA655682 CTU655682:CTW655682 DDQ655682:DDS655682 DNM655682:DNO655682 DXI655682:DXK655682 EHE655682:EHG655682 ERA655682:ERC655682 FAW655682:FAY655682 FKS655682:FKU655682 FUO655682:FUQ655682 GEK655682:GEM655682 GOG655682:GOI655682 GYC655682:GYE655682 HHY655682:HIA655682 HRU655682:HRW655682 IBQ655682:IBS655682 ILM655682:ILO655682 IVI655682:IVK655682 JFE655682:JFG655682 JPA655682:JPC655682 JYW655682:JYY655682 KIS655682:KIU655682 KSO655682:KSQ655682 LCK655682:LCM655682 LMG655682:LMI655682 LWC655682:LWE655682 MFY655682:MGA655682 MPU655682:MPW655682 MZQ655682:MZS655682 NJM655682:NJO655682 NTI655682:NTK655682 ODE655682:ODG655682 ONA655682:ONC655682 OWW655682:OWY655682 PGS655682:PGU655682 PQO655682:PQQ655682 QAK655682:QAM655682 QKG655682:QKI655682 QUC655682:QUE655682 RDY655682:REA655682 RNU655682:RNW655682 RXQ655682:RXS655682 SHM655682:SHO655682 SRI655682:SRK655682 TBE655682:TBG655682 TLA655682:TLC655682 TUW655682:TUY655682 UES655682:UEU655682 UOO655682:UOQ655682 UYK655682:UYM655682 VIG655682:VII655682 VSC655682:VSE655682 WBY655682:WCA655682 WLU655682:WLW655682 WVQ655682:WVS655682 I721218:K721218 JE721218:JG721218 TA721218:TC721218 ACW721218:ACY721218 AMS721218:AMU721218 AWO721218:AWQ721218 BGK721218:BGM721218 BQG721218:BQI721218 CAC721218:CAE721218 CJY721218:CKA721218 CTU721218:CTW721218 DDQ721218:DDS721218 DNM721218:DNO721218 DXI721218:DXK721218 EHE721218:EHG721218 ERA721218:ERC721218 FAW721218:FAY721218 FKS721218:FKU721218 FUO721218:FUQ721218 GEK721218:GEM721218 GOG721218:GOI721218 GYC721218:GYE721218 HHY721218:HIA721218 HRU721218:HRW721218 IBQ721218:IBS721218 ILM721218:ILO721218 IVI721218:IVK721218 JFE721218:JFG721218 JPA721218:JPC721218 JYW721218:JYY721218 KIS721218:KIU721218 KSO721218:KSQ721218 LCK721218:LCM721218 LMG721218:LMI721218 LWC721218:LWE721218 MFY721218:MGA721218 MPU721218:MPW721218 MZQ721218:MZS721218 NJM721218:NJO721218 NTI721218:NTK721218 ODE721218:ODG721218 ONA721218:ONC721218 OWW721218:OWY721218 PGS721218:PGU721218 PQO721218:PQQ721218 QAK721218:QAM721218 QKG721218:QKI721218 QUC721218:QUE721218 RDY721218:REA721218 RNU721218:RNW721218 RXQ721218:RXS721218 SHM721218:SHO721218 SRI721218:SRK721218 TBE721218:TBG721218 TLA721218:TLC721218 TUW721218:TUY721218 UES721218:UEU721218 UOO721218:UOQ721218 UYK721218:UYM721218 VIG721218:VII721218 VSC721218:VSE721218 WBY721218:WCA721218 WLU721218:WLW721218 WVQ721218:WVS721218 I786754:K786754 JE786754:JG786754 TA786754:TC786754 ACW786754:ACY786754 AMS786754:AMU786754 AWO786754:AWQ786754 BGK786754:BGM786754 BQG786754:BQI786754 CAC786754:CAE786754 CJY786754:CKA786754 CTU786754:CTW786754 DDQ786754:DDS786754 DNM786754:DNO786754 DXI786754:DXK786754 EHE786754:EHG786754 ERA786754:ERC786754 FAW786754:FAY786754 FKS786754:FKU786754 FUO786754:FUQ786754 GEK786754:GEM786754 GOG786754:GOI786754 GYC786754:GYE786754 HHY786754:HIA786754 HRU786754:HRW786754 IBQ786754:IBS786754 ILM786754:ILO786754 IVI786754:IVK786754 JFE786754:JFG786754 JPA786754:JPC786754 JYW786754:JYY786754 KIS786754:KIU786754 KSO786754:KSQ786754 LCK786754:LCM786754 LMG786754:LMI786754 LWC786754:LWE786754 MFY786754:MGA786754 MPU786754:MPW786754 MZQ786754:MZS786754 NJM786754:NJO786754 NTI786754:NTK786754 ODE786754:ODG786754 ONA786754:ONC786754 OWW786754:OWY786754 PGS786754:PGU786754 PQO786754:PQQ786754 QAK786754:QAM786754 QKG786754:QKI786754 QUC786754:QUE786754 RDY786754:REA786754 RNU786754:RNW786754 RXQ786754:RXS786754 SHM786754:SHO786754 SRI786754:SRK786754 TBE786754:TBG786754 TLA786754:TLC786754 TUW786754:TUY786754 UES786754:UEU786754 UOO786754:UOQ786754 UYK786754:UYM786754 VIG786754:VII786754 VSC786754:VSE786754 WBY786754:WCA786754 WLU786754:WLW786754 WVQ786754:WVS786754 I852290:K852290 JE852290:JG852290 TA852290:TC852290 ACW852290:ACY852290 AMS852290:AMU852290 AWO852290:AWQ852290 BGK852290:BGM852290 BQG852290:BQI852290 CAC852290:CAE852290 CJY852290:CKA852290 CTU852290:CTW852290 DDQ852290:DDS852290 DNM852290:DNO852290 DXI852290:DXK852290 EHE852290:EHG852290 ERA852290:ERC852290 FAW852290:FAY852290 FKS852290:FKU852290 FUO852290:FUQ852290 GEK852290:GEM852290 GOG852290:GOI852290 GYC852290:GYE852290 HHY852290:HIA852290 HRU852290:HRW852290 IBQ852290:IBS852290 ILM852290:ILO852290 IVI852290:IVK852290 JFE852290:JFG852290 JPA852290:JPC852290 JYW852290:JYY852290 KIS852290:KIU852290 KSO852290:KSQ852290 LCK852290:LCM852290 LMG852290:LMI852290 LWC852290:LWE852290 MFY852290:MGA852290 MPU852290:MPW852290 MZQ852290:MZS852290 NJM852290:NJO852290 NTI852290:NTK852290 ODE852290:ODG852290 ONA852290:ONC852290 OWW852290:OWY852290 PGS852290:PGU852290 PQO852290:PQQ852290 QAK852290:QAM852290 QKG852290:QKI852290 QUC852290:QUE852290 RDY852290:REA852290 RNU852290:RNW852290 RXQ852290:RXS852290 SHM852290:SHO852290 SRI852290:SRK852290 TBE852290:TBG852290 TLA852290:TLC852290 TUW852290:TUY852290 UES852290:UEU852290 UOO852290:UOQ852290 UYK852290:UYM852290 VIG852290:VII852290 VSC852290:VSE852290 WBY852290:WCA852290 WLU852290:WLW852290 WVQ852290:WVS852290 I917826:K917826 JE917826:JG917826 TA917826:TC917826 ACW917826:ACY917826 AMS917826:AMU917826 AWO917826:AWQ917826 BGK917826:BGM917826 BQG917826:BQI917826 CAC917826:CAE917826 CJY917826:CKA917826 CTU917826:CTW917826 DDQ917826:DDS917826 DNM917826:DNO917826 DXI917826:DXK917826 EHE917826:EHG917826 ERA917826:ERC917826 FAW917826:FAY917826 FKS917826:FKU917826 FUO917826:FUQ917826 GEK917826:GEM917826 GOG917826:GOI917826 GYC917826:GYE917826 HHY917826:HIA917826 HRU917826:HRW917826 IBQ917826:IBS917826 ILM917826:ILO917826 IVI917826:IVK917826 JFE917826:JFG917826 JPA917826:JPC917826 JYW917826:JYY917826 KIS917826:KIU917826 KSO917826:KSQ917826 LCK917826:LCM917826 LMG917826:LMI917826 LWC917826:LWE917826 MFY917826:MGA917826 MPU917826:MPW917826 MZQ917826:MZS917826 NJM917826:NJO917826 NTI917826:NTK917826 ODE917826:ODG917826 ONA917826:ONC917826 OWW917826:OWY917826 PGS917826:PGU917826 PQO917826:PQQ917826 QAK917826:QAM917826 QKG917826:QKI917826 QUC917826:QUE917826 RDY917826:REA917826 RNU917826:RNW917826 RXQ917826:RXS917826 SHM917826:SHO917826 SRI917826:SRK917826 TBE917826:TBG917826 TLA917826:TLC917826 TUW917826:TUY917826 UES917826:UEU917826 UOO917826:UOQ917826 UYK917826:UYM917826 VIG917826:VII917826 VSC917826:VSE917826 WBY917826:WCA917826 WLU917826:WLW917826 WVQ917826:WVS917826 I983362:K983362 JE983362:JG983362 TA983362:TC983362 ACW983362:ACY983362 AMS983362:AMU983362 AWO983362:AWQ983362 BGK983362:BGM983362 BQG983362:BQI983362 CAC983362:CAE983362 CJY983362:CKA983362 CTU983362:CTW983362 DDQ983362:DDS983362 DNM983362:DNO983362 DXI983362:DXK983362 EHE983362:EHG983362 ERA983362:ERC983362 FAW983362:FAY983362 FKS983362:FKU983362 FUO983362:FUQ983362 GEK983362:GEM983362 GOG983362:GOI983362 GYC983362:GYE983362 HHY983362:HIA983362 HRU983362:HRW983362 IBQ983362:IBS983362 ILM983362:ILO983362 IVI983362:IVK983362 JFE983362:JFG983362 JPA983362:JPC983362 JYW983362:JYY983362 KIS983362:KIU983362 KSO983362:KSQ983362 LCK983362:LCM983362 LMG983362:LMI983362 LWC983362:LWE983362 MFY983362:MGA983362 MPU983362:MPW983362 MZQ983362:MZS983362 NJM983362:NJO983362 NTI983362:NTK983362 ODE983362:ODG983362 ONA983362:ONC983362 OWW983362:OWY983362 PGS983362:PGU983362 PQO983362:PQQ983362 QAK983362:QAM983362 QKG983362:QKI983362 QUC983362:QUE983362 RDY983362:REA983362 RNU983362:RNW983362 RXQ983362:RXS983362 SHM983362:SHO983362 SRI983362:SRK983362 TBE983362:TBG983362 TLA983362:TLC983362 TUW983362:TUY983362 UES983362:UEU983362 UOO983362:UOQ983362 UYK983362:UYM983362 VIG983362:VII983362 VSC983362:VSE983362 WBY983362:WCA983362 WLU983362:WLW983362 WVQ983362:WVS983362 J209:L214 JF209:JH214 TB209:TD214 ACX209:ACZ214 AMT209:AMV214 AWP209:AWR214 BGL209:BGN214 BQH209:BQJ214 CAD209:CAF214 CJZ209:CKB214 CTV209:CTX214 DDR209:DDT214 DNN209:DNP214 DXJ209:DXL214 EHF209:EHH214 ERB209:ERD214 FAX209:FAZ214 FKT209:FKV214 FUP209:FUR214 GEL209:GEN214 GOH209:GOJ214 GYD209:GYF214 HHZ209:HIB214 HRV209:HRX214 IBR209:IBT214 ILN209:ILP214 IVJ209:IVL214 JFF209:JFH214 JPB209:JPD214 JYX209:JYZ214 KIT209:KIV214 KSP209:KSR214 LCL209:LCN214 LMH209:LMJ214 LWD209:LWF214 MFZ209:MGB214 MPV209:MPX214 MZR209:MZT214 NJN209:NJP214 NTJ209:NTL214 ODF209:ODH214 ONB209:OND214 OWX209:OWZ214 PGT209:PGV214 PQP209:PQR214 QAL209:QAN214 QKH209:QKJ214 QUD209:QUF214 RDZ209:REB214 RNV209:RNX214 RXR209:RXT214 SHN209:SHP214 SRJ209:SRL214 TBF209:TBH214 TLB209:TLD214 TUX209:TUZ214 UET209:UEV214 UOP209:UOR214 UYL209:UYN214 VIH209:VIJ214 VSD209:VSF214 WBZ209:WCB214 WLV209:WLX214 WVR209:WVT214 J65875:L65880 JF65875:JH65880 TB65875:TD65880 ACX65875:ACZ65880 AMT65875:AMV65880 AWP65875:AWR65880 BGL65875:BGN65880 BQH65875:BQJ65880 CAD65875:CAF65880 CJZ65875:CKB65880 CTV65875:CTX65880 DDR65875:DDT65880 DNN65875:DNP65880 DXJ65875:DXL65880 EHF65875:EHH65880 ERB65875:ERD65880 FAX65875:FAZ65880 FKT65875:FKV65880 FUP65875:FUR65880 GEL65875:GEN65880 GOH65875:GOJ65880 GYD65875:GYF65880 HHZ65875:HIB65880 HRV65875:HRX65880 IBR65875:IBT65880 ILN65875:ILP65880 IVJ65875:IVL65880 JFF65875:JFH65880 JPB65875:JPD65880 JYX65875:JYZ65880 KIT65875:KIV65880 KSP65875:KSR65880 LCL65875:LCN65880 LMH65875:LMJ65880 LWD65875:LWF65880 MFZ65875:MGB65880 MPV65875:MPX65880 MZR65875:MZT65880 NJN65875:NJP65880 NTJ65875:NTL65880 ODF65875:ODH65880 ONB65875:OND65880 OWX65875:OWZ65880 PGT65875:PGV65880 PQP65875:PQR65880 QAL65875:QAN65880 QKH65875:QKJ65880 QUD65875:QUF65880 RDZ65875:REB65880 RNV65875:RNX65880 RXR65875:RXT65880 SHN65875:SHP65880 SRJ65875:SRL65880 TBF65875:TBH65880 TLB65875:TLD65880 TUX65875:TUZ65880 UET65875:UEV65880 UOP65875:UOR65880 UYL65875:UYN65880 VIH65875:VIJ65880 VSD65875:VSF65880 WBZ65875:WCB65880 WLV65875:WLX65880 WVR65875:WVT65880 J131411:L131416 JF131411:JH131416 TB131411:TD131416 ACX131411:ACZ131416 AMT131411:AMV131416 AWP131411:AWR131416 BGL131411:BGN131416 BQH131411:BQJ131416 CAD131411:CAF131416 CJZ131411:CKB131416 CTV131411:CTX131416 DDR131411:DDT131416 DNN131411:DNP131416 DXJ131411:DXL131416 EHF131411:EHH131416 ERB131411:ERD131416 FAX131411:FAZ131416 FKT131411:FKV131416 FUP131411:FUR131416 GEL131411:GEN131416 GOH131411:GOJ131416 GYD131411:GYF131416 HHZ131411:HIB131416 HRV131411:HRX131416 IBR131411:IBT131416 ILN131411:ILP131416 IVJ131411:IVL131416 JFF131411:JFH131416 JPB131411:JPD131416 JYX131411:JYZ131416 KIT131411:KIV131416 KSP131411:KSR131416 LCL131411:LCN131416 LMH131411:LMJ131416 LWD131411:LWF131416 MFZ131411:MGB131416 MPV131411:MPX131416 MZR131411:MZT131416 NJN131411:NJP131416 NTJ131411:NTL131416 ODF131411:ODH131416 ONB131411:OND131416 OWX131411:OWZ131416 PGT131411:PGV131416 PQP131411:PQR131416 QAL131411:QAN131416 QKH131411:QKJ131416 QUD131411:QUF131416 RDZ131411:REB131416 RNV131411:RNX131416 RXR131411:RXT131416 SHN131411:SHP131416 SRJ131411:SRL131416 TBF131411:TBH131416 TLB131411:TLD131416 TUX131411:TUZ131416 UET131411:UEV131416 UOP131411:UOR131416 UYL131411:UYN131416 VIH131411:VIJ131416 VSD131411:VSF131416 WBZ131411:WCB131416 WLV131411:WLX131416 WVR131411:WVT131416 J196947:L196952 JF196947:JH196952 TB196947:TD196952 ACX196947:ACZ196952 AMT196947:AMV196952 AWP196947:AWR196952 BGL196947:BGN196952 BQH196947:BQJ196952 CAD196947:CAF196952 CJZ196947:CKB196952 CTV196947:CTX196952 DDR196947:DDT196952 DNN196947:DNP196952 DXJ196947:DXL196952 EHF196947:EHH196952 ERB196947:ERD196952 FAX196947:FAZ196952 FKT196947:FKV196952 FUP196947:FUR196952 GEL196947:GEN196952 GOH196947:GOJ196952 GYD196947:GYF196952 HHZ196947:HIB196952 HRV196947:HRX196952 IBR196947:IBT196952 ILN196947:ILP196952 IVJ196947:IVL196952 JFF196947:JFH196952 JPB196947:JPD196952 JYX196947:JYZ196952 KIT196947:KIV196952 KSP196947:KSR196952 LCL196947:LCN196952 LMH196947:LMJ196952 LWD196947:LWF196952 MFZ196947:MGB196952 MPV196947:MPX196952 MZR196947:MZT196952 NJN196947:NJP196952 NTJ196947:NTL196952 ODF196947:ODH196952 ONB196947:OND196952 OWX196947:OWZ196952 PGT196947:PGV196952 PQP196947:PQR196952 QAL196947:QAN196952 QKH196947:QKJ196952 QUD196947:QUF196952 RDZ196947:REB196952 RNV196947:RNX196952 RXR196947:RXT196952 SHN196947:SHP196952 SRJ196947:SRL196952 TBF196947:TBH196952 TLB196947:TLD196952 TUX196947:TUZ196952 UET196947:UEV196952 UOP196947:UOR196952 UYL196947:UYN196952 VIH196947:VIJ196952 VSD196947:VSF196952 WBZ196947:WCB196952 WLV196947:WLX196952 WVR196947:WVT196952 J262483:L262488 JF262483:JH262488 TB262483:TD262488 ACX262483:ACZ262488 AMT262483:AMV262488 AWP262483:AWR262488 BGL262483:BGN262488 BQH262483:BQJ262488 CAD262483:CAF262488 CJZ262483:CKB262488 CTV262483:CTX262488 DDR262483:DDT262488 DNN262483:DNP262488 DXJ262483:DXL262488 EHF262483:EHH262488 ERB262483:ERD262488 FAX262483:FAZ262488 FKT262483:FKV262488 FUP262483:FUR262488 GEL262483:GEN262488 GOH262483:GOJ262488 GYD262483:GYF262488 HHZ262483:HIB262488 HRV262483:HRX262488 IBR262483:IBT262488 ILN262483:ILP262488 IVJ262483:IVL262488 JFF262483:JFH262488 JPB262483:JPD262488 JYX262483:JYZ262488 KIT262483:KIV262488 KSP262483:KSR262488 LCL262483:LCN262488 LMH262483:LMJ262488 LWD262483:LWF262488 MFZ262483:MGB262488 MPV262483:MPX262488 MZR262483:MZT262488 NJN262483:NJP262488 NTJ262483:NTL262488 ODF262483:ODH262488 ONB262483:OND262488 OWX262483:OWZ262488 PGT262483:PGV262488 PQP262483:PQR262488 QAL262483:QAN262488 QKH262483:QKJ262488 QUD262483:QUF262488 RDZ262483:REB262488 RNV262483:RNX262488 RXR262483:RXT262488 SHN262483:SHP262488 SRJ262483:SRL262488 TBF262483:TBH262488 TLB262483:TLD262488 TUX262483:TUZ262488 UET262483:UEV262488 UOP262483:UOR262488 UYL262483:UYN262488 VIH262483:VIJ262488 VSD262483:VSF262488 WBZ262483:WCB262488 WLV262483:WLX262488 WVR262483:WVT262488 J328019:L328024 JF328019:JH328024 TB328019:TD328024 ACX328019:ACZ328024 AMT328019:AMV328024 AWP328019:AWR328024 BGL328019:BGN328024 BQH328019:BQJ328024 CAD328019:CAF328024 CJZ328019:CKB328024 CTV328019:CTX328024 DDR328019:DDT328024 DNN328019:DNP328024 DXJ328019:DXL328024 EHF328019:EHH328024 ERB328019:ERD328024 FAX328019:FAZ328024 FKT328019:FKV328024 FUP328019:FUR328024 GEL328019:GEN328024 GOH328019:GOJ328024 GYD328019:GYF328024 HHZ328019:HIB328024 HRV328019:HRX328024 IBR328019:IBT328024 ILN328019:ILP328024 IVJ328019:IVL328024 JFF328019:JFH328024 JPB328019:JPD328024 JYX328019:JYZ328024 KIT328019:KIV328024 KSP328019:KSR328024 LCL328019:LCN328024 LMH328019:LMJ328024 LWD328019:LWF328024 MFZ328019:MGB328024 MPV328019:MPX328024 MZR328019:MZT328024 NJN328019:NJP328024 NTJ328019:NTL328024 ODF328019:ODH328024 ONB328019:OND328024 OWX328019:OWZ328024 PGT328019:PGV328024 PQP328019:PQR328024 QAL328019:QAN328024 QKH328019:QKJ328024 QUD328019:QUF328024 RDZ328019:REB328024 RNV328019:RNX328024 RXR328019:RXT328024 SHN328019:SHP328024 SRJ328019:SRL328024 TBF328019:TBH328024 TLB328019:TLD328024 TUX328019:TUZ328024 UET328019:UEV328024 UOP328019:UOR328024 UYL328019:UYN328024 VIH328019:VIJ328024 VSD328019:VSF328024 WBZ328019:WCB328024 WLV328019:WLX328024 WVR328019:WVT328024 J393555:L393560 JF393555:JH393560 TB393555:TD393560 ACX393555:ACZ393560 AMT393555:AMV393560 AWP393555:AWR393560 BGL393555:BGN393560 BQH393555:BQJ393560 CAD393555:CAF393560 CJZ393555:CKB393560 CTV393555:CTX393560 DDR393555:DDT393560 DNN393555:DNP393560 DXJ393555:DXL393560 EHF393555:EHH393560 ERB393555:ERD393560 FAX393555:FAZ393560 FKT393555:FKV393560 FUP393555:FUR393560 GEL393555:GEN393560 GOH393555:GOJ393560 GYD393555:GYF393560 HHZ393555:HIB393560 HRV393555:HRX393560 IBR393555:IBT393560 ILN393555:ILP393560 IVJ393555:IVL393560 JFF393555:JFH393560 JPB393555:JPD393560 JYX393555:JYZ393560 KIT393555:KIV393560 KSP393555:KSR393560 LCL393555:LCN393560 LMH393555:LMJ393560 LWD393555:LWF393560 MFZ393555:MGB393560 MPV393555:MPX393560 MZR393555:MZT393560 NJN393555:NJP393560 NTJ393555:NTL393560 ODF393555:ODH393560 ONB393555:OND393560 OWX393555:OWZ393560 PGT393555:PGV393560 PQP393555:PQR393560 QAL393555:QAN393560 QKH393555:QKJ393560 QUD393555:QUF393560 RDZ393555:REB393560 RNV393555:RNX393560 RXR393555:RXT393560 SHN393555:SHP393560 SRJ393555:SRL393560 TBF393555:TBH393560 TLB393555:TLD393560 TUX393555:TUZ393560 UET393555:UEV393560 UOP393555:UOR393560 UYL393555:UYN393560 VIH393555:VIJ393560 VSD393555:VSF393560 WBZ393555:WCB393560 WLV393555:WLX393560 WVR393555:WVT393560 J459091:L459096 JF459091:JH459096 TB459091:TD459096 ACX459091:ACZ459096 AMT459091:AMV459096 AWP459091:AWR459096 BGL459091:BGN459096 BQH459091:BQJ459096 CAD459091:CAF459096 CJZ459091:CKB459096 CTV459091:CTX459096 DDR459091:DDT459096 DNN459091:DNP459096 DXJ459091:DXL459096 EHF459091:EHH459096 ERB459091:ERD459096 FAX459091:FAZ459096 FKT459091:FKV459096 FUP459091:FUR459096 GEL459091:GEN459096 GOH459091:GOJ459096 GYD459091:GYF459096 HHZ459091:HIB459096 HRV459091:HRX459096 IBR459091:IBT459096 ILN459091:ILP459096 IVJ459091:IVL459096 JFF459091:JFH459096 JPB459091:JPD459096 JYX459091:JYZ459096 KIT459091:KIV459096 KSP459091:KSR459096 LCL459091:LCN459096 LMH459091:LMJ459096 LWD459091:LWF459096 MFZ459091:MGB459096 MPV459091:MPX459096 MZR459091:MZT459096 NJN459091:NJP459096 NTJ459091:NTL459096 ODF459091:ODH459096 ONB459091:OND459096 OWX459091:OWZ459096 PGT459091:PGV459096 PQP459091:PQR459096 QAL459091:QAN459096 QKH459091:QKJ459096 QUD459091:QUF459096 RDZ459091:REB459096 RNV459091:RNX459096 RXR459091:RXT459096 SHN459091:SHP459096 SRJ459091:SRL459096 TBF459091:TBH459096 TLB459091:TLD459096 TUX459091:TUZ459096 UET459091:UEV459096 UOP459091:UOR459096 UYL459091:UYN459096 VIH459091:VIJ459096 VSD459091:VSF459096 WBZ459091:WCB459096 WLV459091:WLX459096 WVR459091:WVT459096 J524627:L524632 JF524627:JH524632 TB524627:TD524632 ACX524627:ACZ524632 AMT524627:AMV524632 AWP524627:AWR524632 BGL524627:BGN524632 BQH524627:BQJ524632 CAD524627:CAF524632 CJZ524627:CKB524632 CTV524627:CTX524632 DDR524627:DDT524632 DNN524627:DNP524632 DXJ524627:DXL524632 EHF524627:EHH524632 ERB524627:ERD524632 FAX524627:FAZ524632 FKT524627:FKV524632 FUP524627:FUR524632 GEL524627:GEN524632 GOH524627:GOJ524632 GYD524627:GYF524632 HHZ524627:HIB524632 HRV524627:HRX524632 IBR524627:IBT524632 ILN524627:ILP524632 IVJ524627:IVL524632 JFF524627:JFH524632 JPB524627:JPD524632 JYX524627:JYZ524632 KIT524627:KIV524632 KSP524627:KSR524632 LCL524627:LCN524632 LMH524627:LMJ524632 LWD524627:LWF524632 MFZ524627:MGB524632 MPV524627:MPX524632 MZR524627:MZT524632 NJN524627:NJP524632 NTJ524627:NTL524632 ODF524627:ODH524632 ONB524627:OND524632 OWX524627:OWZ524632 PGT524627:PGV524632 PQP524627:PQR524632 QAL524627:QAN524632 QKH524627:QKJ524632 QUD524627:QUF524632 RDZ524627:REB524632 RNV524627:RNX524632 RXR524627:RXT524632 SHN524627:SHP524632 SRJ524627:SRL524632 TBF524627:TBH524632 TLB524627:TLD524632 TUX524627:TUZ524632 UET524627:UEV524632 UOP524627:UOR524632 UYL524627:UYN524632 VIH524627:VIJ524632 VSD524627:VSF524632 WBZ524627:WCB524632 WLV524627:WLX524632 WVR524627:WVT524632 J590163:L590168 JF590163:JH590168 TB590163:TD590168 ACX590163:ACZ590168 AMT590163:AMV590168 AWP590163:AWR590168 BGL590163:BGN590168 BQH590163:BQJ590168 CAD590163:CAF590168 CJZ590163:CKB590168 CTV590163:CTX590168 DDR590163:DDT590168 DNN590163:DNP590168 DXJ590163:DXL590168 EHF590163:EHH590168 ERB590163:ERD590168 FAX590163:FAZ590168 FKT590163:FKV590168 FUP590163:FUR590168 GEL590163:GEN590168 GOH590163:GOJ590168 GYD590163:GYF590168 HHZ590163:HIB590168 HRV590163:HRX590168 IBR590163:IBT590168 ILN590163:ILP590168 IVJ590163:IVL590168 JFF590163:JFH590168 JPB590163:JPD590168 JYX590163:JYZ590168 KIT590163:KIV590168 KSP590163:KSR590168 LCL590163:LCN590168 LMH590163:LMJ590168 LWD590163:LWF590168 MFZ590163:MGB590168 MPV590163:MPX590168 MZR590163:MZT590168 NJN590163:NJP590168 NTJ590163:NTL590168 ODF590163:ODH590168 ONB590163:OND590168 OWX590163:OWZ590168 PGT590163:PGV590168 PQP590163:PQR590168 QAL590163:QAN590168 QKH590163:QKJ590168 QUD590163:QUF590168 RDZ590163:REB590168 RNV590163:RNX590168 RXR590163:RXT590168 SHN590163:SHP590168 SRJ590163:SRL590168 TBF590163:TBH590168 TLB590163:TLD590168 TUX590163:TUZ590168 UET590163:UEV590168 UOP590163:UOR590168 UYL590163:UYN590168 VIH590163:VIJ590168 VSD590163:VSF590168 WBZ590163:WCB590168 WLV590163:WLX590168 WVR590163:WVT590168 J655699:L655704 JF655699:JH655704 TB655699:TD655704 ACX655699:ACZ655704 AMT655699:AMV655704 AWP655699:AWR655704 BGL655699:BGN655704 BQH655699:BQJ655704 CAD655699:CAF655704 CJZ655699:CKB655704 CTV655699:CTX655704 DDR655699:DDT655704 DNN655699:DNP655704 DXJ655699:DXL655704 EHF655699:EHH655704 ERB655699:ERD655704 FAX655699:FAZ655704 FKT655699:FKV655704 FUP655699:FUR655704 GEL655699:GEN655704 GOH655699:GOJ655704 GYD655699:GYF655704 HHZ655699:HIB655704 HRV655699:HRX655704 IBR655699:IBT655704 ILN655699:ILP655704 IVJ655699:IVL655704 JFF655699:JFH655704 JPB655699:JPD655704 JYX655699:JYZ655704 KIT655699:KIV655704 KSP655699:KSR655704 LCL655699:LCN655704 LMH655699:LMJ655704 LWD655699:LWF655704 MFZ655699:MGB655704 MPV655699:MPX655704 MZR655699:MZT655704 NJN655699:NJP655704 NTJ655699:NTL655704 ODF655699:ODH655704 ONB655699:OND655704 OWX655699:OWZ655704 PGT655699:PGV655704 PQP655699:PQR655704 QAL655699:QAN655704 QKH655699:QKJ655704 QUD655699:QUF655704 RDZ655699:REB655704 RNV655699:RNX655704 RXR655699:RXT655704 SHN655699:SHP655704 SRJ655699:SRL655704 TBF655699:TBH655704 TLB655699:TLD655704 TUX655699:TUZ655704 UET655699:UEV655704 UOP655699:UOR655704 UYL655699:UYN655704 VIH655699:VIJ655704 VSD655699:VSF655704 WBZ655699:WCB655704 WLV655699:WLX655704 WVR655699:WVT655704 J721235:L721240 JF721235:JH721240 TB721235:TD721240 ACX721235:ACZ721240 AMT721235:AMV721240 AWP721235:AWR721240 BGL721235:BGN721240 BQH721235:BQJ721240 CAD721235:CAF721240 CJZ721235:CKB721240 CTV721235:CTX721240 DDR721235:DDT721240 DNN721235:DNP721240 DXJ721235:DXL721240 EHF721235:EHH721240 ERB721235:ERD721240 FAX721235:FAZ721240 FKT721235:FKV721240 FUP721235:FUR721240 GEL721235:GEN721240 GOH721235:GOJ721240 GYD721235:GYF721240 HHZ721235:HIB721240 HRV721235:HRX721240 IBR721235:IBT721240 ILN721235:ILP721240 IVJ721235:IVL721240 JFF721235:JFH721240 JPB721235:JPD721240 JYX721235:JYZ721240 KIT721235:KIV721240 KSP721235:KSR721240 LCL721235:LCN721240 LMH721235:LMJ721240 LWD721235:LWF721240 MFZ721235:MGB721240 MPV721235:MPX721240 MZR721235:MZT721240 NJN721235:NJP721240 NTJ721235:NTL721240 ODF721235:ODH721240 ONB721235:OND721240 OWX721235:OWZ721240 PGT721235:PGV721240 PQP721235:PQR721240 QAL721235:QAN721240 QKH721235:QKJ721240 QUD721235:QUF721240 RDZ721235:REB721240 RNV721235:RNX721240 RXR721235:RXT721240 SHN721235:SHP721240 SRJ721235:SRL721240 TBF721235:TBH721240 TLB721235:TLD721240 TUX721235:TUZ721240 UET721235:UEV721240 UOP721235:UOR721240 UYL721235:UYN721240 VIH721235:VIJ721240 VSD721235:VSF721240 WBZ721235:WCB721240 WLV721235:WLX721240 WVR721235:WVT721240 J786771:L786776 JF786771:JH786776 TB786771:TD786776 ACX786771:ACZ786776 AMT786771:AMV786776 AWP786771:AWR786776 BGL786771:BGN786776 BQH786771:BQJ786776 CAD786771:CAF786776 CJZ786771:CKB786776 CTV786771:CTX786776 DDR786771:DDT786776 DNN786771:DNP786776 DXJ786771:DXL786776 EHF786771:EHH786776 ERB786771:ERD786776 FAX786771:FAZ786776 FKT786771:FKV786776 FUP786771:FUR786776 GEL786771:GEN786776 GOH786771:GOJ786776 GYD786771:GYF786776 HHZ786771:HIB786776 HRV786771:HRX786776 IBR786771:IBT786776 ILN786771:ILP786776 IVJ786771:IVL786776 JFF786771:JFH786776 JPB786771:JPD786776 JYX786771:JYZ786776 KIT786771:KIV786776 KSP786771:KSR786776 LCL786771:LCN786776 LMH786771:LMJ786776 LWD786771:LWF786776 MFZ786771:MGB786776 MPV786771:MPX786776 MZR786771:MZT786776 NJN786771:NJP786776 NTJ786771:NTL786776 ODF786771:ODH786776 ONB786771:OND786776 OWX786771:OWZ786776 PGT786771:PGV786776 PQP786771:PQR786776 QAL786771:QAN786776 QKH786771:QKJ786776 QUD786771:QUF786776 RDZ786771:REB786776 RNV786771:RNX786776 RXR786771:RXT786776 SHN786771:SHP786776 SRJ786771:SRL786776 TBF786771:TBH786776 TLB786771:TLD786776 TUX786771:TUZ786776 UET786771:UEV786776 UOP786771:UOR786776 UYL786771:UYN786776 VIH786771:VIJ786776 VSD786771:VSF786776 WBZ786771:WCB786776 WLV786771:WLX786776 WVR786771:WVT786776 J852307:L852312 JF852307:JH852312 TB852307:TD852312 ACX852307:ACZ852312 AMT852307:AMV852312 AWP852307:AWR852312 BGL852307:BGN852312 BQH852307:BQJ852312 CAD852307:CAF852312 CJZ852307:CKB852312 CTV852307:CTX852312 DDR852307:DDT852312 DNN852307:DNP852312 DXJ852307:DXL852312 EHF852307:EHH852312 ERB852307:ERD852312 FAX852307:FAZ852312 FKT852307:FKV852312 FUP852307:FUR852312 GEL852307:GEN852312 GOH852307:GOJ852312 GYD852307:GYF852312 HHZ852307:HIB852312 HRV852307:HRX852312 IBR852307:IBT852312 ILN852307:ILP852312 IVJ852307:IVL852312 JFF852307:JFH852312 JPB852307:JPD852312 JYX852307:JYZ852312 KIT852307:KIV852312 KSP852307:KSR852312 LCL852307:LCN852312 LMH852307:LMJ852312 LWD852307:LWF852312 MFZ852307:MGB852312 MPV852307:MPX852312 MZR852307:MZT852312 NJN852307:NJP852312 NTJ852307:NTL852312 ODF852307:ODH852312 ONB852307:OND852312 OWX852307:OWZ852312 PGT852307:PGV852312 PQP852307:PQR852312 QAL852307:QAN852312 QKH852307:QKJ852312 QUD852307:QUF852312 RDZ852307:REB852312 RNV852307:RNX852312 RXR852307:RXT852312 SHN852307:SHP852312 SRJ852307:SRL852312 TBF852307:TBH852312 TLB852307:TLD852312 TUX852307:TUZ852312 UET852307:UEV852312 UOP852307:UOR852312 UYL852307:UYN852312 VIH852307:VIJ852312 VSD852307:VSF852312 WBZ852307:WCB852312 WLV852307:WLX852312 WVR852307:WVT852312 J917843:L917848 JF917843:JH917848 TB917843:TD917848 ACX917843:ACZ917848 AMT917843:AMV917848 AWP917843:AWR917848 BGL917843:BGN917848 BQH917843:BQJ917848 CAD917843:CAF917848 CJZ917843:CKB917848 CTV917843:CTX917848 DDR917843:DDT917848 DNN917843:DNP917848 DXJ917843:DXL917848 EHF917843:EHH917848 ERB917843:ERD917848 FAX917843:FAZ917848 FKT917843:FKV917848 FUP917843:FUR917848 GEL917843:GEN917848 GOH917843:GOJ917848 GYD917843:GYF917848 HHZ917843:HIB917848 HRV917843:HRX917848 IBR917843:IBT917848 ILN917843:ILP917848 IVJ917843:IVL917848 JFF917843:JFH917848 JPB917843:JPD917848 JYX917843:JYZ917848 KIT917843:KIV917848 KSP917843:KSR917848 LCL917843:LCN917848 LMH917843:LMJ917848 LWD917843:LWF917848 MFZ917843:MGB917848 MPV917843:MPX917848 MZR917843:MZT917848 NJN917843:NJP917848 NTJ917843:NTL917848 ODF917843:ODH917848 ONB917843:OND917848 OWX917843:OWZ917848 PGT917843:PGV917848 PQP917843:PQR917848 QAL917843:QAN917848 QKH917843:QKJ917848 QUD917843:QUF917848 RDZ917843:REB917848 RNV917843:RNX917848 RXR917843:RXT917848 SHN917843:SHP917848 SRJ917843:SRL917848 TBF917843:TBH917848 TLB917843:TLD917848 TUX917843:TUZ917848 UET917843:UEV917848 UOP917843:UOR917848 UYL917843:UYN917848 VIH917843:VIJ917848 VSD917843:VSF917848 WBZ917843:WCB917848 WLV917843:WLX917848 WVR917843:WVT917848 J983379:L983384 JF983379:JH983384 TB983379:TD983384 ACX983379:ACZ983384 AMT983379:AMV983384 AWP983379:AWR983384 BGL983379:BGN983384 BQH983379:BQJ983384 CAD983379:CAF983384 CJZ983379:CKB983384 CTV983379:CTX983384 DDR983379:DDT983384 DNN983379:DNP983384 DXJ983379:DXL983384 EHF983379:EHH983384 ERB983379:ERD983384 FAX983379:FAZ983384 FKT983379:FKV983384 FUP983379:FUR983384 GEL983379:GEN983384 GOH983379:GOJ983384 GYD983379:GYF983384 HHZ983379:HIB983384 HRV983379:HRX983384 IBR983379:IBT983384 ILN983379:ILP983384 IVJ983379:IVL983384 JFF983379:JFH983384 JPB983379:JPD983384 JYX983379:JYZ983384 KIT983379:KIV983384 KSP983379:KSR983384 LCL983379:LCN983384 LMH983379:LMJ983384 LWD983379:LWF983384 MFZ983379:MGB983384 MPV983379:MPX983384 MZR983379:MZT983384 NJN983379:NJP983384 NTJ983379:NTL983384 ODF983379:ODH983384 ONB983379:OND983384 OWX983379:OWZ983384 PGT983379:PGV983384 PQP983379:PQR983384 QAL983379:QAN983384 QKH983379:QKJ983384 QUD983379:QUF983384 RDZ983379:REB983384 RNV983379:RNX983384 RXR983379:RXT983384 SHN983379:SHP983384 SRJ983379:SRL983384 TBF983379:TBH983384 TLB983379:TLD983384 TUX983379:TUZ983384 UET983379:UEV983384 UOP983379:UOR983384 UYL983379:UYN983384 VIH983379:VIJ983384 VSD983379:VSF983384 WBZ983379:WCB983384 WLV983379:WLX983384 WVR983379:WVT983384 D215:G215 IZ215:JC215 SV215:SY215 ACR215:ACU215 AMN215:AMQ215 AWJ215:AWM215 BGF215:BGI215 BQB215:BQE215 BZX215:CAA215 CJT215:CJW215 CTP215:CTS215 DDL215:DDO215 DNH215:DNK215 DXD215:DXG215 EGZ215:EHC215 EQV215:EQY215 FAR215:FAU215 FKN215:FKQ215 FUJ215:FUM215 GEF215:GEI215 GOB215:GOE215 GXX215:GYA215 HHT215:HHW215 HRP215:HRS215 IBL215:IBO215 ILH215:ILK215 IVD215:IVG215 JEZ215:JFC215 JOV215:JOY215 JYR215:JYU215 KIN215:KIQ215 KSJ215:KSM215 LCF215:LCI215 LMB215:LME215 LVX215:LWA215 MFT215:MFW215 MPP215:MPS215 MZL215:MZO215 NJH215:NJK215 NTD215:NTG215 OCZ215:ODC215 OMV215:OMY215 OWR215:OWU215 PGN215:PGQ215 PQJ215:PQM215 QAF215:QAI215 QKB215:QKE215 QTX215:QUA215 RDT215:RDW215 RNP215:RNS215 RXL215:RXO215 SHH215:SHK215 SRD215:SRG215 TAZ215:TBC215 TKV215:TKY215 TUR215:TUU215 UEN215:UEQ215 UOJ215:UOM215 UYF215:UYI215 VIB215:VIE215 VRX215:VSA215 WBT215:WBW215 WLP215:WLS215 WVL215:WVO215 D65881:G65881 IZ65881:JC65881 SV65881:SY65881 ACR65881:ACU65881 AMN65881:AMQ65881 AWJ65881:AWM65881 BGF65881:BGI65881 BQB65881:BQE65881 BZX65881:CAA65881 CJT65881:CJW65881 CTP65881:CTS65881 DDL65881:DDO65881 DNH65881:DNK65881 DXD65881:DXG65881 EGZ65881:EHC65881 EQV65881:EQY65881 FAR65881:FAU65881 FKN65881:FKQ65881 FUJ65881:FUM65881 GEF65881:GEI65881 GOB65881:GOE65881 GXX65881:GYA65881 HHT65881:HHW65881 HRP65881:HRS65881 IBL65881:IBO65881 ILH65881:ILK65881 IVD65881:IVG65881 JEZ65881:JFC65881 JOV65881:JOY65881 JYR65881:JYU65881 KIN65881:KIQ65881 KSJ65881:KSM65881 LCF65881:LCI65881 LMB65881:LME65881 LVX65881:LWA65881 MFT65881:MFW65881 MPP65881:MPS65881 MZL65881:MZO65881 NJH65881:NJK65881 NTD65881:NTG65881 OCZ65881:ODC65881 OMV65881:OMY65881 OWR65881:OWU65881 PGN65881:PGQ65881 PQJ65881:PQM65881 QAF65881:QAI65881 QKB65881:QKE65881 QTX65881:QUA65881 RDT65881:RDW65881 RNP65881:RNS65881 RXL65881:RXO65881 SHH65881:SHK65881 SRD65881:SRG65881 TAZ65881:TBC65881 TKV65881:TKY65881 TUR65881:TUU65881 UEN65881:UEQ65881 UOJ65881:UOM65881 UYF65881:UYI65881 VIB65881:VIE65881 VRX65881:VSA65881 WBT65881:WBW65881 WLP65881:WLS65881 WVL65881:WVO65881 D131417:G131417 IZ131417:JC131417 SV131417:SY131417 ACR131417:ACU131417 AMN131417:AMQ131417 AWJ131417:AWM131417 BGF131417:BGI131417 BQB131417:BQE131417 BZX131417:CAA131417 CJT131417:CJW131417 CTP131417:CTS131417 DDL131417:DDO131417 DNH131417:DNK131417 DXD131417:DXG131417 EGZ131417:EHC131417 EQV131417:EQY131417 FAR131417:FAU131417 FKN131417:FKQ131417 FUJ131417:FUM131417 GEF131417:GEI131417 GOB131417:GOE131417 GXX131417:GYA131417 HHT131417:HHW131417 HRP131417:HRS131417 IBL131417:IBO131417 ILH131417:ILK131417 IVD131417:IVG131417 JEZ131417:JFC131417 JOV131417:JOY131417 JYR131417:JYU131417 KIN131417:KIQ131417 KSJ131417:KSM131417 LCF131417:LCI131417 LMB131417:LME131417 LVX131417:LWA131417 MFT131417:MFW131417 MPP131417:MPS131417 MZL131417:MZO131417 NJH131417:NJK131417 NTD131417:NTG131417 OCZ131417:ODC131417 OMV131417:OMY131417 OWR131417:OWU131417 PGN131417:PGQ131417 PQJ131417:PQM131417 QAF131417:QAI131417 QKB131417:QKE131417 QTX131417:QUA131417 RDT131417:RDW131417 RNP131417:RNS131417 RXL131417:RXO131417 SHH131417:SHK131417 SRD131417:SRG131417 TAZ131417:TBC131417 TKV131417:TKY131417 TUR131417:TUU131417 UEN131417:UEQ131417 UOJ131417:UOM131417 UYF131417:UYI131417 VIB131417:VIE131417 VRX131417:VSA131417 WBT131417:WBW131417 WLP131417:WLS131417 WVL131417:WVO131417 D196953:G196953 IZ196953:JC196953 SV196953:SY196953 ACR196953:ACU196953 AMN196953:AMQ196953 AWJ196953:AWM196953 BGF196953:BGI196953 BQB196953:BQE196953 BZX196953:CAA196953 CJT196953:CJW196953 CTP196953:CTS196953 DDL196953:DDO196953 DNH196953:DNK196953 DXD196953:DXG196953 EGZ196953:EHC196953 EQV196953:EQY196953 FAR196953:FAU196953 FKN196953:FKQ196953 FUJ196953:FUM196953 GEF196953:GEI196953 GOB196953:GOE196953 GXX196953:GYA196953 HHT196953:HHW196953 HRP196953:HRS196953 IBL196953:IBO196953 ILH196953:ILK196953 IVD196953:IVG196953 JEZ196953:JFC196953 JOV196953:JOY196953 JYR196953:JYU196953 KIN196953:KIQ196953 KSJ196953:KSM196953 LCF196953:LCI196953 LMB196953:LME196953 LVX196953:LWA196953 MFT196953:MFW196953 MPP196953:MPS196953 MZL196953:MZO196953 NJH196953:NJK196953 NTD196953:NTG196953 OCZ196953:ODC196953 OMV196953:OMY196953 OWR196953:OWU196953 PGN196953:PGQ196953 PQJ196953:PQM196953 QAF196953:QAI196953 QKB196953:QKE196953 QTX196953:QUA196953 RDT196953:RDW196953 RNP196953:RNS196953 RXL196953:RXO196953 SHH196953:SHK196953 SRD196953:SRG196953 TAZ196953:TBC196953 TKV196953:TKY196953 TUR196953:TUU196953 UEN196953:UEQ196953 UOJ196953:UOM196953 UYF196953:UYI196953 VIB196953:VIE196953 VRX196953:VSA196953 WBT196953:WBW196953 WLP196953:WLS196953 WVL196953:WVO196953 D262489:G262489 IZ262489:JC262489 SV262489:SY262489 ACR262489:ACU262489 AMN262489:AMQ262489 AWJ262489:AWM262489 BGF262489:BGI262489 BQB262489:BQE262489 BZX262489:CAA262489 CJT262489:CJW262489 CTP262489:CTS262489 DDL262489:DDO262489 DNH262489:DNK262489 DXD262489:DXG262489 EGZ262489:EHC262489 EQV262489:EQY262489 FAR262489:FAU262489 FKN262489:FKQ262489 FUJ262489:FUM262489 GEF262489:GEI262489 GOB262489:GOE262489 GXX262489:GYA262489 HHT262489:HHW262489 HRP262489:HRS262489 IBL262489:IBO262489 ILH262489:ILK262489 IVD262489:IVG262489 JEZ262489:JFC262489 JOV262489:JOY262489 JYR262489:JYU262489 KIN262489:KIQ262489 KSJ262489:KSM262489 LCF262489:LCI262489 LMB262489:LME262489 LVX262489:LWA262489 MFT262489:MFW262489 MPP262489:MPS262489 MZL262489:MZO262489 NJH262489:NJK262489 NTD262489:NTG262489 OCZ262489:ODC262489 OMV262489:OMY262489 OWR262489:OWU262489 PGN262489:PGQ262489 PQJ262489:PQM262489 QAF262489:QAI262489 QKB262489:QKE262489 QTX262489:QUA262489 RDT262489:RDW262489 RNP262489:RNS262489 RXL262489:RXO262489 SHH262489:SHK262489 SRD262489:SRG262489 TAZ262489:TBC262489 TKV262489:TKY262489 TUR262489:TUU262489 UEN262489:UEQ262489 UOJ262489:UOM262489 UYF262489:UYI262489 VIB262489:VIE262489 VRX262489:VSA262489 WBT262489:WBW262489 WLP262489:WLS262489 WVL262489:WVO262489 D328025:G328025 IZ328025:JC328025 SV328025:SY328025 ACR328025:ACU328025 AMN328025:AMQ328025 AWJ328025:AWM328025 BGF328025:BGI328025 BQB328025:BQE328025 BZX328025:CAA328025 CJT328025:CJW328025 CTP328025:CTS328025 DDL328025:DDO328025 DNH328025:DNK328025 DXD328025:DXG328025 EGZ328025:EHC328025 EQV328025:EQY328025 FAR328025:FAU328025 FKN328025:FKQ328025 FUJ328025:FUM328025 GEF328025:GEI328025 GOB328025:GOE328025 GXX328025:GYA328025 HHT328025:HHW328025 HRP328025:HRS328025 IBL328025:IBO328025 ILH328025:ILK328025 IVD328025:IVG328025 JEZ328025:JFC328025 JOV328025:JOY328025 JYR328025:JYU328025 KIN328025:KIQ328025 KSJ328025:KSM328025 LCF328025:LCI328025 LMB328025:LME328025 LVX328025:LWA328025 MFT328025:MFW328025 MPP328025:MPS328025 MZL328025:MZO328025 NJH328025:NJK328025 NTD328025:NTG328025 OCZ328025:ODC328025 OMV328025:OMY328025 OWR328025:OWU328025 PGN328025:PGQ328025 PQJ328025:PQM328025 QAF328025:QAI328025 QKB328025:QKE328025 QTX328025:QUA328025 RDT328025:RDW328025 RNP328025:RNS328025 RXL328025:RXO328025 SHH328025:SHK328025 SRD328025:SRG328025 TAZ328025:TBC328025 TKV328025:TKY328025 TUR328025:TUU328025 UEN328025:UEQ328025 UOJ328025:UOM328025 UYF328025:UYI328025 VIB328025:VIE328025 VRX328025:VSA328025 WBT328025:WBW328025 WLP328025:WLS328025 WVL328025:WVO328025 D393561:G393561 IZ393561:JC393561 SV393561:SY393561 ACR393561:ACU393561 AMN393561:AMQ393561 AWJ393561:AWM393561 BGF393561:BGI393561 BQB393561:BQE393561 BZX393561:CAA393561 CJT393561:CJW393561 CTP393561:CTS393561 DDL393561:DDO393561 DNH393561:DNK393561 DXD393561:DXG393561 EGZ393561:EHC393561 EQV393561:EQY393561 FAR393561:FAU393561 FKN393561:FKQ393561 FUJ393561:FUM393561 GEF393561:GEI393561 GOB393561:GOE393561 GXX393561:GYA393561 HHT393561:HHW393561 HRP393561:HRS393561 IBL393561:IBO393561 ILH393561:ILK393561 IVD393561:IVG393561 JEZ393561:JFC393561 JOV393561:JOY393561 JYR393561:JYU393561 KIN393561:KIQ393561 KSJ393561:KSM393561 LCF393561:LCI393561 LMB393561:LME393561 LVX393561:LWA393561 MFT393561:MFW393561 MPP393561:MPS393561 MZL393561:MZO393561 NJH393561:NJK393561 NTD393561:NTG393561 OCZ393561:ODC393561 OMV393561:OMY393561 OWR393561:OWU393561 PGN393561:PGQ393561 PQJ393561:PQM393561 QAF393561:QAI393561 QKB393561:QKE393561 QTX393561:QUA393561 RDT393561:RDW393561 RNP393561:RNS393561 RXL393561:RXO393561 SHH393561:SHK393561 SRD393561:SRG393561 TAZ393561:TBC393561 TKV393561:TKY393561 TUR393561:TUU393561 UEN393561:UEQ393561 UOJ393561:UOM393561 UYF393561:UYI393561 VIB393561:VIE393561 VRX393561:VSA393561 WBT393561:WBW393561 WLP393561:WLS393561 WVL393561:WVO393561 D459097:G459097 IZ459097:JC459097 SV459097:SY459097 ACR459097:ACU459097 AMN459097:AMQ459097 AWJ459097:AWM459097 BGF459097:BGI459097 BQB459097:BQE459097 BZX459097:CAA459097 CJT459097:CJW459097 CTP459097:CTS459097 DDL459097:DDO459097 DNH459097:DNK459097 DXD459097:DXG459097 EGZ459097:EHC459097 EQV459097:EQY459097 FAR459097:FAU459097 FKN459097:FKQ459097 FUJ459097:FUM459097 GEF459097:GEI459097 GOB459097:GOE459097 GXX459097:GYA459097 HHT459097:HHW459097 HRP459097:HRS459097 IBL459097:IBO459097 ILH459097:ILK459097 IVD459097:IVG459097 JEZ459097:JFC459097 JOV459097:JOY459097 JYR459097:JYU459097 KIN459097:KIQ459097 KSJ459097:KSM459097 LCF459097:LCI459097 LMB459097:LME459097 LVX459097:LWA459097 MFT459097:MFW459097 MPP459097:MPS459097 MZL459097:MZO459097 NJH459097:NJK459097 NTD459097:NTG459097 OCZ459097:ODC459097 OMV459097:OMY459097 OWR459097:OWU459097 PGN459097:PGQ459097 PQJ459097:PQM459097 QAF459097:QAI459097 QKB459097:QKE459097 QTX459097:QUA459097 RDT459097:RDW459097 RNP459097:RNS459097 RXL459097:RXO459097 SHH459097:SHK459097 SRD459097:SRG459097 TAZ459097:TBC459097 TKV459097:TKY459097 TUR459097:TUU459097 UEN459097:UEQ459097 UOJ459097:UOM459097 UYF459097:UYI459097 VIB459097:VIE459097 VRX459097:VSA459097 WBT459097:WBW459097 WLP459097:WLS459097 WVL459097:WVO459097 D524633:G524633 IZ524633:JC524633 SV524633:SY524633 ACR524633:ACU524633 AMN524633:AMQ524633 AWJ524633:AWM524633 BGF524633:BGI524633 BQB524633:BQE524633 BZX524633:CAA524633 CJT524633:CJW524633 CTP524633:CTS524633 DDL524633:DDO524633 DNH524633:DNK524633 DXD524633:DXG524633 EGZ524633:EHC524633 EQV524633:EQY524633 FAR524633:FAU524633 FKN524633:FKQ524633 FUJ524633:FUM524633 GEF524633:GEI524633 GOB524633:GOE524633 GXX524633:GYA524633 HHT524633:HHW524633 HRP524633:HRS524633 IBL524633:IBO524633 ILH524633:ILK524633 IVD524633:IVG524633 JEZ524633:JFC524633 JOV524633:JOY524633 JYR524633:JYU524633 KIN524633:KIQ524633 KSJ524633:KSM524633 LCF524633:LCI524633 LMB524633:LME524633 LVX524633:LWA524633 MFT524633:MFW524633 MPP524633:MPS524633 MZL524633:MZO524633 NJH524633:NJK524633 NTD524633:NTG524633 OCZ524633:ODC524633 OMV524633:OMY524633 OWR524633:OWU524633 PGN524633:PGQ524633 PQJ524633:PQM524633 QAF524633:QAI524633 QKB524633:QKE524633 QTX524633:QUA524633 RDT524633:RDW524633 RNP524633:RNS524633 RXL524633:RXO524633 SHH524633:SHK524633 SRD524633:SRG524633 TAZ524633:TBC524633 TKV524633:TKY524633 TUR524633:TUU524633 UEN524633:UEQ524633 UOJ524633:UOM524633 UYF524633:UYI524633 VIB524633:VIE524633 VRX524633:VSA524633 WBT524633:WBW524633 WLP524633:WLS524633 WVL524633:WVO524633 D590169:G590169 IZ590169:JC590169 SV590169:SY590169 ACR590169:ACU590169 AMN590169:AMQ590169 AWJ590169:AWM590169 BGF590169:BGI590169 BQB590169:BQE590169 BZX590169:CAA590169 CJT590169:CJW590169 CTP590169:CTS590169 DDL590169:DDO590169 DNH590169:DNK590169 DXD590169:DXG590169 EGZ590169:EHC590169 EQV590169:EQY590169 FAR590169:FAU590169 FKN590169:FKQ590169 FUJ590169:FUM590169 GEF590169:GEI590169 GOB590169:GOE590169 GXX590169:GYA590169 HHT590169:HHW590169 HRP590169:HRS590169 IBL590169:IBO590169 ILH590169:ILK590169 IVD590169:IVG590169 JEZ590169:JFC590169 JOV590169:JOY590169 JYR590169:JYU590169 KIN590169:KIQ590169 KSJ590169:KSM590169 LCF590169:LCI590169 LMB590169:LME590169 LVX590169:LWA590169 MFT590169:MFW590169 MPP590169:MPS590169 MZL590169:MZO590169 NJH590169:NJK590169 NTD590169:NTG590169 OCZ590169:ODC590169 OMV590169:OMY590169 OWR590169:OWU590169 PGN590169:PGQ590169 PQJ590169:PQM590169 QAF590169:QAI590169 QKB590169:QKE590169 QTX590169:QUA590169 RDT590169:RDW590169 RNP590169:RNS590169 RXL590169:RXO590169 SHH590169:SHK590169 SRD590169:SRG590169 TAZ590169:TBC590169 TKV590169:TKY590169 TUR590169:TUU590169 UEN590169:UEQ590169 UOJ590169:UOM590169 UYF590169:UYI590169 VIB590169:VIE590169 VRX590169:VSA590169 WBT590169:WBW590169 WLP590169:WLS590169 WVL590169:WVO590169 D655705:G655705 IZ655705:JC655705 SV655705:SY655705 ACR655705:ACU655705 AMN655705:AMQ655705 AWJ655705:AWM655705 BGF655705:BGI655705 BQB655705:BQE655705 BZX655705:CAA655705 CJT655705:CJW655705 CTP655705:CTS655705 DDL655705:DDO655705 DNH655705:DNK655705 DXD655705:DXG655705 EGZ655705:EHC655705 EQV655705:EQY655705 FAR655705:FAU655705 FKN655705:FKQ655705 FUJ655705:FUM655705 GEF655705:GEI655705 GOB655705:GOE655705 GXX655705:GYA655705 HHT655705:HHW655705 HRP655705:HRS655705 IBL655705:IBO655705 ILH655705:ILK655705 IVD655705:IVG655705 JEZ655705:JFC655705 JOV655705:JOY655705 JYR655705:JYU655705 KIN655705:KIQ655705 KSJ655705:KSM655705 LCF655705:LCI655705 LMB655705:LME655705 LVX655705:LWA655705 MFT655705:MFW655705 MPP655705:MPS655705 MZL655705:MZO655705 NJH655705:NJK655705 NTD655705:NTG655705 OCZ655705:ODC655705 OMV655705:OMY655705 OWR655705:OWU655705 PGN655705:PGQ655705 PQJ655705:PQM655705 QAF655705:QAI655705 QKB655705:QKE655705 QTX655705:QUA655705 RDT655705:RDW655705 RNP655705:RNS655705 RXL655705:RXO655705 SHH655705:SHK655705 SRD655705:SRG655705 TAZ655705:TBC655705 TKV655705:TKY655705 TUR655705:TUU655705 UEN655705:UEQ655705 UOJ655705:UOM655705 UYF655705:UYI655705 VIB655705:VIE655705 VRX655705:VSA655705 WBT655705:WBW655705 WLP655705:WLS655705 WVL655705:WVO655705 D721241:G721241 IZ721241:JC721241 SV721241:SY721241 ACR721241:ACU721241 AMN721241:AMQ721241 AWJ721241:AWM721241 BGF721241:BGI721241 BQB721241:BQE721241 BZX721241:CAA721241 CJT721241:CJW721241 CTP721241:CTS721241 DDL721241:DDO721241 DNH721241:DNK721241 DXD721241:DXG721241 EGZ721241:EHC721241 EQV721241:EQY721241 FAR721241:FAU721241 FKN721241:FKQ721241 FUJ721241:FUM721241 GEF721241:GEI721241 GOB721241:GOE721241 GXX721241:GYA721241 HHT721241:HHW721241 HRP721241:HRS721241 IBL721241:IBO721241 ILH721241:ILK721241 IVD721241:IVG721241 JEZ721241:JFC721241 JOV721241:JOY721241 JYR721241:JYU721241 KIN721241:KIQ721241 KSJ721241:KSM721241 LCF721241:LCI721241 LMB721241:LME721241 LVX721241:LWA721241 MFT721241:MFW721241 MPP721241:MPS721241 MZL721241:MZO721241 NJH721241:NJK721241 NTD721241:NTG721241 OCZ721241:ODC721241 OMV721241:OMY721241 OWR721241:OWU721241 PGN721241:PGQ721241 PQJ721241:PQM721241 QAF721241:QAI721241 QKB721241:QKE721241 QTX721241:QUA721241 RDT721241:RDW721241 RNP721241:RNS721241 RXL721241:RXO721241 SHH721241:SHK721241 SRD721241:SRG721241 TAZ721241:TBC721241 TKV721241:TKY721241 TUR721241:TUU721241 UEN721241:UEQ721241 UOJ721241:UOM721241 UYF721241:UYI721241 VIB721241:VIE721241 VRX721241:VSA721241 WBT721241:WBW721241 WLP721241:WLS721241 WVL721241:WVO721241 D786777:G786777 IZ786777:JC786777 SV786777:SY786777 ACR786777:ACU786777 AMN786777:AMQ786777 AWJ786777:AWM786777 BGF786777:BGI786777 BQB786777:BQE786777 BZX786777:CAA786777 CJT786777:CJW786777 CTP786777:CTS786777 DDL786777:DDO786777 DNH786777:DNK786777 DXD786777:DXG786777 EGZ786777:EHC786777 EQV786777:EQY786777 FAR786777:FAU786777 FKN786777:FKQ786777 FUJ786777:FUM786777 GEF786777:GEI786777 GOB786777:GOE786777 GXX786777:GYA786777 HHT786777:HHW786777 HRP786777:HRS786777 IBL786777:IBO786777 ILH786777:ILK786777 IVD786777:IVG786777 JEZ786777:JFC786777 JOV786777:JOY786777 JYR786777:JYU786777 KIN786777:KIQ786777 KSJ786777:KSM786777 LCF786777:LCI786777 LMB786777:LME786777 LVX786777:LWA786777 MFT786777:MFW786777 MPP786777:MPS786777 MZL786777:MZO786777 NJH786777:NJK786777 NTD786777:NTG786777 OCZ786777:ODC786777 OMV786777:OMY786777 OWR786777:OWU786777 PGN786777:PGQ786777 PQJ786777:PQM786777 QAF786777:QAI786777 QKB786777:QKE786777 QTX786777:QUA786777 RDT786777:RDW786777 RNP786777:RNS786777 RXL786777:RXO786777 SHH786777:SHK786777 SRD786777:SRG786777 TAZ786777:TBC786777 TKV786777:TKY786777 TUR786777:TUU786777 UEN786777:UEQ786777 UOJ786777:UOM786777 UYF786777:UYI786777 VIB786777:VIE786777 VRX786777:VSA786777 WBT786777:WBW786777 WLP786777:WLS786777 WVL786777:WVO786777 D852313:G852313 IZ852313:JC852313 SV852313:SY852313 ACR852313:ACU852313 AMN852313:AMQ852313 AWJ852313:AWM852313 BGF852313:BGI852313 BQB852313:BQE852313 BZX852313:CAA852313 CJT852313:CJW852313 CTP852313:CTS852313 DDL852313:DDO852313 DNH852313:DNK852313 DXD852313:DXG852313 EGZ852313:EHC852313 EQV852313:EQY852313 FAR852313:FAU852313 FKN852313:FKQ852313 FUJ852313:FUM852313 GEF852313:GEI852313 GOB852313:GOE852313 GXX852313:GYA852313 HHT852313:HHW852313 HRP852313:HRS852313 IBL852313:IBO852313 ILH852313:ILK852313 IVD852313:IVG852313 JEZ852313:JFC852313 JOV852313:JOY852313 JYR852313:JYU852313 KIN852313:KIQ852313 KSJ852313:KSM852313 LCF852313:LCI852313 LMB852313:LME852313 LVX852313:LWA852313 MFT852313:MFW852313 MPP852313:MPS852313 MZL852313:MZO852313 NJH852313:NJK852313 NTD852313:NTG852313 OCZ852313:ODC852313 OMV852313:OMY852313 OWR852313:OWU852313 PGN852313:PGQ852313 PQJ852313:PQM852313 QAF852313:QAI852313 QKB852313:QKE852313 QTX852313:QUA852313 RDT852313:RDW852313 RNP852313:RNS852313 RXL852313:RXO852313 SHH852313:SHK852313 SRD852313:SRG852313 TAZ852313:TBC852313 TKV852313:TKY852313 TUR852313:TUU852313 UEN852313:UEQ852313 UOJ852313:UOM852313 UYF852313:UYI852313 VIB852313:VIE852313 VRX852313:VSA852313 WBT852313:WBW852313 WLP852313:WLS852313 WVL852313:WVO852313 D917849:G917849 IZ917849:JC917849 SV917849:SY917849 ACR917849:ACU917849 AMN917849:AMQ917849 AWJ917849:AWM917849 BGF917849:BGI917849 BQB917849:BQE917849 BZX917849:CAA917849 CJT917849:CJW917849 CTP917849:CTS917849 DDL917849:DDO917849 DNH917849:DNK917849 DXD917849:DXG917849 EGZ917849:EHC917849 EQV917849:EQY917849 FAR917849:FAU917849 FKN917849:FKQ917849 FUJ917849:FUM917849 GEF917849:GEI917849 GOB917849:GOE917849 GXX917849:GYA917849 HHT917849:HHW917849 HRP917849:HRS917849 IBL917849:IBO917849 ILH917849:ILK917849 IVD917849:IVG917849 JEZ917849:JFC917849 JOV917849:JOY917849 JYR917849:JYU917849 KIN917849:KIQ917849 KSJ917849:KSM917849 LCF917849:LCI917849 LMB917849:LME917849 LVX917849:LWA917849 MFT917849:MFW917849 MPP917849:MPS917849 MZL917849:MZO917849 NJH917849:NJK917849 NTD917849:NTG917849 OCZ917849:ODC917849 OMV917849:OMY917849 OWR917849:OWU917849 PGN917849:PGQ917849 PQJ917849:PQM917849 QAF917849:QAI917849 QKB917849:QKE917849 QTX917849:QUA917849 RDT917849:RDW917849 RNP917849:RNS917849 RXL917849:RXO917849 SHH917849:SHK917849 SRD917849:SRG917849 TAZ917849:TBC917849 TKV917849:TKY917849 TUR917849:TUU917849 UEN917849:UEQ917849 UOJ917849:UOM917849 UYF917849:UYI917849 VIB917849:VIE917849 VRX917849:VSA917849 WBT917849:WBW917849 WLP917849:WLS917849 WVL917849:WVO917849 D983385:G983385 IZ983385:JC983385 SV983385:SY983385 ACR983385:ACU983385 AMN983385:AMQ983385 AWJ983385:AWM983385 BGF983385:BGI983385 BQB983385:BQE983385 BZX983385:CAA983385 CJT983385:CJW983385 CTP983385:CTS983385 DDL983385:DDO983385 DNH983385:DNK983385 DXD983385:DXG983385 EGZ983385:EHC983385 EQV983385:EQY983385 FAR983385:FAU983385 FKN983385:FKQ983385 FUJ983385:FUM983385 GEF983385:GEI983385 GOB983385:GOE983385 GXX983385:GYA983385 HHT983385:HHW983385 HRP983385:HRS983385 IBL983385:IBO983385 ILH983385:ILK983385 IVD983385:IVG983385 JEZ983385:JFC983385 JOV983385:JOY983385 JYR983385:JYU983385 KIN983385:KIQ983385 KSJ983385:KSM983385 LCF983385:LCI983385 LMB983385:LME983385 LVX983385:LWA983385 MFT983385:MFW983385 MPP983385:MPS983385 MZL983385:MZO983385 NJH983385:NJK983385 NTD983385:NTG983385 OCZ983385:ODC983385 OMV983385:OMY983385 OWR983385:OWU983385 PGN983385:PGQ983385 PQJ983385:PQM983385 QAF983385:QAI983385 QKB983385:QKE983385 QTX983385:QUA983385 RDT983385:RDW983385 RNP983385:RNS983385 RXL983385:RXO983385 SHH983385:SHK983385 SRD983385:SRG983385 TAZ983385:TBC983385 TKV983385:TKY983385 TUR983385:TUU983385 UEN983385:UEQ983385 UOJ983385:UOM983385 UYF983385:UYI983385 VIB983385:VIE983385 VRX983385:VSA983385 WBT983385:WBW983385 WLP983385:WLS983385 WVL983385:WVO983385 E214:H214 JA214:JD214 SW214:SZ214 ACS214:ACV214 AMO214:AMR214 AWK214:AWN214 BGG214:BGJ214 BQC214:BQF214 BZY214:CAB214 CJU214:CJX214 CTQ214:CTT214 DDM214:DDP214 DNI214:DNL214 DXE214:DXH214 EHA214:EHD214 EQW214:EQZ214 FAS214:FAV214 FKO214:FKR214 FUK214:FUN214 GEG214:GEJ214 GOC214:GOF214 GXY214:GYB214 HHU214:HHX214 HRQ214:HRT214 IBM214:IBP214 ILI214:ILL214 IVE214:IVH214 JFA214:JFD214 JOW214:JOZ214 JYS214:JYV214 KIO214:KIR214 KSK214:KSN214 LCG214:LCJ214 LMC214:LMF214 LVY214:LWB214 MFU214:MFX214 MPQ214:MPT214 MZM214:MZP214 NJI214:NJL214 NTE214:NTH214 ODA214:ODD214 OMW214:OMZ214 OWS214:OWV214 PGO214:PGR214 PQK214:PQN214 QAG214:QAJ214 QKC214:QKF214 QTY214:QUB214 RDU214:RDX214 RNQ214:RNT214 RXM214:RXP214 SHI214:SHL214 SRE214:SRH214 TBA214:TBD214 TKW214:TKZ214 TUS214:TUV214 UEO214:UER214 UOK214:UON214 UYG214:UYJ214 VIC214:VIF214 VRY214:VSB214 WBU214:WBX214 WLQ214:WLT214 WVM214:WVP214 E65880:H65880 JA65880:JD65880 SW65880:SZ65880 ACS65880:ACV65880 AMO65880:AMR65880 AWK65880:AWN65880 BGG65880:BGJ65880 BQC65880:BQF65880 BZY65880:CAB65880 CJU65880:CJX65880 CTQ65880:CTT65880 DDM65880:DDP65880 DNI65880:DNL65880 DXE65880:DXH65880 EHA65880:EHD65880 EQW65880:EQZ65880 FAS65880:FAV65880 FKO65880:FKR65880 FUK65880:FUN65880 GEG65880:GEJ65880 GOC65880:GOF65880 GXY65880:GYB65880 HHU65880:HHX65880 HRQ65880:HRT65880 IBM65880:IBP65880 ILI65880:ILL65880 IVE65880:IVH65880 JFA65880:JFD65880 JOW65880:JOZ65880 JYS65880:JYV65880 KIO65880:KIR65880 KSK65880:KSN65880 LCG65880:LCJ65880 LMC65880:LMF65880 LVY65880:LWB65880 MFU65880:MFX65880 MPQ65880:MPT65880 MZM65880:MZP65880 NJI65880:NJL65880 NTE65880:NTH65880 ODA65880:ODD65880 OMW65880:OMZ65880 OWS65880:OWV65880 PGO65880:PGR65880 PQK65880:PQN65880 QAG65880:QAJ65880 QKC65880:QKF65880 QTY65880:QUB65880 RDU65880:RDX65880 RNQ65880:RNT65880 RXM65880:RXP65880 SHI65880:SHL65880 SRE65880:SRH65880 TBA65880:TBD65880 TKW65880:TKZ65880 TUS65880:TUV65880 UEO65880:UER65880 UOK65880:UON65880 UYG65880:UYJ65880 VIC65880:VIF65880 VRY65880:VSB65880 WBU65880:WBX65880 WLQ65880:WLT65880 WVM65880:WVP65880 E131416:H131416 JA131416:JD131416 SW131416:SZ131416 ACS131416:ACV131416 AMO131416:AMR131416 AWK131416:AWN131416 BGG131416:BGJ131416 BQC131416:BQF131416 BZY131416:CAB131416 CJU131416:CJX131416 CTQ131416:CTT131416 DDM131416:DDP131416 DNI131416:DNL131416 DXE131416:DXH131416 EHA131416:EHD131416 EQW131416:EQZ131416 FAS131416:FAV131416 FKO131416:FKR131416 FUK131416:FUN131416 GEG131416:GEJ131416 GOC131416:GOF131416 GXY131416:GYB131416 HHU131416:HHX131416 HRQ131416:HRT131416 IBM131416:IBP131416 ILI131416:ILL131416 IVE131416:IVH131416 JFA131416:JFD131416 JOW131416:JOZ131416 JYS131416:JYV131416 KIO131416:KIR131416 KSK131416:KSN131416 LCG131416:LCJ131416 LMC131416:LMF131416 LVY131416:LWB131416 MFU131416:MFX131416 MPQ131416:MPT131416 MZM131416:MZP131416 NJI131416:NJL131416 NTE131416:NTH131416 ODA131416:ODD131416 OMW131416:OMZ131416 OWS131416:OWV131416 PGO131416:PGR131416 PQK131416:PQN131416 QAG131416:QAJ131416 QKC131416:QKF131416 QTY131416:QUB131416 RDU131416:RDX131416 RNQ131416:RNT131416 RXM131416:RXP131416 SHI131416:SHL131416 SRE131416:SRH131416 TBA131416:TBD131416 TKW131416:TKZ131416 TUS131416:TUV131416 UEO131416:UER131416 UOK131416:UON131416 UYG131416:UYJ131416 VIC131416:VIF131416 VRY131416:VSB131416 WBU131416:WBX131416 WLQ131416:WLT131416 WVM131416:WVP131416 E196952:H196952 JA196952:JD196952 SW196952:SZ196952 ACS196952:ACV196952 AMO196952:AMR196952 AWK196952:AWN196952 BGG196952:BGJ196952 BQC196952:BQF196952 BZY196952:CAB196952 CJU196952:CJX196952 CTQ196952:CTT196952 DDM196952:DDP196952 DNI196952:DNL196952 DXE196952:DXH196952 EHA196952:EHD196952 EQW196952:EQZ196952 FAS196952:FAV196952 FKO196952:FKR196952 FUK196952:FUN196952 GEG196952:GEJ196952 GOC196952:GOF196952 GXY196952:GYB196952 HHU196952:HHX196952 HRQ196952:HRT196952 IBM196952:IBP196952 ILI196952:ILL196952 IVE196952:IVH196952 JFA196952:JFD196952 JOW196952:JOZ196952 JYS196952:JYV196952 KIO196952:KIR196952 KSK196952:KSN196952 LCG196952:LCJ196952 LMC196952:LMF196952 LVY196952:LWB196952 MFU196952:MFX196952 MPQ196952:MPT196952 MZM196952:MZP196952 NJI196952:NJL196952 NTE196952:NTH196952 ODA196952:ODD196952 OMW196952:OMZ196952 OWS196952:OWV196952 PGO196952:PGR196952 PQK196952:PQN196952 QAG196952:QAJ196952 QKC196952:QKF196952 QTY196952:QUB196952 RDU196952:RDX196952 RNQ196952:RNT196952 RXM196952:RXP196952 SHI196952:SHL196952 SRE196952:SRH196952 TBA196952:TBD196952 TKW196952:TKZ196952 TUS196952:TUV196952 UEO196952:UER196952 UOK196952:UON196952 UYG196952:UYJ196952 VIC196952:VIF196952 VRY196952:VSB196952 WBU196952:WBX196952 WLQ196952:WLT196952 WVM196952:WVP196952 E262488:H262488 JA262488:JD262488 SW262488:SZ262488 ACS262488:ACV262488 AMO262488:AMR262488 AWK262488:AWN262488 BGG262488:BGJ262488 BQC262488:BQF262488 BZY262488:CAB262488 CJU262488:CJX262488 CTQ262488:CTT262488 DDM262488:DDP262488 DNI262488:DNL262488 DXE262488:DXH262488 EHA262488:EHD262488 EQW262488:EQZ262488 FAS262488:FAV262488 FKO262488:FKR262488 FUK262488:FUN262488 GEG262488:GEJ262488 GOC262488:GOF262488 GXY262488:GYB262488 HHU262488:HHX262488 HRQ262488:HRT262488 IBM262488:IBP262488 ILI262488:ILL262488 IVE262488:IVH262488 JFA262488:JFD262488 JOW262488:JOZ262488 JYS262488:JYV262488 KIO262488:KIR262488 KSK262488:KSN262488 LCG262488:LCJ262488 LMC262488:LMF262488 LVY262488:LWB262488 MFU262488:MFX262488 MPQ262488:MPT262488 MZM262488:MZP262488 NJI262488:NJL262488 NTE262488:NTH262488 ODA262488:ODD262488 OMW262488:OMZ262488 OWS262488:OWV262488 PGO262488:PGR262488 PQK262488:PQN262488 QAG262488:QAJ262488 QKC262488:QKF262488 QTY262488:QUB262488 RDU262488:RDX262488 RNQ262488:RNT262488 RXM262488:RXP262488 SHI262488:SHL262488 SRE262488:SRH262488 TBA262488:TBD262488 TKW262488:TKZ262488 TUS262488:TUV262488 UEO262488:UER262488 UOK262488:UON262488 UYG262488:UYJ262488 VIC262488:VIF262488 VRY262488:VSB262488 WBU262488:WBX262488 WLQ262488:WLT262488 WVM262488:WVP262488 E328024:H328024 JA328024:JD328024 SW328024:SZ328024 ACS328024:ACV328024 AMO328024:AMR328024 AWK328024:AWN328024 BGG328024:BGJ328024 BQC328024:BQF328024 BZY328024:CAB328024 CJU328024:CJX328024 CTQ328024:CTT328024 DDM328024:DDP328024 DNI328024:DNL328024 DXE328024:DXH328024 EHA328024:EHD328024 EQW328024:EQZ328024 FAS328024:FAV328024 FKO328024:FKR328024 FUK328024:FUN328024 GEG328024:GEJ328024 GOC328024:GOF328024 GXY328024:GYB328024 HHU328024:HHX328024 HRQ328024:HRT328024 IBM328024:IBP328024 ILI328024:ILL328024 IVE328024:IVH328024 JFA328024:JFD328024 JOW328024:JOZ328024 JYS328024:JYV328024 KIO328024:KIR328024 KSK328024:KSN328024 LCG328024:LCJ328024 LMC328024:LMF328024 LVY328024:LWB328024 MFU328024:MFX328024 MPQ328024:MPT328024 MZM328024:MZP328024 NJI328024:NJL328024 NTE328024:NTH328024 ODA328024:ODD328024 OMW328024:OMZ328024 OWS328024:OWV328024 PGO328024:PGR328024 PQK328024:PQN328024 QAG328024:QAJ328024 QKC328024:QKF328024 QTY328024:QUB328024 RDU328024:RDX328024 RNQ328024:RNT328024 RXM328024:RXP328024 SHI328024:SHL328024 SRE328024:SRH328024 TBA328024:TBD328024 TKW328024:TKZ328024 TUS328024:TUV328024 UEO328024:UER328024 UOK328024:UON328024 UYG328024:UYJ328024 VIC328024:VIF328024 VRY328024:VSB328024 WBU328024:WBX328024 WLQ328024:WLT328024 WVM328024:WVP328024 E393560:H393560 JA393560:JD393560 SW393560:SZ393560 ACS393560:ACV393560 AMO393560:AMR393560 AWK393560:AWN393560 BGG393560:BGJ393560 BQC393560:BQF393560 BZY393560:CAB393560 CJU393560:CJX393560 CTQ393560:CTT393560 DDM393560:DDP393560 DNI393560:DNL393560 DXE393560:DXH393560 EHA393560:EHD393560 EQW393560:EQZ393560 FAS393560:FAV393560 FKO393560:FKR393560 FUK393560:FUN393560 GEG393560:GEJ393560 GOC393560:GOF393560 GXY393560:GYB393560 HHU393560:HHX393560 HRQ393560:HRT393560 IBM393560:IBP393560 ILI393560:ILL393560 IVE393560:IVH393560 JFA393560:JFD393560 JOW393560:JOZ393560 JYS393560:JYV393560 KIO393560:KIR393560 KSK393560:KSN393560 LCG393560:LCJ393560 LMC393560:LMF393560 LVY393560:LWB393560 MFU393560:MFX393560 MPQ393560:MPT393560 MZM393560:MZP393560 NJI393560:NJL393560 NTE393560:NTH393560 ODA393560:ODD393560 OMW393560:OMZ393560 OWS393560:OWV393560 PGO393560:PGR393560 PQK393560:PQN393560 QAG393560:QAJ393560 QKC393560:QKF393560 QTY393560:QUB393560 RDU393560:RDX393560 RNQ393560:RNT393560 RXM393560:RXP393560 SHI393560:SHL393560 SRE393560:SRH393560 TBA393560:TBD393560 TKW393560:TKZ393560 TUS393560:TUV393560 UEO393560:UER393560 UOK393560:UON393560 UYG393560:UYJ393560 VIC393560:VIF393560 VRY393560:VSB393560 WBU393560:WBX393560 WLQ393560:WLT393560 WVM393560:WVP393560 E459096:H459096 JA459096:JD459096 SW459096:SZ459096 ACS459096:ACV459096 AMO459096:AMR459096 AWK459096:AWN459096 BGG459096:BGJ459096 BQC459096:BQF459096 BZY459096:CAB459096 CJU459096:CJX459096 CTQ459096:CTT459096 DDM459096:DDP459096 DNI459096:DNL459096 DXE459096:DXH459096 EHA459096:EHD459096 EQW459096:EQZ459096 FAS459096:FAV459096 FKO459096:FKR459096 FUK459096:FUN459096 GEG459096:GEJ459096 GOC459096:GOF459096 GXY459096:GYB459096 HHU459096:HHX459096 HRQ459096:HRT459096 IBM459096:IBP459096 ILI459096:ILL459096 IVE459096:IVH459096 JFA459096:JFD459096 JOW459096:JOZ459096 JYS459096:JYV459096 KIO459096:KIR459096 KSK459096:KSN459096 LCG459096:LCJ459096 LMC459096:LMF459096 LVY459096:LWB459096 MFU459096:MFX459096 MPQ459096:MPT459096 MZM459096:MZP459096 NJI459096:NJL459096 NTE459096:NTH459096 ODA459096:ODD459096 OMW459096:OMZ459096 OWS459096:OWV459096 PGO459096:PGR459096 PQK459096:PQN459096 QAG459096:QAJ459096 QKC459096:QKF459096 QTY459096:QUB459096 RDU459096:RDX459096 RNQ459096:RNT459096 RXM459096:RXP459096 SHI459096:SHL459096 SRE459096:SRH459096 TBA459096:TBD459096 TKW459096:TKZ459096 TUS459096:TUV459096 UEO459096:UER459096 UOK459096:UON459096 UYG459096:UYJ459096 VIC459096:VIF459096 VRY459096:VSB459096 WBU459096:WBX459096 WLQ459096:WLT459096 WVM459096:WVP459096 E524632:H524632 JA524632:JD524632 SW524632:SZ524632 ACS524632:ACV524632 AMO524632:AMR524632 AWK524632:AWN524632 BGG524632:BGJ524632 BQC524632:BQF524632 BZY524632:CAB524632 CJU524632:CJX524632 CTQ524632:CTT524632 DDM524632:DDP524632 DNI524632:DNL524632 DXE524632:DXH524632 EHA524632:EHD524632 EQW524632:EQZ524632 FAS524632:FAV524632 FKO524632:FKR524632 FUK524632:FUN524632 GEG524632:GEJ524632 GOC524632:GOF524632 GXY524632:GYB524632 HHU524632:HHX524632 HRQ524632:HRT524632 IBM524632:IBP524632 ILI524632:ILL524632 IVE524632:IVH524632 JFA524632:JFD524632 JOW524632:JOZ524632 JYS524632:JYV524632 KIO524632:KIR524632 KSK524632:KSN524632 LCG524632:LCJ524632 LMC524632:LMF524632 LVY524632:LWB524632 MFU524632:MFX524632 MPQ524632:MPT524632 MZM524632:MZP524632 NJI524632:NJL524632 NTE524632:NTH524632 ODA524632:ODD524632 OMW524632:OMZ524632 OWS524632:OWV524632 PGO524632:PGR524632 PQK524632:PQN524632 QAG524632:QAJ524632 QKC524632:QKF524632 QTY524632:QUB524632 RDU524632:RDX524632 RNQ524632:RNT524632 RXM524632:RXP524632 SHI524632:SHL524632 SRE524632:SRH524632 TBA524632:TBD524632 TKW524632:TKZ524632 TUS524632:TUV524632 UEO524632:UER524632 UOK524632:UON524632 UYG524632:UYJ524632 VIC524632:VIF524632 VRY524632:VSB524632 WBU524632:WBX524632 WLQ524632:WLT524632 WVM524632:WVP524632 E590168:H590168 JA590168:JD590168 SW590168:SZ590168 ACS590168:ACV590168 AMO590168:AMR590168 AWK590168:AWN590168 BGG590168:BGJ590168 BQC590168:BQF590168 BZY590168:CAB590168 CJU590168:CJX590168 CTQ590168:CTT590168 DDM590168:DDP590168 DNI590168:DNL590168 DXE590168:DXH590168 EHA590168:EHD590168 EQW590168:EQZ590168 FAS590168:FAV590168 FKO590168:FKR590168 FUK590168:FUN590168 GEG590168:GEJ590168 GOC590168:GOF590168 GXY590168:GYB590168 HHU590168:HHX590168 HRQ590168:HRT590168 IBM590168:IBP590168 ILI590168:ILL590168 IVE590168:IVH590168 JFA590168:JFD590168 JOW590168:JOZ590168 JYS590168:JYV590168 KIO590168:KIR590168 KSK590168:KSN590168 LCG590168:LCJ590168 LMC590168:LMF590168 LVY590168:LWB590168 MFU590168:MFX590168 MPQ590168:MPT590168 MZM590168:MZP590168 NJI590168:NJL590168 NTE590168:NTH590168 ODA590168:ODD590168 OMW590168:OMZ590168 OWS590168:OWV590168 PGO590168:PGR590168 PQK590168:PQN590168 QAG590168:QAJ590168 QKC590168:QKF590168 QTY590168:QUB590168 RDU590168:RDX590168 RNQ590168:RNT590168 RXM590168:RXP590168 SHI590168:SHL590168 SRE590168:SRH590168 TBA590168:TBD590168 TKW590168:TKZ590168 TUS590168:TUV590168 UEO590168:UER590168 UOK590168:UON590168 UYG590168:UYJ590168 VIC590168:VIF590168 VRY590168:VSB590168 WBU590168:WBX590168 WLQ590168:WLT590168 WVM590168:WVP590168 E655704:H655704 JA655704:JD655704 SW655704:SZ655704 ACS655704:ACV655704 AMO655704:AMR655704 AWK655704:AWN655704 BGG655704:BGJ655704 BQC655704:BQF655704 BZY655704:CAB655704 CJU655704:CJX655704 CTQ655704:CTT655704 DDM655704:DDP655704 DNI655704:DNL655704 DXE655704:DXH655704 EHA655704:EHD655704 EQW655704:EQZ655704 FAS655704:FAV655704 FKO655704:FKR655704 FUK655704:FUN655704 GEG655704:GEJ655704 GOC655704:GOF655704 GXY655704:GYB655704 HHU655704:HHX655704 HRQ655704:HRT655704 IBM655704:IBP655704 ILI655704:ILL655704 IVE655704:IVH655704 JFA655704:JFD655704 JOW655704:JOZ655704 JYS655704:JYV655704 KIO655704:KIR655704 KSK655704:KSN655704 LCG655704:LCJ655704 LMC655704:LMF655704 LVY655704:LWB655704 MFU655704:MFX655704 MPQ655704:MPT655704 MZM655704:MZP655704 NJI655704:NJL655704 NTE655704:NTH655704 ODA655704:ODD655704 OMW655704:OMZ655704 OWS655704:OWV655704 PGO655704:PGR655704 PQK655704:PQN655704 QAG655704:QAJ655704 QKC655704:QKF655704 QTY655704:QUB655704 RDU655704:RDX655704 RNQ655704:RNT655704 RXM655704:RXP655704 SHI655704:SHL655704 SRE655704:SRH655704 TBA655704:TBD655704 TKW655704:TKZ655704 TUS655704:TUV655704 UEO655704:UER655704 UOK655704:UON655704 UYG655704:UYJ655704 VIC655704:VIF655704 VRY655704:VSB655704 WBU655704:WBX655704 WLQ655704:WLT655704 WVM655704:WVP655704 E721240:H721240 JA721240:JD721240 SW721240:SZ721240 ACS721240:ACV721240 AMO721240:AMR721240 AWK721240:AWN721240 BGG721240:BGJ721240 BQC721240:BQF721240 BZY721240:CAB721240 CJU721240:CJX721240 CTQ721240:CTT721240 DDM721240:DDP721240 DNI721240:DNL721240 DXE721240:DXH721240 EHA721240:EHD721240 EQW721240:EQZ721240 FAS721240:FAV721240 FKO721240:FKR721240 FUK721240:FUN721240 GEG721240:GEJ721240 GOC721240:GOF721240 GXY721240:GYB721240 HHU721240:HHX721240 HRQ721240:HRT721240 IBM721240:IBP721240 ILI721240:ILL721240 IVE721240:IVH721240 JFA721240:JFD721240 JOW721240:JOZ721240 JYS721240:JYV721240 KIO721240:KIR721240 KSK721240:KSN721240 LCG721240:LCJ721240 LMC721240:LMF721240 LVY721240:LWB721240 MFU721240:MFX721240 MPQ721240:MPT721240 MZM721240:MZP721240 NJI721240:NJL721240 NTE721240:NTH721240 ODA721240:ODD721240 OMW721240:OMZ721240 OWS721240:OWV721240 PGO721240:PGR721240 PQK721240:PQN721240 QAG721240:QAJ721240 QKC721240:QKF721240 QTY721240:QUB721240 RDU721240:RDX721240 RNQ721240:RNT721240 RXM721240:RXP721240 SHI721240:SHL721240 SRE721240:SRH721240 TBA721240:TBD721240 TKW721240:TKZ721240 TUS721240:TUV721240 UEO721240:UER721240 UOK721240:UON721240 UYG721240:UYJ721240 VIC721240:VIF721240 VRY721240:VSB721240 WBU721240:WBX721240 WLQ721240:WLT721240 WVM721240:WVP721240 E786776:H786776 JA786776:JD786776 SW786776:SZ786776 ACS786776:ACV786776 AMO786776:AMR786776 AWK786776:AWN786776 BGG786776:BGJ786776 BQC786776:BQF786776 BZY786776:CAB786776 CJU786776:CJX786776 CTQ786776:CTT786776 DDM786776:DDP786776 DNI786776:DNL786776 DXE786776:DXH786776 EHA786776:EHD786776 EQW786776:EQZ786776 FAS786776:FAV786776 FKO786776:FKR786776 FUK786776:FUN786776 GEG786776:GEJ786776 GOC786776:GOF786776 GXY786776:GYB786776 HHU786776:HHX786776 HRQ786776:HRT786776 IBM786776:IBP786776 ILI786776:ILL786776 IVE786776:IVH786776 JFA786776:JFD786776 JOW786776:JOZ786776 JYS786776:JYV786776 KIO786776:KIR786776 KSK786776:KSN786776 LCG786776:LCJ786776 LMC786776:LMF786776 LVY786776:LWB786776 MFU786776:MFX786776 MPQ786776:MPT786776 MZM786776:MZP786776 NJI786776:NJL786776 NTE786776:NTH786776 ODA786776:ODD786776 OMW786776:OMZ786776 OWS786776:OWV786776 PGO786776:PGR786776 PQK786776:PQN786776 QAG786776:QAJ786776 QKC786776:QKF786776 QTY786776:QUB786776 RDU786776:RDX786776 RNQ786776:RNT786776 RXM786776:RXP786776 SHI786776:SHL786776 SRE786776:SRH786776 TBA786776:TBD786776 TKW786776:TKZ786776 TUS786776:TUV786776 UEO786776:UER786776 UOK786776:UON786776 UYG786776:UYJ786776 VIC786776:VIF786776 VRY786776:VSB786776 WBU786776:WBX786776 WLQ786776:WLT786776 WVM786776:WVP786776 E852312:H852312 JA852312:JD852312 SW852312:SZ852312 ACS852312:ACV852312 AMO852312:AMR852312 AWK852312:AWN852312 BGG852312:BGJ852312 BQC852312:BQF852312 BZY852312:CAB852312 CJU852312:CJX852312 CTQ852312:CTT852312 DDM852312:DDP852312 DNI852312:DNL852312 DXE852312:DXH852312 EHA852312:EHD852312 EQW852312:EQZ852312 FAS852312:FAV852312 FKO852312:FKR852312 FUK852312:FUN852312 GEG852312:GEJ852312 GOC852312:GOF852312 GXY852312:GYB852312 HHU852312:HHX852312 HRQ852312:HRT852312 IBM852312:IBP852312 ILI852312:ILL852312 IVE852312:IVH852312 JFA852312:JFD852312 JOW852312:JOZ852312 JYS852312:JYV852312 KIO852312:KIR852312 KSK852312:KSN852312 LCG852312:LCJ852312 LMC852312:LMF852312 LVY852312:LWB852312 MFU852312:MFX852312 MPQ852312:MPT852312 MZM852312:MZP852312 NJI852312:NJL852312 NTE852312:NTH852312 ODA852312:ODD852312 OMW852312:OMZ852312 OWS852312:OWV852312 PGO852312:PGR852312 PQK852312:PQN852312 QAG852312:QAJ852312 QKC852312:QKF852312 QTY852312:QUB852312 RDU852312:RDX852312 RNQ852312:RNT852312 RXM852312:RXP852312 SHI852312:SHL852312 SRE852312:SRH852312 TBA852312:TBD852312 TKW852312:TKZ852312 TUS852312:TUV852312 UEO852312:UER852312 UOK852312:UON852312 UYG852312:UYJ852312 VIC852312:VIF852312 VRY852312:VSB852312 WBU852312:WBX852312 WLQ852312:WLT852312 WVM852312:WVP852312 E917848:H917848 JA917848:JD917848 SW917848:SZ917848 ACS917848:ACV917848 AMO917848:AMR917848 AWK917848:AWN917848 BGG917848:BGJ917848 BQC917848:BQF917848 BZY917848:CAB917848 CJU917848:CJX917848 CTQ917848:CTT917848 DDM917848:DDP917848 DNI917848:DNL917848 DXE917848:DXH917848 EHA917848:EHD917848 EQW917848:EQZ917848 FAS917848:FAV917848 FKO917848:FKR917848 FUK917848:FUN917848 GEG917848:GEJ917848 GOC917848:GOF917848 GXY917848:GYB917848 HHU917848:HHX917848 HRQ917848:HRT917848 IBM917848:IBP917848 ILI917848:ILL917848 IVE917848:IVH917848 JFA917848:JFD917848 JOW917848:JOZ917848 JYS917848:JYV917848 KIO917848:KIR917848 KSK917848:KSN917848 LCG917848:LCJ917848 LMC917848:LMF917848 LVY917848:LWB917848 MFU917848:MFX917848 MPQ917848:MPT917848 MZM917848:MZP917848 NJI917848:NJL917848 NTE917848:NTH917848 ODA917848:ODD917848 OMW917848:OMZ917848 OWS917848:OWV917848 PGO917848:PGR917848 PQK917848:PQN917848 QAG917848:QAJ917848 QKC917848:QKF917848 QTY917848:QUB917848 RDU917848:RDX917848 RNQ917848:RNT917848 RXM917848:RXP917848 SHI917848:SHL917848 SRE917848:SRH917848 TBA917848:TBD917848 TKW917848:TKZ917848 TUS917848:TUV917848 UEO917848:UER917848 UOK917848:UON917848 UYG917848:UYJ917848 VIC917848:VIF917848 VRY917848:VSB917848 WBU917848:WBX917848 WLQ917848:WLT917848 WVM917848:WVP917848 E983384:H983384 JA983384:JD983384 SW983384:SZ983384 ACS983384:ACV983384 AMO983384:AMR983384 AWK983384:AWN983384 BGG983384:BGJ983384 BQC983384:BQF983384 BZY983384:CAB983384 CJU983384:CJX983384 CTQ983384:CTT983384 DDM983384:DDP983384 DNI983384:DNL983384 DXE983384:DXH983384 EHA983384:EHD983384 EQW983384:EQZ983384 FAS983384:FAV983384 FKO983384:FKR983384 FUK983384:FUN983384 GEG983384:GEJ983384 GOC983384:GOF983384 GXY983384:GYB983384 HHU983384:HHX983384 HRQ983384:HRT983384 IBM983384:IBP983384 ILI983384:ILL983384 IVE983384:IVH983384 JFA983384:JFD983384 JOW983384:JOZ983384 JYS983384:JYV983384 KIO983384:KIR983384 KSK983384:KSN983384 LCG983384:LCJ983384 LMC983384:LMF983384 LVY983384:LWB983384 MFU983384:MFX983384 MPQ983384:MPT983384 MZM983384:MZP983384 NJI983384:NJL983384 NTE983384:NTH983384 ODA983384:ODD983384 OMW983384:OMZ983384 OWS983384:OWV983384 PGO983384:PGR983384 PQK983384:PQN983384 QAG983384:QAJ983384 QKC983384:QKF983384 QTY983384:QUB983384 RDU983384:RDX983384 RNQ983384:RNT983384 RXM983384:RXP983384 SHI983384:SHL983384 SRE983384:SRH983384 TBA983384:TBD983384 TKW983384:TKZ983384 TUS983384:TUV983384 UEO983384:UER983384 UOK983384:UON983384 UYG983384:UYJ983384 VIC983384:VIF983384 VRY983384:VSB983384 WBU983384:WBX983384 WLQ983384:WLT983384 WVM983384:WVP983384 I215:K215 JE215:JG215 TA215:TC215 ACW215:ACY215 AMS215:AMU215 AWO215:AWQ215 BGK215:BGM215 BQG215:BQI215 CAC215:CAE215 CJY215:CKA215 CTU215:CTW215 DDQ215:DDS215 DNM215:DNO215 DXI215:DXK215 EHE215:EHG215 ERA215:ERC215 FAW215:FAY215 FKS215:FKU215 FUO215:FUQ215 GEK215:GEM215 GOG215:GOI215 GYC215:GYE215 HHY215:HIA215 HRU215:HRW215 IBQ215:IBS215 ILM215:ILO215 IVI215:IVK215 JFE215:JFG215 JPA215:JPC215 JYW215:JYY215 KIS215:KIU215 KSO215:KSQ215 LCK215:LCM215 LMG215:LMI215 LWC215:LWE215 MFY215:MGA215 MPU215:MPW215 MZQ215:MZS215 NJM215:NJO215 NTI215:NTK215 ODE215:ODG215 ONA215:ONC215 OWW215:OWY215 PGS215:PGU215 PQO215:PQQ215 QAK215:QAM215 QKG215:QKI215 QUC215:QUE215 RDY215:REA215 RNU215:RNW215 RXQ215:RXS215 SHM215:SHO215 SRI215:SRK215 TBE215:TBG215 TLA215:TLC215 TUW215:TUY215 UES215:UEU215 UOO215:UOQ215 UYK215:UYM215 VIG215:VII215 VSC215:VSE215 WBY215:WCA215 WLU215:WLW215 WVQ215:WVS215 I65881:K65881 JE65881:JG65881 TA65881:TC65881 ACW65881:ACY65881 AMS65881:AMU65881 AWO65881:AWQ65881 BGK65881:BGM65881 BQG65881:BQI65881 CAC65881:CAE65881 CJY65881:CKA65881 CTU65881:CTW65881 DDQ65881:DDS65881 DNM65881:DNO65881 DXI65881:DXK65881 EHE65881:EHG65881 ERA65881:ERC65881 FAW65881:FAY65881 FKS65881:FKU65881 FUO65881:FUQ65881 GEK65881:GEM65881 GOG65881:GOI65881 GYC65881:GYE65881 HHY65881:HIA65881 HRU65881:HRW65881 IBQ65881:IBS65881 ILM65881:ILO65881 IVI65881:IVK65881 JFE65881:JFG65881 JPA65881:JPC65881 JYW65881:JYY65881 KIS65881:KIU65881 KSO65881:KSQ65881 LCK65881:LCM65881 LMG65881:LMI65881 LWC65881:LWE65881 MFY65881:MGA65881 MPU65881:MPW65881 MZQ65881:MZS65881 NJM65881:NJO65881 NTI65881:NTK65881 ODE65881:ODG65881 ONA65881:ONC65881 OWW65881:OWY65881 PGS65881:PGU65881 PQO65881:PQQ65881 QAK65881:QAM65881 QKG65881:QKI65881 QUC65881:QUE65881 RDY65881:REA65881 RNU65881:RNW65881 RXQ65881:RXS65881 SHM65881:SHO65881 SRI65881:SRK65881 TBE65881:TBG65881 TLA65881:TLC65881 TUW65881:TUY65881 UES65881:UEU65881 UOO65881:UOQ65881 UYK65881:UYM65881 VIG65881:VII65881 VSC65881:VSE65881 WBY65881:WCA65881 WLU65881:WLW65881 WVQ65881:WVS65881 I131417:K131417 JE131417:JG131417 TA131417:TC131417 ACW131417:ACY131417 AMS131417:AMU131417 AWO131417:AWQ131417 BGK131417:BGM131417 BQG131417:BQI131417 CAC131417:CAE131417 CJY131417:CKA131417 CTU131417:CTW131417 DDQ131417:DDS131417 DNM131417:DNO131417 DXI131417:DXK131417 EHE131417:EHG131417 ERA131417:ERC131417 FAW131417:FAY131417 FKS131417:FKU131417 FUO131417:FUQ131417 GEK131417:GEM131417 GOG131417:GOI131417 GYC131417:GYE131417 HHY131417:HIA131417 HRU131417:HRW131417 IBQ131417:IBS131417 ILM131417:ILO131417 IVI131417:IVK131417 JFE131417:JFG131417 JPA131417:JPC131417 JYW131417:JYY131417 KIS131417:KIU131417 KSO131417:KSQ131417 LCK131417:LCM131417 LMG131417:LMI131417 LWC131417:LWE131417 MFY131417:MGA131417 MPU131417:MPW131417 MZQ131417:MZS131417 NJM131417:NJO131417 NTI131417:NTK131417 ODE131417:ODG131417 ONA131417:ONC131417 OWW131417:OWY131417 PGS131417:PGU131417 PQO131417:PQQ131417 QAK131417:QAM131417 QKG131417:QKI131417 QUC131417:QUE131417 RDY131417:REA131417 RNU131417:RNW131417 RXQ131417:RXS131417 SHM131417:SHO131417 SRI131417:SRK131417 TBE131417:TBG131417 TLA131417:TLC131417 TUW131417:TUY131417 UES131417:UEU131417 UOO131417:UOQ131417 UYK131417:UYM131417 VIG131417:VII131417 VSC131417:VSE131417 WBY131417:WCA131417 WLU131417:WLW131417 WVQ131417:WVS131417 I196953:K196953 JE196953:JG196953 TA196953:TC196953 ACW196953:ACY196953 AMS196953:AMU196953 AWO196953:AWQ196953 BGK196953:BGM196953 BQG196953:BQI196953 CAC196953:CAE196953 CJY196953:CKA196953 CTU196953:CTW196953 DDQ196953:DDS196953 DNM196953:DNO196953 DXI196953:DXK196953 EHE196953:EHG196953 ERA196953:ERC196953 FAW196953:FAY196953 FKS196953:FKU196953 FUO196953:FUQ196953 GEK196953:GEM196953 GOG196953:GOI196953 GYC196953:GYE196953 HHY196953:HIA196953 HRU196953:HRW196953 IBQ196953:IBS196953 ILM196953:ILO196953 IVI196953:IVK196953 JFE196953:JFG196953 JPA196953:JPC196953 JYW196953:JYY196953 KIS196953:KIU196953 KSO196953:KSQ196953 LCK196953:LCM196953 LMG196953:LMI196953 LWC196953:LWE196953 MFY196953:MGA196953 MPU196953:MPW196953 MZQ196953:MZS196953 NJM196953:NJO196953 NTI196953:NTK196953 ODE196953:ODG196953 ONA196953:ONC196953 OWW196953:OWY196953 PGS196953:PGU196953 PQO196953:PQQ196953 QAK196953:QAM196953 QKG196953:QKI196953 QUC196953:QUE196953 RDY196953:REA196953 RNU196953:RNW196953 RXQ196953:RXS196953 SHM196953:SHO196953 SRI196953:SRK196953 TBE196953:TBG196953 TLA196953:TLC196953 TUW196953:TUY196953 UES196953:UEU196953 UOO196953:UOQ196953 UYK196953:UYM196953 VIG196953:VII196953 VSC196953:VSE196953 WBY196953:WCA196953 WLU196953:WLW196953 WVQ196953:WVS196953 I262489:K262489 JE262489:JG262489 TA262489:TC262489 ACW262489:ACY262489 AMS262489:AMU262489 AWO262489:AWQ262489 BGK262489:BGM262489 BQG262489:BQI262489 CAC262489:CAE262489 CJY262489:CKA262489 CTU262489:CTW262489 DDQ262489:DDS262489 DNM262489:DNO262489 DXI262489:DXK262489 EHE262489:EHG262489 ERA262489:ERC262489 FAW262489:FAY262489 FKS262489:FKU262489 FUO262489:FUQ262489 GEK262489:GEM262489 GOG262489:GOI262489 GYC262489:GYE262489 HHY262489:HIA262489 HRU262489:HRW262489 IBQ262489:IBS262489 ILM262489:ILO262489 IVI262489:IVK262489 JFE262489:JFG262489 JPA262489:JPC262489 JYW262489:JYY262489 KIS262489:KIU262489 KSO262489:KSQ262489 LCK262489:LCM262489 LMG262489:LMI262489 LWC262489:LWE262489 MFY262489:MGA262489 MPU262489:MPW262489 MZQ262489:MZS262489 NJM262489:NJO262489 NTI262489:NTK262489 ODE262489:ODG262489 ONA262489:ONC262489 OWW262489:OWY262489 PGS262489:PGU262489 PQO262489:PQQ262489 QAK262489:QAM262489 QKG262489:QKI262489 QUC262489:QUE262489 RDY262489:REA262489 RNU262489:RNW262489 RXQ262489:RXS262489 SHM262489:SHO262489 SRI262489:SRK262489 TBE262489:TBG262489 TLA262489:TLC262489 TUW262489:TUY262489 UES262489:UEU262489 UOO262489:UOQ262489 UYK262489:UYM262489 VIG262489:VII262489 VSC262489:VSE262489 WBY262489:WCA262489 WLU262489:WLW262489 WVQ262489:WVS262489 I328025:K328025 JE328025:JG328025 TA328025:TC328025 ACW328025:ACY328025 AMS328025:AMU328025 AWO328025:AWQ328025 BGK328025:BGM328025 BQG328025:BQI328025 CAC328025:CAE328025 CJY328025:CKA328025 CTU328025:CTW328025 DDQ328025:DDS328025 DNM328025:DNO328025 DXI328025:DXK328025 EHE328025:EHG328025 ERA328025:ERC328025 FAW328025:FAY328025 FKS328025:FKU328025 FUO328025:FUQ328025 GEK328025:GEM328025 GOG328025:GOI328025 GYC328025:GYE328025 HHY328025:HIA328025 HRU328025:HRW328025 IBQ328025:IBS328025 ILM328025:ILO328025 IVI328025:IVK328025 JFE328025:JFG328025 JPA328025:JPC328025 JYW328025:JYY328025 KIS328025:KIU328025 KSO328025:KSQ328025 LCK328025:LCM328025 LMG328025:LMI328025 LWC328025:LWE328025 MFY328025:MGA328025 MPU328025:MPW328025 MZQ328025:MZS328025 NJM328025:NJO328025 NTI328025:NTK328025 ODE328025:ODG328025 ONA328025:ONC328025 OWW328025:OWY328025 PGS328025:PGU328025 PQO328025:PQQ328025 QAK328025:QAM328025 QKG328025:QKI328025 QUC328025:QUE328025 RDY328025:REA328025 RNU328025:RNW328025 RXQ328025:RXS328025 SHM328025:SHO328025 SRI328025:SRK328025 TBE328025:TBG328025 TLA328025:TLC328025 TUW328025:TUY328025 UES328025:UEU328025 UOO328025:UOQ328025 UYK328025:UYM328025 VIG328025:VII328025 VSC328025:VSE328025 WBY328025:WCA328025 WLU328025:WLW328025 WVQ328025:WVS328025 I393561:K393561 JE393561:JG393561 TA393561:TC393561 ACW393561:ACY393561 AMS393561:AMU393561 AWO393561:AWQ393561 BGK393561:BGM393561 BQG393561:BQI393561 CAC393561:CAE393561 CJY393561:CKA393561 CTU393561:CTW393561 DDQ393561:DDS393561 DNM393561:DNO393561 DXI393561:DXK393561 EHE393561:EHG393561 ERA393561:ERC393561 FAW393561:FAY393561 FKS393561:FKU393561 FUO393561:FUQ393561 GEK393561:GEM393561 GOG393561:GOI393561 GYC393561:GYE393561 HHY393561:HIA393561 HRU393561:HRW393561 IBQ393561:IBS393561 ILM393561:ILO393561 IVI393561:IVK393561 JFE393561:JFG393561 JPA393561:JPC393561 JYW393561:JYY393561 KIS393561:KIU393561 KSO393561:KSQ393561 LCK393561:LCM393561 LMG393561:LMI393561 LWC393561:LWE393561 MFY393561:MGA393561 MPU393561:MPW393561 MZQ393561:MZS393561 NJM393561:NJO393561 NTI393561:NTK393561 ODE393561:ODG393561 ONA393561:ONC393561 OWW393561:OWY393561 PGS393561:PGU393561 PQO393561:PQQ393561 QAK393561:QAM393561 QKG393561:QKI393561 QUC393561:QUE393561 RDY393561:REA393561 RNU393561:RNW393561 RXQ393561:RXS393561 SHM393561:SHO393561 SRI393561:SRK393561 TBE393561:TBG393561 TLA393561:TLC393561 TUW393561:TUY393561 UES393561:UEU393561 UOO393561:UOQ393561 UYK393561:UYM393561 VIG393561:VII393561 VSC393561:VSE393561 WBY393561:WCA393561 WLU393561:WLW393561 WVQ393561:WVS393561 I459097:K459097 JE459097:JG459097 TA459097:TC459097 ACW459097:ACY459097 AMS459097:AMU459097 AWO459097:AWQ459097 BGK459097:BGM459097 BQG459097:BQI459097 CAC459097:CAE459097 CJY459097:CKA459097 CTU459097:CTW459097 DDQ459097:DDS459097 DNM459097:DNO459097 DXI459097:DXK459097 EHE459097:EHG459097 ERA459097:ERC459097 FAW459097:FAY459097 FKS459097:FKU459097 FUO459097:FUQ459097 GEK459097:GEM459097 GOG459097:GOI459097 GYC459097:GYE459097 HHY459097:HIA459097 HRU459097:HRW459097 IBQ459097:IBS459097 ILM459097:ILO459097 IVI459097:IVK459097 JFE459097:JFG459097 JPA459097:JPC459097 JYW459097:JYY459097 KIS459097:KIU459097 KSO459097:KSQ459097 LCK459097:LCM459097 LMG459097:LMI459097 LWC459097:LWE459097 MFY459097:MGA459097 MPU459097:MPW459097 MZQ459097:MZS459097 NJM459097:NJO459097 NTI459097:NTK459097 ODE459097:ODG459097 ONA459097:ONC459097 OWW459097:OWY459097 PGS459097:PGU459097 PQO459097:PQQ459097 QAK459097:QAM459097 QKG459097:QKI459097 QUC459097:QUE459097 RDY459097:REA459097 RNU459097:RNW459097 RXQ459097:RXS459097 SHM459097:SHO459097 SRI459097:SRK459097 TBE459097:TBG459097 TLA459097:TLC459097 TUW459097:TUY459097 UES459097:UEU459097 UOO459097:UOQ459097 UYK459097:UYM459097 VIG459097:VII459097 VSC459097:VSE459097 WBY459097:WCA459097 WLU459097:WLW459097 WVQ459097:WVS459097 I524633:K524633 JE524633:JG524633 TA524633:TC524633 ACW524633:ACY524633 AMS524633:AMU524633 AWO524633:AWQ524633 BGK524633:BGM524633 BQG524633:BQI524633 CAC524633:CAE524633 CJY524633:CKA524633 CTU524633:CTW524633 DDQ524633:DDS524633 DNM524633:DNO524633 DXI524633:DXK524633 EHE524633:EHG524633 ERA524633:ERC524633 FAW524633:FAY524633 FKS524633:FKU524633 FUO524633:FUQ524633 GEK524633:GEM524633 GOG524633:GOI524633 GYC524633:GYE524633 HHY524633:HIA524633 HRU524633:HRW524633 IBQ524633:IBS524633 ILM524633:ILO524633 IVI524633:IVK524633 JFE524633:JFG524633 JPA524633:JPC524633 JYW524633:JYY524633 KIS524633:KIU524633 KSO524633:KSQ524633 LCK524633:LCM524633 LMG524633:LMI524633 LWC524633:LWE524633 MFY524633:MGA524633 MPU524633:MPW524633 MZQ524633:MZS524633 NJM524633:NJO524633 NTI524633:NTK524633 ODE524633:ODG524633 ONA524633:ONC524633 OWW524633:OWY524633 PGS524633:PGU524633 PQO524633:PQQ524633 QAK524633:QAM524633 QKG524633:QKI524633 QUC524633:QUE524633 RDY524633:REA524633 RNU524633:RNW524633 RXQ524633:RXS524633 SHM524633:SHO524633 SRI524633:SRK524633 TBE524633:TBG524633 TLA524633:TLC524633 TUW524633:TUY524633 UES524633:UEU524633 UOO524633:UOQ524633 UYK524633:UYM524633 VIG524633:VII524633 VSC524633:VSE524633 WBY524633:WCA524633 WLU524633:WLW524633 WVQ524633:WVS524633 I590169:K590169 JE590169:JG590169 TA590169:TC590169 ACW590169:ACY590169 AMS590169:AMU590169 AWO590169:AWQ590169 BGK590169:BGM590169 BQG590169:BQI590169 CAC590169:CAE590169 CJY590169:CKA590169 CTU590169:CTW590169 DDQ590169:DDS590169 DNM590169:DNO590169 DXI590169:DXK590169 EHE590169:EHG590169 ERA590169:ERC590169 FAW590169:FAY590169 FKS590169:FKU590169 FUO590169:FUQ590169 GEK590169:GEM590169 GOG590169:GOI590169 GYC590169:GYE590169 HHY590169:HIA590169 HRU590169:HRW590169 IBQ590169:IBS590169 ILM590169:ILO590169 IVI590169:IVK590169 JFE590169:JFG590169 JPA590169:JPC590169 JYW590169:JYY590169 KIS590169:KIU590169 KSO590169:KSQ590169 LCK590169:LCM590169 LMG590169:LMI590169 LWC590169:LWE590169 MFY590169:MGA590169 MPU590169:MPW590169 MZQ590169:MZS590169 NJM590169:NJO590169 NTI590169:NTK590169 ODE590169:ODG590169 ONA590169:ONC590169 OWW590169:OWY590169 PGS590169:PGU590169 PQO590169:PQQ590169 QAK590169:QAM590169 QKG590169:QKI590169 QUC590169:QUE590169 RDY590169:REA590169 RNU590169:RNW590169 RXQ590169:RXS590169 SHM590169:SHO590169 SRI590169:SRK590169 TBE590169:TBG590169 TLA590169:TLC590169 TUW590169:TUY590169 UES590169:UEU590169 UOO590169:UOQ590169 UYK590169:UYM590169 VIG590169:VII590169 VSC590169:VSE590169 WBY590169:WCA590169 WLU590169:WLW590169 WVQ590169:WVS590169 I655705:K655705 JE655705:JG655705 TA655705:TC655705 ACW655705:ACY655705 AMS655705:AMU655705 AWO655705:AWQ655705 BGK655705:BGM655705 BQG655705:BQI655705 CAC655705:CAE655705 CJY655705:CKA655705 CTU655705:CTW655705 DDQ655705:DDS655705 DNM655705:DNO655705 DXI655705:DXK655705 EHE655705:EHG655705 ERA655705:ERC655705 FAW655705:FAY655705 FKS655705:FKU655705 FUO655705:FUQ655705 GEK655705:GEM655705 GOG655705:GOI655705 GYC655705:GYE655705 HHY655705:HIA655705 HRU655705:HRW655705 IBQ655705:IBS655705 ILM655705:ILO655705 IVI655705:IVK655705 JFE655705:JFG655705 JPA655705:JPC655705 JYW655705:JYY655705 KIS655705:KIU655705 KSO655705:KSQ655705 LCK655705:LCM655705 LMG655705:LMI655705 LWC655705:LWE655705 MFY655705:MGA655705 MPU655705:MPW655705 MZQ655705:MZS655705 NJM655705:NJO655705 NTI655705:NTK655705 ODE655705:ODG655705 ONA655705:ONC655705 OWW655705:OWY655705 PGS655705:PGU655705 PQO655705:PQQ655705 QAK655705:QAM655705 QKG655705:QKI655705 QUC655705:QUE655705 RDY655705:REA655705 RNU655705:RNW655705 RXQ655705:RXS655705 SHM655705:SHO655705 SRI655705:SRK655705 TBE655705:TBG655705 TLA655705:TLC655705 TUW655705:TUY655705 UES655705:UEU655705 UOO655705:UOQ655705 UYK655705:UYM655705 VIG655705:VII655705 VSC655705:VSE655705 WBY655705:WCA655705 WLU655705:WLW655705 WVQ655705:WVS655705 I721241:K721241 JE721241:JG721241 TA721241:TC721241 ACW721241:ACY721241 AMS721241:AMU721241 AWO721241:AWQ721241 BGK721241:BGM721241 BQG721241:BQI721241 CAC721241:CAE721241 CJY721241:CKA721241 CTU721241:CTW721241 DDQ721241:DDS721241 DNM721241:DNO721241 DXI721241:DXK721241 EHE721241:EHG721241 ERA721241:ERC721241 FAW721241:FAY721241 FKS721241:FKU721241 FUO721241:FUQ721241 GEK721241:GEM721241 GOG721241:GOI721241 GYC721241:GYE721241 HHY721241:HIA721241 HRU721241:HRW721241 IBQ721241:IBS721241 ILM721241:ILO721241 IVI721241:IVK721241 JFE721241:JFG721241 JPA721241:JPC721241 JYW721241:JYY721241 KIS721241:KIU721241 KSO721241:KSQ721241 LCK721241:LCM721241 LMG721241:LMI721241 LWC721241:LWE721241 MFY721241:MGA721241 MPU721241:MPW721241 MZQ721241:MZS721241 NJM721241:NJO721241 NTI721241:NTK721241 ODE721241:ODG721241 ONA721241:ONC721241 OWW721241:OWY721241 PGS721241:PGU721241 PQO721241:PQQ721241 QAK721241:QAM721241 QKG721241:QKI721241 QUC721241:QUE721241 RDY721241:REA721241 RNU721241:RNW721241 RXQ721241:RXS721241 SHM721241:SHO721241 SRI721241:SRK721241 TBE721241:TBG721241 TLA721241:TLC721241 TUW721241:TUY721241 UES721241:UEU721241 UOO721241:UOQ721241 UYK721241:UYM721241 VIG721241:VII721241 VSC721241:VSE721241 WBY721241:WCA721241 WLU721241:WLW721241 WVQ721241:WVS721241 I786777:K786777 JE786777:JG786777 TA786777:TC786777 ACW786777:ACY786777 AMS786777:AMU786777 AWO786777:AWQ786777 BGK786777:BGM786777 BQG786777:BQI786777 CAC786777:CAE786777 CJY786777:CKA786777 CTU786777:CTW786777 DDQ786777:DDS786777 DNM786777:DNO786777 DXI786777:DXK786777 EHE786777:EHG786777 ERA786777:ERC786777 FAW786777:FAY786777 FKS786777:FKU786777 FUO786777:FUQ786777 GEK786777:GEM786777 GOG786777:GOI786777 GYC786777:GYE786777 HHY786777:HIA786777 HRU786777:HRW786777 IBQ786777:IBS786777 ILM786777:ILO786777 IVI786777:IVK786777 JFE786777:JFG786777 JPA786777:JPC786777 JYW786777:JYY786777 KIS786777:KIU786777 KSO786777:KSQ786777 LCK786777:LCM786777 LMG786777:LMI786777 LWC786777:LWE786777 MFY786777:MGA786777 MPU786777:MPW786777 MZQ786777:MZS786777 NJM786777:NJO786777 NTI786777:NTK786777 ODE786777:ODG786777 ONA786777:ONC786777 OWW786777:OWY786777 PGS786777:PGU786777 PQO786777:PQQ786777 QAK786777:QAM786777 QKG786777:QKI786777 QUC786777:QUE786777 RDY786777:REA786777 RNU786777:RNW786777 RXQ786777:RXS786777 SHM786777:SHO786777 SRI786777:SRK786777 TBE786777:TBG786777 TLA786777:TLC786777 TUW786777:TUY786777 UES786777:UEU786777 UOO786777:UOQ786777 UYK786777:UYM786777 VIG786777:VII786777 VSC786777:VSE786777 WBY786777:WCA786777 WLU786777:WLW786777 WVQ786777:WVS786777 I852313:K852313 JE852313:JG852313 TA852313:TC852313 ACW852313:ACY852313 AMS852313:AMU852313 AWO852313:AWQ852313 BGK852313:BGM852313 BQG852313:BQI852313 CAC852313:CAE852313 CJY852313:CKA852313 CTU852313:CTW852313 DDQ852313:DDS852313 DNM852313:DNO852313 DXI852313:DXK852313 EHE852313:EHG852313 ERA852313:ERC852313 FAW852313:FAY852313 FKS852313:FKU852313 FUO852313:FUQ852313 GEK852313:GEM852313 GOG852313:GOI852313 GYC852313:GYE852313 HHY852313:HIA852313 HRU852313:HRW852313 IBQ852313:IBS852313 ILM852313:ILO852313 IVI852313:IVK852313 JFE852313:JFG852313 JPA852313:JPC852313 JYW852313:JYY852313 KIS852313:KIU852313 KSO852313:KSQ852313 LCK852313:LCM852313 LMG852313:LMI852313 LWC852313:LWE852313 MFY852313:MGA852313 MPU852313:MPW852313 MZQ852313:MZS852313 NJM852313:NJO852313 NTI852313:NTK852313 ODE852313:ODG852313 ONA852313:ONC852313 OWW852313:OWY852313 PGS852313:PGU852313 PQO852313:PQQ852313 QAK852313:QAM852313 QKG852313:QKI852313 QUC852313:QUE852313 RDY852313:REA852313 RNU852313:RNW852313 RXQ852313:RXS852313 SHM852313:SHO852313 SRI852313:SRK852313 TBE852313:TBG852313 TLA852313:TLC852313 TUW852313:TUY852313 UES852313:UEU852313 UOO852313:UOQ852313 UYK852313:UYM852313 VIG852313:VII852313 VSC852313:VSE852313 WBY852313:WCA852313 WLU852313:WLW852313 WVQ852313:WVS852313 I917849:K917849 JE917849:JG917849 TA917849:TC917849 ACW917849:ACY917849 AMS917849:AMU917849 AWO917849:AWQ917849 BGK917849:BGM917849 BQG917849:BQI917849 CAC917849:CAE917849 CJY917849:CKA917849 CTU917849:CTW917849 DDQ917849:DDS917849 DNM917849:DNO917849 DXI917849:DXK917849 EHE917849:EHG917849 ERA917849:ERC917849 FAW917849:FAY917849 FKS917849:FKU917849 FUO917849:FUQ917849 GEK917849:GEM917849 GOG917849:GOI917849 GYC917849:GYE917849 HHY917849:HIA917849 HRU917849:HRW917849 IBQ917849:IBS917849 ILM917849:ILO917849 IVI917849:IVK917849 JFE917849:JFG917849 JPA917849:JPC917849 JYW917849:JYY917849 KIS917849:KIU917849 KSO917849:KSQ917849 LCK917849:LCM917849 LMG917849:LMI917849 LWC917849:LWE917849 MFY917849:MGA917849 MPU917849:MPW917849 MZQ917849:MZS917849 NJM917849:NJO917849 NTI917849:NTK917849 ODE917849:ODG917849 ONA917849:ONC917849 OWW917849:OWY917849 PGS917849:PGU917849 PQO917849:PQQ917849 QAK917849:QAM917849 QKG917849:QKI917849 QUC917849:QUE917849 RDY917849:REA917849 RNU917849:RNW917849 RXQ917849:RXS917849 SHM917849:SHO917849 SRI917849:SRK917849 TBE917849:TBG917849 TLA917849:TLC917849 TUW917849:TUY917849 UES917849:UEU917849 UOO917849:UOQ917849 UYK917849:UYM917849 VIG917849:VII917849 VSC917849:VSE917849 WBY917849:WCA917849 WLU917849:WLW917849 WVQ917849:WVS917849 I983385:K983385 JE983385:JG983385 TA983385:TC983385 ACW983385:ACY983385 AMS983385:AMU983385 AWO983385:AWQ983385 BGK983385:BGM983385 BQG983385:BQI983385 CAC983385:CAE983385 CJY983385:CKA983385 CTU983385:CTW983385 DDQ983385:DDS983385 DNM983385:DNO983385 DXI983385:DXK983385 EHE983385:EHG983385 ERA983385:ERC983385 FAW983385:FAY983385 FKS983385:FKU983385 FUO983385:FUQ983385 GEK983385:GEM983385 GOG983385:GOI983385 GYC983385:GYE983385 HHY983385:HIA983385 HRU983385:HRW983385 IBQ983385:IBS983385 ILM983385:ILO983385 IVI983385:IVK983385 JFE983385:JFG983385 JPA983385:JPC983385 JYW983385:JYY983385 KIS983385:KIU983385 KSO983385:KSQ983385 LCK983385:LCM983385 LMG983385:LMI983385 LWC983385:LWE983385 MFY983385:MGA983385 MPU983385:MPW983385 MZQ983385:MZS983385 NJM983385:NJO983385 NTI983385:NTK983385 ODE983385:ODG983385 ONA983385:ONC983385 OWW983385:OWY983385 PGS983385:PGU983385 PQO983385:PQQ983385 QAK983385:QAM983385 QKG983385:QKI983385 QUC983385:QUE983385 RDY983385:REA983385 RNU983385:RNW983385 RXQ983385:RXS983385 SHM983385:SHO983385 SRI983385:SRK983385 TBE983385:TBG983385 TLA983385:TLC983385 TUW983385:TUY983385 UES983385:UEU983385 UOO983385:UOQ983385 UYK983385:UYM983385 VIG983385:VII983385 VSC983385:VSE983385 WBY983385:WCA983385 WLU983385:WLW983385 WVQ983385:WVS983385 D380:G380 IZ380:JC380 SV380:SY380 ACR380:ACU380 AMN380:AMQ380 AWJ380:AWM380 BGF380:BGI380 BQB380:BQE380 BZX380:CAA380 CJT380:CJW380 CTP380:CTS380 DDL380:DDO380 DNH380:DNK380 DXD380:DXG380 EGZ380:EHC380 EQV380:EQY380 FAR380:FAU380 FKN380:FKQ380 FUJ380:FUM380 GEF380:GEI380 GOB380:GOE380 GXX380:GYA380 HHT380:HHW380 HRP380:HRS380 IBL380:IBO380 ILH380:ILK380 IVD380:IVG380 JEZ380:JFC380 JOV380:JOY380 JYR380:JYU380 KIN380:KIQ380 KSJ380:KSM380 LCF380:LCI380 LMB380:LME380 LVX380:LWA380 MFT380:MFW380 MPP380:MPS380 MZL380:MZO380 NJH380:NJK380 NTD380:NTG380 OCZ380:ODC380 OMV380:OMY380 OWR380:OWU380 PGN380:PGQ380 PQJ380:PQM380 QAF380:QAI380 QKB380:QKE380 QTX380:QUA380 RDT380:RDW380 RNP380:RNS380 RXL380:RXO380 SHH380:SHK380 SRD380:SRG380 TAZ380:TBC380 TKV380:TKY380 TUR380:TUU380 UEN380:UEQ380 UOJ380:UOM380 UYF380:UYI380 VIB380:VIE380 VRX380:VSA380 WBT380:WBW380 WLP380:WLS380 WVL380:WVO380 D65962:G65962 IZ65962:JC65962 SV65962:SY65962 ACR65962:ACU65962 AMN65962:AMQ65962 AWJ65962:AWM65962 BGF65962:BGI65962 BQB65962:BQE65962 BZX65962:CAA65962 CJT65962:CJW65962 CTP65962:CTS65962 DDL65962:DDO65962 DNH65962:DNK65962 DXD65962:DXG65962 EGZ65962:EHC65962 EQV65962:EQY65962 FAR65962:FAU65962 FKN65962:FKQ65962 FUJ65962:FUM65962 GEF65962:GEI65962 GOB65962:GOE65962 GXX65962:GYA65962 HHT65962:HHW65962 HRP65962:HRS65962 IBL65962:IBO65962 ILH65962:ILK65962 IVD65962:IVG65962 JEZ65962:JFC65962 JOV65962:JOY65962 JYR65962:JYU65962 KIN65962:KIQ65962 KSJ65962:KSM65962 LCF65962:LCI65962 LMB65962:LME65962 LVX65962:LWA65962 MFT65962:MFW65962 MPP65962:MPS65962 MZL65962:MZO65962 NJH65962:NJK65962 NTD65962:NTG65962 OCZ65962:ODC65962 OMV65962:OMY65962 OWR65962:OWU65962 PGN65962:PGQ65962 PQJ65962:PQM65962 QAF65962:QAI65962 QKB65962:QKE65962 QTX65962:QUA65962 RDT65962:RDW65962 RNP65962:RNS65962 RXL65962:RXO65962 SHH65962:SHK65962 SRD65962:SRG65962 TAZ65962:TBC65962 TKV65962:TKY65962 TUR65962:TUU65962 UEN65962:UEQ65962 UOJ65962:UOM65962 UYF65962:UYI65962 VIB65962:VIE65962 VRX65962:VSA65962 WBT65962:WBW65962 WLP65962:WLS65962 WVL65962:WVO65962 D131498:G131498 IZ131498:JC131498 SV131498:SY131498 ACR131498:ACU131498 AMN131498:AMQ131498 AWJ131498:AWM131498 BGF131498:BGI131498 BQB131498:BQE131498 BZX131498:CAA131498 CJT131498:CJW131498 CTP131498:CTS131498 DDL131498:DDO131498 DNH131498:DNK131498 DXD131498:DXG131498 EGZ131498:EHC131498 EQV131498:EQY131498 FAR131498:FAU131498 FKN131498:FKQ131498 FUJ131498:FUM131498 GEF131498:GEI131498 GOB131498:GOE131498 GXX131498:GYA131498 HHT131498:HHW131498 HRP131498:HRS131498 IBL131498:IBO131498 ILH131498:ILK131498 IVD131498:IVG131498 JEZ131498:JFC131498 JOV131498:JOY131498 JYR131498:JYU131498 KIN131498:KIQ131498 KSJ131498:KSM131498 LCF131498:LCI131498 LMB131498:LME131498 LVX131498:LWA131498 MFT131498:MFW131498 MPP131498:MPS131498 MZL131498:MZO131498 NJH131498:NJK131498 NTD131498:NTG131498 OCZ131498:ODC131498 OMV131498:OMY131498 OWR131498:OWU131498 PGN131498:PGQ131498 PQJ131498:PQM131498 QAF131498:QAI131498 QKB131498:QKE131498 QTX131498:QUA131498 RDT131498:RDW131498 RNP131498:RNS131498 RXL131498:RXO131498 SHH131498:SHK131498 SRD131498:SRG131498 TAZ131498:TBC131498 TKV131498:TKY131498 TUR131498:TUU131498 UEN131498:UEQ131498 UOJ131498:UOM131498 UYF131498:UYI131498 VIB131498:VIE131498 VRX131498:VSA131498 WBT131498:WBW131498 WLP131498:WLS131498 WVL131498:WVO131498 D197034:G197034 IZ197034:JC197034 SV197034:SY197034 ACR197034:ACU197034 AMN197034:AMQ197034 AWJ197034:AWM197034 BGF197034:BGI197034 BQB197034:BQE197034 BZX197034:CAA197034 CJT197034:CJW197034 CTP197034:CTS197034 DDL197034:DDO197034 DNH197034:DNK197034 DXD197034:DXG197034 EGZ197034:EHC197034 EQV197034:EQY197034 FAR197034:FAU197034 FKN197034:FKQ197034 FUJ197034:FUM197034 GEF197034:GEI197034 GOB197034:GOE197034 GXX197034:GYA197034 HHT197034:HHW197034 HRP197034:HRS197034 IBL197034:IBO197034 ILH197034:ILK197034 IVD197034:IVG197034 JEZ197034:JFC197034 JOV197034:JOY197034 JYR197034:JYU197034 KIN197034:KIQ197034 KSJ197034:KSM197034 LCF197034:LCI197034 LMB197034:LME197034 LVX197034:LWA197034 MFT197034:MFW197034 MPP197034:MPS197034 MZL197034:MZO197034 NJH197034:NJK197034 NTD197034:NTG197034 OCZ197034:ODC197034 OMV197034:OMY197034 OWR197034:OWU197034 PGN197034:PGQ197034 PQJ197034:PQM197034 QAF197034:QAI197034 QKB197034:QKE197034 QTX197034:QUA197034 RDT197034:RDW197034 RNP197034:RNS197034 RXL197034:RXO197034 SHH197034:SHK197034 SRD197034:SRG197034 TAZ197034:TBC197034 TKV197034:TKY197034 TUR197034:TUU197034 UEN197034:UEQ197034 UOJ197034:UOM197034 UYF197034:UYI197034 VIB197034:VIE197034 VRX197034:VSA197034 WBT197034:WBW197034 WLP197034:WLS197034 WVL197034:WVO197034 D262570:G262570 IZ262570:JC262570 SV262570:SY262570 ACR262570:ACU262570 AMN262570:AMQ262570 AWJ262570:AWM262570 BGF262570:BGI262570 BQB262570:BQE262570 BZX262570:CAA262570 CJT262570:CJW262570 CTP262570:CTS262570 DDL262570:DDO262570 DNH262570:DNK262570 DXD262570:DXG262570 EGZ262570:EHC262570 EQV262570:EQY262570 FAR262570:FAU262570 FKN262570:FKQ262570 FUJ262570:FUM262570 GEF262570:GEI262570 GOB262570:GOE262570 GXX262570:GYA262570 HHT262570:HHW262570 HRP262570:HRS262570 IBL262570:IBO262570 ILH262570:ILK262570 IVD262570:IVG262570 JEZ262570:JFC262570 JOV262570:JOY262570 JYR262570:JYU262570 KIN262570:KIQ262570 KSJ262570:KSM262570 LCF262570:LCI262570 LMB262570:LME262570 LVX262570:LWA262570 MFT262570:MFW262570 MPP262570:MPS262570 MZL262570:MZO262570 NJH262570:NJK262570 NTD262570:NTG262570 OCZ262570:ODC262570 OMV262570:OMY262570 OWR262570:OWU262570 PGN262570:PGQ262570 PQJ262570:PQM262570 QAF262570:QAI262570 QKB262570:QKE262570 QTX262570:QUA262570 RDT262570:RDW262570 RNP262570:RNS262570 RXL262570:RXO262570 SHH262570:SHK262570 SRD262570:SRG262570 TAZ262570:TBC262570 TKV262570:TKY262570 TUR262570:TUU262570 UEN262570:UEQ262570 UOJ262570:UOM262570 UYF262570:UYI262570 VIB262570:VIE262570 VRX262570:VSA262570 WBT262570:WBW262570 WLP262570:WLS262570 WVL262570:WVO262570 D328106:G328106 IZ328106:JC328106 SV328106:SY328106 ACR328106:ACU328106 AMN328106:AMQ328106 AWJ328106:AWM328106 BGF328106:BGI328106 BQB328106:BQE328106 BZX328106:CAA328106 CJT328106:CJW328106 CTP328106:CTS328106 DDL328106:DDO328106 DNH328106:DNK328106 DXD328106:DXG328106 EGZ328106:EHC328106 EQV328106:EQY328106 FAR328106:FAU328106 FKN328106:FKQ328106 FUJ328106:FUM328106 GEF328106:GEI328106 GOB328106:GOE328106 GXX328106:GYA328106 HHT328106:HHW328106 HRP328106:HRS328106 IBL328106:IBO328106 ILH328106:ILK328106 IVD328106:IVG328106 JEZ328106:JFC328106 JOV328106:JOY328106 JYR328106:JYU328106 KIN328106:KIQ328106 KSJ328106:KSM328106 LCF328106:LCI328106 LMB328106:LME328106 LVX328106:LWA328106 MFT328106:MFW328106 MPP328106:MPS328106 MZL328106:MZO328106 NJH328106:NJK328106 NTD328106:NTG328106 OCZ328106:ODC328106 OMV328106:OMY328106 OWR328106:OWU328106 PGN328106:PGQ328106 PQJ328106:PQM328106 QAF328106:QAI328106 QKB328106:QKE328106 QTX328106:QUA328106 RDT328106:RDW328106 RNP328106:RNS328106 RXL328106:RXO328106 SHH328106:SHK328106 SRD328106:SRG328106 TAZ328106:TBC328106 TKV328106:TKY328106 TUR328106:TUU328106 UEN328106:UEQ328106 UOJ328106:UOM328106 UYF328106:UYI328106 VIB328106:VIE328106 VRX328106:VSA328106 WBT328106:WBW328106 WLP328106:WLS328106 WVL328106:WVO328106 D393642:G393642 IZ393642:JC393642 SV393642:SY393642 ACR393642:ACU393642 AMN393642:AMQ393642 AWJ393642:AWM393642 BGF393642:BGI393642 BQB393642:BQE393642 BZX393642:CAA393642 CJT393642:CJW393642 CTP393642:CTS393642 DDL393642:DDO393642 DNH393642:DNK393642 DXD393642:DXG393642 EGZ393642:EHC393642 EQV393642:EQY393642 FAR393642:FAU393642 FKN393642:FKQ393642 FUJ393642:FUM393642 GEF393642:GEI393642 GOB393642:GOE393642 GXX393642:GYA393642 HHT393642:HHW393642 HRP393642:HRS393642 IBL393642:IBO393642 ILH393642:ILK393642 IVD393642:IVG393642 JEZ393642:JFC393642 JOV393642:JOY393642 JYR393642:JYU393642 KIN393642:KIQ393642 KSJ393642:KSM393642 LCF393642:LCI393642 LMB393642:LME393642 LVX393642:LWA393642 MFT393642:MFW393642 MPP393642:MPS393642 MZL393642:MZO393642 NJH393642:NJK393642 NTD393642:NTG393642 OCZ393642:ODC393642 OMV393642:OMY393642 OWR393642:OWU393642 PGN393642:PGQ393642 PQJ393642:PQM393642 QAF393642:QAI393642 QKB393642:QKE393642 QTX393642:QUA393642 RDT393642:RDW393642 RNP393642:RNS393642 RXL393642:RXO393642 SHH393642:SHK393642 SRD393642:SRG393642 TAZ393642:TBC393642 TKV393642:TKY393642 TUR393642:TUU393642 UEN393642:UEQ393642 UOJ393642:UOM393642 UYF393642:UYI393642 VIB393642:VIE393642 VRX393642:VSA393642 WBT393642:WBW393642 WLP393642:WLS393642 WVL393642:WVO393642 D459178:G459178 IZ459178:JC459178 SV459178:SY459178 ACR459178:ACU459178 AMN459178:AMQ459178 AWJ459178:AWM459178 BGF459178:BGI459178 BQB459178:BQE459178 BZX459178:CAA459178 CJT459178:CJW459178 CTP459178:CTS459178 DDL459178:DDO459178 DNH459178:DNK459178 DXD459178:DXG459178 EGZ459178:EHC459178 EQV459178:EQY459178 FAR459178:FAU459178 FKN459178:FKQ459178 FUJ459178:FUM459178 GEF459178:GEI459178 GOB459178:GOE459178 GXX459178:GYA459178 HHT459178:HHW459178 HRP459178:HRS459178 IBL459178:IBO459178 ILH459178:ILK459178 IVD459178:IVG459178 JEZ459178:JFC459178 JOV459178:JOY459178 JYR459178:JYU459178 KIN459178:KIQ459178 KSJ459178:KSM459178 LCF459178:LCI459178 LMB459178:LME459178 LVX459178:LWA459178 MFT459178:MFW459178 MPP459178:MPS459178 MZL459178:MZO459178 NJH459178:NJK459178 NTD459178:NTG459178 OCZ459178:ODC459178 OMV459178:OMY459178 OWR459178:OWU459178 PGN459178:PGQ459178 PQJ459178:PQM459178 QAF459178:QAI459178 QKB459178:QKE459178 QTX459178:QUA459178 RDT459178:RDW459178 RNP459178:RNS459178 RXL459178:RXO459178 SHH459178:SHK459178 SRD459178:SRG459178 TAZ459178:TBC459178 TKV459178:TKY459178 TUR459178:TUU459178 UEN459178:UEQ459178 UOJ459178:UOM459178 UYF459178:UYI459178 VIB459178:VIE459178 VRX459178:VSA459178 WBT459178:WBW459178 WLP459178:WLS459178 WVL459178:WVO459178 D524714:G524714 IZ524714:JC524714 SV524714:SY524714 ACR524714:ACU524714 AMN524714:AMQ524714 AWJ524714:AWM524714 BGF524714:BGI524714 BQB524714:BQE524714 BZX524714:CAA524714 CJT524714:CJW524714 CTP524714:CTS524714 DDL524714:DDO524714 DNH524714:DNK524714 DXD524714:DXG524714 EGZ524714:EHC524714 EQV524714:EQY524714 FAR524714:FAU524714 FKN524714:FKQ524714 FUJ524714:FUM524714 GEF524714:GEI524714 GOB524714:GOE524714 GXX524714:GYA524714 HHT524714:HHW524714 HRP524714:HRS524714 IBL524714:IBO524714 ILH524714:ILK524714 IVD524714:IVG524714 JEZ524714:JFC524714 JOV524714:JOY524714 JYR524714:JYU524714 KIN524714:KIQ524714 KSJ524714:KSM524714 LCF524714:LCI524714 LMB524714:LME524714 LVX524714:LWA524714 MFT524714:MFW524714 MPP524714:MPS524714 MZL524714:MZO524714 NJH524714:NJK524714 NTD524714:NTG524714 OCZ524714:ODC524714 OMV524714:OMY524714 OWR524714:OWU524714 PGN524714:PGQ524714 PQJ524714:PQM524714 QAF524714:QAI524714 QKB524714:QKE524714 QTX524714:QUA524714 RDT524714:RDW524714 RNP524714:RNS524714 RXL524714:RXO524714 SHH524714:SHK524714 SRD524714:SRG524714 TAZ524714:TBC524714 TKV524714:TKY524714 TUR524714:TUU524714 UEN524714:UEQ524714 UOJ524714:UOM524714 UYF524714:UYI524714 VIB524714:VIE524714 VRX524714:VSA524714 WBT524714:WBW524714 WLP524714:WLS524714 WVL524714:WVO524714 D590250:G590250 IZ590250:JC590250 SV590250:SY590250 ACR590250:ACU590250 AMN590250:AMQ590250 AWJ590250:AWM590250 BGF590250:BGI590250 BQB590250:BQE590250 BZX590250:CAA590250 CJT590250:CJW590250 CTP590250:CTS590250 DDL590250:DDO590250 DNH590250:DNK590250 DXD590250:DXG590250 EGZ590250:EHC590250 EQV590250:EQY590250 FAR590250:FAU590250 FKN590250:FKQ590250 FUJ590250:FUM590250 GEF590250:GEI590250 GOB590250:GOE590250 GXX590250:GYA590250 HHT590250:HHW590250 HRP590250:HRS590250 IBL590250:IBO590250 ILH590250:ILK590250 IVD590250:IVG590250 JEZ590250:JFC590250 JOV590250:JOY590250 JYR590250:JYU590250 KIN590250:KIQ590250 KSJ590250:KSM590250 LCF590250:LCI590250 LMB590250:LME590250 LVX590250:LWA590250 MFT590250:MFW590250 MPP590250:MPS590250 MZL590250:MZO590250 NJH590250:NJK590250 NTD590250:NTG590250 OCZ590250:ODC590250 OMV590250:OMY590250 OWR590250:OWU590250 PGN590250:PGQ590250 PQJ590250:PQM590250 QAF590250:QAI590250 QKB590250:QKE590250 QTX590250:QUA590250 RDT590250:RDW590250 RNP590250:RNS590250 RXL590250:RXO590250 SHH590250:SHK590250 SRD590250:SRG590250 TAZ590250:TBC590250 TKV590250:TKY590250 TUR590250:TUU590250 UEN590250:UEQ590250 UOJ590250:UOM590250 UYF590250:UYI590250 VIB590250:VIE590250 VRX590250:VSA590250 WBT590250:WBW590250 WLP590250:WLS590250 WVL590250:WVO590250 D655786:G655786 IZ655786:JC655786 SV655786:SY655786 ACR655786:ACU655786 AMN655786:AMQ655786 AWJ655786:AWM655786 BGF655786:BGI655786 BQB655786:BQE655786 BZX655786:CAA655786 CJT655786:CJW655786 CTP655786:CTS655786 DDL655786:DDO655786 DNH655786:DNK655786 DXD655786:DXG655786 EGZ655786:EHC655786 EQV655786:EQY655786 FAR655786:FAU655786 FKN655786:FKQ655786 FUJ655786:FUM655786 GEF655786:GEI655786 GOB655786:GOE655786 GXX655786:GYA655786 HHT655786:HHW655786 HRP655786:HRS655786 IBL655786:IBO655786 ILH655786:ILK655786 IVD655786:IVG655786 JEZ655786:JFC655786 JOV655786:JOY655786 JYR655786:JYU655786 KIN655786:KIQ655786 KSJ655786:KSM655786 LCF655786:LCI655786 LMB655786:LME655786 LVX655786:LWA655786 MFT655786:MFW655786 MPP655786:MPS655786 MZL655786:MZO655786 NJH655786:NJK655786 NTD655786:NTG655786 OCZ655786:ODC655786 OMV655786:OMY655786 OWR655786:OWU655786 PGN655786:PGQ655786 PQJ655786:PQM655786 QAF655786:QAI655786 QKB655786:QKE655786 QTX655786:QUA655786 RDT655786:RDW655786 RNP655786:RNS655786 RXL655786:RXO655786 SHH655786:SHK655786 SRD655786:SRG655786 TAZ655786:TBC655786 TKV655786:TKY655786 TUR655786:TUU655786 UEN655786:UEQ655786 UOJ655786:UOM655786 UYF655786:UYI655786 VIB655786:VIE655786 VRX655786:VSA655786 WBT655786:WBW655786 WLP655786:WLS655786 WVL655786:WVO655786 D721322:G721322 IZ721322:JC721322 SV721322:SY721322 ACR721322:ACU721322 AMN721322:AMQ721322 AWJ721322:AWM721322 BGF721322:BGI721322 BQB721322:BQE721322 BZX721322:CAA721322 CJT721322:CJW721322 CTP721322:CTS721322 DDL721322:DDO721322 DNH721322:DNK721322 DXD721322:DXG721322 EGZ721322:EHC721322 EQV721322:EQY721322 FAR721322:FAU721322 FKN721322:FKQ721322 FUJ721322:FUM721322 GEF721322:GEI721322 GOB721322:GOE721322 GXX721322:GYA721322 HHT721322:HHW721322 HRP721322:HRS721322 IBL721322:IBO721322 ILH721322:ILK721322 IVD721322:IVG721322 JEZ721322:JFC721322 JOV721322:JOY721322 JYR721322:JYU721322 KIN721322:KIQ721322 KSJ721322:KSM721322 LCF721322:LCI721322 LMB721322:LME721322 LVX721322:LWA721322 MFT721322:MFW721322 MPP721322:MPS721322 MZL721322:MZO721322 NJH721322:NJK721322 NTD721322:NTG721322 OCZ721322:ODC721322 OMV721322:OMY721322 OWR721322:OWU721322 PGN721322:PGQ721322 PQJ721322:PQM721322 QAF721322:QAI721322 QKB721322:QKE721322 QTX721322:QUA721322 RDT721322:RDW721322 RNP721322:RNS721322 RXL721322:RXO721322 SHH721322:SHK721322 SRD721322:SRG721322 TAZ721322:TBC721322 TKV721322:TKY721322 TUR721322:TUU721322 UEN721322:UEQ721322 UOJ721322:UOM721322 UYF721322:UYI721322 VIB721322:VIE721322 VRX721322:VSA721322 WBT721322:WBW721322 WLP721322:WLS721322 WVL721322:WVO721322 D786858:G786858 IZ786858:JC786858 SV786858:SY786858 ACR786858:ACU786858 AMN786858:AMQ786858 AWJ786858:AWM786858 BGF786858:BGI786858 BQB786858:BQE786858 BZX786858:CAA786858 CJT786858:CJW786858 CTP786858:CTS786858 DDL786858:DDO786858 DNH786858:DNK786858 DXD786858:DXG786858 EGZ786858:EHC786858 EQV786858:EQY786858 FAR786858:FAU786858 FKN786858:FKQ786858 FUJ786858:FUM786858 GEF786858:GEI786858 GOB786858:GOE786858 GXX786858:GYA786858 HHT786858:HHW786858 HRP786858:HRS786858 IBL786858:IBO786858 ILH786858:ILK786858 IVD786858:IVG786858 JEZ786858:JFC786858 JOV786858:JOY786858 JYR786858:JYU786858 KIN786858:KIQ786858 KSJ786858:KSM786858 LCF786858:LCI786858 LMB786858:LME786858 LVX786858:LWA786858 MFT786858:MFW786858 MPP786858:MPS786858 MZL786858:MZO786858 NJH786858:NJK786858 NTD786858:NTG786858 OCZ786858:ODC786858 OMV786858:OMY786858 OWR786858:OWU786858 PGN786858:PGQ786858 PQJ786858:PQM786858 QAF786858:QAI786858 QKB786858:QKE786858 QTX786858:QUA786858 RDT786858:RDW786858 RNP786858:RNS786858 RXL786858:RXO786858 SHH786858:SHK786858 SRD786858:SRG786858 TAZ786858:TBC786858 TKV786858:TKY786858 TUR786858:TUU786858 UEN786858:UEQ786858 UOJ786858:UOM786858 UYF786858:UYI786858 VIB786858:VIE786858 VRX786858:VSA786858 WBT786858:WBW786858 WLP786858:WLS786858 WVL786858:WVO786858 D852394:G852394 IZ852394:JC852394 SV852394:SY852394 ACR852394:ACU852394 AMN852394:AMQ852394 AWJ852394:AWM852394 BGF852394:BGI852394 BQB852394:BQE852394 BZX852394:CAA852394 CJT852394:CJW852394 CTP852394:CTS852394 DDL852394:DDO852394 DNH852394:DNK852394 DXD852394:DXG852394 EGZ852394:EHC852394 EQV852394:EQY852394 FAR852394:FAU852394 FKN852394:FKQ852394 FUJ852394:FUM852394 GEF852394:GEI852394 GOB852394:GOE852394 GXX852394:GYA852394 HHT852394:HHW852394 HRP852394:HRS852394 IBL852394:IBO852394 ILH852394:ILK852394 IVD852394:IVG852394 JEZ852394:JFC852394 JOV852394:JOY852394 JYR852394:JYU852394 KIN852394:KIQ852394 KSJ852394:KSM852394 LCF852394:LCI852394 LMB852394:LME852394 LVX852394:LWA852394 MFT852394:MFW852394 MPP852394:MPS852394 MZL852394:MZO852394 NJH852394:NJK852394 NTD852394:NTG852394 OCZ852394:ODC852394 OMV852394:OMY852394 OWR852394:OWU852394 PGN852394:PGQ852394 PQJ852394:PQM852394 QAF852394:QAI852394 QKB852394:QKE852394 QTX852394:QUA852394 RDT852394:RDW852394 RNP852394:RNS852394 RXL852394:RXO852394 SHH852394:SHK852394 SRD852394:SRG852394 TAZ852394:TBC852394 TKV852394:TKY852394 TUR852394:TUU852394 UEN852394:UEQ852394 UOJ852394:UOM852394 UYF852394:UYI852394 VIB852394:VIE852394 VRX852394:VSA852394 WBT852394:WBW852394 WLP852394:WLS852394 WVL852394:WVO852394 D917930:G917930 IZ917930:JC917930 SV917930:SY917930 ACR917930:ACU917930 AMN917930:AMQ917930 AWJ917930:AWM917930 BGF917930:BGI917930 BQB917930:BQE917930 BZX917930:CAA917930 CJT917930:CJW917930 CTP917930:CTS917930 DDL917930:DDO917930 DNH917930:DNK917930 DXD917930:DXG917930 EGZ917930:EHC917930 EQV917930:EQY917930 FAR917930:FAU917930 FKN917930:FKQ917930 FUJ917930:FUM917930 GEF917930:GEI917930 GOB917930:GOE917930 GXX917930:GYA917930 HHT917930:HHW917930 HRP917930:HRS917930 IBL917930:IBO917930 ILH917930:ILK917930 IVD917930:IVG917930 JEZ917930:JFC917930 JOV917930:JOY917930 JYR917930:JYU917930 KIN917930:KIQ917930 KSJ917930:KSM917930 LCF917930:LCI917930 LMB917930:LME917930 LVX917930:LWA917930 MFT917930:MFW917930 MPP917930:MPS917930 MZL917930:MZO917930 NJH917930:NJK917930 NTD917930:NTG917930 OCZ917930:ODC917930 OMV917930:OMY917930 OWR917930:OWU917930 PGN917930:PGQ917930 PQJ917930:PQM917930 QAF917930:QAI917930 QKB917930:QKE917930 QTX917930:QUA917930 RDT917930:RDW917930 RNP917930:RNS917930 RXL917930:RXO917930 SHH917930:SHK917930 SRD917930:SRG917930 TAZ917930:TBC917930 TKV917930:TKY917930 TUR917930:TUU917930 UEN917930:UEQ917930 UOJ917930:UOM917930 UYF917930:UYI917930 VIB917930:VIE917930 VRX917930:VSA917930 WBT917930:WBW917930 WLP917930:WLS917930 WVL917930:WVO917930 D983466:G983466 IZ983466:JC983466 SV983466:SY983466 ACR983466:ACU983466 AMN983466:AMQ983466 AWJ983466:AWM983466 BGF983466:BGI983466 BQB983466:BQE983466 BZX983466:CAA983466 CJT983466:CJW983466 CTP983466:CTS983466 DDL983466:DDO983466 DNH983466:DNK983466 DXD983466:DXG983466 EGZ983466:EHC983466 EQV983466:EQY983466 FAR983466:FAU983466 FKN983466:FKQ983466 FUJ983466:FUM983466 GEF983466:GEI983466 GOB983466:GOE983466 GXX983466:GYA983466 HHT983466:HHW983466 HRP983466:HRS983466 IBL983466:IBO983466 ILH983466:ILK983466 IVD983466:IVG983466 JEZ983466:JFC983466 JOV983466:JOY983466 JYR983466:JYU983466 KIN983466:KIQ983466 KSJ983466:KSM983466 LCF983466:LCI983466 LMB983466:LME983466 LVX983466:LWA983466 MFT983466:MFW983466 MPP983466:MPS983466 MZL983466:MZO983466 NJH983466:NJK983466 NTD983466:NTG983466 OCZ983466:ODC983466 OMV983466:OMY983466 OWR983466:OWU983466 PGN983466:PGQ983466 PQJ983466:PQM983466 QAF983466:QAI983466 QKB983466:QKE983466 QTX983466:QUA983466 RDT983466:RDW983466 RNP983466:RNS983466 RXL983466:RXO983466 SHH983466:SHK983466 SRD983466:SRG983466 TAZ983466:TBC983466 TKV983466:TKY983466 TUR983466:TUU983466 UEN983466:UEQ983466 UOJ983466:UOM983466 UYF983466:UYI983466 VIB983466:VIE983466 VRX983466:VSA983466 WBT983466:WBW983466 WLP983466:WLS983466 WVL983466:WVO983466 E374:H379 JA374:JD379 SW374:SZ379 ACS374:ACV379 AMO374:AMR379 AWK374:AWN379 BGG374:BGJ379 BQC374:BQF379 BZY374:CAB379 CJU374:CJX379 CTQ374:CTT379 DDM374:DDP379 DNI374:DNL379 DXE374:DXH379 EHA374:EHD379 EQW374:EQZ379 FAS374:FAV379 FKO374:FKR379 FUK374:FUN379 GEG374:GEJ379 GOC374:GOF379 GXY374:GYB379 HHU374:HHX379 HRQ374:HRT379 IBM374:IBP379 ILI374:ILL379 IVE374:IVH379 JFA374:JFD379 JOW374:JOZ379 JYS374:JYV379 KIO374:KIR379 KSK374:KSN379 LCG374:LCJ379 LMC374:LMF379 LVY374:LWB379 MFU374:MFX379 MPQ374:MPT379 MZM374:MZP379 NJI374:NJL379 NTE374:NTH379 ODA374:ODD379 OMW374:OMZ379 OWS374:OWV379 PGO374:PGR379 PQK374:PQN379 QAG374:QAJ379 QKC374:QKF379 QTY374:QUB379 RDU374:RDX379 RNQ374:RNT379 RXM374:RXP379 SHI374:SHL379 SRE374:SRH379 TBA374:TBD379 TKW374:TKZ379 TUS374:TUV379 UEO374:UER379 UOK374:UON379 UYG374:UYJ379 VIC374:VIF379 VRY374:VSB379 WBU374:WBX379 WLQ374:WLT379 WVM374:WVP379 E65956:H65961 JA65956:JD65961 SW65956:SZ65961 ACS65956:ACV65961 AMO65956:AMR65961 AWK65956:AWN65961 BGG65956:BGJ65961 BQC65956:BQF65961 BZY65956:CAB65961 CJU65956:CJX65961 CTQ65956:CTT65961 DDM65956:DDP65961 DNI65956:DNL65961 DXE65956:DXH65961 EHA65956:EHD65961 EQW65956:EQZ65961 FAS65956:FAV65961 FKO65956:FKR65961 FUK65956:FUN65961 GEG65956:GEJ65961 GOC65956:GOF65961 GXY65956:GYB65961 HHU65956:HHX65961 HRQ65956:HRT65961 IBM65956:IBP65961 ILI65956:ILL65961 IVE65956:IVH65961 JFA65956:JFD65961 JOW65956:JOZ65961 JYS65956:JYV65961 KIO65956:KIR65961 KSK65956:KSN65961 LCG65956:LCJ65961 LMC65956:LMF65961 LVY65956:LWB65961 MFU65956:MFX65961 MPQ65956:MPT65961 MZM65956:MZP65961 NJI65956:NJL65961 NTE65956:NTH65961 ODA65956:ODD65961 OMW65956:OMZ65961 OWS65956:OWV65961 PGO65956:PGR65961 PQK65956:PQN65961 QAG65956:QAJ65961 QKC65956:QKF65961 QTY65956:QUB65961 RDU65956:RDX65961 RNQ65956:RNT65961 RXM65956:RXP65961 SHI65956:SHL65961 SRE65956:SRH65961 TBA65956:TBD65961 TKW65956:TKZ65961 TUS65956:TUV65961 UEO65956:UER65961 UOK65956:UON65961 UYG65956:UYJ65961 VIC65956:VIF65961 VRY65956:VSB65961 WBU65956:WBX65961 WLQ65956:WLT65961 WVM65956:WVP65961 E131492:H131497 JA131492:JD131497 SW131492:SZ131497 ACS131492:ACV131497 AMO131492:AMR131497 AWK131492:AWN131497 BGG131492:BGJ131497 BQC131492:BQF131497 BZY131492:CAB131497 CJU131492:CJX131497 CTQ131492:CTT131497 DDM131492:DDP131497 DNI131492:DNL131497 DXE131492:DXH131497 EHA131492:EHD131497 EQW131492:EQZ131497 FAS131492:FAV131497 FKO131492:FKR131497 FUK131492:FUN131497 GEG131492:GEJ131497 GOC131492:GOF131497 GXY131492:GYB131497 HHU131492:HHX131497 HRQ131492:HRT131497 IBM131492:IBP131497 ILI131492:ILL131497 IVE131492:IVH131497 JFA131492:JFD131497 JOW131492:JOZ131497 JYS131492:JYV131497 KIO131492:KIR131497 KSK131492:KSN131497 LCG131492:LCJ131497 LMC131492:LMF131497 LVY131492:LWB131497 MFU131492:MFX131497 MPQ131492:MPT131497 MZM131492:MZP131497 NJI131492:NJL131497 NTE131492:NTH131497 ODA131492:ODD131497 OMW131492:OMZ131497 OWS131492:OWV131497 PGO131492:PGR131497 PQK131492:PQN131497 QAG131492:QAJ131497 QKC131492:QKF131497 QTY131492:QUB131497 RDU131492:RDX131497 RNQ131492:RNT131497 RXM131492:RXP131497 SHI131492:SHL131497 SRE131492:SRH131497 TBA131492:TBD131497 TKW131492:TKZ131497 TUS131492:TUV131497 UEO131492:UER131497 UOK131492:UON131497 UYG131492:UYJ131497 VIC131492:VIF131497 VRY131492:VSB131497 WBU131492:WBX131497 WLQ131492:WLT131497 WVM131492:WVP131497 E197028:H197033 JA197028:JD197033 SW197028:SZ197033 ACS197028:ACV197033 AMO197028:AMR197033 AWK197028:AWN197033 BGG197028:BGJ197033 BQC197028:BQF197033 BZY197028:CAB197033 CJU197028:CJX197033 CTQ197028:CTT197033 DDM197028:DDP197033 DNI197028:DNL197033 DXE197028:DXH197033 EHA197028:EHD197033 EQW197028:EQZ197033 FAS197028:FAV197033 FKO197028:FKR197033 FUK197028:FUN197033 GEG197028:GEJ197033 GOC197028:GOF197033 GXY197028:GYB197033 HHU197028:HHX197033 HRQ197028:HRT197033 IBM197028:IBP197033 ILI197028:ILL197033 IVE197028:IVH197033 JFA197028:JFD197033 JOW197028:JOZ197033 JYS197028:JYV197033 KIO197028:KIR197033 KSK197028:KSN197033 LCG197028:LCJ197033 LMC197028:LMF197033 LVY197028:LWB197033 MFU197028:MFX197033 MPQ197028:MPT197033 MZM197028:MZP197033 NJI197028:NJL197033 NTE197028:NTH197033 ODA197028:ODD197033 OMW197028:OMZ197033 OWS197028:OWV197033 PGO197028:PGR197033 PQK197028:PQN197033 QAG197028:QAJ197033 QKC197028:QKF197033 QTY197028:QUB197033 RDU197028:RDX197033 RNQ197028:RNT197033 RXM197028:RXP197033 SHI197028:SHL197033 SRE197028:SRH197033 TBA197028:TBD197033 TKW197028:TKZ197033 TUS197028:TUV197033 UEO197028:UER197033 UOK197028:UON197033 UYG197028:UYJ197033 VIC197028:VIF197033 VRY197028:VSB197033 WBU197028:WBX197033 WLQ197028:WLT197033 WVM197028:WVP197033 E262564:H262569 JA262564:JD262569 SW262564:SZ262569 ACS262564:ACV262569 AMO262564:AMR262569 AWK262564:AWN262569 BGG262564:BGJ262569 BQC262564:BQF262569 BZY262564:CAB262569 CJU262564:CJX262569 CTQ262564:CTT262569 DDM262564:DDP262569 DNI262564:DNL262569 DXE262564:DXH262569 EHA262564:EHD262569 EQW262564:EQZ262569 FAS262564:FAV262569 FKO262564:FKR262569 FUK262564:FUN262569 GEG262564:GEJ262569 GOC262564:GOF262569 GXY262564:GYB262569 HHU262564:HHX262569 HRQ262564:HRT262569 IBM262564:IBP262569 ILI262564:ILL262569 IVE262564:IVH262569 JFA262564:JFD262569 JOW262564:JOZ262569 JYS262564:JYV262569 KIO262564:KIR262569 KSK262564:KSN262569 LCG262564:LCJ262569 LMC262564:LMF262569 LVY262564:LWB262569 MFU262564:MFX262569 MPQ262564:MPT262569 MZM262564:MZP262569 NJI262564:NJL262569 NTE262564:NTH262569 ODA262564:ODD262569 OMW262564:OMZ262569 OWS262564:OWV262569 PGO262564:PGR262569 PQK262564:PQN262569 QAG262564:QAJ262569 QKC262564:QKF262569 QTY262564:QUB262569 RDU262564:RDX262569 RNQ262564:RNT262569 RXM262564:RXP262569 SHI262564:SHL262569 SRE262564:SRH262569 TBA262564:TBD262569 TKW262564:TKZ262569 TUS262564:TUV262569 UEO262564:UER262569 UOK262564:UON262569 UYG262564:UYJ262569 VIC262564:VIF262569 VRY262564:VSB262569 WBU262564:WBX262569 WLQ262564:WLT262569 WVM262564:WVP262569 E328100:H328105 JA328100:JD328105 SW328100:SZ328105 ACS328100:ACV328105 AMO328100:AMR328105 AWK328100:AWN328105 BGG328100:BGJ328105 BQC328100:BQF328105 BZY328100:CAB328105 CJU328100:CJX328105 CTQ328100:CTT328105 DDM328100:DDP328105 DNI328100:DNL328105 DXE328100:DXH328105 EHA328100:EHD328105 EQW328100:EQZ328105 FAS328100:FAV328105 FKO328100:FKR328105 FUK328100:FUN328105 GEG328100:GEJ328105 GOC328100:GOF328105 GXY328100:GYB328105 HHU328100:HHX328105 HRQ328100:HRT328105 IBM328100:IBP328105 ILI328100:ILL328105 IVE328100:IVH328105 JFA328100:JFD328105 JOW328100:JOZ328105 JYS328100:JYV328105 KIO328100:KIR328105 KSK328100:KSN328105 LCG328100:LCJ328105 LMC328100:LMF328105 LVY328100:LWB328105 MFU328100:MFX328105 MPQ328100:MPT328105 MZM328100:MZP328105 NJI328100:NJL328105 NTE328100:NTH328105 ODA328100:ODD328105 OMW328100:OMZ328105 OWS328100:OWV328105 PGO328100:PGR328105 PQK328100:PQN328105 QAG328100:QAJ328105 QKC328100:QKF328105 QTY328100:QUB328105 RDU328100:RDX328105 RNQ328100:RNT328105 RXM328100:RXP328105 SHI328100:SHL328105 SRE328100:SRH328105 TBA328100:TBD328105 TKW328100:TKZ328105 TUS328100:TUV328105 UEO328100:UER328105 UOK328100:UON328105 UYG328100:UYJ328105 VIC328100:VIF328105 VRY328100:VSB328105 WBU328100:WBX328105 WLQ328100:WLT328105 WVM328100:WVP328105 E393636:H393641 JA393636:JD393641 SW393636:SZ393641 ACS393636:ACV393641 AMO393636:AMR393641 AWK393636:AWN393641 BGG393636:BGJ393641 BQC393636:BQF393641 BZY393636:CAB393641 CJU393636:CJX393641 CTQ393636:CTT393641 DDM393636:DDP393641 DNI393636:DNL393641 DXE393636:DXH393641 EHA393636:EHD393641 EQW393636:EQZ393641 FAS393636:FAV393641 FKO393636:FKR393641 FUK393636:FUN393641 GEG393636:GEJ393641 GOC393636:GOF393641 GXY393636:GYB393641 HHU393636:HHX393641 HRQ393636:HRT393641 IBM393636:IBP393641 ILI393636:ILL393641 IVE393636:IVH393641 JFA393636:JFD393641 JOW393636:JOZ393641 JYS393636:JYV393641 KIO393636:KIR393641 KSK393636:KSN393641 LCG393636:LCJ393641 LMC393636:LMF393641 LVY393636:LWB393641 MFU393636:MFX393641 MPQ393636:MPT393641 MZM393636:MZP393641 NJI393636:NJL393641 NTE393636:NTH393641 ODA393636:ODD393641 OMW393636:OMZ393641 OWS393636:OWV393641 PGO393636:PGR393641 PQK393636:PQN393641 QAG393636:QAJ393641 QKC393636:QKF393641 QTY393636:QUB393641 RDU393636:RDX393641 RNQ393636:RNT393641 RXM393636:RXP393641 SHI393636:SHL393641 SRE393636:SRH393641 TBA393636:TBD393641 TKW393636:TKZ393641 TUS393636:TUV393641 UEO393636:UER393641 UOK393636:UON393641 UYG393636:UYJ393641 VIC393636:VIF393641 VRY393636:VSB393641 WBU393636:WBX393641 WLQ393636:WLT393641 WVM393636:WVP393641 E459172:H459177 JA459172:JD459177 SW459172:SZ459177 ACS459172:ACV459177 AMO459172:AMR459177 AWK459172:AWN459177 BGG459172:BGJ459177 BQC459172:BQF459177 BZY459172:CAB459177 CJU459172:CJX459177 CTQ459172:CTT459177 DDM459172:DDP459177 DNI459172:DNL459177 DXE459172:DXH459177 EHA459172:EHD459177 EQW459172:EQZ459177 FAS459172:FAV459177 FKO459172:FKR459177 FUK459172:FUN459177 GEG459172:GEJ459177 GOC459172:GOF459177 GXY459172:GYB459177 HHU459172:HHX459177 HRQ459172:HRT459177 IBM459172:IBP459177 ILI459172:ILL459177 IVE459172:IVH459177 JFA459172:JFD459177 JOW459172:JOZ459177 JYS459172:JYV459177 KIO459172:KIR459177 KSK459172:KSN459177 LCG459172:LCJ459177 LMC459172:LMF459177 LVY459172:LWB459177 MFU459172:MFX459177 MPQ459172:MPT459177 MZM459172:MZP459177 NJI459172:NJL459177 NTE459172:NTH459177 ODA459172:ODD459177 OMW459172:OMZ459177 OWS459172:OWV459177 PGO459172:PGR459177 PQK459172:PQN459177 QAG459172:QAJ459177 QKC459172:QKF459177 QTY459172:QUB459177 RDU459172:RDX459177 RNQ459172:RNT459177 RXM459172:RXP459177 SHI459172:SHL459177 SRE459172:SRH459177 TBA459172:TBD459177 TKW459172:TKZ459177 TUS459172:TUV459177 UEO459172:UER459177 UOK459172:UON459177 UYG459172:UYJ459177 VIC459172:VIF459177 VRY459172:VSB459177 WBU459172:WBX459177 WLQ459172:WLT459177 WVM459172:WVP459177 E524708:H524713 JA524708:JD524713 SW524708:SZ524713 ACS524708:ACV524713 AMO524708:AMR524713 AWK524708:AWN524713 BGG524708:BGJ524713 BQC524708:BQF524713 BZY524708:CAB524713 CJU524708:CJX524713 CTQ524708:CTT524713 DDM524708:DDP524713 DNI524708:DNL524713 DXE524708:DXH524713 EHA524708:EHD524713 EQW524708:EQZ524713 FAS524708:FAV524713 FKO524708:FKR524713 FUK524708:FUN524713 GEG524708:GEJ524713 GOC524708:GOF524713 GXY524708:GYB524713 HHU524708:HHX524713 HRQ524708:HRT524713 IBM524708:IBP524713 ILI524708:ILL524713 IVE524708:IVH524713 JFA524708:JFD524713 JOW524708:JOZ524713 JYS524708:JYV524713 KIO524708:KIR524713 KSK524708:KSN524713 LCG524708:LCJ524713 LMC524708:LMF524713 LVY524708:LWB524713 MFU524708:MFX524713 MPQ524708:MPT524713 MZM524708:MZP524713 NJI524708:NJL524713 NTE524708:NTH524713 ODA524708:ODD524713 OMW524708:OMZ524713 OWS524708:OWV524713 PGO524708:PGR524713 PQK524708:PQN524713 QAG524708:QAJ524713 QKC524708:QKF524713 QTY524708:QUB524713 RDU524708:RDX524713 RNQ524708:RNT524713 RXM524708:RXP524713 SHI524708:SHL524713 SRE524708:SRH524713 TBA524708:TBD524713 TKW524708:TKZ524713 TUS524708:TUV524713 UEO524708:UER524713 UOK524708:UON524713 UYG524708:UYJ524713 VIC524708:VIF524713 VRY524708:VSB524713 WBU524708:WBX524713 WLQ524708:WLT524713 WVM524708:WVP524713 E590244:H590249 JA590244:JD590249 SW590244:SZ590249 ACS590244:ACV590249 AMO590244:AMR590249 AWK590244:AWN590249 BGG590244:BGJ590249 BQC590244:BQF590249 BZY590244:CAB590249 CJU590244:CJX590249 CTQ590244:CTT590249 DDM590244:DDP590249 DNI590244:DNL590249 DXE590244:DXH590249 EHA590244:EHD590249 EQW590244:EQZ590249 FAS590244:FAV590249 FKO590244:FKR590249 FUK590244:FUN590249 GEG590244:GEJ590249 GOC590244:GOF590249 GXY590244:GYB590249 HHU590244:HHX590249 HRQ590244:HRT590249 IBM590244:IBP590249 ILI590244:ILL590249 IVE590244:IVH590249 JFA590244:JFD590249 JOW590244:JOZ590249 JYS590244:JYV590249 KIO590244:KIR590249 KSK590244:KSN590249 LCG590244:LCJ590249 LMC590244:LMF590249 LVY590244:LWB590249 MFU590244:MFX590249 MPQ590244:MPT590249 MZM590244:MZP590249 NJI590244:NJL590249 NTE590244:NTH590249 ODA590244:ODD590249 OMW590244:OMZ590249 OWS590244:OWV590249 PGO590244:PGR590249 PQK590244:PQN590249 QAG590244:QAJ590249 QKC590244:QKF590249 QTY590244:QUB590249 RDU590244:RDX590249 RNQ590244:RNT590249 RXM590244:RXP590249 SHI590244:SHL590249 SRE590244:SRH590249 TBA590244:TBD590249 TKW590244:TKZ590249 TUS590244:TUV590249 UEO590244:UER590249 UOK590244:UON590249 UYG590244:UYJ590249 VIC590244:VIF590249 VRY590244:VSB590249 WBU590244:WBX590249 WLQ590244:WLT590249 WVM590244:WVP590249 E655780:H655785 JA655780:JD655785 SW655780:SZ655785 ACS655780:ACV655785 AMO655780:AMR655785 AWK655780:AWN655785 BGG655780:BGJ655785 BQC655780:BQF655785 BZY655780:CAB655785 CJU655780:CJX655785 CTQ655780:CTT655785 DDM655780:DDP655785 DNI655780:DNL655785 DXE655780:DXH655785 EHA655780:EHD655785 EQW655780:EQZ655785 FAS655780:FAV655785 FKO655780:FKR655785 FUK655780:FUN655785 GEG655780:GEJ655785 GOC655780:GOF655785 GXY655780:GYB655785 HHU655780:HHX655785 HRQ655780:HRT655785 IBM655780:IBP655785 ILI655780:ILL655785 IVE655780:IVH655785 JFA655780:JFD655785 JOW655780:JOZ655785 JYS655780:JYV655785 KIO655780:KIR655785 KSK655780:KSN655785 LCG655780:LCJ655785 LMC655780:LMF655785 LVY655780:LWB655785 MFU655780:MFX655785 MPQ655780:MPT655785 MZM655780:MZP655785 NJI655780:NJL655785 NTE655780:NTH655785 ODA655780:ODD655785 OMW655780:OMZ655785 OWS655780:OWV655785 PGO655780:PGR655785 PQK655780:PQN655785 QAG655780:QAJ655785 QKC655780:QKF655785 QTY655780:QUB655785 RDU655780:RDX655785 RNQ655780:RNT655785 RXM655780:RXP655785 SHI655780:SHL655785 SRE655780:SRH655785 TBA655780:TBD655785 TKW655780:TKZ655785 TUS655780:TUV655785 UEO655780:UER655785 UOK655780:UON655785 UYG655780:UYJ655785 VIC655780:VIF655785 VRY655780:VSB655785 WBU655780:WBX655785 WLQ655780:WLT655785 WVM655780:WVP655785 E721316:H721321 JA721316:JD721321 SW721316:SZ721321 ACS721316:ACV721321 AMO721316:AMR721321 AWK721316:AWN721321 BGG721316:BGJ721321 BQC721316:BQF721321 BZY721316:CAB721321 CJU721316:CJX721321 CTQ721316:CTT721321 DDM721316:DDP721321 DNI721316:DNL721321 DXE721316:DXH721321 EHA721316:EHD721321 EQW721316:EQZ721321 FAS721316:FAV721321 FKO721316:FKR721321 FUK721316:FUN721321 GEG721316:GEJ721321 GOC721316:GOF721321 GXY721316:GYB721321 HHU721316:HHX721321 HRQ721316:HRT721321 IBM721316:IBP721321 ILI721316:ILL721321 IVE721316:IVH721321 JFA721316:JFD721321 JOW721316:JOZ721321 JYS721316:JYV721321 KIO721316:KIR721321 KSK721316:KSN721321 LCG721316:LCJ721321 LMC721316:LMF721321 LVY721316:LWB721321 MFU721316:MFX721321 MPQ721316:MPT721321 MZM721316:MZP721321 NJI721316:NJL721321 NTE721316:NTH721321 ODA721316:ODD721321 OMW721316:OMZ721321 OWS721316:OWV721321 PGO721316:PGR721321 PQK721316:PQN721321 QAG721316:QAJ721321 QKC721316:QKF721321 QTY721316:QUB721321 RDU721316:RDX721321 RNQ721316:RNT721321 RXM721316:RXP721321 SHI721316:SHL721321 SRE721316:SRH721321 TBA721316:TBD721321 TKW721316:TKZ721321 TUS721316:TUV721321 UEO721316:UER721321 UOK721316:UON721321 UYG721316:UYJ721321 VIC721316:VIF721321 VRY721316:VSB721321 WBU721316:WBX721321 WLQ721316:WLT721321 WVM721316:WVP721321 E786852:H786857 JA786852:JD786857 SW786852:SZ786857 ACS786852:ACV786857 AMO786852:AMR786857 AWK786852:AWN786857 BGG786852:BGJ786857 BQC786852:BQF786857 BZY786852:CAB786857 CJU786852:CJX786857 CTQ786852:CTT786857 DDM786852:DDP786857 DNI786852:DNL786857 DXE786852:DXH786857 EHA786852:EHD786857 EQW786852:EQZ786857 FAS786852:FAV786857 FKO786852:FKR786857 FUK786852:FUN786857 GEG786852:GEJ786857 GOC786852:GOF786857 GXY786852:GYB786857 HHU786852:HHX786857 HRQ786852:HRT786857 IBM786852:IBP786857 ILI786852:ILL786857 IVE786852:IVH786857 JFA786852:JFD786857 JOW786852:JOZ786857 JYS786852:JYV786857 KIO786852:KIR786857 KSK786852:KSN786857 LCG786852:LCJ786857 LMC786852:LMF786857 LVY786852:LWB786857 MFU786852:MFX786857 MPQ786852:MPT786857 MZM786852:MZP786857 NJI786852:NJL786857 NTE786852:NTH786857 ODA786852:ODD786857 OMW786852:OMZ786857 OWS786852:OWV786857 PGO786852:PGR786857 PQK786852:PQN786857 QAG786852:QAJ786857 QKC786852:QKF786857 QTY786852:QUB786857 RDU786852:RDX786857 RNQ786852:RNT786857 RXM786852:RXP786857 SHI786852:SHL786857 SRE786852:SRH786857 TBA786852:TBD786857 TKW786852:TKZ786857 TUS786852:TUV786857 UEO786852:UER786857 UOK786852:UON786857 UYG786852:UYJ786857 VIC786852:VIF786857 VRY786852:VSB786857 WBU786852:WBX786857 WLQ786852:WLT786857 WVM786852:WVP786857 E852388:H852393 JA852388:JD852393 SW852388:SZ852393 ACS852388:ACV852393 AMO852388:AMR852393 AWK852388:AWN852393 BGG852388:BGJ852393 BQC852388:BQF852393 BZY852388:CAB852393 CJU852388:CJX852393 CTQ852388:CTT852393 DDM852388:DDP852393 DNI852388:DNL852393 DXE852388:DXH852393 EHA852388:EHD852393 EQW852388:EQZ852393 FAS852388:FAV852393 FKO852388:FKR852393 FUK852388:FUN852393 GEG852388:GEJ852393 GOC852388:GOF852393 GXY852388:GYB852393 HHU852388:HHX852393 HRQ852388:HRT852393 IBM852388:IBP852393 ILI852388:ILL852393 IVE852388:IVH852393 JFA852388:JFD852393 JOW852388:JOZ852393 JYS852388:JYV852393 KIO852388:KIR852393 KSK852388:KSN852393 LCG852388:LCJ852393 LMC852388:LMF852393 LVY852388:LWB852393 MFU852388:MFX852393 MPQ852388:MPT852393 MZM852388:MZP852393 NJI852388:NJL852393 NTE852388:NTH852393 ODA852388:ODD852393 OMW852388:OMZ852393 OWS852388:OWV852393 PGO852388:PGR852393 PQK852388:PQN852393 QAG852388:QAJ852393 QKC852388:QKF852393 QTY852388:QUB852393 RDU852388:RDX852393 RNQ852388:RNT852393 RXM852388:RXP852393 SHI852388:SHL852393 SRE852388:SRH852393 TBA852388:TBD852393 TKW852388:TKZ852393 TUS852388:TUV852393 UEO852388:UER852393 UOK852388:UON852393 UYG852388:UYJ852393 VIC852388:VIF852393 VRY852388:VSB852393 WBU852388:WBX852393 WLQ852388:WLT852393 WVM852388:WVP852393 E917924:H917929 JA917924:JD917929 SW917924:SZ917929 ACS917924:ACV917929 AMO917924:AMR917929 AWK917924:AWN917929 BGG917924:BGJ917929 BQC917924:BQF917929 BZY917924:CAB917929 CJU917924:CJX917929 CTQ917924:CTT917929 DDM917924:DDP917929 DNI917924:DNL917929 DXE917924:DXH917929 EHA917924:EHD917929 EQW917924:EQZ917929 FAS917924:FAV917929 FKO917924:FKR917929 FUK917924:FUN917929 GEG917924:GEJ917929 GOC917924:GOF917929 GXY917924:GYB917929 HHU917924:HHX917929 HRQ917924:HRT917929 IBM917924:IBP917929 ILI917924:ILL917929 IVE917924:IVH917929 JFA917924:JFD917929 JOW917924:JOZ917929 JYS917924:JYV917929 KIO917924:KIR917929 KSK917924:KSN917929 LCG917924:LCJ917929 LMC917924:LMF917929 LVY917924:LWB917929 MFU917924:MFX917929 MPQ917924:MPT917929 MZM917924:MZP917929 NJI917924:NJL917929 NTE917924:NTH917929 ODA917924:ODD917929 OMW917924:OMZ917929 OWS917924:OWV917929 PGO917924:PGR917929 PQK917924:PQN917929 QAG917924:QAJ917929 QKC917924:QKF917929 QTY917924:QUB917929 RDU917924:RDX917929 RNQ917924:RNT917929 RXM917924:RXP917929 SHI917924:SHL917929 SRE917924:SRH917929 TBA917924:TBD917929 TKW917924:TKZ917929 TUS917924:TUV917929 UEO917924:UER917929 UOK917924:UON917929 UYG917924:UYJ917929 VIC917924:VIF917929 VRY917924:VSB917929 WBU917924:WBX917929 WLQ917924:WLT917929 WVM917924:WVP917929 E983460:H983465 JA983460:JD983465 SW983460:SZ983465 ACS983460:ACV983465 AMO983460:AMR983465 AWK983460:AWN983465 BGG983460:BGJ983465 BQC983460:BQF983465 BZY983460:CAB983465 CJU983460:CJX983465 CTQ983460:CTT983465 DDM983460:DDP983465 DNI983460:DNL983465 DXE983460:DXH983465 EHA983460:EHD983465 EQW983460:EQZ983465 FAS983460:FAV983465 FKO983460:FKR983465 FUK983460:FUN983465 GEG983460:GEJ983465 GOC983460:GOF983465 GXY983460:GYB983465 HHU983460:HHX983465 HRQ983460:HRT983465 IBM983460:IBP983465 ILI983460:ILL983465 IVE983460:IVH983465 JFA983460:JFD983465 JOW983460:JOZ983465 JYS983460:JYV983465 KIO983460:KIR983465 KSK983460:KSN983465 LCG983460:LCJ983465 LMC983460:LMF983465 LVY983460:LWB983465 MFU983460:MFX983465 MPQ983460:MPT983465 MZM983460:MZP983465 NJI983460:NJL983465 NTE983460:NTH983465 ODA983460:ODD983465 OMW983460:OMZ983465 OWS983460:OWV983465 PGO983460:PGR983465 PQK983460:PQN983465 QAG983460:QAJ983465 QKC983460:QKF983465 QTY983460:QUB983465 RDU983460:RDX983465 RNQ983460:RNT983465 RXM983460:RXP983465 SHI983460:SHL983465 SRE983460:SRH983465 TBA983460:TBD983465 TKW983460:TKZ983465 TUS983460:TUV983465 UEO983460:UER983465 UOK983460:UON983465 UYG983460:UYJ983465 VIC983460:VIF983465 VRY983460:VSB983465 WBU983460:WBX983465 WLQ983460:WLT983465 WVM983460:WVP983465 I380:K380 JE380:JG380 TA380:TC380 ACW380:ACY380 AMS380:AMU380 AWO380:AWQ380 BGK380:BGM380 BQG380:BQI380 CAC380:CAE380 CJY380:CKA380 CTU380:CTW380 DDQ380:DDS380 DNM380:DNO380 DXI380:DXK380 EHE380:EHG380 ERA380:ERC380 FAW380:FAY380 FKS380:FKU380 FUO380:FUQ380 GEK380:GEM380 GOG380:GOI380 GYC380:GYE380 HHY380:HIA380 HRU380:HRW380 IBQ380:IBS380 ILM380:ILO380 IVI380:IVK380 JFE380:JFG380 JPA380:JPC380 JYW380:JYY380 KIS380:KIU380 KSO380:KSQ380 LCK380:LCM380 LMG380:LMI380 LWC380:LWE380 MFY380:MGA380 MPU380:MPW380 MZQ380:MZS380 NJM380:NJO380 NTI380:NTK380 ODE380:ODG380 ONA380:ONC380 OWW380:OWY380 PGS380:PGU380 PQO380:PQQ380 QAK380:QAM380 QKG380:QKI380 QUC380:QUE380 RDY380:REA380 RNU380:RNW380 RXQ380:RXS380 SHM380:SHO380 SRI380:SRK380 TBE380:TBG380 TLA380:TLC380 TUW380:TUY380 UES380:UEU380 UOO380:UOQ380 UYK380:UYM380 VIG380:VII380 VSC380:VSE380 WBY380:WCA380 WLU380:WLW380 WVQ380:WVS380 I65962:K65962 JE65962:JG65962 TA65962:TC65962 ACW65962:ACY65962 AMS65962:AMU65962 AWO65962:AWQ65962 BGK65962:BGM65962 BQG65962:BQI65962 CAC65962:CAE65962 CJY65962:CKA65962 CTU65962:CTW65962 DDQ65962:DDS65962 DNM65962:DNO65962 DXI65962:DXK65962 EHE65962:EHG65962 ERA65962:ERC65962 FAW65962:FAY65962 FKS65962:FKU65962 FUO65962:FUQ65962 GEK65962:GEM65962 GOG65962:GOI65962 GYC65962:GYE65962 HHY65962:HIA65962 HRU65962:HRW65962 IBQ65962:IBS65962 ILM65962:ILO65962 IVI65962:IVK65962 JFE65962:JFG65962 JPA65962:JPC65962 JYW65962:JYY65962 KIS65962:KIU65962 KSO65962:KSQ65962 LCK65962:LCM65962 LMG65962:LMI65962 LWC65962:LWE65962 MFY65962:MGA65962 MPU65962:MPW65962 MZQ65962:MZS65962 NJM65962:NJO65962 NTI65962:NTK65962 ODE65962:ODG65962 ONA65962:ONC65962 OWW65962:OWY65962 PGS65962:PGU65962 PQO65962:PQQ65962 QAK65962:QAM65962 QKG65962:QKI65962 QUC65962:QUE65962 RDY65962:REA65962 RNU65962:RNW65962 RXQ65962:RXS65962 SHM65962:SHO65962 SRI65962:SRK65962 TBE65962:TBG65962 TLA65962:TLC65962 TUW65962:TUY65962 UES65962:UEU65962 UOO65962:UOQ65962 UYK65962:UYM65962 VIG65962:VII65962 VSC65962:VSE65962 WBY65962:WCA65962 WLU65962:WLW65962 WVQ65962:WVS65962 I131498:K131498 JE131498:JG131498 TA131498:TC131498 ACW131498:ACY131498 AMS131498:AMU131498 AWO131498:AWQ131498 BGK131498:BGM131498 BQG131498:BQI131498 CAC131498:CAE131498 CJY131498:CKA131498 CTU131498:CTW131498 DDQ131498:DDS131498 DNM131498:DNO131498 DXI131498:DXK131498 EHE131498:EHG131498 ERA131498:ERC131498 FAW131498:FAY131498 FKS131498:FKU131498 FUO131498:FUQ131498 GEK131498:GEM131498 GOG131498:GOI131498 GYC131498:GYE131498 HHY131498:HIA131498 HRU131498:HRW131498 IBQ131498:IBS131498 ILM131498:ILO131498 IVI131498:IVK131498 JFE131498:JFG131498 JPA131498:JPC131498 JYW131498:JYY131498 KIS131498:KIU131498 KSO131498:KSQ131498 LCK131498:LCM131498 LMG131498:LMI131498 LWC131498:LWE131498 MFY131498:MGA131498 MPU131498:MPW131498 MZQ131498:MZS131498 NJM131498:NJO131498 NTI131498:NTK131498 ODE131498:ODG131498 ONA131498:ONC131498 OWW131498:OWY131498 PGS131498:PGU131498 PQO131498:PQQ131498 QAK131498:QAM131498 QKG131498:QKI131498 QUC131498:QUE131498 RDY131498:REA131498 RNU131498:RNW131498 RXQ131498:RXS131498 SHM131498:SHO131498 SRI131498:SRK131498 TBE131498:TBG131498 TLA131498:TLC131498 TUW131498:TUY131498 UES131498:UEU131498 UOO131498:UOQ131498 UYK131498:UYM131498 VIG131498:VII131498 VSC131498:VSE131498 WBY131498:WCA131498 WLU131498:WLW131498 WVQ131498:WVS131498 I197034:K197034 JE197034:JG197034 TA197034:TC197034 ACW197034:ACY197034 AMS197034:AMU197034 AWO197034:AWQ197034 BGK197034:BGM197034 BQG197034:BQI197034 CAC197034:CAE197034 CJY197034:CKA197034 CTU197034:CTW197034 DDQ197034:DDS197034 DNM197034:DNO197034 DXI197034:DXK197034 EHE197034:EHG197034 ERA197034:ERC197034 FAW197034:FAY197034 FKS197034:FKU197034 FUO197034:FUQ197034 GEK197034:GEM197034 GOG197034:GOI197034 GYC197034:GYE197034 HHY197034:HIA197034 HRU197034:HRW197034 IBQ197034:IBS197034 ILM197034:ILO197034 IVI197034:IVK197034 JFE197034:JFG197034 JPA197034:JPC197034 JYW197034:JYY197034 KIS197034:KIU197034 KSO197034:KSQ197034 LCK197034:LCM197034 LMG197034:LMI197034 LWC197034:LWE197034 MFY197034:MGA197034 MPU197034:MPW197034 MZQ197034:MZS197034 NJM197034:NJO197034 NTI197034:NTK197034 ODE197034:ODG197034 ONA197034:ONC197034 OWW197034:OWY197034 PGS197034:PGU197034 PQO197034:PQQ197034 QAK197034:QAM197034 QKG197034:QKI197034 QUC197034:QUE197034 RDY197034:REA197034 RNU197034:RNW197034 RXQ197034:RXS197034 SHM197034:SHO197034 SRI197034:SRK197034 TBE197034:TBG197034 TLA197034:TLC197034 TUW197034:TUY197034 UES197034:UEU197034 UOO197034:UOQ197034 UYK197034:UYM197034 VIG197034:VII197034 VSC197034:VSE197034 WBY197034:WCA197034 WLU197034:WLW197034 WVQ197034:WVS197034 I262570:K262570 JE262570:JG262570 TA262570:TC262570 ACW262570:ACY262570 AMS262570:AMU262570 AWO262570:AWQ262570 BGK262570:BGM262570 BQG262570:BQI262570 CAC262570:CAE262570 CJY262570:CKA262570 CTU262570:CTW262570 DDQ262570:DDS262570 DNM262570:DNO262570 DXI262570:DXK262570 EHE262570:EHG262570 ERA262570:ERC262570 FAW262570:FAY262570 FKS262570:FKU262570 FUO262570:FUQ262570 GEK262570:GEM262570 GOG262570:GOI262570 GYC262570:GYE262570 HHY262570:HIA262570 HRU262570:HRW262570 IBQ262570:IBS262570 ILM262570:ILO262570 IVI262570:IVK262570 JFE262570:JFG262570 JPA262570:JPC262570 JYW262570:JYY262570 KIS262570:KIU262570 KSO262570:KSQ262570 LCK262570:LCM262570 LMG262570:LMI262570 LWC262570:LWE262570 MFY262570:MGA262570 MPU262570:MPW262570 MZQ262570:MZS262570 NJM262570:NJO262570 NTI262570:NTK262570 ODE262570:ODG262570 ONA262570:ONC262570 OWW262570:OWY262570 PGS262570:PGU262570 PQO262570:PQQ262570 QAK262570:QAM262570 QKG262570:QKI262570 QUC262570:QUE262570 RDY262570:REA262570 RNU262570:RNW262570 RXQ262570:RXS262570 SHM262570:SHO262570 SRI262570:SRK262570 TBE262570:TBG262570 TLA262570:TLC262570 TUW262570:TUY262570 UES262570:UEU262570 UOO262570:UOQ262570 UYK262570:UYM262570 VIG262570:VII262570 VSC262570:VSE262570 WBY262570:WCA262570 WLU262570:WLW262570 WVQ262570:WVS262570 I328106:K328106 JE328106:JG328106 TA328106:TC328106 ACW328106:ACY328106 AMS328106:AMU328106 AWO328106:AWQ328106 BGK328106:BGM328106 BQG328106:BQI328106 CAC328106:CAE328106 CJY328106:CKA328106 CTU328106:CTW328106 DDQ328106:DDS328106 DNM328106:DNO328106 DXI328106:DXK328106 EHE328106:EHG328106 ERA328106:ERC328106 FAW328106:FAY328106 FKS328106:FKU328106 FUO328106:FUQ328106 GEK328106:GEM328106 GOG328106:GOI328106 GYC328106:GYE328106 HHY328106:HIA328106 HRU328106:HRW328106 IBQ328106:IBS328106 ILM328106:ILO328106 IVI328106:IVK328106 JFE328106:JFG328106 JPA328106:JPC328106 JYW328106:JYY328106 KIS328106:KIU328106 KSO328106:KSQ328106 LCK328106:LCM328106 LMG328106:LMI328106 LWC328106:LWE328106 MFY328106:MGA328106 MPU328106:MPW328106 MZQ328106:MZS328106 NJM328106:NJO328106 NTI328106:NTK328106 ODE328106:ODG328106 ONA328106:ONC328106 OWW328106:OWY328106 PGS328106:PGU328106 PQO328106:PQQ328106 QAK328106:QAM328106 QKG328106:QKI328106 QUC328106:QUE328106 RDY328106:REA328106 RNU328106:RNW328106 RXQ328106:RXS328106 SHM328106:SHO328106 SRI328106:SRK328106 TBE328106:TBG328106 TLA328106:TLC328106 TUW328106:TUY328106 UES328106:UEU328106 UOO328106:UOQ328106 UYK328106:UYM328106 VIG328106:VII328106 VSC328106:VSE328106 WBY328106:WCA328106 WLU328106:WLW328106 WVQ328106:WVS328106 I393642:K393642 JE393642:JG393642 TA393642:TC393642 ACW393642:ACY393642 AMS393642:AMU393642 AWO393642:AWQ393642 BGK393642:BGM393642 BQG393642:BQI393642 CAC393642:CAE393642 CJY393642:CKA393642 CTU393642:CTW393642 DDQ393642:DDS393642 DNM393642:DNO393642 DXI393642:DXK393642 EHE393642:EHG393642 ERA393642:ERC393642 FAW393642:FAY393642 FKS393642:FKU393642 FUO393642:FUQ393642 GEK393642:GEM393642 GOG393642:GOI393642 GYC393642:GYE393642 HHY393642:HIA393642 HRU393642:HRW393642 IBQ393642:IBS393642 ILM393642:ILO393642 IVI393642:IVK393642 JFE393642:JFG393642 JPA393642:JPC393642 JYW393642:JYY393642 KIS393642:KIU393642 KSO393642:KSQ393642 LCK393642:LCM393642 LMG393642:LMI393642 LWC393642:LWE393642 MFY393642:MGA393642 MPU393642:MPW393642 MZQ393642:MZS393642 NJM393642:NJO393642 NTI393642:NTK393642 ODE393642:ODG393642 ONA393642:ONC393642 OWW393642:OWY393642 PGS393642:PGU393642 PQO393642:PQQ393642 QAK393642:QAM393642 QKG393642:QKI393642 QUC393642:QUE393642 RDY393642:REA393642 RNU393642:RNW393642 RXQ393642:RXS393642 SHM393642:SHO393642 SRI393642:SRK393642 TBE393642:TBG393642 TLA393642:TLC393642 TUW393642:TUY393642 UES393642:UEU393642 UOO393642:UOQ393642 UYK393642:UYM393642 VIG393642:VII393642 VSC393642:VSE393642 WBY393642:WCA393642 WLU393642:WLW393642 WVQ393642:WVS393642 I459178:K459178 JE459178:JG459178 TA459178:TC459178 ACW459178:ACY459178 AMS459178:AMU459178 AWO459178:AWQ459178 BGK459178:BGM459178 BQG459178:BQI459178 CAC459178:CAE459178 CJY459178:CKA459178 CTU459178:CTW459178 DDQ459178:DDS459178 DNM459178:DNO459178 DXI459178:DXK459178 EHE459178:EHG459178 ERA459178:ERC459178 FAW459178:FAY459178 FKS459178:FKU459178 FUO459178:FUQ459178 GEK459178:GEM459178 GOG459178:GOI459178 GYC459178:GYE459178 HHY459178:HIA459178 HRU459178:HRW459178 IBQ459178:IBS459178 ILM459178:ILO459178 IVI459178:IVK459178 JFE459178:JFG459178 JPA459178:JPC459178 JYW459178:JYY459178 KIS459178:KIU459178 KSO459178:KSQ459178 LCK459178:LCM459178 LMG459178:LMI459178 LWC459178:LWE459178 MFY459178:MGA459178 MPU459178:MPW459178 MZQ459178:MZS459178 NJM459178:NJO459178 NTI459178:NTK459178 ODE459178:ODG459178 ONA459178:ONC459178 OWW459178:OWY459178 PGS459178:PGU459178 PQO459178:PQQ459178 QAK459178:QAM459178 QKG459178:QKI459178 QUC459178:QUE459178 RDY459178:REA459178 RNU459178:RNW459178 RXQ459178:RXS459178 SHM459178:SHO459178 SRI459178:SRK459178 TBE459178:TBG459178 TLA459178:TLC459178 TUW459178:TUY459178 UES459178:UEU459178 UOO459178:UOQ459178 UYK459178:UYM459178 VIG459178:VII459178 VSC459178:VSE459178 WBY459178:WCA459178 WLU459178:WLW459178 WVQ459178:WVS459178 I524714:K524714 JE524714:JG524714 TA524714:TC524714 ACW524714:ACY524714 AMS524714:AMU524714 AWO524714:AWQ524714 BGK524714:BGM524714 BQG524714:BQI524714 CAC524714:CAE524714 CJY524714:CKA524714 CTU524714:CTW524714 DDQ524714:DDS524714 DNM524714:DNO524714 DXI524714:DXK524714 EHE524714:EHG524714 ERA524714:ERC524714 FAW524714:FAY524714 FKS524714:FKU524714 FUO524714:FUQ524714 GEK524714:GEM524714 GOG524714:GOI524714 GYC524714:GYE524714 HHY524714:HIA524714 HRU524714:HRW524714 IBQ524714:IBS524714 ILM524714:ILO524714 IVI524714:IVK524714 JFE524714:JFG524714 JPA524714:JPC524714 JYW524714:JYY524714 KIS524714:KIU524714 KSO524714:KSQ524714 LCK524714:LCM524714 LMG524714:LMI524714 LWC524714:LWE524714 MFY524714:MGA524714 MPU524714:MPW524714 MZQ524714:MZS524714 NJM524714:NJO524714 NTI524714:NTK524714 ODE524714:ODG524714 ONA524714:ONC524714 OWW524714:OWY524714 PGS524714:PGU524714 PQO524714:PQQ524714 QAK524714:QAM524714 QKG524714:QKI524714 QUC524714:QUE524714 RDY524714:REA524714 RNU524714:RNW524714 RXQ524714:RXS524714 SHM524714:SHO524714 SRI524714:SRK524714 TBE524714:TBG524714 TLA524714:TLC524714 TUW524714:TUY524714 UES524714:UEU524714 UOO524714:UOQ524714 UYK524714:UYM524714 VIG524714:VII524714 VSC524714:VSE524714 WBY524714:WCA524714 WLU524714:WLW524714 WVQ524714:WVS524714 I590250:K590250 JE590250:JG590250 TA590250:TC590250 ACW590250:ACY590250 AMS590250:AMU590250 AWO590250:AWQ590250 BGK590250:BGM590250 BQG590250:BQI590250 CAC590250:CAE590250 CJY590250:CKA590250 CTU590250:CTW590250 DDQ590250:DDS590250 DNM590250:DNO590250 DXI590250:DXK590250 EHE590250:EHG590250 ERA590250:ERC590250 FAW590250:FAY590250 FKS590250:FKU590250 FUO590250:FUQ590250 GEK590250:GEM590250 GOG590250:GOI590250 GYC590250:GYE590250 HHY590250:HIA590250 HRU590250:HRW590250 IBQ590250:IBS590250 ILM590250:ILO590250 IVI590250:IVK590250 JFE590250:JFG590250 JPA590250:JPC590250 JYW590250:JYY590250 KIS590250:KIU590250 KSO590250:KSQ590250 LCK590250:LCM590250 LMG590250:LMI590250 LWC590250:LWE590250 MFY590250:MGA590250 MPU590250:MPW590250 MZQ590250:MZS590250 NJM590250:NJO590250 NTI590250:NTK590250 ODE590250:ODG590250 ONA590250:ONC590250 OWW590250:OWY590250 PGS590250:PGU590250 PQO590250:PQQ590250 QAK590250:QAM590250 QKG590250:QKI590250 QUC590250:QUE590250 RDY590250:REA590250 RNU590250:RNW590250 RXQ590250:RXS590250 SHM590250:SHO590250 SRI590250:SRK590250 TBE590250:TBG590250 TLA590250:TLC590250 TUW590250:TUY590250 UES590250:UEU590250 UOO590250:UOQ590250 UYK590250:UYM590250 VIG590250:VII590250 VSC590250:VSE590250 WBY590250:WCA590250 WLU590250:WLW590250 WVQ590250:WVS590250 I655786:K655786 JE655786:JG655786 TA655786:TC655786 ACW655786:ACY655786 AMS655786:AMU655786 AWO655786:AWQ655786 BGK655786:BGM655786 BQG655786:BQI655786 CAC655786:CAE655786 CJY655786:CKA655786 CTU655786:CTW655786 DDQ655786:DDS655786 DNM655786:DNO655786 DXI655786:DXK655786 EHE655786:EHG655786 ERA655786:ERC655786 FAW655786:FAY655786 FKS655786:FKU655786 FUO655786:FUQ655786 GEK655786:GEM655786 GOG655786:GOI655786 GYC655786:GYE655786 HHY655786:HIA655786 HRU655786:HRW655786 IBQ655786:IBS655786 ILM655786:ILO655786 IVI655786:IVK655786 JFE655786:JFG655786 JPA655786:JPC655786 JYW655786:JYY655786 KIS655786:KIU655786 KSO655786:KSQ655786 LCK655786:LCM655786 LMG655786:LMI655786 LWC655786:LWE655786 MFY655786:MGA655786 MPU655786:MPW655786 MZQ655786:MZS655786 NJM655786:NJO655786 NTI655786:NTK655786 ODE655786:ODG655786 ONA655786:ONC655786 OWW655786:OWY655786 PGS655786:PGU655786 PQO655786:PQQ655786 QAK655786:QAM655786 QKG655786:QKI655786 QUC655786:QUE655786 RDY655786:REA655786 RNU655786:RNW655786 RXQ655786:RXS655786 SHM655786:SHO655786 SRI655786:SRK655786 TBE655786:TBG655786 TLA655786:TLC655786 TUW655786:TUY655786 UES655786:UEU655786 UOO655786:UOQ655786 UYK655786:UYM655786 VIG655786:VII655786 VSC655786:VSE655786 WBY655786:WCA655786 WLU655786:WLW655786 WVQ655786:WVS655786 I721322:K721322 JE721322:JG721322 TA721322:TC721322 ACW721322:ACY721322 AMS721322:AMU721322 AWO721322:AWQ721322 BGK721322:BGM721322 BQG721322:BQI721322 CAC721322:CAE721322 CJY721322:CKA721322 CTU721322:CTW721322 DDQ721322:DDS721322 DNM721322:DNO721322 DXI721322:DXK721322 EHE721322:EHG721322 ERA721322:ERC721322 FAW721322:FAY721322 FKS721322:FKU721322 FUO721322:FUQ721322 GEK721322:GEM721322 GOG721322:GOI721322 GYC721322:GYE721322 HHY721322:HIA721322 HRU721322:HRW721322 IBQ721322:IBS721322 ILM721322:ILO721322 IVI721322:IVK721322 JFE721322:JFG721322 JPA721322:JPC721322 JYW721322:JYY721322 KIS721322:KIU721322 KSO721322:KSQ721322 LCK721322:LCM721322 LMG721322:LMI721322 LWC721322:LWE721322 MFY721322:MGA721322 MPU721322:MPW721322 MZQ721322:MZS721322 NJM721322:NJO721322 NTI721322:NTK721322 ODE721322:ODG721322 ONA721322:ONC721322 OWW721322:OWY721322 PGS721322:PGU721322 PQO721322:PQQ721322 QAK721322:QAM721322 QKG721322:QKI721322 QUC721322:QUE721322 RDY721322:REA721322 RNU721322:RNW721322 RXQ721322:RXS721322 SHM721322:SHO721322 SRI721322:SRK721322 TBE721322:TBG721322 TLA721322:TLC721322 TUW721322:TUY721322 UES721322:UEU721322 UOO721322:UOQ721322 UYK721322:UYM721322 VIG721322:VII721322 VSC721322:VSE721322 WBY721322:WCA721322 WLU721322:WLW721322 WVQ721322:WVS721322 I786858:K786858 JE786858:JG786858 TA786858:TC786858 ACW786858:ACY786858 AMS786858:AMU786858 AWO786858:AWQ786858 BGK786858:BGM786858 BQG786858:BQI786858 CAC786858:CAE786858 CJY786858:CKA786858 CTU786858:CTW786858 DDQ786858:DDS786858 DNM786858:DNO786858 DXI786858:DXK786858 EHE786858:EHG786858 ERA786858:ERC786858 FAW786858:FAY786858 FKS786858:FKU786858 FUO786858:FUQ786858 GEK786858:GEM786858 GOG786858:GOI786858 GYC786858:GYE786858 HHY786858:HIA786858 HRU786858:HRW786858 IBQ786858:IBS786858 ILM786858:ILO786858 IVI786858:IVK786858 JFE786858:JFG786858 JPA786858:JPC786858 JYW786858:JYY786858 KIS786858:KIU786858 KSO786858:KSQ786858 LCK786858:LCM786858 LMG786858:LMI786858 LWC786858:LWE786858 MFY786858:MGA786858 MPU786858:MPW786858 MZQ786858:MZS786858 NJM786858:NJO786858 NTI786858:NTK786858 ODE786858:ODG786858 ONA786858:ONC786858 OWW786858:OWY786858 PGS786858:PGU786858 PQO786858:PQQ786858 QAK786858:QAM786858 QKG786858:QKI786858 QUC786858:QUE786858 RDY786858:REA786858 RNU786858:RNW786858 RXQ786858:RXS786858 SHM786858:SHO786858 SRI786858:SRK786858 TBE786858:TBG786858 TLA786858:TLC786858 TUW786858:TUY786858 UES786858:UEU786858 UOO786858:UOQ786858 UYK786858:UYM786858 VIG786858:VII786858 VSC786858:VSE786858 WBY786858:WCA786858 WLU786858:WLW786858 WVQ786858:WVS786858 I852394:K852394 JE852394:JG852394 TA852394:TC852394 ACW852394:ACY852394 AMS852394:AMU852394 AWO852394:AWQ852394 BGK852394:BGM852394 BQG852394:BQI852394 CAC852394:CAE852394 CJY852394:CKA852394 CTU852394:CTW852394 DDQ852394:DDS852394 DNM852394:DNO852394 DXI852394:DXK852394 EHE852394:EHG852394 ERA852394:ERC852394 FAW852394:FAY852394 FKS852394:FKU852394 FUO852394:FUQ852394 GEK852394:GEM852394 GOG852394:GOI852394 GYC852394:GYE852394 HHY852394:HIA852394 HRU852394:HRW852394 IBQ852394:IBS852394 ILM852394:ILO852394 IVI852394:IVK852394 JFE852394:JFG852394 JPA852394:JPC852394 JYW852394:JYY852394 KIS852394:KIU852394 KSO852394:KSQ852394 LCK852394:LCM852394 LMG852394:LMI852394 LWC852394:LWE852394 MFY852394:MGA852394 MPU852394:MPW852394 MZQ852394:MZS852394 NJM852394:NJO852394 NTI852394:NTK852394 ODE852394:ODG852394 ONA852394:ONC852394 OWW852394:OWY852394 PGS852394:PGU852394 PQO852394:PQQ852394 QAK852394:QAM852394 QKG852394:QKI852394 QUC852394:QUE852394 RDY852394:REA852394 RNU852394:RNW852394 RXQ852394:RXS852394 SHM852394:SHO852394 SRI852394:SRK852394 TBE852394:TBG852394 TLA852394:TLC852394 TUW852394:TUY852394 UES852394:UEU852394 UOO852394:UOQ852394 UYK852394:UYM852394 VIG852394:VII852394 VSC852394:VSE852394 WBY852394:WCA852394 WLU852394:WLW852394 WVQ852394:WVS852394 I917930:K917930 JE917930:JG917930 TA917930:TC917930 ACW917930:ACY917930 AMS917930:AMU917930 AWO917930:AWQ917930 BGK917930:BGM917930 BQG917930:BQI917930 CAC917930:CAE917930 CJY917930:CKA917930 CTU917930:CTW917930 DDQ917930:DDS917930 DNM917930:DNO917930 DXI917930:DXK917930 EHE917930:EHG917930 ERA917930:ERC917930 FAW917930:FAY917930 FKS917930:FKU917930 FUO917930:FUQ917930 GEK917930:GEM917930 GOG917930:GOI917930 GYC917930:GYE917930 HHY917930:HIA917930 HRU917930:HRW917930 IBQ917930:IBS917930 ILM917930:ILO917930 IVI917930:IVK917930 JFE917930:JFG917930 JPA917930:JPC917930 JYW917930:JYY917930 KIS917930:KIU917930 KSO917930:KSQ917930 LCK917930:LCM917930 LMG917930:LMI917930 LWC917930:LWE917930 MFY917930:MGA917930 MPU917930:MPW917930 MZQ917930:MZS917930 NJM917930:NJO917930 NTI917930:NTK917930 ODE917930:ODG917930 ONA917930:ONC917930 OWW917930:OWY917930 PGS917930:PGU917930 PQO917930:PQQ917930 QAK917930:QAM917930 QKG917930:QKI917930 QUC917930:QUE917930 RDY917930:REA917930 RNU917930:RNW917930 RXQ917930:RXS917930 SHM917930:SHO917930 SRI917930:SRK917930 TBE917930:TBG917930 TLA917930:TLC917930 TUW917930:TUY917930 UES917930:UEU917930 UOO917930:UOQ917930 UYK917930:UYM917930 VIG917930:VII917930 VSC917930:VSE917930 WBY917930:WCA917930 WLU917930:WLW917930 WVQ917930:WVS917930 I983466:K983466 JE983466:JG983466 TA983466:TC983466 ACW983466:ACY983466 AMS983466:AMU983466 AWO983466:AWQ983466 BGK983466:BGM983466 BQG983466:BQI983466 CAC983466:CAE983466 CJY983466:CKA983466 CTU983466:CTW983466 DDQ983466:DDS983466 DNM983466:DNO983466 DXI983466:DXK983466 EHE983466:EHG983466 ERA983466:ERC983466 FAW983466:FAY983466 FKS983466:FKU983466 FUO983466:FUQ983466 GEK983466:GEM983466 GOG983466:GOI983466 GYC983466:GYE983466 HHY983466:HIA983466 HRU983466:HRW983466 IBQ983466:IBS983466 ILM983466:ILO983466 IVI983466:IVK983466 JFE983466:JFG983466 JPA983466:JPC983466 JYW983466:JYY983466 KIS983466:KIU983466 KSO983466:KSQ983466 LCK983466:LCM983466 LMG983466:LMI983466 LWC983466:LWE983466 MFY983466:MGA983466 MPU983466:MPW983466 MZQ983466:MZS983466 NJM983466:NJO983466 NTI983466:NTK983466 ODE983466:ODG983466 ONA983466:ONC983466 OWW983466:OWY983466 PGS983466:PGU983466 PQO983466:PQQ983466 QAK983466:QAM983466 QKG983466:QKI983466 QUC983466:QUE983466 RDY983466:REA983466 RNU983466:RNW983466 RXQ983466:RXS983466 SHM983466:SHO983466 SRI983466:SRK983466 TBE983466:TBG983466 TLA983466:TLC983466 TUW983466:TUY983466 UES983466:UEU983466 UOO983466:UOQ983466 UYK983466:UYM983466 VIG983466:VII983466 VSC983466:VSE983466 WBY983466:WCA983466 WLU983466:WLW983466 WVQ983466:WVS983466 J374:L379 JF374:JH379 TB374:TD379 ACX374:ACZ379 AMT374:AMV379 AWP374:AWR379 BGL374:BGN379 BQH374:BQJ379 CAD374:CAF379 CJZ374:CKB379 CTV374:CTX379 DDR374:DDT379 DNN374:DNP379 DXJ374:DXL379 EHF374:EHH379 ERB374:ERD379 FAX374:FAZ379 FKT374:FKV379 FUP374:FUR379 GEL374:GEN379 GOH374:GOJ379 GYD374:GYF379 HHZ374:HIB379 HRV374:HRX379 IBR374:IBT379 ILN374:ILP379 IVJ374:IVL379 JFF374:JFH379 JPB374:JPD379 JYX374:JYZ379 KIT374:KIV379 KSP374:KSR379 LCL374:LCN379 LMH374:LMJ379 LWD374:LWF379 MFZ374:MGB379 MPV374:MPX379 MZR374:MZT379 NJN374:NJP379 NTJ374:NTL379 ODF374:ODH379 ONB374:OND379 OWX374:OWZ379 PGT374:PGV379 PQP374:PQR379 QAL374:QAN379 QKH374:QKJ379 QUD374:QUF379 RDZ374:REB379 RNV374:RNX379 RXR374:RXT379 SHN374:SHP379 SRJ374:SRL379 TBF374:TBH379 TLB374:TLD379 TUX374:TUZ379 UET374:UEV379 UOP374:UOR379 UYL374:UYN379 VIH374:VIJ379 VSD374:VSF379 WBZ374:WCB379 WLV374:WLX379 WVR374:WVT379 J65956:L65961 JF65956:JH65961 TB65956:TD65961 ACX65956:ACZ65961 AMT65956:AMV65961 AWP65956:AWR65961 BGL65956:BGN65961 BQH65956:BQJ65961 CAD65956:CAF65961 CJZ65956:CKB65961 CTV65956:CTX65961 DDR65956:DDT65961 DNN65956:DNP65961 DXJ65956:DXL65961 EHF65956:EHH65961 ERB65956:ERD65961 FAX65956:FAZ65961 FKT65956:FKV65961 FUP65956:FUR65961 GEL65956:GEN65961 GOH65956:GOJ65961 GYD65956:GYF65961 HHZ65956:HIB65961 HRV65956:HRX65961 IBR65956:IBT65961 ILN65956:ILP65961 IVJ65956:IVL65961 JFF65956:JFH65961 JPB65956:JPD65961 JYX65956:JYZ65961 KIT65956:KIV65961 KSP65956:KSR65961 LCL65956:LCN65961 LMH65956:LMJ65961 LWD65956:LWF65961 MFZ65956:MGB65961 MPV65956:MPX65961 MZR65956:MZT65961 NJN65956:NJP65961 NTJ65956:NTL65961 ODF65956:ODH65961 ONB65956:OND65961 OWX65956:OWZ65961 PGT65956:PGV65961 PQP65956:PQR65961 QAL65956:QAN65961 QKH65956:QKJ65961 QUD65956:QUF65961 RDZ65956:REB65961 RNV65956:RNX65961 RXR65956:RXT65961 SHN65956:SHP65961 SRJ65956:SRL65961 TBF65956:TBH65961 TLB65956:TLD65961 TUX65956:TUZ65961 UET65956:UEV65961 UOP65956:UOR65961 UYL65956:UYN65961 VIH65956:VIJ65961 VSD65956:VSF65961 WBZ65956:WCB65961 WLV65956:WLX65961 WVR65956:WVT65961 J131492:L131497 JF131492:JH131497 TB131492:TD131497 ACX131492:ACZ131497 AMT131492:AMV131497 AWP131492:AWR131497 BGL131492:BGN131497 BQH131492:BQJ131497 CAD131492:CAF131497 CJZ131492:CKB131497 CTV131492:CTX131497 DDR131492:DDT131497 DNN131492:DNP131497 DXJ131492:DXL131497 EHF131492:EHH131497 ERB131492:ERD131497 FAX131492:FAZ131497 FKT131492:FKV131497 FUP131492:FUR131497 GEL131492:GEN131497 GOH131492:GOJ131497 GYD131492:GYF131497 HHZ131492:HIB131497 HRV131492:HRX131497 IBR131492:IBT131497 ILN131492:ILP131497 IVJ131492:IVL131497 JFF131492:JFH131497 JPB131492:JPD131497 JYX131492:JYZ131497 KIT131492:KIV131497 KSP131492:KSR131497 LCL131492:LCN131497 LMH131492:LMJ131497 LWD131492:LWF131497 MFZ131492:MGB131497 MPV131492:MPX131497 MZR131492:MZT131497 NJN131492:NJP131497 NTJ131492:NTL131497 ODF131492:ODH131497 ONB131492:OND131497 OWX131492:OWZ131497 PGT131492:PGV131497 PQP131492:PQR131497 QAL131492:QAN131497 QKH131492:QKJ131497 QUD131492:QUF131497 RDZ131492:REB131497 RNV131492:RNX131497 RXR131492:RXT131497 SHN131492:SHP131497 SRJ131492:SRL131497 TBF131492:TBH131497 TLB131492:TLD131497 TUX131492:TUZ131497 UET131492:UEV131497 UOP131492:UOR131497 UYL131492:UYN131497 VIH131492:VIJ131497 VSD131492:VSF131497 WBZ131492:WCB131497 WLV131492:WLX131497 WVR131492:WVT131497 J197028:L197033 JF197028:JH197033 TB197028:TD197033 ACX197028:ACZ197033 AMT197028:AMV197033 AWP197028:AWR197033 BGL197028:BGN197033 BQH197028:BQJ197033 CAD197028:CAF197033 CJZ197028:CKB197033 CTV197028:CTX197033 DDR197028:DDT197033 DNN197028:DNP197033 DXJ197028:DXL197033 EHF197028:EHH197033 ERB197028:ERD197033 FAX197028:FAZ197033 FKT197028:FKV197033 FUP197028:FUR197033 GEL197028:GEN197033 GOH197028:GOJ197033 GYD197028:GYF197033 HHZ197028:HIB197033 HRV197028:HRX197033 IBR197028:IBT197033 ILN197028:ILP197033 IVJ197028:IVL197033 JFF197028:JFH197033 JPB197028:JPD197033 JYX197028:JYZ197033 KIT197028:KIV197033 KSP197028:KSR197033 LCL197028:LCN197033 LMH197028:LMJ197033 LWD197028:LWF197033 MFZ197028:MGB197033 MPV197028:MPX197033 MZR197028:MZT197033 NJN197028:NJP197033 NTJ197028:NTL197033 ODF197028:ODH197033 ONB197028:OND197033 OWX197028:OWZ197033 PGT197028:PGV197033 PQP197028:PQR197033 QAL197028:QAN197033 QKH197028:QKJ197033 QUD197028:QUF197033 RDZ197028:REB197033 RNV197028:RNX197033 RXR197028:RXT197033 SHN197028:SHP197033 SRJ197028:SRL197033 TBF197028:TBH197033 TLB197028:TLD197033 TUX197028:TUZ197033 UET197028:UEV197033 UOP197028:UOR197033 UYL197028:UYN197033 VIH197028:VIJ197033 VSD197028:VSF197033 WBZ197028:WCB197033 WLV197028:WLX197033 WVR197028:WVT197033 J262564:L262569 JF262564:JH262569 TB262564:TD262569 ACX262564:ACZ262569 AMT262564:AMV262569 AWP262564:AWR262569 BGL262564:BGN262569 BQH262564:BQJ262569 CAD262564:CAF262569 CJZ262564:CKB262569 CTV262564:CTX262569 DDR262564:DDT262569 DNN262564:DNP262569 DXJ262564:DXL262569 EHF262564:EHH262569 ERB262564:ERD262569 FAX262564:FAZ262569 FKT262564:FKV262569 FUP262564:FUR262569 GEL262564:GEN262569 GOH262564:GOJ262569 GYD262564:GYF262569 HHZ262564:HIB262569 HRV262564:HRX262569 IBR262564:IBT262569 ILN262564:ILP262569 IVJ262564:IVL262569 JFF262564:JFH262569 JPB262564:JPD262569 JYX262564:JYZ262569 KIT262564:KIV262569 KSP262564:KSR262569 LCL262564:LCN262569 LMH262564:LMJ262569 LWD262564:LWF262569 MFZ262564:MGB262569 MPV262564:MPX262569 MZR262564:MZT262569 NJN262564:NJP262569 NTJ262564:NTL262569 ODF262564:ODH262569 ONB262564:OND262569 OWX262564:OWZ262569 PGT262564:PGV262569 PQP262564:PQR262569 QAL262564:QAN262569 QKH262564:QKJ262569 QUD262564:QUF262569 RDZ262564:REB262569 RNV262564:RNX262569 RXR262564:RXT262569 SHN262564:SHP262569 SRJ262564:SRL262569 TBF262564:TBH262569 TLB262564:TLD262569 TUX262564:TUZ262569 UET262564:UEV262569 UOP262564:UOR262569 UYL262564:UYN262569 VIH262564:VIJ262569 VSD262564:VSF262569 WBZ262564:WCB262569 WLV262564:WLX262569 WVR262564:WVT262569 J328100:L328105 JF328100:JH328105 TB328100:TD328105 ACX328100:ACZ328105 AMT328100:AMV328105 AWP328100:AWR328105 BGL328100:BGN328105 BQH328100:BQJ328105 CAD328100:CAF328105 CJZ328100:CKB328105 CTV328100:CTX328105 DDR328100:DDT328105 DNN328100:DNP328105 DXJ328100:DXL328105 EHF328100:EHH328105 ERB328100:ERD328105 FAX328100:FAZ328105 FKT328100:FKV328105 FUP328100:FUR328105 GEL328100:GEN328105 GOH328100:GOJ328105 GYD328100:GYF328105 HHZ328100:HIB328105 HRV328100:HRX328105 IBR328100:IBT328105 ILN328100:ILP328105 IVJ328100:IVL328105 JFF328100:JFH328105 JPB328100:JPD328105 JYX328100:JYZ328105 KIT328100:KIV328105 KSP328100:KSR328105 LCL328100:LCN328105 LMH328100:LMJ328105 LWD328100:LWF328105 MFZ328100:MGB328105 MPV328100:MPX328105 MZR328100:MZT328105 NJN328100:NJP328105 NTJ328100:NTL328105 ODF328100:ODH328105 ONB328100:OND328105 OWX328100:OWZ328105 PGT328100:PGV328105 PQP328100:PQR328105 QAL328100:QAN328105 QKH328100:QKJ328105 QUD328100:QUF328105 RDZ328100:REB328105 RNV328100:RNX328105 RXR328100:RXT328105 SHN328100:SHP328105 SRJ328100:SRL328105 TBF328100:TBH328105 TLB328100:TLD328105 TUX328100:TUZ328105 UET328100:UEV328105 UOP328100:UOR328105 UYL328100:UYN328105 VIH328100:VIJ328105 VSD328100:VSF328105 WBZ328100:WCB328105 WLV328100:WLX328105 WVR328100:WVT328105 J393636:L393641 JF393636:JH393641 TB393636:TD393641 ACX393636:ACZ393641 AMT393636:AMV393641 AWP393636:AWR393641 BGL393636:BGN393641 BQH393636:BQJ393641 CAD393636:CAF393641 CJZ393636:CKB393641 CTV393636:CTX393641 DDR393636:DDT393641 DNN393636:DNP393641 DXJ393636:DXL393641 EHF393636:EHH393641 ERB393636:ERD393641 FAX393636:FAZ393641 FKT393636:FKV393641 FUP393636:FUR393641 GEL393636:GEN393641 GOH393636:GOJ393641 GYD393636:GYF393641 HHZ393636:HIB393641 HRV393636:HRX393641 IBR393636:IBT393641 ILN393636:ILP393641 IVJ393636:IVL393641 JFF393636:JFH393641 JPB393636:JPD393641 JYX393636:JYZ393641 KIT393636:KIV393641 KSP393636:KSR393641 LCL393636:LCN393641 LMH393636:LMJ393641 LWD393636:LWF393641 MFZ393636:MGB393641 MPV393636:MPX393641 MZR393636:MZT393641 NJN393636:NJP393641 NTJ393636:NTL393641 ODF393636:ODH393641 ONB393636:OND393641 OWX393636:OWZ393641 PGT393636:PGV393641 PQP393636:PQR393641 QAL393636:QAN393641 QKH393636:QKJ393641 QUD393636:QUF393641 RDZ393636:REB393641 RNV393636:RNX393641 RXR393636:RXT393641 SHN393636:SHP393641 SRJ393636:SRL393641 TBF393636:TBH393641 TLB393636:TLD393641 TUX393636:TUZ393641 UET393636:UEV393641 UOP393636:UOR393641 UYL393636:UYN393641 VIH393636:VIJ393641 VSD393636:VSF393641 WBZ393636:WCB393641 WLV393636:WLX393641 WVR393636:WVT393641 J459172:L459177 JF459172:JH459177 TB459172:TD459177 ACX459172:ACZ459177 AMT459172:AMV459177 AWP459172:AWR459177 BGL459172:BGN459177 BQH459172:BQJ459177 CAD459172:CAF459177 CJZ459172:CKB459177 CTV459172:CTX459177 DDR459172:DDT459177 DNN459172:DNP459177 DXJ459172:DXL459177 EHF459172:EHH459177 ERB459172:ERD459177 FAX459172:FAZ459177 FKT459172:FKV459177 FUP459172:FUR459177 GEL459172:GEN459177 GOH459172:GOJ459177 GYD459172:GYF459177 HHZ459172:HIB459177 HRV459172:HRX459177 IBR459172:IBT459177 ILN459172:ILP459177 IVJ459172:IVL459177 JFF459172:JFH459177 JPB459172:JPD459177 JYX459172:JYZ459177 KIT459172:KIV459177 KSP459172:KSR459177 LCL459172:LCN459177 LMH459172:LMJ459177 LWD459172:LWF459177 MFZ459172:MGB459177 MPV459172:MPX459177 MZR459172:MZT459177 NJN459172:NJP459177 NTJ459172:NTL459177 ODF459172:ODH459177 ONB459172:OND459177 OWX459172:OWZ459177 PGT459172:PGV459177 PQP459172:PQR459177 QAL459172:QAN459177 QKH459172:QKJ459177 QUD459172:QUF459177 RDZ459172:REB459177 RNV459172:RNX459177 RXR459172:RXT459177 SHN459172:SHP459177 SRJ459172:SRL459177 TBF459172:TBH459177 TLB459172:TLD459177 TUX459172:TUZ459177 UET459172:UEV459177 UOP459172:UOR459177 UYL459172:UYN459177 VIH459172:VIJ459177 VSD459172:VSF459177 WBZ459172:WCB459177 WLV459172:WLX459177 WVR459172:WVT459177 J524708:L524713 JF524708:JH524713 TB524708:TD524713 ACX524708:ACZ524713 AMT524708:AMV524713 AWP524708:AWR524713 BGL524708:BGN524713 BQH524708:BQJ524713 CAD524708:CAF524713 CJZ524708:CKB524713 CTV524708:CTX524713 DDR524708:DDT524713 DNN524708:DNP524713 DXJ524708:DXL524713 EHF524708:EHH524713 ERB524708:ERD524713 FAX524708:FAZ524713 FKT524708:FKV524713 FUP524708:FUR524713 GEL524708:GEN524713 GOH524708:GOJ524713 GYD524708:GYF524713 HHZ524708:HIB524713 HRV524708:HRX524713 IBR524708:IBT524713 ILN524708:ILP524713 IVJ524708:IVL524713 JFF524708:JFH524713 JPB524708:JPD524713 JYX524708:JYZ524713 KIT524708:KIV524713 KSP524708:KSR524713 LCL524708:LCN524713 LMH524708:LMJ524713 LWD524708:LWF524713 MFZ524708:MGB524713 MPV524708:MPX524713 MZR524708:MZT524713 NJN524708:NJP524713 NTJ524708:NTL524713 ODF524708:ODH524713 ONB524708:OND524713 OWX524708:OWZ524713 PGT524708:PGV524713 PQP524708:PQR524713 QAL524708:QAN524713 QKH524708:QKJ524713 QUD524708:QUF524713 RDZ524708:REB524713 RNV524708:RNX524713 RXR524708:RXT524713 SHN524708:SHP524713 SRJ524708:SRL524713 TBF524708:TBH524713 TLB524708:TLD524713 TUX524708:TUZ524713 UET524708:UEV524713 UOP524708:UOR524713 UYL524708:UYN524713 VIH524708:VIJ524713 VSD524708:VSF524713 WBZ524708:WCB524713 WLV524708:WLX524713 WVR524708:WVT524713 J590244:L590249 JF590244:JH590249 TB590244:TD590249 ACX590244:ACZ590249 AMT590244:AMV590249 AWP590244:AWR590249 BGL590244:BGN590249 BQH590244:BQJ590249 CAD590244:CAF590249 CJZ590244:CKB590249 CTV590244:CTX590249 DDR590244:DDT590249 DNN590244:DNP590249 DXJ590244:DXL590249 EHF590244:EHH590249 ERB590244:ERD590249 FAX590244:FAZ590249 FKT590244:FKV590249 FUP590244:FUR590249 GEL590244:GEN590249 GOH590244:GOJ590249 GYD590244:GYF590249 HHZ590244:HIB590249 HRV590244:HRX590249 IBR590244:IBT590249 ILN590244:ILP590249 IVJ590244:IVL590249 JFF590244:JFH590249 JPB590244:JPD590249 JYX590244:JYZ590249 KIT590244:KIV590249 KSP590244:KSR590249 LCL590244:LCN590249 LMH590244:LMJ590249 LWD590244:LWF590249 MFZ590244:MGB590249 MPV590244:MPX590249 MZR590244:MZT590249 NJN590244:NJP590249 NTJ590244:NTL590249 ODF590244:ODH590249 ONB590244:OND590249 OWX590244:OWZ590249 PGT590244:PGV590249 PQP590244:PQR590249 QAL590244:QAN590249 QKH590244:QKJ590249 QUD590244:QUF590249 RDZ590244:REB590249 RNV590244:RNX590249 RXR590244:RXT590249 SHN590244:SHP590249 SRJ590244:SRL590249 TBF590244:TBH590249 TLB590244:TLD590249 TUX590244:TUZ590249 UET590244:UEV590249 UOP590244:UOR590249 UYL590244:UYN590249 VIH590244:VIJ590249 VSD590244:VSF590249 WBZ590244:WCB590249 WLV590244:WLX590249 WVR590244:WVT590249 J655780:L655785 JF655780:JH655785 TB655780:TD655785 ACX655780:ACZ655785 AMT655780:AMV655785 AWP655780:AWR655785 BGL655780:BGN655785 BQH655780:BQJ655785 CAD655780:CAF655785 CJZ655780:CKB655785 CTV655780:CTX655785 DDR655780:DDT655785 DNN655780:DNP655785 DXJ655780:DXL655785 EHF655780:EHH655785 ERB655780:ERD655785 FAX655780:FAZ655785 FKT655780:FKV655785 FUP655780:FUR655785 GEL655780:GEN655785 GOH655780:GOJ655785 GYD655780:GYF655785 HHZ655780:HIB655785 HRV655780:HRX655785 IBR655780:IBT655785 ILN655780:ILP655785 IVJ655780:IVL655785 JFF655780:JFH655785 JPB655780:JPD655785 JYX655780:JYZ655785 KIT655780:KIV655785 KSP655780:KSR655785 LCL655780:LCN655785 LMH655780:LMJ655785 LWD655780:LWF655785 MFZ655780:MGB655785 MPV655780:MPX655785 MZR655780:MZT655785 NJN655780:NJP655785 NTJ655780:NTL655785 ODF655780:ODH655785 ONB655780:OND655785 OWX655780:OWZ655785 PGT655780:PGV655785 PQP655780:PQR655785 QAL655780:QAN655785 QKH655780:QKJ655785 QUD655780:QUF655785 RDZ655780:REB655785 RNV655780:RNX655785 RXR655780:RXT655785 SHN655780:SHP655785 SRJ655780:SRL655785 TBF655780:TBH655785 TLB655780:TLD655785 TUX655780:TUZ655785 UET655780:UEV655785 UOP655780:UOR655785 UYL655780:UYN655785 VIH655780:VIJ655785 VSD655780:VSF655785 WBZ655780:WCB655785 WLV655780:WLX655785 WVR655780:WVT655785 J721316:L721321 JF721316:JH721321 TB721316:TD721321 ACX721316:ACZ721321 AMT721316:AMV721321 AWP721316:AWR721321 BGL721316:BGN721321 BQH721316:BQJ721321 CAD721316:CAF721321 CJZ721316:CKB721321 CTV721316:CTX721321 DDR721316:DDT721321 DNN721316:DNP721321 DXJ721316:DXL721321 EHF721316:EHH721321 ERB721316:ERD721321 FAX721316:FAZ721321 FKT721316:FKV721321 FUP721316:FUR721321 GEL721316:GEN721321 GOH721316:GOJ721321 GYD721316:GYF721321 HHZ721316:HIB721321 HRV721316:HRX721321 IBR721316:IBT721321 ILN721316:ILP721321 IVJ721316:IVL721321 JFF721316:JFH721321 JPB721316:JPD721321 JYX721316:JYZ721321 KIT721316:KIV721321 KSP721316:KSR721321 LCL721316:LCN721321 LMH721316:LMJ721321 LWD721316:LWF721321 MFZ721316:MGB721321 MPV721316:MPX721321 MZR721316:MZT721321 NJN721316:NJP721321 NTJ721316:NTL721321 ODF721316:ODH721321 ONB721316:OND721321 OWX721316:OWZ721321 PGT721316:PGV721321 PQP721316:PQR721321 QAL721316:QAN721321 QKH721316:QKJ721321 QUD721316:QUF721321 RDZ721316:REB721321 RNV721316:RNX721321 RXR721316:RXT721321 SHN721316:SHP721321 SRJ721316:SRL721321 TBF721316:TBH721321 TLB721316:TLD721321 TUX721316:TUZ721321 UET721316:UEV721321 UOP721316:UOR721321 UYL721316:UYN721321 VIH721316:VIJ721321 VSD721316:VSF721321 WBZ721316:WCB721321 WLV721316:WLX721321 WVR721316:WVT721321 J786852:L786857 JF786852:JH786857 TB786852:TD786857 ACX786852:ACZ786857 AMT786852:AMV786857 AWP786852:AWR786857 BGL786852:BGN786857 BQH786852:BQJ786857 CAD786852:CAF786857 CJZ786852:CKB786857 CTV786852:CTX786857 DDR786852:DDT786857 DNN786852:DNP786857 DXJ786852:DXL786857 EHF786852:EHH786857 ERB786852:ERD786857 FAX786852:FAZ786857 FKT786852:FKV786857 FUP786852:FUR786857 GEL786852:GEN786857 GOH786852:GOJ786857 GYD786852:GYF786857 HHZ786852:HIB786857 HRV786852:HRX786857 IBR786852:IBT786857 ILN786852:ILP786857 IVJ786852:IVL786857 JFF786852:JFH786857 JPB786852:JPD786857 JYX786852:JYZ786857 KIT786852:KIV786857 KSP786852:KSR786857 LCL786852:LCN786857 LMH786852:LMJ786857 LWD786852:LWF786857 MFZ786852:MGB786857 MPV786852:MPX786857 MZR786852:MZT786857 NJN786852:NJP786857 NTJ786852:NTL786857 ODF786852:ODH786857 ONB786852:OND786857 OWX786852:OWZ786857 PGT786852:PGV786857 PQP786852:PQR786857 QAL786852:QAN786857 QKH786852:QKJ786857 QUD786852:QUF786857 RDZ786852:REB786857 RNV786852:RNX786857 RXR786852:RXT786857 SHN786852:SHP786857 SRJ786852:SRL786857 TBF786852:TBH786857 TLB786852:TLD786857 TUX786852:TUZ786857 UET786852:UEV786857 UOP786852:UOR786857 UYL786852:UYN786857 VIH786852:VIJ786857 VSD786852:VSF786857 WBZ786852:WCB786857 WLV786852:WLX786857 WVR786852:WVT786857 J852388:L852393 JF852388:JH852393 TB852388:TD852393 ACX852388:ACZ852393 AMT852388:AMV852393 AWP852388:AWR852393 BGL852388:BGN852393 BQH852388:BQJ852393 CAD852388:CAF852393 CJZ852388:CKB852393 CTV852388:CTX852393 DDR852388:DDT852393 DNN852388:DNP852393 DXJ852388:DXL852393 EHF852388:EHH852393 ERB852388:ERD852393 FAX852388:FAZ852393 FKT852388:FKV852393 FUP852388:FUR852393 GEL852388:GEN852393 GOH852388:GOJ852393 GYD852388:GYF852393 HHZ852388:HIB852393 HRV852388:HRX852393 IBR852388:IBT852393 ILN852388:ILP852393 IVJ852388:IVL852393 JFF852388:JFH852393 JPB852388:JPD852393 JYX852388:JYZ852393 KIT852388:KIV852393 KSP852388:KSR852393 LCL852388:LCN852393 LMH852388:LMJ852393 LWD852388:LWF852393 MFZ852388:MGB852393 MPV852388:MPX852393 MZR852388:MZT852393 NJN852388:NJP852393 NTJ852388:NTL852393 ODF852388:ODH852393 ONB852388:OND852393 OWX852388:OWZ852393 PGT852388:PGV852393 PQP852388:PQR852393 QAL852388:QAN852393 QKH852388:QKJ852393 QUD852388:QUF852393 RDZ852388:REB852393 RNV852388:RNX852393 RXR852388:RXT852393 SHN852388:SHP852393 SRJ852388:SRL852393 TBF852388:TBH852393 TLB852388:TLD852393 TUX852388:TUZ852393 UET852388:UEV852393 UOP852388:UOR852393 UYL852388:UYN852393 VIH852388:VIJ852393 VSD852388:VSF852393 WBZ852388:WCB852393 WLV852388:WLX852393 WVR852388:WVT852393 J917924:L917929 JF917924:JH917929 TB917924:TD917929 ACX917924:ACZ917929 AMT917924:AMV917929 AWP917924:AWR917929 BGL917924:BGN917929 BQH917924:BQJ917929 CAD917924:CAF917929 CJZ917924:CKB917929 CTV917924:CTX917929 DDR917924:DDT917929 DNN917924:DNP917929 DXJ917924:DXL917929 EHF917924:EHH917929 ERB917924:ERD917929 FAX917924:FAZ917929 FKT917924:FKV917929 FUP917924:FUR917929 GEL917924:GEN917929 GOH917924:GOJ917929 GYD917924:GYF917929 HHZ917924:HIB917929 HRV917924:HRX917929 IBR917924:IBT917929 ILN917924:ILP917929 IVJ917924:IVL917929 JFF917924:JFH917929 JPB917924:JPD917929 JYX917924:JYZ917929 KIT917924:KIV917929 KSP917924:KSR917929 LCL917924:LCN917929 LMH917924:LMJ917929 LWD917924:LWF917929 MFZ917924:MGB917929 MPV917924:MPX917929 MZR917924:MZT917929 NJN917924:NJP917929 NTJ917924:NTL917929 ODF917924:ODH917929 ONB917924:OND917929 OWX917924:OWZ917929 PGT917924:PGV917929 PQP917924:PQR917929 QAL917924:QAN917929 QKH917924:QKJ917929 QUD917924:QUF917929 RDZ917924:REB917929 RNV917924:RNX917929 RXR917924:RXT917929 SHN917924:SHP917929 SRJ917924:SRL917929 TBF917924:TBH917929 TLB917924:TLD917929 TUX917924:TUZ917929 UET917924:UEV917929 UOP917924:UOR917929 UYL917924:UYN917929 VIH917924:VIJ917929 VSD917924:VSF917929 WBZ917924:WCB917929 WLV917924:WLX917929 WVR917924:WVT917929 J983460:L983465 JF983460:JH983465 TB983460:TD983465 ACX983460:ACZ983465 AMT983460:AMV983465 AWP983460:AWR983465 BGL983460:BGN983465 BQH983460:BQJ983465 CAD983460:CAF983465 CJZ983460:CKB983465 CTV983460:CTX983465 DDR983460:DDT983465 DNN983460:DNP983465 DXJ983460:DXL983465 EHF983460:EHH983465 ERB983460:ERD983465 FAX983460:FAZ983465 FKT983460:FKV983465 FUP983460:FUR983465 GEL983460:GEN983465 GOH983460:GOJ983465 GYD983460:GYF983465 HHZ983460:HIB983465 HRV983460:HRX983465 IBR983460:IBT983465 ILN983460:ILP983465 IVJ983460:IVL983465 JFF983460:JFH983465 JPB983460:JPD983465 JYX983460:JYZ983465 KIT983460:KIV983465 KSP983460:KSR983465 LCL983460:LCN983465 LMH983460:LMJ983465 LWD983460:LWF983465 MFZ983460:MGB983465 MPV983460:MPX983465 MZR983460:MZT983465 NJN983460:NJP983465 NTJ983460:NTL983465 ODF983460:ODH983465 ONB983460:OND983465 OWX983460:OWZ983465 PGT983460:PGV983465 PQP983460:PQR983465 QAL983460:QAN983465 QKH983460:QKJ983465 QUD983460:QUF983465 RDZ983460:REB983465 RNV983460:RNX983465 RXR983460:RXT983465 SHN983460:SHP983465 SRJ983460:SRL983465 TBF983460:TBH983465 TLB983460:TLD983465 TUX983460:TUZ983465 UET983460:UEV983465 UOP983460:UOR983465 UYL983460:UYN983465 VIH983460:VIJ983465 VSD983460:VSF983465 WBZ983460:WCB983465 WLV983460:WLX983465 WVR983460:WVT983465 J397:L402 JF397:JH402 TB397:TD402 ACX397:ACZ402 AMT397:AMV402 AWP397:AWR402 BGL397:BGN402 BQH397:BQJ402 CAD397:CAF402 CJZ397:CKB402 CTV397:CTX402 DDR397:DDT402 DNN397:DNP402 DXJ397:DXL402 EHF397:EHH402 ERB397:ERD402 FAX397:FAZ402 FKT397:FKV402 FUP397:FUR402 GEL397:GEN402 GOH397:GOJ402 GYD397:GYF402 HHZ397:HIB402 HRV397:HRX402 IBR397:IBT402 ILN397:ILP402 IVJ397:IVL402 JFF397:JFH402 JPB397:JPD402 JYX397:JYZ402 KIT397:KIV402 KSP397:KSR402 LCL397:LCN402 LMH397:LMJ402 LWD397:LWF402 MFZ397:MGB402 MPV397:MPX402 MZR397:MZT402 NJN397:NJP402 NTJ397:NTL402 ODF397:ODH402 ONB397:OND402 OWX397:OWZ402 PGT397:PGV402 PQP397:PQR402 QAL397:QAN402 QKH397:QKJ402 QUD397:QUF402 RDZ397:REB402 RNV397:RNX402 RXR397:RXT402 SHN397:SHP402 SRJ397:SRL402 TBF397:TBH402 TLB397:TLD402 TUX397:TUZ402 UET397:UEV402 UOP397:UOR402 UYL397:UYN402 VIH397:VIJ402 VSD397:VSF402 WBZ397:WCB402 WLV397:WLX402 WVR397:WVT402 J65979:L65984 JF65979:JH65984 TB65979:TD65984 ACX65979:ACZ65984 AMT65979:AMV65984 AWP65979:AWR65984 BGL65979:BGN65984 BQH65979:BQJ65984 CAD65979:CAF65984 CJZ65979:CKB65984 CTV65979:CTX65984 DDR65979:DDT65984 DNN65979:DNP65984 DXJ65979:DXL65984 EHF65979:EHH65984 ERB65979:ERD65984 FAX65979:FAZ65984 FKT65979:FKV65984 FUP65979:FUR65984 GEL65979:GEN65984 GOH65979:GOJ65984 GYD65979:GYF65984 HHZ65979:HIB65984 HRV65979:HRX65984 IBR65979:IBT65984 ILN65979:ILP65984 IVJ65979:IVL65984 JFF65979:JFH65984 JPB65979:JPD65984 JYX65979:JYZ65984 KIT65979:KIV65984 KSP65979:KSR65984 LCL65979:LCN65984 LMH65979:LMJ65984 LWD65979:LWF65984 MFZ65979:MGB65984 MPV65979:MPX65984 MZR65979:MZT65984 NJN65979:NJP65984 NTJ65979:NTL65984 ODF65979:ODH65984 ONB65979:OND65984 OWX65979:OWZ65984 PGT65979:PGV65984 PQP65979:PQR65984 QAL65979:QAN65984 QKH65979:QKJ65984 QUD65979:QUF65984 RDZ65979:REB65984 RNV65979:RNX65984 RXR65979:RXT65984 SHN65979:SHP65984 SRJ65979:SRL65984 TBF65979:TBH65984 TLB65979:TLD65984 TUX65979:TUZ65984 UET65979:UEV65984 UOP65979:UOR65984 UYL65979:UYN65984 VIH65979:VIJ65984 VSD65979:VSF65984 WBZ65979:WCB65984 WLV65979:WLX65984 WVR65979:WVT65984 J131515:L131520 JF131515:JH131520 TB131515:TD131520 ACX131515:ACZ131520 AMT131515:AMV131520 AWP131515:AWR131520 BGL131515:BGN131520 BQH131515:BQJ131520 CAD131515:CAF131520 CJZ131515:CKB131520 CTV131515:CTX131520 DDR131515:DDT131520 DNN131515:DNP131520 DXJ131515:DXL131520 EHF131515:EHH131520 ERB131515:ERD131520 FAX131515:FAZ131520 FKT131515:FKV131520 FUP131515:FUR131520 GEL131515:GEN131520 GOH131515:GOJ131520 GYD131515:GYF131520 HHZ131515:HIB131520 HRV131515:HRX131520 IBR131515:IBT131520 ILN131515:ILP131520 IVJ131515:IVL131520 JFF131515:JFH131520 JPB131515:JPD131520 JYX131515:JYZ131520 KIT131515:KIV131520 KSP131515:KSR131520 LCL131515:LCN131520 LMH131515:LMJ131520 LWD131515:LWF131520 MFZ131515:MGB131520 MPV131515:MPX131520 MZR131515:MZT131520 NJN131515:NJP131520 NTJ131515:NTL131520 ODF131515:ODH131520 ONB131515:OND131520 OWX131515:OWZ131520 PGT131515:PGV131520 PQP131515:PQR131520 QAL131515:QAN131520 QKH131515:QKJ131520 QUD131515:QUF131520 RDZ131515:REB131520 RNV131515:RNX131520 RXR131515:RXT131520 SHN131515:SHP131520 SRJ131515:SRL131520 TBF131515:TBH131520 TLB131515:TLD131520 TUX131515:TUZ131520 UET131515:UEV131520 UOP131515:UOR131520 UYL131515:UYN131520 VIH131515:VIJ131520 VSD131515:VSF131520 WBZ131515:WCB131520 WLV131515:WLX131520 WVR131515:WVT131520 J197051:L197056 JF197051:JH197056 TB197051:TD197056 ACX197051:ACZ197056 AMT197051:AMV197056 AWP197051:AWR197056 BGL197051:BGN197056 BQH197051:BQJ197056 CAD197051:CAF197056 CJZ197051:CKB197056 CTV197051:CTX197056 DDR197051:DDT197056 DNN197051:DNP197056 DXJ197051:DXL197056 EHF197051:EHH197056 ERB197051:ERD197056 FAX197051:FAZ197056 FKT197051:FKV197056 FUP197051:FUR197056 GEL197051:GEN197056 GOH197051:GOJ197056 GYD197051:GYF197056 HHZ197051:HIB197056 HRV197051:HRX197056 IBR197051:IBT197056 ILN197051:ILP197056 IVJ197051:IVL197056 JFF197051:JFH197056 JPB197051:JPD197056 JYX197051:JYZ197056 KIT197051:KIV197056 KSP197051:KSR197056 LCL197051:LCN197056 LMH197051:LMJ197056 LWD197051:LWF197056 MFZ197051:MGB197056 MPV197051:MPX197056 MZR197051:MZT197056 NJN197051:NJP197056 NTJ197051:NTL197056 ODF197051:ODH197056 ONB197051:OND197056 OWX197051:OWZ197056 PGT197051:PGV197056 PQP197051:PQR197056 QAL197051:QAN197056 QKH197051:QKJ197056 QUD197051:QUF197056 RDZ197051:REB197056 RNV197051:RNX197056 RXR197051:RXT197056 SHN197051:SHP197056 SRJ197051:SRL197056 TBF197051:TBH197056 TLB197051:TLD197056 TUX197051:TUZ197056 UET197051:UEV197056 UOP197051:UOR197056 UYL197051:UYN197056 VIH197051:VIJ197056 VSD197051:VSF197056 WBZ197051:WCB197056 WLV197051:WLX197056 WVR197051:WVT197056 J262587:L262592 JF262587:JH262592 TB262587:TD262592 ACX262587:ACZ262592 AMT262587:AMV262592 AWP262587:AWR262592 BGL262587:BGN262592 BQH262587:BQJ262592 CAD262587:CAF262592 CJZ262587:CKB262592 CTV262587:CTX262592 DDR262587:DDT262592 DNN262587:DNP262592 DXJ262587:DXL262592 EHF262587:EHH262592 ERB262587:ERD262592 FAX262587:FAZ262592 FKT262587:FKV262592 FUP262587:FUR262592 GEL262587:GEN262592 GOH262587:GOJ262592 GYD262587:GYF262592 HHZ262587:HIB262592 HRV262587:HRX262592 IBR262587:IBT262592 ILN262587:ILP262592 IVJ262587:IVL262592 JFF262587:JFH262592 JPB262587:JPD262592 JYX262587:JYZ262592 KIT262587:KIV262592 KSP262587:KSR262592 LCL262587:LCN262592 LMH262587:LMJ262592 LWD262587:LWF262592 MFZ262587:MGB262592 MPV262587:MPX262592 MZR262587:MZT262592 NJN262587:NJP262592 NTJ262587:NTL262592 ODF262587:ODH262592 ONB262587:OND262592 OWX262587:OWZ262592 PGT262587:PGV262592 PQP262587:PQR262592 QAL262587:QAN262592 QKH262587:QKJ262592 QUD262587:QUF262592 RDZ262587:REB262592 RNV262587:RNX262592 RXR262587:RXT262592 SHN262587:SHP262592 SRJ262587:SRL262592 TBF262587:TBH262592 TLB262587:TLD262592 TUX262587:TUZ262592 UET262587:UEV262592 UOP262587:UOR262592 UYL262587:UYN262592 VIH262587:VIJ262592 VSD262587:VSF262592 WBZ262587:WCB262592 WLV262587:WLX262592 WVR262587:WVT262592 J328123:L328128 JF328123:JH328128 TB328123:TD328128 ACX328123:ACZ328128 AMT328123:AMV328128 AWP328123:AWR328128 BGL328123:BGN328128 BQH328123:BQJ328128 CAD328123:CAF328128 CJZ328123:CKB328128 CTV328123:CTX328128 DDR328123:DDT328128 DNN328123:DNP328128 DXJ328123:DXL328128 EHF328123:EHH328128 ERB328123:ERD328128 FAX328123:FAZ328128 FKT328123:FKV328128 FUP328123:FUR328128 GEL328123:GEN328128 GOH328123:GOJ328128 GYD328123:GYF328128 HHZ328123:HIB328128 HRV328123:HRX328128 IBR328123:IBT328128 ILN328123:ILP328128 IVJ328123:IVL328128 JFF328123:JFH328128 JPB328123:JPD328128 JYX328123:JYZ328128 KIT328123:KIV328128 KSP328123:KSR328128 LCL328123:LCN328128 LMH328123:LMJ328128 LWD328123:LWF328128 MFZ328123:MGB328128 MPV328123:MPX328128 MZR328123:MZT328128 NJN328123:NJP328128 NTJ328123:NTL328128 ODF328123:ODH328128 ONB328123:OND328128 OWX328123:OWZ328128 PGT328123:PGV328128 PQP328123:PQR328128 QAL328123:QAN328128 QKH328123:QKJ328128 QUD328123:QUF328128 RDZ328123:REB328128 RNV328123:RNX328128 RXR328123:RXT328128 SHN328123:SHP328128 SRJ328123:SRL328128 TBF328123:TBH328128 TLB328123:TLD328128 TUX328123:TUZ328128 UET328123:UEV328128 UOP328123:UOR328128 UYL328123:UYN328128 VIH328123:VIJ328128 VSD328123:VSF328128 WBZ328123:WCB328128 WLV328123:WLX328128 WVR328123:WVT328128 J393659:L393664 JF393659:JH393664 TB393659:TD393664 ACX393659:ACZ393664 AMT393659:AMV393664 AWP393659:AWR393664 BGL393659:BGN393664 BQH393659:BQJ393664 CAD393659:CAF393664 CJZ393659:CKB393664 CTV393659:CTX393664 DDR393659:DDT393664 DNN393659:DNP393664 DXJ393659:DXL393664 EHF393659:EHH393664 ERB393659:ERD393664 FAX393659:FAZ393664 FKT393659:FKV393664 FUP393659:FUR393664 GEL393659:GEN393664 GOH393659:GOJ393664 GYD393659:GYF393664 HHZ393659:HIB393664 HRV393659:HRX393664 IBR393659:IBT393664 ILN393659:ILP393664 IVJ393659:IVL393664 JFF393659:JFH393664 JPB393659:JPD393664 JYX393659:JYZ393664 KIT393659:KIV393664 KSP393659:KSR393664 LCL393659:LCN393664 LMH393659:LMJ393664 LWD393659:LWF393664 MFZ393659:MGB393664 MPV393659:MPX393664 MZR393659:MZT393664 NJN393659:NJP393664 NTJ393659:NTL393664 ODF393659:ODH393664 ONB393659:OND393664 OWX393659:OWZ393664 PGT393659:PGV393664 PQP393659:PQR393664 QAL393659:QAN393664 QKH393659:QKJ393664 QUD393659:QUF393664 RDZ393659:REB393664 RNV393659:RNX393664 RXR393659:RXT393664 SHN393659:SHP393664 SRJ393659:SRL393664 TBF393659:TBH393664 TLB393659:TLD393664 TUX393659:TUZ393664 UET393659:UEV393664 UOP393659:UOR393664 UYL393659:UYN393664 VIH393659:VIJ393664 VSD393659:VSF393664 WBZ393659:WCB393664 WLV393659:WLX393664 WVR393659:WVT393664 J459195:L459200 JF459195:JH459200 TB459195:TD459200 ACX459195:ACZ459200 AMT459195:AMV459200 AWP459195:AWR459200 BGL459195:BGN459200 BQH459195:BQJ459200 CAD459195:CAF459200 CJZ459195:CKB459200 CTV459195:CTX459200 DDR459195:DDT459200 DNN459195:DNP459200 DXJ459195:DXL459200 EHF459195:EHH459200 ERB459195:ERD459200 FAX459195:FAZ459200 FKT459195:FKV459200 FUP459195:FUR459200 GEL459195:GEN459200 GOH459195:GOJ459200 GYD459195:GYF459200 HHZ459195:HIB459200 HRV459195:HRX459200 IBR459195:IBT459200 ILN459195:ILP459200 IVJ459195:IVL459200 JFF459195:JFH459200 JPB459195:JPD459200 JYX459195:JYZ459200 KIT459195:KIV459200 KSP459195:KSR459200 LCL459195:LCN459200 LMH459195:LMJ459200 LWD459195:LWF459200 MFZ459195:MGB459200 MPV459195:MPX459200 MZR459195:MZT459200 NJN459195:NJP459200 NTJ459195:NTL459200 ODF459195:ODH459200 ONB459195:OND459200 OWX459195:OWZ459200 PGT459195:PGV459200 PQP459195:PQR459200 QAL459195:QAN459200 QKH459195:QKJ459200 QUD459195:QUF459200 RDZ459195:REB459200 RNV459195:RNX459200 RXR459195:RXT459200 SHN459195:SHP459200 SRJ459195:SRL459200 TBF459195:TBH459200 TLB459195:TLD459200 TUX459195:TUZ459200 UET459195:UEV459200 UOP459195:UOR459200 UYL459195:UYN459200 VIH459195:VIJ459200 VSD459195:VSF459200 WBZ459195:WCB459200 WLV459195:WLX459200 WVR459195:WVT459200 J524731:L524736 JF524731:JH524736 TB524731:TD524736 ACX524731:ACZ524736 AMT524731:AMV524736 AWP524731:AWR524736 BGL524731:BGN524736 BQH524731:BQJ524736 CAD524731:CAF524736 CJZ524731:CKB524736 CTV524731:CTX524736 DDR524731:DDT524736 DNN524731:DNP524736 DXJ524731:DXL524736 EHF524731:EHH524736 ERB524731:ERD524736 FAX524731:FAZ524736 FKT524731:FKV524736 FUP524731:FUR524736 GEL524731:GEN524736 GOH524731:GOJ524736 GYD524731:GYF524736 HHZ524731:HIB524736 HRV524731:HRX524736 IBR524731:IBT524736 ILN524731:ILP524736 IVJ524731:IVL524736 JFF524731:JFH524736 JPB524731:JPD524736 JYX524731:JYZ524736 KIT524731:KIV524736 KSP524731:KSR524736 LCL524731:LCN524736 LMH524731:LMJ524736 LWD524731:LWF524736 MFZ524731:MGB524736 MPV524731:MPX524736 MZR524731:MZT524736 NJN524731:NJP524736 NTJ524731:NTL524736 ODF524731:ODH524736 ONB524731:OND524736 OWX524731:OWZ524736 PGT524731:PGV524736 PQP524731:PQR524736 QAL524731:QAN524736 QKH524731:QKJ524736 QUD524731:QUF524736 RDZ524731:REB524736 RNV524731:RNX524736 RXR524731:RXT524736 SHN524731:SHP524736 SRJ524731:SRL524736 TBF524731:TBH524736 TLB524731:TLD524736 TUX524731:TUZ524736 UET524731:UEV524736 UOP524731:UOR524736 UYL524731:UYN524736 VIH524731:VIJ524736 VSD524731:VSF524736 WBZ524731:WCB524736 WLV524731:WLX524736 WVR524731:WVT524736 J590267:L590272 JF590267:JH590272 TB590267:TD590272 ACX590267:ACZ590272 AMT590267:AMV590272 AWP590267:AWR590272 BGL590267:BGN590272 BQH590267:BQJ590272 CAD590267:CAF590272 CJZ590267:CKB590272 CTV590267:CTX590272 DDR590267:DDT590272 DNN590267:DNP590272 DXJ590267:DXL590272 EHF590267:EHH590272 ERB590267:ERD590272 FAX590267:FAZ590272 FKT590267:FKV590272 FUP590267:FUR590272 GEL590267:GEN590272 GOH590267:GOJ590272 GYD590267:GYF590272 HHZ590267:HIB590272 HRV590267:HRX590272 IBR590267:IBT590272 ILN590267:ILP590272 IVJ590267:IVL590272 JFF590267:JFH590272 JPB590267:JPD590272 JYX590267:JYZ590272 KIT590267:KIV590272 KSP590267:KSR590272 LCL590267:LCN590272 LMH590267:LMJ590272 LWD590267:LWF590272 MFZ590267:MGB590272 MPV590267:MPX590272 MZR590267:MZT590272 NJN590267:NJP590272 NTJ590267:NTL590272 ODF590267:ODH590272 ONB590267:OND590272 OWX590267:OWZ590272 PGT590267:PGV590272 PQP590267:PQR590272 QAL590267:QAN590272 QKH590267:QKJ590272 QUD590267:QUF590272 RDZ590267:REB590272 RNV590267:RNX590272 RXR590267:RXT590272 SHN590267:SHP590272 SRJ590267:SRL590272 TBF590267:TBH590272 TLB590267:TLD590272 TUX590267:TUZ590272 UET590267:UEV590272 UOP590267:UOR590272 UYL590267:UYN590272 VIH590267:VIJ590272 VSD590267:VSF590272 WBZ590267:WCB590272 WLV590267:WLX590272 WVR590267:WVT590272 J655803:L655808 JF655803:JH655808 TB655803:TD655808 ACX655803:ACZ655808 AMT655803:AMV655808 AWP655803:AWR655808 BGL655803:BGN655808 BQH655803:BQJ655808 CAD655803:CAF655808 CJZ655803:CKB655808 CTV655803:CTX655808 DDR655803:DDT655808 DNN655803:DNP655808 DXJ655803:DXL655808 EHF655803:EHH655808 ERB655803:ERD655808 FAX655803:FAZ655808 FKT655803:FKV655808 FUP655803:FUR655808 GEL655803:GEN655808 GOH655803:GOJ655808 GYD655803:GYF655808 HHZ655803:HIB655808 HRV655803:HRX655808 IBR655803:IBT655808 ILN655803:ILP655808 IVJ655803:IVL655808 JFF655803:JFH655808 JPB655803:JPD655808 JYX655803:JYZ655808 KIT655803:KIV655808 KSP655803:KSR655808 LCL655803:LCN655808 LMH655803:LMJ655808 LWD655803:LWF655808 MFZ655803:MGB655808 MPV655803:MPX655808 MZR655803:MZT655808 NJN655803:NJP655808 NTJ655803:NTL655808 ODF655803:ODH655808 ONB655803:OND655808 OWX655803:OWZ655808 PGT655803:PGV655808 PQP655803:PQR655808 QAL655803:QAN655808 QKH655803:QKJ655808 QUD655803:QUF655808 RDZ655803:REB655808 RNV655803:RNX655808 RXR655803:RXT655808 SHN655803:SHP655808 SRJ655803:SRL655808 TBF655803:TBH655808 TLB655803:TLD655808 TUX655803:TUZ655808 UET655803:UEV655808 UOP655803:UOR655808 UYL655803:UYN655808 VIH655803:VIJ655808 VSD655803:VSF655808 WBZ655803:WCB655808 WLV655803:WLX655808 WVR655803:WVT655808 J721339:L721344 JF721339:JH721344 TB721339:TD721344 ACX721339:ACZ721344 AMT721339:AMV721344 AWP721339:AWR721344 BGL721339:BGN721344 BQH721339:BQJ721344 CAD721339:CAF721344 CJZ721339:CKB721344 CTV721339:CTX721344 DDR721339:DDT721344 DNN721339:DNP721344 DXJ721339:DXL721344 EHF721339:EHH721344 ERB721339:ERD721344 FAX721339:FAZ721344 FKT721339:FKV721344 FUP721339:FUR721344 GEL721339:GEN721344 GOH721339:GOJ721344 GYD721339:GYF721344 HHZ721339:HIB721344 HRV721339:HRX721344 IBR721339:IBT721344 ILN721339:ILP721344 IVJ721339:IVL721344 JFF721339:JFH721344 JPB721339:JPD721344 JYX721339:JYZ721344 KIT721339:KIV721344 KSP721339:KSR721344 LCL721339:LCN721344 LMH721339:LMJ721344 LWD721339:LWF721344 MFZ721339:MGB721344 MPV721339:MPX721344 MZR721339:MZT721344 NJN721339:NJP721344 NTJ721339:NTL721344 ODF721339:ODH721344 ONB721339:OND721344 OWX721339:OWZ721344 PGT721339:PGV721344 PQP721339:PQR721344 QAL721339:QAN721344 QKH721339:QKJ721344 QUD721339:QUF721344 RDZ721339:REB721344 RNV721339:RNX721344 RXR721339:RXT721344 SHN721339:SHP721344 SRJ721339:SRL721344 TBF721339:TBH721344 TLB721339:TLD721344 TUX721339:TUZ721344 UET721339:UEV721344 UOP721339:UOR721344 UYL721339:UYN721344 VIH721339:VIJ721344 VSD721339:VSF721344 WBZ721339:WCB721344 WLV721339:WLX721344 WVR721339:WVT721344 J786875:L786880 JF786875:JH786880 TB786875:TD786880 ACX786875:ACZ786880 AMT786875:AMV786880 AWP786875:AWR786880 BGL786875:BGN786880 BQH786875:BQJ786880 CAD786875:CAF786880 CJZ786875:CKB786880 CTV786875:CTX786880 DDR786875:DDT786880 DNN786875:DNP786880 DXJ786875:DXL786880 EHF786875:EHH786880 ERB786875:ERD786880 FAX786875:FAZ786880 FKT786875:FKV786880 FUP786875:FUR786880 GEL786875:GEN786880 GOH786875:GOJ786880 GYD786875:GYF786880 HHZ786875:HIB786880 HRV786875:HRX786880 IBR786875:IBT786880 ILN786875:ILP786880 IVJ786875:IVL786880 JFF786875:JFH786880 JPB786875:JPD786880 JYX786875:JYZ786880 KIT786875:KIV786880 KSP786875:KSR786880 LCL786875:LCN786880 LMH786875:LMJ786880 LWD786875:LWF786880 MFZ786875:MGB786880 MPV786875:MPX786880 MZR786875:MZT786880 NJN786875:NJP786880 NTJ786875:NTL786880 ODF786875:ODH786880 ONB786875:OND786880 OWX786875:OWZ786880 PGT786875:PGV786880 PQP786875:PQR786880 QAL786875:QAN786880 QKH786875:QKJ786880 QUD786875:QUF786880 RDZ786875:REB786880 RNV786875:RNX786880 RXR786875:RXT786880 SHN786875:SHP786880 SRJ786875:SRL786880 TBF786875:TBH786880 TLB786875:TLD786880 TUX786875:TUZ786880 UET786875:UEV786880 UOP786875:UOR786880 UYL786875:UYN786880 VIH786875:VIJ786880 VSD786875:VSF786880 WBZ786875:WCB786880 WLV786875:WLX786880 WVR786875:WVT786880 J852411:L852416 JF852411:JH852416 TB852411:TD852416 ACX852411:ACZ852416 AMT852411:AMV852416 AWP852411:AWR852416 BGL852411:BGN852416 BQH852411:BQJ852416 CAD852411:CAF852416 CJZ852411:CKB852416 CTV852411:CTX852416 DDR852411:DDT852416 DNN852411:DNP852416 DXJ852411:DXL852416 EHF852411:EHH852416 ERB852411:ERD852416 FAX852411:FAZ852416 FKT852411:FKV852416 FUP852411:FUR852416 GEL852411:GEN852416 GOH852411:GOJ852416 GYD852411:GYF852416 HHZ852411:HIB852416 HRV852411:HRX852416 IBR852411:IBT852416 ILN852411:ILP852416 IVJ852411:IVL852416 JFF852411:JFH852416 JPB852411:JPD852416 JYX852411:JYZ852416 KIT852411:KIV852416 KSP852411:KSR852416 LCL852411:LCN852416 LMH852411:LMJ852416 LWD852411:LWF852416 MFZ852411:MGB852416 MPV852411:MPX852416 MZR852411:MZT852416 NJN852411:NJP852416 NTJ852411:NTL852416 ODF852411:ODH852416 ONB852411:OND852416 OWX852411:OWZ852416 PGT852411:PGV852416 PQP852411:PQR852416 QAL852411:QAN852416 QKH852411:QKJ852416 QUD852411:QUF852416 RDZ852411:REB852416 RNV852411:RNX852416 RXR852411:RXT852416 SHN852411:SHP852416 SRJ852411:SRL852416 TBF852411:TBH852416 TLB852411:TLD852416 TUX852411:TUZ852416 UET852411:UEV852416 UOP852411:UOR852416 UYL852411:UYN852416 VIH852411:VIJ852416 VSD852411:VSF852416 WBZ852411:WCB852416 WLV852411:WLX852416 WVR852411:WVT852416 J917947:L917952 JF917947:JH917952 TB917947:TD917952 ACX917947:ACZ917952 AMT917947:AMV917952 AWP917947:AWR917952 BGL917947:BGN917952 BQH917947:BQJ917952 CAD917947:CAF917952 CJZ917947:CKB917952 CTV917947:CTX917952 DDR917947:DDT917952 DNN917947:DNP917952 DXJ917947:DXL917952 EHF917947:EHH917952 ERB917947:ERD917952 FAX917947:FAZ917952 FKT917947:FKV917952 FUP917947:FUR917952 GEL917947:GEN917952 GOH917947:GOJ917952 GYD917947:GYF917952 HHZ917947:HIB917952 HRV917947:HRX917952 IBR917947:IBT917952 ILN917947:ILP917952 IVJ917947:IVL917952 JFF917947:JFH917952 JPB917947:JPD917952 JYX917947:JYZ917952 KIT917947:KIV917952 KSP917947:KSR917952 LCL917947:LCN917952 LMH917947:LMJ917952 LWD917947:LWF917952 MFZ917947:MGB917952 MPV917947:MPX917952 MZR917947:MZT917952 NJN917947:NJP917952 NTJ917947:NTL917952 ODF917947:ODH917952 ONB917947:OND917952 OWX917947:OWZ917952 PGT917947:PGV917952 PQP917947:PQR917952 QAL917947:QAN917952 QKH917947:QKJ917952 QUD917947:QUF917952 RDZ917947:REB917952 RNV917947:RNX917952 RXR917947:RXT917952 SHN917947:SHP917952 SRJ917947:SRL917952 TBF917947:TBH917952 TLB917947:TLD917952 TUX917947:TUZ917952 UET917947:UEV917952 UOP917947:UOR917952 UYL917947:UYN917952 VIH917947:VIJ917952 VSD917947:VSF917952 WBZ917947:WCB917952 WLV917947:WLX917952 WVR917947:WVT917952 J983483:L983488 JF983483:JH983488 TB983483:TD983488 ACX983483:ACZ983488 AMT983483:AMV983488 AWP983483:AWR983488 BGL983483:BGN983488 BQH983483:BQJ983488 CAD983483:CAF983488 CJZ983483:CKB983488 CTV983483:CTX983488 DDR983483:DDT983488 DNN983483:DNP983488 DXJ983483:DXL983488 EHF983483:EHH983488 ERB983483:ERD983488 FAX983483:FAZ983488 FKT983483:FKV983488 FUP983483:FUR983488 GEL983483:GEN983488 GOH983483:GOJ983488 GYD983483:GYF983488 HHZ983483:HIB983488 HRV983483:HRX983488 IBR983483:IBT983488 ILN983483:ILP983488 IVJ983483:IVL983488 JFF983483:JFH983488 JPB983483:JPD983488 JYX983483:JYZ983488 KIT983483:KIV983488 KSP983483:KSR983488 LCL983483:LCN983488 LMH983483:LMJ983488 LWD983483:LWF983488 MFZ983483:MGB983488 MPV983483:MPX983488 MZR983483:MZT983488 NJN983483:NJP983488 NTJ983483:NTL983488 ODF983483:ODH983488 ONB983483:OND983488 OWX983483:OWZ983488 PGT983483:PGV983488 PQP983483:PQR983488 QAL983483:QAN983488 QKH983483:QKJ983488 QUD983483:QUF983488 RDZ983483:REB983488 RNV983483:RNX983488 RXR983483:RXT983488 SHN983483:SHP983488 SRJ983483:SRL983488 TBF983483:TBH983488 TLB983483:TLD983488 TUX983483:TUZ983488 UET983483:UEV983488 UOP983483:UOR983488 UYL983483:UYN983488 VIH983483:VIJ983488 VSD983483:VSF983488 WBZ983483:WCB983488 WLV983483:WLX983488 WVR983483:WVT983488 B403 IX403 ST403 ACP403 AML403 AWH403 BGD403 BPZ403 BZV403 CJR403 CTN403 DDJ403 DNF403 DXB403 EGX403 EQT403 FAP403 FKL403 FUH403 GED403 GNZ403 GXV403 HHR403 HRN403 IBJ403 ILF403 IVB403 JEX403 JOT403 JYP403 KIL403 KSH403 LCD403 LLZ403 LVV403 MFR403 MPN403 MZJ403 NJF403 NTB403 OCX403 OMT403 OWP403 PGL403 PQH403 QAD403 QJZ403 QTV403 RDR403 RNN403 RXJ403 SHF403 SRB403 TAX403 TKT403 TUP403 UEL403 UOH403 UYD403 VHZ403 VRV403 WBR403 WLN403 WVJ403 B65985 IX65985 ST65985 ACP65985 AML65985 AWH65985 BGD65985 BPZ65985 BZV65985 CJR65985 CTN65985 DDJ65985 DNF65985 DXB65985 EGX65985 EQT65985 FAP65985 FKL65985 FUH65985 GED65985 GNZ65985 GXV65985 HHR65985 HRN65985 IBJ65985 ILF65985 IVB65985 JEX65985 JOT65985 JYP65985 KIL65985 KSH65985 LCD65985 LLZ65985 LVV65985 MFR65985 MPN65985 MZJ65985 NJF65985 NTB65985 OCX65985 OMT65985 OWP65985 PGL65985 PQH65985 QAD65985 QJZ65985 QTV65985 RDR65985 RNN65985 RXJ65985 SHF65985 SRB65985 TAX65985 TKT65985 TUP65985 UEL65985 UOH65985 UYD65985 VHZ65985 VRV65985 WBR65985 WLN65985 WVJ65985 B131521 IX131521 ST131521 ACP131521 AML131521 AWH131521 BGD131521 BPZ131521 BZV131521 CJR131521 CTN131521 DDJ131521 DNF131521 DXB131521 EGX131521 EQT131521 FAP131521 FKL131521 FUH131521 GED131521 GNZ131521 GXV131521 HHR131521 HRN131521 IBJ131521 ILF131521 IVB131521 JEX131521 JOT131521 JYP131521 KIL131521 KSH131521 LCD131521 LLZ131521 LVV131521 MFR131521 MPN131521 MZJ131521 NJF131521 NTB131521 OCX131521 OMT131521 OWP131521 PGL131521 PQH131521 QAD131521 QJZ131521 QTV131521 RDR131521 RNN131521 RXJ131521 SHF131521 SRB131521 TAX131521 TKT131521 TUP131521 UEL131521 UOH131521 UYD131521 VHZ131521 VRV131521 WBR131521 WLN131521 WVJ131521 B197057 IX197057 ST197057 ACP197057 AML197057 AWH197057 BGD197057 BPZ197057 BZV197057 CJR197057 CTN197057 DDJ197057 DNF197057 DXB197057 EGX197057 EQT197057 FAP197057 FKL197057 FUH197057 GED197057 GNZ197057 GXV197057 HHR197057 HRN197057 IBJ197057 ILF197057 IVB197057 JEX197057 JOT197057 JYP197057 KIL197057 KSH197057 LCD197057 LLZ197057 LVV197057 MFR197057 MPN197057 MZJ197057 NJF197057 NTB197057 OCX197057 OMT197057 OWP197057 PGL197057 PQH197057 QAD197057 QJZ197057 QTV197057 RDR197057 RNN197057 RXJ197057 SHF197057 SRB197057 TAX197057 TKT197057 TUP197057 UEL197057 UOH197057 UYD197057 VHZ197057 VRV197057 WBR197057 WLN197057 WVJ197057 B262593 IX262593 ST262593 ACP262593 AML262593 AWH262593 BGD262593 BPZ262593 BZV262593 CJR262593 CTN262593 DDJ262593 DNF262593 DXB262593 EGX262593 EQT262593 FAP262593 FKL262593 FUH262593 GED262593 GNZ262593 GXV262593 HHR262593 HRN262593 IBJ262593 ILF262593 IVB262593 JEX262593 JOT262593 JYP262593 KIL262593 KSH262593 LCD262593 LLZ262593 LVV262593 MFR262593 MPN262593 MZJ262593 NJF262593 NTB262593 OCX262593 OMT262593 OWP262593 PGL262593 PQH262593 QAD262593 QJZ262593 QTV262593 RDR262593 RNN262593 RXJ262593 SHF262593 SRB262593 TAX262593 TKT262593 TUP262593 UEL262593 UOH262593 UYD262593 VHZ262593 VRV262593 WBR262593 WLN262593 WVJ262593 B328129 IX328129 ST328129 ACP328129 AML328129 AWH328129 BGD328129 BPZ328129 BZV328129 CJR328129 CTN328129 DDJ328129 DNF328129 DXB328129 EGX328129 EQT328129 FAP328129 FKL328129 FUH328129 GED328129 GNZ328129 GXV328129 HHR328129 HRN328129 IBJ328129 ILF328129 IVB328129 JEX328129 JOT328129 JYP328129 KIL328129 KSH328129 LCD328129 LLZ328129 LVV328129 MFR328129 MPN328129 MZJ328129 NJF328129 NTB328129 OCX328129 OMT328129 OWP328129 PGL328129 PQH328129 QAD328129 QJZ328129 QTV328129 RDR328129 RNN328129 RXJ328129 SHF328129 SRB328129 TAX328129 TKT328129 TUP328129 UEL328129 UOH328129 UYD328129 VHZ328129 VRV328129 WBR328129 WLN328129 WVJ328129 B393665 IX393665 ST393665 ACP393665 AML393665 AWH393665 BGD393665 BPZ393665 BZV393665 CJR393665 CTN393665 DDJ393665 DNF393665 DXB393665 EGX393665 EQT393665 FAP393665 FKL393665 FUH393665 GED393665 GNZ393665 GXV393665 HHR393665 HRN393665 IBJ393665 ILF393665 IVB393665 JEX393665 JOT393665 JYP393665 KIL393665 KSH393665 LCD393665 LLZ393665 LVV393665 MFR393665 MPN393665 MZJ393665 NJF393665 NTB393665 OCX393665 OMT393665 OWP393665 PGL393665 PQH393665 QAD393665 QJZ393665 QTV393665 RDR393665 RNN393665 RXJ393665 SHF393665 SRB393665 TAX393665 TKT393665 TUP393665 UEL393665 UOH393665 UYD393665 VHZ393665 VRV393665 WBR393665 WLN393665 WVJ393665 B459201 IX459201 ST459201 ACP459201 AML459201 AWH459201 BGD459201 BPZ459201 BZV459201 CJR459201 CTN459201 DDJ459201 DNF459201 DXB459201 EGX459201 EQT459201 FAP459201 FKL459201 FUH459201 GED459201 GNZ459201 GXV459201 HHR459201 HRN459201 IBJ459201 ILF459201 IVB459201 JEX459201 JOT459201 JYP459201 KIL459201 KSH459201 LCD459201 LLZ459201 LVV459201 MFR459201 MPN459201 MZJ459201 NJF459201 NTB459201 OCX459201 OMT459201 OWP459201 PGL459201 PQH459201 QAD459201 QJZ459201 QTV459201 RDR459201 RNN459201 RXJ459201 SHF459201 SRB459201 TAX459201 TKT459201 TUP459201 UEL459201 UOH459201 UYD459201 VHZ459201 VRV459201 WBR459201 WLN459201 WVJ459201 B524737 IX524737 ST524737 ACP524737 AML524737 AWH524737 BGD524737 BPZ524737 BZV524737 CJR524737 CTN524737 DDJ524737 DNF524737 DXB524737 EGX524737 EQT524737 FAP524737 FKL524737 FUH524737 GED524737 GNZ524737 GXV524737 HHR524737 HRN524737 IBJ524737 ILF524737 IVB524737 JEX524737 JOT524737 JYP524737 KIL524737 KSH524737 LCD524737 LLZ524737 LVV524737 MFR524737 MPN524737 MZJ524737 NJF524737 NTB524737 OCX524737 OMT524737 OWP524737 PGL524737 PQH524737 QAD524737 QJZ524737 QTV524737 RDR524737 RNN524737 RXJ524737 SHF524737 SRB524737 TAX524737 TKT524737 TUP524737 UEL524737 UOH524737 UYD524737 VHZ524737 VRV524737 WBR524737 WLN524737 WVJ524737 B590273 IX590273 ST590273 ACP590273 AML590273 AWH590273 BGD590273 BPZ590273 BZV590273 CJR590273 CTN590273 DDJ590273 DNF590273 DXB590273 EGX590273 EQT590273 FAP590273 FKL590273 FUH590273 GED590273 GNZ590273 GXV590273 HHR590273 HRN590273 IBJ590273 ILF590273 IVB590273 JEX590273 JOT590273 JYP590273 KIL590273 KSH590273 LCD590273 LLZ590273 LVV590273 MFR590273 MPN590273 MZJ590273 NJF590273 NTB590273 OCX590273 OMT590273 OWP590273 PGL590273 PQH590273 QAD590273 QJZ590273 QTV590273 RDR590273 RNN590273 RXJ590273 SHF590273 SRB590273 TAX590273 TKT590273 TUP590273 UEL590273 UOH590273 UYD590273 VHZ590273 VRV590273 WBR590273 WLN590273 WVJ590273 B655809 IX655809 ST655809 ACP655809 AML655809 AWH655809 BGD655809 BPZ655809 BZV655809 CJR655809 CTN655809 DDJ655809 DNF655809 DXB655809 EGX655809 EQT655809 FAP655809 FKL655809 FUH655809 GED655809 GNZ655809 GXV655809 HHR655809 HRN655809 IBJ655809 ILF655809 IVB655809 JEX655809 JOT655809 JYP655809 KIL655809 KSH655809 LCD655809 LLZ655809 LVV655809 MFR655809 MPN655809 MZJ655809 NJF655809 NTB655809 OCX655809 OMT655809 OWP655809 PGL655809 PQH655809 QAD655809 QJZ655809 QTV655809 RDR655809 RNN655809 RXJ655809 SHF655809 SRB655809 TAX655809 TKT655809 TUP655809 UEL655809 UOH655809 UYD655809 VHZ655809 VRV655809 WBR655809 WLN655809 WVJ655809 B721345 IX721345 ST721345 ACP721345 AML721345 AWH721345 BGD721345 BPZ721345 BZV721345 CJR721345 CTN721345 DDJ721345 DNF721345 DXB721345 EGX721345 EQT721345 FAP721345 FKL721345 FUH721345 GED721345 GNZ721345 GXV721345 HHR721345 HRN721345 IBJ721345 ILF721345 IVB721345 JEX721345 JOT721345 JYP721345 KIL721345 KSH721345 LCD721345 LLZ721345 LVV721345 MFR721345 MPN721345 MZJ721345 NJF721345 NTB721345 OCX721345 OMT721345 OWP721345 PGL721345 PQH721345 QAD721345 QJZ721345 QTV721345 RDR721345 RNN721345 RXJ721345 SHF721345 SRB721345 TAX721345 TKT721345 TUP721345 UEL721345 UOH721345 UYD721345 VHZ721345 VRV721345 WBR721345 WLN721345 WVJ721345 B786881 IX786881 ST786881 ACP786881 AML786881 AWH786881 BGD786881 BPZ786881 BZV786881 CJR786881 CTN786881 DDJ786881 DNF786881 DXB786881 EGX786881 EQT786881 FAP786881 FKL786881 FUH786881 GED786881 GNZ786881 GXV786881 HHR786881 HRN786881 IBJ786881 ILF786881 IVB786881 JEX786881 JOT786881 JYP786881 KIL786881 KSH786881 LCD786881 LLZ786881 LVV786881 MFR786881 MPN786881 MZJ786881 NJF786881 NTB786881 OCX786881 OMT786881 OWP786881 PGL786881 PQH786881 QAD786881 QJZ786881 QTV786881 RDR786881 RNN786881 RXJ786881 SHF786881 SRB786881 TAX786881 TKT786881 TUP786881 UEL786881 UOH786881 UYD786881 VHZ786881 VRV786881 WBR786881 WLN786881 WVJ786881 B852417 IX852417 ST852417 ACP852417 AML852417 AWH852417 BGD852417 BPZ852417 BZV852417 CJR852417 CTN852417 DDJ852417 DNF852417 DXB852417 EGX852417 EQT852417 FAP852417 FKL852417 FUH852417 GED852417 GNZ852417 GXV852417 HHR852417 HRN852417 IBJ852417 ILF852417 IVB852417 JEX852417 JOT852417 JYP852417 KIL852417 KSH852417 LCD852417 LLZ852417 LVV852417 MFR852417 MPN852417 MZJ852417 NJF852417 NTB852417 OCX852417 OMT852417 OWP852417 PGL852417 PQH852417 QAD852417 QJZ852417 QTV852417 RDR852417 RNN852417 RXJ852417 SHF852417 SRB852417 TAX852417 TKT852417 TUP852417 UEL852417 UOH852417 UYD852417 VHZ852417 VRV852417 WBR852417 WLN852417 WVJ852417 B917953 IX917953 ST917953 ACP917953 AML917953 AWH917953 BGD917953 BPZ917953 BZV917953 CJR917953 CTN917953 DDJ917953 DNF917953 DXB917953 EGX917953 EQT917953 FAP917953 FKL917953 FUH917953 GED917953 GNZ917953 GXV917953 HHR917953 HRN917953 IBJ917953 ILF917953 IVB917953 JEX917953 JOT917953 JYP917953 KIL917953 KSH917953 LCD917953 LLZ917953 LVV917953 MFR917953 MPN917953 MZJ917953 NJF917953 NTB917953 OCX917953 OMT917953 OWP917953 PGL917953 PQH917953 QAD917953 QJZ917953 QTV917953 RDR917953 RNN917953 RXJ917953 SHF917953 SRB917953 TAX917953 TKT917953 TUP917953 UEL917953 UOH917953 UYD917953 VHZ917953 VRV917953 WBR917953 WLN917953 WVJ917953 B983489 IX983489 ST983489 ACP983489 AML983489 AWH983489 BGD983489 BPZ983489 BZV983489 CJR983489 CTN983489 DDJ983489 DNF983489 DXB983489 EGX983489 EQT983489 FAP983489 FKL983489 FUH983489 GED983489 GNZ983489 GXV983489 HHR983489 HRN983489 IBJ983489 ILF983489 IVB983489 JEX983489 JOT983489 JYP983489 KIL983489 KSH983489 LCD983489 LLZ983489 LVV983489 MFR983489 MPN983489 MZJ983489 NJF983489 NTB983489 OCX983489 OMT983489 OWP983489 PGL983489 PQH983489 QAD983489 QJZ983489 QTV983489 RDR983489 RNN983489 RXJ983489 SHF983489 SRB983489 TAX983489 TKT983489 TUP983489 UEL983489 UOH983489 UYD983489 VHZ983489 VRV983489 WBR983489 WLN983489 WVJ983489 D403:G403 IZ403:JC403 SV403:SY403 ACR403:ACU403 AMN403:AMQ403 AWJ403:AWM403 BGF403:BGI403 BQB403:BQE403 BZX403:CAA403 CJT403:CJW403 CTP403:CTS403 DDL403:DDO403 DNH403:DNK403 DXD403:DXG403 EGZ403:EHC403 EQV403:EQY403 FAR403:FAU403 FKN403:FKQ403 FUJ403:FUM403 GEF403:GEI403 GOB403:GOE403 GXX403:GYA403 HHT403:HHW403 HRP403:HRS403 IBL403:IBO403 ILH403:ILK403 IVD403:IVG403 JEZ403:JFC403 JOV403:JOY403 JYR403:JYU403 KIN403:KIQ403 KSJ403:KSM403 LCF403:LCI403 LMB403:LME403 LVX403:LWA403 MFT403:MFW403 MPP403:MPS403 MZL403:MZO403 NJH403:NJK403 NTD403:NTG403 OCZ403:ODC403 OMV403:OMY403 OWR403:OWU403 PGN403:PGQ403 PQJ403:PQM403 QAF403:QAI403 QKB403:QKE403 QTX403:QUA403 RDT403:RDW403 RNP403:RNS403 RXL403:RXO403 SHH403:SHK403 SRD403:SRG403 TAZ403:TBC403 TKV403:TKY403 TUR403:TUU403 UEN403:UEQ403 UOJ403:UOM403 UYF403:UYI403 VIB403:VIE403 VRX403:VSA403 WBT403:WBW403 WLP403:WLS403 WVL403:WVO403 D65985:G65985 IZ65985:JC65985 SV65985:SY65985 ACR65985:ACU65985 AMN65985:AMQ65985 AWJ65985:AWM65985 BGF65985:BGI65985 BQB65985:BQE65985 BZX65985:CAA65985 CJT65985:CJW65985 CTP65985:CTS65985 DDL65985:DDO65985 DNH65985:DNK65985 DXD65985:DXG65985 EGZ65985:EHC65985 EQV65985:EQY65985 FAR65985:FAU65985 FKN65985:FKQ65985 FUJ65985:FUM65985 GEF65985:GEI65985 GOB65985:GOE65985 GXX65985:GYA65985 HHT65985:HHW65985 HRP65985:HRS65985 IBL65985:IBO65985 ILH65985:ILK65985 IVD65985:IVG65985 JEZ65985:JFC65985 JOV65985:JOY65985 JYR65985:JYU65985 KIN65985:KIQ65985 KSJ65985:KSM65985 LCF65985:LCI65985 LMB65985:LME65985 LVX65985:LWA65985 MFT65985:MFW65985 MPP65985:MPS65985 MZL65985:MZO65985 NJH65985:NJK65985 NTD65985:NTG65985 OCZ65985:ODC65985 OMV65985:OMY65985 OWR65985:OWU65985 PGN65985:PGQ65985 PQJ65985:PQM65985 QAF65985:QAI65985 QKB65985:QKE65985 QTX65985:QUA65985 RDT65985:RDW65985 RNP65985:RNS65985 RXL65985:RXO65985 SHH65985:SHK65985 SRD65985:SRG65985 TAZ65985:TBC65985 TKV65985:TKY65985 TUR65985:TUU65985 UEN65985:UEQ65985 UOJ65985:UOM65985 UYF65985:UYI65985 VIB65985:VIE65985 VRX65985:VSA65985 WBT65985:WBW65985 WLP65985:WLS65985 WVL65985:WVO65985 D131521:G131521 IZ131521:JC131521 SV131521:SY131521 ACR131521:ACU131521 AMN131521:AMQ131521 AWJ131521:AWM131521 BGF131521:BGI131521 BQB131521:BQE131521 BZX131521:CAA131521 CJT131521:CJW131521 CTP131521:CTS131521 DDL131521:DDO131521 DNH131521:DNK131521 DXD131521:DXG131521 EGZ131521:EHC131521 EQV131521:EQY131521 FAR131521:FAU131521 FKN131521:FKQ131521 FUJ131521:FUM131521 GEF131521:GEI131521 GOB131521:GOE131521 GXX131521:GYA131521 HHT131521:HHW131521 HRP131521:HRS131521 IBL131521:IBO131521 ILH131521:ILK131521 IVD131521:IVG131521 JEZ131521:JFC131521 JOV131521:JOY131521 JYR131521:JYU131521 KIN131521:KIQ131521 KSJ131521:KSM131521 LCF131521:LCI131521 LMB131521:LME131521 LVX131521:LWA131521 MFT131521:MFW131521 MPP131521:MPS131521 MZL131521:MZO131521 NJH131521:NJK131521 NTD131521:NTG131521 OCZ131521:ODC131521 OMV131521:OMY131521 OWR131521:OWU131521 PGN131521:PGQ131521 PQJ131521:PQM131521 QAF131521:QAI131521 QKB131521:QKE131521 QTX131521:QUA131521 RDT131521:RDW131521 RNP131521:RNS131521 RXL131521:RXO131521 SHH131521:SHK131521 SRD131521:SRG131521 TAZ131521:TBC131521 TKV131521:TKY131521 TUR131521:TUU131521 UEN131521:UEQ131521 UOJ131521:UOM131521 UYF131521:UYI131521 VIB131521:VIE131521 VRX131521:VSA131521 WBT131521:WBW131521 WLP131521:WLS131521 WVL131521:WVO131521 D197057:G197057 IZ197057:JC197057 SV197057:SY197057 ACR197057:ACU197057 AMN197057:AMQ197057 AWJ197057:AWM197057 BGF197057:BGI197057 BQB197057:BQE197057 BZX197057:CAA197057 CJT197057:CJW197057 CTP197057:CTS197057 DDL197057:DDO197057 DNH197057:DNK197057 DXD197057:DXG197057 EGZ197057:EHC197057 EQV197057:EQY197057 FAR197057:FAU197057 FKN197057:FKQ197057 FUJ197057:FUM197057 GEF197057:GEI197057 GOB197057:GOE197057 GXX197057:GYA197057 HHT197057:HHW197057 HRP197057:HRS197057 IBL197057:IBO197057 ILH197057:ILK197057 IVD197057:IVG197057 JEZ197057:JFC197057 JOV197057:JOY197057 JYR197057:JYU197057 KIN197057:KIQ197057 KSJ197057:KSM197057 LCF197057:LCI197057 LMB197057:LME197057 LVX197057:LWA197057 MFT197057:MFW197057 MPP197057:MPS197057 MZL197057:MZO197057 NJH197057:NJK197057 NTD197057:NTG197057 OCZ197057:ODC197057 OMV197057:OMY197057 OWR197057:OWU197057 PGN197057:PGQ197057 PQJ197057:PQM197057 QAF197057:QAI197057 QKB197057:QKE197057 QTX197057:QUA197057 RDT197057:RDW197057 RNP197057:RNS197057 RXL197057:RXO197057 SHH197057:SHK197057 SRD197057:SRG197057 TAZ197057:TBC197057 TKV197057:TKY197057 TUR197057:TUU197057 UEN197057:UEQ197057 UOJ197057:UOM197057 UYF197057:UYI197057 VIB197057:VIE197057 VRX197057:VSA197057 WBT197057:WBW197057 WLP197057:WLS197057 WVL197057:WVO197057 D262593:G262593 IZ262593:JC262593 SV262593:SY262593 ACR262593:ACU262593 AMN262593:AMQ262593 AWJ262593:AWM262593 BGF262593:BGI262593 BQB262593:BQE262593 BZX262593:CAA262593 CJT262593:CJW262593 CTP262593:CTS262593 DDL262593:DDO262593 DNH262593:DNK262593 DXD262593:DXG262593 EGZ262593:EHC262593 EQV262593:EQY262593 FAR262593:FAU262593 FKN262593:FKQ262593 FUJ262593:FUM262593 GEF262593:GEI262593 GOB262593:GOE262593 GXX262593:GYA262593 HHT262593:HHW262593 HRP262593:HRS262593 IBL262593:IBO262593 ILH262593:ILK262593 IVD262593:IVG262593 JEZ262593:JFC262593 JOV262593:JOY262593 JYR262593:JYU262593 KIN262593:KIQ262593 KSJ262593:KSM262593 LCF262593:LCI262593 LMB262593:LME262593 LVX262593:LWA262593 MFT262593:MFW262593 MPP262593:MPS262593 MZL262593:MZO262593 NJH262593:NJK262593 NTD262593:NTG262593 OCZ262593:ODC262593 OMV262593:OMY262593 OWR262593:OWU262593 PGN262593:PGQ262593 PQJ262593:PQM262593 QAF262593:QAI262593 QKB262593:QKE262593 QTX262593:QUA262593 RDT262593:RDW262593 RNP262593:RNS262593 RXL262593:RXO262593 SHH262593:SHK262593 SRD262593:SRG262593 TAZ262593:TBC262593 TKV262593:TKY262593 TUR262593:TUU262593 UEN262593:UEQ262593 UOJ262593:UOM262593 UYF262593:UYI262593 VIB262593:VIE262593 VRX262593:VSA262593 WBT262593:WBW262593 WLP262593:WLS262593 WVL262593:WVO262593 D328129:G328129 IZ328129:JC328129 SV328129:SY328129 ACR328129:ACU328129 AMN328129:AMQ328129 AWJ328129:AWM328129 BGF328129:BGI328129 BQB328129:BQE328129 BZX328129:CAA328129 CJT328129:CJW328129 CTP328129:CTS328129 DDL328129:DDO328129 DNH328129:DNK328129 DXD328129:DXG328129 EGZ328129:EHC328129 EQV328129:EQY328129 FAR328129:FAU328129 FKN328129:FKQ328129 FUJ328129:FUM328129 GEF328129:GEI328129 GOB328129:GOE328129 GXX328129:GYA328129 HHT328129:HHW328129 HRP328129:HRS328129 IBL328129:IBO328129 ILH328129:ILK328129 IVD328129:IVG328129 JEZ328129:JFC328129 JOV328129:JOY328129 JYR328129:JYU328129 KIN328129:KIQ328129 KSJ328129:KSM328129 LCF328129:LCI328129 LMB328129:LME328129 LVX328129:LWA328129 MFT328129:MFW328129 MPP328129:MPS328129 MZL328129:MZO328129 NJH328129:NJK328129 NTD328129:NTG328129 OCZ328129:ODC328129 OMV328129:OMY328129 OWR328129:OWU328129 PGN328129:PGQ328129 PQJ328129:PQM328129 QAF328129:QAI328129 QKB328129:QKE328129 QTX328129:QUA328129 RDT328129:RDW328129 RNP328129:RNS328129 RXL328129:RXO328129 SHH328129:SHK328129 SRD328129:SRG328129 TAZ328129:TBC328129 TKV328129:TKY328129 TUR328129:TUU328129 UEN328129:UEQ328129 UOJ328129:UOM328129 UYF328129:UYI328129 VIB328129:VIE328129 VRX328129:VSA328129 WBT328129:WBW328129 WLP328129:WLS328129 WVL328129:WVO328129 D393665:G393665 IZ393665:JC393665 SV393665:SY393665 ACR393665:ACU393665 AMN393665:AMQ393665 AWJ393665:AWM393665 BGF393665:BGI393665 BQB393665:BQE393665 BZX393665:CAA393665 CJT393665:CJW393665 CTP393665:CTS393665 DDL393665:DDO393665 DNH393665:DNK393665 DXD393665:DXG393665 EGZ393665:EHC393665 EQV393665:EQY393665 FAR393665:FAU393665 FKN393665:FKQ393665 FUJ393665:FUM393665 GEF393665:GEI393665 GOB393665:GOE393665 GXX393665:GYA393665 HHT393665:HHW393665 HRP393665:HRS393665 IBL393665:IBO393665 ILH393665:ILK393665 IVD393665:IVG393665 JEZ393665:JFC393665 JOV393665:JOY393665 JYR393665:JYU393665 KIN393665:KIQ393665 KSJ393665:KSM393665 LCF393665:LCI393665 LMB393665:LME393665 LVX393665:LWA393665 MFT393665:MFW393665 MPP393665:MPS393665 MZL393665:MZO393665 NJH393665:NJK393665 NTD393665:NTG393665 OCZ393665:ODC393665 OMV393665:OMY393665 OWR393665:OWU393665 PGN393665:PGQ393665 PQJ393665:PQM393665 QAF393665:QAI393665 QKB393665:QKE393665 QTX393665:QUA393665 RDT393665:RDW393665 RNP393665:RNS393665 RXL393665:RXO393665 SHH393665:SHK393665 SRD393665:SRG393665 TAZ393665:TBC393665 TKV393665:TKY393665 TUR393665:TUU393665 UEN393665:UEQ393665 UOJ393665:UOM393665 UYF393665:UYI393665 VIB393665:VIE393665 VRX393665:VSA393665 WBT393665:WBW393665 WLP393665:WLS393665 WVL393665:WVO393665 D459201:G459201 IZ459201:JC459201 SV459201:SY459201 ACR459201:ACU459201 AMN459201:AMQ459201 AWJ459201:AWM459201 BGF459201:BGI459201 BQB459201:BQE459201 BZX459201:CAA459201 CJT459201:CJW459201 CTP459201:CTS459201 DDL459201:DDO459201 DNH459201:DNK459201 DXD459201:DXG459201 EGZ459201:EHC459201 EQV459201:EQY459201 FAR459201:FAU459201 FKN459201:FKQ459201 FUJ459201:FUM459201 GEF459201:GEI459201 GOB459201:GOE459201 GXX459201:GYA459201 HHT459201:HHW459201 HRP459201:HRS459201 IBL459201:IBO459201 ILH459201:ILK459201 IVD459201:IVG459201 JEZ459201:JFC459201 JOV459201:JOY459201 JYR459201:JYU459201 KIN459201:KIQ459201 KSJ459201:KSM459201 LCF459201:LCI459201 LMB459201:LME459201 LVX459201:LWA459201 MFT459201:MFW459201 MPP459201:MPS459201 MZL459201:MZO459201 NJH459201:NJK459201 NTD459201:NTG459201 OCZ459201:ODC459201 OMV459201:OMY459201 OWR459201:OWU459201 PGN459201:PGQ459201 PQJ459201:PQM459201 QAF459201:QAI459201 QKB459201:QKE459201 QTX459201:QUA459201 RDT459201:RDW459201 RNP459201:RNS459201 RXL459201:RXO459201 SHH459201:SHK459201 SRD459201:SRG459201 TAZ459201:TBC459201 TKV459201:TKY459201 TUR459201:TUU459201 UEN459201:UEQ459201 UOJ459201:UOM459201 UYF459201:UYI459201 VIB459201:VIE459201 VRX459201:VSA459201 WBT459201:WBW459201 WLP459201:WLS459201 WVL459201:WVO459201 D524737:G524737 IZ524737:JC524737 SV524737:SY524737 ACR524737:ACU524737 AMN524737:AMQ524737 AWJ524737:AWM524737 BGF524737:BGI524737 BQB524737:BQE524737 BZX524737:CAA524737 CJT524737:CJW524737 CTP524737:CTS524737 DDL524737:DDO524737 DNH524737:DNK524737 DXD524737:DXG524737 EGZ524737:EHC524737 EQV524737:EQY524737 FAR524737:FAU524737 FKN524737:FKQ524737 FUJ524737:FUM524737 GEF524737:GEI524737 GOB524737:GOE524737 GXX524737:GYA524737 HHT524737:HHW524737 HRP524737:HRS524737 IBL524737:IBO524737 ILH524737:ILK524737 IVD524737:IVG524737 JEZ524737:JFC524737 JOV524737:JOY524737 JYR524737:JYU524737 KIN524737:KIQ524737 KSJ524737:KSM524737 LCF524737:LCI524737 LMB524737:LME524737 LVX524737:LWA524737 MFT524737:MFW524737 MPP524737:MPS524737 MZL524737:MZO524737 NJH524737:NJK524737 NTD524737:NTG524737 OCZ524737:ODC524737 OMV524737:OMY524737 OWR524737:OWU524737 PGN524737:PGQ524737 PQJ524737:PQM524737 QAF524737:QAI524737 QKB524737:QKE524737 QTX524737:QUA524737 RDT524737:RDW524737 RNP524737:RNS524737 RXL524737:RXO524737 SHH524737:SHK524737 SRD524737:SRG524737 TAZ524737:TBC524737 TKV524737:TKY524737 TUR524737:TUU524737 UEN524737:UEQ524737 UOJ524737:UOM524737 UYF524737:UYI524737 VIB524737:VIE524737 VRX524737:VSA524737 WBT524737:WBW524737 WLP524737:WLS524737 WVL524737:WVO524737 D590273:G590273 IZ590273:JC590273 SV590273:SY590273 ACR590273:ACU590273 AMN590273:AMQ590273 AWJ590273:AWM590273 BGF590273:BGI590273 BQB590273:BQE590273 BZX590273:CAA590273 CJT590273:CJW590273 CTP590273:CTS590273 DDL590273:DDO590273 DNH590273:DNK590273 DXD590273:DXG590273 EGZ590273:EHC590273 EQV590273:EQY590273 FAR590273:FAU590273 FKN590273:FKQ590273 FUJ590273:FUM590273 GEF590273:GEI590273 GOB590273:GOE590273 GXX590273:GYA590273 HHT590273:HHW590273 HRP590273:HRS590273 IBL590273:IBO590273 ILH590273:ILK590273 IVD590273:IVG590273 JEZ590273:JFC590273 JOV590273:JOY590273 JYR590273:JYU590273 KIN590273:KIQ590273 KSJ590273:KSM590273 LCF590273:LCI590273 LMB590273:LME590273 LVX590273:LWA590273 MFT590273:MFW590273 MPP590273:MPS590273 MZL590273:MZO590273 NJH590273:NJK590273 NTD590273:NTG590273 OCZ590273:ODC590273 OMV590273:OMY590273 OWR590273:OWU590273 PGN590273:PGQ590273 PQJ590273:PQM590273 QAF590273:QAI590273 QKB590273:QKE590273 QTX590273:QUA590273 RDT590273:RDW590273 RNP590273:RNS590273 RXL590273:RXO590273 SHH590273:SHK590273 SRD590273:SRG590273 TAZ590273:TBC590273 TKV590273:TKY590273 TUR590273:TUU590273 UEN590273:UEQ590273 UOJ590273:UOM590273 UYF590273:UYI590273 VIB590273:VIE590273 VRX590273:VSA590273 WBT590273:WBW590273 WLP590273:WLS590273 WVL590273:WVO590273 D655809:G655809 IZ655809:JC655809 SV655809:SY655809 ACR655809:ACU655809 AMN655809:AMQ655809 AWJ655809:AWM655809 BGF655809:BGI655809 BQB655809:BQE655809 BZX655809:CAA655809 CJT655809:CJW655809 CTP655809:CTS655809 DDL655809:DDO655809 DNH655809:DNK655809 DXD655809:DXG655809 EGZ655809:EHC655809 EQV655809:EQY655809 FAR655809:FAU655809 FKN655809:FKQ655809 FUJ655809:FUM655809 GEF655809:GEI655809 GOB655809:GOE655809 GXX655809:GYA655809 HHT655809:HHW655809 HRP655809:HRS655809 IBL655809:IBO655809 ILH655809:ILK655809 IVD655809:IVG655809 JEZ655809:JFC655809 JOV655809:JOY655809 JYR655809:JYU655809 KIN655809:KIQ655809 KSJ655809:KSM655809 LCF655809:LCI655809 LMB655809:LME655809 LVX655809:LWA655809 MFT655809:MFW655809 MPP655809:MPS655809 MZL655809:MZO655809 NJH655809:NJK655809 NTD655809:NTG655809 OCZ655809:ODC655809 OMV655809:OMY655809 OWR655809:OWU655809 PGN655809:PGQ655809 PQJ655809:PQM655809 QAF655809:QAI655809 QKB655809:QKE655809 QTX655809:QUA655809 RDT655809:RDW655809 RNP655809:RNS655809 RXL655809:RXO655809 SHH655809:SHK655809 SRD655809:SRG655809 TAZ655809:TBC655809 TKV655809:TKY655809 TUR655809:TUU655809 UEN655809:UEQ655809 UOJ655809:UOM655809 UYF655809:UYI655809 VIB655809:VIE655809 VRX655809:VSA655809 WBT655809:WBW655809 WLP655809:WLS655809 WVL655809:WVO655809 D721345:G721345 IZ721345:JC721345 SV721345:SY721345 ACR721345:ACU721345 AMN721345:AMQ721345 AWJ721345:AWM721345 BGF721345:BGI721345 BQB721345:BQE721345 BZX721345:CAA721345 CJT721345:CJW721345 CTP721345:CTS721345 DDL721345:DDO721345 DNH721345:DNK721345 DXD721345:DXG721345 EGZ721345:EHC721345 EQV721345:EQY721345 FAR721345:FAU721345 FKN721345:FKQ721345 FUJ721345:FUM721345 GEF721345:GEI721345 GOB721345:GOE721345 GXX721345:GYA721345 HHT721345:HHW721345 HRP721345:HRS721345 IBL721345:IBO721345 ILH721345:ILK721345 IVD721345:IVG721345 JEZ721345:JFC721345 JOV721345:JOY721345 JYR721345:JYU721345 KIN721345:KIQ721345 KSJ721345:KSM721345 LCF721345:LCI721345 LMB721345:LME721345 LVX721345:LWA721345 MFT721345:MFW721345 MPP721345:MPS721345 MZL721345:MZO721345 NJH721345:NJK721345 NTD721345:NTG721345 OCZ721345:ODC721345 OMV721345:OMY721345 OWR721345:OWU721345 PGN721345:PGQ721345 PQJ721345:PQM721345 QAF721345:QAI721345 QKB721345:QKE721345 QTX721345:QUA721345 RDT721345:RDW721345 RNP721345:RNS721345 RXL721345:RXO721345 SHH721345:SHK721345 SRD721345:SRG721345 TAZ721345:TBC721345 TKV721345:TKY721345 TUR721345:TUU721345 UEN721345:UEQ721345 UOJ721345:UOM721345 UYF721345:UYI721345 VIB721345:VIE721345 VRX721345:VSA721345 WBT721345:WBW721345 WLP721345:WLS721345 WVL721345:WVO721345 D786881:G786881 IZ786881:JC786881 SV786881:SY786881 ACR786881:ACU786881 AMN786881:AMQ786881 AWJ786881:AWM786881 BGF786881:BGI786881 BQB786881:BQE786881 BZX786881:CAA786881 CJT786881:CJW786881 CTP786881:CTS786881 DDL786881:DDO786881 DNH786881:DNK786881 DXD786881:DXG786881 EGZ786881:EHC786881 EQV786881:EQY786881 FAR786881:FAU786881 FKN786881:FKQ786881 FUJ786881:FUM786881 GEF786881:GEI786881 GOB786881:GOE786881 GXX786881:GYA786881 HHT786881:HHW786881 HRP786881:HRS786881 IBL786881:IBO786881 ILH786881:ILK786881 IVD786881:IVG786881 JEZ786881:JFC786881 JOV786881:JOY786881 JYR786881:JYU786881 KIN786881:KIQ786881 KSJ786881:KSM786881 LCF786881:LCI786881 LMB786881:LME786881 LVX786881:LWA786881 MFT786881:MFW786881 MPP786881:MPS786881 MZL786881:MZO786881 NJH786881:NJK786881 NTD786881:NTG786881 OCZ786881:ODC786881 OMV786881:OMY786881 OWR786881:OWU786881 PGN786881:PGQ786881 PQJ786881:PQM786881 QAF786881:QAI786881 QKB786881:QKE786881 QTX786881:QUA786881 RDT786881:RDW786881 RNP786881:RNS786881 RXL786881:RXO786881 SHH786881:SHK786881 SRD786881:SRG786881 TAZ786881:TBC786881 TKV786881:TKY786881 TUR786881:TUU786881 UEN786881:UEQ786881 UOJ786881:UOM786881 UYF786881:UYI786881 VIB786881:VIE786881 VRX786881:VSA786881 WBT786881:WBW786881 WLP786881:WLS786881 WVL786881:WVO786881 D852417:G852417 IZ852417:JC852417 SV852417:SY852417 ACR852417:ACU852417 AMN852417:AMQ852417 AWJ852417:AWM852417 BGF852417:BGI852417 BQB852417:BQE852417 BZX852417:CAA852417 CJT852417:CJW852417 CTP852417:CTS852417 DDL852417:DDO852417 DNH852417:DNK852417 DXD852417:DXG852417 EGZ852417:EHC852417 EQV852417:EQY852417 FAR852417:FAU852417 FKN852417:FKQ852417 FUJ852417:FUM852417 GEF852417:GEI852417 GOB852417:GOE852417 GXX852417:GYA852417 HHT852417:HHW852417 HRP852417:HRS852417 IBL852417:IBO852417 ILH852417:ILK852417 IVD852417:IVG852417 JEZ852417:JFC852417 JOV852417:JOY852417 JYR852417:JYU852417 KIN852417:KIQ852417 KSJ852417:KSM852417 LCF852417:LCI852417 LMB852417:LME852417 LVX852417:LWA852417 MFT852417:MFW852417 MPP852417:MPS852417 MZL852417:MZO852417 NJH852417:NJK852417 NTD852417:NTG852417 OCZ852417:ODC852417 OMV852417:OMY852417 OWR852417:OWU852417 PGN852417:PGQ852417 PQJ852417:PQM852417 QAF852417:QAI852417 QKB852417:QKE852417 QTX852417:QUA852417 RDT852417:RDW852417 RNP852417:RNS852417 RXL852417:RXO852417 SHH852417:SHK852417 SRD852417:SRG852417 TAZ852417:TBC852417 TKV852417:TKY852417 TUR852417:TUU852417 UEN852417:UEQ852417 UOJ852417:UOM852417 UYF852417:UYI852417 VIB852417:VIE852417 VRX852417:VSA852417 WBT852417:WBW852417 WLP852417:WLS852417 WVL852417:WVO852417 D917953:G917953 IZ917953:JC917953 SV917953:SY917953 ACR917953:ACU917953 AMN917953:AMQ917953 AWJ917953:AWM917953 BGF917953:BGI917953 BQB917953:BQE917953 BZX917953:CAA917953 CJT917953:CJW917953 CTP917953:CTS917953 DDL917953:DDO917953 DNH917953:DNK917953 DXD917953:DXG917953 EGZ917953:EHC917953 EQV917953:EQY917953 FAR917953:FAU917953 FKN917953:FKQ917953 FUJ917953:FUM917953 GEF917953:GEI917953 GOB917953:GOE917953 GXX917953:GYA917953 HHT917953:HHW917953 HRP917953:HRS917953 IBL917953:IBO917953 ILH917953:ILK917953 IVD917953:IVG917953 JEZ917953:JFC917953 JOV917953:JOY917953 JYR917953:JYU917953 KIN917953:KIQ917953 KSJ917953:KSM917953 LCF917953:LCI917953 LMB917953:LME917953 LVX917953:LWA917953 MFT917953:MFW917953 MPP917953:MPS917953 MZL917953:MZO917953 NJH917953:NJK917953 NTD917953:NTG917953 OCZ917953:ODC917953 OMV917953:OMY917953 OWR917953:OWU917953 PGN917953:PGQ917953 PQJ917953:PQM917953 QAF917953:QAI917953 QKB917953:QKE917953 QTX917953:QUA917953 RDT917953:RDW917953 RNP917953:RNS917953 RXL917953:RXO917953 SHH917953:SHK917953 SRD917953:SRG917953 TAZ917953:TBC917953 TKV917953:TKY917953 TUR917953:TUU917953 UEN917953:UEQ917953 UOJ917953:UOM917953 UYF917953:UYI917953 VIB917953:VIE917953 VRX917953:VSA917953 WBT917953:WBW917953 WLP917953:WLS917953 WVL917953:WVO917953 D983489:G983489 IZ983489:JC983489 SV983489:SY983489 ACR983489:ACU983489 AMN983489:AMQ983489 AWJ983489:AWM983489 BGF983489:BGI983489 BQB983489:BQE983489 BZX983489:CAA983489 CJT983489:CJW983489 CTP983489:CTS983489 DDL983489:DDO983489 DNH983489:DNK983489 DXD983489:DXG983489 EGZ983489:EHC983489 EQV983489:EQY983489 FAR983489:FAU983489 FKN983489:FKQ983489 FUJ983489:FUM983489 GEF983489:GEI983489 GOB983489:GOE983489 GXX983489:GYA983489 HHT983489:HHW983489 HRP983489:HRS983489 IBL983489:IBO983489 ILH983489:ILK983489 IVD983489:IVG983489 JEZ983489:JFC983489 JOV983489:JOY983489 JYR983489:JYU983489 KIN983489:KIQ983489 KSJ983489:KSM983489 LCF983489:LCI983489 LMB983489:LME983489 LVX983489:LWA983489 MFT983489:MFW983489 MPP983489:MPS983489 MZL983489:MZO983489 NJH983489:NJK983489 NTD983489:NTG983489 OCZ983489:ODC983489 OMV983489:OMY983489 OWR983489:OWU983489 PGN983489:PGQ983489 PQJ983489:PQM983489 QAF983489:QAI983489 QKB983489:QKE983489 QTX983489:QUA983489 RDT983489:RDW983489 RNP983489:RNS983489 RXL983489:RXO983489 SHH983489:SHK983489 SRD983489:SRG983489 TAZ983489:TBC983489 TKV983489:TKY983489 TUR983489:TUU983489 UEN983489:UEQ983489 UOJ983489:UOM983489 UYF983489:UYI983489 VIB983489:VIE983489 VRX983489:VSA983489 WBT983489:WBW983489 WLP983489:WLS983489 WVL983489:WVO983489 E397:H402 JA397:JD402 SW397:SZ402 ACS397:ACV402 AMO397:AMR402 AWK397:AWN402 BGG397:BGJ402 BQC397:BQF402 BZY397:CAB402 CJU397:CJX402 CTQ397:CTT402 DDM397:DDP402 DNI397:DNL402 DXE397:DXH402 EHA397:EHD402 EQW397:EQZ402 FAS397:FAV402 FKO397:FKR402 FUK397:FUN402 GEG397:GEJ402 GOC397:GOF402 GXY397:GYB402 HHU397:HHX402 HRQ397:HRT402 IBM397:IBP402 ILI397:ILL402 IVE397:IVH402 JFA397:JFD402 JOW397:JOZ402 JYS397:JYV402 KIO397:KIR402 KSK397:KSN402 LCG397:LCJ402 LMC397:LMF402 LVY397:LWB402 MFU397:MFX402 MPQ397:MPT402 MZM397:MZP402 NJI397:NJL402 NTE397:NTH402 ODA397:ODD402 OMW397:OMZ402 OWS397:OWV402 PGO397:PGR402 PQK397:PQN402 QAG397:QAJ402 QKC397:QKF402 QTY397:QUB402 RDU397:RDX402 RNQ397:RNT402 RXM397:RXP402 SHI397:SHL402 SRE397:SRH402 TBA397:TBD402 TKW397:TKZ402 TUS397:TUV402 UEO397:UER402 UOK397:UON402 UYG397:UYJ402 VIC397:VIF402 VRY397:VSB402 WBU397:WBX402 WLQ397:WLT402 WVM397:WVP402 E65979:H65984 JA65979:JD65984 SW65979:SZ65984 ACS65979:ACV65984 AMO65979:AMR65984 AWK65979:AWN65984 BGG65979:BGJ65984 BQC65979:BQF65984 BZY65979:CAB65984 CJU65979:CJX65984 CTQ65979:CTT65984 DDM65979:DDP65984 DNI65979:DNL65984 DXE65979:DXH65984 EHA65979:EHD65984 EQW65979:EQZ65984 FAS65979:FAV65984 FKO65979:FKR65984 FUK65979:FUN65984 GEG65979:GEJ65984 GOC65979:GOF65984 GXY65979:GYB65984 HHU65979:HHX65984 HRQ65979:HRT65984 IBM65979:IBP65984 ILI65979:ILL65984 IVE65979:IVH65984 JFA65979:JFD65984 JOW65979:JOZ65984 JYS65979:JYV65984 KIO65979:KIR65984 KSK65979:KSN65984 LCG65979:LCJ65984 LMC65979:LMF65984 LVY65979:LWB65984 MFU65979:MFX65984 MPQ65979:MPT65984 MZM65979:MZP65984 NJI65979:NJL65984 NTE65979:NTH65984 ODA65979:ODD65984 OMW65979:OMZ65984 OWS65979:OWV65984 PGO65979:PGR65984 PQK65979:PQN65984 QAG65979:QAJ65984 QKC65979:QKF65984 QTY65979:QUB65984 RDU65979:RDX65984 RNQ65979:RNT65984 RXM65979:RXP65984 SHI65979:SHL65984 SRE65979:SRH65984 TBA65979:TBD65984 TKW65979:TKZ65984 TUS65979:TUV65984 UEO65979:UER65984 UOK65979:UON65984 UYG65979:UYJ65984 VIC65979:VIF65984 VRY65979:VSB65984 WBU65979:WBX65984 WLQ65979:WLT65984 WVM65979:WVP65984 E131515:H131520 JA131515:JD131520 SW131515:SZ131520 ACS131515:ACV131520 AMO131515:AMR131520 AWK131515:AWN131520 BGG131515:BGJ131520 BQC131515:BQF131520 BZY131515:CAB131520 CJU131515:CJX131520 CTQ131515:CTT131520 DDM131515:DDP131520 DNI131515:DNL131520 DXE131515:DXH131520 EHA131515:EHD131520 EQW131515:EQZ131520 FAS131515:FAV131520 FKO131515:FKR131520 FUK131515:FUN131520 GEG131515:GEJ131520 GOC131515:GOF131520 GXY131515:GYB131520 HHU131515:HHX131520 HRQ131515:HRT131520 IBM131515:IBP131520 ILI131515:ILL131520 IVE131515:IVH131520 JFA131515:JFD131520 JOW131515:JOZ131520 JYS131515:JYV131520 KIO131515:KIR131520 KSK131515:KSN131520 LCG131515:LCJ131520 LMC131515:LMF131520 LVY131515:LWB131520 MFU131515:MFX131520 MPQ131515:MPT131520 MZM131515:MZP131520 NJI131515:NJL131520 NTE131515:NTH131520 ODA131515:ODD131520 OMW131515:OMZ131520 OWS131515:OWV131520 PGO131515:PGR131520 PQK131515:PQN131520 QAG131515:QAJ131520 QKC131515:QKF131520 QTY131515:QUB131520 RDU131515:RDX131520 RNQ131515:RNT131520 RXM131515:RXP131520 SHI131515:SHL131520 SRE131515:SRH131520 TBA131515:TBD131520 TKW131515:TKZ131520 TUS131515:TUV131520 UEO131515:UER131520 UOK131515:UON131520 UYG131515:UYJ131520 VIC131515:VIF131520 VRY131515:VSB131520 WBU131515:WBX131520 WLQ131515:WLT131520 WVM131515:WVP131520 E197051:H197056 JA197051:JD197056 SW197051:SZ197056 ACS197051:ACV197056 AMO197051:AMR197056 AWK197051:AWN197056 BGG197051:BGJ197056 BQC197051:BQF197056 BZY197051:CAB197056 CJU197051:CJX197056 CTQ197051:CTT197056 DDM197051:DDP197056 DNI197051:DNL197056 DXE197051:DXH197056 EHA197051:EHD197056 EQW197051:EQZ197056 FAS197051:FAV197056 FKO197051:FKR197056 FUK197051:FUN197056 GEG197051:GEJ197056 GOC197051:GOF197056 GXY197051:GYB197056 HHU197051:HHX197056 HRQ197051:HRT197056 IBM197051:IBP197056 ILI197051:ILL197056 IVE197051:IVH197056 JFA197051:JFD197056 JOW197051:JOZ197056 JYS197051:JYV197056 KIO197051:KIR197056 KSK197051:KSN197056 LCG197051:LCJ197056 LMC197051:LMF197056 LVY197051:LWB197056 MFU197051:MFX197056 MPQ197051:MPT197056 MZM197051:MZP197056 NJI197051:NJL197056 NTE197051:NTH197056 ODA197051:ODD197056 OMW197051:OMZ197056 OWS197051:OWV197056 PGO197051:PGR197056 PQK197051:PQN197056 QAG197051:QAJ197056 QKC197051:QKF197056 QTY197051:QUB197056 RDU197051:RDX197056 RNQ197051:RNT197056 RXM197051:RXP197056 SHI197051:SHL197056 SRE197051:SRH197056 TBA197051:TBD197056 TKW197051:TKZ197056 TUS197051:TUV197056 UEO197051:UER197056 UOK197051:UON197056 UYG197051:UYJ197056 VIC197051:VIF197056 VRY197051:VSB197056 WBU197051:WBX197056 WLQ197051:WLT197056 WVM197051:WVP197056 E262587:H262592 JA262587:JD262592 SW262587:SZ262592 ACS262587:ACV262592 AMO262587:AMR262592 AWK262587:AWN262592 BGG262587:BGJ262592 BQC262587:BQF262592 BZY262587:CAB262592 CJU262587:CJX262592 CTQ262587:CTT262592 DDM262587:DDP262592 DNI262587:DNL262592 DXE262587:DXH262592 EHA262587:EHD262592 EQW262587:EQZ262592 FAS262587:FAV262592 FKO262587:FKR262592 FUK262587:FUN262592 GEG262587:GEJ262592 GOC262587:GOF262592 GXY262587:GYB262592 HHU262587:HHX262592 HRQ262587:HRT262592 IBM262587:IBP262592 ILI262587:ILL262592 IVE262587:IVH262592 JFA262587:JFD262592 JOW262587:JOZ262592 JYS262587:JYV262592 KIO262587:KIR262592 KSK262587:KSN262592 LCG262587:LCJ262592 LMC262587:LMF262592 LVY262587:LWB262592 MFU262587:MFX262592 MPQ262587:MPT262592 MZM262587:MZP262592 NJI262587:NJL262592 NTE262587:NTH262592 ODA262587:ODD262592 OMW262587:OMZ262592 OWS262587:OWV262592 PGO262587:PGR262592 PQK262587:PQN262592 QAG262587:QAJ262592 QKC262587:QKF262592 QTY262587:QUB262592 RDU262587:RDX262592 RNQ262587:RNT262592 RXM262587:RXP262592 SHI262587:SHL262592 SRE262587:SRH262592 TBA262587:TBD262592 TKW262587:TKZ262592 TUS262587:TUV262592 UEO262587:UER262592 UOK262587:UON262592 UYG262587:UYJ262592 VIC262587:VIF262592 VRY262587:VSB262592 WBU262587:WBX262592 WLQ262587:WLT262592 WVM262587:WVP262592 E328123:H328128 JA328123:JD328128 SW328123:SZ328128 ACS328123:ACV328128 AMO328123:AMR328128 AWK328123:AWN328128 BGG328123:BGJ328128 BQC328123:BQF328128 BZY328123:CAB328128 CJU328123:CJX328128 CTQ328123:CTT328128 DDM328123:DDP328128 DNI328123:DNL328128 DXE328123:DXH328128 EHA328123:EHD328128 EQW328123:EQZ328128 FAS328123:FAV328128 FKO328123:FKR328128 FUK328123:FUN328128 GEG328123:GEJ328128 GOC328123:GOF328128 GXY328123:GYB328128 HHU328123:HHX328128 HRQ328123:HRT328128 IBM328123:IBP328128 ILI328123:ILL328128 IVE328123:IVH328128 JFA328123:JFD328128 JOW328123:JOZ328128 JYS328123:JYV328128 KIO328123:KIR328128 KSK328123:KSN328128 LCG328123:LCJ328128 LMC328123:LMF328128 LVY328123:LWB328128 MFU328123:MFX328128 MPQ328123:MPT328128 MZM328123:MZP328128 NJI328123:NJL328128 NTE328123:NTH328128 ODA328123:ODD328128 OMW328123:OMZ328128 OWS328123:OWV328128 PGO328123:PGR328128 PQK328123:PQN328128 QAG328123:QAJ328128 QKC328123:QKF328128 QTY328123:QUB328128 RDU328123:RDX328128 RNQ328123:RNT328128 RXM328123:RXP328128 SHI328123:SHL328128 SRE328123:SRH328128 TBA328123:TBD328128 TKW328123:TKZ328128 TUS328123:TUV328128 UEO328123:UER328128 UOK328123:UON328128 UYG328123:UYJ328128 VIC328123:VIF328128 VRY328123:VSB328128 WBU328123:WBX328128 WLQ328123:WLT328128 WVM328123:WVP328128 E393659:H393664 JA393659:JD393664 SW393659:SZ393664 ACS393659:ACV393664 AMO393659:AMR393664 AWK393659:AWN393664 BGG393659:BGJ393664 BQC393659:BQF393664 BZY393659:CAB393664 CJU393659:CJX393664 CTQ393659:CTT393664 DDM393659:DDP393664 DNI393659:DNL393664 DXE393659:DXH393664 EHA393659:EHD393664 EQW393659:EQZ393664 FAS393659:FAV393664 FKO393659:FKR393664 FUK393659:FUN393664 GEG393659:GEJ393664 GOC393659:GOF393664 GXY393659:GYB393664 HHU393659:HHX393664 HRQ393659:HRT393664 IBM393659:IBP393664 ILI393659:ILL393664 IVE393659:IVH393664 JFA393659:JFD393664 JOW393659:JOZ393664 JYS393659:JYV393664 KIO393659:KIR393664 KSK393659:KSN393664 LCG393659:LCJ393664 LMC393659:LMF393664 LVY393659:LWB393664 MFU393659:MFX393664 MPQ393659:MPT393664 MZM393659:MZP393664 NJI393659:NJL393664 NTE393659:NTH393664 ODA393659:ODD393664 OMW393659:OMZ393664 OWS393659:OWV393664 PGO393659:PGR393664 PQK393659:PQN393664 QAG393659:QAJ393664 QKC393659:QKF393664 QTY393659:QUB393664 RDU393659:RDX393664 RNQ393659:RNT393664 RXM393659:RXP393664 SHI393659:SHL393664 SRE393659:SRH393664 TBA393659:TBD393664 TKW393659:TKZ393664 TUS393659:TUV393664 UEO393659:UER393664 UOK393659:UON393664 UYG393659:UYJ393664 VIC393659:VIF393664 VRY393659:VSB393664 WBU393659:WBX393664 WLQ393659:WLT393664 WVM393659:WVP393664 E459195:H459200 JA459195:JD459200 SW459195:SZ459200 ACS459195:ACV459200 AMO459195:AMR459200 AWK459195:AWN459200 BGG459195:BGJ459200 BQC459195:BQF459200 BZY459195:CAB459200 CJU459195:CJX459200 CTQ459195:CTT459200 DDM459195:DDP459200 DNI459195:DNL459200 DXE459195:DXH459200 EHA459195:EHD459200 EQW459195:EQZ459200 FAS459195:FAV459200 FKO459195:FKR459200 FUK459195:FUN459200 GEG459195:GEJ459200 GOC459195:GOF459200 GXY459195:GYB459200 HHU459195:HHX459200 HRQ459195:HRT459200 IBM459195:IBP459200 ILI459195:ILL459200 IVE459195:IVH459200 JFA459195:JFD459200 JOW459195:JOZ459200 JYS459195:JYV459200 KIO459195:KIR459200 KSK459195:KSN459200 LCG459195:LCJ459200 LMC459195:LMF459200 LVY459195:LWB459200 MFU459195:MFX459200 MPQ459195:MPT459200 MZM459195:MZP459200 NJI459195:NJL459200 NTE459195:NTH459200 ODA459195:ODD459200 OMW459195:OMZ459200 OWS459195:OWV459200 PGO459195:PGR459200 PQK459195:PQN459200 QAG459195:QAJ459200 QKC459195:QKF459200 QTY459195:QUB459200 RDU459195:RDX459200 RNQ459195:RNT459200 RXM459195:RXP459200 SHI459195:SHL459200 SRE459195:SRH459200 TBA459195:TBD459200 TKW459195:TKZ459200 TUS459195:TUV459200 UEO459195:UER459200 UOK459195:UON459200 UYG459195:UYJ459200 VIC459195:VIF459200 VRY459195:VSB459200 WBU459195:WBX459200 WLQ459195:WLT459200 WVM459195:WVP459200 E524731:H524736 JA524731:JD524736 SW524731:SZ524736 ACS524731:ACV524736 AMO524731:AMR524736 AWK524731:AWN524736 BGG524731:BGJ524736 BQC524731:BQF524736 BZY524731:CAB524736 CJU524731:CJX524736 CTQ524731:CTT524736 DDM524731:DDP524736 DNI524731:DNL524736 DXE524731:DXH524736 EHA524731:EHD524736 EQW524731:EQZ524736 FAS524731:FAV524736 FKO524731:FKR524736 FUK524731:FUN524736 GEG524731:GEJ524736 GOC524731:GOF524736 GXY524731:GYB524736 HHU524731:HHX524736 HRQ524731:HRT524736 IBM524731:IBP524736 ILI524731:ILL524736 IVE524731:IVH524736 JFA524731:JFD524736 JOW524731:JOZ524736 JYS524731:JYV524736 KIO524731:KIR524736 KSK524731:KSN524736 LCG524731:LCJ524736 LMC524731:LMF524736 LVY524731:LWB524736 MFU524731:MFX524736 MPQ524731:MPT524736 MZM524731:MZP524736 NJI524731:NJL524736 NTE524731:NTH524736 ODA524731:ODD524736 OMW524731:OMZ524736 OWS524731:OWV524736 PGO524731:PGR524736 PQK524731:PQN524736 QAG524731:QAJ524736 QKC524731:QKF524736 QTY524731:QUB524736 RDU524731:RDX524736 RNQ524731:RNT524736 RXM524731:RXP524736 SHI524731:SHL524736 SRE524731:SRH524736 TBA524731:TBD524736 TKW524731:TKZ524736 TUS524731:TUV524736 UEO524731:UER524736 UOK524731:UON524736 UYG524731:UYJ524736 VIC524731:VIF524736 VRY524731:VSB524736 WBU524731:WBX524736 WLQ524731:WLT524736 WVM524731:WVP524736 E590267:H590272 JA590267:JD590272 SW590267:SZ590272 ACS590267:ACV590272 AMO590267:AMR590272 AWK590267:AWN590272 BGG590267:BGJ590272 BQC590267:BQF590272 BZY590267:CAB590272 CJU590267:CJX590272 CTQ590267:CTT590272 DDM590267:DDP590272 DNI590267:DNL590272 DXE590267:DXH590272 EHA590267:EHD590272 EQW590267:EQZ590272 FAS590267:FAV590272 FKO590267:FKR590272 FUK590267:FUN590272 GEG590267:GEJ590272 GOC590267:GOF590272 GXY590267:GYB590272 HHU590267:HHX590272 HRQ590267:HRT590272 IBM590267:IBP590272 ILI590267:ILL590272 IVE590267:IVH590272 JFA590267:JFD590272 JOW590267:JOZ590272 JYS590267:JYV590272 KIO590267:KIR590272 KSK590267:KSN590272 LCG590267:LCJ590272 LMC590267:LMF590272 LVY590267:LWB590272 MFU590267:MFX590272 MPQ590267:MPT590272 MZM590267:MZP590272 NJI590267:NJL590272 NTE590267:NTH590272 ODA590267:ODD590272 OMW590267:OMZ590272 OWS590267:OWV590272 PGO590267:PGR590272 PQK590267:PQN590272 QAG590267:QAJ590272 QKC590267:QKF590272 QTY590267:QUB590272 RDU590267:RDX590272 RNQ590267:RNT590272 RXM590267:RXP590272 SHI590267:SHL590272 SRE590267:SRH590272 TBA590267:TBD590272 TKW590267:TKZ590272 TUS590267:TUV590272 UEO590267:UER590272 UOK590267:UON590272 UYG590267:UYJ590272 VIC590267:VIF590272 VRY590267:VSB590272 WBU590267:WBX590272 WLQ590267:WLT590272 WVM590267:WVP590272 E655803:H655808 JA655803:JD655808 SW655803:SZ655808 ACS655803:ACV655808 AMO655803:AMR655808 AWK655803:AWN655808 BGG655803:BGJ655808 BQC655803:BQF655808 BZY655803:CAB655808 CJU655803:CJX655808 CTQ655803:CTT655808 DDM655803:DDP655808 DNI655803:DNL655808 DXE655803:DXH655808 EHA655803:EHD655808 EQW655803:EQZ655808 FAS655803:FAV655808 FKO655803:FKR655808 FUK655803:FUN655808 GEG655803:GEJ655808 GOC655803:GOF655808 GXY655803:GYB655808 HHU655803:HHX655808 HRQ655803:HRT655808 IBM655803:IBP655808 ILI655803:ILL655808 IVE655803:IVH655808 JFA655803:JFD655808 JOW655803:JOZ655808 JYS655803:JYV655808 KIO655803:KIR655808 KSK655803:KSN655808 LCG655803:LCJ655808 LMC655803:LMF655808 LVY655803:LWB655808 MFU655803:MFX655808 MPQ655803:MPT655808 MZM655803:MZP655808 NJI655803:NJL655808 NTE655803:NTH655808 ODA655803:ODD655808 OMW655803:OMZ655808 OWS655803:OWV655808 PGO655803:PGR655808 PQK655803:PQN655808 QAG655803:QAJ655808 QKC655803:QKF655808 QTY655803:QUB655808 RDU655803:RDX655808 RNQ655803:RNT655808 RXM655803:RXP655808 SHI655803:SHL655808 SRE655803:SRH655808 TBA655803:TBD655808 TKW655803:TKZ655808 TUS655803:TUV655808 UEO655803:UER655808 UOK655803:UON655808 UYG655803:UYJ655808 VIC655803:VIF655808 VRY655803:VSB655808 WBU655803:WBX655808 WLQ655803:WLT655808 WVM655803:WVP655808 E721339:H721344 JA721339:JD721344 SW721339:SZ721344 ACS721339:ACV721344 AMO721339:AMR721344 AWK721339:AWN721344 BGG721339:BGJ721344 BQC721339:BQF721344 BZY721339:CAB721344 CJU721339:CJX721344 CTQ721339:CTT721344 DDM721339:DDP721344 DNI721339:DNL721344 DXE721339:DXH721344 EHA721339:EHD721344 EQW721339:EQZ721344 FAS721339:FAV721344 FKO721339:FKR721344 FUK721339:FUN721344 GEG721339:GEJ721344 GOC721339:GOF721344 GXY721339:GYB721344 HHU721339:HHX721344 HRQ721339:HRT721344 IBM721339:IBP721344 ILI721339:ILL721344 IVE721339:IVH721344 JFA721339:JFD721344 JOW721339:JOZ721344 JYS721339:JYV721344 KIO721339:KIR721344 KSK721339:KSN721344 LCG721339:LCJ721344 LMC721339:LMF721344 LVY721339:LWB721344 MFU721339:MFX721344 MPQ721339:MPT721344 MZM721339:MZP721344 NJI721339:NJL721344 NTE721339:NTH721344 ODA721339:ODD721344 OMW721339:OMZ721344 OWS721339:OWV721344 PGO721339:PGR721344 PQK721339:PQN721344 QAG721339:QAJ721344 QKC721339:QKF721344 QTY721339:QUB721344 RDU721339:RDX721344 RNQ721339:RNT721344 RXM721339:RXP721344 SHI721339:SHL721344 SRE721339:SRH721344 TBA721339:TBD721344 TKW721339:TKZ721344 TUS721339:TUV721344 UEO721339:UER721344 UOK721339:UON721344 UYG721339:UYJ721344 VIC721339:VIF721344 VRY721339:VSB721344 WBU721339:WBX721344 WLQ721339:WLT721344 WVM721339:WVP721344 E786875:H786880 JA786875:JD786880 SW786875:SZ786880 ACS786875:ACV786880 AMO786875:AMR786880 AWK786875:AWN786880 BGG786875:BGJ786880 BQC786875:BQF786880 BZY786875:CAB786880 CJU786875:CJX786880 CTQ786875:CTT786880 DDM786875:DDP786880 DNI786875:DNL786880 DXE786875:DXH786880 EHA786875:EHD786880 EQW786875:EQZ786880 FAS786875:FAV786880 FKO786875:FKR786880 FUK786875:FUN786880 GEG786875:GEJ786880 GOC786875:GOF786880 GXY786875:GYB786880 HHU786875:HHX786880 HRQ786875:HRT786880 IBM786875:IBP786880 ILI786875:ILL786880 IVE786875:IVH786880 JFA786875:JFD786880 JOW786875:JOZ786880 JYS786875:JYV786880 KIO786875:KIR786880 KSK786875:KSN786880 LCG786875:LCJ786880 LMC786875:LMF786880 LVY786875:LWB786880 MFU786875:MFX786880 MPQ786875:MPT786880 MZM786875:MZP786880 NJI786875:NJL786880 NTE786875:NTH786880 ODA786875:ODD786880 OMW786875:OMZ786880 OWS786875:OWV786880 PGO786875:PGR786880 PQK786875:PQN786880 QAG786875:QAJ786880 QKC786875:QKF786880 QTY786875:QUB786880 RDU786875:RDX786880 RNQ786875:RNT786880 RXM786875:RXP786880 SHI786875:SHL786880 SRE786875:SRH786880 TBA786875:TBD786880 TKW786875:TKZ786880 TUS786875:TUV786880 UEO786875:UER786880 UOK786875:UON786880 UYG786875:UYJ786880 VIC786875:VIF786880 VRY786875:VSB786880 WBU786875:WBX786880 WLQ786875:WLT786880 WVM786875:WVP786880 E852411:H852416 JA852411:JD852416 SW852411:SZ852416 ACS852411:ACV852416 AMO852411:AMR852416 AWK852411:AWN852416 BGG852411:BGJ852416 BQC852411:BQF852416 BZY852411:CAB852416 CJU852411:CJX852416 CTQ852411:CTT852416 DDM852411:DDP852416 DNI852411:DNL852416 DXE852411:DXH852416 EHA852411:EHD852416 EQW852411:EQZ852416 FAS852411:FAV852416 FKO852411:FKR852416 FUK852411:FUN852416 GEG852411:GEJ852416 GOC852411:GOF852416 GXY852411:GYB852416 HHU852411:HHX852416 HRQ852411:HRT852416 IBM852411:IBP852416 ILI852411:ILL852416 IVE852411:IVH852416 JFA852411:JFD852416 JOW852411:JOZ852416 JYS852411:JYV852416 KIO852411:KIR852416 KSK852411:KSN852416 LCG852411:LCJ852416 LMC852411:LMF852416 LVY852411:LWB852416 MFU852411:MFX852416 MPQ852411:MPT852416 MZM852411:MZP852416 NJI852411:NJL852416 NTE852411:NTH852416 ODA852411:ODD852416 OMW852411:OMZ852416 OWS852411:OWV852416 PGO852411:PGR852416 PQK852411:PQN852416 QAG852411:QAJ852416 QKC852411:QKF852416 QTY852411:QUB852416 RDU852411:RDX852416 RNQ852411:RNT852416 RXM852411:RXP852416 SHI852411:SHL852416 SRE852411:SRH852416 TBA852411:TBD852416 TKW852411:TKZ852416 TUS852411:TUV852416 UEO852411:UER852416 UOK852411:UON852416 UYG852411:UYJ852416 VIC852411:VIF852416 VRY852411:VSB852416 WBU852411:WBX852416 WLQ852411:WLT852416 WVM852411:WVP852416 E917947:H917952 JA917947:JD917952 SW917947:SZ917952 ACS917947:ACV917952 AMO917947:AMR917952 AWK917947:AWN917952 BGG917947:BGJ917952 BQC917947:BQF917952 BZY917947:CAB917952 CJU917947:CJX917952 CTQ917947:CTT917952 DDM917947:DDP917952 DNI917947:DNL917952 DXE917947:DXH917952 EHA917947:EHD917952 EQW917947:EQZ917952 FAS917947:FAV917952 FKO917947:FKR917952 FUK917947:FUN917952 GEG917947:GEJ917952 GOC917947:GOF917952 GXY917947:GYB917952 HHU917947:HHX917952 HRQ917947:HRT917952 IBM917947:IBP917952 ILI917947:ILL917952 IVE917947:IVH917952 JFA917947:JFD917952 JOW917947:JOZ917952 JYS917947:JYV917952 KIO917947:KIR917952 KSK917947:KSN917952 LCG917947:LCJ917952 LMC917947:LMF917952 LVY917947:LWB917952 MFU917947:MFX917952 MPQ917947:MPT917952 MZM917947:MZP917952 NJI917947:NJL917952 NTE917947:NTH917952 ODA917947:ODD917952 OMW917947:OMZ917952 OWS917947:OWV917952 PGO917947:PGR917952 PQK917947:PQN917952 QAG917947:QAJ917952 QKC917947:QKF917952 QTY917947:QUB917952 RDU917947:RDX917952 RNQ917947:RNT917952 RXM917947:RXP917952 SHI917947:SHL917952 SRE917947:SRH917952 TBA917947:TBD917952 TKW917947:TKZ917952 TUS917947:TUV917952 UEO917947:UER917952 UOK917947:UON917952 UYG917947:UYJ917952 VIC917947:VIF917952 VRY917947:VSB917952 WBU917947:WBX917952 WLQ917947:WLT917952 WVM917947:WVP917952 E983483:H983488 JA983483:JD983488 SW983483:SZ983488 ACS983483:ACV983488 AMO983483:AMR983488 AWK983483:AWN983488 BGG983483:BGJ983488 BQC983483:BQF983488 BZY983483:CAB983488 CJU983483:CJX983488 CTQ983483:CTT983488 DDM983483:DDP983488 DNI983483:DNL983488 DXE983483:DXH983488 EHA983483:EHD983488 EQW983483:EQZ983488 FAS983483:FAV983488 FKO983483:FKR983488 FUK983483:FUN983488 GEG983483:GEJ983488 GOC983483:GOF983488 GXY983483:GYB983488 HHU983483:HHX983488 HRQ983483:HRT983488 IBM983483:IBP983488 ILI983483:ILL983488 IVE983483:IVH983488 JFA983483:JFD983488 JOW983483:JOZ983488 JYS983483:JYV983488 KIO983483:KIR983488 KSK983483:KSN983488 LCG983483:LCJ983488 LMC983483:LMF983488 LVY983483:LWB983488 MFU983483:MFX983488 MPQ983483:MPT983488 MZM983483:MZP983488 NJI983483:NJL983488 NTE983483:NTH983488 ODA983483:ODD983488 OMW983483:OMZ983488 OWS983483:OWV983488 PGO983483:PGR983488 PQK983483:PQN983488 QAG983483:QAJ983488 QKC983483:QKF983488 QTY983483:QUB983488 RDU983483:RDX983488 RNQ983483:RNT983488 RXM983483:RXP983488 SHI983483:SHL983488 SRE983483:SRH983488 TBA983483:TBD983488 TKW983483:TKZ983488 TUS983483:TUV983488 UEO983483:UER983488 UOK983483:UON983488 UYG983483:UYJ983488 VIC983483:VIF983488 VRY983483:VSB983488 WBU983483:WBX983488 WLQ983483:WLT983488 WVM983483:WVP983488 I403:K403 JE403:JG403 TA403:TC403 ACW403:ACY403 AMS403:AMU403 AWO403:AWQ403 BGK403:BGM403 BQG403:BQI403 CAC403:CAE403 CJY403:CKA403 CTU403:CTW403 DDQ403:DDS403 DNM403:DNO403 DXI403:DXK403 EHE403:EHG403 ERA403:ERC403 FAW403:FAY403 FKS403:FKU403 FUO403:FUQ403 GEK403:GEM403 GOG403:GOI403 GYC403:GYE403 HHY403:HIA403 HRU403:HRW403 IBQ403:IBS403 ILM403:ILO403 IVI403:IVK403 JFE403:JFG403 JPA403:JPC403 JYW403:JYY403 KIS403:KIU403 KSO403:KSQ403 LCK403:LCM403 LMG403:LMI403 LWC403:LWE403 MFY403:MGA403 MPU403:MPW403 MZQ403:MZS403 NJM403:NJO403 NTI403:NTK403 ODE403:ODG403 ONA403:ONC403 OWW403:OWY403 PGS403:PGU403 PQO403:PQQ403 QAK403:QAM403 QKG403:QKI403 QUC403:QUE403 RDY403:REA403 RNU403:RNW403 RXQ403:RXS403 SHM403:SHO403 SRI403:SRK403 TBE403:TBG403 TLA403:TLC403 TUW403:TUY403 UES403:UEU403 UOO403:UOQ403 UYK403:UYM403 VIG403:VII403 VSC403:VSE403 WBY403:WCA403 WLU403:WLW403 WVQ403:WVS403 I65985:K65985 JE65985:JG65985 TA65985:TC65985 ACW65985:ACY65985 AMS65985:AMU65985 AWO65985:AWQ65985 BGK65985:BGM65985 BQG65985:BQI65985 CAC65985:CAE65985 CJY65985:CKA65985 CTU65985:CTW65985 DDQ65985:DDS65985 DNM65985:DNO65985 DXI65985:DXK65985 EHE65985:EHG65985 ERA65985:ERC65985 FAW65985:FAY65985 FKS65985:FKU65985 FUO65985:FUQ65985 GEK65985:GEM65985 GOG65985:GOI65985 GYC65985:GYE65985 HHY65985:HIA65985 HRU65985:HRW65985 IBQ65985:IBS65985 ILM65985:ILO65985 IVI65985:IVK65985 JFE65985:JFG65985 JPA65985:JPC65985 JYW65985:JYY65985 KIS65985:KIU65985 KSO65985:KSQ65985 LCK65985:LCM65985 LMG65985:LMI65985 LWC65985:LWE65985 MFY65985:MGA65985 MPU65985:MPW65985 MZQ65985:MZS65985 NJM65985:NJO65985 NTI65985:NTK65985 ODE65985:ODG65985 ONA65985:ONC65985 OWW65985:OWY65985 PGS65985:PGU65985 PQO65985:PQQ65985 QAK65985:QAM65985 QKG65985:QKI65985 QUC65985:QUE65985 RDY65985:REA65985 RNU65985:RNW65985 RXQ65985:RXS65985 SHM65985:SHO65985 SRI65985:SRK65985 TBE65985:TBG65985 TLA65985:TLC65985 TUW65985:TUY65985 UES65985:UEU65985 UOO65985:UOQ65985 UYK65985:UYM65985 VIG65985:VII65985 VSC65985:VSE65985 WBY65985:WCA65985 WLU65985:WLW65985 WVQ65985:WVS65985 I131521:K131521 JE131521:JG131521 TA131521:TC131521 ACW131521:ACY131521 AMS131521:AMU131521 AWO131521:AWQ131521 BGK131521:BGM131521 BQG131521:BQI131521 CAC131521:CAE131521 CJY131521:CKA131521 CTU131521:CTW131521 DDQ131521:DDS131521 DNM131521:DNO131521 DXI131521:DXK131521 EHE131521:EHG131521 ERA131521:ERC131521 FAW131521:FAY131521 FKS131521:FKU131521 FUO131521:FUQ131521 GEK131521:GEM131521 GOG131521:GOI131521 GYC131521:GYE131521 HHY131521:HIA131521 HRU131521:HRW131521 IBQ131521:IBS131521 ILM131521:ILO131521 IVI131521:IVK131521 JFE131521:JFG131521 JPA131521:JPC131521 JYW131521:JYY131521 KIS131521:KIU131521 KSO131521:KSQ131521 LCK131521:LCM131521 LMG131521:LMI131521 LWC131521:LWE131521 MFY131521:MGA131521 MPU131521:MPW131521 MZQ131521:MZS131521 NJM131521:NJO131521 NTI131521:NTK131521 ODE131521:ODG131521 ONA131521:ONC131521 OWW131521:OWY131521 PGS131521:PGU131521 PQO131521:PQQ131521 QAK131521:QAM131521 QKG131521:QKI131521 QUC131521:QUE131521 RDY131521:REA131521 RNU131521:RNW131521 RXQ131521:RXS131521 SHM131521:SHO131521 SRI131521:SRK131521 TBE131521:TBG131521 TLA131521:TLC131521 TUW131521:TUY131521 UES131521:UEU131521 UOO131521:UOQ131521 UYK131521:UYM131521 VIG131521:VII131521 VSC131521:VSE131521 WBY131521:WCA131521 WLU131521:WLW131521 WVQ131521:WVS131521 I197057:K197057 JE197057:JG197057 TA197057:TC197057 ACW197057:ACY197057 AMS197057:AMU197057 AWO197057:AWQ197057 BGK197057:BGM197057 BQG197057:BQI197057 CAC197057:CAE197057 CJY197057:CKA197057 CTU197057:CTW197057 DDQ197057:DDS197057 DNM197057:DNO197057 DXI197057:DXK197057 EHE197057:EHG197057 ERA197057:ERC197057 FAW197057:FAY197057 FKS197057:FKU197057 FUO197057:FUQ197057 GEK197057:GEM197057 GOG197057:GOI197057 GYC197057:GYE197057 HHY197057:HIA197057 HRU197057:HRW197057 IBQ197057:IBS197057 ILM197057:ILO197057 IVI197057:IVK197057 JFE197057:JFG197057 JPA197057:JPC197057 JYW197057:JYY197057 KIS197057:KIU197057 KSO197057:KSQ197057 LCK197057:LCM197057 LMG197057:LMI197057 LWC197057:LWE197057 MFY197057:MGA197057 MPU197057:MPW197057 MZQ197057:MZS197057 NJM197057:NJO197057 NTI197057:NTK197057 ODE197057:ODG197057 ONA197057:ONC197057 OWW197057:OWY197057 PGS197057:PGU197057 PQO197057:PQQ197057 QAK197057:QAM197057 QKG197057:QKI197057 QUC197057:QUE197057 RDY197057:REA197057 RNU197057:RNW197057 RXQ197057:RXS197057 SHM197057:SHO197057 SRI197057:SRK197057 TBE197057:TBG197057 TLA197057:TLC197057 TUW197057:TUY197057 UES197057:UEU197057 UOO197057:UOQ197057 UYK197057:UYM197057 VIG197057:VII197057 VSC197057:VSE197057 WBY197057:WCA197057 WLU197057:WLW197057 WVQ197057:WVS197057 I262593:K262593 JE262593:JG262593 TA262593:TC262593 ACW262593:ACY262593 AMS262593:AMU262593 AWO262593:AWQ262593 BGK262593:BGM262593 BQG262593:BQI262593 CAC262593:CAE262593 CJY262593:CKA262593 CTU262593:CTW262593 DDQ262593:DDS262593 DNM262593:DNO262593 DXI262593:DXK262593 EHE262593:EHG262593 ERA262593:ERC262593 FAW262593:FAY262593 FKS262593:FKU262593 FUO262593:FUQ262593 GEK262593:GEM262593 GOG262593:GOI262593 GYC262593:GYE262593 HHY262593:HIA262593 HRU262593:HRW262593 IBQ262593:IBS262593 ILM262593:ILO262593 IVI262593:IVK262593 JFE262593:JFG262593 JPA262593:JPC262593 JYW262593:JYY262593 KIS262593:KIU262593 KSO262593:KSQ262593 LCK262593:LCM262593 LMG262593:LMI262593 LWC262593:LWE262593 MFY262593:MGA262593 MPU262593:MPW262593 MZQ262593:MZS262593 NJM262593:NJO262593 NTI262593:NTK262593 ODE262593:ODG262593 ONA262593:ONC262593 OWW262593:OWY262593 PGS262593:PGU262593 PQO262593:PQQ262593 QAK262593:QAM262593 QKG262593:QKI262593 QUC262593:QUE262593 RDY262593:REA262593 RNU262593:RNW262593 RXQ262593:RXS262593 SHM262593:SHO262593 SRI262593:SRK262593 TBE262593:TBG262593 TLA262593:TLC262593 TUW262593:TUY262593 UES262593:UEU262593 UOO262593:UOQ262593 UYK262593:UYM262593 VIG262593:VII262593 VSC262593:VSE262593 WBY262593:WCA262593 WLU262593:WLW262593 WVQ262593:WVS262593 I328129:K328129 JE328129:JG328129 TA328129:TC328129 ACW328129:ACY328129 AMS328129:AMU328129 AWO328129:AWQ328129 BGK328129:BGM328129 BQG328129:BQI328129 CAC328129:CAE328129 CJY328129:CKA328129 CTU328129:CTW328129 DDQ328129:DDS328129 DNM328129:DNO328129 DXI328129:DXK328129 EHE328129:EHG328129 ERA328129:ERC328129 FAW328129:FAY328129 FKS328129:FKU328129 FUO328129:FUQ328129 GEK328129:GEM328129 GOG328129:GOI328129 GYC328129:GYE328129 HHY328129:HIA328129 HRU328129:HRW328129 IBQ328129:IBS328129 ILM328129:ILO328129 IVI328129:IVK328129 JFE328129:JFG328129 JPA328129:JPC328129 JYW328129:JYY328129 KIS328129:KIU328129 KSO328129:KSQ328129 LCK328129:LCM328129 LMG328129:LMI328129 LWC328129:LWE328129 MFY328129:MGA328129 MPU328129:MPW328129 MZQ328129:MZS328129 NJM328129:NJO328129 NTI328129:NTK328129 ODE328129:ODG328129 ONA328129:ONC328129 OWW328129:OWY328129 PGS328129:PGU328129 PQO328129:PQQ328129 QAK328129:QAM328129 QKG328129:QKI328129 QUC328129:QUE328129 RDY328129:REA328129 RNU328129:RNW328129 RXQ328129:RXS328129 SHM328129:SHO328129 SRI328129:SRK328129 TBE328129:TBG328129 TLA328129:TLC328129 TUW328129:TUY328129 UES328129:UEU328129 UOO328129:UOQ328129 UYK328129:UYM328129 VIG328129:VII328129 VSC328129:VSE328129 WBY328129:WCA328129 WLU328129:WLW328129 WVQ328129:WVS328129 I393665:K393665 JE393665:JG393665 TA393665:TC393665 ACW393665:ACY393665 AMS393665:AMU393665 AWO393665:AWQ393665 BGK393665:BGM393665 BQG393665:BQI393665 CAC393665:CAE393665 CJY393665:CKA393665 CTU393665:CTW393665 DDQ393665:DDS393665 DNM393665:DNO393665 DXI393665:DXK393665 EHE393665:EHG393665 ERA393665:ERC393665 FAW393665:FAY393665 FKS393665:FKU393665 FUO393665:FUQ393665 GEK393665:GEM393665 GOG393665:GOI393665 GYC393665:GYE393665 HHY393665:HIA393665 HRU393665:HRW393665 IBQ393665:IBS393665 ILM393665:ILO393665 IVI393665:IVK393665 JFE393665:JFG393665 JPA393665:JPC393665 JYW393665:JYY393665 KIS393665:KIU393665 KSO393665:KSQ393665 LCK393665:LCM393665 LMG393665:LMI393665 LWC393665:LWE393665 MFY393665:MGA393665 MPU393665:MPW393665 MZQ393665:MZS393665 NJM393665:NJO393665 NTI393665:NTK393665 ODE393665:ODG393665 ONA393665:ONC393665 OWW393665:OWY393665 PGS393665:PGU393665 PQO393665:PQQ393665 QAK393665:QAM393665 QKG393665:QKI393665 QUC393665:QUE393665 RDY393665:REA393665 RNU393665:RNW393665 RXQ393665:RXS393665 SHM393665:SHO393665 SRI393665:SRK393665 TBE393665:TBG393665 TLA393665:TLC393665 TUW393665:TUY393665 UES393665:UEU393665 UOO393665:UOQ393665 UYK393665:UYM393665 VIG393665:VII393665 VSC393665:VSE393665 WBY393665:WCA393665 WLU393665:WLW393665 WVQ393665:WVS393665 I459201:K459201 JE459201:JG459201 TA459201:TC459201 ACW459201:ACY459201 AMS459201:AMU459201 AWO459201:AWQ459201 BGK459201:BGM459201 BQG459201:BQI459201 CAC459201:CAE459201 CJY459201:CKA459201 CTU459201:CTW459201 DDQ459201:DDS459201 DNM459201:DNO459201 DXI459201:DXK459201 EHE459201:EHG459201 ERA459201:ERC459201 FAW459201:FAY459201 FKS459201:FKU459201 FUO459201:FUQ459201 GEK459201:GEM459201 GOG459201:GOI459201 GYC459201:GYE459201 HHY459201:HIA459201 HRU459201:HRW459201 IBQ459201:IBS459201 ILM459201:ILO459201 IVI459201:IVK459201 JFE459201:JFG459201 JPA459201:JPC459201 JYW459201:JYY459201 KIS459201:KIU459201 KSO459201:KSQ459201 LCK459201:LCM459201 LMG459201:LMI459201 LWC459201:LWE459201 MFY459201:MGA459201 MPU459201:MPW459201 MZQ459201:MZS459201 NJM459201:NJO459201 NTI459201:NTK459201 ODE459201:ODG459201 ONA459201:ONC459201 OWW459201:OWY459201 PGS459201:PGU459201 PQO459201:PQQ459201 QAK459201:QAM459201 QKG459201:QKI459201 QUC459201:QUE459201 RDY459201:REA459201 RNU459201:RNW459201 RXQ459201:RXS459201 SHM459201:SHO459201 SRI459201:SRK459201 TBE459201:TBG459201 TLA459201:TLC459201 TUW459201:TUY459201 UES459201:UEU459201 UOO459201:UOQ459201 UYK459201:UYM459201 VIG459201:VII459201 VSC459201:VSE459201 WBY459201:WCA459201 WLU459201:WLW459201 WVQ459201:WVS459201 I524737:K524737 JE524737:JG524737 TA524737:TC524737 ACW524737:ACY524737 AMS524737:AMU524737 AWO524737:AWQ524737 BGK524737:BGM524737 BQG524737:BQI524737 CAC524737:CAE524737 CJY524737:CKA524737 CTU524737:CTW524737 DDQ524737:DDS524737 DNM524737:DNO524737 DXI524737:DXK524737 EHE524737:EHG524737 ERA524737:ERC524737 FAW524737:FAY524737 FKS524737:FKU524737 FUO524737:FUQ524737 GEK524737:GEM524737 GOG524737:GOI524737 GYC524737:GYE524737 HHY524737:HIA524737 HRU524737:HRW524737 IBQ524737:IBS524737 ILM524737:ILO524737 IVI524737:IVK524737 JFE524737:JFG524737 JPA524737:JPC524737 JYW524737:JYY524737 KIS524737:KIU524737 KSO524737:KSQ524737 LCK524737:LCM524737 LMG524737:LMI524737 LWC524737:LWE524737 MFY524737:MGA524737 MPU524737:MPW524737 MZQ524737:MZS524737 NJM524737:NJO524737 NTI524737:NTK524737 ODE524737:ODG524737 ONA524737:ONC524737 OWW524737:OWY524737 PGS524737:PGU524737 PQO524737:PQQ524737 QAK524737:QAM524737 QKG524737:QKI524737 QUC524737:QUE524737 RDY524737:REA524737 RNU524737:RNW524737 RXQ524737:RXS524737 SHM524737:SHO524737 SRI524737:SRK524737 TBE524737:TBG524737 TLA524737:TLC524737 TUW524737:TUY524737 UES524737:UEU524737 UOO524737:UOQ524737 UYK524737:UYM524737 VIG524737:VII524737 VSC524737:VSE524737 WBY524737:WCA524737 WLU524737:WLW524737 WVQ524737:WVS524737 I590273:K590273 JE590273:JG590273 TA590273:TC590273 ACW590273:ACY590273 AMS590273:AMU590273 AWO590273:AWQ590273 BGK590273:BGM590273 BQG590273:BQI590273 CAC590273:CAE590273 CJY590273:CKA590273 CTU590273:CTW590273 DDQ590273:DDS590273 DNM590273:DNO590273 DXI590273:DXK590273 EHE590273:EHG590273 ERA590273:ERC590273 FAW590273:FAY590273 FKS590273:FKU590273 FUO590273:FUQ590273 GEK590273:GEM590273 GOG590273:GOI590273 GYC590273:GYE590273 HHY590273:HIA590273 HRU590273:HRW590273 IBQ590273:IBS590273 ILM590273:ILO590273 IVI590273:IVK590273 JFE590273:JFG590273 JPA590273:JPC590273 JYW590273:JYY590273 KIS590273:KIU590273 KSO590273:KSQ590273 LCK590273:LCM590273 LMG590273:LMI590273 LWC590273:LWE590273 MFY590273:MGA590273 MPU590273:MPW590273 MZQ590273:MZS590273 NJM590273:NJO590273 NTI590273:NTK590273 ODE590273:ODG590273 ONA590273:ONC590273 OWW590273:OWY590273 PGS590273:PGU590273 PQO590273:PQQ590273 QAK590273:QAM590273 QKG590273:QKI590273 QUC590273:QUE590273 RDY590273:REA590273 RNU590273:RNW590273 RXQ590273:RXS590273 SHM590273:SHO590273 SRI590273:SRK590273 TBE590273:TBG590273 TLA590273:TLC590273 TUW590273:TUY590273 UES590273:UEU590273 UOO590273:UOQ590273 UYK590273:UYM590273 VIG590273:VII590273 VSC590273:VSE590273 WBY590273:WCA590273 WLU590273:WLW590273 WVQ590273:WVS590273 I655809:K655809 JE655809:JG655809 TA655809:TC655809 ACW655809:ACY655809 AMS655809:AMU655809 AWO655809:AWQ655809 BGK655809:BGM655809 BQG655809:BQI655809 CAC655809:CAE655809 CJY655809:CKA655809 CTU655809:CTW655809 DDQ655809:DDS655809 DNM655809:DNO655809 DXI655809:DXK655809 EHE655809:EHG655809 ERA655809:ERC655809 FAW655809:FAY655809 FKS655809:FKU655809 FUO655809:FUQ655809 GEK655809:GEM655809 GOG655809:GOI655809 GYC655809:GYE655809 HHY655809:HIA655809 HRU655809:HRW655809 IBQ655809:IBS655809 ILM655809:ILO655809 IVI655809:IVK655809 JFE655809:JFG655809 JPA655809:JPC655809 JYW655809:JYY655809 KIS655809:KIU655809 KSO655809:KSQ655809 LCK655809:LCM655809 LMG655809:LMI655809 LWC655809:LWE655809 MFY655809:MGA655809 MPU655809:MPW655809 MZQ655809:MZS655809 NJM655809:NJO655809 NTI655809:NTK655809 ODE655809:ODG655809 ONA655809:ONC655809 OWW655809:OWY655809 PGS655809:PGU655809 PQO655809:PQQ655809 QAK655809:QAM655809 QKG655809:QKI655809 QUC655809:QUE655809 RDY655809:REA655809 RNU655809:RNW655809 RXQ655809:RXS655809 SHM655809:SHO655809 SRI655809:SRK655809 TBE655809:TBG655809 TLA655809:TLC655809 TUW655809:TUY655809 UES655809:UEU655809 UOO655809:UOQ655809 UYK655809:UYM655809 VIG655809:VII655809 VSC655809:VSE655809 WBY655809:WCA655809 WLU655809:WLW655809 WVQ655809:WVS655809 I721345:K721345 JE721345:JG721345 TA721345:TC721345 ACW721345:ACY721345 AMS721345:AMU721345 AWO721345:AWQ721345 BGK721345:BGM721345 BQG721345:BQI721345 CAC721345:CAE721345 CJY721345:CKA721345 CTU721345:CTW721345 DDQ721345:DDS721345 DNM721345:DNO721345 DXI721345:DXK721345 EHE721345:EHG721345 ERA721345:ERC721345 FAW721345:FAY721345 FKS721345:FKU721345 FUO721345:FUQ721345 GEK721345:GEM721345 GOG721345:GOI721345 GYC721345:GYE721345 HHY721345:HIA721345 HRU721345:HRW721345 IBQ721345:IBS721345 ILM721345:ILO721345 IVI721345:IVK721345 JFE721345:JFG721345 JPA721345:JPC721345 JYW721345:JYY721345 KIS721345:KIU721345 KSO721345:KSQ721345 LCK721345:LCM721345 LMG721345:LMI721345 LWC721345:LWE721345 MFY721345:MGA721345 MPU721345:MPW721345 MZQ721345:MZS721345 NJM721345:NJO721345 NTI721345:NTK721345 ODE721345:ODG721345 ONA721345:ONC721345 OWW721345:OWY721345 PGS721345:PGU721345 PQO721345:PQQ721345 QAK721345:QAM721345 QKG721345:QKI721345 QUC721345:QUE721345 RDY721345:REA721345 RNU721345:RNW721345 RXQ721345:RXS721345 SHM721345:SHO721345 SRI721345:SRK721345 TBE721345:TBG721345 TLA721345:TLC721345 TUW721345:TUY721345 UES721345:UEU721345 UOO721345:UOQ721345 UYK721345:UYM721345 VIG721345:VII721345 VSC721345:VSE721345 WBY721345:WCA721345 WLU721345:WLW721345 WVQ721345:WVS721345 I786881:K786881 JE786881:JG786881 TA786881:TC786881 ACW786881:ACY786881 AMS786881:AMU786881 AWO786881:AWQ786881 BGK786881:BGM786881 BQG786881:BQI786881 CAC786881:CAE786881 CJY786881:CKA786881 CTU786881:CTW786881 DDQ786881:DDS786881 DNM786881:DNO786881 DXI786881:DXK786881 EHE786881:EHG786881 ERA786881:ERC786881 FAW786881:FAY786881 FKS786881:FKU786881 FUO786881:FUQ786881 GEK786881:GEM786881 GOG786881:GOI786881 GYC786881:GYE786881 HHY786881:HIA786881 HRU786881:HRW786881 IBQ786881:IBS786881 ILM786881:ILO786881 IVI786881:IVK786881 JFE786881:JFG786881 JPA786881:JPC786881 JYW786881:JYY786881 KIS786881:KIU786881 KSO786881:KSQ786881 LCK786881:LCM786881 LMG786881:LMI786881 LWC786881:LWE786881 MFY786881:MGA786881 MPU786881:MPW786881 MZQ786881:MZS786881 NJM786881:NJO786881 NTI786881:NTK786881 ODE786881:ODG786881 ONA786881:ONC786881 OWW786881:OWY786881 PGS786881:PGU786881 PQO786881:PQQ786881 QAK786881:QAM786881 QKG786881:QKI786881 QUC786881:QUE786881 RDY786881:REA786881 RNU786881:RNW786881 RXQ786881:RXS786881 SHM786881:SHO786881 SRI786881:SRK786881 TBE786881:TBG786881 TLA786881:TLC786881 TUW786881:TUY786881 UES786881:UEU786881 UOO786881:UOQ786881 UYK786881:UYM786881 VIG786881:VII786881 VSC786881:VSE786881 WBY786881:WCA786881 WLU786881:WLW786881 WVQ786881:WVS786881 I852417:K852417 JE852417:JG852417 TA852417:TC852417 ACW852417:ACY852417 AMS852417:AMU852417 AWO852417:AWQ852417 BGK852417:BGM852417 BQG852417:BQI852417 CAC852417:CAE852417 CJY852417:CKA852417 CTU852417:CTW852417 DDQ852417:DDS852417 DNM852417:DNO852417 DXI852417:DXK852417 EHE852417:EHG852417 ERA852417:ERC852417 FAW852417:FAY852417 FKS852417:FKU852417 FUO852417:FUQ852417 GEK852417:GEM852417 GOG852417:GOI852417 GYC852417:GYE852417 HHY852417:HIA852417 HRU852417:HRW852417 IBQ852417:IBS852417 ILM852417:ILO852417 IVI852417:IVK852417 JFE852417:JFG852417 JPA852417:JPC852417 JYW852417:JYY852417 KIS852417:KIU852417 KSO852417:KSQ852417 LCK852417:LCM852417 LMG852417:LMI852417 LWC852417:LWE852417 MFY852417:MGA852417 MPU852417:MPW852417 MZQ852417:MZS852417 NJM852417:NJO852417 NTI852417:NTK852417 ODE852417:ODG852417 ONA852417:ONC852417 OWW852417:OWY852417 PGS852417:PGU852417 PQO852417:PQQ852417 QAK852417:QAM852417 QKG852417:QKI852417 QUC852417:QUE852417 RDY852417:REA852417 RNU852417:RNW852417 RXQ852417:RXS852417 SHM852417:SHO852417 SRI852417:SRK852417 TBE852417:TBG852417 TLA852417:TLC852417 TUW852417:TUY852417 UES852417:UEU852417 UOO852417:UOQ852417 UYK852417:UYM852417 VIG852417:VII852417 VSC852417:VSE852417 WBY852417:WCA852417 WLU852417:WLW852417 WVQ852417:WVS852417 I917953:K917953 JE917953:JG917953 TA917953:TC917953 ACW917953:ACY917953 AMS917953:AMU917953 AWO917953:AWQ917953 BGK917953:BGM917953 BQG917953:BQI917953 CAC917953:CAE917953 CJY917953:CKA917953 CTU917953:CTW917953 DDQ917953:DDS917953 DNM917953:DNO917953 DXI917953:DXK917953 EHE917953:EHG917953 ERA917953:ERC917953 FAW917953:FAY917953 FKS917953:FKU917953 FUO917953:FUQ917953 GEK917953:GEM917953 GOG917953:GOI917953 GYC917953:GYE917953 HHY917953:HIA917953 HRU917953:HRW917953 IBQ917953:IBS917953 ILM917953:ILO917953 IVI917953:IVK917953 JFE917953:JFG917953 JPA917953:JPC917953 JYW917953:JYY917953 KIS917953:KIU917953 KSO917953:KSQ917953 LCK917953:LCM917953 LMG917953:LMI917953 LWC917953:LWE917953 MFY917953:MGA917953 MPU917953:MPW917953 MZQ917953:MZS917953 NJM917953:NJO917953 NTI917953:NTK917953 ODE917953:ODG917953 ONA917953:ONC917953 OWW917953:OWY917953 PGS917953:PGU917953 PQO917953:PQQ917953 QAK917953:QAM917953 QKG917953:QKI917953 QUC917953:QUE917953 RDY917953:REA917953 RNU917953:RNW917953 RXQ917953:RXS917953 SHM917953:SHO917953 SRI917953:SRK917953 TBE917953:TBG917953 TLA917953:TLC917953 TUW917953:TUY917953 UES917953:UEU917953 UOO917953:UOQ917953 UYK917953:UYM917953 VIG917953:VII917953 VSC917953:VSE917953 WBY917953:WCA917953 WLU917953:WLW917953 WVQ917953:WVS917953 I983489:K983489 JE983489:JG983489 TA983489:TC983489 ACW983489:ACY983489 AMS983489:AMU983489 AWO983489:AWQ983489 BGK983489:BGM983489 BQG983489:BQI983489 CAC983489:CAE983489 CJY983489:CKA983489 CTU983489:CTW983489 DDQ983489:DDS983489 DNM983489:DNO983489 DXI983489:DXK983489 EHE983489:EHG983489 ERA983489:ERC983489 FAW983489:FAY983489 FKS983489:FKU983489 FUO983489:FUQ983489 GEK983489:GEM983489 GOG983489:GOI983489 GYC983489:GYE983489 HHY983489:HIA983489 HRU983489:HRW983489 IBQ983489:IBS983489 ILM983489:ILO983489 IVI983489:IVK983489 JFE983489:JFG983489 JPA983489:JPC983489 JYW983489:JYY983489 KIS983489:KIU983489 KSO983489:KSQ983489 LCK983489:LCM983489 LMG983489:LMI983489 LWC983489:LWE983489 MFY983489:MGA983489 MPU983489:MPW983489 MZQ983489:MZS983489 NJM983489:NJO983489 NTI983489:NTK983489 ODE983489:ODG983489 ONA983489:ONC983489 OWW983489:OWY983489 PGS983489:PGU983489 PQO983489:PQQ983489 QAK983489:QAM983489 QKG983489:QKI983489 QUC983489:QUE983489 RDY983489:REA983489 RNU983489:RNW983489 RXQ983489:RXS983489 SHM983489:SHO983489 SRI983489:SRK983489 TBE983489:TBG983489 TLA983489:TLC983489 TUW983489:TUY983489 UES983489:UEU983489 UOO983489:UOQ983489 UYK983489:UYM983489 VIG983489:VII983489 VSC983489:VSE983489 WBY983489:WCA983489 WLU983489:WLW983489 WVQ983489:WVS983489 J420:L425 JF420:JH425 TB420:TD425 ACX420:ACZ425 AMT420:AMV425 AWP420:AWR425 BGL420:BGN425 BQH420:BQJ425 CAD420:CAF425 CJZ420:CKB425 CTV420:CTX425 DDR420:DDT425 DNN420:DNP425 DXJ420:DXL425 EHF420:EHH425 ERB420:ERD425 FAX420:FAZ425 FKT420:FKV425 FUP420:FUR425 GEL420:GEN425 GOH420:GOJ425 GYD420:GYF425 HHZ420:HIB425 HRV420:HRX425 IBR420:IBT425 ILN420:ILP425 IVJ420:IVL425 JFF420:JFH425 JPB420:JPD425 JYX420:JYZ425 KIT420:KIV425 KSP420:KSR425 LCL420:LCN425 LMH420:LMJ425 LWD420:LWF425 MFZ420:MGB425 MPV420:MPX425 MZR420:MZT425 NJN420:NJP425 NTJ420:NTL425 ODF420:ODH425 ONB420:OND425 OWX420:OWZ425 PGT420:PGV425 PQP420:PQR425 QAL420:QAN425 QKH420:QKJ425 QUD420:QUF425 RDZ420:REB425 RNV420:RNX425 RXR420:RXT425 SHN420:SHP425 SRJ420:SRL425 TBF420:TBH425 TLB420:TLD425 TUX420:TUZ425 UET420:UEV425 UOP420:UOR425 UYL420:UYN425 VIH420:VIJ425 VSD420:VSF425 WBZ420:WCB425 WLV420:WLX425 WVR420:WVT425 J66002:L66007 JF66002:JH66007 TB66002:TD66007 ACX66002:ACZ66007 AMT66002:AMV66007 AWP66002:AWR66007 BGL66002:BGN66007 BQH66002:BQJ66007 CAD66002:CAF66007 CJZ66002:CKB66007 CTV66002:CTX66007 DDR66002:DDT66007 DNN66002:DNP66007 DXJ66002:DXL66007 EHF66002:EHH66007 ERB66002:ERD66007 FAX66002:FAZ66007 FKT66002:FKV66007 FUP66002:FUR66007 GEL66002:GEN66007 GOH66002:GOJ66007 GYD66002:GYF66007 HHZ66002:HIB66007 HRV66002:HRX66007 IBR66002:IBT66007 ILN66002:ILP66007 IVJ66002:IVL66007 JFF66002:JFH66007 JPB66002:JPD66007 JYX66002:JYZ66007 KIT66002:KIV66007 KSP66002:KSR66007 LCL66002:LCN66007 LMH66002:LMJ66007 LWD66002:LWF66007 MFZ66002:MGB66007 MPV66002:MPX66007 MZR66002:MZT66007 NJN66002:NJP66007 NTJ66002:NTL66007 ODF66002:ODH66007 ONB66002:OND66007 OWX66002:OWZ66007 PGT66002:PGV66007 PQP66002:PQR66007 QAL66002:QAN66007 QKH66002:QKJ66007 QUD66002:QUF66007 RDZ66002:REB66007 RNV66002:RNX66007 RXR66002:RXT66007 SHN66002:SHP66007 SRJ66002:SRL66007 TBF66002:TBH66007 TLB66002:TLD66007 TUX66002:TUZ66007 UET66002:UEV66007 UOP66002:UOR66007 UYL66002:UYN66007 VIH66002:VIJ66007 VSD66002:VSF66007 WBZ66002:WCB66007 WLV66002:WLX66007 WVR66002:WVT66007 J131538:L131543 JF131538:JH131543 TB131538:TD131543 ACX131538:ACZ131543 AMT131538:AMV131543 AWP131538:AWR131543 BGL131538:BGN131543 BQH131538:BQJ131543 CAD131538:CAF131543 CJZ131538:CKB131543 CTV131538:CTX131543 DDR131538:DDT131543 DNN131538:DNP131543 DXJ131538:DXL131543 EHF131538:EHH131543 ERB131538:ERD131543 FAX131538:FAZ131543 FKT131538:FKV131543 FUP131538:FUR131543 GEL131538:GEN131543 GOH131538:GOJ131543 GYD131538:GYF131543 HHZ131538:HIB131543 HRV131538:HRX131543 IBR131538:IBT131543 ILN131538:ILP131543 IVJ131538:IVL131543 JFF131538:JFH131543 JPB131538:JPD131543 JYX131538:JYZ131543 KIT131538:KIV131543 KSP131538:KSR131543 LCL131538:LCN131543 LMH131538:LMJ131543 LWD131538:LWF131543 MFZ131538:MGB131543 MPV131538:MPX131543 MZR131538:MZT131543 NJN131538:NJP131543 NTJ131538:NTL131543 ODF131538:ODH131543 ONB131538:OND131543 OWX131538:OWZ131543 PGT131538:PGV131543 PQP131538:PQR131543 QAL131538:QAN131543 QKH131538:QKJ131543 QUD131538:QUF131543 RDZ131538:REB131543 RNV131538:RNX131543 RXR131538:RXT131543 SHN131538:SHP131543 SRJ131538:SRL131543 TBF131538:TBH131543 TLB131538:TLD131543 TUX131538:TUZ131543 UET131538:UEV131543 UOP131538:UOR131543 UYL131538:UYN131543 VIH131538:VIJ131543 VSD131538:VSF131543 WBZ131538:WCB131543 WLV131538:WLX131543 WVR131538:WVT131543 J197074:L197079 JF197074:JH197079 TB197074:TD197079 ACX197074:ACZ197079 AMT197074:AMV197079 AWP197074:AWR197079 BGL197074:BGN197079 BQH197074:BQJ197079 CAD197074:CAF197079 CJZ197074:CKB197079 CTV197074:CTX197079 DDR197074:DDT197079 DNN197074:DNP197079 DXJ197074:DXL197079 EHF197074:EHH197079 ERB197074:ERD197079 FAX197074:FAZ197079 FKT197074:FKV197079 FUP197074:FUR197079 GEL197074:GEN197079 GOH197074:GOJ197079 GYD197074:GYF197079 HHZ197074:HIB197079 HRV197074:HRX197079 IBR197074:IBT197079 ILN197074:ILP197079 IVJ197074:IVL197079 JFF197074:JFH197079 JPB197074:JPD197079 JYX197074:JYZ197079 KIT197074:KIV197079 KSP197074:KSR197079 LCL197074:LCN197079 LMH197074:LMJ197079 LWD197074:LWF197079 MFZ197074:MGB197079 MPV197074:MPX197079 MZR197074:MZT197079 NJN197074:NJP197079 NTJ197074:NTL197079 ODF197074:ODH197079 ONB197074:OND197079 OWX197074:OWZ197079 PGT197074:PGV197079 PQP197074:PQR197079 QAL197074:QAN197079 QKH197074:QKJ197079 QUD197074:QUF197079 RDZ197074:REB197079 RNV197074:RNX197079 RXR197074:RXT197079 SHN197074:SHP197079 SRJ197074:SRL197079 TBF197074:TBH197079 TLB197074:TLD197079 TUX197074:TUZ197079 UET197074:UEV197079 UOP197074:UOR197079 UYL197074:UYN197079 VIH197074:VIJ197079 VSD197074:VSF197079 WBZ197074:WCB197079 WLV197074:WLX197079 WVR197074:WVT197079 J262610:L262615 JF262610:JH262615 TB262610:TD262615 ACX262610:ACZ262615 AMT262610:AMV262615 AWP262610:AWR262615 BGL262610:BGN262615 BQH262610:BQJ262615 CAD262610:CAF262615 CJZ262610:CKB262615 CTV262610:CTX262615 DDR262610:DDT262615 DNN262610:DNP262615 DXJ262610:DXL262615 EHF262610:EHH262615 ERB262610:ERD262615 FAX262610:FAZ262615 FKT262610:FKV262615 FUP262610:FUR262615 GEL262610:GEN262615 GOH262610:GOJ262615 GYD262610:GYF262615 HHZ262610:HIB262615 HRV262610:HRX262615 IBR262610:IBT262615 ILN262610:ILP262615 IVJ262610:IVL262615 JFF262610:JFH262615 JPB262610:JPD262615 JYX262610:JYZ262615 KIT262610:KIV262615 KSP262610:KSR262615 LCL262610:LCN262615 LMH262610:LMJ262615 LWD262610:LWF262615 MFZ262610:MGB262615 MPV262610:MPX262615 MZR262610:MZT262615 NJN262610:NJP262615 NTJ262610:NTL262615 ODF262610:ODH262615 ONB262610:OND262615 OWX262610:OWZ262615 PGT262610:PGV262615 PQP262610:PQR262615 QAL262610:QAN262615 QKH262610:QKJ262615 QUD262610:QUF262615 RDZ262610:REB262615 RNV262610:RNX262615 RXR262610:RXT262615 SHN262610:SHP262615 SRJ262610:SRL262615 TBF262610:TBH262615 TLB262610:TLD262615 TUX262610:TUZ262615 UET262610:UEV262615 UOP262610:UOR262615 UYL262610:UYN262615 VIH262610:VIJ262615 VSD262610:VSF262615 WBZ262610:WCB262615 WLV262610:WLX262615 WVR262610:WVT262615 J328146:L328151 JF328146:JH328151 TB328146:TD328151 ACX328146:ACZ328151 AMT328146:AMV328151 AWP328146:AWR328151 BGL328146:BGN328151 BQH328146:BQJ328151 CAD328146:CAF328151 CJZ328146:CKB328151 CTV328146:CTX328151 DDR328146:DDT328151 DNN328146:DNP328151 DXJ328146:DXL328151 EHF328146:EHH328151 ERB328146:ERD328151 FAX328146:FAZ328151 FKT328146:FKV328151 FUP328146:FUR328151 GEL328146:GEN328151 GOH328146:GOJ328151 GYD328146:GYF328151 HHZ328146:HIB328151 HRV328146:HRX328151 IBR328146:IBT328151 ILN328146:ILP328151 IVJ328146:IVL328151 JFF328146:JFH328151 JPB328146:JPD328151 JYX328146:JYZ328151 KIT328146:KIV328151 KSP328146:KSR328151 LCL328146:LCN328151 LMH328146:LMJ328151 LWD328146:LWF328151 MFZ328146:MGB328151 MPV328146:MPX328151 MZR328146:MZT328151 NJN328146:NJP328151 NTJ328146:NTL328151 ODF328146:ODH328151 ONB328146:OND328151 OWX328146:OWZ328151 PGT328146:PGV328151 PQP328146:PQR328151 QAL328146:QAN328151 QKH328146:QKJ328151 QUD328146:QUF328151 RDZ328146:REB328151 RNV328146:RNX328151 RXR328146:RXT328151 SHN328146:SHP328151 SRJ328146:SRL328151 TBF328146:TBH328151 TLB328146:TLD328151 TUX328146:TUZ328151 UET328146:UEV328151 UOP328146:UOR328151 UYL328146:UYN328151 VIH328146:VIJ328151 VSD328146:VSF328151 WBZ328146:WCB328151 WLV328146:WLX328151 WVR328146:WVT328151 J393682:L393687 JF393682:JH393687 TB393682:TD393687 ACX393682:ACZ393687 AMT393682:AMV393687 AWP393682:AWR393687 BGL393682:BGN393687 BQH393682:BQJ393687 CAD393682:CAF393687 CJZ393682:CKB393687 CTV393682:CTX393687 DDR393682:DDT393687 DNN393682:DNP393687 DXJ393682:DXL393687 EHF393682:EHH393687 ERB393682:ERD393687 FAX393682:FAZ393687 FKT393682:FKV393687 FUP393682:FUR393687 GEL393682:GEN393687 GOH393682:GOJ393687 GYD393682:GYF393687 HHZ393682:HIB393687 HRV393682:HRX393687 IBR393682:IBT393687 ILN393682:ILP393687 IVJ393682:IVL393687 JFF393682:JFH393687 JPB393682:JPD393687 JYX393682:JYZ393687 KIT393682:KIV393687 KSP393682:KSR393687 LCL393682:LCN393687 LMH393682:LMJ393687 LWD393682:LWF393687 MFZ393682:MGB393687 MPV393682:MPX393687 MZR393682:MZT393687 NJN393682:NJP393687 NTJ393682:NTL393687 ODF393682:ODH393687 ONB393682:OND393687 OWX393682:OWZ393687 PGT393682:PGV393687 PQP393682:PQR393687 QAL393682:QAN393687 QKH393682:QKJ393687 QUD393682:QUF393687 RDZ393682:REB393687 RNV393682:RNX393687 RXR393682:RXT393687 SHN393682:SHP393687 SRJ393682:SRL393687 TBF393682:TBH393687 TLB393682:TLD393687 TUX393682:TUZ393687 UET393682:UEV393687 UOP393682:UOR393687 UYL393682:UYN393687 VIH393682:VIJ393687 VSD393682:VSF393687 WBZ393682:WCB393687 WLV393682:WLX393687 WVR393682:WVT393687 J459218:L459223 JF459218:JH459223 TB459218:TD459223 ACX459218:ACZ459223 AMT459218:AMV459223 AWP459218:AWR459223 BGL459218:BGN459223 BQH459218:BQJ459223 CAD459218:CAF459223 CJZ459218:CKB459223 CTV459218:CTX459223 DDR459218:DDT459223 DNN459218:DNP459223 DXJ459218:DXL459223 EHF459218:EHH459223 ERB459218:ERD459223 FAX459218:FAZ459223 FKT459218:FKV459223 FUP459218:FUR459223 GEL459218:GEN459223 GOH459218:GOJ459223 GYD459218:GYF459223 HHZ459218:HIB459223 HRV459218:HRX459223 IBR459218:IBT459223 ILN459218:ILP459223 IVJ459218:IVL459223 JFF459218:JFH459223 JPB459218:JPD459223 JYX459218:JYZ459223 KIT459218:KIV459223 KSP459218:KSR459223 LCL459218:LCN459223 LMH459218:LMJ459223 LWD459218:LWF459223 MFZ459218:MGB459223 MPV459218:MPX459223 MZR459218:MZT459223 NJN459218:NJP459223 NTJ459218:NTL459223 ODF459218:ODH459223 ONB459218:OND459223 OWX459218:OWZ459223 PGT459218:PGV459223 PQP459218:PQR459223 QAL459218:QAN459223 QKH459218:QKJ459223 QUD459218:QUF459223 RDZ459218:REB459223 RNV459218:RNX459223 RXR459218:RXT459223 SHN459218:SHP459223 SRJ459218:SRL459223 TBF459218:TBH459223 TLB459218:TLD459223 TUX459218:TUZ459223 UET459218:UEV459223 UOP459218:UOR459223 UYL459218:UYN459223 VIH459218:VIJ459223 VSD459218:VSF459223 WBZ459218:WCB459223 WLV459218:WLX459223 WVR459218:WVT459223 J524754:L524759 JF524754:JH524759 TB524754:TD524759 ACX524754:ACZ524759 AMT524754:AMV524759 AWP524754:AWR524759 BGL524754:BGN524759 BQH524754:BQJ524759 CAD524754:CAF524759 CJZ524754:CKB524759 CTV524754:CTX524759 DDR524754:DDT524759 DNN524754:DNP524759 DXJ524754:DXL524759 EHF524754:EHH524759 ERB524754:ERD524759 FAX524754:FAZ524759 FKT524754:FKV524759 FUP524754:FUR524759 GEL524754:GEN524759 GOH524754:GOJ524759 GYD524754:GYF524759 HHZ524754:HIB524759 HRV524754:HRX524759 IBR524754:IBT524759 ILN524754:ILP524759 IVJ524754:IVL524759 JFF524754:JFH524759 JPB524754:JPD524759 JYX524754:JYZ524759 KIT524754:KIV524759 KSP524754:KSR524759 LCL524754:LCN524759 LMH524754:LMJ524759 LWD524754:LWF524759 MFZ524754:MGB524759 MPV524754:MPX524759 MZR524754:MZT524759 NJN524754:NJP524759 NTJ524754:NTL524759 ODF524754:ODH524759 ONB524754:OND524759 OWX524754:OWZ524759 PGT524754:PGV524759 PQP524754:PQR524759 QAL524754:QAN524759 QKH524754:QKJ524759 QUD524754:QUF524759 RDZ524754:REB524759 RNV524754:RNX524759 RXR524754:RXT524759 SHN524754:SHP524759 SRJ524754:SRL524759 TBF524754:TBH524759 TLB524754:TLD524759 TUX524754:TUZ524759 UET524754:UEV524759 UOP524754:UOR524759 UYL524754:UYN524759 VIH524754:VIJ524759 VSD524754:VSF524759 WBZ524754:WCB524759 WLV524754:WLX524759 WVR524754:WVT524759 J590290:L590295 JF590290:JH590295 TB590290:TD590295 ACX590290:ACZ590295 AMT590290:AMV590295 AWP590290:AWR590295 BGL590290:BGN590295 BQH590290:BQJ590295 CAD590290:CAF590295 CJZ590290:CKB590295 CTV590290:CTX590295 DDR590290:DDT590295 DNN590290:DNP590295 DXJ590290:DXL590295 EHF590290:EHH590295 ERB590290:ERD590295 FAX590290:FAZ590295 FKT590290:FKV590295 FUP590290:FUR590295 GEL590290:GEN590295 GOH590290:GOJ590295 GYD590290:GYF590295 HHZ590290:HIB590295 HRV590290:HRX590295 IBR590290:IBT590295 ILN590290:ILP590295 IVJ590290:IVL590295 JFF590290:JFH590295 JPB590290:JPD590295 JYX590290:JYZ590295 KIT590290:KIV590295 KSP590290:KSR590295 LCL590290:LCN590295 LMH590290:LMJ590295 LWD590290:LWF590295 MFZ590290:MGB590295 MPV590290:MPX590295 MZR590290:MZT590295 NJN590290:NJP590295 NTJ590290:NTL590295 ODF590290:ODH590295 ONB590290:OND590295 OWX590290:OWZ590295 PGT590290:PGV590295 PQP590290:PQR590295 QAL590290:QAN590295 QKH590290:QKJ590295 QUD590290:QUF590295 RDZ590290:REB590295 RNV590290:RNX590295 RXR590290:RXT590295 SHN590290:SHP590295 SRJ590290:SRL590295 TBF590290:TBH590295 TLB590290:TLD590295 TUX590290:TUZ590295 UET590290:UEV590295 UOP590290:UOR590295 UYL590290:UYN590295 VIH590290:VIJ590295 VSD590290:VSF590295 WBZ590290:WCB590295 WLV590290:WLX590295 WVR590290:WVT590295 J655826:L655831 JF655826:JH655831 TB655826:TD655831 ACX655826:ACZ655831 AMT655826:AMV655831 AWP655826:AWR655831 BGL655826:BGN655831 BQH655826:BQJ655831 CAD655826:CAF655831 CJZ655826:CKB655831 CTV655826:CTX655831 DDR655826:DDT655831 DNN655826:DNP655831 DXJ655826:DXL655831 EHF655826:EHH655831 ERB655826:ERD655831 FAX655826:FAZ655831 FKT655826:FKV655831 FUP655826:FUR655831 GEL655826:GEN655831 GOH655826:GOJ655831 GYD655826:GYF655831 HHZ655826:HIB655831 HRV655826:HRX655831 IBR655826:IBT655831 ILN655826:ILP655831 IVJ655826:IVL655831 JFF655826:JFH655831 JPB655826:JPD655831 JYX655826:JYZ655831 KIT655826:KIV655831 KSP655826:KSR655831 LCL655826:LCN655831 LMH655826:LMJ655831 LWD655826:LWF655831 MFZ655826:MGB655831 MPV655826:MPX655831 MZR655826:MZT655831 NJN655826:NJP655831 NTJ655826:NTL655831 ODF655826:ODH655831 ONB655826:OND655831 OWX655826:OWZ655831 PGT655826:PGV655831 PQP655826:PQR655831 QAL655826:QAN655831 QKH655826:QKJ655831 QUD655826:QUF655831 RDZ655826:REB655831 RNV655826:RNX655831 RXR655826:RXT655831 SHN655826:SHP655831 SRJ655826:SRL655831 TBF655826:TBH655831 TLB655826:TLD655831 TUX655826:TUZ655831 UET655826:UEV655831 UOP655826:UOR655831 UYL655826:UYN655831 VIH655826:VIJ655831 VSD655826:VSF655831 WBZ655826:WCB655831 WLV655826:WLX655831 WVR655826:WVT655831 J721362:L721367 JF721362:JH721367 TB721362:TD721367 ACX721362:ACZ721367 AMT721362:AMV721367 AWP721362:AWR721367 BGL721362:BGN721367 BQH721362:BQJ721367 CAD721362:CAF721367 CJZ721362:CKB721367 CTV721362:CTX721367 DDR721362:DDT721367 DNN721362:DNP721367 DXJ721362:DXL721367 EHF721362:EHH721367 ERB721362:ERD721367 FAX721362:FAZ721367 FKT721362:FKV721367 FUP721362:FUR721367 GEL721362:GEN721367 GOH721362:GOJ721367 GYD721362:GYF721367 HHZ721362:HIB721367 HRV721362:HRX721367 IBR721362:IBT721367 ILN721362:ILP721367 IVJ721362:IVL721367 JFF721362:JFH721367 JPB721362:JPD721367 JYX721362:JYZ721367 KIT721362:KIV721367 KSP721362:KSR721367 LCL721362:LCN721367 LMH721362:LMJ721367 LWD721362:LWF721367 MFZ721362:MGB721367 MPV721362:MPX721367 MZR721362:MZT721367 NJN721362:NJP721367 NTJ721362:NTL721367 ODF721362:ODH721367 ONB721362:OND721367 OWX721362:OWZ721367 PGT721362:PGV721367 PQP721362:PQR721367 QAL721362:QAN721367 QKH721362:QKJ721367 QUD721362:QUF721367 RDZ721362:REB721367 RNV721362:RNX721367 RXR721362:RXT721367 SHN721362:SHP721367 SRJ721362:SRL721367 TBF721362:TBH721367 TLB721362:TLD721367 TUX721362:TUZ721367 UET721362:UEV721367 UOP721362:UOR721367 UYL721362:UYN721367 VIH721362:VIJ721367 VSD721362:VSF721367 WBZ721362:WCB721367 WLV721362:WLX721367 WVR721362:WVT721367 J786898:L786903 JF786898:JH786903 TB786898:TD786903 ACX786898:ACZ786903 AMT786898:AMV786903 AWP786898:AWR786903 BGL786898:BGN786903 BQH786898:BQJ786903 CAD786898:CAF786903 CJZ786898:CKB786903 CTV786898:CTX786903 DDR786898:DDT786903 DNN786898:DNP786903 DXJ786898:DXL786903 EHF786898:EHH786903 ERB786898:ERD786903 FAX786898:FAZ786903 FKT786898:FKV786903 FUP786898:FUR786903 GEL786898:GEN786903 GOH786898:GOJ786903 GYD786898:GYF786903 HHZ786898:HIB786903 HRV786898:HRX786903 IBR786898:IBT786903 ILN786898:ILP786903 IVJ786898:IVL786903 JFF786898:JFH786903 JPB786898:JPD786903 JYX786898:JYZ786903 KIT786898:KIV786903 KSP786898:KSR786903 LCL786898:LCN786903 LMH786898:LMJ786903 LWD786898:LWF786903 MFZ786898:MGB786903 MPV786898:MPX786903 MZR786898:MZT786903 NJN786898:NJP786903 NTJ786898:NTL786903 ODF786898:ODH786903 ONB786898:OND786903 OWX786898:OWZ786903 PGT786898:PGV786903 PQP786898:PQR786903 QAL786898:QAN786903 QKH786898:QKJ786903 QUD786898:QUF786903 RDZ786898:REB786903 RNV786898:RNX786903 RXR786898:RXT786903 SHN786898:SHP786903 SRJ786898:SRL786903 TBF786898:TBH786903 TLB786898:TLD786903 TUX786898:TUZ786903 UET786898:UEV786903 UOP786898:UOR786903 UYL786898:UYN786903 VIH786898:VIJ786903 VSD786898:VSF786903 WBZ786898:WCB786903 WLV786898:WLX786903 WVR786898:WVT786903 J852434:L852439 JF852434:JH852439 TB852434:TD852439 ACX852434:ACZ852439 AMT852434:AMV852439 AWP852434:AWR852439 BGL852434:BGN852439 BQH852434:BQJ852439 CAD852434:CAF852439 CJZ852434:CKB852439 CTV852434:CTX852439 DDR852434:DDT852439 DNN852434:DNP852439 DXJ852434:DXL852439 EHF852434:EHH852439 ERB852434:ERD852439 FAX852434:FAZ852439 FKT852434:FKV852439 FUP852434:FUR852439 GEL852434:GEN852439 GOH852434:GOJ852439 GYD852434:GYF852439 HHZ852434:HIB852439 HRV852434:HRX852439 IBR852434:IBT852439 ILN852434:ILP852439 IVJ852434:IVL852439 JFF852434:JFH852439 JPB852434:JPD852439 JYX852434:JYZ852439 KIT852434:KIV852439 KSP852434:KSR852439 LCL852434:LCN852439 LMH852434:LMJ852439 LWD852434:LWF852439 MFZ852434:MGB852439 MPV852434:MPX852439 MZR852434:MZT852439 NJN852434:NJP852439 NTJ852434:NTL852439 ODF852434:ODH852439 ONB852434:OND852439 OWX852434:OWZ852439 PGT852434:PGV852439 PQP852434:PQR852439 QAL852434:QAN852439 QKH852434:QKJ852439 QUD852434:QUF852439 RDZ852434:REB852439 RNV852434:RNX852439 RXR852434:RXT852439 SHN852434:SHP852439 SRJ852434:SRL852439 TBF852434:TBH852439 TLB852434:TLD852439 TUX852434:TUZ852439 UET852434:UEV852439 UOP852434:UOR852439 UYL852434:UYN852439 VIH852434:VIJ852439 VSD852434:VSF852439 WBZ852434:WCB852439 WLV852434:WLX852439 WVR852434:WVT852439 J917970:L917975 JF917970:JH917975 TB917970:TD917975 ACX917970:ACZ917975 AMT917970:AMV917975 AWP917970:AWR917975 BGL917970:BGN917975 BQH917970:BQJ917975 CAD917970:CAF917975 CJZ917970:CKB917975 CTV917970:CTX917975 DDR917970:DDT917975 DNN917970:DNP917975 DXJ917970:DXL917975 EHF917970:EHH917975 ERB917970:ERD917975 FAX917970:FAZ917975 FKT917970:FKV917975 FUP917970:FUR917975 GEL917970:GEN917975 GOH917970:GOJ917975 GYD917970:GYF917975 HHZ917970:HIB917975 HRV917970:HRX917975 IBR917970:IBT917975 ILN917970:ILP917975 IVJ917970:IVL917975 JFF917970:JFH917975 JPB917970:JPD917975 JYX917970:JYZ917975 KIT917970:KIV917975 KSP917970:KSR917975 LCL917970:LCN917975 LMH917970:LMJ917975 LWD917970:LWF917975 MFZ917970:MGB917975 MPV917970:MPX917975 MZR917970:MZT917975 NJN917970:NJP917975 NTJ917970:NTL917975 ODF917970:ODH917975 ONB917970:OND917975 OWX917970:OWZ917975 PGT917970:PGV917975 PQP917970:PQR917975 QAL917970:QAN917975 QKH917970:QKJ917975 QUD917970:QUF917975 RDZ917970:REB917975 RNV917970:RNX917975 RXR917970:RXT917975 SHN917970:SHP917975 SRJ917970:SRL917975 TBF917970:TBH917975 TLB917970:TLD917975 TUX917970:TUZ917975 UET917970:UEV917975 UOP917970:UOR917975 UYL917970:UYN917975 VIH917970:VIJ917975 VSD917970:VSF917975 WBZ917970:WCB917975 WLV917970:WLX917975 WVR917970:WVT917975 J983506:L983511 JF983506:JH983511 TB983506:TD983511 ACX983506:ACZ983511 AMT983506:AMV983511 AWP983506:AWR983511 BGL983506:BGN983511 BQH983506:BQJ983511 CAD983506:CAF983511 CJZ983506:CKB983511 CTV983506:CTX983511 DDR983506:DDT983511 DNN983506:DNP983511 DXJ983506:DXL983511 EHF983506:EHH983511 ERB983506:ERD983511 FAX983506:FAZ983511 FKT983506:FKV983511 FUP983506:FUR983511 GEL983506:GEN983511 GOH983506:GOJ983511 GYD983506:GYF983511 HHZ983506:HIB983511 HRV983506:HRX983511 IBR983506:IBT983511 ILN983506:ILP983511 IVJ983506:IVL983511 JFF983506:JFH983511 JPB983506:JPD983511 JYX983506:JYZ983511 KIT983506:KIV983511 KSP983506:KSR983511 LCL983506:LCN983511 LMH983506:LMJ983511 LWD983506:LWF983511 MFZ983506:MGB983511 MPV983506:MPX983511 MZR983506:MZT983511 NJN983506:NJP983511 NTJ983506:NTL983511 ODF983506:ODH983511 ONB983506:OND983511 OWX983506:OWZ983511 PGT983506:PGV983511 PQP983506:PQR983511 QAL983506:QAN983511 QKH983506:QKJ983511 QUD983506:QUF983511 RDZ983506:REB983511 RNV983506:RNX983511 RXR983506:RXT983511 SHN983506:SHP983511 SRJ983506:SRL983511 TBF983506:TBH983511 TLB983506:TLD983511 TUX983506:TUZ983511 UET983506:UEV983511 UOP983506:UOR983511 UYL983506:UYN983511 VIH983506:VIJ983511 VSD983506:VSF983511 WBZ983506:WCB983511 WLV983506:WLX983511 WVR983506:WVT983511 B426 IX426 ST426 ACP426 AML426 AWH426 BGD426 BPZ426 BZV426 CJR426 CTN426 DDJ426 DNF426 DXB426 EGX426 EQT426 FAP426 FKL426 FUH426 GED426 GNZ426 GXV426 HHR426 HRN426 IBJ426 ILF426 IVB426 JEX426 JOT426 JYP426 KIL426 KSH426 LCD426 LLZ426 LVV426 MFR426 MPN426 MZJ426 NJF426 NTB426 OCX426 OMT426 OWP426 PGL426 PQH426 QAD426 QJZ426 QTV426 RDR426 RNN426 RXJ426 SHF426 SRB426 TAX426 TKT426 TUP426 UEL426 UOH426 UYD426 VHZ426 VRV426 WBR426 WLN426 WVJ426 B66008 IX66008 ST66008 ACP66008 AML66008 AWH66008 BGD66008 BPZ66008 BZV66008 CJR66008 CTN66008 DDJ66008 DNF66008 DXB66008 EGX66008 EQT66008 FAP66008 FKL66008 FUH66008 GED66008 GNZ66008 GXV66008 HHR66008 HRN66008 IBJ66008 ILF66008 IVB66008 JEX66008 JOT66008 JYP66008 KIL66008 KSH66008 LCD66008 LLZ66008 LVV66008 MFR66008 MPN66008 MZJ66008 NJF66008 NTB66008 OCX66008 OMT66008 OWP66008 PGL66008 PQH66008 QAD66008 QJZ66008 QTV66008 RDR66008 RNN66008 RXJ66008 SHF66008 SRB66008 TAX66008 TKT66008 TUP66008 UEL66008 UOH66008 UYD66008 VHZ66008 VRV66008 WBR66008 WLN66008 WVJ66008 B131544 IX131544 ST131544 ACP131544 AML131544 AWH131544 BGD131544 BPZ131544 BZV131544 CJR131544 CTN131544 DDJ131544 DNF131544 DXB131544 EGX131544 EQT131544 FAP131544 FKL131544 FUH131544 GED131544 GNZ131544 GXV131544 HHR131544 HRN131544 IBJ131544 ILF131544 IVB131544 JEX131544 JOT131544 JYP131544 KIL131544 KSH131544 LCD131544 LLZ131544 LVV131544 MFR131544 MPN131544 MZJ131544 NJF131544 NTB131544 OCX131544 OMT131544 OWP131544 PGL131544 PQH131544 QAD131544 QJZ131544 QTV131544 RDR131544 RNN131544 RXJ131544 SHF131544 SRB131544 TAX131544 TKT131544 TUP131544 UEL131544 UOH131544 UYD131544 VHZ131544 VRV131544 WBR131544 WLN131544 WVJ131544 B197080 IX197080 ST197080 ACP197080 AML197080 AWH197080 BGD197080 BPZ197080 BZV197080 CJR197080 CTN197080 DDJ197080 DNF197080 DXB197080 EGX197080 EQT197080 FAP197080 FKL197080 FUH197080 GED197080 GNZ197080 GXV197080 HHR197080 HRN197080 IBJ197080 ILF197080 IVB197080 JEX197080 JOT197080 JYP197080 KIL197080 KSH197080 LCD197080 LLZ197080 LVV197080 MFR197080 MPN197080 MZJ197080 NJF197080 NTB197080 OCX197080 OMT197080 OWP197080 PGL197080 PQH197080 QAD197080 QJZ197080 QTV197080 RDR197080 RNN197080 RXJ197080 SHF197080 SRB197080 TAX197080 TKT197080 TUP197080 UEL197080 UOH197080 UYD197080 VHZ197080 VRV197080 WBR197080 WLN197080 WVJ197080 B262616 IX262616 ST262616 ACP262616 AML262616 AWH262616 BGD262616 BPZ262616 BZV262616 CJR262616 CTN262616 DDJ262616 DNF262616 DXB262616 EGX262616 EQT262616 FAP262616 FKL262616 FUH262616 GED262616 GNZ262616 GXV262616 HHR262616 HRN262616 IBJ262616 ILF262616 IVB262616 JEX262616 JOT262616 JYP262616 KIL262616 KSH262616 LCD262616 LLZ262616 LVV262616 MFR262616 MPN262616 MZJ262616 NJF262616 NTB262616 OCX262616 OMT262616 OWP262616 PGL262616 PQH262616 QAD262616 QJZ262616 QTV262616 RDR262616 RNN262616 RXJ262616 SHF262616 SRB262616 TAX262616 TKT262616 TUP262616 UEL262616 UOH262616 UYD262616 VHZ262616 VRV262616 WBR262616 WLN262616 WVJ262616 B328152 IX328152 ST328152 ACP328152 AML328152 AWH328152 BGD328152 BPZ328152 BZV328152 CJR328152 CTN328152 DDJ328152 DNF328152 DXB328152 EGX328152 EQT328152 FAP328152 FKL328152 FUH328152 GED328152 GNZ328152 GXV328152 HHR328152 HRN328152 IBJ328152 ILF328152 IVB328152 JEX328152 JOT328152 JYP328152 KIL328152 KSH328152 LCD328152 LLZ328152 LVV328152 MFR328152 MPN328152 MZJ328152 NJF328152 NTB328152 OCX328152 OMT328152 OWP328152 PGL328152 PQH328152 QAD328152 QJZ328152 QTV328152 RDR328152 RNN328152 RXJ328152 SHF328152 SRB328152 TAX328152 TKT328152 TUP328152 UEL328152 UOH328152 UYD328152 VHZ328152 VRV328152 WBR328152 WLN328152 WVJ328152 B393688 IX393688 ST393688 ACP393688 AML393688 AWH393688 BGD393688 BPZ393688 BZV393688 CJR393688 CTN393688 DDJ393688 DNF393688 DXB393688 EGX393688 EQT393688 FAP393688 FKL393688 FUH393688 GED393688 GNZ393688 GXV393688 HHR393688 HRN393688 IBJ393688 ILF393688 IVB393688 JEX393688 JOT393688 JYP393688 KIL393688 KSH393688 LCD393688 LLZ393688 LVV393688 MFR393688 MPN393688 MZJ393688 NJF393688 NTB393688 OCX393688 OMT393688 OWP393688 PGL393688 PQH393688 QAD393688 QJZ393688 QTV393688 RDR393688 RNN393688 RXJ393688 SHF393688 SRB393688 TAX393688 TKT393688 TUP393688 UEL393688 UOH393688 UYD393688 VHZ393688 VRV393688 WBR393688 WLN393688 WVJ393688 B459224 IX459224 ST459224 ACP459224 AML459224 AWH459224 BGD459224 BPZ459224 BZV459224 CJR459224 CTN459224 DDJ459224 DNF459224 DXB459224 EGX459224 EQT459224 FAP459224 FKL459224 FUH459224 GED459224 GNZ459224 GXV459224 HHR459224 HRN459224 IBJ459224 ILF459224 IVB459224 JEX459224 JOT459224 JYP459224 KIL459224 KSH459224 LCD459224 LLZ459224 LVV459224 MFR459224 MPN459224 MZJ459224 NJF459224 NTB459224 OCX459224 OMT459224 OWP459224 PGL459224 PQH459224 QAD459224 QJZ459224 QTV459224 RDR459224 RNN459224 RXJ459224 SHF459224 SRB459224 TAX459224 TKT459224 TUP459224 UEL459224 UOH459224 UYD459224 VHZ459224 VRV459224 WBR459224 WLN459224 WVJ459224 B524760 IX524760 ST524760 ACP524760 AML524760 AWH524760 BGD524760 BPZ524760 BZV524760 CJR524760 CTN524760 DDJ524760 DNF524760 DXB524760 EGX524760 EQT524760 FAP524760 FKL524760 FUH524760 GED524760 GNZ524760 GXV524760 HHR524760 HRN524760 IBJ524760 ILF524760 IVB524760 JEX524760 JOT524760 JYP524760 KIL524760 KSH524760 LCD524760 LLZ524760 LVV524760 MFR524760 MPN524760 MZJ524760 NJF524760 NTB524760 OCX524760 OMT524760 OWP524760 PGL524760 PQH524760 QAD524760 QJZ524760 QTV524760 RDR524760 RNN524760 RXJ524760 SHF524760 SRB524760 TAX524760 TKT524760 TUP524760 UEL524760 UOH524760 UYD524760 VHZ524760 VRV524760 WBR524760 WLN524760 WVJ524760 B590296 IX590296 ST590296 ACP590296 AML590296 AWH590296 BGD590296 BPZ590296 BZV590296 CJR590296 CTN590296 DDJ590296 DNF590296 DXB590296 EGX590296 EQT590296 FAP590296 FKL590296 FUH590296 GED590296 GNZ590296 GXV590296 HHR590296 HRN590296 IBJ590296 ILF590296 IVB590296 JEX590296 JOT590296 JYP590296 KIL590296 KSH590296 LCD590296 LLZ590296 LVV590296 MFR590296 MPN590296 MZJ590296 NJF590296 NTB590296 OCX590296 OMT590296 OWP590296 PGL590296 PQH590296 QAD590296 QJZ590296 QTV590296 RDR590296 RNN590296 RXJ590296 SHF590296 SRB590296 TAX590296 TKT590296 TUP590296 UEL590296 UOH590296 UYD590296 VHZ590296 VRV590296 WBR590296 WLN590296 WVJ590296 B655832 IX655832 ST655832 ACP655832 AML655832 AWH655832 BGD655832 BPZ655832 BZV655832 CJR655832 CTN655832 DDJ655832 DNF655832 DXB655832 EGX655832 EQT655832 FAP655832 FKL655832 FUH655832 GED655832 GNZ655832 GXV655832 HHR655832 HRN655832 IBJ655832 ILF655832 IVB655832 JEX655832 JOT655832 JYP655832 KIL655832 KSH655832 LCD655832 LLZ655832 LVV655832 MFR655832 MPN655832 MZJ655832 NJF655832 NTB655832 OCX655832 OMT655832 OWP655832 PGL655832 PQH655832 QAD655832 QJZ655832 QTV655832 RDR655832 RNN655832 RXJ655832 SHF655832 SRB655832 TAX655832 TKT655832 TUP655832 UEL655832 UOH655832 UYD655832 VHZ655832 VRV655832 WBR655832 WLN655832 WVJ655832 B721368 IX721368 ST721368 ACP721368 AML721368 AWH721368 BGD721368 BPZ721368 BZV721368 CJR721368 CTN721368 DDJ721368 DNF721368 DXB721368 EGX721368 EQT721368 FAP721368 FKL721368 FUH721368 GED721368 GNZ721368 GXV721368 HHR721368 HRN721368 IBJ721368 ILF721368 IVB721368 JEX721368 JOT721368 JYP721368 KIL721368 KSH721368 LCD721368 LLZ721368 LVV721368 MFR721368 MPN721368 MZJ721368 NJF721368 NTB721368 OCX721368 OMT721368 OWP721368 PGL721368 PQH721368 QAD721368 QJZ721368 QTV721368 RDR721368 RNN721368 RXJ721368 SHF721368 SRB721368 TAX721368 TKT721368 TUP721368 UEL721368 UOH721368 UYD721368 VHZ721368 VRV721368 WBR721368 WLN721368 WVJ721368 B786904 IX786904 ST786904 ACP786904 AML786904 AWH786904 BGD786904 BPZ786904 BZV786904 CJR786904 CTN786904 DDJ786904 DNF786904 DXB786904 EGX786904 EQT786904 FAP786904 FKL786904 FUH786904 GED786904 GNZ786904 GXV786904 HHR786904 HRN786904 IBJ786904 ILF786904 IVB786904 JEX786904 JOT786904 JYP786904 KIL786904 KSH786904 LCD786904 LLZ786904 LVV786904 MFR786904 MPN786904 MZJ786904 NJF786904 NTB786904 OCX786904 OMT786904 OWP786904 PGL786904 PQH786904 QAD786904 QJZ786904 QTV786904 RDR786904 RNN786904 RXJ786904 SHF786904 SRB786904 TAX786904 TKT786904 TUP786904 UEL786904 UOH786904 UYD786904 VHZ786904 VRV786904 WBR786904 WLN786904 WVJ786904 B852440 IX852440 ST852440 ACP852440 AML852440 AWH852440 BGD852440 BPZ852440 BZV852440 CJR852440 CTN852440 DDJ852440 DNF852440 DXB852440 EGX852440 EQT852440 FAP852440 FKL852440 FUH852440 GED852440 GNZ852440 GXV852440 HHR852440 HRN852440 IBJ852440 ILF852440 IVB852440 JEX852440 JOT852440 JYP852440 KIL852440 KSH852440 LCD852440 LLZ852440 LVV852440 MFR852440 MPN852440 MZJ852440 NJF852440 NTB852440 OCX852440 OMT852440 OWP852440 PGL852440 PQH852440 QAD852440 QJZ852440 QTV852440 RDR852440 RNN852440 RXJ852440 SHF852440 SRB852440 TAX852440 TKT852440 TUP852440 UEL852440 UOH852440 UYD852440 VHZ852440 VRV852440 WBR852440 WLN852440 WVJ852440 B917976 IX917976 ST917976 ACP917976 AML917976 AWH917976 BGD917976 BPZ917976 BZV917976 CJR917976 CTN917976 DDJ917976 DNF917976 DXB917976 EGX917976 EQT917976 FAP917976 FKL917976 FUH917976 GED917976 GNZ917976 GXV917976 HHR917976 HRN917976 IBJ917976 ILF917976 IVB917976 JEX917976 JOT917976 JYP917976 KIL917976 KSH917976 LCD917976 LLZ917976 LVV917976 MFR917976 MPN917976 MZJ917976 NJF917976 NTB917976 OCX917976 OMT917976 OWP917976 PGL917976 PQH917976 QAD917976 QJZ917976 QTV917976 RDR917976 RNN917976 RXJ917976 SHF917976 SRB917976 TAX917976 TKT917976 TUP917976 UEL917976 UOH917976 UYD917976 VHZ917976 VRV917976 WBR917976 WLN917976 WVJ917976 B983512 IX983512 ST983512 ACP983512 AML983512 AWH983512 BGD983512 BPZ983512 BZV983512 CJR983512 CTN983512 DDJ983512 DNF983512 DXB983512 EGX983512 EQT983512 FAP983512 FKL983512 FUH983512 GED983512 GNZ983512 GXV983512 HHR983512 HRN983512 IBJ983512 ILF983512 IVB983512 JEX983512 JOT983512 JYP983512 KIL983512 KSH983512 LCD983512 LLZ983512 LVV983512 MFR983512 MPN983512 MZJ983512 NJF983512 NTB983512 OCX983512 OMT983512 OWP983512 PGL983512 PQH983512 QAD983512 QJZ983512 QTV983512 RDR983512 RNN983512 RXJ983512 SHF983512 SRB983512 TAX983512 TKT983512 TUP983512 UEL983512 UOH983512 UYD983512 VHZ983512 VRV983512 WBR983512 WLN983512 WVJ983512 D426:G426 IZ426:JC426 SV426:SY426 ACR426:ACU426 AMN426:AMQ426 AWJ426:AWM426 BGF426:BGI426 BQB426:BQE426 BZX426:CAA426 CJT426:CJW426 CTP426:CTS426 DDL426:DDO426 DNH426:DNK426 DXD426:DXG426 EGZ426:EHC426 EQV426:EQY426 FAR426:FAU426 FKN426:FKQ426 FUJ426:FUM426 GEF426:GEI426 GOB426:GOE426 GXX426:GYA426 HHT426:HHW426 HRP426:HRS426 IBL426:IBO426 ILH426:ILK426 IVD426:IVG426 JEZ426:JFC426 JOV426:JOY426 JYR426:JYU426 KIN426:KIQ426 KSJ426:KSM426 LCF426:LCI426 LMB426:LME426 LVX426:LWA426 MFT426:MFW426 MPP426:MPS426 MZL426:MZO426 NJH426:NJK426 NTD426:NTG426 OCZ426:ODC426 OMV426:OMY426 OWR426:OWU426 PGN426:PGQ426 PQJ426:PQM426 QAF426:QAI426 QKB426:QKE426 QTX426:QUA426 RDT426:RDW426 RNP426:RNS426 RXL426:RXO426 SHH426:SHK426 SRD426:SRG426 TAZ426:TBC426 TKV426:TKY426 TUR426:TUU426 UEN426:UEQ426 UOJ426:UOM426 UYF426:UYI426 VIB426:VIE426 VRX426:VSA426 WBT426:WBW426 WLP426:WLS426 WVL426:WVO426 D66008:G66008 IZ66008:JC66008 SV66008:SY66008 ACR66008:ACU66008 AMN66008:AMQ66008 AWJ66008:AWM66008 BGF66008:BGI66008 BQB66008:BQE66008 BZX66008:CAA66008 CJT66008:CJW66008 CTP66008:CTS66008 DDL66008:DDO66008 DNH66008:DNK66008 DXD66008:DXG66008 EGZ66008:EHC66008 EQV66008:EQY66008 FAR66008:FAU66008 FKN66008:FKQ66008 FUJ66008:FUM66008 GEF66008:GEI66008 GOB66008:GOE66008 GXX66008:GYA66008 HHT66008:HHW66008 HRP66008:HRS66008 IBL66008:IBO66008 ILH66008:ILK66008 IVD66008:IVG66008 JEZ66008:JFC66008 JOV66008:JOY66008 JYR66008:JYU66008 KIN66008:KIQ66008 KSJ66008:KSM66008 LCF66008:LCI66008 LMB66008:LME66008 LVX66008:LWA66008 MFT66008:MFW66008 MPP66008:MPS66008 MZL66008:MZO66008 NJH66008:NJK66008 NTD66008:NTG66008 OCZ66008:ODC66008 OMV66008:OMY66008 OWR66008:OWU66008 PGN66008:PGQ66008 PQJ66008:PQM66008 QAF66008:QAI66008 QKB66008:QKE66008 QTX66008:QUA66008 RDT66008:RDW66008 RNP66008:RNS66008 RXL66008:RXO66008 SHH66008:SHK66008 SRD66008:SRG66008 TAZ66008:TBC66008 TKV66008:TKY66008 TUR66008:TUU66008 UEN66008:UEQ66008 UOJ66008:UOM66008 UYF66008:UYI66008 VIB66008:VIE66008 VRX66008:VSA66008 WBT66008:WBW66008 WLP66008:WLS66008 WVL66008:WVO66008 D131544:G131544 IZ131544:JC131544 SV131544:SY131544 ACR131544:ACU131544 AMN131544:AMQ131544 AWJ131544:AWM131544 BGF131544:BGI131544 BQB131544:BQE131544 BZX131544:CAA131544 CJT131544:CJW131544 CTP131544:CTS131544 DDL131544:DDO131544 DNH131544:DNK131544 DXD131544:DXG131544 EGZ131544:EHC131544 EQV131544:EQY131544 FAR131544:FAU131544 FKN131544:FKQ131544 FUJ131544:FUM131544 GEF131544:GEI131544 GOB131544:GOE131544 GXX131544:GYA131544 HHT131544:HHW131544 HRP131544:HRS131544 IBL131544:IBO131544 ILH131544:ILK131544 IVD131544:IVG131544 JEZ131544:JFC131544 JOV131544:JOY131544 JYR131544:JYU131544 KIN131544:KIQ131544 KSJ131544:KSM131544 LCF131544:LCI131544 LMB131544:LME131544 LVX131544:LWA131544 MFT131544:MFW131544 MPP131544:MPS131544 MZL131544:MZO131544 NJH131544:NJK131544 NTD131544:NTG131544 OCZ131544:ODC131544 OMV131544:OMY131544 OWR131544:OWU131544 PGN131544:PGQ131544 PQJ131544:PQM131544 QAF131544:QAI131544 QKB131544:QKE131544 QTX131544:QUA131544 RDT131544:RDW131544 RNP131544:RNS131544 RXL131544:RXO131544 SHH131544:SHK131544 SRD131544:SRG131544 TAZ131544:TBC131544 TKV131544:TKY131544 TUR131544:TUU131544 UEN131544:UEQ131544 UOJ131544:UOM131544 UYF131544:UYI131544 VIB131544:VIE131544 VRX131544:VSA131544 WBT131544:WBW131544 WLP131544:WLS131544 WVL131544:WVO131544 D197080:G197080 IZ197080:JC197080 SV197080:SY197080 ACR197080:ACU197080 AMN197080:AMQ197080 AWJ197080:AWM197080 BGF197080:BGI197080 BQB197080:BQE197080 BZX197080:CAA197080 CJT197080:CJW197080 CTP197080:CTS197080 DDL197080:DDO197080 DNH197080:DNK197080 DXD197080:DXG197080 EGZ197080:EHC197080 EQV197080:EQY197080 FAR197080:FAU197080 FKN197080:FKQ197080 FUJ197080:FUM197080 GEF197080:GEI197080 GOB197080:GOE197080 GXX197080:GYA197080 HHT197080:HHW197080 HRP197080:HRS197080 IBL197080:IBO197080 ILH197080:ILK197080 IVD197080:IVG197080 JEZ197080:JFC197080 JOV197080:JOY197080 JYR197080:JYU197080 KIN197080:KIQ197080 KSJ197080:KSM197080 LCF197080:LCI197080 LMB197080:LME197080 LVX197080:LWA197080 MFT197080:MFW197080 MPP197080:MPS197080 MZL197080:MZO197080 NJH197080:NJK197080 NTD197080:NTG197080 OCZ197080:ODC197080 OMV197080:OMY197080 OWR197080:OWU197080 PGN197080:PGQ197080 PQJ197080:PQM197080 QAF197080:QAI197080 QKB197080:QKE197080 QTX197080:QUA197080 RDT197080:RDW197080 RNP197080:RNS197080 RXL197080:RXO197080 SHH197080:SHK197080 SRD197080:SRG197080 TAZ197080:TBC197080 TKV197080:TKY197080 TUR197080:TUU197080 UEN197080:UEQ197080 UOJ197080:UOM197080 UYF197080:UYI197080 VIB197080:VIE197080 VRX197080:VSA197080 WBT197080:WBW197080 WLP197080:WLS197080 WVL197080:WVO197080 D262616:G262616 IZ262616:JC262616 SV262616:SY262616 ACR262616:ACU262616 AMN262616:AMQ262616 AWJ262616:AWM262616 BGF262616:BGI262616 BQB262616:BQE262616 BZX262616:CAA262616 CJT262616:CJW262616 CTP262616:CTS262616 DDL262616:DDO262616 DNH262616:DNK262616 DXD262616:DXG262616 EGZ262616:EHC262616 EQV262616:EQY262616 FAR262616:FAU262616 FKN262616:FKQ262616 FUJ262616:FUM262616 GEF262616:GEI262616 GOB262616:GOE262616 GXX262616:GYA262616 HHT262616:HHW262616 HRP262616:HRS262616 IBL262616:IBO262616 ILH262616:ILK262616 IVD262616:IVG262616 JEZ262616:JFC262616 JOV262616:JOY262616 JYR262616:JYU262616 KIN262616:KIQ262616 KSJ262616:KSM262616 LCF262616:LCI262616 LMB262616:LME262616 LVX262616:LWA262616 MFT262616:MFW262616 MPP262616:MPS262616 MZL262616:MZO262616 NJH262616:NJK262616 NTD262616:NTG262616 OCZ262616:ODC262616 OMV262616:OMY262616 OWR262616:OWU262616 PGN262616:PGQ262616 PQJ262616:PQM262616 QAF262616:QAI262616 QKB262616:QKE262616 QTX262616:QUA262616 RDT262616:RDW262616 RNP262616:RNS262616 RXL262616:RXO262616 SHH262616:SHK262616 SRD262616:SRG262616 TAZ262616:TBC262616 TKV262616:TKY262616 TUR262616:TUU262616 UEN262616:UEQ262616 UOJ262616:UOM262616 UYF262616:UYI262616 VIB262616:VIE262616 VRX262616:VSA262616 WBT262616:WBW262616 WLP262616:WLS262616 WVL262616:WVO262616 D328152:G328152 IZ328152:JC328152 SV328152:SY328152 ACR328152:ACU328152 AMN328152:AMQ328152 AWJ328152:AWM328152 BGF328152:BGI328152 BQB328152:BQE328152 BZX328152:CAA328152 CJT328152:CJW328152 CTP328152:CTS328152 DDL328152:DDO328152 DNH328152:DNK328152 DXD328152:DXG328152 EGZ328152:EHC328152 EQV328152:EQY328152 FAR328152:FAU328152 FKN328152:FKQ328152 FUJ328152:FUM328152 GEF328152:GEI328152 GOB328152:GOE328152 GXX328152:GYA328152 HHT328152:HHW328152 HRP328152:HRS328152 IBL328152:IBO328152 ILH328152:ILK328152 IVD328152:IVG328152 JEZ328152:JFC328152 JOV328152:JOY328152 JYR328152:JYU328152 KIN328152:KIQ328152 KSJ328152:KSM328152 LCF328152:LCI328152 LMB328152:LME328152 LVX328152:LWA328152 MFT328152:MFW328152 MPP328152:MPS328152 MZL328152:MZO328152 NJH328152:NJK328152 NTD328152:NTG328152 OCZ328152:ODC328152 OMV328152:OMY328152 OWR328152:OWU328152 PGN328152:PGQ328152 PQJ328152:PQM328152 QAF328152:QAI328152 QKB328152:QKE328152 QTX328152:QUA328152 RDT328152:RDW328152 RNP328152:RNS328152 RXL328152:RXO328152 SHH328152:SHK328152 SRD328152:SRG328152 TAZ328152:TBC328152 TKV328152:TKY328152 TUR328152:TUU328152 UEN328152:UEQ328152 UOJ328152:UOM328152 UYF328152:UYI328152 VIB328152:VIE328152 VRX328152:VSA328152 WBT328152:WBW328152 WLP328152:WLS328152 WVL328152:WVO328152 D393688:G393688 IZ393688:JC393688 SV393688:SY393688 ACR393688:ACU393688 AMN393688:AMQ393688 AWJ393688:AWM393688 BGF393688:BGI393688 BQB393688:BQE393688 BZX393688:CAA393688 CJT393688:CJW393688 CTP393688:CTS393688 DDL393688:DDO393688 DNH393688:DNK393688 DXD393688:DXG393688 EGZ393688:EHC393688 EQV393688:EQY393688 FAR393688:FAU393688 FKN393688:FKQ393688 FUJ393688:FUM393688 GEF393688:GEI393688 GOB393688:GOE393688 GXX393688:GYA393688 HHT393688:HHW393688 HRP393688:HRS393688 IBL393688:IBO393688 ILH393688:ILK393688 IVD393688:IVG393688 JEZ393688:JFC393688 JOV393688:JOY393688 JYR393688:JYU393688 KIN393688:KIQ393688 KSJ393688:KSM393688 LCF393688:LCI393688 LMB393688:LME393688 LVX393688:LWA393688 MFT393688:MFW393688 MPP393688:MPS393688 MZL393688:MZO393688 NJH393688:NJK393688 NTD393688:NTG393688 OCZ393688:ODC393688 OMV393688:OMY393688 OWR393688:OWU393688 PGN393688:PGQ393688 PQJ393688:PQM393688 QAF393688:QAI393688 QKB393688:QKE393688 QTX393688:QUA393688 RDT393688:RDW393688 RNP393688:RNS393688 RXL393688:RXO393688 SHH393688:SHK393688 SRD393688:SRG393688 TAZ393688:TBC393688 TKV393688:TKY393688 TUR393688:TUU393688 UEN393688:UEQ393688 UOJ393688:UOM393688 UYF393688:UYI393688 VIB393688:VIE393688 VRX393688:VSA393688 WBT393688:WBW393688 WLP393688:WLS393688 WVL393688:WVO393688 D459224:G459224 IZ459224:JC459224 SV459224:SY459224 ACR459224:ACU459224 AMN459224:AMQ459224 AWJ459224:AWM459224 BGF459224:BGI459224 BQB459224:BQE459224 BZX459224:CAA459224 CJT459224:CJW459224 CTP459224:CTS459224 DDL459224:DDO459224 DNH459224:DNK459224 DXD459224:DXG459224 EGZ459224:EHC459224 EQV459224:EQY459224 FAR459224:FAU459224 FKN459224:FKQ459224 FUJ459224:FUM459224 GEF459224:GEI459224 GOB459224:GOE459224 GXX459224:GYA459224 HHT459224:HHW459224 HRP459224:HRS459224 IBL459224:IBO459224 ILH459224:ILK459224 IVD459224:IVG459224 JEZ459224:JFC459224 JOV459224:JOY459224 JYR459224:JYU459224 KIN459224:KIQ459224 KSJ459224:KSM459224 LCF459224:LCI459224 LMB459224:LME459224 LVX459224:LWA459224 MFT459224:MFW459224 MPP459224:MPS459224 MZL459224:MZO459224 NJH459224:NJK459224 NTD459224:NTG459224 OCZ459224:ODC459224 OMV459224:OMY459224 OWR459224:OWU459224 PGN459224:PGQ459224 PQJ459224:PQM459224 QAF459224:QAI459224 QKB459224:QKE459224 QTX459224:QUA459224 RDT459224:RDW459224 RNP459224:RNS459224 RXL459224:RXO459224 SHH459224:SHK459224 SRD459224:SRG459224 TAZ459224:TBC459224 TKV459224:TKY459224 TUR459224:TUU459224 UEN459224:UEQ459224 UOJ459224:UOM459224 UYF459224:UYI459224 VIB459224:VIE459224 VRX459224:VSA459224 WBT459224:WBW459224 WLP459224:WLS459224 WVL459224:WVO459224 D524760:G524760 IZ524760:JC524760 SV524760:SY524760 ACR524760:ACU524760 AMN524760:AMQ524760 AWJ524760:AWM524760 BGF524760:BGI524760 BQB524760:BQE524760 BZX524760:CAA524760 CJT524760:CJW524760 CTP524760:CTS524760 DDL524760:DDO524760 DNH524760:DNK524760 DXD524760:DXG524760 EGZ524760:EHC524760 EQV524760:EQY524760 FAR524760:FAU524760 FKN524760:FKQ524760 FUJ524760:FUM524760 GEF524760:GEI524760 GOB524760:GOE524760 GXX524760:GYA524760 HHT524760:HHW524760 HRP524760:HRS524760 IBL524760:IBO524760 ILH524760:ILK524760 IVD524760:IVG524760 JEZ524760:JFC524760 JOV524760:JOY524760 JYR524760:JYU524760 KIN524760:KIQ524760 KSJ524760:KSM524760 LCF524760:LCI524760 LMB524760:LME524760 LVX524760:LWA524760 MFT524760:MFW524760 MPP524760:MPS524760 MZL524760:MZO524760 NJH524760:NJK524760 NTD524760:NTG524760 OCZ524760:ODC524760 OMV524760:OMY524760 OWR524760:OWU524760 PGN524760:PGQ524760 PQJ524760:PQM524760 QAF524760:QAI524760 QKB524760:QKE524760 QTX524760:QUA524760 RDT524760:RDW524760 RNP524760:RNS524760 RXL524760:RXO524760 SHH524760:SHK524760 SRD524760:SRG524760 TAZ524760:TBC524760 TKV524760:TKY524760 TUR524760:TUU524760 UEN524760:UEQ524760 UOJ524760:UOM524760 UYF524760:UYI524760 VIB524760:VIE524760 VRX524760:VSA524760 WBT524760:WBW524760 WLP524760:WLS524760 WVL524760:WVO524760 D590296:G590296 IZ590296:JC590296 SV590296:SY590296 ACR590296:ACU590296 AMN590296:AMQ590296 AWJ590296:AWM590296 BGF590296:BGI590296 BQB590296:BQE590296 BZX590296:CAA590296 CJT590296:CJW590296 CTP590296:CTS590296 DDL590296:DDO590296 DNH590296:DNK590296 DXD590296:DXG590296 EGZ590296:EHC590296 EQV590296:EQY590296 FAR590296:FAU590296 FKN590296:FKQ590296 FUJ590296:FUM590296 GEF590296:GEI590296 GOB590296:GOE590296 GXX590296:GYA590296 HHT590296:HHW590296 HRP590296:HRS590296 IBL590296:IBO590296 ILH590296:ILK590296 IVD590296:IVG590296 JEZ590296:JFC590296 JOV590296:JOY590296 JYR590296:JYU590296 KIN590296:KIQ590296 KSJ590296:KSM590296 LCF590296:LCI590296 LMB590296:LME590296 LVX590296:LWA590296 MFT590296:MFW590296 MPP590296:MPS590296 MZL590296:MZO590296 NJH590296:NJK590296 NTD590296:NTG590296 OCZ590296:ODC590296 OMV590296:OMY590296 OWR590296:OWU590296 PGN590296:PGQ590296 PQJ590296:PQM590296 QAF590296:QAI590296 QKB590296:QKE590296 QTX590296:QUA590296 RDT590296:RDW590296 RNP590296:RNS590296 RXL590296:RXO590296 SHH590296:SHK590296 SRD590296:SRG590296 TAZ590296:TBC590296 TKV590296:TKY590296 TUR590296:TUU590296 UEN590296:UEQ590296 UOJ590296:UOM590296 UYF590296:UYI590296 VIB590296:VIE590296 VRX590296:VSA590296 WBT590296:WBW590296 WLP590296:WLS590296 WVL590296:WVO590296 D655832:G655832 IZ655832:JC655832 SV655832:SY655832 ACR655832:ACU655832 AMN655832:AMQ655832 AWJ655832:AWM655832 BGF655832:BGI655832 BQB655832:BQE655832 BZX655832:CAA655832 CJT655832:CJW655832 CTP655832:CTS655832 DDL655832:DDO655832 DNH655832:DNK655832 DXD655832:DXG655832 EGZ655832:EHC655832 EQV655832:EQY655832 FAR655832:FAU655832 FKN655832:FKQ655832 FUJ655832:FUM655832 GEF655832:GEI655832 GOB655832:GOE655832 GXX655832:GYA655832 HHT655832:HHW655832 HRP655832:HRS655832 IBL655832:IBO655832 ILH655832:ILK655832 IVD655832:IVG655832 JEZ655832:JFC655832 JOV655832:JOY655832 JYR655832:JYU655832 KIN655832:KIQ655832 KSJ655832:KSM655832 LCF655832:LCI655832 LMB655832:LME655832 LVX655832:LWA655832 MFT655832:MFW655832 MPP655832:MPS655832 MZL655832:MZO655832 NJH655832:NJK655832 NTD655832:NTG655832 OCZ655832:ODC655832 OMV655832:OMY655832 OWR655832:OWU655832 PGN655832:PGQ655832 PQJ655832:PQM655832 QAF655832:QAI655832 QKB655832:QKE655832 QTX655832:QUA655832 RDT655832:RDW655832 RNP655832:RNS655832 RXL655832:RXO655832 SHH655832:SHK655832 SRD655832:SRG655832 TAZ655832:TBC655832 TKV655832:TKY655832 TUR655832:TUU655832 UEN655832:UEQ655832 UOJ655832:UOM655832 UYF655832:UYI655832 VIB655832:VIE655832 VRX655832:VSA655832 WBT655832:WBW655832 WLP655832:WLS655832 WVL655832:WVO655832 D721368:G721368 IZ721368:JC721368 SV721368:SY721368 ACR721368:ACU721368 AMN721368:AMQ721368 AWJ721368:AWM721368 BGF721368:BGI721368 BQB721368:BQE721368 BZX721368:CAA721368 CJT721368:CJW721368 CTP721368:CTS721368 DDL721368:DDO721368 DNH721368:DNK721368 DXD721368:DXG721368 EGZ721368:EHC721368 EQV721368:EQY721368 FAR721368:FAU721368 FKN721368:FKQ721368 FUJ721368:FUM721368 GEF721368:GEI721368 GOB721368:GOE721368 GXX721368:GYA721368 HHT721368:HHW721368 HRP721368:HRS721368 IBL721368:IBO721368 ILH721368:ILK721368 IVD721368:IVG721368 JEZ721368:JFC721368 JOV721368:JOY721368 JYR721368:JYU721368 KIN721368:KIQ721368 KSJ721368:KSM721368 LCF721368:LCI721368 LMB721368:LME721368 LVX721368:LWA721368 MFT721368:MFW721368 MPP721368:MPS721368 MZL721368:MZO721368 NJH721368:NJK721368 NTD721368:NTG721368 OCZ721368:ODC721368 OMV721368:OMY721368 OWR721368:OWU721368 PGN721368:PGQ721368 PQJ721368:PQM721368 QAF721368:QAI721368 QKB721368:QKE721368 QTX721368:QUA721368 RDT721368:RDW721368 RNP721368:RNS721368 RXL721368:RXO721368 SHH721368:SHK721368 SRD721368:SRG721368 TAZ721368:TBC721368 TKV721368:TKY721368 TUR721368:TUU721368 UEN721368:UEQ721368 UOJ721368:UOM721368 UYF721368:UYI721368 VIB721368:VIE721368 VRX721368:VSA721368 WBT721368:WBW721368 WLP721368:WLS721368 WVL721368:WVO721368 D786904:G786904 IZ786904:JC786904 SV786904:SY786904 ACR786904:ACU786904 AMN786904:AMQ786904 AWJ786904:AWM786904 BGF786904:BGI786904 BQB786904:BQE786904 BZX786904:CAA786904 CJT786904:CJW786904 CTP786904:CTS786904 DDL786904:DDO786904 DNH786904:DNK786904 DXD786904:DXG786904 EGZ786904:EHC786904 EQV786904:EQY786904 FAR786904:FAU786904 FKN786904:FKQ786904 FUJ786904:FUM786904 GEF786904:GEI786904 GOB786904:GOE786904 GXX786904:GYA786904 HHT786904:HHW786904 HRP786904:HRS786904 IBL786904:IBO786904 ILH786904:ILK786904 IVD786904:IVG786904 JEZ786904:JFC786904 JOV786904:JOY786904 JYR786904:JYU786904 KIN786904:KIQ786904 KSJ786904:KSM786904 LCF786904:LCI786904 LMB786904:LME786904 LVX786904:LWA786904 MFT786904:MFW786904 MPP786904:MPS786904 MZL786904:MZO786904 NJH786904:NJK786904 NTD786904:NTG786904 OCZ786904:ODC786904 OMV786904:OMY786904 OWR786904:OWU786904 PGN786904:PGQ786904 PQJ786904:PQM786904 QAF786904:QAI786904 QKB786904:QKE786904 QTX786904:QUA786904 RDT786904:RDW786904 RNP786904:RNS786904 RXL786904:RXO786904 SHH786904:SHK786904 SRD786904:SRG786904 TAZ786904:TBC786904 TKV786904:TKY786904 TUR786904:TUU786904 UEN786904:UEQ786904 UOJ786904:UOM786904 UYF786904:UYI786904 VIB786904:VIE786904 VRX786904:VSA786904 WBT786904:WBW786904 WLP786904:WLS786904 WVL786904:WVO786904 D852440:G852440 IZ852440:JC852440 SV852440:SY852440 ACR852440:ACU852440 AMN852440:AMQ852440 AWJ852440:AWM852440 BGF852440:BGI852440 BQB852440:BQE852440 BZX852440:CAA852440 CJT852440:CJW852440 CTP852440:CTS852440 DDL852440:DDO852440 DNH852440:DNK852440 DXD852440:DXG852440 EGZ852440:EHC852440 EQV852440:EQY852440 FAR852440:FAU852440 FKN852440:FKQ852440 FUJ852440:FUM852440 GEF852440:GEI852440 GOB852440:GOE852440 GXX852440:GYA852440 HHT852440:HHW852440 HRP852440:HRS852440 IBL852440:IBO852440 ILH852440:ILK852440 IVD852440:IVG852440 JEZ852440:JFC852440 JOV852440:JOY852440 JYR852440:JYU852440 KIN852440:KIQ852440 KSJ852440:KSM852440 LCF852440:LCI852440 LMB852440:LME852440 LVX852440:LWA852440 MFT852440:MFW852440 MPP852440:MPS852440 MZL852440:MZO852440 NJH852440:NJK852440 NTD852440:NTG852440 OCZ852440:ODC852440 OMV852440:OMY852440 OWR852440:OWU852440 PGN852440:PGQ852440 PQJ852440:PQM852440 QAF852440:QAI852440 QKB852440:QKE852440 QTX852440:QUA852440 RDT852440:RDW852440 RNP852440:RNS852440 RXL852440:RXO852440 SHH852440:SHK852440 SRD852440:SRG852440 TAZ852440:TBC852440 TKV852440:TKY852440 TUR852440:TUU852440 UEN852440:UEQ852440 UOJ852440:UOM852440 UYF852440:UYI852440 VIB852440:VIE852440 VRX852440:VSA852440 WBT852440:WBW852440 WLP852440:WLS852440 WVL852440:WVO852440 D917976:G917976 IZ917976:JC917976 SV917976:SY917976 ACR917976:ACU917976 AMN917976:AMQ917976 AWJ917976:AWM917976 BGF917976:BGI917976 BQB917976:BQE917976 BZX917976:CAA917976 CJT917976:CJW917976 CTP917976:CTS917976 DDL917976:DDO917976 DNH917976:DNK917976 DXD917976:DXG917976 EGZ917976:EHC917976 EQV917976:EQY917976 FAR917976:FAU917976 FKN917976:FKQ917976 FUJ917976:FUM917976 GEF917976:GEI917976 GOB917976:GOE917976 GXX917976:GYA917976 HHT917976:HHW917976 HRP917976:HRS917976 IBL917976:IBO917976 ILH917976:ILK917976 IVD917976:IVG917976 JEZ917976:JFC917976 JOV917976:JOY917976 JYR917976:JYU917976 KIN917976:KIQ917976 KSJ917976:KSM917976 LCF917976:LCI917976 LMB917976:LME917976 LVX917976:LWA917976 MFT917976:MFW917976 MPP917976:MPS917976 MZL917976:MZO917976 NJH917976:NJK917976 NTD917976:NTG917976 OCZ917976:ODC917976 OMV917976:OMY917976 OWR917976:OWU917976 PGN917976:PGQ917976 PQJ917976:PQM917976 QAF917976:QAI917976 QKB917976:QKE917976 QTX917976:QUA917976 RDT917976:RDW917976 RNP917976:RNS917976 RXL917976:RXO917976 SHH917976:SHK917976 SRD917976:SRG917976 TAZ917976:TBC917976 TKV917976:TKY917976 TUR917976:TUU917976 UEN917976:UEQ917976 UOJ917976:UOM917976 UYF917976:UYI917976 VIB917976:VIE917976 VRX917976:VSA917976 WBT917976:WBW917976 WLP917976:WLS917976 WVL917976:WVO917976 D983512:G983512 IZ983512:JC983512 SV983512:SY983512 ACR983512:ACU983512 AMN983512:AMQ983512 AWJ983512:AWM983512 BGF983512:BGI983512 BQB983512:BQE983512 BZX983512:CAA983512 CJT983512:CJW983512 CTP983512:CTS983512 DDL983512:DDO983512 DNH983512:DNK983512 DXD983512:DXG983512 EGZ983512:EHC983512 EQV983512:EQY983512 FAR983512:FAU983512 FKN983512:FKQ983512 FUJ983512:FUM983512 GEF983512:GEI983512 GOB983512:GOE983512 GXX983512:GYA983512 HHT983512:HHW983512 HRP983512:HRS983512 IBL983512:IBO983512 ILH983512:ILK983512 IVD983512:IVG983512 JEZ983512:JFC983512 JOV983512:JOY983512 JYR983512:JYU983512 KIN983512:KIQ983512 KSJ983512:KSM983512 LCF983512:LCI983512 LMB983512:LME983512 LVX983512:LWA983512 MFT983512:MFW983512 MPP983512:MPS983512 MZL983512:MZO983512 NJH983512:NJK983512 NTD983512:NTG983512 OCZ983512:ODC983512 OMV983512:OMY983512 OWR983512:OWU983512 PGN983512:PGQ983512 PQJ983512:PQM983512 QAF983512:QAI983512 QKB983512:QKE983512 QTX983512:QUA983512 RDT983512:RDW983512 RNP983512:RNS983512 RXL983512:RXO983512 SHH983512:SHK983512 SRD983512:SRG983512 TAZ983512:TBC983512 TKV983512:TKY983512 TUR983512:TUU983512 UEN983512:UEQ983512 UOJ983512:UOM983512 UYF983512:UYI983512 VIB983512:VIE983512 VRX983512:VSA983512 WBT983512:WBW983512 WLP983512:WLS983512 WVL983512:WVO983512 E420:H425 JA420:JD425 SW420:SZ425 ACS420:ACV425 AMO420:AMR425 AWK420:AWN425 BGG420:BGJ425 BQC420:BQF425 BZY420:CAB425 CJU420:CJX425 CTQ420:CTT425 DDM420:DDP425 DNI420:DNL425 DXE420:DXH425 EHA420:EHD425 EQW420:EQZ425 FAS420:FAV425 FKO420:FKR425 FUK420:FUN425 GEG420:GEJ425 GOC420:GOF425 GXY420:GYB425 HHU420:HHX425 HRQ420:HRT425 IBM420:IBP425 ILI420:ILL425 IVE420:IVH425 JFA420:JFD425 JOW420:JOZ425 JYS420:JYV425 KIO420:KIR425 KSK420:KSN425 LCG420:LCJ425 LMC420:LMF425 LVY420:LWB425 MFU420:MFX425 MPQ420:MPT425 MZM420:MZP425 NJI420:NJL425 NTE420:NTH425 ODA420:ODD425 OMW420:OMZ425 OWS420:OWV425 PGO420:PGR425 PQK420:PQN425 QAG420:QAJ425 QKC420:QKF425 QTY420:QUB425 RDU420:RDX425 RNQ420:RNT425 RXM420:RXP425 SHI420:SHL425 SRE420:SRH425 TBA420:TBD425 TKW420:TKZ425 TUS420:TUV425 UEO420:UER425 UOK420:UON425 UYG420:UYJ425 VIC420:VIF425 VRY420:VSB425 WBU420:WBX425 WLQ420:WLT425 WVM420:WVP425 E66002:H66007 JA66002:JD66007 SW66002:SZ66007 ACS66002:ACV66007 AMO66002:AMR66007 AWK66002:AWN66007 BGG66002:BGJ66007 BQC66002:BQF66007 BZY66002:CAB66007 CJU66002:CJX66007 CTQ66002:CTT66007 DDM66002:DDP66007 DNI66002:DNL66007 DXE66002:DXH66007 EHA66002:EHD66007 EQW66002:EQZ66007 FAS66002:FAV66007 FKO66002:FKR66007 FUK66002:FUN66007 GEG66002:GEJ66007 GOC66002:GOF66007 GXY66002:GYB66007 HHU66002:HHX66007 HRQ66002:HRT66007 IBM66002:IBP66007 ILI66002:ILL66007 IVE66002:IVH66007 JFA66002:JFD66007 JOW66002:JOZ66007 JYS66002:JYV66007 KIO66002:KIR66007 KSK66002:KSN66007 LCG66002:LCJ66007 LMC66002:LMF66007 LVY66002:LWB66007 MFU66002:MFX66007 MPQ66002:MPT66007 MZM66002:MZP66007 NJI66002:NJL66007 NTE66002:NTH66007 ODA66002:ODD66007 OMW66002:OMZ66007 OWS66002:OWV66007 PGO66002:PGR66007 PQK66002:PQN66007 QAG66002:QAJ66007 QKC66002:QKF66007 QTY66002:QUB66007 RDU66002:RDX66007 RNQ66002:RNT66007 RXM66002:RXP66007 SHI66002:SHL66007 SRE66002:SRH66007 TBA66002:TBD66007 TKW66002:TKZ66007 TUS66002:TUV66007 UEO66002:UER66007 UOK66002:UON66007 UYG66002:UYJ66007 VIC66002:VIF66007 VRY66002:VSB66007 WBU66002:WBX66007 WLQ66002:WLT66007 WVM66002:WVP66007 E131538:H131543 JA131538:JD131543 SW131538:SZ131543 ACS131538:ACV131543 AMO131538:AMR131543 AWK131538:AWN131543 BGG131538:BGJ131543 BQC131538:BQF131543 BZY131538:CAB131543 CJU131538:CJX131543 CTQ131538:CTT131543 DDM131538:DDP131543 DNI131538:DNL131543 DXE131538:DXH131543 EHA131538:EHD131543 EQW131538:EQZ131543 FAS131538:FAV131543 FKO131538:FKR131543 FUK131538:FUN131543 GEG131538:GEJ131543 GOC131538:GOF131543 GXY131538:GYB131543 HHU131538:HHX131543 HRQ131538:HRT131543 IBM131538:IBP131543 ILI131538:ILL131543 IVE131538:IVH131543 JFA131538:JFD131543 JOW131538:JOZ131543 JYS131538:JYV131543 KIO131538:KIR131543 KSK131538:KSN131543 LCG131538:LCJ131543 LMC131538:LMF131543 LVY131538:LWB131543 MFU131538:MFX131543 MPQ131538:MPT131543 MZM131538:MZP131543 NJI131538:NJL131543 NTE131538:NTH131543 ODA131538:ODD131543 OMW131538:OMZ131543 OWS131538:OWV131543 PGO131538:PGR131543 PQK131538:PQN131543 QAG131538:QAJ131543 QKC131538:QKF131543 QTY131538:QUB131543 RDU131538:RDX131543 RNQ131538:RNT131543 RXM131538:RXP131543 SHI131538:SHL131543 SRE131538:SRH131543 TBA131538:TBD131543 TKW131538:TKZ131543 TUS131538:TUV131543 UEO131538:UER131543 UOK131538:UON131543 UYG131538:UYJ131543 VIC131538:VIF131543 VRY131538:VSB131543 WBU131538:WBX131543 WLQ131538:WLT131543 WVM131538:WVP131543 E197074:H197079 JA197074:JD197079 SW197074:SZ197079 ACS197074:ACV197079 AMO197074:AMR197079 AWK197074:AWN197079 BGG197074:BGJ197079 BQC197074:BQF197079 BZY197074:CAB197079 CJU197074:CJX197079 CTQ197074:CTT197079 DDM197074:DDP197079 DNI197074:DNL197079 DXE197074:DXH197079 EHA197074:EHD197079 EQW197074:EQZ197079 FAS197074:FAV197079 FKO197074:FKR197079 FUK197074:FUN197079 GEG197074:GEJ197079 GOC197074:GOF197079 GXY197074:GYB197079 HHU197074:HHX197079 HRQ197074:HRT197079 IBM197074:IBP197079 ILI197074:ILL197079 IVE197074:IVH197079 JFA197074:JFD197079 JOW197074:JOZ197079 JYS197074:JYV197079 KIO197074:KIR197079 KSK197074:KSN197079 LCG197074:LCJ197079 LMC197074:LMF197079 LVY197074:LWB197079 MFU197074:MFX197079 MPQ197074:MPT197079 MZM197074:MZP197079 NJI197074:NJL197079 NTE197074:NTH197079 ODA197074:ODD197079 OMW197074:OMZ197079 OWS197074:OWV197079 PGO197074:PGR197079 PQK197074:PQN197079 QAG197074:QAJ197079 QKC197074:QKF197079 QTY197074:QUB197079 RDU197074:RDX197079 RNQ197074:RNT197079 RXM197074:RXP197079 SHI197074:SHL197079 SRE197074:SRH197079 TBA197074:TBD197079 TKW197074:TKZ197079 TUS197074:TUV197079 UEO197074:UER197079 UOK197074:UON197079 UYG197074:UYJ197079 VIC197074:VIF197079 VRY197074:VSB197079 WBU197074:WBX197079 WLQ197074:WLT197079 WVM197074:WVP197079 E262610:H262615 JA262610:JD262615 SW262610:SZ262615 ACS262610:ACV262615 AMO262610:AMR262615 AWK262610:AWN262615 BGG262610:BGJ262615 BQC262610:BQF262615 BZY262610:CAB262615 CJU262610:CJX262615 CTQ262610:CTT262615 DDM262610:DDP262615 DNI262610:DNL262615 DXE262610:DXH262615 EHA262610:EHD262615 EQW262610:EQZ262615 FAS262610:FAV262615 FKO262610:FKR262615 FUK262610:FUN262615 GEG262610:GEJ262615 GOC262610:GOF262615 GXY262610:GYB262615 HHU262610:HHX262615 HRQ262610:HRT262615 IBM262610:IBP262615 ILI262610:ILL262615 IVE262610:IVH262615 JFA262610:JFD262615 JOW262610:JOZ262615 JYS262610:JYV262615 KIO262610:KIR262615 KSK262610:KSN262615 LCG262610:LCJ262615 LMC262610:LMF262615 LVY262610:LWB262615 MFU262610:MFX262615 MPQ262610:MPT262615 MZM262610:MZP262615 NJI262610:NJL262615 NTE262610:NTH262615 ODA262610:ODD262615 OMW262610:OMZ262615 OWS262610:OWV262615 PGO262610:PGR262615 PQK262610:PQN262615 QAG262610:QAJ262615 QKC262610:QKF262615 QTY262610:QUB262615 RDU262610:RDX262615 RNQ262610:RNT262615 RXM262610:RXP262615 SHI262610:SHL262615 SRE262610:SRH262615 TBA262610:TBD262615 TKW262610:TKZ262615 TUS262610:TUV262615 UEO262610:UER262615 UOK262610:UON262615 UYG262610:UYJ262615 VIC262610:VIF262615 VRY262610:VSB262615 WBU262610:WBX262615 WLQ262610:WLT262615 WVM262610:WVP262615 E328146:H328151 JA328146:JD328151 SW328146:SZ328151 ACS328146:ACV328151 AMO328146:AMR328151 AWK328146:AWN328151 BGG328146:BGJ328151 BQC328146:BQF328151 BZY328146:CAB328151 CJU328146:CJX328151 CTQ328146:CTT328151 DDM328146:DDP328151 DNI328146:DNL328151 DXE328146:DXH328151 EHA328146:EHD328151 EQW328146:EQZ328151 FAS328146:FAV328151 FKO328146:FKR328151 FUK328146:FUN328151 GEG328146:GEJ328151 GOC328146:GOF328151 GXY328146:GYB328151 HHU328146:HHX328151 HRQ328146:HRT328151 IBM328146:IBP328151 ILI328146:ILL328151 IVE328146:IVH328151 JFA328146:JFD328151 JOW328146:JOZ328151 JYS328146:JYV328151 KIO328146:KIR328151 KSK328146:KSN328151 LCG328146:LCJ328151 LMC328146:LMF328151 LVY328146:LWB328151 MFU328146:MFX328151 MPQ328146:MPT328151 MZM328146:MZP328151 NJI328146:NJL328151 NTE328146:NTH328151 ODA328146:ODD328151 OMW328146:OMZ328151 OWS328146:OWV328151 PGO328146:PGR328151 PQK328146:PQN328151 QAG328146:QAJ328151 QKC328146:QKF328151 QTY328146:QUB328151 RDU328146:RDX328151 RNQ328146:RNT328151 RXM328146:RXP328151 SHI328146:SHL328151 SRE328146:SRH328151 TBA328146:TBD328151 TKW328146:TKZ328151 TUS328146:TUV328151 UEO328146:UER328151 UOK328146:UON328151 UYG328146:UYJ328151 VIC328146:VIF328151 VRY328146:VSB328151 WBU328146:WBX328151 WLQ328146:WLT328151 WVM328146:WVP328151 E393682:H393687 JA393682:JD393687 SW393682:SZ393687 ACS393682:ACV393687 AMO393682:AMR393687 AWK393682:AWN393687 BGG393682:BGJ393687 BQC393682:BQF393687 BZY393682:CAB393687 CJU393682:CJX393687 CTQ393682:CTT393687 DDM393682:DDP393687 DNI393682:DNL393687 DXE393682:DXH393687 EHA393682:EHD393687 EQW393682:EQZ393687 FAS393682:FAV393687 FKO393682:FKR393687 FUK393682:FUN393687 GEG393682:GEJ393687 GOC393682:GOF393687 GXY393682:GYB393687 HHU393682:HHX393687 HRQ393682:HRT393687 IBM393682:IBP393687 ILI393682:ILL393687 IVE393682:IVH393687 JFA393682:JFD393687 JOW393682:JOZ393687 JYS393682:JYV393687 KIO393682:KIR393687 KSK393682:KSN393687 LCG393682:LCJ393687 LMC393682:LMF393687 LVY393682:LWB393687 MFU393682:MFX393687 MPQ393682:MPT393687 MZM393682:MZP393687 NJI393682:NJL393687 NTE393682:NTH393687 ODA393682:ODD393687 OMW393682:OMZ393687 OWS393682:OWV393687 PGO393682:PGR393687 PQK393682:PQN393687 QAG393682:QAJ393687 QKC393682:QKF393687 QTY393682:QUB393687 RDU393682:RDX393687 RNQ393682:RNT393687 RXM393682:RXP393687 SHI393682:SHL393687 SRE393682:SRH393687 TBA393682:TBD393687 TKW393682:TKZ393687 TUS393682:TUV393687 UEO393682:UER393687 UOK393682:UON393687 UYG393682:UYJ393687 VIC393682:VIF393687 VRY393682:VSB393687 WBU393682:WBX393687 WLQ393682:WLT393687 WVM393682:WVP393687 E459218:H459223 JA459218:JD459223 SW459218:SZ459223 ACS459218:ACV459223 AMO459218:AMR459223 AWK459218:AWN459223 BGG459218:BGJ459223 BQC459218:BQF459223 BZY459218:CAB459223 CJU459218:CJX459223 CTQ459218:CTT459223 DDM459218:DDP459223 DNI459218:DNL459223 DXE459218:DXH459223 EHA459218:EHD459223 EQW459218:EQZ459223 FAS459218:FAV459223 FKO459218:FKR459223 FUK459218:FUN459223 GEG459218:GEJ459223 GOC459218:GOF459223 GXY459218:GYB459223 HHU459218:HHX459223 HRQ459218:HRT459223 IBM459218:IBP459223 ILI459218:ILL459223 IVE459218:IVH459223 JFA459218:JFD459223 JOW459218:JOZ459223 JYS459218:JYV459223 KIO459218:KIR459223 KSK459218:KSN459223 LCG459218:LCJ459223 LMC459218:LMF459223 LVY459218:LWB459223 MFU459218:MFX459223 MPQ459218:MPT459223 MZM459218:MZP459223 NJI459218:NJL459223 NTE459218:NTH459223 ODA459218:ODD459223 OMW459218:OMZ459223 OWS459218:OWV459223 PGO459218:PGR459223 PQK459218:PQN459223 QAG459218:QAJ459223 QKC459218:QKF459223 QTY459218:QUB459223 RDU459218:RDX459223 RNQ459218:RNT459223 RXM459218:RXP459223 SHI459218:SHL459223 SRE459218:SRH459223 TBA459218:TBD459223 TKW459218:TKZ459223 TUS459218:TUV459223 UEO459218:UER459223 UOK459218:UON459223 UYG459218:UYJ459223 VIC459218:VIF459223 VRY459218:VSB459223 WBU459218:WBX459223 WLQ459218:WLT459223 WVM459218:WVP459223 E524754:H524759 JA524754:JD524759 SW524754:SZ524759 ACS524754:ACV524759 AMO524754:AMR524759 AWK524754:AWN524759 BGG524754:BGJ524759 BQC524754:BQF524759 BZY524754:CAB524759 CJU524754:CJX524759 CTQ524754:CTT524759 DDM524754:DDP524759 DNI524754:DNL524759 DXE524754:DXH524759 EHA524754:EHD524759 EQW524754:EQZ524759 FAS524754:FAV524759 FKO524754:FKR524759 FUK524754:FUN524759 GEG524754:GEJ524759 GOC524754:GOF524759 GXY524754:GYB524759 HHU524754:HHX524759 HRQ524754:HRT524759 IBM524754:IBP524759 ILI524754:ILL524759 IVE524754:IVH524759 JFA524754:JFD524759 JOW524754:JOZ524759 JYS524754:JYV524759 KIO524754:KIR524759 KSK524754:KSN524759 LCG524754:LCJ524759 LMC524754:LMF524759 LVY524754:LWB524759 MFU524754:MFX524759 MPQ524754:MPT524759 MZM524754:MZP524759 NJI524754:NJL524759 NTE524754:NTH524759 ODA524754:ODD524759 OMW524754:OMZ524759 OWS524754:OWV524759 PGO524754:PGR524759 PQK524754:PQN524759 QAG524754:QAJ524759 QKC524754:QKF524759 QTY524754:QUB524759 RDU524754:RDX524759 RNQ524754:RNT524759 RXM524754:RXP524759 SHI524754:SHL524759 SRE524754:SRH524759 TBA524754:TBD524759 TKW524754:TKZ524759 TUS524754:TUV524759 UEO524754:UER524759 UOK524754:UON524759 UYG524754:UYJ524759 VIC524754:VIF524759 VRY524754:VSB524759 WBU524754:WBX524759 WLQ524754:WLT524759 WVM524754:WVP524759 E590290:H590295 JA590290:JD590295 SW590290:SZ590295 ACS590290:ACV590295 AMO590290:AMR590295 AWK590290:AWN590295 BGG590290:BGJ590295 BQC590290:BQF590295 BZY590290:CAB590295 CJU590290:CJX590295 CTQ590290:CTT590295 DDM590290:DDP590295 DNI590290:DNL590295 DXE590290:DXH590295 EHA590290:EHD590295 EQW590290:EQZ590295 FAS590290:FAV590295 FKO590290:FKR590295 FUK590290:FUN590295 GEG590290:GEJ590295 GOC590290:GOF590295 GXY590290:GYB590295 HHU590290:HHX590295 HRQ590290:HRT590295 IBM590290:IBP590295 ILI590290:ILL590295 IVE590290:IVH590295 JFA590290:JFD590295 JOW590290:JOZ590295 JYS590290:JYV590295 KIO590290:KIR590295 KSK590290:KSN590295 LCG590290:LCJ590295 LMC590290:LMF590295 LVY590290:LWB590295 MFU590290:MFX590295 MPQ590290:MPT590295 MZM590290:MZP590295 NJI590290:NJL590295 NTE590290:NTH590295 ODA590290:ODD590295 OMW590290:OMZ590295 OWS590290:OWV590295 PGO590290:PGR590295 PQK590290:PQN590295 QAG590290:QAJ590295 QKC590290:QKF590295 QTY590290:QUB590295 RDU590290:RDX590295 RNQ590290:RNT590295 RXM590290:RXP590295 SHI590290:SHL590295 SRE590290:SRH590295 TBA590290:TBD590295 TKW590290:TKZ590295 TUS590290:TUV590295 UEO590290:UER590295 UOK590290:UON590295 UYG590290:UYJ590295 VIC590290:VIF590295 VRY590290:VSB590295 WBU590290:WBX590295 WLQ590290:WLT590295 WVM590290:WVP590295 E655826:H655831 JA655826:JD655831 SW655826:SZ655831 ACS655826:ACV655831 AMO655826:AMR655831 AWK655826:AWN655831 BGG655826:BGJ655831 BQC655826:BQF655831 BZY655826:CAB655831 CJU655826:CJX655831 CTQ655826:CTT655831 DDM655826:DDP655831 DNI655826:DNL655831 DXE655826:DXH655831 EHA655826:EHD655831 EQW655826:EQZ655831 FAS655826:FAV655831 FKO655826:FKR655831 FUK655826:FUN655831 GEG655826:GEJ655831 GOC655826:GOF655831 GXY655826:GYB655831 HHU655826:HHX655831 HRQ655826:HRT655831 IBM655826:IBP655831 ILI655826:ILL655831 IVE655826:IVH655831 JFA655826:JFD655831 JOW655826:JOZ655831 JYS655826:JYV655831 KIO655826:KIR655831 KSK655826:KSN655831 LCG655826:LCJ655831 LMC655826:LMF655831 LVY655826:LWB655831 MFU655826:MFX655831 MPQ655826:MPT655831 MZM655826:MZP655831 NJI655826:NJL655831 NTE655826:NTH655831 ODA655826:ODD655831 OMW655826:OMZ655831 OWS655826:OWV655831 PGO655826:PGR655831 PQK655826:PQN655831 QAG655826:QAJ655831 QKC655826:QKF655831 QTY655826:QUB655831 RDU655826:RDX655831 RNQ655826:RNT655831 RXM655826:RXP655831 SHI655826:SHL655831 SRE655826:SRH655831 TBA655826:TBD655831 TKW655826:TKZ655831 TUS655826:TUV655831 UEO655826:UER655831 UOK655826:UON655831 UYG655826:UYJ655831 VIC655826:VIF655831 VRY655826:VSB655831 WBU655826:WBX655831 WLQ655826:WLT655831 WVM655826:WVP655831 E721362:H721367 JA721362:JD721367 SW721362:SZ721367 ACS721362:ACV721367 AMO721362:AMR721367 AWK721362:AWN721367 BGG721362:BGJ721367 BQC721362:BQF721367 BZY721362:CAB721367 CJU721362:CJX721367 CTQ721362:CTT721367 DDM721362:DDP721367 DNI721362:DNL721367 DXE721362:DXH721367 EHA721362:EHD721367 EQW721362:EQZ721367 FAS721362:FAV721367 FKO721362:FKR721367 FUK721362:FUN721367 GEG721362:GEJ721367 GOC721362:GOF721367 GXY721362:GYB721367 HHU721362:HHX721367 HRQ721362:HRT721367 IBM721362:IBP721367 ILI721362:ILL721367 IVE721362:IVH721367 JFA721362:JFD721367 JOW721362:JOZ721367 JYS721362:JYV721367 KIO721362:KIR721367 KSK721362:KSN721367 LCG721362:LCJ721367 LMC721362:LMF721367 LVY721362:LWB721367 MFU721362:MFX721367 MPQ721362:MPT721367 MZM721362:MZP721367 NJI721362:NJL721367 NTE721362:NTH721367 ODA721362:ODD721367 OMW721362:OMZ721367 OWS721362:OWV721367 PGO721362:PGR721367 PQK721362:PQN721367 QAG721362:QAJ721367 QKC721362:QKF721367 QTY721362:QUB721367 RDU721362:RDX721367 RNQ721362:RNT721367 RXM721362:RXP721367 SHI721362:SHL721367 SRE721362:SRH721367 TBA721362:TBD721367 TKW721362:TKZ721367 TUS721362:TUV721367 UEO721362:UER721367 UOK721362:UON721367 UYG721362:UYJ721367 VIC721362:VIF721367 VRY721362:VSB721367 WBU721362:WBX721367 WLQ721362:WLT721367 WVM721362:WVP721367 E786898:H786903 JA786898:JD786903 SW786898:SZ786903 ACS786898:ACV786903 AMO786898:AMR786903 AWK786898:AWN786903 BGG786898:BGJ786903 BQC786898:BQF786903 BZY786898:CAB786903 CJU786898:CJX786903 CTQ786898:CTT786903 DDM786898:DDP786903 DNI786898:DNL786903 DXE786898:DXH786903 EHA786898:EHD786903 EQW786898:EQZ786903 FAS786898:FAV786903 FKO786898:FKR786903 FUK786898:FUN786903 GEG786898:GEJ786903 GOC786898:GOF786903 GXY786898:GYB786903 HHU786898:HHX786903 HRQ786898:HRT786903 IBM786898:IBP786903 ILI786898:ILL786903 IVE786898:IVH786903 JFA786898:JFD786903 JOW786898:JOZ786903 JYS786898:JYV786903 KIO786898:KIR786903 KSK786898:KSN786903 LCG786898:LCJ786903 LMC786898:LMF786903 LVY786898:LWB786903 MFU786898:MFX786903 MPQ786898:MPT786903 MZM786898:MZP786903 NJI786898:NJL786903 NTE786898:NTH786903 ODA786898:ODD786903 OMW786898:OMZ786903 OWS786898:OWV786903 PGO786898:PGR786903 PQK786898:PQN786903 QAG786898:QAJ786903 QKC786898:QKF786903 QTY786898:QUB786903 RDU786898:RDX786903 RNQ786898:RNT786903 RXM786898:RXP786903 SHI786898:SHL786903 SRE786898:SRH786903 TBA786898:TBD786903 TKW786898:TKZ786903 TUS786898:TUV786903 UEO786898:UER786903 UOK786898:UON786903 UYG786898:UYJ786903 VIC786898:VIF786903 VRY786898:VSB786903 WBU786898:WBX786903 WLQ786898:WLT786903 WVM786898:WVP786903 E852434:H852439 JA852434:JD852439 SW852434:SZ852439 ACS852434:ACV852439 AMO852434:AMR852439 AWK852434:AWN852439 BGG852434:BGJ852439 BQC852434:BQF852439 BZY852434:CAB852439 CJU852434:CJX852439 CTQ852434:CTT852439 DDM852434:DDP852439 DNI852434:DNL852439 DXE852434:DXH852439 EHA852434:EHD852439 EQW852434:EQZ852439 FAS852434:FAV852439 FKO852434:FKR852439 FUK852434:FUN852439 GEG852434:GEJ852439 GOC852434:GOF852439 GXY852434:GYB852439 HHU852434:HHX852439 HRQ852434:HRT852439 IBM852434:IBP852439 ILI852434:ILL852439 IVE852434:IVH852439 JFA852434:JFD852439 JOW852434:JOZ852439 JYS852434:JYV852439 KIO852434:KIR852439 KSK852434:KSN852439 LCG852434:LCJ852439 LMC852434:LMF852439 LVY852434:LWB852439 MFU852434:MFX852439 MPQ852434:MPT852439 MZM852434:MZP852439 NJI852434:NJL852439 NTE852434:NTH852439 ODA852434:ODD852439 OMW852434:OMZ852439 OWS852434:OWV852439 PGO852434:PGR852439 PQK852434:PQN852439 QAG852434:QAJ852439 QKC852434:QKF852439 QTY852434:QUB852439 RDU852434:RDX852439 RNQ852434:RNT852439 RXM852434:RXP852439 SHI852434:SHL852439 SRE852434:SRH852439 TBA852434:TBD852439 TKW852434:TKZ852439 TUS852434:TUV852439 UEO852434:UER852439 UOK852434:UON852439 UYG852434:UYJ852439 VIC852434:VIF852439 VRY852434:VSB852439 WBU852434:WBX852439 WLQ852434:WLT852439 WVM852434:WVP852439 E917970:H917975 JA917970:JD917975 SW917970:SZ917975 ACS917970:ACV917975 AMO917970:AMR917975 AWK917970:AWN917975 BGG917970:BGJ917975 BQC917970:BQF917975 BZY917970:CAB917975 CJU917970:CJX917975 CTQ917970:CTT917975 DDM917970:DDP917975 DNI917970:DNL917975 DXE917970:DXH917975 EHA917970:EHD917975 EQW917970:EQZ917975 FAS917970:FAV917975 FKO917970:FKR917975 FUK917970:FUN917975 GEG917970:GEJ917975 GOC917970:GOF917975 GXY917970:GYB917975 HHU917970:HHX917975 HRQ917970:HRT917975 IBM917970:IBP917975 ILI917970:ILL917975 IVE917970:IVH917975 JFA917970:JFD917975 JOW917970:JOZ917975 JYS917970:JYV917975 KIO917970:KIR917975 KSK917970:KSN917975 LCG917970:LCJ917975 LMC917970:LMF917975 LVY917970:LWB917975 MFU917970:MFX917975 MPQ917970:MPT917975 MZM917970:MZP917975 NJI917970:NJL917975 NTE917970:NTH917975 ODA917970:ODD917975 OMW917970:OMZ917975 OWS917970:OWV917975 PGO917970:PGR917975 PQK917970:PQN917975 QAG917970:QAJ917975 QKC917970:QKF917975 QTY917970:QUB917975 RDU917970:RDX917975 RNQ917970:RNT917975 RXM917970:RXP917975 SHI917970:SHL917975 SRE917970:SRH917975 TBA917970:TBD917975 TKW917970:TKZ917975 TUS917970:TUV917975 UEO917970:UER917975 UOK917970:UON917975 UYG917970:UYJ917975 VIC917970:VIF917975 VRY917970:VSB917975 WBU917970:WBX917975 WLQ917970:WLT917975 WVM917970:WVP917975 E983506:H983511 JA983506:JD983511 SW983506:SZ983511 ACS983506:ACV983511 AMO983506:AMR983511 AWK983506:AWN983511 BGG983506:BGJ983511 BQC983506:BQF983511 BZY983506:CAB983511 CJU983506:CJX983511 CTQ983506:CTT983511 DDM983506:DDP983511 DNI983506:DNL983511 DXE983506:DXH983511 EHA983506:EHD983511 EQW983506:EQZ983511 FAS983506:FAV983511 FKO983506:FKR983511 FUK983506:FUN983511 GEG983506:GEJ983511 GOC983506:GOF983511 GXY983506:GYB983511 HHU983506:HHX983511 HRQ983506:HRT983511 IBM983506:IBP983511 ILI983506:ILL983511 IVE983506:IVH983511 JFA983506:JFD983511 JOW983506:JOZ983511 JYS983506:JYV983511 KIO983506:KIR983511 KSK983506:KSN983511 LCG983506:LCJ983511 LMC983506:LMF983511 LVY983506:LWB983511 MFU983506:MFX983511 MPQ983506:MPT983511 MZM983506:MZP983511 NJI983506:NJL983511 NTE983506:NTH983511 ODA983506:ODD983511 OMW983506:OMZ983511 OWS983506:OWV983511 PGO983506:PGR983511 PQK983506:PQN983511 QAG983506:QAJ983511 QKC983506:QKF983511 QTY983506:QUB983511 RDU983506:RDX983511 RNQ983506:RNT983511 RXM983506:RXP983511 SHI983506:SHL983511 SRE983506:SRH983511 TBA983506:TBD983511 TKW983506:TKZ983511 TUS983506:TUV983511 UEO983506:UER983511 UOK983506:UON983511 UYG983506:UYJ983511 VIC983506:VIF983511 VRY983506:VSB983511 WBU983506:WBX983511 WLQ983506:WLT983511 WVM983506:WVP983511 E443:H448 JA443:JD448 SW443:SZ448 ACS443:ACV448 AMO443:AMR448 AWK443:AWN448 BGG443:BGJ448 BQC443:BQF448 BZY443:CAB448 CJU443:CJX448 CTQ443:CTT448 DDM443:DDP448 DNI443:DNL448 DXE443:DXH448 EHA443:EHD448 EQW443:EQZ448 FAS443:FAV448 FKO443:FKR448 FUK443:FUN448 GEG443:GEJ448 GOC443:GOF448 GXY443:GYB448 HHU443:HHX448 HRQ443:HRT448 IBM443:IBP448 ILI443:ILL448 IVE443:IVH448 JFA443:JFD448 JOW443:JOZ448 JYS443:JYV448 KIO443:KIR448 KSK443:KSN448 LCG443:LCJ448 LMC443:LMF448 LVY443:LWB448 MFU443:MFX448 MPQ443:MPT448 MZM443:MZP448 NJI443:NJL448 NTE443:NTH448 ODA443:ODD448 OMW443:OMZ448 OWS443:OWV448 PGO443:PGR448 PQK443:PQN448 QAG443:QAJ448 QKC443:QKF448 QTY443:QUB448 RDU443:RDX448 RNQ443:RNT448 RXM443:RXP448 SHI443:SHL448 SRE443:SRH448 TBA443:TBD448 TKW443:TKZ448 TUS443:TUV448 UEO443:UER448 UOK443:UON448 UYG443:UYJ448 VIC443:VIF448 VRY443:VSB448 WBU443:WBX448 WLQ443:WLT448 WVM443:WVP448 E66025:H66030 JA66025:JD66030 SW66025:SZ66030 ACS66025:ACV66030 AMO66025:AMR66030 AWK66025:AWN66030 BGG66025:BGJ66030 BQC66025:BQF66030 BZY66025:CAB66030 CJU66025:CJX66030 CTQ66025:CTT66030 DDM66025:DDP66030 DNI66025:DNL66030 DXE66025:DXH66030 EHA66025:EHD66030 EQW66025:EQZ66030 FAS66025:FAV66030 FKO66025:FKR66030 FUK66025:FUN66030 GEG66025:GEJ66030 GOC66025:GOF66030 GXY66025:GYB66030 HHU66025:HHX66030 HRQ66025:HRT66030 IBM66025:IBP66030 ILI66025:ILL66030 IVE66025:IVH66030 JFA66025:JFD66030 JOW66025:JOZ66030 JYS66025:JYV66030 KIO66025:KIR66030 KSK66025:KSN66030 LCG66025:LCJ66030 LMC66025:LMF66030 LVY66025:LWB66030 MFU66025:MFX66030 MPQ66025:MPT66030 MZM66025:MZP66030 NJI66025:NJL66030 NTE66025:NTH66030 ODA66025:ODD66030 OMW66025:OMZ66030 OWS66025:OWV66030 PGO66025:PGR66030 PQK66025:PQN66030 QAG66025:QAJ66030 QKC66025:QKF66030 QTY66025:QUB66030 RDU66025:RDX66030 RNQ66025:RNT66030 RXM66025:RXP66030 SHI66025:SHL66030 SRE66025:SRH66030 TBA66025:TBD66030 TKW66025:TKZ66030 TUS66025:TUV66030 UEO66025:UER66030 UOK66025:UON66030 UYG66025:UYJ66030 VIC66025:VIF66030 VRY66025:VSB66030 WBU66025:WBX66030 WLQ66025:WLT66030 WVM66025:WVP66030 E131561:H131566 JA131561:JD131566 SW131561:SZ131566 ACS131561:ACV131566 AMO131561:AMR131566 AWK131561:AWN131566 BGG131561:BGJ131566 BQC131561:BQF131566 BZY131561:CAB131566 CJU131561:CJX131566 CTQ131561:CTT131566 DDM131561:DDP131566 DNI131561:DNL131566 DXE131561:DXH131566 EHA131561:EHD131566 EQW131561:EQZ131566 FAS131561:FAV131566 FKO131561:FKR131566 FUK131561:FUN131566 GEG131561:GEJ131566 GOC131561:GOF131566 GXY131561:GYB131566 HHU131561:HHX131566 HRQ131561:HRT131566 IBM131561:IBP131566 ILI131561:ILL131566 IVE131561:IVH131566 JFA131561:JFD131566 JOW131561:JOZ131566 JYS131561:JYV131566 KIO131561:KIR131566 KSK131561:KSN131566 LCG131561:LCJ131566 LMC131561:LMF131566 LVY131561:LWB131566 MFU131561:MFX131566 MPQ131561:MPT131566 MZM131561:MZP131566 NJI131561:NJL131566 NTE131561:NTH131566 ODA131561:ODD131566 OMW131561:OMZ131566 OWS131561:OWV131566 PGO131561:PGR131566 PQK131561:PQN131566 QAG131561:QAJ131566 QKC131561:QKF131566 QTY131561:QUB131566 RDU131561:RDX131566 RNQ131561:RNT131566 RXM131561:RXP131566 SHI131561:SHL131566 SRE131561:SRH131566 TBA131561:TBD131566 TKW131561:TKZ131566 TUS131561:TUV131566 UEO131561:UER131566 UOK131561:UON131566 UYG131561:UYJ131566 VIC131561:VIF131566 VRY131561:VSB131566 WBU131561:WBX131566 WLQ131561:WLT131566 WVM131561:WVP131566 E197097:H197102 JA197097:JD197102 SW197097:SZ197102 ACS197097:ACV197102 AMO197097:AMR197102 AWK197097:AWN197102 BGG197097:BGJ197102 BQC197097:BQF197102 BZY197097:CAB197102 CJU197097:CJX197102 CTQ197097:CTT197102 DDM197097:DDP197102 DNI197097:DNL197102 DXE197097:DXH197102 EHA197097:EHD197102 EQW197097:EQZ197102 FAS197097:FAV197102 FKO197097:FKR197102 FUK197097:FUN197102 GEG197097:GEJ197102 GOC197097:GOF197102 GXY197097:GYB197102 HHU197097:HHX197102 HRQ197097:HRT197102 IBM197097:IBP197102 ILI197097:ILL197102 IVE197097:IVH197102 JFA197097:JFD197102 JOW197097:JOZ197102 JYS197097:JYV197102 KIO197097:KIR197102 KSK197097:KSN197102 LCG197097:LCJ197102 LMC197097:LMF197102 LVY197097:LWB197102 MFU197097:MFX197102 MPQ197097:MPT197102 MZM197097:MZP197102 NJI197097:NJL197102 NTE197097:NTH197102 ODA197097:ODD197102 OMW197097:OMZ197102 OWS197097:OWV197102 PGO197097:PGR197102 PQK197097:PQN197102 QAG197097:QAJ197102 QKC197097:QKF197102 QTY197097:QUB197102 RDU197097:RDX197102 RNQ197097:RNT197102 RXM197097:RXP197102 SHI197097:SHL197102 SRE197097:SRH197102 TBA197097:TBD197102 TKW197097:TKZ197102 TUS197097:TUV197102 UEO197097:UER197102 UOK197097:UON197102 UYG197097:UYJ197102 VIC197097:VIF197102 VRY197097:VSB197102 WBU197097:WBX197102 WLQ197097:WLT197102 WVM197097:WVP197102 E262633:H262638 JA262633:JD262638 SW262633:SZ262638 ACS262633:ACV262638 AMO262633:AMR262638 AWK262633:AWN262638 BGG262633:BGJ262638 BQC262633:BQF262638 BZY262633:CAB262638 CJU262633:CJX262638 CTQ262633:CTT262638 DDM262633:DDP262638 DNI262633:DNL262638 DXE262633:DXH262638 EHA262633:EHD262638 EQW262633:EQZ262638 FAS262633:FAV262638 FKO262633:FKR262638 FUK262633:FUN262638 GEG262633:GEJ262638 GOC262633:GOF262638 GXY262633:GYB262638 HHU262633:HHX262638 HRQ262633:HRT262638 IBM262633:IBP262638 ILI262633:ILL262638 IVE262633:IVH262638 JFA262633:JFD262638 JOW262633:JOZ262638 JYS262633:JYV262638 KIO262633:KIR262638 KSK262633:KSN262638 LCG262633:LCJ262638 LMC262633:LMF262638 LVY262633:LWB262638 MFU262633:MFX262638 MPQ262633:MPT262638 MZM262633:MZP262638 NJI262633:NJL262638 NTE262633:NTH262638 ODA262633:ODD262638 OMW262633:OMZ262638 OWS262633:OWV262638 PGO262633:PGR262638 PQK262633:PQN262638 QAG262633:QAJ262638 QKC262633:QKF262638 QTY262633:QUB262638 RDU262633:RDX262638 RNQ262633:RNT262638 RXM262633:RXP262638 SHI262633:SHL262638 SRE262633:SRH262638 TBA262633:TBD262638 TKW262633:TKZ262638 TUS262633:TUV262638 UEO262633:UER262638 UOK262633:UON262638 UYG262633:UYJ262638 VIC262633:VIF262638 VRY262633:VSB262638 WBU262633:WBX262638 WLQ262633:WLT262638 WVM262633:WVP262638 E328169:H328174 JA328169:JD328174 SW328169:SZ328174 ACS328169:ACV328174 AMO328169:AMR328174 AWK328169:AWN328174 BGG328169:BGJ328174 BQC328169:BQF328174 BZY328169:CAB328174 CJU328169:CJX328174 CTQ328169:CTT328174 DDM328169:DDP328174 DNI328169:DNL328174 DXE328169:DXH328174 EHA328169:EHD328174 EQW328169:EQZ328174 FAS328169:FAV328174 FKO328169:FKR328174 FUK328169:FUN328174 GEG328169:GEJ328174 GOC328169:GOF328174 GXY328169:GYB328174 HHU328169:HHX328174 HRQ328169:HRT328174 IBM328169:IBP328174 ILI328169:ILL328174 IVE328169:IVH328174 JFA328169:JFD328174 JOW328169:JOZ328174 JYS328169:JYV328174 KIO328169:KIR328174 KSK328169:KSN328174 LCG328169:LCJ328174 LMC328169:LMF328174 LVY328169:LWB328174 MFU328169:MFX328174 MPQ328169:MPT328174 MZM328169:MZP328174 NJI328169:NJL328174 NTE328169:NTH328174 ODA328169:ODD328174 OMW328169:OMZ328174 OWS328169:OWV328174 PGO328169:PGR328174 PQK328169:PQN328174 QAG328169:QAJ328174 QKC328169:QKF328174 QTY328169:QUB328174 RDU328169:RDX328174 RNQ328169:RNT328174 RXM328169:RXP328174 SHI328169:SHL328174 SRE328169:SRH328174 TBA328169:TBD328174 TKW328169:TKZ328174 TUS328169:TUV328174 UEO328169:UER328174 UOK328169:UON328174 UYG328169:UYJ328174 VIC328169:VIF328174 VRY328169:VSB328174 WBU328169:WBX328174 WLQ328169:WLT328174 WVM328169:WVP328174 E393705:H393710 JA393705:JD393710 SW393705:SZ393710 ACS393705:ACV393710 AMO393705:AMR393710 AWK393705:AWN393710 BGG393705:BGJ393710 BQC393705:BQF393710 BZY393705:CAB393710 CJU393705:CJX393710 CTQ393705:CTT393710 DDM393705:DDP393710 DNI393705:DNL393710 DXE393705:DXH393710 EHA393705:EHD393710 EQW393705:EQZ393710 FAS393705:FAV393710 FKO393705:FKR393710 FUK393705:FUN393710 GEG393705:GEJ393710 GOC393705:GOF393710 GXY393705:GYB393710 HHU393705:HHX393710 HRQ393705:HRT393710 IBM393705:IBP393710 ILI393705:ILL393710 IVE393705:IVH393710 JFA393705:JFD393710 JOW393705:JOZ393710 JYS393705:JYV393710 KIO393705:KIR393710 KSK393705:KSN393710 LCG393705:LCJ393710 LMC393705:LMF393710 LVY393705:LWB393710 MFU393705:MFX393710 MPQ393705:MPT393710 MZM393705:MZP393710 NJI393705:NJL393710 NTE393705:NTH393710 ODA393705:ODD393710 OMW393705:OMZ393710 OWS393705:OWV393710 PGO393705:PGR393710 PQK393705:PQN393710 QAG393705:QAJ393710 QKC393705:QKF393710 QTY393705:QUB393710 RDU393705:RDX393710 RNQ393705:RNT393710 RXM393705:RXP393710 SHI393705:SHL393710 SRE393705:SRH393710 TBA393705:TBD393710 TKW393705:TKZ393710 TUS393705:TUV393710 UEO393705:UER393710 UOK393705:UON393710 UYG393705:UYJ393710 VIC393705:VIF393710 VRY393705:VSB393710 WBU393705:WBX393710 WLQ393705:WLT393710 WVM393705:WVP393710 E459241:H459246 JA459241:JD459246 SW459241:SZ459246 ACS459241:ACV459246 AMO459241:AMR459246 AWK459241:AWN459246 BGG459241:BGJ459246 BQC459241:BQF459246 BZY459241:CAB459246 CJU459241:CJX459246 CTQ459241:CTT459246 DDM459241:DDP459246 DNI459241:DNL459246 DXE459241:DXH459246 EHA459241:EHD459246 EQW459241:EQZ459246 FAS459241:FAV459246 FKO459241:FKR459246 FUK459241:FUN459246 GEG459241:GEJ459246 GOC459241:GOF459246 GXY459241:GYB459246 HHU459241:HHX459246 HRQ459241:HRT459246 IBM459241:IBP459246 ILI459241:ILL459246 IVE459241:IVH459246 JFA459241:JFD459246 JOW459241:JOZ459246 JYS459241:JYV459246 KIO459241:KIR459246 KSK459241:KSN459246 LCG459241:LCJ459246 LMC459241:LMF459246 LVY459241:LWB459246 MFU459241:MFX459246 MPQ459241:MPT459246 MZM459241:MZP459246 NJI459241:NJL459246 NTE459241:NTH459246 ODA459241:ODD459246 OMW459241:OMZ459246 OWS459241:OWV459246 PGO459241:PGR459246 PQK459241:PQN459246 QAG459241:QAJ459246 QKC459241:QKF459246 QTY459241:QUB459246 RDU459241:RDX459246 RNQ459241:RNT459246 RXM459241:RXP459246 SHI459241:SHL459246 SRE459241:SRH459246 TBA459241:TBD459246 TKW459241:TKZ459246 TUS459241:TUV459246 UEO459241:UER459246 UOK459241:UON459246 UYG459241:UYJ459246 VIC459241:VIF459246 VRY459241:VSB459246 WBU459241:WBX459246 WLQ459241:WLT459246 WVM459241:WVP459246 E524777:H524782 JA524777:JD524782 SW524777:SZ524782 ACS524777:ACV524782 AMO524777:AMR524782 AWK524777:AWN524782 BGG524777:BGJ524782 BQC524777:BQF524782 BZY524777:CAB524782 CJU524777:CJX524782 CTQ524777:CTT524782 DDM524777:DDP524782 DNI524777:DNL524782 DXE524777:DXH524782 EHA524777:EHD524782 EQW524777:EQZ524782 FAS524777:FAV524782 FKO524777:FKR524782 FUK524777:FUN524782 GEG524777:GEJ524782 GOC524777:GOF524782 GXY524777:GYB524782 HHU524777:HHX524782 HRQ524777:HRT524782 IBM524777:IBP524782 ILI524777:ILL524782 IVE524777:IVH524782 JFA524777:JFD524782 JOW524777:JOZ524782 JYS524777:JYV524782 KIO524777:KIR524782 KSK524777:KSN524782 LCG524777:LCJ524782 LMC524777:LMF524782 LVY524777:LWB524782 MFU524777:MFX524782 MPQ524777:MPT524782 MZM524777:MZP524782 NJI524777:NJL524782 NTE524777:NTH524782 ODA524777:ODD524782 OMW524777:OMZ524782 OWS524777:OWV524782 PGO524777:PGR524782 PQK524777:PQN524782 QAG524777:QAJ524782 QKC524777:QKF524782 QTY524777:QUB524782 RDU524777:RDX524782 RNQ524777:RNT524782 RXM524777:RXP524782 SHI524777:SHL524782 SRE524777:SRH524782 TBA524777:TBD524782 TKW524777:TKZ524782 TUS524777:TUV524782 UEO524777:UER524782 UOK524777:UON524782 UYG524777:UYJ524782 VIC524777:VIF524782 VRY524777:VSB524782 WBU524777:WBX524782 WLQ524777:WLT524782 WVM524777:WVP524782 E590313:H590318 JA590313:JD590318 SW590313:SZ590318 ACS590313:ACV590318 AMO590313:AMR590318 AWK590313:AWN590318 BGG590313:BGJ590318 BQC590313:BQF590318 BZY590313:CAB590318 CJU590313:CJX590318 CTQ590313:CTT590318 DDM590313:DDP590318 DNI590313:DNL590318 DXE590313:DXH590318 EHA590313:EHD590318 EQW590313:EQZ590318 FAS590313:FAV590318 FKO590313:FKR590318 FUK590313:FUN590318 GEG590313:GEJ590318 GOC590313:GOF590318 GXY590313:GYB590318 HHU590313:HHX590318 HRQ590313:HRT590318 IBM590313:IBP590318 ILI590313:ILL590318 IVE590313:IVH590318 JFA590313:JFD590318 JOW590313:JOZ590318 JYS590313:JYV590318 KIO590313:KIR590318 KSK590313:KSN590318 LCG590313:LCJ590318 LMC590313:LMF590318 LVY590313:LWB590318 MFU590313:MFX590318 MPQ590313:MPT590318 MZM590313:MZP590318 NJI590313:NJL590318 NTE590313:NTH590318 ODA590313:ODD590318 OMW590313:OMZ590318 OWS590313:OWV590318 PGO590313:PGR590318 PQK590313:PQN590318 QAG590313:QAJ590318 QKC590313:QKF590318 QTY590313:QUB590318 RDU590313:RDX590318 RNQ590313:RNT590318 RXM590313:RXP590318 SHI590313:SHL590318 SRE590313:SRH590318 TBA590313:TBD590318 TKW590313:TKZ590318 TUS590313:TUV590318 UEO590313:UER590318 UOK590313:UON590318 UYG590313:UYJ590318 VIC590313:VIF590318 VRY590313:VSB590318 WBU590313:WBX590318 WLQ590313:WLT590318 WVM590313:WVP590318 E655849:H655854 JA655849:JD655854 SW655849:SZ655854 ACS655849:ACV655854 AMO655849:AMR655854 AWK655849:AWN655854 BGG655849:BGJ655854 BQC655849:BQF655854 BZY655849:CAB655854 CJU655849:CJX655854 CTQ655849:CTT655854 DDM655849:DDP655854 DNI655849:DNL655854 DXE655849:DXH655854 EHA655849:EHD655854 EQW655849:EQZ655854 FAS655849:FAV655854 FKO655849:FKR655854 FUK655849:FUN655854 GEG655849:GEJ655854 GOC655849:GOF655854 GXY655849:GYB655854 HHU655849:HHX655854 HRQ655849:HRT655854 IBM655849:IBP655854 ILI655849:ILL655854 IVE655849:IVH655854 JFA655849:JFD655854 JOW655849:JOZ655854 JYS655849:JYV655854 KIO655849:KIR655854 KSK655849:KSN655854 LCG655849:LCJ655854 LMC655849:LMF655854 LVY655849:LWB655854 MFU655849:MFX655854 MPQ655849:MPT655854 MZM655849:MZP655854 NJI655849:NJL655854 NTE655849:NTH655854 ODA655849:ODD655854 OMW655849:OMZ655854 OWS655849:OWV655854 PGO655849:PGR655854 PQK655849:PQN655854 QAG655849:QAJ655854 QKC655849:QKF655854 QTY655849:QUB655854 RDU655849:RDX655854 RNQ655849:RNT655854 RXM655849:RXP655854 SHI655849:SHL655854 SRE655849:SRH655854 TBA655849:TBD655854 TKW655849:TKZ655854 TUS655849:TUV655854 UEO655849:UER655854 UOK655849:UON655854 UYG655849:UYJ655854 VIC655849:VIF655854 VRY655849:VSB655854 WBU655849:WBX655854 WLQ655849:WLT655854 WVM655849:WVP655854 E721385:H721390 JA721385:JD721390 SW721385:SZ721390 ACS721385:ACV721390 AMO721385:AMR721390 AWK721385:AWN721390 BGG721385:BGJ721390 BQC721385:BQF721390 BZY721385:CAB721390 CJU721385:CJX721390 CTQ721385:CTT721390 DDM721385:DDP721390 DNI721385:DNL721390 DXE721385:DXH721390 EHA721385:EHD721390 EQW721385:EQZ721390 FAS721385:FAV721390 FKO721385:FKR721390 FUK721385:FUN721390 GEG721385:GEJ721390 GOC721385:GOF721390 GXY721385:GYB721390 HHU721385:HHX721390 HRQ721385:HRT721390 IBM721385:IBP721390 ILI721385:ILL721390 IVE721385:IVH721390 JFA721385:JFD721390 JOW721385:JOZ721390 JYS721385:JYV721390 KIO721385:KIR721390 KSK721385:KSN721390 LCG721385:LCJ721390 LMC721385:LMF721390 LVY721385:LWB721390 MFU721385:MFX721390 MPQ721385:MPT721390 MZM721385:MZP721390 NJI721385:NJL721390 NTE721385:NTH721390 ODA721385:ODD721390 OMW721385:OMZ721390 OWS721385:OWV721390 PGO721385:PGR721390 PQK721385:PQN721390 QAG721385:QAJ721390 QKC721385:QKF721390 QTY721385:QUB721390 RDU721385:RDX721390 RNQ721385:RNT721390 RXM721385:RXP721390 SHI721385:SHL721390 SRE721385:SRH721390 TBA721385:TBD721390 TKW721385:TKZ721390 TUS721385:TUV721390 UEO721385:UER721390 UOK721385:UON721390 UYG721385:UYJ721390 VIC721385:VIF721390 VRY721385:VSB721390 WBU721385:WBX721390 WLQ721385:WLT721390 WVM721385:WVP721390 E786921:H786926 JA786921:JD786926 SW786921:SZ786926 ACS786921:ACV786926 AMO786921:AMR786926 AWK786921:AWN786926 BGG786921:BGJ786926 BQC786921:BQF786926 BZY786921:CAB786926 CJU786921:CJX786926 CTQ786921:CTT786926 DDM786921:DDP786926 DNI786921:DNL786926 DXE786921:DXH786926 EHA786921:EHD786926 EQW786921:EQZ786926 FAS786921:FAV786926 FKO786921:FKR786926 FUK786921:FUN786926 GEG786921:GEJ786926 GOC786921:GOF786926 GXY786921:GYB786926 HHU786921:HHX786926 HRQ786921:HRT786926 IBM786921:IBP786926 ILI786921:ILL786926 IVE786921:IVH786926 JFA786921:JFD786926 JOW786921:JOZ786926 JYS786921:JYV786926 KIO786921:KIR786926 KSK786921:KSN786926 LCG786921:LCJ786926 LMC786921:LMF786926 LVY786921:LWB786926 MFU786921:MFX786926 MPQ786921:MPT786926 MZM786921:MZP786926 NJI786921:NJL786926 NTE786921:NTH786926 ODA786921:ODD786926 OMW786921:OMZ786926 OWS786921:OWV786926 PGO786921:PGR786926 PQK786921:PQN786926 QAG786921:QAJ786926 QKC786921:QKF786926 QTY786921:QUB786926 RDU786921:RDX786926 RNQ786921:RNT786926 RXM786921:RXP786926 SHI786921:SHL786926 SRE786921:SRH786926 TBA786921:TBD786926 TKW786921:TKZ786926 TUS786921:TUV786926 UEO786921:UER786926 UOK786921:UON786926 UYG786921:UYJ786926 VIC786921:VIF786926 VRY786921:VSB786926 WBU786921:WBX786926 WLQ786921:WLT786926 WVM786921:WVP786926 E852457:H852462 JA852457:JD852462 SW852457:SZ852462 ACS852457:ACV852462 AMO852457:AMR852462 AWK852457:AWN852462 BGG852457:BGJ852462 BQC852457:BQF852462 BZY852457:CAB852462 CJU852457:CJX852462 CTQ852457:CTT852462 DDM852457:DDP852462 DNI852457:DNL852462 DXE852457:DXH852462 EHA852457:EHD852462 EQW852457:EQZ852462 FAS852457:FAV852462 FKO852457:FKR852462 FUK852457:FUN852462 GEG852457:GEJ852462 GOC852457:GOF852462 GXY852457:GYB852462 HHU852457:HHX852462 HRQ852457:HRT852462 IBM852457:IBP852462 ILI852457:ILL852462 IVE852457:IVH852462 JFA852457:JFD852462 JOW852457:JOZ852462 JYS852457:JYV852462 KIO852457:KIR852462 KSK852457:KSN852462 LCG852457:LCJ852462 LMC852457:LMF852462 LVY852457:LWB852462 MFU852457:MFX852462 MPQ852457:MPT852462 MZM852457:MZP852462 NJI852457:NJL852462 NTE852457:NTH852462 ODA852457:ODD852462 OMW852457:OMZ852462 OWS852457:OWV852462 PGO852457:PGR852462 PQK852457:PQN852462 QAG852457:QAJ852462 QKC852457:QKF852462 QTY852457:QUB852462 RDU852457:RDX852462 RNQ852457:RNT852462 RXM852457:RXP852462 SHI852457:SHL852462 SRE852457:SRH852462 TBA852457:TBD852462 TKW852457:TKZ852462 TUS852457:TUV852462 UEO852457:UER852462 UOK852457:UON852462 UYG852457:UYJ852462 VIC852457:VIF852462 VRY852457:VSB852462 WBU852457:WBX852462 WLQ852457:WLT852462 WVM852457:WVP852462 E917993:H917998 JA917993:JD917998 SW917993:SZ917998 ACS917993:ACV917998 AMO917993:AMR917998 AWK917993:AWN917998 BGG917993:BGJ917998 BQC917993:BQF917998 BZY917993:CAB917998 CJU917993:CJX917998 CTQ917993:CTT917998 DDM917993:DDP917998 DNI917993:DNL917998 DXE917993:DXH917998 EHA917993:EHD917998 EQW917993:EQZ917998 FAS917993:FAV917998 FKO917993:FKR917998 FUK917993:FUN917998 GEG917993:GEJ917998 GOC917993:GOF917998 GXY917993:GYB917998 HHU917993:HHX917998 HRQ917993:HRT917998 IBM917993:IBP917998 ILI917993:ILL917998 IVE917993:IVH917998 JFA917993:JFD917998 JOW917993:JOZ917998 JYS917993:JYV917998 KIO917993:KIR917998 KSK917993:KSN917998 LCG917993:LCJ917998 LMC917993:LMF917998 LVY917993:LWB917998 MFU917993:MFX917998 MPQ917993:MPT917998 MZM917993:MZP917998 NJI917993:NJL917998 NTE917993:NTH917998 ODA917993:ODD917998 OMW917993:OMZ917998 OWS917993:OWV917998 PGO917993:PGR917998 PQK917993:PQN917998 QAG917993:QAJ917998 QKC917993:QKF917998 QTY917993:QUB917998 RDU917993:RDX917998 RNQ917993:RNT917998 RXM917993:RXP917998 SHI917993:SHL917998 SRE917993:SRH917998 TBA917993:TBD917998 TKW917993:TKZ917998 TUS917993:TUV917998 UEO917993:UER917998 UOK917993:UON917998 UYG917993:UYJ917998 VIC917993:VIF917998 VRY917993:VSB917998 WBU917993:WBX917998 WLQ917993:WLT917998 WVM917993:WVP917998 E983529:H983534 JA983529:JD983534 SW983529:SZ983534 ACS983529:ACV983534 AMO983529:AMR983534 AWK983529:AWN983534 BGG983529:BGJ983534 BQC983529:BQF983534 BZY983529:CAB983534 CJU983529:CJX983534 CTQ983529:CTT983534 DDM983529:DDP983534 DNI983529:DNL983534 DXE983529:DXH983534 EHA983529:EHD983534 EQW983529:EQZ983534 FAS983529:FAV983534 FKO983529:FKR983534 FUK983529:FUN983534 GEG983529:GEJ983534 GOC983529:GOF983534 GXY983529:GYB983534 HHU983529:HHX983534 HRQ983529:HRT983534 IBM983529:IBP983534 ILI983529:ILL983534 IVE983529:IVH983534 JFA983529:JFD983534 JOW983529:JOZ983534 JYS983529:JYV983534 KIO983529:KIR983534 KSK983529:KSN983534 LCG983529:LCJ983534 LMC983529:LMF983534 LVY983529:LWB983534 MFU983529:MFX983534 MPQ983529:MPT983534 MZM983529:MZP983534 NJI983529:NJL983534 NTE983529:NTH983534 ODA983529:ODD983534 OMW983529:OMZ983534 OWS983529:OWV983534 PGO983529:PGR983534 PQK983529:PQN983534 QAG983529:QAJ983534 QKC983529:QKF983534 QTY983529:QUB983534 RDU983529:RDX983534 RNQ983529:RNT983534 RXM983529:RXP983534 SHI983529:SHL983534 SRE983529:SRH983534 TBA983529:TBD983534 TKW983529:TKZ983534 TUS983529:TUV983534 UEO983529:UER983534 UOK983529:UON983534 UYG983529:UYJ983534 VIC983529:VIF983534 VRY983529:VSB983534 WBU983529:WBX983534 WLQ983529:WLT983534 WVM983529:WVP983534 I449:K449 JE449:JG449 TA449:TC449 ACW449:ACY449 AMS449:AMU449 AWO449:AWQ449 BGK449:BGM449 BQG449:BQI449 CAC449:CAE449 CJY449:CKA449 CTU449:CTW449 DDQ449:DDS449 DNM449:DNO449 DXI449:DXK449 EHE449:EHG449 ERA449:ERC449 FAW449:FAY449 FKS449:FKU449 FUO449:FUQ449 GEK449:GEM449 GOG449:GOI449 GYC449:GYE449 HHY449:HIA449 HRU449:HRW449 IBQ449:IBS449 ILM449:ILO449 IVI449:IVK449 JFE449:JFG449 JPA449:JPC449 JYW449:JYY449 KIS449:KIU449 KSO449:KSQ449 LCK449:LCM449 LMG449:LMI449 LWC449:LWE449 MFY449:MGA449 MPU449:MPW449 MZQ449:MZS449 NJM449:NJO449 NTI449:NTK449 ODE449:ODG449 ONA449:ONC449 OWW449:OWY449 PGS449:PGU449 PQO449:PQQ449 QAK449:QAM449 QKG449:QKI449 QUC449:QUE449 RDY449:REA449 RNU449:RNW449 RXQ449:RXS449 SHM449:SHO449 SRI449:SRK449 TBE449:TBG449 TLA449:TLC449 TUW449:TUY449 UES449:UEU449 UOO449:UOQ449 UYK449:UYM449 VIG449:VII449 VSC449:VSE449 WBY449:WCA449 WLU449:WLW449 WVQ449:WVS449 I66031:K66031 JE66031:JG66031 TA66031:TC66031 ACW66031:ACY66031 AMS66031:AMU66031 AWO66031:AWQ66031 BGK66031:BGM66031 BQG66031:BQI66031 CAC66031:CAE66031 CJY66031:CKA66031 CTU66031:CTW66031 DDQ66031:DDS66031 DNM66031:DNO66031 DXI66031:DXK66031 EHE66031:EHG66031 ERA66031:ERC66031 FAW66031:FAY66031 FKS66031:FKU66031 FUO66031:FUQ66031 GEK66031:GEM66031 GOG66031:GOI66031 GYC66031:GYE66031 HHY66031:HIA66031 HRU66031:HRW66031 IBQ66031:IBS66031 ILM66031:ILO66031 IVI66031:IVK66031 JFE66031:JFG66031 JPA66031:JPC66031 JYW66031:JYY66031 KIS66031:KIU66031 KSO66031:KSQ66031 LCK66031:LCM66031 LMG66031:LMI66031 LWC66031:LWE66031 MFY66031:MGA66031 MPU66031:MPW66031 MZQ66031:MZS66031 NJM66031:NJO66031 NTI66031:NTK66031 ODE66031:ODG66031 ONA66031:ONC66031 OWW66031:OWY66031 PGS66031:PGU66031 PQO66031:PQQ66031 QAK66031:QAM66031 QKG66031:QKI66031 QUC66031:QUE66031 RDY66031:REA66031 RNU66031:RNW66031 RXQ66031:RXS66031 SHM66031:SHO66031 SRI66031:SRK66031 TBE66031:TBG66031 TLA66031:TLC66031 TUW66031:TUY66031 UES66031:UEU66031 UOO66031:UOQ66031 UYK66031:UYM66031 VIG66031:VII66031 VSC66031:VSE66031 WBY66031:WCA66031 WLU66031:WLW66031 WVQ66031:WVS66031 I131567:K131567 JE131567:JG131567 TA131567:TC131567 ACW131567:ACY131567 AMS131567:AMU131567 AWO131567:AWQ131567 BGK131567:BGM131567 BQG131567:BQI131567 CAC131567:CAE131567 CJY131567:CKA131567 CTU131567:CTW131567 DDQ131567:DDS131567 DNM131567:DNO131567 DXI131567:DXK131567 EHE131567:EHG131567 ERA131567:ERC131567 FAW131567:FAY131567 FKS131567:FKU131567 FUO131567:FUQ131567 GEK131567:GEM131567 GOG131567:GOI131567 GYC131567:GYE131567 HHY131567:HIA131567 HRU131567:HRW131567 IBQ131567:IBS131567 ILM131567:ILO131567 IVI131567:IVK131567 JFE131567:JFG131567 JPA131567:JPC131567 JYW131567:JYY131567 KIS131567:KIU131567 KSO131567:KSQ131567 LCK131567:LCM131567 LMG131567:LMI131567 LWC131567:LWE131567 MFY131567:MGA131567 MPU131567:MPW131567 MZQ131567:MZS131567 NJM131567:NJO131567 NTI131567:NTK131567 ODE131567:ODG131567 ONA131567:ONC131567 OWW131567:OWY131567 PGS131567:PGU131567 PQO131567:PQQ131567 QAK131567:QAM131567 QKG131567:QKI131567 QUC131567:QUE131567 RDY131567:REA131567 RNU131567:RNW131567 RXQ131567:RXS131567 SHM131567:SHO131567 SRI131567:SRK131567 TBE131567:TBG131567 TLA131567:TLC131567 TUW131567:TUY131567 UES131567:UEU131567 UOO131567:UOQ131567 UYK131567:UYM131567 VIG131567:VII131567 VSC131567:VSE131567 WBY131567:WCA131567 WLU131567:WLW131567 WVQ131567:WVS131567 I197103:K197103 JE197103:JG197103 TA197103:TC197103 ACW197103:ACY197103 AMS197103:AMU197103 AWO197103:AWQ197103 BGK197103:BGM197103 BQG197103:BQI197103 CAC197103:CAE197103 CJY197103:CKA197103 CTU197103:CTW197103 DDQ197103:DDS197103 DNM197103:DNO197103 DXI197103:DXK197103 EHE197103:EHG197103 ERA197103:ERC197103 FAW197103:FAY197103 FKS197103:FKU197103 FUO197103:FUQ197103 GEK197103:GEM197103 GOG197103:GOI197103 GYC197103:GYE197103 HHY197103:HIA197103 HRU197103:HRW197103 IBQ197103:IBS197103 ILM197103:ILO197103 IVI197103:IVK197103 JFE197103:JFG197103 JPA197103:JPC197103 JYW197103:JYY197103 KIS197103:KIU197103 KSO197103:KSQ197103 LCK197103:LCM197103 LMG197103:LMI197103 LWC197103:LWE197103 MFY197103:MGA197103 MPU197103:MPW197103 MZQ197103:MZS197103 NJM197103:NJO197103 NTI197103:NTK197103 ODE197103:ODG197103 ONA197103:ONC197103 OWW197103:OWY197103 PGS197103:PGU197103 PQO197103:PQQ197103 QAK197103:QAM197103 QKG197103:QKI197103 QUC197103:QUE197103 RDY197103:REA197103 RNU197103:RNW197103 RXQ197103:RXS197103 SHM197103:SHO197103 SRI197103:SRK197103 TBE197103:TBG197103 TLA197103:TLC197103 TUW197103:TUY197103 UES197103:UEU197103 UOO197103:UOQ197103 UYK197103:UYM197103 VIG197103:VII197103 VSC197103:VSE197103 WBY197103:WCA197103 WLU197103:WLW197103 WVQ197103:WVS197103 I262639:K262639 JE262639:JG262639 TA262639:TC262639 ACW262639:ACY262639 AMS262639:AMU262639 AWO262639:AWQ262639 BGK262639:BGM262639 BQG262639:BQI262639 CAC262639:CAE262639 CJY262639:CKA262639 CTU262639:CTW262639 DDQ262639:DDS262639 DNM262639:DNO262639 DXI262639:DXK262639 EHE262639:EHG262639 ERA262639:ERC262639 FAW262639:FAY262639 FKS262639:FKU262639 FUO262639:FUQ262639 GEK262639:GEM262639 GOG262639:GOI262639 GYC262639:GYE262639 HHY262639:HIA262639 HRU262639:HRW262639 IBQ262639:IBS262639 ILM262639:ILO262639 IVI262639:IVK262639 JFE262639:JFG262639 JPA262639:JPC262639 JYW262639:JYY262639 KIS262639:KIU262639 KSO262639:KSQ262639 LCK262639:LCM262639 LMG262639:LMI262639 LWC262639:LWE262639 MFY262639:MGA262639 MPU262639:MPW262639 MZQ262639:MZS262639 NJM262639:NJO262639 NTI262639:NTK262639 ODE262639:ODG262639 ONA262639:ONC262639 OWW262639:OWY262639 PGS262639:PGU262639 PQO262639:PQQ262639 QAK262639:QAM262639 QKG262639:QKI262639 QUC262639:QUE262639 RDY262639:REA262639 RNU262639:RNW262639 RXQ262639:RXS262639 SHM262639:SHO262639 SRI262639:SRK262639 TBE262639:TBG262639 TLA262639:TLC262639 TUW262639:TUY262639 UES262639:UEU262639 UOO262639:UOQ262639 UYK262639:UYM262639 VIG262639:VII262639 VSC262639:VSE262639 WBY262639:WCA262639 WLU262639:WLW262639 WVQ262639:WVS262639 I328175:K328175 JE328175:JG328175 TA328175:TC328175 ACW328175:ACY328175 AMS328175:AMU328175 AWO328175:AWQ328175 BGK328175:BGM328175 BQG328175:BQI328175 CAC328175:CAE328175 CJY328175:CKA328175 CTU328175:CTW328175 DDQ328175:DDS328175 DNM328175:DNO328175 DXI328175:DXK328175 EHE328175:EHG328175 ERA328175:ERC328175 FAW328175:FAY328175 FKS328175:FKU328175 FUO328175:FUQ328175 GEK328175:GEM328175 GOG328175:GOI328175 GYC328175:GYE328175 HHY328175:HIA328175 HRU328175:HRW328175 IBQ328175:IBS328175 ILM328175:ILO328175 IVI328175:IVK328175 JFE328175:JFG328175 JPA328175:JPC328175 JYW328175:JYY328175 KIS328175:KIU328175 KSO328175:KSQ328175 LCK328175:LCM328175 LMG328175:LMI328175 LWC328175:LWE328175 MFY328175:MGA328175 MPU328175:MPW328175 MZQ328175:MZS328175 NJM328175:NJO328175 NTI328175:NTK328175 ODE328175:ODG328175 ONA328175:ONC328175 OWW328175:OWY328175 PGS328175:PGU328175 PQO328175:PQQ328175 QAK328175:QAM328175 QKG328175:QKI328175 QUC328175:QUE328175 RDY328175:REA328175 RNU328175:RNW328175 RXQ328175:RXS328175 SHM328175:SHO328175 SRI328175:SRK328175 TBE328175:TBG328175 TLA328175:TLC328175 TUW328175:TUY328175 UES328175:UEU328175 UOO328175:UOQ328175 UYK328175:UYM328175 VIG328175:VII328175 VSC328175:VSE328175 WBY328175:WCA328175 WLU328175:WLW328175 WVQ328175:WVS328175 I393711:K393711 JE393711:JG393711 TA393711:TC393711 ACW393711:ACY393711 AMS393711:AMU393711 AWO393711:AWQ393711 BGK393711:BGM393711 BQG393711:BQI393711 CAC393711:CAE393711 CJY393711:CKA393711 CTU393711:CTW393711 DDQ393711:DDS393711 DNM393711:DNO393711 DXI393711:DXK393711 EHE393711:EHG393711 ERA393711:ERC393711 FAW393711:FAY393711 FKS393711:FKU393711 FUO393711:FUQ393711 GEK393711:GEM393711 GOG393711:GOI393711 GYC393711:GYE393711 HHY393711:HIA393711 HRU393711:HRW393711 IBQ393711:IBS393711 ILM393711:ILO393711 IVI393711:IVK393711 JFE393711:JFG393711 JPA393711:JPC393711 JYW393711:JYY393711 KIS393711:KIU393711 KSO393711:KSQ393711 LCK393711:LCM393711 LMG393711:LMI393711 LWC393711:LWE393711 MFY393711:MGA393711 MPU393711:MPW393711 MZQ393711:MZS393711 NJM393711:NJO393711 NTI393711:NTK393711 ODE393711:ODG393711 ONA393711:ONC393711 OWW393711:OWY393711 PGS393711:PGU393711 PQO393711:PQQ393711 QAK393711:QAM393711 QKG393711:QKI393711 QUC393711:QUE393711 RDY393711:REA393711 RNU393711:RNW393711 RXQ393711:RXS393711 SHM393711:SHO393711 SRI393711:SRK393711 TBE393711:TBG393711 TLA393711:TLC393711 TUW393711:TUY393711 UES393711:UEU393711 UOO393711:UOQ393711 UYK393711:UYM393711 VIG393711:VII393711 VSC393711:VSE393711 WBY393711:WCA393711 WLU393711:WLW393711 WVQ393711:WVS393711 I459247:K459247 JE459247:JG459247 TA459247:TC459247 ACW459247:ACY459247 AMS459247:AMU459247 AWO459247:AWQ459247 BGK459247:BGM459247 BQG459247:BQI459247 CAC459247:CAE459247 CJY459247:CKA459247 CTU459247:CTW459247 DDQ459247:DDS459247 DNM459247:DNO459247 DXI459247:DXK459247 EHE459247:EHG459247 ERA459247:ERC459247 FAW459247:FAY459247 FKS459247:FKU459247 FUO459247:FUQ459247 GEK459247:GEM459247 GOG459247:GOI459247 GYC459247:GYE459247 HHY459247:HIA459247 HRU459247:HRW459247 IBQ459247:IBS459247 ILM459247:ILO459247 IVI459247:IVK459247 JFE459247:JFG459247 JPA459247:JPC459247 JYW459247:JYY459247 KIS459247:KIU459247 KSO459247:KSQ459247 LCK459247:LCM459247 LMG459247:LMI459247 LWC459247:LWE459247 MFY459247:MGA459247 MPU459247:MPW459247 MZQ459247:MZS459247 NJM459247:NJO459247 NTI459247:NTK459247 ODE459247:ODG459247 ONA459247:ONC459247 OWW459247:OWY459247 PGS459247:PGU459247 PQO459247:PQQ459247 QAK459247:QAM459247 QKG459247:QKI459247 QUC459247:QUE459247 RDY459247:REA459247 RNU459247:RNW459247 RXQ459247:RXS459247 SHM459247:SHO459247 SRI459247:SRK459247 TBE459247:TBG459247 TLA459247:TLC459247 TUW459247:TUY459247 UES459247:UEU459247 UOO459247:UOQ459247 UYK459247:UYM459247 VIG459247:VII459247 VSC459247:VSE459247 WBY459247:WCA459247 WLU459247:WLW459247 WVQ459247:WVS459247 I524783:K524783 JE524783:JG524783 TA524783:TC524783 ACW524783:ACY524783 AMS524783:AMU524783 AWO524783:AWQ524783 BGK524783:BGM524783 BQG524783:BQI524783 CAC524783:CAE524783 CJY524783:CKA524783 CTU524783:CTW524783 DDQ524783:DDS524783 DNM524783:DNO524783 DXI524783:DXK524783 EHE524783:EHG524783 ERA524783:ERC524783 FAW524783:FAY524783 FKS524783:FKU524783 FUO524783:FUQ524783 GEK524783:GEM524783 GOG524783:GOI524783 GYC524783:GYE524783 HHY524783:HIA524783 HRU524783:HRW524783 IBQ524783:IBS524783 ILM524783:ILO524783 IVI524783:IVK524783 JFE524783:JFG524783 JPA524783:JPC524783 JYW524783:JYY524783 KIS524783:KIU524783 KSO524783:KSQ524783 LCK524783:LCM524783 LMG524783:LMI524783 LWC524783:LWE524783 MFY524783:MGA524783 MPU524783:MPW524783 MZQ524783:MZS524783 NJM524783:NJO524783 NTI524783:NTK524783 ODE524783:ODG524783 ONA524783:ONC524783 OWW524783:OWY524783 PGS524783:PGU524783 PQO524783:PQQ524783 QAK524783:QAM524783 QKG524783:QKI524783 QUC524783:QUE524783 RDY524783:REA524783 RNU524783:RNW524783 RXQ524783:RXS524783 SHM524783:SHO524783 SRI524783:SRK524783 TBE524783:TBG524783 TLA524783:TLC524783 TUW524783:TUY524783 UES524783:UEU524783 UOO524783:UOQ524783 UYK524783:UYM524783 VIG524783:VII524783 VSC524783:VSE524783 WBY524783:WCA524783 WLU524783:WLW524783 WVQ524783:WVS524783 I590319:K590319 JE590319:JG590319 TA590319:TC590319 ACW590319:ACY590319 AMS590319:AMU590319 AWO590319:AWQ590319 BGK590319:BGM590319 BQG590319:BQI590319 CAC590319:CAE590319 CJY590319:CKA590319 CTU590319:CTW590319 DDQ590319:DDS590319 DNM590319:DNO590319 DXI590319:DXK590319 EHE590319:EHG590319 ERA590319:ERC590319 FAW590319:FAY590319 FKS590319:FKU590319 FUO590319:FUQ590319 GEK590319:GEM590319 GOG590319:GOI590319 GYC590319:GYE590319 HHY590319:HIA590319 HRU590319:HRW590319 IBQ590319:IBS590319 ILM590319:ILO590319 IVI590319:IVK590319 JFE590319:JFG590319 JPA590319:JPC590319 JYW590319:JYY590319 KIS590319:KIU590319 KSO590319:KSQ590319 LCK590319:LCM590319 LMG590319:LMI590319 LWC590319:LWE590319 MFY590319:MGA590319 MPU590319:MPW590319 MZQ590319:MZS590319 NJM590319:NJO590319 NTI590319:NTK590319 ODE590319:ODG590319 ONA590319:ONC590319 OWW590319:OWY590319 PGS590319:PGU590319 PQO590319:PQQ590319 QAK590319:QAM590319 QKG590319:QKI590319 QUC590319:QUE590319 RDY590319:REA590319 RNU590319:RNW590319 RXQ590319:RXS590319 SHM590319:SHO590319 SRI590319:SRK590319 TBE590319:TBG590319 TLA590319:TLC590319 TUW590319:TUY590319 UES590319:UEU590319 UOO590319:UOQ590319 UYK590319:UYM590319 VIG590319:VII590319 VSC590319:VSE590319 WBY590319:WCA590319 WLU590319:WLW590319 WVQ590319:WVS590319 I655855:K655855 JE655855:JG655855 TA655855:TC655855 ACW655855:ACY655855 AMS655855:AMU655855 AWO655855:AWQ655855 BGK655855:BGM655855 BQG655855:BQI655855 CAC655855:CAE655855 CJY655855:CKA655855 CTU655855:CTW655855 DDQ655855:DDS655855 DNM655855:DNO655855 DXI655855:DXK655855 EHE655855:EHG655855 ERA655855:ERC655855 FAW655855:FAY655855 FKS655855:FKU655855 FUO655855:FUQ655855 GEK655855:GEM655855 GOG655855:GOI655855 GYC655855:GYE655855 HHY655855:HIA655855 HRU655855:HRW655855 IBQ655855:IBS655855 ILM655855:ILO655855 IVI655855:IVK655855 JFE655855:JFG655855 JPA655855:JPC655855 JYW655855:JYY655855 KIS655855:KIU655855 KSO655855:KSQ655855 LCK655855:LCM655855 LMG655855:LMI655855 LWC655855:LWE655855 MFY655855:MGA655855 MPU655855:MPW655855 MZQ655855:MZS655855 NJM655855:NJO655855 NTI655855:NTK655855 ODE655855:ODG655855 ONA655855:ONC655855 OWW655855:OWY655855 PGS655855:PGU655855 PQO655855:PQQ655855 QAK655855:QAM655855 QKG655855:QKI655855 QUC655855:QUE655855 RDY655855:REA655855 RNU655855:RNW655855 RXQ655855:RXS655855 SHM655855:SHO655855 SRI655855:SRK655855 TBE655855:TBG655855 TLA655855:TLC655855 TUW655855:TUY655855 UES655855:UEU655855 UOO655855:UOQ655855 UYK655855:UYM655855 VIG655855:VII655855 VSC655855:VSE655855 WBY655855:WCA655855 WLU655855:WLW655855 WVQ655855:WVS655855 I721391:K721391 JE721391:JG721391 TA721391:TC721391 ACW721391:ACY721391 AMS721391:AMU721391 AWO721391:AWQ721391 BGK721391:BGM721391 BQG721391:BQI721391 CAC721391:CAE721391 CJY721391:CKA721391 CTU721391:CTW721391 DDQ721391:DDS721391 DNM721391:DNO721391 DXI721391:DXK721391 EHE721391:EHG721391 ERA721391:ERC721391 FAW721391:FAY721391 FKS721391:FKU721391 FUO721391:FUQ721391 GEK721391:GEM721391 GOG721391:GOI721391 GYC721391:GYE721391 HHY721391:HIA721391 HRU721391:HRW721391 IBQ721391:IBS721391 ILM721391:ILO721391 IVI721391:IVK721391 JFE721391:JFG721391 JPA721391:JPC721391 JYW721391:JYY721391 KIS721391:KIU721391 KSO721391:KSQ721391 LCK721391:LCM721391 LMG721391:LMI721391 LWC721391:LWE721391 MFY721391:MGA721391 MPU721391:MPW721391 MZQ721391:MZS721391 NJM721391:NJO721391 NTI721391:NTK721391 ODE721391:ODG721391 ONA721391:ONC721391 OWW721391:OWY721391 PGS721391:PGU721391 PQO721391:PQQ721391 QAK721391:QAM721391 QKG721391:QKI721391 QUC721391:QUE721391 RDY721391:REA721391 RNU721391:RNW721391 RXQ721391:RXS721391 SHM721391:SHO721391 SRI721391:SRK721391 TBE721391:TBG721391 TLA721391:TLC721391 TUW721391:TUY721391 UES721391:UEU721391 UOO721391:UOQ721391 UYK721391:UYM721391 VIG721391:VII721391 VSC721391:VSE721391 WBY721391:WCA721391 WLU721391:WLW721391 WVQ721391:WVS721391 I786927:K786927 JE786927:JG786927 TA786927:TC786927 ACW786927:ACY786927 AMS786927:AMU786927 AWO786927:AWQ786927 BGK786927:BGM786927 BQG786927:BQI786927 CAC786927:CAE786927 CJY786927:CKA786927 CTU786927:CTW786927 DDQ786927:DDS786927 DNM786927:DNO786927 DXI786927:DXK786927 EHE786927:EHG786927 ERA786927:ERC786927 FAW786927:FAY786927 FKS786927:FKU786927 FUO786927:FUQ786927 GEK786927:GEM786927 GOG786927:GOI786927 GYC786927:GYE786927 HHY786927:HIA786927 HRU786927:HRW786927 IBQ786927:IBS786927 ILM786927:ILO786927 IVI786927:IVK786927 JFE786927:JFG786927 JPA786927:JPC786927 JYW786927:JYY786927 KIS786927:KIU786927 KSO786927:KSQ786927 LCK786927:LCM786927 LMG786927:LMI786927 LWC786927:LWE786927 MFY786927:MGA786927 MPU786927:MPW786927 MZQ786927:MZS786927 NJM786927:NJO786927 NTI786927:NTK786927 ODE786927:ODG786927 ONA786927:ONC786927 OWW786927:OWY786927 PGS786927:PGU786927 PQO786927:PQQ786927 QAK786927:QAM786927 QKG786927:QKI786927 QUC786927:QUE786927 RDY786927:REA786927 RNU786927:RNW786927 RXQ786927:RXS786927 SHM786927:SHO786927 SRI786927:SRK786927 TBE786927:TBG786927 TLA786927:TLC786927 TUW786927:TUY786927 UES786927:UEU786927 UOO786927:UOQ786927 UYK786927:UYM786927 VIG786927:VII786927 VSC786927:VSE786927 WBY786927:WCA786927 WLU786927:WLW786927 WVQ786927:WVS786927 I852463:K852463 JE852463:JG852463 TA852463:TC852463 ACW852463:ACY852463 AMS852463:AMU852463 AWO852463:AWQ852463 BGK852463:BGM852463 BQG852463:BQI852463 CAC852463:CAE852463 CJY852463:CKA852463 CTU852463:CTW852463 DDQ852463:DDS852463 DNM852463:DNO852463 DXI852463:DXK852463 EHE852463:EHG852463 ERA852463:ERC852463 FAW852463:FAY852463 FKS852463:FKU852463 FUO852463:FUQ852463 GEK852463:GEM852463 GOG852463:GOI852463 GYC852463:GYE852463 HHY852463:HIA852463 HRU852463:HRW852463 IBQ852463:IBS852463 ILM852463:ILO852463 IVI852463:IVK852463 JFE852463:JFG852463 JPA852463:JPC852463 JYW852463:JYY852463 KIS852463:KIU852463 KSO852463:KSQ852463 LCK852463:LCM852463 LMG852463:LMI852463 LWC852463:LWE852463 MFY852463:MGA852463 MPU852463:MPW852463 MZQ852463:MZS852463 NJM852463:NJO852463 NTI852463:NTK852463 ODE852463:ODG852463 ONA852463:ONC852463 OWW852463:OWY852463 PGS852463:PGU852463 PQO852463:PQQ852463 QAK852463:QAM852463 QKG852463:QKI852463 QUC852463:QUE852463 RDY852463:REA852463 RNU852463:RNW852463 RXQ852463:RXS852463 SHM852463:SHO852463 SRI852463:SRK852463 TBE852463:TBG852463 TLA852463:TLC852463 TUW852463:TUY852463 UES852463:UEU852463 UOO852463:UOQ852463 UYK852463:UYM852463 VIG852463:VII852463 VSC852463:VSE852463 WBY852463:WCA852463 WLU852463:WLW852463 WVQ852463:WVS852463 I917999:K917999 JE917999:JG917999 TA917999:TC917999 ACW917999:ACY917999 AMS917999:AMU917999 AWO917999:AWQ917999 BGK917999:BGM917999 BQG917999:BQI917999 CAC917999:CAE917999 CJY917999:CKA917999 CTU917999:CTW917999 DDQ917999:DDS917999 DNM917999:DNO917999 DXI917999:DXK917999 EHE917999:EHG917999 ERA917999:ERC917999 FAW917999:FAY917999 FKS917999:FKU917999 FUO917999:FUQ917999 GEK917999:GEM917999 GOG917999:GOI917999 GYC917999:GYE917999 HHY917999:HIA917999 HRU917999:HRW917999 IBQ917999:IBS917999 ILM917999:ILO917999 IVI917999:IVK917999 JFE917999:JFG917999 JPA917999:JPC917999 JYW917999:JYY917999 KIS917999:KIU917999 KSO917999:KSQ917999 LCK917999:LCM917999 LMG917999:LMI917999 LWC917999:LWE917999 MFY917999:MGA917999 MPU917999:MPW917999 MZQ917999:MZS917999 NJM917999:NJO917999 NTI917999:NTK917999 ODE917999:ODG917999 ONA917999:ONC917999 OWW917999:OWY917999 PGS917999:PGU917999 PQO917999:PQQ917999 QAK917999:QAM917999 QKG917999:QKI917999 QUC917999:QUE917999 RDY917999:REA917999 RNU917999:RNW917999 RXQ917999:RXS917999 SHM917999:SHO917999 SRI917999:SRK917999 TBE917999:TBG917999 TLA917999:TLC917999 TUW917999:TUY917999 UES917999:UEU917999 UOO917999:UOQ917999 UYK917999:UYM917999 VIG917999:VII917999 VSC917999:VSE917999 WBY917999:WCA917999 WLU917999:WLW917999 WVQ917999:WVS917999 I983535:K983535 JE983535:JG983535 TA983535:TC983535 ACW983535:ACY983535 AMS983535:AMU983535 AWO983535:AWQ983535 BGK983535:BGM983535 BQG983535:BQI983535 CAC983535:CAE983535 CJY983535:CKA983535 CTU983535:CTW983535 DDQ983535:DDS983535 DNM983535:DNO983535 DXI983535:DXK983535 EHE983535:EHG983535 ERA983535:ERC983535 FAW983535:FAY983535 FKS983535:FKU983535 FUO983535:FUQ983535 GEK983535:GEM983535 GOG983535:GOI983535 GYC983535:GYE983535 HHY983535:HIA983535 HRU983535:HRW983535 IBQ983535:IBS983535 ILM983535:ILO983535 IVI983535:IVK983535 JFE983535:JFG983535 JPA983535:JPC983535 JYW983535:JYY983535 KIS983535:KIU983535 KSO983535:KSQ983535 LCK983535:LCM983535 LMG983535:LMI983535 LWC983535:LWE983535 MFY983535:MGA983535 MPU983535:MPW983535 MZQ983535:MZS983535 NJM983535:NJO983535 NTI983535:NTK983535 ODE983535:ODG983535 ONA983535:ONC983535 OWW983535:OWY983535 PGS983535:PGU983535 PQO983535:PQQ983535 QAK983535:QAM983535 QKG983535:QKI983535 QUC983535:QUE983535 RDY983535:REA983535 RNU983535:RNW983535 RXQ983535:RXS983535 SHM983535:SHO983535 SRI983535:SRK983535 TBE983535:TBG983535 TLA983535:TLC983535 TUW983535:TUY983535 UES983535:UEU983535 UOO983535:UOQ983535 UYK983535:UYM983535 VIG983535:VII983535 VSC983535:VSE983535 WBY983535:WCA983535 WLU983535:WLW983535 WVQ983535:WVS983535 J443:L448 JF443:JH448 TB443:TD448 ACX443:ACZ448 AMT443:AMV448 AWP443:AWR448 BGL443:BGN448 BQH443:BQJ448 CAD443:CAF448 CJZ443:CKB448 CTV443:CTX448 DDR443:DDT448 DNN443:DNP448 DXJ443:DXL448 EHF443:EHH448 ERB443:ERD448 FAX443:FAZ448 FKT443:FKV448 FUP443:FUR448 GEL443:GEN448 GOH443:GOJ448 GYD443:GYF448 HHZ443:HIB448 HRV443:HRX448 IBR443:IBT448 ILN443:ILP448 IVJ443:IVL448 JFF443:JFH448 JPB443:JPD448 JYX443:JYZ448 KIT443:KIV448 KSP443:KSR448 LCL443:LCN448 LMH443:LMJ448 LWD443:LWF448 MFZ443:MGB448 MPV443:MPX448 MZR443:MZT448 NJN443:NJP448 NTJ443:NTL448 ODF443:ODH448 ONB443:OND448 OWX443:OWZ448 PGT443:PGV448 PQP443:PQR448 QAL443:QAN448 QKH443:QKJ448 QUD443:QUF448 RDZ443:REB448 RNV443:RNX448 RXR443:RXT448 SHN443:SHP448 SRJ443:SRL448 TBF443:TBH448 TLB443:TLD448 TUX443:TUZ448 UET443:UEV448 UOP443:UOR448 UYL443:UYN448 VIH443:VIJ448 VSD443:VSF448 WBZ443:WCB448 WLV443:WLX448 WVR443:WVT448 J66025:L66030 JF66025:JH66030 TB66025:TD66030 ACX66025:ACZ66030 AMT66025:AMV66030 AWP66025:AWR66030 BGL66025:BGN66030 BQH66025:BQJ66030 CAD66025:CAF66030 CJZ66025:CKB66030 CTV66025:CTX66030 DDR66025:DDT66030 DNN66025:DNP66030 DXJ66025:DXL66030 EHF66025:EHH66030 ERB66025:ERD66030 FAX66025:FAZ66030 FKT66025:FKV66030 FUP66025:FUR66030 GEL66025:GEN66030 GOH66025:GOJ66030 GYD66025:GYF66030 HHZ66025:HIB66030 HRV66025:HRX66030 IBR66025:IBT66030 ILN66025:ILP66030 IVJ66025:IVL66030 JFF66025:JFH66030 JPB66025:JPD66030 JYX66025:JYZ66030 KIT66025:KIV66030 KSP66025:KSR66030 LCL66025:LCN66030 LMH66025:LMJ66030 LWD66025:LWF66030 MFZ66025:MGB66030 MPV66025:MPX66030 MZR66025:MZT66030 NJN66025:NJP66030 NTJ66025:NTL66030 ODF66025:ODH66030 ONB66025:OND66030 OWX66025:OWZ66030 PGT66025:PGV66030 PQP66025:PQR66030 QAL66025:QAN66030 QKH66025:QKJ66030 QUD66025:QUF66030 RDZ66025:REB66030 RNV66025:RNX66030 RXR66025:RXT66030 SHN66025:SHP66030 SRJ66025:SRL66030 TBF66025:TBH66030 TLB66025:TLD66030 TUX66025:TUZ66030 UET66025:UEV66030 UOP66025:UOR66030 UYL66025:UYN66030 VIH66025:VIJ66030 VSD66025:VSF66030 WBZ66025:WCB66030 WLV66025:WLX66030 WVR66025:WVT66030 J131561:L131566 JF131561:JH131566 TB131561:TD131566 ACX131561:ACZ131566 AMT131561:AMV131566 AWP131561:AWR131566 BGL131561:BGN131566 BQH131561:BQJ131566 CAD131561:CAF131566 CJZ131561:CKB131566 CTV131561:CTX131566 DDR131561:DDT131566 DNN131561:DNP131566 DXJ131561:DXL131566 EHF131561:EHH131566 ERB131561:ERD131566 FAX131561:FAZ131566 FKT131561:FKV131566 FUP131561:FUR131566 GEL131561:GEN131566 GOH131561:GOJ131566 GYD131561:GYF131566 HHZ131561:HIB131566 HRV131561:HRX131566 IBR131561:IBT131566 ILN131561:ILP131566 IVJ131561:IVL131566 JFF131561:JFH131566 JPB131561:JPD131566 JYX131561:JYZ131566 KIT131561:KIV131566 KSP131561:KSR131566 LCL131561:LCN131566 LMH131561:LMJ131566 LWD131561:LWF131566 MFZ131561:MGB131566 MPV131561:MPX131566 MZR131561:MZT131566 NJN131561:NJP131566 NTJ131561:NTL131566 ODF131561:ODH131566 ONB131561:OND131566 OWX131561:OWZ131566 PGT131561:PGV131566 PQP131561:PQR131566 QAL131561:QAN131566 QKH131561:QKJ131566 QUD131561:QUF131566 RDZ131561:REB131566 RNV131561:RNX131566 RXR131561:RXT131566 SHN131561:SHP131566 SRJ131561:SRL131566 TBF131561:TBH131566 TLB131561:TLD131566 TUX131561:TUZ131566 UET131561:UEV131566 UOP131561:UOR131566 UYL131561:UYN131566 VIH131561:VIJ131566 VSD131561:VSF131566 WBZ131561:WCB131566 WLV131561:WLX131566 WVR131561:WVT131566 J197097:L197102 JF197097:JH197102 TB197097:TD197102 ACX197097:ACZ197102 AMT197097:AMV197102 AWP197097:AWR197102 BGL197097:BGN197102 BQH197097:BQJ197102 CAD197097:CAF197102 CJZ197097:CKB197102 CTV197097:CTX197102 DDR197097:DDT197102 DNN197097:DNP197102 DXJ197097:DXL197102 EHF197097:EHH197102 ERB197097:ERD197102 FAX197097:FAZ197102 FKT197097:FKV197102 FUP197097:FUR197102 GEL197097:GEN197102 GOH197097:GOJ197102 GYD197097:GYF197102 HHZ197097:HIB197102 HRV197097:HRX197102 IBR197097:IBT197102 ILN197097:ILP197102 IVJ197097:IVL197102 JFF197097:JFH197102 JPB197097:JPD197102 JYX197097:JYZ197102 KIT197097:KIV197102 KSP197097:KSR197102 LCL197097:LCN197102 LMH197097:LMJ197102 LWD197097:LWF197102 MFZ197097:MGB197102 MPV197097:MPX197102 MZR197097:MZT197102 NJN197097:NJP197102 NTJ197097:NTL197102 ODF197097:ODH197102 ONB197097:OND197102 OWX197097:OWZ197102 PGT197097:PGV197102 PQP197097:PQR197102 QAL197097:QAN197102 QKH197097:QKJ197102 QUD197097:QUF197102 RDZ197097:REB197102 RNV197097:RNX197102 RXR197097:RXT197102 SHN197097:SHP197102 SRJ197097:SRL197102 TBF197097:TBH197102 TLB197097:TLD197102 TUX197097:TUZ197102 UET197097:UEV197102 UOP197097:UOR197102 UYL197097:UYN197102 VIH197097:VIJ197102 VSD197097:VSF197102 WBZ197097:WCB197102 WLV197097:WLX197102 WVR197097:WVT197102 J262633:L262638 JF262633:JH262638 TB262633:TD262638 ACX262633:ACZ262638 AMT262633:AMV262638 AWP262633:AWR262638 BGL262633:BGN262638 BQH262633:BQJ262638 CAD262633:CAF262638 CJZ262633:CKB262638 CTV262633:CTX262638 DDR262633:DDT262638 DNN262633:DNP262638 DXJ262633:DXL262638 EHF262633:EHH262638 ERB262633:ERD262638 FAX262633:FAZ262638 FKT262633:FKV262638 FUP262633:FUR262638 GEL262633:GEN262638 GOH262633:GOJ262638 GYD262633:GYF262638 HHZ262633:HIB262638 HRV262633:HRX262638 IBR262633:IBT262638 ILN262633:ILP262638 IVJ262633:IVL262638 JFF262633:JFH262638 JPB262633:JPD262638 JYX262633:JYZ262638 KIT262633:KIV262638 KSP262633:KSR262638 LCL262633:LCN262638 LMH262633:LMJ262638 LWD262633:LWF262638 MFZ262633:MGB262638 MPV262633:MPX262638 MZR262633:MZT262638 NJN262633:NJP262638 NTJ262633:NTL262638 ODF262633:ODH262638 ONB262633:OND262638 OWX262633:OWZ262638 PGT262633:PGV262638 PQP262633:PQR262638 QAL262633:QAN262638 QKH262633:QKJ262638 QUD262633:QUF262638 RDZ262633:REB262638 RNV262633:RNX262638 RXR262633:RXT262638 SHN262633:SHP262638 SRJ262633:SRL262638 TBF262633:TBH262638 TLB262633:TLD262638 TUX262633:TUZ262638 UET262633:UEV262638 UOP262633:UOR262638 UYL262633:UYN262638 VIH262633:VIJ262638 VSD262633:VSF262638 WBZ262633:WCB262638 WLV262633:WLX262638 WVR262633:WVT262638 J328169:L328174 JF328169:JH328174 TB328169:TD328174 ACX328169:ACZ328174 AMT328169:AMV328174 AWP328169:AWR328174 BGL328169:BGN328174 BQH328169:BQJ328174 CAD328169:CAF328174 CJZ328169:CKB328174 CTV328169:CTX328174 DDR328169:DDT328174 DNN328169:DNP328174 DXJ328169:DXL328174 EHF328169:EHH328174 ERB328169:ERD328174 FAX328169:FAZ328174 FKT328169:FKV328174 FUP328169:FUR328174 GEL328169:GEN328174 GOH328169:GOJ328174 GYD328169:GYF328174 HHZ328169:HIB328174 HRV328169:HRX328174 IBR328169:IBT328174 ILN328169:ILP328174 IVJ328169:IVL328174 JFF328169:JFH328174 JPB328169:JPD328174 JYX328169:JYZ328174 KIT328169:KIV328174 KSP328169:KSR328174 LCL328169:LCN328174 LMH328169:LMJ328174 LWD328169:LWF328174 MFZ328169:MGB328174 MPV328169:MPX328174 MZR328169:MZT328174 NJN328169:NJP328174 NTJ328169:NTL328174 ODF328169:ODH328174 ONB328169:OND328174 OWX328169:OWZ328174 PGT328169:PGV328174 PQP328169:PQR328174 QAL328169:QAN328174 QKH328169:QKJ328174 QUD328169:QUF328174 RDZ328169:REB328174 RNV328169:RNX328174 RXR328169:RXT328174 SHN328169:SHP328174 SRJ328169:SRL328174 TBF328169:TBH328174 TLB328169:TLD328174 TUX328169:TUZ328174 UET328169:UEV328174 UOP328169:UOR328174 UYL328169:UYN328174 VIH328169:VIJ328174 VSD328169:VSF328174 WBZ328169:WCB328174 WLV328169:WLX328174 WVR328169:WVT328174 J393705:L393710 JF393705:JH393710 TB393705:TD393710 ACX393705:ACZ393710 AMT393705:AMV393710 AWP393705:AWR393710 BGL393705:BGN393710 BQH393705:BQJ393710 CAD393705:CAF393710 CJZ393705:CKB393710 CTV393705:CTX393710 DDR393705:DDT393710 DNN393705:DNP393710 DXJ393705:DXL393710 EHF393705:EHH393710 ERB393705:ERD393710 FAX393705:FAZ393710 FKT393705:FKV393710 FUP393705:FUR393710 GEL393705:GEN393710 GOH393705:GOJ393710 GYD393705:GYF393710 HHZ393705:HIB393710 HRV393705:HRX393710 IBR393705:IBT393710 ILN393705:ILP393710 IVJ393705:IVL393710 JFF393705:JFH393710 JPB393705:JPD393710 JYX393705:JYZ393710 KIT393705:KIV393710 KSP393705:KSR393710 LCL393705:LCN393710 LMH393705:LMJ393710 LWD393705:LWF393710 MFZ393705:MGB393710 MPV393705:MPX393710 MZR393705:MZT393710 NJN393705:NJP393710 NTJ393705:NTL393710 ODF393705:ODH393710 ONB393705:OND393710 OWX393705:OWZ393710 PGT393705:PGV393710 PQP393705:PQR393710 QAL393705:QAN393710 QKH393705:QKJ393710 QUD393705:QUF393710 RDZ393705:REB393710 RNV393705:RNX393710 RXR393705:RXT393710 SHN393705:SHP393710 SRJ393705:SRL393710 TBF393705:TBH393710 TLB393705:TLD393710 TUX393705:TUZ393710 UET393705:UEV393710 UOP393705:UOR393710 UYL393705:UYN393710 VIH393705:VIJ393710 VSD393705:VSF393710 WBZ393705:WCB393710 WLV393705:WLX393710 WVR393705:WVT393710 J459241:L459246 JF459241:JH459246 TB459241:TD459246 ACX459241:ACZ459246 AMT459241:AMV459246 AWP459241:AWR459246 BGL459241:BGN459246 BQH459241:BQJ459246 CAD459241:CAF459246 CJZ459241:CKB459246 CTV459241:CTX459246 DDR459241:DDT459246 DNN459241:DNP459246 DXJ459241:DXL459246 EHF459241:EHH459246 ERB459241:ERD459246 FAX459241:FAZ459246 FKT459241:FKV459246 FUP459241:FUR459246 GEL459241:GEN459246 GOH459241:GOJ459246 GYD459241:GYF459246 HHZ459241:HIB459246 HRV459241:HRX459246 IBR459241:IBT459246 ILN459241:ILP459246 IVJ459241:IVL459246 JFF459241:JFH459246 JPB459241:JPD459246 JYX459241:JYZ459246 KIT459241:KIV459246 KSP459241:KSR459246 LCL459241:LCN459246 LMH459241:LMJ459246 LWD459241:LWF459246 MFZ459241:MGB459246 MPV459241:MPX459246 MZR459241:MZT459246 NJN459241:NJP459246 NTJ459241:NTL459246 ODF459241:ODH459246 ONB459241:OND459246 OWX459241:OWZ459246 PGT459241:PGV459246 PQP459241:PQR459246 QAL459241:QAN459246 QKH459241:QKJ459246 QUD459241:QUF459246 RDZ459241:REB459246 RNV459241:RNX459246 RXR459241:RXT459246 SHN459241:SHP459246 SRJ459241:SRL459246 TBF459241:TBH459246 TLB459241:TLD459246 TUX459241:TUZ459246 UET459241:UEV459246 UOP459241:UOR459246 UYL459241:UYN459246 VIH459241:VIJ459246 VSD459241:VSF459246 WBZ459241:WCB459246 WLV459241:WLX459246 WVR459241:WVT459246 J524777:L524782 JF524777:JH524782 TB524777:TD524782 ACX524777:ACZ524782 AMT524777:AMV524782 AWP524777:AWR524782 BGL524777:BGN524782 BQH524777:BQJ524782 CAD524777:CAF524782 CJZ524777:CKB524782 CTV524777:CTX524782 DDR524777:DDT524782 DNN524777:DNP524782 DXJ524777:DXL524782 EHF524777:EHH524782 ERB524777:ERD524782 FAX524777:FAZ524782 FKT524777:FKV524782 FUP524777:FUR524782 GEL524777:GEN524782 GOH524777:GOJ524782 GYD524777:GYF524782 HHZ524777:HIB524782 HRV524777:HRX524782 IBR524777:IBT524782 ILN524777:ILP524782 IVJ524777:IVL524782 JFF524777:JFH524782 JPB524777:JPD524782 JYX524777:JYZ524782 KIT524777:KIV524782 KSP524777:KSR524782 LCL524777:LCN524782 LMH524777:LMJ524782 LWD524777:LWF524782 MFZ524777:MGB524782 MPV524777:MPX524782 MZR524777:MZT524782 NJN524777:NJP524782 NTJ524777:NTL524782 ODF524777:ODH524782 ONB524777:OND524782 OWX524777:OWZ524782 PGT524777:PGV524782 PQP524777:PQR524782 QAL524777:QAN524782 QKH524777:QKJ524782 QUD524777:QUF524782 RDZ524777:REB524782 RNV524777:RNX524782 RXR524777:RXT524782 SHN524777:SHP524782 SRJ524777:SRL524782 TBF524777:TBH524782 TLB524777:TLD524782 TUX524777:TUZ524782 UET524777:UEV524782 UOP524777:UOR524782 UYL524777:UYN524782 VIH524777:VIJ524782 VSD524777:VSF524782 WBZ524777:WCB524782 WLV524777:WLX524782 WVR524777:WVT524782 J590313:L590318 JF590313:JH590318 TB590313:TD590318 ACX590313:ACZ590318 AMT590313:AMV590318 AWP590313:AWR590318 BGL590313:BGN590318 BQH590313:BQJ590318 CAD590313:CAF590318 CJZ590313:CKB590318 CTV590313:CTX590318 DDR590313:DDT590318 DNN590313:DNP590318 DXJ590313:DXL590318 EHF590313:EHH590318 ERB590313:ERD590318 FAX590313:FAZ590318 FKT590313:FKV590318 FUP590313:FUR590318 GEL590313:GEN590318 GOH590313:GOJ590318 GYD590313:GYF590318 HHZ590313:HIB590318 HRV590313:HRX590318 IBR590313:IBT590318 ILN590313:ILP590318 IVJ590313:IVL590318 JFF590313:JFH590318 JPB590313:JPD590318 JYX590313:JYZ590318 KIT590313:KIV590318 KSP590313:KSR590318 LCL590313:LCN590318 LMH590313:LMJ590318 LWD590313:LWF590318 MFZ590313:MGB590318 MPV590313:MPX590318 MZR590313:MZT590318 NJN590313:NJP590318 NTJ590313:NTL590318 ODF590313:ODH590318 ONB590313:OND590318 OWX590313:OWZ590318 PGT590313:PGV590318 PQP590313:PQR590318 QAL590313:QAN590318 QKH590313:QKJ590318 QUD590313:QUF590318 RDZ590313:REB590318 RNV590313:RNX590318 RXR590313:RXT590318 SHN590313:SHP590318 SRJ590313:SRL590318 TBF590313:TBH590318 TLB590313:TLD590318 TUX590313:TUZ590318 UET590313:UEV590318 UOP590313:UOR590318 UYL590313:UYN590318 VIH590313:VIJ590318 VSD590313:VSF590318 WBZ590313:WCB590318 WLV590313:WLX590318 WVR590313:WVT590318 J655849:L655854 JF655849:JH655854 TB655849:TD655854 ACX655849:ACZ655854 AMT655849:AMV655854 AWP655849:AWR655854 BGL655849:BGN655854 BQH655849:BQJ655854 CAD655849:CAF655854 CJZ655849:CKB655854 CTV655849:CTX655854 DDR655849:DDT655854 DNN655849:DNP655854 DXJ655849:DXL655854 EHF655849:EHH655854 ERB655849:ERD655854 FAX655849:FAZ655854 FKT655849:FKV655854 FUP655849:FUR655854 GEL655849:GEN655854 GOH655849:GOJ655854 GYD655849:GYF655854 HHZ655849:HIB655854 HRV655849:HRX655854 IBR655849:IBT655854 ILN655849:ILP655854 IVJ655849:IVL655854 JFF655849:JFH655854 JPB655849:JPD655854 JYX655849:JYZ655854 KIT655849:KIV655854 KSP655849:KSR655854 LCL655849:LCN655854 LMH655849:LMJ655854 LWD655849:LWF655854 MFZ655849:MGB655854 MPV655849:MPX655854 MZR655849:MZT655854 NJN655849:NJP655854 NTJ655849:NTL655854 ODF655849:ODH655854 ONB655849:OND655854 OWX655849:OWZ655854 PGT655849:PGV655854 PQP655849:PQR655854 QAL655849:QAN655854 QKH655849:QKJ655854 QUD655849:QUF655854 RDZ655849:REB655854 RNV655849:RNX655854 RXR655849:RXT655854 SHN655849:SHP655854 SRJ655849:SRL655854 TBF655849:TBH655854 TLB655849:TLD655854 TUX655849:TUZ655854 UET655849:UEV655854 UOP655849:UOR655854 UYL655849:UYN655854 VIH655849:VIJ655854 VSD655849:VSF655854 WBZ655849:WCB655854 WLV655849:WLX655854 WVR655849:WVT655854 J721385:L721390 JF721385:JH721390 TB721385:TD721390 ACX721385:ACZ721390 AMT721385:AMV721390 AWP721385:AWR721390 BGL721385:BGN721390 BQH721385:BQJ721390 CAD721385:CAF721390 CJZ721385:CKB721390 CTV721385:CTX721390 DDR721385:DDT721390 DNN721385:DNP721390 DXJ721385:DXL721390 EHF721385:EHH721390 ERB721385:ERD721390 FAX721385:FAZ721390 FKT721385:FKV721390 FUP721385:FUR721390 GEL721385:GEN721390 GOH721385:GOJ721390 GYD721385:GYF721390 HHZ721385:HIB721390 HRV721385:HRX721390 IBR721385:IBT721390 ILN721385:ILP721390 IVJ721385:IVL721390 JFF721385:JFH721390 JPB721385:JPD721390 JYX721385:JYZ721390 KIT721385:KIV721390 KSP721385:KSR721390 LCL721385:LCN721390 LMH721385:LMJ721390 LWD721385:LWF721390 MFZ721385:MGB721390 MPV721385:MPX721390 MZR721385:MZT721390 NJN721385:NJP721390 NTJ721385:NTL721390 ODF721385:ODH721390 ONB721385:OND721390 OWX721385:OWZ721390 PGT721385:PGV721390 PQP721385:PQR721390 QAL721385:QAN721390 QKH721385:QKJ721390 QUD721385:QUF721390 RDZ721385:REB721390 RNV721385:RNX721390 RXR721385:RXT721390 SHN721385:SHP721390 SRJ721385:SRL721390 TBF721385:TBH721390 TLB721385:TLD721390 TUX721385:TUZ721390 UET721385:UEV721390 UOP721385:UOR721390 UYL721385:UYN721390 VIH721385:VIJ721390 VSD721385:VSF721390 WBZ721385:WCB721390 WLV721385:WLX721390 WVR721385:WVT721390 J786921:L786926 JF786921:JH786926 TB786921:TD786926 ACX786921:ACZ786926 AMT786921:AMV786926 AWP786921:AWR786926 BGL786921:BGN786926 BQH786921:BQJ786926 CAD786921:CAF786926 CJZ786921:CKB786926 CTV786921:CTX786926 DDR786921:DDT786926 DNN786921:DNP786926 DXJ786921:DXL786926 EHF786921:EHH786926 ERB786921:ERD786926 FAX786921:FAZ786926 FKT786921:FKV786926 FUP786921:FUR786926 GEL786921:GEN786926 GOH786921:GOJ786926 GYD786921:GYF786926 HHZ786921:HIB786926 HRV786921:HRX786926 IBR786921:IBT786926 ILN786921:ILP786926 IVJ786921:IVL786926 JFF786921:JFH786926 JPB786921:JPD786926 JYX786921:JYZ786926 KIT786921:KIV786926 KSP786921:KSR786926 LCL786921:LCN786926 LMH786921:LMJ786926 LWD786921:LWF786926 MFZ786921:MGB786926 MPV786921:MPX786926 MZR786921:MZT786926 NJN786921:NJP786926 NTJ786921:NTL786926 ODF786921:ODH786926 ONB786921:OND786926 OWX786921:OWZ786926 PGT786921:PGV786926 PQP786921:PQR786926 QAL786921:QAN786926 QKH786921:QKJ786926 QUD786921:QUF786926 RDZ786921:REB786926 RNV786921:RNX786926 RXR786921:RXT786926 SHN786921:SHP786926 SRJ786921:SRL786926 TBF786921:TBH786926 TLB786921:TLD786926 TUX786921:TUZ786926 UET786921:UEV786926 UOP786921:UOR786926 UYL786921:UYN786926 VIH786921:VIJ786926 VSD786921:VSF786926 WBZ786921:WCB786926 WLV786921:WLX786926 WVR786921:WVT786926 J852457:L852462 JF852457:JH852462 TB852457:TD852462 ACX852457:ACZ852462 AMT852457:AMV852462 AWP852457:AWR852462 BGL852457:BGN852462 BQH852457:BQJ852462 CAD852457:CAF852462 CJZ852457:CKB852462 CTV852457:CTX852462 DDR852457:DDT852462 DNN852457:DNP852462 DXJ852457:DXL852462 EHF852457:EHH852462 ERB852457:ERD852462 FAX852457:FAZ852462 FKT852457:FKV852462 FUP852457:FUR852462 GEL852457:GEN852462 GOH852457:GOJ852462 GYD852457:GYF852462 HHZ852457:HIB852462 HRV852457:HRX852462 IBR852457:IBT852462 ILN852457:ILP852462 IVJ852457:IVL852462 JFF852457:JFH852462 JPB852457:JPD852462 JYX852457:JYZ852462 KIT852457:KIV852462 KSP852457:KSR852462 LCL852457:LCN852462 LMH852457:LMJ852462 LWD852457:LWF852462 MFZ852457:MGB852462 MPV852457:MPX852462 MZR852457:MZT852462 NJN852457:NJP852462 NTJ852457:NTL852462 ODF852457:ODH852462 ONB852457:OND852462 OWX852457:OWZ852462 PGT852457:PGV852462 PQP852457:PQR852462 QAL852457:QAN852462 QKH852457:QKJ852462 QUD852457:QUF852462 RDZ852457:REB852462 RNV852457:RNX852462 RXR852457:RXT852462 SHN852457:SHP852462 SRJ852457:SRL852462 TBF852457:TBH852462 TLB852457:TLD852462 TUX852457:TUZ852462 UET852457:UEV852462 UOP852457:UOR852462 UYL852457:UYN852462 VIH852457:VIJ852462 VSD852457:VSF852462 WBZ852457:WCB852462 WLV852457:WLX852462 WVR852457:WVT852462 J917993:L917998 JF917993:JH917998 TB917993:TD917998 ACX917993:ACZ917998 AMT917993:AMV917998 AWP917993:AWR917998 BGL917993:BGN917998 BQH917993:BQJ917998 CAD917993:CAF917998 CJZ917993:CKB917998 CTV917993:CTX917998 DDR917993:DDT917998 DNN917993:DNP917998 DXJ917993:DXL917998 EHF917993:EHH917998 ERB917993:ERD917998 FAX917993:FAZ917998 FKT917993:FKV917998 FUP917993:FUR917998 GEL917993:GEN917998 GOH917993:GOJ917998 GYD917993:GYF917998 HHZ917993:HIB917998 HRV917993:HRX917998 IBR917993:IBT917998 ILN917993:ILP917998 IVJ917993:IVL917998 JFF917993:JFH917998 JPB917993:JPD917998 JYX917993:JYZ917998 KIT917993:KIV917998 KSP917993:KSR917998 LCL917993:LCN917998 LMH917993:LMJ917998 LWD917993:LWF917998 MFZ917993:MGB917998 MPV917993:MPX917998 MZR917993:MZT917998 NJN917993:NJP917998 NTJ917993:NTL917998 ODF917993:ODH917998 ONB917993:OND917998 OWX917993:OWZ917998 PGT917993:PGV917998 PQP917993:PQR917998 QAL917993:QAN917998 QKH917993:QKJ917998 QUD917993:QUF917998 RDZ917993:REB917998 RNV917993:RNX917998 RXR917993:RXT917998 SHN917993:SHP917998 SRJ917993:SRL917998 TBF917993:TBH917998 TLB917993:TLD917998 TUX917993:TUZ917998 UET917993:UEV917998 UOP917993:UOR917998 UYL917993:UYN917998 VIH917993:VIJ917998 VSD917993:VSF917998 WBZ917993:WCB917998 WLV917993:WLX917998 WVR917993:WVT917998 J983529:L983534 JF983529:JH983534 TB983529:TD983534 ACX983529:ACZ983534 AMT983529:AMV983534 AWP983529:AWR983534 BGL983529:BGN983534 BQH983529:BQJ983534 CAD983529:CAF983534 CJZ983529:CKB983534 CTV983529:CTX983534 DDR983529:DDT983534 DNN983529:DNP983534 DXJ983529:DXL983534 EHF983529:EHH983534 ERB983529:ERD983534 FAX983529:FAZ983534 FKT983529:FKV983534 FUP983529:FUR983534 GEL983529:GEN983534 GOH983529:GOJ983534 GYD983529:GYF983534 HHZ983529:HIB983534 HRV983529:HRX983534 IBR983529:IBT983534 ILN983529:ILP983534 IVJ983529:IVL983534 JFF983529:JFH983534 JPB983529:JPD983534 JYX983529:JYZ983534 KIT983529:KIV983534 KSP983529:KSR983534 LCL983529:LCN983534 LMH983529:LMJ983534 LWD983529:LWF983534 MFZ983529:MGB983534 MPV983529:MPX983534 MZR983529:MZT983534 NJN983529:NJP983534 NTJ983529:NTL983534 ODF983529:ODH983534 ONB983529:OND983534 OWX983529:OWZ983534 PGT983529:PGV983534 PQP983529:PQR983534 QAL983529:QAN983534 QKH983529:QKJ983534 QUD983529:QUF983534 RDZ983529:REB983534 RNV983529:RNX983534 RXR983529:RXT983534 SHN983529:SHP983534 SRJ983529:SRL983534 TBF983529:TBH983534 TLB983529:TLD983534 TUX983529:TUZ983534 UET983529:UEV983534 UOP983529:UOR983534 UYL983529:UYN983534 VIH983529:VIJ983534 VSD983529:VSF983534 WBZ983529:WCB983534 WLV983529:WLX983534 WVR983529:WVT983534 B449 IX449 ST449 ACP449 AML449 AWH449 BGD449 BPZ449 BZV449 CJR449 CTN449 DDJ449 DNF449 DXB449 EGX449 EQT449 FAP449 FKL449 FUH449 GED449 GNZ449 GXV449 HHR449 HRN449 IBJ449 ILF449 IVB449 JEX449 JOT449 JYP449 KIL449 KSH449 LCD449 LLZ449 LVV449 MFR449 MPN449 MZJ449 NJF449 NTB449 OCX449 OMT449 OWP449 PGL449 PQH449 QAD449 QJZ449 QTV449 RDR449 RNN449 RXJ449 SHF449 SRB449 TAX449 TKT449 TUP449 UEL449 UOH449 UYD449 VHZ449 VRV449 WBR449 WLN449 WVJ449 B66031 IX66031 ST66031 ACP66031 AML66031 AWH66031 BGD66031 BPZ66031 BZV66031 CJR66031 CTN66031 DDJ66031 DNF66031 DXB66031 EGX66031 EQT66031 FAP66031 FKL66031 FUH66031 GED66031 GNZ66031 GXV66031 HHR66031 HRN66031 IBJ66031 ILF66031 IVB66031 JEX66031 JOT66031 JYP66031 KIL66031 KSH66031 LCD66031 LLZ66031 LVV66031 MFR66031 MPN66031 MZJ66031 NJF66031 NTB66031 OCX66031 OMT66031 OWP66031 PGL66031 PQH66031 QAD66031 QJZ66031 QTV66031 RDR66031 RNN66031 RXJ66031 SHF66031 SRB66031 TAX66031 TKT66031 TUP66031 UEL66031 UOH66031 UYD66031 VHZ66031 VRV66031 WBR66031 WLN66031 WVJ66031 B131567 IX131567 ST131567 ACP131567 AML131567 AWH131567 BGD131567 BPZ131567 BZV131567 CJR131567 CTN131567 DDJ131567 DNF131567 DXB131567 EGX131567 EQT131567 FAP131567 FKL131567 FUH131567 GED131567 GNZ131567 GXV131567 HHR131567 HRN131567 IBJ131567 ILF131567 IVB131567 JEX131567 JOT131567 JYP131567 KIL131567 KSH131567 LCD131567 LLZ131567 LVV131567 MFR131567 MPN131567 MZJ131567 NJF131567 NTB131567 OCX131567 OMT131567 OWP131567 PGL131567 PQH131567 QAD131567 QJZ131567 QTV131567 RDR131567 RNN131567 RXJ131567 SHF131567 SRB131567 TAX131567 TKT131567 TUP131567 UEL131567 UOH131567 UYD131567 VHZ131567 VRV131567 WBR131567 WLN131567 WVJ131567 B197103 IX197103 ST197103 ACP197103 AML197103 AWH197103 BGD197103 BPZ197103 BZV197103 CJR197103 CTN197103 DDJ197103 DNF197103 DXB197103 EGX197103 EQT197103 FAP197103 FKL197103 FUH197103 GED197103 GNZ197103 GXV197103 HHR197103 HRN197103 IBJ197103 ILF197103 IVB197103 JEX197103 JOT197103 JYP197103 KIL197103 KSH197103 LCD197103 LLZ197103 LVV197103 MFR197103 MPN197103 MZJ197103 NJF197103 NTB197103 OCX197103 OMT197103 OWP197103 PGL197103 PQH197103 QAD197103 QJZ197103 QTV197103 RDR197103 RNN197103 RXJ197103 SHF197103 SRB197103 TAX197103 TKT197103 TUP197103 UEL197103 UOH197103 UYD197103 VHZ197103 VRV197103 WBR197103 WLN197103 WVJ197103 B262639 IX262639 ST262639 ACP262639 AML262639 AWH262639 BGD262639 BPZ262639 BZV262639 CJR262639 CTN262639 DDJ262639 DNF262639 DXB262639 EGX262639 EQT262639 FAP262639 FKL262639 FUH262639 GED262639 GNZ262639 GXV262639 HHR262639 HRN262639 IBJ262639 ILF262639 IVB262639 JEX262639 JOT262639 JYP262639 KIL262639 KSH262639 LCD262639 LLZ262639 LVV262639 MFR262639 MPN262639 MZJ262639 NJF262639 NTB262639 OCX262639 OMT262639 OWP262639 PGL262639 PQH262639 QAD262639 QJZ262639 QTV262639 RDR262639 RNN262639 RXJ262639 SHF262639 SRB262639 TAX262639 TKT262639 TUP262639 UEL262639 UOH262639 UYD262639 VHZ262639 VRV262639 WBR262639 WLN262639 WVJ262639 B328175 IX328175 ST328175 ACP328175 AML328175 AWH328175 BGD328175 BPZ328175 BZV328175 CJR328175 CTN328175 DDJ328175 DNF328175 DXB328175 EGX328175 EQT328175 FAP328175 FKL328175 FUH328175 GED328175 GNZ328175 GXV328175 HHR328175 HRN328175 IBJ328175 ILF328175 IVB328175 JEX328175 JOT328175 JYP328175 KIL328175 KSH328175 LCD328175 LLZ328175 LVV328175 MFR328175 MPN328175 MZJ328175 NJF328175 NTB328175 OCX328175 OMT328175 OWP328175 PGL328175 PQH328175 QAD328175 QJZ328175 QTV328175 RDR328175 RNN328175 RXJ328175 SHF328175 SRB328175 TAX328175 TKT328175 TUP328175 UEL328175 UOH328175 UYD328175 VHZ328175 VRV328175 WBR328175 WLN328175 WVJ328175 B393711 IX393711 ST393711 ACP393711 AML393711 AWH393711 BGD393711 BPZ393711 BZV393711 CJR393711 CTN393711 DDJ393711 DNF393711 DXB393711 EGX393711 EQT393711 FAP393711 FKL393711 FUH393711 GED393711 GNZ393711 GXV393711 HHR393711 HRN393711 IBJ393711 ILF393711 IVB393711 JEX393711 JOT393711 JYP393711 KIL393711 KSH393711 LCD393711 LLZ393711 LVV393711 MFR393711 MPN393711 MZJ393711 NJF393711 NTB393711 OCX393711 OMT393711 OWP393711 PGL393711 PQH393711 QAD393711 QJZ393711 QTV393711 RDR393711 RNN393711 RXJ393711 SHF393711 SRB393711 TAX393711 TKT393711 TUP393711 UEL393711 UOH393711 UYD393711 VHZ393711 VRV393711 WBR393711 WLN393711 WVJ393711 B459247 IX459247 ST459247 ACP459247 AML459247 AWH459247 BGD459247 BPZ459247 BZV459247 CJR459247 CTN459247 DDJ459247 DNF459247 DXB459247 EGX459247 EQT459247 FAP459247 FKL459247 FUH459247 GED459247 GNZ459247 GXV459247 HHR459247 HRN459247 IBJ459247 ILF459247 IVB459247 JEX459247 JOT459247 JYP459247 KIL459247 KSH459247 LCD459247 LLZ459247 LVV459247 MFR459247 MPN459247 MZJ459247 NJF459247 NTB459247 OCX459247 OMT459247 OWP459247 PGL459247 PQH459247 QAD459247 QJZ459247 QTV459247 RDR459247 RNN459247 RXJ459247 SHF459247 SRB459247 TAX459247 TKT459247 TUP459247 UEL459247 UOH459247 UYD459247 VHZ459247 VRV459247 WBR459247 WLN459247 WVJ459247 B524783 IX524783 ST524783 ACP524783 AML524783 AWH524783 BGD524783 BPZ524783 BZV524783 CJR524783 CTN524783 DDJ524783 DNF524783 DXB524783 EGX524783 EQT524783 FAP524783 FKL524783 FUH524783 GED524783 GNZ524783 GXV524783 HHR524783 HRN524783 IBJ524783 ILF524783 IVB524783 JEX524783 JOT524783 JYP524783 KIL524783 KSH524783 LCD524783 LLZ524783 LVV524783 MFR524783 MPN524783 MZJ524783 NJF524783 NTB524783 OCX524783 OMT524783 OWP524783 PGL524783 PQH524783 QAD524783 QJZ524783 QTV524783 RDR524783 RNN524783 RXJ524783 SHF524783 SRB524783 TAX524783 TKT524783 TUP524783 UEL524783 UOH524783 UYD524783 VHZ524783 VRV524783 WBR524783 WLN524783 WVJ524783 B590319 IX590319 ST590319 ACP590319 AML590319 AWH590319 BGD590319 BPZ590319 BZV590319 CJR590319 CTN590319 DDJ590319 DNF590319 DXB590319 EGX590319 EQT590319 FAP590319 FKL590319 FUH590319 GED590319 GNZ590319 GXV590319 HHR590319 HRN590319 IBJ590319 ILF590319 IVB590319 JEX590319 JOT590319 JYP590319 KIL590319 KSH590319 LCD590319 LLZ590319 LVV590319 MFR590319 MPN590319 MZJ590319 NJF590319 NTB590319 OCX590319 OMT590319 OWP590319 PGL590319 PQH590319 QAD590319 QJZ590319 QTV590319 RDR590319 RNN590319 RXJ590319 SHF590319 SRB590319 TAX590319 TKT590319 TUP590319 UEL590319 UOH590319 UYD590319 VHZ590319 VRV590319 WBR590319 WLN590319 WVJ590319 B655855 IX655855 ST655855 ACP655855 AML655855 AWH655855 BGD655855 BPZ655855 BZV655855 CJR655855 CTN655855 DDJ655855 DNF655855 DXB655855 EGX655855 EQT655855 FAP655855 FKL655855 FUH655855 GED655855 GNZ655855 GXV655855 HHR655855 HRN655855 IBJ655855 ILF655855 IVB655855 JEX655855 JOT655855 JYP655855 KIL655855 KSH655855 LCD655855 LLZ655855 LVV655855 MFR655855 MPN655855 MZJ655855 NJF655855 NTB655855 OCX655855 OMT655855 OWP655855 PGL655855 PQH655855 QAD655855 QJZ655855 QTV655855 RDR655855 RNN655855 RXJ655855 SHF655855 SRB655855 TAX655855 TKT655855 TUP655855 UEL655855 UOH655855 UYD655855 VHZ655855 VRV655855 WBR655855 WLN655855 WVJ655855 B721391 IX721391 ST721391 ACP721391 AML721391 AWH721391 BGD721391 BPZ721391 BZV721391 CJR721391 CTN721391 DDJ721391 DNF721391 DXB721391 EGX721391 EQT721391 FAP721391 FKL721391 FUH721391 GED721391 GNZ721391 GXV721391 HHR721391 HRN721391 IBJ721391 ILF721391 IVB721391 JEX721391 JOT721391 JYP721391 KIL721391 KSH721391 LCD721391 LLZ721391 LVV721391 MFR721391 MPN721391 MZJ721391 NJF721391 NTB721391 OCX721391 OMT721391 OWP721391 PGL721391 PQH721391 QAD721391 QJZ721391 QTV721391 RDR721391 RNN721391 RXJ721391 SHF721391 SRB721391 TAX721391 TKT721391 TUP721391 UEL721391 UOH721391 UYD721391 VHZ721391 VRV721391 WBR721391 WLN721391 WVJ721391 B786927 IX786927 ST786927 ACP786927 AML786927 AWH786927 BGD786927 BPZ786927 BZV786927 CJR786927 CTN786927 DDJ786927 DNF786927 DXB786927 EGX786927 EQT786927 FAP786927 FKL786927 FUH786927 GED786927 GNZ786927 GXV786927 HHR786927 HRN786927 IBJ786927 ILF786927 IVB786927 JEX786927 JOT786927 JYP786927 KIL786927 KSH786927 LCD786927 LLZ786927 LVV786927 MFR786927 MPN786927 MZJ786927 NJF786927 NTB786927 OCX786927 OMT786927 OWP786927 PGL786927 PQH786927 QAD786927 QJZ786927 QTV786927 RDR786927 RNN786927 RXJ786927 SHF786927 SRB786927 TAX786927 TKT786927 TUP786927 UEL786927 UOH786927 UYD786927 VHZ786927 VRV786927 WBR786927 WLN786927 WVJ786927 B852463 IX852463 ST852463 ACP852463 AML852463 AWH852463 BGD852463 BPZ852463 BZV852463 CJR852463 CTN852463 DDJ852463 DNF852463 DXB852463 EGX852463 EQT852463 FAP852463 FKL852463 FUH852463 GED852463 GNZ852463 GXV852463 HHR852463 HRN852463 IBJ852463 ILF852463 IVB852463 JEX852463 JOT852463 JYP852463 KIL852463 KSH852463 LCD852463 LLZ852463 LVV852463 MFR852463 MPN852463 MZJ852463 NJF852463 NTB852463 OCX852463 OMT852463 OWP852463 PGL852463 PQH852463 QAD852463 QJZ852463 QTV852463 RDR852463 RNN852463 RXJ852463 SHF852463 SRB852463 TAX852463 TKT852463 TUP852463 UEL852463 UOH852463 UYD852463 VHZ852463 VRV852463 WBR852463 WLN852463 WVJ852463 B917999 IX917999 ST917999 ACP917999 AML917999 AWH917999 BGD917999 BPZ917999 BZV917999 CJR917999 CTN917999 DDJ917999 DNF917999 DXB917999 EGX917999 EQT917999 FAP917999 FKL917999 FUH917999 GED917999 GNZ917999 GXV917999 HHR917999 HRN917999 IBJ917999 ILF917999 IVB917999 JEX917999 JOT917999 JYP917999 KIL917999 KSH917999 LCD917999 LLZ917999 LVV917999 MFR917999 MPN917999 MZJ917999 NJF917999 NTB917999 OCX917999 OMT917999 OWP917999 PGL917999 PQH917999 QAD917999 QJZ917999 QTV917999 RDR917999 RNN917999 RXJ917999 SHF917999 SRB917999 TAX917999 TKT917999 TUP917999 UEL917999 UOH917999 UYD917999 VHZ917999 VRV917999 WBR917999 WLN917999 WVJ917999 B983535 IX983535 ST983535 ACP983535 AML983535 AWH983535 BGD983535 BPZ983535 BZV983535 CJR983535 CTN983535 DDJ983535 DNF983535 DXB983535 EGX983535 EQT983535 FAP983535 FKL983535 FUH983535 GED983535 GNZ983535 GXV983535 HHR983535 HRN983535 IBJ983535 ILF983535 IVB983535 JEX983535 JOT983535 JYP983535 KIL983535 KSH983535 LCD983535 LLZ983535 LVV983535 MFR983535 MPN983535 MZJ983535 NJF983535 NTB983535 OCX983535 OMT983535 OWP983535 PGL983535 PQH983535 QAD983535 QJZ983535 QTV983535 RDR983535 RNN983535 RXJ983535 SHF983535 SRB983535 TAX983535 TKT983535 TUP983535 UEL983535 UOH983535 UYD983535 VHZ983535 VRV983535 WBR983535 WLN983535 WVJ983535 D449:G449 IZ449:JC449 SV449:SY449 ACR449:ACU449 AMN449:AMQ449 AWJ449:AWM449 BGF449:BGI449 BQB449:BQE449 BZX449:CAA449 CJT449:CJW449 CTP449:CTS449 DDL449:DDO449 DNH449:DNK449 DXD449:DXG449 EGZ449:EHC449 EQV449:EQY449 FAR449:FAU449 FKN449:FKQ449 FUJ449:FUM449 GEF449:GEI449 GOB449:GOE449 GXX449:GYA449 HHT449:HHW449 HRP449:HRS449 IBL449:IBO449 ILH449:ILK449 IVD449:IVG449 JEZ449:JFC449 JOV449:JOY449 JYR449:JYU449 KIN449:KIQ449 KSJ449:KSM449 LCF449:LCI449 LMB449:LME449 LVX449:LWA449 MFT449:MFW449 MPP449:MPS449 MZL449:MZO449 NJH449:NJK449 NTD449:NTG449 OCZ449:ODC449 OMV449:OMY449 OWR449:OWU449 PGN449:PGQ449 PQJ449:PQM449 QAF449:QAI449 QKB449:QKE449 QTX449:QUA449 RDT449:RDW449 RNP449:RNS449 RXL449:RXO449 SHH449:SHK449 SRD449:SRG449 TAZ449:TBC449 TKV449:TKY449 TUR449:TUU449 UEN449:UEQ449 UOJ449:UOM449 UYF449:UYI449 VIB449:VIE449 VRX449:VSA449 WBT449:WBW449 WLP449:WLS449 WVL449:WVO449 D66031:G66031 IZ66031:JC66031 SV66031:SY66031 ACR66031:ACU66031 AMN66031:AMQ66031 AWJ66031:AWM66031 BGF66031:BGI66031 BQB66031:BQE66031 BZX66031:CAA66031 CJT66031:CJW66031 CTP66031:CTS66031 DDL66031:DDO66031 DNH66031:DNK66031 DXD66031:DXG66031 EGZ66031:EHC66031 EQV66031:EQY66031 FAR66031:FAU66031 FKN66031:FKQ66031 FUJ66031:FUM66031 GEF66031:GEI66031 GOB66031:GOE66031 GXX66031:GYA66031 HHT66031:HHW66031 HRP66031:HRS66031 IBL66031:IBO66031 ILH66031:ILK66031 IVD66031:IVG66031 JEZ66031:JFC66031 JOV66031:JOY66031 JYR66031:JYU66031 KIN66031:KIQ66031 KSJ66031:KSM66031 LCF66031:LCI66031 LMB66031:LME66031 LVX66031:LWA66031 MFT66031:MFW66031 MPP66031:MPS66031 MZL66031:MZO66031 NJH66031:NJK66031 NTD66031:NTG66031 OCZ66031:ODC66031 OMV66031:OMY66031 OWR66031:OWU66031 PGN66031:PGQ66031 PQJ66031:PQM66031 QAF66031:QAI66031 QKB66031:QKE66031 QTX66031:QUA66031 RDT66031:RDW66031 RNP66031:RNS66031 RXL66031:RXO66031 SHH66031:SHK66031 SRD66031:SRG66031 TAZ66031:TBC66031 TKV66031:TKY66031 TUR66031:TUU66031 UEN66031:UEQ66031 UOJ66031:UOM66031 UYF66031:UYI66031 VIB66031:VIE66031 VRX66031:VSA66031 WBT66031:WBW66031 WLP66031:WLS66031 WVL66031:WVO66031 D131567:G131567 IZ131567:JC131567 SV131567:SY131567 ACR131567:ACU131567 AMN131567:AMQ131567 AWJ131567:AWM131567 BGF131567:BGI131567 BQB131567:BQE131567 BZX131567:CAA131567 CJT131567:CJW131567 CTP131567:CTS131567 DDL131567:DDO131567 DNH131567:DNK131567 DXD131567:DXG131567 EGZ131567:EHC131567 EQV131567:EQY131567 FAR131567:FAU131567 FKN131567:FKQ131567 FUJ131567:FUM131567 GEF131567:GEI131567 GOB131567:GOE131567 GXX131567:GYA131567 HHT131567:HHW131567 HRP131567:HRS131567 IBL131567:IBO131567 ILH131567:ILK131567 IVD131567:IVG131567 JEZ131567:JFC131567 JOV131567:JOY131567 JYR131567:JYU131567 KIN131567:KIQ131567 KSJ131567:KSM131567 LCF131567:LCI131567 LMB131567:LME131567 LVX131567:LWA131567 MFT131567:MFW131567 MPP131567:MPS131567 MZL131567:MZO131567 NJH131567:NJK131567 NTD131567:NTG131567 OCZ131567:ODC131567 OMV131567:OMY131567 OWR131567:OWU131567 PGN131567:PGQ131567 PQJ131567:PQM131567 QAF131567:QAI131567 QKB131567:QKE131567 QTX131567:QUA131567 RDT131567:RDW131567 RNP131567:RNS131567 RXL131567:RXO131567 SHH131567:SHK131567 SRD131567:SRG131567 TAZ131567:TBC131567 TKV131567:TKY131567 TUR131567:TUU131567 UEN131567:UEQ131567 UOJ131567:UOM131567 UYF131567:UYI131567 VIB131567:VIE131567 VRX131567:VSA131567 WBT131567:WBW131567 WLP131567:WLS131567 WVL131567:WVO131567 D197103:G197103 IZ197103:JC197103 SV197103:SY197103 ACR197103:ACU197103 AMN197103:AMQ197103 AWJ197103:AWM197103 BGF197103:BGI197103 BQB197103:BQE197103 BZX197103:CAA197103 CJT197103:CJW197103 CTP197103:CTS197103 DDL197103:DDO197103 DNH197103:DNK197103 DXD197103:DXG197103 EGZ197103:EHC197103 EQV197103:EQY197103 FAR197103:FAU197103 FKN197103:FKQ197103 FUJ197103:FUM197103 GEF197103:GEI197103 GOB197103:GOE197103 GXX197103:GYA197103 HHT197103:HHW197103 HRP197103:HRS197103 IBL197103:IBO197103 ILH197103:ILK197103 IVD197103:IVG197103 JEZ197103:JFC197103 JOV197103:JOY197103 JYR197103:JYU197103 KIN197103:KIQ197103 KSJ197103:KSM197103 LCF197103:LCI197103 LMB197103:LME197103 LVX197103:LWA197103 MFT197103:MFW197103 MPP197103:MPS197103 MZL197103:MZO197103 NJH197103:NJK197103 NTD197103:NTG197103 OCZ197103:ODC197103 OMV197103:OMY197103 OWR197103:OWU197103 PGN197103:PGQ197103 PQJ197103:PQM197103 QAF197103:QAI197103 QKB197103:QKE197103 QTX197103:QUA197103 RDT197103:RDW197103 RNP197103:RNS197103 RXL197103:RXO197103 SHH197103:SHK197103 SRD197103:SRG197103 TAZ197103:TBC197103 TKV197103:TKY197103 TUR197103:TUU197103 UEN197103:UEQ197103 UOJ197103:UOM197103 UYF197103:UYI197103 VIB197103:VIE197103 VRX197103:VSA197103 WBT197103:WBW197103 WLP197103:WLS197103 WVL197103:WVO197103 D262639:G262639 IZ262639:JC262639 SV262639:SY262639 ACR262639:ACU262639 AMN262639:AMQ262639 AWJ262639:AWM262639 BGF262639:BGI262639 BQB262639:BQE262639 BZX262639:CAA262639 CJT262639:CJW262639 CTP262639:CTS262639 DDL262639:DDO262639 DNH262639:DNK262639 DXD262639:DXG262639 EGZ262639:EHC262639 EQV262639:EQY262639 FAR262639:FAU262639 FKN262639:FKQ262639 FUJ262639:FUM262639 GEF262639:GEI262639 GOB262639:GOE262639 GXX262639:GYA262639 HHT262639:HHW262639 HRP262639:HRS262639 IBL262639:IBO262639 ILH262639:ILK262639 IVD262639:IVG262639 JEZ262639:JFC262639 JOV262639:JOY262639 JYR262639:JYU262639 KIN262639:KIQ262639 KSJ262639:KSM262639 LCF262639:LCI262639 LMB262639:LME262639 LVX262639:LWA262639 MFT262639:MFW262639 MPP262639:MPS262639 MZL262639:MZO262639 NJH262639:NJK262639 NTD262639:NTG262639 OCZ262639:ODC262639 OMV262639:OMY262639 OWR262639:OWU262639 PGN262639:PGQ262639 PQJ262639:PQM262639 QAF262639:QAI262639 QKB262639:QKE262639 QTX262639:QUA262639 RDT262639:RDW262639 RNP262639:RNS262639 RXL262639:RXO262639 SHH262639:SHK262639 SRD262639:SRG262639 TAZ262639:TBC262639 TKV262639:TKY262639 TUR262639:TUU262639 UEN262639:UEQ262639 UOJ262639:UOM262639 UYF262639:UYI262639 VIB262639:VIE262639 VRX262639:VSA262639 WBT262639:WBW262639 WLP262639:WLS262639 WVL262639:WVO262639 D328175:G328175 IZ328175:JC328175 SV328175:SY328175 ACR328175:ACU328175 AMN328175:AMQ328175 AWJ328175:AWM328175 BGF328175:BGI328175 BQB328175:BQE328175 BZX328175:CAA328175 CJT328175:CJW328175 CTP328175:CTS328175 DDL328175:DDO328175 DNH328175:DNK328175 DXD328175:DXG328175 EGZ328175:EHC328175 EQV328175:EQY328175 FAR328175:FAU328175 FKN328175:FKQ328175 FUJ328175:FUM328175 GEF328175:GEI328175 GOB328175:GOE328175 GXX328175:GYA328175 HHT328175:HHW328175 HRP328175:HRS328175 IBL328175:IBO328175 ILH328175:ILK328175 IVD328175:IVG328175 JEZ328175:JFC328175 JOV328175:JOY328175 JYR328175:JYU328175 KIN328175:KIQ328175 KSJ328175:KSM328175 LCF328175:LCI328175 LMB328175:LME328175 LVX328175:LWA328175 MFT328175:MFW328175 MPP328175:MPS328175 MZL328175:MZO328175 NJH328175:NJK328175 NTD328175:NTG328175 OCZ328175:ODC328175 OMV328175:OMY328175 OWR328175:OWU328175 PGN328175:PGQ328175 PQJ328175:PQM328175 QAF328175:QAI328175 QKB328175:QKE328175 QTX328175:QUA328175 RDT328175:RDW328175 RNP328175:RNS328175 RXL328175:RXO328175 SHH328175:SHK328175 SRD328175:SRG328175 TAZ328175:TBC328175 TKV328175:TKY328175 TUR328175:TUU328175 UEN328175:UEQ328175 UOJ328175:UOM328175 UYF328175:UYI328175 VIB328175:VIE328175 VRX328175:VSA328175 WBT328175:WBW328175 WLP328175:WLS328175 WVL328175:WVO328175 D393711:G393711 IZ393711:JC393711 SV393711:SY393711 ACR393711:ACU393711 AMN393711:AMQ393711 AWJ393711:AWM393711 BGF393711:BGI393711 BQB393711:BQE393711 BZX393711:CAA393711 CJT393711:CJW393711 CTP393711:CTS393711 DDL393711:DDO393711 DNH393711:DNK393711 DXD393711:DXG393711 EGZ393711:EHC393711 EQV393711:EQY393711 FAR393711:FAU393711 FKN393711:FKQ393711 FUJ393711:FUM393711 GEF393711:GEI393711 GOB393711:GOE393711 GXX393711:GYA393711 HHT393711:HHW393711 HRP393711:HRS393711 IBL393711:IBO393711 ILH393711:ILK393711 IVD393711:IVG393711 JEZ393711:JFC393711 JOV393711:JOY393711 JYR393711:JYU393711 KIN393711:KIQ393711 KSJ393711:KSM393711 LCF393711:LCI393711 LMB393711:LME393711 LVX393711:LWA393711 MFT393711:MFW393711 MPP393711:MPS393711 MZL393711:MZO393711 NJH393711:NJK393711 NTD393711:NTG393711 OCZ393711:ODC393711 OMV393711:OMY393711 OWR393711:OWU393711 PGN393711:PGQ393711 PQJ393711:PQM393711 QAF393711:QAI393711 QKB393711:QKE393711 QTX393711:QUA393711 RDT393711:RDW393711 RNP393711:RNS393711 RXL393711:RXO393711 SHH393711:SHK393711 SRD393711:SRG393711 TAZ393711:TBC393711 TKV393711:TKY393711 TUR393711:TUU393711 UEN393711:UEQ393711 UOJ393711:UOM393711 UYF393711:UYI393711 VIB393711:VIE393711 VRX393711:VSA393711 WBT393711:WBW393711 WLP393711:WLS393711 WVL393711:WVO393711 D459247:G459247 IZ459247:JC459247 SV459247:SY459247 ACR459247:ACU459247 AMN459247:AMQ459247 AWJ459247:AWM459247 BGF459247:BGI459247 BQB459247:BQE459247 BZX459247:CAA459247 CJT459247:CJW459247 CTP459247:CTS459247 DDL459247:DDO459247 DNH459247:DNK459247 DXD459247:DXG459247 EGZ459247:EHC459247 EQV459247:EQY459247 FAR459247:FAU459247 FKN459247:FKQ459247 FUJ459247:FUM459247 GEF459247:GEI459247 GOB459247:GOE459247 GXX459247:GYA459247 HHT459247:HHW459247 HRP459247:HRS459247 IBL459247:IBO459247 ILH459247:ILK459247 IVD459247:IVG459247 JEZ459247:JFC459247 JOV459247:JOY459247 JYR459247:JYU459247 KIN459247:KIQ459247 KSJ459247:KSM459247 LCF459247:LCI459247 LMB459247:LME459247 LVX459247:LWA459247 MFT459247:MFW459247 MPP459247:MPS459247 MZL459247:MZO459247 NJH459247:NJK459247 NTD459247:NTG459247 OCZ459247:ODC459247 OMV459247:OMY459247 OWR459247:OWU459247 PGN459247:PGQ459247 PQJ459247:PQM459247 QAF459247:QAI459247 QKB459247:QKE459247 QTX459247:QUA459247 RDT459247:RDW459247 RNP459247:RNS459247 RXL459247:RXO459247 SHH459247:SHK459247 SRD459247:SRG459247 TAZ459247:TBC459247 TKV459247:TKY459247 TUR459247:TUU459247 UEN459247:UEQ459247 UOJ459247:UOM459247 UYF459247:UYI459247 VIB459247:VIE459247 VRX459247:VSA459247 WBT459247:WBW459247 WLP459247:WLS459247 WVL459247:WVO459247 D524783:G524783 IZ524783:JC524783 SV524783:SY524783 ACR524783:ACU524783 AMN524783:AMQ524783 AWJ524783:AWM524783 BGF524783:BGI524783 BQB524783:BQE524783 BZX524783:CAA524783 CJT524783:CJW524783 CTP524783:CTS524783 DDL524783:DDO524783 DNH524783:DNK524783 DXD524783:DXG524783 EGZ524783:EHC524783 EQV524783:EQY524783 FAR524783:FAU524783 FKN524783:FKQ524783 FUJ524783:FUM524783 GEF524783:GEI524783 GOB524783:GOE524783 GXX524783:GYA524783 HHT524783:HHW524783 HRP524783:HRS524783 IBL524783:IBO524783 ILH524783:ILK524783 IVD524783:IVG524783 JEZ524783:JFC524783 JOV524783:JOY524783 JYR524783:JYU524783 KIN524783:KIQ524783 KSJ524783:KSM524783 LCF524783:LCI524783 LMB524783:LME524783 LVX524783:LWA524783 MFT524783:MFW524783 MPP524783:MPS524783 MZL524783:MZO524783 NJH524783:NJK524783 NTD524783:NTG524783 OCZ524783:ODC524783 OMV524783:OMY524783 OWR524783:OWU524783 PGN524783:PGQ524783 PQJ524783:PQM524783 QAF524783:QAI524783 QKB524783:QKE524783 QTX524783:QUA524783 RDT524783:RDW524783 RNP524783:RNS524783 RXL524783:RXO524783 SHH524783:SHK524783 SRD524783:SRG524783 TAZ524783:TBC524783 TKV524783:TKY524783 TUR524783:TUU524783 UEN524783:UEQ524783 UOJ524783:UOM524783 UYF524783:UYI524783 VIB524783:VIE524783 VRX524783:VSA524783 WBT524783:WBW524783 WLP524783:WLS524783 WVL524783:WVO524783 D590319:G590319 IZ590319:JC590319 SV590319:SY590319 ACR590319:ACU590319 AMN590319:AMQ590319 AWJ590319:AWM590319 BGF590319:BGI590319 BQB590319:BQE590319 BZX590319:CAA590319 CJT590319:CJW590319 CTP590319:CTS590319 DDL590319:DDO590319 DNH590319:DNK590319 DXD590319:DXG590319 EGZ590319:EHC590319 EQV590319:EQY590319 FAR590319:FAU590319 FKN590319:FKQ590319 FUJ590319:FUM590319 GEF590319:GEI590319 GOB590319:GOE590319 GXX590319:GYA590319 HHT590319:HHW590319 HRP590319:HRS590319 IBL590319:IBO590319 ILH590319:ILK590319 IVD590319:IVG590319 JEZ590319:JFC590319 JOV590319:JOY590319 JYR590319:JYU590319 KIN590319:KIQ590319 KSJ590319:KSM590319 LCF590319:LCI590319 LMB590319:LME590319 LVX590319:LWA590319 MFT590319:MFW590319 MPP590319:MPS590319 MZL590319:MZO590319 NJH590319:NJK590319 NTD590319:NTG590319 OCZ590319:ODC590319 OMV590319:OMY590319 OWR590319:OWU590319 PGN590319:PGQ590319 PQJ590319:PQM590319 QAF590319:QAI590319 QKB590319:QKE590319 QTX590319:QUA590319 RDT590319:RDW590319 RNP590319:RNS590319 RXL590319:RXO590319 SHH590319:SHK590319 SRD590319:SRG590319 TAZ590319:TBC590319 TKV590319:TKY590319 TUR590319:TUU590319 UEN590319:UEQ590319 UOJ590319:UOM590319 UYF590319:UYI590319 VIB590319:VIE590319 VRX590319:VSA590319 WBT590319:WBW590319 WLP590319:WLS590319 WVL590319:WVO590319 D655855:G655855 IZ655855:JC655855 SV655855:SY655855 ACR655855:ACU655855 AMN655855:AMQ655855 AWJ655855:AWM655855 BGF655855:BGI655855 BQB655855:BQE655855 BZX655855:CAA655855 CJT655855:CJW655855 CTP655855:CTS655855 DDL655855:DDO655855 DNH655855:DNK655855 DXD655855:DXG655855 EGZ655855:EHC655855 EQV655855:EQY655855 FAR655855:FAU655855 FKN655855:FKQ655855 FUJ655855:FUM655855 GEF655855:GEI655855 GOB655855:GOE655855 GXX655855:GYA655855 HHT655855:HHW655855 HRP655855:HRS655855 IBL655855:IBO655855 ILH655855:ILK655855 IVD655855:IVG655855 JEZ655855:JFC655855 JOV655855:JOY655855 JYR655855:JYU655855 KIN655855:KIQ655855 KSJ655855:KSM655855 LCF655855:LCI655855 LMB655855:LME655855 LVX655855:LWA655855 MFT655855:MFW655855 MPP655855:MPS655855 MZL655855:MZO655855 NJH655855:NJK655855 NTD655855:NTG655855 OCZ655855:ODC655855 OMV655855:OMY655855 OWR655855:OWU655855 PGN655855:PGQ655855 PQJ655855:PQM655855 QAF655855:QAI655855 QKB655855:QKE655855 QTX655855:QUA655855 RDT655855:RDW655855 RNP655855:RNS655855 RXL655855:RXO655855 SHH655855:SHK655855 SRD655855:SRG655855 TAZ655855:TBC655855 TKV655855:TKY655855 TUR655855:TUU655855 UEN655855:UEQ655855 UOJ655855:UOM655855 UYF655855:UYI655855 VIB655855:VIE655855 VRX655855:VSA655855 WBT655855:WBW655855 WLP655855:WLS655855 WVL655855:WVO655855 D721391:G721391 IZ721391:JC721391 SV721391:SY721391 ACR721391:ACU721391 AMN721391:AMQ721391 AWJ721391:AWM721391 BGF721391:BGI721391 BQB721391:BQE721391 BZX721391:CAA721391 CJT721391:CJW721391 CTP721391:CTS721391 DDL721391:DDO721391 DNH721391:DNK721391 DXD721391:DXG721391 EGZ721391:EHC721391 EQV721391:EQY721391 FAR721391:FAU721391 FKN721391:FKQ721391 FUJ721391:FUM721391 GEF721391:GEI721391 GOB721391:GOE721391 GXX721391:GYA721391 HHT721391:HHW721391 HRP721391:HRS721391 IBL721391:IBO721391 ILH721391:ILK721391 IVD721391:IVG721391 JEZ721391:JFC721391 JOV721391:JOY721391 JYR721391:JYU721391 KIN721391:KIQ721391 KSJ721391:KSM721391 LCF721391:LCI721391 LMB721391:LME721391 LVX721391:LWA721391 MFT721391:MFW721391 MPP721391:MPS721391 MZL721391:MZO721391 NJH721391:NJK721391 NTD721391:NTG721391 OCZ721391:ODC721391 OMV721391:OMY721391 OWR721391:OWU721391 PGN721391:PGQ721391 PQJ721391:PQM721391 QAF721391:QAI721391 QKB721391:QKE721391 QTX721391:QUA721391 RDT721391:RDW721391 RNP721391:RNS721391 RXL721391:RXO721391 SHH721391:SHK721391 SRD721391:SRG721391 TAZ721391:TBC721391 TKV721391:TKY721391 TUR721391:TUU721391 UEN721391:UEQ721391 UOJ721391:UOM721391 UYF721391:UYI721391 VIB721391:VIE721391 VRX721391:VSA721391 WBT721391:WBW721391 WLP721391:WLS721391 WVL721391:WVO721391 D786927:G786927 IZ786927:JC786927 SV786927:SY786927 ACR786927:ACU786927 AMN786927:AMQ786927 AWJ786927:AWM786927 BGF786927:BGI786927 BQB786927:BQE786927 BZX786927:CAA786927 CJT786927:CJW786927 CTP786927:CTS786927 DDL786927:DDO786927 DNH786927:DNK786927 DXD786927:DXG786927 EGZ786927:EHC786927 EQV786927:EQY786927 FAR786927:FAU786927 FKN786927:FKQ786927 FUJ786927:FUM786927 GEF786927:GEI786927 GOB786927:GOE786927 GXX786927:GYA786927 HHT786927:HHW786927 HRP786927:HRS786927 IBL786927:IBO786927 ILH786927:ILK786927 IVD786927:IVG786927 JEZ786927:JFC786927 JOV786927:JOY786927 JYR786927:JYU786927 KIN786927:KIQ786927 KSJ786927:KSM786927 LCF786927:LCI786927 LMB786927:LME786927 LVX786927:LWA786927 MFT786927:MFW786927 MPP786927:MPS786927 MZL786927:MZO786927 NJH786927:NJK786927 NTD786927:NTG786927 OCZ786927:ODC786927 OMV786927:OMY786927 OWR786927:OWU786927 PGN786927:PGQ786927 PQJ786927:PQM786927 QAF786927:QAI786927 QKB786927:QKE786927 QTX786927:QUA786927 RDT786927:RDW786927 RNP786927:RNS786927 RXL786927:RXO786927 SHH786927:SHK786927 SRD786927:SRG786927 TAZ786927:TBC786927 TKV786927:TKY786927 TUR786927:TUU786927 UEN786927:UEQ786927 UOJ786927:UOM786927 UYF786927:UYI786927 VIB786927:VIE786927 VRX786927:VSA786927 WBT786927:WBW786927 WLP786927:WLS786927 WVL786927:WVO786927 D852463:G852463 IZ852463:JC852463 SV852463:SY852463 ACR852463:ACU852463 AMN852463:AMQ852463 AWJ852463:AWM852463 BGF852463:BGI852463 BQB852463:BQE852463 BZX852463:CAA852463 CJT852463:CJW852463 CTP852463:CTS852463 DDL852463:DDO852463 DNH852463:DNK852463 DXD852463:DXG852463 EGZ852463:EHC852463 EQV852463:EQY852463 FAR852463:FAU852463 FKN852463:FKQ852463 FUJ852463:FUM852463 GEF852463:GEI852463 GOB852463:GOE852463 GXX852463:GYA852463 HHT852463:HHW852463 HRP852463:HRS852463 IBL852463:IBO852463 ILH852463:ILK852463 IVD852463:IVG852463 JEZ852463:JFC852463 JOV852463:JOY852463 JYR852463:JYU852463 KIN852463:KIQ852463 KSJ852463:KSM852463 LCF852463:LCI852463 LMB852463:LME852463 LVX852463:LWA852463 MFT852463:MFW852463 MPP852463:MPS852463 MZL852463:MZO852463 NJH852463:NJK852463 NTD852463:NTG852463 OCZ852463:ODC852463 OMV852463:OMY852463 OWR852463:OWU852463 PGN852463:PGQ852463 PQJ852463:PQM852463 QAF852463:QAI852463 QKB852463:QKE852463 QTX852463:QUA852463 RDT852463:RDW852463 RNP852463:RNS852463 RXL852463:RXO852463 SHH852463:SHK852463 SRD852463:SRG852463 TAZ852463:TBC852463 TKV852463:TKY852463 TUR852463:TUU852463 UEN852463:UEQ852463 UOJ852463:UOM852463 UYF852463:UYI852463 VIB852463:VIE852463 VRX852463:VSA852463 WBT852463:WBW852463 WLP852463:WLS852463 WVL852463:WVO852463 D917999:G917999 IZ917999:JC917999 SV917999:SY917999 ACR917999:ACU917999 AMN917999:AMQ917999 AWJ917999:AWM917999 BGF917999:BGI917999 BQB917999:BQE917999 BZX917999:CAA917999 CJT917999:CJW917999 CTP917999:CTS917999 DDL917999:DDO917999 DNH917999:DNK917999 DXD917999:DXG917999 EGZ917999:EHC917999 EQV917999:EQY917999 FAR917999:FAU917999 FKN917999:FKQ917999 FUJ917999:FUM917999 GEF917999:GEI917999 GOB917999:GOE917999 GXX917999:GYA917999 HHT917999:HHW917999 HRP917999:HRS917999 IBL917999:IBO917999 ILH917999:ILK917999 IVD917999:IVG917999 JEZ917999:JFC917999 JOV917999:JOY917999 JYR917999:JYU917999 KIN917999:KIQ917999 KSJ917999:KSM917999 LCF917999:LCI917999 LMB917999:LME917999 LVX917999:LWA917999 MFT917999:MFW917999 MPP917999:MPS917999 MZL917999:MZO917999 NJH917999:NJK917999 NTD917999:NTG917999 OCZ917999:ODC917999 OMV917999:OMY917999 OWR917999:OWU917999 PGN917999:PGQ917999 PQJ917999:PQM917999 QAF917999:QAI917999 QKB917999:QKE917999 QTX917999:QUA917999 RDT917999:RDW917999 RNP917999:RNS917999 RXL917999:RXO917999 SHH917999:SHK917999 SRD917999:SRG917999 TAZ917999:TBC917999 TKV917999:TKY917999 TUR917999:TUU917999 UEN917999:UEQ917999 UOJ917999:UOM917999 UYF917999:UYI917999 VIB917999:VIE917999 VRX917999:VSA917999 WBT917999:WBW917999 WLP917999:WLS917999 WVL917999:WVO917999 D983535:G983535 IZ983535:JC983535 SV983535:SY983535 ACR983535:ACU983535 AMN983535:AMQ983535 AWJ983535:AWM983535 BGF983535:BGI983535 BQB983535:BQE983535 BZX983535:CAA983535 CJT983535:CJW983535 CTP983535:CTS983535 DDL983535:DDO983535 DNH983535:DNK983535 DXD983535:DXG983535 EGZ983535:EHC983535 EQV983535:EQY983535 FAR983535:FAU983535 FKN983535:FKQ983535 FUJ983535:FUM983535 GEF983535:GEI983535 GOB983535:GOE983535 GXX983535:GYA983535 HHT983535:HHW983535 HRP983535:HRS983535 IBL983535:IBO983535 ILH983535:ILK983535 IVD983535:IVG983535 JEZ983535:JFC983535 JOV983535:JOY983535 JYR983535:JYU983535 KIN983535:KIQ983535 KSJ983535:KSM983535 LCF983535:LCI983535 LMB983535:LME983535 LVX983535:LWA983535 MFT983535:MFW983535 MPP983535:MPS983535 MZL983535:MZO983535 NJH983535:NJK983535 NTD983535:NTG983535 OCZ983535:ODC983535 OMV983535:OMY983535 OWR983535:OWU983535 PGN983535:PGQ983535 PQJ983535:PQM983535 QAF983535:QAI983535 QKB983535:QKE983535 QTX983535:QUA983535 RDT983535:RDW983535 RNP983535:RNS983535 RXL983535:RXO983535 SHH983535:SHK983535 SRD983535:SRG983535 TAZ983535:TBC983535 TKV983535:TKY983535 TUR983535:TUU983535 UEN983535:UEQ983535 UOJ983535:UOM983535 UYF983535:UYI983535 VIB983535:VIE983535 VRX983535:VSA983535 WBT983535:WBW983535 WLP983535:WLS983535 WVL983535:WVO983535 E471:H471 JA471:JD471 SW471:SZ471 ACS471:ACV471 AMO471:AMR471 AWK471:AWN471 BGG471:BGJ471 BQC471:BQF471 BZY471:CAB471 CJU471:CJX471 CTQ471:CTT471 DDM471:DDP471 DNI471:DNL471 DXE471:DXH471 EHA471:EHD471 EQW471:EQZ471 FAS471:FAV471 FKO471:FKR471 FUK471:FUN471 GEG471:GEJ471 GOC471:GOF471 GXY471:GYB471 HHU471:HHX471 HRQ471:HRT471 IBM471:IBP471 ILI471:ILL471 IVE471:IVH471 JFA471:JFD471 JOW471:JOZ471 JYS471:JYV471 KIO471:KIR471 KSK471:KSN471 LCG471:LCJ471 LMC471:LMF471 LVY471:LWB471 MFU471:MFX471 MPQ471:MPT471 MZM471:MZP471 NJI471:NJL471 NTE471:NTH471 ODA471:ODD471 OMW471:OMZ471 OWS471:OWV471 PGO471:PGR471 PQK471:PQN471 QAG471:QAJ471 QKC471:QKF471 QTY471:QUB471 RDU471:RDX471 RNQ471:RNT471 RXM471:RXP471 SHI471:SHL471 SRE471:SRH471 TBA471:TBD471 TKW471:TKZ471 TUS471:TUV471 UEO471:UER471 UOK471:UON471 UYG471:UYJ471 VIC471:VIF471 VRY471:VSB471 WBU471:WBX471 WLQ471:WLT471 WVM471:WVP471 E66053:H66053 JA66053:JD66053 SW66053:SZ66053 ACS66053:ACV66053 AMO66053:AMR66053 AWK66053:AWN66053 BGG66053:BGJ66053 BQC66053:BQF66053 BZY66053:CAB66053 CJU66053:CJX66053 CTQ66053:CTT66053 DDM66053:DDP66053 DNI66053:DNL66053 DXE66053:DXH66053 EHA66053:EHD66053 EQW66053:EQZ66053 FAS66053:FAV66053 FKO66053:FKR66053 FUK66053:FUN66053 GEG66053:GEJ66053 GOC66053:GOF66053 GXY66053:GYB66053 HHU66053:HHX66053 HRQ66053:HRT66053 IBM66053:IBP66053 ILI66053:ILL66053 IVE66053:IVH66053 JFA66053:JFD66053 JOW66053:JOZ66053 JYS66053:JYV66053 KIO66053:KIR66053 KSK66053:KSN66053 LCG66053:LCJ66053 LMC66053:LMF66053 LVY66053:LWB66053 MFU66053:MFX66053 MPQ66053:MPT66053 MZM66053:MZP66053 NJI66053:NJL66053 NTE66053:NTH66053 ODA66053:ODD66053 OMW66053:OMZ66053 OWS66053:OWV66053 PGO66053:PGR66053 PQK66053:PQN66053 QAG66053:QAJ66053 QKC66053:QKF66053 QTY66053:QUB66053 RDU66053:RDX66053 RNQ66053:RNT66053 RXM66053:RXP66053 SHI66053:SHL66053 SRE66053:SRH66053 TBA66053:TBD66053 TKW66053:TKZ66053 TUS66053:TUV66053 UEO66053:UER66053 UOK66053:UON66053 UYG66053:UYJ66053 VIC66053:VIF66053 VRY66053:VSB66053 WBU66053:WBX66053 WLQ66053:WLT66053 WVM66053:WVP66053 E131589:H131589 JA131589:JD131589 SW131589:SZ131589 ACS131589:ACV131589 AMO131589:AMR131589 AWK131589:AWN131589 BGG131589:BGJ131589 BQC131589:BQF131589 BZY131589:CAB131589 CJU131589:CJX131589 CTQ131589:CTT131589 DDM131589:DDP131589 DNI131589:DNL131589 DXE131589:DXH131589 EHA131589:EHD131589 EQW131589:EQZ131589 FAS131589:FAV131589 FKO131589:FKR131589 FUK131589:FUN131589 GEG131589:GEJ131589 GOC131589:GOF131589 GXY131589:GYB131589 HHU131589:HHX131589 HRQ131589:HRT131589 IBM131589:IBP131589 ILI131589:ILL131589 IVE131589:IVH131589 JFA131589:JFD131589 JOW131589:JOZ131589 JYS131589:JYV131589 KIO131589:KIR131589 KSK131589:KSN131589 LCG131589:LCJ131589 LMC131589:LMF131589 LVY131589:LWB131589 MFU131589:MFX131589 MPQ131589:MPT131589 MZM131589:MZP131589 NJI131589:NJL131589 NTE131589:NTH131589 ODA131589:ODD131589 OMW131589:OMZ131589 OWS131589:OWV131589 PGO131589:PGR131589 PQK131589:PQN131589 QAG131589:QAJ131589 QKC131589:QKF131589 QTY131589:QUB131589 RDU131589:RDX131589 RNQ131589:RNT131589 RXM131589:RXP131589 SHI131589:SHL131589 SRE131589:SRH131589 TBA131589:TBD131589 TKW131589:TKZ131589 TUS131589:TUV131589 UEO131589:UER131589 UOK131589:UON131589 UYG131589:UYJ131589 VIC131589:VIF131589 VRY131589:VSB131589 WBU131589:WBX131589 WLQ131589:WLT131589 WVM131589:WVP131589 E197125:H197125 JA197125:JD197125 SW197125:SZ197125 ACS197125:ACV197125 AMO197125:AMR197125 AWK197125:AWN197125 BGG197125:BGJ197125 BQC197125:BQF197125 BZY197125:CAB197125 CJU197125:CJX197125 CTQ197125:CTT197125 DDM197125:DDP197125 DNI197125:DNL197125 DXE197125:DXH197125 EHA197125:EHD197125 EQW197125:EQZ197125 FAS197125:FAV197125 FKO197125:FKR197125 FUK197125:FUN197125 GEG197125:GEJ197125 GOC197125:GOF197125 GXY197125:GYB197125 HHU197125:HHX197125 HRQ197125:HRT197125 IBM197125:IBP197125 ILI197125:ILL197125 IVE197125:IVH197125 JFA197125:JFD197125 JOW197125:JOZ197125 JYS197125:JYV197125 KIO197125:KIR197125 KSK197125:KSN197125 LCG197125:LCJ197125 LMC197125:LMF197125 LVY197125:LWB197125 MFU197125:MFX197125 MPQ197125:MPT197125 MZM197125:MZP197125 NJI197125:NJL197125 NTE197125:NTH197125 ODA197125:ODD197125 OMW197125:OMZ197125 OWS197125:OWV197125 PGO197125:PGR197125 PQK197125:PQN197125 QAG197125:QAJ197125 QKC197125:QKF197125 QTY197125:QUB197125 RDU197125:RDX197125 RNQ197125:RNT197125 RXM197125:RXP197125 SHI197125:SHL197125 SRE197125:SRH197125 TBA197125:TBD197125 TKW197125:TKZ197125 TUS197125:TUV197125 UEO197125:UER197125 UOK197125:UON197125 UYG197125:UYJ197125 VIC197125:VIF197125 VRY197125:VSB197125 WBU197125:WBX197125 WLQ197125:WLT197125 WVM197125:WVP197125 E262661:H262661 JA262661:JD262661 SW262661:SZ262661 ACS262661:ACV262661 AMO262661:AMR262661 AWK262661:AWN262661 BGG262661:BGJ262661 BQC262661:BQF262661 BZY262661:CAB262661 CJU262661:CJX262661 CTQ262661:CTT262661 DDM262661:DDP262661 DNI262661:DNL262661 DXE262661:DXH262661 EHA262661:EHD262661 EQW262661:EQZ262661 FAS262661:FAV262661 FKO262661:FKR262661 FUK262661:FUN262661 GEG262661:GEJ262661 GOC262661:GOF262661 GXY262661:GYB262661 HHU262661:HHX262661 HRQ262661:HRT262661 IBM262661:IBP262661 ILI262661:ILL262661 IVE262661:IVH262661 JFA262661:JFD262661 JOW262661:JOZ262661 JYS262661:JYV262661 KIO262661:KIR262661 KSK262661:KSN262661 LCG262661:LCJ262661 LMC262661:LMF262661 LVY262661:LWB262661 MFU262661:MFX262661 MPQ262661:MPT262661 MZM262661:MZP262661 NJI262661:NJL262661 NTE262661:NTH262661 ODA262661:ODD262661 OMW262661:OMZ262661 OWS262661:OWV262661 PGO262661:PGR262661 PQK262661:PQN262661 QAG262661:QAJ262661 QKC262661:QKF262661 QTY262661:QUB262661 RDU262661:RDX262661 RNQ262661:RNT262661 RXM262661:RXP262661 SHI262661:SHL262661 SRE262661:SRH262661 TBA262661:TBD262661 TKW262661:TKZ262661 TUS262661:TUV262661 UEO262661:UER262661 UOK262661:UON262661 UYG262661:UYJ262661 VIC262661:VIF262661 VRY262661:VSB262661 WBU262661:WBX262661 WLQ262661:WLT262661 WVM262661:WVP262661 E328197:H328197 JA328197:JD328197 SW328197:SZ328197 ACS328197:ACV328197 AMO328197:AMR328197 AWK328197:AWN328197 BGG328197:BGJ328197 BQC328197:BQF328197 BZY328197:CAB328197 CJU328197:CJX328197 CTQ328197:CTT328197 DDM328197:DDP328197 DNI328197:DNL328197 DXE328197:DXH328197 EHA328197:EHD328197 EQW328197:EQZ328197 FAS328197:FAV328197 FKO328197:FKR328197 FUK328197:FUN328197 GEG328197:GEJ328197 GOC328197:GOF328197 GXY328197:GYB328197 HHU328197:HHX328197 HRQ328197:HRT328197 IBM328197:IBP328197 ILI328197:ILL328197 IVE328197:IVH328197 JFA328197:JFD328197 JOW328197:JOZ328197 JYS328197:JYV328197 KIO328197:KIR328197 KSK328197:KSN328197 LCG328197:LCJ328197 LMC328197:LMF328197 LVY328197:LWB328197 MFU328197:MFX328197 MPQ328197:MPT328197 MZM328197:MZP328197 NJI328197:NJL328197 NTE328197:NTH328197 ODA328197:ODD328197 OMW328197:OMZ328197 OWS328197:OWV328197 PGO328197:PGR328197 PQK328197:PQN328197 QAG328197:QAJ328197 QKC328197:QKF328197 QTY328197:QUB328197 RDU328197:RDX328197 RNQ328197:RNT328197 RXM328197:RXP328197 SHI328197:SHL328197 SRE328197:SRH328197 TBA328197:TBD328197 TKW328197:TKZ328197 TUS328197:TUV328197 UEO328197:UER328197 UOK328197:UON328197 UYG328197:UYJ328197 VIC328197:VIF328197 VRY328197:VSB328197 WBU328197:WBX328197 WLQ328197:WLT328197 WVM328197:WVP328197 E393733:H393733 JA393733:JD393733 SW393733:SZ393733 ACS393733:ACV393733 AMO393733:AMR393733 AWK393733:AWN393733 BGG393733:BGJ393733 BQC393733:BQF393733 BZY393733:CAB393733 CJU393733:CJX393733 CTQ393733:CTT393733 DDM393733:DDP393733 DNI393733:DNL393733 DXE393733:DXH393733 EHA393733:EHD393733 EQW393733:EQZ393733 FAS393733:FAV393733 FKO393733:FKR393733 FUK393733:FUN393733 GEG393733:GEJ393733 GOC393733:GOF393733 GXY393733:GYB393733 HHU393733:HHX393733 HRQ393733:HRT393733 IBM393733:IBP393733 ILI393733:ILL393733 IVE393733:IVH393733 JFA393733:JFD393733 JOW393733:JOZ393733 JYS393733:JYV393733 KIO393733:KIR393733 KSK393733:KSN393733 LCG393733:LCJ393733 LMC393733:LMF393733 LVY393733:LWB393733 MFU393733:MFX393733 MPQ393733:MPT393733 MZM393733:MZP393733 NJI393733:NJL393733 NTE393733:NTH393733 ODA393733:ODD393733 OMW393733:OMZ393733 OWS393733:OWV393733 PGO393733:PGR393733 PQK393733:PQN393733 QAG393733:QAJ393733 QKC393733:QKF393733 QTY393733:QUB393733 RDU393733:RDX393733 RNQ393733:RNT393733 RXM393733:RXP393733 SHI393733:SHL393733 SRE393733:SRH393733 TBA393733:TBD393733 TKW393733:TKZ393733 TUS393733:TUV393733 UEO393733:UER393733 UOK393733:UON393733 UYG393733:UYJ393733 VIC393733:VIF393733 VRY393733:VSB393733 WBU393733:WBX393733 WLQ393733:WLT393733 WVM393733:WVP393733 E459269:H459269 JA459269:JD459269 SW459269:SZ459269 ACS459269:ACV459269 AMO459269:AMR459269 AWK459269:AWN459269 BGG459269:BGJ459269 BQC459269:BQF459269 BZY459269:CAB459269 CJU459269:CJX459269 CTQ459269:CTT459269 DDM459269:DDP459269 DNI459269:DNL459269 DXE459269:DXH459269 EHA459269:EHD459269 EQW459269:EQZ459269 FAS459269:FAV459269 FKO459269:FKR459269 FUK459269:FUN459269 GEG459269:GEJ459269 GOC459269:GOF459269 GXY459269:GYB459269 HHU459269:HHX459269 HRQ459269:HRT459269 IBM459269:IBP459269 ILI459269:ILL459269 IVE459269:IVH459269 JFA459269:JFD459269 JOW459269:JOZ459269 JYS459269:JYV459269 KIO459269:KIR459269 KSK459269:KSN459269 LCG459269:LCJ459269 LMC459269:LMF459269 LVY459269:LWB459269 MFU459269:MFX459269 MPQ459269:MPT459269 MZM459269:MZP459269 NJI459269:NJL459269 NTE459269:NTH459269 ODA459269:ODD459269 OMW459269:OMZ459269 OWS459269:OWV459269 PGO459269:PGR459269 PQK459269:PQN459269 QAG459269:QAJ459269 QKC459269:QKF459269 QTY459269:QUB459269 RDU459269:RDX459269 RNQ459269:RNT459269 RXM459269:RXP459269 SHI459269:SHL459269 SRE459269:SRH459269 TBA459269:TBD459269 TKW459269:TKZ459269 TUS459269:TUV459269 UEO459269:UER459269 UOK459269:UON459269 UYG459269:UYJ459269 VIC459269:VIF459269 VRY459269:VSB459269 WBU459269:WBX459269 WLQ459269:WLT459269 WVM459269:WVP459269 E524805:H524805 JA524805:JD524805 SW524805:SZ524805 ACS524805:ACV524805 AMO524805:AMR524805 AWK524805:AWN524805 BGG524805:BGJ524805 BQC524805:BQF524805 BZY524805:CAB524805 CJU524805:CJX524805 CTQ524805:CTT524805 DDM524805:DDP524805 DNI524805:DNL524805 DXE524805:DXH524805 EHA524805:EHD524805 EQW524805:EQZ524805 FAS524805:FAV524805 FKO524805:FKR524805 FUK524805:FUN524805 GEG524805:GEJ524805 GOC524805:GOF524805 GXY524805:GYB524805 HHU524805:HHX524805 HRQ524805:HRT524805 IBM524805:IBP524805 ILI524805:ILL524805 IVE524805:IVH524805 JFA524805:JFD524805 JOW524805:JOZ524805 JYS524805:JYV524805 KIO524805:KIR524805 KSK524805:KSN524805 LCG524805:LCJ524805 LMC524805:LMF524805 LVY524805:LWB524805 MFU524805:MFX524805 MPQ524805:MPT524805 MZM524805:MZP524805 NJI524805:NJL524805 NTE524805:NTH524805 ODA524805:ODD524805 OMW524805:OMZ524805 OWS524805:OWV524805 PGO524805:PGR524805 PQK524805:PQN524805 QAG524805:QAJ524805 QKC524805:QKF524805 QTY524805:QUB524805 RDU524805:RDX524805 RNQ524805:RNT524805 RXM524805:RXP524805 SHI524805:SHL524805 SRE524805:SRH524805 TBA524805:TBD524805 TKW524805:TKZ524805 TUS524805:TUV524805 UEO524805:UER524805 UOK524805:UON524805 UYG524805:UYJ524805 VIC524805:VIF524805 VRY524805:VSB524805 WBU524805:WBX524805 WLQ524805:WLT524805 WVM524805:WVP524805 E590341:H590341 JA590341:JD590341 SW590341:SZ590341 ACS590341:ACV590341 AMO590341:AMR590341 AWK590341:AWN590341 BGG590341:BGJ590341 BQC590341:BQF590341 BZY590341:CAB590341 CJU590341:CJX590341 CTQ590341:CTT590341 DDM590341:DDP590341 DNI590341:DNL590341 DXE590341:DXH590341 EHA590341:EHD590341 EQW590341:EQZ590341 FAS590341:FAV590341 FKO590341:FKR590341 FUK590341:FUN590341 GEG590341:GEJ590341 GOC590341:GOF590341 GXY590341:GYB590341 HHU590341:HHX590341 HRQ590341:HRT590341 IBM590341:IBP590341 ILI590341:ILL590341 IVE590341:IVH590341 JFA590341:JFD590341 JOW590341:JOZ590341 JYS590341:JYV590341 KIO590341:KIR590341 KSK590341:KSN590341 LCG590341:LCJ590341 LMC590341:LMF590341 LVY590341:LWB590341 MFU590341:MFX590341 MPQ590341:MPT590341 MZM590341:MZP590341 NJI590341:NJL590341 NTE590341:NTH590341 ODA590341:ODD590341 OMW590341:OMZ590341 OWS590341:OWV590341 PGO590341:PGR590341 PQK590341:PQN590341 QAG590341:QAJ590341 QKC590341:QKF590341 QTY590341:QUB590341 RDU590341:RDX590341 RNQ590341:RNT590341 RXM590341:RXP590341 SHI590341:SHL590341 SRE590341:SRH590341 TBA590341:TBD590341 TKW590341:TKZ590341 TUS590341:TUV590341 UEO590341:UER590341 UOK590341:UON590341 UYG590341:UYJ590341 VIC590341:VIF590341 VRY590341:VSB590341 WBU590341:WBX590341 WLQ590341:WLT590341 WVM590341:WVP590341 E655877:H655877 JA655877:JD655877 SW655877:SZ655877 ACS655877:ACV655877 AMO655877:AMR655877 AWK655877:AWN655877 BGG655877:BGJ655877 BQC655877:BQF655877 BZY655877:CAB655877 CJU655877:CJX655877 CTQ655877:CTT655877 DDM655877:DDP655877 DNI655877:DNL655877 DXE655877:DXH655877 EHA655877:EHD655877 EQW655877:EQZ655877 FAS655877:FAV655877 FKO655877:FKR655877 FUK655877:FUN655877 GEG655877:GEJ655877 GOC655877:GOF655877 GXY655877:GYB655877 HHU655877:HHX655877 HRQ655877:HRT655877 IBM655877:IBP655877 ILI655877:ILL655877 IVE655877:IVH655877 JFA655877:JFD655877 JOW655877:JOZ655877 JYS655877:JYV655877 KIO655877:KIR655877 KSK655877:KSN655877 LCG655877:LCJ655877 LMC655877:LMF655877 LVY655877:LWB655877 MFU655877:MFX655877 MPQ655877:MPT655877 MZM655877:MZP655877 NJI655877:NJL655877 NTE655877:NTH655877 ODA655877:ODD655877 OMW655877:OMZ655877 OWS655877:OWV655877 PGO655877:PGR655877 PQK655877:PQN655877 QAG655877:QAJ655877 QKC655877:QKF655877 QTY655877:QUB655877 RDU655877:RDX655877 RNQ655877:RNT655877 RXM655877:RXP655877 SHI655877:SHL655877 SRE655877:SRH655877 TBA655877:TBD655877 TKW655877:TKZ655877 TUS655877:TUV655877 UEO655877:UER655877 UOK655877:UON655877 UYG655877:UYJ655877 VIC655877:VIF655877 VRY655877:VSB655877 WBU655877:WBX655877 WLQ655877:WLT655877 WVM655877:WVP655877 E721413:H721413 JA721413:JD721413 SW721413:SZ721413 ACS721413:ACV721413 AMO721413:AMR721413 AWK721413:AWN721413 BGG721413:BGJ721413 BQC721413:BQF721413 BZY721413:CAB721413 CJU721413:CJX721413 CTQ721413:CTT721413 DDM721413:DDP721413 DNI721413:DNL721413 DXE721413:DXH721413 EHA721413:EHD721413 EQW721413:EQZ721413 FAS721413:FAV721413 FKO721413:FKR721413 FUK721413:FUN721413 GEG721413:GEJ721413 GOC721413:GOF721413 GXY721413:GYB721413 HHU721413:HHX721413 HRQ721413:HRT721413 IBM721413:IBP721413 ILI721413:ILL721413 IVE721413:IVH721413 JFA721413:JFD721413 JOW721413:JOZ721413 JYS721413:JYV721413 KIO721413:KIR721413 KSK721413:KSN721413 LCG721413:LCJ721413 LMC721413:LMF721413 LVY721413:LWB721413 MFU721413:MFX721413 MPQ721413:MPT721413 MZM721413:MZP721413 NJI721413:NJL721413 NTE721413:NTH721413 ODA721413:ODD721413 OMW721413:OMZ721413 OWS721413:OWV721413 PGO721413:PGR721413 PQK721413:PQN721413 QAG721413:QAJ721413 QKC721413:QKF721413 QTY721413:QUB721413 RDU721413:RDX721413 RNQ721413:RNT721413 RXM721413:RXP721413 SHI721413:SHL721413 SRE721413:SRH721413 TBA721413:TBD721413 TKW721413:TKZ721413 TUS721413:TUV721413 UEO721413:UER721413 UOK721413:UON721413 UYG721413:UYJ721413 VIC721413:VIF721413 VRY721413:VSB721413 WBU721413:WBX721413 WLQ721413:WLT721413 WVM721413:WVP721413 E786949:H786949 JA786949:JD786949 SW786949:SZ786949 ACS786949:ACV786949 AMO786949:AMR786949 AWK786949:AWN786949 BGG786949:BGJ786949 BQC786949:BQF786949 BZY786949:CAB786949 CJU786949:CJX786949 CTQ786949:CTT786949 DDM786949:DDP786949 DNI786949:DNL786949 DXE786949:DXH786949 EHA786949:EHD786949 EQW786949:EQZ786949 FAS786949:FAV786949 FKO786949:FKR786949 FUK786949:FUN786949 GEG786949:GEJ786949 GOC786949:GOF786949 GXY786949:GYB786949 HHU786949:HHX786949 HRQ786949:HRT786949 IBM786949:IBP786949 ILI786949:ILL786949 IVE786949:IVH786949 JFA786949:JFD786949 JOW786949:JOZ786949 JYS786949:JYV786949 KIO786949:KIR786949 KSK786949:KSN786949 LCG786949:LCJ786949 LMC786949:LMF786949 LVY786949:LWB786949 MFU786949:MFX786949 MPQ786949:MPT786949 MZM786949:MZP786949 NJI786949:NJL786949 NTE786949:NTH786949 ODA786949:ODD786949 OMW786949:OMZ786949 OWS786949:OWV786949 PGO786949:PGR786949 PQK786949:PQN786949 QAG786949:QAJ786949 QKC786949:QKF786949 QTY786949:QUB786949 RDU786949:RDX786949 RNQ786949:RNT786949 RXM786949:RXP786949 SHI786949:SHL786949 SRE786949:SRH786949 TBA786949:TBD786949 TKW786949:TKZ786949 TUS786949:TUV786949 UEO786949:UER786949 UOK786949:UON786949 UYG786949:UYJ786949 VIC786949:VIF786949 VRY786949:VSB786949 WBU786949:WBX786949 WLQ786949:WLT786949 WVM786949:WVP786949 E852485:H852485 JA852485:JD852485 SW852485:SZ852485 ACS852485:ACV852485 AMO852485:AMR852485 AWK852485:AWN852485 BGG852485:BGJ852485 BQC852485:BQF852485 BZY852485:CAB852485 CJU852485:CJX852485 CTQ852485:CTT852485 DDM852485:DDP852485 DNI852485:DNL852485 DXE852485:DXH852485 EHA852485:EHD852485 EQW852485:EQZ852485 FAS852485:FAV852485 FKO852485:FKR852485 FUK852485:FUN852485 GEG852485:GEJ852485 GOC852485:GOF852485 GXY852485:GYB852485 HHU852485:HHX852485 HRQ852485:HRT852485 IBM852485:IBP852485 ILI852485:ILL852485 IVE852485:IVH852485 JFA852485:JFD852485 JOW852485:JOZ852485 JYS852485:JYV852485 KIO852485:KIR852485 KSK852485:KSN852485 LCG852485:LCJ852485 LMC852485:LMF852485 LVY852485:LWB852485 MFU852485:MFX852485 MPQ852485:MPT852485 MZM852485:MZP852485 NJI852485:NJL852485 NTE852485:NTH852485 ODA852485:ODD852485 OMW852485:OMZ852485 OWS852485:OWV852485 PGO852485:PGR852485 PQK852485:PQN852485 QAG852485:QAJ852485 QKC852485:QKF852485 QTY852485:QUB852485 RDU852485:RDX852485 RNQ852485:RNT852485 RXM852485:RXP852485 SHI852485:SHL852485 SRE852485:SRH852485 TBA852485:TBD852485 TKW852485:TKZ852485 TUS852485:TUV852485 UEO852485:UER852485 UOK852485:UON852485 UYG852485:UYJ852485 VIC852485:VIF852485 VRY852485:VSB852485 WBU852485:WBX852485 WLQ852485:WLT852485 WVM852485:WVP852485 E918021:H918021 JA918021:JD918021 SW918021:SZ918021 ACS918021:ACV918021 AMO918021:AMR918021 AWK918021:AWN918021 BGG918021:BGJ918021 BQC918021:BQF918021 BZY918021:CAB918021 CJU918021:CJX918021 CTQ918021:CTT918021 DDM918021:DDP918021 DNI918021:DNL918021 DXE918021:DXH918021 EHA918021:EHD918021 EQW918021:EQZ918021 FAS918021:FAV918021 FKO918021:FKR918021 FUK918021:FUN918021 GEG918021:GEJ918021 GOC918021:GOF918021 GXY918021:GYB918021 HHU918021:HHX918021 HRQ918021:HRT918021 IBM918021:IBP918021 ILI918021:ILL918021 IVE918021:IVH918021 JFA918021:JFD918021 JOW918021:JOZ918021 JYS918021:JYV918021 KIO918021:KIR918021 KSK918021:KSN918021 LCG918021:LCJ918021 LMC918021:LMF918021 LVY918021:LWB918021 MFU918021:MFX918021 MPQ918021:MPT918021 MZM918021:MZP918021 NJI918021:NJL918021 NTE918021:NTH918021 ODA918021:ODD918021 OMW918021:OMZ918021 OWS918021:OWV918021 PGO918021:PGR918021 PQK918021:PQN918021 QAG918021:QAJ918021 QKC918021:QKF918021 QTY918021:QUB918021 RDU918021:RDX918021 RNQ918021:RNT918021 RXM918021:RXP918021 SHI918021:SHL918021 SRE918021:SRH918021 TBA918021:TBD918021 TKW918021:TKZ918021 TUS918021:TUV918021 UEO918021:UER918021 UOK918021:UON918021 UYG918021:UYJ918021 VIC918021:VIF918021 VRY918021:VSB918021 WBU918021:WBX918021 WLQ918021:WLT918021 WVM918021:WVP918021 E983557:H983557 JA983557:JD983557 SW983557:SZ983557 ACS983557:ACV983557 AMO983557:AMR983557 AWK983557:AWN983557 BGG983557:BGJ983557 BQC983557:BQF983557 BZY983557:CAB983557 CJU983557:CJX983557 CTQ983557:CTT983557 DDM983557:DDP983557 DNI983557:DNL983557 DXE983557:DXH983557 EHA983557:EHD983557 EQW983557:EQZ983557 FAS983557:FAV983557 FKO983557:FKR983557 FUK983557:FUN983557 GEG983557:GEJ983557 GOC983557:GOF983557 GXY983557:GYB983557 HHU983557:HHX983557 HRQ983557:HRT983557 IBM983557:IBP983557 ILI983557:ILL983557 IVE983557:IVH983557 JFA983557:JFD983557 JOW983557:JOZ983557 JYS983557:JYV983557 KIO983557:KIR983557 KSK983557:KSN983557 LCG983557:LCJ983557 LMC983557:LMF983557 LVY983557:LWB983557 MFU983557:MFX983557 MPQ983557:MPT983557 MZM983557:MZP983557 NJI983557:NJL983557 NTE983557:NTH983557 ODA983557:ODD983557 OMW983557:OMZ983557 OWS983557:OWV983557 PGO983557:PGR983557 PQK983557:PQN983557 QAG983557:QAJ983557 QKC983557:QKF983557 QTY983557:QUB983557 RDU983557:RDX983557 RNQ983557:RNT983557 RXM983557:RXP983557 SHI983557:SHL983557 SRE983557:SRH983557 TBA983557:TBD983557 TKW983557:TKZ983557 TUS983557:TUV983557 UEO983557:UER983557 UOK983557:UON983557 UYG983557:UYJ983557 VIC983557:VIF983557 VRY983557:VSB983557 WBU983557:WBX983557 WLQ983557:WLT983557 WVM983557:WVP983557 I472:K472 JE472:JG472 TA472:TC472 ACW472:ACY472 AMS472:AMU472 AWO472:AWQ472 BGK472:BGM472 BQG472:BQI472 CAC472:CAE472 CJY472:CKA472 CTU472:CTW472 DDQ472:DDS472 DNM472:DNO472 DXI472:DXK472 EHE472:EHG472 ERA472:ERC472 FAW472:FAY472 FKS472:FKU472 FUO472:FUQ472 GEK472:GEM472 GOG472:GOI472 GYC472:GYE472 HHY472:HIA472 HRU472:HRW472 IBQ472:IBS472 ILM472:ILO472 IVI472:IVK472 JFE472:JFG472 JPA472:JPC472 JYW472:JYY472 KIS472:KIU472 KSO472:KSQ472 LCK472:LCM472 LMG472:LMI472 LWC472:LWE472 MFY472:MGA472 MPU472:MPW472 MZQ472:MZS472 NJM472:NJO472 NTI472:NTK472 ODE472:ODG472 ONA472:ONC472 OWW472:OWY472 PGS472:PGU472 PQO472:PQQ472 QAK472:QAM472 QKG472:QKI472 QUC472:QUE472 RDY472:REA472 RNU472:RNW472 RXQ472:RXS472 SHM472:SHO472 SRI472:SRK472 TBE472:TBG472 TLA472:TLC472 TUW472:TUY472 UES472:UEU472 UOO472:UOQ472 UYK472:UYM472 VIG472:VII472 VSC472:VSE472 WBY472:WCA472 WLU472:WLW472 WVQ472:WVS472 I66054:K66054 JE66054:JG66054 TA66054:TC66054 ACW66054:ACY66054 AMS66054:AMU66054 AWO66054:AWQ66054 BGK66054:BGM66054 BQG66054:BQI66054 CAC66054:CAE66054 CJY66054:CKA66054 CTU66054:CTW66054 DDQ66054:DDS66054 DNM66054:DNO66054 DXI66054:DXK66054 EHE66054:EHG66054 ERA66054:ERC66054 FAW66054:FAY66054 FKS66054:FKU66054 FUO66054:FUQ66054 GEK66054:GEM66054 GOG66054:GOI66054 GYC66054:GYE66054 HHY66054:HIA66054 HRU66054:HRW66054 IBQ66054:IBS66054 ILM66054:ILO66054 IVI66054:IVK66054 JFE66054:JFG66054 JPA66054:JPC66054 JYW66054:JYY66054 KIS66054:KIU66054 KSO66054:KSQ66054 LCK66054:LCM66054 LMG66054:LMI66054 LWC66054:LWE66054 MFY66054:MGA66054 MPU66054:MPW66054 MZQ66054:MZS66054 NJM66054:NJO66054 NTI66054:NTK66054 ODE66054:ODG66054 ONA66054:ONC66054 OWW66054:OWY66054 PGS66054:PGU66054 PQO66054:PQQ66054 QAK66054:QAM66054 QKG66054:QKI66054 QUC66054:QUE66054 RDY66054:REA66054 RNU66054:RNW66054 RXQ66054:RXS66054 SHM66054:SHO66054 SRI66054:SRK66054 TBE66054:TBG66054 TLA66054:TLC66054 TUW66054:TUY66054 UES66054:UEU66054 UOO66054:UOQ66054 UYK66054:UYM66054 VIG66054:VII66054 VSC66054:VSE66054 WBY66054:WCA66054 WLU66054:WLW66054 WVQ66054:WVS66054 I131590:K131590 JE131590:JG131590 TA131590:TC131590 ACW131590:ACY131590 AMS131590:AMU131590 AWO131590:AWQ131590 BGK131590:BGM131590 BQG131590:BQI131590 CAC131590:CAE131590 CJY131590:CKA131590 CTU131590:CTW131590 DDQ131590:DDS131590 DNM131590:DNO131590 DXI131590:DXK131590 EHE131590:EHG131590 ERA131590:ERC131590 FAW131590:FAY131590 FKS131590:FKU131590 FUO131590:FUQ131590 GEK131590:GEM131590 GOG131590:GOI131590 GYC131590:GYE131590 HHY131590:HIA131590 HRU131590:HRW131590 IBQ131590:IBS131590 ILM131590:ILO131590 IVI131590:IVK131590 JFE131590:JFG131590 JPA131590:JPC131590 JYW131590:JYY131590 KIS131590:KIU131590 KSO131590:KSQ131590 LCK131590:LCM131590 LMG131590:LMI131590 LWC131590:LWE131590 MFY131590:MGA131590 MPU131590:MPW131590 MZQ131590:MZS131590 NJM131590:NJO131590 NTI131590:NTK131590 ODE131590:ODG131590 ONA131590:ONC131590 OWW131590:OWY131590 PGS131590:PGU131590 PQO131590:PQQ131590 QAK131590:QAM131590 QKG131590:QKI131590 QUC131590:QUE131590 RDY131590:REA131590 RNU131590:RNW131590 RXQ131590:RXS131590 SHM131590:SHO131590 SRI131590:SRK131590 TBE131590:TBG131590 TLA131590:TLC131590 TUW131590:TUY131590 UES131590:UEU131590 UOO131590:UOQ131590 UYK131590:UYM131590 VIG131590:VII131590 VSC131590:VSE131590 WBY131590:WCA131590 WLU131590:WLW131590 WVQ131590:WVS131590 I197126:K197126 JE197126:JG197126 TA197126:TC197126 ACW197126:ACY197126 AMS197126:AMU197126 AWO197126:AWQ197126 BGK197126:BGM197126 BQG197126:BQI197126 CAC197126:CAE197126 CJY197126:CKA197126 CTU197126:CTW197126 DDQ197126:DDS197126 DNM197126:DNO197126 DXI197126:DXK197126 EHE197126:EHG197126 ERA197126:ERC197126 FAW197126:FAY197126 FKS197126:FKU197126 FUO197126:FUQ197126 GEK197126:GEM197126 GOG197126:GOI197126 GYC197126:GYE197126 HHY197126:HIA197126 HRU197126:HRW197126 IBQ197126:IBS197126 ILM197126:ILO197126 IVI197126:IVK197126 JFE197126:JFG197126 JPA197126:JPC197126 JYW197126:JYY197126 KIS197126:KIU197126 KSO197126:KSQ197126 LCK197126:LCM197126 LMG197126:LMI197126 LWC197126:LWE197126 MFY197126:MGA197126 MPU197126:MPW197126 MZQ197126:MZS197126 NJM197126:NJO197126 NTI197126:NTK197126 ODE197126:ODG197126 ONA197126:ONC197126 OWW197126:OWY197126 PGS197126:PGU197126 PQO197126:PQQ197126 QAK197126:QAM197126 QKG197126:QKI197126 QUC197126:QUE197126 RDY197126:REA197126 RNU197126:RNW197126 RXQ197126:RXS197126 SHM197126:SHO197126 SRI197126:SRK197126 TBE197126:TBG197126 TLA197126:TLC197126 TUW197126:TUY197126 UES197126:UEU197126 UOO197126:UOQ197126 UYK197126:UYM197126 VIG197126:VII197126 VSC197126:VSE197126 WBY197126:WCA197126 WLU197126:WLW197126 WVQ197126:WVS197126 I262662:K262662 JE262662:JG262662 TA262662:TC262662 ACW262662:ACY262662 AMS262662:AMU262662 AWO262662:AWQ262662 BGK262662:BGM262662 BQG262662:BQI262662 CAC262662:CAE262662 CJY262662:CKA262662 CTU262662:CTW262662 DDQ262662:DDS262662 DNM262662:DNO262662 DXI262662:DXK262662 EHE262662:EHG262662 ERA262662:ERC262662 FAW262662:FAY262662 FKS262662:FKU262662 FUO262662:FUQ262662 GEK262662:GEM262662 GOG262662:GOI262662 GYC262662:GYE262662 HHY262662:HIA262662 HRU262662:HRW262662 IBQ262662:IBS262662 ILM262662:ILO262662 IVI262662:IVK262662 JFE262662:JFG262662 JPA262662:JPC262662 JYW262662:JYY262662 KIS262662:KIU262662 KSO262662:KSQ262662 LCK262662:LCM262662 LMG262662:LMI262662 LWC262662:LWE262662 MFY262662:MGA262662 MPU262662:MPW262662 MZQ262662:MZS262662 NJM262662:NJO262662 NTI262662:NTK262662 ODE262662:ODG262662 ONA262662:ONC262662 OWW262662:OWY262662 PGS262662:PGU262662 PQO262662:PQQ262662 QAK262662:QAM262662 QKG262662:QKI262662 QUC262662:QUE262662 RDY262662:REA262662 RNU262662:RNW262662 RXQ262662:RXS262662 SHM262662:SHO262662 SRI262662:SRK262662 TBE262662:TBG262662 TLA262662:TLC262662 TUW262662:TUY262662 UES262662:UEU262662 UOO262662:UOQ262662 UYK262662:UYM262662 VIG262662:VII262662 VSC262662:VSE262662 WBY262662:WCA262662 WLU262662:WLW262662 WVQ262662:WVS262662 I328198:K328198 JE328198:JG328198 TA328198:TC328198 ACW328198:ACY328198 AMS328198:AMU328198 AWO328198:AWQ328198 BGK328198:BGM328198 BQG328198:BQI328198 CAC328198:CAE328198 CJY328198:CKA328198 CTU328198:CTW328198 DDQ328198:DDS328198 DNM328198:DNO328198 DXI328198:DXK328198 EHE328198:EHG328198 ERA328198:ERC328198 FAW328198:FAY328198 FKS328198:FKU328198 FUO328198:FUQ328198 GEK328198:GEM328198 GOG328198:GOI328198 GYC328198:GYE328198 HHY328198:HIA328198 HRU328198:HRW328198 IBQ328198:IBS328198 ILM328198:ILO328198 IVI328198:IVK328198 JFE328198:JFG328198 JPA328198:JPC328198 JYW328198:JYY328198 KIS328198:KIU328198 KSO328198:KSQ328198 LCK328198:LCM328198 LMG328198:LMI328198 LWC328198:LWE328198 MFY328198:MGA328198 MPU328198:MPW328198 MZQ328198:MZS328198 NJM328198:NJO328198 NTI328198:NTK328198 ODE328198:ODG328198 ONA328198:ONC328198 OWW328198:OWY328198 PGS328198:PGU328198 PQO328198:PQQ328198 QAK328198:QAM328198 QKG328198:QKI328198 QUC328198:QUE328198 RDY328198:REA328198 RNU328198:RNW328198 RXQ328198:RXS328198 SHM328198:SHO328198 SRI328198:SRK328198 TBE328198:TBG328198 TLA328198:TLC328198 TUW328198:TUY328198 UES328198:UEU328198 UOO328198:UOQ328198 UYK328198:UYM328198 VIG328198:VII328198 VSC328198:VSE328198 WBY328198:WCA328198 WLU328198:WLW328198 WVQ328198:WVS328198 I393734:K393734 JE393734:JG393734 TA393734:TC393734 ACW393734:ACY393734 AMS393734:AMU393734 AWO393734:AWQ393734 BGK393734:BGM393734 BQG393734:BQI393734 CAC393734:CAE393734 CJY393734:CKA393734 CTU393734:CTW393734 DDQ393734:DDS393734 DNM393734:DNO393734 DXI393734:DXK393734 EHE393734:EHG393734 ERA393734:ERC393734 FAW393734:FAY393734 FKS393734:FKU393734 FUO393734:FUQ393734 GEK393734:GEM393734 GOG393734:GOI393734 GYC393734:GYE393734 HHY393734:HIA393734 HRU393734:HRW393734 IBQ393734:IBS393734 ILM393734:ILO393734 IVI393734:IVK393734 JFE393734:JFG393734 JPA393734:JPC393734 JYW393734:JYY393734 KIS393734:KIU393734 KSO393734:KSQ393734 LCK393734:LCM393734 LMG393734:LMI393734 LWC393734:LWE393734 MFY393734:MGA393734 MPU393734:MPW393734 MZQ393734:MZS393734 NJM393734:NJO393734 NTI393734:NTK393734 ODE393734:ODG393734 ONA393734:ONC393734 OWW393734:OWY393734 PGS393734:PGU393734 PQO393734:PQQ393734 QAK393734:QAM393734 QKG393734:QKI393734 QUC393734:QUE393734 RDY393734:REA393734 RNU393734:RNW393734 RXQ393734:RXS393734 SHM393734:SHO393734 SRI393734:SRK393734 TBE393734:TBG393734 TLA393734:TLC393734 TUW393734:TUY393734 UES393734:UEU393734 UOO393734:UOQ393734 UYK393734:UYM393734 VIG393734:VII393734 VSC393734:VSE393734 WBY393734:WCA393734 WLU393734:WLW393734 WVQ393734:WVS393734 I459270:K459270 JE459270:JG459270 TA459270:TC459270 ACW459270:ACY459270 AMS459270:AMU459270 AWO459270:AWQ459270 BGK459270:BGM459270 BQG459270:BQI459270 CAC459270:CAE459270 CJY459270:CKA459270 CTU459270:CTW459270 DDQ459270:DDS459270 DNM459270:DNO459270 DXI459270:DXK459270 EHE459270:EHG459270 ERA459270:ERC459270 FAW459270:FAY459270 FKS459270:FKU459270 FUO459270:FUQ459270 GEK459270:GEM459270 GOG459270:GOI459270 GYC459270:GYE459270 HHY459270:HIA459270 HRU459270:HRW459270 IBQ459270:IBS459270 ILM459270:ILO459270 IVI459270:IVK459270 JFE459270:JFG459270 JPA459270:JPC459270 JYW459270:JYY459270 KIS459270:KIU459270 KSO459270:KSQ459270 LCK459270:LCM459270 LMG459270:LMI459270 LWC459270:LWE459270 MFY459270:MGA459270 MPU459270:MPW459270 MZQ459270:MZS459270 NJM459270:NJO459270 NTI459270:NTK459270 ODE459270:ODG459270 ONA459270:ONC459270 OWW459270:OWY459270 PGS459270:PGU459270 PQO459270:PQQ459270 QAK459270:QAM459270 QKG459270:QKI459270 QUC459270:QUE459270 RDY459270:REA459270 RNU459270:RNW459270 RXQ459270:RXS459270 SHM459270:SHO459270 SRI459270:SRK459270 TBE459270:TBG459270 TLA459270:TLC459270 TUW459270:TUY459270 UES459270:UEU459270 UOO459270:UOQ459270 UYK459270:UYM459270 VIG459270:VII459270 VSC459270:VSE459270 WBY459270:WCA459270 WLU459270:WLW459270 WVQ459270:WVS459270 I524806:K524806 JE524806:JG524806 TA524806:TC524806 ACW524806:ACY524806 AMS524806:AMU524806 AWO524806:AWQ524806 BGK524806:BGM524806 BQG524806:BQI524806 CAC524806:CAE524806 CJY524806:CKA524806 CTU524806:CTW524806 DDQ524806:DDS524806 DNM524806:DNO524806 DXI524806:DXK524806 EHE524806:EHG524806 ERA524806:ERC524806 FAW524806:FAY524806 FKS524806:FKU524806 FUO524806:FUQ524806 GEK524806:GEM524806 GOG524806:GOI524806 GYC524806:GYE524806 HHY524806:HIA524806 HRU524806:HRW524806 IBQ524806:IBS524806 ILM524806:ILO524806 IVI524806:IVK524806 JFE524806:JFG524806 JPA524806:JPC524806 JYW524806:JYY524806 KIS524806:KIU524806 KSO524806:KSQ524806 LCK524806:LCM524806 LMG524806:LMI524806 LWC524806:LWE524806 MFY524806:MGA524806 MPU524806:MPW524806 MZQ524806:MZS524806 NJM524806:NJO524806 NTI524806:NTK524806 ODE524806:ODG524806 ONA524806:ONC524806 OWW524806:OWY524806 PGS524806:PGU524806 PQO524806:PQQ524806 QAK524806:QAM524806 QKG524806:QKI524806 QUC524806:QUE524806 RDY524806:REA524806 RNU524806:RNW524806 RXQ524806:RXS524806 SHM524806:SHO524806 SRI524806:SRK524806 TBE524806:TBG524806 TLA524806:TLC524806 TUW524806:TUY524806 UES524806:UEU524806 UOO524806:UOQ524806 UYK524806:UYM524806 VIG524806:VII524806 VSC524806:VSE524806 WBY524806:WCA524806 WLU524806:WLW524806 WVQ524806:WVS524806 I590342:K590342 JE590342:JG590342 TA590342:TC590342 ACW590342:ACY590342 AMS590342:AMU590342 AWO590342:AWQ590342 BGK590342:BGM590342 BQG590342:BQI590342 CAC590342:CAE590342 CJY590342:CKA590342 CTU590342:CTW590342 DDQ590342:DDS590342 DNM590342:DNO590342 DXI590342:DXK590342 EHE590342:EHG590342 ERA590342:ERC590342 FAW590342:FAY590342 FKS590342:FKU590342 FUO590342:FUQ590342 GEK590342:GEM590342 GOG590342:GOI590342 GYC590342:GYE590342 HHY590342:HIA590342 HRU590342:HRW590342 IBQ590342:IBS590342 ILM590342:ILO590342 IVI590342:IVK590342 JFE590342:JFG590342 JPA590342:JPC590342 JYW590342:JYY590342 KIS590342:KIU590342 KSO590342:KSQ590342 LCK590342:LCM590342 LMG590342:LMI590342 LWC590342:LWE590342 MFY590342:MGA590342 MPU590342:MPW590342 MZQ590342:MZS590342 NJM590342:NJO590342 NTI590342:NTK590342 ODE590342:ODG590342 ONA590342:ONC590342 OWW590342:OWY590342 PGS590342:PGU590342 PQO590342:PQQ590342 QAK590342:QAM590342 QKG590342:QKI590342 QUC590342:QUE590342 RDY590342:REA590342 RNU590342:RNW590342 RXQ590342:RXS590342 SHM590342:SHO590342 SRI590342:SRK590342 TBE590342:TBG590342 TLA590342:TLC590342 TUW590342:TUY590342 UES590342:UEU590342 UOO590342:UOQ590342 UYK590342:UYM590342 VIG590342:VII590342 VSC590342:VSE590342 WBY590342:WCA590342 WLU590342:WLW590342 WVQ590342:WVS590342 I655878:K655878 JE655878:JG655878 TA655878:TC655878 ACW655878:ACY655878 AMS655878:AMU655878 AWO655878:AWQ655878 BGK655878:BGM655878 BQG655878:BQI655878 CAC655878:CAE655878 CJY655878:CKA655878 CTU655878:CTW655878 DDQ655878:DDS655878 DNM655878:DNO655878 DXI655878:DXK655878 EHE655878:EHG655878 ERA655878:ERC655878 FAW655878:FAY655878 FKS655878:FKU655878 FUO655878:FUQ655878 GEK655878:GEM655878 GOG655878:GOI655878 GYC655878:GYE655878 HHY655878:HIA655878 HRU655878:HRW655878 IBQ655878:IBS655878 ILM655878:ILO655878 IVI655878:IVK655878 JFE655878:JFG655878 JPA655878:JPC655878 JYW655878:JYY655878 KIS655878:KIU655878 KSO655878:KSQ655878 LCK655878:LCM655878 LMG655878:LMI655878 LWC655878:LWE655878 MFY655878:MGA655878 MPU655878:MPW655878 MZQ655878:MZS655878 NJM655878:NJO655878 NTI655878:NTK655878 ODE655878:ODG655878 ONA655878:ONC655878 OWW655878:OWY655878 PGS655878:PGU655878 PQO655878:PQQ655878 QAK655878:QAM655878 QKG655878:QKI655878 QUC655878:QUE655878 RDY655878:REA655878 RNU655878:RNW655878 RXQ655878:RXS655878 SHM655878:SHO655878 SRI655878:SRK655878 TBE655878:TBG655878 TLA655878:TLC655878 TUW655878:TUY655878 UES655878:UEU655878 UOO655878:UOQ655878 UYK655878:UYM655878 VIG655878:VII655878 VSC655878:VSE655878 WBY655878:WCA655878 WLU655878:WLW655878 WVQ655878:WVS655878 I721414:K721414 JE721414:JG721414 TA721414:TC721414 ACW721414:ACY721414 AMS721414:AMU721414 AWO721414:AWQ721414 BGK721414:BGM721414 BQG721414:BQI721414 CAC721414:CAE721414 CJY721414:CKA721414 CTU721414:CTW721414 DDQ721414:DDS721414 DNM721414:DNO721414 DXI721414:DXK721414 EHE721414:EHG721414 ERA721414:ERC721414 FAW721414:FAY721414 FKS721414:FKU721414 FUO721414:FUQ721414 GEK721414:GEM721414 GOG721414:GOI721414 GYC721414:GYE721414 HHY721414:HIA721414 HRU721414:HRW721414 IBQ721414:IBS721414 ILM721414:ILO721414 IVI721414:IVK721414 JFE721414:JFG721414 JPA721414:JPC721414 JYW721414:JYY721414 KIS721414:KIU721414 KSO721414:KSQ721414 LCK721414:LCM721414 LMG721414:LMI721414 LWC721414:LWE721414 MFY721414:MGA721414 MPU721414:MPW721414 MZQ721414:MZS721414 NJM721414:NJO721414 NTI721414:NTK721414 ODE721414:ODG721414 ONA721414:ONC721414 OWW721414:OWY721414 PGS721414:PGU721414 PQO721414:PQQ721414 QAK721414:QAM721414 QKG721414:QKI721414 QUC721414:QUE721414 RDY721414:REA721414 RNU721414:RNW721414 RXQ721414:RXS721414 SHM721414:SHO721414 SRI721414:SRK721414 TBE721414:TBG721414 TLA721414:TLC721414 TUW721414:TUY721414 UES721414:UEU721414 UOO721414:UOQ721414 UYK721414:UYM721414 VIG721414:VII721414 VSC721414:VSE721414 WBY721414:WCA721414 WLU721414:WLW721414 WVQ721414:WVS721414 I786950:K786950 JE786950:JG786950 TA786950:TC786950 ACW786950:ACY786950 AMS786950:AMU786950 AWO786950:AWQ786950 BGK786950:BGM786950 BQG786950:BQI786950 CAC786950:CAE786950 CJY786950:CKA786950 CTU786950:CTW786950 DDQ786950:DDS786950 DNM786950:DNO786950 DXI786950:DXK786950 EHE786950:EHG786950 ERA786950:ERC786950 FAW786950:FAY786950 FKS786950:FKU786950 FUO786950:FUQ786950 GEK786950:GEM786950 GOG786950:GOI786950 GYC786950:GYE786950 HHY786950:HIA786950 HRU786950:HRW786950 IBQ786950:IBS786950 ILM786950:ILO786950 IVI786950:IVK786950 JFE786950:JFG786950 JPA786950:JPC786950 JYW786950:JYY786950 KIS786950:KIU786950 KSO786950:KSQ786950 LCK786950:LCM786950 LMG786950:LMI786950 LWC786950:LWE786950 MFY786950:MGA786950 MPU786950:MPW786950 MZQ786950:MZS786950 NJM786950:NJO786950 NTI786950:NTK786950 ODE786950:ODG786950 ONA786950:ONC786950 OWW786950:OWY786950 PGS786950:PGU786950 PQO786950:PQQ786950 QAK786950:QAM786950 QKG786950:QKI786950 QUC786950:QUE786950 RDY786950:REA786950 RNU786950:RNW786950 RXQ786950:RXS786950 SHM786950:SHO786950 SRI786950:SRK786950 TBE786950:TBG786950 TLA786950:TLC786950 TUW786950:TUY786950 UES786950:UEU786950 UOO786950:UOQ786950 UYK786950:UYM786950 VIG786950:VII786950 VSC786950:VSE786950 WBY786950:WCA786950 WLU786950:WLW786950 WVQ786950:WVS786950 I852486:K852486 JE852486:JG852486 TA852486:TC852486 ACW852486:ACY852486 AMS852486:AMU852486 AWO852486:AWQ852486 BGK852486:BGM852486 BQG852486:BQI852486 CAC852486:CAE852486 CJY852486:CKA852486 CTU852486:CTW852486 DDQ852486:DDS852486 DNM852486:DNO852486 DXI852486:DXK852486 EHE852486:EHG852486 ERA852486:ERC852486 FAW852486:FAY852486 FKS852486:FKU852486 FUO852486:FUQ852486 GEK852486:GEM852486 GOG852486:GOI852486 GYC852486:GYE852486 HHY852486:HIA852486 HRU852486:HRW852486 IBQ852486:IBS852486 ILM852486:ILO852486 IVI852486:IVK852486 JFE852486:JFG852486 JPA852486:JPC852486 JYW852486:JYY852486 KIS852486:KIU852486 KSO852486:KSQ852486 LCK852486:LCM852486 LMG852486:LMI852486 LWC852486:LWE852486 MFY852486:MGA852486 MPU852486:MPW852486 MZQ852486:MZS852486 NJM852486:NJO852486 NTI852486:NTK852486 ODE852486:ODG852486 ONA852486:ONC852486 OWW852486:OWY852486 PGS852486:PGU852486 PQO852486:PQQ852486 QAK852486:QAM852486 QKG852486:QKI852486 QUC852486:QUE852486 RDY852486:REA852486 RNU852486:RNW852486 RXQ852486:RXS852486 SHM852486:SHO852486 SRI852486:SRK852486 TBE852486:TBG852486 TLA852486:TLC852486 TUW852486:TUY852486 UES852486:UEU852486 UOO852486:UOQ852486 UYK852486:UYM852486 VIG852486:VII852486 VSC852486:VSE852486 WBY852486:WCA852486 WLU852486:WLW852486 WVQ852486:WVS852486 I918022:K918022 JE918022:JG918022 TA918022:TC918022 ACW918022:ACY918022 AMS918022:AMU918022 AWO918022:AWQ918022 BGK918022:BGM918022 BQG918022:BQI918022 CAC918022:CAE918022 CJY918022:CKA918022 CTU918022:CTW918022 DDQ918022:DDS918022 DNM918022:DNO918022 DXI918022:DXK918022 EHE918022:EHG918022 ERA918022:ERC918022 FAW918022:FAY918022 FKS918022:FKU918022 FUO918022:FUQ918022 GEK918022:GEM918022 GOG918022:GOI918022 GYC918022:GYE918022 HHY918022:HIA918022 HRU918022:HRW918022 IBQ918022:IBS918022 ILM918022:ILO918022 IVI918022:IVK918022 JFE918022:JFG918022 JPA918022:JPC918022 JYW918022:JYY918022 KIS918022:KIU918022 KSO918022:KSQ918022 LCK918022:LCM918022 LMG918022:LMI918022 LWC918022:LWE918022 MFY918022:MGA918022 MPU918022:MPW918022 MZQ918022:MZS918022 NJM918022:NJO918022 NTI918022:NTK918022 ODE918022:ODG918022 ONA918022:ONC918022 OWW918022:OWY918022 PGS918022:PGU918022 PQO918022:PQQ918022 QAK918022:QAM918022 QKG918022:QKI918022 QUC918022:QUE918022 RDY918022:REA918022 RNU918022:RNW918022 RXQ918022:RXS918022 SHM918022:SHO918022 SRI918022:SRK918022 TBE918022:TBG918022 TLA918022:TLC918022 TUW918022:TUY918022 UES918022:UEU918022 UOO918022:UOQ918022 UYK918022:UYM918022 VIG918022:VII918022 VSC918022:VSE918022 WBY918022:WCA918022 WLU918022:WLW918022 WVQ918022:WVS918022 I983558:K983558 JE983558:JG983558 TA983558:TC983558 ACW983558:ACY983558 AMS983558:AMU983558 AWO983558:AWQ983558 BGK983558:BGM983558 BQG983558:BQI983558 CAC983558:CAE983558 CJY983558:CKA983558 CTU983558:CTW983558 DDQ983558:DDS983558 DNM983558:DNO983558 DXI983558:DXK983558 EHE983558:EHG983558 ERA983558:ERC983558 FAW983558:FAY983558 FKS983558:FKU983558 FUO983558:FUQ983558 GEK983558:GEM983558 GOG983558:GOI983558 GYC983558:GYE983558 HHY983558:HIA983558 HRU983558:HRW983558 IBQ983558:IBS983558 ILM983558:ILO983558 IVI983558:IVK983558 JFE983558:JFG983558 JPA983558:JPC983558 JYW983558:JYY983558 KIS983558:KIU983558 KSO983558:KSQ983558 LCK983558:LCM983558 LMG983558:LMI983558 LWC983558:LWE983558 MFY983558:MGA983558 MPU983558:MPW983558 MZQ983558:MZS983558 NJM983558:NJO983558 NTI983558:NTK983558 ODE983558:ODG983558 ONA983558:ONC983558 OWW983558:OWY983558 PGS983558:PGU983558 PQO983558:PQQ983558 QAK983558:QAM983558 QKG983558:QKI983558 QUC983558:QUE983558 RDY983558:REA983558 RNU983558:RNW983558 RXQ983558:RXS983558 SHM983558:SHO983558 SRI983558:SRK983558 TBE983558:TBG983558 TLA983558:TLC983558 TUW983558:TUY983558 UES983558:UEU983558 UOO983558:UOQ983558 UYK983558:UYM983558 VIG983558:VII983558 VSC983558:VSE983558 WBY983558:WCA983558 WLU983558:WLW983558 WVQ983558:WVS983558 J466:L471 JF466:JH471 TB466:TD471 ACX466:ACZ471 AMT466:AMV471 AWP466:AWR471 BGL466:BGN471 BQH466:BQJ471 CAD466:CAF471 CJZ466:CKB471 CTV466:CTX471 DDR466:DDT471 DNN466:DNP471 DXJ466:DXL471 EHF466:EHH471 ERB466:ERD471 FAX466:FAZ471 FKT466:FKV471 FUP466:FUR471 GEL466:GEN471 GOH466:GOJ471 GYD466:GYF471 HHZ466:HIB471 HRV466:HRX471 IBR466:IBT471 ILN466:ILP471 IVJ466:IVL471 JFF466:JFH471 JPB466:JPD471 JYX466:JYZ471 KIT466:KIV471 KSP466:KSR471 LCL466:LCN471 LMH466:LMJ471 LWD466:LWF471 MFZ466:MGB471 MPV466:MPX471 MZR466:MZT471 NJN466:NJP471 NTJ466:NTL471 ODF466:ODH471 ONB466:OND471 OWX466:OWZ471 PGT466:PGV471 PQP466:PQR471 QAL466:QAN471 QKH466:QKJ471 QUD466:QUF471 RDZ466:REB471 RNV466:RNX471 RXR466:RXT471 SHN466:SHP471 SRJ466:SRL471 TBF466:TBH471 TLB466:TLD471 TUX466:TUZ471 UET466:UEV471 UOP466:UOR471 UYL466:UYN471 VIH466:VIJ471 VSD466:VSF471 WBZ466:WCB471 WLV466:WLX471 WVR466:WVT471 J66048:L66053 JF66048:JH66053 TB66048:TD66053 ACX66048:ACZ66053 AMT66048:AMV66053 AWP66048:AWR66053 BGL66048:BGN66053 BQH66048:BQJ66053 CAD66048:CAF66053 CJZ66048:CKB66053 CTV66048:CTX66053 DDR66048:DDT66053 DNN66048:DNP66053 DXJ66048:DXL66053 EHF66048:EHH66053 ERB66048:ERD66053 FAX66048:FAZ66053 FKT66048:FKV66053 FUP66048:FUR66053 GEL66048:GEN66053 GOH66048:GOJ66053 GYD66048:GYF66053 HHZ66048:HIB66053 HRV66048:HRX66053 IBR66048:IBT66053 ILN66048:ILP66053 IVJ66048:IVL66053 JFF66048:JFH66053 JPB66048:JPD66053 JYX66048:JYZ66053 KIT66048:KIV66053 KSP66048:KSR66053 LCL66048:LCN66053 LMH66048:LMJ66053 LWD66048:LWF66053 MFZ66048:MGB66053 MPV66048:MPX66053 MZR66048:MZT66053 NJN66048:NJP66053 NTJ66048:NTL66053 ODF66048:ODH66053 ONB66048:OND66053 OWX66048:OWZ66053 PGT66048:PGV66053 PQP66048:PQR66053 QAL66048:QAN66053 QKH66048:QKJ66053 QUD66048:QUF66053 RDZ66048:REB66053 RNV66048:RNX66053 RXR66048:RXT66053 SHN66048:SHP66053 SRJ66048:SRL66053 TBF66048:TBH66053 TLB66048:TLD66053 TUX66048:TUZ66053 UET66048:UEV66053 UOP66048:UOR66053 UYL66048:UYN66053 VIH66048:VIJ66053 VSD66048:VSF66053 WBZ66048:WCB66053 WLV66048:WLX66053 WVR66048:WVT66053 J131584:L131589 JF131584:JH131589 TB131584:TD131589 ACX131584:ACZ131589 AMT131584:AMV131589 AWP131584:AWR131589 BGL131584:BGN131589 BQH131584:BQJ131589 CAD131584:CAF131589 CJZ131584:CKB131589 CTV131584:CTX131589 DDR131584:DDT131589 DNN131584:DNP131589 DXJ131584:DXL131589 EHF131584:EHH131589 ERB131584:ERD131589 FAX131584:FAZ131589 FKT131584:FKV131589 FUP131584:FUR131589 GEL131584:GEN131589 GOH131584:GOJ131589 GYD131584:GYF131589 HHZ131584:HIB131589 HRV131584:HRX131589 IBR131584:IBT131589 ILN131584:ILP131589 IVJ131584:IVL131589 JFF131584:JFH131589 JPB131584:JPD131589 JYX131584:JYZ131589 KIT131584:KIV131589 KSP131584:KSR131589 LCL131584:LCN131589 LMH131584:LMJ131589 LWD131584:LWF131589 MFZ131584:MGB131589 MPV131584:MPX131589 MZR131584:MZT131589 NJN131584:NJP131589 NTJ131584:NTL131589 ODF131584:ODH131589 ONB131584:OND131589 OWX131584:OWZ131589 PGT131584:PGV131589 PQP131584:PQR131589 QAL131584:QAN131589 QKH131584:QKJ131589 QUD131584:QUF131589 RDZ131584:REB131589 RNV131584:RNX131589 RXR131584:RXT131589 SHN131584:SHP131589 SRJ131584:SRL131589 TBF131584:TBH131589 TLB131584:TLD131589 TUX131584:TUZ131589 UET131584:UEV131589 UOP131584:UOR131589 UYL131584:UYN131589 VIH131584:VIJ131589 VSD131584:VSF131589 WBZ131584:WCB131589 WLV131584:WLX131589 WVR131584:WVT131589 J197120:L197125 JF197120:JH197125 TB197120:TD197125 ACX197120:ACZ197125 AMT197120:AMV197125 AWP197120:AWR197125 BGL197120:BGN197125 BQH197120:BQJ197125 CAD197120:CAF197125 CJZ197120:CKB197125 CTV197120:CTX197125 DDR197120:DDT197125 DNN197120:DNP197125 DXJ197120:DXL197125 EHF197120:EHH197125 ERB197120:ERD197125 FAX197120:FAZ197125 FKT197120:FKV197125 FUP197120:FUR197125 GEL197120:GEN197125 GOH197120:GOJ197125 GYD197120:GYF197125 HHZ197120:HIB197125 HRV197120:HRX197125 IBR197120:IBT197125 ILN197120:ILP197125 IVJ197120:IVL197125 JFF197120:JFH197125 JPB197120:JPD197125 JYX197120:JYZ197125 KIT197120:KIV197125 KSP197120:KSR197125 LCL197120:LCN197125 LMH197120:LMJ197125 LWD197120:LWF197125 MFZ197120:MGB197125 MPV197120:MPX197125 MZR197120:MZT197125 NJN197120:NJP197125 NTJ197120:NTL197125 ODF197120:ODH197125 ONB197120:OND197125 OWX197120:OWZ197125 PGT197120:PGV197125 PQP197120:PQR197125 QAL197120:QAN197125 QKH197120:QKJ197125 QUD197120:QUF197125 RDZ197120:REB197125 RNV197120:RNX197125 RXR197120:RXT197125 SHN197120:SHP197125 SRJ197120:SRL197125 TBF197120:TBH197125 TLB197120:TLD197125 TUX197120:TUZ197125 UET197120:UEV197125 UOP197120:UOR197125 UYL197120:UYN197125 VIH197120:VIJ197125 VSD197120:VSF197125 WBZ197120:WCB197125 WLV197120:WLX197125 WVR197120:WVT197125 J262656:L262661 JF262656:JH262661 TB262656:TD262661 ACX262656:ACZ262661 AMT262656:AMV262661 AWP262656:AWR262661 BGL262656:BGN262661 BQH262656:BQJ262661 CAD262656:CAF262661 CJZ262656:CKB262661 CTV262656:CTX262661 DDR262656:DDT262661 DNN262656:DNP262661 DXJ262656:DXL262661 EHF262656:EHH262661 ERB262656:ERD262661 FAX262656:FAZ262661 FKT262656:FKV262661 FUP262656:FUR262661 GEL262656:GEN262661 GOH262656:GOJ262661 GYD262656:GYF262661 HHZ262656:HIB262661 HRV262656:HRX262661 IBR262656:IBT262661 ILN262656:ILP262661 IVJ262656:IVL262661 JFF262656:JFH262661 JPB262656:JPD262661 JYX262656:JYZ262661 KIT262656:KIV262661 KSP262656:KSR262661 LCL262656:LCN262661 LMH262656:LMJ262661 LWD262656:LWF262661 MFZ262656:MGB262661 MPV262656:MPX262661 MZR262656:MZT262661 NJN262656:NJP262661 NTJ262656:NTL262661 ODF262656:ODH262661 ONB262656:OND262661 OWX262656:OWZ262661 PGT262656:PGV262661 PQP262656:PQR262661 QAL262656:QAN262661 QKH262656:QKJ262661 QUD262656:QUF262661 RDZ262656:REB262661 RNV262656:RNX262661 RXR262656:RXT262661 SHN262656:SHP262661 SRJ262656:SRL262661 TBF262656:TBH262661 TLB262656:TLD262661 TUX262656:TUZ262661 UET262656:UEV262661 UOP262656:UOR262661 UYL262656:UYN262661 VIH262656:VIJ262661 VSD262656:VSF262661 WBZ262656:WCB262661 WLV262656:WLX262661 WVR262656:WVT262661 J328192:L328197 JF328192:JH328197 TB328192:TD328197 ACX328192:ACZ328197 AMT328192:AMV328197 AWP328192:AWR328197 BGL328192:BGN328197 BQH328192:BQJ328197 CAD328192:CAF328197 CJZ328192:CKB328197 CTV328192:CTX328197 DDR328192:DDT328197 DNN328192:DNP328197 DXJ328192:DXL328197 EHF328192:EHH328197 ERB328192:ERD328197 FAX328192:FAZ328197 FKT328192:FKV328197 FUP328192:FUR328197 GEL328192:GEN328197 GOH328192:GOJ328197 GYD328192:GYF328197 HHZ328192:HIB328197 HRV328192:HRX328197 IBR328192:IBT328197 ILN328192:ILP328197 IVJ328192:IVL328197 JFF328192:JFH328197 JPB328192:JPD328197 JYX328192:JYZ328197 KIT328192:KIV328197 KSP328192:KSR328197 LCL328192:LCN328197 LMH328192:LMJ328197 LWD328192:LWF328197 MFZ328192:MGB328197 MPV328192:MPX328197 MZR328192:MZT328197 NJN328192:NJP328197 NTJ328192:NTL328197 ODF328192:ODH328197 ONB328192:OND328197 OWX328192:OWZ328197 PGT328192:PGV328197 PQP328192:PQR328197 QAL328192:QAN328197 QKH328192:QKJ328197 QUD328192:QUF328197 RDZ328192:REB328197 RNV328192:RNX328197 RXR328192:RXT328197 SHN328192:SHP328197 SRJ328192:SRL328197 TBF328192:TBH328197 TLB328192:TLD328197 TUX328192:TUZ328197 UET328192:UEV328197 UOP328192:UOR328197 UYL328192:UYN328197 VIH328192:VIJ328197 VSD328192:VSF328197 WBZ328192:WCB328197 WLV328192:WLX328197 WVR328192:WVT328197 J393728:L393733 JF393728:JH393733 TB393728:TD393733 ACX393728:ACZ393733 AMT393728:AMV393733 AWP393728:AWR393733 BGL393728:BGN393733 BQH393728:BQJ393733 CAD393728:CAF393733 CJZ393728:CKB393733 CTV393728:CTX393733 DDR393728:DDT393733 DNN393728:DNP393733 DXJ393728:DXL393733 EHF393728:EHH393733 ERB393728:ERD393733 FAX393728:FAZ393733 FKT393728:FKV393733 FUP393728:FUR393733 GEL393728:GEN393733 GOH393728:GOJ393733 GYD393728:GYF393733 HHZ393728:HIB393733 HRV393728:HRX393733 IBR393728:IBT393733 ILN393728:ILP393733 IVJ393728:IVL393733 JFF393728:JFH393733 JPB393728:JPD393733 JYX393728:JYZ393733 KIT393728:KIV393733 KSP393728:KSR393733 LCL393728:LCN393733 LMH393728:LMJ393733 LWD393728:LWF393733 MFZ393728:MGB393733 MPV393728:MPX393733 MZR393728:MZT393733 NJN393728:NJP393733 NTJ393728:NTL393733 ODF393728:ODH393733 ONB393728:OND393733 OWX393728:OWZ393733 PGT393728:PGV393733 PQP393728:PQR393733 QAL393728:QAN393733 QKH393728:QKJ393733 QUD393728:QUF393733 RDZ393728:REB393733 RNV393728:RNX393733 RXR393728:RXT393733 SHN393728:SHP393733 SRJ393728:SRL393733 TBF393728:TBH393733 TLB393728:TLD393733 TUX393728:TUZ393733 UET393728:UEV393733 UOP393728:UOR393733 UYL393728:UYN393733 VIH393728:VIJ393733 VSD393728:VSF393733 WBZ393728:WCB393733 WLV393728:WLX393733 WVR393728:WVT393733 J459264:L459269 JF459264:JH459269 TB459264:TD459269 ACX459264:ACZ459269 AMT459264:AMV459269 AWP459264:AWR459269 BGL459264:BGN459269 BQH459264:BQJ459269 CAD459264:CAF459269 CJZ459264:CKB459269 CTV459264:CTX459269 DDR459264:DDT459269 DNN459264:DNP459269 DXJ459264:DXL459269 EHF459264:EHH459269 ERB459264:ERD459269 FAX459264:FAZ459269 FKT459264:FKV459269 FUP459264:FUR459269 GEL459264:GEN459269 GOH459264:GOJ459269 GYD459264:GYF459269 HHZ459264:HIB459269 HRV459264:HRX459269 IBR459264:IBT459269 ILN459264:ILP459269 IVJ459264:IVL459269 JFF459264:JFH459269 JPB459264:JPD459269 JYX459264:JYZ459269 KIT459264:KIV459269 KSP459264:KSR459269 LCL459264:LCN459269 LMH459264:LMJ459269 LWD459264:LWF459269 MFZ459264:MGB459269 MPV459264:MPX459269 MZR459264:MZT459269 NJN459264:NJP459269 NTJ459264:NTL459269 ODF459264:ODH459269 ONB459264:OND459269 OWX459264:OWZ459269 PGT459264:PGV459269 PQP459264:PQR459269 QAL459264:QAN459269 QKH459264:QKJ459269 QUD459264:QUF459269 RDZ459264:REB459269 RNV459264:RNX459269 RXR459264:RXT459269 SHN459264:SHP459269 SRJ459264:SRL459269 TBF459264:TBH459269 TLB459264:TLD459269 TUX459264:TUZ459269 UET459264:UEV459269 UOP459264:UOR459269 UYL459264:UYN459269 VIH459264:VIJ459269 VSD459264:VSF459269 WBZ459264:WCB459269 WLV459264:WLX459269 WVR459264:WVT459269 J524800:L524805 JF524800:JH524805 TB524800:TD524805 ACX524800:ACZ524805 AMT524800:AMV524805 AWP524800:AWR524805 BGL524800:BGN524805 BQH524800:BQJ524805 CAD524800:CAF524805 CJZ524800:CKB524805 CTV524800:CTX524805 DDR524800:DDT524805 DNN524800:DNP524805 DXJ524800:DXL524805 EHF524800:EHH524805 ERB524800:ERD524805 FAX524800:FAZ524805 FKT524800:FKV524805 FUP524800:FUR524805 GEL524800:GEN524805 GOH524800:GOJ524805 GYD524800:GYF524805 HHZ524800:HIB524805 HRV524800:HRX524805 IBR524800:IBT524805 ILN524800:ILP524805 IVJ524800:IVL524805 JFF524800:JFH524805 JPB524800:JPD524805 JYX524800:JYZ524805 KIT524800:KIV524805 KSP524800:KSR524805 LCL524800:LCN524805 LMH524800:LMJ524805 LWD524800:LWF524805 MFZ524800:MGB524805 MPV524800:MPX524805 MZR524800:MZT524805 NJN524800:NJP524805 NTJ524800:NTL524805 ODF524800:ODH524805 ONB524800:OND524805 OWX524800:OWZ524805 PGT524800:PGV524805 PQP524800:PQR524805 QAL524800:QAN524805 QKH524800:QKJ524805 QUD524800:QUF524805 RDZ524800:REB524805 RNV524800:RNX524805 RXR524800:RXT524805 SHN524800:SHP524805 SRJ524800:SRL524805 TBF524800:TBH524805 TLB524800:TLD524805 TUX524800:TUZ524805 UET524800:UEV524805 UOP524800:UOR524805 UYL524800:UYN524805 VIH524800:VIJ524805 VSD524800:VSF524805 WBZ524800:WCB524805 WLV524800:WLX524805 WVR524800:WVT524805 J590336:L590341 JF590336:JH590341 TB590336:TD590341 ACX590336:ACZ590341 AMT590336:AMV590341 AWP590336:AWR590341 BGL590336:BGN590341 BQH590336:BQJ590341 CAD590336:CAF590341 CJZ590336:CKB590341 CTV590336:CTX590341 DDR590336:DDT590341 DNN590336:DNP590341 DXJ590336:DXL590341 EHF590336:EHH590341 ERB590336:ERD590341 FAX590336:FAZ590341 FKT590336:FKV590341 FUP590336:FUR590341 GEL590336:GEN590341 GOH590336:GOJ590341 GYD590336:GYF590341 HHZ590336:HIB590341 HRV590336:HRX590341 IBR590336:IBT590341 ILN590336:ILP590341 IVJ590336:IVL590341 JFF590336:JFH590341 JPB590336:JPD590341 JYX590336:JYZ590341 KIT590336:KIV590341 KSP590336:KSR590341 LCL590336:LCN590341 LMH590336:LMJ590341 LWD590336:LWF590341 MFZ590336:MGB590341 MPV590336:MPX590341 MZR590336:MZT590341 NJN590336:NJP590341 NTJ590336:NTL590341 ODF590336:ODH590341 ONB590336:OND590341 OWX590336:OWZ590341 PGT590336:PGV590341 PQP590336:PQR590341 QAL590336:QAN590341 QKH590336:QKJ590341 QUD590336:QUF590341 RDZ590336:REB590341 RNV590336:RNX590341 RXR590336:RXT590341 SHN590336:SHP590341 SRJ590336:SRL590341 TBF590336:TBH590341 TLB590336:TLD590341 TUX590336:TUZ590341 UET590336:UEV590341 UOP590336:UOR590341 UYL590336:UYN590341 VIH590336:VIJ590341 VSD590336:VSF590341 WBZ590336:WCB590341 WLV590336:WLX590341 WVR590336:WVT590341 J655872:L655877 JF655872:JH655877 TB655872:TD655877 ACX655872:ACZ655877 AMT655872:AMV655877 AWP655872:AWR655877 BGL655872:BGN655877 BQH655872:BQJ655877 CAD655872:CAF655877 CJZ655872:CKB655877 CTV655872:CTX655877 DDR655872:DDT655877 DNN655872:DNP655877 DXJ655872:DXL655877 EHF655872:EHH655877 ERB655872:ERD655877 FAX655872:FAZ655877 FKT655872:FKV655877 FUP655872:FUR655877 GEL655872:GEN655877 GOH655872:GOJ655877 GYD655872:GYF655877 HHZ655872:HIB655877 HRV655872:HRX655877 IBR655872:IBT655877 ILN655872:ILP655877 IVJ655872:IVL655877 JFF655872:JFH655877 JPB655872:JPD655877 JYX655872:JYZ655877 KIT655872:KIV655877 KSP655872:KSR655877 LCL655872:LCN655877 LMH655872:LMJ655877 LWD655872:LWF655877 MFZ655872:MGB655877 MPV655872:MPX655877 MZR655872:MZT655877 NJN655872:NJP655877 NTJ655872:NTL655877 ODF655872:ODH655877 ONB655872:OND655877 OWX655872:OWZ655877 PGT655872:PGV655877 PQP655872:PQR655877 QAL655872:QAN655877 QKH655872:QKJ655877 QUD655872:QUF655877 RDZ655872:REB655877 RNV655872:RNX655877 RXR655872:RXT655877 SHN655872:SHP655877 SRJ655872:SRL655877 TBF655872:TBH655877 TLB655872:TLD655877 TUX655872:TUZ655877 UET655872:UEV655877 UOP655872:UOR655877 UYL655872:UYN655877 VIH655872:VIJ655877 VSD655872:VSF655877 WBZ655872:WCB655877 WLV655872:WLX655877 WVR655872:WVT655877 J721408:L721413 JF721408:JH721413 TB721408:TD721413 ACX721408:ACZ721413 AMT721408:AMV721413 AWP721408:AWR721413 BGL721408:BGN721413 BQH721408:BQJ721413 CAD721408:CAF721413 CJZ721408:CKB721413 CTV721408:CTX721413 DDR721408:DDT721413 DNN721408:DNP721413 DXJ721408:DXL721413 EHF721408:EHH721413 ERB721408:ERD721413 FAX721408:FAZ721413 FKT721408:FKV721413 FUP721408:FUR721413 GEL721408:GEN721413 GOH721408:GOJ721413 GYD721408:GYF721413 HHZ721408:HIB721413 HRV721408:HRX721413 IBR721408:IBT721413 ILN721408:ILP721413 IVJ721408:IVL721413 JFF721408:JFH721413 JPB721408:JPD721413 JYX721408:JYZ721413 KIT721408:KIV721413 KSP721408:KSR721413 LCL721408:LCN721413 LMH721408:LMJ721413 LWD721408:LWF721413 MFZ721408:MGB721413 MPV721408:MPX721413 MZR721408:MZT721413 NJN721408:NJP721413 NTJ721408:NTL721413 ODF721408:ODH721413 ONB721408:OND721413 OWX721408:OWZ721413 PGT721408:PGV721413 PQP721408:PQR721413 QAL721408:QAN721413 QKH721408:QKJ721413 QUD721408:QUF721413 RDZ721408:REB721413 RNV721408:RNX721413 RXR721408:RXT721413 SHN721408:SHP721413 SRJ721408:SRL721413 TBF721408:TBH721413 TLB721408:TLD721413 TUX721408:TUZ721413 UET721408:UEV721413 UOP721408:UOR721413 UYL721408:UYN721413 VIH721408:VIJ721413 VSD721408:VSF721413 WBZ721408:WCB721413 WLV721408:WLX721413 WVR721408:WVT721413 J786944:L786949 JF786944:JH786949 TB786944:TD786949 ACX786944:ACZ786949 AMT786944:AMV786949 AWP786944:AWR786949 BGL786944:BGN786949 BQH786944:BQJ786949 CAD786944:CAF786949 CJZ786944:CKB786949 CTV786944:CTX786949 DDR786944:DDT786949 DNN786944:DNP786949 DXJ786944:DXL786949 EHF786944:EHH786949 ERB786944:ERD786949 FAX786944:FAZ786949 FKT786944:FKV786949 FUP786944:FUR786949 GEL786944:GEN786949 GOH786944:GOJ786949 GYD786944:GYF786949 HHZ786944:HIB786949 HRV786944:HRX786949 IBR786944:IBT786949 ILN786944:ILP786949 IVJ786944:IVL786949 JFF786944:JFH786949 JPB786944:JPD786949 JYX786944:JYZ786949 KIT786944:KIV786949 KSP786944:KSR786949 LCL786944:LCN786949 LMH786944:LMJ786949 LWD786944:LWF786949 MFZ786944:MGB786949 MPV786944:MPX786949 MZR786944:MZT786949 NJN786944:NJP786949 NTJ786944:NTL786949 ODF786944:ODH786949 ONB786944:OND786949 OWX786944:OWZ786949 PGT786944:PGV786949 PQP786944:PQR786949 QAL786944:QAN786949 QKH786944:QKJ786949 QUD786944:QUF786949 RDZ786944:REB786949 RNV786944:RNX786949 RXR786944:RXT786949 SHN786944:SHP786949 SRJ786944:SRL786949 TBF786944:TBH786949 TLB786944:TLD786949 TUX786944:TUZ786949 UET786944:UEV786949 UOP786944:UOR786949 UYL786944:UYN786949 VIH786944:VIJ786949 VSD786944:VSF786949 WBZ786944:WCB786949 WLV786944:WLX786949 WVR786944:WVT786949 J852480:L852485 JF852480:JH852485 TB852480:TD852485 ACX852480:ACZ852485 AMT852480:AMV852485 AWP852480:AWR852485 BGL852480:BGN852485 BQH852480:BQJ852485 CAD852480:CAF852485 CJZ852480:CKB852485 CTV852480:CTX852485 DDR852480:DDT852485 DNN852480:DNP852485 DXJ852480:DXL852485 EHF852480:EHH852485 ERB852480:ERD852485 FAX852480:FAZ852485 FKT852480:FKV852485 FUP852480:FUR852485 GEL852480:GEN852485 GOH852480:GOJ852485 GYD852480:GYF852485 HHZ852480:HIB852485 HRV852480:HRX852485 IBR852480:IBT852485 ILN852480:ILP852485 IVJ852480:IVL852485 JFF852480:JFH852485 JPB852480:JPD852485 JYX852480:JYZ852485 KIT852480:KIV852485 KSP852480:KSR852485 LCL852480:LCN852485 LMH852480:LMJ852485 LWD852480:LWF852485 MFZ852480:MGB852485 MPV852480:MPX852485 MZR852480:MZT852485 NJN852480:NJP852485 NTJ852480:NTL852485 ODF852480:ODH852485 ONB852480:OND852485 OWX852480:OWZ852485 PGT852480:PGV852485 PQP852480:PQR852485 QAL852480:QAN852485 QKH852480:QKJ852485 QUD852480:QUF852485 RDZ852480:REB852485 RNV852480:RNX852485 RXR852480:RXT852485 SHN852480:SHP852485 SRJ852480:SRL852485 TBF852480:TBH852485 TLB852480:TLD852485 TUX852480:TUZ852485 UET852480:UEV852485 UOP852480:UOR852485 UYL852480:UYN852485 VIH852480:VIJ852485 VSD852480:VSF852485 WBZ852480:WCB852485 WLV852480:WLX852485 WVR852480:WVT852485 J918016:L918021 JF918016:JH918021 TB918016:TD918021 ACX918016:ACZ918021 AMT918016:AMV918021 AWP918016:AWR918021 BGL918016:BGN918021 BQH918016:BQJ918021 CAD918016:CAF918021 CJZ918016:CKB918021 CTV918016:CTX918021 DDR918016:DDT918021 DNN918016:DNP918021 DXJ918016:DXL918021 EHF918016:EHH918021 ERB918016:ERD918021 FAX918016:FAZ918021 FKT918016:FKV918021 FUP918016:FUR918021 GEL918016:GEN918021 GOH918016:GOJ918021 GYD918016:GYF918021 HHZ918016:HIB918021 HRV918016:HRX918021 IBR918016:IBT918021 ILN918016:ILP918021 IVJ918016:IVL918021 JFF918016:JFH918021 JPB918016:JPD918021 JYX918016:JYZ918021 KIT918016:KIV918021 KSP918016:KSR918021 LCL918016:LCN918021 LMH918016:LMJ918021 LWD918016:LWF918021 MFZ918016:MGB918021 MPV918016:MPX918021 MZR918016:MZT918021 NJN918016:NJP918021 NTJ918016:NTL918021 ODF918016:ODH918021 ONB918016:OND918021 OWX918016:OWZ918021 PGT918016:PGV918021 PQP918016:PQR918021 QAL918016:QAN918021 QKH918016:QKJ918021 QUD918016:QUF918021 RDZ918016:REB918021 RNV918016:RNX918021 RXR918016:RXT918021 SHN918016:SHP918021 SRJ918016:SRL918021 TBF918016:TBH918021 TLB918016:TLD918021 TUX918016:TUZ918021 UET918016:UEV918021 UOP918016:UOR918021 UYL918016:UYN918021 VIH918016:VIJ918021 VSD918016:VSF918021 WBZ918016:WCB918021 WLV918016:WLX918021 WVR918016:WVT918021 J983552:L983557 JF983552:JH983557 TB983552:TD983557 ACX983552:ACZ983557 AMT983552:AMV983557 AWP983552:AWR983557 BGL983552:BGN983557 BQH983552:BQJ983557 CAD983552:CAF983557 CJZ983552:CKB983557 CTV983552:CTX983557 DDR983552:DDT983557 DNN983552:DNP983557 DXJ983552:DXL983557 EHF983552:EHH983557 ERB983552:ERD983557 FAX983552:FAZ983557 FKT983552:FKV983557 FUP983552:FUR983557 GEL983552:GEN983557 GOH983552:GOJ983557 GYD983552:GYF983557 HHZ983552:HIB983557 HRV983552:HRX983557 IBR983552:IBT983557 ILN983552:ILP983557 IVJ983552:IVL983557 JFF983552:JFH983557 JPB983552:JPD983557 JYX983552:JYZ983557 KIT983552:KIV983557 KSP983552:KSR983557 LCL983552:LCN983557 LMH983552:LMJ983557 LWD983552:LWF983557 MFZ983552:MGB983557 MPV983552:MPX983557 MZR983552:MZT983557 NJN983552:NJP983557 NTJ983552:NTL983557 ODF983552:ODH983557 ONB983552:OND983557 OWX983552:OWZ983557 PGT983552:PGV983557 PQP983552:PQR983557 QAL983552:QAN983557 QKH983552:QKJ983557 QUD983552:QUF983557 RDZ983552:REB983557 RNV983552:RNX983557 RXR983552:RXT983557 SHN983552:SHP983557 SRJ983552:SRL983557 TBF983552:TBH983557 TLB983552:TLD983557 TUX983552:TUZ983557 UET983552:UEV983557 UOP983552:UOR983557 UYL983552:UYN983557 VIH983552:VIJ983557 VSD983552:VSF983557 WBZ983552:WCB983557 WLV983552:WLX983557 WVR983552:WVT983557 B472 IX472 ST472 ACP472 AML472 AWH472 BGD472 BPZ472 BZV472 CJR472 CTN472 DDJ472 DNF472 DXB472 EGX472 EQT472 FAP472 FKL472 FUH472 GED472 GNZ472 GXV472 HHR472 HRN472 IBJ472 ILF472 IVB472 JEX472 JOT472 JYP472 KIL472 KSH472 LCD472 LLZ472 LVV472 MFR472 MPN472 MZJ472 NJF472 NTB472 OCX472 OMT472 OWP472 PGL472 PQH472 QAD472 QJZ472 QTV472 RDR472 RNN472 RXJ472 SHF472 SRB472 TAX472 TKT472 TUP472 UEL472 UOH472 UYD472 VHZ472 VRV472 WBR472 WLN472 WVJ472 B66054 IX66054 ST66054 ACP66054 AML66054 AWH66054 BGD66054 BPZ66054 BZV66054 CJR66054 CTN66054 DDJ66054 DNF66054 DXB66054 EGX66054 EQT66054 FAP66054 FKL66054 FUH66054 GED66054 GNZ66054 GXV66054 HHR66054 HRN66054 IBJ66054 ILF66054 IVB66054 JEX66054 JOT66054 JYP66054 KIL66054 KSH66054 LCD66054 LLZ66054 LVV66054 MFR66054 MPN66054 MZJ66054 NJF66054 NTB66054 OCX66054 OMT66054 OWP66054 PGL66054 PQH66054 QAD66054 QJZ66054 QTV66054 RDR66054 RNN66054 RXJ66054 SHF66054 SRB66054 TAX66054 TKT66054 TUP66054 UEL66054 UOH66054 UYD66054 VHZ66054 VRV66054 WBR66054 WLN66054 WVJ66054 B131590 IX131590 ST131590 ACP131590 AML131590 AWH131590 BGD131590 BPZ131590 BZV131590 CJR131590 CTN131590 DDJ131590 DNF131590 DXB131590 EGX131590 EQT131590 FAP131590 FKL131590 FUH131590 GED131590 GNZ131590 GXV131590 HHR131590 HRN131590 IBJ131590 ILF131590 IVB131590 JEX131590 JOT131590 JYP131590 KIL131590 KSH131590 LCD131590 LLZ131590 LVV131590 MFR131590 MPN131590 MZJ131590 NJF131590 NTB131590 OCX131590 OMT131590 OWP131590 PGL131590 PQH131590 QAD131590 QJZ131590 QTV131590 RDR131590 RNN131590 RXJ131590 SHF131590 SRB131590 TAX131590 TKT131590 TUP131590 UEL131590 UOH131590 UYD131590 VHZ131590 VRV131590 WBR131590 WLN131590 WVJ131590 B197126 IX197126 ST197126 ACP197126 AML197126 AWH197126 BGD197126 BPZ197126 BZV197126 CJR197126 CTN197126 DDJ197126 DNF197126 DXB197126 EGX197126 EQT197126 FAP197126 FKL197126 FUH197126 GED197126 GNZ197126 GXV197126 HHR197126 HRN197126 IBJ197126 ILF197126 IVB197126 JEX197126 JOT197126 JYP197126 KIL197126 KSH197126 LCD197126 LLZ197126 LVV197126 MFR197126 MPN197126 MZJ197126 NJF197126 NTB197126 OCX197126 OMT197126 OWP197126 PGL197126 PQH197126 QAD197126 QJZ197126 QTV197126 RDR197126 RNN197126 RXJ197126 SHF197126 SRB197126 TAX197126 TKT197126 TUP197126 UEL197126 UOH197126 UYD197126 VHZ197126 VRV197126 WBR197126 WLN197126 WVJ197126 B262662 IX262662 ST262662 ACP262662 AML262662 AWH262662 BGD262662 BPZ262662 BZV262662 CJR262662 CTN262662 DDJ262662 DNF262662 DXB262662 EGX262662 EQT262662 FAP262662 FKL262662 FUH262662 GED262662 GNZ262662 GXV262662 HHR262662 HRN262662 IBJ262662 ILF262662 IVB262662 JEX262662 JOT262662 JYP262662 KIL262662 KSH262662 LCD262662 LLZ262662 LVV262662 MFR262662 MPN262662 MZJ262662 NJF262662 NTB262662 OCX262662 OMT262662 OWP262662 PGL262662 PQH262662 QAD262662 QJZ262662 QTV262662 RDR262662 RNN262662 RXJ262662 SHF262662 SRB262662 TAX262662 TKT262662 TUP262662 UEL262662 UOH262662 UYD262662 VHZ262662 VRV262662 WBR262662 WLN262662 WVJ262662 B328198 IX328198 ST328198 ACP328198 AML328198 AWH328198 BGD328198 BPZ328198 BZV328198 CJR328198 CTN328198 DDJ328198 DNF328198 DXB328198 EGX328198 EQT328198 FAP328198 FKL328198 FUH328198 GED328198 GNZ328198 GXV328198 HHR328198 HRN328198 IBJ328198 ILF328198 IVB328198 JEX328198 JOT328198 JYP328198 KIL328198 KSH328198 LCD328198 LLZ328198 LVV328198 MFR328198 MPN328198 MZJ328198 NJF328198 NTB328198 OCX328198 OMT328198 OWP328198 PGL328198 PQH328198 QAD328198 QJZ328198 QTV328198 RDR328198 RNN328198 RXJ328198 SHF328198 SRB328198 TAX328198 TKT328198 TUP328198 UEL328198 UOH328198 UYD328198 VHZ328198 VRV328198 WBR328198 WLN328198 WVJ328198 B393734 IX393734 ST393734 ACP393734 AML393734 AWH393734 BGD393734 BPZ393734 BZV393734 CJR393734 CTN393734 DDJ393734 DNF393734 DXB393734 EGX393734 EQT393734 FAP393734 FKL393734 FUH393734 GED393734 GNZ393734 GXV393734 HHR393734 HRN393734 IBJ393734 ILF393734 IVB393734 JEX393734 JOT393734 JYP393734 KIL393734 KSH393734 LCD393734 LLZ393734 LVV393734 MFR393734 MPN393734 MZJ393734 NJF393734 NTB393734 OCX393734 OMT393734 OWP393734 PGL393734 PQH393734 QAD393734 QJZ393734 QTV393734 RDR393734 RNN393734 RXJ393734 SHF393734 SRB393734 TAX393734 TKT393734 TUP393734 UEL393734 UOH393734 UYD393734 VHZ393734 VRV393734 WBR393734 WLN393734 WVJ393734 B459270 IX459270 ST459270 ACP459270 AML459270 AWH459270 BGD459270 BPZ459270 BZV459270 CJR459270 CTN459270 DDJ459270 DNF459270 DXB459270 EGX459270 EQT459270 FAP459270 FKL459270 FUH459270 GED459270 GNZ459270 GXV459270 HHR459270 HRN459270 IBJ459270 ILF459270 IVB459270 JEX459270 JOT459270 JYP459270 KIL459270 KSH459270 LCD459270 LLZ459270 LVV459270 MFR459270 MPN459270 MZJ459270 NJF459270 NTB459270 OCX459270 OMT459270 OWP459270 PGL459270 PQH459270 QAD459270 QJZ459270 QTV459270 RDR459270 RNN459270 RXJ459270 SHF459270 SRB459270 TAX459270 TKT459270 TUP459270 UEL459270 UOH459270 UYD459270 VHZ459270 VRV459270 WBR459270 WLN459270 WVJ459270 B524806 IX524806 ST524806 ACP524806 AML524806 AWH524806 BGD524806 BPZ524806 BZV524806 CJR524806 CTN524806 DDJ524806 DNF524806 DXB524806 EGX524806 EQT524806 FAP524806 FKL524806 FUH524806 GED524806 GNZ524806 GXV524806 HHR524806 HRN524806 IBJ524806 ILF524806 IVB524806 JEX524806 JOT524806 JYP524806 KIL524806 KSH524806 LCD524806 LLZ524806 LVV524806 MFR524806 MPN524806 MZJ524806 NJF524806 NTB524806 OCX524806 OMT524806 OWP524806 PGL524806 PQH524806 QAD524806 QJZ524806 QTV524806 RDR524806 RNN524806 RXJ524806 SHF524806 SRB524806 TAX524806 TKT524806 TUP524806 UEL524806 UOH524806 UYD524806 VHZ524806 VRV524806 WBR524806 WLN524806 WVJ524806 B590342 IX590342 ST590342 ACP590342 AML590342 AWH590342 BGD590342 BPZ590342 BZV590342 CJR590342 CTN590342 DDJ590342 DNF590342 DXB590342 EGX590342 EQT590342 FAP590342 FKL590342 FUH590342 GED590342 GNZ590342 GXV590342 HHR590342 HRN590342 IBJ590342 ILF590342 IVB590342 JEX590342 JOT590342 JYP590342 KIL590342 KSH590342 LCD590342 LLZ590342 LVV590342 MFR590342 MPN590342 MZJ590342 NJF590342 NTB590342 OCX590342 OMT590342 OWP590342 PGL590342 PQH590342 QAD590342 QJZ590342 QTV590342 RDR590342 RNN590342 RXJ590342 SHF590342 SRB590342 TAX590342 TKT590342 TUP590342 UEL590342 UOH590342 UYD590342 VHZ590342 VRV590342 WBR590342 WLN590342 WVJ590342 B655878 IX655878 ST655878 ACP655878 AML655878 AWH655878 BGD655878 BPZ655878 BZV655878 CJR655878 CTN655878 DDJ655878 DNF655878 DXB655878 EGX655878 EQT655878 FAP655878 FKL655878 FUH655878 GED655878 GNZ655878 GXV655878 HHR655878 HRN655878 IBJ655878 ILF655878 IVB655878 JEX655878 JOT655878 JYP655878 KIL655878 KSH655878 LCD655878 LLZ655878 LVV655878 MFR655878 MPN655878 MZJ655878 NJF655878 NTB655878 OCX655878 OMT655878 OWP655878 PGL655878 PQH655878 QAD655878 QJZ655878 QTV655878 RDR655878 RNN655878 RXJ655878 SHF655878 SRB655878 TAX655878 TKT655878 TUP655878 UEL655878 UOH655878 UYD655878 VHZ655878 VRV655878 WBR655878 WLN655878 WVJ655878 B721414 IX721414 ST721414 ACP721414 AML721414 AWH721414 BGD721414 BPZ721414 BZV721414 CJR721414 CTN721414 DDJ721414 DNF721414 DXB721414 EGX721414 EQT721414 FAP721414 FKL721414 FUH721414 GED721414 GNZ721414 GXV721414 HHR721414 HRN721414 IBJ721414 ILF721414 IVB721414 JEX721414 JOT721414 JYP721414 KIL721414 KSH721414 LCD721414 LLZ721414 LVV721414 MFR721414 MPN721414 MZJ721414 NJF721414 NTB721414 OCX721414 OMT721414 OWP721414 PGL721414 PQH721414 QAD721414 QJZ721414 QTV721414 RDR721414 RNN721414 RXJ721414 SHF721414 SRB721414 TAX721414 TKT721414 TUP721414 UEL721414 UOH721414 UYD721414 VHZ721414 VRV721414 WBR721414 WLN721414 WVJ721414 B786950 IX786950 ST786950 ACP786950 AML786950 AWH786950 BGD786950 BPZ786950 BZV786950 CJR786950 CTN786950 DDJ786950 DNF786950 DXB786950 EGX786950 EQT786950 FAP786950 FKL786950 FUH786950 GED786950 GNZ786950 GXV786950 HHR786950 HRN786950 IBJ786950 ILF786950 IVB786950 JEX786950 JOT786950 JYP786950 KIL786950 KSH786950 LCD786950 LLZ786950 LVV786950 MFR786950 MPN786950 MZJ786950 NJF786950 NTB786950 OCX786950 OMT786950 OWP786950 PGL786950 PQH786950 QAD786950 QJZ786950 QTV786950 RDR786950 RNN786950 RXJ786950 SHF786950 SRB786950 TAX786950 TKT786950 TUP786950 UEL786950 UOH786950 UYD786950 VHZ786950 VRV786950 WBR786950 WLN786950 WVJ786950 B852486 IX852486 ST852486 ACP852486 AML852486 AWH852486 BGD852486 BPZ852486 BZV852486 CJR852486 CTN852486 DDJ852486 DNF852486 DXB852486 EGX852486 EQT852486 FAP852486 FKL852486 FUH852486 GED852486 GNZ852486 GXV852486 HHR852486 HRN852486 IBJ852486 ILF852486 IVB852486 JEX852486 JOT852486 JYP852486 KIL852486 KSH852486 LCD852486 LLZ852486 LVV852486 MFR852486 MPN852486 MZJ852486 NJF852486 NTB852486 OCX852486 OMT852486 OWP852486 PGL852486 PQH852486 QAD852486 QJZ852486 QTV852486 RDR852486 RNN852486 RXJ852486 SHF852486 SRB852486 TAX852486 TKT852486 TUP852486 UEL852486 UOH852486 UYD852486 VHZ852486 VRV852486 WBR852486 WLN852486 WVJ852486 B918022 IX918022 ST918022 ACP918022 AML918022 AWH918022 BGD918022 BPZ918022 BZV918022 CJR918022 CTN918022 DDJ918022 DNF918022 DXB918022 EGX918022 EQT918022 FAP918022 FKL918022 FUH918022 GED918022 GNZ918022 GXV918022 HHR918022 HRN918022 IBJ918022 ILF918022 IVB918022 JEX918022 JOT918022 JYP918022 KIL918022 KSH918022 LCD918022 LLZ918022 LVV918022 MFR918022 MPN918022 MZJ918022 NJF918022 NTB918022 OCX918022 OMT918022 OWP918022 PGL918022 PQH918022 QAD918022 QJZ918022 QTV918022 RDR918022 RNN918022 RXJ918022 SHF918022 SRB918022 TAX918022 TKT918022 TUP918022 UEL918022 UOH918022 UYD918022 VHZ918022 VRV918022 WBR918022 WLN918022 WVJ918022 B983558 IX983558 ST983558 ACP983558 AML983558 AWH983558 BGD983558 BPZ983558 BZV983558 CJR983558 CTN983558 DDJ983558 DNF983558 DXB983558 EGX983558 EQT983558 FAP983558 FKL983558 FUH983558 GED983558 GNZ983558 GXV983558 HHR983558 HRN983558 IBJ983558 ILF983558 IVB983558 JEX983558 JOT983558 JYP983558 KIL983558 KSH983558 LCD983558 LLZ983558 LVV983558 MFR983558 MPN983558 MZJ983558 NJF983558 NTB983558 OCX983558 OMT983558 OWP983558 PGL983558 PQH983558 QAD983558 QJZ983558 QTV983558 RDR983558 RNN983558 RXJ983558 SHF983558 SRB983558 TAX983558 TKT983558 TUP983558 UEL983558 UOH983558 UYD983558 VHZ983558 VRV983558 WBR983558 WLN983558 WVJ983558 J489:L494 JF489:JH494 TB489:TD494 ACX489:ACZ494 AMT489:AMV494 AWP489:AWR494 BGL489:BGN494 BQH489:BQJ494 CAD489:CAF494 CJZ489:CKB494 CTV489:CTX494 DDR489:DDT494 DNN489:DNP494 DXJ489:DXL494 EHF489:EHH494 ERB489:ERD494 FAX489:FAZ494 FKT489:FKV494 FUP489:FUR494 GEL489:GEN494 GOH489:GOJ494 GYD489:GYF494 HHZ489:HIB494 HRV489:HRX494 IBR489:IBT494 ILN489:ILP494 IVJ489:IVL494 JFF489:JFH494 JPB489:JPD494 JYX489:JYZ494 KIT489:KIV494 KSP489:KSR494 LCL489:LCN494 LMH489:LMJ494 LWD489:LWF494 MFZ489:MGB494 MPV489:MPX494 MZR489:MZT494 NJN489:NJP494 NTJ489:NTL494 ODF489:ODH494 ONB489:OND494 OWX489:OWZ494 PGT489:PGV494 PQP489:PQR494 QAL489:QAN494 QKH489:QKJ494 QUD489:QUF494 RDZ489:REB494 RNV489:RNX494 RXR489:RXT494 SHN489:SHP494 SRJ489:SRL494 TBF489:TBH494 TLB489:TLD494 TUX489:TUZ494 UET489:UEV494 UOP489:UOR494 UYL489:UYN494 VIH489:VIJ494 VSD489:VSF494 WBZ489:WCB494 WLV489:WLX494 WVR489:WVT494 J66071:L66076 JF66071:JH66076 TB66071:TD66076 ACX66071:ACZ66076 AMT66071:AMV66076 AWP66071:AWR66076 BGL66071:BGN66076 BQH66071:BQJ66076 CAD66071:CAF66076 CJZ66071:CKB66076 CTV66071:CTX66076 DDR66071:DDT66076 DNN66071:DNP66076 DXJ66071:DXL66076 EHF66071:EHH66076 ERB66071:ERD66076 FAX66071:FAZ66076 FKT66071:FKV66076 FUP66071:FUR66076 GEL66071:GEN66076 GOH66071:GOJ66076 GYD66071:GYF66076 HHZ66071:HIB66076 HRV66071:HRX66076 IBR66071:IBT66076 ILN66071:ILP66076 IVJ66071:IVL66076 JFF66071:JFH66076 JPB66071:JPD66076 JYX66071:JYZ66076 KIT66071:KIV66076 KSP66071:KSR66076 LCL66071:LCN66076 LMH66071:LMJ66076 LWD66071:LWF66076 MFZ66071:MGB66076 MPV66071:MPX66076 MZR66071:MZT66076 NJN66071:NJP66076 NTJ66071:NTL66076 ODF66071:ODH66076 ONB66071:OND66076 OWX66071:OWZ66076 PGT66071:PGV66076 PQP66071:PQR66076 QAL66071:QAN66076 QKH66071:QKJ66076 QUD66071:QUF66076 RDZ66071:REB66076 RNV66071:RNX66076 RXR66071:RXT66076 SHN66071:SHP66076 SRJ66071:SRL66076 TBF66071:TBH66076 TLB66071:TLD66076 TUX66071:TUZ66076 UET66071:UEV66076 UOP66071:UOR66076 UYL66071:UYN66076 VIH66071:VIJ66076 VSD66071:VSF66076 WBZ66071:WCB66076 WLV66071:WLX66076 WVR66071:WVT66076 J131607:L131612 JF131607:JH131612 TB131607:TD131612 ACX131607:ACZ131612 AMT131607:AMV131612 AWP131607:AWR131612 BGL131607:BGN131612 BQH131607:BQJ131612 CAD131607:CAF131612 CJZ131607:CKB131612 CTV131607:CTX131612 DDR131607:DDT131612 DNN131607:DNP131612 DXJ131607:DXL131612 EHF131607:EHH131612 ERB131607:ERD131612 FAX131607:FAZ131612 FKT131607:FKV131612 FUP131607:FUR131612 GEL131607:GEN131612 GOH131607:GOJ131612 GYD131607:GYF131612 HHZ131607:HIB131612 HRV131607:HRX131612 IBR131607:IBT131612 ILN131607:ILP131612 IVJ131607:IVL131612 JFF131607:JFH131612 JPB131607:JPD131612 JYX131607:JYZ131612 KIT131607:KIV131612 KSP131607:KSR131612 LCL131607:LCN131612 LMH131607:LMJ131612 LWD131607:LWF131612 MFZ131607:MGB131612 MPV131607:MPX131612 MZR131607:MZT131612 NJN131607:NJP131612 NTJ131607:NTL131612 ODF131607:ODH131612 ONB131607:OND131612 OWX131607:OWZ131612 PGT131607:PGV131612 PQP131607:PQR131612 QAL131607:QAN131612 QKH131607:QKJ131612 QUD131607:QUF131612 RDZ131607:REB131612 RNV131607:RNX131612 RXR131607:RXT131612 SHN131607:SHP131612 SRJ131607:SRL131612 TBF131607:TBH131612 TLB131607:TLD131612 TUX131607:TUZ131612 UET131607:UEV131612 UOP131607:UOR131612 UYL131607:UYN131612 VIH131607:VIJ131612 VSD131607:VSF131612 WBZ131607:WCB131612 WLV131607:WLX131612 WVR131607:WVT131612 J197143:L197148 JF197143:JH197148 TB197143:TD197148 ACX197143:ACZ197148 AMT197143:AMV197148 AWP197143:AWR197148 BGL197143:BGN197148 BQH197143:BQJ197148 CAD197143:CAF197148 CJZ197143:CKB197148 CTV197143:CTX197148 DDR197143:DDT197148 DNN197143:DNP197148 DXJ197143:DXL197148 EHF197143:EHH197148 ERB197143:ERD197148 FAX197143:FAZ197148 FKT197143:FKV197148 FUP197143:FUR197148 GEL197143:GEN197148 GOH197143:GOJ197148 GYD197143:GYF197148 HHZ197143:HIB197148 HRV197143:HRX197148 IBR197143:IBT197148 ILN197143:ILP197148 IVJ197143:IVL197148 JFF197143:JFH197148 JPB197143:JPD197148 JYX197143:JYZ197148 KIT197143:KIV197148 KSP197143:KSR197148 LCL197143:LCN197148 LMH197143:LMJ197148 LWD197143:LWF197148 MFZ197143:MGB197148 MPV197143:MPX197148 MZR197143:MZT197148 NJN197143:NJP197148 NTJ197143:NTL197148 ODF197143:ODH197148 ONB197143:OND197148 OWX197143:OWZ197148 PGT197143:PGV197148 PQP197143:PQR197148 QAL197143:QAN197148 QKH197143:QKJ197148 QUD197143:QUF197148 RDZ197143:REB197148 RNV197143:RNX197148 RXR197143:RXT197148 SHN197143:SHP197148 SRJ197143:SRL197148 TBF197143:TBH197148 TLB197143:TLD197148 TUX197143:TUZ197148 UET197143:UEV197148 UOP197143:UOR197148 UYL197143:UYN197148 VIH197143:VIJ197148 VSD197143:VSF197148 WBZ197143:WCB197148 WLV197143:WLX197148 WVR197143:WVT197148 J262679:L262684 JF262679:JH262684 TB262679:TD262684 ACX262679:ACZ262684 AMT262679:AMV262684 AWP262679:AWR262684 BGL262679:BGN262684 BQH262679:BQJ262684 CAD262679:CAF262684 CJZ262679:CKB262684 CTV262679:CTX262684 DDR262679:DDT262684 DNN262679:DNP262684 DXJ262679:DXL262684 EHF262679:EHH262684 ERB262679:ERD262684 FAX262679:FAZ262684 FKT262679:FKV262684 FUP262679:FUR262684 GEL262679:GEN262684 GOH262679:GOJ262684 GYD262679:GYF262684 HHZ262679:HIB262684 HRV262679:HRX262684 IBR262679:IBT262684 ILN262679:ILP262684 IVJ262679:IVL262684 JFF262679:JFH262684 JPB262679:JPD262684 JYX262679:JYZ262684 KIT262679:KIV262684 KSP262679:KSR262684 LCL262679:LCN262684 LMH262679:LMJ262684 LWD262679:LWF262684 MFZ262679:MGB262684 MPV262679:MPX262684 MZR262679:MZT262684 NJN262679:NJP262684 NTJ262679:NTL262684 ODF262679:ODH262684 ONB262679:OND262684 OWX262679:OWZ262684 PGT262679:PGV262684 PQP262679:PQR262684 QAL262679:QAN262684 QKH262679:QKJ262684 QUD262679:QUF262684 RDZ262679:REB262684 RNV262679:RNX262684 RXR262679:RXT262684 SHN262679:SHP262684 SRJ262679:SRL262684 TBF262679:TBH262684 TLB262679:TLD262684 TUX262679:TUZ262684 UET262679:UEV262684 UOP262679:UOR262684 UYL262679:UYN262684 VIH262679:VIJ262684 VSD262679:VSF262684 WBZ262679:WCB262684 WLV262679:WLX262684 WVR262679:WVT262684 J328215:L328220 JF328215:JH328220 TB328215:TD328220 ACX328215:ACZ328220 AMT328215:AMV328220 AWP328215:AWR328220 BGL328215:BGN328220 BQH328215:BQJ328220 CAD328215:CAF328220 CJZ328215:CKB328220 CTV328215:CTX328220 DDR328215:DDT328220 DNN328215:DNP328220 DXJ328215:DXL328220 EHF328215:EHH328220 ERB328215:ERD328220 FAX328215:FAZ328220 FKT328215:FKV328220 FUP328215:FUR328220 GEL328215:GEN328220 GOH328215:GOJ328220 GYD328215:GYF328220 HHZ328215:HIB328220 HRV328215:HRX328220 IBR328215:IBT328220 ILN328215:ILP328220 IVJ328215:IVL328220 JFF328215:JFH328220 JPB328215:JPD328220 JYX328215:JYZ328220 KIT328215:KIV328220 KSP328215:KSR328220 LCL328215:LCN328220 LMH328215:LMJ328220 LWD328215:LWF328220 MFZ328215:MGB328220 MPV328215:MPX328220 MZR328215:MZT328220 NJN328215:NJP328220 NTJ328215:NTL328220 ODF328215:ODH328220 ONB328215:OND328220 OWX328215:OWZ328220 PGT328215:PGV328220 PQP328215:PQR328220 QAL328215:QAN328220 QKH328215:QKJ328220 QUD328215:QUF328220 RDZ328215:REB328220 RNV328215:RNX328220 RXR328215:RXT328220 SHN328215:SHP328220 SRJ328215:SRL328220 TBF328215:TBH328220 TLB328215:TLD328220 TUX328215:TUZ328220 UET328215:UEV328220 UOP328215:UOR328220 UYL328215:UYN328220 VIH328215:VIJ328220 VSD328215:VSF328220 WBZ328215:WCB328220 WLV328215:WLX328220 WVR328215:WVT328220 J393751:L393756 JF393751:JH393756 TB393751:TD393756 ACX393751:ACZ393756 AMT393751:AMV393756 AWP393751:AWR393756 BGL393751:BGN393756 BQH393751:BQJ393756 CAD393751:CAF393756 CJZ393751:CKB393756 CTV393751:CTX393756 DDR393751:DDT393756 DNN393751:DNP393756 DXJ393751:DXL393756 EHF393751:EHH393756 ERB393751:ERD393756 FAX393751:FAZ393756 FKT393751:FKV393756 FUP393751:FUR393756 GEL393751:GEN393756 GOH393751:GOJ393756 GYD393751:GYF393756 HHZ393751:HIB393756 HRV393751:HRX393756 IBR393751:IBT393756 ILN393751:ILP393756 IVJ393751:IVL393756 JFF393751:JFH393756 JPB393751:JPD393756 JYX393751:JYZ393756 KIT393751:KIV393756 KSP393751:KSR393756 LCL393751:LCN393756 LMH393751:LMJ393756 LWD393751:LWF393756 MFZ393751:MGB393756 MPV393751:MPX393756 MZR393751:MZT393756 NJN393751:NJP393756 NTJ393751:NTL393756 ODF393751:ODH393756 ONB393751:OND393756 OWX393751:OWZ393756 PGT393751:PGV393756 PQP393751:PQR393756 QAL393751:QAN393756 QKH393751:QKJ393756 QUD393751:QUF393756 RDZ393751:REB393756 RNV393751:RNX393756 RXR393751:RXT393756 SHN393751:SHP393756 SRJ393751:SRL393756 TBF393751:TBH393756 TLB393751:TLD393756 TUX393751:TUZ393756 UET393751:UEV393756 UOP393751:UOR393756 UYL393751:UYN393756 VIH393751:VIJ393756 VSD393751:VSF393756 WBZ393751:WCB393756 WLV393751:WLX393756 WVR393751:WVT393756 J459287:L459292 JF459287:JH459292 TB459287:TD459292 ACX459287:ACZ459292 AMT459287:AMV459292 AWP459287:AWR459292 BGL459287:BGN459292 BQH459287:BQJ459292 CAD459287:CAF459292 CJZ459287:CKB459292 CTV459287:CTX459292 DDR459287:DDT459292 DNN459287:DNP459292 DXJ459287:DXL459292 EHF459287:EHH459292 ERB459287:ERD459292 FAX459287:FAZ459292 FKT459287:FKV459292 FUP459287:FUR459292 GEL459287:GEN459292 GOH459287:GOJ459292 GYD459287:GYF459292 HHZ459287:HIB459292 HRV459287:HRX459292 IBR459287:IBT459292 ILN459287:ILP459292 IVJ459287:IVL459292 JFF459287:JFH459292 JPB459287:JPD459292 JYX459287:JYZ459292 KIT459287:KIV459292 KSP459287:KSR459292 LCL459287:LCN459292 LMH459287:LMJ459292 LWD459287:LWF459292 MFZ459287:MGB459292 MPV459287:MPX459292 MZR459287:MZT459292 NJN459287:NJP459292 NTJ459287:NTL459292 ODF459287:ODH459292 ONB459287:OND459292 OWX459287:OWZ459292 PGT459287:PGV459292 PQP459287:PQR459292 QAL459287:QAN459292 QKH459287:QKJ459292 QUD459287:QUF459292 RDZ459287:REB459292 RNV459287:RNX459292 RXR459287:RXT459292 SHN459287:SHP459292 SRJ459287:SRL459292 TBF459287:TBH459292 TLB459287:TLD459292 TUX459287:TUZ459292 UET459287:UEV459292 UOP459287:UOR459292 UYL459287:UYN459292 VIH459287:VIJ459292 VSD459287:VSF459292 WBZ459287:WCB459292 WLV459287:WLX459292 WVR459287:WVT459292 J524823:L524828 JF524823:JH524828 TB524823:TD524828 ACX524823:ACZ524828 AMT524823:AMV524828 AWP524823:AWR524828 BGL524823:BGN524828 BQH524823:BQJ524828 CAD524823:CAF524828 CJZ524823:CKB524828 CTV524823:CTX524828 DDR524823:DDT524828 DNN524823:DNP524828 DXJ524823:DXL524828 EHF524823:EHH524828 ERB524823:ERD524828 FAX524823:FAZ524828 FKT524823:FKV524828 FUP524823:FUR524828 GEL524823:GEN524828 GOH524823:GOJ524828 GYD524823:GYF524828 HHZ524823:HIB524828 HRV524823:HRX524828 IBR524823:IBT524828 ILN524823:ILP524828 IVJ524823:IVL524828 JFF524823:JFH524828 JPB524823:JPD524828 JYX524823:JYZ524828 KIT524823:KIV524828 KSP524823:KSR524828 LCL524823:LCN524828 LMH524823:LMJ524828 LWD524823:LWF524828 MFZ524823:MGB524828 MPV524823:MPX524828 MZR524823:MZT524828 NJN524823:NJP524828 NTJ524823:NTL524828 ODF524823:ODH524828 ONB524823:OND524828 OWX524823:OWZ524828 PGT524823:PGV524828 PQP524823:PQR524828 QAL524823:QAN524828 QKH524823:QKJ524828 QUD524823:QUF524828 RDZ524823:REB524828 RNV524823:RNX524828 RXR524823:RXT524828 SHN524823:SHP524828 SRJ524823:SRL524828 TBF524823:TBH524828 TLB524823:TLD524828 TUX524823:TUZ524828 UET524823:UEV524828 UOP524823:UOR524828 UYL524823:UYN524828 VIH524823:VIJ524828 VSD524823:VSF524828 WBZ524823:WCB524828 WLV524823:WLX524828 WVR524823:WVT524828 J590359:L590364 JF590359:JH590364 TB590359:TD590364 ACX590359:ACZ590364 AMT590359:AMV590364 AWP590359:AWR590364 BGL590359:BGN590364 BQH590359:BQJ590364 CAD590359:CAF590364 CJZ590359:CKB590364 CTV590359:CTX590364 DDR590359:DDT590364 DNN590359:DNP590364 DXJ590359:DXL590364 EHF590359:EHH590364 ERB590359:ERD590364 FAX590359:FAZ590364 FKT590359:FKV590364 FUP590359:FUR590364 GEL590359:GEN590364 GOH590359:GOJ590364 GYD590359:GYF590364 HHZ590359:HIB590364 HRV590359:HRX590364 IBR590359:IBT590364 ILN590359:ILP590364 IVJ590359:IVL590364 JFF590359:JFH590364 JPB590359:JPD590364 JYX590359:JYZ590364 KIT590359:KIV590364 KSP590359:KSR590364 LCL590359:LCN590364 LMH590359:LMJ590364 LWD590359:LWF590364 MFZ590359:MGB590364 MPV590359:MPX590364 MZR590359:MZT590364 NJN590359:NJP590364 NTJ590359:NTL590364 ODF590359:ODH590364 ONB590359:OND590364 OWX590359:OWZ590364 PGT590359:PGV590364 PQP590359:PQR590364 QAL590359:QAN590364 QKH590359:QKJ590364 QUD590359:QUF590364 RDZ590359:REB590364 RNV590359:RNX590364 RXR590359:RXT590364 SHN590359:SHP590364 SRJ590359:SRL590364 TBF590359:TBH590364 TLB590359:TLD590364 TUX590359:TUZ590364 UET590359:UEV590364 UOP590359:UOR590364 UYL590359:UYN590364 VIH590359:VIJ590364 VSD590359:VSF590364 WBZ590359:WCB590364 WLV590359:WLX590364 WVR590359:WVT590364 J655895:L655900 JF655895:JH655900 TB655895:TD655900 ACX655895:ACZ655900 AMT655895:AMV655900 AWP655895:AWR655900 BGL655895:BGN655900 BQH655895:BQJ655900 CAD655895:CAF655900 CJZ655895:CKB655900 CTV655895:CTX655900 DDR655895:DDT655900 DNN655895:DNP655900 DXJ655895:DXL655900 EHF655895:EHH655900 ERB655895:ERD655900 FAX655895:FAZ655900 FKT655895:FKV655900 FUP655895:FUR655900 GEL655895:GEN655900 GOH655895:GOJ655900 GYD655895:GYF655900 HHZ655895:HIB655900 HRV655895:HRX655900 IBR655895:IBT655900 ILN655895:ILP655900 IVJ655895:IVL655900 JFF655895:JFH655900 JPB655895:JPD655900 JYX655895:JYZ655900 KIT655895:KIV655900 KSP655895:KSR655900 LCL655895:LCN655900 LMH655895:LMJ655900 LWD655895:LWF655900 MFZ655895:MGB655900 MPV655895:MPX655900 MZR655895:MZT655900 NJN655895:NJP655900 NTJ655895:NTL655900 ODF655895:ODH655900 ONB655895:OND655900 OWX655895:OWZ655900 PGT655895:PGV655900 PQP655895:PQR655900 QAL655895:QAN655900 QKH655895:QKJ655900 QUD655895:QUF655900 RDZ655895:REB655900 RNV655895:RNX655900 RXR655895:RXT655900 SHN655895:SHP655900 SRJ655895:SRL655900 TBF655895:TBH655900 TLB655895:TLD655900 TUX655895:TUZ655900 UET655895:UEV655900 UOP655895:UOR655900 UYL655895:UYN655900 VIH655895:VIJ655900 VSD655895:VSF655900 WBZ655895:WCB655900 WLV655895:WLX655900 WVR655895:WVT655900 J721431:L721436 JF721431:JH721436 TB721431:TD721436 ACX721431:ACZ721436 AMT721431:AMV721436 AWP721431:AWR721436 BGL721431:BGN721436 BQH721431:BQJ721436 CAD721431:CAF721436 CJZ721431:CKB721436 CTV721431:CTX721436 DDR721431:DDT721436 DNN721431:DNP721436 DXJ721431:DXL721436 EHF721431:EHH721436 ERB721431:ERD721436 FAX721431:FAZ721436 FKT721431:FKV721436 FUP721431:FUR721436 GEL721431:GEN721436 GOH721431:GOJ721436 GYD721431:GYF721436 HHZ721431:HIB721436 HRV721431:HRX721436 IBR721431:IBT721436 ILN721431:ILP721436 IVJ721431:IVL721436 JFF721431:JFH721436 JPB721431:JPD721436 JYX721431:JYZ721436 KIT721431:KIV721436 KSP721431:KSR721436 LCL721431:LCN721436 LMH721431:LMJ721436 LWD721431:LWF721436 MFZ721431:MGB721436 MPV721431:MPX721436 MZR721431:MZT721436 NJN721431:NJP721436 NTJ721431:NTL721436 ODF721431:ODH721436 ONB721431:OND721436 OWX721431:OWZ721436 PGT721431:PGV721436 PQP721431:PQR721436 QAL721431:QAN721436 QKH721431:QKJ721436 QUD721431:QUF721436 RDZ721431:REB721436 RNV721431:RNX721436 RXR721431:RXT721436 SHN721431:SHP721436 SRJ721431:SRL721436 TBF721431:TBH721436 TLB721431:TLD721436 TUX721431:TUZ721436 UET721431:UEV721436 UOP721431:UOR721436 UYL721431:UYN721436 VIH721431:VIJ721436 VSD721431:VSF721436 WBZ721431:WCB721436 WLV721431:WLX721436 WVR721431:WVT721436 J786967:L786972 JF786967:JH786972 TB786967:TD786972 ACX786967:ACZ786972 AMT786967:AMV786972 AWP786967:AWR786972 BGL786967:BGN786972 BQH786967:BQJ786972 CAD786967:CAF786972 CJZ786967:CKB786972 CTV786967:CTX786972 DDR786967:DDT786972 DNN786967:DNP786972 DXJ786967:DXL786972 EHF786967:EHH786972 ERB786967:ERD786972 FAX786967:FAZ786972 FKT786967:FKV786972 FUP786967:FUR786972 GEL786967:GEN786972 GOH786967:GOJ786972 GYD786967:GYF786972 HHZ786967:HIB786972 HRV786967:HRX786972 IBR786967:IBT786972 ILN786967:ILP786972 IVJ786967:IVL786972 JFF786967:JFH786972 JPB786967:JPD786972 JYX786967:JYZ786972 KIT786967:KIV786972 KSP786967:KSR786972 LCL786967:LCN786972 LMH786967:LMJ786972 LWD786967:LWF786972 MFZ786967:MGB786972 MPV786967:MPX786972 MZR786967:MZT786972 NJN786967:NJP786972 NTJ786967:NTL786972 ODF786967:ODH786972 ONB786967:OND786972 OWX786967:OWZ786972 PGT786967:PGV786972 PQP786967:PQR786972 QAL786967:QAN786972 QKH786967:QKJ786972 QUD786967:QUF786972 RDZ786967:REB786972 RNV786967:RNX786972 RXR786967:RXT786972 SHN786967:SHP786972 SRJ786967:SRL786972 TBF786967:TBH786972 TLB786967:TLD786972 TUX786967:TUZ786972 UET786967:UEV786972 UOP786967:UOR786972 UYL786967:UYN786972 VIH786967:VIJ786972 VSD786967:VSF786972 WBZ786967:WCB786972 WLV786967:WLX786972 WVR786967:WVT786972 J852503:L852508 JF852503:JH852508 TB852503:TD852508 ACX852503:ACZ852508 AMT852503:AMV852508 AWP852503:AWR852508 BGL852503:BGN852508 BQH852503:BQJ852508 CAD852503:CAF852508 CJZ852503:CKB852508 CTV852503:CTX852508 DDR852503:DDT852508 DNN852503:DNP852508 DXJ852503:DXL852508 EHF852503:EHH852508 ERB852503:ERD852508 FAX852503:FAZ852508 FKT852503:FKV852508 FUP852503:FUR852508 GEL852503:GEN852508 GOH852503:GOJ852508 GYD852503:GYF852508 HHZ852503:HIB852508 HRV852503:HRX852508 IBR852503:IBT852508 ILN852503:ILP852508 IVJ852503:IVL852508 JFF852503:JFH852508 JPB852503:JPD852508 JYX852503:JYZ852508 KIT852503:KIV852508 KSP852503:KSR852508 LCL852503:LCN852508 LMH852503:LMJ852508 LWD852503:LWF852508 MFZ852503:MGB852508 MPV852503:MPX852508 MZR852503:MZT852508 NJN852503:NJP852508 NTJ852503:NTL852508 ODF852503:ODH852508 ONB852503:OND852508 OWX852503:OWZ852508 PGT852503:PGV852508 PQP852503:PQR852508 QAL852503:QAN852508 QKH852503:QKJ852508 QUD852503:QUF852508 RDZ852503:REB852508 RNV852503:RNX852508 RXR852503:RXT852508 SHN852503:SHP852508 SRJ852503:SRL852508 TBF852503:TBH852508 TLB852503:TLD852508 TUX852503:TUZ852508 UET852503:UEV852508 UOP852503:UOR852508 UYL852503:UYN852508 VIH852503:VIJ852508 VSD852503:VSF852508 WBZ852503:WCB852508 WLV852503:WLX852508 WVR852503:WVT852508 J918039:L918044 JF918039:JH918044 TB918039:TD918044 ACX918039:ACZ918044 AMT918039:AMV918044 AWP918039:AWR918044 BGL918039:BGN918044 BQH918039:BQJ918044 CAD918039:CAF918044 CJZ918039:CKB918044 CTV918039:CTX918044 DDR918039:DDT918044 DNN918039:DNP918044 DXJ918039:DXL918044 EHF918039:EHH918044 ERB918039:ERD918044 FAX918039:FAZ918044 FKT918039:FKV918044 FUP918039:FUR918044 GEL918039:GEN918044 GOH918039:GOJ918044 GYD918039:GYF918044 HHZ918039:HIB918044 HRV918039:HRX918044 IBR918039:IBT918044 ILN918039:ILP918044 IVJ918039:IVL918044 JFF918039:JFH918044 JPB918039:JPD918044 JYX918039:JYZ918044 KIT918039:KIV918044 KSP918039:KSR918044 LCL918039:LCN918044 LMH918039:LMJ918044 LWD918039:LWF918044 MFZ918039:MGB918044 MPV918039:MPX918044 MZR918039:MZT918044 NJN918039:NJP918044 NTJ918039:NTL918044 ODF918039:ODH918044 ONB918039:OND918044 OWX918039:OWZ918044 PGT918039:PGV918044 PQP918039:PQR918044 QAL918039:QAN918044 QKH918039:QKJ918044 QUD918039:QUF918044 RDZ918039:REB918044 RNV918039:RNX918044 RXR918039:RXT918044 SHN918039:SHP918044 SRJ918039:SRL918044 TBF918039:TBH918044 TLB918039:TLD918044 TUX918039:TUZ918044 UET918039:UEV918044 UOP918039:UOR918044 UYL918039:UYN918044 VIH918039:VIJ918044 VSD918039:VSF918044 WBZ918039:WCB918044 WLV918039:WLX918044 WVR918039:WVT918044 J983575:L983580 JF983575:JH983580 TB983575:TD983580 ACX983575:ACZ983580 AMT983575:AMV983580 AWP983575:AWR983580 BGL983575:BGN983580 BQH983575:BQJ983580 CAD983575:CAF983580 CJZ983575:CKB983580 CTV983575:CTX983580 DDR983575:DDT983580 DNN983575:DNP983580 DXJ983575:DXL983580 EHF983575:EHH983580 ERB983575:ERD983580 FAX983575:FAZ983580 FKT983575:FKV983580 FUP983575:FUR983580 GEL983575:GEN983580 GOH983575:GOJ983580 GYD983575:GYF983580 HHZ983575:HIB983580 HRV983575:HRX983580 IBR983575:IBT983580 ILN983575:ILP983580 IVJ983575:IVL983580 JFF983575:JFH983580 JPB983575:JPD983580 JYX983575:JYZ983580 KIT983575:KIV983580 KSP983575:KSR983580 LCL983575:LCN983580 LMH983575:LMJ983580 LWD983575:LWF983580 MFZ983575:MGB983580 MPV983575:MPX983580 MZR983575:MZT983580 NJN983575:NJP983580 NTJ983575:NTL983580 ODF983575:ODH983580 ONB983575:OND983580 OWX983575:OWZ983580 PGT983575:PGV983580 PQP983575:PQR983580 QAL983575:QAN983580 QKH983575:QKJ983580 QUD983575:QUF983580 RDZ983575:REB983580 RNV983575:RNX983580 RXR983575:RXT983580 SHN983575:SHP983580 SRJ983575:SRL983580 TBF983575:TBH983580 TLB983575:TLD983580 TUX983575:TUZ983580 UET983575:UEV983580 UOP983575:UOR983580 UYL983575:UYN983580 VIH983575:VIJ983580 VSD983575:VSF983580 WBZ983575:WCB983580 WLV983575:WLX983580 WVR983575:WVT983580 D495:G495 IZ495:JC495 SV495:SY495 ACR495:ACU495 AMN495:AMQ495 AWJ495:AWM495 BGF495:BGI495 BQB495:BQE495 BZX495:CAA495 CJT495:CJW495 CTP495:CTS495 DDL495:DDO495 DNH495:DNK495 DXD495:DXG495 EGZ495:EHC495 EQV495:EQY495 FAR495:FAU495 FKN495:FKQ495 FUJ495:FUM495 GEF495:GEI495 GOB495:GOE495 GXX495:GYA495 HHT495:HHW495 HRP495:HRS495 IBL495:IBO495 ILH495:ILK495 IVD495:IVG495 JEZ495:JFC495 JOV495:JOY495 JYR495:JYU495 KIN495:KIQ495 KSJ495:KSM495 LCF495:LCI495 LMB495:LME495 LVX495:LWA495 MFT495:MFW495 MPP495:MPS495 MZL495:MZO495 NJH495:NJK495 NTD495:NTG495 OCZ495:ODC495 OMV495:OMY495 OWR495:OWU495 PGN495:PGQ495 PQJ495:PQM495 QAF495:QAI495 QKB495:QKE495 QTX495:QUA495 RDT495:RDW495 RNP495:RNS495 RXL495:RXO495 SHH495:SHK495 SRD495:SRG495 TAZ495:TBC495 TKV495:TKY495 TUR495:TUU495 UEN495:UEQ495 UOJ495:UOM495 UYF495:UYI495 VIB495:VIE495 VRX495:VSA495 WBT495:WBW495 WLP495:WLS495 WVL495:WVO495 D66077:G66077 IZ66077:JC66077 SV66077:SY66077 ACR66077:ACU66077 AMN66077:AMQ66077 AWJ66077:AWM66077 BGF66077:BGI66077 BQB66077:BQE66077 BZX66077:CAA66077 CJT66077:CJW66077 CTP66077:CTS66077 DDL66077:DDO66077 DNH66077:DNK66077 DXD66077:DXG66077 EGZ66077:EHC66077 EQV66077:EQY66077 FAR66077:FAU66077 FKN66077:FKQ66077 FUJ66077:FUM66077 GEF66077:GEI66077 GOB66077:GOE66077 GXX66077:GYA66077 HHT66077:HHW66077 HRP66077:HRS66077 IBL66077:IBO66077 ILH66077:ILK66077 IVD66077:IVG66077 JEZ66077:JFC66077 JOV66077:JOY66077 JYR66077:JYU66077 KIN66077:KIQ66077 KSJ66077:KSM66077 LCF66077:LCI66077 LMB66077:LME66077 LVX66077:LWA66077 MFT66077:MFW66077 MPP66077:MPS66077 MZL66077:MZO66077 NJH66077:NJK66077 NTD66077:NTG66077 OCZ66077:ODC66077 OMV66077:OMY66077 OWR66077:OWU66077 PGN66077:PGQ66077 PQJ66077:PQM66077 QAF66077:QAI66077 QKB66077:QKE66077 QTX66077:QUA66077 RDT66077:RDW66077 RNP66077:RNS66077 RXL66077:RXO66077 SHH66077:SHK66077 SRD66077:SRG66077 TAZ66077:TBC66077 TKV66077:TKY66077 TUR66077:TUU66077 UEN66077:UEQ66077 UOJ66077:UOM66077 UYF66077:UYI66077 VIB66077:VIE66077 VRX66077:VSA66077 WBT66077:WBW66077 WLP66077:WLS66077 WVL66077:WVO66077 D131613:G131613 IZ131613:JC131613 SV131613:SY131613 ACR131613:ACU131613 AMN131613:AMQ131613 AWJ131613:AWM131613 BGF131613:BGI131613 BQB131613:BQE131613 BZX131613:CAA131613 CJT131613:CJW131613 CTP131613:CTS131613 DDL131613:DDO131613 DNH131613:DNK131613 DXD131613:DXG131613 EGZ131613:EHC131613 EQV131613:EQY131613 FAR131613:FAU131613 FKN131613:FKQ131613 FUJ131613:FUM131613 GEF131613:GEI131613 GOB131613:GOE131613 GXX131613:GYA131613 HHT131613:HHW131613 HRP131613:HRS131613 IBL131613:IBO131613 ILH131613:ILK131613 IVD131613:IVG131613 JEZ131613:JFC131613 JOV131613:JOY131613 JYR131613:JYU131613 KIN131613:KIQ131613 KSJ131613:KSM131613 LCF131613:LCI131613 LMB131613:LME131613 LVX131613:LWA131613 MFT131613:MFW131613 MPP131613:MPS131613 MZL131613:MZO131613 NJH131613:NJK131613 NTD131613:NTG131613 OCZ131613:ODC131613 OMV131613:OMY131613 OWR131613:OWU131613 PGN131613:PGQ131613 PQJ131613:PQM131613 QAF131613:QAI131613 QKB131613:QKE131613 QTX131613:QUA131613 RDT131613:RDW131613 RNP131613:RNS131613 RXL131613:RXO131613 SHH131613:SHK131613 SRD131613:SRG131613 TAZ131613:TBC131613 TKV131613:TKY131613 TUR131613:TUU131613 UEN131613:UEQ131613 UOJ131613:UOM131613 UYF131613:UYI131613 VIB131613:VIE131613 VRX131613:VSA131613 WBT131613:WBW131613 WLP131613:WLS131613 WVL131613:WVO131613 D197149:G197149 IZ197149:JC197149 SV197149:SY197149 ACR197149:ACU197149 AMN197149:AMQ197149 AWJ197149:AWM197149 BGF197149:BGI197149 BQB197149:BQE197149 BZX197149:CAA197149 CJT197149:CJW197149 CTP197149:CTS197149 DDL197149:DDO197149 DNH197149:DNK197149 DXD197149:DXG197149 EGZ197149:EHC197149 EQV197149:EQY197149 FAR197149:FAU197149 FKN197149:FKQ197149 FUJ197149:FUM197149 GEF197149:GEI197149 GOB197149:GOE197149 GXX197149:GYA197149 HHT197149:HHW197149 HRP197149:HRS197149 IBL197149:IBO197149 ILH197149:ILK197149 IVD197149:IVG197149 JEZ197149:JFC197149 JOV197149:JOY197149 JYR197149:JYU197149 KIN197149:KIQ197149 KSJ197149:KSM197149 LCF197149:LCI197149 LMB197149:LME197149 LVX197149:LWA197149 MFT197149:MFW197149 MPP197149:MPS197149 MZL197149:MZO197149 NJH197149:NJK197149 NTD197149:NTG197149 OCZ197149:ODC197149 OMV197149:OMY197149 OWR197149:OWU197149 PGN197149:PGQ197149 PQJ197149:PQM197149 QAF197149:QAI197149 QKB197149:QKE197149 QTX197149:QUA197149 RDT197149:RDW197149 RNP197149:RNS197149 RXL197149:RXO197149 SHH197149:SHK197149 SRD197149:SRG197149 TAZ197149:TBC197149 TKV197149:TKY197149 TUR197149:TUU197149 UEN197149:UEQ197149 UOJ197149:UOM197149 UYF197149:UYI197149 VIB197149:VIE197149 VRX197149:VSA197149 WBT197149:WBW197149 WLP197149:WLS197149 WVL197149:WVO197149 D262685:G262685 IZ262685:JC262685 SV262685:SY262685 ACR262685:ACU262685 AMN262685:AMQ262685 AWJ262685:AWM262685 BGF262685:BGI262685 BQB262685:BQE262685 BZX262685:CAA262685 CJT262685:CJW262685 CTP262685:CTS262685 DDL262685:DDO262685 DNH262685:DNK262685 DXD262685:DXG262685 EGZ262685:EHC262685 EQV262685:EQY262685 FAR262685:FAU262685 FKN262685:FKQ262685 FUJ262685:FUM262685 GEF262685:GEI262685 GOB262685:GOE262685 GXX262685:GYA262685 HHT262685:HHW262685 HRP262685:HRS262685 IBL262685:IBO262685 ILH262685:ILK262685 IVD262685:IVG262685 JEZ262685:JFC262685 JOV262685:JOY262685 JYR262685:JYU262685 KIN262685:KIQ262685 KSJ262685:KSM262685 LCF262685:LCI262685 LMB262685:LME262685 LVX262685:LWA262685 MFT262685:MFW262685 MPP262685:MPS262685 MZL262685:MZO262685 NJH262685:NJK262685 NTD262685:NTG262685 OCZ262685:ODC262685 OMV262685:OMY262685 OWR262685:OWU262685 PGN262685:PGQ262685 PQJ262685:PQM262685 QAF262685:QAI262685 QKB262685:QKE262685 QTX262685:QUA262685 RDT262685:RDW262685 RNP262685:RNS262685 RXL262685:RXO262685 SHH262685:SHK262685 SRD262685:SRG262685 TAZ262685:TBC262685 TKV262685:TKY262685 TUR262685:TUU262685 UEN262685:UEQ262685 UOJ262685:UOM262685 UYF262685:UYI262685 VIB262685:VIE262685 VRX262685:VSA262685 WBT262685:WBW262685 WLP262685:WLS262685 WVL262685:WVO262685 D328221:G328221 IZ328221:JC328221 SV328221:SY328221 ACR328221:ACU328221 AMN328221:AMQ328221 AWJ328221:AWM328221 BGF328221:BGI328221 BQB328221:BQE328221 BZX328221:CAA328221 CJT328221:CJW328221 CTP328221:CTS328221 DDL328221:DDO328221 DNH328221:DNK328221 DXD328221:DXG328221 EGZ328221:EHC328221 EQV328221:EQY328221 FAR328221:FAU328221 FKN328221:FKQ328221 FUJ328221:FUM328221 GEF328221:GEI328221 GOB328221:GOE328221 GXX328221:GYA328221 HHT328221:HHW328221 HRP328221:HRS328221 IBL328221:IBO328221 ILH328221:ILK328221 IVD328221:IVG328221 JEZ328221:JFC328221 JOV328221:JOY328221 JYR328221:JYU328221 KIN328221:KIQ328221 KSJ328221:KSM328221 LCF328221:LCI328221 LMB328221:LME328221 LVX328221:LWA328221 MFT328221:MFW328221 MPP328221:MPS328221 MZL328221:MZO328221 NJH328221:NJK328221 NTD328221:NTG328221 OCZ328221:ODC328221 OMV328221:OMY328221 OWR328221:OWU328221 PGN328221:PGQ328221 PQJ328221:PQM328221 QAF328221:QAI328221 QKB328221:QKE328221 QTX328221:QUA328221 RDT328221:RDW328221 RNP328221:RNS328221 RXL328221:RXO328221 SHH328221:SHK328221 SRD328221:SRG328221 TAZ328221:TBC328221 TKV328221:TKY328221 TUR328221:TUU328221 UEN328221:UEQ328221 UOJ328221:UOM328221 UYF328221:UYI328221 VIB328221:VIE328221 VRX328221:VSA328221 WBT328221:WBW328221 WLP328221:WLS328221 WVL328221:WVO328221 D393757:G393757 IZ393757:JC393757 SV393757:SY393757 ACR393757:ACU393757 AMN393757:AMQ393757 AWJ393757:AWM393757 BGF393757:BGI393757 BQB393757:BQE393757 BZX393757:CAA393757 CJT393757:CJW393757 CTP393757:CTS393757 DDL393757:DDO393757 DNH393757:DNK393757 DXD393757:DXG393757 EGZ393757:EHC393757 EQV393757:EQY393757 FAR393757:FAU393757 FKN393757:FKQ393757 FUJ393757:FUM393757 GEF393757:GEI393757 GOB393757:GOE393757 GXX393757:GYA393757 HHT393757:HHW393757 HRP393757:HRS393757 IBL393757:IBO393757 ILH393757:ILK393757 IVD393757:IVG393757 JEZ393757:JFC393757 JOV393757:JOY393757 JYR393757:JYU393757 KIN393757:KIQ393757 KSJ393757:KSM393757 LCF393757:LCI393757 LMB393757:LME393757 LVX393757:LWA393757 MFT393757:MFW393757 MPP393757:MPS393757 MZL393757:MZO393757 NJH393757:NJK393757 NTD393757:NTG393757 OCZ393757:ODC393757 OMV393757:OMY393757 OWR393757:OWU393757 PGN393757:PGQ393757 PQJ393757:PQM393757 QAF393757:QAI393757 QKB393757:QKE393757 QTX393757:QUA393757 RDT393757:RDW393757 RNP393757:RNS393757 RXL393757:RXO393757 SHH393757:SHK393757 SRD393757:SRG393757 TAZ393757:TBC393757 TKV393757:TKY393757 TUR393757:TUU393757 UEN393757:UEQ393757 UOJ393757:UOM393757 UYF393757:UYI393757 VIB393757:VIE393757 VRX393757:VSA393757 WBT393757:WBW393757 WLP393757:WLS393757 WVL393757:WVO393757 D459293:G459293 IZ459293:JC459293 SV459293:SY459293 ACR459293:ACU459293 AMN459293:AMQ459293 AWJ459293:AWM459293 BGF459293:BGI459293 BQB459293:BQE459293 BZX459293:CAA459293 CJT459293:CJW459293 CTP459293:CTS459293 DDL459293:DDO459293 DNH459293:DNK459293 DXD459293:DXG459293 EGZ459293:EHC459293 EQV459293:EQY459293 FAR459293:FAU459293 FKN459293:FKQ459293 FUJ459293:FUM459293 GEF459293:GEI459293 GOB459293:GOE459293 GXX459293:GYA459293 HHT459293:HHW459293 HRP459293:HRS459293 IBL459293:IBO459293 ILH459293:ILK459293 IVD459293:IVG459293 JEZ459293:JFC459293 JOV459293:JOY459293 JYR459293:JYU459293 KIN459293:KIQ459293 KSJ459293:KSM459293 LCF459293:LCI459293 LMB459293:LME459293 LVX459293:LWA459293 MFT459293:MFW459293 MPP459293:MPS459293 MZL459293:MZO459293 NJH459293:NJK459293 NTD459293:NTG459293 OCZ459293:ODC459293 OMV459293:OMY459293 OWR459293:OWU459293 PGN459293:PGQ459293 PQJ459293:PQM459293 QAF459293:QAI459293 QKB459293:QKE459293 QTX459293:QUA459293 RDT459293:RDW459293 RNP459293:RNS459293 RXL459293:RXO459293 SHH459293:SHK459293 SRD459293:SRG459293 TAZ459293:TBC459293 TKV459293:TKY459293 TUR459293:TUU459293 UEN459293:UEQ459293 UOJ459293:UOM459293 UYF459293:UYI459293 VIB459293:VIE459293 VRX459293:VSA459293 WBT459293:WBW459293 WLP459293:WLS459293 WVL459293:WVO459293 D524829:G524829 IZ524829:JC524829 SV524829:SY524829 ACR524829:ACU524829 AMN524829:AMQ524829 AWJ524829:AWM524829 BGF524829:BGI524829 BQB524829:BQE524829 BZX524829:CAA524829 CJT524829:CJW524829 CTP524829:CTS524829 DDL524829:DDO524829 DNH524829:DNK524829 DXD524829:DXG524829 EGZ524829:EHC524829 EQV524829:EQY524829 FAR524829:FAU524829 FKN524829:FKQ524829 FUJ524829:FUM524829 GEF524829:GEI524829 GOB524829:GOE524829 GXX524829:GYA524829 HHT524829:HHW524829 HRP524829:HRS524829 IBL524829:IBO524829 ILH524829:ILK524829 IVD524829:IVG524829 JEZ524829:JFC524829 JOV524829:JOY524829 JYR524829:JYU524829 KIN524829:KIQ524829 KSJ524829:KSM524829 LCF524829:LCI524829 LMB524829:LME524829 LVX524829:LWA524829 MFT524829:MFW524829 MPP524829:MPS524829 MZL524829:MZO524829 NJH524829:NJK524829 NTD524829:NTG524829 OCZ524829:ODC524829 OMV524829:OMY524829 OWR524829:OWU524829 PGN524829:PGQ524829 PQJ524829:PQM524829 QAF524829:QAI524829 QKB524829:QKE524829 QTX524829:QUA524829 RDT524829:RDW524829 RNP524829:RNS524829 RXL524829:RXO524829 SHH524829:SHK524829 SRD524829:SRG524829 TAZ524829:TBC524829 TKV524829:TKY524829 TUR524829:TUU524829 UEN524829:UEQ524829 UOJ524829:UOM524829 UYF524829:UYI524829 VIB524829:VIE524829 VRX524829:VSA524829 WBT524829:WBW524829 WLP524829:WLS524829 WVL524829:WVO524829 D590365:G590365 IZ590365:JC590365 SV590365:SY590365 ACR590365:ACU590365 AMN590365:AMQ590365 AWJ590365:AWM590365 BGF590365:BGI590365 BQB590365:BQE590365 BZX590365:CAA590365 CJT590365:CJW590365 CTP590365:CTS590365 DDL590365:DDO590365 DNH590365:DNK590365 DXD590365:DXG590365 EGZ590365:EHC590365 EQV590365:EQY590365 FAR590365:FAU590365 FKN590365:FKQ590365 FUJ590365:FUM590365 GEF590365:GEI590365 GOB590365:GOE590365 GXX590365:GYA590365 HHT590365:HHW590365 HRP590365:HRS590365 IBL590365:IBO590365 ILH590365:ILK590365 IVD590365:IVG590365 JEZ590365:JFC590365 JOV590365:JOY590365 JYR590365:JYU590365 KIN590365:KIQ590365 KSJ590365:KSM590365 LCF590365:LCI590365 LMB590365:LME590365 LVX590365:LWA590365 MFT590365:MFW590365 MPP590365:MPS590365 MZL590365:MZO590365 NJH590365:NJK590365 NTD590365:NTG590365 OCZ590365:ODC590365 OMV590365:OMY590365 OWR590365:OWU590365 PGN590365:PGQ590365 PQJ590365:PQM590365 QAF590365:QAI590365 QKB590365:QKE590365 QTX590365:QUA590365 RDT590365:RDW590365 RNP590365:RNS590365 RXL590365:RXO590365 SHH590365:SHK590365 SRD590365:SRG590365 TAZ590365:TBC590365 TKV590365:TKY590365 TUR590365:TUU590365 UEN590365:UEQ590365 UOJ590365:UOM590365 UYF590365:UYI590365 VIB590365:VIE590365 VRX590365:VSA590365 WBT590365:WBW590365 WLP590365:WLS590365 WVL590365:WVO590365 D655901:G655901 IZ655901:JC655901 SV655901:SY655901 ACR655901:ACU655901 AMN655901:AMQ655901 AWJ655901:AWM655901 BGF655901:BGI655901 BQB655901:BQE655901 BZX655901:CAA655901 CJT655901:CJW655901 CTP655901:CTS655901 DDL655901:DDO655901 DNH655901:DNK655901 DXD655901:DXG655901 EGZ655901:EHC655901 EQV655901:EQY655901 FAR655901:FAU655901 FKN655901:FKQ655901 FUJ655901:FUM655901 GEF655901:GEI655901 GOB655901:GOE655901 GXX655901:GYA655901 HHT655901:HHW655901 HRP655901:HRS655901 IBL655901:IBO655901 ILH655901:ILK655901 IVD655901:IVG655901 JEZ655901:JFC655901 JOV655901:JOY655901 JYR655901:JYU655901 KIN655901:KIQ655901 KSJ655901:KSM655901 LCF655901:LCI655901 LMB655901:LME655901 LVX655901:LWA655901 MFT655901:MFW655901 MPP655901:MPS655901 MZL655901:MZO655901 NJH655901:NJK655901 NTD655901:NTG655901 OCZ655901:ODC655901 OMV655901:OMY655901 OWR655901:OWU655901 PGN655901:PGQ655901 PQJ655901:PQM655901 QAF655901:QAI655901 QKB655901:QKE655901 QTX655901:QUA655901 RDT655901:RDW655901 RNP655901:RNS655901 RXL655901:RXO655901 SHH655901:SHK655901 SRD655901:SRG655901 TAZ655901:TBC655901 TKV655901:TKY655901 TUR655901:TUU655901 UEN655901:UEQ655901 UOJ655901:UOM655901 UYF655901:UYI655901 VIB655901:VIE655901 VRX655901:VSA655901 WBT655901:WBW655901 WLP655901:WLS655901 WVL655901:WVO655901 D721437:G721437 IZ721437:JC721437 SV721437:SY721437 ACR721437:ACU721437 AMN721437:AMQ721437 AWJ721437:AWM721437 BGF721437:BGI721437 BQB721437:BQE721437 BZX721437:CAA721437 CJT721437:CJW721437 CTP721437:CTS721437 DDL721437:DDO721437 DNH721437:DNK721437 DXD721437:DXG721437 EGZ721437:EHC721437 EQV721437:EQY721437 FAR721437:FAU721437 FKN721437:FKQ721437 FUJ721437:FUM721437 GEF721437:GEI721437 GOB721437:GOE721437 GXX721437:GYA721437 HHT721437:HHW721437 HRP721437:HRS721437 IBL721437:IBO721437 ILH721437:ILK721437 IVD721437:IVG721437 JEZ721437:JFC721437 JOV721437:JOY721437 JYR721437:JYU721437 KIN721437:KIQ721437 KSJ721437:KSM721437 LCF721437:LCI721437 LMB721437:LME721437 LVX721437:LWA721437 MFT721437:MFW721437 MPP721437:MPS721437 MZL721437:MZO721437 NJH721437:NJK721437 NTD721437:NTG721437 OCZ721437:ODC721437 OMV721437:OMY721437 OWR721437:OWU721437 PGN721437:PGQ721437 PQJ721437:PQM721437 QAF721437:QAI721437 QKB721437:QKE721437 QTX721437:QUA721437 RDT721437:RDW721437 RNP721437:RNS721437 RXL721437:RXO721437 SHH721437:SHK721437 SRD721437:SRG721437 TAZ721437:TBC721437 TKV721437:TKY721437 TUR721437:TUU721437 UEN721437:UEQ721437 UOJ721437:UOM721437 UYF721437:UYI721437 VIB721437:VIE721437 VRX721437:VSA721437 WBT721437:WBW721437 WLP721437:WLS721437 WVL721437:WVO721437 D786973:G786973 IZ786973:JC786973 SV786973:SY786973 ACR786973:ACU786973 AMN786973:AMQ786973 AWJ786973:AWM786973 BGF786973:BGI786973 BQB786973:BQE786973 BZX786973:CAA786973 CJT786973:CJW786973 CTP786973:CTS786973 DDL786973:DDO786973 DNH786973:DNK786973 DXD786973:DXG786973 EGZ786973:EHC786973 EQV786973:EQY786973 FAR786973:FAU786973 FKN786973:FKQ786973 FUJ786973:FUM786973 GEF786973:GEI786973 GOB786973:GOE786973 GXX786973:GYA786973 HHT786973:HHW786973 HRP786973:HRS786973 IBL786973:IBO786973 ILH786973:ILK786973 IVD786973:IVG786973 JEZ786973:JFC786973 JOV786973:JOY786973 JYR786973:JYU786973 KIN786973:KIQ786973 KSJ786973:KSM786973 LCF786973:LCI786973 LMB786973:LME786973 LVX786973:LWA786973 MFT786973:MFW786973 MPP786973:MPS786973 MZL786973:MZO786973 NJH786973:NJK786973 NTD786973:NTG786973 OCZ786973:ODC786973 OMV786973:OMY786973 OWR786973:OWU786973 PGN786973:PGQ786973 PQJ786973:PQM786973 QAF786973:QAI786973 QKB786973:QKE786973 QTX786973:QUA786973 RDT786973:RDW786973 RNP786973:RNS786973 RXL786973:RXO786973 SHH786973:SHK786973 SRD786973:SRG786973 TAZ786973:TBC786973 TKV786973:TKY786973 TUR786973:TUU786973 UEN786973:UEQ786973 UOJ786973:UOM786973 UYF786973:UYI786973 VIB786973:VIE786973 VRX786973:VSA786973 WBT786973:WBW786973 WLP786973:WLS786973 WVL786973:WVO786973 D852509:G852509 IZ852509:JC852509 SV852509:SY852509 ACR852509:ACU852509 AMN852509:AMQ852509 AWJ852509:AWM852509 BGF852509:BGI852509 BQB852509:BQE852509 BZX852509:CAA852509 CJT852509:CJW852509 CTP852509:CTS852509 DDL852509:DDO852509 DNH852509:DNK852509 DXD852509:DXG852509 EGZ852509:EHC852509 EQV852509:EQY852509 FAR852509:FAU852509 FKN852509:FKQ852509 FUJ852509:FUM852509 GEF852509:GEI852509 GOB852509:GOE852509 GXX852509:GYA852509 HHT852509:HHW852509 HRP852509:HRS852509 IBL852509:IBO852509 ILH852509:ILK852509 IVD852509:IVG852509 JEZ852509:JFC852509 JOV852509:JOY852509 JYR852509:JYU852509 KIN852509:KIQ852509 KSJ852509:KSM852509 LCF852509:LCI852509 LMB852509:LME852509 LVX852509:LWA852509 MFT852509:MFW852509 MPP852509:MPS852509 MZL852509:MZO852509 NJH852509:NJK852509 NTD852509:NTG852509 OCZ852509:ODC852509 OMV852509:OMY852509 OWR852509:OWU852509 PGN852509:PGQ852509 PQJ852509:PQM852509 QAF852509:QAI852509 QKB852509:QKE852509 QTX852509:QUA852509 RDT852509:RDW852509 RNP852509:RNS852509 RXL852509:RXO852509 SHH852509:SHK852509 SRD852509:SRG852509 TAZ852509:TBC852509 TKV852509:TKY852509 TUR852509:TUU852509 UEN852509:UEQ852509 UOJ852509:UOM852509 UYF852509:UYI852509 VIB852509:VIE852509 VRX852509:VSA852509 WBT852509:WBW852509 WLP852509:WLS852509 WVL852509:WVO852509 D918045:G918045 IZ918045:JC918045 SV918045:SY918045 ACR918045:ACU918045 AMN918045:AMQ918045 AWJ918045:AWM918045 BGF918045:BGI918045 BQB918045:BQE918045 BZX918045:CAA918045 CJT918045:CJW918045 CTP918045:CTS918045 DDL918045:DDO918045 DNH918045:DNK918045 DXD918045:DXG918045 EGZ918045:EHC918045 EQV918045:EQY918045 FAR918045:FAU918045 FKN918045:FKQ918045 FUJ918045:FUM918045 GEF918045:GEI918045 GOB918045:GOE918045 GXX918045:GYA918045 HHT918045:HHW918045 HRP918045:HRS918045 IBL918045:IBO918045 ILH918045:ILK918045 IVD918045:IVG918045 JEZ918045:JFC918045 JOV918045:JOY918045 JYR918045:JYU918045 KIN918045:KIQ918045 KSJ918045:KSM918045 LCF918045:LCI918045 LMB918045:LME918045 LVX918045:LWA918045 MFT918045:MFW918045 MPP918045:MPS918045 MZL918045:MZO918045 NJH918045:NJK918045 NTD918045:NTG918045 OCZ918045:ODC918045 OMV918045:OMY918045 OWR918045:OWU918045 PGN918045:PGQ918045 PQJ918045:PQM918045 QAF918045:QAI918045 QKB918045:QKE918045 QTX918045:QUA918045 RDT918045:RDW918045 RNP918045:RNS918045 RXL918045:RXO918045 SHH918045:SHK918045 SRD918045:SRG918045 TAZ918045:TBC918045 TKV918045:TKY918045 TUR918045:TUU918045 UEN918045:UEQ918045 UOJ918045:UOM918045 UYF918045:UYI918045 VIB918045:VIE918045 VRX918045:VSA918045 WBT918045:WBW918045 WLP918045:WLS918045 WVL918045:WVO918045 D983581:G983581 IZ983581:JC983581 SV983581:SY983581 ACR983581:ACU983581 AMN983581:AMQ983581 AWJ983581:AWM983581 BGF983581:BGI983581 BQB983581:BQE983581 BZX983581:CAA983581 CJT983581:CJW983581 CTP983581:CTS983581 DDL983581:DDO983581 DNH983581:DNK983581 DXD983581:DXG983581 EGZ983581:EHC983581 EQV983581:EQY983581 FAR983581:FAU983581 FKN983581:FKQ983581 FUJ983581:FUM983581 GEF983581:GEI983581 GOB983581:GOE983581 GXX983581:GYA983581 HHT983581:HHW983581 HRP983581:HRS983581 IBL983581:IBO983581 ILH983581:ILK983581 IVD983581:IVG983581 JEZ983581:JFC983581 JOV983581:JOY983581 JYR983581:JYU983581 KIN983581:KIQ983581 KSJ983581:KSM983581 LCF983581:LCI983581 LMB983581:LME983581 LVX983581:LWA983581 MFT983581:MFW983581 MPP983581:MPS983581 MZL983581:MZO983581 NJH983581:NJK983581 NTD983581:NTG983581 OCZ983581:ODC983581 OMV983581:OMY983581 OWR983581:OWU983581 PGN983581:PGQ983581 PQJ983581:PQM983581 QAF983581:QAI983581 QKB983581:QKE983581 QTX983581:QUA983581 RDT983581:RDW983581 RNP983581:RNS983581 RXL983581:RXO983581 SHH983581:SHK983581 SRD983581:SRG983581 TAZ983581:TBC983581 TKV983581:TKY983581 TUR983581:TUU983581 UEN983581:UEQ983581 UOJ983581:UOM983581 UYF983581:UYI983581 VIB983581:VIE983581 VRX983581:VSA983581 WBT983581:WBW983581 WLP983581:WLS983581 WVL983581:WVO983581 E494:H494 JA494:JD494 SW494:SZ494 ACS494:ACV494 AMO494:AMR494 AWK494:AWN494 BGG494:BGJ494 BQC494:BQF494 BZY494:CAB494 CJU494:CJX494 CTQ494:CTT494 DDM494:DDP494 DNI494:DNL494 DXE494:DXH494 EHA494:EHD494 EQW494:EQZ494 FAS494:FAV494 FKO494:FKR494 FUK494:FUN494 GEG494:GEJ494 GOC494:GOF494 GXY494:GYB494 HHU494:HHX494 HRQ494:HRT494 IBM494:IBP494 ILI494:ILL494 IVE494:IVH494 JFA494:JFD494 JOW494:JOZ494 JYS494:JYV494 KIO494:KIR494 KSK494:KSN494 LCG494:LCJ494 LMC494:LMF494 LVY494:LWB494 MFU494:MFX494 MPQ494:MPT494 MZM494:MZP494 NJI494:NJL494 NTE494:NTH494 ODA494:ODD494 OMW494:OMZ494 OWS494:OWV494 PGO494:PGR494 PQK494:PQN494 QAG494:QAJ494 QKC494:QKF494 QTY494:QUB494 RDU494:RDX494 RNQ494:RNT494 RXM494:RXP494 SHI494:SHL494 SRE494:SRH494 TBA494:TBD494 TKW494:TKZ494 TUS494:TUV494 UEO494:UER494 UOK494:UON494 UYG494:UYJ494 VIC494:VIF494 VRY494:VSB494 WBU494:WBX494 WLQ494:WLT494 WVM494:WVP494 E66076:H66076 JA66076:JD66076 SW66076:SZ66076 ACS66076:ACV66076 AMO66076:AMR66076 AWK66076:AWN66076 BGG66076:BGJ66076 BQC66076:BQF66076 BZY66076:CAB66076 CJU66076:CJX66076 CTQ66076:CTT66076 DDM66076:DDP66076 DNI66076:DNL66076 DXE66076:DXH66076 EHA66076:EHD66076 EQW66076:EQZ66076 FAS66076:FAV66076 FKO66076:FKR66076 FUK66076:FUN66076 GEG66076:GEJ66076 GOC66076:GOF66076 GXY66076:GYB66076 HHU66076:HHX66076 HRQ66076:HRT66076 IBM66076:IBP66076 ILI66076:ILL66076 IVE66076:IVH66076 JFA66076:JFD66076 JOW66076:JOZ66076 JYS66076:JYV66076 KIO66076:KIR66076 KSK66076:KSN66076 LCG66076:LCJ66076 LMC66076:LMF66076 LVY66076:LWB66076 MFU66076:MFX66076 MPQ66076:MPT66076 MZM66076:MZP66076 NJI66076:NJL66076 NTE66076:NTH66076 ODA66076:ODD66076 OMW66076:OMZ66076 OWS66076:OWV66076 PGO66076:PGR66076 PQK66076:PQN66076 QAG66076:QAJ66076 QKC66076:QKF66076 QTY66076:QUB66076 RDU66076:RDX66076 RNQ66076:RNT66076 RXM66076:RXP66076 SHI66076:SHL66076 SRE66076:SRH66076 TBA66076:TBD66076 TKW66076:TKZ66076 TUS66076:TUV66076 UEO66076:UER66076 UOK66076:UON66076 UYG66076:UYJ66076 VIC66076:VIF66076 VRY66076:VSB66076 WBU66076:WBX66076 WLQ66076:WLT66076 WVM66076:WVP66076 E131612:H131612 JA131612:JD131612 SW131612:SZ131612 ACS131612:ACV131612 AMO131612:AMR131612 AWK131612:AWN131612 BGG131612:BGJ131612 BQC131612:BQF131612 BZY131612:CAB131612 CJU131612:CJX131612 CTQ131612:CTT131612 DDM131612:DDP131612 DNI131612:DNL131612 DXE131612:DXH131612 EHA131612:EHD131612 EQW131612:EQZ131612 FAS131612:FAV131612 FKO131612:FKR131612 FUK131612:FUN131612 GEG131612:GEJ131612 GOC131612:GOF131612 GXY131612:GYB131612 HHU131612:HHX131612 HRQ131612:HRT131612 IBM131612:IBP131612 ILI131612:ILL131612 IVE131612:IVH131612 JFA131612:JFD131612 JOW131612:JOZ131612 JYS131612:JYV131612 KIO131612:KIR131612 KSK131612:KSN131612 LCG131612:LCJ131612 LMC131612:LMF131612 LVY131612:LWB131612 MFU131612:MFX131612 MPQ131612:MPT131612 MZM131612:MZP131612 NJI131612:NJL131612 NTE131612:NTH131612 ODA131612:ODD131612 OMW131612:OMZ131612 OWS131612:OWV131612 PGO131612:PGR131612 PQK131612:PQN131612 QAG131612:QAJ131612 QKC131612:QKF131612 QTY131612:QUB131612 RDU131612:RDX131612 RNQ131612:RNT131612 RXM131612:RXP131612 SHI131612:SHL131612 SRE131612:SRH131612 TBA131612:TBD131612 TKW131612:TKZ131612 TUS131612:TUV131612 UEO131612:UER131612 UOK131612:UON131612 UYG131612:UYJ131612 VIC131612:VIF131612 VRY131612:VSB131612 WBU131612:WBX131612 WLQ131612:WLT131612 WVM131612:WVP131612 E197148:H197148 JA197148:JD197148 SW197148:SZ197148 ACS197148:ACV197148 AMO197148:AMR197148 AWK197148:AWN197148 BGG197148:BGJ197148 BQC197148:BQF197148 BZY197148:CAB197148 CJU197148:CJX197148 CTQ197148:CTT197148 DDM197148:DDP197148 DNI197148:DNL197148 DXE197148:DXH197148 EHA197148:EHD197148 EQW197148:EQZ197148 FAS197148:FAV197148 FKO197148:FKR197148 FUK197148:FUN197148 GEG197148:GEJ197148 GOC197148:GOF197148 GXY197148:GYB197148 HHU197148:HHX197148 HRQ197148:HRT197148 IBM197148:IBP197148 ILI197148:ILL197148 IVE197148:IVH197148 JFA197148:JFD197148 JOW197148:JOZ197148 JYS197148:JYV197148 KIO197148:KIR197148 KSK197148:KSN197148 LCG197148:LCJ197148 LMC197148:LMF197148 LVY197148:LWB197148 MFU197148:MFX197148 MPQ197148:MPT197148 MZM197148:MZP197148 NJI197148:NJL197148 NTE197148:NTH197148 ODA197148:ODD197148 OMW197148:OMZ197148 OWS197148:OWV197148 PGO197148:PGR197148 PQK197148:PQN197148 QAG197148:QAJ197148 QKC197148:QKF197148 QTY197148:QUB197148 RDU197148:RDX197148 RNQ197148:RNT197148 RXM197148:RXP197148 SHI197148:SHL197148 SRE197148:SRH197148 TBA197148:TBD197148 TKW197148:TKZ197148 TUS197148:TUV197148 UEO197148:UER197148 UOK197148:UON197148 UYG197148:UYJ197148 VIC197148:VIF197148 VRY197148:VSB197148 WBU197148:WBX197148 WLQ197148:WLT197148 WVM197148:WVP197148 E262684:H262684 JA262684:JD262684 SW262684:SZ262684 ACS262684:ACV262684 AMO262684:AMR262684 AWK262684:AWN262684 BGG262684:BGJ262684 BQC262684:BQF262684 BZY262684:CAB262684 CJU262684:CJX262684 CTQ262684:CTT262684 DDM262684:DDP262684 DNI262684:DNL262684 DXE262684:DXH262684 EHA262684:EHD262684 EQW262684:EQZ262684 FAS262684:FAV262684 FKO262684:FKR262684 FUK262684:FUN262684 GEG262684:GEJ262684 GOC262684:GOF262684 GXY262684:GYB262684 HHU262684:HHX262684 HRQ262684:HRT262684 IBM262684:IBP262684 ILI262684:ILL262684 IVE262684:IVH262684 JFA262684:JFD262684 JOW262684:JOZ262684 JYS262684:JYV262684 KIO262684:KIR262684 KSK262684:KSN262684 LCG262684:LCJ262684 LMC262684:LMF262684 LVY262684:LWB262684 MFU262684:MFX262684 MPQ262684:MPT262684 MZM262684:MZP262684 NJI262684:NJL262684 NTE262684:NTH262684 ODA262684:ODD262684 OMW262684:OMZ262684 OWS262684:OWV262684 PGO262684:PGR262684 PQK262684:PQN262684 QAG262684:QAJ262684 QKC262684:QKF262684 QTY262684:QUB262684 RDU262684:RDX262684 RNQ262684:RNT262684 RXM262684:RXP262684 SHI262684:SHL262684 SRE262684:SRH262684 TBA262684:TBD262684 TKW262684:TKZ262684 TUS262684:TUV262684 UEO262684:UER262684 UOK262684:UON262684 UYG262684:UYJ262684 VIC262684:VIF262684 VRY262684:VSB262684 WBU262684:WBX262684 WLQ262684:WLT262684 WVM262684:WVP262684 E328220:H328220 JA328220:JD328220 SW328220:SZ328220 ACS328220:ACV328220 AMO328220:AMR328220 AWK328220:AWN328220 BGG328220:BGJ328220 BQC328220:BQF328220 BZY328220:CAB328220 CJU328220:CJX328220 CTQ328220:CTT328220 DDM328220:DDP328220 DNI328220:DNL328220 DXE328220:DXH328220 EHA328220:EHD328220 EQW328220:EQZ328220 FAS328220:FAV328220 FKO328220:FKR328220 FUK328220:FUN328220 GEG328220:GEJ328220 GOC328220:GOF328220 GXY328220:GYB328220 HHU328220:HHX328220 HRQ328220:HRT328220 IBM328220:IBP328220 ILI328220:ILL328220 IVE328220:IVH328220 JFA328220:JFD328220 JOW328220:JOZ328220 JYS328220:JYV328220 KIO328220:KIR328220 KSK328220:KSN328220 LCG328220:LCJ328220 LMC328220:LMF328220 LVY328220:LWB328220 MFU328220:MFX328220 MPQ328220:MPT328220 MZM328220:MZP328220 NJI328220:NJL328220 NTE328220:NTH328220 ODA328220:ODD328220 OMW328220:OMZ328220 OWS328220:OWV328220 PGO328220:PGR328220 PQK328220:PQN328220 QAG328220:QAJ328220 QKC328220:QKF328220 QTY328220:QUB328220 RDU328220:RDX328220 RNQ328220:RNT328220 RXM328220:RXP328220 SHI328220:SHL328220 SRE328220:SRH328220 TBA328220:TBD328220 TKW328220:TKZ328220 TUS328220:TUV328220 UEO328220:UER328220 UOK328220:UON328220 UYG328220:UYJ328220 VIC328220:VIF328220 VRY328220:VSB328220 WBU328220:WBX328220 WLQ328220:WLT328220 WVM328220:WVP328220 E393756:H393756 JA393756:JD393756 SW393756:SZ393756 ACS393756:ACV393756 AMO393756:AMR393756 AWK393756:AWN393756 BGG393756:BGJ393756 BQC393756:BQF393756 BZY393756:CAB393756 CJU393756:CJX393756 CTQ393756:CTT393756 DDM393756:DDP393756 DNI393756:DNL393756 DXE393756:DXH393756 EHA393756:EHD393756 EQW393756:EQZ393756 FAS393756:FAV393756 FKO393756:FKR393756 FUK393756:FUN393756 GEG393756:GEJ393756 GOC393756:GOF393756 GXY393756:GYB393756 HHU393756:HHX393756 HRQ393756:HRT393756 IBM393756:IBP393756 ILI393756:ILL393756 IVE393756:IVH393756 JFA393756:JFD393756 JOW393756:JOZ393756 JYS393756:JYV393756 KIO393756:KIR393756 KSK393756:KSN393756 LCG393756:LCJ393756 LMC393756:LMF393756 LVY393756:LWB393756 MFU393756:MFX393756 MPQ393756:MPT393756 MZM393756:MZP393756 NJI393756:NJL393756 NTE393756:NTH393756 ODA393756:ODD393756 OMW393756:OMZ393756 OWS393756:OWV393756 PGO393756:PGR393756 PQK393756:PQN393756 QAG393756:QAJ393756 QKC393756:QKF393756 QTY393756:QUB393756 RDU393756:RDX393756 RNQ393756:RNT393756 RXM393756:RXP393756 SHI393756:SHL393756 SRE393756:SRH393756 TBA393756:TBD393756 TKW393756:TKZ393756 TUS393756:TUV393756 UEO393756:UER393756 UOK393756:UON393756 UYG393756:UYJ393756 VIC393756:VIF393756 VRY393756:VSB393756 WBU393756:WBX393756 WLQ393756:WLT393756 WVM393756:WVP393756 E459292:H459292 JA459292:JD459292 SW459292:SZ459292 ACS459292:ACV459292 AMO459292:AMR459292 AWK459292:AWN459292 BGG459292:BGJ459292 BQC459292:BQF459292 BZY459292:CAB459292 CJU459292:CJX459292 CTQ459292:CTT459292 DDM459292:DDP459292 DNI459292:DNL459292 DXE459292:DXH459292 EHA459292:EHD459292 EQW459292:EQZ459292 FAS459292:FAV459292 FKO459292:FKR459292 FUK459292:FUN459292 GEG459292:GEJ459292 GOC459292:GOF459292 GXY459292:GYB459292 HHU459292:HHX459292 HRQ459292:HRT459292 IBM459292:IBP459292 ILI459292:ILL459292 IVE459292:IVH459292 JFA459292:JFD459292 JOW459292:JOZ459292 JYS459292:JYV459292 KIO459292:KIR459292 KSK459292:KSN459292 LCG459292:LCJ459292 LMC459292:LMF459292 LVY459292:LWB459292 MFU459292:MFX459292 MPQ459292:MPT459292 MZM459292:MZP459292 NJI459292:NJL459292 NTE459292:NTH459292 ODA459292:ODD459292 OMW459292:OMZ459292 OWS459292:OWV459292 PGO459292:PGR459292 PQK459292:PQN459292 QAG459292:QAJ459292 QKC459292:QKF459292 QTY459292:QUB459292 RDU459292:RDX459292 RNQ459292:RNT459292 RXM459292:RXP459292 SHI459292:SHL459292 SRE459292:SRH459292 TBA459292:TBD459292 TKW459292:TKZ459292 TUS459292:TUV459292 UEO459292:UER459292 UOK459292:UON459292 UYG459292:UYJ459292 VIC459292:VIF459292 VRY459292:VSB459292 WBU459292:WBX459292 WLQ459292:WLT459292 WVM459292:WVP459292 E524828:H524828 JA524828:JD524828 SW524828:SZ524828 ACS524828:ACV524828 AMO524828:AMR524828 AWK524828:AWN524828 BGG524828:BGJ524828 BQC524828:BQF524828 BZY524828:CAB524828 CJU524828:CJX524828 CTQ524828:CTT524828 DDM524828:DDP524828 DNI524828:DNL524828 DXE524828:DXH524828 EHA524828:EHD524828 EQW524828:EQZ524828 FAS524828:FAV524828 FKO524828:FKR524828 FUK524828:FUN524828 GEG524828:GEJ524828 GOC524828:GOF524828 GXY524828:GYB524828 HHU524828:HHX524828 HRQ524828:HRT524828 IBM524828:IBP524828 ILI524828:ILL524828 IVE524828:IVH524828 JFA524828:JFD524828 JOW524828:JOZ524828 JYS524828:JYV524828 KIO524828:KIR524828 KSK524828:KSN524828 LCG524828:LCJ524828 LMC524828:LMF524828 LVY524828:LWB524828 MFU524828:MFX524828 MPQ524828:MPT524828 MZM524828:MZP524828 NJI524828:NJL524828 NTE524828:NTH524828 ODA524828:ODD524828 OMW524828:OMZ524828 OWS524828:OWV524828 PGO524828:PGR524828 PQK524828:PQN524828 QAG524828:QAJ524828 QKC524828:QKF524828 QTY524828:QUB524828 RDU524828:RDX524828 RNQ524828:RNT524828 RXM524828:RXP524828 SHI524828:SHL524828 SRE524828:SRH524828 TBA524828:TBD524828 TKW524828:TKZ524828 TUS524828:TUV524828 UEO524828:UER524828 UOK524828:UON524828 UYG524828:UYJ524828 VIC524828:VIF524828 VRY524828:VSB524828 WBU524828:WBX524828 WLQ524828:WLT524828 WVM524828:WVP524828 E590364:H590364 JA590364:JD590364 SW590364:SZ590364 ACS590364:ACV590364 AMO590364:AMR590364 AWK590364:AWN590364 BGG590364:BGJ590364 BQC590364:BQF590364 BZY590364:CAB590364 CJU590364:CJX590364 CTQ590364:CTT590364 DDM590364:DDP590364 DNI590364:DNL590364 DXE590364:DXH590364 EHA590364:EHD590364 EQW590364:EQZ590364 FAS590364:FAV590364 FKO590364:FKR590364 FUK590364:FUN590364 GEG590364:GEJ590364 GOC590364:GOF590364 GXY590364:GYB590364 HHU590364:HHX590364 HRQ590364:HRT590364 IBM590364:IBP590364 ILI590364:ILL590364 IVE590364:IVH590364 JFA590364:JFD590364 JOW590364:JOZ590364 JYS590364:JYV590364 KIO590364:KIR590364 KSK590364:KSN590364 LCG590364:LCJ590364 LMC590364:LMF590364 LVY590364:LWB590364 MFU590364:MFX590364 MPQ590364:MPT590364 MZM590364:MZP590364 NJI590364:NJL590364 NTE590364:NTH590364 ODA590364:ODD590364 OMW590364:OMZ590364 OWS590364:OWV590364 PGO590364:PGR590364 PQK590364:PQN590364 QAG590364:QAJ590364 QKC590364:QKF590364 QTY590364:QUB590364 RDU590364:RDX590364 RNQ590364:RNT590364 RXM590364:RXP590364 SHI590364:SHL590364 SRE590364:SRH590364 TBA590364:TBD590364 TKW590364:TKZ590364 TUS590364:TUV590364 UEO590364:UER590364 UOK590364:UON590364 UYG590364:UYJ590364 VIC590364:VIF590364 VRY590364:VSB590364 WBU590364:WBX590364 WLQ590364:WLT590364 WVM590364:WVP590364 E655900:H655900 JA655900:JD655900 SW655900:SZ655900 ACS655900:ACV655900 AMO655900:AMR655900 AWK655900:AWN655900 BGG655900:BGJ655900 BQC655900:BQF655900 BZY655900:CAB655900 CJU655900:CJX655900 CTQ655900:CTT655900 DDM655900:DDP655900 DNI655900:DNL655900 DXE655900:DXH655900 EHA655900:EHD655900 EQW655900:EQZ655900 FAS655900:FAV655900 FKO655900:FKR655900 FUK655900:FUN655900 GEG655900:GEJ655900 GOC655900:GOF655900 GXY655900:GYB655900 HHU655900:HHX655900 HRQ655900:HRT655900 IBM655900:IBP655900 ILI655900:ILL655900 IVE655900:IVH655900 JFA655900:JFD655900 JOW655900:JOZ655900 JYS655900:JYV655900 KIO655900:KIR655900 KSK655900:KSN655900 LCG655900:LCJ655900 LMC655900:LMF655900 LVY655900:LWB655900 MFU655900:MFX655900 MPQ655900:MPT655900 MZM655900:MZP655900 NJI655900:NJL655900 NTE655900:NTH655900 ODA655900:ODD655900 OMW655900:OMZ655900 OWS655900:OWV655900 PGO655900:PGR655900 PQK655900:PQN655900 QAG655900:QAJ655900 QKC655900:QKF655900 QTY655900:QUB655900 RDU655900:RDX655900 RNQ655900:RNT655900 RXM655900:RXP655900 SHI655900:SHL655900 SRE655900:SRH655900 TBA655900:TBD655900 TKW655900:TKZ655900 TUS655900:TUV655900 UEO655900:UER655900 UOK655900:UON655900 UYG655900:UYJ655900 VIC655900:VIF655900 VRY655900:VSB655900 WBU655900:WBX655900 WLQ655900:WLT655900 WVM655900:WVP655900 E721436:H721436 JA721436:JD721436 SW721436:SZ721436 ACS721436:ACV721436 AMO721436:AMR721436 AWK721436:AWN721436 BGG721436:BGJ721436 BQC721436:BQF721436 BZY721436:CAB721436 CJU721436:CJX721436 CTQ721436:CTT721436 DDM721436:DDP721436 DNI721436:DNL721436 DXE721436:DXH721436 EHA721436:EHD721436 EQW721436:EQZ721436 FAS721436:FAV721436 FKO721436:FKR721436 FUK721436:FUN721436 GEG721436:GEJ721436 GOC721436:GOF721436 GXY721436:GYB721436 HHU721436:HHX721436 HRQ721436:HRT721436 IBM721436:IBP721436 ILI721436:ILL721436 IVE721436:IVH721436 JFA721436:JFD721436 JOW721436:JOZ721436 JYS721436:JYV721436 KIO721436:KIR721436 KSK721436:KSN721436 LCG721436:LCJ721436 LMC721436:LMF721436 LVY721436:LWB721436 MFU721436:MFX721436 MPQ721436:MPT721436 MZM721436:MZP721436 NJI721436:NJL721436 NTE721436:NTH721436 ODA721436:ODD721436 OMW721436:OMZ721436 OWS721436:OWV721436 PGO721436:PGR721436 PQK721436:PQN721436 QAG721436:QAJ721436 QKC721436:QKF721436 QTY721436:QUB721436 RDU721436:RDX721436 RNQ721436:RNT721436 RXM721436:RXP721436 SHI721436:SHL721436 SRE721436:SRH721436 TBA721436:TBD721436 TKW721436:TKZ721436 TUS721436:TUV721436 UEO721436:UER721436 UOK721436:UON721436 UYG721436:UYJ721436 VIC721436:VIF721436 VRY721436:VSB721436 WBU721436:WBX721436 WLQ721436:WLT721436 WVM721436:WVP721436 E786972:H786972 JA786972:JD786972 SW786972:SZ786972 ACS786972:ACV786972 AMO786972:AMR786972 AWK786972:AWN786972 BGG786972:BGJ786972 BQC786972:BQF786972 BZY786972:CAB786972 CJU786972:CJX786972 CTQ786972:CTT786972 DDM786972:DDP786972 DNI786972:DNL786972 DXE786972:DXH786972 EHA786972:EHD786972 EQW786972:EQZ786972 FAS786972:FAV786972 FKO786972:FKR786972 FUK786972:FUN786972 GEG786972:GEJ786972 GOC786972:GOF786972 GXY786972:GYB786972 HHU786972:HHX786972 HRQ786972:HRT786972 IBM786972:IBP786972 ILI786972:ILL786972 IVE786972:IVH786972 JFA786972:JFD786972 JOW786972:JOZ786972 JYS786972:JYV786972 KIO786972:KIR786972 KSK786972:KSN786972 LCG786972:LCJ786972 LMC786972:LMF786972 LVY786972:LWB786972 MFU786972:MFX786972 MPQ786972:MPT786972 MZM786972:MZP786972 NJI786972:NJL786972 NTE786972:NTH786972 ODA786972:ODD786972 OMW786972:OMZ786972 OWS786972:OWV786972 PGO786972:PGR786972 PQK786972:PQN786972 QAG786972:QAJ786972 QKC786972:QKF786972 QTY786972:QUB786972 RDU786972:RDX786972 RNQ786972:RNT786972 RXM786972:RXP786972 SHI786972:SHL786972 SRE786972:SRH786972 TBA786972:TBD786972 TKW786972:TKZ786972 TUS786972:TUV786972 UEO786972:UER786972 UOK786972:UON786972 UYG786972:UYJ786972 VIC786972:VIF786972 VRY786972:VSB786972 WBU786972:WBX786972 WLQ786972:WLT786972 WVM786972:WVP786972 E852508:H852508 JA852508:JD852508 SW852508:SZ852508 ACS852508:ACV852508 AMO852508:AMR852508 AWK852508:AWN852508 BGG852508:BGJ852508 BQC852508:BQF852508 BZY852508:CAB852508 CJU852508:CJX852508 CTQ852508:CTT852508 DDM852508:DDP852508 DNI852508:DNL852508 DXE852508:DXH852508 EHA852508:EHD852508 EQW852508:EQZ852508 FAS852508:FAV852508 FKO852508:FKR852508 FUK852508:FUN852508 GEG852508:GEJ852508 GOC852508:GOF852508 GXY852508:GYB852508 HHU852508:HHX852508 HRQ852508:HRT852508 IBM852508:IBP852508 ILI852508:ILL852508 IVE852508:IVH852508 JFA852508:JFD852508 JOW852508:JOZ852508 JYS852508:JYV852508 KIO852508:KIR852508 KSK852508:KSN852508 LCG852508:LCJ852508 LMC852508:LMF852508 LVY852508:LWB852508 MFU852508:MFX852508 MPQ852508:MPT852508 MZM852508:MZP852508 NJI852508:NJL852508 NTE852508:NTH852508 ODA852508:ODD852508 OMW852508:OMZ852508 OWS852508:OWV852508 PGO852508:PGR852508 PQK852508:PQN852508 QAG852508:QAJ852508 QKC852508:QKF852508 QTY852508:QUB852508 RDU852508:RDX852508 RNQ852508:RNT852508 RXM852508:RXP852508 SHI852508:SHL852508 SRE852508:SRH852508 TBA852508:TBD852508 TKW852508:TKZ852508 TUS852508:TUV852508 UEO852508:UER852508 UOK852508:UON852508 UYG852508:UYJ852508 VIC852508:VIF852508 VRY852508:VSB852508 WBU852508:WBX852508 WLQ852508:WLT852508 WVM852508:WVP852508 E918044:H918044 JA918044:JD918044 SW918044:SZ918044 ACS918044:ACV918044 AMO918044:AMR918044 AWK918044:AWN918044 BGG918044:BGJ918044 BQC918044:BQF918044 BZY918044:CAB918044 CJU918044:CJX918044 CTQ918044:CTT918044 DDM918044:DDP918044 DNI918044:DNL918044 DXE918044:DXH918044 EHA918044:EHD918044 EQW918044:EQZ918044 FAS918044:FAV918044 FKO918044:FKR918044 FUK918044:FUN918044 GEG918044:GEJ918044 GOC918044:GOF918044 GXY918044:GYB918044 HHU918044:HHX918044 HRQ918044:HRT918044 IBM918044:IBP918044 ILI918044:ILL918044 IVE918044:IVH918044 JFA918044:JFD918044 JOW918044:JOZ918044 JYS918044:JYV918044 KIO918044:KIR918044 KSK918044:KSN918044 LCG918044:LCJ918044 LMC918044:LMF918044 LVY918044:LWB918044 MFU918044:MFX918044 MPQ918044:MPT918044 MZM918044:MZP918044 NJI918044:NJL918044 NTE918044:NTH918044 ODA918044:ODD918044 OMW918044:OMZ918044 OWS918044:OWV918044 PGO918044:PGR918044 PQK918044:PQN918044 QAG918044:QAJ918044 QKC918044:QKF918044 QTY918044:QUB918044 RDU918044:RDX918044 RNQ918044:RNT918044 RXM918044:RXP918044 SHI918044:SHL918044 SRE918044:SRH918044 TBA918044:TBD918044 TKW918044:TKZ918044 TUS918044:TUV918044 UEO918044:UER918044 UOK918044:UON918044 UYG918044:UYJ918044 VIC918044:VIF918044 VRY918044:VSB918044 WBU918044:WBX918044 WLQ918044:WLT918044 WVM918044:WVP918044 E983580:H983580 JA983580:JD983580 SW983580:SZ983580 ACS983580:ACV983580 AMO983580:AMR983580 AWK983580:AWN983580 BGG983580:BGJ983580 BQC983580:BQF983580 BZY983580:CAB983580 CJU983580:CJX983580 CTQ983580:CTT983580 DDM983580:DDP983580 DNI983580:DNL983580 DXE983580:DXH983580 EHA983580:EHD983580 EQW983580:EQZ983580 FAS983580:FAV983580 FKO983580:FKR983580 FUK983580:FUN983580 GEG983580:GEJ983580 GOC983580:GOF983580 GXY983580:GYB983580 HHU983580:HHX983580 HRQ983580:HRT983580 IBM983580:IBP983580 ILI983580:ILL983580 IVE983580:IVH983580 JFA983580:JFD983580 JOW983580:JOZ983580 JYS983580:JYV983580 KIO983580:KIR983580 KSK983580:KSN983580 LCG983580:LCJ983580 LMC983580:LMF983580 LVY983580:LWB983580 MFU983580:MFX983580 MPQ983580:MPT983580 MZM983580:MZP983580 NJI983580:NJL983580 NTE983580:NTH983580 ODA983580:ODD983580 OMW983580:OMZ983580 OWS983580:OWV983580 PGO983580:PGR983580 PQK983580:PQN983580 QAG983580:QAJ983580 QKC983580:QKF983580 QTY983580:QUB983580 RDU983580:RDX983580 RNQ983580:RNT983580 RXM983580:RXP983580 SHI983580:SHL983580 SRE983580:SRH983580 TBA983580:TBD983580 TKW983580:TKZ983580 TUS983580:TUV983580 UEO983580:UER983580 UOK983580:UON983580 UYG983580:UYJ983580 VIC983580:VIF983580 VRY983580:VSB983580 WBU983580:WBX983580 WLQ983580:WLT983580 WVM983580:WVP983580 I495:K495 JE495:JG495 TA495:TC495 ACW495:ACY495 AMS495:AMU495 AWO495:AWQ495 BGK495:BGM495 BQG495:BQI495 CAC495:CAE495 CJY495:CKA495 CTU495:CTW495 DDQ495:DDS495 DNM495:DNO495 DXI495:DXK495 EHE495:EHG495 ERA495:ERC495 FAW495:FAY495 FKS495:FKU495 FUO495:FUQ495 GEK495:GEM495 GOG495:GOI495 GYC495:GYE495 HHY495:HIA495 HRU495:HRW495 IBQ495:IBS495 ILM495:ILO495 IVI495:IVK495 JFE495:JFG495 JPA495:JPC495 JYW495:JYY495 KIS495:KIU495 KSO495:KSQ495 LCK495:LCM495 LMG495:LMI495 LWC495:LWE495 MFY495:MGA495 MPU495:MPW495 MZQ495:MZS495 NJM495:NJO495 NTI495:NTK495 ODE495:ODG495 ONA495:ONC495 OWW495:OWY495 PGS495:PGU495 PQO495:PQQ495 QAK495:QAM495 QKG495:QKI495 QUC495:QUE495 RDY495:REA495 RNU495:RNW495 RXQ495:RXS495 SHM495:SHO495 SRI495:SRK495 TBE495:TBG495 TLA495:TLC495 TUW495:TUY495 UES495:UEU495 UOO495:UOQ495 UYK495:UYM495 VIG495:VII495 VSC495:VSE495 WBY495:WCA495 WLU495:WLW495 WVQ495:WVS495 I66077:K66077 JE66077:JG66077 TA66077:TC66077 ACW66077:ACY66077 AMS66077:AMU66077 AWO66077:AWQ66077 BGK66077:BGM66077 BQG66077:BQI66077 CAC66077:CAE66077 CJY66077:CKA66077 CTU66077:CTW66077 DDQ66077:DDS66077 DNM66077:DNO66077 DXI66077:DXK66077 EHE66077:EHG66077 ERA66077:ERC66077 FAW66077:FAY66077 FKS66077:FKU66077 FUO66077:FUQ66077 GEK66077:GEM66077 GOG66077:GOI66077 GYC66077:GYE66077 HHY66077:HIA66077 HRU66077:HRW66077 IBQ66077:IBS66077 ILM66077:ILO66077 IVI66077:IVK66077 JFE66077:JFG66077 JPA66077:JPC66077 JYW66077:JYY66077 KIS66077:KIU66077 KSO66077:KSQ66077 LCK66077:LCM66077 LMG66077:LMI66077 LWC66077:LWE66077 MFY66077:MGA66077 MPU66077:MPW66077 MZQ66077:MZS66077 NJM66077:NJO66077 NTI66077:NTK66077 ODE66077:ODG66077 ONA66077:ONC66077 OWW66077:OWY66077 PGS66077:PGU66077 PQO66077:PQQ66077 QAK66077:QAM66077 QKG66077:QKI66077 QUC66077:QUE66077 RDY66077:REA66077 RNU66077:RNW66077 RXQ66077:RXS66077 SHM66077:SHO66077 SRI66077:SRK66077 TBE66077:TBG66077 TLA66077:TLC66077 TUW66077:TUY66077 UES66077:UEU66077 UOO66077:UOQ66077 UYK66077:UYM66077 VIG66077:VII66077 VSC66077:VSE66077 WBY66077:WCA66077 WLU66077:WLW66077 WVQ66077:WVS66077 I131613:K131613 JE131613:JG131613 TA131613:TC131613 ACW131613:ACY131613 AMS131613:AMU131613 AWO131613:AWQ131613 BGK131613:BGM131613 BQG131613:BQI131613 CAC131613:CAE131613 CJY131613:CKA131613 CTU131613:CTW131613 DDQ131613:DDS131613 DNM131613:DNO131613 DXI131613:DXK131613 EHE131613:EHG131613 ERA131613:ERC131613 FAW131613:FAY131613 FKS131613:FKU131613 FUO131613:FUQ131613 GEK131613:GEM131613 GOG131613:GOI131613 GYC131613:GYE131613 HHY131613:HIA131613 HRU131613:HRW131613 IBQ131613:IBS131613 ILM131613:ILO131613 IVI131613:IVK131613 JFE131613:JFG131613 JPA131613:JPC131613 JYW131613:JYY131613 KIS131613:KIU131613 KSO131613:KSQ131613 LCK131613:LCM131613 LMG131613:LMI131613 LWC131613:LWE131613 MFY131613:MGA131613 MPU131613:MPW131613 MZQ131613:MZS131613 NJM131613:NJO131613 NTI131613:NTK131613 ODE131613:ODG131613 ONA131613:ONC131613 OWW131613:OWY131613 PGS131613:PGU131613 PQO131613:PQQ131613 QAK131613:QAM131613 QKG131613:QKI131613 QUC131613:QUE131613 RDY131613:REA131613 RNU131613:RNW131613 RXQ131613:RXS131613 SHM131613:SHO131613 SRI131613:SRK131613 TBE131613:TBG131613 TLA131613:TLC131613 TUW131613:TUY131613 UES131613:UEU131613 UOO131613:UOQ131613 UYK131613:UYM131613 VIG131613:VII131613 VSC131613:VSE131613 WBY131613:WCA131613 WLU131613:WLW131613 WVQ131613:WVS131613 I197149:K197149 JE197149:JG197149 TA197149:TC197149 ACW197149:ACY197149 AMS197149:AMU197149 AWO197149:AWQ197149 BGK197149:BGM197149 BQG197149:BQI197149 CAC197149:CAE197149 CJY197149:CKA197149 CTU197149:CTW197149 DDQ197149:DDS197149 DNM197149:DNO197149 DXI197149:DXK197149 EHE197149:EHG197149 ERA197149:ERC197149 FAW197149:FAY197149 FKS197149:FKU197149 FUO197149:FUQ197149 GEK197149:GEM197149 GOG197149:GOI197149 GYC197149:GYE197149 HHY197149:HIA197149 HRU197149:HRW197149 IBQ197149:IBS197149 ILM197149:ILO197149 IVI197149:IVK197149 JFE197149:JFG197149 JPA197149:JPC197149 JYW197149:JYY197149 KIS197149:KIU197149 KSO197149:KSQ197149 LCK197149:LCM197149 LMG197149:LMI197149 LWC197149:LWE197149 MFY197149:MGA197149 MPU197149:MPW197149 MZQ197149:MZS197149 NJM197149:NJO197149 NTI197149:NTK197149 ODE197149:ODG197149 ONA197149:ONC197149 OWW197149:OWY197149 PGS197149:PGU197149 PQO197149:PQQ197149 QAK197149:QAM197149 QKG197149:QKI197149 QUC197149:QUE197149 RDY197149:REA197149 RNU197149:RNW197149 RXQ197149:RXS197149 SHM197149:SHO197149 SRI197149:SRK197149 TBE197149:TBG197149 TLA197149:TLC197149 TUW197149:TUY197149 UES197149:UEU197149 UOO197149:UOQ197149 UYK197149:UYM197149 VIG197149:VII197149 VSC197149:VSE197149 WBY197149:WCA197149 WLU197149:WLW197149 WVQ197149:WVS197149 I262685:K262685 JE262685:JG262685 TA262685:TC262685 ACW262685:ACY262685 AMS262685:AMU262685 AWO262685:AWQ262685 BGK262685:BGM262685 BQG262685:BQI262685 CAC262685:CAE262685 CJY262685:CKA262685 CTU262685:CTW262685 DDQ262685:DDS262685 DNM262685:DNO262685 DXI262685:DXK262685 EHE262685:EHG262685 ERA262685:ERC262685 FAW262685:FAY262685 FKS262685:FKU262685 FUO262685:FUQ262685 GEK262685:GEM262685 GOG262685:GOI262685 GYC262685:GYE262685 HHY262685:HIA262685 HRU262685:HRW262685 IBQ262685:IBS262685 ILM262685:ILO262685 IVI262685:IVK262685 JFE262685:JFG262685 JPA262685:JPC262685 JYW262685:JYY262685 KIS262685:KIU262685 KSO262685:KSQ262685 LCK262685:LCM262685 LMG262685:LMI262685 LWC262685:LWE262685 MFY262685:MGA262685 MPU262685:MPW262685 MZQ262685:MZS262685 NJM262685:NJO262685 NTI262685:NTK262685 ODE262685:ODG262685 ONA262685:ONC262685 OWW262685:OWY262685 PGS262685:PGU262685 PQO262685:PQQ262685 QAK262685:QAM262685 QKG262685:QKI262685 QUC262685:QUE262685 RDY262685:REA262685 RNU262685:RNW262685 RXQ262685:RXS262685 SHM262685:SHO262685 SRI262685:SRK262685 TBE262685:TBG262685 TLA262685:TLC262685 TUW262685:TUY262685 UES262685:UEU262685 UOO262685:UOQ262685 UYK262685:UYM262685 VIG262685:VII262685 VSC262685:VSE262685 WBY262685:WCA262685 WLU262685:WLW262685 WVQ262685:WVS262685 I328221:K328221 JE328221:JG328221 TA328221:TC328221 ACW328221:ACY328221 AMS328221:AMU328221 AWO328221:AWQ328221 BGK328221:BGM328221 BQG328221:BQI328221 CAC328221:CAE328221 CJY328221:CKA328221 CTU328221:CTW328221 DDQ328221:DDS328221 DNM328221:DNO328221 DXI328221:DXK328221 EHE328221:EHG328221 ERA328221:ERC328221 FAW328221:FAY328221 FKS328221:FKU328221 FUO328221:FUQ328221 GEK328221:GEM328221 GOG328221:GOI328221 GYC328221:GYE328221 HHY328221:HIA328221 HRU328221:HRW328221 IBQ328221:IBS328221 ILM328221:ILO328221 IVI328221:IVK328221 JFE328221:JFG328221 JPA328221:JPC328221 JYW328221:JYY328221 KIS328221:KIU328221 KSO328221:KSQ328221 LCK328221:LCM328221 LMG328221:LMI328221 LWC328221:LWE328221 MFY328221:MGA328221 MPU328221:MPW328221 MZQ328221:MZS328221 NJM328221:NJO328221 NTI328221:NTK328221 ODE328221:ODG328221 ONA328221:ONC328221 OWW328221:OWY328221 PGS328221:PGU328221 PQO328221:PQQ328221 QAK328221:QAM328221 QKG328221:QKI328221 QUC328221:QUE328221 RDY328221:REA328221 RNU328221:RNW328221 RXQ328221:RXS328221 SHM328221:SHO328221 SRI328221:SRK328221 TBE328221:TBG328221 TLA328221:TLC328221 TUW328221:TUY328221 UES328221:UEU328221 UOO328221:UOQ328221 UYK328221:UYM328221 VIG328221:VII328221 VSC328221:VSE328221 WBY328221:WCA328221 WLU328221:WLW328221 WVQ328221:WVS328221 I393757:K393757 JE393757:JG393757 TA393757:TC393757 ACW393757:ACY393757 AMS393757:AMU393757 AWO393757:AWQ393757 BGK393757:BGM393757 BQG393757:BQI393757 CAC393757:CAE393757 CJY393757:CKA393757 CTU393757:CTW393757 DDQ393757:DDS393757 DNM393757:DNO393757 DXI393757:DXK393757 EHE393757:EHG393757 ERA393757:ERC393757 FAW393757:FAY393757 FKS393757:FKU393757 FUO393757:FUQ393757 GEK393757:GEM393757 GOG393757:GOI393757 GYC393757:GYE393757 HHY393757:HIA393757 HRU393757:HRW393757 IBQ393757:IBS393757 ILM393757:ILO393757 IVI393757:IVK393757 JFE393757:JFG393757 JPA393757:JPC393757 JYW393757:JYY393757 KIS393757:KIU393757 KSO393757:KSQ393757 LCK393757:LCM393757 LMG393757:LMI393757 LWC393757:LWE393757 MFY393757:MGA393757 MPU393757:MPW393757 MZQ393757:MZS393757 NJM393757:NJO393757 NTI393757:NTK393757 ODE393757:ODG393757 ONA393757:ONC393757 OWW393757:OWY393757 PGS393757:PGU393757 PQO393757:PQQ393757 QAK393757:QAM393757 QKG393757:QKI393757 QUC393757:QUE393757 RDY393757:REA393757 RNU393757:RNW393757 RXQ393757:RXS393757 SHM393757:SHO393757 SRI393757:SRK393757 TBE393757:TBG393757 TLA393757:TLC393757 TUW393757:TUY393757 UES393757:UEU393757 UOO393757:UOQ393757 UYK393757:UYM393757 VIG393757:VII393757 VSC393757:VSE393757 WBY393757:WCA393757 WLU393757:WLW393757 WVQ393757:WVS393757 I459293:K459293 JE459293:JG459293 TA459293:TC459293 ACW459293:ACY459293 AMS459293:AMU459293 AWO459293:AWQ459293 BGK459293:BGM459293 BQG459293:BQI459293 CAC459293:CAE459293 CJY459293:CKA459293 CTU459293:CTW459293 DDQ459293:DDS459293 DNM459293:DNO459293 DXI459293:DXK459293 EHE459293:EHG459293 ERA459293:ERC459293 FAW459293:FAY459293 FKS459293:FKU459293 FUO459293:FUQ459293 GEK459293:GEM459293 GOG459293:GOI459293 GYC459293:GYE459293 HHY459293:HIA459293 HRU459293:HRW459293 IBQ459293:IBS459293 ILM459293:ILO459293 IVI459293:IVK459293 JFE459293:JFG459293 JPA459293:JPC459293 JYW459293:JYY459293 KIS459293:KIU459293 KSO459293:KSQ459293 LCK459293:LCM459293 LMG459293:LMI459293 LWC459293:LWE459293 MFY459293:MGA459293 MPU459293:MPW459293 MZQ459293:MZS459293 NJM459293:NJO459293 NTI459293:NTK459293 ODE459293:ODG459293 ONA459293:ONC459293 OWW459293:OWY459293 PGS459293:PGU459293 PQO459293:PQQ459293 QAK459293:QAM459293 QKG459293:QKI459293 QUC459293:QUE459293 RDY459293:REA459293 RNU459293:RNW459293 RXQ459293:RXS459293 SHM459293:SHO459293 SRI459293:SRK459293 TBE459293:TBG459293 TLA459293:TLC459293 TUW459293:TUY459293 UES459293:UEU459293 UOO459293:UOQ459293 UYK459293:UYM459293 VIG459293:VII459293 VSC459293:VSE459293 WBY459293:WCA459293 WLU459293:WLW459293 WVQ459293:WVS459293 I524829:K524829 JE524829:JG524829 TA524829:TC524829 ACW524829:ACY524829 AMS524829:AMU524829 AWO524829:AWQ524829 BGK524829:BGM524829 BQG524829:BQI524829 CAC524829:CAE524829 CJY524829:CKA524829 CTU524829:CTW524829 DDQ524829:DDS524829 DNM524829:DNO524829 DXI524829:DXK524829 EHE524829:EHG524829 ERA524829:ERC524829 FAW524829:FAY524829 FKS524829:FKU524829 FUO524829:FUQ524829 GEK524829:GEM524829 GOG524829:GOI524829 GYC524829:GYE524829 HHY524829:HIA524829 HRU524829:HRW524829 IBQ524829:IBS524829 ILM524829:ILO524829 IVI524829:IVK524829 JFE524829:JFG524829 JPA524829:JPC524829 JYW524829:JYY524829 KIS524829:KIU524829 KSO524829:KSQ524829 LCK524829:LCM524829 LMG524829:LMI524829 LWC524829:LWE524829 MFY524829:MGA524829 MPU524829:MPW524829 MZQ524829:MZS524829 NJM524829:NJO524829 NTI524829:NTK524829 ODE524829:ODG524829 ONA524829:ONC524829 OWW524829:OWY524829 PGS524829:PGU524829 PQO524829:PQQ524829 QAK524829:QAM524829 QKG524829:QKI524829 QUC524829:QUE524829 RDY524829:REA524829 RNU524829:RNW524829 RXQ524829:RXS524829 SHM524829:SHO524829 SRI524829:SRK524829 TBE524829:TBG524829 TLA524829:TLC524829 TUW524829:TUY524829 UES524829:UEU524829 UOO524829:UOQ524829 UYK524829:UYM524829 VIG524829:VII524829 VSC524829:VSE524829 WBY524829:WCA524829 WLU524829:WLW524829 WVQ524829:WVS524829 I590365:K590365 JE590365:JG590365 TA590365:TC590365 ACW590365:ACY590365 AMS590365:AMU590365 AWO590365:AWQ590365 BGK590365:BGM590365 BQG590365:BQI590365 CAC590365:CAE590365 CJY590365:CKA590365 CTU590365:CTW590365 DDQ590365:DDS590365 DNM590365:DNO590365 DXI590365:DXK590365 EHE590365:EHG590365 ERA590365:ERC590365 FAW590365:FAY590365 FKS590365:FKU590365 FUO590365:FUQ590365 GEK590365:GEM590365 GOG590365:GOI590365 GYC590365:GYE590365 HHY590365:HIA590365 HRU590365:HRW590365 IBQ590365:IBS590365 ILM590365:ILO590365 IVI590365:IVK590365 JFE590365:JFG590365 JPA590365:JPC590365 JYW590365:JYY590365 KIS590365:KIU590365 KSO590365:KSQ590365 LCK590365:LCM590365 LMG590365:LMI590365 LWC590365:LWE590365 MFY590365:MGA590365 MPU590365:MPW590365 MZQ590365:MZS590365 NJM590365:NJO590365 NTI590365:NTK590365 ODE590365:ODG590365 ONA590365:ONC590365 OWW590365:OWY590365 PGS590365:PGU590365 PQO590365:PQQ590365 QAK590365:QAM590365 QKG590365:QKI590365 QUC590365:QUE590365 RDY590365:REA590365 RNU590365:RNW590365 RXQ590365:RXS590365 SHM590365:SHO590365 SRI590365:SRK590365 TBE590365:TBG590365 TLA590365:TLC590365 TUW590365:TUY590365 UES590365:UEU590365 UOO590365:UOQ590365 UYK590365:UYM590365 VIG590365:VII590365 VSC590365:VSE590365 WBY590365:WCA590365 WLU590365:WLW590365 WVQ590365:WVS590365 I655901:K655901 JE655901:JG655901 TA655901:TC655901 ACW655901:ACY655901 AMS655901:AMU655901 AWO655901:AWQ655901 BGK655901:BGM655901 BQG655901:BQI655901 CAC655901:CAE655901 CJY655901:CKA655901 CTU655901:CTW655901 DDQ655901:DDS655901 DNM655901:DNO655901 DXI655901:DXK655901 EHE655901:EHG655901 ERA655901:ERC655901 FAW655901:FAY655901 FKS655901:FKU655901 FUO655901:FUQ655901 GEK655901:GEM655901 GOG655901:GOI655901 GYC655901:GYE655901 HHY655901:HIA655901 HRU655901:HRW655901 IBQ655901:IBS655901 ILM655901:ILO655901 IVI655901:IVK655901 JFE655901:JFG655901 JPA655901:JPC655901 JYW655901:JYY655901 KIS655901:KIU655901 KSO655901:KSQ655901 LCK655901:LCM655901 LMG655901:LMI655901 LWC655901:LWE655901 MFY655901:MGA655901 MPU655901:MPW655901 MZQ655901:MZS655901 NJM655901:NJO655901 NTI655901:NTK655901 ODE655901:ODG655901 ONA655901:ONC655901 OWW655901:OWY655901 PGS655901:PGU655901 PQO655901:PQQ655901 QAK655901:QAM655901 QKG655901:QKI655901 QUC655901:QUE655901 RDY655901:REA655901 RNU655901:RNW655901 RXQ655901:RXS655901 SHM655901:SHO655901 SRI655901:SRK655901 TBE655901:TBG655901 TLA655901:TLC655901 TUW655901:TUY655901 UES655901:UEU655901 UOO655901:UOQ655901 UYK655901:UYM655901 VIG655901:VII655901 VSC655901:VSE655901 WBY655901:WCA655901 WLU655901:WLW655901 WVQ655901:WVS655901 I721437:K721437 JE721437:JG721437 TA721437:TC721437 ACW721437:ACY721437 AMS721437:AMU721437 AWO721437:AWQ721437 BGK721437:BGM721437 BQG721437:BQI721437 CAC721437:CAE721437 CJY721437:CKA721437 CTU721437:CTW721437 DDQ721437:DDS721437 DNM721437:DNO721437 DXI721437:DXK721437 EHE721437:EHG721437 ERA721437:ERC721437 FAW721437:FAY721437 FKS721437:FKU721437 FUO721437:FUQ721437 GEK721437:GEM721437 GOG721437:GOI721437 GYC721437:GYE721437 HHY721437:HIA721437 HRU721437:HRW721437 IBQ721437:IBS721437 ILM721437:ILO721437 IVI721437:IVK721437 JFE721437:JFG721437 JPA721437:JPC721437 JYW721437:JYY721437 KIS721437:KIU721437 KSO721437:KSQ721437 LCK721437:LCM721437 LMG721437:LMI721437 LWC721437:LWE721437 MFY721437:MGA721437 MPU721437:MPW721437 MZQ721437:MZS721437 NJM721437:NJO721437 NTI721437:NTK721437 ODE721437:ODG721437 ONA721437:ONC721437 OWW721437:OWY721437 PGS721437:PGU721437 PQO721437:PQQ721437 QAK721437:QAM721437 QKG721437:QKI721437 QUC721437:QUE721437 RDY721437:REA721437 RNU721437:RNW721437 RXQ721437:RXS721437 SHM721437:SHO721437 SRI721437:SRK721437 TBE721437:TBG721437 TLA721437:TLC721437 TUW721437:TUY721437 UES721437:UEU721437 UOO721437:UOQ721437 UYK721437:UYM721437 VIG721437:VII721437 VSC721437:VSE721437 WBY721437:WCA721437 WLU721437:WLW721437 WVQ721437:WVS721437 I786973:K786973 JE786973:JG786973 TA786973:TC786973 ACW786973:ACY786973 AMS786973:AMU786973 AWO786973:AWQ786973 BGK786973:BGM786973 BQG786973:BQI786973 CAC786973:CAE786973 CJY786973:CKA786973 CTU786973:CTW786973 DDQ786973:DDS786973 DNM786973:DNO786973 DXI786973:DXK786973 EHE786973:EHG786973 ERA786973:ERC786973 FAW786973:FAY786973 FKS786973:FKU786973 FUO786973:FUQ786973 GEK786973:GEM786973 GOG786973:GOI786973 GYC786973:GYE786973 HHY786973:HIA786973 HRU786973:HRW786973 IBQ786973:IBS786973 ILM786973:ILO786973 IVI786973:IVK786973 JFE786973:JFG786973 JPA786973:JPC786973 JYW786973:JYY786973 KIS786973:KIU786973 KSO786973:KSQ786973 LCK786973:LCM786973 LMG786973:LMI786973 LWC786973:LWE786973 MFY786973:MGA786973 MPU786973:MPW786973 MZQ786973:MZS786973 NJM786973:NJO786973 NTI786973:NTK786973 ODE786973:ODG786973 ONA786973:ONC786973 OWW786973:OWY786973 PGS786973:PGU786973 PQO786973:PQQ786973 QAK786973:QAM786973 QKG786973:QKI786973 QUC786973:QUE786973 RDY786973:REA786973 RNU786973:RNW786973 RXQ786973:RXS786973 SHM786973:SHO786973 SRI786973:SRK786973 TBE786973:TBG786973 TLA786973:TLC786973 TUW786973:TUY786973 UES786973:UEU786973 UOO786973:UOQ786973 UYK786973:UYM786973 VIG786973:VII786973 VSC786973:VSE786973 WBY786973:WCA786973 WLU786973:WLW786973 WVQ786973:WVS786973 I852509:K852509 JE852509:JG852509 TA852509:TC852509 ACW852509:ACY852509 AMS852509:AMU852509 AWO852509:AWQ852509 BGK852509:BGM852509 BQG852509:BQI852509 CAC852509:CAE852509 CJY852509:CKA852509 CTU852509:CTW852509 DDQ852509:DDS852509 DNM852509:DNO852509 DXI852509:DXK852509 EHE852509:EHG852509 ERA852509:ERC852509 FAW852509:FAY852509 FKS852509:FKU852509 FUO852509:FUQ852509 GEK852509:GEM852509 GOG852509:GOI852509 GYC852509:GYE852509 HHY852509:HIA852509 HRU852509:HRW852509 IBQ852509:IBS852509 ILM852509:ILO852509 IVI852509:IVK852509 JFE852509:JFG852509 JPA852509:JPC852509 JYW852509:JYY852509 KIS852509:KIU852509 KSO852509:KSQ852509 LCK852509:LCM852509 LMG852509:LMI852509 LWC852509:LWE852509 MFY852509:MGA852509 MPU852509:MPW852509 MZQ852509:MZS852509 NJM852509:NJO852509 NTI852509:NTK852509 ODE852509:ODG852509 ONA852509:ONC852509 OWW852509:OWY852509 PGS852509:PGU852509 PQO852509:PQQ852509 QAK852509:QAM852509 QKG852509:QKI852509 QUC852509:QUE852509 RDY852509:REA852509 RNU852509:RNW852509 RXQ852509:RXS852509 SHM852509:SHO852509 SRI852509:SRK852509 TBE852509:TBG852509 TLA852509:TLC852509 TUW852509:TUY852509 UES852509:UEU852509 UOO852509:UOQ852509 UYK852509:UYM852509 VIG852509:VII852509 VSC852509:VSE852509 WBY852509:WCA852509 WLU852509:WLW852509 WVQ852509:WVS852509 I918045:K918045 JE918045:JG918045 TA918045:TC918045 ACW918045:ACY918045 AMS918045:AMU918045 AWO918045:AWQ918045 BGK918045:BGM918045 BQG918045:BQI918045 CAC918045:CAE918045 CJY918045:CKA918045 CTU918045:CTW918045 DDQ918045:DDS918045 DNM918045:DNO918045 DXI918045:DXK918045 EHE918045:EHG918045 ERA918045:ERC918045 FAW918045:FAY918045 FKS918045:FKU918045 FUO918045:FUQ918045 GEK918045:GEM918045 GOG918045:GOI918045 GYC918045:GYE918045 HHY918045:HIA918045 HRU918045:HRW918045 IBQ918045:IBS918045 ILM918045:ILO918045 IVI918045:IVK918045 JFE918045:JFG918045 JPA918045:JPC918045 JYW918045:JYY918045 KIS918045:KIU918045 KSO918045:KSQ918045 LCK918045:LCM918045 LMG918045:LMI918045 LWC918045:LWE918045 MFY918045:MGA918045 MPU918045:MPW918045 MZQ918045:MZS918045 NJM918045:NJO918045 NTI918045:NTK918045 ODE918045:ODG918045 ONA918045:ONC918045 OWW918045:OWY918045 PGS918045:PGU918045 PQO918045:PQQ918045 QAK918045:QAM918045 QKG918045:QKI918045 QUC918045:QUE918045 RDY918045:REA918045 RNU918045:RNW918045 RXQ918045:RXS918045 SHM918045:SHO918045 SRI918045:SRK918045 TBE918045:TBG918045 TLA918045:TLC918045 TUW918045:TUY918045 UES918045:UEU918045 UOO918045:UOQ918045 UYK918045:UYM918045 VIG918045:VII918045 VSC918045:VSE918045 WBY918045:WCA918045 WLU918045:WLW918045 WVQ918045:WVS918045 I983581:K983581 JE983581:JG983581 TA983581:TC983581 ACW983581:ACY983581 AMS983581:AMU983581 AWO983581:AWQ983581 BGK983581:BGM983581 BQG983581:BQI983581 CAC983581:CAE983581 CJY983581:CKA983581 CTU983581:CTW983581 DDQ983581:DDS983581 DNM983581:DNO983581 DXI983581:DXK983581 EHE983581:EHG983581 ERA983581:ERC983581 FAW983581:FAY983581 FKS983581:FKU983581 FUO983581:FUQ983581 GEK983581:GEM983581 GOG983581:GOI983581 GYC983581:GYE983581 HHY983581:HIA983581 HRU983581:HRW983581 IBQ983581:IBS983581 ILM983581:ILO983581 IVI983581:IVK983581 JFE983581:JFG983581 JPA983581:JPC983581 JYW983581:JYY983581 KIS983581:KIU983581 KSO983581:KSQ983581 LCK983581:LCM983581 LMG983581:LMI983581 LWC983581:LWE983581 MFY983581:MGA983581 MPU983581:MPW983581 MZQ983581:MZS983581 NJM983581:NJO983581 NTI983581:NTK983581 ODE983581:ODG983581 ONA983581:ONC983581 OWW983581:OWY983581 PGS983581:PGU983581 PQO983581:PQQ983581 QAK983581:QAM983581 QKG983581:QKI983581 QUC983581:QUE983581 RDY983581:REA983581 RNU983581:RNW983581 RXQ983581:RXS983581 SHM983581:SHO983581 SRI983581:SRK983581 TBE983581:TBG983581 TLA983581:TLC983581 TUW983581:TUY983581 UES983581:UEU983581 UOO983581:UOQ983581 UYK983581:UYM983581 VIG983581:VII983581 VSC983581:VSE983581 WBY983581:WCA983581 WLU983581:WLW983581 WVQ983581:WVS983581 B495 IX495 ST495 ACP495 AML495 AWH495 BGD495 BPZ495 BZV495 CJR495 CTN495 DDJ495 DNF495 DXB495 EGX495 EQT495 FAP495 FKL495 FUH495 GED495 GNZ495 GXV495 HHR495 HRN495 IBJ495 ILF495 IVB495 JEX495 JOT495 JYP495 KIL495 KSH495 LCD495 LLZ495 LVV495 MFR495 MPN495 MZJ495 NJF495 NTB495 OCX495 OMT495 OWP495 PGL495 PQH495 QAD495 QJZ495 QTV495 RDR495 RNN495 RXJ495 SHF495 SRB495 TAX495 TKT495 TUP495 UEL495 UOH495 UYD495 VHZ495 VRV495 WBR495 WLN495 WVJ495 B66077 IX66077 ST66077 ACP66077 AML66077 AWH66077 BGD66077 BPZ66077 BZV66077 CJR66077 CTN66077 DDJ66077 DNF66077 DXB66077 EGX66077 EQT66077 FAP66077 FKL66077 FUH66077 GED66077 GNZ66077 GXV66077 HHR66077 HRN66077 IBJ66077 ILF66077 IVB66077 JEX66077 JOT66077 JYP66077 KIL66077 KSH66077 LCD66077 LLZ66077 LVV66077 MFR66077 MPN66077 MZJ66077 NJF66077 NTB66077 OCX66077 OMT66077 OWP66077 PGL66077 PQH66077 QAD66077 QJZ66077 QTV66077 RDR66077 RNN66077 RXJ66077 SHF66077 SRB66077 TAX66077 TKT66077 TUP66077 UEL66077 UOH66077 UYD66077 VHZ66077 VRV66077 WBR66077 WLN66077 WVJ66077 B131613 IX131613 ST131613 ACP131613 AML131613 AWH131613 BGD131613 BPZ131613 BZV131613 CJR131613 CTN131613 DDJ131613 DNF131613 DXB131613 EGX131613 EQT131613 FAP131613 FKL131613 FUH131613 GED131613 GNZ131613 GXV131613 HHR131613 HRN131613 IBJ131613 ILF131613 IVB131613 JEX131613 JOT131613 JYP131613 KIL131613 KSH131613 LCD131613 LLZ131613 LVV131613 MFR131613 MPN131613 MZJ131613 NJF131613 NTB131613 OCX131613 OMT131613 OWP131613 PGL131613 PQH131613 QAD131613 QJZ131613 QTV131613 RDR131613 RNN131613 RXJ131613 SHF131613 SRB131613 TAX131613 TKT131613 TUP131613 UEL131613 UOH131613 UYD131613 VHZ131613 VRV131613 WBR131613 WLN131613 WVJ131613 B197149 IX197149 ST197149 ACP197149 AML197149 AWH197149 BGD197149 BPZ197149 BZV197149 CJR197149 CTN197149 DDJ197149 DNF197149 DXB197149 EGX197149 EQT197149 FAP197149 FKL197149 FUH197149 GED197149 GNZ197149 GXV197149 HHR197149 HRN197149 IBJ197149 ILF197149 IVB197149 JEX197149 JOT197149 JYP197149 KIL197149 KSH197149 LCD197149 LLZ197149 LVV197149 MFR197149 MPN197149 MZJ197149 NJF197149 NTB197149 OCX197149 OMT197149 OWP197149 PGL197149 PQH197149 QAD197149 QJZ197149 QTV197149 RDR197149 RNN197149 RXJ197149 SHF197149 SRB197149 TAX197149 TKT197149 TUP197149 UEL197149 UOH197149 UYD197149 VHZ197149 VRV197149 WBR197149 WLN197149 WVJ197149 B262685 IX262685 ST262685 ACP262685 AML262685 AWH262685 BGD262685 BPZ262685 BZV262685 CJR262685 CTN262685 DDJ262685 DNF262685 DXB262685 EGX262685 EQT262685 FAP262685 FKL262685 FUH262685 GED262685 GNZ262685 GXV262685 HHR262685 HRN262685 IBJ262685 ILF262685 IVB262685 JEX262685 JOT262685 JYP262685 KIL262685 KSH262685 LCD262685 LLZ262685 LVV262685 MFR262685 MPN262685 MZJ262685 NJF262685 NTB262685 OCX262685 OMT262685 OWP262685 PGL262685 PQH262685 QAD262685 QJZ262685 QTV262685 RDR262685 RNN262685 RXJ262685 SHF262685 SRB262685 TAX262685 TKT262685 TUP262685 UEL262685 UOH262685 UYD262685 VHZ262685 VRV262685 WBR262685 WLN262685 WVJ262685 B328221 IX328221 ST328221 ACP328221 AML328221 AWH328221 BGD328221 BPZ328221 BZV328221 CJR328221 CTN328221 DDJ328221 DNF328221 DXB328221 EGX328221 EQT328221 FAP328221 FKL328221 FUH328221 GED328221 GNZ328221 GXV328221 HHR328221 HRN328221 IBJ328221 ILF328221 IVB328221 JEX328221 JOT328221 JYP328221 KIL328221 KSH328221 LCD328221 LLZ328221 LVV328221 MFR328221 MPN328221 MZJ328221 NJF328221 NTB328221 OCX328221 OMT328221 OWP328221 PGL328221 PQH328221 QAD328221 QJZ328221 QTV328221 RDR328221 RNN328221 RXJ328221 SHF328221 SRB328221 TAX328221 TKT328221 TUP328221 UEL328221 UOH328221 UYD328221 VHZ328221 VRV328221 WBR328221 WLN328221 WVJ328221 B393757 IX393757 ST393757 ACP393757 AML393757 AWH393757 BGD393757 BPZ393757 BZV393757 CJR393757 CTN393757 DDJ393757 DNF393757 DXB393757 EGX393757 EQT393757 FAP393757 FKL393757 FUH393757 GED393757 GNZ393757 GXV393757 HHR393757 HRN393757 IBJ393757 ILF393757 IVB393757 JEX393757 JOT393757 JYP393757 KIL393757 KSH393757 LCD393757 LLZ393757 LVV393757 MFR393757 MPN393757 MZJ393757 NJF393757 NTB393757 OCX393757 OMT393757 OWP393757 PGL393757 PQH393757 QAD393757 QJZ393757 QTV393757 RDR393757 RNN393757 RXJ393757 SHF393757 SRB393757 TAX393757 TKT393757 TUP393757 UEL393757 UOH393757 UYD393757 VHZ393757 VRV393757 WBR393757 WLN393757 WVJ393757 B459293 IX459293 ST459293 ACP459293 AML459293 AWH459293 BGD459293 BPZ459293 BZV459293 CJR459293 CTN459293 DDJ459293 DNF459293 DXB459293 EGX459293 EQT459293 FAP459293 FKL459293 FUH459293 GED459293 GNZ459293 GXV459293 HHR459293 HRN459293 IBJ459293 ILF459293 IVB459293 JEX459293 JOT459293 JYP459293 KIL459293 KSH459293 LCD459293 LLZ459293 LVV459293 MFR459293 MPN459293 MZJ459293 NJF459293 NTB459293 OCX459293 OMT459293 OWP459293 PGL459293 PQH459293 QAD459293 QJZ459293 QTV459293 RDR459293 RNN459293 RXJ459293 SHF459293 SRB459293 TAX459293 TKT459293 TUP459293 UEL459293 UOH459293 UYD459293 VHZ459293 VRV459293 WBR459293 WLN459293 WVJ459293 B524829 IX524829 ST524829 ACP524829 AML524829 AWH524829 BGD524829 BPZ524829 BZV524829 CJR524829 CTN524829 DDJ524829 DNF524829 DXB524829 EGX524829 EQT524829 FAP524829 FKL524829 FUH524829 GED524829 GNZ524829 GXV524829 HHR524829 HRN524829 IBJ524829 ILF524829 IVB524829 JEX524829 JOT524829 JYP524829 KIL524829 KSH524829 LCD524829 LLZ524829 LVV524829 MFR524829 MPN524829 MZJ524829 NJF524829 NTB524829 OCX524829 OMT524829 OWP524829 PGL524829 PQH524829 QAD524829 QJZ524829 QTV524829 RDR524829 RNN524829 RXJ524829 SHF524829 SRB524829 TAX524829 TKT524829 TUP524829 UEL524829 UOH524829 UYD524829 VHZ524829 VRV524829 WBR524829 WLN524829 WVJ524829 B590365 IX590365 ST590365 ACP590365 AML590365 AWH590365 BGD590365 BPZ590365 BZV590365 CJR590365 CTN590365 DDJ590365 DNF590365 DXB590365 EGX590365 EQT590365 FAP590365 FKL590365 FUH590365 GED590365 GNZ590365 GXV590365 HHR590365 HRN590365 IBJ590365 ILF590365 IVB590365 JEX590365 JOT590365 JYP590365 KIL590365 KSH590365 LCD590365 LLZ590365 LVV590365 MFR590365 MPN590365 MZJ590365 NJF590365 NTB590365 OCX590365 OMT590365 OWP590365 PGL590365 PQH590365 QAD590365 QJZ590365 QTV590365 RDR590365 RNN590365 RXJ590365 SHF590365 SRB590365 TAX590365 TKT590365 TUP590365 UEL590365 UOH590365 UYD590365 VHZ590365 VRV590365 WBR590365 WLN590365 WVJ590365 B655901 IX655901 ST655901 ACP655901 AML655901 AWH655901 BGD655901 BPZ655901 BZV655901 CJR655901 CTN655901 DDJ655901 DNF655901 DXB655901 EGX655901 EQT655901 FAP655901 FKL655901 FUH655901 GED655901 GNZ655901 GXV655901 HHR655901 HRN655901 IBJ655901 ILF655901 IVB655901 JEX655901 JOT655901 JYP655901 KIL655901 KSH655901 LCD655901 LLZ655901 LVV655901 MFR655901 MPN655901 MZJ655901 NJF655901 NTB655901 OCX655901 OMT655901 OWP655901 PGL655901 PQH655901 QAD655901 QJZ655901 QTV655901 RDR655901 RNN655901 RXJ655901 SHF655901 SRB655901 TAX655901 TKT655901 TUP655901 UEL655901 UOH655901 UYD655901 VHZ655901 VRV655901 WBR655901 WLN655901 WVJ655901 B721437 IX721437 ST721437 ACP721437 AML721437 AWH721437 BGD721437 BPZ721437 BZV721437 CJR721437 CTN721437 DDJ721437 DNF721437 DXB721437 EGX721437 EQT721437 FAP721437 FKL721437 FUH721437 GED721437 GNZ721437 GXV721437 HHR721437 HRN721437 IBJ721437 ILF721437 IVB721437 JEX721437 JOT721437 JYP721437 KIL721437 KSH721437 LCD721437 LLZ721437 LVV721437 MFR721437 MPN721437 MZJ721437 NJF721437 NTB721437 OCX721437 OMT721437 OWP721437 PGL721437 PQH721437 QAD721437 QJZ721437 QTV721437 RDR721437 RNN721437 RXJ721437 SHF721437 SRB721437 TAX721437 TKT721437 TUP721437 UEL721437 UOH721437 UYD721437 VHZ721437 VRV721437 WBR721437 WLN721437 WVJ721437 B786973 IX786973 ST786973 ACP786973 AML786973 AWH786973 BGD786973 BPZ786973 BZV786973 CJR786973 CTN786973 DDJ786973 DNF786973 DXB786973 EGX786973 EQT786973 FAP786973 FKL786973 FUH786973 GED786973 GNZ786973 GXV786973 HHR786973 HRN786973 IBJ786973 ILF786973 IVB786973 JEX786973 JOT786973 JYP786973 KIL786973 KSH786973 LCD786973 LLZ786973 LVV786973 MFR786973 MPN786973 MZJ786973 NJF786973 NTB786973 OCX786973 OMT786973 OWP786973 PGL786973 PQH786973 QAD786973 QJZ786973 QTV786973 RDR786973 RNN786973 RXJ786973 SHF786973 SRB786973 TAX786973 TKT786973 TUP786973 UEL786973 UOH786973 UYD786973 VHZ786973 VRV786973 WBR786973 WLN786973 WVJ786973 B852509 IX852509 ST852509 ACP852509 AML852509 AWH852509 BGD852509 BPZ852509 BZV852509 CJR852509 CTN852509 DDJ852509 DNF852509 DXB852509 EGX852509 EQT852509 FAP852509 FKL852509 FUH852509 GED852509 GNZ852509 GXV852509 HHR852509 HRN852509 IBJ852509 ILF852509 IVB852509 JEX852509 JOT852509 JYP852509 KIL852509 KSH852509 LCD852509 LLZ852509 LVV852509 MFR852509 MPN852509 MZJ852509 NJF852509 NTB852509 OCX852509 OMT852509 OWP852509 PGL852509 PQH852509 QAD852509 QJZ852509 QTV852509 RDR852509 RNN852509 RXJ852509 SHF852509 SRB852509 TAX852509 TKT852509 TUP852509 UEL852509 UOH852509 UYD852509 VHZ852509 VRV852509 WBR852509 WLN852509 WVJ852509 B918045 IX918045 ST918045 ACP918045 AML918045 AWH918045 BGD918045 BPZ918045 BZV918045 CJR918045 CTN918045 DDJ918045 DNF918045 DXB918045 EGX918045 EQT918045 FAP918045 FKL918045 FUH918045 GED918045 GNZ918045 GXV918045 HHR918045 HRN918045 IBJ918045 ILF918045 IVB918045 JEX918045 JOT918045 JYP918045 KIL918045 KSH918045 LCD918045 LLZ918045 LVV918045 MFR918045 MPN918045 MZJ918045 NJF918045 NTB918045 OCX918045 OMT918045 OWP918045 PGL918045 PQH918045 QAD918045 QJZ918045 QTV918045 RDR918045 RNN918045 RXJ918045 SHF918045 SRB918045 TAX918045 TKT918045 TUP918045 UEL918045 UOH918045 UYD918045 VHZ918045 VRV918045 WBR918045 WLN918045 WVJ918045 B983581 IX983581 ST983581 ACP983581 AML983581 AWH983581 BGD983581 BPZ983581 BZV983581 CJR983581 CTN983581 DDJ983581 DNF983581 DXB983581 EGX983581 EQT983581 FAP983581 FKL983581 FUH983581 GED983581 GNZ983581 GXV983581 HHR983581 HRN983581 IBJ983581 ILF983581 IVB983581 JEX983581 JOT983581 JYP983581 KIL983581 KSH983581 LCD983581 LLZ983581 LVV983581 MFR983581 MPN983581 MZJ983581 NJF983581 NTB983581 OCX983581 OMT983581 OWP983581 PGL983581 PQH983581 QAD983581 QJZ983581 QTV983581 RDR983581 RNN983581 RXJ983581 SHF983581 SRB983581 TAX983581 TKT983581 TUP983581 UEL983581 UOH983581 UYD983581 VHZ983581 VRV983581 WBR983581 WLN983581 WVJ983581 JF70:JI76 TB70:TE76 ACX70:ADA76 AMT70:AMW76 AWP70:AWS76 BGL70:BGO76 BQH70:BQK76 CAD70:CAG76 CJZ70:CKC76 CTV70:CTY76 DDR70:DDU76 DNN70:DNQ76 DXJ70:DXM76 EHF70:EHI76 ERB70:ERE76 FAX70:FBA76 FKT70:FKW76 FUP70:FUS76 GEL70:GEO76 GOH70:GOK76 GYD70:GYG76 HHZ70:HIC76 HRV70:HRY76 IBR70:IBU76 ILN70:ILQ76 IVJ70:IVM76 JFF70:JFI76 JPB70:JPE76 JYX70:JZA76 KIT70:KIW76 KSP70:KSS76 LCL70:LCO76 LMH70:LMK76 LWD70:LWG76 MFZ70:MGC76 MPV70:MPY76 MZR70:MZU76 NJN70:NJQ76 NTJ70:NTM76 ODF70:ODI76 ONB70:ONE76 OWX70:OXA76 PGT70:PGW76 PQP70:PQS76 QAL70:QAO76 QKH70:QKK76 QUD70:QUG76 RDZ70:REC76 RNV70:RNY76 RXR70:RXU76 SHN70:SHQ76 SRJ70:SRM76 TBF70:TBI76 TLB70:TLE76 TUX70:TVA76 UET70:UEW76 UOP70:UOS76 UYL70:UYO76 VIH70:VIK76 VSD70:VSG76 WBZ70:WCC76 WLV70:WLY76 WVR70:WVU76 Q346:R346 J65738:M65743 JF65738:JI65743 TB65738:TE65743 ACX65738:ADA65743 AMT65738:AMW65743 AWP65738:AWS65743 BGL65738:BGO65743 BQH65738:BQK65743 CAD65738:CAG65743 CJZ65738:CKC65743 CTV65738:CTY65743 DDR65738:DDU65743 DNN65738:DNQ65743 DXJ65738:DXM65743 EHF65738:EHI65743 ERB65738:ERE65743 FAX65738:FBA65743 FKT65738:FKW65743 FUP65738:FUS65743 GEL65738:GEO65743 GOH65738:GOK65743 GYD65738:GYG65743 HHZ65738:HIC65743 HRV65738:HRY65743 IBR65738:IBU65743 ILN65738:ILQ65743 IVJ65738:IVM65743 JFF65738:JFI65743 JPB65738:JPE65743 JYX65738:JZA65743 KIT65738:KIW65743 KSP65738:KSS65743 LCL65738:LCO65743 LMH65738:LMK65743 LWD65738:LWG65743 MFZ65738:MGC65743 MPV65738:MPY65743 MZR65738:MZU65743 NJN65738:NJQ65743 NTJ65738:NTM65743 ODF65738:ODI65743 ONB65738:ONE65743 OWX65738:OXA65743 PGT65738:PGW65743 PQP65738:PQS65743 QAL65738:QAO65743 QKH65738:QKK65743 QUD65738:QUG65743 RDZ65738:REC65743 RNV65738:RNY65743 RXR65738:RXU65743 SHN65738:SHQ65743 SRJ65738:SRM65743 TBF65738:TBI65743 TLB65738:TLE65743 TUX65738:TVA65743 UET65738:UEW65743 UOP65738:UOS65743 UYL65738:UYO65743 VIH65738:VIK65743 VSD65738:VSG65743 WBZ65738:WCC65743 WLV65738:WLY65743 WVR65738:WVU65743 J131274:M131279 JF131274:JI131279 TB131274:TE131279 ACX131274:ADA131279 AMT131274:AMW131279 AWP131274:AWS131279 BGL131274:BGO131279 BQH131274:BQK131279 CAD131274:CAG131279 CJZ131274:CKC131279 CTV131274:CTY131279 DDR131274:DDU131279 DNN131274:DNQ131279 DXJ131274:DXM131279 EHF131274:EHI131279 ERB131274:ERE131279 FAX131274:FBA131279 FKT131274:FKW131279 FUP131274:FUS131279 GEL131274:GEO131279 GOH131274:GOK131279 GYD131274:GYG131279 HHZ131274:HIC131279 HRV131274:HRY131279 IBR131274:IBU131279 ILN131274:ILQ131279 IVJ131274:IVM131279 JFF131274:JFI131279 JPB131274:JPE131279 JYX131274:JZA131279 KIT131274:KIW131279 KSP131274:KSS131279 LCL131274:LCO131279 LMH131274:LMK131279 LWD131274:LWG131279 MFZ131274:MGC131279 MPV131274:MPY131279 MZR131274:MZU131279 NJN131274:NJQ131279 NTJ131274:NTM131279 ODF131274:ODI131279 ONB131274:ONE131279 OWX131274:OXA131279 PGT131274:PGW131279 PQP131274:PQS131279 QAL131274:QAO131279 QKH131274:QKK131279 QUD131274:QUG131279 RDZ131274:REC131279 RNV131274:RNY131279 RXR131274:RXU131279 SHN131274:SHQ131279 SRJ131274:SRM131279 TBF131274:TBI131279 TLB131274:TLE131279 TUX131274:TVA131279 UET131274:UEW131279 UOP131274:UOS131279 UYL131274:UYO131279 VIH131274:VIK131279 VSD131274:VSG131279 WBZ131274:WCC131279 WLV131274:WLY131279 WVR131274:WVU131279 J196810:M196815 JF196810:JI196815 TB196810:TE196815 ACX196810:ADA196815 AMT196810:AMW196815 AWP196810:AWS196815 BGL196810:BGO196815 BQH196810:BQK196815 CAD196810:CAG196815 CJZ196810:CKC196815 CTV196810:CTY196815 DDR196810:DDU196815 DNN196810:DNQ196815 DXJ196810:DXM196815 EHF196810:EHI196815 ERB196810:ERE196815 FAX196810:FBA196815 FKT196810:FKW196815 FUP196810:FUS196815 GEL196810:GEO196815 GOH196810:GOK196815 GYD196810:GYG196815 HHZ196810:HIC196815 HRV196810:HRY196815 IBR196810:IBU196815 ILN196810:ILQ196815 IVJ196810:IVM196815 JFF196810:JFI196815 JPB196810:JPE196815 JYX196810:JZA196815 KIT196810:KIW196815 KSP196810:KSS196815 LCL196810:LCO196815 LMH196810:LMK196815 LWD196810:LWG196815 MFZ196810:MGC196815 MPV196810:MPY196815 MZR196810:MZU196815 NJN196810:NJQ196815 NTJ196810:NTM196815 ODF196810:ODI196815 ONB196810:ONE196815 OWX196810:OXA196815 PGT196810:PGW196815 PQP196810:PQS196815 QAL196810:QAO196815 QKH196810:QKK196815 QUD196810:QUG196815 RDZ196810:REC196815 RNV196810:RNY196815 RXR196810:RXU196815 SHN196810:SHQ196815 SRJ196810:SRM196815 TBF196810:TBI196815 TLB196810:TLE196815 TUX196810:TVA196815 UET196810:UEW196815 UOP196810:UOS196815 UYL196810:UYO196815 VIH196810:VIK196815 VSD196810:VSG196815 WBZ196810:WCC196815 WLV196810:WLY196815 WVR196810:WVU196815 J262346:M262351 JF262346:JI262351 TB262346:TE262351 ACX262346:ADA262351 AMT262346:AMW262351 AWP262346:AWS262351 BGL262346:BGO262351 BQH262346:BQK262351 CAD262346:CAG262351 CJZ262346:CKC262351 CTV262346:CTY262351 DDR262346:DDU262351 DNN262346:DNQ262351 DXJ262346:DXM262351 EHF262346:EHI262351 ERB262346:ERE262351 FAX262346:FBA262351 FKT262346:FKW262351 FUP262346:FUS262351 GEL262346:GEO262351 GOH262346:GOK262351 GYD262346:GYG262351 HHZ262346:HIC262351 HRV262346:HRY262351 IBR262346:IBU262351 ILN262346:ILQ262351 IVJ262346:IVM262351 JFF262346:JFI262351 JPB262346:JPE262351 JYX262346:JZA262351 KIT262346:KIW262351 KSP262346:KSS262351 LCL262346:LCO262351 LMH262346:LMK262351 LWD262346:LWG262351 MFZ262346:MGC262351 MPV262346:MPY262351 MZR262346:MZU262351 NJN262346:NJQ262351 NTJ262346:NTM262351 ODF262346:ODI262351 ONB262346:ONE262351 OWX262346:OXA262351 PGT262346:PGW262351 PQP262346:PQS262351 QAL262346:QAO262351 QKH262346:QKK262351 QUD262346:QUG262351 RDZ262346:REC262351 RNV262346:RNY262351 RXR262346:RXU262351 SHN262346:SHQ262351 SRJ262346:SRM262351 TBF262346:TBI262351 TLB262346:TLE262351 TUX262346:TVA262351 UET262346:UEW262351 UOP262346:UOS262351 UYL262346:UYO262351 VIH262346:VIK262351 VSD262346:VSG262351 WBZ262346:WCC262351 WLV262346:WLY262351 WVR262346:WVU262351 J327882:M327887 JF327882:JI327887 TB327882:TE327887 ACX327882:ADA327887 AMT327882:AMW327887 AWP327882:AWS327887 BGL327882:BGO327887 BQH327882:BQK327887 CAD327882:CAG327887 CJZ327882:CKC327887 CTV327882:CTY327887 DDR327882:DDU327887 DNN327882:DNQ327887 DXJ327882:DXM327887 EHF327882:EHI327887 ERB327882:ERE327887 FAX327882:FBA327887 FKT327882:FKW327887 FUP327882:FUS327887 GEL327882:GEO327887 GOH327882:GOK327887 GYD327882:GYG327887 HHZ327882:HIC327887 HRV327882:HRY327887 IBR327882:IBU327887 ILN327882:ILQ327887 IVJ327882:IVM327887 JFF327882:JFI327887 JPB327882:JPE327887 JYX327882:JZA327887 KIT327882:KIW327887 KSP327882:KSS327887 LCL327882:LCO327887 LMH327882:LMK327887 LWD327882:LWG327887 MFZ327882:MGC327887 MPV327882:MPY327887 MZR327882:MZU327887 NJN327882:NJQ327887 NTJ327882:NTM327887 ODF327882:ODI327887 ONB327882:ONE327887 OWX327882:OXA327887 PGT327882:PGW327887 PQP327882:PQS327887 QAL327882:QAO327887 QKH327882:QKK327887 QUD327882:QUG327887 RDZ327882:REC327887 RNV327882:RNY327887 RXR327882:RXU327887 SHN327882:SHQ327887 SRJ327882:SRM327887 TBF327882:TBI327887 TLB327882:TLE327887 TUX327882:TVA327887 UET327882:UEW327887 UOP327882:UOS327887 UYL327882:UYO327887 VIH327882:VIK327887 VSD327882:VSG327887 WBZ327882:WCC327887 WLV327882:WLY327887 WVR327882:WVU327887 J393418:M393423 JF393418:JI393423 TB393418:TE393423 ACX393418:ADA393423 AMT393418:AMW393423 AWP393418:AWS393423 BGL393418:BGO393423 BQH393418:BQK393423 CAD393418:CAG393423 CJZ393418:CKC393423 CTV393418:CTY393423 DDR393418:DDU393423 DNN393418:DNQ393423 DXJ393418:DXM393423 EHF393418:EHI393423 ERB393418:ERE393423 FAX393418:FBA393423 FKT393418:FKW393423 FUP393418:FUS393423 GEL393418:GEO393423 GOH393418:GOK393423 GYD393418:GYG393423 HHZ393418:HIC393423 HRV393418:HRY393423 IBR393418:IBU393423 ILN393418:ILQ393423 IVJ393418:IVM393423 JFF393418:JFI393423 JPB393418:JPE393423 JYX393418:JZA393423 KIT393418:KIW393423 KSP393418:KSS393423 LCL393418:LCO393423 LMH393418:LMK393423 LWD393418:LWG393423 MFZ393418:MGC393423 MPV393418:MPY393423 MZR393418:MZU393423 NJN393418:NJQ393423 NTJ393418:NTM393423 ODF393418:ODI393423 ONB393418:ONE393423 OWX393418:OXA393423 PGT393418:PGW393423 PQP393418:PQS393423 QAL393418:QAO393423 QKH393418:QKK393423 QUD393418:QUG393423 RDZ393418:REC393423 RNV393418:RNY393423 RXR393418:RXU393423 SHN393418:SHQ393423 SRJ393418:SRM393423 TBF393418:TBI393423 TLB393418:TLE393423 TUX393418:TVA393423 UET393418:UEW393423 UOP393418:UOS393423 UYL393418:UYO393423 VIH393418:VIK393423 VSD393418:VSG393423 WBZ393418:WCC393423 WLV393418:WLY393423 WVR393418:WVU393423 J458954:M458959 JF458954:JI458959 TB458954:TE458959 ACX458954:ADA458959 AMT458954:AMW458959 AWP458954:AWS458959 BGL458954:BGO458959 BQH458954:BQK458959 CAD458954:CAG458959 CJZ458954:CKC458959 CTV458954:CTY458959 DDR458954:DDU458959 DNN458954:DNQ458959 DXJ458954:DXM458959 EHF458954:EHI458959 ERB458954:ERE458959 FAX458954:FBA458959 FKT458954:FKW458959 FUP458954:FUS458959 GEL458954:GEO458959 GOH458954:GOK458959 GYD458954:GYG458959 HHZ458954:HIC458959 HRV458954:HRY458959 IBR458954:IBU458959 ILN458954:ILQ458959 IVJ458954:IVM458959 JFF458954:JFI458959 JPB458954:JPE458959 JYX458954:JZA458959 KIT458954:KIW458959 KSP458954:KSS458959 LCL458954:LCO458959 LMH458954:LMK458959 LWD458954:LWG458959 MFZ458954:MGC458959 MPV458954:MPY458959 MZR458954:MZU458959 NJN458954:NJQ458959 NTJ458954:NTM458959 ODF458954:ODI458959 ONB458954:ONE458959 OWX458954:OXA458959 PGT458954:PGW458959 PQP458954:PQS458959 QAL458954:QAO458959 QKH458954:QKK458959 QUD458954:QUG458959 RDZ458954:REC458959 RNV458954:RNY458959 RXR458954:RXU458959 SHN458954:SHQ458959 SRJ458954:SRM458959 TBF458954:TBI458959 TLB458954:TLE458959 TUX458954:TVA458959 UET458954:UEW458959 UOP458954:UOS458959 UYL458954:UYO458959 VIH458954:VIK458959 VSD458954:VSG458959 WBZ458954:WCC458959 WLV458954:WLY458959 WVR458954:WVU458959 J524490:M524495 JF524490:JI524495 TB524490:TE524495 ACX524490:ADA524495 AMT524490:AMW524495 AWP524490:AWS524495 BGL524490:BGO524495 BQH524490:BQK524495 CAD524490:CAG524495 CJZ524490:CKC524495 CTV524490:CTY524495 DDR524490:DDU524495 DNN524490:DNQ524495 DXJ524490:DXM524495 EHF524490:EHI524495 ERB524490:ERE524495 FAX524490:FBA524495 FKT524490:FKW524495 FUP524490:FUS524495 GEL524490:GEO524495 GOH524490:GOK524495 GYD524490:GYG524495 HHZ524490:HIC524495 HRV524490:HRY524495 IBR524490:IBU524495 ILN524490:ILQ524495 IVJ524490:IVM524495 JFF524490:JFI524495 JPB524490:JPE524495 JYX524490:JZA524495 KIT524490:KIW524495 KSP524490:KSS524495 LCL524490:LCO524495 LMH524490:LMK524495 LWD524490:LWG524495 MFZ524490:MGC524495 MPV524490:MPY524495 MZR524490:MZU524495 NJN524490:NJQ524495 NTJ524490:NTM524495 ODF524490:ODI524495 ONB524490:ONE524495 OWX524490:OXA524495 PGT524490:PGW524495 PQP524490:PQS524495 QAL524490:QAO524495 QKH524490:QKK524495 QUD524490:QUG524495 RDZ524490:REC524495 RNV524490:RNY524495 RXR524490:RXU524495 SHN524490:SHQ524495 SRJ524490:SRM524495 TBF524490:TBI524495 TLB524490:TLE524495 TUX524490:TVA524495 UET524490:UEW524495 UOP524490:UOS524495 UYL524490:UYO524495 VIH524490:VIK524495 VSD524490:VSG524495 WBZ524490:WCC524495 WLV524490:WLY524495 WVR524490:WVU524495 J590026:M590031 JF590026:JI590031 TB590026:TE590031 ACX590026:ADA590031 AMT590026:AMW590031 AWP590026:AWS590031 BGL590026:BGO590031 BQH590026:BQK590031 CAD590026:CAG590031 CJZ590026:CKC590031 CTV590026:CTY590031 DDR590026:DDU590031 DNN590026:DNQ590031 DXJ590026:DXM590031 EHF590026:EHI590031 ERB590026:ERE590031 FAX590026:FBA590031 FKT590026:FKW590031 FUP590026:FUS590031 GEL590026:GEO590031 GOH590026:GOK590031 GYD590026:GYG590031 HHZ590026:HIC590031 HRV590026:HRY590031 IBR590026:IBU590031 ILN590026:ILQ590031 IVJ590026:IVM590031 JFF590026:JFI590031 JPB590026:JPE590031 JYX590026:JZA590031 KIT590026:KIW590031 KSP590026:KSS590031 LCL590026:LCO590031 LMH590026:LMK590031 LWD590026:LWG590031 MFZ590026:MGC590031 MPV590026:MPY590031 MZR590026:MZU590031 NJN590026:NJQ590031 NTJ590026:NTM590031 ODF590026:ODI590031 ONB590026:ONE590031 OWX590026:OXA590031 PGT590026:PGW590031 PQP590026:PQS590031 QAL590026:QAO590031 QKH590026:QKK590031 QUD590026:QUG590031 RDZ590026:REC590031 RNV590026:RNY590031 RXR590026:RXU590031 SHN590026:SHQ590031 SRJ590026:SRM590031 TBF590026:TBI590031 TLB590026:TLE590031 TUX590026:TVA590031 UET590026:UEW590031 UOP590026:UOS590031 UYL590026:UYO590031 VIH590026:VIK590031 VSD590026:VSG590031 WBZ590026:WCC590031 WLV590026:WLY590031 WVR590026:WVU590031 J655562:M655567 JF655562:JI655567 TB655562:TE655567 ACX655562:ADA655567 AMT655562:AMW655567 AWP655562:AWS655567 BGL655562:BGO655567 BQH655562:BQK655567 CAD655562:CAG655567 CJZ655562:CKC655567 CTV655562:CTY655567 DDR655562:DDU655567 DNN655562:DNQ655567 DXJ655562:DXM655567 EHF655562:EHI655567 ERB655562:ERE655567 FAX655562:FBA655567 FKT655562:FKW655567 FUP655562:FUS655567 GEL655562:GEO655567 GOH655562:GOK655567 GYD655562:GYG655567 HHZ655562:HIC655567 HRV655562:HRY655567 IBR655562:IBU655567 ILN655562:ILQ655567 IVJ655562:IVM655567 JFF655562:JFI655567 JPB655562:JPE655567 JYX655562:JZA655567 KIT655562:KIW655567 KSP655562:KSS655567 LCL655562:LCO655567 LMH655562:LMK655567 LWD655562:LWG655567 MFZ655562:MGC655567 MPV655562:MPY655567 MZR655562:MZU655567 NJN655562:NJQ655567 NTJ655562:NTM655567 ODF655562:ODI655567 ONB655562:ONE655567 OWX655562:OXA655567 PGT655562:PGW655567 PQP655562:PQS655567 QAL655562:QAO655567 QKH655562:QKK655567 QUD655562:QUG655567 RDZ655562:REC655567 RNV655562:RNY655567 RXR655562:RXU655567 SHN655562:SHQ655567 SRJ655562:SRM655567 TBF655562:TBI655567 TLB655562:TLE655567 TUX655562:TVA655567 UET655562:UEW655567 UOP655562:UOS655567 UYL655562:UYO655567 VIH655562:VIK655567 VSD655562:VSG655567 WBZ655562:WCC655567 WLV655562:WLY655567 WVR655562:WVU655567 J721098:M721103 JF721098:JI721103 TB721098:TE721103 ACX721098:ADA721103 AMT721098:AMW721103 AWP721098:AWS721103 BGL721098:BGO721103 BQH721098:BQK721103 CAD721098:CAG721103 CJZ721098:CKC721103 CTV721098:CTY721103 DDR721098:DDU721103 DNN721098:DNQ721103 DXJ721098:DXM721103 EHF721098:EHI721103 ERB721098:ERE721103 FAX721098:FBA721103 FKT721098:FKW721103 FUP721098:FUS721103 GEL721098:GEO721103 GOH721098:GOK721103 GYD721098:GYG721103 HHZ721098:HIC721103 HRV721098:HRY721103 IBR721098:IBU721103 ILN721098:ILQ721103 IVJ721098:IVM721103 JFF721098:JFI721103 JPB721098:JPE721103 JYX721098:JZA721103 KIT721098:KIW721103 KSP721098:KSS721103 LCL721098:LCO721103 LMH721098:LMK721103 LWD721098:LWG721103 MFZ721098:MGC721103 MPV721098:MPY721103 MZR721098:MZU721103 NJN721098:NJQ721103 NTJ721098:NTM721103 ODF721098:ODI721103 ONB721098:ONE721103 OWX721098:OXA721103 PGT721098:PGW721103 PQP721098:PQS721103 QAL721098:QAO721103 QKH721098:QKK721103 QUD721098:QUG721103 RDZ721098:REC721103 RNV721098:RNY721103 RXR721098:RXU721103 SHN721098:SHQ721103 SRJ721098:SRM721103 TBF721098:TBI721103 TLB721098:TLE721103 TUX721098:TVA721103 UET721098:UEW721103 UOP721098:UOS721103 UYL721098:UYO721103 VIH721098:VIK721103 VSD721098:VSG721103 WBZ721098:WCC721103 WLV721098:WLY721103 WVR721098:WVU721103 J786634:M786639 JF786634:JI786639 TB786634:TE786639 ACX786634:ADA786639 AMT786634:AMW786639 AWP786634:AWS786639 BGL786634:BGO786639 BQH786634:BQK786639 CAD786634:CAG786639 CJZ786634:CKC786639 CTV786634:CTY786639 DDR786634:DDU786639 DNN786634:DNQ786639 DXJ786634:DXM786639 EHF786634:EHI786639 ERB786634:ERE786639 FAX786634:FBA786639 FKT786634:FKW786639 FUP786634:FUS786639 GEL786634:GEO786639 GOH786634:GOK786639 GYD786634:GYG786639 HHZ786634:HIC786639 HRV786634:HRY786639 IBR786634:IBU786639 ILN786634:ILQ786639 IVJ786634:IVM786639 JFF786634:JFI786639 JPB786634:JPE786639 JYX786634:JZA786639 KIT786634:KIW786639 KSP786634:KSS786639 LCL786634:LCO786639 LMH786634:LMK786639 LWD786634:LWG786639 MFZ786634:MGC786639 MPV786634:MPY786639 MZR786634:MZU786639 NJN786634:NJQ786639 NTJ786634:NTM786639 ODF786634:ODI786639 ONB786634:ONE786639 OWX786634:OXA786639 PGT786634:PGW786639 PQP786634:PQS786639 QAL786634:QAO786639 QKH786634:QKK786639 QUD786634:QUG786639 RDZ786634:REC786639 RNV786634:RNY786639 RXR786634:RXU786639 SHN786634:SHQ786639 SRJ786634:SRM786639 TBF786634:TBI786639 TLB786634:TLE786639 TUX786634:TVA786639 UET786634:UEW786639 UOP786634:UOS786639 UYL786634:UYO786639 VIH786634:VIK786639 VSD786634:VSG786639 WBZ786634:WCC786639 WLV786634:WLY786639 WVR786634:WVU786639 J852170:M852175 JF852170:JI852175 TB852170:TE852175 ACX852170:ADA852175 AMT852170:AMW852175 AWP852170:AWS852175 BGL852170:BGO852175 BQH852170:BQK852175 CAD852170:CAG852175 CJZ852170:CKC852175 CTV852170:CTY852175 DDR852170:DDU852175 DNN852170:DNQ852175 DXJ852170:DXM852175 EHF852170:EHI852175 ERB852170:ERE852175 FAX852170:FBA852175 FKT852170:FKW852175 FUP852170:FUS852175 GEL852170:GEO852175 GOH852170:GOK852175 GYD852170:GYG852175 HHZ852170:HIC852175 HRV852170:HRY852175 IBR852170:IBU852175 ILN852170:ILQ852175 IVJ852170:IVM852175 JFF852170:JFI852175 JPB852170:JPE852175 JYX852170:JZA852175 KIT852170:KIW852175 KSP852170:KSS852175 LCL852170:LCO852175 LMH852170:LMK852175 LWD852170:LWG852175 MFZ852170:MGC852175 MPV852170:MPY852175 MZR852170:MZU852175 NJN852170:NJQ852175 NTJ852170:NTM852175 ODF852170:ODI852175 ONB852170:ONE852175 OWX852170:OXA852175 PGT852170:PGW852175 PQP852170:PQS852175 QAL852170:QAO852175 QKH852170:QKK852175 QUD852170:QUG852175 RDZ852170:REC852175 RNV852170:RNY852175 RXR852170:RXU852175 SHN852170:SHQ852175 SRJ852170:SRM852175 TBF852170:TBI852175 TLB852170:TLE852175 TUX852170:TVA852175 UET852170:UEW852175 UOP852170:UOS852175 UYL852170:UYO852175 VIH852170:VIK852175 VSD852170:VSG852175 WBZ852170:WCC852175 WLV852170:WLY852175 WVR852170:WVU852175 J917706:M917711 JF917706:JI917711 TB917706:TE917711 ACX917706:ADA917711 AMT917706:AMW917711 AWP917706:AWS917711 BGL917706:BGO917711 BQH917706:BQK917711 CAD917706:CAG917711 CJZ917706:CKC917711 CTV917706:CTY917711 DDR917706:DDU917711 DNN917706:DNQ917711 DXJ917706:DXM917711 EHF917706:EHI917711 ERB917706:ERE917711 FAX917706:FBA917711 FKT917706:FKW917711 FUP917706:FUS917711 GEL917706:GEO917711 GOH917706:GOK917711 GYD917706:GYG917711 HHZ917706:HIC917711 HRV917706:HRY917711 IBR917706:IBU917711 ILN917706:ILQ917711 IVJ917706:IVM917711 JFF917706:JFI917711 JPB917706:JPE917711 JYX917706:JZA917711 KIT917706:KIW917711 KSP917706:KSS917711 LCL917706:LCO917711 LMH917706:LMK917711 LWD917706:LWG917711 MFZ917706:MGC917711 MPV917706:MPY917711 MZR917706:MZU917711 NJN917706:NJQ917711 NTJ917706:NTM917711 ODF917706:ODI917711 ONB917706:ONE917711 OWX917706:OXA917711 PGT917706:PGW917711 PQP917706:PQS917711 QAL917706:QAO917711 QKH917706:QKK917711 QUD917706:QUG917711 RDZ917706:REC917711 RNV917706:RNY917711 RXR917706:RXU917711 SHN917706:SHQ917711 SRJ917706:SRM917711 TBF917706:TBI917711 TLB917706:TLE917711 TUX917706:TVA917711 UET917706:UEW917711 UOP917706:UOS917711 UYL917706:UYO917711 VIH917706:VIK917711 VSD917706:VSG917711 WBZ917706:WCC917711 WLV917706:WLY917711 WVR917706:WVU917711 J983242:M983247 JF983242:JI983247 TB983242:TE983247 ACX983242:ADA983247 AMT983242:AMW983247 AWP983242:AWS983247 BGL983242:BGO983247 BQH983242:BQK983247 CAD983242:CAG983247 CJZ983242:CKC983247 CTV983242:CTY983247 DDR983242:DDU983247 DNN983242:DNQ983247 DXJ983242:DXM983247 EHF983242:EHI983247 ERB983242:ERE983247 FAX983242:FBA983247 FKT983242:FKW983247 FUP983242:FUS983247 GEL983242:GEO983247 GOH983242:GOK983247 GYD983242:GYG983247 HHZ983242:HIC983247 HRV983242:HRY983247 IBR983242:IBU983247 ILN983242:ILQ983247 IVJ983242:IVM983247 JFF983242:JFI983247 JPB983242:JPE983247 JYX983242:JZA983247 KIT983242:KIW983247 KSP983242:KSS983247 LCL983242:LCO983247 LMH983242:LMK983247 LWD983242:LWG983247 MFZ983242:MGC983247 MPV983242:MPY983247 MZR983242:MZU983247 NJN983242:NJQ983247 NTJ983242:NTM983247 ODF983242:ODI983247 ONB983242:ONE983247 OWX983242:OXA983247 PGT983242:PGW983247 PQP983242:PQS983247 QAL983242:QAO983247 QKH983242:QKK983247 QUD983242:QUG983247 RDZ983242:REC983247 RNV983242:RNY983247 RXR983242:RXU983247 SHN983242:SHQ983247 SRJ983242:SRM983247 TBF983242:TBI983247 TLB983242:TLE983247 TUX983242:TVA983247 UET983242:UEW983247 UOP983242:UOS983247 UYL983242:UYO983247 VIH983242:VIK983247 VSD983242:VSG983247 WBZ983242:WCC983247 WLV983242:WLY983247 WVR983242:WVU983247 JL70:JO76 TH70:TK76 ADD70:ADG76 AMZ70:ANC76 AWV70:AWY76 BGR70:BGU76 BQN70:BQQ76 CAJ70:CAM76 CKF70:CKI76 CUB70:CUE76 DDX70:DEA76 DNT70:DNW76 DXP70:DXS76 EHL70:EHO76 ERH70:ERK76 FBD70:FBG76 FKZ70:FLC76 FUV70:FUY76 GER70:GEU76 GON70:GOQ76 GYJ70:GYM76 HIF70:HII76 HSB70:HSE76 IBX70:ICA76 ILT70:ILW76 IVP70:IVS76 JFL70:JFO76 JPH70:JPK76 JZD70:JZG76 KIZ70:KJC76 KSV70:KSY76 LCR70:LCU76 LMN70:LMQ76 LWJ70:LWM76 MGF70:MGI76 MQB70:MQE76 MZX70:NAA76 NJT70:NJW76 NTP70:NTS76 ODL70:ODO76 ONH70:ONK76 OXD70:OXG76 PGZ70:PHC76 PQV70:PQY76 QAR70:QAU76 QKN70:QKQ76 QUJ70:QUM76 REF70:REI76 ROB70:ROE76 RXX70:RYA76 SHT70:SHW76 SRP70:SRS76 TBL70:TBO76 TLH70:TLK76 TVD70:TVG76 UEZ70:UFC76 UOV70:UOY76 UYR70:UYU76 VIN70:VIQ76 VSJ70:VSM76 WCF70:WCI76 WMB70:WME76 WVX70:WWA76 WVL983254:WVP983254 P65738:S65743 JL65738:JO65743 TH65738:TK65743 ADD65738:ADG65743 AMZ65738:ANC65743 AWV65738:AWY65743 BGR65738:BGU65743 BQN65738:BQQ65743 CAJ65738:CAM65743 CKF65738:CKI65743 CUB65738:CUE65743 DDX65738:DEA65743 DNT65738:DNW65743 DXP65738:DXS65743 EHL65738:EHO65743 ERH65738:ERK65743 FBD65738:FBG65743 FKZ65738:FLC65743 FUV65738:FUY65743 GER65738:GEU65743 GON65738:GOQ65743 GYJ65738:GYM65743 HIF65738:HII65743 HSB65738:HSE65743 IBX65738:ICA65743 ILT65738:ILW65743 IVP65738:IVS65743 JFL65738:JFO65743 JPH65738:JPK65743 JZD65738:JZG65743 KIZ65738:KJC65743 KSV65738:KSY65743 LCR65738:LCU65743 LMN65738:LMQ65743 LWJ65738:LWM65743 MGF65738:MGI65743 MQB65738:MQE65743 MZX65738:NAA65743 NJT65738:NJW65743 NTP65738:NTS65743 ODL65738:ODO65743 ONH65738:ONK65743 OXD65738:OXG65743 PGZ65738:PHC65743 PQV65738:PQY65743 QAR65738:QAU65743 QKN65738:QKQ65743 QUJ65738:QUM65743 REF65738:REI65743 ROB65738:ROE65743 RXX65738:RYA65743 SHT65738:SHW65743 SRP65738:SRS65743 TBL65738:TBO65743 TLH65738:TLK65743 TVD65738:TVG65743 UEZ65738:UFC65743 UOV65738:UOY65743 UYR65738:UYU65743 VIN65738:VIQ65743 VSJ65738:VSM65743 WCF65738:WCI65743 WMB65738:WME65743 WVX65738:WWA65743 P131274:S131279 JL131274:JO131279 TH131274:TK131279 ADD131274:ADG131279 AMZ131274:ANC131279 AWV131274:AWY131279 BGR131274:BGU131279 BQN131274:BQQ131279 CAJ131274:CAM131279 CKF131274:CKI131279 CUB131274:CUE131279 DDX131274:DEA131279 DNT131274:DNW131279 DXP131274:DXS131279 EHL131274:EHO131279 ERH131274:ERK131279 FBD131274:FBG131279 FKZ131274:FLC131279 FUV131274:FUY131279 GER131274:GEU131279 GON131274:GOQ131279 GYJ131274:GYM131279 HIF131274:HII131279 HSB131274:HSE131279 IBX131274:ICA131279 ILT131274:ILW131279 IVP131274:IVS131279 JFL131274:JFO131279 JPH131274:JPK131279 JZD131274:JZG131279 KIZ131274:KJC131279 KSV131274:KSY131279 LCR131274:LCU131279 LMN131274:LMQ131279 LWJ131274:LWM131279 MGF131274:MGI131279 MQB131274:MQE131279 MZX131274:NAA131279 NJT131274:NJW131279 NTP131274:NTS131279 ODL131274:ODO131279 ONH131274:ONK131279 OXD131274:OXG131279 PGZ131274:PHC131279 PQV131274:PQY131279 QAR131274:QAU131279 QKN131274:QKQ131279 QUJ131274:QUM131279 REF131274:REI131279 ROB131274:ROE131279 RXX131274:RYA131279 SHT131274:SHW131279 SRP131274:SRS131279 TBL131274:TBO131279 TLH131274:TLK131279 TVD131274:TVG131279 UEZ131274:UFC131279 UOV131274:UOY131279 UYR131274:UYU131279 VIN131274:VIQ131279 VSJ131274:VSM131279 WCF131274:WCI131279 WMB131274:WME131279 WVX131274:WWA131279 P196810:S196815 JL196810:JO196815 TH196810:TK196815 ADD196810:ADG196815 AMZ196810:ANC196815 AWV196810:AWY196815 BGR196810:BGU196815 BQN196810:BQQ196815 CAJ196810:CAM196815 CKF196810:CKI196815 CUB196810:CUE196815 DDX196810:DEA196815 DNT196810:DNW196815 DXP196810:DXS196815 EHL196810:EHO196815 ERH196810:ERK196815 FBD196810:FBG196815 FKZ196810:FLC196815 FUV196810:FUY196815 GER196810:GEU196815 GON196810:GOQ196815 GYJ196810:GYM196815 HIF196810:HII196815 HSB196810:HSE196815 IBX196810:ICA196815 ILT196810:ILW196815 IVP196810:IVS196815 JFL196810:JFO196815 JPH196810:JPK196815 JZD196810:JZG196815 KIZ196810:KJC196815 KSV196810:KSY196815 LCR196810:LCU196815 LMN196810:LMQ196815 LWJ196810:LWM196815 MGF196810:MGI196815 MQB196810:MQE196815 MZX196810:NAA196815 NJT196810:NJW196815 NTP196810:NTS196815 ODL196810:ODO196815 ONH196810:ONK196815 OXD196810:OXG196815 PGZ196810:PHC196815 PQV196810:PQY196815 QAR196810:QAU196815 QKN196810:QKQ196815 QUJ196810:QUM196815 REF196810:REI196815 ROB196810:ROE196815 RXX196810:RYA196815 SHT196810:SHW196815 SRP196810:SRS196815 TBL196810:TBO196815 TLH196810:TLK196815 TVD196810:TVG196815 UEZ196810:UFC196815 UOV196810:UOY196815 UYR196810:UYU196815 VIN196810:VIQ196815 VSJ196810:VSM196815 WCF196810:WCI196815 WMB196810:WME196815 WVX196810:WWA196815 P262346:S262351 JL262346:JO262351 TH262346:TK262351 ADD262346:ADG262351 AMZ262346:ANC262351 AWV262346:AWY262351 BGR262346:BGU262351 BQN262346:BQQ262351 CAJ262346:CAM262351 CKF262346:CKI262351 CUB262346:CUE262351 DDX262346:DEA262351 DNT262346:DNW262351 DXP262346:DXS262351 EHL262346:EHO262351 ERH262346:ERK262351 FBD262346:FBG262351 FKZ262346:FLC262351 FUV262346:FUY262351 GER262346:GEU262351 GON262346:GOQ262351 GYJ262346:GYM262351 HIF262346:HII262351 HSB262346:HSE262351 IBX262346:ICA262351 ILT262346:ILW262351 IVP262346:IVS262351 JFL262346:JFO262351 JPH262346:JPK262351 JZD262346:JZG262351 KIZ262346:KJC262351 KSV262346:KSY262351 LCR262346:LCU262351 LMN262346:LMQ262351 LWJ262346:LWM262351 MGF262346:MGI262351 MQB262346:MQE262351 MZX262346:NAA262351 NJT262346:NJW262351 NTP262346:NTS262351 ODL262346:ODO262351 ONH262346:ONK262351 OXD262346:OXG262351 PGZ262346:PHC262351 PQV262346:PQY262351 QAR262346:QAU262351 QKN262346:QKQ262351 QUJ262346:QUM262351 REF262346:REI262351 ROB262346:ROE262351 RXX262346:RYA262351 SHT262346:SHW262351 SRP262346:SRS262351 TBL262346:TBO262351 TLH262346:TLK262351 TVD262346:TVG262351 UEZ262346:UFC262351 UOV262346:UOY262351 UYR262346:UYU262351 VIN262346:VIQ262351 VSJ262346:VSM262351 WCF262346:WCI262351 WMB262346:WME262351 WVX262346:WWA262351 P327882:S327887 JL327882:JO327887 TH327882:TK327887 ADD327882:ADG327887 AMZ327882:ANC327887 AWV327882:AWY327887 BGR327882:BGU327887 BQN327882:BQQ327887 CAJ327882:CAM327887 CKF327882:CKI327887 CUB327882:CUE327887 DDX327882:DEA327887 DNT327882:DNW327887 DXP327882:DXS327887 EHL327882:EHO327887 ERH327882:ERK327887 FBD327882:FBG327887 FKZ327882:FLC327887 FUV327882:FUY327887 GER327882:GEU327887 GON327882:GOQ327887 GYJ327882:GYM327887 HIF327882:HII327887 HSB327882:HSE327887 IBX327882:ICA327887 ILT327882:ILW327887 IVP327882:IVS327887 JFL327882:JFO327887 JPH327882:JPK327887 JZD327882:JZG327887 KIZ327882:KJC327887 KSV327882:KSY327887 LCR327882:LCU327887 LMN327882:LMQ327887 LWJ327882:LWM327887 MGF327882:MGI327887 MQB327882:MQE327887 MZX327882:NAA327887 NJT327882:NJW327887 NTP327882:NTS327887 ODL327882:ODO327887 ONH327882:ONK327887 OXD327882:OXG327887 PGZ327882:PHC327887 PQV327882:PQY327887 QAR327882:QAU327887 QKN327882:QKQ327887 QUJ327882:QUM327887 REF327882:REI327887 ROB327882:ROE327887 RXX327882:RYA327887 SHT327882:SHW327887 SRP327882:SRS327887 TBL327882:TBO327887 TLH327882:TLK327887 TVD327882:TVG327887 UEZ327882:UFC327887 UOV327882:UOY327887 UYR327882:UYU327887 VIN327882:VIQ327887 VSJ327882:VSM327887 WCF327882:WCI327887 WMB327882:WME327887 WVX327882:WWA327887 P393418:S393423 JL393418:JO393423 TH393418:TK393423 ADD393418:ADG393423 AMZ393418:ANC393423 AWV393418:AWY393423 BGR393418:BGU393423 BQN393418:BQQ393423 CAJ393418:CAM393423 CKF393418:CKI393423 CUB393418:CUE393423 DDX393418:DEA393423 DNT393418:DNW393423 DXP393418:DXS393423 EHL393418:EHO393423 ERH393418:ERK393423 FBD393418:FBG393423 FKZ393418:FLC393423 FUV393418:FUY393423 GER393418:GEU393423 GON393418:GOQ393423 GYJ393418:GYM393423 HIF393418:HII393423 HSB393418:HSE393423 IBX393418:ICA393423 ILT393418:ILW393423 IVP393418:IVS393423 JFL393418:JFO393423 JPH393418:JPK393423 JZD393418:JZG393423 KIZ393418:KJC393423 KSV393418:KSY393423 LCR393418:LCU393423 LMN393418:LMQ393423 LWJ393418:LWM393423 MGF393418:MGI393423 MQB393418:MQE393423 MZX393418:NAA393423 NJT393418:NJW393423 NTP393418:NTS393423 ODL393418:ODO393423 ONH393418:ONK393423 OXD393418:OXG393423 PGZ393418:PHC393423 PQV393418:PQY393423 QAR393418:QAU393423 QKN393418:QKQ393423 QUJ393418:QUM393423 REF393418:REI393423 ROB393418:ROE393423 RXX393418:RYA393423 SHT393418:SHW393423 SRP393418:SRS393423 TBL393418:TBO393423 TLH393418:TLK393423 TVD393418:TVG393423 UEZ393418:UFC393423 UOV393418:UOY393423 UYR393418:UYU393423 VIN393418:VIQ393423 VSJ393418:VSM393423 WCF393418:WCI393423 WMB393418:WME393423 WVX393418:WWA393423 P458954:S458959 JL458954:JO458959 TH458954:TK458959 ADD458954:ADG458959 AMZ458954:ANC458959 AWV458954:AWY458959 BGR458954:BGU458959 BQN458954:BQQ458959 CAJ458954:CAM458959 CKF458954:CKI458959 CUB458954:CUE458959 DDX458954:DEA458959 DNT458954:DNW458959 DXP458954:DXS458959 EHL458954:EHO458959 ERH458954:ERK458959 FBD458954:FBG458959 FKZ458954:FLC458959 FUV458954:FUY458959 GER458954:GEU458959 GON458954:GOQ458959 GYJ458954:GYM458959 HIF458954:HII458959 HSB458954:HSE458959 IBX458954:ICA458959 ILT458954:ILW458959 IVP458954:IVS458959 JFL458954:JFO458959 JPH458954:JPK458959 JZD458954:JZG458959 KIZ458954:KJC458959 KSV458954:KSY458959 LCR458954:LCU458959 LMN458954:LMQ458959 LWJ458954:LWM458959 MGF458954:MGI458959 MQB458954:MQE458959 MZX458954:NAA458959 NJT458954:NJW458959 NTP458954:NTS458959 ODL458954:ODO458959 ONH458954:ONK458959 OXD458954:OXG458959 PGZ458954:PHC458959 PQV458954:PQY458959 QAR458954:QAU458959 QKN458954:QKQ458959 QUJ458954:QUM458959 REF458954:REI458959 ROB458954:ROE458959 RXX458954:RYA458959 SHT458954:SHW458959 SRP458954:SRS458959 TBL458954:TBO458959 TLH458954:TLK458959 TVD458954:TVG458959 UEZ458954:UFC458959 UOV458954:UOY458959 UYR458954:UYU458959 VIN458954:VIQ458959 VSJ458954:VSM458959 WCF458954:WCI458959 WMB458954:WME458959 WVX458954:WWA458959 P524490:S524495 JL524490:JO524495 TH524490:TK524495 ADD524490:ADG524495 AMZ524490:ANC524495 AWV524490:AWY524495 BGR524490:BGU524495 BQN524490:BQQ524495 CAJ524490:CAM524495 CKF524490:CKI524495 CUB524490:CUE524495 DDX524490:DEA524495 DNT524490:DNW524495 DXP524490:DXS524495 EHL524490:EHO524495 ERH524490:ERK524495 FBD524490:FBG524495 FKZ524490:FLC524495 FUV524490:FUY524495 GER524490:GEU524495 GON524490:GOQ524495 GYJ524490:GYM524495 HIF524490:HII524495 HSB524490:HSE524495 IBX524490:ICA524495 ILT524490:ILW524495 IVP524490:IVS524495 JFL524490:JFO524495 JPH524490:JPK524495 JZD524490:JZG524495 KIZ524490:KJC524495 KSV524490:KSY524495 LCR524490:LCU524495 LMN524490:LMQ524495 LWJ524490:LWM524495 MGF524490:MGI524495 MQB524490:MQE524495 MZX524490:NAA524495 NJT524490:NJW524495 NTP524490:NTS524495 ODL524490:ODO524495 ONH524490:ONK524495 OXD524490:OXG524495 PGZ524490:PHC524495 PQV524490:PQY524495 QAR524490:QAU524495 QKN524490:QKQ524495 QUJ524490:QUM524495 REF524490:REI524495 ROB524490:ROE524495 RXX524490:RYA524495 SHT524490:SHW524495 SRP524490:SRS524495 TBL524490:TBO524495 TLH524490:TLK524495 TVD524490:TVG524495 UEZ524490:UFC524495 UOV524490:UOY524495 UYR524490:UYU524495 VIN524490:VIQ524495 VSJ524490:VSM524495 WCF524490:WCI524495 WMB524490:WME524495 WVX524490:WWA524495 P590026:S590031 JL590026:JO590031 TH590026:TK590031 ADD590026:ADG590031 AMZ590026:ANC590031 AWV590026:AWY590031 BGR590026:BGU590031 BQN590026:BQQ590031 CAJ590026:CAM590031 CKF590026:CKI590031 CUB590026:CUE590031 DDX590026:DEA590031 DNT590026:DNW590031 DXP590026:DXS590031 EHL590026:EHO590031 ERH590026:ERK590031 FBD590026:FBG590031 FKZ590026:FLC590031 FUV590026:FUY590031 GER590026:GEU590031 GON590026:GOQ590031 GYJ590026:GYM590031 HIF590026:HII590031 HSB590026:HSE590031 IBX590026:ICA590031 ILT590026:ILW590031 IVP590026:IVS590031 JFL590026:JFO590031 JPH590026:JPK590031 JZD590026:JZG590031 KIZ590026:KJC590031 KSV590026:KSY590031 LCR590026:LCU590031 LMN590026:LMQ590031 LWJ590026:LWM590031 MGF590026:MGI590031 MQB590026:MQE590031 MZX590026:NAA590031 NJT590026:NJW590031 NTP590026:NTS590031 ODL590026:ODO590031 ONH590026:ONK590031 OXD590026:OXG590031 PGZ590026:PHC590031 PQV590026:PQY590031 QAR590026:QAU590031 QKN590026:QKQ590031 QUJ590026:QUM590031 REF590026:REI590031 ROB590026:ROE590031 RXX590026:RYA590031 SHT590026:SHW590031 SRP590026:SRS590031 TBL590026:TBO590031 TLH590026:TLK590031 TVD590026:TVG590031 UEZ590026:UFC590031 UOV590026:UOY590031 UYR590026:UYU590031 VIN590026:VIQ590031 VSJ590026:VSM590031 WCF590026:WCI590031 WMB590026:WME590031 WVX590026:WWA590031 P655562:S655567 JL655562:JO655567 TH655562:TK655567 ADD655562:ADG655567 AMZ655562:ANC655567 AWV655562:AWY655567 BGR655562:BGU655567 BQN655562:BQQ655567 CAJ655562:CAM655567 CKF655562:CKI655567 CUB655562:CUE655567 DDX655562:DEA655567 DNT655562:DNW655567 DXP655562:DXS655567 EHL655562:EHO655567 ERH655562:ERK655567 FBD655562:FBG655567 FKZ655562:FLC655567 FUV655562:FUY655567 GER655562:GEU655567 GON655562:GOQ655567 GYJ655562:GYM655567 HIF655562:HII655567 HSB655562:HSE655567 IBX655562:ICA655567 ILT655562:ILW655567 IVP655562:IVS655567 JFL655562:JFO655567 JPH655562:JPK655567 JZD655562:JZG655567 KIZ655562:KJC655567 KSV655562:KSY655567 LCR655562:LCU655567 LMN655562:LMQ655567 LWJ655562:LWM655567 MGF655562:MGI655567 MQB655562:MQE655567 MZX655562:NAA655567 NJT655562:NJW655567 NTP655562:NTS655567 ODL655562:ODO655567 ONH655562:ONK655567 OXD655562:OXG655567 PGZ655562:PHC655567 PQV655562:PQY655567 QAR655562:QAU655567 QKN655562:QKQ655567 QUJ655562:QUM655567 REF655562:REI655567 ROB655562:ROE655567 RXX655562:RYA655567 SHT655562:SHW655567 SRP655562:SRS655567 TBL655562:TBO655567 TLH655562:TLK655567 TVD655562:TVG655567 UEZ655562:UFC655567 UOV655562:UOY655567 UYR655562:UYU655567 VIN655562:VIQ655567 VSJ655562:VSM655567 WCF655562:WCI655567 WMB655562:WME655567 WVX655562:WWA655567 P721098:S721103 JL721098:JO721103 TH721098:TK721103 ADD721098:ADG721103 AMZ721098:ANC721103 AWV721098:AWY721103 BGR721098:BGU721103 BQN721098:BQQ721103 CAJ721098:CAM721103 CKF721098:CKI721103 CUB721098:CUE721103 DDX721098:DEA721103 DNT721098:DNW721103 DXP721098:DXS721103 EHL721098:EHO721103 ERH721098:ERK721103 FBD721098:FBG721103 FKZ721098:FLC721103 FUV721098:FUY721103 GER721098:GEU721103 GON721098:GOQ721103 GYJ721098:GYM721103 HIF721098:HII721103 HSB721098:HSE721103 IBX721098:ICA721103 ILT721098:ILW721103 IVP721098:IVS721103 JFL721098:JFO721103 JPH721098:JPK721103 JZD721098:JZG721103 KIZ721098:KJC721103 KSV721098:KSY721103 LCR721098:LCU721103 LMN721098:LMQ721103 LWJ721098:LWM721103 MGF721098:MGI721103 MQB721098:MQE721103 MZX721098:NAA721103 NJT721098:NJW721103 NTP721098:NTS721103 ODL721098:ODO721103 ONH721098:ONK721103 OXD721098:OXG721103 PGZ721098:PHC721103 PQV721098:PQY721103 QAR721098:QAU721103 QKN721098:QKQ721103 QUJ721098:QUM721103 REF721098:REI721103 ROB721098:ROE721103 RXX721098:RYA721103 SHT721098:SHW721103 SRP721098:SRS721103 TBL721098:TBO721103 TLH721098:TLK721103 TVD721098:TVG721103 UEZ721098:UFC721103 UOV721098:UOY721103 UYR721098:UYU721103 VIN721098:VIQ721103 VSJ721098:VSM721103 WCF721098:WCI721103 WMB721098:WME721103 WVX721098:WWA721103 P786634:S786639 JL786634:JO786639 TH786634:TK786639 ADD786634:ADG786639 AMZ786634:ANC786639 AWV786634:AWY786639 BGR786634:BGU786639 BQN786634:BQQ786639 CAJ786634:CAM786639 CKF786634:CKI786639 CUB786634:CUE786639 DDX786634:DEA786639 DNT786634:DNW786639 DXP786634:DXS786639 EHL786634:EHO786639 ERH786634:ERK786639 FBD786634:FBG786639 FKZ786634:FLC786639 FUV786634:FUY786639 GER786634:GEU786639 GON786634:GOQ786639 GYJ786634:GYM786639 HIF786634:HII786639 HSB786634:HSE786639 IBX786634:ICA786639 ILT786634:ILW786639 IVP786634:IVS786639 JFL786634:JFO786639 JPH786634:JPK786639 JZD786634:JZG786639 KIZ786634:KJC786639 KSV786634:KSY786639 LCR786634:LCU786639 LMN786634:LMQ786639 LWJ786634:LWM786639 MGF786634:MGI786639 MQB786634:MQE786639 MZX786634:NAA786639 NJT786634:NJW786639 NTP786634:NTS786639 ODL786634:ODO786639 ONH786634:ONK786639 OXD786634:OXG786639 PGZ786634:PHC786639 PQV786634:PQY786639 QAR786634:QAU786639 QKN786634:QKQ786639 QUJ786634:QUM786639 REF786634:REI786639 ROB786634:ROE786639 RXX786634:RYA786639 SHT786634:SHW786639 SRP786634:SRS786639 TBL786634:TBO786639 TLH786634:TLK786639 TVD786634:TVG786639 UEZ786634:UFC786639 UOV786634:UOY786639 UYR786634:UYU786639 VIN786634:VIQ786639 VSJ786634:VSM786639 WCF786634:WCI786639 WMB786634:WME786639 WVX786634:WWA786639 P852170:S852175 JL852170:JO852175 TH852170:TK852175 ADD852170:ADG852175 AMZ852170:ANC852175 AWV852170:AWY852175 BGR852170:BGU852175 BQN852170:BQQ852175 CAJ852170:CAM852175 CKF852170:CKI852175 CUB852170:CUE852175 DDX852170:DEA852175 DNT852170:DNW852175 DXP852170:DXS852175 EHL852170:EHO852175 ERH852170:ERK852175 FBD852170:FBG852175 FKZ852170:FLC852175 FUV852170:FUY852175 GER852170:GEU852175 GON852170:GOQ852175 GYJ852170:GYM852175 HIF852170:HII852175 HSB852170:HSE852175 IBX852170:ICA852175 ILT852170:ILW852175 IVP852170:IVS852175 JFL852170:JFO852175 JPH852170:JPK852175 JZD852170:JZG852175 KIZ852170:KJC852175 KSV852170:KSY852175 LCR852170:LCU852175 LMN852170:LMQ852175 LWJ852170:LWM852175 MGF852170:MGI852175 MQB852170:MQE852175 MZX852170:NAA852175 NJT852170:NJW852175 NTP852170:NTS852175 ODL852170:ODO852175 ONH852170:ONK852175 OXD852170:OXG852175 PGZ852170:PHC852175 PQV852170:PQY852175 QAR852170:QAU852175 QKN852170:QKQ852175 QUJ852170:QUM852175 REF852170:REI852175 ROB852170:ROE852175 RXX852170:RYA852175 SHT852170:SHW852175 SRP852170:SRS852175 TBL852170:TBO852175 TLH852170:TLK852175 TVD852170:TVG852175 UEZ852170:UFC852175 UOV852170:UOY852175 UYR852170:UYU852175 VIN852170:VIQ852175 VSJ852170:VSM852175 WCF852170:WCI852175 WMB852170:WME852175 WVX852170:WWA852175 P917706:S917711 JL917706:JO917711 TH917706:TK917711 ADD917706:ADG917711 AMZ917706:ANC917711 AWV917706:AWY917711 BGR917706:BGU917711 BQN917706:BQQ917711 CAJ917706:CAM917711 CKF917706:CKI917711 CUB917706:CUE917711 DDX917706:DEA917711 DNT917706:DNW917711 DXP917706:DXS917711 EHL917706:EHO917711 ERH917706:ERK917711 FBD917706:FBG917711 FKZ917706:FLC917711 FUV917706:FUY917711 GER917706:GEU917711 GON917706:GOQ917711 GYJ917706:GYM917711 HIF917706:HII917711 HSB917706:HSE917711 IBX917706:ICA917711 ILT917706:ILW917711 IVP917706:IVS917711 JFL917706:JFO917711 JPH917706:JPK917711 JZD917706:JZG917711 KIZ917706:KJC917711 KSV917706:KSY917711 LCR917706:LCU917711 LMN917706:LMQ917711 LWJ917706:LWM917711 MGF917706:MGI917711 MQB917706:MQE917711 MZX917706:NAA917711 NJT917706:NJW917711 NTP917706:NTS917711 ODL917706:ODO917711 ONH917706:ONK917711 OXD917706:OXG917711 PGZ917706:PHC917711 PQV917706:PQY917711 QAR917706:QAU917711 QKN917706:QKQ917711 QUJ917706:QUM917711 REF917706:REI917711 ROB917706:ROE917711 RXX917706:RYA917711 SHT917706:SHW917711 SRP917706:SRS917711 TBL917706:TBO917711 TLH917706:TLK917711 TVD917706:TVG917711 UEZ917706:UFC917711 UOV917706:UOY917711 UYR917706:UYU917711 VIN917706:VIQ917711 VSJ917706:VSM917711 WCF917706:WCI917711 WMB917706:WME917711 WVX917706:WWA917711 P983242:S983247 JL983242:JO983247 TH983242:TK983247 ADD983242:ADG983247 AMZ983242:ANC983247 AWV983242:AWY983247 BGR983242:BGU983247 BQN983242:BQQ983247 CAJ983242:CAM983247 CKF983242:CKI983247 CUB983242:CUE983247 DDX983242:DEA983247 DNT983242:DNW983247 DXP983242:DXS983247 EHL983242:EHO983247 ERH983242:ERK983247 FBD983242:FBG983247 FKZ983242:FLC983247 FUV983242:FUY983247 GER983242:GEU983247 GON983242:GOQ983247 GYJ983242:GYM983247 HIF983242:HII983247 HSB983242:HSE983247 IBX983242:ICA983247 ILT983242:ILW983247 IVP983242:IVS983247 JFL983242:JFO983247 JPH983242:JPK983247 JZD983242:JZG983247 KIZ983242:KJC983247 KSV983242:KSY983247 LCR983242:LCU983247 LMN983242:LMQ983247 LWJ983242:LWM983247 MGF983242:MGI983247 MQB983242:MQE983247 MZX983242:NAA983247 NJT983242:NJW983247 NTP983242:NTS983247 ODL983242:ODO983247 ONH983242:ONK983247 OXD983242:OXG983247 PGZ983242:PHC983247 PQV983242:PQY983247 QAR983242:QAU983247 QKN983242:QKQ983247 QUJ983242:QUM983247 REF983242:REI983247 ROB983242:ROE983247 RXX983242:RYA983247 SHT983242:SHW983247 SRP983242:SRS983247 TBL983242:TBO983247 TLH983242:TLK983247 TVD983242:TVG983247 UEZ983242:UFC983247 UOV983242:UOY983247 UYR983242:UYU983247 VIN983242:VIQ983247 VSJ983242:VSM983247 WCF983242:WCI983247 WMB983242:WME983247 WVX983242:WWA983247 D84:H84 IZ84:JD84 SV84:SZ84 ACR84:ACV84 AMN84:AMR84 AWJ84:AWN84 BGF84:BGJ84 BQB84:BQF84 BZX84:CAB84 CJT84:CJX84 CTP84:CTT84 DDL84:DDP84 DNH84:DNL84 DXD84:DXH84 EGZ84:EHD84 EQV84:EQZ84 FAR84:FAV84 FKN84:FKR84 FUJ84:FUN84 GEF84:GEJ84 GOB84:GOF84 GXX84:GYB84 HHT84:HHX84 HRP84:HRT84 IBL84:IBP84 ILH84:ILL84 IVD84:IVH84 JEZ84:JFD84 JOV84:JOZ84 JYR84:JYV84 KIN84:KIR84 KSJ84:KSN84 LCF84:LCJ84 LMB84:LMF84 LVX84:LWB84 MFT84:MFX84 MPP84:MPT84 MZL84:MZP84 NJH84:NJL84 NTD84:NTH84 OCZ84:ODD84 OMV84:OMZ84 OWR84:OWV84 PGN84:PGR84 PQJ84:PQN84 QAF84:QAJ84 QKB84:QKF84 QTX84:QUB84 RDT84:RDX84 RNP84:RNT84 RXL84:RXP84 SHH84:SHL84 SRD84:SRH84 TAZ84:TBD84 TKV84:TKZ84 TUR84:TUV84 UEN84:UER84 UOJ84:UON84 UYF84:UYJ84 VIB84:VIF84 VRX84:VSB84 WBT84:WBX84 WLP84:WLT84 WVL84:WVP84 D65750:H65750 IZ65750:JD65750 SV65750:SZ65750 ACR65750:ACV65750 AMN65750:AMR65750 AWJ65750:AWN65750 BGF65750:BGJ65750 BQB65750:BQF65750 BZX65750:CAB65750 CJT65750:CJX65750 CTP65750:CTT65750 DDL65750:DDP65750 DNH65750:DNL65750 DXD65750:DXH65750 EGZ65750:EHD65750 EQV65750:EQZ65750 FAR65750:FAV65750 FKN65750:FKR65750 FUJ65750:FUN65750 GEF65750:GEJ65750 GOB65750:GOF65750 GXX65750:GYB65750 HHT65750:HHX65750 HRP65750:HRT65750 IBL65750:IBP65750 ILH65750:ILL65750 IVD65750:IVH65750 JEZ65750:JFD65750 JOV65750:JOZ65750 JYR65750:JYV65750 KIN65750:KIR65750 KSJ65750:KSN65750 LCF65750:LCJ65750 LMB65750:LMF65750 LVX65750:LWB65750 MFT65750:MFX65750 MPP65750:MPT65750 MZL65750:MZP65750 NJH65750:NJL65750 NTD65750:NTH65750 OCZ65750:ODD65750 OMV65750:OMZ65750 OWR65750:OWV65750 PGN65750:PGR65750 PQJ65750:PQN65750 QAF65750:QAJ65750 QKB65750:QKF65750 QTX65750:QUB65750 RDT65750:RDX65750 RNP65750:RNT65750 RXL65750:RXP65750 SHH65750:SHL65750 SRD65750:SRH65750 TAZ65750:TBD65750 TKV65750:TKZ65750 TUR65750:TUV65750 UEN65750:UER65750 UOJ65750:UON65750 UYF65750:UYJ65750 VIB65750:VIF65750 VRX65750:VSB65750 WBT65750:WBX65750 WLP65750:WLT65750 WVL65750:WVP65750 D131286:H131286 IZ131286:JD131286 SV131286:SZ131286 ACR131286:ACV131286 AMN131286:AMR131286 AWJ131286:AWN131286 BGF131286:BGJ131286 BQB131286:BQF131286 BZX131286:CAB131286 CJT131286:CJX131286 CTP131286:CTT131286 DDL131286:DDP131286 DNH131286:DNL131286 DXD131286:DXH131286 EGZ131286:EHD131286 EQV131286:EQZ131286 FAR131286:FAV131286 FKN131286:FKR131286 FUJ131286:FUN131286 GEF131286:GEJ131286 GOB131286:GOF131286 GXX131286:GYB131286 HHT131286:HHX131286 HRP131286:HRT131286 IBL131286:IBP131286 ILH131286:ILL131286 IVD131286:IVH131286 JEZ131286:JFD131286 JOV131286:JOZ131286 JYR131286:JYV131286 KIN131286:KIR131286 KSJ131286:KSN131286 LCF131286:LCJ131286 LMB131286:LMF131286 LVX131286:LWB131286 MFT131286:MFX131286 MPP131286:MPT131286 MZL131286:MZP131286 NJH131286:NJL131286 NTD131286:NTH131286 OCZ131286:ODD131286 OMV131286:OMZ131286 OWR131286:OWV131286 PGN131286:PGR131286 PQJ131286:PQN131286 QAF131286:QAJ131286 QKB131286:QKF131286 QTX131286:QUB131286 RDT131286:RDX131286 RNP131286:RNT131286 RXL131286:RXP131286 SHH131286:SHL131286 SRD131286:SRH131286 TAZ131286:TBD131286 TKV131286:TKZ131286 TUR131286:TUV131286 UEN131286:UER131286 UOJ131286:UON131286 UYF131286:UYJ131286 VIB131286:VIF131286 VRX131286:VSB131286 WBT131286:WBX131286 WLP131286:WLT131286 WVL131286:WVP131286 D196822:H196822 IZ196822:JD196822 SV196822:SZ196822 ACR196822:ACV196822 AMN196822:AMR196822 AWJ196822:AWN196822 BGF196822:BGJ196822 BQB196822:BQF196822 BZX196822:CAB196822 CJT196822:CJX196822 CTP196822:CTT196822 DDL196822:DDP196822 DNH196822:DNL196822 DXD196822:DXH196822 EGZ196822:EHD196822 EQV196822:EQZ196822 FAR196822:FAV196822 FKN196822:FKR196822 FUJ196822:FUN196822 GEF196822:GEJ196822 GOB196822:GOF196822 GXX196822:GYB196822 HHT196822:HHX196822 HRP196822:HRT196822 IBL196822:IBP196822 ILH196822:ILL196822 IVD196822:IVH196822 JEZ196822:JFD196822 JOV196822:JOZ196822 JYR196822:JYV196822 KIN196822:KIR196822 KSJ196822:KSN196822 LCF196822:LCJ196822 LMB196822:LMF196822 LVX196822:LWB196822 MFT196822:MFX196822 MPP196822:MPT196822 MZL196822:MZP196822 NJH196822:NJL196822 NTD196822:NTH196822 OCZ196822:ODD196822 OMV196822:OMZ196822 OWR196822:OWV196822 PGN196822:PGR196822 PQJ196822:PQN196822 QAF196822:QAJ196822 QKB196822:QKF196822 QTX196822:QUB196822 RDT196822:RDX196822 RNP196822:RNT196822 RXL196822:RXP196822 SHH196822:SHL196822 SRD196822:SRH196822 TAZ196822:TBD196822 TKV196822:TKZ196822 TUR196822:TUV196822 UEN196822:UER196822 UOJ196822:UON196822 UYF196822:UYJ196822 VIB196822:VIF196822 VRX196822:VSB196822 WBT196822:WBX196822 WLP196822:WLT196822 WVL196822:WVP196822 D262358:H262358 IZ262358:JD262358 SV262358:SZ262358 ACR262358:ACV262358 AMN262358:AMR262358 AWJ262358:AWN262358 BGF262358:BGJ262358 BQB262358:BQF262358 BZX262358:CAB262358 CJT262358:CJX262358 CTP262358:CTT262358 DDL262358:DDP262358 DNH262358:DNL262358 DXD262358:DXH262358 EGZ262358:EHD262358 EQV262358:EQZ262358 FAR262358:FAV262358 FKN262358:FKR262358 FUJ262358:FUN262358 GEF262358:GEJ262358 GOB262358:GOF262358 GXX262358:GYB262358 HHT262358:HHX262358 HRP262358:HRT262358 IBL262358:IBP262358 ILH262358:ILL262358 IVD262358:IVH262358 JEZ262358:JFD262358 JOV262358:JOZ262358 JYR262358:JYV262358 KIN262358:KIR262358 KSJ262358:KSN262358 LCF262358:LCJ262358 LMB262358:LMF262358 LVX262358:LWB262358 MFT262358:MFX262358 MPP262358:MPT262358 MZL262358:MZP262358 NJH262358:NJL262358 NTD262358:NTH262358 OCZ262358:ODD262358 OMV262358:OMZ262358 OWR262358:OWV262358 PGN262358:PGR262358 PQJ262358:PQN262358 QAF262358:QAJ262358 QKB262358:QKF262358 QTX262358:QUB262358 RDT262358:RDX262358 RNP262358:RNT262358 RXL262358:RXP262358 SHH262358:SHL262358 SRD262358:SRH262358 TAZ262358:TBD262358 TKV262358:TKZ262358 TUR262358:TUV262358 UEN262358:UER262358 UOJ262358:UON262358 UYF262358:UYJ262358 VIB262358:VIF262358 VRX262358:VSB262358 WBT262358:WBX262358 WLP262358:WLT262358 WVL262358:WVP262358 D327894:H327894 IZ327894:JD327894 SV327894:SZ327894 ACR327894:ACV327894 AMN327894:AMR327894 AWJ327894:AWN327894 BGF327894:BGJ327894 BQB327894:BQF327894 BZX327894:CAB327894 CJT327894:CJX327894 CTP327894:CTT327894 DDL327894:DDP327894 DNH327894:DNL327894 DXD327894:DXH327894 EGZ327894:EHD327894 EQV327894:EQZ327894 FAR327894:FAV327894 FKN327894:FKR327894 FUJ327894:FUN327894 GEF327894:GEJ327894 GOB327894:GOF327894 GXX327894:GYB327894 HHT327894:HHX327894 HRP327894:HRT327894 IBL327894:IBP327894 ILH327894:ILL327894 IVD327894:IVH327894 JEZ327894:JFD327894 JOV327894:JOZ327894 JYR327894:JYV327894 KIN327894:KIR327894 KSJ327894:KSN327894 LCF327894:LCJ327894 LMB327894:LMF327894 LVX327894:LWB327894 MFT327894:MFX327894 MPP327894:MPT327894 MZL327894:MZP327894 NJH327894:NJL327894 NTD327894:NTH327894 OCZ327894:ODD327894 OMV327894:OMZ327894 OWR327894:OWV327894 PGN327894:PGR327894 PQJ327894:PQN327894 QAF327894:QAJ327894 QKB327894:QKF327894 QTX327894:QUB327894 RDT327894:RDX327894 RNP327894:RNT327894 RXL327894:RXP327894 SHH327894:SHL327894 SRD327894:SRH327894 TAZ327894:TBD327894 TKV327894:TKZ327894 TUR327894:TUV327894 UEN327894:UER327894 UOJ327894:UON327894 UYF327894:UYJ327894 VIB327894:VIF327894 VRX327894:VSB327894 WBT327894:WBX327894 WLP327894:WLT327894 WVL327894:WVP327894 D393430:H393430 IZ393430:JD393430 SV393430:SZ393430 ACR393430:ACV393430 AMN393430:AMR393430 AWJ393430:AWN393430 BGF393430:BGJ393430 BQB393430:BQF393430 BZX393430:CAB393430 CJT393430:CJX393430 CTP393430:CTT393430 DDL393430:DDP393430 DNH393430:DNL393430 DXD393430:DXH393430 EGZ393430:EHD393430 EQV393430:EQZ393430 FAR393430:FAV393430 FKN393430:FKR393430 FUJ393430:FUN393430 GEF393430:GEJ393430 GOB393430:GOF393430 GXX393430:GYB393430 HHT393430:HHX393430 HRP393430:HRT393430 IBL393430:IBP393430 ILH393430:ILL393430 IVD393430:IVH393430 JEZ393430:JFD393430 JOV393430:JOZ393430 JYR393430:JYV393430 KIN393430:KIR393430 KSJ393430:KSN393430 LCF393430:LCJ393430 LMB393430:LMF393430 LVX393430:LWB393430 MFT393430:MFX393430 MPP393430:MPT393430 MZL393430:MZP393430 NJH393430:NJL393430 NTD393430:NTH393430 OCZ393430:ODD393430 OMV393430:OMZ393430 OWR393430:OWV393430 PGN393430:PGR393430 PQJ393430:PQN393430 QAF393430:QAJ393430 QKB393430:QKF393430 QTX393430:QUB393430 RDT393430:RDX393430 RNP393430:RNT393430 RXL393430:RXP393430 SHH393430:SHL393430 SRD393430:SRH393430 TAZ393430:TBD393430 TKV393430:TKZ393430 TUR393430:TUV393430 UEN393430:UER393430 UOJ393430:UON393430 UYF393430:UYJ393430 VIB393430:VIF393430 VRX393430:VSB393430 WBT393430:WBX393430 WLP393430:WLT393430 WVL393430:WVP393430 D458966:H458966 IZ458966:JD458966 SV458966:SZ458966 ACR458966:ACV458966 AMN458966:AMR458966 AWJ458966:AWN458966 BGF458966:BGJ458966 BQB458966:BQF458966 BZX458966:CAB458966 CJT458966:CJX458966 CTP458966:CTT458966 DDL458966:DDP458966 DNH458966:DNL458966 DXD458966:DXH458966 EGZ458966:EHD458966 EQV458966:EQZ458966 FAR458966:FAV458966 FKN458966:FKR458966 FUJ458966:FUN458966 GEF458966:GEJ458966 GOB458966:GOF458966 GXX458966:GYB458966 HHT458966:HHX458966 HRP458966:HRT458966 IBL458966:IBP458966 ILH458966:ILL458966 IVD458966:IVH458966 JEZ458966:JFD458966 JOV458966:JOZ458966 JYR458966:JYV458966 KIN458966:KIR458966 KSJ458966:KSN458966 LCF458966:LCJ458966 LMB458966:LMF458966 LVX458966:LWB458966 MFT458966:MFX458966 MPP458966:MPT458966 MZL458966:MZP458966 NJH458966:NJL458966 NTD458966:NTH458966 OCZ458966:ODD458966 OMV458966:OMZ458966 OWR458966:OWV458966 PGN458966:PGR458966 PQJ458966:PQN458966 QAF458966:QAJ458966 QKB458966:QKF458966 QTX458966:QUB458966 RDT458966:RDX458966 RNP458966:RNT458966 RXL458966:RXP458966 SHH458966:SHL458966 SRD458966:SRH458966 TAZ458966:TBD458966 TKV458966:TKZ458966 TUR458966:TUV458966 UEN458966:UER458966 UOJ458966:UON458966 UYF458966:UYJ458966 VIB458966:VIF458966 VRX458966:VSB458966 WBT458966:WBX458966 WLP458966:WLT458966 WVL458966:WVP458966 D524502:H524502 IZ524502:JD524502 SV524502:SZ524502 ACR524502:ACV524502 AMN524502:AMR524502 AWJ524502:AWN524502 BGF524502:BGJ524502 BQB524502:BQF524502 BZX524502:CAB524502 CJT524502:CJX524502 CTP524502:CTT524502 DDL524502:DDP524502 DNH524502:DNL524502 DXD524502:DXH524502 EGZ524502:EHD524502 EQV524502:EQZ524502 FAR524502:FAV524502 FKN524502:FKR524502 FUJ524502:FUN524502 GEF524502:GEJ524502 GOB524502:GOF524502 GXX524502:GYB524502 HHT524502:HHX524502 HRP524502:HRT524502 IBL524502:IBP524502 ILH524502:ILL524502 IVD524502:IVH524502 JEZ524502:JFD524502 JOV524502:JOZ524502 JYR524502:JYV524502 KIN524502:KIR524502 KSJ524502:KSN524502 LCF524502:LCJ524502 LMB524502:LMF524502 LVX524502:LWB524502 MFT524502:MFX524502 MPP524502:MPT524502 MZL524502:MZP524502 NJH524502:NJL524502 NTD524502:NTH524502 OCZ524502:ODD524502 OMV524502:OMZ524502 OWR524502:OWV524502 PGN524502:PGR524502 PQJ524502:PQN524502 QAF524502:QAJ524502 QKB524502:QKF524502 QTX524502:QUB524502 RDT524502:RDX524502 RNP524502:RNT524502 RXL524502:RXP524502 SHH524502:SHL524502 SRD524502:SRH524502 TAZ524502:TBD524502 TKV524502:TKZ524502 TUR524502:TUV524502 UEN524502:UER524502 UOJ524502:UON524502 UYF524502:UYJ524502 VIB524502:VIF524502 VRX524502:VSB524502 WBT524502:WBX524502 WLP524502:WLT524502 WVL524502:WVP524502 D590038:H590038 IZ590038:JD590038 SV590038:SZ590038 ACR590038:ACV590038 AMN590038:AMR590038 AWJ590038:AWN590038 BGF590038:BGJ590038 BQB590038:BQF590038 BZX590038:CAB590038 CJT590038:CJX590038 CTP590038:CTT590038 DDL590038:DDP590038 DNH590038:DNL590038 DXD590038:DXH590038 EGZ590038:EHD590038 EQV590038:EQZ590038 FAR590038:FAV590038 FKN590038:FKR590038 FUJ590038:FUN590038 GEF590038:GEJ590038 GOB590038:GOF590038 GXX590038:GYB590038 HHT590038:HHX590038 HRP590038:HRT590038 IBL590038:IBP590038 ILH590038:ILL590038 IVD590038:IVH590038 JEZ590038:JFD590038 JOV590038:JOZ590038 JYR590038:JYV590038 KIN590038:KIR590038 KSJ590038:KSN590038 LCF590038:LCJ590038 LMB590038:LMF590038 LVX590038:LWB590038 MFT590038:MFX590038 MPP590038:MPT590038 MZL590038:MZP590038 NJH590038:NJL590038 NTD590038:NTH590038 OCZ590038:ODD590038 OMV590038:OMZ590038 OWR590038:OWV590038 PGN590038:PGR590038 PQJ590038:PQN590038 QAF590038:QAJ590038 QKB590038:QKF590038 QTX590038:QUB590038 RDT590038:RDX590038 RNP590038:RNT590038 RXL590038:RXP590038 SHH590038:SHL590038 SRD590038:SRH590038 TAZ590038:TBD590038 TKV590038:TKZ590038 TUR590038:TUV590038 UEN590038:UER590038 UOJ590038:UON590038 UYF590038:UYJ590038 VIB590038:VIF590038 VRX590038:VSB590038 WBT590038:WBX590038 WLP590038:WLT590038 WVL590038:WVP590038 D655574:H655574 IZ655574:JD655574 SV655574:SZ655574 ACR655574:ACV655574 AMN655574:AMR655574 AWJ655574:AWN655574 BGF655574:BGJ655574 BQB655574:BQF655574 BZX655574:CAB655574 CJT655574:CJX655574 CTP655574:CTT655574 DDL655574:DDP655574 DNH655574:DNL655574 DXD655574:DXH655574 EGZ655574:EHD655574 EQV655574:EQZ655574 FAR655574:FAV655574 FKN655574:FKR655574 FUJ655574:FUN655574 GEF655574:GEJ655574 GOB655574:GOF655574 GXX655574:GYB655574 HHT655574:HHX655574 HRP655574:HRT655574 IBL655574:IBP655574 ILH655574:ILL655574 IVD655574:IVH655574 JEZ655574:JFD655574 JOV655574:JOZ655574 JYR655574:JYV655574 KIN655574:KIR655574 KSJ655574:KSN655574 LCF655574:LCJ655574 LMB655574:LMF655574 LVX655574:LWB655574 MFT655574:MFX655574 MPP655574:MPT655574 MZL655574:MZP655574 NJH655574:NJL655574 NTD655574:NTH655574 OCZ655574:ODD655574 OMV655574:OMZ655574 OWR655574:OWV655574 PGN655574:PGR655574 PQJ655574:PQN655574 QAF655574:QAJ655574 QKB655574:QKF655574 QTX655574:QUB655574 RDT655574:RDX655574 RNP655574:RNT655574 RXL655574:RXP655574 SHH655574:SHL655574 SRD655574:SRH655574 TAZ655574:TBD655574 TKV655574:TKZ655574 TUR655574:TUV655574 UEN655574:UER655574 UOJ655574:UON655574 UYF655574:UYJ655574 VIB655574:VIF655574 VRX655574:VSB655574 WBT655574:WBX655574 WLP655574:WLT655574 WVL655574:WVP655574 D721110:H721110 IZ721110:JD721110 SV721110:SZ721110 ACR721110:ACV721110 AMN721110:AMR721110 AWJ721110:AWN721110 BGF721110:BGJ721110 BQB721110:BQF721110 BZX721110:CAB721110 CJT721110:CJX721110 CTP721110:CTT721110 DDL721110:DDP721110 DNH721110:DNL721110 DXD721110:DXH721110 EGZ721110:EHD721110 EQV721110:EQZ721110 FAR721110:FAV721110 FKN721110:FKR721110 FUJ721110:FUN721110 GEF721110:GEJ721110 GOB721110:GOF721110 GXX721110:GYB721110 HHT721110:HHX721110 HRP721110:HRT721110 IBL721110:IBP721110 ILH721110:ILL721110 IVD721110:IVH721110 JEZ721110:JFD721110 JOV721110:JOZ721110 JYR721110:JYV721110 KIN721110:KIR721110 KSJ721110:KSN721110 LCF721110:LCJ721110 LMB721110:LMF721110 LVX721110:LWB721110 MFT721110:MFX721110 MPP721110:MPT721110 MZL721110:MZP721110 NJH721110:NJL721110 NTD721110:NTH721110 OCZ721110:ODD721110 OMV721110:OMZ721110 OWR721110:OWV721110 PGN721110:PGR721110 PQJ721110:PQN721110 QAF721110:QAJ721110 QKB721110:QKF721110 QTX721110:QUB721110 RDT721110:RDX721110 RNP721110:RNT721110 RXL721110:RXP721110 SHH721110:SHL721110 SRD721110:SRH721110 TAZ721110:TBD721110 TKV721110:TKZ721110 TUR721110:TUV721110 UEN721110:UER721110 UOJ721110:UON721110 UYF721110:UYJ721110 VIB721110:VIF721110 VRX721110:VSB721110 WBT721110:WBX721110 WLP721110:WLT721110 WVL721110:WVP721110 D786646:H786646 IZ786646:JD786646 SV786646:SZ786646 ACR786646:ACV786646 AMN786646:AMR786646 AWJ786646:AWN786646 BGF786646:BGJ786646 BQB786646:BQF786646 BZX786646:CAB786646 CJT786646:CJX786646 CTP786646:CTT786646 DDL786646:DDP786646 DNH786646:DNL786646 DXD786646:DXH786646 EGZ786646:EHD786646 EQV786646:EQZ786646 FAR786646:FAV786646 FKN786646:FKR786646 FUJ786646:FUN786646 GEF786646:GEJ786646 GOB786646:GOF786646 GXX786646:GYB786646 HHT786646:HHX786646 HRP786646:HRT786646 IBL786646:IBP786646 ILH786646:ILL786646 IVD786646:IVH786646 JEZ786646:JFD786646 JOV786646:JOZ786646 JYR786646:JYV786646 KIN786646:KIR786646 KSJ786646:KSN786646 LCF786646:LCJ786646 LMB786646:LMF786646 LVX786646:LWB786646 MFT786646:MFX786646 MPP786646:MPT786646 MZL786646:MZP786646 NJH786646:NJL786646 NTD786646:NTH786646 OCZ786646:ODD786646 OMV786646:OMZ786646 OWR786646:OWV786646 PGN786646:PGR786646 PQJ786646:PQN786646 QAF786646:QAJ786646 QKB786646:QKF786646 QTX786646:QUB786646 RDT786646:RDX786646 RNP786646:RNT786646 RXL786646:RXP786646 SHH786646:SHL786646 SRD786646:SRH786646 TAZ786646:TBD786646 TKV786646:TKZ786646 TUR786646:TUV786646 UEN786646:UER786646 UOJ786646:UON786646 UYF786646:UYJ786646 VIB786646:VIF786646 VRX786646:VSB786646 WBT786646:WBX786646 WLP786646:WLT786646 WVL786646:WVP786646 D852182:H852182 IZ852182:JD852182 SV852182:SZ852182 ACR852182:ACV852182 AMN852182:AMR852182 AWJ852182:AWN852182 BGF852182:BGJ852182 BQB852182:BQF852182 BZX852182:CAB852182 CJT852182:CJX852182 CTP852182:CTT852182 DDL852182:DDP852182 DNH852182:DNL852182 DXD852182:DXH852182 EGZ852182:EHD852182 EQV852182:EQZ852182 FAR852182:FAV852182 FKN852182:FKR852182 FUJ852182:FUN852182 GEF852182:GEJ852182 GOB852182:GOF852182 GXX852182:GYB852182 HHT852182:HHX852182 HRP852182:HRT852182 IBL852182:IBP852182 ILH852182:ILL852182 IVD852182:IVH852182 JEZ852182:JFD852182 JOV852182:JOZ852182 JYR852182:JYV852182 KIN852182:KIR852182 KSJ852182:KSN852182 LCF852182:LCJ852182 LMB852182:LMF852182 LVX852182:LWB852182 MFT852182:MFX852182 MPP852182:MPT852182 MZL852182:MZP852182 NJH852182:NJL852182 NTD852182:NTH852182 OCZ852182:ODD852182 OMV852182:OMZ852182 OWR852182:OWV852182 PGN852182:PGR852182 PQJ852182:PQN852182 QAF852182:QAJ852182 QKB852182:QKF852182 QTX852182:QUB852182 RDT852182:RDX852182 RNP852182:RNT852182 RXL852182:RXP852182 SHH852182:SHL852182 SRD852182:SRH852182 TAZ852182:TBD852182 TKV852182:TKZ852182 TUR852182:TUV852182 UEN852182:UER852182 UOJ852182:UON852182 UYF852182:UYJ852182 VIB852182:VIF852182 VRX852182:VSB852182 WBT852182:WBX852182 WLP852182:WLT852182 WVL852182:WVP852182 D917718:H917718 IZ917718:JD917718 SV917718:SZ917718 ACR917718:ACV917718 AMN917718:AMR917718 AWJ917718:AWN917718 BGF917718:BGJ917718 BQB917718:BQF917718 BZX917718:CAB917718 CJT917718:CJX917718 CTP917718:CTT917718 DDL917718:DDP917718 DNH917718:DNL917718 DXD917718:DXH917718 EGZ917718:EHD917718 EQV917718:EQZ917718 FAR917718:FAV917718 FKN917718:FKR917718 FUJ917718:FUN917718 GEF917718:GEJ917718 GOB917718:GOF917718 GXX917718:GYB917718 HHT917718:HHX917718 HRP917718:HRT917718 IBL917718:IBP917718 ILH917718:ILL917718 IVD917718:IVH917718 JEZ917718:JFD917718 JOV917718:JOZ917718 JYR917718:JYV917718 KIN917718:KIR917718 KSJ917718:KSN917718 LCF917718:LCJ917718 LMB917718:LMF917718 LVX917718:LWB917718 MFT917718:MFX917718 MPP917718:MPT917718 MZL917718:MZP917718 NJH917718:NJL917718 NTD917718:NTH917718 OCZ917718:ODD917718 OMV917718:OMZ917718 OWR917718:OWV917718 PGN917718:PGR917718 PQJ917718:PQN917718 QAF917718:QAJ917718 QKB917718:QKF917718 QTX917718:QUB917718 RDT917718:RDX917718 RNP917718:RNT917718 RXL917718:RXP917718 SHH917718:SHL917718 SRD917718:SRH917718 TAZ917718:TBD917718 TKV917718:TKZ917718 TUR917718:TUV917718 UEN917718:UER917718 UOJ917718:UON917718 UYF917718:UYJ917718 VIB917718:VIF917718 VRX917718:VSB917718 WBT917718:WBX917718 WLP917718:WLT917718 WVL917718:WVP917718 D983254:H983254 IZ983254:JD983254 SV983254:SZ983254 ACR983254:ACV983254 AMN983254:AMR983254 AWJ983254:AWN983254 BGF983254:BGJ983254 BQB983254:BQF983254 BZX983254:CAB983254 CJT983254:CJX983254 CTP983254:CTT983254 DDL983254:DDP983254 DNH983254:DNL983254 DXD983254:DXH983254 EGZ983254:EHD983254 EQV983254:EQZ983254 FAR983254:FAV983254 FKN983254:FKR983254 FUJ983254:FUN983254 GEF983254:GEJ983254 GOB983254:GOF983254 GXX983254:GYB983254 HHT983254:HHX983254 HRP983254:HRT983254 IBL983254:IBP983254 ILH983254:ILL983254 IVD983254:IVH983254 JEZ983254:JFD983254 JOV983254:JOZ983254 JYR983254:JYV983254 KIN983254:KIR983254 KSJ983254:KSN983254 LCF983254:LCJ983254 LMB983254:LMF983254 LVX983254:LWB983254 MFT983254:MFX983254 MPP983254:MPT983254 MZL983254:MZP983254 NJH983254:NJL983254 NTD983254:NTH983254 OCZ983254:ODD983254 OMV983254:OMZ983254 OWR983254:OWV983254 PGN983254:PGR983254 PQJ983254:PQN983254 QAF983254:QAJ983254 QKB983254:QKF983254 QTX983254:QUB983254 RDT983254:RDX983254 RNP983254:RNT983254 RXL983254:RXP983254 SHH983254:SHL983254 SRD983254:SRH983254 TAZ983254:TBD983254 TKV983254:TKZ983254 TUR983254:TUV983254 UEN983254:UER983254 UOJ983254:UON983254 UYF983254:UYJ983254 VIB983254:VIF983254 VRX983254:VSB983254 WBT983254:WBX983254 WLP983254:WLT983254 B238 IX238 ST238 ACP238 AML238 AWH238 BGD238 BPZ238 BZV238 CJR238 CTN238 DDJ238 DNF238 DXB238 EGX238 EQT238 FAP238 FKL238 FUH238 GED238 GNZ238 GXV238 HHR238 HRN238 IBJ238 ILF238 IVB238 JEX238 JOT238 JYP238 KIL238 KSH238 LCD238 LLZ238 LVV238 MFR238 MPN238 MZJ238 NJF238 NTB238 OCX238 OMT238 OWP238 PGL238 PQH238 QAD238 QJZ238 QTV238 RDR238 RNN238 RXJ238 SHF238 SRB238 TAX238 TKT238 TUP238 UEL238 UOH238 UYD238 VHZ238 VRV238 WBR238 WLN238 WVJ238 E232:H232 JA232:JD232 SW232:SZ232 ACS232:ACV232 AMO232:AMR232 AWK232:AWN232 BGG232:BGJ232 BQC232:BQF232 BZY232:CAB232 CJU232:CJX232 CTQ232:CTT232 DDM232:DDP232 DNI232:DNL232 DXE232:DXH232 EHA232:EHD232 EQW232:EQZ232 FAS232:FAV232 FKO232:FKR232 FUK232:FUN232 GEG232:GEJ232 GOC232:GOF232 GXY232:GYB232 HHU232:HHX232 HRQ232:HRT232 IBM232:IBP232 ILI232:ILL232 IVE232:IVH232 JFA232:JFD232 JOW232:JOZ232 JYS232:JYV232 KIO232:KIR232 KSK232:KSN232 LCG232:LCJ232 LMC232:LMF232 LVY232:LWB232 MFU232:MFX232 MPQ232:MPT232 MZM232:MZP232 NJI232:NJL232 NTE232:NTH232 ODA232:ODD232 OMW232:OMZ232 OWS232:OWV232 PGO232:PGR232 PQK232:PQN232 QAG232:QAJ232 QKC232:QKF232 QTY232:QUB232 RDU232:RDX232 RNQ232:RNT232 RXM232:RXP232 SHI232:SHL232 SRE232:SRH232 TBA232:TBD232 TKW232:TKZ232 TUS232:TUV232 UEO232:UER232 UOK232:UON232 UYG232:UYJ232 VIC232:VIF232 VRY232:VSB232 WBU232:WBX232 WLQ232:WLT232 WVM232:WVP232 J232:L237 JF232:JH237 TB232:TD237 ACX232:ACZ237 AMT232:AMV237 AWP232:AWR237 BGL232:BGN237 BQH232:BQJ237 CAD232:CAF237 CJZ232:CKB237 CTV232:CTX237 DDR232:DDT237 DNN232:DNP237 DXJ232:DXL237 EHF232:EHH237 ERB232:ERD237 FAX232:FAZ237 FKT232:FKV237 FUP232:FUR237 GEL232:GEN237 GOH232:GOJ237 GYD232:GYF237 HHZ232:HIB237 HRV232:HRX237 IBR232:IBT237 ILN232:ILP237 IVJ232:IVL237 JFF232:JFH237 JPB232:JPD237 JYX232:JYZ237 KIT232:KIV237 KSP232:KSR237 LCL232:LCN237 LMH232:LMJ237 LWD232:LWF237 MFZ232:MGB237 MPV232:MPX237 MZR232:MZT237 NJN232:NJP237 NTJ232:NTL237 ODF232:ODH237 ONB232:OND237 OWX232:OWZ237 PGT232:PGV237 PQP232:PQR237 QAL232:QAN237 QKH232:QKJ237 QUD232:QUF237 RDZ232:REB237 RNV232:RNX237 RXR232:RXT237 SHN232:SHP237 SRJ232:SRL237 TBF232:TBH237 TLB232:TLD237 TUX232:TUZ237 UET232:UEV237 UOP232:UOR237 UYL232:UYN237 VIH232:VIJ237 VSD232:VSF237 WBZ232:WCB237 WLV232:WLX237 WVR232:WVT237 D238:G238 IZ238:JC238 SV238:SY238 ACR238:ACU238 AMN238:AMQ238 AWJ238:AWM238 BGF238:BGI238 BQB238:BQE238 BZX238:CAA238 CJT238:CJW238 CTP238:CTS238 DDL238:DDO238 DNH238:DNK238 DXD238:DXG238 EGZ238:EHC238 EQV238:EQY238 FAR238:FAU238 FKN238:FKQ238 FUJ238:FUM238 GEF238:GEI238 GOB238:GOE238 GXX238:GYA238 HHT238:HHW238 HRP238:HRS238 IBL238:IBO238 ILH238:ILK238 IVD238:IVG238 JEZ238:JFC238 JOV238:JOY238 JYR238:JYU238 KIN238:KIQ238 KSJ238:KSM238 LCF238:LCI238 LMB238:LME238 LVX238:LWA238 MFT238:MFW238 MPP238:MPS238 MZL238:MZO238 NJH238:NJK238 NTD238:NTG238 OCZ238:ODC238 OMV238:OMY238 OWR238:OWU238 PGN238:PGQ238 PQJ238:PQM238 QAF238:QAI238 QKB238:QKE238 QTX238:QUA238 RDT238:RDW238 RNP238:RNS238 RXL238:RXO238 SHH238:SHK238 SRD238:SRG238 TAZ238:TBC238 TKV238:TKY238 TUR238:TUU238 UEN238:UEQ238 UOJ238:UOM238 UYF238:UYI238 VIB238:VIE238 VRX238:VSA238 WBT238:WBW238 WLP238:WLS238 WVL238:WVO238 E237:H237 JA237:JD237 SW237:SZ237 ACS237:ACV237 AMO237:AMR237 AWK237:AWN237 BGG237:BGJ237 BQC237:BQF237 BZY237:CAB237 CJU237:CJX237 CTQ237:CTT237 DDM237:DDP237 DNI237:DNL237 DXE237:DXH237 EHA237:EHD237 EQW237:EQZ237 FAS237:FAV237 FKO237:FKR237 FUK237:FUN237 GEG237:GEJ237 GOC237:GOF237 GXY237:GYB237 HHU237:HHX237 HRQ237:HRT237 IBM237:IBP237 ILI237:ILL237 IVE237:IVH237 JFA237:JFD237 JOW237:JOZ237 JYS237:JYV237 KIO237:KIR237 KSK237:KSN237 LCG237:LCJ237 LMC237:LMF237 LVY237:LWB237 MFU237:MFX237 MPQ237:MPT237 MZM237:MZP237 NJI237:NJL237 NTE237:NTH237 ODA237:ODD237 OMW237:OMZ237 OWS237:OWV237 PGO237:PGR237 PQK237:PQN237 QAG237:QAJ237 QKC237:QKF237 QTY237:QUB237 RDU237:RDX237 RNQ237:RNT237 RXM237:RXP237 SHI237:SHL237 SRE237:SRH237 TBA237:TBD237 TKW237:TKZ237 TUS237:TUV237 UEO237:UER237 UOK237:UON237 UYG237:UYJ237 VIC237:VIF237 VRY237:VSB237 WBU237:WBX237 WLQ237:WLT237 WVM237:WVP237 I238:K238 JE238:JG238 TA238:TC238 ACW238:ACY238 AMS238:AMU238 AWO238:AWQ238 BGK238:BGM238 BQG238:BQI238 CAC238:CAE238 CJY238:CKA238 CTU238:CTW238 DDQ238:DDS238 DNM238:DNO238 DXI238:DXK238 EHE238:EHG238 ERA238:ERC238 FAW238:FAY238 FKS238:FKU238 FUO238:FUQ238 GEK238:GEM238 GOG238:GOI238 GYC238:GYE238 HHY238:HIA238 HRU238:HRW238 IBQ238:IBS238 ILM238:ILO238 IVI238:IVK238 JFE238:JFG238 JPA238:JPC238 JYW238:JYY238 KIS238:KIU238 KSO238:KSQ238 LCK238:LCM238 LMG238:LMI238 LWC238:LWE238 MFY238:MGA238 MPU238:MPW238 MZQ238:MZS238 NJM238:NJO238 NTI238:NTK238 ODE238:ODG238 ONA238:ONC238 OWW238:OWY238 PGS238:PGU238 PQO238:PQQ238 QAK238:QAM238 QKG238:QKI238 QUC238:QUE238 RDY238:REA238 RNU238:RNW238 RXQ238:RXS238 SHM238:SHO238 SRI238:SRK238 TBE238:TBG238 TLA238:TLC238 TUW238:TUY238 UES238:UEU238 UOO238:UOQ238 UYK238:UYM238 VIG238:VII238 VSC238:VSE238 WBY238:WCA238 WLU238:WLW238 WVQ238:WVS238 E513:H513 JA513:JD513 SW513:SZ513 ACS513:ACV513 AMO513:AMR513 AWK513:AWN513 BGG513:BGJ513 BQC513:BQF513 BZY513:CAB513 CJU513:CJX513 CTQ513:CTT513 DDM513:DDP513 DNI513:DNL513 DXE513:DXH513 EHA513:EHD513 EQW513:EQZ513 FAS513:FAV513 FKO513:FKR513 FUK513:FUN513 GEG513:GEJ513 GOC513:GOF513 GXY513:GYB513 HHU513:HHX513 HRQ513:HRT513 IBM513:IBP513 ILI513:ILL513 IVE513:IVH513 JFA513:JFD513 JOW513:JOZ513 JYS513:JYV513 KIO513:KIR513 KSK513:KSN513 LCG513:LCJ513 LMC513:LMF513 LVY513:LWB513 MFU513:MFX513 MPQ513:MPT513 MZM513:MZP513 NJI513:NJL513 NTE513:NTH513 ODA513:ODD513 OMW513:OMZ513 OWS513:OWV513 PGO513:PGR513 PQK513:PQN513 QAG513:QAJ513 QKC513:QKF513 QTY513:QUB513 RDU513:RDX513 RNQ513:RNT513 RXM513:RXP513 SHI513:SHL513 SRE513:SRH513 TBA513:TBD513 TKW513:TKZ513 TUS513:TUV513 UEO513:UER513 UOK513:UON513 UYG513:UYJ513 VIC513:VIF513 VRY513:VSB513 WBU513:WBX513 WLQ513:WLT513 WVM513:WVP513 J513:L518 JF513:JH518 TB513:TD518 ACX513:ACZ518 AMT513:AMV518 AWP513:AWR518 BGL513:BGN518 BQH513:BQJ518 CAD513:CAF518 CJZ513:CKB518 CTV513:CTX518 DDR513:DDT518 DNN513:DNP518 DXJ513:DXL518 EHF513:EHH518 ERB513:ERD518 FAX513:FAZ518 FKT513:FKV518 FUP513:FUR518 GEL513:GEN518 GOH513:GOJ518 GYD513:GYF518 HHZ513:HIB518 HRV513:HRX518 IBR513:IBT518 ILN513:ILP518 IVJ513:IVL518 JFF513:JFH518 JPB513:JPD518 JYX513:JYZ518 KIT513:KIV518 KSP513:KSR518 LCL513:LCN518 LMH513:LMJ518 LWD513:LWF518 MFZ513:MGB518 MPV513:MPX518 MZR513:MZT518 NJN513:NJP518 NTJ513:NTL518 ODF513:ODH518 ONB513:OND518 OWX513:OWZ518 PGT513:PGV518 PQP513:PQR518 QAL513:QAN518 QKH513:QKJ518 QUD513:QUF518 RDZ513:REB518 RNV513:RNX518 RXR513:RXT518 SHN513:SHP518 SRJ513:SRL518 TBF513:TBH518 TLB513:TLD518 TUX513:TUZ518 UET513:UEV518 UOP513:UOR518 UYL513:UYN518 VIH513:VIJ518 VSD513:VSF518 WBZ513:WCB518 WLV513:WLX518 WVR513:WVT518 D519:G519 IZ519:JC519 SV519:SY519 ACR519:ACU519 AMN519:AMQ519 AWJ519:AWM519 BGF519:BGI519 BQB519:BQE519 BZX519:CAA519 CJT519:CJW519 CTP519:CTS519 DDL519:DDO519 DNH519:DNK519 DXD519:DXG519 EGZ519:EHC519 EQV519:EQY519 FAR519:FAU519 FKN519:FKQ519 FUJ519:FUM519 GEF519:GEI519 GOB519:GOE519 GXX519:GYA519 HHT519:HHW519 HRP519:HRS519 IBL519:IBO519 ILH519:ILK519 IVD519:IVG519 JEZ519:JFC519 JOV519:JOY519 JYR519:JYU519 KIN519:KIQ519 KSJ519:KSM519 LCF519:LCI519 LMB519:LME519 LVX519:LWA519 MFT519:MFW519 MPP519:MPS519 MZL519:MZO519 NJH519:NJK519 NTD519:NTG519 OCZ519:ODC519 OMV519:OMY519 OWR519:OWU519 PGN519:PGQ519 PQJ519:PQM519 QAF519:QAI519 QKB519:QKE519 QTX519:QUA519 RDT519:RDW519 RNP519:RNS519 RXL519:RXO519 SHH519:SHK519 SRD519:SRG519 TAZ519:TBC519 TKV519:TKY519 TUR519:TUU519 UEN519:UEQ519 UOJ519:UOM519 UYF519:UYI519 VIB519:VIE519 VRX519:VSA519 WBT519:WBW519 WLP519:WLS519 WVL519:WVO519 E518:H518 JA518:JD518 SW518:SZ518 ACS518:ACV518 AMO518:AMR518 AWK518:AWN518 BGG518:BGJ518 BQC518:BQF518 BZY518:CAB518 CJU518:CJX518 CTQ518:CTT518 DDM518:DDP518 DNI518:DNL518 DXE518:DXH518 EHA518:EHD518 EQW518:EQZ518 FAS518:FAV518 FKO518:FKR518 FUK518:FUN518 GEG518:GEJ518 GOC518:GOF518 GXY518:GYB518 HHU518:HHX518 HRQ518:HRT518 IBM518:IBP518 ILI518:ILL518 IVE518:IVH518 JFA518:JFD518 JOW518:JOZ518 JYS518:JYV518 KIO518:KIR518 KSK518:KSN518 LCG518:LCJ518 LMC518:LMF518 LVY518:LWB518 MFU518:MFX518 MPQ518:MPT518 MZM518:MZP518 NJI518:NJL518 NTE518:NTH518 ODA518:ODD518 OMW518:OMZ518 OWS518:OWV518 PGO518:PGR518 PQK518:PQN518 QAG518:QAJ518 QKC518:QKF518 QTY518:QUB518 RDU518:RDX518 RNQ518:RNT518 RXM518:RXP518 SHI518:SHL518 SRE518:SRH518 TBA518:TBD518 TKW518:TKZ518 TUS518:TUV518 UEO518:UER518 UOK518:UON518 UYG518:UYJ518 VIC518:VIF518 VRY518:VSB518 WBU518:WBX518 WLQ518:WLT518 WVM518:WVP518 I519:K519 JE519:JG519 TA519:TC519 ACW519:ACY519 AMS519:AMU519 AWO519:AWQ519 BGK519:BGM519 BQG519:BQI519 CAC519:CAE519 CJY519:CKA519 CTU519:CTW519 DDQ519:DDS519 DNM519:DNO519 DXI519:DXK519 EHE519:EHG519 ERA519:ERC519 FAW519:FAY519 FKS519:FKU519 FUO519:FUQ519 GEK519:GEM519 GOG519:GOI519 GYC519:GYE519 HHY519:HIA519 HRU519:HRW519 IBQ519:IBS519 ILM519:ILO519 IVI519:IVK519 JFE519:JFG519 JPA519:JPC519 JYW519:JYY519 KIS519:KIU519 KSO519:KSQ519 LCK519:LCM519 LMG519:LMI519 LWC519:LWE519 MFY519:MGA519 MPU519:MPW519 MZQ519:MZS519 NJM519:NJO519 NTI519:NTK519 ODE519:ODG519 ONA519:ONC519 OWW519:OWY519 PGS519:PGU519 PQO519:PQQ519 QAK519:QAM519 QKG519:QKI519 QUC519:QUE519 RDY519:REA519 RNU519:RNW519 RXQ519:RXS519 SHM519:SHO519 SRI519:SRK519 TBE519:TBG519 TLA519:TLC519 TUW519:TUY519 UES519:UEU519 UOO519:UOQ519 UYK519:UYM519 VIG519:VII519 VSC519:VSE519 WBY519:WCA519 WLU519:WLW519 WVQ519:WVS519 B519 IX519 ST519 ACP519 AML519 AWH519 BGD519 BPZ519 BZV519 CJR519 CTN519 DDJ519 DNF519 DXB519 EGX519 EQT519 FAP519 FKL519 FUH519 GED519 GNZ519 GXV519 HHR519 HRN519 IBJ519 ILF519 IVB519 JEX519 JOT519 JYP519 KIL519 KSH519 LCD519 LLZ519 LVV519 MFR519 MPN519 MZJ519 NJF519 NTB519 OCX519 OMT519 OWP519 PGL519 PQH519 QAD519 QJZ519 QTV519 RDR519 RNN519 RXJ519 SHF519 SRB519 TAX519 TKT519 TUP519 UEL519 UOH519 UYD519 VHZ519 VRV519 WBR519 WLN519 WVJ519 V499:Y504 V149:Y155 WMC64:WMN64 WWH63:WWS63 WCG64:WCR64 WML63:WMW63 VSK64:VSV64 WCP63:WDA63 VIO64:VIZ64 VST63:VTE63 UYS64:UZD64 VIX63:VJI63 UOW64:UPH64 UZB63:UZM63 UFA64:UFL64 UPF63:UPQ63 TVE64:TVP64 UFJ63:UFU63 TLI64:TLT64 TVN63:TVY63 TBM64:TBX64 TLR63:TMC63 SRQ64:SSB64 TBV63:TCG63 SHU64:SIF64 SRZ63:SSK63 RXY64:RYJ64 SID63:SIO63 ROC64:RON64 RYH63:RYS63 REG64:RER64 ROL63:ROW63 QUK64:QUV64 REP63:RFA63 QKO64:QKZ64 QUT63:QVE63 QAS64:QBD64 QKX63:QLI63 PQW64:PRH64 QBB63:QBM63 PHA64:PHL64 PRF63:PRQ63 OXE64:OXP64 PHJ63:PHU63 ONI64:ONT64 OXN63:OXY63 ODM64:ODX64 ONR63:OOC63 NTQ64:NUB64 ODV63:OEG63 NJU64:NKF64 NTZ63:NUK63 MZY64:NAJ64 NKD63:NKO63 MQC64:MQN64 NAH63:NAS63 MGG64:MGR64 MQL63:MQW63 LWK64:LWV64 MGP63:MHA63 LMO64:LMZ64 LWT63:LXE63 LCS64:LDD64 LMX63:LNI63 KSW64:KTH64 LDB63:LDM63 KJA64:KJL64 KTF63:KTQ63 JZE64:JZP64 KJJ63:KJU63 JPI64:JPT64 JZN63:JZY63 JFM64:JFX64 JPR63:JQC63 IVQ64:IWB64 JFV63:JGG63 ILU64:IMF64 IVZ63:IWK63 IBY64:ICJ64 IMD63:IMO63 HSC64:HSN64 ICH63:ICS63 HIG64:HIR64 HSL63:HSW63 GYK64:GYV64 HIP63:HJA63 GOO64:GOZ64 GYT63:GZE63 GES64:GFD64 GOX63:GPI63 FUW64:FVH64 GFB63:GFM63 FLA64:FLL64 FVF63:FVQ63 FBE64:FBP64 FLJ63:FLU63 ERI64:ERT64 FBN63:FBY63 EHM64:EHX64 ERR63:ESC63 DXQ64:DYB64 EHV63:EIG63 DNU64:DOF64 DXZ63:DYK63 DDY64:DEJ64 DOD63:DOO63 CUC64:CUN64 DEH63:DES63 CKG64:CKR64 CUL63:CUW63 CAK64:CAV64 CKP63:CLA63 BQO64:BQZ64 CAT63:CBE63 BGS64:BHD64 BQX63:BRI63 AWW64:AXH64 BHB63:BHM63 ANA64:ANL64 AXF63:AXQ63 ADE64:ADP64 ANJ63:ANU63 TI64:TT64 ADN63:ADY63 JM64:JX64 TR63:UC63 JV63:KG63 Z343:AK343 Z63:AK63 WMC346:WMN346 WWH343:WWS343 WCG346:WCR346 WML343:WMW343 VSK346:VSV346 WCP343:WDA343 VIO346:VIZ346 VST343:VTE343 UYS346:UZD346 VIX343:VJI343 UOW346:UPH346 UZB343:UZM343 UFA346:UFL346 UPF343:UPQ343 TVE346:TVP346 UFJ343:UFU343 TLI346:TLT346 TVN343:TVY343 TBM346:TBX346 TLR343:TMC343 SRQ346:SSB346 TBV343:TCG343 SHU346:SIF346 SRZ343:SSK343 RXY346:RYJ346 SID343:SIO343 ROC346:RON346 RYH343:RYS343 REG346:RER346 ROL343:ROW343 QUK346:QUV346 REP343:RFA343 QKO346:QKZ346 QUT343:QVE343 QAS346:QBD346 QKX343:QLI343 PQW346:PRH346 QBB343:QBM343 PHA346:PHL346 PRF343:PRQ343 OXE346:OXP346 PHJ343:PHU343 ONI346:ONT346 OXN343:OXY343 ODM346:ODX346 ONR343:OOC343 NTQ346:NUB346 ODV343:OEG343 NJU346:NKF346 NTZ343:NUK343 MZY346:NAJ346 NKD343:NKO343 MQC346:MQN346 NAH343:NAS343 MGG346:MGR346 MQL343:MQW343 LWK346:LWV346 MGP343:MHA343 LMO346:LMZ346 LWT343:LXE343 LCS346:LDD346 LMX343:LNI343 KSW346:KTH346 LDB343:LDM343 KJA346:KJL346 KTF343:KTQ343 JZE346:JZP346 KJJ343:KJU343 JPI346:JPT346 JZN343:JZY343 JFM346:JFX346 JPR343:JQC343 IVQ346:IWB346 JFV343:JGG343 ILU346:IMF346 IVZ343:IWK343 IBY346:ICJ346 IMD343:IMO343 HSC346:HSN346 ICH343:ICS343 HIG346:HIR346 HSL343:HSW343 GYK346:GYV346 HIP343:HJA343 GOO346:GOZ346 GYT343:GZE343 GES346:GFD346 GOX343:GPI343 FUW346:FVH346 GFB343:GFM343 FLA346:FLL346 FVF343:FVQ343 FBE346:FBP346 FLJ343:FLU343 ERI346:ERT346 FBN343:FBY343 EHM346:EHX346 ERR343:ESC343 DXQ346:DYB346 EHV343:EIG343 DNU346:DOF346 DXZ343:DYK343 DDY346:DEJ346 DOD343:DOO343 CUC346:CUN346 DEH343:DES343 CKG346:CKR346 CUL343:CUW343 CAK346:CAV346 CKP343:CLA343 BQO346:BQZ346 CAT343:CBE343 BGS346:BHD346 BQX343:BRI343 AWW346:AXH346 BHB343:BHM343 ANA346:ANL346 AXF343:AXQ343 ADE346:ADP346 ANJ343:ANU343 TI346:TT346 ADN343:ADY343 JM346:JX346 TR343:UC343 JV343:KG343 WVQ542:WVS542 S64:AB65 J70:M78 Q59:AB59 Q67:AB67 Q61:AB61 P70:S78 B262 IX262 ST262 ACP262 AML262 AWH262 BGD262 BPZ262 BZV262 CJR262 CTN262 DDJ262 DNF262 DXB262 EGX262 EQT262 FAP262 FKL262 FUH262 GED262 GNZ262 GXV262 HHR262 HRN262 IBJ262 ILF262 IVB262 JEX262 JOT262 JYP262 KIL262 KSH262 LCD262 LLZ262 LVV262 MFR262 MPN262 MZJ262 NJF262 NTB262 OCX262 OMT262 OWP262 PGL262 PQH262 QAD262 QJZ262 QTV262 RDR262 RNN262 RXJ262 SHF262 SRB262 TAX262 TKT262 TUP262 UEL262 UOH262 UYD262 VHZ262 VRV262 WBR262 WLN262 WVJ262 E256:H256 JA256:JD256 SW256:SZ256 ACS256:ACV256 AMO256:AMR256 AWK256:AWN256 BGG256:BGJ256 BQC256:BQF256 BZY256:CAB256 CJU256:CJX256 CTQ256:CTT256 DDM256:DDP256 DNI256:DNL256 DXE256:DXH256 EHA256:EHD256 EQW256:EQZ256 FAS256:FAV256 FKO256:FKR256 FUK256:FUN256 GEG256:GEJ256 GOC256:GOF256 GXY256:GYB256 HHU256:HHX256 HRQ256:HRT256 IBM256:IBP256 ILI256:ILL256 IVE256:IVH256 JFA256:JFD256 JOW256:JOZ256 JYS256:JYV256 KIO256:KIR256 KSK256:KSN256 LCG256:LCJ256 LMC256:LMF256 LVY256:LWB256 MFU256:MFX256 MPQ256:MPT256 MZM256:MZP256 NJI256:NJL256 NTE256:NTH256 ODA256:ODD256 OMW256:OMZ256 OWS256:OWV256 PGO256:PGR256 PQK256:PQN256 QAG256:QAJ256 QKC256:QKF256 QTY256:QUB256 RDU256:RDX256 RNQ256:RNT256 RXM256:RXP256 SHI256:SHL256 SRE256:SRH256 TBA256:TBD256 TKW256:TKZ256 TUS256:TUV256 UEO256:UER256 UOK256:UON256 UYG256:UYJ256 VIC256:VIF256 VRY256:VSB256 WBU256:WBX256 WLQ256:WLT256 WVM256:WVP256 J256:L261 JF256:JH261 TB256:TD261 ACX256:ACZ261 AMT256:AMV261 AWP256:AWR261 BGL256:BGN261 BQH256:BQJ261 CAD256:CAF261 CJZ256:CKB261 CTV256:CTX261 DDR256:DDT261 DNN256:DNP261 DXJ256:DXL261 EHF256:EHH261 ERB256:ERD261 FAX256:FAZ261 FKT256:FKV261 FUP256:FUR261 GEL256:GEN261 GOH256:GOJ261 GYD256:GYF261 HHZ256:HIB261 HRV256:HRX261 IBR256:IBT261 ILN256:ILP261 IVJ256:IVL261 JFF256:JFH261 JPB256:JPD261 JYX256:JYZ261 KIT256:KIV261 KSP256:KSR261 LCL256:LCN261 LMH256:LMJ261 LWD256:LWF261 MFZ256:MGB261 MPV256:MPX261 MZR256:MZT261 NJN256:NJP261 NTJ256:NTL261 ODF256:ODH261 ONB256:OND261 OWX256:OWZ261 PGT256:PGV261 PQP256:PQR261 QAL256:QAN261 QKH256:QKJ261 QUD256:QUF261 RDZ256:REB261 RNV256:RNX261 RXR256:RXT261 SHN256:SHP261 SRJ256:SRL261 TBF256:TBH261 TLB256:TLD261 TUX256:TUZ261 UET256:UEV261 UOP256:UOR261 UYL256:UYN261 VIH256:VIJ261 VSD256:VSF261 WBZ256:WCB261 WLV256:WLX261 WVR256:WVT261 D262:G262 IZ262:JC262 SV262:SY262 ACR262:ACU262 AMN262:AMQ262 AWJ262:AWM262 BGF262:BGI262 BQB262:BQE262 BZX262:CAA262 CJT262:CJW262 CTP262:CTS262 DDL262:DDO262 DNH262:DNK262 DXD262:DXG262 EGZ262:EHC262 EQV262:EQY262 FAR262:FAU262 FKN262:FKQ262 FUJ262:FUM262 GEF262:GEI262 GOB262:GOE262 GXX262:GYA262 HHT262:HHW262 HRP262:HRS262 IBL262:IBO262 ILH262:ILK262 IVD262:IVG262 JEZ262:JFC262 JOV262:JOY262 JYR262:JYU262 KIN262:KIQ262 KSJ262:KSM262 LCF262:LCI262 LMB262:LME262 LVX262:LWA262 MFT262:MFW262 MPP262:MPS262 MZL262:MZO262 NJH262:NJK262 NTD262:NTG262 OCZ262:ODC262 OMV262:OMY262 OWR262:OWU262 PGN262:PGQ262 PQJ262:PQM262 QAF262:QAI262 QKB262:QKE262 QTX262:QUA262 RDT262:RDW262 RNP262:RNS262 RXL262:RXO262 SHH262:SHK262 SRD262:SRG262 TAZ262:TBC262 TKV262:TKY262 TUR262:TUU262 UEN262:UEQ262 UOJ262:UOM262 UYF262:UYI262 VIB262:VIE262 VRX262:VSA262 WBT262:WBW262 WLP262:WLS262 WVL262:WVO262 E261:H261 JA261:JD261 SW261:SZ261 ACS261:ACV261 AMO261:AMR261 AWK261:AWN261 BGG261:BGJ261 BQC261:BQF261 BZY261:CAB261 CJU261:CJX261 CTQ261:CTT261 DDM261:DDP261 DNI261:DNL261 DXE261:DXH261 EHA261:EHD261 EQW261:EQZ261 FAS261:FAV261 FKO261:FKR261 FUK261:FUN261 GEG261:GEJ261 GOC261:GOF261 GXY261:GYB261 HHU261:HHX261 HRQ261:HRT261 IBM261:IBP261 ILI261:ILL261 IVE261:IVH261 JFA261:JFD261 JOW261:JOZ261 JYS261:JYV261 KIO261:KIR261 KSK261:KSN261 LCG261:LCJ261 LMC261:LMF261 LVY261:LWB261 MFU261:MFX261 MPQ261:MPT261 MZM261:MZP261 NJI261:NJL261 NTE261:NTH261 ODA261:ODD261 OMW261:OMZ261 OWS261:OWV261 PGO261:PGR261 PQK261:PQN261 QAG261:QAJ261 QKC261:QKF261 QTY261:QUB261 RDU261:RDX261 RNQ261:RNT261 RXM261:RXP261 SHI261:SHL261 SRE261:SRH261 TBA261:TBD261 TKW261:TKZ261 TUS261:TUV261 UEO261:UER261 UOK261:UON261 UYG261:UYJ261 VIC261:VIF261 VRY261:VSB261 WBU261:WBX261 WLQ261:WLT261 WVM261:WVP261 I262:K262 JE262:JG262 TA262:TC262 ACW262:ACY262 AMS262:AMU262 AWO262:AWQ262 BGK262:BGM262 BQG262:BQI262 CAC262:CAE262 CJY262:CKA262 CTU262:CTW262 DDQ262:DDS262 DNM262:DNO262 DXI262:DXK262 EHE262:EHG262 ERA262:ERC262 FAW262:FAY262 FKS262:FKU262 FUO262:FUQ262 GEK262:GEM262 GOG262:GOI262 GYC262:GYE262 HHY262:HIA262 HRU262:HRW262 IBQ262:IBS262 ILM262:ILO262 IVI262:IVK262 JFE262:JFG262 JPA262:JPC262 JYW262:JYY262 KIS262:KIU262 KSO262:KSQ262 LCK262:LCM262 LMG262:LMI262 LWC262:LWE262 MFY262:MGA262 MPU262:MPW262 MZQ262:MZS262 NJM262:NJO262 NTI262:NTK262 ODE262:ODG262 ONA262:ONC262 OWW262:OWY262 PGS262:PGU262 PQO262:PQQ262 QAK262:QAM262 QKG262:QKI262 QUC262:QUE262 RDY262:REA262 RNU262:RNW262 RXQ262:RXS262 SHM262:SHO262 SRI262:SRK262 TBE262:TBG262 TLA262:TLC262 TUW262:TUY262 UES262:UEU262 UOO262:UOQ262 UYK262:UYM262 VIG262:VII262 VSC262:VSE262 WBY262:WCA262 WLU262:WLW262 WVQ262:WVS262 B542 IX542 ST542 ACP542 AML542 AWH542 BGD542 BPZ542 BZV542 CJR542 CTN542 DDJ542 DNF542 DXB542 EGX542 EQT542 FAP542 FKL542 FUH542 GED542 GNZ542 GXV542 HHR542 HRN542 IBJ542 ILF542 IVB542 JEX542 JOT542 JYP542 KIL542 KSH542 LCD542 LLZ542 LVV542 MFR542 MPN542 MZJ542 NJF542 NTB542 OCX542 OMT542 OWP542 PGL542 PQH542 QAD542 QJZ542 QTV542 RDR542 RNN542 RXJ542 SHF542 SRB542 TAX542 TKT542 TUP542 UEL542 UOH542 UYD542 VHZ542 VRV542 WBR542 WLN542 WVJ542 E536:H536 JA536:JD536 SW536:SZ536 ACS536:ACV536 AMO536:AMR536 AWK536:AWN536 BGG536:BGJ536 BQC536:BQF536 BZY536:CAB536 CJU536:CJX536 CTQ536:CTT536 DDM536:DDP536 DNI536:DNL536 DXE536:DXH536 EHA536:EHD536 EQW536:EQZ536 FAS536:FAV536 FKO536:FKR536 FUK536:FUN536 GEG536:GEJ536 GOC536:GOF536 GXY536:GYB536 HHU536:HHX536 HRQ536:HRT536 IBM536:IBP536 ILI536:ILL536 IVE536:IVH536 JFA536:JFD536 JOW536:JOZ536 JYS536:JYV536 KIO536:KIR536 KSK536:KSN536 LCG536:LCJ536 LMC536:LMF536 LVY536:LWB536 MFU536:MFX536 MPQ536:MPT536 MZM536:MZP536 NJI536:NJL536 NTE536:NTH536 ODA536:ODD536 OMW536:OMZ536 OWS536:OWV536 PGO536:PGR536 PQK536:PQN536 QAG536:QAJ536 QKC536:QKF536 QTY536:QUB536 RDU536:RDX536 RNQ536:RNT536 RXM536:RXP536 SHI536:SHL536 SRE536:SRH536 TBA536:TBD536 TKW536:TKZ536 TUS536:TUV536 UEO536:UER536 UOK536:UON536 UYG536:UYJ536 VIC536:VIF536 VRY536:VSB536 WBU536:WBX536 WLQ536:WLT536 WVM536:WVP536 J536:L541 JF536:JH541 TB536:TD541 ACX536:ACZ541 AMT536:AMV541 AWP536:AWR541 BGL536:BGN541 BQH536:BQJ541 CAD536:CAF541 CJZ536:CKB541 CTV536:CTX541 DDR536:DDT541 DNN536:DNP541 DXJ536:DXL541 EHF536:EHH541 ERB536:ERD541 FAX536:FAZ541 FKT536:FKV541 FUP536:FUR541 GEL536:GEN541 GOH536:GOJ541 GYD536:GYF541 HHZ536:HIB541 HRV536:HRX541 IBR536:IBT541 ILN536:ILP541 IVJ536:IVL541 JFF536:JFH541 JPB536:JPD541 JYX536:JYZ541 KIT536:KIV541 KSP536:KSR541 LCL536:LCN541 LMH536:LMJ541 LWD536:LWF541 MFZ536:MGB541 MPV536:MPX541 MZR536:MZT541 NJN536:NJP541 NTJ536:NTL541 ODF536:ODH541 ONB536:OND541 OWX536:OWZ541 PGT536:PGV541 PQP536:PQR541 QAL536:QAN541 QKH536:QKJ541 QUD536:QUF541 RDZ536:REB541 RNV536:RNX541 RXR536:RXT541 SHN536:SHP541 SRJ536:SRL541 TBF536:TBH541 TLB536:TLD541 TUX536:TUZ541 UET536:UEV541 UOP536:UOR541 UYL536:UYN541 VIH536:VIJ541 VSD536:VSF541 WBZ536:WCB541 WLV536:WLX541 WVR536:WVT541 D542:G542 IZ542:JC542 SV542:SY542 ACR542:ACU542 AMN542:AMQ542 AWJ542:AWM542 BGF542:BGI542 BQB542:BQE542 BZX542:CAA542 CJT542:CJW542 CTP542:CTS542 DDL542:DDO542 DNH542:DNK542 DXD542:DXG542 EGZ542:EHC542 EQV542:EQY542 FAR542:FAU542 FKN542:FKQ542 FUJ542:FUM542 GEF542:GEI542 GOB542:GOE542 GXX542:GYA542 HHT542:HHW542 HRP542:HRS542 IBL542:IBO542 ILH542:ILK542 IVD542:IVG542 JEZ542:JFC542 JOV542:JOY542 JYR542:JYU542 KIN542:KIQ542 KSJ542:KSM542 LCF542:LCI542 LMB542:LME542 LVX542:LWA542 MFT542:MFW542 MPP542:MPS542 MZL542:MZO542 NJH542:NJK542 NTD542:NTG542 OCZ542:ODC542 OMV542:OMY542 OWR542:OWU542 PGN542:PGQ542 PQJ542:PQM542 QAF542:QAI542 QKB542:QKE542 QTX542:QUA542 RDT542:RDW542 RNP542:RNS542 RXL542:RXO542 SHH542:SHK542 SRD542:SRG542 TAZ542:TBC542 TKV542:TKY542 TUR542:TUU542 UEN542:UEQ542 UOJ542:UOM542 UYF542:UYI542 VIB542:VIE542 VRX542:VSA542 WBT542:WBW542 WLP542:WLS542 WVL542:WVO542 E541:H541 JA541:JD541 SW541:SZ541 ACS541:ACV541 AMO541:AMR541 AWK541:AWN541 BGG541:BGJ541 BQC541:BQF541 BZY541:CAB541 CJU541:CJX541 CTQ541:CTT541 DDM541:DDP541 DNI541:DNL541 DXE541:DXH541 EHA541:EHD541 EQW541:EQZ541 FAS541:FAV541 FKO541:FKR541 FUK541:FUN541 GEG541:GEJ541 GOC541:GOF541 GXY541:GYB541 HHU541:HHX541 HRQ541:HRT541 IBM541:IBP541 ILI541:ILL541 IVE541:IVH541 JFA541:JFD541 JOW541:JOZ541 JYS541:JYV541 KIO541:KIR541 KSK541:KSN541 LCG541:LCJ541 LMC541:LMF541 LVY541:LWB541 MFU541:MFX541 MPQ541:MPT541 MZM541:MZP541 NJI541:NJL541 NTE541:NTH541 ODA541:ODD541 OMW541:OMZ541 OWS541:OWV541 PGO541:PGR541 PQK541:PQN541 QAG541:QAJ541 QKC541:QKF541 QTY541:QUB541 RDU541:RDX541 RNQ541:RNT541 RXM541:RXP541 SHI541:SHL541 SRE541:SRH541 TBA541:TBD541 TKW541:TKZ541 TUS541:TUV541 UEO541:UER541 UOK541:UON541 UYG541:UYJ541 VIC541:VIF541 VRY541:VSB541 WBU541:WBX541 WLQ541:WLT541 WVM541:WVP541 I542:K542 JE542:JG542 TA542:TC542 ACW542:ACY542 AMS542:AMU542 AWO542:AWQ542 BGK542:BGM542 BQG542:BQI542 CAC542:CAE542 CJY542:CKA542 CTU542:CTW542 DDQ542:DDS542 DNM542:DNO542 DXI542:DXK542 EHE542:EHG542 ERA542:ERC542 FAW542:FAY542 FKS542:FKU542 FUO542:FUQ542 GEK542:GEM542 GOG542:GOI542 GYC542:GYE542 HHY542:HIA542 HRU542:HRW542 IBQ542:IBS542 ILM542:ILO542 IVI542:IVK542 JFE542:JFG542 JPA542:JPC542 JYW542:JYY542 KIS542:KIU542 KSO542:KSQ542 LCK542:LCM542 LMG542:LMI542 LWC542:LWE542 MFY542:MGA542 MPU542:MPW542 MZQ542:MZS542 NJM542:NJO542 NTI542:NTK542 ODE542:ODG542 ONA542:ONC542 OWW542:OWY542 PGS542:PGU542 PQO542:PQQ542 QAK542:QAM542 QKG542:QKI542 QUC542:QUE542 RDY542:REA542 RNU542:RNW542 RXQ542:RXS542 SHM542:SHO542 SRI542:SRK542 TBE542:TBG542 TLA542:TLC542 TUW542:TUY542 UES542:UEU542 UOO542:UOQ542 UYK542:UYM542 VIG542:VII542 VSC542:VSE542 WBY542:WCA542 WLU542:WLW542 WVY64:WWJ64 S344:AB346 JM344:JX344 TI344:TT344 ADE344:ADP344 ANA344:ANL344 AWW344:AXH344 BGS344:BHD344 BQO344:BQZ344 CAK344:CAV344 CKG344:CKR344 CUC344:CUN344 DDY344:DEJ344 DNU344:DOF344 DXQ344:DYB344 EHM344:EHX344 ERI344:ERT344 FBE344:FBP344 FLA344:FLL344 FUW344:FVH344 GES344:GFD344 GOO344:GOZ344 GYK344:GYV344 HIG344:HIR344 HSC344:HSN344 IBY344:ICJ344 ILU344:IMF344 IVQ344:IWB344 JFM344:JFX344 JPI344:JPT344 JZE344:JZP344 KJA344:KJL344 KSW344:KTH344 LCS344:LDD344 LMO344:LMZ344 LWK344:LWV344 MGG344:MGR344 MQC344:MQN344 MZY344:NAJ344 NJU344:NKF344 NTQ344:NUB344 ODM344:ODX344 ONI344:ONT344 OXE344:OXP344 PHA344:PHL344 PQW344:PRH344 QAS344:QBD344 QKO344:QKZ344 QUK344:QUV344 REG344:RER344 ROC344:RON344 RXY344:RYJ344 SHU344:SIF344 SRQ344:SSB344 TBM344:TBX344 TLI344:TLT344 TVE344:TVP344 UFA344:UFL344 UOW344:UPH344 UYS344:UZD344 VIO344:VIZ344 VSK344:VSV344 WCG344:WCR344 WMC344:WMN344 WVY344:WWJ344 WVY346:WWJ346</xm:sqref>
        </x14:dataValidation>
        <x14:dataValidation imeMode="hiragana" allowBlank="1" showInputMessage="1" showErrorMessage="1" xr:uid="{00000000-0002-0000-0400-000002000000}">
          <xm:sqref>J507:Z507 JF507:JV507 TB507:TR507 ACX507:ADN507 AMT507:ANJ507 AWP507:AXF507 BGL507:BHB507 BQH507:BQX507 CAD507:CAT507 CJZ507:CKP507 CTV507:CUL507 DDR507:DEH507 DNN507:DOD507 DXJ507:DXZ507 EHF507:EHV507 ERB507:ERR507 FAX507:FBN507 FKT507:FLJ507 FUP507:FVF507 GEL507:GFB507 GOH507:GOX507 GYD507:GYT507 HHZ507:HIP507 HRV507:HSL507 IBR507:ICH507 ILN507:IMD507 IVJ507:IVZ507 JFF507:JFV507 JPB507:JPR507 JYX507:JZN507 KIT507:KJJ507 KSP507:KTF507 LCL507:LDB507 LMH507:LMX507 LWD507:LWT507 MFZ507:MGP507 MPV507:MQL507 MZR507:NAH507 NJN507:NKD507 NTJ507:NTZ507 ODF507:ODV507 ONB507:ONR507 OWX507:OXN507 PGT507:PHJ507 PQP507:PRF507 QAL507:QBB507 QKH507:QKX507 QUD507:QUT507 RDZ507:REP507 RNV507:ROL507 RXR507:RYH507 SHN507:SID507 SRJ507:SRZ507 TBF507:TBV507 TLB507:TLR507 TUX507:TVN507 UET507:UFJ507 UOP507:UPF507 UYL507:UZB507 VIH507:VIX507 VSD507:VST507 WBZ507:WCP507 WLV507:WML507 WVR507:WWH507 J66089:Z66089 JF66089:JV66089 TB66089:TR66089 ACX66089:ADN66089 AMT66089:ANJ66089 AWP66089:AXF66089 BGL66089:BHB66089 BQH66089:BQX66089 CAD66089:CAT66089 CJZ66089:CKP66089 CTV66089:CUL66089 DDR66089:DEH66089 DNN66089:DOD66089 DXJ66089:DXZ66089 EHF66089:EHV66089 ERB66089:ERR66089 FAX66089:FBN66089 FKT66089:FLJ66089 FUP66089:FVF66089 GEL66089:GFB66089 GOH66089:GOX66089 GYD66089:GYT66089 HHZ66089:HIP66089 HRV66089:HSL66089 IBR66089:ICH66089 ILN66089:IMD66089 IVJ66089:IVZ66089 JFF66089:JFV66089 JPB66089:JPR66089 JYX66089:JZN66089 KIT66089:KJJ66089 KSP66089:KTF66089 LCL66089:LDB66089 LMH66089:LMX66089 LWD66089:LWT66089 MFZ66089:MGP66089 MPV66089:MQL66089 MZR66089:NAH66089 NJN66089:NKD66089 NTJ66089:NTZ66089 ODF66089:ODV66089 ONB66089:ONR66089 OWX66089:OXN66089 PGT66089:PHJ66089 PQP66089:PRF66089 QAL66089:QBB66089 QKH66089:QKX66089 QUD66089:QUT66089 RDZ66089:REP66089 RNV66089:ROL66089 RXR66089:RYH66089 SHN66089:SID66089 SRJ66089:SRZ66089 TBF66089:TBV66089 TLB66089:TLR66089 TUX66089:TVN66089 UET66089:UFJ66089 UOP66089:UPF66089 UYL66089:UZB66089 VIH66089:VIX66089 VSD66089:VST66089 WBZ66089:WCP66089 WLV66089:WML66089 WVR66089:WWH66089 J131625:Z131625 JF131625:JV131625 TB131625:TR131625 ACX131625:ADN131625 AMT131625:ANJ131625 AWP131625:AXF131625 BGL131625:BHB131625 BQH131625:BQX131625 CAD131625:CAT131625 CJZ131625:CKP131625 CTV131625:CUL131625 DDR131625:DEH131625 DNN131625:DOD131625 DXJ131625:DXZ131625 EHF131625:EHV131625 ERB131625:ERR131625 FAX131625:FBN131625 FKT131625:FLJ131625 FUP131625:FVF131625 GEL131625:GFB131625 GOH131625:GOX131625 GYD131625:GYT131625 HHZ131625:HIP131625 HRV131625:HSL131625 IBR131625:ICH131625 ILN131625:IMD131625 IVJ131625:IVZ131625 JFF131625:JFV131625 JPB131625:JPR131625 JYX131625:JZN131625 KIT131625:KJJ131625 KSP131625:KTF131625 LCL131625:LDB131625 LMH131625:LMX131625 LWD131625:LWT131625 MFZ131625:MGP131625 MPV131625:MQL131625 MZR131625:NAH131625 NJN131625:NKD131625 NTJ131625:NTZ131625 ODF131625:ODV131625 ONB131625:ONR131625 OWX131625:OXN131625 PGT131625:PHJ131625 PQP131625:PRF131625 QAL131625:QBB131625 QKH131625:QKX131625 QUD131625:QUT131625 RDZ131625:REP131625 RNV131625:ROL131625 RXR131625:RYH131625 SHN131625:SID131625 SRJ131625:SRZ131625 TBF131625:TBV131625 TLB131625:TLR131625 TUX131625:TVN131625 UET131625:UFJ131625 UOP131625:UPF131625 UYL131625:UZB131625 VIH131625:VIX131625 VSD131625:VST131625 WBZ131625:WCP131625 WLV131625:WML131625 WVR131625:WWH131625 J197161:Z197161 JF197161:JV197161 TB197161:TR197161 ACX197161:ADN197161 AMT197161:ANJ197161 AWP197161:AXF197161 BGL197161:BHB197161 BQH197161:BQX197161 CAD197161:CAT197161 CJZ197161:CKP197161 CTV197161:CUL197161 DDR197161:DEH197161 DNN197161:DOD197161 DXJ197161:DXZ197161 EHF197161:EHV197161 ERB197161:ERR197161 FAX197161:FBN197161 FKT197161:FLJ197161 FUP197161:FVF197161 GEL197161:GFB197161 GOH197161:GOX197161 GYD197161:GYT197161 HHZ197161:HIP197161 HRV197161:HSL197161 IBR197161:ICH197161 ILN197161:IMD197161 IVJ197161:IVZ197161 JFF197161:JFV197161 JPB197161:JPR197161 JYX197161:JZN197161 KIT197161:KJJ197161 KSP197161:KTF197161 LCL197161:LDB197161 LMH197161:LMX197161 LWD197161:LWT197161 MFZ197161:MGP197161 MPV197161:MQL197161 MZR197161:NAH197161 NJN197161:NKD197161 NTJ197161:NTZ197161 ODF197161:ODV197161 ONB197161:ONR197161 OWX197161:OXN197161 PGT197161:PHJ197161 PQP197161:PRF197161 QAL197161:QBB197161 QKH197161:QKX197161 QUD197161:QUT197161 RDZ197161:REP197161 RNV197161:ROL197161 RXR197161:RYH197161 SHN197161:SID197161 SRJ197161:SRZ197161 TBF197161:TBV197161 TLB197161:TLR197161 TUX197161:TVN197161 UET197161:UFJ197161 UOP197161:UPF197161 UYL197161:UZB197161 VIH197161:VIX197161 VSD197161:VST197161 WBZ197161:WCP197161 WLV197161:WML197161 WVR197161:WWH197161 J262697:Z262697 JF262697:JV262697 TB262697:TR262697 ACX262697:ADN262697 AMT262697:ANJ262697 AWP262697:AXF262697 BGL262697:BHB262697 BQH262697:BQX262697 CAD262697:CAT262697 CJZ262697:CKP262697 CTV262697:CUL262697 DDR262697:DEH262697 DNN262697:DOD262697 DXJ262697:DXZ262697 EHF262697:EHV262697 ERB262697:ERR262697 FAX262697:FBN262697 FKT262697:FLJ262697 FUP262697:FVF262697 GEL262697:GFB262697 GOH262697:GOX262697 GYD262697:GYT262697 HHZ262697:HIP262697 HRV262697:HSL262697 IBR262697:ICH262697 ILN262697:IMD262697 IVJ262697:IVZ262697 JFF262697:JFV262697 JPB262697:JPR262697 JYX262697:JZN262697 KIT262697:KJJ262697 KSP262697:KTF262697 LCL262697:LDB262697 LMH262697:LMX262697 LWD262697:LWT262697 MFZ262697:MGP262697 MPV262697:MQL262697 MZR262697:NAH262697 NJN262697:NKD262697 NTJ262697:NTZ262697 ODF262697:ODV262697 ONB262697:ONR262697 OWX262697:OXN262697 PGT262697:PHJ262697 PQP262697:PRF262697 QAL262697:QBB262697 QKH262697:QKX262697 QUD262697:QUT262697 RDZ262697:REP262697 RNV262697:ROL262697 RXR262697:RYH262697 SHN262697:SID262697 SRJ262697:SRZ262697 TBF262697:TBV262697 TLB262697:TLR262697 TUX262697:TVN262697 UET262697:UFJ262697 UOP262697:UPF262697 UYL262697:UZB262697 VIH262697:VIX262697 VSD262697:VST262697 WBZ262697:WCP262697 WLV262697:WML262697 WVR262697:WWH262697 J328233:Z328233 JF328233:JV328233 TB328233:TR328233 ACX328233:ADN328233 AMT328233:ANJ328233 AWP328233:AXF328233 BGL328233:BHB328233 BQH328233:BQX328233 CAD328233:CAT328233 CJZ328233:CKP328233 CTV328233:CUL328233 DDR328233:DEH328233 DNN328233:DOD328233 DXJ328233:DXZ328233 EHF328233:EHV328233 ERB328233:ERR328233 FAX328233:FBN328233 FKT328233:FLJ328233 FUP328233:FVF328233 GEL328233:GFB328233 GOH328233:GOX328233 GYD328233:GYT328233 HHZ328233:HIP328233 HRV328233:HSL328233 IBR328233:ICH328233 ILN328233:IMD328233 IVJ328233:IVZ328233 JFF328233:JFV328233 JPB328233:JPR328233 JYX328233:JZN328233 KIT328233:KJJ328233 KSP328233:KTF328233 LCL328233:LDB328233 LMH328233:LMX328233 LWD328233:LWT328233 MFZ328233:MGP328233 MPV328233:MQL328233 MZR328233:NAH328233 NJN328233:NKD328233 NTJ328233:NTZ328233 ODF328233:ODV328233 ONB328233:ONR328233 OWX328233:OXN328233 PGT328233:PHJ328233 PQP328233:PRF328233 QAL328233:QBB328233 QKH328233:QKX328233 QUD328233:QUT328233 RDZ328233:REP328233 RNV328233:ROL328233 RXR328233:RYH328233 SHN328233:SID328233 SRJ328233:SRZ328233 TBF328233:TBV328233 TLB328233:TLR328233 TUX328233:TVN328233 UET328233:UFJ328233 UOP328233:UPF328233 UYL328233:UZB328233 VIH328233:VIX328233 VSD328233:VST328233 WBZ328233:WCP328233 WLV328233:WML328233 WVR328233:WWH328233 J393769:Z393769 JF393769:JV393769 TB393769:TR393769 ACX393769:ADN393769 AMT393769:ANJ393769 AWP393769:AXF393769 BGL393769:BHB393769 BQH393769:BQX393769 CAD393769:CAT393769 CJZ393769:CKP393769 CTV393769:CUL393769 DDR393769:DEH393769 DNN393769:DOD393769 DXJ393769:DXZ393769 EHF393769:EHV393769 ERB393769:ERR393769 FAX393769:FBN393769 FKT393769:FLJ393769 FUP393769:FVF393769 GEL393769:GFB393769 GOH393769:GOX393769 GYD393769:GYT393769 HHZ393769:HIP393769 HRV393769:HSL393769 IBR393769:ICH393769 ILN393769:IMD393769 IVJ393769:IVZ393769 JFF393769:JFV393769 JPB393769:JPR393769 JYX393769:JZN393769 KIT393769:KJJ393769 KSP393769:KTF393769 LCL393769:LDB393769 LMH393769:LMX393769 LWD393769:LWT393769 MFZ393769:MGP393769 MPV393769:MQL393769 MZR393769:NAH393769 NJN393769:NKD393769 NTJ393769:NTZ393769 ODF393769:ODV393769 ONB393769:ONR393769 OWX393769:OXN393769 PGT393769:PHJ393769 PQP393769:PRF393769 QAL393769:QBB393769 QKH393769:QKX393769 QUD393769:QUT393769 RDZ393769:REP393769 RNV393769:ROL393769 RXR393769:RYH393769 SHN393769:SID393769 SRJ393769:SRZ393769 TBF393769:TBV393769 TLB393769:TLR393769 TUX393769:TVN393769 UET393769:UFJ393769 UOP393769:UPF393769 UYL393769:UZB393769 VIH393769:VIX393769 VSD393769:VST393769 WBZ393769:WCP393769 WLV393769:WML393769 WVR393769:WWH393769 J459305:Z459305 JF459305:JV459305 TB459305:TR459305 ACX459305:ADN459305 AMT459305:ANJ459305 AWP459305:AXF459305 BGL459305:BHB459305 BQH459305:BQX459305 CAD459305:CAT459305 CJZ459305:CKP459305 CTV459305:CUL459305 DDR459305:DEH459305 DNN459305:DOD459305 DXJ459305:DXZ459305 EHF459305:EHV459305 ERB459305:ERR459305 FAX459305:FBN459305 FKT459305:FLJ459305 FUP459305:FVF459305 GEL459305:GFB459305 GOH459305:GOX459305 GYD459305:GYT459305 HHZ459305:HIP459305 HRV459305:HSL459305 IBR459305:ICH459305 ILN459305:IMD459305 IVJ459305:IVZ459305 JFF459305:JFV459305 JPB459305:JPR459305 JYX459305:JZN459305 KIT459305:KJJ459305 KSP459305:KTF459305 LCL459305:LDB459305 LMH459305:LMX459305 LWD459305:LWT459305 MFZ459305:MGP459305 MPV459305:MQL459305 MZR459305:NAH459305 NJN459305:NKD459305 NTJ459305:NTZ459305 ODF459305:ODV459305 ONB459305:ONR459305 OWX459305:OXN459305 PGT459305:PHJ459305 PQP459305:PRF459305 QAL459305:QBB459305 QKH459305:QKX459305 QUD459305:QUT459305 RDZ459305:REP459305 RNV459305:ROL459305 RXR459305:RYH459305 SHN459305:SID459305 SRJ459305:SRZ459305 TBF459305:TBV459305 TLB459305:TLR459305 TUX459305:TVN459305 UET459305:UFJ459305 UOP459305:UPF459305 UYL459305:UZB459305 VIH459305:VIX459305 VSD459305:VST459305 WBZ459305:WCP459305 WLV459305:WML459305 WVR459305:WWH459305 J524841:Z524841 JF524841:JV524841 TB524841:TR524841 ACX524841:ADN524841 AMT524841:ANJ524841 AWP524841:AXF524841 BGL524841:BHB524841 BQH524841:BQX524841 CAD524841:CAT524841 CJZ524841:CKP524841 CTV524841:CUL524841 DDR524841:DEH524841 DNN524841:DOD524841 DXJ524841:DXZ524841 EHF524841:EHV524841 ERB524841:ERR524841 FAX524841:FBN524841 FKT524841:FLJ524841 FUP524841:FVF524841 GEL524841:GFB524841 GOH524841:GOX524841 GYD524841:GYT524841 HHZ524841:HIP524841 HRV524841:HSL524841 IBR524841:ICH524841 ILN524841:IMD524841 IVJ524841:IVZ524841 JFF524841:JFV524841 JPB524841:JPR524841 JYX524841:JZN524841 KIT524841:KJJ524841 KSP524841:KTF524841 LCL524841:LDB524841 LMH524841:LMX524841 LWD524841:LWT524841 MFZ524841:MGP524841 MPV524841:MQL524841 MZR524841:NAH524841 NJN524841:NKD524841 NTJ524841:NTZ524841 ODF524841:ODV524841 ONB524841:ONR524841 OWX524841:OXN524841 PGT524841:PHJ524841 PQP524841:PRF524841 QAL524841:QBB524841 QKH524841:QKX524841 QUD524841:QUT524841 RDZ524841:REP524841 RNV524841:ROL524841 RXR524841:RYH524841 SHN524841:SID524841 SRJ524841:SRZ524841 TBF524841:TBV524841 TLB524841:TLR524841 TUX524841:TVN524841 UET524841:UFJ524841 UOP524841:UPF524841 UYL524841:UZB524841 VIH524841:VIX524841 VSD524841:VST524841 WBZ524841:WCP524841 WLV524841:WML524841 WVR524841:WWH524841 J590377:Z590377 JF590377:JV590377 TB590377:TR590377 ACX590377:ADN590377 AMT590377:ANJ590377 AWP590377:AXF590377 BGL590377:BHB590377 BQH590377:BQX590377 CAD590377:CAT590377 CJZ590377:CKP590377 CTV590377:CUL590377 DDR590377:DEH590377 DNN590377:DOD590377 DXJ590377:DXZ590377 EHF590377:EHV590377 ERB590377:ERR590377 FAX590377:FBN590377 FKT590377:FLJ590377 FUP590377:FVF590377 GEL590377:GFB590377 GOH590377:GOX590377 GYD590377:GYT590377 HHZ590377:HIP590377 HRV590377:HSL590377 IBR590377:ICH590377 ILN590377:IMD590377 IVJ590377:IVZ590377 JFF590377:JFV590377 JPB590377:JPR590377 JYX590377:JZN590377 KIT590377:KJJ590377 KSP590377:KTF590377 LCL590377:LDB590377 LMH590377:LMX590377 LWD590377:LWT590377 MFZ590377:MGP590377 MPV590377:MQL590377 MZR590377:NAH590377 NJN590377:NKD590377 NTJ590377:NTZ590377 ODF590377:ODV590377 ONB590377:ONR590377 OWX590377:OXN590377 PGT590377:PHJ590377 PQP590377:PRF590377 QAL590377:QBB590377 QKH590377:QKX590377 QUD590377:QUT590377 RDZ590377:REP590377 RNV590377:ROL590377 RXR590377:RYH590377 SHN590377:SID590377 SRJ590377:SRZ590377 TBF590377:TBV590377 TLB590377:TLR590377 TUX590377:TVN590377 UET590377:UFJ590377 UOP590377:UPF590377 UYL590377:UZB590377 VIH590377:VIX590377 VSD590377:VST590377 WBZ590377:WCP590377 WLV590377:WML590377 WVR590377:WWH590377 J655913:Z655913 JF655913:JV655913 TB655913:TR655913 ACX655913:ADN655913 AMT655913:ANJ655913 AWP655913:AXF655913 BGL655913:BHB655913 BQH655913:BQX655913 CAD655913:CAT655913 CJZ655913:CKP655913 CTV655913:CUL655913 DDR655913:DEH655913 DNN655913:DOD655913 DXJ655913:DXZ655913 EHF655913:EHV655913 ERB655913:ERR655913 FAX655913:FBN655913 FKT655913:FLJ655913 FUP655913:FVF655913 GEL655913:GFB655913 GOH655913:GOX655913 GYD655913:GYT655913 HHZ655913:HIP655913 HRV655913:HSL655913 IBR655913:ICH655913 ILN655913:IMD655913 IVJ655913:IVZ655913 JFF655913:JFV655913 JPB655913:JPR655913 JYX655913:JZN655913 KIT655913:KJJ655913 KSP655913:KTF655913 LCL655913:LDB655913 LMH655913:LMX655913 LWD655913:LWT655913 MFZ655913:MGP655913 MPV655913:MQL655913 MZR655913:NAH655913 NJN655913:NKD655913 NTJ655913:NTZ655913 ODF655913:ODV655913 ONB655913:ONR655913 OWX655913:OXN655913 PGT655913:PHJ655913 PQP655913:PRF655913 QAL655913:QBB655913 QKH655913:QKX655913 QUD655913:QUT655913 RDZ655913:REP655913 RNV655913:ROL655913 RXR655913:RYH655913 SHN655913:SID655913 SRJ655913:SRZ655913 TBF655913:TBV655913 TLB655913:TLR655913 TUX655913:TVN655913 UET655913:UFJ655913 UOP655913:UPF655913 UYL655913:UZB655913 VIH655913:VIX655913 VSD655913:VST655913 WBZ655913:WCP655913 WLV655913:WML655913 WVR655913:WWH655913 J721449:Z721449 JF721449:JV721449 TB721449:TR721449 ACX721449:ADN721449 AMT721449:ANJ721449 AWP721449:AXF721449 BGL721449:BHB721449 BQH721449:BQX721449 CAD721449:CAT721449 CJZ721449:CKP721449 CTV721449:CUL721449 DDR721449:DEH721449 DNN721449:DOD721449 DXJ721449:DXZ721449 EHF721449:EHV721449 ERB721449:ERR721449 FAX721449:FBN721449 FKT721449:FLJ721449 FUP721449:FVF721449 GEL721449:GFB721449 GOH721449:GOX721449 GYD721449:GYT721449 HHZ721449:HIP721449 HRV721449:HSL721449 IBR721449:ICH721449 ILN721449:IMD721449 IVJ721449:IVZ721449 JFF721449:JFV721449 JPB721449:JPR721449 JYX721449:JZN721449 KIT721449:KJJ721449 KSP721449:KTF721449 LCL721449:LDB721449 LMH721449:LMX721449 LWD721449:LWT721449 MFZ721449:MGP721449 MPV721449:MQL721449 MZR721449:NAH721449 NJN721449:NKD721449 NTJ721449:NTZ721449 ODF721449:ODV721449 ONB721449:ONR721449 OWX721449:OXN721449 PGT721449:PHJ721449 PQP721449:PRF721449 QAL721449:QBB721449 QKH721449:QKX721449 QUD721449:QUT721449 RDZ721449:REP721449 RNV721449:ROL721449 RXR721449:RYH721449 SHN721449:SID721449 SRJ721449:SRZ721449 TBF721449:TBV721449 TLB721449:TLR721449 TUX721449:TVN721449 UET721449:UFJ721449 UOP721449:UPF721449 UYL721449:UZB721449 VIH721449:VIX721449 VSD721449:VST721449 WBZ721449:WCP721449 WLV721449:WML721449 WVR721449:WWH721449 J786985:Z786985 JF786985:JV786985 TB786985:TR786985 ACX786985:ADN786985 AMT786985:ANJ786985 AWP786985:AXF786985 BGL786985:BHB786985 BQH786985:BQX786985 CAD786985:CAT786985 CJZ786985:CKP786985 CTV786985:CUL786985 DDR786985:DEH786985 DNN786985:DOD786985 DXJ786985:DXZ786985 EHF786985:EHV786985 ERB786985:ERR786985 FAX786985:FBN786985 FKT786985:FLJ786985 FUP786985:FVF786985 GEL786985:GFB786985 GOH786985:GOX786985 GYD786985:GYT786985 HHZ786985:HIP786985 HRV786985:HSL786985 IBR786985:ICH786985 ILN786985:IMD786985 IVJ786985:IVZ786985 JFF786985:JFV786985 JPB786985:JPR786985 JYX786985:JZN786985 KIT786985:KJJ786985 KSP786985:KTF786985 LCL786985:LDB786985 LMH786985:LMX786985 LWD786985:LWT786985 MFZ786985:MGP786985 MPV786985:MQL786985 MZR786985:NAH786985 NJN786985:NKD786985 NTJ786985:NTZ786985 ODF786985:ODV786985 ONB786985:ONR786985 OWX786985:OXN786985 PGT786985:PHJ786985 PQP786985:PRF786985 QAL786985:QBB786985 QKH786985:QKX786985 QUD786985:QUT786985 RDZ786985:REP786985 RNV786985:ROL786985 RXR786985:RYH786985 SHN786985:SID786985 SRJ786985:SRZ786985 TBF786985:TBV786985 TLB786985:TLR786985 TUX786985:TVN786985 UET786985:UFJ786985 UOP786985:UPF786985 UYL786985:UZB786985 VIH786985:VIX786985 VSD786985:VST786985 WBZ786985:WCP786985 WLV786985:WML786985 WVR786985:WWH786985 J852521:Z852521 JF852521:JV852521 TB852521:TR852521 ACX852521:ADN852521 AMT852521:ANJ852521 AWP852521:AXF852521 BGL852521:BHB852521 BQH852521:BQX852521 CAD852521:CAT852521 CJZ852521:CKP852521 CTV852521:CUL852521 DDR852521:DEH852521 DNN852521:DOD852521 DXJ852521:DXZ852521 EHF852521:EHV852521 ERB852521:ERR852521 FAX852521:FBN852521 FKT852521:FLJ852521 FUP852521:FVF852521 GEL852521:GFB852521 GOH852521:GOX852521 GYD852521:GYT852521 HHZ852521:HIP852521 HRV852521:HSL852521 IBR852521:ICH852521 ILN852521:IMD852521 IVJ852521:IVZ852521 JFF852521:JFV852521 JPB852521:JPR852521 JYX852521:JZN852521 KIT852521:KJJ852521 KSP852521:KTF852521 LCL852521:LDB852521 LMH852521:LMX852521 LWD852521:LWT852521 MFZ852521:MGP852521 MPV852521:MQL852521 MZR852521:NAH852521 NJN852521:NKD852521 NTJ852521:NTZ852521 ODF852521:ODV852521 ONB852521:ONR852521 OWX852521:OXN852521 PGT852521:PHJ852521 PQP852521:PRF852521 QAL852521:QBB852521 QKH852521:QKX852521 QUD852521:QUT852521 RDZ852521:REP852521 RNV852521:ROL852521 RXR852521:RYH852521 SHN852521:SID852521 SRJ852521:SRZ852521 TBF852521:TBV852521 TLB852521:TLR852521 TUX852521:TVN852521 UET852521:UFJ852521 UOP852521:UPF852521 UYL852521:UZB852521 VIH852521:VIX852521 VSD852521:VST852521 WBZ852521:WCP852521 WLV852521:WML852521 WVR852521:WWH852521 J918057:Z918057 JF918057:JV918057 TB918057:TR918057 ACX918057:ADN918057 AMT918057:ANJ918057 AWP918057:AXF918057 BGL918057:BHB918057 BQH918057:BQX918057 CAD918057:CAT918057 CJZ918057:CKP918057 CTV918057:CUL918057 DDR918057:DEH918057 DNN918057:DOD918057 DXJ918057:DXZ918057 EHF918057:EHV918057 ERB918057:ERR918057 FAX918057:FBN918057 FKT918057:FLJ918057 FUP918057:FVF918057 GEL918057:GFB918057 GOH918057:GOX918057 GYD918057:GYT918057 HHZ918057:HIP918057 HRV918057:HSL918057 IBR918057:ICH918057 ILN918057:IMD918057 IVJ918057:IVZ918057 JFF918057:JFV918057 JPB918057:JPR918057 JYX918057:JZN918057 KIT918057:KJJ918057 KSP918057:KTF918057 LCL918057:LDB918057 LMH918057:LMX918057 LWD918057:LWT918057 MFZ918057:MGP918057 MPV918057:MQL918057 MZR918057:NAH918057 NJN918057:NKD918057 NTJ918057:NTZ918057 ODF918057:ODV918057 ONB918057:ONR918057 OWX918057:OXN918057 PGT918057:PHJ918057 PQP918057:PRF918057 QAL918057:QBB918057 QKH918057:QKX918057 QUD918057:QUT918057 RDZ918057:REP918057 RNV918057:ROL918057 RXR918057:RYH918057 SHN918057:SID918057 SRJ918057:SRZ918057 TBF918057:TBV918057 TLB918057:TLR918057 TUX918057:TVN918057 UET918057:UFJ918057 UOP918057:UPF918057 UYL918057:UZB918057 VIH918057:VIX918057 VSD918057:VST918057 WBZ918057:WCP918057 WLV918057:WML918057 WVR918057:WWH918057 J983593:Z983593 JF983593:JV983593 TB983593:TR983593 ACX983593:ADN983593 AMT983593:ANJ983593 AWP983593:AXF983593 BGL983593:BHB983593 BQH983593:BQX983593 CAD983593:CAT983593 CJZ983593:CKP983593 CTV983593:CUL983593 DDR983593:DEH983593 DNN983593:DOD983593 DXJ983593:DXZ983593 EHF983593:EHV983593 ERB983593:ERR983593 FAX983593:FBN983593 FKT983593:FLJ983593 FUP983593:FVF983593 GEL983593:GFB983593 GOH983593:GOX983593 GYD983593:GYT983593 HHZ983593:HIP983593 HRV983593:HSL983593 IBR983593:ICH983593 ILN983593:IMD983593 IVJ983593:IVZ983593 JFF983593:JFV983593 JPB983593:JPR983593 JYX983593:JZN983593 KIT983593:KJJ983593 KSP983593:KTF983593 LCL983593:LDB983593 LMH983593:LMX983593 LWD983593:LWT983593 MFZ983593:MGP983593 MPV983593:MQL983593 MZR983593:NAH983593 NJN983593:NKD983593 NTJ983593:NTZ983593 ODF983593:ODV983593 ONB983593:ONR983593 OWX983593:OXN983593 PGT983593:PHJ983593 PQP983593:PRF983593 QAL983593:QBB983593 QKH983593:QKX983593 QUD983593:QUT983593 RDZ983593:REP983593 RNV983593:ROL983593 RXR983593:RYH983593 SHN983593:SID983593 SRJ983593:SRZ983593 TBF983593:TBV983593 TLB983593:TLR983593 TUX983593:TVN983593 UET983593:UFJ983593 UOP983593:UPF983593 UYL983593:UZB983593 VIH983593:VIX983593 VSD983593:VST983593 WBZ983593:WCP983593 WLV983593:WML983593 WVR983593:WWH983593 J415:Z415 JF415:JV415 TB415:TR415 ACX415:ADN415 AMT415:ANJ415 AWP415:AXF415 BGL415:BHB415 BQH415:BQX415 CAD415:CAT415 CJZ415:CKP415 CTV415:CUL415 DDR415:DEH415 DNN415:DOD415 DXJ415:DXZ415 EHF415:EHV415 ERB415:ERR415 FAX415:FBN415 FKT415:FLJ415 FUP415:FVF415 GEL415:GFB415 GOH415:GOX415 GYD415:GYT415 HHZ415:HIP415 HRV415:HSL415 IBR415:ICH415 ILN415:IMD415 IVJ415:IVZ415 JFF415:JFV415 JPB415:JPR415 JYX415:JZN415 KIT415:KJJ415 KSP415:KTF415 LCL415:LDB415 LMH415:LMX415 LWD415:LWT415 MFZ415:MGP415 MPV415:MQL415 MZR415:NAH415 NJN415:NKD415 NTJ415:NTZ415 ODF415:ODV415 ONB415:ONR415 OWX415:OXN415 PGT415:PHJ415 PQP415:PRF415 QAL415:QBB415 QKH415:QKX415 QUD415:QUT415 RDZ415:REP415 RNV415:ROL415 RXR415:RYH415 SHN415:SID415 SRJ415:SRZ415 TBF415:TBV415 TLB415:TLR415 TUX415:TVN415 UET415:UFJ415 UOP415:UPF415 UYL415:UZB415 VIH415:VIX415 VSD415:VST415 WBZ415:WCP415 WLV415:WML415 WVR415:WWH415 J65997:Z65997 JF65997:JV65997 TB65997:TR65997 ACX65997:ADN65997 AMT65997:ANJ65997 AWP65997:AXF65997 BGL65997:BHB65997 BQH65997:BQX65997 CAD65997:CAT65997 CJZ65997:CKP65997 CTV65997:CUL65997 DDR65997:DEH65997 DNN65997:DOD65997 DXJ65997:DXZ65997 EHF65997:EHV65997 ERB65997:ERR65997 FAX65997:FBN65997 FKT65997:FLJ65997 FUP65997:FVF65997 GEL65997:GFB65997 GOH65997:GOX65997 GYD65997:GYT65997 HHZ65997:HIP65997 HRV65997:HSL65997 IBR65997:ICH65997 ILN65997:IMD65997 IVJ65997:IVZ65997 JFF65997:JFV65997 JPB65997:JPR65997 JYX65997:JZN65997 KIT65997:KJJ65997 KSP65997:KTF65997 LCL65997:LDB65997 LMH65997:LMX65997 LWD65997:LWT65997 MFZ65997:MGP65997 MPV65997:MQL65997 MZR65997:NAH65997 NJN65997:NKD65997 NTJ65997:NTZ65997 ODF65997:ODV65997 ONB65997:ONR65997 OWX65997:OXN65997 PGT65997:PHJ65997 PQP65997:PRF65997 QAL65997:QBB65997 QKH65997:QKX65997 QUD65997:QUT65997 RDZ65997:REP65997 RNV65997:ROL65997 RXR65997:RYH65997 SHN65997:SID65997 SRJ65997:SRZ65997 TBF65997:TBV65997 TLB65997:TLR65997 TUX65997:TVN65997 UET65997:UFJ65997 UOP65997:UPF65997 UYL65997:UZB65997 VIH65997:VIX65997 VSD65997:VST65997 WBZ65997:WCP65997 WLV65997:WML65997 WVR65997:WWH65997 J131533:Z131533 JF131533:JV131533 TB131533:TR131533 ACX131533:ADN131533 AMT131533:ANJ131533 AWP131533:AXF131533 BGL131533:BHB131533 BQH131533:BQX131533 CAD131533:CAT131533 CJZ131533:CKP131533 CTV131533:CUL131533 DDR131533:DEH131533 DNN131533:DOD131533 DXJ131533:DXZ131533 EHF131533:EHV131533 ERB131533:ERR131533 FAX131533:FBN131533 FKT131533:FLJ131533 FUP131533:FVF131533 GEL131533:GFB131533 GOH131533:GOX131533 GYD131533:GYT131533 HHZ131533:HIP131533 HRV131533:HSL131533 IBR131533:ICH131533 ILN131533:IMD131533 IVJ131533:IVZ131533 JFF131533:JFV131533 JPB131533:JPR131533 JYX131533:JZN131533 KIT131533:KJJ131533 KSP131533:KTF131533 LCL131533:LDB131533 LMH131533:LMX131533 LWD131533:LWT131533 MFZ131533:MGP131533 MPV131533:MQL131533 MZR131533:NAH131533 NJN131533:NKD131533 NTJ131533:NTZ131533 ODF131533:ODV131533 ONB131533:ONR131533 OWX131533:OXN131533 PGT131533:PHJ131533 PQP131533:PRF131533 QAL131533:QBB131533 QKH131533:QKX131533 QUD131533:QUT131533 RDZ131533:REP131533 RNV131533:ROL131533 RXR131533:RYH131533 SHN131533:SID131533 SRJ131533:SRZ131533 TBF131533:TBV131533 TLB131533:TLR131533 TUX131533:TVN131533 UET131533:UFJ131533 UOP131533:UPF131533 UYL131533:UZB131533 VIH131533:VIX131533 VSD131533:VST131533 WBZ131533:WCP131533 WLV131533:WML131533 WVR131533:WWH131533 J197069:Z197069 JF197069:JV197069 TB197069:TR197069 ACX197069:ADN197069 AMT197069:ANJ197069 AWP197069:AXF197069 BGL197069:BHB197069 BQH197069:BQX197069 CAD197069:CAT197069 CJZ197069:CKP197069 CTV197069:CUL197069 DDR197069:DEH197069 DNN197069:DOD197069 DXJ197069:DXZ197069 EHF197069:EHV197069 ERB197069:ERR197069 FAX197069:FBN197069 FKT197069:FLJ197069 FUP197069:FVF197069 GEL197069:GFB197069 GOH197069:GOX197069 GYD197069:GYT197069 HHZ197069:HIP197069 HRV197069:HSL197069 IBR197069:ICH197069 ILN197069:IMD197069 IVJ197069:IVZ197069 JFF197069:JFV197069 JPB197069:JPR197069 JYX197069:JZN197069 KIT197069:KJJ197069 KSP197069:KTF197069 LCL197069:LDB197069 LMH197069:LMX197069 LWD197069:LWT197069 MFZ197069:MGP197069 MPV197069:MQL197069 MZR197069:NAH197069 NJN197069:NKD197069 NTJ197069:NTZ197069 ODF197069:ODV197069 ONB197069:ONR197069 OWX197069:OXN197069 PGT197069:PHJ197069 PQP197069:PRF197069 QAL197069:QBB197069 QKH197069:QKX197069 QUD197069:QUT197069 RDZ197069:REP197069 RNV197069:ROL197069 RXR197069:RYH197069 SHN197069:SID197069 SRJ197069:SRZ197069 TBF197069:TBV197069 TLB197069:TLR197069 TUX197069:TVN197069 UET197069:UFJ197069 UOP197069:UPF197069 UYL197069:UZB197069 VIH197069:VIX197069 VSD197069:VST197069 WBZ197069:WCP197069 WLV197069:WML197069 WVR197069:WWH197069 J262605:Z262605 JF262605:JV262605 TB262605:TR262605 ACX262605:ADN262605 AMT262605:ANJ262605 AWP262605:AXF262605 BGL262605:BHB262605 BQH262605:BQX262605 CAD262605:CAT262605 CJZ262605:CKP262605 CTV262605:CUL262605 DDR262605:DEH262605 DNN262605:DOD262605 DXJ262605:DXZ262605 EHF262605:EHV262605 ERB262605:ERR262605 FAX262605:FBN262605 FKT262605:FLJ262605 FUP262605:FVF262605 GEL262605:GFB262605 GOH262605:GOX262605 GYD262605:GYT262605 HHZ262605:HIP262605 HRV262605:HSL262605 IBR262605:ICH262605 ILN262605:IMD262605 IVJ262605:IVZ262605 JFF262605:JFV262605 JPB262605:JPR262605 JYX262605:JZN262605 KIT262605:KJJ262605 KSP262605:KTF262605 LCL262605:LDB262605 LMH262605:LMX262605 LWD262605:LWT262605 MFZ262605:MGP262605 MPV262605:MQL262605 MZR262605:NAH262605 NJN262605:NKD262605 NTJ262605:NTZ262605 ODF262605:ODV262605 ONB262605:ONR262605 OWX262605:OXN262605 PGT262605:PHJ262605 PQP262605:PRF262605 QAL262605:QBB262605 QKH262605:QKX262605 QUD262605:QUT262605 RDZ262605:REP262605 RNV262605:ROL262605 RXR262605:RYH262605 SHN262605:SID262605 SRJ262605:SRZ262605 TBF262605:TBV262605 TLB262605:TLR262605 TUX262605:TVN262605 UET262605:UFJ262605 UOP262605:UPF262605 UYL262605:UZB262605 VIH262605:VIX262605 VSD262605:VST262605 WBZ262605:WCP262605 WLV262605:WML262605 WVR262605:WWH262605 J328141:Z328141 JF328141:JV328141 TB328141:TR328141 ACX328141:ADN328141 AMT328141:ANJ328141 AWP328141:AXF328141 BGL328141:BHB328141 BQH328141:BQX328141 CAD328141:CAT328141 CJZ328141:CKP328141 CTV328141:CUL328141 DDR328141:DEH328141 DNN328141:DOD328141 DXJ328141:DXZ328141 EHF328141:EHV328141 ERB328141:ERR328141 FAX328141:FBN328141 FKT328141:FLJ328141 FUP328141:FVF328141 GEL328141:GFB328141 GOH328141:GOX328141 GYD328141:GYT328141 HHZ328141:HIP328141 HRV328141:HSL328141 IBR328141:ICH328141 ILN328141:IMD328141 IVJ328141:IVZ328141 JFF328141:JFV328141 JPB328141:JPR328141 JYX328141:JZN328141 KIT328141:KJJ328141 KSP328141:KTF328141 LCL328141:LDB328141 LMH328141:LMX328141 LWD328141:LWT328141 MFZ328141:MGP328141 MPV328141:MQL328141 MZR328141:NAH328141 NJN328141:NKD328141 NTJ328141:NTZ328141 ODF328141:ODV328141 ONB328141:ONR328141 OWX328141:OXN328141 PGT328141:PHJ328141 PQP328141:PRF328141 QAL328141:QBB328141 QKH328141:QKX328141 QUD328141:QUT328141 RDZ328141:REP328141 RNV328141:ROL328141 RXR328141:RYH328141 SHN328141:SID328141 SRJ328141:SRZ328141 TBF328141:TBV328141 TLB328141:TLR328141 TUX328141:TVN328141 UET328141:UFJ328141 UOP328141:UPF328141 UYL328141:UZB328141 VIH328141:VIX328141 VSD328141:VST328141 WBZ328141:WCP328141 WLV328141:WML328141 WVR328141:WWH328141 J393677:Z393677 JF393677:JV393677 TB393677:TR393677 ACX393677:ADN393677 AMT393677:ANJ393677 AWP393677:AXF393677 BGL393677:BHB393677 BQH393677:BQX393677 CAD393677:CAT393677 CJZ393677:CKP393677 CTV393677:CUL393677 DDR393677:DEH393677 DNN393677:DOD393677 DXJ393677:DXZ393677 EHF393677:EHV393677 ERB393677:ERR393677 FAX393677:FBN393677 FKT393677:FLJ393677 FUP393677:FVF393677 GEL393677:GFB393677 GOH393677:GOX393677 GYD393677:GYT393677 HHZ393677:HIP393677 HRV393677:HSL393677 IBR393677:ICH393677 ILN393677:IMD393677 IVJ393677:IVZ393677 JFF393677:JFV393677 JPB393677:JPR393677 JYX393677:JZN393677 KIT393677:KJJ393677 KSP393677:KTF393677 LCL393677:LDB393677 LMH393677:LMX393677 LWD393677:LWT393677 MFZ393677:MGP393677 MPV393677:MQL393677 MZR393677:NAH393677 NJN393677:NKD393677 NTJ393677:NTZ393677 ODF393677:ODV393677 ONB393677:ONR393677 OWX393677:OXN393677 PGT393677:PHJ393677 PQP393677:PRF393677 QAL393677:QBB393677 QKH393677:QKX393677 QUD393677:QUT393677 RDZ393677:REP393677 RNV393677:ROL393677 RXR393677:RYH393677 SHN393677:SID393677 SRJ393677:SRZ393677 TBF393677:TBV393677 TLB393677:TLR393677 TUX393677:TVN393677 UET393677:UFJ393677 UOP393677:UPF393677 UYL393677:UZB393677 VIH393677:VIX393677 VSD393677:VST393677 WBZ393677:WCP393677 WLV393677:WML393677 WVR393677:WWH393677 J459213:Z459213 JF459213:JV459213 TB459213:TR459213 ACX459213:ADN459213 AMT459213:ANJ459213 AWP459213:AXF459213 BGL459213:BHB459213 BQH459213:BQX459213 CAD459213:CAT459213 CJZ459213:CKP459213 CTV459213:CUL459213 DDR459213:DEH459213 DNN459213:DOD459213 DXJ459213:DXZ459213 EHF459213:EHV459213 ERB459213:ERR459213 FAX459213:FBN459213 FKT459213:FLJ459213 FUP459213:FVF459213 GEL459213:GFB459213 GOH459213:GOX459213 GYD459213:GYT459213 HHZ459213:HIP459213 HRV459213:HSL459213 IBR459213:ICH459213 ILN459213:IMD459213 IVJ459213:IVZ459213 JFF459213:JFV459213 JPB459213:JPR459213 JYX459213:JZN459213 KIT459213:KJJ459213 KSP459213:KTF459213 LCL459213:LDB459213 LMH459213:LMX459213 LWD459213:LWT459213 MFZ459213:MGP459213 MPV459213:MQL459213 MZR459213:NAH459213 NJN459213:NKD459213 NTJ459213:NTZ459213 ODF459213:ODV459213 ONB459213:ONR459213 OWX459213:OXN459213 PGT459213:PHJ459213 PQP459213:PRF459213 QAL459213:QBB459213 QKH459213:QKX459213 QUD459213:QUT459213 RDZ459213:REP459213 RNV459213:ROL459213 RXR459213:RYH459213 SHN459213:SID459213 SRJ459213:SRZ459213 TBF459213:TBV459213 TLB459213:TLR459213 TUX459213:TVN459213 UET459213:UFJ459213 UOP459213:UPF459213 UYL459213:UZB459213 VIH459213:VIX459213 VSD459213:VST459213 WBZ459213:WCP459213 WLV459213:WML459213 WVR459213:WWH459213 J524749:Z524749 JF524749:JV524749 TB524749:TR524749 ACX524749:ADN524749 AMT524749:ANJ524749 AWP524749:AXF524749 BGL524749:BHB524749 BQH524749:BQX524749 CAD524749:CAT524749 CJZ524749:CKP524749 CTV524749:CUL524749 DDR524749:DEH524749 DNN524749:DOD524749 DXJ524749:DXZ524749 EHF524749:EHV524749 ERB524749:ERR524749 FAX524749:FBN524749 FKT524749:FLJ524749 FUP524749:FVF524749 GEL524749:GFB524749 GOH524749:GOX524749 GYD524749:GYT524749 HHZ524749:HIP524749 HRV524749:HSL524749 IBR524749:ICH524749 ILN524749:IMD524749 IVJ524749:IVZ524749 JFF524749:JFV524749 JPB524749:JPR524749 JYX524749:JZN524749 KIT524749:KJJ524749 KSP524749:KTF524749 LCL524749:LDB524749 LMH524749:LMX524749 LWD524749:LWT524749 MFZ524749:MGP524749 MPV524749:MQL524749 MZR524749:NAH524749 NJN524749:NKD524749 NTJ524749:NTZ524749 ODF524749:ODV524749 ONB524749:ONR524749 OWX524749:OXN524749 PGT524749:PHJ524749 PQP524749:PRF524749 QAL524749:QBB524749 QKH524749:QKX524749 QUD524749:QUT524749 RDZ524749:REP524749 RNV524749:ROL524749 RXR524749:RYH524749 SHN524749:SID524749 SRJ524749:SRZ524749 TBF524749:TBV524749 TLB524749:TLR524749 TUX524749:TVN524749 UET524749:UFJ524749 UOP524749:UPF524749 UYL524749:UZB524749 VIH524749:VIX524749 VSD524749:VST524749 WBZ524749:WCP524749 WLV524749:WML524749 WVR524749:WWH524749 J590285:Z590285 JF590285:JV590285 TB590285:TR590285 ACX590285:ADN590285 AMT590285:ANJ590285 AWP590285:AXF590285 BGL590285:BHB590285 BQH590285:BQX590285 CAD590285:CAT590285 CJZ590285:CKP590285 CTV590285:CUL590285 DDR590285:DEH590285 DNN590285:DOD590285 DXJ590285:DXZ590285 EHF590285:EHV590285 ERB590285:ERR590285 FAX590285:FBN590285 FKT590285:FLJ590285 FUP590285:FVF590285 GEL590285:GFB590285 GOH590285:GOX590285 GYD590285:GYT590285 HHZ590285:HIP590285 HRV590285:HSL590285 IBR590285:ICH590285 ILN590285:IMD590285 IVJ590285:IVZ590285 JFF590285:JFV590285 JPB590285:JPR590285 JYX590285:JZN590285 KIT590285:KJJ590285 KSP590285:KTF590285 LCL590285:LDB590285 LMH590285:LMX590285 LWD590285:LWT590285 MFZ590285:MGP590285 MPV590285:MQL590285 MZR590285:NAH590285 NJN590285:NKD590285 NTJ590285:NTZ590285 ODF590285:ODV590285 ONB590285:ONR590285 OWX590285:OXN590285 PGT590285:PHJ590285 PQP590285:PRF590285 QAL590285:QBB590285 QKH590285:QKX590285 QUD590285:QUT590285 RDZ590285:REP590285 RNV590285:ROL590285 RXR590285:RYH590285 SHN590285:SID590285 SRJ590285:SRZ590285 TBF590285:TBV590285 TLB590285:TLR590285 TUX590285:TVN590285 UET590285:UFJ590285 UOP590285:UPF590285 UYL590285:UZB590285 VIH590285:VIX590285 VSD590285:VST590285 WBZ590285:WCP590285 WLV590285:WML590285 WVR590285:WWH590285 J655821:Z655821 JF655821:JV655821 TB655821:TR655821 ACX655821:ADN655821 AMT655821:ANJ655821 AWP655821:AXF655821 BGL655821:BHB655821 BQH655821:BQX655821 CAD655821:CAT655821 CJZ655821:CKP655821 CTV655821:CUL655821 DDR655821:DEH655821 DNN655821:DOD655821 DXJ655821:DXZ655821 EHF655821:EHV655821 ERB655821:ERR655821 FAX655821:FBN655821 FKT655821:FLJ655821 FUP655821:FVF655821 GEL655821:GFB655821 GOH655821:GOX655821 GYD655821:GYT655821 HHZ655821:HIP655821 HRV655821:HSL655821 IBR655821:ICH655821 ILN655821:IMD655821 IVJ655821:IVZ655821 JFF655821:JFV655821 JPB655821:JPR655821 JYX655821:JZN655821 KIT655821:KJJ655821 KSP655821:KTF655821 LCL655821:LDB655821 LMH655821:LMX655821 LWD655821:LWT655821 MFZ655821:MGP655821 MPV655821:MQL655821 MZR655821:NAH655821 NJN655821:NKD655821 NTJ655821:NTZ655821 ODF655821:ODV655821 ONB655821:ONR655821 OWX655821:OXN655821 PGT655821:PHJ655821 PQP655821:PRF655821 QAL655821:QBB655821 QKH655821:QKX655821 QUD655821:QUT655821 RDZ655821:REP655821 RNV655821:ROL655821 RXR655821:RYH655821 SHN655821:SID655821 SRJ655821:SRZ655821 TBF655821:TBV655821 TLB655821:TLR655821 TUX655821:TVN655821 UET655821:UFJ655821 UOP655821:UPF655821 UYL655821:UZB655821 VIH655821:VIX655821 VSD655821:VST655821 WBZ655821:WCP655821 WLV655821:WML655821 WVR655821:WWH655821 J721357:Z721357 JF721357:JV721357 TB721357:TR721357 ACX721357:ADN721357 AMT721357:ANJ721357 AWP721357:AXF721357 BGL721357:BHB721357 BQH721357:BQX721357 CAD721357:CAT721357 CJZ721357:CKP721357 CTV721357:CUL721357 DDR721357:DEH721357 DNN721357:DOD721357 DXJ721357:DXZ721357 EHF721357:EHV721357 ERB721357:ERR721357 FAX721357:FBN721357 FKT721357:FLJ721357 FUP721357:FVF721357 GEL721357:GFB721357 GOH721357:GOX721357 GYD721357:GYT721357 HHZ721357:HIP721357 HRV721357:HSL721357 IBR721357:ICH721357 ILN721357:IMD721357 IVJ721357:IVZ721357 JFF721357:JFV721357 JPB721357:JPR721357 JYX721357:JZN721357 KIT721357:KJJ721357 KSP721357:KTF721357 LCL721357:LDB721357 LMH721357:LMX721357 LWD721357:LWT721357 MFZ721357:MGP721357 MPV721357:MQL721357 MZR721357:NAH721357 NJN721357:NKD721357 NTJ721357:NTZ721357 ODF721357:ODV721357 ONB721357:ONR721357 OWX721357:OXN721357 PGT721357:PHJ721357 PQP721357:PRF721357 QAL721357:QBB721357 QKH721357:QKX721357 QUD721357:QUT721357 RDZ721357:REP721357 RNV721357:ROL721357 RXR721357:RYH721357 SHN721357:SID721357 SRJ721357:SRZ721357 TBF721357:TBV721357 TLB721357:TLR721357 TUX721357:TVN721357 UET721357:UFJ721357 UOP721357:UPF721357 UYL721357:UZB721357 VIH721357:VIX721357 VSD721357:VST721357 WBZ721357:WCP721357 WLV721357:WML721357 WVR721357:WWH721357 J786893:Z786893 JF786893:JV786893 TB786893:TR786893 ACX786893:ADN786893 AMT786893:ANJ786893 AWP786893:AXF786893 BGL786893:BHB786893 BQH786893:BQX786893 CAD786893:CAT786893 CJZ786893:CKP786893 CTV786893:CUL786893 DDR786893:DEH786893 DNN786893:DOD786893 DXJ786893:DXZ786893 EHF786893:EHV786893 ERB786893:ERR786893 FAX786893:FBN786893 FKT786893:FLJ786893 FUP786893:FVF786893 GEL786893:GFB786893 GOH786893:GOX786893 GYD786893:GYT786893 HHZ786893:HIP786893 HRV786893:HSL786893 IBR786893:ICH786893 ILN786893:IMD786893 IVJ786893:IVZ786893 JFF786893:JFV786893 JPB786893:JPR786893 JYX786893:JZN786893 KIT786893:KJJ786893 KSP786893:KTF786893 LCL786893:LDB786893 LMH786893:LMX786893 LWD786893:LWT786893 MFZ786893:MGP786893 MPV786893:MQL786893 MZR786893:NAH786893 NJN786893:NKD786893 NTJ786893:NTZ786893 ODF786893:ODV786893 ONB786893:ONR786893 OWX786893:OXN786893 PGT786893:PHJ786893 PQP786893:PRF786893 QAL786893:QBB786893 QKH786893:QKX786893 QUD786893:QUT786893 RDZ786893:REP786893 RNV786893:ROL786893 RXR786893:RYH786893 SHN786893:SID786893 SRJ786893:SRZ786893 TBF786893:TBV786893 TLB786893:TLR786893 TUX786893:TVN786893 UET786893:UFJ786893 UOP786893:UPF786893 UYL786893:UZB786893 VIH786893:VIX786893 VSD786893:VST786893 WBZ786893:WCP786893 WLV786893:WML786893 WVR786893:WWH786893 J852429:Z852429 JF852429:JV852429 TB852429:TR852429 ACX852429:ADN852429 AMT852429:ANJ852429 AWP852429:AXF852429 BGL852429:BHB852429 BQH852429:BQX852429 CAD852429:CAT852429 CJZ852429:CKP852429 CTV852429:CUL852429 DDR852429:DEH852429 DNN852429:DOD852429 DXJ852429:DXZ852429 EHF852429:EHV852429 ERB852429:ERR852429 FAX852429:FBN852429 FKT852429:FLJ852429 FUP852429:FVF852429 GEL852429:GFB852429 GOH852429:GOX852429 GYD852429:GYT852429 HHZ852429:HIP852429 HRV852429:HSL852429 IBR852429:ICH852429 ILN852429:IMD852429 IVJ852429:IVZ852429 JFF852429:JFV852429 JPB852429:JPR852429 JYX852429:JZN852429 KIT852429:KJJ852429 KSP852429:KTF852429 LCL852429:LDB852429 LMH852429:LMX852429 LWD852429:LWT852429 MFZ852429:MGP852429 MPV852429:MQL852429 MZR852429:NAH852429 NJN852429:NKD852429 NTJ852429:NTZ852429 ODF852429:ODV852429 ONB852429:ONR852429 OWX852429:OXN852429 PGT852429:PHJ852429 PQP852429:PRF852429 QAL852429:QBB852429 QKH852429:QKX852429 QUD852429:QUT852429 RDZ852429:REP852429 RNV852429:ROL852429 RXR852429:RYH852429 SHN852429:SID852429 SRJ852429:SRZ852429 TBF852429:TBV852429 TLB852429:TLR852429 TUX852429:TVN852429 UET852429:UFJ852429 UOP852429:UPF852429 UYL852429:UZB852429 VIH852429:VIX852429 VSD852429:VST852429 WBZ852429:WCP852429 WLV852429:WML852429 WVR852429:WWH852429 J917965:Z917965 JF917965:JV917965 TB917965:TR917965 ACX917965:ADN917965 AMT917965:ANJ917965 AWP917965:AXF917965 BGL917965:BHB917965 BQH917965:BQX917965 CAD917965:CAT917965 CJZ917965:CKP917965 CTV917965:CUL917965 DDR917965:DEH917965 DNN917965:DOD917965 DXJ917965:DXZ917965 EHF917965:EHV917965 ERB917965:ERR917965 FAX917965:FBN917965 FKT917965:FLJ917965 FUP917965:FVF917965 GEL917965:GFB917965 GOH917965:GOX917965 GYD917965:GYT917965 HHZ917965:HIP917965 HRV917965:HSL917965 IBR917965:ICH917965 ILN917965:IMD917965 IVJ917965:IVZ917965 JFF917965:JFV917965 JPB917965:JPR917965 JYX917965:JZN917965 KIT917965:KJJ917965 KSP917965:KTF917965 LCL917965:LDB917965 LMH917965:LMX917965 LWD917965:LWT917965 MFZ917965:MGP917965 MPV917965:MQL917965 MZR917965:NAH917965 NJN917965:NKD917965 NTJ917965:NTZ917965 ODF917965:ODV917965 ONB917965:ONR917965 OWX917965:OXN917965 PGT917965:PHJ917965 PQP917965:PRF917965 QAL917965:QBB917965 QKH917965:QKX917965 QUD917965:QUT917965 RDZ917965:REP917965 RNV917965:ROL917965 RXR917965:RYH917965 SHN917965:SID917965 SRJ917965:SRZ917965 TBF917965:TBV917965 TLB917965:TLR917965 TUX917965:TVN917965 UET917965:UFJ917965 UOP917965:UPF917965 UYL917965:UZB917965 VIH917965:VIX917965 VSD917965:VST917965 WBZ917965:WCP917965 WLV917965:WML917965 WVR917965:WWH917965 J983501:Z983501 JF983501:JV983501 TB983501:TR983501 ACX983501:ADN983501 AMT983501:ANJ983501 AWP983501:AXF983501 BGL983501:BHB983501 BQH983501:BQX983501 CAD983501:CAT983501 CJZ983501:CKP983501 CTV983501:CUL983501 DDR983501:DEH983501 DNN983501:DOD983501 DXJ983501:DXZ983501 EHF983501:EHV983501 ERB983501:ERR983501 FAX983501:FBN983501 FKT983501:FLJ983501 FUP983501:FVF983501 GEL983501:GFB983501 GOH983501:GOX983501 GYD983501:GYT983501 HHZ983501:HIP983501 HRV983501:HSL983501 IBR983501:ICH983501 ILN983501:IMD983501 IVJ983501:IVZ983501 JFF983501:JFV983501 JPB983501:JPR983501 JYX983501:JZN983501 KIT983501:KJJ983501 KSP983501:KTF983501 LCL983501:LDB983501 LMH983501:LMX983501 LWD983501:LWT983501 MFZ983501:MGP983501 MPV983501:MQL983501 MZR983501:NAH983501 NJN983501:NKD983501 NTJ983501:NTZ983501 ODF983501:ODV983501 ONB983501:ONR983501 OWX983501:OXN983501 PGT983501:PHJ983501 PQP983501:PRF983501 QAL983501:QBB983501 QKH983501:QKX983501 QUD983501:QUT983501 RDZ983501:REP983501 RNV983501:ROL983501 RXR983501:RYH983501 SHN983501:SID983501 SRJ983501:SRZ983501 TBF983501:TBV983501 TLB983501:TLR983501 TUX983501:TVN983501 UET983501:UFJ983501 UOP983501:UPF983501 UYL983501:UZB983501 VIH983501:VIX983501 VSD983501:VST983501 WBZ983501:WCP983501 WLV983501:WML983501 WVR983501:WWH983501 J392:Z392 JF392:JV392 TB392:TR392 ACX392:ADN392 AMT392:ANJ392 AWP392:AXF392 BGL392:BHB392 BQH392:BQX392 CAD392:CAT392 CJZ392:CKP392 CTV392:CUL392 DDR392:DEH392 DNN392:DOD392 DXJ392:DXZ392 EHF392:EHV392 ERB392:ERR392 FAX392:FBN392 FKT392:FLJ392 FUP392:FVF392 GEL392:GFB392 GOH392:GOX392 GYD392:GYT392 HHZ392:HIP392 HRV392:HSL392 IBR392:ICH392 ILN392:IMD392 IVJ392:IVZ392 JFF392:JFV392 JPB392:JPR392 JYX392:JZN392 KIT392:KJJ392 KSP392:KTF392 LCL392:LDB392 LMH392:LMX392 LWD392:LWT392 MFZ392:MGP392 MPV392:MQL392 MZR392:NAH392 NJN392:NKD392 NTJ392:NTZ392 ODF392:ODV392 ONB392:ONR392 OWX392:OXN392 PGT392:PHJ392 PQP392:PRF392 QAL392:QBB392 QKH392:QKX392 QUD392:QUT392 RDZ392:REP392 RNV392:ROL392 RXR392:RYH392 SHN392:SID392 SRJ392:SRZ392 TBF392:TBV392 TLB392:TLR392 TUX392:TVN392 UET392:UFJ392 UOP392:UPF392 UYL392:UZB392 VIH392:VIX392 VSD392:VST392 WBZ392:WCP392 WLV392:WML392 WVR392:WWH392 J65974:Z65974 JF65974:JV65974 TB65974:TR65974 ACX65974:ADN65974 AMT65974:ANJ65974 AWP65974:AXF65974 BGL65974:BHB65974 BQH65974:BQX65974 CAD65974:CAT65974 CJZ65974:CKP65974 CTV65974:CUL65974 DDR65974:DEH65974 DNN65974:DOD65974 DXJ65974:DXZ65974 EHF65974:EHV65974 ERB65974:ERR65974 FAX65974:FBN65974 FKT65974:FLJ65974 FUP65974:FVF65974 GEL65974:GFB65974 GOH65974:GOX65974 GYD65974:GYT65974 HHZ65974:HIP65974 HRV65974:HSL65974 IBR65974:ICH65974 ILN65974:IMD65974 IVJ65974:IVZ65974 JFF65974:JFV65974 JPB65974:JPR65974 JYX65974:JZN65974 KIT65974:KJJ65974 KSP65974:KTF65974 LCL65974:LDB65974 LMH65974:LMX65974 LWD65974:LWT65974 MFZ65974:MGP65974 MPV65974:MQL65974 MZR65974:NAH65974 NJN65974:NKD65974 NTJ65974:NTZ65974 ODF65974:ODV65974 ONB65974:ONR65974 OWX65974:OXN65974 PGT65974:PHJ65974 PQP65974:PRF65974 QAL65974:QBB65974 QKH65974:QKX65974 QUD65974:QUT65974 RDZ65974:REP65974 RNV65974:ROL65974 RXR65974:RYH65974 SHN65974:SID65974 SRJ65974:SRZ65974 TBF65974:TBV65974 TLB65974:TLR65974 TUX65974:TVN65974 UET65974:UFJ65974 UOP65974:UPF65974 UYL65974:UZB65974 VIH65974:VIX65974 VSD65974:VST65974 WBZ65974:WCP65974 WLV65974:WML65974 WVR65974:WWH65974 J131510:Z131510 JF131510:JV131510 TB131510:TR131510 ACX131510:ADN131510 AMT131510:ANJ131510 AWP131510:AXF131510 BGL131510:BHB131510 BQH131510:BQX131510 CAD131510:CAT131510 CJZ131510:CKP131510 CTV131510:CUL131510 DDR131510:DEH131510 DNN131510:DOD131510 DXJ131510:DXZ131510 EHF131510:EHV131510 ERB131510:ERR131510 FAX131510:FBN131510 FKT131510:FLJ131510 FUP131510:FVF131510 GEL131510:GFB131510 GOH131510:GOX131510 GYD131510:GYT131510 HHZ131510:HIP131510 HRV131510:HSL131510 IBR131510:ICH131510 ILN131510:IMD131510 IVJ131510:IVZ131510 JFF131510:JFV131510 JPB131510:JPR131510 JYX131510:JZN131510 KIT131510:KJJ131510 KSP131510:KTF131510 LCL131510:LDB131510 LMH131510:LMX131510 LWD131510:LWT131510 MFZ131510:MGP131510 MPV131510:MQL131510 MZR131510:NAH131510 NJN131510:NKD131510 NTJ131510:NTZ131510 ODF131510:ODV131510 ONB131510:ONR131510 OWX131510:OXN131510 PGT131510:PHJ131510 PQP131510:PRF131510 QAL131510:QBB131510 QKH131510:QKX131510 QUD131510:QUT131510 RDZ131510:REP131510 RNV131510:ROL131510 RXR131510:RYH131510 SHN131510:SID131510 SRJ131510:SRZ131510 TBF131510:TBV131510 TLB131510:TLR131510 TUX131510:TVN131510 UET131510:UFJ131510 UOP131510:UPF131510 UYL131510:UZB131510 VIH131510:VIX131510 VSD131510:VST131510 WBZ131510:WCP131510 WLV131510:WML131510 WVR131510:WWH131510 J197046:Z197046 JF197046:JV197046 TB197046:TR197046 ACX197046:ADN197046 AMT197046:ANJ197046 AWP197046:AXF197046 BGL197046:BHB197046 BQH197046:BQX197046 CAD197046:CAT197046 CJZ197046:CKP197046 CTV197046:CUL197046 DDR197046:DEH197046 DNN197046:DOD197046 DXJ197046:DXZ197046 EHF197046:EHV197046 ERB197046:ERR197046 FAX197046:FBN197046 FKT197046:FLJ197046 FUP197046:FVF197046 GEL197046:GFB197046 GOH197046:GOX197046 GYD197046:GYT197046 HHZ197046:HIP197046 HRV197046:HSL197046 IBR197046:ICH197046 ILN197046:IMD197046 IVJ197046:IVZ197046 JFF197046:JFV197046 JPB197046:JPR197046 JYX197046:JZN197046 KIT197046:KJJ197046 KSP197046:KTF197046 LCL197046:LDB197046 LMH197046:LMX197046 LWD197046:LWT197046 MFZ197046:MGP197046 MPV197046:MQL197046 MZR197046:NAH197046 NJN197046:NKD197046 NTJ197046:NTZ197046 ODF197046:ODV197046 ONB197046:ONR197046 OWX197046:OXN197046 PGT197046:PHJ197046 PQP197046:PRF197046 QAL197046:QBB197046 QKH197046:QKX197046 QUD197046:QUT197046 RDZ197046:REP197046 RNV197046:ROL197046 RXR197046:RYH197046 SHN197046:SID197046 SRJ197046:SRZ197046 TBF197046:TBV197046 TLB197046:TLR197046 TUX197046:TVN197046 UET197046:UFJ197046 UOP197046:UPF197046 UYL197046:UZB197046 VIH197046:VIX197046 VSD197046:VST197046 WBZ197046:WCP197046 WLV197046:WML197046 WVR197046:WWH197046 J262582:Z262582 JF262582:JV262582 TB262582:TR262582 ACX262582:ADN262582 AMT262582:ANJ262582 AWP262582:AXF262582 BGL262582:BHB262582 BQH262582:BQX262582 CAD262582:CAT262582 CJZ262582:CKP262582 CTV262582:CUL262582 DDR262582:DEH262582 DNN262582:DOD262582 DXJ262582:DXZ262582 EHF262582:EHV262582 ERB262582:ERR262582 FAX262582:FBN262582 FKT262582:FLJ262582 FUP262582:FVF262582 GEL262582:GFB262582 GOH262582:GOX262582 GYD262582:GYT262582 HHZ262582:HIP262582 HRV262582:HSL262582 IBR262582:ICH262582 ILN262582:IMD262582 IVJ262582:IVZ262582 JFF262582:JFV262582 JPB262582:JPR262582 JYX262582:JZN262582 KIT262582:KJJ262582 KSP262582:KTF262582 LCL262582:LDB262582 LMH262582:LMX262582 LWD262582:LWT262582 MFZ262582:MGP262582 MPV262582:MQL262582 MZR262582:NAH262582 NJN262582:NKD262582 NTJ262582:NTZ262582 ODF262582:ODV262582 ONB262582:ONR262582 OWX262582:OXN262582 PGT262582:PHJ262582 PQP262582:PRF262582 QAL262582:QBB262582 QKH262582:QKX262582 QUD262582:QUT262582 RDZ262582:REP262582 RNV262582:ROL262582 RXR262582:RYH262582 SHN262582:SID262582 SRJ262582:SRZ262582 TBF262582:TBV262582 TLB262582:TLR262582 TUX262582:TVN262582 UET262582:UFJ262582 UOP262582:UPF262582 UYL262582:UZB262582 VIH262582:VIX262582 VSD262582:VST262582 WBZ262582:WCP262582 WLV262582:WML262582 WVR262582:WWH262582 J328118:Z328118 JF328118:JV328118 TB328118:TR328118 ACX328118:ADN328118 AMT328118:ANJ328118 AWP328118:AXF328118 BGL328118:BHB328118 BQH328118:BQX328118 CAD328118:CAT328118 CJZ328118:CKP328118 CTV328118:CUL328118 DDR328118:DEH328118 DNN328118:DOD328118 DXJ328118:DXZ328118 EHF328118:EHV328118 ERB328118:ERR328118 FAX328118:FBN328118 FKT328118:FLJ328118 FUP328118:FVF328118 GEL328118:GFB328118 GOH328118:GOX328118 GYD328118:GYT328118 HHZ328118:HIP328118 HRV328118:HSL328118 IBR328118:ICH328118 ILN328118:IMD328118 IVJ328118:IVZ328118 JFF328118:JFV328118 JPB328118:JPR328118 JYX328118:JZN328118 KIT328118:KJJ328118 KSP328118:KTF328118 LCL328118:LDB328118 LMH328118:LMX328118 LWD328118:LWT328118 MFZ328118:MGP328118 MPV328118:MQL328118 MZR328118:NAH328118 NJN328118:NKD328118 NTJ328118:NTZ328118 ODF328118:ODV328118 ONB328118:ONR328118 OWX328118:OXN328118 PGT328118:PHJ328118 PQP328118:PRF328118 QAL328118:QBB328118 QKH328118:QKX328118 QUD328118:QUT328118 RDZ328118:REP328118 RNV328118:ROL328118 RXR328118:RYH328118 SHN328118:SID328118 SRJ328118:SRZ328118 TBF328118:TBV328118 TLB328118:TLR328118 TUX328118:TVN328118 UET328118:UFJ328118 UOP328118:UPF328118 UYL328118:UZB328118 VIH328118:VIX328118 VSD328118:VST328118 WBZ328118:WCP328118 WLV328118:WML328118 WVR328118:WWH328118 J393654:Z393654 JF393654:JV393654 TB393654:TR393654 ACX393654:ADN393654 AMT393654:ANJ393654 AWP393654:AXF393654 BGL393654:BHB393654 BQH393654:BQX393654 CAD393654:CAT393654 CJZ393654:CKP393654 CTV393654:CUL393654 DDR393654:DEH393654 DNN393654:DOD393654 DXJ393654:DXZ393654 EHF393654:EHV393654 ERB393654:ERR393654 FAX393654:FBN393654 FKT393654:FLJ393654 FUP393654:FVF393654 GEL393654:GFB393654 GOH393654:GOX393654 GYD393654:GYT393654 HHZ393654:HIP393654 HRV393654:HSL393654 IBR393654:ICH393654 ILN393654:IMD393654 IVJ393654:IVZ393654 JFF393654:JFV393654 JPB393654:JPR393654 JYX393654:JZN393654 KIT393654:KJJ393654 KSP393654:KTF393654 LCL393654:LDB393654 LMH393654:LMX393654 LWD393654:LWT393654 MFZ393654:MGP393654 MPV393654:MQL393654 MZR393654:NAH393654 NJN393654:NKD393654 NTJ393654:NTZ393654 ODF393654:ODV393654 ONB393654:ONR393654 OWX393654:OXN393654 PGT393654:PHJ393654 PQP393654:PRF393654 QAL393654:QBB393654 QKH393654:QKX393654 QUD393654:QUT393654 RDZ393654:REP393654 RNV393654:ROL393654 RXR393654:RYH393654 SHN393654:SID393654 SRJ393654:SRZ393654 TBF393654:TBV393654 TLB393654:TLR393654 TUX393654:TVN393654 UET393654:UFJ393654 UOP393654:UPF393654 UYL393654:UZB393654 VIH393654:VIX393654 VSD393654:VST393654 WBZ393654:WCP393654 WLV393654:WML393654 WVR393654:WWH393654 J459190:Z459190 JF459190:JV459190 TB459190:TR459190 ACX459190:ADN459190 AMT459190:ANJ459190 AWP459190:AXF459190 BGL459190:BHB459190 BQH459190:BQX459190 CAD459190:CAT459190 CJZ459190:CKP459190 CTV459190:CUL459190 DDR459190:DEH459190 DNN459190:DOD459190 DXJ459190:DXZ459190 EHF459190:EHV459190 ERB459190:ERR459190 FAX459190:FBN459190 FKT459190:FLJ459190 FUP459190:FVF459190 GEL459190:GFB459190 GOH459190:GOX459190 GYD459190:GYT459190 HHZ459190:HIP459190 HRV459190:HSL459190 IBR459190:ICH459190 ILN459190:IMD459190 IVJ459190:IVZ459190 JFF459190:JFV459190 JPB459190:JPR459190 JYX459190:JZN459190 KIT459190:KJJ459190 KSP459190:KTF459190 LCL459190:LDB459190 LMH459190:LMX459190 LWD459190:LWT459190 MFZ459190:MGP459190 MPV459190:MQL459190 MZR459190:NAH459190 NJN459190:NKD459190 NTJ459190:NTZ459190 ODF459190:ODV459190 ONB459190:ONR459190 OWX459190:OXN459190 PGT459190:PHJ459190 PQP459190:PRF459190 QAL459190:QBB459190 QKH459190:QKX459190 QUD459190:QUT459190 RDZ459190:REP459190 RNV459190:ROL459190 RXR459190:RYH459190 SHN459190:SID459190 SRJ459190:SRZ459190 TBF459190:TBV459190 TLB459190:TLR459190 TUX459190:TVN459190 UET459190:UFJ459190 UOP459190:UPF459190 UYL459190:UZB459190 VIH459190:VIX459190 VSD459190:VST459190 WBZ459190:WCP459190 WLV459190:WML459190 WVR459190:WWH459190 J524726:Z524726 JF524726:JV524726 TB524726:TR524726 ACX524726:ADN524726 AMT524726:ANJ524726 AWP524726:AXF524726 BGL524726:BHB524726 BQH524726:BQX524726 CAD524726:CAT524726 CJZ524726:CKP524726 CTV524726:CUL524726 DDR524726:DEH524726 DNN524726:DOD524726 DXJ524726:DXZ524726 EHF524726:EHV524726 ERB524726:ERR524726 FAX524726:FBN524726 FKT524726:FLJ524726 FUP524726:FVF524726 GEL524726:GFB524726 GOH524726:GOX524726 GYD524726:GYT524726 HHZ524726:HIP524726 HRV524726:HSL524726 IBR524726:ICH524726 ILN524726:IMD524726 IVJ524726:IVZ524726 JFF524726:JFV524726 JPB524726:JPR524726 JYX524726:JZN524726 KIT524726:KJJ524726 KSP524726:KTF524726 LCL524726:LDB524726 LMH524726:LMX524726 LWD524726:LWT524726 MFZ524726:MGP524726 MPV524726:MQL524726 MZR524726:NAH524726 NJN524726:NKD524726 NTJ524726:NTZ524726 ODF524726:ODV524726 ONB524726:ONR524726 OWX524726:OXN524726 PGT524726:PHJ524726 PQP524726:PRF524726 QAL524726:QBB524726 QKH524726:QKX524726 QUD524726:QUT524726 RDZ524726:REP524726 RNV524726:ROL524726 RXR524726:RYH524726 SHN524726:SID524726 SRJ524726:SRZ524726 TBF524726:TBV524726 TLB524726:TLR524726 TUX524726:TVN524726 UET524726:UFJ524726 UOP524726:UPF524726 UYL524726:UZB524726 VIH524726:VIX524726 VSD524726:VST524726 WBZ524726:WCP524726 WLV524726:WML524726 WVR524726:WWH524726 J590262:Z590262 JF590262:JV590262 TB590262:TR590262 ACX590262:ADN590262 AMT590262:ANJ590262 AWP590262:AXF590262 BGL590262:BHB590262 BQH590262:BQX590262 CAD590262:CAT590262 CJZ590262:CKP590262 CTV590262:CUL590262 DDR590262:DEH590262 DNN590262:DOD590262 DXJ590262:DXZ590262 EHF590262:EHV590262 ERB590262:ERR590262 FAX590262:FBN590262 FKT590262:FLJ590262 FUP590262:FVF590262 GEL590262:GFB590262 GOH590262:GOX590262 GYD590262:GYT590262 HHZ590262:HIP590262 HRV590262:HSL590262 IBR590262:ICH590262 ILN590262:IMD590262 IVJ590262:IVZ590262 JFF590262:JFV590262 JPB590262:JPR590262 JYX590262:JZN590262 KIT590262:KJJ590262 KSP590262:KTF590262 LCL590262:LDB590262 LMH590262:LMX590262 LWD590262:LWT590262 MFZ590262:MGP590262 MPV590262:MQL590262 MZR590262:NAH590262 NJN590262:NKD590262 NTJ590262:NTZ590262 ODF590262:ODV590262 ONB590262:ONR590262 OWX590262:OXN590262 PGT590262:PHJ590262 PQP590262:PRF590262 QAL590262:QBB590262 QKH590262:QKX590262 QUD590262:QUT590262 RDZ590262:REP590262 RNV590262:ROL590262 RXR590262:RYH590262 SHN590262:SID590262 SRJ590262:SRZ590262 TBF590262:TBV590262 TLB590262:TLR590262 TUX590262:TVN590262 UET590262:UFJ590262 UOP590262:UPF590262 UYL590262:UZB590262 VIH590262:VIX590262 VSD590262:VST590262 WBZ590262:WCP590262 WLV590262:WML590262 WVR590262:WWH590262 J655798:Z655798 JF655798:JV655798 TB655798:TR655798 ACX655798:ADN655798 AMT655798:ANJ655798 AWP655798:AXF655798 BGL655798:BHB655798 BQH655798:BQX655798 CAD655798:CAT655798 CJZ655798:CKP655798 CTV655798:CUL655798 DDR655798:DEH655798 DNN655798:DOD655798 DXJ655798:DXZ655798 EHF655798:EHV655798 ERB655798:ERR655798 FAX655798:FBN655798 FKT655798:FLJ655798 FUP655798:FVF655798 GEL655798:GFB655798 GOH655798:GOX655798 GYD655798:GYT655798 HHZ655798:HIP655798 HRV655798:HSL655798 IBR655798:ICH655798 ILN655798:IMD655798 IVJ655798:IVZ655798 JFF655798:JFV655798 JPB655798:JPR655798 JYX655798:JZN655798 KIT655798:KJJ655798 KSP655798:KTF655798 LCL655798:LDB655798 LMH655798:LMX655798 LWD655798:LWT655798 MFZ655798:MGP655798 MPV655798:MQL655798 MZR655798:NAH655798 NJN655798:NKD655798 NTJ655798:NTZ655798 ODF655798:ODV655798 ONB655798:ONR655798 OWX655798:OXN655798 PGT655798:PHJ655798 PQP655798:PRF655798 QAL655798:QBB655798 QKH655798:QKX655798 QUD655798:QUT655798 RDZ655798:REP655798 RNV655798:ROL655798 RXR655798:RYH655798 SHN655798:SID655798 SRJ655798:SRZ655798 TBF655798:TBV655798 TLB655798:TLR655798 TUX655798:TVN655798 UET655798:UFJ655798 UOP655798:UPF655798 UYL655798:UZB655798 VIH655798:VIX655798 VSD655798:VST655798 WBZ655798:WCP655798 WLV655798:WML655798 WVR655798:WWH655798 J721334:Z721334 JF721334:JV721334 TB721334:TR721334 ACX721334:ADN721334 AMT721334:ANJ721334 AWP721334:AXF721334 BGL721334:BHB721334 BQH721334:BQX721334 CAD721334:CAT721334 CJZ721334:CKP721334 CTV721334:CUL721334 DDR721334:DEH721334 DNN721334:DOD721334 DXJ721334:DXZ721334 EHF721334:EHV721334 ERB721334:ERR721334 FAX721334:FBN721334 FKT721334:FLJ721334 FUP721334:FVF721334 GEL721334:GFB721334 GOH721334:GOX721334 GYD721334:GYT721334 HHZ721334:HIP721334 HRV721334:HSL721334 IBR721334:ICH721334 ILN721334:IMD721334 IVJ721334:IVZ721334 JFF721334:JFV721334 JPB721334:JPR721334 JYX721334:JZN721334 KIT721334:KJJ721334 KSP721334:KTF721334 LCL721334:LDB721334 LMH721334:LMX721334 LWD721334:LWT721334 MFZ721334:MGP721334 MPV721334:MQL721334 MZR721334:NAH721334 NJN721334:NKD721334 NTJ721334:NTZ721334 ODF721334:ODV721334 ONB721334:ONR721334 OWX721334:OXN721334 PGT721334:PHJ721334 PQP721334:PRF721334 QAL721334:QBB721334 QKH721334:QKX721334 QUD721334:QUT721334 RDZ721334:REP721334 RNV721334:ROL721334 RXR721334:RYH721334 SHN721334:SID721334 SRJ721334:SRZ721334 TBF721334:TBV721334 TLB721334:TLR721334 TUX721334:TVN721334 UET721334:UFJ721334 UOP721334:UPF721334 UYL721334:UZB721334 VIH721334:VIX721334 VSD721334:VST721334 WBZ721334:WCP721334 WLV721334:WML721334 WVR721334:WWH721334 J786870:Z786870 JF786870:JV786870 TB786870:TR786870 ACX786870:ADN786870 AMT786870:ANJ786870 AWP786870:AXF786870 BGL786870:BHB786870 BQH786870:BQX786870 CAD786870:CAT786870 CJZ786870:CKP786870 CTV786870:CUL786870 DDR786870:DEH786870 DNN786870:DOD786870 DXJ786870:DXZ786870 EHF786870:EHV786870 ERB786870:ERR786870 FAX786870:FBN786870 FKT786870:FLJ786870 FUP786870:FVF786870 GEL786870:GFB786870 GOH786870:GOX786870 GYD786870:GYT786870 HHZ786870:HIP786870 HRV786870:HSL786870 IBR786870:ICH786870 ILN786870:IMD786870 IVJ786870:IVZ786870 JFF786870:JFV786870 JPB786870:JPR786870 JYX786870:JZN786870 KIT786870:KJJ786870 KSP786870:KTF786870 LCL786870:LDB786870 LMH786870:LMX786870 LWD786870:LWT786870 MFZ786870:MGP786870 MPV786870:MQL786870 MZR786870:NAH786870 NJN786870:NKD786870 NTJ786870:NTZ786870 ODF786870:ODV786870 ONB786870:ONR786870 OWX786870:OXN786870 PGT786870:PHJ786870 PQP786870:PRF786870 QAL786870:QBB786870 QKH786870:QKX786870 QUD786870:QUT786870 RDZ786870:REP786870 RNV786870:ROL786870 RXR786870:RYH786870 SHN786870:SID786870 SRJ786870:SRZ786870 TBF786870:TBV786870 TLB786870:TLR786870 TUX786870:TVN786870 UET786870:UFJ786870 UOP786870:UPF786870 UYL786870:UZB786870 VIH786870:VIX786870 VSD786870:VST786870 WBZ786870:WCP786870 WLV786870:WML786870 WVR786870:WWH786870 J852406:Z852406 JF852406:JV852406 TB852406:TR852406 ACX852406:ADN852406 AMT852406:ANJ852406 AWP852406:AXF852406 BGL852406:BHB852406 BQH852406:BQX852406 CAD852406:CAT852406 CJZ852406:CKP852406 CTV852406:CUL852406 DDR852406:DEH852406 DNN852406:DOD852406 DXJ852406:DXZ852406 EHF852406:EHV852406 ERB852406:ERR852406 FAX852406:FBN852406 FKT852406:FLJ852406 FUP852406:FVF852406 GEL852406:GFB852406 GOH852406:GOX852406 GYD852406:GYT852406 HHZ852406:HIP852406 HRV852406:HSL852406 IBR852406:ICH852406 ILN852406:IMD852406 IVJ852406:IVZ852406 JFF852406:JFV852406 JPB852406:JPR852406 JYX852406:JZN852406 KIT852406:KJJ852406 KSP852406:KTF852406 LCL852406:LDB852406 LMH852406:LMX852406 LWD852406:LWT852406 MFZ852406:MGP852406 MPV852406:MQL852406 MZR852406:NAH852406 NJN852406:NKD852406 NTJ852406:NTZ852406 ODF852406:ODV852406 ONB852406:ONR852406 OWX852406:OXN852406 PGT852406:PHJ852406 PQP852406:PRF852406 QAL852406:QBB852406 QKH852406:QKX852406 QUD852406:QUT852406 RDZ852406:REP852406 RNV852406:ROL852406 RXR852406:RYH852406 SHN852406:SID852406 SRJ852406:SRZ852406 TBF852406:TBV852406 TLB852406:TLR852406 TUX852406:TVN852406 UET852406:UFJ852406 UOP852406:UPF852406 UYL852406:UZB852406 VIH852406:VIX852406 VSD852406:VST852406 WBZ852406:WCP852406 WLV852406:WML852406 WVR852406:WWH852406 J917942:Z917942 JF917942:JV917942 TB917942:TR917942 ACX917942:ADN917942 AMT917942:ANJ917942 AWP917942:AXF917942 BGL917942:BHB917942 BQH917942:BQX917942 CAD917942:CAT917942 CJZ917942:CKP917942 CTV917942:CUL917942 DDR917942:DEH917942 DNN917942:DOD917942 DXJ917942:DXZ917942 EHF917942:EHV917942 ERB917942:ERR917942 FAX917942:FBN917942 FKT917942:FLJ917942 FUP917942:FVF917942 GEL917942:GFB917942 GOH917942:GOX917942 GYD917942:GYT917942 HHZ917942:HIP917942 HRV917942:HSL917942 IBR917942:ICH917942 ILN917942:IMD917942 IVJ917942:IVZ917942 JFF917942:JFV917942 JPB917942:JPR917942 JYX917942:JZN917942 KIT917942:KJJ917942 KSP917942:KTF917942 LCL917942:LDB917942 LMH917942:LMX917942 LWD917942:LWT917942 MFZ917942:MGP917942 MPV917942:MQL917942 MZR917942:NAH917942 NJN917942:NKD917942 NTJ917942:NTZ917942 ODF917942:ODV917942 ONB917942:ONR917942 OWX917942:OXN917942 PGT917942:PHJ917942 PQP917942:PRF917942 QAL917942:QBB917942 QKH917942:QKX917942 QUD917942:QUT917942 RDZ917942:REP917942 RNV917942:ROL917942 RXR917942:RYH917942 SHN917942:SID917942 SRJ917942:SRZ917942 TBF917942:TBV917942 TLB917942:TLR917942 TUX917942:TVN917942 UET917942:UFJ917942 UOP917942:UPF917942 UYL917942:UZB917942 VIH917942:VIX917942 VSD917942:VST917942 WBZ917942:WCP917942 WLV917942:WML917942 WVR917942:WWH917942 J983478:Z983478 JF983478:JV983478 TB983478:TR983478 ACX983478:ADN983478 AMT983478:ANJ983478 AWP983478:AXF983478 BGL983478:BHB983478 BQH983478:BQX983478 CAD983478:CAT983478 CJZ983478:CKP983478 CTV983478:CUL983478 DDR983478:DEH983478 DNN983478:DOD983478 DXJ983478:DXZ983478 EHF983478:EHV983478 ERB983478:ERR983478 FAX983478:FBN983478 FKT983478:FLJ983478 FUP983478:FVF983478 GEL983478:GFB983478 GOH983478:GOX983478 GYD983478:GYT983478 HHZ983478:HIP983478 HRV983478:HSL983478 IBR983478:ICH983478 ILN983478:IMD983478 IVJ983478:IVZ983478 JFF983478:JFV983478 JPB983478:JPR983478 JYX983478:JZN983478 KIT983478:KJJ983478 KSP983478:KTF983478 LCL983478:LDB983478 LMH983478:LMX983478 LWD983478:LWT983478 MFZ983478:MGP983478 MPV983478:MQL983478 MZR983478:NAH983478 NJN983478:NKD983478 NTJ983478:NTZ983478 ODF983478:ODV983478 ONB983478:ONR983478 OWX983478:OXN983478 PGT983478:PHJ983478 PQP983478:PRF983478 QAL983478:QBB983478 QKH983478:QKX983478 QUD983478:QUT983478 RDZ983478:REP983478 RNV983478:ROL983478 RXR983478:RYH983478 SHN983478:SID983478 SRJ983478:SRZ983478 TBF983478:TBV983478 TLB983478:TLR983478 TUX983478:TVN983478 UET983478:UFJ983478 UOP983478:UPF983478 UYL983478:UZB983478 VIH983478:VIX983478 VSD983478:VST983478 WBZ983478:WCP983478 WLV983478:WML983478 WVR983478:WWH983478 J135:Z135 JF135:JV135 TB135:TR135 ACX135:ADN135 AMT135:ANJ135 AWP135:AXF135 BGL135:BHB135 BQH135:BQX135 CAD135:CAT135 CJZ135:CKP135 CTV135:CUL135 DDR135:DEH135 DNN135:DOD135 DXJ135:DXZ135 EHF135:EHV135 ERB135:ERR135 FAX135:FBN135 FKT135:FLJ135 FUP135:FVF135 GEL135:GFB135 GOH135:GOX135 GYD135:GYT135 HHZ135:HIP135 HRV135:HSL135 IBR135:ICH135 ILN135:IMD135 IVJ135:IVZ135 JFF135:JFV135 JPB135:JPR135 JYX135:JZN135 KIT135:KJJ135 KSP135:KTF135 LCL135:LDB135 LMH135:LMX135 LWD135:LWT135 MFZ135:MGP135 MPV135:MQL135 MZR135:NAH135 NJN135:NKD135 NTJ135:NTZ135 ODF135:ODV135 ONB135:ONR135 OWX135:OXN135 PGT135:PHJ135 PQP135:PRF135 QAL135:QBB135 QKH135:QKX135 QUD135:QUT135 RDZ135:REP135 RNV135:ROL135 RXR135:RYH135 SHN135:SID135 SRJ135:SRZ135 TBF135:TBV135 TLB135:TLR135 TUX135:TVN135 UET135:UFJ135 UOP135:UPF135 UYL135:UZB135 VIH135:VIX135 VSD135:VST135 WBZ135:WCP135 WLV135:WML135 WVR135:WWH135 J65801:Z65801 JF65801:JV65801 TB65801:TR65801 ACX65801:ADN65801 AMT65801:ANJ65801 AWP65801:AXF65801 BGL65801:BHB65801 BQH65801:BQX65801 CAD65801:CAT65801 CJZ65801:CKP65801 CTV65801:CUL65801 DDR65801:DEH65801 DNN65801:DOD65801 DXJ65801:DXZ65801 EHF65801:EHV65801 ERB65801:ERR65801 FAX65801:FBN65801 FKT65801:FLJ65801 FUP65801:FVF65801 GEL65801:GFB65801 GOH65801:GOX65801 GYD65801:GYT65801 HHZ65801:HIP65801 HRV65801:HSL65801 IBR65801:ICH65801 ILN65801:IMD65801 IVJ65801:IVZ65801 JFF65801:JFV65801 JPB65801:JPR65801 JYX65801:JZN65801 KIT65801:KJJ65801 KSP65801:KTF65801 LCL65801:LDB65801 LMH65801:LMX65801 LWD65801:LWT65801 MFZ65801:MGP65801 MPV65801:MQL65801 MZR65801:NAH65801 NJN65801:NKD65801 NTJ65801:NTZ65801 ODF65801:ODV65801 ONB65801:ONR65801 OWX65801:OXN65801 PGT65801:PHJ65801 PQP65801:PRF65801 QAL65801:QBB65801 QKH65801:QKX65801 QUD65801:QUT65801 RDZ65801:REP65801 RNV65801:ROL65801 RXR65801:RYH65801 SHN65801:SID65801 SRJ65801:SRZ65801 TBF65801:TBV65801 TLB65801:TLR65801 TUX65801:TVN65801 UET65801:UFJ65801 UOP65801:UPF65801 UYL65801:UZB65801 VIH65801:VIX65801 VSD65801:VST65801 WBZ65801:WCP65801 WLV65801:WML65801 WVR65801:WWH65801 J131337:Z131337 JF131337:JV131337 TB131337:TR131337 ACX131337:ADN131337 AMT131337:ANJ131337 AWP131337:AXF131337 BGL131337:BHB131337 BQH131337:BQX131337 CAD131337:CAT131337 CJZ131337:CKP131337 CTV131337:CUL131337 DDR131337:DEH131337 DNN131337:DOD131337 DXJ131337:DXZ131337 EHF131337:EHV131337 ERB131337:ERR131337 FAX131337:FBN131337 FKT131337:FLJ131337 FUP131337:FVF131337 GEL131337:GFB131337 GOH131337:GOX131337 GYD131337:GYT131337 HHZ131337:HIP131337 HRV131337:HSL131337 IBR131337:ICH131337 ILN131337:IMD131337 IVJ131337:IVZ131337 JFF131337:JFV131337 JPB131337:JPR131337 JYX131337:JZN131337 KIT131337:KJJ131337 KSP131337:KTF131337 LCL131337:LDB131337 LMH131337:LMX131337 LWD131337:LWT131337 MFZ131337:MGP131337 MPV131337:MQL131337 MZR131337:NAH131337 NJN131337:NKD131337 NTJ131337:NTZ131337 ODF131337:ODV131337 ONB131337:ONR131337 OWX131337:OXN131337 PGT131337:PHJ131337 PQP131337:PRF131337 QAL131337:QBB131337 QKH131337:QKX131337 QUD131337:QUT131337 RDZ131337:REP131337 RNV131337:ROL131337 RXR131337:RYH131337 SHN131337:SID131337 SRJ131337:SRZ131337 TBF131337:TBV131337 TLB131337:TLR131337 TUX131337:TVN131337 UET131337:UFJ131337 UOP131337:UPF131337 UYL131337:UZB131337 VIH131337:VIX131337 VSD131337:VST131337 WBZ131337:WCP131337 WLV131337:WML131337 WVR131337:WWH131337 J196873:Z196873 JF196873:JV196873 TB196873:TR196873 ACX196873:ADN196873 AMT196873:ANJ196873 AWP196873:AXF196873 BGL196873:BHB196873 BQH196873:BQX196873 CAD196873:CAT196873 CJZ196873:CKP196873 CTV196873:CUL196873 DDR196873:DEH196873 DNN196873:DOD196873 DXJ196873:DXZ196873 EHF196873:EHV196873 ERB196873:ERR196873 FAX196873:FBN196873 FKT196873:FLJ196873 FUP196873:FVF196873 GEL196873:GFB196873 GOH196873:GOX196873 GYD196873:GYT196873 HHZ196873:HIP196873 HRV196873:HSL196873 IBR196873:ICH196873 ILN196873:IMD196873 IVJ196873:IVZ196873 JFF196873:JFV196873 JPB196873:JPR196873 JYX196873:JZN196873 KIT196873:KJJ196873 KSP196873:KTF196873 LCL196873:LDB196873 LMH196873:LMX196873 LWD196873:LWT196873 MFZ196873:MGP196873 MPV196873:MQL196873 MZR196873:NAH196873 NJN196873:NKD196873 NTJ196873:NTZ196873 ODF196873:ODV196873 ONB196873:ONR196873 OWX196873:OXN196873 PGT196873:PHJ196873 PQP196873:PRF196873 QAL196873:QBB196873 QKH196873:QKX196873 QUD196873:QUT196873 RDZ196873:REP196873 RNV196873:ROL196873 RXR196873:RYH196873 SHN196873:SID196873 SRJ196873:SRZ196873 TBF196873:TBV196873 TLB196873:TLR196873 TUX196873:TVN196873 UET196873:UFJ196873 UOP196873:UPF196873 UYL196873:UZB196873 VIH196873:VIX196873 VSD196873:VST196873 WBZ196873:WCP196873 WLV196873:WML196873 WVR196873:WWH196873 J262409:Z262409 JF262409:JV262409 TB262409:TR262409 ACX262409:ADN262409 AMT262409:ANJ262409 AWP262409:AXF262409 BGL262409:BHB262409 BQH262409:BQX262409 CAD262409:CAT262409 CJZ262409:CKP262409 CTV262409:CUL262409 DDR262409:DEH262409 DNN262409:DOD262409 DXJ262409:DXZ262409 EHF262409:EHV262409 ERB262409:ERR262409 FAX262409:FBN262409 FKT262409:FLJ262409 FUP262409:FVF262409 GEL262409:GFB262409 GOH262409:GOX262409 GYD262409:GYT262409 HHZ262409:HIP262409 HRV262409:HSL262409 IBR262409:ICH262409 ILN262409:IMD262409 IVJ262409:IVZ262409 JFF262409:JFV262409 JPB262409:JPR262409 JYX262409:JZN262409 KIT262409:KJJ262409 KSP262409:KTF262409 LCL262409:LDB262409 LMH262409:LMX262409 LWD262409:LWT262409 MFZ262409:MGP262409 MPV262409:MQL262409 MZR262409:NAH262409 NJN262409:NKD262409 NTJ262409:NTZ262409 ODF262409:ODV262409 ONB262409:ONR262409 OWX262409:OXN262409 PGT262409:PHJ262409 PQP262409:PRF262409 QAL262409:QBB262409 QKH262409:QKX262409 QUD262409:QUT262409 RDZ262409:REP262409 RNV262409:ROL262409 RXR262409:RYH262409 SHN262409:SID262409 SRJ262409:SRZ262409 TBF262409:TBV262409 TLB262409:TLR262409 TUX262409:TVN262409 UET262409:UFJ262409 UOP262409:UPF262409 UYL262409:UZB262409 VIH262409:VIX262409 VSD262409:VST262409 WBZ262409:WCP262409 WLV262409:WML262409 WVR262409:WWH262409 J327945:Z327945 JF327945:JV327945 TB327945:TR327945 ACX327945:ADN327945 AMT327945:ANJ327945 AWP327945:AXF327945 BGL327945:BHB327945 BQH327945:BQX327945 CAD327945:CAT327945 CJZ327945:CKP327945 CTV327945:CUL327945 DDR327945:DEH327945 DNN327945:DOD327945 DXJ327945:DXZ327945 EHF327945:EHV327945 ERB327945:ERR327945 FAX327945:FBN327945 FKT327945:FLJ327945 FUP327945:FVF327945 GEL327945:GFB327945 GOH327945:GOX327945 GYD327945:GYT327945 HHZ327945:HIP327945 HRV327945:HSL327945 IBR327945:ICH327945 ILN327945:IMD327945 IVJ327945:IVZ327945 JFF327945:JFV327945 JPB327945:JPR327945 JYX327945:JZN327945 KIT327945:KJJ327945 KSP327945:KTF327945 LCL327945:LDB327945 LMH327945:LMX327945 LWD327945:LWT327945 MFZ327945:MGP327945 MPV327945:MQL327945 MZR327945:NAH327945 NJN327945:NKD327945 NTJ327945:NTZ327945 ODF327945:ODV327945 ONB327945:ONR327945 OWX327945:OXN327945 PGT327945:PHJ327945 PQP327945:PRF327945 QAL327945:QBB327945 QKH327945:QKX327945 QUD327945:QUT327945 RDZ327945:REP327945 RNV327945:ROL327945 RXR327945:RYH327945 SHN327945:SID327945 SRJ327945:SRZ327945 TBF327945:TBV327945 TLB327945:TLR327945 TUX327945:TVN327945 UET327945:UFJ327945 UOP327945:UPF327945 UYL327945:UZB327945 VIH327945:VIX327945 VSD327945:VST327945 WBZ327945:WCP327945 WLV327945:WML327945 WVR327945:WWH327945 J393481:Z393481 JF393481:JV393481 TB393481:TR393481 ACX393481:ADN393481 AMT393481:ANJ393481 AWP393481:AXF393481 BGL393481:BHB393481 BQH393481:BQX393481 CAD393481:CAT393481 CJZ393481:CKP393481 CTV393481:CUL393481 DDR393481:DEH393481 DNN393481:DOD393481 DXJ393481:DXZ393481 EHF393481:EHV393481 ERB393481:ERR393481 FAX393481:FBN393481 FKT393481:FLJ393481 FUP393481:FVF393481 GEL393481:GFB393481 GOH393481:GOX393481 GYD393481:GYT393481 HHZ393481:HIP393481 HRV393481:HSL393481 IBR393481:ICH393481 ILN393481:IMD393481 IVJ393481:IVZ393481 JFF393481:JFV393481 JPB393481:JPR393481 JYX393481:JZN393481 KIT393481:KJJ393481 KSP393481:KTF393481 LCL393481:LDB393481 LMH393481:LMX393481 LWD393481:LWT393481 MFZ393481:MGP393481 MPV393481:MQL393481 MZR393481:NAH393481 NJN393481:NKD393481 NTJ393481:NTZ393481 ODF393481:ODV393481 ONB393481:ONR393481 OWX393481:OXN393481 PGT393481:PHJ393481 PQP393481:PRF393481 QAL393481:QBB393481 QKH393481:QKX393481 QUD393481:QUT393481 RDZ393481:REP393481 RNV393481:ROL393481 RXR393481:RYH393481 SHN393481:SID393481 SRJ393481:SRZ393481 TBF393481:TBV393481 TLB393481:TLR393481 TUX393481:TVN393481 UET393481:UFJ393481 UOP393481:UPF393481 UYL393481:UZB393481 VIH393481:VIX393481 VSD393481:VST393481 WBZ393481:WCP393481 WLV393481:WML393481 WVR393481:WWH393481 J459017:Z459017 JF459017:JV459017 TB459017:TR459017 ACX459017:ADN459017 AMT459017:ANJ459017 AWP459017:AXF459017 BGL459017:BHB459017 BQH459017:BQX459017 CAD459017:CAT459017 CJZ459017:CKP459017 CTV459017:CUL459017 DDR459017:DEH459017 DNN459017:DOD459017 DXJ459017:DXZ459017 EHF459017:EHV459017 ERB459017:ERR459017 FAX459017:FBN459017 FKT459017:FLJ459017 FUP459017:FVF459017 GEL459017:GFB459017 GOH459017:GOX459017 GYD459017:GYT459017 HHZ459017:HIP459017 HRV459017:HSL459017 IBR459017:ICH459017 ILN459017:IMD459017 IVJ459017:IVZ459017 JFF459017:JFV459017 JPB459017:JPR459017 JYX459017:JZN459017 KIT459017:KJJ459017 KSP459017:KTF459017 LCL459017:LDB459017 LMH459017:LMX459017 LWD459017:LWT459017 MFZ459017:MGP459017 MPV459017:MQL459017 MZR459017:NAH459017 NJN459017:NKD459017 NTJ459017:NTZ459017 ODF459017:ODV459017 ONB459017:ONR459017 OWX459017:OXN459017 PGT459017:PHJ459017 PQP459017:PRF459017 QAL459017:QBB459017 QKH459017:QKX459017 QUD459017:QUT459017 RDZ459017:REP459017 RNV459017:ROL459017 RXR459017:RYH459017 SHN459017:SID459017 SRJ459017:SRZ459017 TBF459017:TBV459017 TLB459017:TLR459017 TUX459017:TVN459017 UET459017:UFJ459017 UOP459017:UPF459017 UYL459017:UZB459017 VIH459017:VIX459017 VSD459017:VST459017 WBZ459017:WCP459017 WLV459017:WML459017 WVR459017:WWH459017 J524553:Z524553 JF524553:JV524553 TB524553:TR524553 ACX524553:ADN524553 AMT524553:ANJ524553 AWP524553:AXF524553 BGL524553:BHB524553 BQH524553:BQX524553 CAD524553:CAT524553 CJZ524553:CKP524553 CTV524553:CUL524553 DDR524553:DEH524553 DNN524553:DOD524553 DXJ524553:DXZ524553 EHF524553:EHV524553 ERB524553:ERR524553 FAX524553:FBN524553 FKT524553:FLJ524553 FUP524553:FVF524553 GEL524553:GFB524553 GOH524553:GOX524553 GYD524553:GYT524553 HHZ524553:HIP524553 HRV524553:HSL524553 IBR524553:ICH524553 ILN524553:IMD524553 IVJ524553:IVZ524553 JFF524553:JFV524553 JPB524553:JPR524553 JYX524553:JZN524553 KIT524553:KJJ524553 KSP524553:KTF524553 LCL524553:LDB524553 LMH524553:LMX524553 LWD524553:LWT524553 MFZ524553:MGP524553 MPV524553:MQL524553 MZR524553:NAH524553 NJN524553:NKD524553 NTJ524553:NTZ524553 ODF524553:ODV524553 ONB524553:ONR524553 OWX524553:OXN524553 PGT524553:PHJ524553 PQP524553:PRF524553 QAL524553:QBB524553 QKH524553:QKX524553 QUD524553:QUT524553 RDZ524553:REP524553 RNV524553:ROL524553 RXR524553:RYH524553 SHN524553:SID524553 SRJ524553:SRZ524553 TBF524553:TBV524553 TLB524553:TLR524553 TUX524553:TVN524553 UET524553:UFJ524553 UOP524553:UPF524553 UYL524553:UZB524553 VIH524553:VIX524553 VSD524553:VST524553 WBZ524553:WCP524553 WLV524553:WML524553 WVR524553:WWH524553 J590089:Z590089 JF590089:JV590089 TB590089:TR590089 ACX590089:ADN590089 AMT590089:ANJ590089 AWP590089:AXF590089 BGL590089:BHB590089 BQH590089:BQX590089 CAD590089:CAT590089 CJZ590089:CKP590089 CTV590089:CUL590089 DDR590089:DEH590089 DNN590089:DOD590089 DXJ590089:DXZ590089 EHF590089:EHV590089 ERB590089:ERR590089 FAX590089:FBN590089 FKT590089:FLJ590089 FUP590089:FVF590089 GEL590089:GFB590089 GOH590089:GOX590089 GYD590089:GYT590089 HHZ590089:HIP590089 HRV590089:HSL590089 IBR590089:ICH590089 ILN590089:IMD590089 IVJ590089:IVZ590089 JFF590089:JFV590089 JPB590089:JPR590089 JYX590089:JZN590089 KIT590089:KJJ590089 KSP590089:KTF590089 LCL590089:LDB590089 LMH590089:LMX590089 LWD590089:LWT590089 MFZ590089:MGP590089 MPV590089:MQL590089 MZR590089:NAH590089 NJN590089:NKD590089 NTJ590089:NTZ590089 ODF590089:ODV590089 ONB590089:ONR590089 OWX590089:OXN590089 PGT590089:PHJ590089 PQP590089:PRF590089 QAL590089:QBB590089 QKH590089:QKX590089 QUD590089:QUT590089 RDZ590089:REP590089 RNV590089:ROL590089 RXR590089:RYH590089 SHN590089:SID590089 SRJ590089:SRZ590089 TBF590089:TBV590089 TLB590089:TLR590089 TUX590089:TVN590089 UET590089:UFJ590089 UOP590089:UPF590089 UYL590089:UZB590089 VIH590089:VIX590089 VSD590089:VST590089 WBZ590089:WCP590089 WLV590089:WML590089 WVR590089:WWH590089 J655625:Z655625 JF655625:JV655625 TB655625:TR655625 ACX655625:ADN655625 AMT655625:ANJ655625 AWP655625:AXF655625 BGL655625:BHB655625 BQH655625:BQX655625 CAD655625:CAT655625 CJZ655625:CKP655625 CTV655625:CUL655625 DDR655625:DEH655625 DNN655625:DOD655625 DXJ655625:DXZ655625 EHF655625:EHV655625 ERB655625:ERR655625 FAX655625:FBN655625 FKT655625:FLJ655625 FUP655625:FVF655625 GEL655625:GFB655625 GOH655625:GOX655625 GYD655625:GYT655625 HHZ655625:HIP655625 HRV655625:HSL655625 IBR655625:ICH655625 ILN655625:IMD655625 IVJ655625:IVZ655625 JFF655625:JFV655625 JPB655625:JPR655625 JYX655625:JZN655625 KIT655625:KJJ655625 KSP655625:KTF655625 LCL655625:LDB655625 LMH655625:LMX655625 LWD655625:LWT655625 MFZ655625:MGP655625 MPV655625:MQL655625 MZR655625:NAH655625 NJN655625:NKD655625 NTJ655625:NTZ655625 ODF655625:ODV655625 ONB655625:ONR655625 OWX655625:OXN655625 PGT655625:PHJ655625 PQP655625:PRF655625 QAL655625:QBB655625 QKH655625:QKX655625 QUD655625:QUT655625 RDZ655625:REP655625 RNV655625:ROL655625 RXR655625:RYH655625 SHN655625:SID655625 SRJ655625:SRZ655625 TBF655625:TBV655625 TLB655625:TLR655625 TUX655625:TVN655625 UET655625:UFJ655625 UOP655625:UPF655625 UYL655625:UZB655625 VIH655625:VIX655625 VSD655625:VST655625 WBZ655625:WCP655625 WLV655625:WML655625 WVR655625:WWH655625 J721161:Z721161 JF721161:JV721161 TB721161:TR721161 ACX721161:ADN721161 AMT721161:ANJ721161 AWP721161:AXF721161 BGL721161:BHB721161 BQH721161:BQX721161 CAD721161:CAT721161 CJZ721161:CKP721161 CTV721161:CUL721161 DDR721161:DEH721161 DNN721161:DOD721161 DXJ721161:DXZ721161 EHF721161:EHV721161 ERB721161:ERR721161 FAX721161:FBN721161 FKT721161:FLJ721161 FUP721161:FVF721161 GEL721161:GFB721161 GOH721161:GOX721161 GYD721161:GYT721161 HHZ721161:HIP721161 HRV721161:HSL721161 IBR721161:ICH721161 ILN721161:IMD721161 IVJ721161:IVZ721161 JFF721161:JFV721161 JPB721161:JPR721161 JYX721161:JZN721161 KIT721161:KJJ721161 KSP721161:KTF721161 LCL721161:LDB721161 LMH721161:LMX721161 LWD721161:LWT721161 MFZ721161:MGP721161 MPV721161:MQL721161 MZR721161:NAH721161 NJN721161:NKD721161 NTJ721161:NTZ721161 ODF721161:ODV721161 ONB721161:ONR721161 OWX721161:OXN721161 PGT721161:PHJ721161 PQP721161:PRF721161 QAL721161:QBB721161 QKH721161:QKX721161 QUD721161:QUT721161 RDZ721161:REP721161 RNV721161:ROL721161 RXR721161:RYH721161 SHN721161:SID721161 SRJ721161:SRZ721161 TBF721161:TBV721161 TLB721161:TLR721161 TUX721161:TVN721161 UET721161:UFJ721161 UOP721161:UPF721161 UYL721161:UZB721161 VIH721161:VIX721161 VSD721161:VST721161 WBZ721161:WCP721161 WLV721161:WML721161 WVR721161:WWH721161 J786697:Z786697 JF786697:JV786697 TB786697:TR786697 ACX786697:ADN786697 AMT786697:ANJ786697 AWP786697:AXF786697 BGL786697:BHB786697 BQH786697:BQX786697 CAD786697:CAT786697 CJZ786697:CKP786697 CTV786697:CUL786697 DDR786697:DEH786697 DNN786697:DOD786697 DXJ786697:DXZ786697 EHF786697:EHV786697 ERB786697:ERR786697 FAX786697:FBN786697 FKT786697:FLJ786697 FUP786697:FVF786697 GEL786697:GFB786697 GOH786697:GOX786697 GYD786697:GYT786697 HHZ786697:HIP786697 HRV786697:HSL786697 IBR786697:ICH786697 ILN786697:IMD786697 IVJ786697:IVZ786697 JFF786697:JFV786697 JPB786697:JPR786697 JYX786697:JZN786697 KIT786697:KJJ786697 KSP786697:KTF786697 LCL786697:LDB786697 LMH786697:LMX786697 LWD786697:LWT786697 MFZ786697:MGP786697 MPV786697:MQL786697 MZR786697:NAH786697 NJN786697:NKD786697 NTJ786697:NTZ786697 ODF786697:ODV786697 ONB786697:ONR786697 OWX786697:OXN786697 PGT786697:PHJ786697 PQP786697:PRF786697 QAL786697:QBB786697 QKH786697:QKX786697 QUD786697:QUT786697 RDZ786697:REP786697 RNV786697:ROL786697 RXR786697:RYH786697 SHN786697:SID786697 SRJ786697:SRZ786697 TBF786697:TBV786697 TLB786697:TLR786697 TUX786697:TVN786697 UET786697:UFJ786697 UOP786697:UPF786697 UYL786697:UZB786697 VIH786697:VIX786697 VSD786697:VST786697 WBZ786697:WCP786697 WLV786697:WML786697 WVR786697:WWH786697 J852233:Z852233 JF852233:JV852233 TB852233:TR852233 ACX852233:ADN852233 AMT852233:ANJ852233 AWP852233:AXF852233 BGL852233:BHB852233 BQH852233:BQX852233 CAD852233:CAT852233 CJZ852233:CKP852233 CTV852233:CUL852233 DDR852233:DEH852233 DNN852233:DOD852233 DXJ852233:DXZ852233 EHF852233:EHV852233 ERB852233:ERR852233 FAX852233:FBN852233 FKT852233:FLJ852233 FUP852233:FVF852233 GEL852233:GFB852233 GOH852233:GOX852233 GYD852233:GYT852233 HHZ852233:HIP852233 HRV852233:HSL852233 IBR852233:ICH852233 ILN852233:IMD852233 IVJ852233:IVZ852233 JFF852233:JFV852233 JPB852233:JPR852233 JYX852233:JZN852233 KIT852233:KJJ852233 KSP852233:KTF852233 LCL852233:LDB852233 LMH852233:LMX852233 LWD852233:LWT852233 MFZ852233:MGP852233 MPV852233:MQL852233 MZR852233:NAH852233 NJN852233:NKD852233 NTJ852233:NTZ852233 ODF852233:ODV852233 ONB852233:ONR852233 OWX852233:OXN852233 PGT852233:PHJ852233 PQP852233:PRF852233 QAL852233:QBB852233 QKH852233:QKX852233 QUD852233:QUT852233 RDZ852233:REP852233 RNV852233:ROL852233 RXR852233:RYH852233 SHN852233:SID852233 SRJ852233:SRZ852233 TBF852233:TBV852233 TLB852233:TLR852233 TUX852233:TVN852233 UET852233:UFJ852233 UOP852233:UPF852233 UYL852233:UZB852233 VIH852233:VIX852233 VSD852233:VST852233 WBZ852233:WCP852233 WLV852233:WML852233 WVR852233:WWH852233 J917769:Z917769 JF917769:JV917769 TB917769:TR917769 ACX917769:ADN917769 AMT917769:ANJ917769 AWP917769:AXF917769 BGL917769:BHB917769 BQH917769:BQX917769 CAD917769:CAT917769 CJZ917769:CKP917769 CTV917769:CUL917769 DDR917769:DEH917769 DNN917769:DOD917769 DXJ917769:DXZ917769 EHF917769:EHV917769 ERB917769:ERR917769 FAX917769:FBN917769 FKT917769:FLJ917769 FUP917769:FVF917769 GEL917769:GFB917769 GOH917769:GOX917769 GYD917769:GYT917769 HHZ917769:HIP917769 HRV917769:HSL917769 IBR917769:ICH917769 ILN917769:IMD917769 IVJ917769:IVZ917769 JFF917769:JFV917769 JPB917769:JPR917769 JYX917769:JZN917769 KIT917769:KJJ917769 KSP917769:KTF917769 LCL917769:LDB917769 LMH917769:LMX917769 LWD917769:LWT917769 MFZ917769:MGP917769 MPV917769:MQL917769 MZR917769:NAH917769 NJN917769:NKD917769 NTJ917769:NTZ917769 ODF917769:ODV917769 ONB917769:ONR917769 OWX917769:OXN917769 PGT917769:PHJ917769 PQP917769:PRF917769 QAL917769:QBB917769 QKH917769:QKX917769 QUD917769:QUT917769 RDZ917769:REP917769 RNV917769:ROL917769 RXR917769:RYH917769 SHN917769:SID917769 SRJ917769:SRZ917769 TBF917769:TBV917769 TLB917769:TLR917769 TUX917769:TVN917769 UET917769:UFJ917769 UOP917769:UPF917769 UYL917769:UZB917769 VIH917769:VIX917769 VSD917769:VST917769 WBZ917769:WCP917769 WLV917769:WML917769 WVR917769:WWH917769 J983305:Z983305 JF983305:JV983305 TB983305:TR983305 ACX983305:ADN983305 AMT983305:ANJ983305 AWP983305:AXF983305 BGL983305:BHB983305 BQH983305:BQX983305 CAD983305:CAT983305 CJZ983305:CKP983305 CTV983305:CUL983305 DDR983305:DEH983305 DNN983305:DOD983305 DXJ983305:DXZ983305 EHF983305:EHV983305 ERB983305:ERR983305 FAX983305:FBN983305 FKT983305:FLJ983305 FUP983305:FVF983305 GEL983305:GFB983305 GOH983305:GOX983305 GYD983305:GYT983305 HHZ983305:HIP983305 HRV983305:HSL983305 IBR983305:ICH983305 ILN983305:IMD983305 IVJ983305:IVZ983305 JFF983305:JFV983305 JPB983305:JPR983305 JYX983305:JZN983305 KIT983305:KJJ983305 KSP983305:KTF983305 LCL983305:LDB983305 LMH983305:LMX983305 LWD983305:LWT983305 MFZ983305:MGP983305 MPV983305:MQL983305 MZR983305:NAH983305 NJN983305:NKD983305 NTJ983305:NTZ983305 ODF983305:ODV983305 ONB983305:ONR983305 OWX983305:OXN983305 PGT983305:PHJ983305 PQP983305:PRF983305 QAL983305:QBB983305 QKH983305:QKX983305 QUD983305:QUT983305 RDZ983305:REP983305 RNV983305:ROL983305 RXR983305:RYH983305 SHN983305:SID983305 SRJ983305:SRZ983305 TBF983305:TBV983305 TLB983305:TLR983305 TUX983305:TVN983305 UET983305:UFJ983305 UOP983305:UPF983305 UYL983305:UZB983305 VIH983305:VIX983305 VSD983305:VST983305 WBZ983305:WCP983305 WLV983305:WML983305 WVR983305:WWH983305 J112:Z112 JF112:JV112 TB112:TR112 ACX112:ADN112 AMT112:ANJ112 AWP112:AXF112 BGL112:BHB112 BQH112:BQX112 CAD112:CAT112 CJZ112:CKP112 CTV112:CUL112 DDR112:DEH112 DNN112:DOD112 DXJ112:DXZ112 EHF112:EHV112 ERB112:ERR112 FAX112:FBN112 FKT112:FLJ112 FUP112:FVF112 GEL112:GFB112 GOH112:GOX112 GYD112:GYT112 HHZ112:HIP112 HRV112:HSL112 IBR112:ICH112 ILN112:IMD112 IVJ112:IVZ112 JFF112:JFV112 JPB112:JPR112 JYX112:JZN112 KIT112:KJJ112 KSP112:KTF112 LCL112:LDB112 LMH112:LMX112 LWD112:LWT112 MFZ112:MGP112 MPV112:MQL112 MZR112:NAH112 NJN112:NKD112 NTJ112:NTZ112 ODF112:ODV112 ONB112:ONR112 OWX112:OXN112 PGT112:PHJ112 PQP112:PRF112 QAL112:QBB112 QKH112:QKX112 QUD112:QUT112 RDZ112:REP112 RNV112:ROL112 RXR112:RYH112 SHN112:SID112 SRJ112:SRZ112 TBF112:TBV112 TLB112:TLR112 TUX112:TVN112 UET112:UFJ112 UOP112:UPF112 UYL112:UZB112 VIH112:VIX112 VSD112:VST112 WBZ112:WCP112 WLV112:WML112 WVR112:WWH112 J65778:Z65778 JF65778:JV65778 TB65778:TR65778 ACX65778:ADN65778 AMT65778:ANJ65778 AWP65778:AXF65778 BGL65778:BHB65778 BQH65778:BQX65778 CAD65778:CAT65778 CJZ65778:CKP65778 CTV65778:CUL65778 DDR65778:DEH65778 DNN65778:DOD65778 DXJ65778:DXZ65778 EHF65778:EHV65778 ERB65778:ERR65778 FAX65778:FBN65778 FKT65778:FLJ65778 FUP65778:FVF65778 GEL65778:GFB65778 GOH65778:GOX65778 GYD65778:GYT65778 HHZ65778:HIP65778 HRV65778:HSL65778 IBR65778:ICH65778 ILN65778:IMD65778 IVJ65778:IVZ65778 JFF65778:JFV65778 JPB65778:JPR65778 JYX65778:JZN65778 KIT65778:KJJ65778 KSP65778:KTF65778 LCL65778:LDB65778 LMH65778:LMX65778 LWD65778:LWT65778 MFZ65778:MGP65778 MPV65778:MQL65778 MZR65778:NAH65778 NJN65778:NKD65778 NTJ65778:NTZ65778 ODF65778:ODV65778 ONB65778:ONR65778 OWX65778:OXN65778 PGT65778:PHJ65778 PQP65778:PRF65778 QAL65778:QBB65778 QKH65778:QKX65778 QUD65778:QUT65778 RDZ65778:REP65778 RNV65778:ROL65778 RXR65778:RYH65778 SHN65778:SID65778 SRJ65778:SRZ65778 TBF65778:TBV65778 TLB65778:TLR65778 TUX65778:TVN65778 UET65778:UFJ65778 UOP65778:UPF65778 UYL65778:UZB65778 VIH65778:VIX65778 VSD65778:VST65778 WBZ65778:WCP65778 WLV65778:WML65778 WVR65778:WWH65778 J131314:Z131314 JF131314:JV131314 TB131314:TR131314 ACX131314:ADN131314 AMT131314:ANJ131314 AWP131314:AXF131314 BGL131314:BHB131314 BQH131314:BQX131314 CAD131314:CAT131314 CJZ131314:CKP131314 CTV131314:CUL131314 DDR131314:DEH131314 DNN131314:DOD131314 DXJ131314:DXZ131314 EHF131314:EHV131314 ERB131314:ERR131314 FAX131314:FBN131314 FKT131314:FLJ131314 FUP131314:FVF131314 GEL131314:GFB131314 GOH131314:GOX131314 GYD131314:GYT131314 HHZ131314:HIP131314 HRV131314:HSL131314 IBR131314:ICH131314 ILN131314:IMD131314 IVJ131314:IVZ131314 JFF131314:JFV131314 JPB131314:JPR131314 JYX131314:JZN131314 KIT131314:KJJ131314 KSP131314:KTF131314 LCL131314:LDB131314 LMH131314:LMX131314 LWD131314:LWT131314 MFZ131314:MGP131314 MPV131314:MQL131314 MZR131314:NAH131314 NJN131314:NKD131314 NTJ131314:NTZ131314 ODF131314:ODV131314 ONB131314:ONR131314 OWX131314:OXN131314 PGT131314:PHJ131314 PQP131314:PRF131314 QAL131314:QBB131314 QKH131314:QKX131314 QUD131314:QUT131314 RDZ131314:REP131314 RNV131314:ROL131314 RXR131314:RYH131314 SHN131314:SID131314 SRJ131314:SRZ131314 TBF131314:TBV131314 TLB131314:TLR131314 TUX131314:TVN131314 UET131314:UFJ131314 UOP131314:UPF131314 UYL131314:UZB131314 VIH131314:VIX131314 VSD131314:VST131314 WBZ131314:WCP131314 WLV131314:WML131314 WVR131314:WWH131314 J196850:Z196850 JF196850:JV196850 TB196850:TR196850 ACX196850:ADN196850 AMT196850:ANJ196850 AWP196850:AXF196850 BGL196850:BHB196850 BQH196850:BQX196850 CAD196850:CAT196850 CJZ196850:CKP196850 CTV196850:CUL196850 DDR196850:DEH196850 DNN196850:DOD196850 DXJ196850:DXZ196850 EHF196850:EHV196850 ERB196850:ERR196850 FAX196850:FBN196850 FKT196850:FLJ196850 FUP196850:FVF196850 GEL196850:GFB196850 GOH196850:GOX196850 GYD196850:GYT196850 HHZ196850:HIP196850 HRV196850:HSL196850 IBR196850:ICH196850 ILN196850:IMD196850 IVJ196850:IVZ196850 JFF196850:JFV196850 JPB196850:JPR196850 JYX196850:JZN196850 KIT196850:KJJ196850 KSP196850:KTF196850 LCL196850:LDB196850 LMH196850:LMX196850 LWD196850:LWT196850 MFZ196850:MGP196850 MPV196850:MQL196850 MZR196850:NAH196850 NJN196850:NKD196850 NTJ196850:NTZ196850 ODF196850:ODV196850 ONB196850:ONR196850 OWX196850:OXN196850 PGT196850:PHJ196850 PQP196850:PRF196850 QAL196850:QBB196850 QKH196850:QKX196850 QUD196850:QUT196850 RDZ196850:REP196850 RNV196850:ROL196850 RXR196850:RYH196850 SHN196850:SID196850 SRJ196850:SRZ196850 TBF196850:TBV196850 TLB196850:TLR196850 TUX196850:TVN196850 UET196850:UFJ196850 UOP196850:UPF196850 UYL196850:UZB196850 VIH196850:VIX196850 VSD196850:VST196850 WBZ196850:WCP196850 WLV196850:WML196850 WVR196850:WWH196850 J262386:Z262386 JF262386:JV262386 TB262386:TR262386 ACX262386:ADN262386 AMT262386:ANJ262386 AWP262386:AXF262386 BGL262386:BHB262386 BQH262386:BQX262386 CAD262386:CAT262386 CJZ262386:CKP262386 CTV262386:CUL262386 DDR262386:DEH262386 DNN262386:DOD262386 DXJ262386:DXZ262386 EHF262386:EHV262386 ERB262386:ERR262386 FAX262386:FBN262386 FKT262386:FLJ262386 FUP262386:FVF262386 GEL262386:GFB262386 GOH262386:GOX262386 GYD262386:GYT262386 HHZ262386:HIP262386 HRV262386:HSL262386 IBR262386:ICH262386 ILN262386:IMD262386 IVJ262386:IVZ262386 JFF262386:JFV262386 JPB262386:JPR262386 JYX262386:JZN262386 KIT262386:KJJ262386 KSP262386:KTF262386 LCL262386:LDB262386 LMH262386:LMX262386 LWD262386:LWT262386 MFZ262386:MGP262386 MPV262386:MQL262386 MZR262386:NAH262386 NJN262386:NKD262386 NTJ262386:NTZ262386 ODF262386:ODV262386 ONB262386:ONR262386 OWX262386:OXN262386 PGT262386:PHJ262386 PQP262386:PRF262386 QAL262386:QBB262386 QKH262386:QKX262386 QUD262386:QUT262386 RDZ262386:REP262386 RNV262386:ROL262386 RXR262386:RYH262386 SHN262386:SID262386 SRJ262386:SRZ262386 TBF262386:TBV262386 TLB262386:TLR262386 TUX262386:TVN262386 UET262386:UFJ262386 UOP262386:UPF262386 UYL262386:UZB262386 VIH262386:VIX262386 VSD262386:VST262386 WBZ262386:WCP262386 WLV262386:WML262386 WVR262386:WWH262386 J327922:Z327922 JF327922:JV327922 TB327922:TR327922 ACX327922:ADN327922 AMT327922:ANJ327922 AWP327922:AXF327922 BGL327922:BHB327922 BQH327922:BQX327922 CAD327922:CAT327922 CJZ327922:CKP327922 CTV327922:CUL327922 DDR327922:DEH327922 DNN327922:DOD327922 DXJ327922:DXZ327922 EHF327922:EHV327922 ERB327922:ERR327922 FAX327922:FBN327922 FKT327922:FLJ327922 FUP327922:FVF327922 GEL327922:GFB327922 GOH327922:GOX327922 GYD327922:GYT327922 HHZ327922:HIP327922 HRV327922:HSL327922 IBR327922:ICH327922 ILN327922:IMD327922 IVJ327922:IVZ327922 JFF327922:JFV327922 JPB327922:JPR327922 JYX327922:JZN327922 KIT327922:KJJ327922 KSP327922:KTF327922 LCL327922:LDB327922 LMH327922:LMX327922 LWD327922:LWT327922 MFZ327922:MGP327922 MPV327922:MQL327922 MZR327922:NAH327922 NJN327922:NKD327922 NTJ327922:NTZ327922 ODF327922:ODV327922 ONB327922:ONR327922 OWX327922:OXN327922 PGT327922:PHJ327922 PQP327922:PRF327922 QAL327922:QBB327922 QKH327922:QKX327922 QUD327922:QUT327922 RDZ327922:REP327922 RNV327922:ROL327922 RXR327922:RYH327922 SHN327922:SID327922 SRJ327922:SRZ327922 TBF327922:TBV327922 TLB327922:TLR327922 TUX327922:TVN327922 UET327922:UFJ327922 UOP327922:UPF327922 UYL327922:UZB327922 VIH327922:VIX327922 VSD327922:VST327922 WBZ327922:WCP327922 WLV327922:WML327922 WVR327922:WWH327922 J393458:Z393458 JF393458:JV393458 TB393458:TR393458 ACX393458:ADN393458 AMT393458:ANJ393458 AWP393458:AXF393458 BGL393458:BHB393458 BQH393458:BQX393458 CAD393458:CAT393458 CJZ393458:CKP393458 CTV393458:CUL393458 DDR393458:DEH393458 DNN393458:DOD393458 DXJ393458:DXZ393458 EHF393458:EHV393458 ERB393458:ERR393458 FAX393458:FBN393458 FKT393458:FLJ393458 FUP393458:FVF393458 GEL393458:GFB393458 GOH393458:GOX393458 GYD393458:GYT393458 HHZ393458:HIP393458 HRV393458:HSL393458 IBR393458:ICH393458 ILN393458:IMD393458 IVJ393458:IVZ393458 JFF393458:JFV393458 JPB393458:JPR393458 JYX393458:JZN393458 KIT393458:KJJ393458 KSP393458:KTF393458 LCL393458:LDB393458 LMH393458:LMX393458 LWD393458:LWT393458 MFZ393458:MGP393458 MPV393458:MQL393458 MZR393458:NAH393458 NJN393458:NKD393458 NTJ393458:NTZ393458 ODF393458:ODV393458 ONB393458:ONR393458 OWX393458:OXN393458 PGT393458:PHJ393458 PQP393458:PRF393458 QAL393458:QBB393458 QKH393458:QKX393458 QUD393458:QUT393458 RDZ393458:REP393458 RNV393458:ROL393458 RXR393458:RYH393458 SHN393458:SID393458 SRJ393458:SRZ393458 TBF393458:TBV393458 TLB393458:TLR393458 TUX393458:TVN393458 UET393458:UFJ393458 UOP393458:UPF393458 UYL393458:UZB393458 VIH393458:VIX393458 VSD393458:VST393458 WBZ393458:WCP393458 WLV393458:WML393458 WVR393458:WWH393458 J458994:Z458994 JF458994:JV458994 TB458994:TR458994 ACX458994:ADN458994 AMT458994:ANJ458994 AWP458994:AXF458994 BGL458994:BHB458994 BQH458994:BQX458994 CAD458994:CAT458994 CJZ458994:CKP458994 CTV458994:CUL458994 DDR458994:DEH458994 DNN458994:DOD458994 DXJ458994:DXZ458994 EHF458994:EHV458994 ERB458994:ERR458994 FAX458994:FBN458994 FKT458994:FLJ458994 FUP458994:FVF458994 GEL458994:GFB458994 GOH458994:GOX458994 GYD458994:GYT458994 HHZ458994:HIP458994 HRV458994:HSL458994 IBR458994:ICH458994 ILN458994:IMD458994 IVJ458994:IVZ458994 JFF458994:JFV458994 JPB458994:JPR458994 JYX458994:JZN458994 KIT458994:KJJ458994 KSP458994:KTF458994 LCL458994:LDB458994 LMH458994:LMX458994 LWD458994:LWT458994 MFZ458994:MGP458994 MPV458994:MQL458994 MZR458994:NAH458994 NJN458994:NKD458994 NTJ458994:NTZ458994 ODF458994:ODV458994 ONB458994:ONR458994 OWX458994:OXN458994 PGT458994:PHJ458994 PQP458994:PRF458994 QAL458994:QBB458994 QKH458994:QKX458994 QUD458994:QUT458994 RDZ458994:REP458994 RNV458994:ROL458994 RXR458994:RYH458994 SHN458994:SID458994 SRJ458994:SRZ458994 TBF458994:TBV458994 TLB458994:TLR458994 TUX458994:TVN458994 UET458994:UFJ458994 UOP458994:UPF458994 UYL458994:UZB458994 VIH458994:VIX458994 VSD458994:VST458994 WBZ458994:WCP458994 WLV458994:WML458994 WVR458994:WWH458994 J524530:Z524530 JF524530:JV524530 TB524530:TR524530 ACX524530:ADN524530 AMT524530:ANJ524530 AWP524530:AXF524530 BGL524530:BHB524530 BQH524530:BQX524530 CAD524530:CAT524530 CJZ524530:CKP524530 CTV524530:CUL524530 DDR524530:DEH524530 DNN524530:DOD524530 DXJ524530:DXZ524530 EHF524530:EHV524530 ERB524530:ERR524530 FAX524530:FBN524530 FKT524530:FLJ524530 FUP524530:FVF524530 GEL524530:GFB524530 GOH524530:GOX524530 GYD524530:GYT524530 HHZ524530:HIP524530 HRV524530:HSL524530 IBR524530:ICH524530 ILN524530:IMD524530 IVJ524530:IVZ524530 JFF524530:JFV524530 JPB524530:JPR524530 JYX524530:JZN524530 KIT524530:KJJ524530 KSP524530:KTF524530 LCL524530:LDB524530 LMH524530:LMX524530 LWD524530:LWT524530 MFZ524530:MGP524530 MPV524530:MQL524530 MZR524530:NAH524530 NJN524530:NKD524530 NTJ524530:NTZ524530 ODF524530:ODV524530 ONB524530:ONR524530 OWX524530:OXN524530 PGT524530:PHJ524530 PQP524530:PRF524530 QAL524530:QBB524530 QKH524530:QKX524530 QUD524530:QUT524530 RDZ524530:REP524530 RNV524530:ROL524530 RXR524530:RYH524530 SHN524530:SID524530 SRJ524530:SRZ524530 TBF524530:TBV524530 TLB524530:TLR524530 TUX524530:TVN524530 UET524530:UFJ524530 UOP524530:UPF524530 UYL524530:UZB524530 VIH524530:VIX524530 VSD524530:VST524530 WBZ524530:WCP524530 WLV524530:WML524530 WVR524530:WWH524530 J590066:Z590066 JF590066:JV590066 TB590066:TR590066 ACX590066:ADN590066 AMT590066:ANJ590066 AWP590066:AXF590066 BGL590066:BHB590066 BQH590066:BQX590066 CAD590066:CAT590066 CJZ590066:CKP590066 CTV590066:CUL590066 DDR590066:DEH590066 DNN590066:DOD590066 DXJ590066:DXZ590066 EHF590066:EHV590066 ERB590066:ERR590066 FAX590066:FBN590066 FKT590066:FLJ590066 FUP590066:FVF590066 GEL590066:GFB590066 GOH590066:GOX590066 GYD590066:GYT590066 HHZ590066:HIP590066 HRV590066:HSL590066 IBR590066:ICH590066 ILN590066:IMD590066 IVJ590066:IVZ590066 JFF590066:JFV590066 JPB590066:JPR590066 JYX590066:JZN590066 KIT590066:KJJ590066 KSP590066:KTF590066 LCL590066:LDB590066 LMH590066:LMX590066 LWD590066:LWT590066 MFZ590066:MGP590066 MPV590066:MQL590066 MZR590066:NAH590066 NJN590066:NKD590066 NTJ590066:NTZ590066 ODF590066:ODV590066 ONB590066:ONR590066 OWX590066:OXN590066 PGT590066:PHJ590066 PQP590066:PRF590066 QAL590066:QBB590066 QKH590066:QKX590066 QUD590066:QUT590066 RDZ590066:REP590066 RNV590066:ROL590066 RXR590066:RYH590066 SHN590066:SID590066 SRJ590066:SRZ590066 TBF590066:TBV590066 TLB590066:TLR590066 TUX590066:TVN590066 UET590066:UFJ590066 UOP590066:UPF590066 UYL590066:UZB590066 VIH590066:VIX590066 VSD590066:VST590066 WBZ590066:WCP590066 WLV590066:WML590066 WVR590066:WWH590066 J655602:Z655602 JF655602:JV655602 TB655602:TR655602 ACX655602:ADN655602 AMT655602:ANJ655602 AWP655602:AXF655602 BGL655602:BHB655602 BQH655602:BQX655602 CAD655602:CAT655602 CJZ655602:CKP655602 CTV655602:CUL655602 DDR655602:DEH655602 DNN655602:DOD655602 DXJ655602:DXZ655602 EHF655602:EHV655602 ERB655602:ERR655602 FAX655602:FBN655602 FKT655602:FLJ655602 FUP655602:FVF655602 GEL655602:GFB655602 GOH655602:GOX655602 GYD655602:GYT655602 HHZ655602:HIP655602 HRV655602:HSL655602 IBR655602:ICH655602 ILN655602:IMD655602 IVJ655602:IVZ655602 JFF655602:JFV655602 JPB655602:JPR655602 JYX655602:JZN655602 KIT655602:KJJ655602 KSP655602:KTF655602 LCL655602:LDB655602 LMH655602:LMX655602 LWD655602:LWT655602 MFZ655602:MGP655602 MPV655602:MQL655602 MZR655602:NAH655602 NJN655602:NKD655602 NTJ655602:NTZ655602 ODF655602:ODV655602 ONB655602:ONR655602 OWX655602:OXN655602 PGT655602:PHJ655602 PQP655602:PRF655602 QAL655602:QBB655602 QKH655602:QKX655602 QUD655602:QUT655602 RDZ655602:REP655602 RNV655602:ROL655602 RXR655602:RYH655602 SHN655602:SID655602 SRJ655602:SRZ655602 TBF655602:TBV655602 TLB655602:TLR655602 TUX655602:TVN655602 UET655602:UFJ655602 UOP655602:UPF655602 UYL655602:UZB655602 VIH655602:VIX655602 VSD655602:VST655602 WBZ655602:WCP655602 WLV655602:WML655602 WVR655602:WWH655602 J721138:Z721138 JF721138:JV721138 TB721138:TR721138 ACX721138:ADN721138 AMT721138:ANJ721138 AWP721138:AXF721138 BGL721138:BHB721138 BQH721138:BQX721138 CAD721138:CAT721138 CJZ721138:CKP721138 CTV721138:CUL721138 DDR721138:DEH721138 DNN721138:DOD721138 DXJ721138:DXZ721138 EHF721138:EHV721138 ERB721138:ERR721138 FAX721138:FBN721138 FKT721138:FLJ721138 FUP721138:FVF721138 GEL721138:GFB721138 GOH721138:GOX721138 GYD721138:GYT721138 HHZ721138:HIP721138 HRV721138:HSL721138 IBR721138:ICH721138 ILN721138:IMD721138 IVJ721138:IVZ721138 JFF721138:JFV721138 JPB721138:JPR721138 JYX721138:JZN721138 KIT721138:KJJ721138 KSP721138:KTF721138 LCL721138:LDB721138 LMH721138:LMX721138 LWD721138:LWT721138 MFZ721138:MGP721138 MPV721138:MQL721138 MZR721138:NAH721138 NJN721138:NKD721138 NTJ721138:NTZ721138 ODF721138:ODV721138 ONB721138:ONR721138 OWX721138:OXN721138 PGT721138:PHJ721138 PQP721138:PRF721138 QAL721138:QBB721138 QKH721138:QKX721138 QUD721138:QUT721138 RDZ721138:REP721138 RNV721138:ROL721138 RXR721138:RYH721138 SHN721138:SID721138 SRJ721138:SRZ721138 TBF721138:TBV721138 TLB721138:TLR721138 TUX721138:TVN721138 UET721138:UFJ721138 UOP721138:UPF721138 UYL721138:UZB721138 VIH721138:VIX721138 VSD721138:VST721138 WBZ721138:WCP721138 WLV721138:WML721138 WVR721138:WWH721138 J786674:Z786674 JF786674:JV786674 TB786674:TR786674 ACX786674:ADN786674 AMT786674:ANJ786674 AWP786674:AXF786674 BGL786674:BHB786674 BQH786674:BQX786674 CAD786674:CAT786674 CJZ786674:CKP786674 CTV786674:CUL786674 DDR786674:DEH786674 DNN786674:DOD786674 DXJ786674:DXZ786674 EHF786674:EHV786674 ERB786674:ERR786674 FAX786674:FBN786674 FKT786674:FLJ786674 FUP786674:FVF786674 GEL786674:GFB786674 GOH786674:GOX786674 GYD786674:GYT786674 HHZ786674:HIP786674 HRV786674:HSL786674 IBR786674:ICH786674 ILN786674:IMD786674 IVJ786674:IVZ786674 JFF786674:JFV786674 JPB786674:JPR786674 JYX786674:JZN786674 KIT786674:KJJ786674 KSP786674:KTF786674 LCL786674:LDB786674 LMH786674:LMX786674 LWD786674:LWT786674 MFZ786674:MGP786674 MPV786674:MQL786674 MZR786674:NAH786674 NJN786674:NKD786674 NTJ786674:NTZ786674 ODF786674:ODV786674 ONB786674:ONR786674 OWX786674:OXN786674 PGT786674:PHJ786674 PQP786674:PRF786674 QAL786674:QBB786674 QKH786674:QKX786674 QUD786674:QUT786674 RDZ786674:REP786674 RNV786674:ROL786674 RXR786674:RYH786674 SHN786674:SID786674 SRJ786674:SRZ786674 TBF786674:TBV786674 TLB786674:TLR786674 TUX786674:TVN786674 UET786674:UFJ786674 UOP786674:UPF786674 UYL786674:UZB786674 VIH786674:VIX786674 VSD786674:VST786674 WBZ786674:WCP786674 WLV786674:WML786674 WVR786674:WWH786674 J852210:Z852210 JF852210:JV852210 TB852210:TR852210 ACX852210:ADN852210 AMT852210:ANJ852210 AWP852210:AXF852210 BGL852210:BHB852210 BQH852210:BQX852210 CAD852210:CAT852210 CJZ852210:CKP852210 CTV852210:CUL852210 DDR852210:DEH852210 DNN852210:DOD852210 DXJ852210:DXZ852210 EHF852210:EHV852210 ERB852210:ERR852210 FAX852210:FBN852210 FKT852210:FLJ852210 FUP852210:FVF852210 GEL852210:GFB852210 GOH852210:GOX852210 GYD852210:GYT852210 HHZ852210:HIP852210 HRV852210:HSL852210 IBR852210:ICH852210 ILN852210:IMD852210 IVJ852210:IVZ852210 JFF852210:JFV852210 JPB852210:JPR852210 JYX852210:JZN852210 KIT852210:KJJ852210 KSP852210:KTF852210 LCL852210:LDB852210 LMH852210:LMX852210 LWD852210:LWT852210 MFZ852210:MGP852210 MPV852210:MQL852210 MZR852210:NAH852210 NJN852210:NKD852210 NTJ852210:NTZ852210 ODF852210:ODV852210 ONB852210:ONR852210 OWX852210:OXN852210 PGT852210:PHJ852210 PQP852210:PRF852210 QAL852210:QBB852210 QKH852210:QKX852210 QUD852210:QUT852210 RDZ852210:REP852210 RNV852210:ROL852210 RXR852210:RYH852210 SHN852210:SID852210 SRJ852210:SRZ852210 TBF852210:TBV852210 TLB852210:TLR852210 TUX852210:TVN852210 UET852210:UFJ852210 UOP852210:UPF852210 UYL852210:UZB852210 VIH852210:VIX852210 VSD852210:VST852210 WBZ852210:WCP852210 WLV852210:WML852210 WVR852210:WWH852210 J917746:Z917746 JF917746:JV917746 TB917746:TR917746 ACX917746:ADN917746 AMT917746:ANJ917746 AWP917746:AXF917746 BGL917746:BHB917746 BQH917746:BQX917746 CAD917746:CAT917746 CJZ917746:CKP917746 CTV917746:CUL917746 DDR917746:DEH917746 DNN917746:DOD917746 DXJ917746:DXZ917746 EHF917746:EHV917746 ERB917746:ERR917746 FAX917746:FBN917746 FKT917746:FLJ917746 FUP917746:FVF917746 GEL917746:GFB917746 GOH917746:GOX917746 GYD917746:GYT917746 HHZ917746:HIP917746 HRV917746:HSL917746 IBR917746:ICH917746 ILN917746:IMD917746 IVJ917746:IVZ917746 JFF917746:JFV917746 JPB917746:JPR917746 JYX917746:JZN917746 KIT917746:KJJ917746 KSP917746:KTF917746 LCL917746:LDB917746 LMH917746:LMX917746 LWD917746:LWT917746 MFZ917746:MGP917746 MPV917746:MQL917746 MZR917746:NAH917746 NJN917746:NKD917746 NTJ917746:NTZ917746 ODF917746:ODV917746 ONB917746:ONR917746 OWX917746:OXN917746 PGT917746:PHJ917746 PQP917746:PRF917746 QAL917746:QBB917746 QKH917746:QKX917746 QUD917746:QUT917746 RDZ917746:REP917746 RNV917746:ROL917746 RXR917746:RYH917746 SHN917746:SID917746 SRJ917746:SRZ917746 TBF917746:TBV917746 TLB917746:TLR917746 TUX917746:TVN917746 UET917746:UFJ917746 UOP917746:UPF917746 UYL917746:UZB917746 VIH917746:VIX917746 VSD917746:VST917746 WBZ917746:WCP917746 WLV917746:WML917746 WVR917746:WWH917746 J983282:Z983282 JF983282:JV983282 TB983282:TR983282 ACX983282:ADN983282 AMT983282:ANJ983282 AWP983282:AXF983282 BGL983282:BHB983282 BQH983282:BQX983282 CAD983282:CAT983282 CJZ983282:CKP983282 CTV983282:CUL983282 DDR983282:DEH983282 DNN983282:DOD983282 DXJ983282:DXZ983282 EHF983282:EHV983282 ERB983282:ERR983282 FAX983282:FBN983282 FKT983282:FLJ983282 FUP983282:FVF983282 GEL983282:GFB983282 GOH983282:GOX983282 GYD983282:GYT983282 HHZ983282:HIP983282 HRV983282:HSL983282 IBR983282:ICH983282 ILN983282:IMD983282 IVJ983282:IVZ983282 JFF983282:JFV983282 JPB983282:JPR983282 JYX983282:JZN983282 KIT983282:KJJ983282 KSP983282:KTF983282 LCL983282:LDB983282 LMH983282:LMX983282 LWD983282:LWT983282 MFZ983282:MGP983282 MPV983282:MQL983282 MZR983282:NAH983282 NJN983282:NKD983282 NTJ983282:NTZ983282 ODF983282:ODV983282 ONB983282:ONR983282 OWX983282:OXN983282 PGT983282:PHJ983282 PQP983282:PRF983282 QAL983282:QBB983282 QKH983282:QKX983282 QUD983282:QUT983282 RDZ983282:REP983282 RNV983282:ROL983282 RXR983282:RYH983282 SHN983282:SID983282 SRJ983282:SRZ983282 TBF983282:TBV983282 TLB983282:TLR983282 TUX983282:TVN983282 UET983282:UFJ983282 UOP983282:UPF983282 UYL983282:UZB983282 VIH983282:VIX983282 VSD983282:VST983282 WBZ983282:WCP983282 WLV983282:WML983282 WVR983282:WWH983282 Z155 JG109:JV109 TC109:TR109 ACY109:ADN109 AMU109:ANJ109 AWQ109:AXF109 BGM109:BHB109 BQI109:BQX109 CAE109:CAT109 CKA109:CKP109 CTW109:CUL109 DDS109:DEH109 DNO109:DOD109 DXK109:DXZ109 EHG109:EHV109 ERC109:ERR109 FAY109:FBN109 FKU109:FLJ109 FUQ109:FVF109 GEM109:GFB109 GOI109:GOX109 GYE109:GYT109 HIA109:HIP109 HRW109:HSL109 IBS109:ICH109 ILO109:IMD109 IVK109:IVZ109 JFG109:JFV109 JPC109:JPR109 JYY109:JZN109 KIU109:KJJ109 KSQ109:KTF109 LCM109:LDB109 LMI109:LMX109 LWE109:LWT109 MGA109:MGP109 MPW109:MQL109 MZS109:NAH109 NJO109:NKD109 NTK109:NTZ109 ODG109:ODV109 ONC109:ONR109 OWY109:OXN109 PGU109:PHJ109 PQQ109:PRF109 QAM109:QBB109 QKI109:QKX109 QUE109:QUT109 REA109:REP109 RNW109:ROL109 RXS109:RYH109 SHO109:SID109 SRK109:SRZ109 TBG109:TBV109 TLC109:TLR109 TUY109:TVN109 UEU109:UFJ109 UOQ109:UPF109 UYM109:UZB109 VII109:VIX109 VSE109:VST109 WCA109:WCP109 WLW109:WML109 WVS109:WWH109 K65775:Z65775 JG65775:JV65775 TC65775:TR65775 ACY65775:ADN65775 AMU65775:ANJ65775 AWQ65775:AXF65775 BGM65775:BHB65775 BQI65775:BQX65775 CAE65775:CAT65775 CKA65775:CKP65775 CTW65775:CUL65775 DDS65775:DEH65775 DNO65775:DOD65775 DXK65775:DXZ65775 EHG65775:EHV65775 ERC65775:ERR65775 FAY65775:FBN65775 FKU65775:FLJ65775 FUQ65775:FVF65775 GEM65775:GFB65775 GOI65775:GOX65775 GYE65775:GYT65775 HIA65775:HIP65775 HRW65775:HSL65775 IBS65775:ICH65775 ILO65775:IMD65775 IVK65775:IVZ65775 JFG65775:JFV65775 JPC65775:JPR65775 JYY65775:JZN65775 KIU65775:KJJ65775 KSQ65775:KTF65775 LCM65775:LDB65775 LMI65775:LMX65775 LWE65775:LWT65775 MGA65775:MGP65775 MPW65775:MQL65775 MZS65775:NAH65775 NJO65775:NKD65775 NTK65775:NTZ65775 ODG65775:ODV65775 ONC65775:ONR65775 OWY65775:OXN65775 PGU65775:PHJ65775 PQQ65775:PRF65775 QAM65775:QBB65775 QKI65775:QKX65775 QUE65775:QUT65775 REA65775:REP65775 RNW65775:ROL65775 RXS65775:RYH65775 SHO65775:SID65775 SRK65775:SRZ65775 TBG65775:TBV65775 TLC65775:TLR65775 TUY65775:TVN65775 UEU65775:UFJ65775 UOQ65775:UPF65775 UYM65775:UZB65775 VII65775:VIX65775 VSE65775:VST65775 WCA65775:WCP65775 WLW65775:WML65775 WVS65775:WWH65775 K131311:Z131311 JG131311:JV131311 TC131311:TR131311 ACY131311:ADN131311 AMU131311:ANJ131311 AWQ131311:AXF131311 BGM131311:BHB131311 BQI131311:BQX131311 CAE131311:CAT131311 CKA131311:CKP131311 CTW131311:CUL131311 DDS131311:DEH131311 DNO131311:DOD131311 DXK131311:DXZ131311 EHG131311:EHV131311 ERC131311:ERR131311 FAY131311:FBN131311 FKU131311:FLJ131311 FUQ131311:FVF131311 GEM131311:GFB131311 GOI131311:GOX131311 GYE131311:GYT131311 HIA131311:HIP131311 HRW131311:HSL131311 IBS131311:ICH131311 ILO131311:IMD131311 IVK131311:IVZ131311 JFG131311:JFV131311 JPC131311:JPR131311 JYY131311:JZN131311 KIU131311:KJJ131311 KSQ131311:KTF131311 LCM131311:LDB131311 LMI131311:LMX131311 LWE131311:LWT131311 MGA131311:MGP131311 MPW131311:MQL131311 MZS131311:NAH131311 NJO131311:NKD131311 NTK131311:NTZ131311 ODG131311:ODV131311 ONC131311:ONR131311 OWY131311:OXN131311 PGU131311:PHJ131311 PQQ131311:PRF131311 QAM131311:QBB131311 QKI131311:QKX131311 QUE131311:QUT131311 REA131311:REP131311 RNW131311:ROL131311 RXS131311:RYH131311 SHO131311:SID131311 SRK131311:SRZ131311 TBG131311:TBV131311 TLC131311:TLR131311 TUY131311:TVN131311 UEU131311:UFJ131311 UOQ131311:UPF131311 UYM131311:UZB131311 VII131311:VIX131311 VSE131311:VST131311 WCA131311:WCP131311 WLW131311:WML131311 WVS131311:WWH131311 K196847:Z196847 JG196847:JV196847 TC196847:TR196847 ACY196847:ADN196847 AMU196847:ANJ196847 AWQ196847:AXF196847 BGM196847:BHB196847 BQI196847:BQX196847 CAE196847:CAT196847 CKA196847:CKP196847 CTW196847:CUL196847 DDS196847:DEH196847 DNO196847:DOD196847 DXK196847:DXZ196847 EHG196847:EHV196847 ERC196847:ERR196847 FAY196847:FBN196847 FKU196847:FLJ196847 FUQ196847:FVF196847 GEM196847:GFB196847 GOI196847:GOX196847 GYE196847:GYT196847 HIA196847:HIP196847 HRW196847:HSL196847 IBS196847:ICH196847 ILO196847:IMD196847 IVK196847:IVZ196847 JFG196847:JFV196847 JPC196847:JPR196847 JYY196847:JZN196847 KIU196847:KJJ196847 KSQ196847:KTF196847 LCM196847:LDB196847 LMI196847:LMX196847 LWE196847:LWT196847 MGA196847:MGP196847 MPW196847:MQL196847 MZS196847:NAH196847 NJO196847:NKD196847 NTK196847:NTZ196847 ODG196847:ODV196847 ONC196847:ONR196847 OWY196847:OXN196847 PGU196847:PHJ196847 PQQ196847:PRF196847 QAM196847:QBB196847 QKI196847:QKX196847 QUE196847:QUT196847 REA196847:REP196847 RNW196847:ROL196847 RXS196847:RYH196847 SHO196847:SID196847 SRK196847:SRZ196847 TBG196847:TBV196847 TLC196847:TLR196847 TUY196847:TVN196847 UEU196847:UFJ196847 UOQ196847:UPF196847 UYM196847:UZB196847 VII196847:VIX196847 VSE196847:VST196847 WCA196847:WCP196847 WLW196847:WML196847 WVS196847:WWH196847 K262383:Z262383 JG262383:JV262383 TC262383:TR262383 ACY262383:ADN262383 AMU262383:ANJ262383 AWQ262383:AXF262383 BGM262383:BHB262383 BQI262383:BQX262383 CAE262383:CAT262383 CKA262383:CKP262383 CTW262383:CUL262383 DDS262383:DEH262383 DNO262383:DOD262383 DXK262383:DXZ262383 EHG262383:EHV262383 ERC262383:ERR262383 FAY262383:FBN262383 FKU262383:FLJ262383 FUQ262383:FVF262383 GEM262383:GFB262383 GOI262383:GOX262383 GYE262383:GYT262383 HIA262383:HIP262383 HRW262383:HSL262383 IBS262383:ICH262383 ILO262383:IMD262383 IVK262383:IVZ262383 JFG262383:JFV262383 JPC262383:JPR262383 JYY262383:JZN262383 KIU262383:KJJ262383 KSQ262383:KTF262383 LCM262383:LDB262383 LMI262383:LMX262383 LWE262383:LWT262383 MGA262383:MGP262383 MPW262383:MQL262383 MZS262383:NAH262383 NJO262383:NKD262383 NTK262383:NTZ262383 ODG262383:ODV262383 ONC262383:ONR262383 OWY262383:OXN262383 PGU262383:PHJ262383 PQQ262383:PRF262383 QAM262383:QBB262383 QKI262383:QKX262383 QUE262383:QUT262383 REA262383:REP262383 RNW262383:ROL262383 RXS262383:RYH262383 SHO262383:SID262383 SRK262383:SRZ262383 TBG262383:TBV262383 TLC262383:TLR262383 TUY262383:TVN262383 UEU262383:UFJ262383 UOQ262383:UPF262383 UYM262383:UZB262383 VII262383:VIX262383 VSE262383:VST262383 WCA262383:WCP262383 WLW262383:WML262383 WVS262383:WWH262383 K327919:Z327919 JG327919:JV327919 TC327919:TR327919 ACY327919:ADN327919 AMU327919:ANJ327919 AWQ327919:AXF327919 BGM327919:BHB327919 BQI327919:BQX327919 CAE327919:CAT327919 CKA327919:CKP327919 CTW327919:CUL327919 DDS327919:DEH327919 DNO327919:DOD327919 DXK327919:DXZ327919 EHG327919:EHV327919 ERC327919:ERR327919 FAY327919:FBN327919 FKU327919:FLJ327919 FUQ327919:FVF327919 GEM327919:GFB327919 GOI327919:GOX327919 GYE327919:GYT327919 HIA327919:HIP327919 HRW327919:HSL327919 IBS327919:ICH327919 ILO327919:IMD327919 IVK327919:IVZ327919 JFG327919:JFV327919 JPC327919:JPR327919 JYY327919:JZN327919 KIU327919:KJJ327919 KSQ327919:KTF327919 LCM327919:LDB327919 LMI327919:LMX327919 LWE327919:LWT327919 MGA327919:MGP327919 MPW327919:MQL327919 MZS327919:NAH327919 NJO327919:NKD327919 NTK327919:NTZ327919 ODG327919:ODV327919 ONC327919:ONR327919 OWY327919:OXN327919 PGU327919:PHJ327919 PQQ327919:PRF327919 QAM327919:QBB327919 QKI327919:QKX327919 QUE327919:QUT327919 REA327919:REP327919 RNW327919:ROL327919 RXS327919:RYH327919 SHO327919:SID327919 SRK327919:SRZ327919 TBG327919:TBV327919 TLC327919:TLR327919 TUY327919:TVN327919 UEU327919:UFJ327919 UOQ327919:UPF327919 UYM327919:UZB327919 VII327919:VIX327919 VSE327919:VST327919 WCA327919:WCP327919 WLW327919:WML327919 WVS327919:WWH327919 K393455:Z393455 JG393455:JV393455 TC393455:TR393455 ACY393455:ADN393455 AMU393455:ANJ393455 AWQ393455:AXF393455 BGM393455:BHB393455 BQI393455:BQX393455 CAE393455:CAT393455 CKA393455:CKP393455 CTW393455:CUL393455 DDS393455:DEH393455 DNO393455:DOD393455 DXK393455:DXZ393455 EHG393455:EHV393455 ERC393455:ERR393455 FAY393455:FBN393455 FKU393455:FLJ393455 FUQ393455:FVF393455 GEM393455:GFB393455 GOI393455:GOX393455 GYE393455:GYT393455 HIA393455:HIP393455 HRW393455:HSL393455 IBS393455:ICH393455 ILO393455:IMD393455 IVK393455:IVZ393455 JFG393455:JFV393455 JPC393455:JPR393455 JYY393455:JZN393455 KIU393455:KJJ393455 KSQ393455:KTF393455 LCM393455:LDB393455 LMI393455:LMX393455 LWE393455:LWT393455 MGA393455:MGP393455 MPW393455:MQL393455 MZS393455:NAH393455 NJO393455:NKD393455 NTK393455:NTZ393455 ODG393455:ODV393455 ONC393455:ONR393455 OWY393455:OXN393455 PGU393455:PHJ393455 PQQ393455:PRF393455 QAM393455:QBB393455 QKI393455:QKX393455 QUE393455:QUT393455 REA393455:REP393455 RNW393455:ROL393455 RXS393455:RYH393455 SHO393455:SID393455 SRK393455:SRZ393455 TBG393455:TBV393455 TLC393455:TLR393455 TUY393455:TVN393455 UEU393455:UFJ393455 UOQ393455:UPF393455 UYM393455:UZB393455 VII393455:VIX393455 VSE393455:VST393455 WCA393455:WCP393455 WLW393455:WML393455 WVS393455:WWH393455 K458991:Z458991 JG458991:JV458991 TC458991:TR458991 ACY458991:ADN458991 AMU458991:ANJ458991 AWQ458991:AXF458991 BGM458991:BHB458991 BQI458991:BQX458991 CAE458991:CAT458991 CKA458991:CKP458991 CTW458991:CUL458991 DDS458991:DEH458991 DNO458991:DOD458991 DXK458991:DXZ458991 EHG458991:EHV458991 ERC458991:ERR458991 FAY458991:FBN458991 FKU458991:FLJ458991 FUQ458991:FVF458991 GEM458991:GFB458991 GOI458991:GOX458991 GYE458991:GYT458991 HIA458991:HIP458991 HRW458991:HSL458991 IBS458991:ICH458991 ILO458991:IMD458991 IVK458991:IVZ458991 JFG458991:JFV458991 JPC458991:JPR458991 JYY458991:JZN458991 KIU458991:KJJ458991 KSQ458991:KTF458991 LCM458991:LDB458991 LMI458991:LMX458991 LWE458991:LWT458991 MGA458991:MGP458991 MPW458991:MQL458991 MZS458991:NAH458991 NJO458991:NKD458991 NTK458991:NTZ458991 ODG458991:ODV458991 ONC458991:ONR458991 OWY458991:OXN458991 PGU458991:PHJ458991 PQQ458991:PRF458991 QAM458991:QBB458991 QKI458991:QKX458991 QUE458991:QUT458991 REA458991:REP458991 RNW458991:ROL458991 RXS458991:RYH458991 SHO458991:SID458991 SRK458991:SRZ458991 TBG458991:TBV458991 TLC458991:TLR458991 TUY458991:TVN458991 UEU458991:UFJ458991 UOQ458991:UPF458991 UYM458991:UZB458991 VII458991:VIX458991 VSE458991:VST458991 WCA458991:WCP458991 WLW458991:WML458991 WVS458991:WWH458991 K524527:Z524527 JG524527:JV524527 TC524527:TR524527 ACY524527:ADN524527 AMU524527:ANJ524527 AWQ524527:AXF524527 BGM524527:BHB524527 BQI524527:BQX524527 CAE524527:CAT524527 CKA524527:CKP524527 CTW524527:CUL524527 DDS524527:DEH524527 DNO524527:DOD524527 DXK524527:DXZ524527 EHG524527:EHV524527 ERC524527:ERR524527 FAY524527:FBN524527 FKU524527:FLJ524527 FUQ524527:FVF524527 GEM524527:GFB524527 GOI524527:GOX524527 GYE524527:GYT524527 HIA524527:HIP524527 HRW524527:HSL524527 IBS524527:ICH524527 ILO524527:IMD524527 IVK524527:IVZ524527 JFG524527:JFV524527 JPC524527:JPR524527 JYY524527:JZN524527 KIU524527:KJJ524527 KSQ524527:KTF524527 LCM524527:LDB524527 LMI524527:LMX524527 LWE524527:LWT524527 MGA524527:MGP524527 MPW524527:MQL524527 MZS524527:NAH524527 NJO524527:NKD524527 NTK524527:NTZ524527 ODG524527:ODV524527 ONC524527:ONR524527 OWY524527:OXN524527 PGU524527:PHJ524527 PQQ524527:PRF524527 QAM524527:QBB524527 QKI524527:QKX524527 QUE524527:QUT524527 REA524527:REP524527 RNW524527:ROL524527 RXS524527:RYH524527 SHO524527:SID524527 SRK524527:SRZ524527 TBG524527:TBV524527 TLC524527:TLR524527 TUY524527:TVN524527 UEU524527:UFJ524527 UOQ524527:UPF524527 UYM524527:UZB524527 VII524527:VIX524527 VSE524527:VST524527 WCA524527:WCP524527 WLW524527:WML524527 WVS524527:WWH524527 K590063:Z590063 JG590063:JV590063 TC590063:TR590063 ACY590063:ADN590063 AMU590063:ANJ590063 AWQ590063:AXF590063 BGM590063:BHB590063 BQI590063:BQX590063 CAE590063:CAT590063 CKA590063:CKP590063 CTW590063:CUL590063 DDS590063:DEH590063 DNO590063:DOD590063 DXK590063:DXZ590063 EHG590063:EHV590063 ERC590063:ERR590063 FAY590063:FBN590063 FKU590063:FLJ590063 FUQ590063:FVF590063 GEM590063:GFB590063 GOI590063:GOX590063 GYE590063:GYT590063 HIA590063:HIP590063 HRW590063:HSL590063 IBS590063:ICH590063 ILO590063:IMD590063 IVK590063:IVZ590063 JFG590063:JFV590063 JPC590063:JPR590063 JYY590063:JZN590063 KIU590063:KJJ590063 KSQ590063:KTF590063 LCM590063:LDB590063 LMI590063:LMX590063 LWE590063:LWT590063 MGA590063:MGP590063 MPW590063:MQL590063 MZS590063:NAH590063 NJO590063:NKD590063 NTK590063:NTZ590063 ODG590063:ODV590063 ONC590063:ONR590063 OWY590063:OXN590063 PGU590063:PHJ590063 PQQ590063:PRF590063 QAM590063:QBB590063 QKI590063:QKX590063 QUE590063:QUT590063 REA590063:REP590063 RNW590063:ROL590063 RXS590063:RYH590063 SHO590063:SID590063 SRK590063:SRZ590063 TBG590063:TBV590063 TLC590063:TLR590063 TUY590063:TVN590063 UEU590063:UFJ590063 UOQ590063:UPF590063 UYM590063:UZB590063 VII590063:VIX590063 VSE590063:VST590063 WCA590063:WCP590063 WLW590063:WML590063 WVS590063:WWH590063 K655599:Z655599 JG655599:JV655599 TC655599:TR655599 ACY655599:ADN655599 AMU655599:ANJ655599 AWQ655599:AXF655599 BGM655599:BHB655599 BQI655599:BQX655599 CAE655599:CAT655599 CKA655599:CKP655599 CTW655599:CUL655599 DDS655599:DEH655599 DNO655599:DOD655599 DXK655599:DXZ655599 EHG655599:EHV655599 ERC655599:ERR655599 FAY655599:FBN655599 FKU655599:FLJ655599 FUQ655599:FVF655599 GEM655599:GFB655599 GOI655599:GOX655599 GYE655599:GYT655599 HIA655599:HIP655599 HRW655599:HSL655599 IBS655599:ICH655599 ILO655599:IMD655599 IVK655599:IVZ655599 JFG655599:JFV655599 JPC655599:JPR655599 JYY655599:JZN655599 KIU655599:KJJ655599 KSQ655599:KTF655599 LCM655599:LDB655599 LMI655599:LMX655599 LWE655599:LWT655599 MGA655599:MGP655599 MPW655599:MQL655599 MZS655599:NAH655599 NJO655599:NKD655599 NTK655599:NTZ655599 ODG655599:ODV655599 ONC655599:ONR655599 OWY655599:OXN655599 PGU655599:PHJ655599 PQQ655599:PRF655599 QAM655599:QBB655599 QKI655599:QKX655599 QUE655599:QUT655599 REA655599:REP655599 RNW655599:ROL655599 RXS655599:RYH655599 SHO655599:SID655599 SRK655599:SRZ655599 TBG655599:TBV655599 TLC655599:TLR655599 TUY655599:TVN655599 UEU655599:UFJ655599 UOQ655599:UPF655599 UYM655599:UZB655599 VII655599:VIX655599 VSE655599:VST655599 WCA655599:WCP655599 WLW655599:WML655599 WVS655599:WWH655599 K721135:Z721135 JG721135:JV721135 TC721135:TR721135 ACY721135:ADN721135 AMU721135:ANJ721135 AWQ721135:AXF721135 BGM721135:BHB721135 BQI721135:BQX721135 CAE721135:CAT721135 CKA721135:CKP721135 CTW721135:CUL721135 DDS721135:DEH721135 DNO721135:DOD721135 DXK721135:DXZ721135 EHG721135:EHV721135 ERC721135:ERR721135 FAY721135:FBN721135 FKU721135:FLJ721135 FUQ721135:FVF721135 GEM721135:GFB721135 GOI721135:GOX721135 GYE721135:GYT721135 HIA721135:HIP721135 HRW721135:HSL721135 IBS721135:ICH721135 ILO721135:IMD721135 IVK721135:IVZ721135 JFG721135:JFV721135 JPC721135:JPR721135 JYY721135:JZN721135 KIU721135:KJJ721135 KSQ721135:KTF721135 LCM721135:LDB721135 LMI721135:LMX721135 LWE721135:LWT721135 MGA721135:MGP721135 MPW721135:MQL721135 MZS721135:NAH721135 NJO721135:NKD721135 NTK721135:NTZ721135 ODG721135:ODV721135 ONC721135:ONR721135 OWY721135:OXN721135 PGU721135:PHJ721135 PQQ721135:PRF721135 QAM721135:QBB721135 QKI721135:QKX721135 QUE721135:QUT721135 REA721135:REP721135 RNW721135:ROL721135 RXS721135:RYH721135 SHO721135:SID721135 SRK721135:SRZ721135 TBG721135:TBV721135 TLC721135:TLR721135 TUY721135:TVN721135 UEU721135:UFJ721135 UOQ721135:UPF721135 UYM721135:UZB721135 VII721135:VIX721135 VSE721135:VST721135 WCA721135:WCP721135 WLW721135:WML721135 WVS721135:WWH721135 K786671:Z786671 JG786671:JV786671 TC786671:TR786671 ACY786671:ADN786671 AMU786671:ANJ786671 AWQ786671:AXF786671 BGM786671:BHB786671 BQI786671:BQX786671 CAE786671:CAT786671 CKA786671:CKP786671 CTW786671:CUL786671 DDS786671:DEH786671 DNO786671:DOD786671 DXK786671:DXZ786671 EHG786671:EHV786671 ERC786671:ERR786671 FAY786671:FBN786671 FKU786671:FLJ786671 FUQ786671:FVF786671 GEM786671:GFB786671 GOI786671:GOX786671 GYE786671:GYT786671 HIA786671:HIP786671 HRW786671:HSL786671 IBS786671:ICH786671 ILO786671:IMD786671 IVK786671:IVZ786671 JFG786671:JFV786671 JPC786671:JPR786671 JYY786671:JZN786671 KIU786671:KJJ786671 KSQ786671:KTF786671 LCM786671:LDB786671 LMI786671:LMX786671 LWE786671:LWT786671 MGA786671:MGP786671 MPW786671:MQL786671 MZS786671:NAH786671 NJO786671:NKD786671 NTK786671:NTZ786671 ODG786671:ODV786671 ONC786671:ONR786671 OWY786671:OXN786671 PGU786671:PHJ786671 PQQ786671:PRF786671 QAM786671:QBB786671 QKI786671:QKX786671 QUE786671:QUT786671 REA786671:REP786671 RNW786671:ROL786671 RXS786671:RYH786671 SHO786671:SID786671 SRK786671:SRZ786671 TBG786671:TBV786671 TLC786671:TLR786671 TUY786671:TVN786671 UEU786671:UFJ786671 UOQ786671:UPF786671 UYM786671:UZB786671 VII786671:VIX786671 VSE786671:VST786671 WCA786671:WCP786671 WLW786671:WML786671 WVS786671:WWH786671 K852207:Z852207 JG852207:JV852207 TC852207:TR852207 ACY852207:ADN852207 AMU852207:ANJ852207 AWQ852207:AXF852207 BGM852207:BHB852207 BQI852207:BQX852207 CAE852207:CAT852207 CKA852207:CKP852207 CTW852207:CUL852207 DDS852207:DEH852207 DNO852207:DOD852207 DXK852207:DXZ852207 EHG852207:EHV852207 ERC852207:ERR852207 FAY852207:FBN852207 FKU852207:FLJ852207 FUQ852207:FVF852207 GEM852207:GFB852207 GOI852207:GOX852207 GYE852207:GYT852207 HIA852207:HIP852207 HRW852207:HSL852207 IBS852207:ICH852207 ILO852207:IMD852207 IVK852207:IVZ852207 JFG852207:JFV852207 JPC852207:JPR852207 JYY852207:JZN852207 KIU852207:KJJ852207 KSQ852207:KTF852207 LCM852207:LDB852207 LMI852207:LMX852207 LWE852207:LWT852207 MGA852207:MGP852207 MPW852207:MQL852207 MZS852207:NAH852207 NJO852207:NKD852207 NTK852207:NTZ852207 ODG852207:ODV852207 ONC852207:ONR852207 OWY852207:OXN852207 PGU852207:PHJ852207 PQQ852207:PRF852207 QAM852207:QBB852207 QKI852207:QKX852207 QUE852207:QUT852207 REA852207:REP852207 RNW852207:ROL852207 RXS852207:RYH852207 SHO852207:SID852207 SRK852207:SRZ852207 TBG852207:TBV852207 TLC852207:TLR852207 TUY852207:TVN852207 UEU852207:UFJ852207 UOQ852207:UPF852207 UYM852207:UZB852207 VII852207:VIX852207 VSE852207:VST852207 WCA852207:WCP852207 WLW852207:WML852207 WVS852207:WWH852207 K917743:Z917743 JG917743:JV917743 TC917743:TR917743 ACY917743:ADN917743 AMU917743:ANJ917743 AWQ917743:AXF917743 BGM917743:BHB917743 BQI917743:BQX917743 CAE917743:CAT917743 CKA917743:CKP917743 CTW917743:CUL917743 DDS917743:DEH917743 DNO917743:DOD917743 DXK917743:DXZ917743 EHG917743:EHV917743 ERC917743:ERR917743 FAY917743:FBN917743 FKU917743:FLJ917743 FUQ917743:FVF917743 GEM917743:GFB917743 GOI917743:GOX917743 GYE917743:GYT917743 HIA917743:HIP917743 HRW917743:HSL917743 IBS917743:ICH917743 ILO917743:IMD917743 IVK917743:IVZ917743 JFG917743:JFV917743 JPC917743:JPR917743 JYY917743:JZN917743 KIU917743:KJJ917743 KSQ917743:KTF917743 LCM917743:LDB917743 LMI917743:LMX917743 LWE917743:LWT917743 MGA917743:MGP917743 MPW917743:MQL917743 MZS917743:NAH917743 NJO917743:NKD917743 NTK917743:NTZ917743 ODG917743:ODV917743 ONC917743:ONR917743 OWY917743:OXN917743 PGU917743:PHJ917743 PQQ917743:PRF917743 QAM917743:QBB917743 QKI917743:QKX917743 QUE917743:QUT917743 REA917743:REP917743 RNW917743:ROL917743 RXS917743:RYH917743 SHO917743:SID917743 SRK917743:SRZ917743 TBG917743:TBV917743 TLC917743:TLR917743 TUY917743:TVN917743 UEU917743:UFJ917743 UOQ917743:UPF917743 UYM917743:UZB917743 VII917743:VIX917743 VSE917743:VST917743 WCA917743:WCP917743 WLW917743:WML917743 WVS917743:WWH917743 K983279:Z983279 JG983279:JV983279 TC983279:TR983279 ACY983279:ADN983279 AMU983279:ANJ983279 AWQ983279:AXF983279 BGM983279:BHB983279 BQI983279:BQX983279 CAE983279:CAT983279 CKA983279:CKP983279 CTW983279:CUL983279 DDS983279:DEH983279 DNO983279:DOD983279 DXK983279:DXZ983279 EHG983279:EHV983279 ERC983279:ERR983279 FAY983279:FBN983279 FKU983279:FLJ983279 FUQ983279:FVF983279 GEM983279:GFB983279 GOI983279:GOX983279 GYE983279:GYT983279 HIA983279:HIP983279 HRW983279:HSL983279 IBS983279:ICH983279 ILO983279:IMD983279 IVK983279:IVZ983279 JFG983279:JFV983279 JPC983279:JPR983279 JYY983279:JZN983279 KIU983279:KJJ983279 KSQ983279:KTF983279 LCM983279:LDB983279 LMI983279:LMX983279 LWE983279:LWT983279 MGA983279:MGP983279 MPW983279:MQL983279 MZS983279:NAH983279 NJO983279:NKD983279 NTK983279:NTZ983279 ODG983279:ODV983279 ONC983279:ONR983279 OWY983279:OXN983279 PGU983279:PHJ983279 PQQ983279:PRF983279 QAM983279:QBB983279 QKI983279:QKX983279 QUE983279:QUT983279 REA983279:REP983279 RNW983279:ROL983279 RXS983279:RYH983279 SHO983279:SID983279 SRK983279:SRZ983279 TBG983279:TBV983279 TLC983279:TLR983279 TUY983279:TVN983279 UEU983279:UFJ983279 UOQ983279:UPF983279 UYM983279:UZB983279 VII983279:VIX983279 VSE983279:VST983279 WCA983279:WCP983279 WLW983279:WML983279 WVS983279:WWH983279 AA109:AC113 JW109:JY113 TS109:TU113 ADO109:ADQ113 ANK109:ANM113 AXG109:AXI113 BHC109:BHE113 BQY109:BRA113 CAU109:CAW113 CKQ109:CKS113 CUM109:CUO113 DEI109:DEK113 DOE109:DOG113 DYA109:DYC113 EHW109:EHY113 ERS109:ERU113 FBO109:FBQ113 FLK109:FLM113 FVG109:FVI113 GFC109:GFE113 GOY109:GPA113 GYU109:GYW113 HIQ109:HIS113 HSM109:HSO113 ICI109:ICK113 IME109:IMG113 IWA109:IWC113 JFW109:JFY113 JPS109:JPU113 JZO109:JZQ113 KJK109:KJM113 KTG109:KTI113 LDC109:LDE113 LMY109:LNA113 LWU109:LWW113 MGQ109:MGS113 MQM109:MQO113 NAI109:NAK113 NKE109:NKG113 NUA109:NUC113 ODW109:ODY113 ONS109:ONU113 OXO109:OXQ113 PHK109:PHM113 PRG109:PRI113 QBC109:QBE113 QKY109:QLA113 QUU109:QUW113 REQ109:RES113 ROM109:ROO113 RYI109:RYK113 SIE109:SIG113 SSA109:SSC113 TBW109:TBY113 TLS109:TLU113 TVO109:TVQ113 UFK109:UFM113 UPG109:UPI113 UZC109:UZE113 VIY109:VJA113 VSU109:VSW113 WCQ109:WCS113 WMM109:WMO113 WWI109:WWK113 AA65775:AC65779 JW65775:JY65779 TS65775:TU65779 ADO65775:ADQ65779 ANK65775:ANM65779 AXG65775:AXI65779 BHC65775:BHE65779 BQY65775:BRA65779 CAU65775:CAW65779 CKQ65775:CKS65779 CUM65775:CUO65779 DEI65775:DEK65779 DOE65775:DOG65779 DYA65775:DYC65779 EHW65775:EHY65779 ERS65775:ERU65779 FBO65775:FBQ65779 FLK65775:FLM65779 FVG65775:FVI65779 GFC65775:GFE65779 GOY65775:GPA65779 GYU65775:GYW65779 HIQ65775:HIS65779 HSM65775:HSO65779 ICI65775:ICK65779 IME65775:IMG65779 IWA65775:IWC65779 JFW65775:JFY65779 JPS65775:JPU65779 JZO65775:JZQ65779 KJK65775:KJM65779 KTG65775:KTI65779 LDC65775:LDE65779 LMY65775:LNA65779 LWU65775:LWW65779 MGQ65775:MGS65779 MQM65775:MQO65779 NAI65775:NAK65779 NKE65775:NKG65779 NUA65775:NUC65779 ODW65775:ODY65779 ONS65775:ONU65779 OXO65775:OXQ65779 PHK65775:PHM65779 PRG65775:PRI65779 QBC65775:QBE65779 QKY65775:QLA65779 QUU65775:QUW65779 REQ65775:RES65779 ROM65775:ROO65779 RYI65775:RYK65779 SIE65775:SIG65779 SSA65775:SSC65779 TBW65775:TBY65779 TLS65775:TLU65779 TVO65775:TVQ65779 UFK65775:UFM65779 UPG65775:UPI65779 UZC65775:UZE65779 VIY65775:VJA65779 VSU65775:VSW65779 WCQ65775:WCS65779 WMM65775:WMO65779 WWI65775:WWK65779 AA131311:AC131315 JW131311:JY131315 TS131311:TU131315 ADO131311:ADQ131315 ANK131311:ANM131315 AXG131311:AXI131315 BHC131311:BHE131315 BQY131311:BRA131315 CAU131311:CAW131315 CKQ131311:CKS131315 CUM131311:CUO131315 DEI131311:DEK131315 DOE131311:DOG131315 DYA131311:DYC131315 EHW131311:EHY131315 ERS131311:ERU131315 FBO131311:FBQ131315 FLK131311:FLM131315 FVG131311:FVI131315 GFC131311:GFE131315 GOY131311:GPA131315 GYU131311:GYW131315 HIQ131311:HIS131315 HSM131311:HSO131315 ICI131311:ICK131315 IME131311:IMG131315 IWA131311:IWC131315 JFW131311:JFY131315 JPS131311:JPU131315 JZO131311:JZQ131315 KJK131311:KJM131315 KTG131311:KTI131315 LDC131311:LDE131315 LMY131311:LNA131315 LWU131311:LWW131315 MGQ131311:MGS131315 MQM131311:MQO131315 NAI131311:NAK131315 NKE131311:NKG131315 NUA131311:NUC131315 ODW131311:ODY131315 ONS131311:ONU131315 OXO131311:OXQ131315 PHK131311:PHM131315 PRG131311:PRI131315 QBC131311:QBE131315 QKY131311:QLA131315 QUU131311:QUW131315 REQ131311:RES131315 ROM131311:ROO131315 RYI131311:RYK131315 SIE131311:SIG131315 SSA131311:SSC131315 TBW131311:TBY131315 TLS131311:TLU131315 TVO131311:TVQ131315 UFK131311:UFM131315 UPG131311:UPI131315 UZC131311:UZE131315 VIY131311:VJA131315 VSU131311:VSW131315 WCQ131311:WCS131315 WMM131311:WMO131315 WWI131311:WWK131315 AA196847:AC196851 JW196847:JY196851 TS196847:TU196851 ADO196847:ADQ196851 ANK196847:ANM196851 AXG196847:AXI196851 BHC196847:BHE196851 BQY196847:BRA196851 CAU196847:CAW196851 CKQ196847:CKS196851 CUM196847:CUO196851 DEI196847:DEK196851 DOE196847:DOG196851 DYA196847:DYC196851 EHW196847:EHY196851 ERS196847:ERU196851 FBO196847:FBQ196851 FLK196847:FLM196851 FVG196847:FVI196851 GFC196847:GFE196851 GOY196847:GPA196851 GYU196847:GYW196851 HIQ196847:HIS196851 HSM196847:HSO196851 ICI196847:ICK196851 IME196847:IMG196851 IWA196847:IWC196851 JFW196847:JFY196851 JPS196847:JPU196851 JZO196847:JZQ196851 KJK196847:KJM196851 KTG196847:KTI196851 LDC196847:LDE196851 LMY196847:LNA196851 LWU196847:LWW196851 MGQ196847:MGS196851 MQM196847:MQO196851 NAI196847:NAK196851 NKE196847:NKG196851 NUA196847:NUC196851 ODW196847:ODY196851 ONS196847:ONU196851 OXO196847:OXQ196851 PHK196847:PHM196851 PRG196847:PRI196851 QBC196847:QBE196851 QKY196847:QLA196851 QUU196847:QUW196851 REQ196847:RES196851 ROM196847:ROO196851 RYI196847:RYK196851 SIE196847:SIG196851 SSA196847:SSC196851 TBW196847:TBY196851 TLS196847:TLU196851 TVO196847:TVQ196851 UFK196847:UFM196851 UPG196847:UPI196851 UZC196847:UZE196851 VIY196847:VJA196851 VSU196847:VSW196851 WCQ196847:WCS196851 WMM196847:WMO196851 WWI196847:WWK196851 AA262383:AC262387 JW262383:JY262387 TS262383:TU262387 ADO262383:ADQ262387 ANK262383:ANM262387 AXG262383:AXI262387 BHC262383:BHE262387 BQY262383:BRA262387 CAU262383:CAW262387 CKQ262383:CKS262387 CUM262383:CUO262387 DEI262383:DEK262387 DOE262383:DOG262387 DYA262383:DYC262387 EHW262383:EHY262387 ERS262383:ERU262387 FBO262383:FBQ262387 FLK262383:FLM262387 FVG262383:FVI262387 GFC262383:GFE262387 GOY262383:GPA262387 GYU262383:GYW262387 HIQ262383:HIS262387 HSM262383:HSO262387 ICI262383:ICK262387 IME262383:IMG262387 IWA262383:IWC262387 JFW262383:JFY262387 JPS262383:JPU262387 JZO262383:JZQ262387 KJK262383:KJM262387 KTG262383:KTI262387 LDC262383:LDE262387 LMY262383:LNA262387 LWU262383:LWW262387 MGQ262383:MGS262387 MQM262383:MQO262387 NAI262383:NAK262387 NKE262383:NKG262387 NUA262383:NUC262387 ODW262383:ODY262387 ONS262383:ONU262387 OXO262383:OXQ262387 PHK262383:PHM262387 PRG262383:PRI262387 QBC262383:QBE262387 QKY262383:QLA262387 QUU262383:QUW262387 REQ262383:RES262387 ROM262383:ROO262387 RYI262383:RYK262387 SIE262383:SIG262387 SSA262383:SSC262387 TBW262383:TBY262387 TLS262383:TLU262387 TVO262383:TVQ262387 UFK262383:UFM262387 UPG262383:UPI262387 UZC262383:UZE262387 VIY262383:VJA262387 VSU262383:VSW262387 WCQ262383:WCS262387 WMM262383:WMO262387 WWI262383:WWK262387 AA327919:AC327923 JW327919:JY327923 TS327919:TU327923 ADO327919:ADQ327923 ANK327919:ANM327923 AXG327919:AXI327923 BHC327919:BHE327923 BQY327919:BRA327923 CAU327919:CAW327923 CKQ327919:CKS327923 CUM327919:CUO327923 DEI327919:DEK327923 DOE327919:DOG327923 DYA327919:DYC327923 EHW327919:EHY327923 ERS327919:ERU327923 FBO327919:FBQ327923 FLK327919:FLM327923 FVG327919:FVI327923 GFC327919:GFE327923 GOY327919:GPA327923 GYU327919:GYW327923 HIQ327919:HIS327923 HSM327919:HSO327923 ICI327919:ICK327923 IME327919:IMG327923 IWA327919:IWC327923 JFW327919:JFY327923 JPS327919:JPU327923 JZO327919:JZQ327923 KJK327919:KJM327923 KTG327919:KTI327923 LDC327919:LDE327923 LMY327919:LNA327923 LWU327919:LWW327923 MGQ327919:MGS327923 MQM327919:MQO327923 NAI327919:NAK327923 NKE327919:NKG327923 NUA327919:NUC327923 ODW327919:ODY327923 ONS327919:ONU327923 OXO327919:OXQ327923 PHK327919:PHM327923 PRG327919:PRI327923 QBC327919:QBE327923 QKY327919:QLA327923 QUU327919:QUW327923 REQ327919:RES327923 ROM327919:ROO327923 RYI327919:RYK327923 SIE327919:SIG327923 SSA327919:SSC327923 TBW327919:TBY327923 TLS327919:TLU327923 TVO327919:TVQ327923 UFK327919:UFM327923 UPG327919:UPI327923 UZC327919:UZE327923 VIY327919:VJA327923 VSU327919:VSW327923 WCQ327919:WCS327923 WMM327919:WMO327923 WWI327919:WWK327923 AA393455:AC393459 JW393455:JY393459 TS393455:TU393459 ADO393455:ADQ393459 ANK393455:ANM393459 AXG393455:AXI393459 BHC393455:BHE393459 BQY393455:BRA393459 CAU393455:CAW393459 CKQ393455:CKS393459 CUM393455:CUO393459 DEI393455:DEK393459 DOE393455:DOG393459 DYA393455:DYC393459 EHW393455:EHY393459 ERS393455:ERU393459 FBO393455:FBQ393459 FLK393455:FLM393459 FVG393455:FVI393459 GFC393455:GFE393459 GOY393455:GPA393459 GYU393455:GYW393459 HIQ393455:HIS393459 HSM393455:HSO393459 ICI393455:ICK393459 IME393455:IMG393459 IWA393455:IWC393459 JFW393455:JFY393459 JPS393455:JPU393459 JZO393455:JZQ393459 KJK393455:KJM393459 KTG393455:KTI393459 LDC393455:LDE393459 LMY393455:LNA393459 LWU393455:LWW393459 MGQ393455:MGS393459 MQM393455:MQO393459 NAI393455:NAK393459 NKE393455:NKG393459 NUA393455:NUC393459 ODW393455:ODY393459 ONS393455:ONU393459 OXO393455:OXQ393459 PHK393455:PHM393459 PRG393455:PRI393459 QBC393455:QBE393459 QKY393455:QLA393459 QUU393455:QUW393459 REQ393455:RES393459 ROM393455:ROO393459 RYI393455:RYK393459 SIE393455:SIG393459 SSA393455:SSC393459 TBW393455:TBY393459 TLS393455:TLU393459 TVO393455:TVQ393459 UFK393455:UFM393459 UPG393455:UPI393459 UZC393455:UZE393459 VIY393455:VJA393459 VSU393455:VSW393459 WCQ393455:WCS393459 WMM393455:WMO393459 WWI393455:WWK393459 AA458991:AC458995 JW458991:JY458995 TS458991:TU458995 ADO458991:ADQ458995 ANK458991:ANM458995 AXG458991:AXI458995 BHC458991:BHE458995 BQY458991:BRA458995 CAU458991:CAW458995 CKQ458991:CKS458995 CUM458991:CUO458995 DEI458991:DEK458995 DOE458991:DOG458995 DYA458991:DYC458995 EHW458991:EHY458995 ERS458991:ERU458995 FBO458991:FBQ458995 FLK458991:FLM458995 FVG458991:FVI458995 GFC458991:GFE458995 GOY458991:GPA458995 GYU458991:GYW458995 HIQ458991:HIS458995 HSM458991:HSO458995 ICI458991:ICK458995 IME458991:IMG458995 IWA458991:IWC458995 JFW458991:JFY458995 JPS458991:JPU458995 JZO458991:JZQ458995 KJK458991:KJM458995 KTG458991:KTI458995 LDC458991:LDE458995 LMY458991:LNA458995 LWU458991:LWW458995 MGQ458991:MGS458995 MQM458991:MQO458995 NAI458991:NAK458995 NKE458991:NKG458995 NUA458991:NUC458995 ODW458991:ODY458995 ONS458991:ONU458995 OXO458991:OXQ458995 PHK458991:PHM458995 PRG458991:PRI458995 QBC458991:QBE458995 QKY458991:QLA458995 QUU458991:QUW458995 REQ458991:RES458995 ROM458991:ROO458995 RYI458991:RYK458995 SIE458991:SIG458995 SSA458991:SSC458995 TBW458991:TBY458995 TLS458991:TLU458995 TVO458991:TVQ458995 UFK458991:UFM458995 UPG458991:UPI458995 UZC458991:UZE458995 VIY458991:VJA458995 VSU458991:VSW458995 WCQ458991:WCS458995 WMM458991:WMO458995 WWI458991:WWK458995 AA524527:AC524531 JW524527:JY524531 TS524527:TU524531 ADO524527:ADQ524531 ANK524527:ANM524531 AXG524527:AXI524531 BHC524527:BHE524531 BQY524527:BRA524531 CAU524527:CAW524531 CKQ524527:CKS524531 CUM524527:CUO524531 DEI524527:DEK524531 DOE524527:DOG524531 DYA524527:DYC524531 EHW524527:EHY524531 ERS524527:ERU524531 FBO524527:FBQ524531 FLK524527:FLM524531 FVG524527:FVI524531 GFC524527:GFE524531 GOY524527:GPA524531 GYU524527:GYW524531 HIQ524527:HIS524531 HSM524527:HSO524531 ICI524527:ICK524531 IME524527:IMG524531 IWA524527:IWC524531 JFW524527:JFY524531 JPS524527:JPU524531 JZO524527:JZQ524531 KJK524527:KJM524531 KTG524527:KTI524531 LDC524527:LDE524531 LMY524527:LNA524531 LWU524527:LWW524531 MGQ524527:MGS524531 MQM524527:MQO524531 NAI524527:NAK524531 NKE524527:NKG524531 NUA524527:NUC524531 ODW524527:ODY524531 ONS524527:ONU524531 OXO524527:OXQ524531 PHK524527:PHM524531 PRG524527:PRI524531 QBC524527:QBE524531 QKY524527:QLA524531 QUU524527:QUW524531 REQ524527:RES524531 ROM524527:ROO524531 RYI524527:RYK524531 SIE524527:SIG524531 SSA524527:SSC524531 TBW524527:TBY524531 TLS524527:TLU524531 TVO524527:TVQ524531 UFK524527:UFM524531 UPG524527:UPI524531 UZC524527:UZE524531 VIY524527:VJA524531 VSU524527:VSW524531 WCQ524527:WCS524531 WMM524527:WMO524531 WWI524527:WWK524531 AA590063:AC590067 JW590063:JY590067 TS590063:TU590067 ADO590063:ADQ590067 ANK590063:ANM590067 AXG590063:AXI590067 BHC590063:BHE590067 BQY590063:BRA590067 CAU590063:CAW590067 CKQ590063:CKS590067 CUM590063:CUO590067 DEI590063:DEK590067 DOE590063:DOG590067 DYA590063:DYC590067 EHW590063:EHY590067 ERS590063:ERU590067 FBO590063:FBQ590067 FLK590063:FLM590067 FVG590063:FVI590067 GFC590063:GFE590067 GOY590063:GPA590067 GYU590063:GYW590067 HIQ590063:HIS590067 HSM590063:HSO590067 ICI590063:ICK590067 IME590063:IMG590067 IWA590063:IWC590067 JFW590063:JFY590067 JPS590063:JPU590067 JZO590063:JZQ590067 KJK590063:KJM590067 KTG590063:KTI590067 LDC590063:LDE590067 LMY590063:LNA590067 LWU590063:LWW590067 MGQ590063:MGS590067 MQM590063:MQO590067 NAI590063:NAK590067 NKE590063:NKG590067 NUA590063:NUC590067 ODW590063:ODY590067 ONS590063:ONU590067 OXO590063:OXQ590067 PHK590063:PHM590067 PRG590063:PRI590067 QBC590063:QBE590067 QKY590063:QLA590067 QUU590063:QUW590067 REQ590063:RES590067 ROM590063:ROO590067 RYI590063:RYK590067 SIE590063:SIG590067 SSA590063:SSC590067 TBW590063:TBY590067 TLS590063:TLU590067 TVO590063:TVQ590067 UFK590063:UFM590067 UPG590063:UPI590067 UZC590063:UZE590067 VIY590063:VJA590067 VSU590063:VSW590067 WCQ590063:WCS590067 WMM590063:WMO590067 WWI590063:WWK590067 AA655599:AC655603 JW655599:JY655603 TS655599:TU655603 ADO655599:ADQ655603 ANK655599:ANM655603 AXG655599:AXI655603 BHC655599:BHE655603 BQY655599:BRA655603 CAU655599:CAW655603 CKQ655599:CKS655603 CUM655599:CUO655603 DEI655599:DEK655603 DOE655599:DOG655603 DYA655599:DYC655603 EHW655599:EHY655603 ERS655599:ERU655603 FBO655599:FBQ655603 FLK655599:FLM655603 FVG655599:FVI655603 GFC655599:GFE655603 GOY655599:GPA655603 GYU655599:GYW655603 HIQ655599:HIS655603 HSM655599:HSO655603 ICI655599:ICK655603 IME655599:IMG655603 IWA655599:IWC655603 JFW655599:JFY655603 JPS655599:JPU655603 JZO655599:JZQ655603 KJK655599:KJM655603 KTG655599:KTI655603 LDC655599:LDE655603 LMY655599:LNA655603 LWU655599:LWW655603 MGQ655599:MGS655603 MQM655599:MQO655603 NAI655599:NAK655603 NKE655599:NKG655603 NUA655599:NUC655603 ODW655599:ODY655603 ONS655599:ONU655603 OXO655599:OXQ655603 PHK655599:PHM655603 PRG655599:PRI655603 QBC655599:QBE655603 QKY655599:QLA655603 QUU655599:QUW655603 REQ655599:RES655603 ROM655599:ROO655603 RYI655599:RYK655603 SIE655599:SIG655603 SSA655599:SSC655603 TBW655599:TBY655603 TLS655599:TLU655603 TVO655599:TVQ655603 UFK655599:UFM655603 UPG655599:UPI655603 UZC655599:UZE655603 VIY655599:VJA655603 VSU655599:VSW655603 WCQ655599:WCS655603 WMM655599:WMO655603 WWI655599:WWK655603 AA721135:AC721139 JW721135:JY721139 TS721135:TU721139 ADO721135:ADQ721139 ANK721135:ANM721139 AXG721135:AXI721139 BHC721135:BHE721139 BQY721135:BRA721139 CAU721135:CAW721139 CKQ721135:CKS721139 CUM721135:CUO721139 DEI721135:DEK721139 DOE721135:DOG721139 DYA721135:DYC721139 EHW721135:EHY721139 ERS721135:ERU721139 FBO721135:FBQ721139 FLK721135:FLM721139 FVG721135:FVI721139 GFC721135:GFE721139 GOY721135:GPA721139 GYU721135:GYW721139 HIQ721135:HIS721139 HSM721135:HSO721139 ICI721135:ICK721139 IME721135:IMG721139 IWA721135:IWC721139 JFW721135:JFY721139 JPS721135:JPU721139 JZO721135:JZQ721139 KJK721135:KJM721139 KTG721135:KTI721139 LDC721135:LDE721139 LMY721135:LNA721139 LWU721135:LWW721139 MGQ721135:MGS721139 MQM721135:MQO721139 NAI721135:NAK721139 NKE721135:NKG721139 NUA721135:NUC721139 ODW721135:ODY721139 ONS721135:ONU721139 OXO721135:OXQ721139 PHK721135:PHM721139 PRG721135:PRI721139 QBC721135:QBE721139 QKY721135:QLA721139 QUU721135:QUW721139 REQ721135:RES721139 ROM721135:ROO721139 RYI721135:RYK721139 SIE721135:SIG721139 SSA721135:SSC721139 TBW721135:TBY721139 TLS721135:TLU721139 TVO721135:TVQ721139 UFK721135:UFM721139 UPG721135:UPI721139 UZC721135:UZE721139 VIY721135:VJA721139 VSU721135:VSW721139 WCQ721135:WCS721139 WMM721135:WMO721139 WWI721135:WWK721139 AA786671:AC786675 JW786671:JY786675 TS786671:TU786675 ADO786671:ADQ786675 ANK786671:ANM786675 AXG786671:AXI786675 BHC786671:BHE786675 BQY786671:BRA786675 CAU786671:CAW786675 CKQ786671:CKS786675 CUM786671:CUO786675 DEI786671:DEK786675 DOE786671:DOG786675 DYA786671:DYC786675 EHW786671:EHY786675 ERS786671:ERU786675 FBO786671:FBQ786675 FLK786671:FLM786675 FVG786671:FVI786675 GFC786671:GFE786675 GOY786671:GPA786675 GYU786671:GYW786675 HIQ786671:HIS786675 HSM786671:HSO786675 ICI786671:ICK786675 IME786671:IMG786675 IWA786671:IWC786675 JFW786671:JFY786675 JPS786671:JPU786675 JZO786671:JZQ786675 KJK786671:KJM786675 KTG786671:KTI786675 LDC786671:LDE786675 LMY786671:LNA786675 LWU786671:LWW786675 MGQ786671:MGS786675 MQM786671:MQO786675 NAI786671:NAK786675 NKE786671:NKG786675 NUA786671:NUC786675 ODW786671:ODY786675 ONS786671:ONU786675 OXO786671:OXQ786675 PHK786671:PHM786675 PRG786671:PRI786675 QBC786671:QBE786675 QKY786671:QLA786675 QUU786671:QUW786675 REQ786671:RES786675 ROM786671:ROO786675 RYI786671:RYK786675 SIE786671:SIG786675 SSA786671:SSC786675 TBW786671:TBY786675 TLS786671:TLU786675 TVO786671:TVQ786675 UFK786671:UFM786675 UPG786671:UPI786675 UZC786671:UZE786675 VIY786671:VJA786675 VSU786671:VSW786675 WCQ786671:WCS786675 WMM786671:WMO786675 WWI786671:WWK786675 AA852207:AC852211 JW852207:JY852211 TS852207:TU852211 ADO852207:ADQ852211 ANK852207:ANM852211 AXG852207:AXI852211 BHC852207:BHE852211 BQY852207:BRA852211 CAU852207:CAW852211 CKQ852207:CKS852211 CUM852207:CUO852211 DEI852207:DEK852211 DOE852207:DOG852211 DYA852207:DYC852211 EHW852207:EHY852211 ERS852207:ERU852211 FBO852207:FBQ852211 FLK852207:FLM852211 FVG852207:FVI852211 GFC852207:GFE852211 GOY852207:GPA852211 GYU852207:GYW852211 HIQ852207:HIS852211 HSM852207:HSO852211 ICI852207:ICK852211 IME852207:IMG852211 IWA852207:IWC852211 JFW852207:JFY852211 JPS852207:JPU852211 JZO852207:JZQ852211 KJK852207:KJM852211 KTG852207:KTI852211 LDC852207:LDE852211 LMY852207:LNA852211 LWU852207:LWW852211 MGQ852207:MGS852211 MQM852207:MQO852211 NAI852207:NAK852211 NKE852207:NKG852211 NUA852207:NUC852211 ODW852207:ODY852211 ONS852207:ONU852211 OXO852207:OXQ852211 PHK852207:PHM852211 PRG852207:PRI852211 QBC852207:QBE852211 QKY852207:QLA852211 QUU852207:QUW852211 REQ852207:RES852211 ROM852207:ROO852211 RYI852207:RYK852211 SIE852207:SIG852211 SSA852207:SSC852211 TBW852207:TBY852211 TLS852207:TLU852211 TVO852207:TVQ852211 UFK852207:UFM852211 UPG852207:UPI852211 UZC852207:UZE852211 VIY852207:VJA852211 VSU852207:VSW852211 WCQ852207:WCS852211 WMM852207:WMO852211 WWI852207:WWK852211 AA917743:AC917747 JW917743:JY917747 TS917743:TU917747 ADO917743:ADQ917747 ANK917743:ANM917747 AXG917743:AXI917747 BHC917743:BHE917747 BQY917743:BRA917747 CAU917743:CAW917747 CKQ917743:CKS917747 CUM917743:CUO917747 DEI917743:DEK917747 DOE917743:DOG917747 DYA917743:DYC917747 EHW917743:EHY917747 ERS917743:ERU917747 FBO917743:FBQ917747 FLK917743:FLM917747 FVG917743:FVI917747 GFC917743:GFE917747 GOY917743:GPA917747 GYU917743:GYW917747 HIQ917743:HIS917747 HSM917743:HSO917747 ICI917743:ICK917747 IME917743:IMG917747 IWA917743:IWC917747 JFW917743:JFY917747 JPS917743:JPU917747 JZO917743:JZQ917747 KJK917743:KJM917747 KTG917743:KTI917747 LDC917743:LDE917747 LMY917743:LNA917747 LWU917743:LWW917747 MGQ917743:MGS917747 MQM917743:MQO917747 NAI917743:NAK917747 NKE917743:NKG917747 NUA917743:NUC917747 ODW917743:ODY917747 ONS917743:ONU917747 OXO917743:OXQ917747 PHK917743:PHM917747 PRG917743:PRI917747 QBC917743:QBE917747 QKY917743:QLA917747 QUU917743:QUW917747 REQ917743:RES917747 ROM917743:ROO917747 RYI917743:RYK917747 SIE917743:SIG917747 SSA917743:SSC917747 TBW917743:TBY917747 TLS917743:TLU917747 TVO917743:TVQ917747 UFK917743:UFM917747 UPG917743:UPI917747 UZC917743:UZE917747 VIY917743:VJA917747 VSU917743:VSW917747 WCQ917743:WCS917747 WMM917743:WMO917747 WWI917743:WWK917747 AA983279:AC983283 JW983279:JY983283 TS983279:TU983283 ADO983279:ADQ983283 ANK983279:ANM983283 AXG983279:AXI983283 BHC983279:BHE983283 BQY983279:BRA983283 CAU983279:CAW983283 CKQ983279:CKS983283 CUM983279:CUO983283 DEI983279:DEK983283 DOE983279:DOG983283 DYA983279:DYC983283 EHW983279:EHY983283 ERS983279:ERU983283 FBO983279:FBQ983283 FLK983279:FLM983283 FVG983279:FVI983283 GFC983279:GFE983283 GOY983279:GPA983283 GYU983279:GYW983283 HIQ983279:HIS983283 HSM983279:HSO983283 ICI983279:ICK983283 IME983279:IMG983283 IWA983279:IWC983283 JFW983279:JFY983283 JPS983279:JPU983283 JZO983279:JZQ983283 KJK983279:KJM983283 KTG983279:KTI983283 LDC983279:LDE983283 LMY983279:LNA983283 LWU983279:LWW983283 MGQ983279:MGS983283 MQM983279:MQO983283 NAI983279:NAK983283 NKE983279:NKG983283 NUA983279:NUC983283 ODW983279:ODY983283 ONS983279:ONU983283 OXO983279:OXQ983283 PHK983279:PHM983283 PRG983279:PRI983283 QBC983279:QBE983283 QKY983279:QLA983283 QUU983279:QUW983283 REQ983279:RES983283 ROM983279:ROO983283 RYI983279:RYK983283 SIE983279:SIG983283 SSA983279:SSC983283 TBW983279:TBY983283 TLS983279:TLU983283 TVO983279:TVQ983283 UFK983279:UFM983283 UPG983279:UPI983283 UZC983279:UZE983283 VIY983279:VJA983283 VSU983279:VSW983283 WCQ983279:WCS983283 WMM983279:WMO983283 WWI983279:WWK983283 AA132:AC136 JW132:JY136 TS132:TU136 ADO132:ADQ136 ANK132:ANM136 AXG132:AXI136 BHC132:BHE136 BQY132:BRA136 CAU132:CAW136 CKQ132:CKS136 CUM132:CUO136 DEI132:DEK136 DOE132:DOG136 DYA132:DYC136 EHW132:EHY136 ERS132:ERU136 FBO132:FBQ136 FLK132:FLM136 FVG132:FVI136 GFC132:GFE136 GOY132:GPA136 GYU132:GYW136 HIQ132:HIS136 HSM132:HSO136 ICI132:ICK136 IME132:IMG136 IWA132:IWC136 JFW132:JFY136 JPS132:JPU136 JZO132:JZQ136 KJK132:KJM136 KTG132:KTI136 LDC132:LDE136 LMY132:LNA136 LWU132:LWW136 MGQ132:MGS136 MQM132:MQO136 NAI132:NAK136 NKE132:NKG136 NUA132:NUC136 ODW132:ODY136 ONS132:ONU136 OXO132:OXQ136 PHK132:PHM136 PRG132:PRI136 QBC132:QBE136 QKY132:QLA136 QUU132:QUW136 REQ132:RES136 ROM132:ROO136 RYI132:RYK136 SIE132:SIG136 SSA132:SSC136 TBW132:TBY136 TLS132:TLU136 TVO132:TVQ136 UFK132:UFM136 UPG132:UPI136 UZC132:UZE136 VIY132:VJA136 VSU132:VSW136 WCQ132:WCS136 WMM132:WMO136 WWI132:WWK136 AA65798:AC65802 JW65798:JY65802 TS65798:TU65802 ADO65798:ADQ65802 ANK65798:ANM65802 AXG65798:AXI65802 BHC65798:BHE65802 BQY65798:BRA65802 CAU65798:CAW65802 CKQ65798:CKS65802 CUM65798:CUO65802 DEI65798:DEK65802 DOE65798:DOG65802 DYA65798:DYC65802 EHW65798:EHY65802 ERS65798:ERU65802 FBO65798:FBQ65802 FLK65798:FLM65802 FVG65798:FVI65802 GFC65798:GFE65802 GOY65798:GPA65802 GYU65798:GYW65802 HIQ65798:HIS65802 HSM65798:HSO65802 ICI65798:ICK65802 IME65798:IMG65802 IWA65798:IWC65802 JFW65798:JFY65802 JPS65798:JPU65802 JZO65798:JZQ65802 KJK65798:KJM65802 KTG65798:KTI65802 LDC65798:LDE65802 LMY65798:LNA65802 LWU65798:LWW65802 MGQ65798:MGS65802 MQM65798:MQO65802 NAI65798:NAK65802 NKE65798:NKG65802 NUA65798:NUC65802 ODW65798:ODY65802 ONS65798:ONU65802 OXO65798:OXQ65802 PHK65798:PHM65802 PRG65798:PRI65802 QBC65798:QBE65802 QKY65798:QLA65802 QUU65798:QUW65802 REQ65798:RES65802 ROM65798:ROO65802 RYI65798:RYK65802 SIE65798:SIG65802 SSA65798:SSC65802 TBW65798:TBY65802 TLS65798:TLU65802 TVO65798:TVQ65802 UFK65798:UFM65802 UPG65798:UPI65802 UZC65798:UZE65802 VIY65798:VJA65802 VSU65798:VSW65802 WCQ65798:WCS65802 WMM65798:WMO65802 WWI65798:WWK65802 AA131334:AC131338 JW131334:JY131338 TS131334:TU131338 ADO131334:ADQ131338 ANK131334:ANM131338 AXG131334:AXI131338 BHC131334:BHE131338 BQY131334:BRA131338 CAU131334:CAW131338 CKQ131334:CKS131338 CUM131334:CUO131338 DEI131334:DEK131338 DOE131334:DOG131338 DYA131334:DYC131338 EHW131334:EHY131338 ERS131334:ERU131338 FBO131334:FBQ131338 FLK131334:FLM131338 FVG131334:FVI131338 GFC131334:GFE131338 GOY131334:GPA131338 GYU131334:GYW131338 HIQ131334:HIS131338 HSM131334:HSO131338 ICI131334:ICK131338 IME131334:IMG131338 IWA131334:IWC131338 JFW131334:JFY131338 JPS131334:JPU131338 JZO131334:JZQ131338 KJK131334:KJM131338 KTG131334:KTI131338 LDC131334:LDE131338 LMY131334:LNA131338 LWU131334:LWW131338 MGQ131334:MGS131338 MQM131334:MQO131338 NAI131334:NAK131338 NKE131334:NKG131338 NUA131334:NUC131338 ODW131334:ODY131338 ONS131334:ONU131338 OXO131334:OXQ131338 PHK131334:PHM131338 PRG131334:PRI131338 QBC131334:QBE131338 QKY131334:QLA131338 QUU131334:QUW131338 REQ131334:RES131338 ROM131334:ROO131338 RYI131334:RYK131338 SIE131334:SIG131338 SSA131334:SSC131338 TBW131334:TBY131338 TLS131334:TLU131338 TVO131334:TVQ131338 UFK131334:UFM131338 UPG131334:UPI131338 UZC131334:UZE131338 VIY131334:VJA131338 VSU131334:VSW131338 WCQ131334:WCS131338 WMM131334:WMO131338 WWI131334:WWK131338 AA196870:AC196874 JW196870:JY196874 TS196870:TU196874 ADO196870:ADQ196874 ANK196870:ANM196874 AXG196870:AXI196874 BHC196870:BHE196874 BQY196870:BRA196874 CAU196870:CAW196874 CKQ196870:CKS196874 CUM196870:CUO196874 DEI196870:DEK196874 DOE196870:DOG196874 DYA196870:DYC196874 EHW196870:EHY196874 ERS196870:ERU196874 FBO196870:FBQ196874 FLK196870:FLM196874 FVG196870:FVI196874 GFC196870:GFE196874 GOY196870:GPA196874 GYU196870:GYW196874 HIQ196870:HIS196874 HSM196870:HSO196874 ICI196870:ICK196874 IME196870:IMG196874 IWA196870:IWC196874 JFW196870:JFY196874 JPS196870:JPU196874 JZO196870:JZQ196874 KJK196870:KJM196874 KTG196870:KTI196874 LDC196870:LDE196874 LMY196870:LNA196874 LWU196870:LWW196874 MGQ196870:MGS196874 MQM196870:MQO196874 NAI196870:NAK196874 NKE196870:NKG196874 NUA196870:NUC196874 ODW196870:ODY196874 ONS196870:ONU196874 OXO196870:OXQ196874 PHK196870:PHM196874 PRG196870:PRI196874 QBC196870:QBE196874 QKY196870:QLA196874 QUU196870:QUW196874 REQ196870:RES196874 ROM196870:ROO196874 RYI196870:RYK196874 SIE196870:SIG196874 SSA196870:SSC196874 TBW196870:TBY196874 TLS196870:TLU196874 TVO196870:TVQ196874 UFK196870:UFM196874 UPG196870:UPI196874 UZC196870:UZE196874 VIY196870:VJA196874 VSU196870:VSW196874 WCQ196870:WCS196874 WMM196870:WMO196874 WWI196870:WWK196874 AA262406:AC262410 JW262406:JY262410 TS262406:TU262410 ADO262406:ADQ262410 ANK262406:ANM262410 AXG262406:AXI262410 BHC262406:BHE262410 BQY262406:BRA262410 CAU262406:CAW262410 CKQ262406:CKS262410 CUM262406:CUO262410 DEI262406:DEK262410 DOE262406:DOG262410 DYA262406:DYC262410 EHW262406:EHY262410 ERS262406:ERU262410 FBO262406:FBQ262410 FLK262406:FLM262410 FVG262406:FVI262410 GFC262406:GFE262410 GOY262406:GPA262410 GYU262406:GYW262410 HIQ262406:HIS262410 HSM262406:HSO262410 ICI262406:ICK262410 IME262406:IMG262410 IWA262406:IWC262410 JFW262406:JFY262410 JPS262406:JPU262410 JZO262406:JZQ262410 KJK262406:KJM262410 KTG262406:KTI262410 LDC262406:LDE262410 LMY262406:LNA262410 LWU262406:LWW262410 MGQ262406:MGS262410 MQM262406:MQO262410 NAI262406:NAK262410 NKE262406:NKG262410 NUA262406:NUC262410 ODW262406:ODY262410 ONS262406:ONU262410 OXO262406:OXQ262410 PHK262406:PHM262410 PRG262406:PRI262410 QBC262406:QBE262410 QKY262406:QLA262410 QUU262406:QUW262410 REQ262406:RES262410 ROM262406:ROO262410 RYI262406:RYK262410 SIE262406:SIG262410 SSA262406:SSC262410 TBW262406:TBY262410 TLS262406:TLU262410 TVO262406:TVQ262410 UFK262406:UFM262410 UPG262406:UPI262410 UZC262406:UZE262410 VIY262406:VJA262410 VSU262406:VSW262410 WCQ262406:WCS262410 WMM262406:WMO262410 WWI262406:WWK262410 AA327942:AC327946 JW327942:JY327946 TS327942:TU327946 ADO327942:ADQ327946 ANK327942:ANM327946 AXG327942:AXI327946 BHC327942:BHE327946 BQY327942:BRA327946 CAU327942:CAW327946 CKQ327942:CKS327946 CUM327942:CUO327946 DEI327942:DEK327946 DOE327942:DOG327946 DYA327942:DYC327946 EHW327942:EHY327946 ERS327942:ERU327946 FBO327942:FBQ327946 FLK327942:FLM327946 FVG327942:FVI327946 GFC327942:GFE327946 GOY327942:GPA327946 GYU327942:GYW327946 HIQ327942:HIS327946 HSM327942:HSO327946 ICI327942:ICK327946 IME327942:IMG327946 IWA327942:IWC327946 JFW327942:JFY327946 JPS327942:JPU327946 JZO327942:JZQ327946 KJK327942:KJM327946 KTG327942:KTI327946 LDC327942:LDE327946 LMY327942:LNA327946 LWU327942:LWW327946 MGQ327942:MGS327946 MQM327942:MQO327946 NAI327942:NAK327946 NKE327942:NKG327946 NUA327942:NUC327946 ODW327942:ODY327946 ONS327942:ONU327946 OXO327942:OXQ327946 PHK327942:PHM327946 PRG327942:PRI327946 QBC327942:QBE327946 QKY327942:QLA327946 QUU327942:QUW327946 REQ327942:RES327946 ROM327942:ROO327946 RYI327942:RYK327946 SIE327942:SIG327946 SSA327942:SSC327946 TBW327942:TBY327946 TLS327942:TLU327946 TVO327942:TVQ327946 UFK327942:UFM327946 UPG327942:UPI327946 UZC327942:UZE327946 VIY327942:VJA327946 VSU327942:VSW327946 WCQ327942:WCS327946 WMM327942:WMO327946 WWI327942:WWK327946 AA393478:AC393482 JW393478:JY393482 TS393478:TU393482 ADO393478:ADQ393482 ANK393478:ANM393482 AXG393478:AXI393482 BHC393478:BHE393482 BQY393478:BRA393482 CAU393478:CAW393482 CKQ393478:CKS393482 CUM393478:CUO393482 DEI393478:DEK393482 DOE393478:DOG393482 DYA393478:DYC393482 EHW393478:EHY393482 ERS393478:ERU393482 FBO393478:FBQ393482 FLK393478:FLM393482 FVG393478:FVI393482 GFC393478:GFE393482 GOY393478:GPA393482 GYU393478:GYW393482 HIQ393478:HIS393482 HSM393478:HSO393482 ICI393478:ICK393482 IME393478:IMG393482 IWA393478:IWC393482 JFW393478:JFY393482 JPS393478:JPU393482 JZO393478:JZQ393482 KJK393478:KJM393482 KTG393478:KTI393482 LDC393478:LDE393482 LMY393478:LNA393482 LWU393478:LWW393482 MGQ393478:MGS393482 MQM393478:MQO393482 NAI393478:NAK393482 NKE393478:NKG393482 NUA393478:NUC393482 ODW393478:ODY393482 ONS393478:ONU393482 OXO393478:OXQ393482 PHK393478:PHM393482 PRG393478:PRI393482 QBC393478:QBE393482 QKY393478:QLA393482 QUU393478:QUW393482 REQ393478:RES393482 ROM393478:ROO393482 RYI393478:RYK393482 SIE393478:SIG393482 SSA393478:SSC393482 TBW393478:TBY393482 TLS393478:TLU393482 TVO393478:TVQ393482 UFK393478:UFM393482 UPG393478:UPI393482 UZC393478:UZE393482 VIY393478:VJA393482 VSU393478:VSW393482 WCQ393478:WCS393482 WMM393478:WMO393482 WWI393478:WWK393482 AA459014:AC459018 JW459014:JY459018 TS459014:TU459018 ADO459014:ADQ459018 ANK459014:ANM459018 AXG459014:AXI459018 BHC459014:BHE459018 BQY459014:BRA459018 CAU459014:CAW459018 CKQ459014:CKS459018 CUM459014:CUO459018 DEI459014:DEK459018 DOE459014:DOG459018 DYA459014:DYC459018 EHW459014:EHY459018 ERS459014:ERU459018 FBO459014:FBQ459018 FLK459014:FLM459018 FVG459014:FVI459018 GFC459014:GFE459018 GOY459014:GPA459018 GYU459014:GYW459018 HIQ459014:HIS459018 HSM459014:HSO459018 ICI459014:ICK459018 IME459014:IMG459018 IWA459014:IWC459018 JFW459014:JFY459018 JPS459014:JPU459018 JZO459014:JZQ459018 KJK459014:KJM459018 KTG459014:KTI459018 LDC459014:LDE459018 LMY459014:LNA459018 LWU459014:LWW459018 MGQ459014:MGS459018 MQM459014:MQO459018 NAI459014:NAK459018 NKE459014:NKG459018 NUA459014:NUC459018 ODW459014:ODY459018 ONS459014:ONU459018 OXO459014:OXQ459018 PHK459014:PHM459018 PRG459014:PRI459018 QBC459014:QBE459018 QKY459014:QLA459018 QUU459014:QUW459018 REQ459014:RES459018 ROM459014:ROO459018 RYI459014:RYK459018 SIE459014:SIG459018 SSA459014:SSC459018 TBW459014:TBY459018 TLS459014:TLU459018 TVO459014:TVQ459018 UFK459014:UFM459018 UPG459014:UPI459018 UZC459014:UZE459018 VIY459014:VJA459018 VSU459014:VSW459018 WCQ459014:WCS459018 WMM459014:WMO459018 WWI459014:WWK459018 AA524550:AC524554 JW524550:JY524554 TS524550:TU524554 ADO524550:ADQ524554 ANK524550:ANM524554 AXG524550:AXI524554 BHC524550:BHE524554 BQY524550:BRA524554 CAU524550:CAW524554 CKQ524550:CKS524554 CUM524550:CUO524554 DEI524550:DEK524554 DOE524550:DOG524554 DYA524550:DYC524554 EHW524550:EHY524554 ERS524550:ERU524554 FBO524550:FBQ524554 FLK524550:FLM524554 FVG524550:FVI524554 GFC524550:GFE524554 GOY524550:GPA524554 GYU524550:GYW524554 HIQ524550:HIS524554 HSM524550:HSO524554 ICI524550:ICK524554 IME524550:IMG524554 IWA524550:IWC524554 JFW524550:JFY524554 JPS524550:JPU524554 JZO524550:JZQ524554 KJK524550:KJM524554 KTG524550:KTI524554 LDC524550:LDE524554 LMY524550:LNA524554 LWU524550:LWW524554 MGQ524550:MGS524554 MQM524550:MQO524554 NAI524550:NAK524554 NKE524550:NKG524554 NUA524550:NUC524554 ODW524550:ODY524554 ONS524550:ONU524554 OXO524550:OXQ524554 PHK524550:PHM524554 PRG524550:PRI524554 QBC524550:QBE524554 QKY524550:QLA524554 QUU524550:QUW524554 REQ524550:RES524554 ROM524550:ROO524554 RYI524550:RYK524554 SIE524550:SIG524554 SSA524550:SSC524554 TBW524550:TBY524554 TLS524550:TLU524554 TVO524550:TVQ524554 UFK524550:UFM524554 UPG524550:UPI524554 UZC524550:UZE524554 VIY524550:VJA524554 VSU524550:VSW524554 WCQ524550:WCS524554 WMM524550:WMO524554 WWI524550:WWK524554 AA590086:AC590090 JW590086:JY590090 TS590086:TU590090 ADO590086:ADQ590090 ANK590086:ANM590090 AXG590086:AXI590090 BHC590086:BHE590090 BQY590086:BRA590090 CAU590086:CAW590090 CKQ590086:CKS590090 CUM590086:CUO590090 DEI590086:DEK590090 DOE590086:DOG590090 DYA590086:DYC590090 EHW590086:EHY590090 ERS590086:ERU590090 FBO590086:FBQ590090 FLK590086:FLM590090 FVG590086:FVI590090 GFC590086:GFE590090 GOY590086:GPA590090 GYU590086:GYW590090 HIQ590086:HIS590090 HSM590086:HSO590090 ICI590086:ICK590090 IME590086:IMG590090 IWA590086:IWC590090 JFW590086:JFY590090 JPS590086:JPU590090 JZO590086:JZQ590090 KJK590086:KJM590090 KTG590086:KTI590090 LDC590086:LDE590090 LMY590086:LNA590090 LWU590086:LWW590090 MGQ590086:MGS590090 MQM590086:MQO590090 NAI590086:NAK590090 NKE590086:NKG590090 NUA590086:NUC590090 ODW590086:ODY590090 ONS590086:ONU590090 OXO590086:OXQ590090 PHK590086:PHM590090 PRG590086:PRI590090 QBC590086:QBE590090 QKY590086:QLA590090 QUU590086:QUW590090 REQ590086:RES590090 ROM590086:ROO590090 RYI590086:RYK590090 SIE590086:SIG590090 SSA590086:SSC590090 TBW590086:TBY590090 TLS590086:TLU590090 TVO590086:TVQ590090 UFK590086:UFM590090 UPG590086:UPI590090 UZC590086:UZE590090 VIY590086:VJA590090 VSU590086:VSW590090 WCQ590086:WCS590090 WMM590086:WMO590090 WWI590086:WWK590090 AA655622:AC655626 JW655622:JY655626 TS655622:TU655626 ADO655622:ADQ655626 ANK655622:ANM655626 AXG655622:AXI655626 BHC655622:BHE655626 BQY655622:BRA655626 CAU655622:CAW655626 CKQ655622:CKS655626 CUM655622:CUO655626 DEI655622:DEK655626 DOE655622:DOG655626 DYA655622:DYC655626 EHW655622:EHY655626 ERS655622:ERU655626 FBO655622:FBQ655626 FLK655622:FLM655626 FVG655622:FVI655626 GFC655622:GFE655626 GOY655622:GPA655626 GYU655622:GYW655626 HIQ655622:HIS655626 HSM655622:HSO655626 ICI655622:ICK655626 IME655622:IMG655626 IWA655622:IWC655626 JFW655622:JFY655626 JPS655622:JPU655626 JZO655622:JZQ655626 KJK655622:KJM655626 KTG655622:KTI655626 LDC655622:LDE655626 LMY655622:LNA655626 LWU655622:LWW655626 MGQ655622:MGS655626 MQM655622:MQO655626 NAI655622:NAK655626 NKE655622:NKG655626 NUA655622:NUC655626 ODW655622:ODY655626 ONS655622:ONU655626 OXO655622:OXQ655626 PHK655622:PHM655626 PRG655622:PRI655626 QBC655622:QBE655626 QKY655622:QLA655626 QUU655622:QUW655626 REQ655622:RES655626 ROM655622:ROO655626 RYI655622:RYK655626 SIE655622:SIG655626 SSA655622:SSC655626 TBW655622:TBY655626 TLS655622:TLU655626 TVO655622:TVQ655626 UFK655622:UFM655626 UPG655622:UPI655626 UZC655622:UZE655626 VIY655622:VJA655626 VSU655622:VSW655626 WCQ655622:WCS655626 WMM655622:WMO655626 WWI655622:WWK655626 AA721158:AC721162 JW721158:JY721162 TS721158:TU721162 ADO721158:ADQ721162 ANK721158:ANM721162 AXG721158:AXI721162 BHC721158:BHE721162 BQY721158:BRA721162 CAU721158:CAW721162 CKQ721158:CKS721162 CUM721158:CUO721162 DEI721158:DEK721162 DOE721158:DOG721162 DYA721158:DYC721162 EHW721158:EHY721162 ERS721158:ERU721162 FBO721158:FBQ721162 FLK721158:FLM721162 FVG721158:FVI721162 GFC721158:GFE721162 GOY721158:GPA721162 GYU721158:GYW721162 HIQ721158:HIS721162 HSM721158:HSO721162 ICI721158:ICK721162 IME721158:IMG721162 IWA721158:IWC721162 JFW721158:JFY721162 JPS721158:JPU721162 JZO721158:JZQ721162 KJK721158:KJM721162 KTG721158:KTI721162 LDC721158:LDE721162 LMY721158:LNA721162 LWU721158:LWW721162 MGQ721158:MGS721162 MQM721158:MQO721162 NAI721158:NAK721162 NKE721158:NKG721162 NUA721158:NUC721162 ODW721158:ODY721162 ONS721158:ONU721162 OXO721158:OXQ721162 PHK721158:PHM721162 PRG721158:PRI721162 QBC721158:QBE721162 QKY721158:QLA721162 QUU721158:QUW721162 REQ721158:RES721162 ROM721158:ROO721162 RYI721158:RYK721162 SIE721158:SIG721162 SSA721158:SSC721162 TBW721158:TBY721162 TLS721158:TLU721162 TVO721158:TVQ721162 UFK721158:UFM721162 UPG721158:UPI721162 UZC721158:UZE721162 VIY721158:VJA721162 VSU721158:VSW721162 WCQ721158:WCS721162 WMM721158:WMO721162 WWI721158:WWK721162 AA786694:AC786698 JW786694:JY786698 TS786694:TU786698 ADO786694:ADQ786698 ANK786694:ANM786698 AXG786694:AXI786698 BHC786694:BHE786698 BQY786694:BRA786698 CAU786694:CAW786698 CKQ786694:CKS786698 CUM786694:CUO786698 DEI786694:DEK786698 DOE786694:DOG786698 DYA786694:DYC786698 EHW786694:EHY786698 ERS786694:ERU786698 FBO786694:FBQ786698 FLK786694:FLM786698 FVG786694:FVI786698 GFC786694:GFE786698 GOY786694:GPA786698 GYU786694:GYW786698 HIQ786694:HIS786698 HSM786694:HSO786698 ICI786694:ICK786698 IME786694:IMG786698 IWA786694:IWC786698 JFW786694:JFY786698 JPS786694:JPU786698 JZO786694:JZQ786698 KJK786694:KJM786698 KTG786694:KTI786698 LDC786694:LDE786698 LMY786694:LNA786698 LWU786694:LWW786698 MGQ786694:MGS786698 MQM786694:MQO786698 NAI786694:NAK786698 NKE786694:NKG786698 NUA786694:NUC786698 ODW786694:ODY786698 ONS786694:ONU786698 OXO786694:OXQ786698 PHK786694:PHM786698 PRG786694:PRI786698 QBC786694:QBE786698 QKY786694:QLA786698 QUU786694:QUW786698 REQ786694:RES786698 ROM786694:ROO786698 RYI786694:RYK786698 SIE786694:SIG786698 SSA786694:SSC786698 TBW786694:TBY786698 TLS786694:TLU786698 TVO786694:TVQ786698 UFK786694:UFM786698 UPG786694:UPI786698 UZC786694:UZE786698 VIY786694:VJA786698 VSU786694:VSW786698 WCQ786694:WCS786698 WMM786694:WMO786698 WWI786694:WWK786698 AA852230:AC852234 JW852230:JY852234 TS852230:TU852234 ADO852230:ADQ852234 ANK852230:ANM852234 AXG852230:AXI852234 BHC852230:BHE852234 BQY852230:BRA852234 CAU852230:CAW852234 CKQ852230:CKS852234 CUM852230:CUO852234 DEI852230:DEK852234 DOE852230:DOG852234 DYA852230:DYC852234 EHW852230:EHY852234 ERS852230:ERU852234 FBO852230:FBQ852234 FLK852230:FLM852234 FVG852230:FVI852234 GFC852230:GFE852234 GOY852230:GPA852234 GYU852230:GYW852234 HIQ852230:HIS852234 HSM852230:HSO852234 ICI852230:ICK852234 IME852230:IMG852234 IWA852230:IWC852234 JFW852230:JFY852234 JPS852230:JPU852234 JZO852230:JZQ852234 KJK852230:KJM852234 KTG852230:KTI852234 LDC852230:LDE852234 LMY852230:LNA852234 LWU852230:LWW852234 MGQ852230:MGS852234 MQM852230:MQO852234 NAI852230:NAK852234 NKE852230:NKG852234 NUA852230:NUC852234 ODW852230:ODY852234 ONS852230:ONU852234 OXO852230:OXQ852234 PHK852230:PHM852234 PRG852230:PRI852234 QBC852230:QBE852234 QKY852230:QLA852234 QUU852230:QUW852234 REQ852230:RES852234 ROM852230:ROO852234 RYI852230:RYK852234 SIE852230:SIG852234 SSA852230:SSC852234 TBW852230:TBY852234 TLS852230:TLU852234 TVO852230:TVQ852234 UFK852230:UFM852234 UPG852230:UPI852234 UZC852230:UZE852234 VIY852230:VJA852234 VSU852230:VSW852234 WCQ852230:WCS852234 WMM852230:WMO852234 WWI852230:WWK852234 AA917766:AC917770 JW917766:JY917770 TS917766:TU917770 ADO917766:ADQ917770 ANK917766:ANM917770 AXG917766:AXI917770 BHC917766:BHE917770 BQY917766:BRA917770 CAU917766:CAW917770 CKQ917766:CKS917770 CUM917766:CUO917770 DEI917766:DEK917770 DOE917766:DOG917770 DYA917766:DYC917770 EHW917766:EHY917770 ERS917766:ERU917770 FBO917766:FBQ917770 FLK917766:FLM917770 FVG917766:FVI917770 GFC917766:GFE917770 GOY917766:GPA917770 GYU917766:GYW917770 HIQ917766:HIS917770 HSM917766:HSO917770 ICI917766:ICK917770 IME917766:IMG917770 IWA917766:IWC917770 JFW917766:JFY917770 JPS917766:JPU917770 JZO917766:JZQ917770 KJK917766:KJM917770 KTG917766:KTI917770 LDC917766:LDE917770 LMY917766:LNA917770 LWU917766:LWW917770 MGQ917766:MGS917770 MQM917766:MQO917770 NAI917766:NAK917770 NKE917766:NKG917770 NUA917766:NUC917770 ODW917766:ODY917770 ONS917766:ONU917770 OXO917766:OXQ917770 PHK917766:PHM917770 PRG917766:PRI917770 QBC917766:QBE917770 QKY917766:QLA917770 QUU917766:QUW917770 REQ917766:RES917770 ROM917766:ROO917770 RYI917766:RYK917770 SIE917766:SIG917770 SSA917766:SSC917770 TBW917766:TBY917770 TLS917766:TLU917770 TVO917766:TVQ917770 UFK917766:UFM917770 UPG917766:UPI917770 UZC917766:UZE917770 VIY917766:VJA917770 VSU917766:VSW917770 WCQ917766:WCS917770 WMM917766:WMO917770 WWI917766:WWK917770 AA983302:AC983306 JW983302:JY983306 TS983302:TU983306 ADO983302:ADQ983306 ANK983302:ANM983306 AXG983302:AXI983306 BHC983302:BHE983306 BQY983302:BRA983306 CAU983302:CAW983306 CKQ983302:CKS983306 CUM983302:CUO983306 DEI983302:DEK983306 DOE983302:DOG983306 DYA983302:DYC983306 EHW983302:EHY983306 ERS983302:ERU983306 FBO983302:FBQ983306 FLK983302:FLM983306 FVG983302:FVI983306 GFC983302:GFE983306 GOY983302:GPA983306 GYU983302:GYW983306 HIQ983302:HIS983306 HSM983302:HSO983306 ICI983302:ICK983306 IME983302:IMG983306 IWA983302:IWC983306 JFW983302:JFY983306 JPS983302:JPU983306 JZO983302:JZQ983306 KJK983302:KJM983306 KTG983302:KTI983306 LDC983302:LDE983306 LMY983302:LNA983306 LWU983302:LWW983306 MGQ983302:MGS983306 MQM983302:MQO983306 NAI983302:NAK983306 NKE983302:NKG983306 NUA983302:NUC983306 ODW983302:ODY983306 ONS983302:ONU983306 OXO983302:OXQ983306 PHK983302:PHM983306 PRG983302:PRI983306 QBC983302:QBE983306 QKY983302:QLA983306 QUU983302:QUW983306 REQ983302:RES983306 ROM983302:ROO983306 RYI983302:RYK983306 SIE983302:SIG983306 SSA983302:SSC983306 TBW983302:TBY983306 TLS983302:TLU983306 TVO983302:TVQ983306 UFK983302:UFM983306 UPG983302:UPI983306 UZC983302:UZE983306 VIY983302:VJA983306 VSU983302:VSW983306 WCQ983302:WCS983306 WMM983302:WMO983306 WWI983302:WWK983306 U109:Z109 JG132:JV132 TC132:TR132 ACY132:ADN132 AMU132:ANJ132 AWQ132:AXF132 BGM132:BHB132 BQI132:BQX132 CAE132:CAT132 CKA132:CKP132 CTW132:CUL132 DDS132:DEH132 DNO132:DOD132 DXK132:DXZ132 EHG132:EHV132 ERC132:ERR132 FAY132:FBN132 FKU132:FLJ132 FUQ132:FVF132 GEM132:GFB132 GOI132:GOX132 GYE132:GYT132 HIA132:HIP132 HRW132:HSL132 IBS132:ICH132 ILO132:IMD132 IVK132:IVZ132 JFG132:JFV132 JPC132:JPR132 JYY132:JZN132 KIU132:KJJ132 KSQ132:KTF132 LCM132:LDB132 LMI132:LMX132 LWE132:LWT132 MGA132:MGP132 MPW132:MQL132 MZS132:NAH132 NJO132:NKD132 NTK132:NTZ132 ODG132:ODV132 ONC132:ONR132 OWY132:OXN132 PGU132:PHJ132 PQQ132:PRF132 QAM132:QBB132 QKI132:QKX132 QUE132:QUT132 REA132:REP132 RNW132:ROL132 RXS132:RYH132 SHO132:SID132 SRK132:SRZ132 TBG132:TBV132 TLC132:TLR132 TUY132:TVN132 UEU132:UFJ132 UOQ132:UPF132 UYM132:UZB132 VII132:VIX132 VSE132:VST132 WCA132:WCP132 WLW132:WML132 WVS132:WWH132 K65798:Z65798 JG65798:JV65798 TC65798:TR65798 ACY65798:ADN65798 AMU65798:ANJ65798 AWQ65798:AXF65798 BGM65798:BHB65798 BQI65798:BQX65798 CAE65798:CAT65798 CKA65798:CKP65798 CTW65798:CUL65798 DDS65798:DEH65798 DNO65798:DOD65798 DXK65798:DXZ65798 EHG65798:EHV65798 ERC65798:ERR65798 FAY65798:FBN65798 FKU65798:FLJ65798 FUQ65798:FVF65798 GEM65798:GFB65798 GOI65798:GOX65798 GYE65798:GYT65798 HIA65798:HIP65798 HRW65798:HSL65798 IBS65798:ICH65798 ILO65798:IMD65798 IVK65798:IVZ65798 JFG65798:JFV65798 JPC65798:JPR65798 JYY65798:JZN65798 KIU65798:KJJ65798 KSQ65798:KTF65798 LCM65798:LDB65798 LMI65798:LMX65798 LWE65798:LWT65798 MGA65798:MGP65798 MPW65798:MQL65798 MZS65798:NAH65798 NJO65798:NKD65798 NTK65798:NTZ65798 ODG65798:ODV65798 ONC65798:ONR65798 OWY65798:OXN65798 PGU65798:PHJ65798 PQQ65798:PRF65798 QAM65798:QBB65798 QKI65798:QKX65798 QUE65798:QUT65798 REA65798:REP65798 RNW65798:ROL65798 RXS65798:RYH65798 SHO65798:SID65798 SRK65798:SRZ65798 TBG65798:TBV65798 TLC65798:TLR65798 TUY65798:TVN65798 UEU65798:UFJ65798 UOQ65798:UPF65798 UYM65798:UZB65798 VII65798:VIX65798 VSE65798:VST65798 WCA65798:WCP65798 WLW65798:WML65798 WVS65798:WWH65798 K131334:Z131334 JG131334:JV131334 TC131334:TR131334 ACY131334:ADN131334 AMU131334:ANJ131334 AWQ131334:AXF131334 BGM131334:BHB131334 BQI131334:BQX131334 CAE131334:CAT131334 CKA131334:CKP131334 CTW131334:CUL131334 DDS131334:DEH131334 DNO131334:DOD131334 DXK131334:DXZ131334 EHG131334:EHV131334 ERC131334:ERR131334 FAY131334:FBN131334 FKU131334:FLJ131334 FUQ131334:FVF131334 GEM131334:GFB131334 GOI131334:GOX131334 GYE131334:GYT131334 HIA131334:HIP131334 HRW131334:HSL131334 IBS131334:ICH131334 ILO131334:IMD131334 IVK131334:IVZ131334 JFG131334:JFV131334 JPC131334:JPR131334 JYY131334:JZN131334 KIU131334:KJJ131334 KSQ131334:KTF131334 LCM131334:LDB131334 LMI131334:LMX131334 LWE131334:LWT131334 MGA131334:MGP131334 MPW131334:MQL131334 MZS131334:NAH131334 NJO131334:NKD131334 NTK131334:NTZ131334 ODG131334:ODV131334 ONC131334:ONR131334 OWY131334:OXN131334 PGU131334:PHJ131334 PQQ131334:PRF131334 QAM131334:QBB131334 QKI131334:QKX131334 QUE131334:QUT131334 REA131334:REP131334 RNW131334:ROL131334 RXS131334:RYH131334 SHO131334:SID131334 SRK131334:SRZ131334 TBG131334:TBV131334 TLC131334:TLR131334 TUY131334:TVN131334 UEU131334:UFJ131334 UOQ131334:UPF131334 UYM131334:UZB131334 VII131334:VIX131334 VSE131334:VST131334 WCA131334:WCP131334 WLW131334:WML131334 WVS131334:WWH131334 K196870:Z196870 JG196870:JV196870 TC196870:TR196870 ACY196870:ADN196870 AMU196870:ANJ196870 AWQ196870:AXF196870 BGM196870:BHB196870 BQI196870:BQX196870 CAE196870:CAT196870 CKA196870:CKP196870 CTW196870:CUL196870 DDS196870:DEH196870 DNO196870:DOD196870 DXK196870:DXZ196870 EHG196870:EHV196870 ERC196870:ERR196870 FAY196870:FBN196870 FKU196870:FLJ196870 FUQ196870:FVF196870 GEM196870:GFB196870 GOI196870:GOX196870 GYE196870:GYT196870 HIA196870:HIP196870 HRW196870:HSL196870 IBS196870:ICH196870 ILO196870:IMD196870 IVK196870:IVZ196870 JFG196870:JFV196870 JPC196870:JPR196870 JYY196870:JZN196870 KIU196870:KJJ196870 KSQ196870:KTF196870 LCM196870:LDB196870 LMI196870:LMX196870 LWE196870:LWT196870 MGA196870:MGP196870 MPW196870:MQL196870 MZS196870:NAH196870 NJO196870:NKD196870 NTK196870:NTZ196870 ODG196870:ODV196870 ONC196870:ONR196870 OWY196870:OXN196870 PGU196870:PHJ196870 PQQ196870:PRF196870 QAM196870:QBB196870 QKI196870:QKX196870 QUE196870:QUT196870 REA196870:REP196870 RNW196870:ROL196870 RXS196870:RYH196870 SHO196870:SID196870 SRK196870:SRZ196870 TBG196870:TBV196870 TLC196870:TLR196870 TUY196870:TVN196870 UEU196870:UFJ196870 UOQ196870:UPF196870 UYM196870:UZB196870 VII196870:VIX196870 VSE196870:VST196870 WCA196870:WCP196870 WLW196870:WML196870 WVS196870:WWH196870 K262406:Z262406 JG262406:JV262406 TC262406:TR262406 ACY262406:ADN262406 AMU262406:ANJ262406 AWQ262406:AXF262406 BGM262406:BHB262406 BQI262406:BQX262406 CAE262406:CAT262406 CKA262406:CKP262406 CTW262406:CUL262406 DDS262406:DEH262406 DNO262406:DOD262406 DXK262406:DXZ262406 EHG262406:EHV262406 ERC262406:ERR262406 FAY262406:FBN262406 FKU262406:FLJ262406 FUQ262406:FVF262406 GEM262406:GFB262406 GOI262406:GOX262406 GYE262406:GYT262406 HIA262406:HIP262406 HRW262406:HSL262406 IBS262406:ICH262406 ILO262406:IMD262406 IVK262406:IVZ262406 JFG262406:JFV262406 JPC262406:JPR262406 JYY262406:JZN262406 KIU262406:KJJ262406 KSQ262406:KTF262406 LCM262406:LDB262406 LMI262406:LMX262406 LWE262406:LWT262406 MGA262406:MGP262406 MPW262406:MQL262406 MZS262406:NAH262406 NJO262406:NKD262406 NTK262406:NTZ262406 ODG262406:ODV262406 ONC262406:ONR262406 OWY262406:OXN262406 PGU262406:PHJ262406 PQQ262406:PRF262406 QAM262406:QBB262406 QKI262406:QKX262406 QUE262406:QUT262406 REA262406:REP262406 RNW262406:ROL262406 RXS262406:RYH262406 SHO262406:SID262406 SRK262406:SRZ262406 TBG262406:TBV262406 TLC262406:TLR262406 TUY262406:TVN262406 UEU262406:UFJ262406 UOQ262406:UPF262406 UYM262406:UZB262406 VII262406:VIX262406 VSE262406:VST262406 WCA262406:WCP262406 WLW262406:WML262406 WVS262406:WWH262406 K327942:Z327942 JG327942:JV327942 TC327942:TR327942 ACY327942:ADN327942 AMU327942:ANJ327942 AWQ327942:AXF327942 BGM327942:BHB327942 BQI327942:BQX327942 CAE327942:CAT327942 CKA327942:CKP327942 CTW327942:CUL327942 DDS327942:DEH327942 DNO327942:DOD327942 DXK327942:DXZ327942 EHG327942:EHV327942 ERC327942:ERR327942 FAY327942:FBN327942 FKU327942:FLJ327942 FUQ327942:FVF327942 GEM327942:GFB327942 GOI327942:GOX327942 GYE327942:GYT327942 HIA327942:HIP327942 HRW327942:HSL327942 IBS327942:ICH327942 ILO327942:IMD327942 IVK327942:IVZ327942 JFG327942:JFV327942 JPC327942:JPR327942 JYY327942:JZN327942 KIU327942:KJJ327942 KSQ327942:KTF327942 LCM327942:LDB327942 LMI327942:LMX327942 LWE327942:LWT327942 MGA327942:MGP327942 MPW327942:MQL327942 MZS327942:NAH327942 NJO327942:NKD327942 NTK327942:NTZ327942 ODG327942:ODV327942 ONC327942:ONR327942 OWY327942:OXN327942 PGU327942:PHJ327942 PQQ327942:PRF327942 QAM327942:QBB327942 QKI327942:QKX327942 QUE327942:QUT327942 REA327942:REP327942 RNW327942:ROL327942 RXS327942:RYH327942 SHO327942:SID327942 SRK327942:SRZ327942 TBG327942:TBV327942 TLC327942:TLR327942 TUY327942:TVN327942 UEU327942:UFJ327942 UOQ327942:UPF327942 UYM327942:UZB327942 VII327942:VIX327942 VSE327942:VST327942 WCA327942:WCP327942 WLW327942:WML327942 WVS327942:WWH327942 K393478:Z393478 JG393478:JV393478 TC393478:TR393478 ACY393478:ADN393478 AMU393478:ANJ393478 AWQ393478:AXF393478 BGM393478:BHB393478 BQI393478:BQX393478 CAE393478:CAT393478 CKA393478:CKP393478 CTW393478:CUL393478 DDS393478:DEH393478 DNO393478:DOD393478 DXK393478:DXZ393478 EHG393478:EHV393478 ERC393478:ERR393478 FAY393478:FBN393478 FKU393478:FLJ393478 FUQ393478:FVF393478 GEM393478:GFB393478 GOI393478:GOX393478 GYE393478:GYT393478 HIA393478:HIP393478 HRW393478:HSL393478 IBS393478:ICH393478 ILO393478:IMD393478 IVK393478:IVZ393478 JFG393478:JFV393478 JPC393478:JPR393478 JYY393478:JZN393478 KIU393478:KJJ393478 KSQ393478:KTF393478 LCM393478:LDB393478 LMI393478:LMX393478 LWE393478:LWT393478 MGA393478:MGP393478 MPW393478:MQL393478 MZS393478:NAH393478 NJO393478:NKD393478 NTK393478:NTZ393478 ODG393478:ODV393478 ONC393478:ONR393478 OWY393478:OXN393478 PGU393478:PHJ393478 PQQ393478:PRF393478 QAM393478:QBB393478 QKI393478:QKX393478 QUE393478:QUT393478 REA393478:REP393478 RNW393478:ROL393478 RXS393478:RYH393478 SHO393478:SID393478 SRK393478:SRZ393478 TBG393478:TBV393478 TLC393478:TLR393478 TUY393478:TVN393478 UEU393478:UFJ393478 UOQ393478:UPF393478 UYM393478:UZB393478 VII393478:VIX393478 VSE393478:VST393478 WCA393478:WCP393478 WLW393478:WML393478 WVS393478:WWH393478 K459014:Z459014 JG459014:JV459014 TC459014:TR459014 ACY459014:ADN459014 AMU459014:ANJ459014 AWQ459014:AXF459014 BGM459014:BHB459014 BQI459014:BQX459014 CAE459014:CAT459014 CKA459014:CKP459014 CTW459014:CUL459014 DDS459014:DEH459014 DNO459014:DOD459014 DXK459014:DXZ459014 EHG459014:EHV459014 ERC459014:ERR459014 FAY459014:FBN459014 FKU459014:FLJ459014 FUQ459014:FVF459014 GEM459014:GFB459014 GOI459014:GOX459014 GYE459014:GYT459014 HIA459014:HIP459014 HRW459014:HSL459014 IBS459014:ICH459014 ILO459014:IMD459014 IVK459014:IVZ459014 JFG459014:JFV459014 JPC459014:JPR459014 JYY459014:JZN459014 KIU459014:KJJ459014 KSQ459014:KTF459014 LCM459014:LDB459014 LMI459014:LMX459014 LWE459014:LWT459014 MGA459014:MGP459014 MPW459014:MQL459014 MZS459014:NAH459014 NJO459014:NKD459014 NTK459014:NTZ459014 ODG459014:ODV459014 ONC459014:ONR459014 OWY459014:OXN459014 PGU459014:PHJ459014 PQQ459014:PRF459014 QAM459014:QBB459014 QKI459014:QKX459014 QUE459014:QUT459014 REA459014:REP459014 RNW459014:ROL459014 RXS459014:RYH459014 SHO459014:SID459014 SRK459014:SRZ459014 TBG459014:TBV459014 TLC459014:TLR459014 TUY459014:TVN459014 UEU459014:UFJ459014 UOQ459014:UPF459014 UYM459014:UZB459014 VII459014:VIX459014 VSE459014:VST459014 WCA459014:WCP459014 WLW459014:WML459014 WVS459014:WWH459014 K524550:Z524550 JG524550:JV524550 TC524550:TR524550 ACY524550:ADN524550 AMU524550:ANJ524550 AWQ524550:AXF524550 BGM524550:BHB524550 BQI524550:BQX524550 CAE524550:CAT524550 CKA524550:CKP524550 CTW524550:CUL524550 DDS524550:DEH524550 DNO524550:DOD524550 DXK524550:DXZ524550 EHG524550:EHV524550 ERC524550:ERR524550 FAY524550:FBN524550 FKU524550:FLJ524550 FUQ524550:FVF524550 GEM524550:GFB524550 GOI524550:GOX524550 GYE524550:GYT524550 HIA524550:HIP524550 HRW524550:HSL524550 IBS524550:ICH524550 ILO524550:IMD524550 IVK524550:IVZ524550 JFG524550:JFV524550 JPC524550:JPR524550 JYY524550:JZN524550 KIU524550:KJJ524550 KSQ524550:KTF524550 LCM524550:LDB524550 LMI524550:LMX524550 LWE524550:LWT524550 MGA524550:MGP524550 MPW524550:MQL524550 MZS524550:NAH524550 NJO524550:NKD524550 NTK524550:NTZ524550 ODG524550:ODV524550 ONC524550:ONR524550 OWY524550:OXN524550 PGU524550:PHJ524550 PQQ524550:PRF524550 QAM524550:QBB524550 QKI524550:QKX524550 QUE524550:QUT524550 REA524550:REP524550 RNW524550:ROL524550 RXS524550:RYH524550 SHO524550:SID524550 SRK524550:SRZ524550 TBG524550:TBV524550 TLC524550:TLR524550 TUY524550:TVN524550 UEU524550:UFJ524550 UOQ524550:UPF524550 UYM524550:UZB524550 VII524550:VIX524550 VSE524550:VST524550 WCA524550:WCP524550 WLW524550:WML524550 WVS524550:WWH524550 K590086:Z590086 JG590086:JV590086 TC590086:TR590086 ACY590086:ADN590086 AMU590086:ANJ590086 AWQ590086:AXF590086 BGM590086:BHB590086 BQI590086:BQX590086 CAE590086:CAT590086 CKA590086:CKP590086 CTW590086:CUL590086 DDS590086:DEH590086 DNO590086:DOD590086 DXK590086:DXZ590086 EHG590086:EHV590086 ERC590086:ERR590086 FAY590086:FBN590086 FKU590086:FLJ590086 FUQ590086:FVF590086 GEM590086:GFB590086 GOI590086:GOX590086 GYE590086:GYT590086 HIA590086:HIP590086 HRW590086:HSL590086 IBS590086:ICH590086 ILO590086:IMD590086 IVK590086:IVZ590086 JFG590086:JFV590086 JPC590086:JPR590086 JYY590086:JZN590086 KIU590086:KJJ590086 KSQ590086:KTF590086 LCM590086:LDB590086 LMI590086:LMX590086 LWE590086:LWT590086 MGA590086:MGP590086 MPW590086:MQL590086 MZS590086:NAH590086 NJO590086:NKD590086 NTK590086:NTZ590086 ODG590086:ODV590086 ONC590086:ONR590086 OWY590086:OXN590086 PGU590086:PHJ590086 PQQ590086:PRF590086 QAM590086:QBB590086 QKI590086:QKX590086 QUE590086:QUT590086 REA590086:REP590086 RNW590086:ROL590086 RXS590086:RYH590086 SHO590086:SID590086 SRK590086:SRZ590086 TBG590086:TBV590086 TLC590086:TLR590086 TUY590086:TVN590086 UEU590086:UFJ590086 UOQ590086:UPF590086 UYM590086:UZB590086 VII590086:VIX590086 VSE590086:VST590086 WCA590086:WCP590086 WLW590086:WML590086 WVS590086:WWH590086 K655622:Z655622 JG655622:JV655622 TC655622:TR655622 ACY655622:ADN655622 AMU655622:ANJ655622 AWQ655622:AXF655622 BGM655622:BHB655622 BQI655622:BQX655622 CAE655622:CAT655622 CKA655622:CKP655622 CTW655622:CUL655622 DDS655622:DEH655622 DNO655622:DOD655622 DXK655622:DXZ655622 EHG655622:EHV655622 ERC655622:ERR655622 FAY655622:FBN655622 FKU655622:FLJ655622 FUQ655622:FVF655622 GEM655622:GFB655622 GOI655622:GOX655622 GYE655622:GYT655622 HIA655622:HIP655622 HRW655622:HSL655622 IBS655622:ICH655622 ILO655622:IMD655622 IVK655622:IVZ655622 JFG655622:JFV655622 JPC655622:JPR655622 JYY655622:JZN655622 KIU655622:KJJ655622 KSQ655622:KTF655622 LCM655622:LDB655622 LMI655622:LMX655622 LWE655622:LWT655622 MGA655622:MGP655622 MPW655622:MQL655622 MZS655622:NAH655622 NJO655622:NKD655622 NTK655622:NTZ655622 ODG655622:ODV655622 ONC655622:ONR655622 OWY655622:OXN655622 PGU655622:PHJ655622 PQQ655622:PRF655622 QAM655622:QBB655622 QKI655622:QKX655622 QUE655622:QUT655622 REA655622:REP655622 RNW655622:ROL655622 RXS655622:RYH655622 SHO655622:SID655622 SRK655622:SRZ655622 TBG655622:TBV655622 TLC655622:TLR655622 TUY655622:TVN655622 UEU655622:UFJ655622 UOQ655622:UPF655622 UYM655622:UZB655622 VII655622:VIX655622 VSE655622:VST655622 WCA655622:WCP655622 WLW655622:WML655622 WVS655622:WWH655622 K721158:Z721158 JG721158:JV721158 TC721158:TR721158 ACY721158:ADN721158 AMU721158:ANJ721158 AWQ721158:AXF721158 BGM721158:BHB721158 BQI721158:BQX721158 CAE721158:CAT721158 CKA721158:CKP721158 CTW721158:CUL721158 DDS721158:DEH721158 DNO721158:DOD721158 DXK721158:DXZ721158 EHG721158:EHV721158 ERC721158:ERR721158 FAY721158:FBN721158 FKU721158:FLJ721158 FUQ721158:FVF721158 GEM721158:GFB721158 GOI721158:GOX721158 GYE721158:GYT721158 HIA721158:HIP721158 HRW721158:HSL721158 IBS721158:ICH721158 ILO721158:IMD721158 IVK721158:IVZ721158 JFG721158:JFV721158 JPC721158:JPR721158 JYY721158:JZN721158 KIU721158:KJJ721158 KSQ721158:KTF721158 LCM721158:LDB721158 LMI721158:LMX721158 LWE721158:LWT721158 MGA721158:MGP721158 MPW721158:MQL721158 MZS721158:NAH721158 NJO721158:NKD721158 NTK721158:NTZ721158 ODG721158:ODV721158 ONC721158:ONR721158 OWY721158:OXN721158 PGU721158:PHJ721158 PQQ721158:PRF721158 QAM721158:QBB721158 QKI721158:QKX721158 QUE721158:QUT721158 REA721158:REP721158 RNW721158:ROL721158 RXS721158:RYH721158 SHO721158:SID721158 SRK721158:SRZ721158 TBG721158:TBV721158 TLC721158:TLR721158 TUY721158:TVN721158 UEU721158:UFJ721158 UOQ721158:UPF721158 UYM721158:UZB721158 VII721158:VIX721158 VSE721158:VST721158 WCA721158:WCP721158 WLW721158:WML721158 WVS721158:WWH721158 K786694:Z786694 JG786694:JV786694 TC786694:TR786694 ACY786694:ADN786694 AMU786694:ANJ786694 AWQ786694:AXF786694 BGM786694:BHB786694 BQI786694:BQX786694 CAE786694:CAT786694 CKA786694:CKP786694 CTW786694:CUL786694 DDS786694:DEH786694 DNO786694:DOD786694 DXK786694:DXZ786694 EHG786694:EHV786694 ERC786694:ERR786694 FAY786694:FBN786694 FKU786694:FLJ786694 FUQ786694:FVF786694 GEM786694:GFB786694 GOI786694:GOX786694 GYE786694:GYT786694 HIA786694:HIP786694 HRW786694:HSL786694 IBS786694:ICH786694 ILO786694:IMD786694 IVK786694:IVZ786694 JFG786694:JFV786694 JPC786694:JPR786694 JYY786694:JZN786694 KIU786694:KJJ786694 KSQ786694:KTF786694 LCM786694:LDB786694 LMI786694:LMX786694 LWE786694:LWT786694 MGA786694:MGP786694 MPW786694:MQL786694 MZS786694:NAH786694 NJO786694:NKD786694 NTK786694:NTZ786694 ODG786694:ODV786694 ONC786694:ONR786694 OWY786694:OXN786694 PGU786694:PHJ786694 PQQ786694:PRF786694 QAM786694:QBB786694 QKI786694:QKX786694 QUE786694:QUT786694 REA786694:REP786694 RNW786694:ROL786694 RXS786694:RYH786694 SHO786694:SID786694 SRK786694:SRZ786694 TBG786694:TBV786694 TLC786694:TLR786694 TUY786694:TVN786694 UEU786694:UFJ786694 UOQ786694:UPF786694 UYM786694:UZB786694 VII786694:VIX786694 VSE786694:VST786694 WCA786694:WCP786694 WLW786694:WML786694 WVS786694:WWH786694 K852230:Z852230 JG852230:JV852230 TC852230:TR852230 ACY852230:ADN852230 AMU852230:ANJ852230 AWQ852230:AXF852230 BGM852230:BHB852230 BQI852230:BQX852230 CAE852230:CAT852230 CKA852230:CKP852230 CTW852230:CUL852230 DDS852230:DEH852230 DNO852230:DOD852230 DXK852230:DXZ852230 EHG852230:EHV852230 ERC852230:ERR852230 FAY852230:FBN852230 FKU852230:FLJ852230 FUQ852230:FVF852230 GEM852230:GFB852230 GOI852230:GOX852230 GYE852230:GYT852230 HIA852230:HIP852230 HRW852230:HSL852230 IBS852230:ICH852230 ILO852230:IMD852230 IVK852230:IVZ852230 JFG852230:JFV852230 JPC852230:JPR852230 JYY852230:JZN852230 KIU852230:KJJ852230 KSQ852230:KTF852230 LCM852230:LDB852230 LMI852230:LMX852230 LWE852230:LWT852230 MGA852230:MGP852230 MPW852230:MQL852230 MZS852230:NAH852230 NJO852230:NKD852230 NTK852230:NTZ852230 ODG852230:ODV852230 ONC852230:ONR852230 OWY852230:OXN852230 PGU852230:PHJ852230 PQQ852230:PRF852230 QAM852230:QBB852230 QKI852230:QKX852230 QUE852230:QUT852230 REA852230:REP852230 RNW852230:ROL852230 RXS852230:RYH852230 SHO852230:SID852230 SRK852230:SRZ852230 TBG852230:TBV852230 TLC852230:TLR852230 TUY852230:TVN852230 UEU852230:UFJ852230 UOQ852230:UPF852230 UYM852230:UZB852230 VII852230:VIX852230 VSE852230:VST852230 WCA852230:WCP852230 WLW852230:WML852230 WVS852230:WWH852230 K917766:Z917766 JG917766:JV917766 TC917766:TR917766 ACY917766:ADN917766 AMU917766:ANJ917766 AWQ917766:AXF917766 BGM917766:BHB917766 BQI917766:BQX917766 CAE917766:CAT917766 CKA917766:CKP917766 CTW917766:CUL917766 DDS917766:DEH917766 DNO917766:DOD917766 DXK917766:DXZ917766 EHG917766:EHV917766 ERC917766:ERR917766 FAY917766:FBN917766 FKU917766:FLJ917766 FUQ917766:FVF917766 GEM917766:GFB917766 GOI917766:GOX917766 GYE917766:GYT917766 HIA917766:HIP917766 HRW917766:HSL917766 IBS917766:ICH917766 ILO917766:IMD917766 IVK917766:IVZ917766 JFG917766:JFV917766 JPC917766:JPR917766 JYY917766:JZN917766 KIU917766:KJJ917766 KSQ917766:KTF917766 LCM917766:LDB917766 LMI917766:LMX917766 LWE917766:LWT917766 MGA917766:MGP917766 MPW917766:MQL917766 MZS917766:NAH917766 NJO917766:NKD917766 NTK917766:NTZ917766 ODG917766:ODV917766 ONC917766:ONR917766 OWY917766:OXN917766 PGU917766:PHJ917766 PQQ917766:PRF917766 QAM917766:QBB917766 QKI917766:QKX917766 QUE917766:QUT917766 REA917766:REP917766 RNW917766:ROL917766 RXS917766:RYH917766 SHO917766:SID917766 SRK917766:SRZ917766 TBG917766:TBV917766 TLC917766:TLR917766 TUY917766:TVN917766 UEU917766:UFJ917766 UOQ917766:UPF917766 UYM917766:UZB917766 VII917766:VIX917766 VSE917766:VST917766 WCA917766:WCP917766 WLW917766:WML917766 WVS917766:WWH917766 K983302:Z983302 JG983302:JV983302 TC983302:TR983302 ACY983302:ADN983302 AMU983302:ANJ983302 AWQ983302:AXF983302 BGM983302:BHB983302 BQI983302:BQX983302 CAE983302:CAT983302 CKA983302:CKP983302 CTW983302:CUL983302 DDS983302:DEH983302 DNO983302:DOD983302 DXK983302:DXZ983302 EHG983302:EHV983302 ERC983302:ERR983302 FAY983302:FBN983302 FKU983302:FLJ983302 FUQ983302:FVF983302 GEM983302:GFB983302 GOI983302:GOX983302 GYE983302:GYT983302 HIA983302:HIP983302 HRW983302:HSL983302 IBS983302:ICH983302 ILO983302:IMD983302 IVK983302:IVZ983302 JFG983302:JFV983302 JPC983302:JPR983302 JYY983302:JZN983302 KIU983302:KJJ983302 KSQ983302:KTF983302 LCM983302:LDB983302 LMI983302:LMX983302 LWE983302:LWT983302 MGA983302:MGP983302 MPW983302:MQL983302 MZS983302:NAH983302 NJO983302:NKD983302 NTK983302:NTZ983302 ODG983302:ODV983302 ONC983302:ONR983302 OWY983302:OXN983302 PGU983302:PHJ983302 PQQ983302:PRF983302 QAM983302:QBB983302 QKI983302:QKX983302 QUE983302:QUT983302 REA983302:REP983302 RNW983302:ROL983302 RXS983302:RYH983302 SHO983302:SID983302 SRK983302:SRZ983302 TBG983302:TBV983302 TLC983302:TLR983302 TUY983302:TVN983302 UEU983302:UFJ983302 UOQ983302:UPF983302 UYM983302:UZB983302 VII983302:VIX983302 VSE983302:VST983302 WCA983302:WCP983302 WLW983302:WML983302 WVS983302:WWH983302 J158:Z158 JF158:JV158 TB158:TR158 ACX158:ADN158 AMT158:ANJ158 AWP158:AXF158 BGL158:BHB158 BQH158:BQX158 CAD158:CAT158 CJZ158:CKP158 CTV158:CUL158 DDR158:DEH158 DNN158:DOD158 DXJ158:DXZ158 EHF158:EHV158 ERB158:ERR158 FAX158:FBN158 FKT158:FLJ158 FUP158:FVF158 GEL158:GFB158 GOH158:GOX158 GYD158:GYT158 HHZ158:HIP158 HRV158:HSL158 IBR158:ICH158 ILN158:IMD158 IVJ158:IVZ158 JFF158:JFV158 JPB158:JPR158 JYX158:JZN158 KIT158:KJJ158 KSP158:KTF158 LCL158:LDB158 LMH158:LMX158 LWD158:LWT158 MFZ158:MGP158 MPV158:MQL158 MZR158:NAH158 NJN158:NKD158 NTJ158:NTZ158 ODF158:ODV158 ONB158:ONR158 OWX158:OXN158 PGT158:PHJ158 PQP158:PRF158 QAL158:QBB158 QKH158:QKX158 QUD158:QUT158 RDZ158:REP158 RNV158:ROL158 RXR158:RYH158 SHN158:SID158 SRJ158:SRZ158 TBF158:TBV158 TLB158:TLR158 TUX158:TVN158 UET158:UFJ158 UOP158:UPF158 UYL158:UZB158 VIH158:VIX158 VSD158:VST158 WBZ158:WCP158 WLV158:WML158 WVR158:WWH158 J65824:Z65824 JF65824:JV65824 TB65824:TR65824 ACX65824:ADN65824 AMT65824:ANJ65824 AWP65824:AXF65824 BGL65824:BHB65824 BQH65824:BQX65824 CAD65824:CAT65824 CJZ65824:CKP65824 CTV65824:CUL65824 DDR65824:DEH65824 DNN65824:DOD65824 DXJ65824:DXZ65824 EHF65824:EHV65824 ERB65824:ERR65824 FAX65824:FBN65824 FKT65824:FLJ65824 FUP65824:FVF65824 GEL65824:GFB65824 GOH65824:GOX65824 GYD65824:GYT65824 HHZ65824:HIP65824 HRV65824:HSL65824 IBR65824:ICH65824 ILN65824:IMD65824 IVJ65824:IVZ65824 JFF65824:JFV65824 JPB65824:JPR65824 JYX65824:JZN65824 KIT65824:KJJ65824 KSP65824:KTF65824 LCL65824:LDB65824 LMH65824:LMX65824 LWD65824:LWT65824 MFZ65824:MGP65824 MPV65824:MQL65824 MZR65824:NAH65824 NJN65824:NKD65824 NTJ65824:NTZ65824 ODF65824:ODV65824 ONB65824:ONR65824 OWX65824:OXN65824 PGT65824:PHJ65824 PQP65824:PRF65824 QAL65824:QBB65824 QKH65824:QKX65824 QUD65824:QUT65824 RDZ65824:REP65824 RNV65824:ROL65824 RXR65824:RYH65824 SHN65824:SID65824 SRJ65824:SRZ65824 TBF65824:TBV65824 TLB65824:TLR65824 TUX65824:TVN65824 UET65824:UFJ65824 UOP65824:UPF65824 UYL65824:UZB65824 VIH65824:VIX65824 VSD65824:VST65824 WBZ65824:WCP65824 WLV65824:WML65824 WVR65824:WWH65824 J131360:Z131360 JF131360:JV131360 TB131360:TR131360 ACX131360:ADN131360 AMT131360:ANJ131360 AWP131360:AXF131360 BGL131360:BHB131360 BQH131360:BQX131360 CAD131360:CAT131360 CJZ131360:CKP131360 CTV131360:CUL131360 DDR131360:DEH131360 DNN131360:DOD131360 DXJ131360:DXZ131360 EHF131360:EHV131360 ERB131360:ERR131360 FAX131360:FBN131360 FKT131360:FLJ131360 FUP131360:FVF131360 GEL131360:GFB131360 GOH131360:GOX131360 GYD131360:GYT131360 HHZ131360:HIP131360 HRV131360:HSL131360 IBR131360:ICH131360 ILN131360:IMD131360 IVJ131360:IVZ131360 JFF131360:JFV131360 JPB131360:JPR131360 JYX131360:JZN131360 KIT131360:KJJ131360 KSP131360:KTF131360 LCL131360:LDB131360 LMH131360:LMX131360 LWD131360:LWT131360 MFZ131360:MGP131360 MPV131360:MQL131360 MZR131360:NAH131360 NJN131360:NKD131360 NTJ131360:NTZ131360 ODF131360:ODV131360 ONB131360:ONR131360 OWX131360:OXN131360 PGT131360:PHJ131360 PQP131360:PRF131360 QAL131360:QBB131360 QKH131360:QKX131360 QUD131360:QUT131360 RDZ131360:REP131360 RNV131360:ROL131360 RXR131360:RYH131360 SHN131360:SID131360 SRJ131360:SRZ131360 TBF131360:TBV131360 TLB131360:TLR131360 TUX131360:TVN131360 UET131360:UFJ131360 UOP131360:UPF131360 UYL131360:UZB131360 VIH131360:VIX131360 VSD131360:VST131360 WBZ131360:WCP131360 WLV131360:WML131360 WVR131360:WWH131360 J196896:Z196896 JF196896:JV196896 TB196896:TR196896 ACX196896:ADN196896 AMT196896:ANJ196896 AWP196896:AXF196896 BGL196896:BHB196896 BQH196896:BQX196896 CAD196896:CAT196896 CJZ196896:CKP196896 CTV196896:CUL196896 DDR196896:DEH196896 DNN196896:DOD196896 DXJ196896:DXZ196896 EHF196896:EHV196896 ERB196896:ERR196896 FAX196896:FBN196896 FKT196896:FLJ196896 FUP196896:FVF196896 GEL196896:GFB196896 GOH196896:GOX196896 GYD196896:GYT196896 HHZ196896:HIP196896 HRV196896:HSL196896 IBR196896:ICH196896 ILN196896:IMD196896 IVJ196896:IVZ196896 JFF196896:JFV196896 JPB196896:JPR196896 JYX196896:JZN196896 KIT196896:KJJ196896 KSP196896:KTF196896 LCL196896:LDB196896 LMH196896:LMX196896 LWD196896:LWT196896 MFZ196896:MGP196896 MPV196896:MQL196896 MZR196896:NAH196896 NJN196896:NKD196896 NTJ196896:NTZ196896 ODF196896:ODV196896 ONB196896:ONR196896 OWX196896:OXN196896 PGT196896:PHJ196896 PQP196896:PRF196896 QAL196896:QBB196896 QKH196896:QKX196896 QUD196896:QUT196896 RDZ196896:REP196896 RNV196896:ROL196896 RXR196896:RYH196896 SHN196896:SID196896 SRJ196896:SRZ196896 TBF196896:TBV196896 TLB196896:TLR196896 TUX196896:TVN196896 UET196896:UFJ196896 UOP196896:UPF196896 UYL196896:UZB196896 VIH196896:VIX196896 VSD196896:VST196896 WBZ196896:WCP196896 WLV196896:WML196896 WVR196896:WWH196896 J262432:Z262432 JF262432:JV262432 TB262432:TR262432 ACX262432:ADN262432 AMT262432:ANJ262432 AWP262432:AXF262432 BGL262432:BHB262432 BQH262432:BQX262432 CAD262432:CAT262432 CJZ262432:CKP262432 CTV262432:CUL262432 DDR262432:DEH262432 DNN262432:DOD262432 DXJ262432:DXZ262432 EHF262432:EHV262432 ERB262432:ERR262432 FAX262432:FBN262432 FKT262432:FLJ262432 FUP262432:FVF262432 GEL262432:GFB262432 GOH262432:GOX262432 GYD262432:GYT262432 HHZ262432:HIP262432 HRV262432:HSL262432 IBR262432:ICH262432 ILN262432:IMD262432 IVJ262432:IVZ262432 JFF262432:JFV262432 JPB262432:JPR262432 JYX262432:JZN262432 KIT262432:KJJ262432 KSP262432:KTF262432 LCL262432:LDB262432 LMH262432:LMX262432 LWD262432:LWT262432 MFZ262432:MGP262432 MPV262432:MQL262432 MZR262432:NAH262432 NJN262432:NKD262432 NTJ262432:NTZ262432 ODF262432:ODV262432 ONB262432:ONR262432 OWX262432:OXN262432 PGT262432:PHJ262432 PQP262432:PRF262432 QAL262432:QBB262432 QKH262432:QKX262432 QUD262432:QUT262432 RDZ262432:REP262432 RNV262432:ROL262432 RXR262432:RYH262432 SHN262432:SID262432 SRJ262432:SRZ262432 TBF262432:TBV262432 TLB262432:TLR262432 TUX262432:TVN262432 UET262432:UFJ262432 UOP262432:UPF262432 UYL262432:UZB262432 VIH262432:VIX262432 VSD262432:VST262432 WBZ262432:WCP262432 WLV262432:WML262432 WVR262432:WWH262432 J327968:Z327968 JF327968:JV327968 TB327968:TR327968 ACX327968:ADN327968 AMT327968:ANJ327968 AWP327968:AXF327968 BGL327968:BHB327968 BQH327968:BQX327968 CAD327968:CAT327968 CJZ327968:CKP327968 CTV327968:CUL327968 DDR327968:DEH327968 DNN327968:DOD327968 DXJ327968:DXZ327968 EHF327968:EHV327968 ERB327968:ERR327968 FAX327968:FBN327968 FKT327968:FLJ327968 FUP327968:FVF327968 GEL327968:GFB327968 GOH327968:GOX327968 GYD327968:GYT327968 HHZ327968:HIP327968 HRV327968:HSL327968 IBR327968:ICH327968 ILN327968:IMD327968 IVJ327968:IVZ327968 JFF327968:JFV327968 JPB327968:JPR327968 JYX327968:JZN327968 KIT327968:KJJ327968 KSP327968:KTF327968 LCL327968:LDB327968 LMH327968:LMX327968 LWD327968:LWT327968 MFZ327968:MGP327968 MPV327968:MQL327968 MZR327968:NAH327968 NJN327968:NKD327968 NTJ327968:NTZ327968 ODF327968:ODV327968 ONB327968:ONR327968 OWX327968:OXN327968 PGT327968:PHJ327968 PQP327968:PRF327968 QAL327968:QBB327968 QKH327968:QKX327968 QUD327968:QUT327968 RDZ327968:REP327968 RNV327968:ROL327968 RXR327968:RYH327968 SHN327968:SID327968 SRJ327968:SRZ327968 TBF327968:TBV327968 TLB327968:TLR327968 TUX327968:TVN327968 UET327968:UFJ327968 UOP327968:UPF327968 UYL327968:UZB327968 VIH327968:VIX327968 VSD327968:VST327968 WBZ327968:WCP327968 WLV327968:WML327968 WVR327968:WWH327968 J393504:Z393504 JF393504:JV393504 TB393504:TR393504 ACX393504:ADN393504 AMT393504:ANJ393504 AWP393504:AXF393504 BGL393504:BHB393504 BQH393504:BQX393504 CAD393504:CAT393504 CJZ393504:CKP393504 CTV393504:CUL393504 DDR393504:DEH393504 DNN393504:DOD393504 DXJ393504:DXZ393504 EHF393504:EHV393504 ERB393504:ERR393504 FAX393504:FBN393504 FKT393504:FLJ393504 FUP393504:FVF393504 GEL393504:GFB393504 GOH393504:GOX393504 GYD393504:GYT393504 HHZ393504:HIP393504 HRV393504:HSL393504 IBR393504:ICH393504 ILN393504:IMD393504 IVJ393504:IVZ393504 JFF393504:JFV393504 JPB393504:JPR393504 JYX393504:JZN393504 KIT393504:KJJ393504 KSP393504:KTF393504 LCL393504:LDB393504 LMH393504:LMX393504 LWD393504:LWT393504 MFZ393504:MGP393504 MPV393504:MQL393504 MZR393504:NAH393504 NJN393504:NKD393504 NTJ393504:NTZ393504 ODF393504:ODV393504 ONB393504:ONR393504 OWX393504:OXN393504 PGT393504:PHJ393504 PQP393504:PRF393504 QAL393504:QBB393504 QKH393504:QKX393504 QUD393504:QUT393504 RDZ393504:REP393504 RNV393504:ROL393504 RXR393504:RYH393504 SHN393504:SID393504 SRJ393504:SRZ393504 TBF393504:TBV393504 TLB393504:TLR393504 TUX393504:TVN393504 UET393504:UFJ393504 UOP393504:UPF393504 UYL393504:UZB393504 VIH393504:VIX393504 VSD393504:VST393504 WBZ393504:WCP393504 WLV393504:WML393504 WVR393504:WWH393504 J459040:Z459040 JF459040:JV459040 TB459040:TR459040 ACX459040:ADN459040 AMT459040:ANJ459040 AWP459040:AXF459040 BGL459040:BHB459040 BQH459040:BQX459040 CAD459040:CAT459040 CJZ459040:CKP459040 CTV459040:CUL459040 DDR459040:DEH459040 DNN459040:DOD459040 DXJ459040:DXZ459040 EHF459040:EHV459040 ERB459040:ERR459040 FAX459040:FBN459040 FKT459040:FLJ459040 FUP459040:FVF459040 GEL459040:GFB459040 GOH459040:GOX459040 GYD459040:GYT459040 HHZ459040:HIP459040 HRV459040:HSL459040 IBR459040:ICH459040 ILN459040:IMD459040 IVJ459040:IVZ459040 JFF459040:JFV459040 JPB459040:JPR459040 JYX459040:JZN459040 KIT459040:KJJ459040 KSP459040:KTF459040 LCL459040:LDB459040 LMH459040:LMX459040 LWD459040:LWT459040 MFZ459040:MGP459040 MPV459040:MQL459040 MZR459040:NAH459040 NJN459040:NKD459040 NTJ459040:NTZ459040 ODF459040:ODV459040 ONB459040:ONR459040 OWX459040:OXN459040 PGT459040:PHJ459040 PQP459040:PRF459040 QAL459040:QBB459040 QKH459040:QKX459040 QUD459040:QUT459040 RDZ459040:REP459040 RNV459040:ROL459040 RXR459040:RYH459040 SHN459040:SID459040 SRJ459040:SRZ459040 TBF459040:TBV459040 TLB459040:TLR459040 TUX459040:TVN459040 UET459040:UFJ459040 UOP459040:UPF459040 UYL459040:UZB459040 VIH459040:VIX459040 VSD459040:VST459040 WBZ459040:WCP459040 WLV459040:WML459040 WVR459040:WWH459040 J524576:Z524576 JF524576:JV524576 TB524576:TR524576 ACX524576:ADN524576 AMT524576:ANJ524576 AWP524576:AXF524576 BGL524576:BHB524576 BQH524576:BQX524576 CAD524576:CAT524576 CJZ524576:CKP524576 CTV524576:CUL524576 DDR524576:DEH524576 DNN524576:DOD524576 DXJ524576:DXZ524576 EHF524576:EHV524576 ERB524576:ERR524576 FAX524576:FBN524576 FKT524576:FLJ524576 FUP524576:FVF524576 GEL524576:GFB524576 GOH524576:GOX524576 GYD524576:GYT524576 HHZ524576:HIP524576 HRV524576:HSL524576 IBR524576:ICH524576 ILN524576:IMD524576 IVJ524576:IVZ524576 JFF524576:JFV524576 JPB524576:JPR524576 JYX524576:JZN524576 KIT524576:KJJ524576 KSP524576:KTF524576 LCL524576:LDB524576 LMH524576:LMX524576 LWD524576:LWT524576 MFZ524576:MGP524576 MPV524576:MQL524576 MZR524576:NAH524576 NJN524576:NKD524576 NTJ524576:NTZ524576 ODF524576:ODV524576 ONB524576:ONR524576 OWX524576:OXN524576 PGT524576:PHJ524576 PQP524576:PRF524576 QAL524576:QBB524576 QKH524576:QKX524576 QUD524576:QUT524576 RDZ524576:REP524576 RNV524576:ROL524576 RXR524576:RYH524576 SHN524576:SID524576 SRJ524576:SRZ524576 TBF524576:TBV524576 TLB524576:TLR524576 TUX524576:TVN524576 UET524576:UFJ524576 UOP524576:UPF524576 UYL524576:UZB524576 VIH524576:VIX524576 VSD524576:VST524576 WBZ524576:WCP524576 WLV524576:WML524576 WVR524576:WWH524576 J590112:Z590112 JF590112:JV590112 TB590112:TR590112 ACX590112:ADN590112 AMT590112:ANJ590112 AWP590112:AXF590112 BGL590112:BHB590112 BQH590112:BQX590112 CAD590112:CAT590112 CJZ590112:CKP590112 CTV590112:CUL590112 DDR590112:DEH590112 DNN590112:DOD590112 DXJ590112:DXZ590112 EHF590112:EHV590112 ERB590112:ERR590112 FAX590112:FBN590112 FKT590112:FLJ590112 FUP590112:FVF590112 GEL590112:GFB590112 GOH590112:GOX590112 GYD590112:GYT590112 HHZ590112:HIP590112 HRV590112:HSL590112 IBR590112:ICH590112 ILN590112:IMD590112 IVJ590112:IVZ590112 JFF590112:JFV590112 JPB590112:JPR590112 JYX590112:JZN590112 KIT590112:KJJ590112 KSP590112:KTF590112 LCL590112:LDB590112 LMH590112:LMX590112 LWD590112:LWT590112 MFZ590112:MGP590112 MPV590112:MQL590112 MZR590112:NAH590112 NJN590112:NKD590112 NTJ590112:NTZ590112 ODF590112:ODV590112 ONB590112:ONR590112 OWX590112:OXN590112 PGT590112:PHJ590112 PQP590112:PRF590112 QAL590112:QBB590112 QKH590112:QKX590112 QUD590112:QUT590112 RDZ590112:REP590112 RNV590112:ROL590112 RXR590112:RYH590112 SHN590112:SID590112 SRJ590112:SRZ590112 TBF590112:TBV590112 TLB590112:TLR590112 TUX590112:TVN590112 UET590112:UFJ590112 UOP590112:UPF590112 UYL590112:UZB590112 VIH590112:VIX590112 VSD590112:VST590112 WBZ590112:WCP590112 WLV590112:WML590112 WVR590112:WWH590112 J655648:Z655648 JF655648:JV655648 TB655648:TR655648 ACX655648:ADN655648 AMT655648:ANJ655648 AWP655648:AXF655648 BGL655648:BHB655648 BQH655648:BQX655648 CAD655648:CAT655648 CJZ655648:CKP655648 CTV655648:CUL655648 DDR655648:DEH655648 DNN655648:DOD655648 DXJ655648:DXZ655648 EHF655648:EHV655648 ERB655648:ERR655648 FAX655648:FBN655648 FKT655648:FLJ655648 FUP655648:FVF655648 GEL655648:GFB655648 GOH655648:GOX655648 GYD655648:GYT655648 HHZ655648:HIP655648 HRV655648:HSL655648 IBR655648:ICH655648 ILN655648:IMD655648 IVJ655648:IVZ655648 JFF655648:JFV655648 JPB655648:JPR655648 JYX655648:JZN655648 KIT655648:KJJ655648 KSP655648:KTF655648 LCL655648:LDB655648 LMH655648:LMX655648 LWD655648:LWT655648 MFZ655648:MGP655648 MPV655648:MQL655648 MZR655648:NAH655648 NJN655648:NKD655648 NTJ655648:NTZ655648 ODF655648:ODV655648 ONB655648:ONR655648 OWX655648:OXN655648 PGT655648:PHJ655648 PQP655648:PRF655648 QAL655648:QBB655648 QKH655648:QKX655648 QUD655648:QUT655648 RDZ655648:REP655648 RNV655648:ROL655648 RXR655648:RYH655648 SHN655648:SID655648 SRJ655648:SRZ655648 TBF655648:TBV655648 TLB655648:TLR655648 TUX655648:TVN655648 UET655648:UFJ655648 UOP655648:UPF655648 UYL655648:UZB655648 VIH655648:VIX655648 VSD655648:VST655648 WBZ655648:WCP655648 WLV655648:WML655648 WVR655648:WWH655648 J721184:Z721184 JF721184:JV721184 TB721184:TR721184 ACX721184:ADN721184 AMT721184:ANJ721184 AWP721184:AXF721184 BGL721184:BHB721184 BQH721184:BQX721184 CAD721184:CAT721184 CJZ721184:CKP721184 CTV721184:CUL721184 DDR721184:DEH721184 DNN721184:DOD721184 DXJ721184:DXZ721184 EHF721184:EHV721184 ERB721184:ERR721184 FAX721184:FBN721184 FKT721184:FLJ721184 FUP721184:FVF721184 GEL721184:GFB721184 GOH721184:GOX721184 GYD721184:GYT721184 HHZ721184:HIP721184 HRV721184:HSL721184 IBR721184:ICH721184 ILN721184:IMD721184 IVJ721184:IVZ721184 JFF721184:JFV721184 JPB721184:JPR721184 JYX721184:JZN721184 KIT721184:KJJ721184 KSP721184:KTF721184 LCL721184:LDB721184 LMH721184:LMX721184 LWD721184:LWT721184 MFZ721184:MGP721184 MPV721184:MQL721184 MZR721184:NAH721184 NJN721184:NKD721184 NTJ721184:NTZ721184 ODF721184:ODV721184 ONB721184:ONR721184 OWX721184:OXN721184 PGT721184:PHJ721184 PQP721184:PRF721184 QAL721184:QBB721184 QKH721184:QKX721184 QUD721184:QUT721184 RDZ721184:REP721184 RNV721184:ROL721184 RXR721184:RYH721184 SHN721184:SID721184 SRJ721184:SRZ721184 TBF721184:TBV721184 TLB721184:TLR721184 TUX721184:TVN721184 UET721184:UFJ721184 UOP721184:UPF721184 UYL721184:UZB721184 VIH721184:VIX721184 VSD721184:VST721184 WBZ721184:WCP721184 WLV721184:WML721184 WVR721184:WWH721184 J786720:Z786720 JF786720:JV786720 TB786720:TR786720 ACX786720:ADN786720 AMT786720:ANJ786720 AWP786720:AXF786720 BGL786720:BHB786720 BQH786720:BQX786720 CAD786720:CAT786720 CJZ786720:CKP786720 CTV786720:CUL786720 DDR786720:DEH786720 DNN786720:DOD786720 DXJ786720:DXZ786720 EHF786720:EHV786720 ERB786720:ERR786720 FAX786720:FBN786720 FKT786720:FLJ786720 FUP786720:FVF786720 GEL786720:GFB786720 GOH786720:GOX786720 GYD786720:GYT786720 HHZ786720:HIP786720 HRV786720:HSL786720 IBR786720:ICH786720 ILN786720:IMD786720 IVJ786720:IVZ786720 JFF786720:JFV786720 JPB786720:JPR786720 JYX786720:JZN786720 KIT786720:KJJ786720 KSP786720:KTF786720 LCL786720:LDB786720 LMH786720:LMX786720 LWD786720:LWT786720 MFZ786720:MGP786720 MPV786720:MQL786720 MZR786720:NAH786720 NJN786720:NKD786720 NTJ786720:NTZ786720 ODF786720:ODV786720 ONB786720:ONR786720 OWX786720:OXN786720 PGT786720:PHJ786720 PQP786720:PRF786720 QAL786720:QBB786720 QKH786720:QKX786720 QUD786720:QUT786720 RDZ786720:REP786720 RNV786720:ROL786720 RXR786720:RYH786720 SHN786720:SID786720 SRJ786720:SRZ786720 TBF786720:TBV786720 TLB786720:TLR786720 TUX786720:TVN786720 UET786720:UFJ786720 UOP786720:UPF786720 UYL786720:UZB786720 VIH786720:VIX786720 VSD786720:VST786720 WBZ786720:WCP786720 WLV786720:WML786720 WVR786720:WWH786720 J852256:Z852256 JF852256:JV852256 TB852256:TR852256 ACX852256:ADN852256 AMT852256:ANJ852256 AWP852256:AXF852256 BGL852256:BHB852256 BQH852256:BQX852256 CAD852256:CAT852256 CJZ852256:CKP852256 CTV852256:CUL852256 DDR852256:DEH852256 DNN852256:DOD852256 DXJ852256:DXZ852256 EHF852256:EHV852256 ERB852256:ERR852256 FAX852256:FBN852256 FKT852256:FLJ852256 FUP852256:FVF852256 GEL852256:GFB852256 GOH852256:GOX852256 GYD852256:GYT852256 HHZ852256:HIP852256 HRV852256:HSL852256 IBR852256:ICH852256 ILN852256:IMD852256 IVJ852256:IVZ852256 JFF852256:JFV852256 JPB852256:JPR852256 JYX852256:JZN852256 KIT852256:KJJ852256 KSP852256:KTF852256 LCL852256:LDB852256 LMH852256:LMX852256 LWD852256:LWT852256 MFZ852256:MGP852256 MPV852256:MQL852256 MZR852256:NAH852256 NJN852256:NKD852256 NTJ852256:NTZ852256 ODF852256:ODV852256 ONB852256:ONR852256 OWX852256:OXN852256 PGT852256:PHJ852256 PQP852256:PRF852256 QAL852256:QBB852256 QKH852256:QKX852256 QUD852256:QUT852256 RDZ852256:REP852256 RNV852256:ROL852256 RXR852256:RYH852256 SHN852256:SID852256 SRJ852256:SRZ852256 TBF852256:TBV852256 TLB852256:TLR852256 TUX852256:TVN852256 UET852256:UFJ852256 UOP852256:UPF852256 UYL852256:UZB852256 VIH852256:VIX852256 VSD852256:VST852256 WBZ852256:WCP852256 WLV852256:WML852256 WVR852256:WWH852256 J917792:Z917792 JF917792:JV917792 TB917792:TR917792 ACX917792:ADN917792 AMT917792:ANJ917792 AWP917792:AXF917792 BGL917792:BHB917792 BQH917792:BQX917792 CAD917792:CAT917792 CJZ917792:CKP917792 CTV917792:CUL917792 DDR917792:DEH917792 DNN917792:DOD917792 DXJ917792:DXZ917792 EHF917792:EHV917792 ERB917792:ERR917792 FAX917792:FBN917792 FKT917792:FLJ917792 FUP917792:FVF917792 GEL917792:GFB917792 GOH917792:GOX917792 GYD917792:GYT917792 HHZ917792:HIP917792 HRV917792:HSL917792 IBR917792:ICH917792 ILN917792:IMD917792 IVJ917792:IVZ917792 JFF917792:JFV917792 JPB917792:JPR917792 JYX917792:JZN917792 KIT917792:KJJ917792 KSP917792:KTF917792 LCL917792:LDB917792 LMH917792:LMX917792 LWD917792:LWT917792 MFZ917792:MGP917792 MPV917792:MQL917792 MZR917792:NAH917792 NJN917792:NKD917792 NTJ917792:NTZ917792 ODF917792:ODV917792 ONB917792:ONR917792 OWX917792:OXN917792 PGT917792:PHJ917792 PQP917792:PRF917792 QAL917792:QBB917792 QKH917792:QKX917792 QUD917792:QUT917792 RDZ917792:REP917792 RNV917792:ROL917792 RXR917792:RYH917792 SHN917792:SID917792 SRJ917792:SRZ917792 TBF917792:TBV917792 TLB917792:TLR917792 TUX917792:TVN917792 UET917792:UFJ917792 UOP917792:UPF917792 UYL917792:UZB917792 VIH917792:VIX917792 VSD917792:VST917792 WBZ917792:WCP917792 WLV917792:WML917792 WVR917792:WWH917792 J983328:Z983328 JF983328:JV983328 TB983328:TR983328 ACX983328:ADN983328 AMT983328:ANJ983328 AWP983328:AXF983328 BGL983328:BHB983328 BQH983328:BQX983328 CAD983328:CAT983328 CJZ983328:CKP983328 CTV983328:CUL983328 DDR983328:DEH983328 DNN983328:DOD983328 DXJ983328:DXZ983328 EHF983328:EHV983328 ERB983328:ERR983328 FAX983328:FBN983328 FKT983328:FLJ983328 FUP983328:FVF983328 GEL983328:GFB983328 GOH983328:GOX983328 GYD983328:GYT983328 HHZ983328:HIP983328 HRV983328:HSL983328 IBR983328:ICH983328 ILN983328:IMD983328 IVJ983328:IVZ983328 JFF983328:JFV983328 JPB983328:JPR983328 JYX983328:JZN983328 KIT983328:KJJ983328 KSP983328:KTF983328 LCL983328:LDB983328 LMH983328:LMX983328 LWD983328:LWT983328 MFZ983328:MGP983328 MPV983328:MQL983328 MZR983328:NAH983328 NJN983328:NKD983328 NTJ983328:NTZ983328 ODF983328:ODV983328 ONB983328:ONR983328 OWX983328:OXN983328 PGT983328:PHJ983328 PQP983328:PRF983328 QAL983328:QBB983328 QKH983328:QKX983328 QUD983328:QUT983328 RDZ983328:REP983328 RNV983328:ROL983328 RXR983328:RYH983328 SHN983328:SID983328 SRJ983328:SRZ983328 TBF983328:TBV983328 TLB983328:TLR983328 TUX983328:TVN983328 UET983328:UFJ983328 UOP983328:UPF983328 UYL983328:UZB983328 VIH983328:VIX983328 VSD983328:VST983328 WBZ983328:WCP983328 WLV983328:WML983328 WVR983328:WWH983328 Z504:AC504 JG155:JV155 TC155:TR155 ACY155:ADN155 AMU155:ANJ155 AWQ155:AXF155 BGM155:BHB155 BQI155:BQX155 CAE155:CAT155 CKA155:CKP155 CTW155:CUL155 DDS155:DEH155 DNO155:DOD155 DXK155:DXZ155 EHG155:EHV155 ERC155:ERR155 FAY155:FBN155 FKU155:FLJ155 FUQ155:FVF155 GEM155:GFB155 GOI155:GOX155 GYE155:GYT155 HIA155:HIP155 HRW155:HSL155 IBS155:ICH155 ILO155:IMD155 IVK155:IVZ155 JFG155:JFV155 JPC155:JPR155 JYY155:JZN155 KIU155:KJJ155 KSQ155:KTF155 LCM155:LDB155 LMI155:LMX155 LWE155:LWT155 MGA155:MGP155 MPW155:MQL155 MZS155:NAH155 NJO155:NKD155 NTK155:NTZ155 ODG155:ODV155 ONC155:ONR155 OWY155:OXN155 PGU155:PHJ155 PQQ155:PRF155 QAM155:QBB155 QKI155:QKX155 QUE155:QUT155 REA155:REP155 RNW155:ROL155 RXS155:RYH155 SHO155:SID155 SRK155:SRZ155 TBG155:TBV155 TLC155:TLR155 TUY155:TVN155 UEU155:UFJ155 UOQ155:UPF155 UYM155:UZB155 VII155:VIX155 VSE155:VST155 WCA155:WCP155 WLW155:WML155 WVS155:WWH155 K65821:Z65821 JG65821:JV65821 TC65821:TR65821 ACY65821:ADN65821 AMU65821:ANJ65821 AWQ65821:AXF65821 BGM65821:BHB65821 BQI65821:BQX65821 CAE65821:CAT65821 CKA65821:CKP65821 CTW65821:CUL65821 DDS65821:DEH65821 DNO65821:DOD65821 DXK65821:DXZ65821 EHG65821:EHV65821 ERC65821:ERR65821 FAY65821:FBN65821 FKU65821:FLJ65821 FUQ65821:FVF65821 GEM65821:GFB65821 GOI65821:GOX65821 GYE65821:GYT65821 HIA65821:HIP65821 HRW65821:HSL65821 IBS65821:ICH65821 ILO65821:IMD65821 IVK65821:IVZ65821 JFG65821:JFV65821 JPC65821:JPR65821 JYY65821:JZN65821 KIU65821:KJJ65821 KSQ65821:KTF65821 LCM65821:LDB65821 LMI65821:LMX65821 LWE65821:LWT65821 MGA65821:MGP65821 MPW65821:MQL65821 MZS65821:NAH65821 NJO65821:NKD65821 NTK65821:NTZ65821 ODG65821:ODV65821 ONC65821:ONR65821 OWY65821:OXN65821 PGU65821:PHJ65821 PQQ65821:PRF65821 QAM65821:QBB65821 QKI65821:QKX65821 QUE65821:QUT65821 REA65821:REP65821 RNW65821:ROL65821 RXS65821:RYH65821 SHO65821:SID65821 SRK65821:SRZ65821 TBG65821:TBV65821 TLC65821:TLR65821 TUY65821:TVN65821 UEU65821:UFJ65821 UOQ65821:UPF65821 UYM65821:UZB65821 VII65821:VIX65821 VSE65821:VST65821 WCA65821:WCP65821 WLW65821:WML65821 WVS65821:WWH65821 K131357:Z131357 JG131357:JV131357 TC131357:TR131357 ACY131357:ADN131357 AMU131357:ANJ131357 AWQ131357:AXF131357 BGM131357:BHB131357 BQI131357:BQX131357 CAE131357:CAT131357 CKA131357:CKP131357 CTW131357:CUL131357 DDS131357:DEH131357 DNO131357:DOD131357 DXK131357:DXZ131357 EHG131357:EHV131357 ERC131357:ERR131357 FAY131357:FBN131357 FKU131357:FLJ131357 FUQ131357:FVF131357 GEM131357:GFB131357 GOI131357:GOX131357 GYE131357:GYT131357 HIA131357:HIP131357 HRW131357:HSL131357 IBS131357:ICH131357 ILO131357:IMD131357 IVK131357:IVZ131357 JFG131357:JFV131357 JPC131357:JPR131357 JYY131357:JZN131357 KIU131357:KJJ131357 KSQ131357:KTF131357 LCM131357:LDB131357 LMI131357:LMX131357 LWE131357:LWT131357 MGA131357:MGP131357 MPW131357:MQL131357 MZS131357:NAH131357 NJO131357:NKD131357 NTK131357:NTZ131357 ODG131357:ODV131357 ONC131357:ONR131357 OWY131357:OXN131357 PGU131357:PHJ131357 PQQ131357:PRF131357 QAM131357:QBB131357 QKI131357:QKX131357 QUE131357:QUT131357 REA131357:REP131357 RNW131357:ROL131357 RXS131357:RYH131357 SHO131357:SID131357 SRK131357:SRZ131357 TBG131357:TBV131357 TLC131357:TLR131357 TUY131357:TVN131357 UEU131357:UFJ131357 UOQ131357:UPF131357 UYM131357:UZB131357 VII131357:VIX131357 VSE131357:VST131357 WCA131357:WCP131357 WLW131357:WML131357 WVS131357:WWH131357 K196893:Z196893 JG196893:JV196893 TC196893:TR196893 ACY196893:ADN196893 AMU196893:ANJ196893 AWQ196893:AXF196893 BGM196893:BHB196893 BQI196893:BQX196893 CAE196893:CAT196893 CKA196893:CKP196893 CTW196893:CUL196893 DDS196893:DEH196893 DNO196893:DOD196893 DXK196893:DXZ196893 EHG196893:EHV196893 ERC196893:ERR196893 FAY196893:FBN196893 FKU196893:FLJ196893 FUQ196893:FVF196893 GEM196893:GFB196893 GOI196893:GOX196893 GYE196893:GYT196893 HIA196893:HIP196893 HRW196893:HSL196893 IBS196893:ICH196893 ILO196893:IMD196893 IVK196893:IVZ196893 JFG196893:JFV196893 JPC196893:JPR196893 JYY196893:JZN196893 KIU196893:KJJ196893 KSQ196893:KTF196893 LCM196893:LDB196893 LMI196893:LMX196893 LWE196893:LWT196893 MGA196893:MGP196893 MPW196893:MQL196893 MZS196893:NAH196893 NJO196893:NKD196893 NTK196893:NTZ196893 ODG196893:ODV196893 ONC196893:ONR196893 OWY196893:OXN196893 PGU196893:PHJ196893 PQQ196893:PRF196893 QAM196893:QBB196893 QKI196893:QKX196893 QUE196893:QUT196893 REA196893:REP196893 RNW196893:ROL196893 RXS196893:RYH196893 SHO196893:SID196893 SRK196893:SRZ196893 TBG196893:TBV196893 TLC196893:TLR196893 TUY196893:TVN196893 UEU196893:UFJ196893 UOQ196893:UPF196893 UYM196893:UZB196893 VII196893:VIX196893 VSE196893:VST196893 WCA196893:WCP196893 WLW196893:WML196893 WVS196893:WWH196893 K262429:Z262429 JG262429:JV262429 TC262429:TR262429 ACY262429:ADN262429 AMU262429:ANJ262429 AWQ262429:AXF262429 BGM262429:BHB262429 BQI262429:BQX262429 CAE262429:CAT262429 CKA262429:CKP262429 CTW262429:CUL262429 DDS262429:DEH262429 DNO262429:DOD262429 DXK262429:DXZ262429 EHG262429:EHV262429 ERC262429:ERR262429 FAY262429:FBN262429 FKU262429:FLJ262429 FUQ262429:FVF262429 GEM262429:GFB262429 GOI262429:GOX262429 GYE262429:GYT262429 HIA262429:HIP262429 HRW262429:HSL262429 IBS262429:ICH262429 ILO262429:IMD262429 IVK262429:IVZ262429 JFG262429:JFV262429 JPC262429:JPR262429 JYY262429:JZN262429 KIU262429:KJJ262429 KSQ262429:KTF262429 LCM262429:LDB262429 LMI262429:LMX262429 LWE262429:LWT262429 MGA262429:MGP262429 MPW262429:MQL262429 MZS262429:NAH262429 NJO262429:NKD262429 NTK262429:NTZ262429 ODG262429:ODV262429 ONC262429:ONR262429 OWY262429:OXN262429 PGU262429:PHJ262429 PQQ262429:PRF262429 QAM262429:QBB262429 QKI262429:QKX262429 QUE262429:QUT262429 REA262429:REP262429 RNW262429:ROL262429 RXS262429:RYH262429 SHO262429:SID262429 SRK262429:SRZ262429 TBG262429:TBV262429 TLC262429:TLR262429 TUY262429:TVN262429 UEU262429:UFJ262429 UOQ262429:UPF262429 UYM262429:UZB262429 VII262429:VIX262429 VSE262429:VST262429 WCA262429:WCP262429 WLW262429:WML262429 WVS262429:WWH262429 K327965:Z327965 JG327965:JV327965 TC327965:TR327965 ACY327965:ADN327965 AMU327965:ANJ327965 AWQ327965:AXF327965 BGM327965:BHB327965 BQI327965:BQX327965 CAE327965:CAT327965 CKA327965:CKP327965 CTW327965:CUL327965 DDS327965:DEH327965 DNO327965:DOD327965 DXK327965:DXZ327965 EHG327965:EHV327965 ERC327965:ERR327965 FAY327965:FBN327965 FKU327965:FLJ327965 FUQ327965:FVF327965 GEM327965:GFB327965 GOI327965:GOX327965 GYE327965:GYT327965 HIA327965:HIP327965 HRW327965:HSL327965 IBS327965:ICH327965 ILO327965:IMD327965 IVK327965:IVZ327965 JFG327965:JFV327965 JPC327965:JPR327965 JYY327965:JZN327965 KIU327965:KJJ327965 KSQ327965:KTF327965 LCM327965:LDB327965 LMI327965:LMX327965 LWE327965:LWT327965 MGA327965:MGP327965 MPW327965:MQL327965 MZS327965:NAH327965 NJO327965:NKD327965 NTK327965:NTZ327965 ODG327965:ODV327965 ONC327965:ONR327965 OWY327965:OXN327965 PGU327965:PHJ327965 PQQ327965:PRF327965 QAM327965:QBB327965 QKI327965:QKX327965 QUE327965:QUT327965 REA327965:REP327965 RNW327965:ROL327965 RXS327965:RYH327965 SHO327965:SID327965 SRK327965:SRZ327965 TBG327965:TBV327965 TLC327965:TLR327965 TUY327965:TVN327965 UEU327965:UFJ327965 UOQ327965:UPF327965 UYM327965:UZB327965 VII327965:VIX327965 VSE327965:VST327965 WCA327965:WCP327965 WLW327965:WML327965 WVS327965:WWH327965 K393501:Z393501 JG393501:JV393501 TC393501:TR393501 ACY393501:ADN393501 AMU393501:ANJ393501 AWQ393501:AXF393501 BGM393501:BHB393501 BQI393501:BQX393501 CAE393501:CAT393501 CKA393501:CKP393501 CTW393501:CUL393501 DDS393501:DEH393501 DNO393501:DOD393501 DXK393501:DXZ393501 EHG393501:EHV393501 ERC393501:ERR393501 FAY393501:FBN393501 FKU393501:FLJ393501 FUQ393501:FVF393501 GEM393501:GFB393501 GOI393501:GOX393501 GYE393501:GYT393501 HIA393501:HIP393501 HRW393501:HSL393501 IBS393501:ICH393501 ILO393501:IMD393501 IVK393501:IVZ393501 JFG393501:JFV393501 JPC393501:JPR393501 JYY393501:JZN393501 KIU393501:KJJ393501 KSQ393501:KTF393501 LCM393501:LDB393501 LMI393501:LMX393501 LWE393501:LWT393501 MGA393501:MGP393501 MPW393501:MQL393501 MZS393501:NAH393501 NJO393501:NKD393501 NTK393501:NTZ393501 ODG393501:ODV393501 ONC393501:ONR393501 OWY393501:OXN393501 PGU393501:PHJ393501 PQQ393501:PRF393501 QAM393501:QBB393501 QKI393501:QKX393501 QUE393501:QUT393501 REA393501:REP393501 RNW393501:ROL393501 RXS393501:RYH393501 SHO393501:SID393501 SRK393501:SRZ393501 TBG393501:TBV393501 TLC393501:TLR393501 TUY393501:TVN393501 UEU393501:UFJ393501 UOQ393501:UPF393501 UYM393501:UZB393501 VII393501:VIX393501 VSE393501:VST393501 WCA393501:WCP393501 WLW393501:WML393501 WVS393501:WWH393501 K459037:Z459037 JG459037:JV459037 TC459037:TR459037 ACY459037:ADN459037 AMU459037:ANJ459037 AWQ459037:AXF459037 BGM459037:BHB459037 BQI459037:BQX459037 CAE459037:CAT459037 CKA459037:CKP459037 CTW459037:CUL459037 DDS459037:DEH459037 DNO459037:DOD459037 DXK459037:DXZ459037 EHG459037:EHV459037 ERC459037:ERR459037 FAY459037:FBN459037 FKU459037:FLJ459037 FUQ459037:FVF459037 GEM459037:GFB459037 GOI459037:GOX459037 GYE459037:GYT459037 HIA459037:HIP459037 HRW459037:HSL459037 IBS459037:ICH459037 ILO459037:IMD459037 IVK459037:IVZ459037 JFG459037:JFV459037 JPC459037:JPR459037 JYY459037:JZN459037 KIU459037:KJJ459037 KSQ459037:KTF459037 LCM459037:LDB459037 LMI459037:LMX459037 LWE459037:LWT459037 MGA459037:MGP459037 MPW459037:MQL459037 MZS459037:NAH459037 NJO459037:NKD459037 NTK459037:NTZ459037 ODG459037:ODV459037 ONC459037:ONR459037 OWY459037:OXN459037 PGU459037:PHJ459037 PQQ459037:PRF459037 QAM459037:QBB459037 QKI459037:QKX459037 QUE459037:QUT459037 REA459037:REP459037 RNW459037:ROL459037 RXS459037:RYH459037 SHO459037:SID459037 SRK459037:SRZ459037 TBG459037:TBV459037 TLC459037:TLR459037 TUY459037:TVN459037 UEU459037:UFJ459037 UOQ459037:UPF459037 UYM459037:UZB459037 VII459037:VIX459037 VSE459037:VST459037 WCA459037:WCP459037 WLW459037:WML459037 WVS459037:WWH459037 K524573:Z524573 JG524573:JV524573 TC524573:TR524573 ACY524573:ADN524573 AMU524573:ANJ524573 AWQ524573:AXF524573 BGM524573:BHB524573 BQI524573:BQX524573 CAE524573:CAT524573 CKA524573:CKP524573 CTW524573:CUL524573 DDS524573:DEH524573 DNO524573:DOD524573 DXK524573:DXZ524573 EHG524573:EHV524573 ERC524573:ERR524573 FAY524573:FBN524573 FKU524573:FLJ524573 FUQ524573:FVF524573 GEM524573:GFB524573 GOI524573:GOX524573 GYE524573:GYT524573 HIA524573:HIP524573 HRW524573:HSL524573 IBS524573:ICH524573 ILO524573:IMD524573 IVK524573:IVZ524573 JFG524573:JFV524573 JPC524573:JPR524573 JYY524573:JZN524573 KIU524573:KJJ524573 KSQ524573:KTF524573 LCM524573:LDB524573 LMI524573:LMX524573 LWE524573:LWT524573 MGA524573:MGP524573 MPW524573:MQL524573 MZS524573:NAH524573 NJO524573:NKD524573 NTK524573:NTZ524573 ODG524573:ODV524573 ONC524573:ONR524573 OWY524573:OXN524573 PGU524573:PHJ524573 PQQ524573:PRF524573 QAM524573:QBB524573 QKI524573:QKX524573 QUE524573:QUT524573 REA524573:REP524573 RNW524573:ROL524573 RXS524573:RYH524573 SHO524573:SID524573 SRK524573:SRZ524573 TBG524573:TBV524573 TLC524573:TLR524573 TUY524573:TVN524573 UEU524573:UFJ524573 UOQ524573:UPF524573 UYM524573:UZB524573 VII524573:VIX524573 VSE524573:VST524573 WCA524573:WCP524573 WLW524573:WML524573 WVS524573:WWH524573 K590109:Z590109 JG590109:JV590109 TC590109:TR590109 ACY590109:ADN590109 AMU590109:ANJ590109 AWQ590109:AXF590109 BGM590109:BHB590109 BQI590109:BQX590109 CAE590109:CAT590109 CKA590109:CKP590109 CTW590109:CUL590109 DDS590109:DEH590109 DNO590109:DOD590109 DXK590109:DXZ590109 EHG590109:EHV590109 ERC590109:ERR590109 FAY590109:FBN590109 FKU590109:FLJ590109 FUQ590109:FVF590109 GEM590109:GFB590109 GOI590109:GOX590109 GYE590109:GYT590109 HIA590109:HIP590109 HRW590109:HSL590109 IBS590109:ICH590109 ILO590109:IMD590109 IVK590109:IVZ590109 JFG590109:JFV590109 JPC590109:JPR590109 JYY590109:JZN590109 KIU590109:KJJ590109 KSQ590109:KTF590109 LCM590109:LDB590109 LMI590109:LMX590109 LWE590109:LWT590109 MGA590109:MGP590109 MPW590109:MQL590109 MZS590109:NAH590109 NJO590109:NKD590109 NTK590109:NTZ590109 ODG590109:ODV590109 ONC590109:ONR590109 OWY590109:OXN590109 PGU590109:PHJ590109 PQQ590109:PRF590109 QAM590109:QBB590109 QKI590109:QKX590109 QUE590109:QUT590109 REA590109:REP590109 RNW590109:ROL590109 RXS590109:RYH590109 SHO590109:SID590109 SRK590109:SRZ590109 TBG590109:TBV590109 TLC590109:TLR590109 TUY590109:TVN590109 UEU590109:UFJ590109 UOQ590109:UPF590109 UYM590109:UZB590109 VII590109:VIX590109 VSE590109:VST590109 WCA590109:WCP590109 WLW590109:WML590109 WVS590109:WWH590109 K655645:Z655645 JG655645:JV655645 TC655645:TR655645 ACY655645:ADN655645 AMU655645:ANJ655645 AWQ655645:AXF655645 BGM655645:BHB655645 BQI655645:BQX655645 CAE655645:CAT655645 CKA655645:CKP655645 CTW655645:CUL655645 DDS655645:DEH655645 DNO655645:DOD655645 DXK655645:DXZ655645 EHG655645:EHV655645 ERC655645:ERR655645 FAY655645:FBN655645 FKU655645:FLJ655645 FUQ655645:FVF655645 GEM655645:GFB655645 GOI655645:GOX655645 GYE655645:GYT655645 HIA655645:HIP655645 HRW655645:HSL655645 IBS655645:ICH655645 ILO655645:IMD655645 IVK655645:IVZ655645 JFG655645:JFV655645 JPC655645:JPR655645 JYY655645:JZN655645 KIU655645:KJJ655645 KSQ655645:KTF655645 LCM655645:LDB655645 LMI655645:LMX655645 LWE655645:LWT655645 MGA655645:MGP655645 MPW655645:MQL655645 MZS655645:NAH655645 NJO655645:NKD655645 NTK655645:NTZ655645 ODG655645:ODV655645 ONC655645:ONR655645 OWY655645:OXN655645 PGU655645:PHJ655645 PQQ655645:PRF655645 QAM655645:QBB655645 QKI655645:QKX655645 QUE655645:QUT655645 REA655645:REP655645 RNW655645:ROL655645 RXS655645:RYH655645 SHO655645:SID655645 SRK655645:SRZ655645 TBG655645:TBV655645 TLC655645:TLR655645 TUY655645:TVN655645 UEU655645:UFJ655645 UOQ655645:UPF655645 UYM655645:UZB655645 VII655645:VIX655645 VSE655645:VST655645 WCA655645:WCP655645 WLW655645:WML655645 WVS655645:WWH655645 K721181:Z721181 JG721181:JV721181 TC721181:TR721181 ACY721181:ADN721181 AMU721181:ANJ721181 AWQ721181:AXF721181 BGM721181:BHB721181 BQI721181:BQX721181 CAE721181:CAT721181 CKA721181:CKP721181 CTW721181:CUL721181 DDS721181:DEH721181 DNO721181:DOD721181 DXK721181:DXZ721181 EHG721181:EHV721181 ERC721181:ERR721181 FAY721181:FBN721181 FKU721181:FLJ721181 FUQ721181:FVF721181 GEM721181:GFB721181 GOI721181:GOX721181 GYE721181:GYT721181 HIA721181:HIP721181 HRW721181:HSL721181 IBS721181:ICH721181 ILO721181:IMD721181 IVK721181:IVZ721181 JFG721181:JFV721181 JPC721181:JPR721181 JYY721181:JZN721181 KIU721181:KJJ721181 KSQ721181:KTF721181 LCM721181:LDB721181 LMI721181:LMX721181 LWE721181:LWT721181 MGA721181:MGP721181 MPW721181:MQL721181 MZS721181:NAH721181 NJO721181:NKD721181 NTK721181:NTZ721181 ODG721181:ODV721181 ONC721181:ONR721181 OWY721181:OXN721181 PGU721181:PHJ721181 PQQ721181:PRF721181 QAM721181:QBB721181 QKI721181:QKX721181 QUE721181:QUT721181 REA721181:REP721181 RNW721181:ROL721181 RXS721181:RYH721181 SHO721181:SID721181 SRK721181:SRZ721181 TBG721181:TBV721181 TLC721181:TLR721181 TUY721181:TVN721181 UEU721181:UFJ721181 UOQ721181:UPF721181 UYM721181:UZB721181 VII721181:VIX721181 VSE721181:VST721181 WCA721181:WCP721181 WLW721181:WML721181 WVS721181:WWH721181 K786717:Z786717 JG786717:JV786717 TC786717:TR786717 ACY786717:ADN786717 AMU786717:ANJ786717 AWQ786717:AXF786717 BGM786717:BHB786717 BQI786717:BQX786717 CAE786717:CAT786717 CKA786717:CKP786717 CTW786717:CUL786717 DDS786717:DEH786717 DNO786717:DOD786717 DXK786717:DXZ786717 EHG786717:EHV786717 ERC786717:ERR786717 FAY786717:FBN786717 FKU786717:FLJ786717 FUQ786717:FVF786717 GEM786717:GFB786717 GOI786717:GOX786717 GYE786717:GYT786717 HIA786717:HIP786717 HRW786717:HSL786717 IBS786717:ICH786717 ILO786717:IMD786717 IVK786717:IVZ786717 JFG786717:JFV786717 JPC786717:JPR786717 JYY786717:JZN786717 KIU786717:KJJ786717 KSQ786717:KTF786717 LCM786717:LDB786717 LMI786717:LMX786717 LWE786717:LWT786717 MGA786717:MGP786717 MPW786717:MQL786717 MZS786717:NAH786717 NJO786717:NKD786717 NTK786717:NTZ786717 ODG786717:ODV786717 ONC786717:ONR786717 OWY786717:OXN786717 PGU786717:PHJ786717 PQQ786717:PRF786717 QAM786717:QBB786717 QKI786717:QKX786717 QUE786717:QUT786717 REA786717:REP786717 RNW786717:ROL786717 RXS786717:RYH786717 SHO786717:SID786717 SRK786717:SRZ786717 TBG786717:TBV786717 TLC786717:TLR786717 TUY786717:TVN786717 UEU786717:UFJ786717 UOQ786717:UPF786717 UYM786717:UZB786717 VII786717:VIX786717 VSE786717:VST786717 WCA786717:WCP786717 WLW786717:WML786717 WVS786717:WWH786717 K852253:Z852253 JG852253:JV852253 TC852253:TR852253 ACY852253:ADN852253 AMU852253:ANJ852253 AWQ852253:AXF852253 BGM852253:BHB852253 BQI852253:BQX852253 CAE852253:CAT852253 CKA852253:CKP852253 CTW852253:CUL852253 DDS852253:DEH852253 DNO852253:DOD852253 DXK852253:DXZ852253 EHG852253:EHV852253 ERC852253:ERR852253 FAY852253:FBN852253 FKU852253:FLJ852253 FUQ852253:FVF852253 GEM852253:GFB852253 GOI852253:GOX852253 GYE852253:GYT852253 HIA852253:HIP852253 HRW852253:HSL852253 IBS852253:ICH852253 ILO852253:IMD852253 IVK852253:IVZ852253 JFG852253:JFV852253 JPC852253:JPR852253 JYY852253:JZN852253 KIU852253:KJJ852253 KSQ852253:KTF852253 LCM852253:LDB852253 LMI852253:LMX852253 LWE852253:LWT852253 MGA852253:MGP852253 MPW852253:MQL852253 MZS852253:NAH852253 NJO852253:NKD852253 NTK852253:NTZ852253 ODG852253:ODV852253 ONC852253:ONR852253 OWY852253:OXN852253 PGU852253:PHJ852253 PQQ852253:PRF852253 QAM852253:QBB852253 QKI852253:QKX852253 QUE852253:QUT852253 REA852253:REP852253 RNW852253:ROL852253 RXS852253:RYH852253 SHO852253:SID852253 SRK852253:SRZ852253 TBG852253:TBV852253 TLC852253:TLR852253 TUY852253:TVN852253 UEU852253:UFJ852253 UOQ852253:UPF852253 UYM852253:UZB852253 VII852253:VIX852253 VSE852253:VST852253 WCA852253:WCP852253 WLW852253:WML852253 WVS852253:WWH852253 K917789:Z917789 JG917789:JV917789 TC917789:TR917789 ACY917789:ADN917789 AMU917789:ANJ917789 AWQ917789:AXF917789 BGM917789:BHB917789 BQI917789:BQX917789 CAE917789:CAT917789 CKA917789:CKP917789 CTW917789:CUL917789 DDS917789:DEH917789 DNO917789:DOD917789 DXK917789:DXZ917789 EHG917789:EHV917789 ERC917789:ERR917789 FAY917789:FBN917789 FKU917789:FLJ917789 FUQ917789:FVF917789 GEM917789:GFB917789 GOI917789:GOX917789 GYE917789:GYT917789 HIA917789:HIP917789 HRW917789:HSL917789 IBS917789:ICH917789 ILO917789:IMD917789 IVK917789:IVZ917789 JFG917789:JFV917789 JPC917789:JPR917789 JYY917789:JZN917789 KIU917789:KJJ917789 KSQ917789:KTF917789 LCM917789:LDB917789 LMI917789:LMX917789 LWE917789:LWT917789 MGA917789:MGP917789 MPW917789:MQL917789 MZS917789:NAH917789 NJO917789:NKD917789 NTK917789:NTZ917789 ODG917789:ODV917789 ONC917789:ONR917789 OWY917789:OXN917789 PGU917789:PHJ917789 PQQ917789:PRF917789 QAM917789:QBB917789 QKI917789:QKX917789 QUE917789:QUT917789 REA917789:REP917789 RNW917789:ROL917789 RXS917789:RYH917789 SHO917789:SID917789 SRK917789:SRZ917789 TBG917789:TBV917789 TLC917789:TLR917789 TUY917789:TVN917789 UEU917789:UFJ917789 UOQ917789:UPF917789 UYM917789:UZB917789 VII917789:VIX917789 VSE917789:VST917789 WCA917789:WCP917789 WLW917789:WML917789 WVS917789:WWH917789 K983325:Z983325 JG983325:JV983325 TC983325:TR983325 ACY983325:ADN983325 AMU983325:ANJ983325 AWQ983325:AXF983325 BGM983325:BHB983325 BQI983325:BQX983325 CAE983325:CAT983325 CKA983325:CKP983325 CTW983325:CUL983325 DDS983325:DEH983325 DNO983325:DOD983325 DXK983325:DXZ983325 EHG983325:EHV983325 ERC983325:ERR983325 FAY983325:FBN983325 FKU983325:FLJ983325 FUQ983325:FVF983325 GEM983325:GFB983325 GOI983325:GOX983325 GYE983325:GYT983325 HIA983325:HIP983325 HRW983325:HSL983325 IBS983325:ICH983325 ILO983325:IMD983325 IVK983325:IVZ983325 JFG983325:JFV983325 JPC983325:JPR983325 JYY983325:JZN983325 KIU983325:KJJ983325 KSQ983325:KTF983325 LCM983325:LDB983325 LMI983325:LMX983325 LWE983325:LWT983325 MGA983325:MGP983325 MPW983325:MQL983325 MZS983325:NAH983325 NJO983325:NKD983325 NTK983325:NTZ983325 ODG983325:ODV983325 ONC983325:ONR983325 OWY983325:OXN983325 PGU983325:PHJ983325 PQQ983325:PRF983325 QAM983325:QBB983325 QKI983325:QKX983325 QUE983325:QUT983325 REA983325:REP983325 RNW983325:ROL983325 RXS983325:RYH983325 SHO983325:SID983325 SRK983325:SRZ983325 TBG983325:TBV983325 TLC983325:TLR983325 TUY983325:TVN983325 UEU983325:UFJ983325 UOQ983325:UPF983325 UYM983325:UZB983325 VII983325:VIX983325 VSE983325:VST983325 WCA983325:WCP983325 WLW983325:WML983325 WVS983325:WWH983325 AA155:AC159 JW155:JY159 TS155:TU159 ADO155:ADQ159 ANK155:ANM159 AXG155:AXI159 BHC155:BHE159 BQY155:BRA159 CAU155:CAW159 CKQ155:CKS159 CUM155:CUO159 DEI155:DEK159 DOE155:DOG159 DYA155:DYC159 EHW155:EHY159 ERS155:ERU159 FBO155:FBQ159 FLK155:FLM159 FVG155:FVI159 GFC155:GFE159 GOY155:GPA159 GYU155:GYW159 HIQ155:HIS159 HSM155:HSO159 ICI155:ICK159 IME155:IMG159 IWA155:IWC159 JFW155:JFY159 JPS155:JPU159 JZO155:JZQ159 KJK155:KJM159 KTG155:KTI159 LDC155:LDE159 LMY155:LNA159 LWU155:LWW159 MGQ155:MGS159 MQM155:MQO159 NAI155:NAK159 NKE155:NKG159 NUA155:NUC159 ODW155:ODY159 ONS155:ONU159 OXO155:OXQ159 PHK155:PHM159 PRG155:PRI159 QBC155:QBE159 QKY155:QLA159 QUU155:QUW159 REQ155:RES159 ROM155:ROO159 RYI155:RYK159 SIE155:SIG159 SSA155:SSC159 TBW155:TBY159 TLS155:TLU159 TVO155:TVQ159 UFK155:UFM159 UPG155:UPI159 UZC155:UZE159 VIY155:VJA159 VSU155:VSW159 WCQ155:WCS159 WMM155:WMO159 WWI155:WWK159 AA65821:AC65825 JW65821:JY65825 TS65821:TU65825 ADO65821:ADQ65825 ANK65821:ANM65825 AXG65821:AXI65825 BHC65821:BHE65825 BQY65821:BRA65825 CAU65821:CAW65825 CKQ65821:CKS65825 CUM65821:CUO65825 DEI65821:DEK65825 DOE65821:DOG65825 DYA65821:DYC65825 EHW65821:EHY65825 ERS65821:ERU65825 FBO65821:FBQ65825 FLK65821:FLM65825 FVG65821:FVI65825 GFC65821:GFE65825 GOY65821:GPA65825 GYU65821:GYW65825 HIQ65821:HIS65825 HSM65821:HSO65825 ICI65821:ICK65825 IME65821:IMG65825 IWA65821:IWC65825 JFW65821:JFY65825 JPS65821:JPU65825 JZO65821:JZQ65825 KJK65821:KJM65825 KTG65821:KTI65825 LDC65821:LDE65825 LMY65821:LNA65825 LWU65821:LWW65825 MGQ65821:MGS65825 MQM65821:MQO65825 NAI65821:NAK65825 NKE65821:NKG65825 NUA65821:NUC65825 ODW65821:ODY65825 ONS65821:ONU65825 OXO65821:OXQ65825 PHK65821:PHM65825 PRG65821:PRI65825 QBC65821:QBE65825 QKY65821:QLA65825 QUU65821:QUW65825 REQ65821:RES65825 ROM65821:ROO65825 RYI65821:RYK65825 SIE65821:SIG65825 SSA65821:SSC65825 TBW65821:TBY65825 TLS65821:TLU65825 TVO65821:TVQ65825 UFK65821:UFM65825 UPG65821:UPI65825 UZC65821:UZE65825 VIY65821:VJA65825 VSU65821:VSW65825 WCQ65821:WCS65825 WMM65821:WMO65825 WWI65821:WWK65825 AA131357:AC131361 JW131357:JY131361 TS131357:TU131361 ADO131357:ADQ131361 ANK131357:ANM131361 AXG131357:AXI131361 BHC131357:BHE131361 BQY131357:BRA131361 CAU131357:CAW131361 CKQ131357:CKS131361 CUM131357:CUO131361 DEI131357:DEK131361 DOE131357:DOG131361 DYA131357:DYC131361 EHW131357:EHY131361 ERS131357:ERU131361 FBO131357:FBQ131361 FLK131357:FLM131361 FVG131357:FVI131361 GFC131357:GFE131361 GOY131357:GPA131361 GYU131357:GYW131361 HIQ131357:HIS131361 HSM131357:HSO131361 ICI131357:ICK131361 IME131357:IMG131361 IWA131357:IWC131361 JFW131357:JFY131361 JPS131357:JPU131361 JZO131357:JZQ131361 KJK131357:KJM131361 KTG131357:KTI131361 LDC131357:LDE131361 LMY131357:LNA131361 LWU131357:LWW131361 MGQ131357:MGS131361 MQM131357:MQO131361 NAI131357:NAK131361 NKE131357:NKG131361 NUA131357:NUC131361 ODW131357:ODY131361 ONS131357:ONU131361 OXO131357:OXQ131361 PHK131357:PHM131361 PRG131357:PRI131361 QBC131357:QBE131361 QKY131357:QLA131361 QUU131357:QUW131361 REQ131357:RES131361 ROM131357:ROO131361 RYI131357:RYK131361 SIE131357:SIG131361 SSA131357:SSC131361 TBW131357:TBY131361 TLS131357:TLU131361 TVO131357:TVQ131361 UFK131357:UFM131361 UPG131357:UPI131361 UZC131357:UZE131361 VIY131357:VJA131361 VSU131357:VSW131361 WCQ131357:WCS131361 WMM131357:WMO131361 WWI131357:WWK131361 AA196893:AC196897 JW196893:JY196897 TS196893:TU196897 ADO196893:ADQ196897 ANK196893:ANM196897 AXG196893:AXI196897 BHC196893:BHE196897 BQY196893:BRA196897 CAU196893:CAW196897 CKQ196893:CKS196897 CUM196893:CUO196897 DEI196893:DEK196897 DOE196893:DOG196897 DYA196893:DYC196897 EHW196893:EHY196897 ERS196893:ERU196897 FBO196893:FBQ196897 FLK196893:FLM196897 FVG196893:FVI196897 GFC196893:GFE196897 GOY196893:GPA196897 GYU196893:GYW196897 HIQ196893:HIS196897 HSM196893:HSO196897 ICI196893:ICK196897 IME196893:IMG196897 IWA196893:IWC196897 JFW196893:JFY196897 JPS196893:JPU196897 JZO196893:JZQ196897 KJK196893:KJM196897 KTG196893:KTI196897 LDC196893:LDE196897 LMY196893:LNA196897 LWU196893:LWW196897 MGQ196893:MGS196897 MQM196893:MQO196897 NAI196893:NAK196897 NKE196893:NKG196897 NUA196893:NUC196897 ODW196893:ODY196897 ONS196893:ONU196897 OXO196893:OXQ196897 PHK196893:PHM196897 PRG196893:PRI196897 QBC196893:QBE196897 QKY196893:QLA196897 QUU196893:QUW196897 REQ196893:RES196897 ROM196893:ROO196897 RYI196893:RYK196897 SIE196893:SIG196897 SSA196893:SSC196897 TBW196893:TBY196897 TLS196893:TLU196897 TVO196893:TVQ196897 UFK196893:UFM196897 UPG196893:UPI196897 UZC196893:UZE196897 VIY196893:VJA196897 VSU196893:VSW196897 WCQ196893:WCS196897 WMM196893:WMO196897 WWI196893:WWK196897 AA262429:AC262433 JW262429:JY262433 TS262429:TU262433 ADO262429:ADQ262433 ANK262429:ANM262433 AXG262429:AXI262433 BHC262429:BHE262433 BQY262429:BRA262433 CAU262429:CAW262433 CKQ262429:CKS262433 CUM262429:CUO262433 DEI262429:DEK262433 DOE262429:DOG262433 DYA262429:DYC262433 EHW262429:EHY262433 ERS262429:ERU262433 FBO262429:FBQ262433 FLK262429:FLM262433 FVG262429:FVI262433 GFC262429:GFE262433 GOY262429:GPA262433 GYU262429:GYW262433 HIQ262429:HIS262433 HSM262429:HSO262433 ICI262429:ICK262433 IME262429:IMG262433 IWA262429:IWC262433 JFW262429:JFY262433 JPS262429:JPU262433 JZO262429:JZQ262433 KJK262429:KJM262433 KTG262429:KTI262433 LDC262429:LDE262433 LMY262429:LNA262433 LWU262429:LWW262433 MGQ262429:MGS262433 MQM262429:MQO262433 NAI262429:NAK262433 NKE262429:NKG262433 NUA262429:NUC262433 ODW262429:ODY262433 ONS262429:ONU262433 OXO262429:OXQ262433 PHK262429:PHM262433 PRG262429:PRI262433 QBC262429:QBE262433 QKY262429:QLA262433 QUU262429:QUW262433 REQ262429:RES262433 ROM262429:ROO262433 RYI262429:RYK262433 SIE262429:SIG262433 SSA262429:SSC262433 TBW262429:TBY262433 TLS262429:TLU262433 TVO262429:TVQ262433 UFK262429:UFM262433 UPG262429:UPI262433 UZC262429:UZE262433 VIY262429:VJA262433 VSU262429:VSW262433 WCQ262429:WCS262433 WMM262429:WMO262433 WWI262429:WWK262433 AA327965:AC327969 JW327965:JY327969 TS327965:TU327969 ADO327965:ADQ327969 ANK327965:ANM327969 AXG327965:AXI327969 BHC327965:BHE327969 BQY327965:BRA327969 CAU327965:CAW327969 CKQ327965:CKS327969 CUM327965:CUO327969 DEI327965:DEK327969 DOE327965:DOG327969 DYA327965:DYC327969 EHW327965:EHY327969 ERS327965:ERU327969 FBO327965:FBQ327969 FLK327965:FLM327969 FVG327965:FVI327969 GFC327965:GFE327969 GOY327965:GPA327969 GYU327965:GYW327969 HIQ327965:HIS327969 HSM327965:HSO327969 ICI327965:ICK327969 IME327965:IMG327969 IWA327965:IWC327969 JFW327965:JFY327969 JPS327965:JPU327969 JZO327965:JZQ327969 KJK327965:KJM327969 KTG327965:KTI327969 LDC327965:LDE327969 LMY327965:LNA327969 LWU327965:LWW327969 MGQ327965:MGS327969 MQM327965:MQO327969 NAI327965:NAK327969 NKE327965:NKG327969 NUA327965:NUC327969 ODW327965:ODY327969 ONS327965:ONU327969 OXO327965:OXQ327969 PHK327965:PHM327969 PRG327965:PRI327969 QBC327965:QBE327969 QKY327965:QLA327969 QUU327965:QUW327969 REQ327965:RES327969 ROM327965:ROO327969 RYI327965:RYK327969 SIE327965:SIG327969 SSA327965:SSC327969 TBW327965:TBY327969 TLS327965:TLU327969 TVO327965:TVQ327969 UFK327965:UFM327969 UPG327965:UPI327969 UZC327965:UZE327969 VIY327965:VJA327969 VSU327965:VSW327969 WCQ327965:WCS327969 WMM327965:WMO327969 WWI327965:WWK327969 AA393501:AC393505 JW393501:JY393505 TS393501:TU393505 ADO393501:ADQ393505 ANK393501:ANM393505 AXG393501:AXI393505 BHC393501:BHE393505 BQY393501:BRA393505 CAU393501:CAW393505 CKQ393501:CKS393505 CUM393501:CUO393505 DEI393501:DEK393505 DOE393501:DOG393505 DYA393501:DYC393505 EHW393501:EHY393505 ERS393501:ERU393505 FBO393501:FBQ393505 FLK393501:FLM393505 FVG393501:FVI393505 GFC393501:GFE393505 GOY393501:GPA393505 GYU393501:GYW393505 HIQ393501:HIS393505 HSM393501:HSO393505 ICI393501:ICK393505 IME393501:IMG393505 IWA393501:IWC393505 JFW393501:JFY393505 JPS393501:JPU393505 JZO393501:JZQ393505 KJK393501:KJM393505 KTG393501:KTI393505 LDC393501:LDE393505 LMY393501:LNA393505 LWU393501:LWW393505 MGQ393501:MGS393505 MQM393501:MQO393505 NAI393501:NAK393505 NKE393501:NKG393505 NUA393501:NUC393505 ODW393501:ODY393505 ONS393501:ONU393505 OXO393501:OXQ393505 PHK393501:PHM393505 PRG393501:PRI393505 QBC393501:QBE393505 QKY393501:QLA393505 QUU393501:QUW393505 REQ393501:RES393505 ROM393501:ROO393505 RYI393501:RYK393505 SIE393501:SIG393505 SSA393501:SSC393505 TBW393501:TBY393505 TLS393501:TLU393505 TVO393501:TVQ393505 UFK393501:UFM393505 UPG393501:UPI393505 UZC393501:UZE393505 VIY393501:VJA393505 VSU393501:VSW393505 WCQ393501:WCS393505 WMM393501:WMO393505 WWI393501:WWK393505 AA459037:AC459041 JW459037:JY459041 TS459037:TU459041 ADO459037:ADQ459041 ANK459037:ANM459041 AXG459037:AXI459041 BHC459037:BHE459041 BQY459037:BRA459041 CAU459037:CAW459041 CKQ459037:CKS459041 CUM459037:CUO459041 DEI459037:DEK459041 DOE459037:DOG459041 DYA459037:DYC459041 EHW459037:EHY459041 ERS459037:ERU459041 FBO459037:FBQ459041 FLK459037:FLM459041 FVG459037:FVI459041 GFC459037:GFE459041 GOY459037:GPA459041 GYU459037:GYW459041 HIQ459037:HIS459041 HSM459037:HSO459041 ICI459037:ICK459041 IME459037:IMG459041 IWA459037:IWC459041 JFW459037:JFY459041 JPS459037:JPU459041 JZO459037:JZQ459041 KJK459037:KJM459041 KTG459037:KTI459041 LDC459037:LDE459041 LMY459037:LNA459041 LWU459037:LWW459041 MGQ459037:MGS459041 MQM459037:MQO459041 NAI459037:NAK459041 NKE459037:NKG459041 NUA459037:NUC459041 ODW459037:ODY459041 ONS459037:ONU459041 OXO459037:OXQ459041 PHK459037:PHM459041 PRG459037:PRI459041 QBC459037:QBE459041 QKY459037:QLA459041 QUU459037:QUW459041 REQ459037:RES459041 ROM459037:ROO459041 RYI459037:RYK459041 SIE459037:SIG459041 SSA459037:SSC459041 TBW459037:TBY459041 TLS459037:TLU459041 TVO459037:TVQ459041 UFK459037:UFM459041 UPG459037:UPI459041 UZC459037:UZE459041 VIY459037:VJA459041 VSU459037:VSW459041 WCQ459037:WCS459041 WMM459037:WMO459041 WWI459037:WWK459041 AA524573:AC524577 JW524573:JY524577 TS524573:TU524577 ADO524573:ADQ524577 ANK524573:ANM524577 AXG524573:AXI524577 BHC524573:BHE524577 BQY524573:BRA524577 CAU524573:CAW524577 CKQ524573:CKS524577 CUM524573:CUO524577 DEI524573:DEK524577 DOE524573:DOG524577 DYA524573:DYC524577 EHW524573:EHY524577 ERS524573:ERU524577 FBO524573:FBQ524577 FLK524573:FLM524577 FVG524573:FVI524577 GFC524573:GFE524577 GOY524573:GPA524577 GYU524573:GYW524577 HIQ524573:HIS524577 HSM524573:HSO524577 ICI524573:ICK524577 IME524573:IMG524577 IWA524573:IWC524577 JFW524573:JFY524577 JPS524573:JPU524577 JZO524573:JZQ524577 KJK524573:KJM524577 KTG524573:KTI524577 LDC524573:LDE524577 LMY524573:LNA524577 LWU524573:LWW524577 MGQ524573:MGS524577 MQM524573:MQO524577 NAI524573:NAK524577 NKE524573:NKG524577 NUA524573:NUC524577 ODW524573:ODY524577 ONS524573:ONU524577 OXO524573:OXQ524577 PHK524573:PHM524577 PRG524573:PRI524577 QBC524573:QBE524577 QKY524573:QLA524577 QUU524573:QUW524577 REQ524573:RES524577 ROM524573:ROO524577 RYI524573:RYK524577 SIE524573:SIG524577 SSA524573:SSC524577 TBW524573:TBY524577 TLS524573:TLU524577 TVO524573:TVQ524577 UFK524573:UFM524577 UPG524573:UPI524577 UZC524573:UZE524577 VIY524573:VJA524577 VSU524573:VSW524577 WCQ524573:WCS524577 WMM524573:WMO524577 WWI524573:WWK524577 AA590109:AC590113 JW590109:JY590113 TS590109:TU590113 ADO590109:ADQ590113 ANK590109:ANM590113 AXG590109:AXI590113 BHC590109:BHE590113 BQY590109:BRA590113 CAU590109:CAW590113 CKQ590109:CKS590113 CUM590109:CUO590113 DEI590109:DEK590113 DOE590109:DOG590113 DYA590109:DYC590113 EHW590109:EHY590113 ERS590109:ERU590113 FBO590109:FBQ590113 FLK590109:FLM590113 FVG590109:FVI590113 GFC590109:GFE590113 GOY590109:GPA590113 GYU590109:GYW590113 HIQ590109:HIS590113 HSM590109:HSO590113 ICI590109:ICK590113 IME590109:IMG590113 IWA590109:IWC590113 JFW590109:JFY590113 JPS590109:JPU590113 JZO590109:JZQ590113 KJK590109:KJM590113 KTG590109:KTI590113 LDC590109:LDE590113 LMY590109:LNA590113 LWU590109:LWW590113 MGQ590109:MGS590113 MQM590109:MQO590113 NAI590109:NAK590113 NKE590109:NKG590113 NUA590109:NUC590113 ODW590109:ODY590113 ONS590109:ONU590113 OXO590109:OXQ590113 PHK590109:PHM590113 PRG590109:PRI590113 QBC590109:QBE590113 QKY590109:QLA590113 QUU590109:QUW590113 REQ590109:RES590113 ROM590109:ROO590113 RYI590109:RYK590113 SIE590109:SIG590113 SSA590109:SSC590113 TBW590109:TBY590113 TLS590109:TLU590113 TVO590109:TVQ590113 UFK590109:UFM590113 UPG590109:UPI590113 UZC590109:UZE590113 VIY590109:VJA590113 VSU590109:VSW590113 WCQ590109:WCS590113 WMM590109:WMO590113 WWI590109:WWK590113 AA655645:AC655649 JW655645:JY655649 TS655645:TU655649 ADO655645:ADQ655649 ANK655645:ANM655649 AXG655645:AXI655649 BHC655645:BHE655649 BQY655645:BRA655649 CAU655645:CAW655649 CKQ655645:CKS655649 CUM655645:CUO655649 DEI655645:DEK655649 DOE655645:DOG655649 DYA655645:DYC655649 EHW655645:EHY655649 ERS655645:ERU655649 FBO655645:FBQ655649 FLK655645:FLM655649 FVG655645:FVI655649 GFC655645:GFE655649 GOY655645:GPA655649 GYU655645:GYW655649 HIQ655645:HIS655649 HSM655645:HSO655649 ICI655645:ICK655649 IME655645:IMG655649 IWA655645:IWC655649 JFW655645:JFY655649 JPS655645:JPU655649 JZO655645:JZQ655649 KJK655645:KJM655649 KTG655645:KTI655649 LDC655645:LDE655649 LMY655645:LNA655649 LWU655645:LWW655649 MGQ655645:MGS655649 MQM655645:MQO655649 NAI655645:NAK655649 NKE655645:NKG655649 NUA655645:NUC655649 ODW655645:ODY655649 ONS655645:ONU655649 OXO655645:OXQ655649 PHK655645:PHM655649 PRG655645:PRI655649 QBC655645:QBE655649 QKY655645:QLA655649 QUU655645:QUW655649 REQ655645:RES655649 ROM655645:ROO655649 RYI655645:RYK655649 SIE655645:SIG655649 SSA655645:SSC655649 TBW655645:TBY655649 TLS655645:TLU655649 TVO655645:TVQ655649 UFK655645:UFM655649 UPG655645:UPI655649 UZC655645:UZE655649 VIY655645:VJA655649 VSU655645:VSW655649 WCQ655645:WCS655649 WMM655645:WMO655649 WWI655645:WWK655649 AA721181:AC721185 JW721181:JY721185 TS721181:TU721185 ADO721181:ADQ721185 ANK721181:ANM721185 AXG721181:AXI721185 BHC721181:BHE721185 BQY721181:BRA721185 CAU721181:CAW721185 CKQ721181:CKS721185 CUM721181:CUO721185 DEI721181:DEK721185 DOE721181:DOG721185 DYA721181:DYC721185 EHW721181:EHY721185 ERS721181:ERU721185 FBO721181:FBQ721185 FLK721181:FLM721185 FVG721181:FVI721185 GFC721181:GFE721185 GOY721181:GPA721185 GYU721181:GYW721185 HIQ721181:HIS721185 HSM721181:HSO721185 ICI721181:ICK721185 IME721181:IMG721185 IWA721181:IWC721185 JFW721181:JFY721185 JPS721181:JPU721185 JZO721181:JZQ721185 KJK721181:KJM721185 KTG721181:KTI721185 LDC721181:LDE721185 LMY721181:LNA721185 LWU721181:LWW721185 MGQ721181:MGS721185 MQM721181:MQO721185 NAI721181:NAK721185 NKE721181:NKG721185 NUA721181:NUC721185 ODW721181:ODY721185 ONS721181:ONU721185 OXO721181:OXQ721185 PHK721181:PHM721185 PRG721181:PRI721185 QBC721181:QBE721185 QKY721181:QLA721185 QUU721181:QUW721185 REQ721181:RES721185 ROM721181:ROO721185 RYI721181:RYK721185 SIE721181:SIG721185 SSA721181:SSC721185 TBW721181:TBY721185 TLS721181:TLU721185 TVO721181:TVQ721185 UFK721181:UFM721185 UPG721181:UPI721185 UZC721181:UZE721185 VIY721181:VJA721185 VSU721181:VSW721185 WCQ721181:WCS721185 WMM721181:WMO721185 WWI721181:WWK721185 AA786717:AC786721 JW786717:JY786721 TS786717:TU786721 ADO786717:ADQ786721 ANK786717:ANM786721 AXG786717:AXI786721 BHC786717:BHE786721 BQY786717:BRA786721 CAU786717:CAW786721 CKQ786717:CKS786721 CUM786717:CUO786721 DEI786717:DEK786721 DOE786717:DOG786721 DYA786717:DYC786721 EHW786717:EHY786721 ERS786717:ERU786721 FBO786717:FBQ786721 FLK786717:FLM786721 FVG786717:FVI786721 GFC786717:GFE786721 GOY786717:GPA786721 GYU786717:GYW786721 HIQ786717:HIS786721 HSM786717:HSO786721 ICI786717:ICK786721 IME786717:IMG786721 IWA786717:IWC786721 JFW786717:JFY786721 JPS786717:JPU786721 JZO786717:JZQ786721 KJK786717:KJM786721 KTG786717:KTI786721 LDC786717:LDE786721 LMY786717:LNA786721 LWU786717:LWW786721 MGQ786717:MGS786721 MQM786717:MQO786721 NAI786717:NAK786721 NKE786717:NKG786721 NUA786717:NUC786721 ODW786717:ODY786721 ONS786717:ONU786721 OXO786717:OXQ786721 PHK786717:PHM786721 PRG786717:PRI786721 QBC786717:QBE786721 QKY786717:QLA786721 QUU786717:QUW786721 REQ786717:RES786721 ROM786717:ROO786721 RYI786717:RYK786721 SIE786717:SIG786721 SSA786717:SSC786721 TBW786717:TBY786721 TLS786717:TLU786721 TVO786717:TVQ786721 UFK786717:UFM786721 UPG786717:UPI786721 UZC786717:UZE786721 VIY786717:VJA786721 VSU786717:VSW786721 WCQ786717:WCS786721 WMM786717:WMO786721 WWI786717:WWK786721 AA852253:AC852257 JW852253:JY852257 TS852253:TU852257 ADO852253:ADQ852257 ANK852253:ANM852257 AXG852253:AXI852257 BHC852253:BHE852257 BQY852253:BRA852257 CAU852253:CAW852257 CKQ852253:CKS852257 CUM852253:CUO852257 DEI852253:DEK852257 DOE852253:DOG852257 DYA852253:DYC852257 EHW852253:EHY852257 ERS852253:ERU852257 FBO852253:FBQ852257 FLK852253:FLM852257 FVG852253:FVI852257 GFC852253:GFE852257 GOY852253:GPA852257 GYU852253:GYW852257 HIQ852253:HIS852257 HSM852253:HSO852257 ICI852253:ICK852257 IME852253:IMG852257 IWA852253:IWC852257 JFW852253:JFY852257 JPS852253:JPU852257 JZO852253:JZQ852257 KJK852253:KJM852257 KTG852253:KTI852257 LDC852253:LDE852257 LMY852253:LNA852257 LWU852253:LWW852257 MGQ852253:MGS852257 MQM852253:MQO852257 NAI852253:NAK852257 NKE852253:NKG852257 NUA852253:NUC852257 ODW852253:ODY852257 ONS852253:ONU852257 OXO852253:OXQ852257 PHK852253:PHM852257 PRG852253:PRI852257 QBC852253:QBE852257 QKY852253:QLA852257 QUU852253:QUW852257 REQ852253:RES852257 ROM852253:ROO852257 RYI852253:RYK852257 SIE852253:SIG852257 SSA852253:SSC852257 TBW852253:TBY852257 TLS852253:TLU852257 TVO852253:TVQ852257 UFK852253:UFM852257 UPG852253:UPI852257 UZC852253:UZE852257 VIY852253:VJA852257 VSU852253:VSW852257 WCQ852253:WCS852257 WMM852253:WMO852257 WWI852253:WWK852257 AA917789:AC917793 JW917789:JY917793 TS917789:TU917793 ADO917789:ADQ917793 ANK917789:ANM917793 AXG917789:AXI917793 BHC917789:BHE917793 BQY917789:BRA917793 CAU917789:CAW917793 CKQ917789:CKS917793 CUM917789:CUO917793 DEI917789:DEK917793 DOE917789:DOG917793 DYA917789:DYC917793 EHW917789:EHY917793 ERS917789:ERU917793 FBO917789:FBQ917793 FLK917789:FLM917793 FVG917789:FVI917793 GFC917789:GFE917793 GOY917789:GPA917793 GYU917789:GYW917793 HIQ917789:HIS917793 HSM917789:HSO917793 ICI917789:ICK917793 IME917789:IMG917793 IWA917789:IWC917793 JFW917789:JFY917793 JPS917789:JPU917793 JZO917789:JZQ917793 KJK917789:KJM917793 KTG917789:KTI917793 LDC917789:LDE917793 LMY917789:LNA917793 LWU917789:LWW917793 MGQ917789:MGS917793 MQM917789:MQO917793 NAI917789:NAK917793 NKE917789:NKG917793 NUA917789:NUC917793 ODW917789:ODY917793 ONS917789:ONU917793 OXO917789:OXQ917793 PHK917789:PHM917793 PRG917789:PRI917793 QBC917789:QBE917793 QKY917789:QLA917793 QUU917789:QUW917793 REQ917789:RES917793 ROM917789:ROO917793 RYI917789:RYK917793 SIE917789:SIG917793 SSA917789:SSC917793 TBW917789:TBY917793 TLS917789:TLU917793 TVO917789:TVQ917793 UFK917789:UFM917793 UPG917789:UPI917793 UZC917789:UZE917793 VIY917789:VJA917793 VSU917789:VSW917793 WCQ917789:WCS917793 WMM917789:WMO917793 WWI917789:WWK917793 AA983325:AC983329 JW983325:JY983329 TS983325:TU983329 ADO983325:ADQ983329 ANK983325:ANM983329 AXG983325:AXI983329 BHC983325:BHE983329 BQY983325:BRA983329 CAU983325:CAW983329 CKQ983325:CKS983329 CUM983325:CUO983329 DEI983325:DEK983329 DOE983325:DOG983329 DYA983325:DYC983329 EHW983325:EHY983329 ERS983325:ERU983329 FBO983325:FBQ983329 FLK983325:FLM983329 FVG983325:FVI983329 GFC983325:GFE983329 GOY983325:GPA983329 GYU983325:GYW983329 HIQ983325:HIS983329 HSM983325:HSO983329 ICI983325:ICK983329 IME983325:IMG983329 IWA983325:IWC983329 JFW983325:JFY983329 JPS983325:JPU983329 JZO983325:JZQ983329 KJK983325:KJM983329 KTG983325:KTI983329 LDC983325:LDE983329 LMY983325:LNA983329 LWU983325:LWW983329 MGQ983325:MGS983329 MQM983325:MQO983329 NAI983325:NAK983329 NKE983325:NKG983329 NUA983325:NUC983329 ODW983325:ODY983329 ONS983325:ONU983329 OXO983325:OXQ983329 PHK983325:PHM983329 PRG983325:PRI983329 QBC983325:QBE983329 QKY983325:QLA983329 QUU983325:QUW983329 REQ983325:RES983329 ROM983325:ROO983329 RYI983325:RYK983329 SIE983325:SIG983329 SSA983325:SSC983329 TBW983325:TBY983329 TLS983325:TLU983329 TVO983325:TVQ983329 UFK983325:UFM983329 UPG983325:UPI983329 UZC983325:UZE983329 VIY983325:VJA983329 VSU983325:VSW983329 WCQ983325:WCS983329 WMM983325:WMO983329 WWI983325:WWK983329 U155 JG178:JV178 TC178:TR178 ACY178:ADN178 AMU178:ANJ178 AWQ178:AXF178 BGM178:BHB178 BQI178:BQX178 CAE178:CAT178 CKA178:CKP178 CTW178:CUL178 DDS178:DEH178 DNO178:DOD178 DXK178:DXZ178 EHG178:EHV178 ERC178:ERR178 FAY178:FBN178 FKU178:FLJ178 FUQ178:FVF178 GEM178:GFB178 GOI178:GOX178 GYE178:GYT178 HIA178:HIP178 HRW178:HSL178 IBS178:ICH178 ILO178:IMD178 IVK178:IVZ178 JFG178:JFV178 JPC178:JPR178 JYY178:JZN178 KIU178:KJJ178 KSQ178:KTF178 LCM178:LDB178 LMI178:LMX178 LWE178:LWT178 MGA178:MGP178 MPW178:MQL178 MZS178:NAH178 NJO178:NKD178 NTK178:NTZ178 ODG178:ODV178 ONC178:ONR178 OWY178:OXN178 PGU178:PHJ178 PQQ178:PRF178 QAM178:QBB178 QKI178:QKX178 QUE178:QUT178 REA178:REP178 RNW178:ROL178 RXS178:RYH178 SHO178:SID178 SRK178:SRZ178 TBG178:TBV178 TLC178:TLR178 TUY178:TVN178 UEU178:UFJ178 UOQ178:UPF178 UYM178:UZB178 VII178:VIX178 VSE178:VST178 WCA178:WCP178 WLW178:WML178 WVS178:WWH178 K65844:Z65844 JG65844:JV65844 TC65844:TR65844 ACY65844:ADN65844 AMU65844:ANJ65844 AWQ65844:AXF65844 BGM65844:BHB65844 BQI65844:BQX65844 CAE65844:CAT65844 CKA65844:CKP65844 CTW65844:CUL65844 DDS65844:DEH65844 DNO65844:DOD65844 DXK65844:DXZ65844 EHG65844:EHV65844 ERC65844:ERR65844 FAY65844:FBN65844 FKU65844:FLJ65844 FUQ65844:FVF65844 GEM65844:GFB65844 GOI65844:GOX65844 GYE65844:GYT65844 HIA65844:HIP65844 HRW65844:HSL65844 IBS65844:ICH65844 ILO65844:IMD65844 IVK65844:IVZ65844 JFG65844:JFV65844 JPC65844:JPR65844 JYY65844:JZN65844 KIU65844:KJJ65844 KSQ65844:KTF65844 LCM65844:LDB65844 LMI65844:LMX65844 LWE65844:LWT65844 MGA65844:MGP65844 MPW65844:MQL65844 MZS65844:NAH65844 NJO65844:NKD65844 NTK65844:NTZ65844 ODG65844:ODV65844 ONC65844:ONR65844 OWY65844:OXN65844 PGU65844:PHJ65844 PQQ65844:PRF65844 QAM65844:QBB65844 QKI65844:QKX65844 QUE65844:QUT65844 REA65844:REP65844 RNW65844:ROL65844 RXS65844:RYH65844 SHO65844:SID65844 SRK65844:SRZ65844 TBG65844:TBV65844 TLC65844:TLR65844 TUY65844:TVN65844 UEU65844:UFJ65844 UOQ65844:UPF65844 UYM65844:UZB65844 VII65844:VIX65844 VSE65844:VST65844 WCA65844:WCP65844 WLW65844:WML65844 WVS65844:WWH65844 K131380:Z131380 JG131380:JV131380 TC131380:TR131380 ACY131380:ADN131380 AMU131380:ANJ131380 AWQ131380:AXF131380 BGM131380:BHB131380 BQI131380:BQX131380 CAE131380:CAT131380 CKA131380:CKP131380 CTW131380:CUL131380 DDS131380:DEH131380 DNO131380:DOD131380 DXK131380:DXZ131380 EHG131380:EHV131380 ERC131380:ERR131380 FAY131380:FBN131380 FKU131380:FLJ131380 FUQ131380:FVF131380 GEM131380:GFB131380 GOI131380:GOX131380 GYE131380:GYT131380 HIA131380:HIP131380 HRW131380:HSL131380 IBS131380:ICH131380 ILO131380:IMD131380 IVK131380:IVZ131380 JFG131380:JFV131380 JPC131380:JPR131380 JYY131380:JZN131380 KIU131380:KJJ131380 KSQ131380:KTF131380 LCM131380:LDB131380 LMI131380:LMX131380 LWE131380:LWT131380 MGA131380:MGP131380 MPW131380:MQL131380 MZS131380:NAH131380 NJO131380:NKD131380 NTK131380:NTZ131380 ODG131380:ODV131380 ONC131380:ONR131380 OWY131380:OXN131380 PGU131380:PHJ131380 PQQ131380:PRF131380 QAM131380:QBB131380 QKI131380:QKX131380 QUE131380:QUT131380 REA131380:REP131380 RNW131380:ROL131380 RXS131380:RYH131380 SHO131380:SID131380 SRK131380:SRZ131380 TBG131380:TBV131380 TLC131380:TLR131380 TUY131380:TVN131380 UEU131380:UFJ131380 UOQ131380:UPF131380 UYM131380:UZB131380 VII131380:VIX131380 VSE131380:VST131380 WCA131380:WCP131380 WLW131380:WML131380 WVS131380:WWH131380 K196916:Z196916 JG196916:JV196916 TC196916:TR196916 ACY196916:ADN196916 AMU196916:ANJ196916 AWQ196916:AXF196916 BGM196916:BHB196916 BQI196916:BQX196916 CAE196916:CAT196916 CKA196916:CKP196916 CTW196916:CUL196916 DDS196916:DEH196916 DNO196916:DOD196916 DXK196916:DXZ196916 EHG196916:EHV196916 ERC196916:ERR196916 FAY196916:FBN196916 FKU196916:FLJ196916 FUQ196916:FVF196916 GEM196916:GFB196916 GOI196916:GOX196916 GYE196916:GYT196916 HIA196916:HIP196916 HRW196916:HSL196916 IBS196916:ICH196916 ILO196916:IMD196916 IVK196916:IVZ196916 JFG196916:JFV196916 JPC196916:JPR196916 JYY196916:JZN196916 KIU196916:KJJ196916 KSQ196916:KTF196916 LCM196916:LDB196916 LMI196916:LMX196916 LWE196916:LWT196916 MGA196916:MGP196916 MPW196916:MQL196916 MZS196916:NAH196916 NJO196916:NKD196916 NTK196916:NTZ196916 ODG196916:ODV196916 ONC196916:ONR196916 OWY196916:OXN196916 PGU196916:PHJ196916 PQQ196916:PRF196916 QAM196916:QBB196916 QKI196916:QKX196916 QUE196916:QUT196916 REA196916:REP196916 RNW196916:ROL196916 RXS196916:RYH196916 SHO196916:SID196916 SRK196916:SRZ196916 TBG196916:TBV196916 TLC196916:TLR196916 TUY196916:TVN196916 UEU196916:UFJ196916 UOQ196916:UPF196916 UYM196916:UZB196916 VII196916:VIX196916 VSE196916:VST196916 WCA196916:WCP196916 WLW196916:WML196916 WVS196916:WWH196916 K262452:Z262452 JG262452:JV262452 TC262452:TR262452 ACY262452:ADN262452 AMU262452:ANJ262452 AWQ262452:AXF262452 BGM262452:BHB262452 BQI262452:BQX262452 CAE262452:CAT262452 CKA262452:CKP262452 CTW262452:CUL262452 DDS262452:DEH262452 DNO262452:DOD262452 DXK262452:DXZ262452 EHG262452:EHV262452 ERC262452:ERR262452 FAY262452:FBN262452 FKU262452:FLJ262452 FUQ262452:FVF262452 GEM262452:GFB262452 GOI262452:GOX262452 GYE262452:GYT262452 HIA262452:HIP262452 HRW262452:HSL262452 IBS262452:ICH262452 ILO262452:IMD262452 IVK262452:IVZ262452 JFG262452:JFV262452 JPC262452:JPR262452 JYY262452:JZN262452 KIU262452:KJJ262452 KSQ262452:KTF262452 LCM262452:LDB262452 LMI262452:LMX262452 LWE262452:LWT262452 MGA262452:MGP262452 MPW262452:MQL262452 MZS262452:NAH262452 NJO262452:NKD262452 NTK262452:NTZ262452 ODG262452:ODV262452 ONC262452:ONR262452 OWY262452:OXN262452 PGU262452:PHJ262452 PQQ262452:PRF262452 QAM262452:QBB262452 QKI262452:QKX262452 QUE262452:QUT262452 REA262452:REP262452 RNW262452:ROL262452 RXS262452:RYH262452 SHO262452:SID262452 SRK262452:SRZ262452 TBG262452:TBV262452 TLC262452:TLR262452 TUY262452:TVN262452 UEU262452:UFJ262452 UOQ262452:UPF262452 UYM262452:UZB262452 VII262452:VIX262452 VSE262452:VST262452 WCA262452:WCP262452 WLW262452:WML262452 WVS262452:WWH262452 K327988:Z327988 JG327988:JV327988 TC327988:TR327988 ACY327988:ADN327988 AMU327988:ANJ327988 AWQ327988:AXF327988 BGM327988:BHB327988 BQI327988:BQX327988 CAE327988:CAT327988 CKA327988:CKP327988 CTW327988:CUL327988 DDS327988:DEH327988 DNO327988:DOD327988 DXK327988:DXZ327988 EHG327988:EHV327988 ERC327988:ERR327988 FAY327988:FBN327988 FKU327988:FLJ327988 FUQ327988:FVF327988 GEM327988:GFB327988 GOI327988:GOX327988 GYE327988:GYT327988 HIA327988:HIP327988 HRW327988:HSL327988 IBS327988:ICH327988 ILO327988:IMD327988 IVK327988:IVZ327988 JFG327988:JFV327988 JPC327988:JPR327988 JYY327988:JZN327988 KIU327988:KJJ327988 KSQ327988:KTF327988 LCM327988:LDB327988 LMI327988:LMX327988 LWE327988:LWT327988 MGA327988:MGP327988 MPW327988:MQL327988 MZS327988:NAH327988 NJO327988:NKD327988 NTK327988:NTZ327988 ODG327988:ODV327988 ONC327988:ONR327988 OWY327988:OXN327988 PGU327988:PHJ327988 PQQ327988:PRF327988 QAM327988:QBB327988 QKI327988:QKX327988 QUE327988:QUT327988 REA327988:REP327988 RNW327988:ROL327988 RXS327988:RYH327988 SHO327988:SID327988 SRK327988:SRZ327988 TBG327988:TBV327988 TLC327988:TLR327988 TUY327988:TVN327988 UEU327988:UFJ327988 UOQ327988:UPF327988 UYM327988:UZB327988 VII327988:VIX327988 VSE327988:VST327988 WCA327988:WCP327988 WLW327988:WML327988 WVS327988:WWH327988 K393524:Z393524 JG393524:JV393524 TC393524:TR393524 ACY393524:ADN393524 AMU393524:ANJ393524 AWQ393524:AXF393524 BGM393524:BHB393524 BQI393524:BQX393524 CAE393524:CAT393524 CKA393524:CKP393524 CTW393524:CUL393524 DDS393524:DEH393524 DNO393524:DOD393524 DXK393524:DXZ393524 EHG393524:EHV393524 ERC393524:ERR393524 FAY393524:FBN393524 FKU393524:FLJ393524 FUQ393524:FVF393524 GEM393524:GFB393524 GOI393524:GOX393524 GYE393524:GYT393524 HIA393524:HIP393524 HRW393524:HSL393524 IBS393524:ICH393524 ILO393524:IMD393524 IVK393524:IVZ393524 JFG393524:JFV393524 JPC393524:JPR393524 JYY393524:JZN393524 KIU393524:KJJ393524 KSQ393524:KTF393524 LCM393524:LDB393524 LMI393524:LMX393524 LWE393524:LWT393524 MGA393524:MGP393524 MPW393524:MQL393524 MZS393524:NAH393524 NJO393524:NKD393524 NTK393524:NTZ393524 ODG393524:ODV393524 ONC393524:ONR393524 OWY393524:OXN393524 PGU393524:PHJ393524 PQQ393524:PRF393524 QAM393524:QBB393524 QKI393524:QKX393524 QUE393524:QUT393524 REA393524:REP393524 RNW393524:ROL393524 RXS393524:RYH393524 SHO393524:SID393524 SRK393524:SRZ393524 TBG393524:TBV393524 TLC393524:TLR393524 TUY393524:TVN393524 UEU393524:UFJ393524 UOQ393524:UPF393524 UYM393524:UZB393524 VII393524:VIX393524 VSE393524:VST393524 WCA393524:WCP393524 WLW393524:WML393524 WVS393524:WWH393524 K459060:Z459060 JG459060:JV459060 TC459060:TR459060 ACY459060:ADN459060 AMU459060:ANJ459060 AWQ459060:AXF459060 BGM459060:BHB459060 BQI459060:BQX459060 CAE459060:CAT459060 CKA459060:CKP459060 CTW459060:CUL459060 DDS459060:DEH459060 DNO459060:DOD459060 DXK459060:DXZ459060 EHG459060:EHV459060 ERC459060:ERR459060 FAY459060:FBN459060 FKU459060:FLJ459060 FUQ459060:FVF459060 GEM459060:GFB459060 GOI459060:GOX459060 GYE459060:GYT459060 HIA459060:HIP459060 HRW459060:HSL459060 IBS459060:ICH459060 ILO459060:IMD459060 IVK459060:IVZ459060 JFG459060:JFV459060 JPC459060:JPR459060 JYY459060:JZN459060 KIU459060:KJJ459060 KSQ459060:KTF459060 LCM459060:LDB459060 LMI459060:LMX459060 LWE459060:LWT459060 MGA459060:MGP459060 MPW459060:MQL459060 MZS459060:NAH459060 NJO459060:NKD459060 NTK459060:NTZ459060 ODG459060:ODV459060 ONC459060:ONR459060 OWY459060:OXN459060 PGU459060:PHJ459060 PQQ459060:PRF459060 QAM459060:QBB459060 QKI459060:QKX459060 QUE459060:QUT459060 REA459060:REP459060 RNW459060:ROL459060 RXS459060:RYH459060 SHO459060:SID459060 SRK459060:SRZ459060 TBG459060:TBV459060 TLC459060:TLR459060 TUY459060:TVN459060 UEU459060:UFJ459060 UOQ459060:UPF459060 UYM459060:UZB459060 VII459060:VIX459060 VSE459060:VST459060 WCA459060:WCP459060 WLW459060:WML459060 WVS459060:WWH459060 K524596:Z524596 JG524596:JV524596 TC524596:TR524596 ACY524596:ADN524596 AMU524596:ANJ524596 AWQ524596:AXF524596 BGM524596:BHB524596 BQI524596:BQX524596 CAE524596:CAT524596 CKA524596:CKP524596 CTW524596:CUL524596 DDS524596:DEH524596 DNO524596:DOD524596 DXK524596:DXZ524596 EHG524596:EHV524596 ERC524596:ERR524596 FAY524596:FBN524596 FKU524596:FLJ524596 FUQ524596:FVF524596 GEM524596:GFB524596 GOI524596:GOX524596 GYE524596:GYT524596 HIA524596:HIP524596 HRW524596:HSL524596 IBS524596:ICH524596 ILO524596:IMD524596 IVK524596:IVZ524596 JFG524596:JFV524596 JPC524596:JPR524596 JYY524596:JZN524596 KIU524596:KJJ524596 KSQ524596:KTF524596 LCM524596:LDB524596 LMI524596:LMX524596 LWE524596:LWT524596 MGA524596:MGP524596 MPW524596:MQL524596 MZS524596:NAH524596 NJO524596:NKD524596 NTK524596:NTZ524596 ODG524596:ODV524596 ONC524596:ONR524596 OWY524596:OXN524596 PGU524596:PHJ524596 PQQ524596:PRF524596 QAM524596:QBB524596 QKI524596:QKX524596 QUE524596:QUT524596 REA524596:REP524596 RNW524596:ROL524596 RXS524596:RYH524596 SHO524596:SID524596 SRK524596:SRZ524596 TBG524596:TBV524596 TLC524596:TLR524596 TUY524596:TVN524596 UEU524596:UFJ524596 UOQ524596:UPF524596 UYM524596:UZB524596 VII524596:VIX524596 VSE524596:VST524596 WCA524596:WCP524596 WLW524596:WML524596 WVS524596:WWH524596 K590132:Z590132 JG590132:JV590132 TC590132:TR590132 ACY590132:ADN590132 AMU590132:ANJ590132 AWQ590132:AXF590132 BGM590132:BHB590132 BQI590132:BQX590132 CAE590132:CAT590132 CKA590132:CKP590132 CTW590132:CUL590132 DDS590132:DEH590132 DNO590132:DOD590132 DXK590132:DXZ590132 EHG590132:EHV590132 ERC590132:ERR590132 FAY590132:FBN590132 FKU590132:FLJ590132 FUQ590132:FVF590132 GEM590132:GFB590132 GOI590132:GOX590132 GYE590132:GYT590132 HIA590132:HIP590132 HRW590132:HSL590132 IBS590132:ICH590132 ILO590132:IMD590132 IVK590132:IVZ590132 JFG590132:JFV590132 JPC590132:JPR590132 JYY590132:JZN590132 KIU590132:KJJ590132 KSQ590132:KTF590132 LCM590132:LDB590132 LMI590132:LMX590132 LWE590132:LWT590132 MGA590132:MGP590132 MPW590132:MQL590132 MZS590132:NAH590132 NJO590132:NKD590132 NTK590132:NTZ590132 ODG590132:ODV590132 ONC590132:ONR590132 OWY590132:OXN590132 PGU590132:PHJ590132 PQQ590132:PRF590132 QAM590132:QBB590132 QKI590132:QKX590132 QUE590132:QUT590132 REA590132:REP590132 RNW590132:ROL590132 RXS590132:RYH590132 SHO590132:SID590132 SRK590132:SRZ590132 TBG590132:TBV590132 TLC590132:TLR590132 TUY590132:TVN590132 UEU590132:UFJ590132 UOQ590132:UPF590132 UYM590132:UZB590132 VII590132:VIX590132 VSE590132:VST590132 WCA590132:WCP590132 WLW590132:WML590132 WVS590132:WWH590132 K655668:Z655668 JG655668:JV655668 TC655668:TR655668 ACY655668:ADN655668 AMU655668:ANJ655668 AWQ655668:AXF655668 BGM655668:BHB655668 BQI655668:BQX655668 CAE655668:CAT655668 CKA655668:CKP655668 CTW655668:CUL655668 DDS655668:DEH655668 DNO655668:DOD655668 DXK655668:DXZ655668 EHG655668:EHV655668 ERC655668:ERR655668 FAY655668:FBN655668 FKU655668:FLJ655668 FUQ655668:FVF655668 GEM655668:GFB655668 GOI655668:GOX655668 GYE655668:GYT655668 HIA655668:HIP655668 HRW655668:HSL655668 IBS655668:ICH655668 ILO655668:IMD655668 IVK655668:IVZ655668 JFG655668:JFV655668 JPC655668:JPR655668 JYY655668:JZN655668 KIU655668:KJJ655668 KSQ655668:KTF655668 LCM655668:LDB655668 LMI655668:LMX655668 LWE655668:LWT655668 MGA655668:MGP655668 MPW655668:MQL655668 MZS655668:NAH655668 NJO655668:NKD655668 NTK655668:NTZ655668 ODG655668:ODV655668 ONC655668:ONR655668 OWY655668:OXN655668 PGU655668:PHJ655668 PQQ655668:PRF655668 QAM655668:QBB655668 QKI655668:QKX655668 QUE655668:QUT655668 REA655668:REP655668 RNW655668:ROL655668 RXS655668:RYH655668 SHO655668:SID655668 SRK655668:SRZ655668 TBG655668:TBV655668 TLC655668:TLR655668 TUY655668:TVN655668 UEU655668:UFJ655668 UOQ655668:UPF655668 UYM655668:UZB655668 VII655668:VIX655668 VSE655668:VST655668 WCA655668:WCP655668 WLW655668:WML655668 WVS655668:WWH655668 K721204:Z721204 JG721204:JV721204 TC721204:TR721204 ACY721204:ADN721204 AMU721204:ANJ721204 AWQ721204:AXF721204 BGM721204:BHB721204 BQI721204:BQX721204 CAE721204:CAT721204 CKA721204:CKP721204 CTW721204:CUL721204 DDS721204:DEH721204 DNO721204:DOD721204 DXK721204:DXZ721204 EHG721204:EHV721204 ERC721204:ERR721204 FAY721204:FBN721204 FKU721204:FLJ721204 FUQ721204:FVF721204 GEM721204:GFB721204 GOI721204:GOX721204 GYE721204:GYT721204 HIA721204:HIP721204 HRW721204:HSL721204 IBS721204:ICH721204 ILO721204:IMD721204 IVK721204:IVZ721204 JFG721204:JFV721204 JPC721204:JPR721204 JYY721204:JZN721204 KIU721204:KJJ721204 KSQ721204:KTF721204 LCM721204:LDB721204 LMI721204:LMX721204 LWE721204:LWT721204 MGA721204:MGP721204 MPW721204:MQL721204 MZS721204:NAH721204 NJO721204:NKD721204 NTK721204:NTZ721204 ODG721204:ODV721204 ONC721204:ONR721204 OWY721204:OXN721204 PGU721204:PHJ721204 PQQ721204:PRF721204 QAM721204:QBB721204 QKI721204:QKX721204 QUE721204:QUT721204 REA721204:REP721204 RNW721204:ROL721204 RXS721204:RYH721204 SHO721204:SID721204 SRK721204:SRZ721204 TBG721204:TBV721204 TLC721204:TLR721204 TUY721204:TVN721204 UEU721204:UFJ721204 UOQ721204:UPF721204 UYM721204:UZB721204 VII721204:VIX721204 VSE721204:VST721204 WCA721204:WCP721204 WLW721204:WML721204 WVS721204:WWH721204 K786740:Z786740 JG786740:JV786740 TC786740:TR786740 ACY786740:ADN786740 AMU786740:ANJ786740 AWQ786740:AXF786740 BGM786740:BHB786740 BQI786740:BQX786740 CAE786740:CAT786740 CKA786740:CKP786740 CTW786740:CUL786740 DDS786740:DEH786740 DNO786740:DOD786740 DXK786740:DXZ786740 EHG786740:EHV786740 ERC786740:ERR786740 FAY786740:FBN786740 FKU786740:FLJ786740 FUQ786740:FVF786740 GEM786740:GFB786740 GOI786740:GOX786740 GYE786740:GYT786740 HIA786740:HIP786740 HRW786740:HSL786740 IBS786740:ICH786740 ILO786740:IMD786740 IVK786740:IVZ786740 JFG786740:JFV786740 JPC786740:JPR786740 JYY786740:JZN786740 KIU786740:KJJ786740 KSQ786740:KTF786740 LCM786740:LDB786740 LMI786740:LMX786740 LWE786740:LWT786740 MGA786740:MGP786740 MPW786740:MQL786740 MZS786740:NAH786740 NJO786740:NKD786740 NTK786740:NTZ786740 ODG786740:ODV786740 ONC786740:ONR786740 OWY786740:OXN786740 PGU786740:PHJ786740 PQQ786740:PRF786740 QAM786740:QBB786740 QKI786740:QKX786740 QUE786740:QUT786740 REA786740:REP786740 RNW786740:ROL786740 RXS786740:RYH786740 SHO786740:SID786740 SRK786740:SRZ786740 TBG786740:TBV786740 TLC786740:TLR786740 TUY786740:TVN786740 UEU786740:UFJ786740 UOQ786740:UPF786740 UYM786740:UZB786740 VII786740:VIX786740 VSE786740:VST786740 WCA786740:WCP786740 WLW786740:WML786740 WVS786740:WWH786740 K852276:Z852276 JG852276:JV852276 TC852276:TR852276 ACY852276:ADN852276 AMU852276:ANJ852276 AWQ852276:AXF852276 BGM852276:BHB852276 BQI852276:BQX852276 CAE852276:CAT852276 CKA852276:CKP852276 CTW852276:CUL852276 DDS852276:DEH852276 DNO852276:DOD852276 DXK852276:DXZ852276 EHG852276:EHV852276 ERC852276:ERR852276 FAY852276:FBN852276 FKU852276:FLJ852276 FUQ852276:FVF852276 GEM852276:GFB852276 GOI852276:GOX852276 GYE852276:GYT852276 HIA852276:HIP852276 HRW852276:HSL852276 IBS852276:ICH852276 ILO852276:IMD852276 IVK852276:IVZ852276 JFG852276:JFV852276 JPC852276:JPR852276 JYY852276:JZN852276 KIU852276:KJJ852276 KSQ852276:KTF852276 LCM852276:LDB852276 LMI852276:LMX852276 LWE852276:LWT852276 MGA852276:MGP852276 MPW852276:MQL852276 MZS852276:NAH852276 NJO852276:NKD852276 NTK852276:NTZ852276 ODG852276:ODV852276 ONC852276:ONR852276 OWY852276:OXN852276 PGU852276:PHJ852276 PQQ852276:PRF852276 QAM852276:QBB852276 QKI852276:QKX852276 QUE852276:QUT852276 REA852276:REP852276 RNW852276:ROL852276 RXS852276:RYH852276 SHO852276:SID852276 SRK852276:SRZ852276 TBG852276:TBV852276 TLC852276:TLR852276 TUY852276:TVN852276 UEU852276:UFJ852276 UOQ852276:UPF852276 UYM852276:UZB852276 VII852276:VIX852276 VSE852276:VST852276 WCA852276:WCP852276 WLW852276:WML852276 WVS852276:WWH852276 K917812:Z917812 JG917812:JV917812 TC917812:TR917812 ACY917812:ADN917812 AMU917812:ANJ917812 AWQ917812:AXF917812 BGM917812:BHB917812 BQI917812:BQX917812 CAE917812:CAT917812 CKA917812:CKP917812 CTW917812:CUL917812 DDS917812:DEH917812 DNO917812:DOD917812 DXK917812:DXZ917812 EHG917812:EHV917812 ERC917812:ERR917812 FAY917812:FBN917812 FKU917812:FLJ917812 FUQ917812:FVF917812 GEM917812:GFB917812 GOI917812:GOX917812 GYE917812:GYT917812 HIA917812:HIP917812 HRW917812:HSL917812 IBS917812:ICH917812 ILO917812:IMD917812 IVK917812:IVZ917812 JFG917812:JFV917812 JPC917812:JPR917812 JYY917812:JZN917812 KIU917812:KJJ917812 KSQ917812:KTF917812 LCM917812:LDB917812 LMI917812:LMX917812 LWE917812:LWT917812 MGA917812:MGP917812 MPW917812:MQL917812 MZS917812:NAH917812 NJO917812:NKD917812 NTK917812:NTZ917812 ODG917812:ODV917812 ONC917812:ONR917812 OWY917812:OXN917812 PGU917812:PHJ917812 PQQ917812:PRF917812 QAM917812:QBB917812 QKI917812:QKX917812 QUE917812:QUT917812 REA917812:REP917812 RNW917812:ROL917812 RXS917812:RYH917812 SHO917812:SID917812 SRK917812:SRZ917812 TBG917812:TBV917812 TLC917812:TLR917812 TUY917812:TVN917812 UEU917812:UFJ917812 UOQ917812:UPF917812 UYM917812:UZB917812 VII917812:VIX917812 VSE917812:VST917812 WCA917812:WCP917812 WLW917812:WML917812 WVS917812:WWH917812 K983348:Z983348 JG983348:JV983348 TC983348:TR983348 ACY983348:ADN983348 AMU983348:ANJ983348 AWQ983348:AXF983348 BGM983348:BHB983348 BQI983348:BQX983348 CAE983348:CAT983348 CKA983348:CKP983348 CTW983348:CUL983348 DDS983348:DEH983348 DNO983348:DOD983348 DXK983348:DXZ983348 EHG983348:EHV983348 ERC983348:ERR983348 FAY983348:FBN983348 FKU983348:FLJ983348 FUQ983348:FVF983348 GEM983348:GFB983348 GOI983348:GOX983348 GYE983348:GYT983348 HIA983348:HIP983348 HRW983348:HSL983348 IBS983348:ICH983348 ILO983348:IMD983348 IVK983348:IVZ983348 JFG983348:JFV983348 JPC983348:JPR983348 JYY983348:JZN983348 KIU983348:KJJ983348 KSQ983348:KTF983348 LCM983348:LDB983348 LMI983348:LMX983348 LWE983348:LWT983348 MGA983348:MGP983348 MPW983348:MQL983348 MZS983348:NAH983348 NJO983348:NKD983348 NTK983348:NTZ983348 ODG983348:ODV983348 ONC983348:ONR983348 OWY983348:OXN983348 PGU983348:PHJ983348 PQQ983348:PRF983348 QAM983348:QBB983348 QKI983348:QKX983348 QUE983348:QUT983348 REA983348:REP983348 RNW983348:ROL983348 RXS983348:RYH983348 SHO983348:SID983348 SRK983348:SRZ983348 TBG983348:TBV983348 TLC983348:TLR983348 TUY983348:TVN983348 UEU983348:UFJ983348 UOQ983348:UPF983348 UYM983348:UZB983348 VII983348:VIX983348 VSE983348:VST983348 WCA983348:WCP983348 WLW983348:WML983348 WVS983348:WWH983348 J181:Z181 JF181:JV181 TB181:TR181 ACX181:ADN181 AMT181:ANJ181 AWP181:AXF181 BGL181:BHB181 BQH181:BQX181 CAD181:CAT181 CJZ181:CKP181 CTV181:CUL181 DDR181:DEH181 DNN181:DOD181 DXJ181:DXZ181 EHF181:EHV181 ERB181:ERR181 FAX181:FBN181 FKT181:FLJ181 FUP181:FVF181 GEL181:GFB181 GOH181:GOX181 GYD181:GYT181 HHZ181:HIP181 HRV181:HSL181 IBR181:ICH181 ILN181:IMD181 IVJ181:IVZ181 JFF181:JFV181 JPB181:JPR181 JYX181:JZN181 KIT181:KJJ181 KSP181:KTF181 LCL181:LDB181 LMH181:LMX181 LWD181:LWT181 MFZ181:MGP181 MPV181:MQL181 MZR181:NAH181 NJN181:NKD181 NTJ181:NTZ181 ODF181:ODV181 ONB181:ONR181 OWX181:OXN181 PGT181:PHJ181 PQP181:PRF181 QAL181:QBB181 QKH181:QKX181 QUD181:QUT181 RDZ181:REP181 RNV181:ROL181 RXR181:RYH181 SHN181:SID181 SRJ181:SRZ181 TBF181:TBV181 TLB181:TLR181 TUX181:TVN181 UET181:UFJ181 UOP181:UPF181 UYL181:UZB181 VIH181:VIX181 VSD181:VST181 WBZ181:WCP181 WLV181:WML181 WVR181:WWH181 J65847:Z65847 JF65847:JV65847 TB65847:TR65847 ACX65847:ADN65847 AMT65847:ANJ65847 AWP65847:AXF65847 BGL65847:BHB65847 BQH65847:BQX65847 CAD65847:CAT65847 CJZ65847:CKP65847 CTV65847:CUL65847 DDR65847:DEH65847 DNN65847:DOD65847 DXJ65847:DXZ65847 EHF65847:EHV65847 ERB65847:ERR65847 FAX65847:FBN65847 FKT65847:FLJ65847 FUP65847:FVF65847 GEL65847:GFB65847 GOH65847:GOX65847 GYD65847:GYT65847 HHZ65847:HIP65847 HRV65847:HSL65847 IBR65847:ICH65847 ILN65847:IMD65847 IVJ65847:IVZ65847 JFF65847:JFV65847 JPB65847:JPR65847 JYX65847:JZN65847 KIT65847:KJJ65847 KSP65847:KTF65847 LCL65847:LDB65847 LMH65847:LMX65847 LWD65847:LWT65847 MFZ65847:MGP65847 MPV65847:MQL65847 MZR65847:NAH65847 NJN65847:NKD65847 NTJ65847:NTZ65847 ODF65847:ODV65847 ONB65847:ONR65847 OWX65847:OXN65847 PGT65847:PHJ65847 PQP65847:PRF65847 QAL65847:QBB65847 QKH65847:QKX65847 QUD65847:QUT65847 RDZ65847:REP65847 RNV65847:ROL65847 RXR65847:RYH65847 SHN65847:SID65847 SRJ65847:SRZ65847 TBF65847:TBV65847 TLB65847:TLR65847 TUX65847:TVN65847 UET65847:UFJ65847 UOP65847:UPF65847 UYL65847:UZB65847 VIH65847:VIX65847 VSD65847:VST65847 WBZ65847:WCP65847 WLV65847:WML65847 WVR65847:WWH65847 J131383:Z131383 JF131383:JV131383 TB131383:TR131383 ACX131383:ADN131383 AMT131383:ANJ131383 AWP131383:AXF131383 BGL131383:BHB131383 BQH131383:BQX131383 CAD131383:CAT131383 CJZ131383:CKP131383 CTV131383:CUL131383 DDR131383:DEH131383 DNN131383:DOD131383 DXJ131383:DXZ131383 EHF131383:EHV131383 ERB131383:ERR131383 FAX131383:FBN131383 FKT131383:FLJ131383 FUP131383:FVF131383 GEL131383:GFB131383 GOH131383:GOX131383 GYD131383:GYT131383 HHZ131383:HIP131383 HRV131383:HSL131383 IBR131383:ICH131383 ILN131383:IMD131383 IVJ131383:IVZ131383 JFF131383:JFV131383 JPB131383:JPR131383 JYX131383:JZN131383 KIT131383:KJJ131383 KSP131383:KTF131383 LCL131383:LDB131383 LMH131383:LMX131383 LWD131383:LWT131383 MFZ131383:MGP131383 MPV131383:MQL131383 MZR131383:NAH131383 NJN131383:NKD131383 NTJ131383:NTZ131383 ODF131383:ODV131383 ONB131383:ONR131383 OWX131383:OXN131383 PGT131383:PHJ131383 PQP131383:PRF131383 QAL131383:QBB131383 QKH131383:QKX131383 QUD131383:QUT131383 RDZ131383:REP131383 RNV131383:ROL131383 RXR131383:RYH131383 SHN131383:SID131383 SRJ131383:SRZ131383 TBF131383:TBV131383 TLB131383:TLR131383 TUX131383:TVN131383 UET131383:UFJ131383 UOP131383:UPF131383 UYL131383:UZB131383 VIH131383:VIX131383 VSD131383:VST131383 WBZ131383:WCP131383 WLV131383:WML131383 WVR131383:WWH131383 J196919:Z196919 JF196919:JV196919 TB196919:TR196919 ACX196919:ADN196919 AMT196919:ANJ196919 AWP196919:AXF196919 BGL196919:BHB196919 BQH196919:BQX196919 CAD196919:CAT196919 CJZ196919:CKP196919 CTV196919:CUL196919 DDR196919:DEH196919 DNN196919:DOD196919 DXJ196919:DXZ196919 EHF196919:EHV196919 ERB196919:ERR196919 FAX196919:FBN196919 FKT196919:FLJ196919 FUP196919:FVF196919 GEL196919:GFB196919 GOH196919:GOX196919 GYD196919:GYT196919 HHZ196919:HIP196919 HRV196919:HSL196919 IBR196919:ICH196919 ILN196919:IMD196919 IVJ196919:IVZ196919 JFF196919:JFV196919 JPB196919:JPR196919 JYX196919:JZN196919 KIT196919:KJJ196919 KSP196919:KTF196919 LCL196919:LDB196919 LMH196919:LMX196919 LWD196919:LWT196919 MFZ196919:MGP196919 MPV196919:MQL196919 MZR196919:NAH196919 NJN196919:NKD196919 NTJ196919:NTZ196919 ODF196919:ODV196919 ONB196919:ONR196919 OWX196919:OXN196919 PGT196919:PHJ196919 PQP196919:PRF196919 QAL196919:QBB196919 QKH196919:QKX196919 QUD196919:QUT196919 RDZ196919:REP196919 RNV196919:ROL196919 RXR196919:RYH196919 SHN196919:SID196919 SRJ196919:SRZ196919 TBF196919:TBV196919 TLB196919:TLR196919 TUX196919:TVN196919 UET196919:UFJ196919 UOP196919:UPF196919 UYL196919:UZB196919 VIH196919:VIX196919 VSD196919:VST196919 WBZ196919:WCP196919 WLV196919:WML196919 WVR196919:WWH196919 J262455:Z262455 JF262455:JV262455 TB262455:TR262455 ACX262455:ADN262455 AMT262455:ANJ262455 AWP262455:AXF262455 BGL262455:BHB262455 BQH262455:BQX262455 CAD262455:CAT262455 CJZ262455:CKP262455 CTV262455:CUL262455 DDR262455:DEH262455 DNN262455:DOD262455 DXJ262455:DXZ262455 EHF262455:EHV262455 ERB262455:ERR262455 FAX262455:FBN262455 FKT262455:FLJ262455 FUP262455:FVF262455 GEL262455:GFB262455 GOH262455:GOX262455 GYD262455:GYT262455 HHZ262455:HIP262455 HRV262455:HSL262455 IBR262455:ICH262455 ILN262455:IMD262455 IVJ262455:IVZ262455 JFF262455:JFV262455 JPB262455:JPR262455 JYX262455:JZN262455 KIT262455:KJJ262455 KSP262455:KTF262455 LCL262455:LDB262455 LMH262455:LMX262455 LWD262455:LWT262455 MFZ262455:MGP262455 MPV262455:MQL262455 MZR262455:NAH262455 NJN262455:NKD262455 NTJ262455:NTZ262455 ODF262455:ODV262455 ONB262455:ONR262455 OWX262455:OXN262455 PGT262455:PHJ262455 PQP262455:PRF262455 QAL262455:QBB262455 QKH262455:QKX262455 QUD262455:QUT262455 RDZ262455:REP262455 RNV262455:ROL262455 RXR262455:RYH262455 SHN262455:SID262455 SRJ262455:SRZ262455 TBF262455:TBV262455 TLB262455:TLR262455 TUX262455:TVN262455 UET262455:UFJ262455 UOP262455:UPF262455 UYL262455:UZB262455 VIH262455:VIX262455 VSD262455:VST262455 WBZ262455:WCP262455 WLV262455:WML262455 WVR262455:WWH262455 J327991:Z327991 JF327991:JV327991 TB327991:TR327991 ACX327991:ADN327991 AMT327991:ANJ327991 AWP327991:AXF327991 BGL327991:BHB327991 BQH327991:BQX327991 CAD327991:CAT327991 CJZ327991:CKP327991 CTV327991:CUL327991 DDR327991:DEH327991 DNN327991:DOD327991 DXJ327991:DXZ327991 EHF327991:EHV327991 ERB327991:ERR327991 FAX327991:FBN327991 FKT327991:FLJ327991 FUP327991:FVF327991 GEL327991:GFB327991 GOH327991:GOX327991 GYD327991:GYT327991 HHZ327991:HIP327991 HRV327991:HSL327991 IBR327991:ICH327991 ILN327991:IMD327991 IVJ327991:IVZ327991 JFF327991:JFV327991 JPB327991:JPR327991 JYX327991:JZN327991 KIT327991:KJJ327991 KSP327991:KTF327991 LCL327991:LDB327991 LMH327991:LMX327991 LWD327991:LWT327991 MFZ327991:MGP327991 MPV327991:MQL327991 MZR327991:NAH327991 NJN327991:NKD327991 NTJ327991:NTZ327991 ODF327991:ODV327991 ONB327991:ONR327991 OWX327991:OXN327991 PGT327991:PHJ327991 PQP327991:PRF327991 QAL327991:QBB327991 QKH327991:QKX327991 QUD327991:QUT327991 RDZ327991:REP327991 RNV327991:ROL327991 RXR327991:RYH327991 SHN327991:SID327991 SRJ327991:SRZ327991 TBF327991:TBV327991 TLB327991:TLR327991 TUX327991:TVN327991 UET327991:UFJ327991 UOP327991:UPF327991 UYL327991:UZB327991 VIH327991:VIX327991 VSD327991:VST327991 WBZ327991:WCP327991 WLV327991:WML327991 WVR327991:WWH327991 J393527:Z393527 JF393527:JV393527 TB393527:TR393527 ACX393527:ADN393527 AMT393527:ANJ393527 AWP393527:AXF393527 BGL393527:BHB393527 BQH393527:BQX393527 CAD393527:CAT393527 CJZ393527:CKP393527 CTV393527:CUL393527 DDR393527:DEH393527 DNN393527:DOD393527 DXJ393527:DXZ393527 EHF393527:EHV393527 ERB393527:ERR393527 FAX393527:FBN393527 FKT393527:FLJ393527 FUP393527:FVF393527 GEL393527:GFB393527 GOH393527:GOX393527 GYD393527:GYT393527 HHZ393527:HIP393527 HRV393527:HSL393527 IBR393527:ICH393527 ILN393527:IMD393527 IVJ393527:IVZ393527 JFF393527:JFV393527 JPB393527:JPR393527 JYX393527:JZN393527 KIT393527:KJJ393527 KSP393527:KTF393527 LCL393527:LDB393527 LMH393527:LMX393527 LWD393527:LWT393527 MFZ393527:MGP393527 MPV393527:MQL393527 MZR393527:NAH393527 NJN393527:NKD393527 NTJ393527:NTZ393527 ODF393527:ODV393527 ONB393527:ONR393527 OWX393527:OXN393527 PGT393527:PHJ393527 PQP393527:PRF393527 QAL393527:QBB393527 QKH393527:QKX393527 QUD393527:QUT393527 RDZ393527:REP393527 RNV393527:ROL393527 RXR393527:RYH393527 SHN393527:SID393527 SRJ393527:SRZ393527 TBF393527:TBV393527 TLB393527:TLR393527 TUX393527:TVN393527 UET393527:UFJ393527 UOP393527:UPF393527 UYL393527:UZB393527 VIH393527:VIX393527 VSD393527:VST393527 WBZ393527:WCP393527 WLV393527:WML393527 WVR393527:WWH393527 J459063:Z459063 JF459063:JV459063 TB459063:TR459063 ACX459063:ADN459063 AMT459063:ANJ459063 AWP459063:AXF459063 BGL459063:BHB459063 BQH459063:BQX459063 CAD459063:CAT459063 CJZ459063:CKP459063 CTV459063:CUL459063 DDR459063:DEH459063 DNN459063:DOD459063 DXJ459063:DXZ459063 EHF459063:EHV459063 ERB459063:ERR459063 FAX459063:FBN459063 FKT459063:FLJ459063 FUP459063:FVF459063 GEL459063:GFB459063 GOH459063:GOX459063 GYD459063:GYT459063 HHZ459063:HIP459063 HRV459063:HSL459063 IBR459063:ICH459063 ILN459063:IMD459063 IVJ459063:IVZ459063 JFF459063:JFV459063 JPB459063:JPR459063 JYX459063:JZN459063 KIT459063:KJJ459063 KSP459063:KTF459063 LCL459063:LDB459063 LMH459063:LMX459063 LWD459063:LWT459063 MFZ459063:MGP459063 MPV459063:MQL459063 MZR459063:NAH459063 NJN459063:NKD459063 NTJ459063:NTZ459063 ODF459063:ODV459063 ONB459063:ONR459063 OWX459063:OXN459063 PGT459063:PHJ459063 PQP459063:PRF459063 QAL459063:QBB459063 QKH459063:QKX459063 QUD459063:QUT459063 RDZ459063:REP459063 RNV459063:ROL459063 RXR459063:RYH459063 SHN459063:SID459063 SRJ459063:SRZ459063 TBF459063:TBV459063 TLB459063:TLR459063 TUX459063:TVN459063 UET459063:UFJ459063 UOP459063:UPF459063 UYL459063:UZB459063 VIH459063:VIX459063 VSD459063:VST459063 WBZ459063:WCP459063 WLV459063:WML459063 WVR459063:WWH459063 J524599:Z524599 JF524599:JV524599 TB524599:TR524599 ACX524599:ADN524599 AMT524599:ANJ524599 AWP524599:AXF524599 BGL524599:BHB524599 BQH524599:BQX524599 CAD524599:CAT524599 CJZ524599:CKP524599 CTV524599:CUL524599 DDR524599:DEH524599 DNN524599:DOD524599 DXJ524599:DXZ524599 EHF524599:EHV524599 ERB524599:ERR524599 FAX524599:FBN524599 FKT524599:FLJ524599 FUP524599:FVF524599 GEL524599:GFB524599 GOH524599:GOX524599 GYD524599:GYT524599 HHZ524599:HIP524599 HRV524599:HSL524599 IBR524599:ICH524599 ILN524599:IMD524599 IVJ524599:IVZ524599 JFF524599:JFV524599 JPB524599:JPR524599 JYX524599:JZN524599 KIT524599:KJJ524599 KSP524599:KTF524599 LCL524599:LDB524599 LMH524599:LMX524599 LWD524599:LWT524599 MFZ524599:MGP524599 MPV524599:MQL524599 MZR524599:NAH524599 NJN524599:NKD524599 NTJ524599:NTZ524599 ODF524599:ODV524599 ONB524599:ONR524599 OWX524599:OXN524599 PGT524599:PHJ524599 PQP524599:PRF524599 QAL524599:QBB524599 QKH524599:QKX524599 QUD524599:QUT524599 RDZ524599:REP524599 RNV524599:ROL524599 RXR524599:RYH524599 SHN524599:SID524599 SRJ524599:SRZ524599 TBF524599:TBV524599 TLB524599:TLR524599 TUX524599:TVN524599 UET524599:UFJ524599 UOP524599:UPF524599 UYL524599:UZB524599 VIH524599:VIX524599 VSD524599:VST524599 WBZ524599:WCP524599 WLV524599:WML524599 WVR524599:WWH524599 J590135:Z590135 JF590135:JV590135 TB590135:TR590135 ACX590135:ADN590135 AMT590135:ANJ590135 AWP590135:AXF590135 BGL590135:BHB590135 BQH590135:BQX590135 CAD590135:CAT590135 CJZ590135:CKP590135 CTV590135:CUL590135 DDR590135:DEH590135 DNN590135:DOD590135 DXJ590135:DXZ590135 EHF590135:EHV590135 ERB590135:ERR590135 FAX590135:FBN590135 FKT590135:FLJ590135 FUP590135:FVF590135 GEL590135:GFB590135 GOH590135:GOX590135 GYD590135:GYT590135 HHZ590135:HIP590135 HRV590135:HSL590135 IBR590135:ICH590135 ILN590135:IMD590135 IVJ590135:IVZ590135 JFF590135:JFV590135 JPB590135:JPR590135 JYX590135:JZN590135 KIT590135:KJJ590135 KSP590135:KTF590135 LCL590135:LDB590135 LMH590135:LMX590135 LWD590135:LWT590135 MFZ590135:MGP590135 MPV590135:MQL590135 MZR590135:NAH590135 NJN590135:NKD590135 NTJ590135:NTZ590135 ODF590135:ODV590135 ONB590135:ONR590135 OWX590135:OXN590135 PGT590135:PHJ590135 PQP590135:PRF590135 QAL590135:QBB590135 QKH590135:QKX590135 QUD590135:QUT590135 RDZ590135:REP590135 RNV590135:ROL590135 RXR590135:RYH590135 SHN590135:SID590135 SRJ590135:SRZ590135 TBF590135:TBV590135 TLB590135:TLR590135 TUX590135:TVN590135 UET590135:UFJ590135 UOP590135:UPF590135 UYL590135:UZB590135 VIH590135:VIX590135 VSD590135:VST590135 WBZ590135:WCP590135 WLV590135:WML590135 WVR590135:WWH590135 J655671:Z655671 JF655671:JV655671 TB655671:TR655671 ACX655671:ADN655671 AMT655671:ANJ655671 AWP655671:AXF655671 BGL655671:BHB655671 BQH655671:BQX655671 CAD655671:CAT655671 CJZ655671:CKP655671 CTV655671:CUL655671 DDR655671:DEH655671 DNN655671:DOD655671 DXJ655671:DXZ655671 EHF655671:EHV655671 ERB655671:ERR655671 FAX655671:FBN655671 FKT655671:FLJ655671 FUP655671:FVF655671 GEL655671:GFB655671 GOH655671:GOX655671 GYD655671:GYT655671 HHZ655671:HIP655671 HRV655671:HSL655671 IBR655671:ICH655671 ILN655671:IMD655671 IVJ655671:IVZ655671 JFF655671:JFV655671 JPB655671:JPR655671 JYX655671:JZN655671 KIT655671:KJJ655671 KSP655671:KTF655671 LCL655671:LDB655671 LMH655671:LMX655671 LWD655671:LWT655671 MFZ655671:MGP655671 MPV655671:MQL655671 MZR655671:NAH655671 NJN655671:NKD655671 NTJ655671:NTZ655671 ODF655671:ODV655671 ONB655671:ONR655671 OWX655671:OXN655671 PGT655671:PHJ655671 PQP655671:PRF655671 QAL655671:QBB655671 QKH655671:QKX655671 QUD655671:QUT655671 RDZ655671:REP655671 RNV655671:ROL655671 RXR655671:RYH655671 SHN655671:SID655671 SRJ655671:SRZ655671 TBF655671:TBV655671 TLB655671:TLR655671 TUX655671:TVN655671 UET655671:UFJ655671 UOP655671:UPF655671 UYL655671:UZB655671 VIH655671:VIX655671 VSD655671:VST655671 WBZ655671:WCP655671 WLV655671:WML655671 WVR655671:WWH655671 J721207:Z721207 JF721207:JV721207 TB721207:TR721207 ACX721207:ADN721207 AMT721207:ANJ721207 AWP721207:AXF721207 BGL721207:BHB721207 BQH721207:BQX721207 CAD721207:CAT721207 CJZ721207:CKP721207 CTV721207:CUL721207 DDR721207:DEH721207 DNN721207:DOD721207 DXJ721207:DXZ721207 EHF721207:EHV721207 ERB721207:ERR721207 FAX721207:FBN721207 FKT721207:FLJ721207 FUP721207:FVF721207 GEL721207:GFB721207 GOH721207:GOX721207 GYD721207:GYT721207 HHZ721207:HIP721207 HRV721207:HSL721207 IBR721207:ICH721207 ILN721207:IMD721207 IVJ721207:IVZ721207 JFF721207:JFV721207 JPB721207:JPR721207 JYX721207:JZN721207 KIT721207:KJJ721207 KSP721207:KTF721207 LCL721207:LDB721207 LMH721207:LMX721207 LWD721207:LWT721207 MFZ721207:MGP721207 MPV721207:MQL721207 MZR721207:NAH721207 NJN721207:NKD721207 NTJ721207:NTZ721207 ODF721207:ODV721207 ONB721207:ONR721207 OWX721207:OXN721207 PGT721207:PHJ721207 PQP721207:PRF721207 QAL721207:QBB721207 QKH721207:QKX721207 QUD721207:QUT721207 RDZ721207:REP721207 RNV721207:ROL721207 RXR721207:RYH721207 SHN721207:SID721207 SRJ721207:SRZ721207 TBF721207:TBV721207 TLB721207:TLR721207 TUX721207:TVN721207 UET721207:UFJ721207 UOP721207:UPF721207 UYL721207:UZB721207 VIH721207:VIX721207 VSD721207:VST721207 WBZ721207:WCP721207 WLV721207:WML721207 WVR721207:WWH721207 J786743:Z786743 JF786743:JV786743 TB786743:TR786743 ACX786743:ADN786743 AMT786743:ANJ786743 AWP786743:AXF786743 BGL786743:BHB786743 BQH786743:BQX786743 CAD786743:CAT786743 CJZ786743:CKP786743 CTV786743:CUL786743 DDR786743:DEH786743 DNN786743:DOD786743 DXJ786743:DXZ786743 EHF786743:EHV786743 ERB786743:ERR786743 FAX786743:FBN786743 FKT786743:FLJ786743 FUP786743:FVF786743 GEL786743:GFB786743 GOH786743:GOX786743 GYD786743:GYT786743 HHZ786743:HIP786743 HRV786743:HSL786743 IBR786743:ICH786743 ILN786743:IMD786743 IVJ786743:IVZ786743 JFF786743:JFV786743 JPB786743:JPR786743 JYX786743:JZN786743 KIT786743:KJJ786743 KSP786743:KTF786743 LCL786743:LDB786743 LMH786743:LMX786743 LWD786743:LWT786743 MFZ786743:MGP786743 MPV786743:MQL786743 MZR786743:NAH786743 NJN786743:NKD786743 NTJ786743:NTZ786743 ODF786743:ODV786743 ONB786743:ONR786743 OWX786743:OXN786743 PGT786743:PHJ786743 PQP786743:PRF786743 QAL786743:QBB786743 QKH786743:QKX786743 QUD786743:QUT786743 RDZ786743:REP786743 RNV786743:ROL786743 RXR786743:RYH786743 SHN786743:SID786743 SRJ786743:SRZ786743 TBF786743:TBV786743 TLB786743:TLR786743 TUX786743:TVN786743 UET786743:UFJ786743 UOP786743:UPF786743 UYL786743:UZB786743 VIH786743:VIX786743 VSD786743:VST786743 WBZ786743:WCP786743 WLV786743:WML786743 WVR786743:WWH786743 J852279:Z852279 JF852279:JV852279 TB852279:TR852279 ACX852279:ADN852279 AMT852279:ANJ852279 AWP852279:AXF852279 BGL852279:BHB852279 BQH852279:BQX852279 CAD852279:CAT852279 CJZ852279:CKP852279 CTV852279:CUL852279 DDR852279:DEH852279 DNN852279:DOD852279 DXJ852279:DXZ852279 EHF852279:EHV852279 ERB852279:ERR852279 FAX852279:FBN852279 FKT852279:FLJ852279 FUP852279:FVF852279 GEL852279:GFB852279 GOH852279:GOX852279 GYD852279:GYT852279 HHZ852279:HIP852279 HRV852279:HSL852279 IBR852279:ICH852279 ILN852279:IMD852279 IVJ852279:IVZ852279 JFF852279:JFV852279 JPB852279:JPR852279 JYX852279:JZN852279 KIT852279:KJJ852279 KSP852279:KTF852279 LCL852279:LDB852279 LMH852279:LMX852279 LWD852279:LWT852279 MFZ852279:MGP852279 MPV852279:MQL852279 MZR852279:NAH852279 NJN852279:NKD852279 NTJ852279:NTZ852279 ODF852279:ODV852279 ONB852279:ONR852279 OWX852279:OXN852279 PGT852279:PHJ852279 PQP852279:PRF852279 QAL852279:QBB852279 QKH852279:QKX852279 QUD852279:QUT852279 RDZ852279:REP852279 RNV852279:ROL852279 RXR852279:RYH852279 SHN852279:SID852279 SRJ852279:SRZ852279 TBF852279:TBV852279 TLB852279:TLR852279 TUX852279:TVN852279 UET852279:UFJ852279 UOP852279:UPF852279 UYL852279:UZB852279 VIH852279:VIX852279 VSD852279:VST852279 WBZ852279:WCP852279 WLV852279:WML852279 WVR852279:WWH852279 J917815:Z917815 JF917815:JV917815 TB917815:TR917815 ACX917815:ADN917815 AMT917815:ANJ917815 AWP917815:AXF917815 BGL917815:BHB917815 BQH917815:BQX917815 CAD917815:CAT917815 CJZ917815:CKP917815 CTV917815:CUL917815 DDR917815:DEH917815 DNN917815:DOD917815 DXJ917815:DXZ917815 EHF917815:EHV917815 ERB917815:ERR917815 FAX917815:FBN917815 FKT917815:FLJ917815 FUP917815:FVF917815 GEL917815:GFB917815 GOH917815:GOX917815 GYD917815:GYT917815 HHZ917815:HIP917815 HRV917815:HSL917815 IBR917815:ICH917815 ILN917815:IMD917815 IVJ917815:IVZ917815 JFF917815:JFV917815 JPB917815:JPR917815 JYX917815:JZN917815 KIT917815:KJJ917815 KSP917815:KTF917815 LCL917815:LDB917815 LMH917815:LMX917815 LWD917815:LWT917815 MFZ917815:MGP917815 MPV917815:MQL917815 MZR917815:NAH917815 NJN917815:NKD917815 NTJ917815:NTZ917815 ODF917815:ODV917815 ONB917815:ONR917815 OWX917815:OXN917815 PGT917815:PHJ917815 PQP917815:PRF917815 QAL917815:QBB917815 QKH917815:QKX917815 QUD917815:QUT917815 RDZ917815:REP917815 RNV917815:ROL917815 RXR917815:RYH917815 SHN917815:SID917815 SRJ917815:SRZ917815 TBF917815:TBV917815 TLB917815:TLR917815 TUX917815:TVN917815 UET917815:UFJ917815 UOP917815:UPF917815 UYL917815:UZB917815 VIH917815:VIX917815 VSD917815:VST917815 WBZ917815:WCP917815 WLV917815:WML917815 WVR917815:WWH917815 J983351:Z983351 JF983351:JV983351 TB983351:TR983351 ACX983351:ADN983351 AMT983351:ANJ983351 AWP983351:AXF983351 BGL983351:BHB983351 BQH983351:BQX983351 CAD983351:CAT983351 CJZ983351:CKP983351 CTV983351:CUL983351 DDR983351:DEH983351 DNN983351:DOD983351 DXJ983351:DXZ983351 EHF983351:EHV983351 ERB983351:ERR983351 FAX983351:FBN983351 FKT983351:FLJ983351 FUP983351:FVF983351 GEL983351:GFB983351 GOH983351:GOX983351 GYD983351:GYT983351 HHZ983351:HIP983351 HRV983351:HSL983351 IBR983351:ICH983351 ILN983351:IMD983351 IVJ983351:IVZ983351 JFF983351:JFV983351 JPB983351:JPR983351 JYX983351:JZN983351 KIT983351:KJJ983351 KSP983351:KTF983351 LCL983351:LDB983351 LMH983351:LMX983351 LWD983351:LWT983351 MFZ983351:MGP983351 MPV983351:MQL983351 MZR983351:NAH983351 NJN983351:NKD983351 NTJ983351:NTZ983351 ODF983351:ODV983351 ONB983351:ONR983351 OWX983351:OXN983351 PGT983351:PHJ983351 PQP983351:PRF983351 QAL983351:QBB983351 QKH983351:QKX983351 QUD983351:QUT983351 RDZ983351:REP983351 RNV983351:ROL983351 RXR983351:RYH983351 SHN983351:SID983351 SRJ983351:SRZ983351 TBF983351:TBV983351 TLB983351:TLR983351 TUX983351:TVN983351 UET983351:UFJ983351 UOP983351:UPF983351 UYL983351:UZB983351 VIH983351:VIX983351 VSD983351:VST983351 WBZ983351:WCP983351 WLV983351:WML983351 WVR983351:WWH983351 AA224:AC228 JW224:JY228 TS224:TU228 ADO224:ADQ228 ANK224:ANM228 AXG224:AXI228 BHC224:BHE228 BQY224:BRA228 CAU224:CAW228 CKQ224:CKS228 CUM224:CUO228 DEI224:DEK228 DOE224:DOG228 DYA224:DYC228 EHW224:EHY228 ERS224:ERU228 FBO224:FBQ228 FLK224:FLM228 FVG224:FVI228 GFC224:GFE228 GOY224:GPA228 GYU224:GYW228 HIQ224:HIS228 HSM224:HSO228 ICI224:ICK228 IME224:IMG228 IWA224:IWC228 JFW224:JFY228 JPS224:JPU228 JZO224:JZQ228 KJK224:KJM228 KTG224:KTI228 LDC224:LDE228 LMY224:LNA228 LWU224:LWW228 MGQ224:MGS228 MQM224:MQO228 NAI224:NAK228 NKE224:NKG228 NUA224:NUC228 ODW224:ODY228 ONS224:ONU228 OXO224:OXQ228 PHK224:PHM228 PRG224:PRI228 QBC224:QBE228 QKY224:QLA228 QUU224:QUW228 REQ224:RES228 ROM224:ROO228 RYI224:RYK228 SIE224:SIG228 SSA224:SSC228 TBW224:TBY228 TLS224:TLU228 TVO224:TVQ228 UFK224:UFM228 UPG224:UPI228 UZC224:UZE228 VIY224:VJA228 VSU224:VSW228 WCQ224:WCS228 WMM224:WMO228 WWI224:WWK228 AA65890:AC65894 JW65890:JY65894 TS65890:TU65894 ADO65890:ADQ65894 ANK65890:ANM65894 AXG65890:AXI65894 BHC65890:BHE65894 BQY65890:BRA65894 CAU65890:CAW65894 CKQ65890:CKS65894 CUM65890:CUO65894 DEI65890:DEK65894 DOE65890:DOG65894 DYA65890:DYC65894 EHW65890:EHY65894 ERS65890:ERU65894 FBO65890:FBQ65894 FLK65890:FLM65894 FVG65890:FVI65894 GFC65890:GFE65894 GOY65890:GPA65894 GYU65890:GYW65894 HIQ65890:HIS65894 HSM65890:HSO65894 ICI65890:ICK65894 IME65890:IMG65894 IWA65890:IWC65894 JFW65890:JFY65894 JPS65890:JPU65894 JZO65890:JZQ65894 KJK65890:KJM65894 KTG65890:KTI65894 LDC65890:LDE65894 LMY65890:LNA65894 LWU65890:LWW65894 MGQ65890:MGS65894 MQM65890:MQO65894 NAI65890:NAK65894 NKE65890:NKG65894 NUA65890:NUC65894 ODW65890:ODY65894 ONS65890:ONU65894 OXO65890:OXQ65894 PHK65890:PHM65894 PRG65890:PRI65894 QBC65890:QBE65894 QKY65890:QLA65894 QUU65890:QUW65894 REQ65890:RES65894 ROM65890:ROO65894 RYI65890:RYK65894 SIE65890:SIG65894 SSA65890:SSC65894 TBW65890:TBY65894 TLS65890:TLU65894 TVO65890:TVQ65894 UFK65890:UFM65894 UPG65890:UPI65894 UZC65890:UZE65894 VIY65890:VJA65894 VSU65890:VSW65894 WCQ65890:WCS65894 WMM65890:WMO65894 WWI65890:WWK65894 AA131426:AC131430 JW131426:JY131430 TS131426:TU131430 ADO131426:ADQ131430 ANK131426:ANM131430 AXG131426:AXI131430 BHC131426:BHE131430 BQY131426:BRA131430 CAU131426:CAW131430 CKQ131426:CKS131430 CUM131426:CUO131430 DEI131426:DEK131430 DOE131426:DOG131430 DYA131426:DYC131430 EHW131426:EHY131430 ERS131426:ERU131430 FBO131426:FBQ131430 FLK131426:FLM131430 FVG131426:FVI131430 GFC131426:GFE131430 GOY131426:GPA131430 GYU131426:GYW131430 HIQ131426:HIS131430 HSM131426:HSO131430 ICI131426:ICK131430 IME131426:IMG131430 IWA131426:IWC131430 JFW131426:JFY131430 JPS131426:JPU131430 JZO131426:JZQ131430 KJK131426:KJM131430 KTG131426:KTI131430 LDC131426:LDE131430 LMY131426:LNA131430 LWU131426:LWW131430 MGQ131426:MGS131430 MQM131426:MQO131430 NAI131426:NAK131430 NKE131426:NKG131430 NUA131426:NUC131430 ODW131426:ODY131430 ONS131426:ONU131430 OXO131426:OXQ131430 PHK131426:PHM131430 PRG131426:PRI131430 QBC131426:QBE131430 QKY131426:QLA131430 QUU131426:QUW131430 REQ131426:RES131430 ROM131426:ROO131430 RYI131426:RYK131430 SIE131426:SIG131430 SSA131426:SSC131430 TBW131426:TBY131430 TLS131426:TLU131430 TVO131426:TVQ131430 UFK131426:UFM131430 UPG131426:UPI131430 UZC131426:UZE131430 VIY131426:VJA131430 VSU131426:VSW131430 WCQ131426:WCS131430 WMM131426:WMO131430 WWI131426:WWK131430 AA196962:AC196966 JW196962:JY196966 TS196962:TU196966 ADO196962:ADQ196966 ANK196962:ANM196966 AXG196962:AXI196966 BHC196962:BHE196966 BQY196962:BRA196966 CAU196962:CAW196966 CKQ196962:CKS196966 CUM196962:CUO196966 DEI196962:DEK196966 DOE196962:DOG196966 DYA196962:DYC196966 EHW196962:EHY196966 ERS196962:ERU196966 FBO196962:FBQ196966 FLK196962:FLM196966 FVG196962:FVI196966 GFC196962:GFE196966 GOY196962:GPA196966 GYU196962:GYW196966 HIQ196962:HIS196966 HSM196962:HSO196966 ICI196962:ICK196966 IME196962:IMG196966 IWA196962:IWC196966 JFW196962:JFY196966 JPS196962:JPU196966 JZO196962:JZQ196966 KJK196962:KJM196966 KTG196962:KTI196966 LDC196962:LDE196966 LMY196962:LNA196966 LWU196962:LWW196966 MGQ196962:MGS196966 MQM196962:MQO196966 NAI196962:NAK196966 NKE196962:NKG196966 NUA196962:NUC196966 ODW196962:ODY196966 ONS196962:ONU196966 OXO196962:OXQ196966 PHK196962:PHM196966 PRG196962:PRI196966 QBC196962:QBE196966 QKY196962:QLA196966 QUU196962:QUW196966 REQ196962:RES196966 ROM196962:ROO196966 RYI196962:RYK196966 SIE196962:SIG196966 SSA196962:SSC196966 TBW196962:TBY196966 TLS196962:TLU196966 TVO196962:TVQ196966 UFK196962:UFM196966 UPG196962:UPI196966 UZC196962:UZE196966 VIY196962:VJA196966 VSU196962:VSW196966 WCQ196962:WCS196966 WMM196962:WMO196966 WWI196962:WWK196966 AA262498:AC262502 JW262498:JY262502 TS262498:TU262502 ADO262498:ADQ262502 ANK262498:ANM262502 AXG262498:AXI262502 BHC262498:BHE262502 BQY262498:BRA262502 CAU262498:CAW262502 CKQ262498:CKS262502 CUM262498:CUO262502 DEI262498:DEK262502 DOE262498:DOG262502 DYA262498:DYC262502 EHW262498:EHY262502 ERS262498:ERU262502 FBO262498:FBQ262502 FLK262498:FLM262502 FVG262498:FVI262502 GFC262498:GFE262502 GOY262498:GPA262502 GYU262498:GYW262502 HIQ262498:HIS262502 HSM262498:HSO262502 ICI262498:ICK262502 IME262498:IMG262502 IWA262498:IWC262502 JFW262498:JFY262502 JPS262498:JPU262502 JZO262498:JZQ262502 KJK262498:KJM262502 KTG262498:KTI262502 LDC262498:LDE262502 LMY262498:LNA262502 LWU262498:LWW262502 MGQ262498:MGS262502 MQM262498:MQO262502 NAI262498:NAK262502 NKE262498:NKG262502 NUA262498:NUC262502 ODW262498:ODY262502 ONS262498:ONU262502 OXO262498:OXQ262502 PHK262498:PHM262502 PRG262498:PRI262502 QBC262498:QBE262502 QKY262498:QLA262502 QUU262498:QUW262502 REQ262498:RES262502 ROM262498:ROO262502 RYI262498:RYK262502 SIE262498:SIG262502 SSA262498:SSC262502 TBW262498:TBY262502 TLS262498:TLU262502 TVO262498:TVQ262502 UFK262498:UFM262502 UPG262498:UPI262502 UZC262498:UZE262502 VIY262498:VJA262502 VSU262498:VSW262502 WCQ262498:WCS262502 WMM262498:WMO262502 WWI262498:WWK262502 AA328034:AC328038 JW328034:JY328038 TS328034:TU328038 ADO328034:ADQ328038 ANK328034:ANM328038 AXG328034:AXI328038 BHC328034:BHE328038 BQY328034:BRA328038 CAU328034:CAW328038 CKQ328034:CKS328038 CUM328034:CUO328038 DEI328034:DEK328038 DOE328034:DOG328038 DYA328034:DYC328038 EHW328034:EHY328038 ERS328034:ERU328038 FBO328034:FBQ328038 FLK328034:FLM328038 FVG328034:FVI328038 GFC328034:GFE328038 GOY328034:GPA328038 GYU328034:GYW328038 HIQ328034:HIS328038 HSM328034:HSO328038 ICI328034:ICK328038 IME328034:IMG328038 IWA328034:IWC328038 JFW328034:JFY328038 JPS328034:JPU328038 JZO328034:JZQ328038 KJK328034:KJM328038 KTG328034:KTI328038 LDC328034:LDE328038 LMY328034:LNA328038 LWU328034:LWW328038 MGQ328034:MGS328038 MQM328034:MQO328038 NAI328034:NAK328038 NKE328034:NKG328038 NUA328034:NUC328038 ODW328034:ODY328038 ONS328034:ONU328038 OXO328034:OXQ328038 PHK328034:PHM328038 PRG328034:PRI328038 QBC328034:QBE328038 QKY328034:QLA328038 QUU328034:QUW328038 REQ328034:RES328038 ROM328034:ROO328038 RYI328034:RYK328038 SIE328034:SIG328038 SSA328034:SSC328038 TBW328034:TBY328038 TLS328034:TLU328038 TVO328034:TVQ328038 UFK328034:UFM328038 UPG328034:UPI328038 UZC328034:UZE328038 VIY328034:VJA328038 VSU328034:VSW328038 WCQ328034:WCS328038 WMM328034:WMO328038 WWI328034:WWK328038 AA393570:AC393574 JW393570:JY393574 TS393570:TU393574 ADO393570:ADQ393574 ANK393570:ANM393574 AXG393570:AXI393574 BHC393570:BHE393574 BQY393570:BRA393574 CAU393570:CAW393574 CKQ393570:CKS393574 CUM393570:CUO393574 DEI393570:DEK393574 DOE393570:DOG393574 DYA393570:DYC393574 EHW393570:EHY393574 ERS393570:ERU393574 FBO393570:FBQ393574 FLK393570:FLM393574 FVG393570:FVI393574 GFC393570:GFE393574 GOY393570:GPA393574 GYU393570:GYW393574 HIQ393570:HIS393574 HSM393570:HSO393574 ICI393570:ICK393574 IME393570:IMG393574 IWA393570:IWC393574 JFW393570:JFY393574 JPS393570:JPU393574 JZO393570:JZQ393574 KJK393570:KJM393574 KTG393570:KTI393574 LDC393570:LDE393574 LMY393570:LNA393574 LWU393570:LWW393574 MGQ393570:MGS393574 MQM393570:MQO393574 NAI393570:NAK393574 NKE393570:NKG393574 NUA393570:NUC393574 ODW393570:ODY393574 ONS393570:ONU393574 OXO393570:OXQ393574 PHK393570:PHM393574 PRG393570:PRI393574 QBC393570:QBE393574 QKY393570:QLA393574 QUU393570:QUW393574 REQ393570:RES393574 ROM393570:ROO393574 RYI393570:RYK393574 SIE393570:SIG393574 SSA393570:SSC393574 TBW393570:TBY393574 TLS393570:TLU393574 TVO393570:TVQ393574 UFK393570:UFM393574 UPG393570:UPI393574 UZC393570:UZE393574 VIY393570:VJA393574 VSU393570:VSW393574 WCQ393570:WCS393574 WMM393570:WMO393574 WWI393570:WWK393574 AA459106:AC459110 JW459106:JY459110 TS459106:TU459110 ADO459106:ADQ459110 ANK459106:ANM459110 AXG459106:AXI459110 BHC459106:BHE459110 BQY459106:BRA459110 CAU459106:CAW459110 CKQ459106:CKS459110 CUM459106:CUO459110 DEI459106:DEK459110 DOE459106:DOG459110 DYA459106:DYC459110 EHW459106:EHY459110 ERS459106:ERU459110 FBO459106:FBQ459110 FLK459106:FLM459110 FVG459106:FVI459110 GFC459106:GFE459110 GOY459106:GPA459110 GYU459106:GYW459110 HIQ459106:HIS459110 HSM459106:HSO459110 ICI459106:ICK459110 IME459106:IMG459110 IWA459106:IWC459110 JFW459106:JFY459110 JPS459106:JPU459110 JZO459106:JZQ459110 KJK459106:KJM459110 KTG459106:KTI459110 LDC459106:LDE459110 LMY459106:LNA459110 LWU459106:LWW459110 MGQ459106:MGS459110 MQM459106:MQO459110 NAI459106:NAK459110 NKE459106:NKG459110 NUA459106:NUC459110 ODW459106:ODY459110 ONS459106:ONU459110 OXO459106:OXQ459110 PHK459106:PHM459110 PRG459106:PRI459110 QBC459106:QBE459110 QKY459106:QLA459110 QUU459106:QUW459110 REQ459106:RES459110 ROM459106:ROO459110 RYI459106:RYK459110 SIE459106:SIG459110 SSA459106:SSC459110 TBW459106:TBY459110 TLS459106:TLU459110 TVO459106:TVQ459110 UFK459106:UFM459110 UPG459106:UPI459110 UZC459106:UZE459110 VIY459106:VJA459110 VSU459106:VSW459110 WCQ459106:WCS459110 WMM459106:WMO459110 WWI459106:WWK459110 AA524642:AC524646 JW524642:JY524646 TS524642:TU524646 ADO524642:ADQ524646 ANK524642:ANM524646 AXG524642:AXI524646 BHC524642:BHE524646 BQY524642:BRA524646 CAU524642:CAW524646 CKQ524642:CKS524646 CUM524642:CUO524646 DEI524642:DEK524646 DOE524642:DOG524646 DYA524642:DYC524646 EHW524642:EHY524646 ERS524642:ERU524646 FBO524642:FBQ524646 FLK524642:FLM524646 FVG524642:FVI524646 GFC524642:GFE524646 GOY524642:GPA524646 GYU524642:GYW524646 HIQ524642:HIS524646 HSM524642:HSO524646 ICI524642:ICK524646 IME524642:IMG524646 IWA524642:IWC524646 JFW524642:JFY524646 JPS524642:JPU524646 JZO524642:JZQ524646 KJK524642:KJM524646 KTG524642:KTI524646 LDC524642:LDE524646 LMY524642:LNA524646 LWU524642:LWW524646 MGQ524642:MGS524646 MQM524642:MQO524646 NAI524642:NAK524646 NKE524642:NKG524646 NUA524642:NUC524646 ODW524642:ODY524646 ONS524642:ONU524646 OXO524642:OXQ524646 PHK524642:PHM524646 PRG524642:PRI524646 QBC524642:QBE524646 QKY524642:QLA524646 QUU524642:QUW524646 REQ524642:RES524646 ROM524642:ROO524646 RYI524642:RYK524646 SIE524642:SIG524646 SSA524642:SSC524646 TBW524642:TBY524646 TLS524642:TLU524646 TVO524642:TVQ524646 UFK524642:UFM524646 UPG524642:UPI524646 UZC524642:UZE524646 VIY524642:VJA524646 VSU524642:VSW524646 WCQ524642:WCS524646 WMM524642:WMO524646 WWI524642:WWK524646 AA590178:AC590182 JW590178:JY590182 TS590178:TU590182 ADO590178:ADQ590182 ANK590178:ANM590182 AXG590178:AXI590182 BHC590178:BHE590182 BQY590178:BRA590182 CAU590178:CAW590182 CKQ590178:CKS590182 CUM590178:CUO590182 DEI590178:DEK590182 DOE590178:DOG590182 DYA590178:DYC590182 EHW590178:EHY590182 ERS590178:ERU590182 FBO590178:FBQ590182 FLK590178:FLM590182 FVG590178:FVI590182 GFC590178:GFE590182 GOY590178:GPA590182 GYU590178:GYW590182 HIQ590178:HIS590182 HSM590178:HSO590182 ICI590178:ICK590182 IME590178:IMG590182 IWA590178:IWC590182 JFW590178:JFY590182 JPS590178:JPU590182 JZO590178:JZQ590182 KJK590178:KJM590182 KTG590178:KTI590182 LDC590178:LDE590182 LMY590178:LNA590182 LWU590178:LWW590182 MGQ590178:MGS590182 MQM590178:MQO590182 NAI590178:NAK590182 NKE590178:NKG590182 NUA590178:NUC590182 ODW590178:ODY590182 ONS590178:ONU590182 OXO590178:OXQ590182 PHK590178:PHM590182 PRG590178:PRI590182 QBC590178:QBE590182 QKY590178:QLA590182 QUU590178:QUW590182 REQ590178:RES590182 ROM590178:ROO590182 RYI590178:RYK590182 SIE590178:SIG590182 SSA590178:SSC590182 TBW590178:TBY590182 TLS590178:TLU590182 TVO590178:TVQ590182 UFK590178:UFM590182 UPG590178:UPI590182 UZC590178:UZE590182 VIY590178:VJA590182 VSU590178:VSW590182 WCQ590178:WCS590182 WMM590178:WMO590182 WWI590178:WWK590182 AA655714:AC655718 JW655714:JY655718 TS655714:TU655718 ADO655714:ADQ655718 ANK655714:ANM655718 AXG655714:AXI655718 BHC655714:BHE655718 BQY655714:BRA655718 CAU655714:CAW655718 CKQ655714:CKS655718 CUM655714:CUO655718 DEI655714:DEK655718 DOE655714:DOG655718 DYA655714:DYC655718 EHW655714:EHY655718 ERS655714:ERU655718 FBO655714:FBQ655718 FLK655714:FLM655718 FVG655714:FVI655718 GFC655714:GFE655718 GOY655714:GPA655718 GYU655714:GYW655718 HIQ655714:HIS655718 HSM655714:HSO655718 ICI655714:ICK655718 IME655714:IMG655718 IWA655714:IWC655718 JFW655714:JFY655718 JPS655714:JPU655718 JZO655714:JZQ655718 KJK655714:KJM655718 KTG655714:KTI655718 LDC655714:LDE655718 LMY655714:LNA655718 LWU655714:LWW655718 MGQ655714:MGS655718 MQM655714:MQO655718 NAI655714:NAK655718 NKE655714:NKG655718 NUA655714:NUC655718 ODW655714:ODY655718 ONS655714:ONU655718 OXO655714:OXQ655718 PHK655714:PHM655718 PRG655714:PRI655718 QBC655714:QBE655718 QKY655714:QLA655718 QUU655714:QUW655718 REQ655714:RES655718 ROM655714:ROO655718 RYI655714:RYK655718 SIE655714:SIG655718 SSA655714:SSC655718 TBW655714:TBY655718 TLS655714:TLU655718 TVO655714:TVQ655718 UFK655714:UFM655718 UPG655714:UPI655718 UZC655714:UZE655718 VIY655714:VJA655718 VSU655714:VSW655718 WCQ655714:WCS655718 WMM655714:WMO655718 WWI655714:WWK655718 AA721250:AC721254 JW721250:JY721254 TS721250:TU721254 ADO721250:ADQ721254 ANK721250:ANM721254 AXG721250:AXI721254 BHC721250:BHE721254 BQY721250:BRA721254 CAU721250:CAW721254 CKQ721250:CKS721254 CUM721250:CUO721254 DEI721250:DEK721254 DOE721250:DOG721254 DYA721250:DYC721254 EHW721250:EHY721254 ERS721250:ERU721254 FBO721250:FBQ721254 FLK721250:FLM721254 FVG721250:FVI721254 GFC721250:GFE721254 GOY721250:GPA721254 GYU721250:GYW721254 HIQ721250:HIS721254 HSM721250:HSO721254 ICI721250:ICK721254 IME721250:IMG721254 IWA721250:IWC721254 JFW721250:JFY721254 JPS721250:JPU721254 JZO721250:JZQ721254 KJK721250:KJM721254 KTG721250:KTI721254 LDC721250:LDE721254 LMY721250:LNA721254 LWU721250:LWW721254 MGQ721250:MGS721254 MQM721250:MQO721254 NAI721250:NAK721254 NKE721250:NKG721254 NUA721250:NUC721254 ODW721250:ODY721254 ONS721250:ONU721254 OXO721250:OXQ721254 PHK721250:PHM721254 PRG721250:PRI721254 QBC721250:QBE721254 QKY721250:QLA721254 QUU721250:QUW721254 REQ721250:RES721254 ROM721250:ROO721254 RYI721250:RYK721254 SIE721250:SIG721254 SSA721250:SSC721254 TBW721250:TBY721254 TLS721250:TLU721254 TVO721250:TVQ721254 UFK721250:UFM721254 UPG721250:UPI721254 UZC721250:UZE721254 VIY721250:VJA721254 VSU721250:VSW721254 WCQ721250:WCS721254 WMM721250:WMO721254 WWI721250:WWK721254 AA786786:AC786790 JW786786:JY786790 TS786786:TU786790 ADO786786:ADQ786790 ANK786786:ANM786790 AXG786786:AXI786790 BHC786786:BHE786790 BQY786786:BRA786790 CAU786786:CAW786790 CKQ786786:CKS786790 CUM786786:CUO786790 DEI786786:DEK786790 DOE786786:DOG786790 DYA786786:DYC786790 EHW786786:EHY786790 ERS786786:ERU786790 FBO786786:FBQ786790 FLK786786:FLM786790 FVG786786:FVI786790 GFC786786:GFE786790 GOY786786:GPA786790 GYU786786:GYW786790 HIQ786786:HIS786790 HSM786786:HSO786790 ICI786786:ICK786790 IME786786:IMG786790 IWA786786:IWC786790 JFW786786:JFY786790 JPS786786:JPU786790 JZO786786:JZQ786790 KJK786786:KJM786790 KTG786786:KTI786790 LDC786786:LDE786790 LMY786786:LNA786790 LWU786786:LWW786790 MGQ786786:MGS786790 MQM786786:MQO786790 NAI786786:NAK786790 NKE786786:NKG786790 NUA786786:NUC786790 ODW786786:ODY786790 ONS786786:ONU786790 OXO786786:OXQ786790 PHK786786:PHM786790 PRG786786:PRI786790 QBC786786:QBE786790 QKY786786:QLA786790 QUU786786:QUW786790 REQ786786:RES786790 ROM786786:ROO786790 RYI786786:RYK786790 SIE786786:SIG786790 SSA786786:SSC786790 TBW786786:TBY786790 TLS786786:TLU786790 TVO786786:TVQ786790 UFK786786:UFM786790 UPG786786:UPI786790 UZC786786:UZE786790 VIY786786:VJA786790 VSU786786:VSW786790 WCQ786786:WCS786790 WMM786786:WMO786790 WWI786786:WWK786790 AA852322:AC852326 JW852322:JY852326 TS852322:TU852326 ADO852322:ADQ852326 ANK852322:ANM852326 AXG852322:AXI852326 BHC852322:BHE852326 BQY852322:BRA852326 CAU852322:CAW852326 CKQ852322:CKS852326 CUM852322:CUO852326 DEI852322:DEK852326 DOE852322:DOG852326 DYA852322:DYC852326 EHW852322:EHY852326 ERS852322:ERU852326 FBO852322:FBQ852326 FLK852322:FLM852326 FVG852322:FVI852326 GFC852322:GFE852326 GOY852322:GPA852326 GYU852322:GYW852326 HIQ852322:HIS852326 HSM852322:HSO852326 ICI852322:ICK852326 IME852322:IMG852326 IWA852322:IWC852326 JFW852322:JFY852326 JPS852322:JPU852326 JZO852322:JZQ852326 KJK852322:KJM852326 KTG852322:KTI852326 LDC852322:LDE852326 LMY852322:LNA852326 LWU852322:LWW852326 MGQ852322:MGS852326 MQM852322:MQO852326 NAI852322:NAK852326 NKE852322:NKG852326 NUA852322:NUC852326 ODW852322:ODY852326 ONS852322:ONU852326 OXO852322:OXQ852326 PHK852322:PHM852326 PRG852322:PRI852326 QBC852322:QBE852326 QKY852322:QLA852326 QUU852322:QUW852326 REQ852322:RES852326 ROM852322:ROO852326 RYI852322:RYK852326 SIE852322:SIG852326 SSA852322:SSC852326 TBW852322:TBY852326 TLS852322:TLU852326 TVO852322:TVQ852326 UFK852322:UFM852326 UPG852322:UPI852326 UZC852322:UZE852326 VIY852322:VJA852326 VSU852322:VSW852326 WCQ852322:WCS852326 WMM852322:WMO852326 WWI852322:WWK852326 AA917858:AC917862 JW917858:JY917862 TS917858:TU917862 ADO917858:ADQ917862 ANK917858:ANM917862 AXG917858:AXI917862 BHC917858:BHE917862 BQY917858:BRA917862 CAU917858:CAW917862 CKQ917858:CKS917862 CUM917858:CUO917862 DEI917858:DEK917862 DOE917858:DOG917862 DYA917858:DYC917862 EHW917858:EHY917862 ERS917858:ERU917862 FBO917858:FBQ917862 FLK917858:FLM917862 FVG917858:FVI917862 GFC917858:GFE917862 GOY917858:GPA917862 GYU917858:GYW917862 HIQ917858:HIS917862 HSM917858:HSO917862 ICI917858:ICK917862 IME917858:IMG917862 IWA917858:IWC917862 JFW917858:JFY917862 JPS917858:JPU917862 JZO917858:JZQ917862 KJK917858:KJM917862 KTG917858:KTI917862 LDC917858:LDE917862 LMY917858:LNA917862 LWU917858:LWW917862 MGQ917858:MGS917862 MQM917858:MQO917862 NAI917858:NAK917862 NKE917858:NKG917862 NUA917858:NUC917862 ODW917858:ODY917862 ONS917858:ONU917862 OXO917858:OXQ917862 PHK917858:PHM917862 PRG917858:PRI917862 QBC917858:QBE917862 QKY917858:QLA917862 QUU917858:QUW917862 REQ917858:RES917862 ROM917858:ROO917862 RYI917858:RYK917862 SIE917858:SIG917862 SSA917858:SSC917862 TBW917858:TBY917862 TLS917858:TLU917862 TVO917858:TVQ917862 UFK917858:UFM917862 UPG917858:UPI917862 UZC917858:UZE917862 VIY917858:VJA917862 VSU917858:VSW917862 WCQ917858:WCS917862 WMM917858:WMO917862 WWI917858:WWK917862 AA983394:AC983398 JW983394:JY983398 TS983394:TU983398 ADO983394:ADQ983398 ANK983394:ANM983398 AXG983394:AXI983398 BHC983394:BHE983398 BQY983394:BRA983398 CAU983394:CAW983398 CKQ983394:CKS983398 CUM983394:CUO983398 DEI983394:DEK983398 DOE983394:DOG983398 DYA983394:DYC983398 EHW983394:EHY983398 ERS983394:ERU983398 FBO983394:FBQ983398 FLK983394:FLM983398 FVG983394:FVI983398 GFC983394:GFE983398 GOY983394:GPA983398 GYU983394:GYW983398 HIQ983394:HIS983398 HSM983394:HSO983398 ICI983394:ICK983398 IME983394:IMG983398 IWA983394:IWC983398 JFW983394:JFY983398 JPS983394:JPU983398 JZO983394:JZQ983398 KJK983394:KJM983398 KTG983394:KTI983398 LDC983394:LDE983398 LMY983394:LNA983398 LWU983394:LWW983398 MGQ983394:MGS983398 MQM983394:MQO983398 NAI983394:NAK983398 NKE983394:NKG983398 NUA983394:NUC983398 ODW983394:ODY983398 ONS983394:ONU983398 OXO983394:OXQ983398 PHK983394:PHM983398 PRG983394:PRI983398 QBC983394:QBE983398 QKY983394:QLA983398 QUU983394:QUW983398 REQ983394:RES983398 ROM983394:ROO983398 RYI983394:RYK983398 SIE983394:SIG983398 SSA983394:SSC983398 TBW983394:TBY983398 TLS983394:TLU983398 TVO983394:TVQ983398 UFK983394:UFM983398 UPG983394:UPI983398 UZC983394:UZE983398 VIY983394:VJA983398 VSU983394:VSW983398 WCQ983394:WCS983398 WMM983394:WMO983398 WWI983394:WWK983398 AA201:AC205 JW201:JY205 TS201:TU205 ADO201:ADQ205 ANK201:ANM205 AXG201:AXI205 BHC201:BHE205 BQY201:BRA205 CAU201:CAW205 CKQ201:CKS205 CUM201:CUO205 DEI201:DEK205 DOE201:DOG205 DYA201:DYC205 EHW201:EHY205 ERS201:ERU205 FBO201:FBQ205 FLK201:FLM205 FVG201:FVI205 GFC201:GFE205 GOY201:GPA205 GYU201:GYW205 HIQ201:HIS205 HSM201:HSO205 ICI201:ICK205 IME201:IMG205 IWA201:IWC205 JFW201:JFY205 JPS201:JPU205 JZO201:JZQ205 KJK201:KJM205 KTG201:KTI205 LDC201:LDE205 LMY201:LNA205 LWU201:LWW205 MGQ201:MGS205 MQM201:MQO205 NAI201:NAK205 NKE201:NKG205 NUA201:NUC205 ODW201:ODY205 ONS201:ONU205 OXO201:OXQ205 PHK201:PHM205 PRG201:PRI205 QBC201:QBE205 QKY201:QLA205 QUU201:QUW205 REQ201:RES205 ROM201:ROO205 RYI201:RYK205 SIE201:SIG205 SSA201:SSC205 TBW201:TBY205 TLS201:TLU205 TVO201:TVQ205 UFK201:UFM205 UPG201:UPI205 UZC201:UZE205 VIY201:VJA205 VSU201:VSW205 WCQ201:WCS205 WMM201:WMO205 WWI201:WWK205 AA65867:AC65871 JW65867:JY65871 TS65867:TU65871 ADO65867:ADQ65871 ANK65867:ANM65871 AXG65867:AXI65871 BHC65867:BHE65871 BQY65867:BRA65871 CAU65867:CAW65871 CKQ65867:CKS65871 CUM65867:CUO65871 DEI65867:DEK65871 DOE65867:DOG65871 DYA65867:DYC65871 EHW65867:EHY65871 ERS65867:ERU65871 FBO65867:FBQ65871 FLK65867:FLM65871 FVG65867:FVI65871 GFC65867:GFE65871 GOY65867:GPA65871 GYU65867:GYW65871 HIQ65867:HIS65871 HSM65867:HSO65871 ICI65867:ICK65871 IME65867:IMG65871 IWA65867:IWC65871 JFW65867:JFY65871 JPS65867:JPU65871 JZO65867:JZQ65871 KJK65867:KJM65871 KTG65867:KTI65871 LDC65867:LDE65871 LMY65867:LNA65871 LWU65867:LWW65871 MGQ65867:MGS65871 MQM65867:MQO65871 NAI65867:NAK65871 NKE65867:NKG65871 NUA65867:NUC65871 ODW65867:ODY65871 ONS65867:ONU65871 OXO65867:OXQ65871 PHK65867:PHM65871 PRG65867:PRI65871 QBC65867:QBE65871 QKY65867:QLA65871 QUU65867:QUW65871 REQ65867:RES65871 ROM65867:ROO65871 RYI65867:RYK65871 SIE65867:SIG65871 SSA65867:SSC65871 TBW65867:TBY65871 TLS65867:TLU65871 TVO65867:TVQ65871 UFK65867:UFM65871 UPG65867:UPI65871 UZC65867:UZE65871 VIY65867:VJA65871 VSU65867:VSW65871 WCQ65867:WCS65871 WMM65867:WMO65871 WWI65867:WWK65871 AA131403:AC131407 JW131403:JY131407 TS131403:TU131407 ADO131403:ADQ131407 ANK131403:ANM131407 AXG131403:AXI131407 BHC131403:BHE131407 BQY131403:BRA131407 CAU131403:CAW131407 CKQ131403:CKS131407 CUM131403:CUO131407 DEI131403:DEK131407 DOE131403:DOG131407 DYA131403:DYC131407 EHW131403:EHY131407 ERS131403:ERU131407 FBO131403:FBQ131407 FLK131403:FLM131407 FVG131403:FVI131407 GFC131403:GFE131407 GOY131403:GPA131407 GYU131403:GYW131407 HIQ131403:HIS131407 HSM131403:HSO131407 ICI131403:ICK131407 IME131403:IMG131407 IWA131403:IWC131407 JFW131403:JFY131407 JPS131403:JPU131407 JZO131403:JZQ131407 KJK131403:KJM131407 KTG131403:KTI131407 LDC131403:LDE131407 LMY131403:LNA131407 LWU131403:LWW131407 MGQ131403:MGS131407 MQM131403:MQO131407 NAI131403:NAK131407 NKE131403:NKG131407 NUA131403:NUC131407 ODW131403:ODY131407 ONS131403:ONU131407 OXO131403:OXQ131407 PHK131403:PHM131407 PRG131403:PRI131407 QBC131403:QBE131407 QKY131403:QLA131407 QUU131403:QUW131407 REQ131403:RES131407 ROM131403:ROO131407 RYI131403:RYK131407 SIE131403:SIG131407 SSA131403:SSC131407 TBW131403:TBY131407 TLS131403:TLU131407 TVO131403:TVQ131407 UFK131403:UFM131407 UPG131403:UPI131407 UZC131403:UZE131407 VIY131403:VJA131407 VSU131403:VSW131407 WCQ131403:WCS131407 WMM131403:WMO131407 WWI131403:WWK131407 AA196939:AC196943 JW196939:JY196943 TS196939:TU196943 ADO196939:ADQ196943 ANK196939:ANM196943 AXG196939:AXI196943 BHC196939:BHE196943 BQY196939:BRA196943 CAU196939:CAW196943 CKQ196939:CKS196943 CUM196939:CUO196943 DEI196939:DEK196943 DOE196939:DOG196943 DYA196939:DYC196943 EHW196939:EHY196943 ERS196939:ERU196943 FBO196939:FBQ196943 FLK196939:FLM196943 FVG196939:FVI196943 GFC196939:GFE196943 GOY196939:GPA196943 GYU196939:GYW196943 HIQ196939:HIS196943 HSM196939:HSO196943 ICI196939:ICK196943 IME196939:IMG196943 IWA196939:IWC196943 JFW196939:JFY196943 JPS196939:JPU196943 JZO196939:JZQ196943 KJK196939:KJM196943 KTG196939:KTI196943 LDC196939:LDE196943 LMY196939:LNA196943 LWU196939:LWW196943 MGQ196939:MGS196943 MQM196939:MQO196943 NAI196939:NAK196943 NKE196939:NKG196943 NUA196939:NUC196943 ODW196939:ODY196943 ONS196939:ONU196943 OXO196939:OXQ196943 PHK196939:PHM196943 PRG196939:PRI196943 QBC196939:QBE196943 QKY196939:QLA196943 QUU196939:QUW196943 REQ196939:RES196943 ROM196939:ROO196943 RYI196939:RYK196943 SIE196939:SIG196943 SSA196939:SSC196943 TBW196939:TBY196943 TLS196939:TLU196943 TVO196939:TVQ196943 UFK196939:UFM196943 UPG196939:UPI196943 UZC196939:UZE196943 VIY196939:VJA196943 VSU196939:VSW196943 WCQ196939:WCS196943 WMM196939:WMO196943 WWI196939:WWK196943 AA262475:AC262479 JW262475:JY262479 TS262475:TU262479 ADO262475:ADQ262479 ANK262475:ANM262479 AXG262475:AXI262479 BHC262475:BHE262479 BQY262475:BRA262479 CAU262475:CAW262479 CKQ262475:CKS262479 CUM262475:CUO262479 DEI262475:DEK262479 DOE262475:DOG262479 DYA262475:DYC262479 EHW262475:EHY262479 ERS262475:ERU262479 FBO262475:FBQ262479 FLK262475:FLM262479 FVG262475:FVI262479 GFC262475:GFE262479 GOY262475:GPA262479 GYU262475:GYW262479 HIQ262475:HIS262479 HSM262475:HSO262479 ICI262475:ICK262479 IME262475:IMG262479 IWA262475:IWC262479 JFW262475:JFY262479 JPS262475:JPU262479 JZO262475:JZQ262479 KJK262475:KJM262479 KTG262475:KTI262479 LDC262475:LDE262479 LMY262475:LNA262479 LWU262475:LWW262479 MGQ262475:MGS262479 MQM262475:MQO262479 NAI262475:NAK262479 NKE262475:NKG262479 NUA262475:NUC262479 ODW262475:ODY262479 ONS262475:ONU262479 OXO262475:OXQ262479 PHK262475:PHM262479 PRG262475:PRI262479 QBC262475:QBE262479 QKY262475:QLA262479 QUU262475:QUW262479 REQ262475:RES262479 ROM262475:ROO262479 RYI262475:RYK262479 SIE262475:SIG262479 SSA262475:SSC262479 TBW262475:TBY262479 TLS262475:TLU262479 TVO262475:TVQ262479 UFK262475:UFM262479 UPG262475:UPI262479 UZC262475:UZE262479 VIY262475:VJA262479 VSU262475:VSW262479 WCQ262475:WCS262479 WMM262475:WMO262479 WWI262475:WWK262479 AA328011:AC328015 JW328011:JY328015 TS328011:TU328015 ADO328011:ADQ328015 ANK328011:ANM328015 AXG328011:AXI328015 BHC328011:BHE328015 BQY328011:BRA328015 CAU328011:CAW328015 CKQ328011:CKS328015 CUM328011:CUO328015 DEI328011:DEK328015 DOE328011:DOG328015 DYA328011:DYC328015 EHW328011:EHY328015 ERS328011:ERU328015 FBO328011:FBQ328015 FLK328011:FLM328015 FVG328011:FVI328015 GFC328011:GFE328015 GOY328011:GPA328015 GYU328011:GYW328015 HIQ328011:HIS328015 HSM328011:HSO328015 ICI328011:ICK328015 IME328011:IMG328015 IWA328011:IWC328015 JFW328011:JFY328015 JPS328011:JPU328015 JZO328011:JZQ328015 KJK328011:KJM328015 KTG328011:KTI328015 LDC328011:LDE328015 LMY328011:LNA328015 LWU328011:LWW328015 MGQ328011:MGS328015 MQM328011:MQO328015 NAI328011:NAK328015 NKE328011:NKG328015 NUA328011:NUC328015 ODW328011:ODY328015 ONS328011:ONU328015 OXO328011:OXQ328015 PHK328011:PHM328015 PRG328011:PRI328015 QBC328011:QBE328015 QKY328011:QLA328015 QUU328011:QUW328015 REQ328011:RES328015 ROM328011:ROO328015 RYI328011:RYK328015 SIE328011:SIG328015 SSA328011:SSC328015 TBW328011:TBY328015 TLS328011:TLU328015 TVO328011:TVQ328015 UFK328011:UFM328015 UPG328011:UPI328015 UZC328011:UZE328015 VIY328011:VJA328015 VSU328011:VSW328015 WCQ328011:WCS328015 WMM328011:WMO328015 WWI328011:WWK328015 AA393547:AC393551 JW393547:JY393551 TS393547:TU393551 ADO393547:ADQ393551 ANK393547:ANM393551 AXG393547:AXI393551 BHC393547:BHE393551 BQY393547:BRA393551 CAU393547:CAW393551 CKQ393547:CKS393551 CUM393547:CUO393551 DEI393547:DEK393551 DOE393547:DOG393551 DYA393547:DYC393551 EHW393547:EHY393551 ERS393547:ERU393551 FBO393547:FBQ393551 FLK393547:FLM393551 FVG393547:FVI393551 GFC393547:GFE393551 GOY393547:GPA393551 GYU393547:GYW393551 HIQ393547:HIS393551 HSM393547:HSO393551 ICI393547:ICK393551 IME393547:IMG393551 IWA393547:IWC393551 JFW393547:JFY393551 JPS393547:JPU393551 JZO393547:JZQ393551 KJK393547:KJM393551 KTG393547:KTI393551 LDC393547:LDE393551 LMY393547:LNA393551 LWU393547:LWW393551 MGQ393547:MGS393551 MQM393547:MQO393551 NAI393547:NAK393551 NKE393547:NKG393551 NUA393547:NUC393551 ODW393547:ODY393551 ONS393547:ONU393551 OXO393547:OXQ393551 PHK393547:PHM393551 PRG393547:PRI393551 QBC393547:QBE393551 QKY393547:QLA393551 QUU393547:QUW393551 REQ393547:RES393551 ROM393547:ROO393551 RYI393547:RYK393551 SIE393547:SIG393551 SSA393547:SSC393551 TBW393547:TBY393551 TLS393547:TLU393551 TVO393547:TVQ393551 UFK393547:UFM393551 UPG393547:UPI393551 UZC393547:UZE393551 VIY393547:VJA393551 VSU393547:VSW393551 WCQ393547:WCS393551 WMM393547:WMO393551 WWI393547:WWK393551 AA459083:AC459087 JW459083:JY459087 TS459083:TU459087 ADO459083:ADQ459087 ANK459083:ANM459087 AXG459083:AXI459087 BHC459083:BHE459087 BQY459083:BRA459087 CAU459083:CAW459087 CKQ459083:CKS459087 CUM459083:CUO459087 DEI459083:DEK459087 DOE459083:DOG459087 DYA459083:DYC459087 EHW459083:EHY459087 ERS459083:ERU459087 FBO459083:FBQ459087 FLK459083:FLM459087 FVG459083:FVI459087 GFC459083:GFE459087 GOY459083:GPA459087 GYU459083:GYW459087 HIQ459083:HIS459087 HSM459083:HSO459087 ICI459083:ICK459087 IME459083:IMG459087 IWA459083:IWC459087 JFW459083:JFY459087 JPS459083:JPU459087 JZO459083:JZQ459087 KJK459083:KJM459087 KTG459083:KTI459087 LDC459083:LDE459087 LMY459083:LNA459087 LWU459083:LWW459087 MGQ459083:MGS459087 MQM459083:MQO459087 NAI459083:NAK459087 NKE459083:NKG459087 NUA459083:NUC459087 ODW459083:ODY459087 ONS459083:ONU459087 OXO459083:OXQ459087 PHK459083:PHM459087 PRG459083:PRI459087 QBC459083:QBE459087 QKY459083:QLA459087 QUU459083:QUW459087 REQ459083:RES459087 ROM459083:ROO459087 RYI459083:RYK459087 SIE459083:SIG459087 SSA459083:SSC459087 TBW459083:TBY459087 TLS459083:TLU459087 TVO459083:TVQ459087 UFK459083:UFM459087 UPG459083:UPI459087 UZC459083:UZE459087 VIY459083:VJA459087 VSU459083:VSW459087 WCQ459083:WCS459087 WMM459083:WMO459087 WWI459083:WWK459087 AA524619:AC524623 JW524619:JY524623 TS524619:TU524623 ADO524619:ADQ524623 ANK524619:ANM524623 AXG524619:AXI524623 BHC524619:BHE524623 BQY524619:BRA524623 CAU524619:CAW524623 CKQ524619:CKS524623 CUM524619:CUO524623 DEI524619:DEK524623 DOE524619:DOG524623 DYA524619:DYC524623 EHW524619:EHY524623 ERS524619:ERU524623 FBO524619:FBQ524623 FLK524619:FLM524623 FVG524619:FVI524623 GFC524619:GFE524623 GOY524619:GPA524623 GYU524619:GYW524623 HIQ524619:HIS524623 HSM524619:HSO524623 ICI524619:ICK524623 IME524619:IMG524623 IWA524619:IWC524623 JFW524619:JFY524623 JPS524619:JPU524623 JZO524619:JZQ524623 KJK524619:KJM524623 KTG524619:KTI524623 LDC524619:LDE524623 LMY524619:LNA524623 LWU524619:LWW524623 MGQ524619:MGS524623 MQM524619:MQO524623 NAI524619:NAK524623 NKE524619:NKG524623 NUA524619:NUC524623 ODW524619:ODY524623 ONS524619:ONU524623 OXO524619:OXQ524623 PHK524619:PHM524623 PRG524619:PRI524623 QBC524619:QBE524623 QKY524619:QLA524623 QUU524619:QUW524623 REQ524619:RES524623 ROM524619:ROO524623 RYI524619:RYK524623 SIE524619:SIG524623 SSA524619:SSC524623 TBW524619:TBY524623 TLS524619:TLU524623 TVO524619:TVQ524623 UFK524619:UFM524623 UPG524619:UPI524623 UZC524619:UZE524623 VIY524619:VJA524623 VSU524619:VSW524623 WCQ524619:WCS524623 WMM524619:WMO524623 WWI524619:WWK524623 AA590155:AC590159 JW590155:JY590159 TS590155:TU590159 ADO590155:ADQ590159 ANK590155:ANM590159 AXG590155:AXI590159 BHC590155:BHE590159 BQY590155:BRA590159 CAU590155:CAW590159 CKQ590155:CKS590159 CUM590155:CUO590159 DEI590155:DEK590159 DOE590155:DOG590159 DYA590155:DYC590159 EHW590155:EHY590159 ERS590155:ERU590159 FBO590155:FBQ590159 FLK590155:FLM590159 FVG590155:FVI590159 GFC590155:GFE590159 GOY590155:GPA590159 GYU590155:GYW590159 HIQ590155:HIS590159 HSM590155:HSO590159 ICI590155:ICK590159 IME590155:IMG590159 IWA590155:IWC590159 JFW590155:JFY590159 JPS590155:JPU590159 JZO590155:JZQ590159 KJK590155:KJM590159 KTG590155:KTI590159 LDC590155:LDE590159 LMY590155:LNA590159 LWU590155:LWW590159 MGQ590155:MGS590159 MQM590155:MQO590159 NAI590155:NAK590159 NKE590155:NKG590159 NUA590155:NUC590159 ODW590155:ODY590159 ONS590155:ONU590159 OXO590155:OXQ590159 PHK590155:PHM590159 PRG590155:PRI590159 QBC590155:QBE590159 QKY590155:QLA590159 QUU590155:QUW590159 REQ590155:RES590159 ROM590155:ROO590159 RYI590155:RYK590159 SIE590155:SIG590159 SSA590155:SSC590159 TBW590155:TBY590159 TLS590155:TLU590159 TVO590155:TVQ590159 UFK590155:UFM590159 UPG590155:UPI590159 UZC590155:UZE590159 VIY590155:VJA590159 VSU590155:VSW590159 WCQ590155:WCS590159 WMM590155:WMO590159 WWI590155:WWK590159 AA655691:AC655695 JW655691:JY655695 TS655691:TU655695 ADO655691:ADQ655695 ANK655691:ANM655695 AXG655691:AXI655695 BHC655691:BHE655695 BQY655691:BRA655695 CAU655691:CAW655695 CKQ655691:CKS655695 CUM655691:CUO655695 DEI655691:DEK655695 DOE655691:DOG655695 DYA655691:DYC655695 EHW655691:EHY655695 ERS655691:ERU655695 FBO655691:FBQ655695 FLK655691:FLM655695 FVG655691:FVI655695 GFC655691:GFE655695 GOY655691:GPA655695 GYU655691:GYW655695 HIQ655691:HIS655695 HSM655691:HSO655695 ICI655691:ICK655695 IME655691:IMG655695 IWA655691:IWC655695 JFW655691:JFY655695 JPS655691:JPU655695 JZO655691:JZQ655695 KJK655691:KJM655695 KTG655691:KTI655695 LDC655691:LDE655695 LMY655691:LNA655695 LWU655691:LWW655695 MGQ655691:MGS655695 MQM655691:MQO655695 NAI655691:NAK655695 NKE655691:NKG655695 NUA655691:NUC655695 ODW655691:ODY655695 ONS655691:ONU655695 OXO655691:OXQ655695 PHK655691:PHM655695 PRG655691:PRI655695 QBC655691:QBE655695 QKY655691:QLA655695 QUU655691:QUW655695 REQ655691:RES655695 ROM655691:ROO655695 RYI655691:RYK655695 SIE655691:SIG655695 SSA655691:SSC655695 TBW655691:TBY655695 TLS655691:TLU655695 TVO655691:TVQ655695 UFK655691:UFM655695 UPG655691:UPI655695 UZC655691:UZE655695 VIY655691:VJA655695 VSU655691:VSW655695 WCQ655691:WCS655695 WMM655691:WMO655695 WWI655691:WWK655695 AA721227:AC721231 JW721227:JY721231 TS721227:TU721231 ADO721227:ADQ721231 ANK721227:ANM721231 AXG721227:AXI721231 BHC721227:BHE721231 BQY721227:BRA721231 CAU721227:CAW721231 CKQ721227:CKS721231 CUM721227:CUO721231 DEI721227:DEK721231 DOE721227:DOG721231 DYA721227:DYC721231 EHW721227:EHY721231 ERS721227:ERU721231 FBO721227:FBQ721231 FLK721227:FLM721231 FVG721227:FVI721231 GFC721227:GFE721231 GOY721227:GPA721231 GYU721227:GYW721231 HIQ721227:HIS721231 HSM721227:HSO721231 ICI721227:ICK721231 IME721227:IMG721231 IWA721227:IWC721231 JFW721227:JFY721231 JPS721227:JPU721231 JZO721227:JZQ721231 KJK721227:KJM721231 KTG721227:KTI721231 LDC721227:LDE721231 LMY721227:LNA721231 LWU721227:LWW721231 MGQ721227:MGS721231 MQM721227:MQO721231 NAI721227:NAK721231 NKE721227:NKG721231 NUA721227:NUC721231 ODW721227:ODY721231 ONS721227:ONU721231 OXO721227:OXQ721231 PHK721227:PHM721231 PRG721227:PRI721231 QBC721227:QBE721231 QKY721227:QLA721231 QUU721227:QUW721231 REQ721227:RES721231 ROM721227:ROO721231 RYI721227:RYK721231 SIE721227:SIG721231 SSA721227:SSC721231 TBW721227:TBY721231 TLS721227:TLU721231 TVO721227:TVQ721231 UFK721227:UFM721231 UPG721227:UPI721231 UZC721227:UZE721231 VIY721227:VJA721231 VSU721227:VSW721231 WCQ721227:WCS721231 WMM721227:WMO721231 WWI721227:WWK721231 AA786763:AC786767 JW786763:JY786767 TS786763:TU786767 ADO786763:ADQ786767 ANK786763:ANM786767 AXG786763:AXI786767 BHC786763:BHE786767 BQY786763:BRA786767 CAU786763:CAW786767 CKQ786763:CKS786767 CUM786763:CUO786767 DEI786763:DEK786767 DOE786763:DOG786767 DYA786763:DYC786767 EHW786763:EHY786767 ERS786763:ERU786767 FBO786763:FBQ786767 FLK786763:FLM786767 FVG786763:FVI786767 GFC786763:GFE786767 GOY786763:GPA786767 GYU786763:GYW786767 HIQ786763:HIS786767 HSM786763:HSO786767 ICI786763:ICK786767 IME786763:IMG786767 IWA786763:IWC786767 JFW786763:JFY786767 JPS786763:JPU786767 JZO786763:JZQ786767 KJK786763:KJM786767 KTG786763:KTI786767 LDC786763:LDE786767 LMY786763:LNA786767 LWU786763:LWW786767 MGQ786763:MGS786767 MQM786763:MQO786767 NAI786763:NAK786767 NKE786763:NKG786767 NUA786763:NUC786767 ODW786763:ODY786767 ONS786763:ONU786767 OXO786763:OXQ786767 PHK786763:PHM786767 PRG786763:PRI786767 QBC786763:QBE786767 QKY786763:QLA786767 QUU786763:QUW786767 REQ786763:RES786767 ROM786763:ROO786767 RYI786763:RYK786767 SIE786763:SIG786767 SSA786763:SSC786767 TBW786763:TBY786767 TLS786763:TLU786767 TVO786763:TVQ786767 UFK786763:UFM786767 UPG786763:UPI786767 UZC786763:UZE786767 VIY786763:VJA786767 VSU786763:VSW786767 WCQ786763:WCS786767 WMM786763:WMO786767 WWI786763:WWK786767 AA852299:AC852303 JW852299:JY852303 TS852299:TU852303 ADO852299:ADQ852303 ANK852299:ANM852303 AXG852299:AXI852303 BHC852299:BHE852303 BQY852299:BRA852303 CAU852299:CAW852303 CKQ852299:CKS852303 CUM852299:CUO852303 DEI852299:DEK852303 DOE852299:DOG852303 DYA852299:DYC852303 EHW852299:EHY852303 ERS852299:ERU852303 FBO852299:FBQ852303 FLK852299:FLM852303 FVG852299:FVI852303 GFC852299:GFE852303 GOY852299:GPA852303 GYU852299:GYW852303 HIQ852299:HIS852303 HSM852299:HSO852303 ICI852299:ICK852303 IME852299:IMG852303 IWA852299:IWC852303 JFW852299:JFY852303 JPS852299:JPU852303 JZO852299:JZQ852303 KJK852299:KJM852303 KTG852299:KTI852303 LDC852299:LDE852303 LMY852299:LNA852303 LWU852299:LWW852303 MGQ852299:MGS852303 MQM852299:MQO852303 NAI852299:NAK852303 NKE852299:NKG852303 NUA852299:NUC852303 ODW852299:ODY852303 ONS852299:ONU852303 OXO852299:OXQ852303 PHK852299:PHM852303 PRG852299:PRI852303 QBC852299:QBE852303 QKY852299:QLA852303 QUU852299:QUW852303 REQ852299:RES852303 ROM852299:ROO852303 RYI852299:RYK852303 SIE852299:SIG852303 SSA852299:SSC852303 TBW852299:TBY852303 TLS852299:TLU852303 TVO852299:TVQ852303 UFK852299:UFM852303 UPG852299:UPI852303 UZC852299:UZE852303 VIY852299:VJA852303 VSU852299:VSW852303 WCQ852299:WCS852303 WMM852299:WMO852303 WWI852299:WWK852303 AA917835:AC917839 JW917835:JY917839 TS917835:TU917839 ADO917835:ADQ917839 ANK917835:ANM917839 AXG917835:AXI917839 BHC917835:BHE917839 BQY917835:BRA917839 CAU917835:CAW917839 CKQ917835:CKS917839 CUM917835:CUO917839 DEI917835:DEK917839 DOE917835:DOG917839 DYA917835:DYC917839 EHW917835:EHY917839 ERS917835:ERU917839 FBO917835:FBQ917839 FLK917835:FLM917839 FVG917835:FVI917839 GFC917835:GFE917839 GOY917835:GPA917839 GYU917835:GYW917839 HIQ917835:HIS917839 HSM917835:HSO917839 ICI917835:ICK917839 IME917835:IMG917839 IWA917835:IWC917839 JFW917835:JFY917839 JPS917835:JPU917839 JZO917835:JZQ917839 KJK917835:KJM917839 KTG917835:KTI917839 LDC917835:LDE917839 LMY917835:LNA917839 LWU917835:LWW917839 MGQ917835:MGS917839 MQM917835:MQO917839 NAI917835:NAK917839 NKE917835:NKG917839 NUA917835:NUC917839 ODW917835:ODY917839 ONS917835:ONU917839 OXO917835:OXQ917839 PHK917835:PHM917839 PRG917835:PRI917839 QBC917835:QBE917839 QKY917835:QLA917839 QUU917835:QUW917839 REQ917835:RES917839 ROM917835:ROO917839 RYI917835:RYK917839 SIE917835:SIG917839 SSA917835:SSC917839 TBW917835:TBY917839 TLS917835:TLU917839 TVO917835:TVQ917839 UFK917835:UFM917839 UPG917835:UPI917839 UZC917835:UZE917839 VIY917835:VJA917839 VSU917835:VSW917839 WCQ917835:WCS917839 WMM917835:WMO917839 WWI917835:WWK917839 AA983371:AC983375 JW983371:JY983375 TS983371:TU983375 ADO983371:ADQ983375 ANK983371:ANM983375 AXG983371:AXI983375 BHC983371:BHE983375 BQY983371:BRA983375 CAU983371:CAW983375 CKQ983371:CKS983375 CUM983371:CUO983375 DEI983371:DEK983375 DOE983371:DOG983375 DYA983371:DYC983375 EHW983371:EHY983375 ERS983371:ERU983375 FBO983371:FBQ983375 FLK983371:FLM983375 FVG983371:FVI983375 GFC983371:GFE983375 GOY983371:GPA983375 GYU983371:GYW983375 HIQ983371:HIS983375 HSM983371:HSO983375 ICI983371:ICK983375 IME983371:IMG983375 IWA983371:IWC983375 JFW983371:JFY983375 JPS983371:JPU983375 JZO983371:JZQ983375 KJK983371:KJM983375 KTG983371:KTI983375 LDC983371:LDE983375 LMY983371:LNA983375 LWU983371:LWW983375 MGQ983371:MGS983375 MQM983371:MQO983375 NAI983371:NAK983375 NKE983371:NKG983375 NUA983371:NUC983375 ODW983371:ODY983375 ONS983371:ONU983375 OXO983371:OXQ983375 PHK983371:PHM983375 PRG983371:PRI983375 QBC983371:QBE983375 QKY983371:QLA983375 QUU983371:QUW983375 REQ983371:RES983375 ROM983371:ROO983375 RYI983371:RYK983375 SIE983371:SIG983375 SSA983371:SSC983375 TBW983371:TBY983375 TLS983371:TLU983375 TVO983371:TVQ983375 UFK983371:UFM983375 UPG983371:UPI983375 UZC983371:UZE983375 VIY983371:VJA983375 VSU983371:VSW983375 WCQ983371:WCS983375 WMM983371:WMO983375 WWI983371:WWK983375 U178:Z178 JG201:JV201 TC201:TR201 ACY201:ADN201 AMU201:ANJ201 AWQ201:AXF201 BGM201:BHB201 BQI201:BQX201 CAE201:CAT201 CKA201:CKP201 CTW201:CUL201 DDS201:DEH201 DNO201:DOD201 DXK201:DXZ201 EHG201:EHV201 ERC201:ERR201 FAY201:FBN201 FKU201:FLJ201 FUQ201:FVF201 GEM201:GFB201 GOI201:GOX201 GYE201:GYT201 HIA201:HIP201 HRW201:HSL201 IBS201:ICH201 ILO201:IMD201 IVK201:IVZ201 JFG201:JFV201 JPC201:JPR201 JYY201:JZN201 KIU201:KJJ201 KSQ201:KTF201 LCM201:LDB201 LMI201:LMX201 LWE201:LWT201 MGA201:MGP201 MPW201:MQL201 MZS201:NAH201 NJO201:NKD201 NTK201:NTZ201 ODG201:ODV201 ONC201:ONR201 OWY201:OXN201 PGU201:PHJ201 PQQ201:PRF201 QAM201:QBB201 QKI201:QKX201 QUE201:QUT201 REA201:REP201 RNW201:ROL201 RXS201:RYH201 SHO201:SID201 SRK201:SRZ201 TBG201:TBV201 TLC201:TLR201 TUY201:TVN201 UEU201:UFJ201 UOQ201:UPF201 UYM201:UZB201 VII201:VIX201 VSE201:VST201 WCA201:WCP201 WLW201:WML201 WVS201:WWH201 K65867:Z65867 JG65867:JV65867 TC65867:TR65867 ACY65867:ADN65867 AMU65867:ANJ65867 AWQ65867:AXF65867 BGM65867:BHB65867 BQI65867:BQX65867 CAE65867:CAT65867 CKA65867:CKP65867 CTW65867:CUL65867 DDS65867:DEH65867 DNO65867:DOD65867 DXK65867:DXZ65867 EHG65867:EHV65867 ERC65867:ERR65867 FAY65867:FBN65867 FKU65867:FLJ65867 FUQ65867:FVF65867 GEM65867:GFB65867 GOI65867:GOX65867 GYE65867:GYT65867 HIA65867:HIP65867 HRW65867:HSL65867 IBS65867:ICH65867 ILO65867:IMD65867 IVK65867:IVZ65867 JFG65867:JFV65867 JPC65867:JPR65867 JYY65867:JZN65867 KIU65867:KJJ65867 KSQ65867:KTF65867 LCM65867:LDB65867 LMI65867:LMX65867 LWE65867:LWT65867 MGA65867:MGP65867 MPW65867:MQL65867 MZS65867:NAH65867 NJO65867:NKD65867 NTK65867:NTZ65867 ODG65867:ODV65867 ONC65867:ONR65867 OWY65867:OXN65867 PGU65867:PHJ65867 PQQ65867:PRF65867 QAM65867:QBB65867 QKI65867:QKX65867 QUE65867:QUT65867 REA65867:REP65867 RNW65867:ROL65867 RXS65867:RYH65867 SHO65867:SID65867 SRK65867:SRZ65867 TBG65867:TBV65867 TLC65867:TLR65867 TUY65867:TVN65867 UEU65867:UFJ65867 UOQ65867:UPF65867 UYM65867:UZB65867 VII65867:VIX65867 VSE65867:VST65867 WCA65867:WCP65867 WLW65867:WML65867 WVS65867:WWH65867 K131403:Z131403 JG131403:JV131403 TC131403:TR131403 ACY131403:ADN131403 AMU131403:ANJ131403 AWQ131403:AXF131403 BGM131403:BHB131403 BQI131403:BQX131403 CAE131403:CAT131403 CKA131403:CKP131403 CTW131403:CUL131403 DDS131403:DEH131403 DNO131403:DOD131403 DXK131403:DXZ131403 EHG131403:EHV131403 ERC131403:ERR131403 FAY131403:FBN131403 FKU131403:FLJ131403 FUQ131403:FVF131403 GEM131403:GFB131403 GOI131403:GOX131403 GYE131403:GYT131403 HIA131403:HIP131403 HRW131403:HSL131403 IBS131403:ICH131403 ILO131403:IMD131403 IVK131403:IVZ131403 JFG131403:JFV131403 JPC131403:JPR131403 JYY131403:JZN131403 KIU131403:KJJ131403 KSQ131403:KTF131403 LCM131403:LDB131403 LMI131403:LMX131403 LWE131403:LWT131403 MGA131403:MGP131403 MPW131403:MQL131403 MZS131403:NAH131403 NJO131403:NKD131403 NTK131403:NTZ131403 ODG131403:ODV131403 ONC131403:ONR131403 OWY131403:OXN131403 PGU131403:PHJ131403 PQQ131403:PRF131403 QAM131403:QBB131403 QKI131403:QKX131403 QUE131403:QUT131403 REA131403:REP131403 RNW131403:ROL131403 RXS131403:RYH131403 SHO131403:SID131403 SRK131403:SRZ131403 TBG131403:TBV131403 TLC131403:TLR131403 TUY131403:TVN131403 UEU131403:UFJ131403 UOQ131403:UPF131403 UYM131403:UZB131403 VII131403:VIX131403 VSE131403:VST131403 WCA131403:WCP131403 WLW131403:WML131403 WVS131403:WWH131403 K196939:Z196939 JG196939:JV196939 TC196939:TR196939 ACY196939:ADN196939 AMU196939:ANJ196939 AWQ196939:AXF196939 BGM196939:BHB196939 BQI196939:BQX196939 CAE196939:CAT196939 CKA196939:CKP196939 CTW196939:CUL196939 DDS196939:DEH196939 DNO196939:DOD196939 DXK196939:DXZ196939 EHG196939:EHV196939 ERC196939:ERR196939 FAY196939:FBN196939 FKU196939:FLJ196939 FUQ196939:FVF196939 GEM196939:GFB196939 GOI196939:GOX196939 GYE196939:GYT196939 HIA196939:HIP196939 HRW196939:HSL196939 IBS196939:ICH196939 ILO196939:IMD196939 IVK196939:IVZ196939 JFG196939:JFV196939 JPC196939:JPR196939 JYY196939:JZN196939 KIU196939:KJJ196939 KSQ196939:KTF196939 LCM196939:LDB196939 LMI196939:LMX196939 LWE196939:LWT196939 MGA196939:MGP196939 MPW196939:MQL196939 MZS196939:NAH196939 NJO196939:NKD196939 NTK196939:NTZ196939 ODG196939:ODV196939 ONC196939:ONR196939 OWY196939:OXN196939 PGU196939:PHJ196939 PQQ196939:PRF196939 QAM196939:QBB196939 QKI196939:QKX196939 QUE196939:QUT196939 REA196939:REP196939 RNW196939:ROL196939 RXS196939:RYH196939 SHO196939:SID196939 SRK196939:SRZ196939 TBG196939:TBV196939 TLC196939:TLR196939 TUY196939:TVN196939 UEU196939:UFJ196939 UOQ196939:UPF196939 UYM196939:UZB196939 VII196939:VIX196939 VSE196939:VST196939 WCA196939:WCP196939 WLW196939:WML196939 WVS196939:WWH196939 K262475:Z262475 JG262475:JV262475 TC262475:TR262475 ACY262475:ADN262475 AMU262475:ANJ262475 AWQ262475:AXF262475 BGM262475:BHB262475 BQI262475:BQX262475 CAE262475:CAT262475 CKA262475:CKP262475 CTW262475:CUL262475 DDS262475:DEH262475 DNO262475:DOD262475 DXK262475:DXZ262475 EHG262475:EHV262475 ERC262475:ERR262475 FAY262475:FBN262475 FKU262475:FLJ262475 FUQ262475:FVF262475 GEM262475:GFB262475 GOI262475:GOX262475 GYE262475:GYT262475 HIA262475:HIP262475 HRW262475:HSL262475 IBS262475:ICH262475 ILO262475:IMD262475 IVK262475:IVZ262475 JFG262475:JFV262475 JPC262475:JPR262475 JYY262475:JZN262475 KIU262475:KJJ262475 KSQ262475:KTF262475 LCM262475:LDB262475 LMI262475:LMX262475 LWE262475:LWT262475 MGA262475:MGP262475 MPW262475:MQL262475 MZS262475:NAH262475 NJO262475:NKD262475 NTK262475:NTZ262475 ODG262475:ODV262475 ONC262475:ONR262475 OWY262475:OXN262475 PGU262475:PHJ262475 PQQ262475:PRF262475 QAM262475:QBB262475 QKI262475:QKX262475 QUE262475:QUT262475 REA262475:REP262475 RNW262475:ROL262475 RXS262475:RYH262475 SHO262475:SID262475 SRK262475:SRZ262475 TBG262475:TBV262475 TLC262475:TLR262475 TUY262475:TVN262475 UEU262475:UFJ262475 UOQ262475:UPF262475 UYM262475:UZB262475 VII262475:VIX262475 VSE262475:VST262475 WCA262475:WCP262475 WLW262475:WML262475 WVS262475:WWH262475 K328011:Z328011 JG328011:JV328011 TC328011:TR328011 ACY328011:ADN328011 AMU328011:ANJ328011 AWQ328011:AXF328011 BGM328011:BHB328011 BQI328011:BQX328011 CAE328011:CAT328011 CKA328011:CKP328011 CTW328011:CUL328011 DDS328011:DEH328011 DNO328011:DOD328011 DXK328011:DXZ328011 EHG328011:EHV328011 ERC328011:ERR328011 FAY328011:FBN328011 FKU328011:FLJ328011 FUQ328011:FVF328011 GEM328011:GFB328011 GOI328011:GOX328011 GYE328011:GYT328011 HIA328011:HIP328011 HRW328011:HSL328011 IBS328011:ICH328011 ILO328011:IMD328011 IVK328011:IVZ328011 JFG328011:JFV328011 JPC328011:JPR328011 JYY328011:JZN328011 KIU328011:KJJ328011 KSQ328011:KTF328011 LCM328011:LDB328011 LMI328011:LMX328011 LWE328011:LWT328011 MGA328011:MGP328011 MPW328011:MQL328011 MZS328011:NAH328011 NJO328011:NKD328011 NTK328011:NTZ328011 ODG328011:ODV328011 ONC328011:ONR328011 OWY328011:OXN328011 PGU328011:PHJ328011 PQQ328011:PRF328011 QAM328011:QBB328011 QKI328011:QKX328011 QUE328011:QUT328011 REA328011:REP328011 RNW328011:ROL328011 RXS328011:RYH328011 SHO328011:SID328011 SRK328011:SRZ328011 TBG328011:TBV328011 TLC328011:TLR328011 TUY328011:TVN328011 UEU328011:UFJ328011 UOQ328011:UPF328011 UYM328011:UZB328011 VII328011:VIX328011 VSE328011:VST328011 WCA328011:WCP328011 WLW328011:WML328011 WVS328011:WWH328011 K393547:Z393547 JG393547:JV393547 TC393547:TR393547 ACY393547:ADN393547 AMU393547:ANJ393547 AWQ393547:AXF393547 BGM393547:BHB393547 BQI393547:BQX393547 CAE393547:CAT393547 CKA393547:CKP393547 CTW393547:CUL393547 DDS393547:DEH393547 DNO393547:DOD393547 DXK393547:DXZ393547 EHG393547:EHV393547 ERC393547:ERR393547 FAY393547:FBN393547 FKU393547:FLJ393547 FUQ393547:FVF393547 GEM393547:GFB393547 GOI393547:GOX393547 GYE393547:GYT393547 HIA393547:HIP393547 HRW393547:HSL393547 IBS393547:ICH393547 ILO393547:IMD393547 IVK393547:IVZ393547 JFG393547:JFV393547 JPC393547:JPR393547 JYY393547:JZN393547 KIU393547:KJJ393547 KSQ393547:KTF393547 LCM393547:LDB393547 LMI393547:LMX393547 LWE393547:LWT393547 MGA393547:MGP393547 MPW393547:MQL393547 MZS393547:NAH393547 NJO393547:NKD393547 NTK393547:NTZ393547 ODG393547:ODV393547 ONC393547:ONR393547 OWY393547:OXN393547 PGU393547:PHJ393547 PQQ393547:PRF393547 QAM393547:QBB393547 QKI393547:QKX393547 QUE393547:QUT393547 REA393547:REP393547 RNW393547:ROL393547 RXS393547:RYH393547 SHO393547:SID393547 SRK393547:SRZ393547 TBG393547:TBV393547 TLC393547:TLR393547 TUY393547:TVN393547 UEU393547:UFJ393547 UOQ393547:UPF393547 UYM393547:UZB393547 VII393547:VIX393547 VSE393547:VST393547 WCA393547:WCP393547 WLW393547:WML393547 WVS393547:WWH393547 K459083:Z459083 JG459083:JV459083 TC459083:TR459083 ACY459083:ADN459083 AMU459083:ANJ459083 AWQ459083:AXF459083 BGM459083:BHB459083 BQI459083:BQX459083 CAE459083:CAT459083 CKA459083:CKP459083 CTW459083:CUL459083 DDS459083:DEH459083 DNO459083:DOD459083 DXK459083:DXZ459083 EHG459083:EHV459083 ERC459083:ERR459083 FAY459083:FBN459083 FKU459083:FLJ459083 FUQ459083:FVF459083 GEM459083:GFB459083 GOI459083:GOX459083 GYE459083:GYT459083 HIA459083:HIP459083 HRW459083:HSL459083 IBS459083:ICH459083 ILO459083:IMD459083 IVK459083:IVZ459083 JFG459083:JFV459083 JPC459083:JPR459083 JYY459083:JZN459083 KIU459083:KJJ459083 KSQ459083:KTF459083 LCM459083:LDB459083 LMI459083:LMX459083 LWE459083:LWT459083 MGA459083:MGP459083 MPW459083:MQL459083 MZS459083:NAH459083 NJO459083:NKD459083 NTK459083:NTZ459083 ODG459083:ODV459083 ONC459083:ONR459083 OWY459083:OXN459083 PGU459083:PHJ459083 PQQ459083:PRF459083 QAM459083:QBB459083 QKI459083:QKX459083 QUE459083:QUT459083 REA459083:REP459083 RNW459083:ROL459083 RXS459083:RYH459083 SHO459083:SID459083 SRK459083:SRZ459083 TBG459083:TBV459083 TLC459083:TLR459083 TUY459083:TVN459083 UEU459083:UFJ459083 UOQ459083:UPF459083 UYM459083:UZB459083 VII459083:VIX459083 VSE459083:VST459083 WCA459083:WCP459083 WLW459083:WML459083 WVS459083:WWH459083 K524619:Z524619 JG524619:JV524619 TC524619:TR524619 ACY524619:ADN524619 AMU524619:ANJ524619 AWQ524619:AXF524619 BGM524619:BHB524619 BQI524619:BQX524619 CAE524619:CAT524619 CKA524619:CKP524619 CTW524619:CUL524619 DDS524619:DEH524619 DNO524619:DOD524619 DXK524619:DXZ524619 EHG524619:EHV524619 ERC524619:ERR524619 FAY524619:FBN524619 FKU524619:FLJ524619 FUQ524619:FVF524619 GEM524619:GFB524619 GOI524619:GOX524619 GYE524619:GYT524619 HIA524619:HIP524619 HRW524619:HSL524619 IBS524619:ICH524619 ILO524619:IMD524619 IVK524619:IVZ524619 JFG524619:JFV524619 JPC524619:JPR524619 JYY524619:JZN524619 KIU524619:KJJ524619 KSQ524619:KTF524619 LCM524619:LDB524619 LMI524619:LMX524619 LWE524619:LWT524619 MGA524619:MGP524619 MPW524619:MQL524619 MZS524619:NAH524619 NJO524619:NKD524619 NTK524619:NTZ524619 ODG524619:ODV524619 ONC524619:ONR524619 OWY524619:OXN524619 PGU524619:PHJ524619 PQQ524619:PRF524619 QAM524619:QBB524619 QKI524619:QKX524619 QUE524619:QUT524619 REA524619:REP524619 RNW524619:ROL524619 RXS524619:RYH524619 SHO524619:SID524619 SRK524619:SRZ524619 TBG524619:TBV524619 TLC524619:TLR524619 TUY524619:TVN524619 UEU524619:UFJ524619 UOQ524619:UPF524619 UYM524619:UZB524619 VII524619:VIX524619 VSE524619:VST524619 WCA524619:WCP524619 WLW524619:WML524619 WVS524619:WWH524619 K590155:Z590155 JG590155:JV590155 TC590155:TR590155 ACY590155:ADN590155 AMU590155:ANJ590155 AWQ590155:AXF590155 BGM590155:BHB590155 BQI590155:BQX590155 CAE590155:CAT590155 CKA590155:CKP590155 CTW590155:CUL590155 DDS590155:DEH590155 DNO590155:DOD590155 DXK590155:DXZ590155 EHG590155:EHV590155 ERC590155:ERR590155 FAY590155:FBN590155 FKU590155:FLJ590155 FUQ590155:FVF590155 GEM590155:GFB590155 GOI590155:GOX590155 GYE590155:GYT590155 HIA590155:HIP590155 HRW590155:HSL590155 IBS590155:ICH590155 ILO590155:IMD590155 IVK590155:IVZ590155 JFG590155:JFV590155 JPC590155:JPR590155 JYY590155:JZN590155 KIU590155:KJJ590155 KSQ590155:KTF590155 LCM590155:LDB590155 LMI590155:LMX590155 LWE590155:LWT590155 MGA590155:MGP590155 MPW590155:MQL590155 MZS590155:NAH590155 NJO590155:NKD590155 NTK590155:NTZ590155 ODG590155:ODV590155 ONC590155:ONR590155 OWY590155:OXN590155 PGU590155:PHJ590155 PQQ590155:PRF590155 QAM590155:QBB590155 QKI590155:QKX590155 QUE590155:QUT590155 REA590155:REP590155 RNW590155:ROL590155 RXS590155:RYH590155 SHO590155:SID590155 SRK590155:SRZ590155 TBG590155:TBV590155 TLC590155:TLR590155 TUY590155:TVN590155 UEU590155:UFJ590155 UOQ590155:UPF590155 UYM590155:UZB590155 VII590155:VIX590155 VSE590155:VST590155 WCA590155:WCP590155 WLW590155:WML590155 WVS590155:WWH590155 K655691:Z655691 JG655691:JV655691 TC655691:TR655691 ACY655691:ADN655691 AMU655691:ANJ655691 AWQ655691:AXF655691 BGM655691:BHB655691 BQI655691:BQX655691 CAE655691:CAT655691 CKA655691:CKP655691 CTW655691:CUL655691 DDS655691:DEH655691 DNO655691:DOD655691 DXK655691:DXZ655691 EHG655691:EHV655691 ERC655691:ERR655691 FAY655691:FBN655691 FKU655691:FLJ655691 FUQ655691:FVF655691 GEM655691:GFB655691 GOI655691:GOX655691 GYE655691:GYT655691 HIA655691:HIP655691 HRW655691:HSL655691 IBS655691:ICH655691 ILO655691:IMD655691 IVK655691:IVZ655691 JFG655691:JFV655691 JPC655691:JPR655691 JYY655691:JZN655691 KIU655691:KJJ655691 KSQ655691:KTF655691 LCM655691:LDB655691 LMI655691:LMX655691 LWE655691:LWT655691 MGA655691:MGP655691 MPW655691:MQL655691 MZS655691:NAH655691 NJO655691:NKD655691 NTK655691:NTZ655691 ODG655691:ODV655691 ONC655691:ONR655691 OWY655691:OXN655691 PGU655691:PHJ655691 PQQ655691:PRF655691 QAM655691:QBB655691 QKI655691:QKX655691 QUE655691:QUT655691 REA655691:REP655691 RNW655691:ROL655691 RXS655691:RYH655691 SHO655691:SID655691 SRK655691:SRZ655691 TBG655691:TBV655691 TLC655691:TLR655691 TUY655691:TVN655691 UEU655691:UFJ655691 UOQ655691:UPF655691 UYM655691:UZB655691 VII655691:VIX655691 VSE655691:VST655691 WCA655691:WCP655691 WLW655691:WML655691 WVS655691:WWH655691 K721227:Z721227 JG721227:JV721227 TC721227:TR721227 ACY721227:ADN721227 AMU721227:ANJ721227 AWQ721227:AXF721227 BGM721227:BHB721227 BQI721227:BQX721227 CAE721227:CAT721227 CKA721227:CKP721227 CTW721227:CUL721227 DDS721227:DEH721227 DNO721227:DOD721227 DXK721227:DXZ721227 EHG721227:EHV721227 ERC721227:ERR721227 FAY721227:FBN721227 FKU721227:FLJ721227 FUQ721227:FVF721227 GEM721227:GFB721227 GOI721227:GOX721227 GYE721227:GYT721227 HIA721227:HIP721227 HRW721227:HSL721227 IBS721227:ICH721227 ILO721227:IMD721227 IVK721227:IVZ721227 JFG721227:JFV721227 JPC721227:JPR721227 JYY721227:JZN721227 KIU721227:KJJ721227 KSQ721227:KTF721227 LCM721227:LDB721227 LMI721227:LMX721227 LWE721227:LWT721227 MGA721227:MGP721227 MPW721227:MQL721227 MZS721227:NAH721227 NJO721227:NKD721227 NTK721227:NTZ721227 ODG721227:ODV721227 ONC721227:ONR721227 OWY721227:OXN721227 PGU721227:PHJ721227 PQQ721227:PRF721227 QAM721227:QBB721227 QKI721227:QKX721227 QUE721227:QUT721227 REA721227:REP721227 RNW721227:ROL721227 RXS721227:RYH721227 SHO721227:SID721227 SRK721227:SRZ721227 TBG721227:TBV721227 TLC721227:TLR721227 TUY721227:TVN721227 UEU721227:UFJ721227 UOQ721227:UPF721227 UYM721227:UZB721227 VII721227:VIX721227 VSE721227:VST721227 WCA721227:WCP721227 WLW721227:WML721227 WVS721227:WWH721227 K786763:Z786763 JG786763:JV786763 TC786763:TR786763 ACY786763:ADN786763 AMU786763:ANJ786763 AWQ786763:AXF786763 BGM786763:BHB786763 BQI786763:BQX786763 CAE786763:CAT786763 CKA786763:CKP786763 CTW786763:CUL786763 DDS786763:DEH786763 DNO786763:DOD786763 DXK786763:DXZ786763 EHG786763:EHV786763 ERC786763:ERR786763 FAY786763:FBN786763 FKU786763:FLJ786763 FUQ786763:FVF786763 GEM786763:GFB786763 GOI786763:GOX786763 GYE786763:GYT786763 HIA786763:HIP786763 HRW786763:HSL786763 IBS786763:ICH786763 ILO786763:IMD786763 IVK786763:IVZ786763 JFG786763:JFV786763 JPC786763:JPR786763 JYY786763:JZN786763 KIU786763:KJJ786763 KSQ786763:KTF786763 LCM786763:LDB786763 LMI786763:LMX786763 LWE786763:LWT786763 MGA786763:MGP786763 MPW786763:MQL786763 MZS786763:NAH786763 NJO786763:NKD786763 NTK786763:NTZ786763 ODG786763:ODV786763 ONC786763:ONR786763 OWY786763:OXN786763 PGU786763:PHJ786763 PQQ786763:PRF786763 QAM786763:QBB786763 QKI786763:QKX786763 QUE786763:QUT786763 REA786763:REP786763 RNW786763:ROL786763 RXS786763:RYH786763 SHO786763:SID786763 SRK786763:SRZ786763 TBG786763:TBV786763 TLC786763:TLR786763 TUY786763:TVN786763 UEU786763:UFJ786763 UOQ786763:UPF786763 UYM786763:UZB786763 VII786763:VIX786763 VSE786763:VST786763 WCA786763:WCP786763 WLW786763:WML786763 WVS786763:WWH786763 K852299:Z852299 JG852299:JV852299 TC852299:TR852299 ACY852299:ADN852299 AMU852299:ANJ852299 AWQ852299:AXF852299 BGM852299:BHB852299 BQI852299:BQX852299 CAE852299:CAT852299 CKA852299:CKP852299 CTW852299:CUL852299 DDS852299:DEH852299 DNO852299:DOD852299 DXK852299:DXZ852299 EHG852299:EHV852299 ERC852299:ERR852299 FAY852299:FBN852299 FKU852299:FLJ852299 FUQ852299:FVF852299 GEM852299:GFB852299 GOI852299:GOX852299 GYE852299:GYT852299 HIA852299:HIP852299 HRW852299:HSL852299 IBS852299:ICH852299 ILO852299:IMD852299 IVK852299:IVZ852299 JFG852299:JFV852299 JPC852299:JPR852299 JYY852299:JZN852299 KIU852299:KJJ852299 KSQ852299:KTF852299 LCM852299:LDB852299 LMI852299:LMX852299 LWE852299:LWT852299 MGA852299:MGP852299 MPW852299:MQL852299 MZS852299:NAH852299 NJO852299:NKD852299 NTK852299:NTZ852299 ODG852299:ODV852299 ONC852299:ONR852299 OWY852299:OXN852299 PGU852299:PHJ852299 PQQ852299:PRF852299 QAM852299:QBB852299 QKI852299:QKX852299 QUE852299:QUT852299 REA852299:REP852299 RNW852299:ROL852299 RXS852299:RYH852299 SHO852299:SID852299 SRK852299:SRZ852299 TBG852299:TBV852299 TLC852299:TLR852299 TUY852299:TVN852299 UEU852299:UFJ852299 UOQ852299:UPF852299 UYM852299:UZB852299 VII852299:VIX852299 VSE852299:VST852299 WCA852299:WCP852299 WLW852299:WML852299 WVS852299:WWH852299 K917835:Z917835 JG917835:JV917835 TC917835:TR917835 ACY917835:ADN917835 AMU917835:ANJ917835 AWQ917835:AXF917835 BGM917835:BHB917835 BQI917835:BQX917835 CAE917835:CAT917835 CKA917835:CKP917835 CTW917835:CUL917835 DDS917835:DEH917835 DNO917835:DOD917835 DXK917835:DXZ917835 EHG917835:EHV917835 ERC917835:ERR917835 FAY917835:FBN917835 FKU917835:FLJ917835 FUQ917835:FVF917835 GEM917835:GFB917835 GOI917835:GOX917835 GYE917835:GYT917835 HIA917835:HIP917835 HRW917835:HSL917835 IBS917835:ICH917835 ILO917835:IMD917835 IVK917835:IVZ917835 JFG917835:JFV917835 JPC917835:JPR917835 JYY917835:JZN917835 KIU917835:KJJ917835 KSQ917835:KTF917835 LCM917835:LDB917835 LMI917835:LMX917835 LWE917835:LWT917835 MGA917835:MGP917835 MPW917835:MQL917835 MZS917835:NAH917835 NJO917835:NKD917835 NTK917835:NTZ917835 ODG917835:ODV917835 ONC917835:ONR917835 OWY917835:OXN917835 PGU917835:PHJ917835 PQQ917835:PRF917835 QAM917835:QBB917835 QKI917835:QKX917835 QUE917835:QUT917835 REA917835:REP917835 RNW917835:ROL917835 RXS917835:RYH917835 SHO917835:SID917835 SRK917835:SRZ917835 TBG917835:TBV917835 TLC917835:TLR917835 TUY917835:TVN917835 UEU917835:UFJ917835 UOQ917835:UPF917835 UYM917835:UZB917835 VII917835:VIX917835 VSE917835:VST917835 WCA917835:WCP917835 WLW917835:WML917835 WVS917835:WWH917835 K983371:Z983371 JG983371:JV983371 TC983371:TR983371 ACY983371:ADN983371 AMU983371:ANJ983371 AWQ983371:AXF983371 BGM983371:BHB983371 BQI983371:BQX983371 CAE983371:CAT983371 CKA983371:CKP983371 CTW983371:CUL983371 DDS983371:DEH983371 DNO983371:DOD983371 DXK983371:DXZ983371 EHG983371:EHV983371 ERC983371:ERR983371 FAY983371:FBN983371 FKU983371:FLJ983371 FUQ983371:FVF983371 GEM983371:GFB983371 GOI983371:GOX983371 GYE983371:GYT983371 HIA983371:HIP983371 HRW983371:HSL983371 IBS983371:ICH983371 ILO983371:IMD983371 IVK983371:IVZ983371 JFG983371:JFV983371 JPC983371:JPR983371 JYY983371:JZN983371 KIU983371:KJJ983371 KSQ983371:KTF983371 LCM983371:LDB983371 LMI983371:LMX983371 LWE983371:LWT983371 MGA983371:MGP983371 MPW983371:MQL983371 MZS983371:NAH983371 NJO983371:NKD983371 NTK983371:NTZ983371 ODG983371:ODV983371 ONC983371:ONR983371 OWY983371:OXN983371 PGU983371:PHJ983371 PQQ983371:PRF983371 QAM983371:QBB983371 QKI983371:QKX983371 QUE983371:QUT983371 REA983371:REP983371 RNW983371:ROL983371 RXS983371:RYH983371 SHO983371:SID983371 SRK983371:SRZ983371 TBG983371:TBV983371 TLC983371:TLR983371 TUY983371:TVN983371 UEU983371:UFJ983371 UOQ983371:UPF983371 UYM983371:UZB983371 VII983371:VIX983371 VSE983371:VST983371 WCA983371:WCP983371 WLW983371:WML983371 WVS983371:WWH983371 J204:Z204 JF204:JV204 TB204:TR204 ACX204:ADN204 AMT204:ANJ204 AWP204:AXF204 BGL204:BHB204 BQH204:BQX204 CAD204:CAT204 CJZ204:CKP204 CTV204:CUL204 DDR204:DEH204 DNN204:DOD204 DXJ204:DXZ204 EHF204:EHV204 ERB204:ERR204 FAX204:FBN204 FKT204:FLJ204 FUP204:FVF204 GEL204:GFB204 GOH204:GOX204 GYD204:GYT204 HHZ204:HIP204 HRV204:HSL204 IBR204:ICH204 ILN204:IMD204 IVJ204:IVZ204 JFF204:JFV204 JPB204:JPR204 JYX204:JZN204 KIT204:KJJ204 KSP204:KTF204 LCL204:LDB204 LMH204:LMX204 LWD204:LWT204 MFZ204:MGP204 MPV204:MQL204 MZR204:NAH204 NJN204:NKD204 NTJ204:NTZ204 ODF204:ODV204 ONB204:ONR204 OWX204:OXN204 PGT204:PHJ204 PQP204:PRF204 QAL204:QBB204 QKH204:QKX204 QUD204:QUT204 RDZ204:REP204 RNV204:ROL204 RXR204:RYH204 SHN204:SID204 SRJ204:SRZ204 TBF204:TBV204 TLB204:TLR204 TUX204:TVN204 UET204:UFJ204 UOP204:UPF204 UYL204:UZB204 VIH204:VIX204 VSD204:VST204 WBZ204:WCP204 WLV204:WML204 WVR204:WWH204 J65870:Z65870 JF65870:JV65870 TB65870:TR65870 ACX65870:ADN65870 AMT65870:ANJ65870 AWP65870:AXF65870 BGL65870:BHB65870 BQH65870:BQX65870 CAD65870:CAT65870 CJZ65870:CKP65870 CTV65870:CUL65870 DDR65870:DEH65870 DNN65870:DOD65870 DXJ65870:DXZ65870 EHF65870:EHV65870 ERB65870:ERR65870 FAX65870:FBN65870 FKT65870:FLJ65870 FUP65870:FVF65870 GEL65870:GFB65870 GOH65870:GOX65870 GYD65870:GYT65870 HHZ65870:HIP65870 HRV65870:HSL65870 IBR65870:ICH65870 ILN65870:IMD65870 IVJ65870:IVZ65870 JFF65870:JFV65870 JPB65870:JPR65870 JYX65870:JZN65870 KIT65870:KJJ65870 KSP65870:KTF65870 LCL65870:LDB65870 LMH65870:LMX65870 LWD65870:LWT65870 MFZ65870:MGP65870 MPV65870:MQL65870 MZR65870:NAH65870 NJN65870:NKD65870 NTJ65870:NTZ65870 ODF65870:ODV65870 ONB65870:ONR65870 OWX65870:OXN65870 PGT65870:PHJ65870 PQP65870:PRF65870 QAL65870:QBB65870 QKH65870:QKX65870 QUD65870:QUT65870 RDZ65870:REP65870 RNV65870:ROL65870 RXR65870:RYH65870 SHN65870:SID65870 SRJ65870:SRZ65870 TBF65870:TBV65870 TLB65870:TLR65870 TUX65870:TVN65870 UET65870:UFJ65870 UOP65870:UPF65870 UYL65870:UZB65870 VIH65870:VIX65870 VSD65870:VST65870 WBZ65870:WCP65870 WLV65870:WML65870 WVR65870:WWH65870 J131406:Z131406 JF131406:JV131406 TB131406:TR131406 ACX131406:ADN131406 AMT131406:ANJ131406 AWP131406:AXF131406 BGL131406:BHB131406 BQH131406:BQX131406 CAD131406:CAT131406 CJZ131406:CKP131406 CTV131406:CUL131406 DDR131406:DEH131406 DNN131406:DOD131406 DXJ131406:DXZ131406 EHF131406:EHV131406 ERB131406:ERR131406 FAX131406:FBN131406 FKT131406:FLJ131406 FUP131406:FVF131406 GEL131406:GFB131406 GOH131406:GOX131406 GYD131406:GYT131406 HHZ131406:HIP131406 HRV131406:HSL131406 IBR131406:ICH131406 ILN131406:IMD131406 IVJ131406:IVZ131406 JFF131406:JFV131406 JPB131406:JPR131406 JYX131406:JZN131406 KIT131406:KJJ131406 KSP131406:KTF131406 LCL131406:LDB131406 LMH131406:LMX131406 LWD131406:LWT131406 MFZ131406:MGP131406 MPV131406:MQL131406 MZR131406:NAH131406 NJN131406:NKD131406 NTJ131406:NTZ131406 ODF131406:ODV131406 ONB131406:ONR131406 OWX131406:OXN131406 PGT131406:PHJ131406 PQP131406:PRF131406 QAL131406:QBB131406 QKH131406:QKX131406 QUD131406:QUT131406 RDZ131406:REP131406 RNV131406:ROL131406 RXR131406:RYH131406 SHN131406:SID131406 SRJ131406:SRZ131406 TBF131406:TBV131406 TLB131406:TLR131406 TUX131406:TVN131406 UET131406:UFJ131406 UOP131406:UPF131406 UYL131406:UZB131406 VIH131406:VIX131406 VSD131406:VST131406 WBZ131406:WCP131406 WLV131406:WML131406 WVR131406:WWH131406 J196942:Z196942 JF196942:JV196942 TB196942:TR196942 ACX196942:ADN196942 AMT196942:ANJ196942 AWP196942:AXF196942 BGL196942:BHB196942 BQH196942:BQX196942 CAD196942:CAT196942 CJZ196942:CKP196942 CTV196942:CUL196942 DDR196942:DEH196942 DNN196942:DOD196942 DXJ196942:DXZ196942 EHF196942:EHV196942 ERB196942:ERR196942 FAX196942:FBN196942 FKT196942:FLJ196942 FUP196942:FVF196942 GEL196942:GFB196942 GOH196942:GOX196942 GYD196942:GYT196942 HHZ196942:HIP196942 HRV196942:HSL196942 IBR196942:ICH196942 ILN196942:IMD196942 IVJ196942:IVZ196942 JFF196942:JFV196942 JPB196942:JPR196942 JYX196942:JZN196942 KIT196942:KJJ196942 KSP196942:KTF196942 LCL196942:LDB196942 LMH196942:LMX196942 LWD196942:LWT196942 MFZ196942:MGP196942 MPV196942:MQL196942 MZR196942:NAH196942 NJN196942:NKD196942 NTJ196942:NTZ196942 ODF196942:ODV196942 ONB196942:ONR196942 OWX196942:OXN196942 PGT196942:PHJ196942 PQP196942:PRF196942 QAL196942:QBB196942 QKH196942:QKX196942 QUD196942:QUT196942 RDZ196942:REP196942 RNV196942:ROL196942 RXR196942:RYH196942 SHN196942:SID196942 SRJ196942:SRZ196942 TBF196942:TBV196942 TLB196942:TLR196942 TUX196942:TVN196942 UET196942:UFJ196942 UOP196942:UPF196942 UYL196942:UZB196942 VIH196942:VIX196942 VSD196942:VST196942 WBZ196942:WCP196942 WLV196942:WML196942 WVR196942:WWH196942 J262478:Z262478 JF262478:JV262478 TB262478:TR262478 ACX262478:ADN262478 AMT262478:ANJ262478 AWP262478:AXF262478 BGL262478:BHB262478 BQH262478:BQX262478 CAD262478:CAT262478 CJZ262478:CKP262478 CTV262478:CUL262478 DDR262478:DEH262478 DNN262478:DOD262478 DXJ262478:DXZ262478 EHF262478:EHV262478 ERB262478:ERR262478 FAX262478:FBN262478 FKT262478:FLJ262478 FUP262478:FVF262478 GEL262478:GFB262478 GOH262478:GOX262478 GYD262478:GYT262478 HHZ262478:HIP262478 HRV262478:HSL262478 IBR262478:ICH262478 ILN262478:IMD262478 IVJ262478:IVZ262478 JFF262478:JFV262478 JPB262478:JPR262478 JYX262478:JZN262478 KIT262478:KJJ262478 KSP262478:KTF262478 LCL262478:LDB262478 LMH262478:LMX262478 LWD262478:LWT262478 MFZ262478:MGP262478 MPV262478:MQL262478 MZR262478:NAH262478 NJN262478:NKD262478 NTJ262478:NTZ262478 ODF262478:ODV262478 ONB262478:ONR262478 OWX262478:OXN262478 PGT262478:PHJ262478 PQP262478:PRF262478 QAL262478:QBB262478 QKH262478:QKX262478 QUD262478:QUT262478 RDZ262478:REP262478 RNV262478:ROL262478 RXR262478:RYH262478 SHN262478:SID262478 SRJ262478:SRZ262478 TBF262478:TBV262478 TLB262478:TLR262478 TUX262478:TVN262478 UET262478:UFJ262478 UOP262478:UPF262478 UYL262478:UZB262478 VIH262478:VIX262478 VSD262478:VST262478 WBZ262478:WCP262478 WLV262478:WML262478 WVR262478:WWH262478 J328014:Z328014 JF328014:JV328014 TB328014:TR328014 ACX328014:ADN328014 AMT328014:ANJ328014 AWP328014:AXF328014 BGL328014:BHB328014 BQH328014:BQX328014 CAD328014:CAT328014 CJZ328014:CKP328014 CTV328014:CUL328014 DDR328014:DEH328014 DNN328014:DOD328014 DXJ328014:DXZ328014 EHF328014:EHV328014 ERB328014:ERR328014 FAX328014:FBN328014 FKT328014:FLJ328014 FUP328014:FVF328014 GEL328014:GFB328014 GOH328014:GOX328014 GYD328014:GYT328014 HHZ328014:HIP328014 HRV328014:HSL328014 IBR328014:ICH328014 ILN328014:IMD328014 IVJ328014:IVZ328014 JFF328014:JFV328014 JPB328014:JPR328014 JYX328014:JZN328014 KIT328014:KJJ328014 KSP328014:KTF328014 LCL328014:LDB328014 LMH328014:LMX328014 LWD328014:LWT328014 MFZ328014:MGP328014 MPV328014:MQL328014 MZR328014:NAH328014 NJN328014:NKD328014 NTJ328014:NTZ328014 ODF328014:ODV328014 ONB328014:ONR328014 OWX328014:OXN328014 PGT328014:PHJ328014 PQP328014:PRF328014 QAL328014:QBB328014 QKH328014:QKX328014 QUD328014:QUT328014 RDZ328014:REP328014 RNV328014:ROL328014 RXR328014:RYH328014 SHN328014:SID328014 SRJ328014:SRZ328014 TBF328014:TBV328014 TLB328014:TLR328014 TUX328014:TVN328014 UET328014:UFJ328014 UOP328014:UPF328014 UYL328014:UZB328014 VIH328014:VIX328014 VSD328014:VST328014 WBZ328014:WCP328014 WLV328014:WML328014 WVR328014:WWH328014 J393550:Z393550 JF393550:JV393550 TB393550:TR393550 ACX393550:ADN393550 AMT393550:ANJ393550 AWP393550:AXF393550 BGL393550:BHB393550 BQH393550:BQX393550 CAD393550:CAT393550 CJZ393550:CKP393550 CTV393550:CUL393550 DDR393550:DEH393550 DNN393550:DOD393550 DXJ393550:DXZ393550 EHF393550:EHV393550 ERB393550:ERR393550 FAX393550:FBN393550 FKT393550:FLJ393550 FUP393550:FVF393550 GEL393550:GFB393550 GOH393550:GOX393550 GYD393550:GYT393550 HHZ393550:HIP393550 HRV393550:HSL393550 IBR393550:ICH393550 ILN393550:IMD393550 IVJ393550:IVZ393550 JFF393550:JFV393550 JPB393550:JPR393550 JYX393550:JZN393550 KIT393550:KJJ393550 KSP393550:KTF393550 LCL393550:LDB393550 LMH393550:LMX393550 LWD393550:LWT393550 MFZ393550:MGP393550 MPV393550:MQL393550 MZR393550:NAH393550 NJN393550:NKD393550 NTJ393550:NTZ393550 ODF393550:ODV393550 ONB393550:ONR393550 OWX393550:OXN393550 PGT393550:PHJ393550 PQP393550:PRF393550 QAL393550:QBB393550 QKH393550:QKX393550 QUD393550:QUT393550 RDZ393550:REP393550 RNV393550:ROL393550 RXR393550:RYH393550 SHN393550:SID393550 SRJ393550:SRZ393550 TBF393550:TBV393550 TLB393550:TLR393550 TUX393550:TVN393550 UET393550:UFJ393550 UOP393550:UPF393550 UYL393550:UZB393550 VIH393550:VIX393550 VSD393550:VST393550 WBZ393550:WCP393550 WLV393550:WML393550 WVR393550:WWH393550 J459086:Z459086 JF459086:JV459086 TB459086:TR459086 ACX459086:ADN459086 AMT459086:ANJ459086 AWP459086:AXF459086 BGL459086:BHB459086 BQH459086:BQX459086 CAD459086:CAT459086 CJZ459086:CKP459086 CTV459086:CUL459086 DDR459086:DEH459086 DNN459086:DOD459086 DXJ459086:DXZ459086 EHF459086:EHV459086 ERB459086:ERR459086 FAX459086:FBN459086 FKT459086:FLJ459086 FUP459086:FVF459086 GEL459086:GFB459086 GOH459086:GOX459086 GYD459086:GYT459086 HHZ459086:HIP459086 HRV459086:HSL459086 IBR459086:ICH459086 ILN459086:IMD459086 IVJ459086:IVZ459086 JFF459086:JFV459086 JPB459086:JPR459086 JYX459086:JZN459086 KIT459086:KJJ459086 KSP459086:KTF459086 LCL459086:LDB459086 LMH459086:LMX459086 LWD459086:LWT459086 MFZ459086:MGP459086 MPV459086:MQL459086 MZR459086:NAH459086 NJN459086:NKD459086 NTJ459086:NTZ459086 ODF459086:ODV459086 ONB459086:ONR459086 OWX459086:OXN459086 PGT459086:PHJ459086 PQP459086:PRF459086 QAL459086:QBB459086 QKH459086:QKX459086 QUD459086:QUT459086 RDZ459086:REP459086 RNV459086:ROL459086 RXR459086:RYH459086 SHN459086:SID459086 SRJ459086:SRZ459086 TBF459086:TBV459086 TLB459086:TLR459086 TUX459086:TVN459086 UET459086:UFJ459086 UOP459086:UPF459086 UYL459086:UZB459086 VIH459086:VIX459086 VSD459086:VST459086 WBZ459086:WCP459086 WLV459086:WML459086 WVR459086:WWH459086 J524622:Z524622 JF524622:JV524622 TB524622:TR524622 ACX524622:ADN524622 AMT524622:ANJ524622 AWP524622:AXF524622 BGL524622:BHB524622 BQH524622:BQX524622 CAD524622:CAT524622 CJZ524622:CKP524622 CTV524622:CUL524622 DDR524622:DEH524622 DNN524622:DOD524622 DXJ524622:DXZ524622 EHF524622:EHV524622 ERB524622:ERR524622 FAX524622:FBN524622 FKT524622:FLJ524622 FUP524622:FVF524622 GEL524622:GFB524622 GOH524622:GOX524622 GYD524622:GYT524622 HHZ524622:HIP524622 HRV524622:HSL524622 IBR524622:ICH524622 ILN524622:IMD524622 IVJ524622:IVZ524622 JFF524622:JFV524622 JPB524622:JPR524622 JYX524622:JZN524622 KIT524622:KJJ524622 KSP524622:KTF524622 LCL524622:LDB524622 LMH524622:LMX524622 LWD524622:LWT524622 MFZ524622:MGP524622 MPV524622:MQL524622 MZR524622:NAH524622 NJN524622:NKD524622 NTJ524622:NTZ524622 ODF524622:ODV524622 ONB524622:ONR524622 OWX524622:OXN524622 PGT524622:PHJ524622 PQP524622:PRF524622 QAL524622:QBB524622 QKH524622:QKX524622 QUD524622:QUT524622 RDZ524622:REP524622 RNV524622:ROL524622 RXR524622:RYH524622 SHN524622:SID524622 SRJ524622:SRZ524622 TBF524622:TBV524622 TLB524622:TLR524622 TUX524622:TVN524622 UET524622:UFJ524622 UOP524622:UPF524622 UYL524622:UZB524622 VIH524622:VIX524622 VSD524622:VST524622 WBZ524622:WCP524622 WLV524622:WML524622 WVR524622:WWH524622 J590158:Z590158 JF590158:JV590158 TB590158:TR590158 ACX590158:ADN590158 AMT590158:ANJ590158 AWP590158:AXF590158 BGL590158:BHB590158 BQH590158:BQX590158 CAD590158:CAT590158 CJZ590158:CKP590158 CTV590158:CUL590158 DDR590158:DEH590158 DNN590158:DOD590158 DXJ590158:DXZ590158 EHF590158:EHV590158 ERB590158:ERR590158 FAX590158:FBN590158 FKT590158:FLJ590158 FUP590158:FVF590158 GEL590158:GFB590158 GOH590158:GOX590158 GYD590158:GYT590158 HHZ590158:HIP590158 HRV590158:HSL590158 IBR590158:ICH590158 ILN590158:IMD590158 IVJ590158:IVZ590158 JFF590158:JFV590158 JPB590158:JPR590158 JYX590158:JZN590158 KIT590158:KJJ590158 KSP590158:KTF590158 LCL590158:LDB590158 LMH590158:LMX590158 LWD590158:LWT590158 MFZ590158:MGP590158 MPV590158:MQL590158 MZR590158:NAH590158 NJN590158:NKD590158 NTJ590158:NTZ590158 ODF590158:ODV590158 ONB590158:ONR590158 OWX590158:OXN590158 PGT590158:PHJ590158 PQP590158:PRF590158 QAL590158:QBB590158 QKH590158:QKX590158 QUD590158:QUT590158 RDZ590158:REP590158 RNV590158:ROL590158 RXR590158:RYH590158 SHN590158:SID590158 SRJ590158:SRZ590158 TBF590158:TBV590158 TLB590158:TLR590158 TUX590158:TVN590158 UET590158:UFJ590158 UOP590158:UPF590158 UYL590158:UZB590158 VIH590158:VIX590158 VSD590158:VST590158 WBZ590158:WCP590158 WLV590158:WML590158 WVR590158:WWH590158 J655694:Z655694 JF655694:JV655694 TB655694:TR655694 ACX655694:ADN655694 AMT655694:ANJ655694 AWP655694:AXF655694 BGL655694:BHB655694 BQH655694:BQX655694 CAD655694:CAT655694 CJZ655694:CKP655694 CTV655694:CUL655694 DDR655694:DEH655694 DNN655694:DOD655694 DXJ655694:DXZ655694 EHF655694:EHV655694 ERB655694:ERR655694 FAX655694:FBN655694 FKT655694:FLJ655694 FUP655694:FVF655694 GEL655694:GFB655694 GOH655694:GOX655694 GYD655694:GYT655694 HHZ655694:HIP655694 HRV655694:HSL655694 IBR655694:ICH655694 ILN655694:IMD655694 IVJ655694:IVZ655694 JFF655694:JFV655694 JPB655694:JPR655694 JYX655694:JZN655694 KIT655694:KJJ655694 KSP655694:KTF655694 LCL655694:LDB655694 LMH655694:LMX655694 LWD655694:LWT655694 MFZ655694:MGP655694 MPV655694:MQL655694 MZR655694:NAH655694 NJN655694:NKD655694 NTJ655694:NTZ655694 ODF655694:ODV655694 ONB655694:ONR655694 OWX655694:OXN655694 PGT655694:PHJ655694 PQP655694:PRF655694 QAL655694:QBB655694 QKH655694:QKX655694 QUD655694:QUT655694 RDZ655694:REP655694 RNV655694:ROL655694 RXR655694:RYH655694 SHN655694:SID655694 SRJ655694:SRZ655694 TBF655694:TBV655694 TLB655694:TLR655694 TUX655694:TVN655694 UET655694:UFJ655694 UOP655694:UPF655694 UYL655694:UZB655694 VIH655694:VIX655694 VSD655694:VST655694 WBZ655694:WCP655694 WLV655694:WML655694 WVR655694:WWH655694 J721230:Z721230 JF721230:JV721230 TB721230:TR721230 ACX721230:ADN721230 AMT721230:ANJ721230 AWP721230:AXF721230 BGL721230:BHB721230 BQH721230:BQX721230 CAD721230:CAT721230 CJZ721230:CKP721230 CTV721230:CUL721230 DDR721230:DEH721230 DNN721230:DOD721230 DXJ721230:DXZ721230 EHF721230:EHV721230 ERB721230:ERR721230 FAX721230:FBN721230 FKT721230:FLJ721230 FUP721230:FVF721230 GEL721230:GFB721230 GOH721230:GOX721230 GYD721230:GYT721230 HHZ721230:HIP721230 HRV721230:HSL721230 IBR721230:ICH721230 ILN721230:IMD721230 IVJ721230:IVZ721230 JFF721230:JFV721230 JPB721230:JPR721230 JYX721230:JZN721230 KIT721230:KJJ721230 KSP721230:KTF721230 LCL721230:LDB721230 LMH721230:LMX721230 LWD721230:LWT721230 MFZ721230:MGP721230 MPV721230:MQL721230 MZR721230:NAH721230 NJN721230:NKD721230 NTJ721230:NTZ721230 ODF721230:ODV721230 ONB721230:ONR721230 OWX721230:OXN721230 PGT721230:PHJ721230 PQP721230:PRF721230 QAL721230:QBB721230 QKH721230:QKX721230 QUD721230:QUT721230 RDZ721230:REP721230 RNV721230:ROL721230 RXR721230:RYH721230 SHN721230:SID721230 SRJ721230:SRZ721230 TBF721230:TBV721230 TLB721230:TLR721230 TUX721230:TVN721230 UET721230:UFJ721230 UOP721230:UPF721230 UYL721230:UZB721230 VIH721230:VIX721230 VSD721230:VST721230 WBZ721230:WCP721230 WLV721230:WML721230 WVR721230:WWH721230 J786766:Z786766 JF786766:JV786766 TB786766:TR786766 ACX786766:ADN786766 AMT786766:ANJ786766 AWP786766:AXF786766 BGL786766:BHB786766 BQH786766:BQX786766 CAD786766:CAT786766 CJZ786766:CKP786766 CTV786766:CUL786766 DDR786766:DEH786766 DNN786766:DOD786766 DXJ786766:DXZ786766 EHF786766:EHV786766 ERB786766:ERR786766 FAX786766:FBN786766 FKT786766:FLJ786766 FUP786766:FVF786766 GEL786766:GFB786766 GOH786766:GOX786766 GYD786766:GYT786766 HHZ786766:HIP786766 HRV786766:HSL786766 IBR786766:ICH786766 ILN786766:IMD786766 IVJ786766:IVZ786766 JFF786766:JFV786766 JPB786766:JPR786766 JYX786766:JZN786766 KIT786766:KJJ786766 KSP786766:KTF786766 LCL786766:LDB786766 LMH786766:LMX786766 LWD786766:LWT786766 MFZ786766:MGP786766 MPV786766:MQL786766 MZR786766:NAH786766 NJN786766:NKD786766 NTJ786766:NTZ786766 ODF786766:ODV786766 ONB786766:ONR786766 OWX786766:OXN786766 PGT786766:PHJ786766 PQP786766:PRF786766 QAL786766:QBB786766 QKH786766:QKX786766 QUD786766:QUT786766 RDZ786766:REP786766 RNV786766:ROL786766 RXR786766:RYH786766 SHN786766:SID786766 SRJ786766:SRZ786766 TBF786766:TBV786766 TLB786766:TLR786766 TUX786766:TVN786766 UET786766:UFJ786766 UOP786766:UPF786766 UYL786766:UZB786766 VIH786766:VIX786766 VSD786766:VST786766 WBZ786766:WCP786766 WLV786766:WML786766 WVR786766:WWH786766 J852302:Z852302 JF852302:JV852302 TB852302:TR852302 ACX852302:ADN852302 AMT852302:ANJ852302 AWP852302:AXF852302 BGL852302:BHB852302 BQH852302:BQX852302 CAD852302:CAT852302 CJZ852302:CKP852302 CTV852302:CUL852302 DDR852302:DEH852302 DNN852302:DOD852302 DXJ852302:DXZ852302 EHF852302:EHV852302 ERB852302:ERR852302 FAX852302:FBN852302 FKT852302:FLJ852302 FUP852302:FVF852302 GEL852302:GFB852302 GOH852302:GOX852302 GYD852302:GYT852302 HHZ852302:HIP852302 HRV852302:HSL852302 IBR852302:ICH852302 ILN852302:IMD852302 IVJ852302:IVZ852302 JFF852302:JFV852302 JPB852302:JPR852302 JYX852302:JZN852302 KIT852302:KJJ852302 KSP852302:KTF852302 LCL852302:LDB852302 LMH852302:LMX852302 LWD852302:LWT852302 MFZ852302:MGP852302 MPV852302:MQL852302 MZR852302:NAH852302 NJN852302:NKD852302 NTJ852302:NTZ852302 ODF852302:ODV852302 ONB852302:ONR852302 OWX852302:OXN852302 PGT852302:PHJ852302 PQP852302:PRF852302 QAL852302:QBB852302 QKH852302:QKX852302 QUD852302:QUT852302 RDZ852302:REP852302 RNV852302:ROL852302 RXR852302:RYH852302 SHN852302:SID852302 SRJ852302:SRZ852302 TBF852302:TBV852302 TLB852302:TLR852302 TUX852302:TVN852302 UET852302:UFJ852302 UOP852302:UPF852302 UYL852302:UZB852302 VIH852302:VIX852302 VSD852302:VST852302 WBZ852302:WCP852302 WLV852302:WML852302 WVR852302:WWH852302 J917838:Z917838 JF917838:JV917838 TB917838:TR917838 ACX917838:ADN917838 AMT917838:ANJ917838 AWP917838:AXF917838 BGL917838:BHB917838 BQH917838:BQX917838 CAD917838:CAT917838 CJZ917838:CKP917838 CTV917838:CUL917838 DDR917838:DEH917838 DNN917838:DOD917838 DXJ917838:DXZ917838 EHF917838:EHV917838 ERB917838:ERR917838 FAX917838:FBN917838 FKT917838:FLJ917838 FUP917838:FVF917838 GEL917838:GFB917838 GOH917838:GOX917838 GYD917838:GYT917838 HHZ917838:HIP917838 HRV917838:HSL917838 IBR917838:ICH917838 ILN917838:IMD917838 IVJ917838:IVZ917838 JFF917838:JFV917838 JPB917838:JPR917838 JYX917838:JZN917838 KIT917838:KJJ917838 KSP917838:KTF917838 LCL917838:LDB917838 LMH917838:LMX917838 LWD917838:LWT917838 MFZ917838:MGP917838 MPV917838:MQL917838 MZR917838:NAH917838 NJN917838:NKD917838 NTJ917838:NTZ917838 ODF917838:ODV917838 ONB917838:ONR917838 OWX917838:OXN917838 PGT917838:PHJ917838 PQP917838:PRF917838 QAL917838:QBB917838 QKH917838:QKX917838 QUD917838:QUT917838 RDZ917838:REP917838 RNV917838:ROL917838 RXR917838:RYH917838 SHN917838:SID917838 SRJ917838:SRZ917838 TBF917838:TBV917838 TLB917838:TLR917838 TUX917838:TVN917838 UET917838:UFJ917838 UOP917838:UPF917838 UYL917838:UZB917838 VIH917838:VIX917838 VSD917838:VST917838 WBZ917838:WCP917838 WLV917838:WML917838 WVR917838:WWH917838 J983374:Z983374 JF983374:JV983374 TB983374:TR983374 ACX983374:ADN983374 AMT983374:ANJ983374 AWP983374:AXF983374 BGL983374:BHB983374 BQH983374:BQX983374 CAD983374:CAT983374 CJZ983374:CKP983374 CTV983374:CUL983374 DDR983374:DEH983374 DNN983374:DOD983374 DXJ983374:DXZ983374 EHF983374:EHV983374 ERB983374:ERR983374 FAX983374:FBN983374 FKT983374:FLJ983374 FUP983374:FVF983374 GEL983374:GFB983374 GOH983374:GOX983374 GYD983374:GYT983374 HHZ983374:HIP983374 HRV983374:HSL983374 IBR983374:ICH983374 ILN983374:IMD983374 IVJ983374:IVZ983374 JFF983374:JFV983374 JPB983374:JPR983374 JYX983374:JZN983374 KIT983374:KJJ983374 KSP983374:KTF983374 LCL983374:LDB983374 LMH983374:LMX983374 LWD983374:LWT983374 MFZ983374:MGP983374 MPV983374:MQL983374 MZR983374:NAH983374 NJN983374:NKD983374 NTJ983374:NTZ983374 ODF983374:ODV983374 ONB983374:ONR983374 OWX983374:OXN983374 PGT983374:PHJ983374 PQP983374:PRF983374 QAL983374:QBB983374 QKH983374:QKX983374 QUD983374:QUT983374 RDZ983374:REP983374 RNV983374:ROL983374 RXR983374:RYH983374 SHN983374:SID983374 SRJ983374:SRZ983374 TBF983374:TBV983374 TLB983374:TLR983374 TUX983374:TVN983374 UET983374:UFJ983374 UOP983374:UPF983374 UYL983374:UZB983374 VIH983374:VIX983374 VSD983374:VST983374 WBZ983374:WCP983374 WLV983374:WML983374 WVR983374:WWH983374 J227:Z227 JF227:JV227 TB227:TR227 ACX227:ADN227 AMT227:ANJ227 AWP227:AXF227 BGL227:BHB227 BQH227:BQX227 CAD227:CAT227 CJZ227:CKP227 CTV227:CUL227 DDR227:DEH227 DNN227:DOD227 DXJ227:DXZ227 EHF227:EHV227 ERB227:ERR227 FAX227:FBN227 FKT227:FLJ227 FUP227:FVF227 GEL227:GFB227 GOH227:GOX227 GYD227:GYT227 HHZ227:HIP227 HRV227:HSL227 IBR227:ICH227 ILN227:IMD227 IVJ227:IVZ227 JFF227:JFV227 JPB227:JPR227 JYX227:JZN227 KIT227:KJJ227 KSP227:KTF227 LCL227:LDB227 LMH227:LMX227 LWD227:LWT227 MFZ227:MGP227 MPV227:MQL227 MZR227:NAH227 NJN227:NKD227 NTJ227:NTZ227 ODF227:ODV227 ONB227:ONR227 OWX227:OXN227 PGT227:PHJ227 PQP227:PRF227 QAL227:QBB227 QKH227:QKX227 QUD227:QUT227 RDZ227:REP227 RNV227:ROL227 RXR227:RYH227 SHN227:SID227 SRJ227:SRZ227 TBF227:TBV227 TLB227:TLR227 TUX227:TVN227 UET227:UFJ227 UOP227:UPF227 UYL227:UZB227 VIH227:VIX227 VSD227:VST227 WBZ227:WCP227 WLV227:WML227 WVR227:WWH227 J65893:Z65893 JF65893:JV65893 TB65893:TR65893 ACX65893:ADN65893 AMT65893:ANJ65893 AWP65893:AXF65893 BGL65893:BHB65893 BQH65893:BQX65893 CAD65893:CAT65893 CJZ65893:CKP65893 CTV65893:CUL65893 DDR65893:DEH65893 DNN65893:DOD65893 DXJ65893:DXZ65893 EHF65893:EHV65893 ERB65893:ERR65893 FAX65893:FBN65893 FKT65893:FLJ65893 FUP65893:FVF65893 GEL65893:GFB65893 GOH65893:GOX65893 GYD65893:GYT65893 HHZ65893:HIP65893 HRV65893:HSL65893 IBR65893:ICH65893 ILN65893:IMD65893 IVJ65893:IVZ65893 JFF65893:JFV65893 JPB65893:JPR65893 JYX65893:JZN65893 KIT65893:KJJ65893 KSP65893:KTF65893 LCL65893:LDB65893 LMH65893:LMX65893 LWD65893:LWT65893 MFZ65893:MGP65893 MPV65893:MQL65893 MZR65893:NAH65893 NJN65893:NKD65893 NTJ65893:NTZ65893 ODF65893:ODV65893 ONB65893:ONR65893 OWX65893:OXN65893 PGT65893:PHJ65893 PQP65893:PRF65893 QAL65893:QBB65893 QKH65893:QKX65893 QUD65893:QUT65893 RDZ65893:REP65893 RNV65893:ROL65893 RXR65893:RYH65893 SHN65893:SID65893 SRJ65893:SRZ65893 TBF65893:TBV65893 TLB65893:TLR65893 TUX65893:TVN65893 UET65893:UFJ65893 UOP65893:UPF65893 UYL65893:UZB65893 VIH65893:VIX65893 VSD65893:VST65893 WBZ65893:WCP65893 WLV65893:WML65893 WVR65893:WWH65893 J131429:Z131429 JF131429:JV131429 TB131429:TR131429 ACX131429:ADN131429 AMT131429:ANJ131429 AWP131429:AXF131429 BGL131429:BHB131429 BQH131429:BQX131429 CAD131429:CAT131429 CJZ131429:CKP131429 CTV131429:CUL131429 DDR131429:DEH131429 DNN131429:DOD131429 DXJ131429:DXZ131429 EHF131429:EHV131429 ERB131429:ERR131429 FAX131429:FBN131429 FKT131429:FLJ131429 FUP131429:FVF131429 GEL131429:GFB131429 GOH131429:GOX131429 GYD131429:GYT131429 HHZ131429:HIP131429 HRV131429:HSL131429 IBR131429:ICH131429 ILN131429:IMD131429 IVJ131429:IVZ131429 JFF131429:JFV131429 JPB131429:JPR131429 JYX131429:JZN131429 KIT131429:KJJ131429 KSP131429:KTF131429 LCL131429:LDB131429 LMH131429:LMX131429 LWD131429:LWT131429 MFZ131429:MGP131429 MPV131429:MQL131429 MZR131429:NAH131429 NJN131429:NKD131429 NTJ131429:NTZ131429 ODF131429:ODV131429 ONB131429:ONR131429 OWX131429:OXN131429 PGT131429:PHJ131429 PQP131429:PRF131429 QAL131429:QBB131429 QKH131429:QKX131429 QUD131429:QUT131429 RDZ131429:REP131429 RNV131429:ROL131429 RXR131429:RYH131429 SHN131429:SID131429 SRJ131429:SRZ131429 TBF131429:TBV131429 TLB131429:TLR131429 TUX131429:TVN131429 UET131429:UFJ131429 UOP131429:UPF131429 UYL131429:UZB131429 VIH131429:VIX131429 VSD131429:VST131429 WBZ131429:WCP131429 WLV131429:WML131429 WVR131429:WWH131429 J196965:Z196965 JF196965:JV196965 TB196965:TR196965 ACX196965:ADN196965 AMT196965:ANJ196965 AWP196965:AXF196965 BGL196965:BHB196965 BQH196965:BQX196965 CAD196965:CAT196965 CJZ196965:CKP196965 CTV196965:CUL196965 DDR196965:DEH196965 DNN196965:DOD196965 DXJ196965:DXZ196965 EHF196965:EHV196965 ERB196965:ERR196965 FAX196965:FBN196965 FKT196965:FLJ196965 FUP196965:FVF196965 GEL196965:GFB196965 GOH196965:GOX196965 GYD196965:GYT196965 HHZ196965:HIP196965 HRV196965:HSL196965 IBR196965:ICH196965 ILN196965:IMD196965 IVJ196965:IVZ196965 JFF196965:JFV196965 JPB196965:JPR196965 JYX196965:JZN196965 KIT196965:KJJ196965 KSP196965:KTF196965 LCL196965:LDB196965 LMH196965:LMX196965 LWD196965:LWT196965 MFZ196965:MGP196965 MPV196965:MQL196965 MZR196965:NAH196965 NJN196965:NKD196965 NTJ196965:NTZ196965 ODF196965:ODV196965 ONB196965:ONR196965 OWX196965:OXN196965 PGT196965:PHJ196965 PQP196965:PRF196965 QAL196965:QBB196965 QKH196965:QKX196965 QUD196965:QUT196965 RDZ196965:REP196965 RNV196965:ROL196965 RXR196965:RYH196965 SHN196965:SID196965 SRJ196965:SRZ196965 TBF196965:TBV196965 TLB196965:TLR196965 TUX196965:TVN196965 UET196965:UFJ196965 UOP196965:UPF196965 UYL196965:UZB196965 VIH196965:VIX196965 VSD196965:VST196965 WBZ196965:WCP196965 WLV196965:WML196965 WVR196965:WWH196965 J262501:Z262501 JF262501:JV262501 TB262501:TR262501 ACX262501:ADN262501 AMT262501:ANJ262501 AWP262501:AXF262501 BGL262501:BHB262501 BQH262501:BQX262501 CAD262501:CAT262501 CJZ262501:CKP262501 CTV262501:CUL262501 DDR262501:DEH262501 DNN262501:DOD262501 DXJ262501:DXZ262501 EHF262501:EHV262501 ERB262501:ERR262501 FAX262501:FBN262501 FKT262501:FLJ262501 FUP262501:FVF262501 GEL262501:GFB262501 GOH262501:GOX262501 GYD262501:GYT262501 HHZ262501:HIP262501 HRV262501:HSL262501 IBR262501:ICH262501 ILN262501:IMD262501 IVJ262501:IVZ262501 JFF262501:JFV262501 JPB262501:JPR262501 JYX262501:JZN262501 KIT262501:KJJ262501 KSP262501:KTF262501 LCL262501:LDB262501 LMH262501:LMX262501 LWD262501:LWT262501 MFZ262501:MGP262501 MPV262501:MQL262501 MZR262501:NAH262501 NJN262501:NKD262501 NTJ262501:NTZ262501 ODF262501:ODV262501 ONB262501:ONR262501 OWX262501:OXN262501 PGT262501:PHJ262501 PQP262501:PRF262501 QAL262501:QBB262501 QKH262501:QKX262501 QUD262501:QUT262501 RDZ262501:REP262501 RNV262501:ROL262501 RXR262501:RYH262501 SHN262501:SID262501 SRJ262501:SRZ262501 TBF262501:TBV262501 TLB262501:TLR262501 TUX262501:TVN262501 UET262501:UFJ262501 UOP262501:UPF262501 UYL262501:UZB262501 VIH262501:VIX262501 VSD262501:VST262501 WBZ262501:WCP262501 WLV262501:WML262501 WVR262501:WWH262501 J328037:Z328037 JF328037:JV328037 TB328037:TR328037 ACX328037:ADN328037 AMT328037:ANJ328037 AWP328037:AXF328037 BGL328037:BHB328037 BQH328037:BQX328037 CAD328037:CAT328037 CJZ328037:CKP328037 CTV328037:CUL328037 DDR328037:DEH328037 DNN328037:DOD328037 DXJ328037:DXZ328037 EHF328037:EHV328037 ERB328037:ERR328037 FAX328037:FBN328037 FKT328037:FLJ328037 FUP328037:FVF328037 GEL328037:GFB328037 GOH328037:GOX328037 GYD328037:GYT328037 HHZ328037:HIP328037 HRV328037:HSL328037 IBR328037:ICH328037 ILN328037:IMD328037 IVJ328037:IVZ328037 JFF328037:JFV328037 JPB328037:JPR328037 JYX328037:JZN328037 KIT328037:KJJ328037 KSP328037:KTF328037 LCL328037:LDB328037 LMH328037:LMX328037 LWD328037:LWT328037 MFZ328037:MGP328037 MPV328037:MQL328037 MZR328037:NAH328037 NJN328037:NKD328037 NTJ328037:NTZ328037 ODF328037:ODV328037 ONB328037:ONR328037 OWX328037:OXN328037 PGT328037:PHJ328037 PQP328037:PRF328037 QAL328037:QBB328037 QKH328037:QKX328037 QUD328037:QUT328037 RDZ328037:REP328037 RNV328037:ROL328037 RXR328037:RYH328037 SHN328037:SID328037 SRJ328037:SRZ328037 TBF328037:TBV328037 TLB328037:TLR328037 TUX328037:TVN328037 UET328037:UFJ328037 UOP328037:UPF328037 UYL328037:UZB328037 VIH328037:VIX328037 VSD328037:VST328037 WBZ328037:WCP328037 WLV328037:WML328037 WVR328037:WWH328037 J393573:Z393573 JF393573:JV393573 TB393573:TR393573 ACX393573:ADN393573 AMT393573:ANJ393573 AWP393573:AXF393573 BGL393573:BHB393573 BQH393573:BQX393573 CAD393573:CAT393573 CJZ393573:CKP393573 CTV393573:CUL393573 DDR393573:DEH393573 DNN393573:DOD393573 DXJ393573:DXZ393573 EHF393573:EHV393573 ERB393573:ERR393573 FAX393573:FBN393573 FKT393573:FLJ393573 FUP393573:FVF393573 GEL393573:GFB393573 GOH393573:GOX393573 GYD393573:GYT393573 HHZ393573:HIP393573 HRV393573:HSL393573 IBR393573:ICH393573 ILN393573:IMD393573 IVJ393573:IVZ393573 JFF393573:JFV393573 JPB393573:JPR393573 JYX393573:JZN393573 KIT393573:KJJ393573 KSP393573:KTF393573 LCL393573:LDB393573 LMH393573:LMX393573 LWD393573:LWT393573 MFZ393573:MGP393573 MPV393573:MQL393573 MZR393573:NAH393573 NJN393573:NKD393573 NTJ393573:NTZ393573 ODF393573:ODV393573 ONB393573:ONR393573 OWX393573:OXN393573 PGT393573:PHJ393573 PQP393573:PRF393573 QAL393573:QBB393573 QKH393573:QKX393573 QUD393573:QUT393573 RDZ393573:REP393573 RNV393573:ROL393573 RXR393573:RYH393573 SHN393573:SID393573 SRJ393573:SRZ393573 TBF393573:TBV393573 TLB393573:TLR393573 TUX393573:TVN393573 UET393573:UFJ393573 UOP393573:UPF393573 UYL393573:UZB393573 VIH393573:VIX393573 VSD393573:VST393573 WBZ393573:WCP393573 WLV393573:WML393573 WVR393573:WWH393573 J459109:Z459109 JF459109:JV459109 TB459109:TR459109 ACX459109:ADN459109 AMT459109:ANJ459109 AWP459109:AXF459109 BGL459109:BHB459109 BQH459109:BQX459109 CAD459109:CAT459109 CJZ459109:CKP459109 CTV459109:CUL459109 DDR459109:DEH459109 DNN459109:DOD459109 DXJ459109:DXZ459109 EHF459109:EHV459109 ERB459109:ERR459109 FAX459109:FBN459109 FKT459109:FLJ459109 FUP459109:FVF459109 GEL459109:GFB459109 GOH459109:GOX459109 GYD459109:GYT459109 HHZ459109:HIP459109 HRV459109:HSL459109 IBR459109:ICH459109 ILN459109:IMD459109 IVJ459109:IVZ459109 JFF459109:JFV459109 JPB459109:JPR459109 JYX459109:JZN459109 KIT459109:KJJ459109 KSP459109:KTF459109 LCL459109:LDB459109 LMH459109:LMX459109 LWD459109:LWT459109 MFZ459109:MGP459109 MPV459109:MQL459109 MZR459109:NAH459109 NJN459109:NKD459109 NTJ459109:NTZ459109 ODF459109:ODV459109 ONB459109:ONR459109 OWX459109:OXN459109 PGT459109:PHJ459109 PQP459109:PRF459109 QAL459109:QBB459109 QKH459109:QKX459109 QUD459109:QUT459109 RDZ459109:REP459109 RNV459109:ROL459109 RXR459109:RYH459109 SHN459109:SID459109 SRJ459109:SRZ459109 TBF459109:TBV459109 TLB459109:TLR459109 TUX459109:TVN459109 UET459109:UFJ459109 UOP459109:UPF459109 UYL459109:UZB459109 VIH459109:VIX459109 VSD459109:VST459109 WBZ459109:WCP459109 WLV459109:WML459109 WVR459109:WWH459109 J524645:Z524645 JF524645:JV524645 TB524645:TR524645 ACX524645:ADN524645 AMT524645:ANJ524645 AWP524645:AXF524645 BGL524645:BHB524645 BQH524645:BQX524645 CAD524645:CAT524645 CJZ524645:CKP524645 CTV524645:CUL524645 DDR524645:DEH524645 DNN524645:DOD524645 DXJ524645:DXZ524645 EHF524645:EHV524645 ERB524645:ERR524645 FAX524645:FBN524645 FKT524645:FLJ524645 FUP524645:FVF524645 GEL524645:GFB524645 GOH524645:GOX524645 GYD524645:GYT524645 HHZ524645:HIP524645 HRV524645:HSL524645 IBR524645:ICH524645 ILN524645:IMD524645 IVJ524645:IVZ524645 JFF524645:JFV524645 JPB524645:JPR524645 JYX524645:JZN524645 KIT524645:KJJ524645 KSP524645:KTF524645 LCL524645:LDB524645 LMH524645:LMX524645 LWD524645:LWT524645 MFZ524645:MGP524645 MPV524645:MQL524645 MZR524645:NAH524645 NJN524645:NKD524645 NTJ524645:NTZ524645 ODF524645:ODV524645 ONB524645:ONR524645 OWX524645:OXN524645 PGT524645:PHJ524645 PQP524645:PRF524645 QAL524645:QBB524645 QKH524645:QKX524645 QUD524645:QUT524645 RDZ524645:REP524645 RNV524645:ROL524645 RXR524645:RYH524645 SHN524645:SID524645 SRJ524645:SRZ524645 TBF524645:TBV524645 TLB524645:TLR524645 TUX524645:TVN524645 UET524645:UFJ524645 UOP524645:UPF524645 UYL524645:UZB524645 VIH524645:VIX524645 VSD524645:VST524645 WBZ524645:WCP524645 WLV524645:WML524645 WVR524645:WWH524645 J590181:Z590181 JF590181:JV590181 TB590181:TR590181 ACX590181:ADN590181 AMT590181:ANJ590181 AWP590181:AXF590181 BGL590181:BHB590181 BQH590181:BQX590181 CAD590181:CAT590181 CJZ590181:CKP590181 CTV590181:CUL590181 DDR590181:DEH590181 DNN590181:DOD590181 DXJ590181:DXZ590181 EHF590181:EHV590181 ERB590181:ERR590181 FAX590181:FBN590181 FKT590181:FLJ590181 FUP590181:FVF590181 GEL590181:GFB590181 GOH590181:GOX590181 GYD590181:GYT590181 HHZ590181:HIP590181 HRV590181:HSL590181 IBR590181:ICH590181 ILN590181:IMD590181 IVJ590181:IVZ590181 JFF590181:JFV590181 JPB590181:JPR590181 JYX590181:JZN590181 KIT590181:KJJ590181 KSP590181:KTF590181 LCL590181:LDB590181 LMH590181:LMX590181 LWD590181:LWT590181 MFZ590181:MGP590181 MPV590181:MQL590181 MZR590181:NAH590181 NJN590181:NKD590181 NTJ590181:NTZ590181 ODF590181:ODV590181 ONB590181:ONR590181 OWX590181:OXN590181 PGT590181:PHJ590181 PQP590181:PRF590181 QAL590181:QBB590181 QKH590181:QKX590181 QUD590181:QUT590181 RDZ590181:REP590181 RNV590181:ROL590181 RXR590181:RYH590181 SHN590181:SID590181 SRJ590181:SRZ590181 TBF590181:TBV590181 TLB590181:TLR590181 TUX590181:TVN590181 UET590181:UFJ590181 UOP590181:UPF590181 UYL590181:UZB590181 VIH590181:VIX590181 VSD590181:VST590181 WBZ590181:WCP590181 WLV590181:WML590181 WVR590181:WWH590181 J655717:Z655717 JF655717:JV655717 TB655717:TR655717 ACX655717:ADN655717 AMT655717:ANJ655717 AWP655717:AXF655717 BGL655717:BHB655717 BQH655717:BQX655717 CAD655717:CAT655717 CJZ655717:CKP655717 CTV655717:CUL655717 DDR655717:DEH655717 DNN655717:DOD655717 DXJ655717:DXZ655717 EHF655717:EHV655717 ERB655717:ERR655717 FAX655717:FBN655717 FKT655717:FLJ655717 FUP655717:FVF655717 GEL655717:GFB655717 GOH655717:GOX655717 GYD655717:GYT655717 HHZ655717:HIP655717 HRV655717:HSL655717 IBR655717:ICH655717 ILN655717:IMD655717 IVJ655717:IVZ655717 JFF655717:JFV655717 JPB655717:JPR655717 JYX655717:JZN655717 KIT655717:KJJ655717 KSP655717:KTF655717 LCL655717:LDB655717 LMH655717:LMX655717 LWD655717:LWT655717 MFZ655717:MGP655717 MPV655717:MQL655717 MZR655717:NAH655717 NJN655717:NKD655717 NTJ655717:NTZ655717 ODF655717:ODV655717 ONB655717:ONR655717 OWX655717:OXN655717 PGT655717:PHJ655717 PQP655717:PRF655717 QAL655717:QBB655717 QKH655717:QKX655717 QUD655717:QUT655717 RDZ655717:REP655717 RNV655717:ROL655717 RXR655717:RYH655717 SHN655717:SID655717 SRJ655717:SRZ655717 TBF655717:TBV655717 TLB655717:TLR655717 TUX655717:TVN655717 UET655717:UFJ655717 UOP655717:UPF655717 UYL655717:UZB655717 VIH655717:VIX655717 VSD655717:VST655717 WBZ655717:WCP655717 WLV655717:WML655717 WVR655717:WWH655717 J721253:Z721253 JF721253:JV721253 TB721253:TR721253 ACX721253:ADN721253 AMT721253:ANJ721253 AWP721253:AXF721253 BGL721253:BHB721253 BQH721253:BQX721253 CAD721253:CAT721253 CJZ721253:CKP721253 CTV721253:CUL721253 DDR721253:DEH721253 DNN721253:DOD721253 DXJ721253:DXZ721253 EHF721253:EHV721253 ERB721253:ERR721253 FAX721253:FBN721253 FKT721253:FLJ721253 FUP721253:FVF721253 GEL721253:GFB721253 GOH721253:GOX721253 GYD721253:GYT721253 HHZ721253:HIP721253 HRV721253:HSL721253 IBR721253:ICH721253 ILN721253:IMD721253 IVJ721253:IVZ721253 JFF721253:JFV721253 JPB721253:JPR721253 JYX721253:JZN721253 KIT721253:KJJ721253 KSP721253:KTF721253 LCL721253:LDB721253 LMH721253:LMX721253 LWD721253:LWT721253 MFZ721253:MGP721253 MPV721253:MQL721253 MZR721253:NAH721253 NJN721253:NKD721253 NTJ721253:NTZ721253 ODF721253:ODV721253 ONB721253:ONR721253 OWX721253:OXN721253 PGT721253:PHJ721253 PQP721253:PRF721253 QAL721253:QBB721253 QKH721253:QKX721253 QUD721253:QUT721253 RDZ721253:REP721253 RNV721253:ROL721253 RXR721253:RYH721253 SHN721253:SID721253 SRJ721253:SRZ721253 TBF721253:TBV721253 TLB721253:TLR721253 TUX721253:TVN721253 UET721253:UFJ721253 UOP721253:UPF721253 UYL721253:UZB721253 VIH721253:VIX721253 VSD721253:VST721253 WBZ721253:WCP721253 WLV721253:WML721253 WVR721253:WWH721253 J786789:Z786789 JF786789:JV786789 TB786789:TR786789 ACX786789:ADN786789 AMT786789:ANJ786789 AWP786789:AXF786789 BGL786789:BHB786789 BQH786789:BQX786789 CAD786789:CAT786789 CJZ786789:CKP786789 CTV786789:CUL786789 DDR786789:DEH786789 DNN786789:DOD786789 DXJ786789:DXZ786789 EHF786789:EHV786789 ERB786789:ERR786789 FAX786789:FBN786789 FKT786789:FLJ786789 FUP786789:FVF786789 GEL786789:GFB786789 GOH786789:GOX786789 GYD786789:GYT786789 HHZ786789:HIP786789 HRV786789:HSL786789 IBR786789:ICH786789 ILN786789:IMD786789 IVJ786789:IVZ786789 JFF786789:JFV786789 JPB786789:JPR786789 JYX786789:JZN786789 KIT786789:KJJ786789 KSP786789:KTF786789 LCL786789:LDB786789 LMH786789:LMX786789 LWD786789:LWT786789 MFZ786789:MGP786789 MPV786789:MQL786789 MZR786789:NAH786789 NJN786789:NKD786789 NTJ786789:NTZ786789 ODF786789:ODV786789 ONB786789:ONR786789 OWX786789:OXN786789 PGT786789:PHJ786789 PQP786789:PRF786789 QAL786789:QBB786789 QKH786789:QKX786789 QUD786789:QUT786789 RDZ786789:REP786789 RNV786789:ROL786789 RXR786789:RYH786789 SHN786789:SID786789 SRJ786789:SRZ786789 TBF786789:TBV786789 TLB786789:TLR786789 TUX786789:TVN786789 UET786789:UFJ786789 UOP786789:UPF786789 UYL786789:UZB786789 VIH786789:VIX786789 VSD786789:VST786789 WBZ786789:WCP786789 WLV786789:WML786789 WVR786789:WWH786789 J852325:Z852325 JF852325:JV852325 TB852325:TR852325 ACX852325:ADN852325 AMT852325:ANJ852325 AWP852325:AXF852325 BGL852325:BHB852325 BQH852325:BQX852325 CAD852325:CAT852325 CJZ852325:CKP852325 CTV852325:CUL852325 DDR852325:DEH852325 DNN852325:DOD852325 DXJ852325:DXZ852325 EHF852325:EHV852325 ERB852325:ERR852325 FAX852325:FBN852325 FKT852325:FLJ852325 FUP852325:FVF852325 GEL852325:GFB852325 GOH852325:GOX852325 GYD852325:GYT852325 HHZ852325:HIP852325 HRV852325:HSL852325 IBR852325:ICH852325 ILN852325:IMD852325 IVJ852325:IVZ852325 JFF852325:JFV852325 JPB852325:JPR852325 JYX852325:JZN852325 KIT852325:KJJ852325 KSP852325:KTF852325 LCL852325:LDB852325 LMH852325:LMX852325 LWD852325:LWT852325 MFZ852325:MGP852325 MPV852325:MQL852325 MZR852325:NAH852325 NJN852325:NKD852325 NTJ852325:NTZ852325 ODF852325:ODV852325 ONB852325:ONR852325 OWX852325:OXN852325 PGT852325:PHJ852325 PQP852325:PRF852325 QAL852325:QBB852325 QKH852325:QKX852325 QUD852325:QUT852325 RDZ852325:REP852325 RNV852325:ROL852325 RXR852325:RYH852325 SHN852325:SID852325 SRJ852325:SRZ852325 TBF852325:TBV852325 TLB852325:TLR852325 TUX852325:TVN852325 UET852325:UFJ852325 UOP852325:UPF852325 UYL852325:UZB852325 VIH852325:VIX852325 VSD852325:VST852325 WBZ852325:WCP852325 WLV852325:WML852325 WVR852325:WWH852325 J917861:Z917861 JF917861:JV917861 TB917861:TR917861 ACX917861:ADN917861 AMT917861:ANJ917861 AWP917861:AXF917861 BGL917861:BHB917861 BQH917861:BQX917861 CAD917861:CAT917861 CJZ917861:CKP917861 CTV917861:CUL917861 DDR917861:DEH917861 DNN917861:DOD917861 DXJ917861:DXZ917861 EHF917861:EHV917861 ERB917861:ERR917861 FAX917861:FBN917861 FKT917861:FLJ917861 FUP917861:FVF917861 GEL917861:GFB917861 GOH917861:GOX917861 GYD917861:GYT917861 HHZ917861:HIP917861 HRV917861:HSL917861 IBR917861:ICH917861 ILN917861:IMD917861 IVJ917861:IVZ917861 JFF917861:JFV917861 JPB917861:JPR917861 JYX917861:JZN917861 KIT917861:KJJ917861 KSP917861:KTF917861 LCL917861:LDB917861 LMH917861:LMX917861 LWD917861:LWT917861 MFZ917861:MGP917861 MPV917861:MQL917861 MZR917861:NAH917861 NJN917861:NKD917861 NTJ917861:NTZ917861 ODF917861:ODV917861 ONB917861:ONR917861 OWX917861:OXN917861 PGT917861:PHJ917861 PQP917861:PRF917861 QAL917861:QBB917861 QKH917861:QKX917861 QUD917861:QUT917861 RDZ917861:REP917861 RNV917861:ROL917861 RXR917861:RYH917861 SHN917861:SID917861 SRJ917861:SRZ917861 TBF917861:TBV917861 TLB917861:TLR917861 TUX917861:TVN917861 UET917861:UFJ917861 UOP917861:UPF917861 UYL917861:UZB917861 VIH917861:VIX917861 VSD917861:VST917861 WBZ917861:WCP917861 WLV917861:WML917861 WVR917861:WWH917861 J983397:Z983397 JF983397:JV983397 TB983397:TR983397 ACX983397:ADN983397 AMT983397:ANJ983397 AWP983397:AXF983397 BGL983397:BHB983397 BQH983397:BQX983397 CAD983397:CAT983397 CJZ983397:CKP983397 CTV983397:CUL983397 DDR983397:DEH983397 DNN983397:DOD983397 DXJ983397:DXZ983397 EHF983397:EHV983397 ERB983397:ERR983397 FAX983397:FBN983397 FKT983397:FLJ983397 FUP983397:FVF983397 GEL983397:GFB983397 GOH983397:GOX983397 GYD983397:GYT983397 HHZ983397:HIP983397 HRV983397:HSL983397 IBR983397:ICH983397 ILN983397:IMD983397 IVJ983397:IVZ983397 JFF983397:JFV983397 JPB983397:JPR983397 JYX983397:JZN983397 KIT983397:KJJ983397 KSP983397:KTF983397 LCL983397:LDB983397 LMH983397:LMX983397 LWD983397:LWT983397 MFZ983397:MGP983397 MPV983397:MQL983397 MZR983397:NAH983397 NJN983397:NKD983397 NTJ983397:NTZ983397 ODF983397:ODV983397 ONB983397:ONR983397 OWX983397:OXN983397 PGT983397:PHJ983397 PQP983397:PRF983397 QAL983397:QBB983397 QKH983397:QKX983397 QUD983397:QUT983397 RDZ983397:REP983397 RNV983397:ROL983397 RXR983397:RYH983397 SHN983397:SID983397 SRJ983397:SRZ983397 TBF983397:TBV983397 TLB983397:TLR983397 TUX983397:TVN983397 UET983397:UFJ983397 UOP983397:UPF983397 UYL983397:UZB983397 VIH983397:VIX983397 VSD983397:VST983397 WBZ983397:WCP983397 WLV983397:WML983397 WVR983397:WWH983397 U201:Z201 JG224:JV224 TC224:TR224 ACY224:ADN224 AMU224:ANJ224 AWQ224:AXF224 BGM224:BHB224 BQI224:BQX224 CAE224:CAT224 CKA224:CKP224 CTW224:CUL224 DDS224:DEH224 DNO224:DOD224 DXK224:DXZ224 EHG224:EHV224 ERC224:ERR224 FAY224:FBN224 FKU224:FLJ224 FUQ224:FVF224 GEM224:GFB224 GOI224:GOX224 GYE224:GYT224 HIA224:HIP224 HRW224:HSL224 IBS224:ICH224 ILO224:IMD224 IVK224:IVZ224 JFG224:JFV224 JPC224:JPR224 JYY224:JZN224 KIU224:KJJ224 KSQ224:KTF224 LCM224:LDB224 LMI224:LMX224 LWE224:LWT224 MGA224:MGP224 MPW224:MQL224 MZS224:NAH224 NJO224:NKD224 NTK224:NTZ224 ODG224:ODV224 ONC224:ONR224 OWY224:OXN224 PGU224:PHJ224 PQQ224:PRF224 QAM224:QBB224 QKI224:QKX224 QUE224:QUT224 REA224:REP224 RNW224:ROL224 RXS224:RYH224 SHO224:SID224 SRK224:SRZ224 TBG224:TBV224 TLC224:TLR224 TUY224:TVN224 UEU224:UFJ224 UOQ224:UPF224 UYM224:UZB224 VII224:VIX224 VSE224:VST224 WCA224:WCP224 WLW224:WML224 WVS224:WWH224 K65890:Z65890 JG65890:JV65890 TC65890:TR65890 ACY65890:ADN65890 AMU65890:ANJ65890 AWQ65890:AXF65890 BGM65890:BHB65890 BQI65890:BQX65890 CAE65890:CAT65890 CKA65890:CKP65890 CTW65890:CUL65890 DDS65890:DEH65890 DNO65890:DOD65890 DXK65890:DXZ65890 EHG65890:EHV65890 ERC65890:ERR65890 FAY65890:FBN65890 FKU65890:FLJ65890 FUQ65890:FVF65890 GEM65890:GFB65890 GOI65890:GOX65890 GYE65890:GYT65890 HIA65890:HIP65890 HRW65890:HSL65890 IBS65890:ICH65890 ILO65890:IMD65890 IVK65890:IVZ65890 JFG65890:JFV65890 JPC65890:JPR65890 JYY65890:JZN65890 KIU65890:KJJ65890 KSQ65890:KTF65890 LCM65890:LDB65890 LMI65890:LMX65890 LWE65890:LWT65890 MGA65890:MGP65890 MPW65890:MQL65890 MZS65890:NAH65890 NJO65890:NKD65890 NTK65890:NTZ65890 ODG65890:ODV65890 ONC65890:ONR65890 OWY65890:OXN65890 PGU65890:PHJ65890 PQQ65890:PRF65890 QAM65890:QBB65890 QKI65890:QKX65890 QUE65890:QUT65890 REA65890:REP65890 RNW65890:ROL65890 RXS65890:RYH65890 SHO65890:SID65890 SRK65890:SRZ65890 TBG65890:TBV65890 TLC65890:TLR65890 TUY65890:TVN65890 UEU65890:UFJ65890 UOQ65890:UPF65890 UYM65890:UZB65890 VII65890:VIX65890 VSE65890:VST65890 WCA65890:WCP65890 WLW65890:WML65890 WVS65890:WWH65890 K131426:Z131426 JG131426:JV131426 TC131426:TR131426 ACY131426:ADN131426 AMU131426:ANJ131426 AWQ131426:AXF131426 BGM131426:BHB131426 BQI131426:BQX131426 CAE131426:CAT131426 CKA131426:CKP131426 CTW131426:CUL131426 DDS131426:DEH131426 DNO131426:DOD131426 DXK131426:DXZ131426 EHG131426:EHV131426 ERC131426:ERR131426 FAY131426:FBN131426 FKU131426:FLJ131426 FUQ131426:FVF131426 GEM131426:GFB131426 GOI131426:GOX131426 GYE131426:GYT131426 HIA131426:HIP131426 HRW131426:HSL131426 IBS131426:ICH131426 ILO131426:IMD131426 IVK131426:IVZ131426 JFG131426:JFV131426 JPC131426:JPR131426 JYY131426:JZN131426 KIU131426:KJJ131426 KSQ131426:KTF131426 LCM131426:LDB131426 LMI131426:LMX131426 LWE131426:LWT131426 MGA131426:MGP131426 MPW131426:MQL131426 MZS131426:NAH131426 NJO131426:NKD131426 NTK131426:NTZ131426 ODG131426:ODV131426 ONC131426:ONR131426 OWY131426:OXN131426 PGU131426:PHJ131426 PQQ131426:PRF131426 QAM131426:QBB131426 QKI131426:QKX131426 QUE131426:QUT131426 REA131426:REP131426 RNW131426:ROL131426 RXS131426:RYH131426 SHO131426:SID131426 SRK131426:SRZ131426 TBG131426:TBV131426 TLC131426:TLR131426 TUY131426:TVN131426 UEU131426:UFJ131426 UOQ131426:UPF131426 UYM131426:UZB131426 VII131426:VIX131426 VSE131426:VST131426 WCA131426:WCP131426 WLW131426:WML131426 WVS131426:WWH131426 K196962:Z196962 JG196962:JV196962 TC196962:TR196962 ACY196962:ADN196962 AMU196962:ANJ196962 AWQ196962:AXF196962 BGM196962:BHB196962 BQI196962:BQX196962 CAE196962:CAT196962 CKA196962:CKP196962 CTW196962:CUL196962 DDS196962:DEH196962 DNO196962:DOD196962 DXK196962:DXZ196962 EHG196962:EHV196962 ERC196962:ERR196962 FAY196962:FBN196962 FKU196962:FLJ196962 FUQ196962:FVF196962 GEM196962:GFB196962 GOI196962:GOX196962 GYE196962:GYT196962 HIA196962:HIP196962 HRW196962:HSL196962 IBS196962:ICH196962 ILO196962:IMD196962 IVK196962:IVZ196962 JFG196962:JFV196962 JPC196962:JPR196962 JYY196962:JZN196962 KIU196962:KJJ196962 KSQ196962:KTF196962 LCM196962:LDB196962 LMI196962:LMX196962 LWE196962:LWT196962 MGA196962:MGP196962 MPW196962:MQL196962 MZS196962:NAH196962 NJO196962:NKD196962 NTK196962:NTZ196962 ODG196962:ODV196962 ONC196962:ONR196962 OWY196962:OXN196962 PGU196962:PHJ196962 PQQ196962:PRF196962 QAM196962:QBB196962 QKI196962:QKX196962 QUE196962:QUT196962 REA196962:REP196962 RNW196962:ROL196962 RXS196962:RYH196962 SHO196962:SID196962 SRK196962:SRZ196962 TBG196962:TBV196962 TLC196962:TLR196962 TUY196962:TVN196962 UEU196962:UFJ196962 UOQ196962:UPF196962 UYM196962:UZB196962 VII196962:VIX196962 VSE196962:VST196962 WCA196962:WCP196962 WLW196962:WML196962 WVS196962:WWH196962 K262498:Z262498 JG262498:JV262498 TC262498:TR262498 ACY262498:ADN262498 AMU262498:ANJ262498 AWQ262498:AXF262498 BGM262498:BHB262498 BQI262498:BQX262498 CAE262498:CAT262498 CKA262498:CKP262498 CTW262498:CUL262498 DDS262498:DEH262498 DNO262498:DOD262498 DXK262498:DXZ262498 EHG262498:EHV262498 ERC262498:ERR262498 FAY262498:FBN262498 FKU262498:FLJ262498 FUQ262498:FVF262498 GEM262498:GFB262498 GOI262498:GOX262498 GYE262498:GYT262498 HIA262498:HIP262498 HRW262498:HSL262498 IBS262498:ICH262498 ILO262498:IMD262498 IVK262498:IVZ262498 JFG262498:JFV262498 JPC262498:JPR262498 JYY262498:JZN262498 KIU262498:KJJ262498 KSQ262498:KTF262498 LCM262498:LDB262498 LMI262498:LMX262498 LWE262498:LWT262498 MGA262498:MGP262498 MPW262498:MQL262498 MZS262498:NAH262498 NJO262498:NKD262498 NTK262498:NTZ262498 ODG262498:ODV262498 ONC262498:ONR262498 OWY262498:OXN262498 PGU262498:PHJ262498 PQQ262498:PRF262498 QAM262498:QBB262498 QKI262498:QKX262498 QUE262498:QUT262498 REA262498:REP262498 RNW262498:ROL262498 RXS262498:RYH262498 SHO262498:SID262498 SRK262498:SRZ262498 TBG262498:TBV262498 TLC262498:TLR262498 TUY262498:TVN262498 UEU262498:UFJ262498 UOQ262498:UPF262498 UYM262498:UZB262498 VII262498:VIX262498 VSE262498:VST262498 WCA262498:WCP262498 WLW262498:WML262498 WVS262498:WWH262498 K328034:Z328034 JG328034:JV328034 TC328034:TR328034 ACY328034:ADN328034 AMU328034:ANJ328034 AWQ328034:AXF328034 BGM328034:BHB328034 BQI328034:BQX328034 CAE328034:CAT328034 CKA328034:CKP328034 CTW328034:CUL328034 DDS328034:DEH328034 DNO328034:DOD328034 DXK328034:DXZ328034 EHG328034:EHV328034 ERC328034:ERR328034 FAY328034:FBN328034 FKU328034:FLJ328034 FUQ328034:FVF328034 GEM328034:GFB328034 GOI328034:GOX328034 GYE328034:GYT328034 HIA328034:HIP328034 HRW328034:HSL328034 IBS328034:ICH328034 ILO328034:IMD328034 IVK328034:IVZ328034 JFG328034:JFV328034 JPC328034:JPR328034 JYY328034:JZN328034 KIU328034:KJJ328034 KSQ328034:KTF328034 LCM328034:LDB328034 LMI328034:LMX328034 LWE328034:LWT328034 MGA328034:MGP328034 MPW328034:MQL328034 MZS328034:NAH328034 NJO328034:NKD328034 NTK328034:NTZ328034 ODG328034:ODV328034 ONC328034:ONR328034 OWY328034:OXN328034 PGU328034:PHJ328034 PQQ328034:PRF328034 QAM328034:QBB328034 QKI328034:QKX328034 QUE328034:QUT328034 REA328034:REP328034 RNW328034:ROL328034 RXS328034:RYH328034 SHO328034:SID328034 SRK328034:SRZ328034 TBG328034:TBV328034 TLC328034:TLR328034 TUY328034:TVN328034 UEU328034:UFJ328034 UOQ328034:UPF328034 UYM328034:UZB328034 VII328034:VIX328034 VSE328034:VST328034 WCA328034:WCP328034 WLW328034:WML328034 WVS328034:WWH328034 K393570:Z393570 JG393570:JV393570 TC393570:TR393570 ACY393570:ADN393570 AMU393570:ANJ393570 AWQ393570:AXF393570 BGM393570:BHB393570 BQI393570:BQX393570 CAE393570:CAT393570 CKA393570:CKP393570 CTW393570:CUL393570 DDS393570:DEH393570 DNO393570:DOD393570 DXK393570:DXZ393570 EHG393570:EHV393570 ERC393570:ERR393570 FAY393570:FBN393570 FKU393570:FLJ393570 FUQ393570:FVF393570 GEM393570:GFB393570 GOI393570:GOX393570 GYE393570:GYT393570 HIA393570:HIP393570 HRW393570:HSL393570 IBS393570:ICH393570 ILO393570:IMD393570 IVK393570:IVZ393570 JFG393570:JFV393570 JPC393570:JPR393570 JYY393570:JZN393570 KIU393570:KJJ393570 KSQ393570:KTF393570 LCM393570:LDB393570 LMI393570:LMX393570 LWE393570:LWT393570 MGA393570:MGP393570 MPW393570:MQL393570 MZS393570:NAH393570 NJO393570:NKD393570 NTK393570:NTZ393570 ODG393570:ODV393570 ONC393570:ONR393570 OWY393570:OXN393570 PGU393570:PHJ393570 PQQ393570:PRF393570 QAM393570:QBB393570 QKI393570:QKX393570 QUE393570:QUT393570 REA393570:REP393570 RNW393570:ROL393570 RXS393570:RYH393570 SHO393570:SID393570 SRK393570:SRZ393570 TBG393570:TBV393570 TLC393570:TLR393570 TUY393570:TVN393570 UEU393570:UFJ393570 UOQ393570:UPF393570 UYM393570:UZB393570 VII393570:VIX393570 VSE393570:VST393570 WCA393570:WCP393570 WLW393570:WML393570 WVS393570:WWH393570 K459106:Z459106 JG459106:JV459106 TC459106:TR459106 ACY459106:ADN459106 AMU459106:ANJ459106 AWQ459106:AXF459106 BGM459106:BHB459106 BQI459106:BQX459106 CAE459106:CAT459106 CKA459106:CKP459106 CTW459106:CUL459106 DDS459106:DEH459106 DNO459106:DOD459106 DXK459106:DXZ459106 EHG459106:EHV459106 ERC459106:ERR459106 FAY459106:FBN459106 FKU459106:FLJ459106 FUQ459106:FVF459106 GEM459106:GFB459106 GOI459106:GOX459106 GYE459106:GYT459106 HIA459106:HIP459106 HRW459106:HSL459106 IBS459106:ICH459106 ILO459106:IMD459106 IVK459106:IVZ459106 JFG459106:JFV459106 JPC459106:JPR459106 JYY459106:JZN459106 KIU459106:KJJ459106 KSQ459106:KTF459106 LCM459106:LDB459106 LMI459106:LMX459106 LWE459106:LWT459106 MGA459106:MGP459106 MPW459106:MQL459106 MZS459106:NAH459106 NJO459106:NKD459106 NTK459106:NTZ459106 ODG459106:ODV459106 ONC459106:ONR459106 OWY459106:OXN459106 PGU459106:PHJ459106 PQQ459106:PRF459106 QAM459106:QBB459106 QKI459106:QKX459106 QUE459106:QUT459106 REA459106:REP459106 RNW459106:ROL459106 RXS459106:RYH459106 SHO459106:SID459106 SRK459106:SRZ459106 TBG459106:TBV459106 TLC459106:TLR459106 TUY459106:TVN459106 UEU459106:UFJ459106 UOQ459106:UPF459106 UYM459106:UZB459106 VII459106:VIX459106 VSE459106:VST459106 WCA459106:WCP459106 WLW459106:WML459106 WVS459106:WWH459106 K524642:Z524642 JG524642:JV524642 TC524642:TR524642 ACY524642:ADN524642 AMU524642:ANJ524642 AWQ524642:AXF524642 BGM524642:BHB524642 BQI524642:BQX524642 CAE524642:CAT524642 CKA524642:CKP524642 CTW524642:CUL524642 DDS524642:DEH524642 DNO524642:DOD524642 DXK524642:DXZ524642 EHG524642:EHV524642 ERC524642:ERR524642 FAY524642:FBN524642 FKU524642:FLJ524642 FUQ524642:FVF524642 GEM524642:GFB524642 GOI524642:GOX524642 GYE524642:GYT524642 HIA524642:HIP524642 HRW524642:HSL524642 IBS524642:ICH524642 ILO524642:IMD524642 IVK524642:IVZ524642 JFG524642:JFV524642 JPC524642:JPR524642 JYY524642:JZN524642 KIU524642:KJJ524642 KSQ524642:KTF524642 LCM524642:LDB524642 LMI524642:LMX524642 LWE524642:LWT524642 MGA524642:MGP524642 MPW524642:MQL524642 MZS524642:NAH524642 NJO524642:NKD524642 NTK524642:NTZ524642 ODG524642:ODV524642 ONC524642:ONR524642 OWY524642:OXN524642 PGU524642:PHJ524642 PQQ524642:PRF524642 QAM524642:QBB524642 QKI524642:QKX524642 QUE524642:QUT524642 REA524642:REP524642 RNW524642:ROL524642 RXS524642:RYH524642 SHO524642:SID524642 SRK524642:SRZ524642 TBG524642:TBV524642 TLC524642:TLR524642 TUY524642:TVN524642 UEU524642:UFJ524642 UOQ524642:UPF524642 UYM524642:UZB524642 VII524642:VIX524642 VSE524642:VST524642 WCA524642:WCP524642 WLW524642:WML524642 WVS524642:WWH524642 K590178:Z590178 JG590178:JV590178 TC590178:TR590178 ACY590178:ADN590178 AMU590178:ANJ590178 AWQ590178:AXF590178 BGM590178:BHB590178 BQI590178:BQX590178 CAE590178:CAT590178 CKA590178:CKP590178 CTW590178:CUL590178 DDS590178:DEH590178 DNO590178:DOD590178 DXK590178:DXZ590178 EHG590178:EHV590178 ERC590178:ERR590178 FAY590178:FBN590178 FKU590178:FLJ590178 FUQ590178:FVF590178 GEM590178:GFB590178 GOI590178:GOX590178 GYE590178:GYT590178 HIA590178:HIP590178 HRW590178:HSL590178 IBS590178:ICH590178 ILO590178:IMD590178 IVK590178:IVZ590178 JFG590178:JFV590178 JPC590178:JPR590178 JYY590178:JZN590178 KIU590178:KJJ590178 KSQ590178:KTF590178 LCM590178:LDB590178 LMI590178:LMX590178 LWE590178:LWT590178 MGA590178:MGP590178 MPW590178:MQL590178 MZS590178:NAH590178 NJO590178:NKD590178 NTK590178:NTZ590178 ODG590178:ODV590178 ONC590178:ONR590178 OWY590178:OXN590178 PGU590178:PHJ590178 PQQ590178:PRF590178 QAM590178:QBB590178 QKI590178:QKX590178 QUE590178:QUT590178 REA590178:REP590178 RNW590178:ROL590178 RXS590178:RYH590178 SHO590178:SID590178 SRK590178:SRZ590178 TBG590178:TBV590178 TLC590178:TLR590178 TUY590178:TVN590178 UEU590178:UFJ590178 UOQ590178:UPF590178 UYM590178:UZB590178 VII590178:VIX590178 VSE590178:VST590178 WCA590178:WCP590178 WLW590178:WML590178 WVS590178:WWH590178 K655714:Z655714 JG655714:JV655714 TC655714:TR655714 ACY655714:ADN655714 AMU655714:ANJ655714 AWQ655714:AXF655714 BGM655714:BHB655714 BQI655714:BQX655714 CAE655714:CAT655714 CKA655714:CKP655714 CTW655714:CUL655714 DDS655714:DEH655714 DNO655714:DOD655714 DXK655714:DXZ655714 EHG655714:EHV655714 ERC655714:ERR655714 FAY655714:FBN655714 FKU655714:FLJ655714 FUQ655714:FVF655714 GEM655714:GFB655714 GOI655714:GOX655714 GYE655714:GYT655714 HIA655714:HIP655714 HRW655714:HSL655714 IBS655714:ICH655714 ILO655714:IMD655714 IVK655714:IVZ655714 JFG655714:JFV655714 JPC655714:JPR655714 JYY655714:JZN655714 KIU655714:KJJ655714 KSQ655714:KTF655714 LCM655714:LDB655714 LMI655714:LMX655714 LWE655714:LWT655714 MGA655714:MGP655714 MPW655714:MQL655714 MZS655714:NAH655714 NJO655714:NKD655714 NTK655714:NTZ655714 ODG655714:ODV655714 ONC655714:ONR655714 OWY655714:OXN655714 PGU655714:PHJ655714 PQQ655714:PRF655714 QAM655714:QBB655714 QKI655714:QKX655714 QUE655714:QUT655714 REA655714:REP655714 RNW655714:ROL655714 RXS655714:RYH655714 SHO655714:SID655714 SRK655714:SRZ655714 TBG655714:TBV655714 TLC655714:TLR655714 TUY655714:TVN655714 UEU655714:UFJ655714 UOQ655714:UPF655714 UYM655714:UZB655714 VII655714:VIX655714 VSE655714:VST655714 WCA655714:WCP655714 WLW655714:WML655714 WVS655714:WWH655714 K721250:Z721250 JG721250:JV721250 TC721250:TR721250 ACY721250:ADN721250 AMU721250:ANJ721250 AWQ721250:AXF721250 BGM721250:BHB721250 BQI721250:BQX721250 CAE721250:CAT721250 CKA721250:CKP721250 CTW721250:CUL721250 DDS721250:DEH721250 DNO721250:DOD721250 DXK721250:DXZ721250 EHG721250:EHV721250 ERC721250:ERR721250 FAY721250:FBN721250 FKU721250:FLJ721250 FUQ721250:FVF721250 GEM721250:GFB721250 GOI721250:GOX721250 GYE721250:GYT721250 HIA721250:HIP721250 HRW721250:HSL721250 IBS721250:ICH721250 ILO721250:IMD721250 IVK721250:IVZ721250 JFG721250:JFV721250 JPC721250:JPR721250 JYY721250:JZN721250 KIU721250:KJJ721250 KSQ721250:KTF721250 LCM721250:LDB721250 LMI721250:LMX721250 LWE721250:LWT721250 MGA721250:MGP721250 MPW721250:MQL721250 MZS721250:NAH721250 NJO721250:NKD721250 NTK721250:NTZ721250 ODG721250:ODV721250 ONC721250:ONR721250 OWY721250:OXN721250 PGU721250:PHJ721250 PQQ721250:PRF721250 QAM721250:QBB721250 QKI721250:QKX721250 QUE721250:QUT721250 REA721250:REP721250 RNW721250:ROL721250 RXS721250:RYH721250 SHO721250:SID721250 SRK721250:SRZ721250 TBG721250:TBV721250 TLC721250:TLR721250 TUY721250:TVN721250 UEU721250:UFJ721250 UOQ721250:UPF721250 UYM721250:UZB721250 VII721250:VIX721250 VSE721250:VST721250 WCA721250:WCP721250 WLW721250:WML721250 WVS721250:WWH721250 K786786:Z786786 JG786786:JV786786 TC786786:TR786786 ACY786786:ADN786786 AMU786786:ANJ786786 AWQ786786:AXF786786 BGM786786:BHB786786 BQI786786:BQX786786 CAE786786:CAT786786 CKA786786:CKP786786 CTW786786:CUL786786 DDS786786:DEH786786 DNO786786:DOD786786 DXK786786:DXZ786786 EHG786786:EHV786786 ERC786786:ERR786786 FAY786786:FBN786786 FKU786786:FLJ786786 FUQ786786:FVF786786 GEM786786:GFB786786 GOI786786:GOX786786 GYE786786:GYT786786 HIA786786:HIP786786 HRW786786:HSL786786 IBS786786:ICH786786 ILO786786:IMD786786 IVK786786:IVZ786786 JFG786786:JFV786786 JPC786786:JPR786786 JYY786786:JZN786786 KIU786786:KJJ786786 KSQ786786:KTF786786 LCM786786:LDB786786 LMI786786:LMX786786 LWE786786:LWT786786 MGA786786:MGP786786 MPW786786:MQL786786 MZS786786:NAH786786 NJO786786:NKD786786 NTK786786:NTZ786786 ODG786786:ODV786786 ONC786786:ONR786786 OWY786786:OXN786786 PGU786786:PHJ786786 PQQ786786:PRF786786 QAM786786:QBB786786 QKI786786:QKX786786 QUE786786:QUT786786 REA786786:REP786786 RNW786786:ROL786786 RXS786786:RYH786786 SHO786786:SID786786 SRK786786:SRZ786786 TBG786786:TBV786786 TLC786786:TLR786786 TUY786786:TVN786786 UEU786786:UFJ786786 UOQ786786:UPF786786 UYM786786:UZB786786 VII786786:VIX786786 VSE786786:VST786786 WCA786786:WCP786786 WLW786786:WML786786 WVS786786:WWH786786 K852322:Z852322 JG852322:JV852322 TC852322:TR852322 ACY852322:ADN852322 AMU852322:ANJ852322 AWQ852322:AXF852322 BGM852322:BHB852322 BQI852322:BQX852322 CAE852322:CAT852322 CKA852322:CKP852322 CTW852322:CUL852322 DDS852322:DEH852322 DNO852322:DOD852322 DXK852322:DXZ852322 EHG852322:EHV852322 ERC852322:ERR852322 FAY852322:FBN852322 FKU852322:FLJ852322 FUQ852322:FVF852322 GEM852322:GFB852322 GOI852322:GOX852322 GYE852322:GYT852322 HIA852322:HIP852322 HRW852322:HSL852322 IBS852322:ICH852322 ILO852322:IMD852322 IVK852322:IVZ852322 JFG852322:JFV852322 JPC852322:JPR852322 JYY852322:JZN852322 KIU852322:KJJ852322 KSQ852322:KTF852322 LCM852322:LDB852322 LMI852322:LMX852322 LWE852322:LWT852322 MGA852322:MGP852322 MPW852322:MQL852322 MZS852322:NAH852322 NJO852322:NKD852322 NTK852322:NTZ852322 ODG852322:ODV852322 ONC852322:ONR852322 OWY852322:OXN852322 PGU852322:PHJ852322 PQQ852322:PRF852322 QAM852322:QBB852322 QKI852322:QKX852322 QUE852322:QUT852322 REA852322:REP852322 RNW852322:ROL852322 RXS852322:RYH852322 SHO852322:SID852322 SRK852322:SRZ852322 TBG852322:TBV852322 TLC852322:TLR852322 TUY852322:TVN852322 UEU852322:UFJ852322 UOQ852322:UPF852322 UYM852322:UZB852322 VII852322:VIX852322 VSE852322:VST852322 WCA852322:WCP852322 WLW852322:WML852322 WVS852322:WWH852322 K917858:Z917858 JG917858:JV917858 TC917858:TR917858 ACY917858:ADN917858 AMU917858:ANJ917858 AWQ917858:AXF917858 BGM917858:BHB917858 BQI917858:BQX917858 CAE917858:CAT917858 CKA917858:CKP917858 CTW917858:CUL917858 DDS917858:DEH917858 DNO917858:DOD917858 DXK917858:DXZ917858 EHG917858:EHV917858 ERC917858:ERR917858 FAY917858:FBN917858 FKU917858:FLJ917858 FUQ917858:FVF917858 GEM917858:GFB917858 GOI917858:GOX917858 GYE917858:GYT917858 HIA917858:HIP917858 HRW917858:HSL917858 IBS917858:ICH917858 ILO917858:IMD917858 IVK917858:IVZ917858 JFG917858:JFV917858 JPC917858:JPR917858 JYY917858:JZN917858 KIU917858:KJJ917858 KSQ917858:KTF917858 LCM917858:LDB917858 LMI917858:LMX917858 LWE917858:LWT917858 MGA917858:MGP917858 MPW917858:MQL917858 MZS917858:NAH917858 NJO917858:NKD917858 NTK917858:NTZ917858 ODG917858:ODV917858 ONC917858:ONR917858 OWY917858:OXN917858 PGU917858:PHJ917858 PQQ917858:PRF917858 QAM917858:QBB917858 QKI917858:QKX917858 QUE917858:QUT917858 REA917858:REP917858 RNW917858:ROL917858 RXS917858:RYH917858 SHO917858:SID917858 SRK917858:SRZ917858 TBG917858:TBV917858 TLC917858:TLR917858 TUY917858:TVN917858 UEU917858:UFJ917858 UOQ917858:UPF917858 UYM917858:UZB917858 VII917858:VIX917858 VSE917858:VST917858 WCA917858:WCP917858 WLW917858:WML917858 WVS917858:WWH917858 K983394:Z983394 JG983394:JV983394 TC983394:TR983394 ACY983394:ADN983394 AMU983394:ANJ983394 AWQ983394:AXF983394 BGM983394:BHB983394 BQI983394:BQX983394 CAE983394:CAT983394 CKA983394:CKP983394 CTW983394:CUL983394 DDS983394:DEH983394 DNO983394:DOD983394 DXK983394:DXZ983394 EHG983394:EHV983394 ERC983394:ERR983394 FAY983394:FBN983394 FKU983394:FLJ983394 FUQ983394:FVF983394 GEM983394:GFB983394 GOI983394:GOX983394 GYE983394:GYT983394 HIA983394:HIP983394 HRW983394:HSL983394 IBS983394:ICH983394 ILO983394:IMD983394 IVK983394:IVZ983394 JFG983394:JFV983394 JPC983394:JPR983394 JYY983394:JZN983394 KIU983394:KJJ983394 KSQ983394:KTF983394 LCM983394:LDB983394 LMI983394:LMX983394 LWE983394:LWT983394 MGA983394:MGP983394 MPW983394:MQL983394 MZS983394:NAH983394 NJO983394:NKD983394 NTK983394:NTZ983394 ODG983394:ODV983394 ONC983394:ONR983394 OWY983394:OXN983394 PGU983394:PHJ983394 PQQ983394:PRF983394 QAM983394:QBB983394 QKI983394:QKX983394 QUE983394:QUT983394 REA983394:REP983394 RNW983394:ROL983394 RXS983394:RYH983394 SHO983394:SID983394 SRK983394:SRZ983394 TBG983394:TBV983394 TLC983394:TLR983394 TUY983394:TVN983394 UEU983394:UFJ983394 UOQ983394:UPF983394 UYM983394:UZB983394 VII983394:VIX983394 VSE983394:VST983394 WCA983394:WCP983394 WLW983394:WML983394 WVS983394:WWH983394 AA459:AC462 JW459:JY462 TS459:TU462 ADO459:ADQ462 ANK459:ANM462 AXG459:AXI462 BHC459:BHE462 BQY459:BRA462 CAU459:CAW462 CKQ459:CKS462 CUM459:CUO462 DEI459:DEK462 DOE459:DOG462 DYA459:DYC462 EHW459:EHY462 ERS459:ERU462 FBO459:FBQ462 FLK459:FLM462 FVG459:FVI462 GFC459:GFE462 GOY459:GPA462 GYU459:GYW462 HIQ459:HIS462 HSM459:HSO462 ICI459:ICK462 IME459:IMG462 IWA459:IWC462 JFW459:JFY462 JPS459:JPU462 JZO459:JZQ462 KJK459:KJM462 KTG459:KTI462 LDC459:LDE462 LMY459:LNA462 LWU459:LWW462 MGQ459:MGS462 MQM459:MQO462 NAI459:NAK462 NKE459:NKG462 NUA459:NUC462 ODW459:ODY462 ONS459:ONU462 OXO459:OXQ462 PHK459:PHM462 PRG459:PRI462 QBC459:QBE462 QKY459:QLA462 QUU459:QUW462 REQ459:RES462 ROM459:ROO462 RYI459:RYK462 SIE459:SIG462 SSA459:SSC462 TBW459:TBY462 TLS459:TLU462 TVO459:TVQ462 UFK459:UFM462 UPG459:UPI462 UZC459:UZE462 VIY459:VJA462 VSU459:VSW462 WCQ459:WCS462 WMM459:WMO462 WWI459:WWK462 AA66041:AC66044 JW66041:JY66044 TS66041:TU66044 ADO66041:ADQ66044 ANK66041:ANM66044 AXG66041:AXI66044 BHC66041:BHE66044 BQY66041:BRA66044 CAU66041:CAW66044 CKQ66041:CKS66044 CUM66041:CUO66044 DEI66041:DEK66044 DOE66041:DOG66044 DYA66041:DYC66044 EHW66041:EHY66044 ERS66041:ERU66044 FBO66041:FBQ66044 FLK66041:FLM66044 FVG66041:FVI66044 GFC66041:GFE66044 GOY66041:GPA66044 GYU66041:GYW66044 HIQ66041:HIS66044 HSM66041:HSO66044 ICI66041:ICK66044 IME66041:IMG66044 IWA66041:IWC66044 JFW66041:JFY66044 JPS66041:JPU66044 JZO66041:JZQ66044 KJK66041:KJM66044 KTG66041:KTI66044 LDC66041:LDE66044 LMY66041:LNA66044 LWU66041:LWW66044 MGQ66041:MGS66044 MQM66041:MQO66044 NAI66041:NAK66044 NKE66041:NKG66044 NUA66041:NUC66044 ODW66041:ODY66044 ONS66041:ONU66044 OXO66041:OXQ66044 PHK66041:PHM66044 PRG66041:PRI66044 QBC66041:QBE66044 QKY66041:QLA66044 QUU66041:QUW66044 REQ66041:RES66044 ROM66041:ROO66044 RYI66041:RYK66044 SIE66041:SIG66044 SSA66041:SSC66044 TBW66041:TBY66044 TLS66041:TLU66044 TVO66041:TVQ66044 UFK66041:UFM66044 UPG66041:UPI66044 UZC66041:UZE66044 VIY66041:VJA66044 VSU66041:VSW66044 WCQ66041:WCS66044 WMM66041:WMO66044 WWI66041:WWK66044 AA131577:AC131580 JW131577:JY131580 TS131577:TU131580 ADO131577:ADQ131580 ANK131577:ANM131580 AXG131577:AXI131580 BHC131577:BHE131580 BQY131577:BRA131580 CAU131577:CAW131580 CKQ131577:CKS131580 CUM131577:CUO131580 DEI131577:DEK131580 DOE131577:DOG131580 DYA131577:DYC131580 EHW131577:EHY131580 ERS131577:ERU131580 FBO131577:FBQ131580 FLK131577:FLM131580 FVG131577:FVI131580 GFC131577:GFE131580 GOY131577:GPA131580 GYU131577:GYW131580 HIQ131577:HIS131580 HSM131577:HSO131580 ICI131577:ICK131580 IME131577:IMG131580 IWA131577:IWC131580 JFW131577:JFY131580 JPS131577:JPU131580 JZO131577:JZQ131580 KJK131577:KJM131580 KTG131577:KTI131580 LDC131577:LDE131580 LMY131577:LNA131580 LWU131577:LWW131580 MGQ131577:MGS131580 MQM131577:MQO131580 NAI131577:NAK131580 NKE131577:NKG131580 NUA131577:NUC131580 ODW131577:ODY131580 ONS131577:ONU131580 OXO131577:OXQ131580 PHK131577:PHM131580 PRG131577:PRI131580 QBC131577:QBE131580 QKY131577:QLA131580 QUU131577:QUW131580 REQ131577:RES131580 ROM131577:ROO131580 RYI131577:RYK131580 SIE131577:SIG131580 SSA131577:SSC131580 TBW131577:TBY131580 TLS131577:TLU131580 TVO131577:TVQ131580 UFK131577:UFM131580 UPG131577:UPI131580 UZC131577:UZE131580 VIY131577:VJA131580 VSU131577:VSW131580 WCQ131577:WCS131580 WMM131577:WMO131580 WWI131577:WWK131580 AA197113:AC197116 JW197113:JY197116 TS197113:TU197116 ADO197113:ADQ197116 ANK197113:ANM197116 AXG197113:AXI197116 BHC197113:BHE197116 BQY197113:BRA197116 CAU197113:CAW197116 CKQ197113:CKS197116 CUM197113:CUO197116 DEI197113:DEK197116 DOE197113:DOG197116 DYA197113:DYC197116 EHW197113:EHY197116 ERS197113:ERU197116 FBO197113:FBQ197116 FLK197113:FLM197116 FVG197113:FVI197116 GFC197113:GFE197116 GOY197113:GPA197116 GYU197113:GYW197116 HIQ197113:HIS197116 HSM197113:HSO197116 ICI197113:ICK197116 IME197113:IMG197116 IWA197113:IWC197116 JFW197113:JFY197116 JPS197113:JPU197116 JZO197113:JZQ197116 KJK197113:KJM197116 KTG197113:KTI197116 LDC197113:LDE197116 LMY197113:LNA197116 LWU197113:LWW197116 MGQ197113:MGS197116 MQM197113:MQO197116 NAI197113:NAK197116 NKE197113:NKG197116 NUA197113:NUC197116 ODW197113:ODY197116 ONS197113:ONU197116 OXO197113:OXQ197116 PHK197113:PHM197116 PRG197113:PRI197116 QBC197113:QBE197116 QKY197113:QLA197116 QUU197113:QUW197116 REQ197113:RES197116 ROM197113:ROO197116 RYI197113:RYK197116 SIE197113:SIG197116 SSA197113:SSC197116 TBW197113:TBY197116 TLS197113:TLU197116 TVO197113:TVQ197116 UFK197113:UFM197116 UPG197113:UPI197116 UZC197113:UZE197116 VIY197113:VJA197116 VSU197113:VSW197116 WCQ197113:WCS197116 WMM197113:WMO197116 WWI197113:WWK197116 AA262649:AC262652 JW262649:JY262652 TS262649:TU262652 ADO262649:ADQ262652 ANK262649:ANM262652 AXG262649:AXI262652 BHC262649:BHE262652 BQY262649:BRA262652 CAU262649:CAW262652 CKQ262649:CKS262652 CUM262649:CUO262652 DEI262649:DEK262652 DOE262649:DOG262652 DYA262649:DYC262652 EHW262649:EHY262652 ERS262649:ERU262652 FBO262649:FBQ262652 FLK262649:FLM262652 FVG262649:FVI262652 GFC262649:GFE262652 GOY262649:GPA262652 GYU262649:GYW262652 HIQ262649:HIS262652 HSM262649:HSO262652 ICI262649:ICK262652 IME262649:IMG262652 IWA262649:IWC262652 JFW262649:JFY262652 JPS262649:JPU262652 JZO262649:JZQ262652 KJK262649:KJM262652 KTG262649:KTI262652 LDC262649:LDE262652 LMY262649:LNA262652 LWU262649:LWW262652 MGQ262649:MGS262652 MQM262649:MQO262652 NAI262649:NAK262652 NKE262649:NKG262652 NUA262649:NUC262652 ODW262649:ODY262652 ONS262649:ONU262652 OXO262649:OXQ262652 PHK262649:PHM262652 PRG262649:PRI262652 QBC262649:QBE262652 QKY262649:QLA262652 QUU262649:QUW262652 REQ262649:RES262652 ROM262649:ROO262652 RYI262649:RYK262652 SIE262649:SIG262652 SSA262649:SSC262652 TBW262649:TBY262652 TLS262649:TLU262652 TVO262649:TVQ262652 UFK262649:UFM262652 UPG262649:UPI262652 UZC262649:UZE262652 VIY262649:VJA262652 VSU262649:VSW262652 WCQ262649:WCS262652 WMM262649:WMO262652 WWI262649:WWK262652 AA328185:AC328188 JW328185:JY328188 TS328185:TU328188 ADO328185:ADQ328188 ANK328185:ANM328188 AXG328185:AXI328188 BHC328185:BHE328188 BQY328185:BRA328188 CAU328185:CAW328188 CKQ328185:CKS328188 CUM328185:CUO328188 DEI328185:DEK328188 DOE328185:DOG328188 DYA328185:DYC328188 EHW328185:EHY328188 ERS328185:ERU328188 FBO328185:FBQ328188 FLK328185:FLM328188 FVG328185:FVI328188 GFC328185:GFE328188 GOY328185:GPA328188 GYU328185:GYW328188 HIQ328185:HIS328188 HSM328185:HSO328188 ICI328185:ICK328188 IME328185:IMG328188 IWA328185:IWC328188 JFW328185:JFY328188 JPS328185:JPU328188 JZO328185:JZQ328188 KJK328185:KJM328188 KTG328185:KTI328188 LDC328185:LDE328188 LMY328185:LNA328188 LWU328185:LWW328188 MGQ328185:MGS328188 MQM328185:MQO328188 NAI328185:NAK328188 NKE328185:NKG328188 NUA328185:NUC328188 ODW328185:ODY328188 ONS328185:ONU328188 OXO328185:OXQ328188 PHK328185:PHM328188 PRG328185:PRI328188 QBC328185:QBE328188 QKY328185:QLA328188 QUU328185:QUW328188 REQ328185:RES328188 ROM328185:ROO328188 RYI328185:RYK328188 SIE328185:SIG328188 SSA328185:SSC328188 TBW328185:TBY328188 TLS328185:TLU328188 TVO328185:TVQ328188 UFK328185:UFM328188 UPG328185:UPI328188 UZC328185:UZE328188 VIY328185:VJA328188 VSU328185:VSW328188 WCQ328185:WCS328188 WMM328185:WMO328188 WWI328185:WWK328188 AA393721:AC393724 JW393721:JY393724 TS393721:TU393724 ADO393721:ADQ393724 ANK393721:ANM393724 AXG393721:AXI393724 BHC393721:BHE393724 BQY393721:BRA393724 CAU393721:CAW393724 CKQ393721:CKS393724 CUM393721:CUO393724 DEI393721:DEK393724 DOE393721:DOG393724 DYA393721:DYC393724 EHW393721:EHY393724 ERS393721:ERU393724 FBO393721:FBQ393724 FLK393721:FLM393724 FVG393721:FVI393724 GFC393721:GFE393724 GOY393721:GPA393724 GYU393721:GYW393724 HIQ393721:HIS393724 HSM393721:HSO393724 ICI393721:ICK393724 IME393721:IMG393724 IWA393721:IWC393724 JFW393721:JFY393724 JPS393721:JPU393724 JZO393721:JZQ393724 KJK393721:KJM393724 KTG393721:KTI393724 LDC393721:LDE393724 LMY393721:LNA393724 LWU393721:LWW393724 MGQ393721:MGS393724 MQM393721:MQO393724 NAI393721:NAK393724 NKE393721:NKG393724 NUA393721:NUC393724 ODW393721:ODY393724 ONS393721:ONU393724 OXO393721:OXQ393724 PHK393721:PHM393724 PRG393721:PRI393724 QBC393721:QBE393724 QKY393721:QLA393724 QUU393721:QUW393724 REQ393721:RES393724 ROM393721:ROO393724 RYI393721:RYK393724 SIE393721:SIG393724 SSA393721:SSC393724 TBW393721:TBY393724 TLS393721:TLU393724 TVO393721:TVQ393724 UFK393721:UFM393724 UPG393721:UPI393724 UZC393721:UZE393724 VIY393721:VJA393724 VSU393721:VSW393724 WCQ393721:WCS393724 WMM393721:WMO393724 WWI393721:WWK393724 AA459257:AC459260 JW459257:JY459260 TS459257:TU459260 ADO459257:ADQ459260 ANK459257:ANM459260 AXG459257:AXI459260 BHC459257:BHE459260 BQY459257:BRA459260 CAU459257:CAW459260 CKQ459257:CKS459260 CUM459257:CUO459260 DEI459257:DEK459260 DOE459257:DOG459260 DYA459257:DYC459260 EHW459257:EHY459260 ERS459257:ERU459260 FBO459257:FBQ459260 FLK459257:FLM459260 FVG459257:FVI459260 GFC459257:GFE459260 GOY459257:GPA459260 GYU459257:GYW459260 HIQ459257:HIS459260 HSM459257:HSO459260 ICI459257:ICK459260 IME459257:IMG459260 IWA459257:IWC459260 JFW459257:JFY459260 JPS459257:JPU459260 JZO459257:JZQ459260 KJK459257:KJM459260 KTG459257:KTI459260 LDC459257:LDE459260 LMY459257:LNA459260 LWU459257:LWW459260 MGQ459257:MGS459260 MQM459257:MQO459260 NAI459257:NAK459260 NKE459257:NKG459260 NUA459257:NUC459260 ODW459257:ODY459260 ONS459257:ONU459260 OXO459257:OXQ459260 PHK459257:PHM459260 PRG459257:PRI459260 QBC459257:QBE459260 QKY459257:QLA459260 QUU459257:QUW459260 REQ459257:RES459260 ROM459257:ROO459260 RYI459257:RYK459260 SIE459257:SIG459260 SSA459257:SSC459260 TBW459257:TBY459260 TLS459257:TLU459260 TVO459257:TVQ459260 UFK459257:UFM459260 UPG459257:UPI459260 UZC459257:UZE459260 VIY459257:VJA459260 VSU459257:VSW459260 WCQ459257:WCS459260 WMM459257:WMO459260 WWI459257:WWK459260 AA524793:AC524796 JW524793:JY524796 TS524793:TU524796 ADO524793:ADQ524796 ANK524793:ANM524796 AXG524793:AXI524796 BHC524793:BHE524796 BQY524793:BRA524796 CAU524793:CAW524796 CKQ524793:CKS524796 CUM524793:CUO524796 DEI524793:DEK524796 DOE524793:DOG524796 DYA524793:DYC524796 EHW524793:EHY524796 ERS524793:ERU524796 FBO524793:FBQ524796 FLK524793:FLM524796 FVG524793:FVI524796 GFC524793:GFE524796 GOY524793:GPA524796 GYU524793:GYW524796 HIQ524793:HIS524796 HSM524793:HSO524796 ICI524793:ICK524796 IME524793:IMG524796 IWA524793:IWC524796 JFW524793:JFY524796 JPS524793:JPU524796 JZO524793:JZQ524796 KJK524793:KJM524796 KTG524793:KTI524796 LDC524793:LDE524796 LMY524793:LNA524796 LWU524793:LWW524796 MGQ524793:MGS524796 MQM524793:MQO524796 NAI524793:NAK524796 NKE524793:NKG524796 NUA524793:NUC524796 ODW524793:ODY524796 ONS524793:ONU524796 OXO524793:OXQ524796 PHK524793:PHM524796 PRG524793:PRI524796 QBC524793:QBE524796 QKY524793:QLA524796 QUU524793:QUW524796 REQ524793:RES524796 ROM524793:ROO524796 RYI524793:RYK524796 SIE524793:SIG524796 SSA524793:SSC524796 TBW524793:TBY524796 TLS524793:TLU524796 TVO524793:TVQ524796 UFK524793:UFM524796 UPG524793:UPI524796 UZC524793:UZE524796 VIY524793:VJA524796 VSU524793:VSW524796 WCQ524793:WCS524796 WMM524793:WMO524796 WWI524793:WWK524796 AA590329:AC590332 JW590329:JY590332 TS590329:TU590332 ADO590329:ADQ590332 ANK590329:ANM590332 AXG590329:AXI590332 BHC590329:BHE590332 BQY590329:BRA590332 CAU590329:CAW590332 CKQ590329:CKS590332 CUM590329:CUO590332 DEI590329:DEK590332 DOE590329:DOG590332 DYA590329:DYC590332 EHW590329:EHY590332 ERS590329:ERU590332 FBO590329:FBQ590332 FLK590329:FLM590332 FVG590329:FVI590332 GFC590329:GFE590332 GOY590329:GPA590332 GYU590329:GYW590332 HIQ590329:HIS590332 HSM590329:HSO590332 ICI590329:ICK590332 IME590329:IMG590332 IWA590329:IWC590332 JFW590329:JFY590332 JPS590329:JPU590332 JZO590329:JZQ590332 KJK590329:KJM590332 KTG590329:KTI590332 LDC590329:LDE590332 LMY590329:LNA590332 LWU590329:LWW590332 MGQ590329:MGS590332 MQM590329:MQO590332 NAI590329:NAK590332 NKE590329:NKG590332 NUA590329:NUC590332 ODW590329:ODY590332 ONS590329:ONU590332 OXO590329:OXQ590332 PHK590329:PHM590332 PRG590329:PRI590332 QBC590329:QBE590332 QKY590329:QLA590332 QUU590329:QUW590332 REQ590329:RES590332 ROM590329:ROO590332 RYI590329:RYK590332 SIE590329:SIG590332 SSA590329:SSC590332 TBW590329:TBY590332 TLS590329:TLU590332 TVO590329:TVQ590332 UFK590329:UFM590332 UPG590329:UPI590332 UZC590329:UZE590332 VIY590329:VJA590332 VSU590329:VSW590332 WCQ590329:WCS590332 WMM590329:WMO590332 WWI590329:WWK590332 AA655865:AC655868 JW655865:JY655868 TS655865:TU655868 ADO655865:ADQ655868 ANK655865:ANM655868 AXG655865:AXI655868 BHC655865:BHE655868 BQY655865:BRA655868 CAU655865:CAW655868 CKQ655865:CKS655868 CUM655865:CUO655868 DEI655865:DEK655868 DOE655865:DOG655868 DYA655865:DYC655868 EHW655865:EHY655868 ERS655865:ERU655868 FBO655865:FBQ655868 FLK655865:FLM655868 FVG655865:FVI655868 GFC655865:GFE655868 GOY655865:GPA655868 GYU655865:GYW655868 HIQ655865:HIS655868 HSM655865:HSO655868 ICI655865:ICK655868 IME655865:IMG655868 IWA655865:IWC655868 JFW655865:JFY655868 JPS655865:JPU655868 JZO655865:JZQ655868 KJK655865:KJM655868 KTG655865:KTI655868 LDC655865:LDE655868 LMY655865:LNA655868 LWU655865:LWW655868 MGQ655865:MGS655868 MQM655865:MQO655868 NAI655865:NAK655868 NKE655865:NKG655868 NUA655865:NUC655868 ODW655865:ODY655868 ONS655865:ONU655868 OXO655865:OXQ655868 PHK655865:PHM655868 PRG655865:PRI655868 QBC655865:QBE655868 QKY655865:QLA655868 QUU655865:QUW655868 REQ655865:RES655868 ROM655865:ROO655868 RYI655865:RYK655868 SIE655865:SIG655868 SSA655865:SSC655868 TBW655865:TBY655868 TLS655865:TLU655868 TVO655865:TVQ655868 UFK655865:UFM655868 UPG655865:UPI655868 UZC655865:UZE655868 VIY655865:VJA655868 VSU655865:VSW655868 WCQ655865:WCS655868 WMM655865:WMO655868 WWI655865:WWK655868 AA721401:AC721404 JW721401:JY721404 TS721401:TU721404 ADO721401:ADQ721404 ANK721401:ANM721404 AXG721401:AXI721404 BHC721401:BHE721404 BQY721401:BRA721404 CAU721401:CAW721404 CKQ721401:CKS721404 CUM721401:CUO721404 DEI721401:DEK721404 DOE721401:DOG721404 DYA721401:DYC721404 EHW721401:EHY721404 ERS721401:ERU721404 FBO721401:FBQ721404 FLK721401:FLM721404 FVG721401:FVI721404 GFC721401:GFE721404 GOY721401:GPA721404 GYU721401:GYW721404 HIQ721401:HIS721404 HSM721401:HSO721404 ICI721401:ICK721404 IME721401:IMG721404 IWA721401:IWC721404 JFW721401:JFY721404 JPS721401:JPU721404 JZO721401:JZQ721404 KJK721401:KJM721404 KTG721401:KTI721404 LDC721401:LDE721404 LMY721401:LNA721404 LWU721401:LWW721404 MGQ721401:MGS721404 MQM721401:MQO721404 NAI721401:NAK721404 NKE721401:NKG721404 NUA721401:NUC721404 ODW721401:ODY721404 ONS721401:ONU721404 OXO721401:OXQ721404 PHK721401:PHM721404 PRG721401:PRI721404 QBC721401:QBE721404 QKY721401:QLA721404 QUU721401:QUW721404 REQ721401:RES721404 ROM721401:ROO721404 RYI721401:RYK721404 SIE721401:SIG721404 SSA721401:SSC721404 TBW721401:TBY721404 TLS721401:TLU721404 TVO721401:TVQ721404 UFK721401:UFM721404 UPG721401:UPI721404 UZC721401:UZE721404 VIY721401:VJA721404 VSU721401:VSW721404 WCQ721401:WCS721404 WMM721401:WMO721404 WWI721401:WWK721404 AA786937:AC786940 JW786937:JY786940 TS786937:TU786940 ADO786937:ADQ786940 ANK786937:ANM786940 AXG786937:AXI786940 BHC786937:BHE786940 BQY786937:BRA786940 CAU786937:CAW786940 CKQ786937:CKS786940 CUM786937:CUO786940 DEI786937:DEK786940 DOE786937:DOG786940 DYA786937:DYC786940 EHW786937:EHY786940 ERS786937:ERU786940 FBO786937:FBQ786940 FLK786937:FLM786940 FVG786937:FVI786940 GFC786937:GFE786940 GOY786937:GPA786940 GYU786937:GYW786940 HIQ786937:HIS786940 HSM786937:HSO786940 ICI786937:ICK786940 IME786937:IMG786940 IWA786937:IWC786940 JFW786937:JFY786940 JPS786937:JPU786940 JZO786937:JZQ786940 KJK786937:KJM786940 KTG786937:KTI786940 LDC786937:LDE786940 LMY786937:LNA786940 LWU786937:LWW786940 MGQ786937:MGS786940 MQM786937:MQO786940 NAI786937:NAK786940 NKE786937:NKG786940 NUA786937:NUC786940 ODW786937:ODY786940 ONS786937:ONU786940 OXO786937:OXQ786940 PHK786937:PHM786940 PRG786937:PRI786940 QBC786937:QBE786940 QKY786937:QLA786940 QUU786937:QUW786940 REQ786937:RES786940 ROM786937:ROO786940 RYI786937:RYK786940 SIE786937:SIG786940 SSA786937:SSC786940 TBW786937:TBY786940 TLS786937:TLU786940 TVO786937:TVQ786940 UFK786937:UFM786940 UPG786937:UPI786940 UZC786937:UZE786940 VIY786937:VJA786940 VSU786937:VSW786940 WCQ786937:WCS786940 WMM786937:WMO786940 WWI786937:WWK786940 AA852473:AC852476 JW852473:JY852476 TS852473:TU852476 ADO852473:ADQ852476 ANK852473:ANM852476 AXG852473:AXI852476 BHC852473:BHE852476 BQY852473:BRA852476 CAU852473:CAW852476 CKQ852473:CKS852476 CUM852473:CUO852476 DEI852473:DEK852476 DOE852473:DOG852476 DYA852473:DYC852476 EHW852473:EHY852476 ERS852473:ERU852476 FBO852473:FBQ852476 FLK852473:FLM852476 FVG852473:FVI852476 GFC852473:GFE852476 GOY852473:GPA852476 GYU852473:GYW852476 HIQ852473:HIS852476 HSM852473:HSO852476 ICI852473:ICK852476 IME852473:IMG852476 IWA852473:IWC852476 JFW852473:JFY852476 JPS852473:JPU852476 JZO852473:JZQ852476 KJK852473:KJM852476 KTG852473:KTI852476 LDC852473:LDE852476 LMY852473:LNA852476 LWU852473:LWW852476 MGQ852473:MGS852476 MQM852473:MQO852476 NAI852473:NAK852476 NKE852473:NKG852476 NUA852473:NUC852476 ODW852473:ODY852476 ONS852473:ONU852476 OXO852473:OXQ852476 PHK852473:PHM852476 PRG852473:PRI852476 QBC852473:QBE852476 QKY852473:QLA852476 QUU852473:QUW852476 REQ852473:RES852476 ROM852473:ROO852476 RYI852473:RYK852476 SIE852473:SIG852476 SSA852473:SSC852476 TBW852473:TBY852476 TLS852473:TLU852476 TVO852473:TVQ852476 UFK852473:UFM852476 UPG852473:UPI852476 UZC852473:UZE852476 VIY852473:VJA852476 VSU852473:VSW852476 WCQ852473:WCS852476 WMM852473:WMO852476 WWI852473:WWK852476 AA918009:AC918012 JW918009:JY918012 TS918009:TU918012 ADO918009:ADQ918012 ANK918009:ANM918012 AXG918009:AXI918012 BHC918009:BHE918012 BQY918009:BRA918012 CAU918009:CAW918012 CKQ918009:CKS918012 CUM918009:CUO918012 DEI918009:DEK918012 DOE918009:DOG918012 DYA918009:DYC918012 EHW918009:EHY918012 ERS918009:ERU918012 FBO918009:FBQ918012 FLK918009:FLM918012 FVG918009:FVI918012 GFC918009:GFE918012 GOY918009:GPA918012 GYU918009:GYW918012 HIQ918009:HIS918012 HSM918009:HSO918012 ICI918009:ICK918012 IME918009:IMG918012 IWA918009:IWC918012 JFW918009:JFY918012 JPS918009:JPU918012 JZO918009:JZQ918012 KJK918009:KJM918012 KTG918009:KTI918012 LDC918009:LDE918012 LMY918009:LNA918012 LWU918009:LWW918012 MGQ918009:MGS918012 MQM918009:MQO918012 NAI918009:NAK918012 NKE918009:NKG918012 NUA918009:NUC918012 ODW918009:ODY918012 ONS918009:ONU918012 OXO918009:OXQ918012 PHK918009:PHM918012 PRG918009:PRI918012 QBC918009:QBE918012 QKY918009:QLA918012 QUU918009:QUW918012 REQ918009:RES918012 ROM918009:ROO918012 RYI918009:RYK918012 SIE918009:SIG918012 SSA918009:SSC918012 TBW918009:TBY918012 TLS918009:TLU918012 TVO918009:TVQ918012 UFK918009:UFM918012 UPG918009:UPI918012 UZC918009:UZE918012 VIY918009:VJA918012 VSU918009:VSW918012 WCQ918009:WCS918012 WMM918009:WMO918012 WWI918009:WWK918012 AA983545:AC983548 JW983545:JY983548 TS983545:TU983548 ADO983545:ADQ983548 ANK983545:ANM983548 AXG983545:AXI983548 BHC983545:BHE983548 BQY983545:BRA983548 CAU983545:CAW983548 CKQ983545:CKS983548 CUM983545:CUO983548 DEI983545:DEK983548 DOE983545:DOG983548 DYA983545:DYC983548 EHW983545:EHY983548 ERS983545:ERU983548 FBO983545:FBQ983548 FLK983545:FLM983548 FVG983545:FVI983548 GFC983545:GFE983548 GOY983545:GPA983548 GYU983545:GYW983548 HIQ983545:HIS983548 HSM983545:HSO983548 ICI983545:ICK983548 IME983545:IMG983548 IWA983545:IWC983548 JFW983545:JFY983548 JPS983545:JPU983548 JZO983545:JZQ983548 KJK983545:KJM983548 KTG983545:KTI983548 LDC983545:LDE983548 LMY983545:LNA983548 LWU983545:LWW983548 MGQ983545:MGS983548 MQM983545:MQO983548 NAI983545:NAK983548 NKE983545:NKG983548 NUA983545:NUC983548 ODW983545:ODY983548 ONS983545:ONU983548 OXO983545:OXQ983548 PHK983545:PHM983548 PRG983545:PRI983548 QBC983545:QBE983548 QKY983545:QLA983548 QUU983545:QUW983548 REQ983545:RES983548 ROM983545:ROO983548 RYI983545:RYK983548 SIE983545:SIG983548 SSA983545:SSC983548 TBW983545:TBY983548 TLS983545:TLU983548 TVO983545:TVQ983548 UFK983545:UFM983548 UPG983545:UPI983548 UZC983545:UZE983548 VIY983545:VJA983548 VSU983545:VSW983548 WCQ983545:WCS983548 WMM983545:WMO983548 WWI983545:WWK983548 AA390:AC393 JW390:JY393 TS390:TU393 ADO390:ADQ393 ANK390:ANM393 AXG390:AXI393 BHC390:BHE393 BQY390:BRA393 CAU390:CAW393 CKQ390:CKS393 CUM390:CUO393 DEI390:DEK393 DOE390:DOG393 DYA390:DYC393 EHW390:EHY393 ERS390:ERU393 FBO390:FBQ393 FLK390:FLM393 FVG390:FVI393 GFC390:GFE393 GOY390:GPA393 GYU390:GYW393 HIQ390:HIS393 HSM390:HSO393 ICI390:ICK393 IME390:IMG393 IWA390:IWC393 JFW390:JFY393 JPS390:JPU393 JZO390:JZQ393 KJK390:KJM393 KTG390:KTI393 LDC390:LDE393 LMY390:LNA393 LWU390:LWW393 MGQ390:MGS393 MQM390:MQO393 NAI390:NAK393 NKE390:NKG393 NUA390:NUC393 ODW390:ODY393 ONS390:ONU393 OXO390:OXQ393 PHK390:PHM393 PRG390:PRI393 QBC390:QBE393 QKY390:QLA393 QUU390:QUW393 REQ390:RES393 ROM390:ROO393 RYI390:RYK393 SIE390:SIG393 SSA390:SSC393 TBW390:TBY393 TLS390:TLU393 TVO390:TVQ393 UFK390:UFM393 UPG390:UPI393 UZC390:UZE393 VIY390:VJA393 VSU390:VSW393 WCQ390:WCS393 WMM390:WMO393 WWI390:WWK393 AA65972:AC65975 JW65972:JY65975 TS65972:TU65975 ADO65972:ADQ65975 ANK65972:ANM65975 AXG65972:AXI65975 BHC65972:BHE65975 BQY65972:BRA65975 CAU65972:CAW65975 CKQ65972:CKS65975 CUM65972:CUO65975 DEI65972:DEK65975 DOE65972:DOG65975 DYA65972:DYC65975 EHW65972:EHY65975 ERS65972:ERU65975 FBO65972:FBQ65975 FLK65972:FLM65975 FVG65972:FVI65975 GFC65972:GFE65975 GOY65972:GPA65975 GYU65972:GYW65975 HIQ65972:HIS65975 HSM65972:HSO65975 ICI65972:ICK65975 IME65972:IMG65975 IWA65972:IWC65975 JFW65972:JFY65975 JPS65972:JPU65975 JZO65972:JZQ65975 KJK65972:KJM65975 KTG65972:KTI65975 LDC65972:LDE65975 LMY65972:LNA65975 LWU65972:LWW65975 MGQ65972:MGS65975 MQM65972:MQO65975 NAI65972:NAK65975 NKE65972:NKG65975 NUA65972:NUC65975 ODW65972:ODY65975 ONS65972:ONU65975 OXO65972:OXQ65975 PHK65972:PHM65975 PRG65972:PRI65975 QBC65972:QBE65975 QKY65972:QLA65975 QUU65972:QUW65975 REQ65972:RES65975 ROM65972:ROO65975 RYI65972:RYK65975 SIE65972:SIG65975 SSA65972:SSC65975 TBW65972:TBY65975 TLS65972:TLU65975 TVO65972:TVQ65975 UFK65972:UFM65975 UPG65972:UPI65975 UZC65972:UZE65975 VIY65972:VJA65975 VSU65972:VSW65975 WCQ65972:WCS65975 WMM65972:WMO65975 WWI65972:WWK65975 AA131508:AC131511 JW131508:JY131511 TS131508:TU131511 ADO131508:ADQ131511 ANK131508:ANM131511 AXG131508:AXI131511 BHC131508:BHE131511 BQY131508:BRA131511 CAU131508:CAW131511 CKQ131508:CKS131511 CUM131508:CUO131511 DEI131508:DEK131511 DOE131508:DOG131511 DYA131508:DYC131511 EHW131508:EHY131511 ERS131508:ERU131511 FBO131508:FBQ131511 FLK131508:FLM131511 FVG131508:FVI131511 GFC131508:GFE131511 GOY131508:GPA131511 GYU131508:GYW131511 HIQ131508:HIS131511 HSM131508:HSO131511 ICI131508:ICK131511 IME131508:IMG131511 IWA131508:IWC131511 JFW131508:JFY131511 JPS131508:JPU131511 JZO131508:JZQ131511 KJK131508:KJM131511 KTG131508:KTI131511 LDC131508:LDE131511 LMY131508:LNA131511 LWU131508:LWW131511 MGQ131508:MGS131511 MQM131508:MQO131511 NAI131508:NAK131511 NKE131508:NKG131511 NUA131508:NUC131511 ODW131508:ODY131511 ONS131508:ONU131511 OXO131508:OXQ131511 PHK131508:PHM131511 PRG131508:PRI131511 QBC131508:QBE131511 QKY131508:QLA131511 QUU131508:QUW131511 REQ131508:RES131511 ROM131508:ROO131511 RYI131508:RYK131511 SIE131508:SIG131511 SSA131508:SSC131511 TBW131508:TBY131511 TLS131508:TLU131511 TVO131508:TVQ131511 UFK131508:UFM131511 UPG131508:UPI131511 UZC131508:UZE131511 VIY131508:VJA131511 VSU131508:VSW131511 WCQ131508:WCS131511 WMM131508:WMO131511 WWI131508:WWK131511 AA197044:AC197047 JW197044:JY197047 TS197044:TU197047 ADO197044:ADQ197047 ANK197044:ANM197047 AXG197044:AXI197047 BHC197044:BHE197047 BQY197044:BRA197047 CAU197044:CAW197047 CKQ197044:CKS197047 CUM197044:CUO197047 DEI197044:DEK197047 DOE197044:DOG197047 DYA197044:DYC197047 EHW197044:EHY197047 ERS197044:ERU197047 FBO197044:FBQ197047 FLK197044:FLM197047 FVG197044:FVI197047 GFC197044:GFE197047 GOY197044:GPA197047 GYU197044:GYW197047 HIQ197044:HIS197047 HSM197044:HSO197047 ICI197044:ICK197047 IME197044:IMG197047 IWA197044:IWC197047 JFW197044:JFY197047 JPS197044:JPU197047 JZO197044:JZQ197047 KJK197044:KJM197047 KTG197044:KTI197047 LDC197044:LDE197047 LMY197044:LNA197047 LWU197044:LWW197047 MGQ197044:MGS197047 MQM197044:MQO197047 NAI197044:NAK197047 NKE197044:NKG197047 NUA197044:NUC197047 ODW197044:ODY197047 ONS197044:ONU197047 OXO197044:OXQ197047 PHK197044:PHM197047 PRG197044:PRI197047 QBC197044:QBE197047 QKY197044:QLA197047 QUU197044:QUW197047 REQ197044:RES197047 ROM197044:ROO197047 RYI197044:RYK197047 SIE197044:SIG197047 SSA197044:SSC197047 TBW197044:TBY197047 TLS197044:TLU197047 TVO197044:TVQ197047 UFK197044:UFM197047 UPG197044:UPI197047 UZC197044:UZE197047 VIY197044:VJA197047 VSU197044:VSW197047 WCQ197044:WCS197047 WMM197044:WMO197047 WWI197044:WWK197047 AA262580:AC262583 JW262580:JY262583 TS262580:TU262583 ADO262580:ADQ262583 ANK262580:ANM262583 AXG262580:AXI262583 BHC262580:BHE262583 BQY262580:BRA262583 CAU262580:CAW262583 CKQ262580:CKS262583 CUM262580:CUO262583 DEI262580:DEK262583 DOE262580:DOG262583 DYA262580:DYC262583 EHW262580:EHY262583 ERS262580:ERU262583 FBO262580:FBQ262583 FLK262580:FLM262583 FVG262580:FVI262583 GFC262580:GFE262583 GOY262580:GPA262583 GYU262580:GYW262583 HIQ262580:HIS262583 HSM262580:HSO262583 ICI262580:ICK262583 IME262580:IMG262583 IWA262580:IWC262583 JFW262580:JFY262583 JPS262580:JPU262583 JZO262580:JZQ262583 KJK262580:KJM262583 KTG262580:KTI262583 LDC262580:LDE262583 LMY262580:LNA262583 LWU262580:LWW262583 MGQ262580:MGS262583 MQM262580:MQO262583 NAI262580:NAK262583 NKE262580:NKG262583 NUA262580:NUC262583 ODW262580:ODY262583 ONS262580:ONU262583 OXO262580:OXQ262583 PHK262580:PHM262583 PRG262580:PRI262583 QBC262580:QBE262583 QKY262580:QLA262583 QUU262580:QUW262583 REQ262580:RES262583 ROM262580:ROO262583 RYI262580:RYK262583 SIE262580:SIG262583 SSA262580:SSC262583 TBW262580:TBY262583 TLS262580:TLU262583 TVO262580:TVQ262583 UFK262580:UFM262583 UPG262580:UPI262583 UZC262580:UZE262583 VIY262580:VJA262583 VSU262580:VSW262583 WCQ262580:WCS262583 WMM262580:WMO262583 WWI262580:WWK262583 AA328116:AC328119 JW328116:JY328119 TS328116:TU328119 ADO328116:ADQ328119 ANK328116:ANM328119 AXG328116:AXI328119 BHC328116:BHE328119 BQY328116:BRA328119 CAU328116:CAW328119 CKQ328116:CKS328119 CUM328116:CUO328119 DEI328116:DEK328119 DOE328116:DOG328119 DYA328116:DYC328119 EHW328116:EHY328119 ERS328116:ERU328119 FBO328116:FBQ328119 FLK328116:FLM328119 FVG328116:FVI328119 GFC328116:GFE328119 GOY328116:GPA328119 GYU328116:GYW328119 HIQ328116:HIS328119 HSM328116:HSO328119 ICI328116:ICK328119 IME328116:IMG328119 IWA328116:IWC328119 JFW328116:JFY328119 JPS328116:JPU328119 JZO328116:JZQ328119 KJK328116:KJM328119 KTG328116:KTI328119 LDC328116:LDE328119 LMY328116:LNA328119 LWU328116:LWW328119 MGQ328116:MGS328119 MQM328116:MQO328119 NAI328116:NAK328119 NKE328116:NKG328119 NUA328116:NUC328119 ODW328116:ODY328119 ONS328116:ONU328119 OXO328116:OXQ328119 PHK328116:PHM328119 PRG328116:PRI328119 QBC328116:QBE328119 QKY328116:QLA328119 QUU328116:QUW328119 REQ328116:RES328119 ROM328116:ROO328119 RYI328116:RYK328119 SIE328116:SIG328119 SSA328116:SSC328119 TBW328116:TBY328119 TLS328116:TLU328119 TVO328116:TVQ328119 UFK328116:UFM328119 UPG328116:UPI328119 UZC328116:UZE328119 VIY328116:VJA328119 VSU328116:VSW328119 WCQ328116:WCS328119 WMM328116:WMO328119 WWI328116:WWK328119 AA393652:AC393655 JW393652:JY393655 TS393652:TU393655 ADO393652:ADQ393655 ANK393652:ANM393655 AXG393652:AXI393655 BHC393652:BHE393655 BQY393652:BRA393655 CAU393652:CAW393655 CKQ393652:CKS393655 CUM393652:CUO393655 DEI393652:DEK393655 DOE393652:DOG393655 DYA393652:DYC393655 EHW393652:EHY393655 ERS393652:ERU393655 FBO393652:FBQ393655 FLK393652:FLM393655 FVG393652:FVI393655 GFC393652:GFE393655 GOY393652:GPA393655 GYU393652:GYW393655 HIQ393652:HIS393655 HSM393652:HSO393655 ICI393652:ICK393655 IME393652:IMG393655 IWA393652:IWC393655 JFW393652:JFY393655 JPS393652:JPU393655 JZO393652:JZQ393655 KJK393652:KJM393655 KTG393652:KTI393655 LDC393652:LDE393655 LMY393652:LNA393655 LWU393652:LWW393655 MGQ393652:MGS393655 MQM393652:MQO393655 NAI393652:NAK393655 NKE393652:NKG393655 NUA393652:NUC393655 ODW393652:ODY393655 ONS393652:ONU393655 OXO393652:OXQ393655 PHK393652:PHM393655 PRG393652:PRI393655 QBC393652:QBE393655 QKY393652:QLA393655 QUU393652:QUW393655 REQ393652:RES393655 ROM393652:ROO393655 RYI393652:RYK393655 SIE393652:SIG393655 SSA393652:SSC393655 TBW393652:TBY393655 TLS393652:TLU393655 TVO393652:TVQ393655 UFK393652:UFM393655 UPG393652:UPI393655 UZC393652:UZE393655 VIY393652:VJA393655 VSU393652:VSW393655 WCQ393652:WCS393655 WMM393652:WMO393655 WWI393652:WWK393655 AA459188:AC459191 JW459188:JY459191 TS459188:TU459191 ADO459188:ADQ459191 ANK459188:ANM459191 AXG459188:AXI459191 BHC459188:BHE459191 BQY459188:BRA459191 CAU459188:CAW459191 CKQ459188:CKS459191 CUM459188:CUO459191 DEI459188:DEK459191 DOE459188:DOG459191 DYA459188:DYC459191 EHW459188:EHY459191 ERS459188:ERU459191 FBO459188:FBQ459191 FLK459188:FLM459191 FVG459188:FVI459191 GFC459188:GFE459191 GOY459188:GPA459191 GYU459188:GYW459191 HIQ459188:HIS459191 HSM459188:HSO459191 ICI459188:ICK459191 IME459188:IMG459191 IWA459188:IWC459191 JFW459188:JFY459191 JPS459188:JPU459191 JZO459188:JZQ459191 KJK459188:KJM459191 KTG459188:KTI459191 LDC459188:LDE459191 LMY459188:LNA459191 LWU459188:LWW459191 MGQ459188:MGS459191 MQM459188:MQO459191 NAI459188:NAK459191 NKE459188:NKG459191 NUA459188:NUC459191 ODW459188:ODY459191 ONS459188:ONU459191 OXO459188:OXQ459191 PHK459188:PHM459191 PRG459188:PRI459191 QBC459188:QBE459191 QKY459188:QLA459191 QUU459188:QUW459191 REQ459188:RES459191 ROM459188:ROO459191 RYI459188:RYK459191 SIE459188:SIG459191 SSA459188:SSC459191 TBW459188:TBY459191 TLS459188:TLU459191 TVO459188:TVQ459191 UFK459188:UFM459191 UPG459188:UPI459191 UZC459188:UZE459191 VIY459188:VJA459191 VSU459188:VSW459191 WCQ459188:WCS459191 WMM459188:WMO459191 WWI459188:WWK459191 AA524724:AC524727 JW524724:JY524727 TS524724:TU524727 ADO524724:ADQ524727 ANK524724:ANM524727 AXG524724:AXI524727 BHC524724:BHE524727 BQY524724:BRA524727 CAU524724:CAW524727 CKQ524724:CKS524727 CUM524724:CUO524727 DEI524724:DEK524727 DOE524724:DOG524727 DYA524724:DYC524727 EHW524724:EHY524727 ERS524724:ERU524727 FBO524724:FBQ524727 FLK524724:FLM524727 FVG524724:FVI524727 GFC524724:GFE524727 GOY524724:GPA524727 GYU524724:GYW524727 HIQ524724:HIS524727 HSM524724:HSO524727 ICI524724:ICK524727 IME524724:IMG524727 IWA524724:IWC524727 JFW524724:JFY524727 JPS524724:JPU524727 JZO524724:JZQ524727 KJK524724:KJM524727 KTG524724:KTI524727 LDC524724:LDE524727 LMY524724:LNA524727 LWU524724:LWW524727 MGQ524724:MGS524727 MQM524724:MQO524727 NAI524724:NAK524727 NKE524724:NKG524727 NUA524724:NUC524727 ODW524724:ODY524727 ONS524724:ONU524727 OXO524724:OXQ524727 PHK524724:PHM524727 PRG524724:PRI524727 QBC524724:QBE524727 QKY524724:QLA524727 QUU524724:QUW524727 REQ524724:RES524727 ROM524724:ROO524727 RYI524724:RYK524727 SIE524724:SIG524727 SSA524724:SSC524727 TBW524724:TBY524727 TLS524724:TLU524727 TVO524724:TVQ524727 UFK524724:UFM524727 UPG524724:UPI524727 UZC524724:UZE524727 VIY524724:VJA524727 VSU524724:VSW524727 WCQ524724:WCS524727 WMM524724:WMO524727 WWI524724:WWK524727 AA590260:AC590263 JW590260:JY590263 TS590260:TU590263 ADO590260:ADQ590263 ANK590260:ANM590263 AXG590260:AXI590263 BHC590260:BHE590263 BQY590260:BRA590263 CAU590260:CAW590263 CKQ590260:CKS590263 CUM590260:CUO590263 DEI590260:DEK590263 DOE590260:DOG590263 DYA590260:DYC590263 EHW590260:EHY590263 ERS590260:ERU590263 FBO590260:FBQ590263 FLK590260:FLM590263 FVG590260:FVI590263 GFC590260:GFE590263 GOY590260:GPA590263 GYU590260:GYW590263 HIQ590260:HIS590263 HSM590260:HSO590263 ICI590260:ICK590263 IME590260:IMG590263 IWA590260:IWC590263 JFW590260:JFY590263 JPS590260:JPU590263 JZO590260:JZQ590263 KJK590260:KJM590263 KTG590260:KTI590263 LDC590260:LDE590263 LMY590260:LNA590263 LWU590260:LWW590263 MGQ590260:MGS590263 MQM590260:MQO590263 NAI590260:NAK590263 NKE590260:NKG590263 NUA590260:NUC590263 ODW590260:ODY590263 ONS590260:ONU590263 OXO590260:OXQ590263 PHK590260:PHM590263 PRG590260:PRI590263 QBC590260:QBE590263 QKY590260:QLA590263 QUU590260:QUW590263 REQ590260:RES590263 ROM590260:ROO590263 RYI590260:RYK590263 SIE590260:SIG590263 SSA590260:SSC590263 TBW590260:TBY590263 TLS590260:TLU590263 TVO590260:TVQ590263 UFK590260:UFM590263 UPG590260:UPI590263 UZC590260:UZE590263 VIY590260:VJA590263 VSU590260:VSW590263 WCQ590260:WCS590263 WMM590260:WMO590263 WWI590260:WWK590263 AA655796:AC655799 JW655796:JY655799 TS655796:TU655799 ADO655796:ADQ655799 ANK655796:ANM655799 AXG655796:AXI655799 BHC655796:BHE655799 BQY655796:BRA655799 CAU655796:CAW655799 CKQ655796:CKS655799 CUM655796:CUO655799 DEI655796:DEK655799 DOE655796:DOG655799 DYA655796:DYC655799 EHW655796:EHY655799 ERS655796:ERU655799 FBO655796:FBQ655799 FLK655796:FLM655799 FVG655796:FVI655799 GFC655796:GFE655799 GOY655796:GPA655799 GYU655796:GYW655799 HIQ655796:HIS655799 HSM655796:HSO655799 ICI655796:ICK655799 IME655796:IMG655799 IWA655796:IWC655799 JFW655796:JFY655799 JPS655796:JPU655799 JZO655796:JZQ655799 KJK655796:KJM655799 KTG655796:KTI655799 LDC655796:LDE655799 LMY655796:LNA655799 LWU655796:LWW655799 MGQ655796:MGS655799 MQM655796:MQO655799 NAI655796:NAK655799 NKE655796:NKG655799 NUA655796:NUC655799 ODW655796:ODY655799 ONS655796:ONU655799 OXO655796:OXQ655799 PHK655796:PHM655799 PRG655796:PRI655799 QBC655796:QBE655799 QKY655796:QLA655799 QUU655796:QUW655799 REQ655796:RES655799 ROM655796:ROO655799 RYI655796:RYK655799 SIE655796:SIG655799 SSA655796:SSC655799 TBW655796:TBY655799 TLS655796:TLU655799 TVO655796:TVQ655799 UFK655796:UFM655799 UPG655796:UPI655799 UZC655796:UZE655799 VIY655796:VJA655799 VSU655796:VSW655799 WCQ655796:WCS655799 WMM655796:WMO655799 WWI655796:WWK655799 AA721332:AC721335 JW721332:JY721335 TS721332:TU721335 ADO721332:ADQ721335 ANK721332:ANM721335 AXG721332:AXI721335 BHC721332:BHE721335 BQY721332:BRA721335 CAU721332:CAW721335 CKQ721332:CKS721335 CUM721332:CUO721335 DEI721332:DEK721335 DOE721332:DOG721335 DYA721332:DYC721335 EHW721332:EHY721335 ERS721332:ERU721335 FBO721332:FBQ721335 FLK721332:FLM721335 FVG721332:FVI721335 GFC721332:GFE721335 GOY721332:GPA721335 GYU721332:GYW721335 HIQ721332:HIS721335 HSM721332:HSO721335 ICI721332:ICK721335 IME721332:IMG721335 IWA721332:IWC721335 JFW721332:JFY721335 JPS721332:JPU721335 JZO721332:JZQ721335 KJK721332:KJM721335 KTG721332:KTI721335 LDC721332:LDE721335 LMY721332:LNA721335 LWU721332:LWW721335 MGQ721332:MGS721335 MQM721332:MQO721335 NAI721332:NAK721335 NKE721332:NKG721335 NUA721332:NUC721335 ODW721332:ODY721335 ONS721332:ONU721335 OXO721332:OXQ721335 PHK721332:PHM721335 PRG721332:PRI721335 QBC721332:QBE721335 QKY721332:QLA721335 QUU721332:QUW721335 REQ721332:RES721335 ROM721332:ROO721335 RYI721332:RYK721335 SIE721332:SIG721335 SSA721332:SSC721335 TBW721332:TBY721335 TLS721332:TLU721335 TVO721332:TVQ721335 UFK721332:UFM721335 UPG721332:UPI721335 UZC721332:UZE721335 VIY721332:VJA721335 VSU721332:VSW721335 WCQ721332:WCS721335 WMM721332:WMO721335 WWI721332:WWK721335 AA786868:AC786871 JW786868:JY786871 TS786868:TU786871 ADO786868:ADQ786871 ANK786868:ANM786871 AXG786868:AXI786871 BHC786868:BHE786871 BQY786868:BRA786871 CAU786868:CAW786871 CKQ786868:CKS786871 CUM786868:CUO786871 DEI786868:DEK786871 DOE786868:DOG786871 DYA786868:DYC786871 EHW786868:EHY786871 ERS786868:ERU786871 FBO786868:FBQ786871 FLK786868:FLM786871 FVG786868:FVI786871 GFC786868:GFE786871 GOY786868:GPA786871 GYU786868:GYW786871 HIQ786868:HIS786871 HSM786868:HSO786871 ICI786868:ICK786871 IME786868:IMG786871 IWA786868:IWC786871 JFW786868:JFY786871 JPS786868:JPU786871 JZO786868:JZQ786871 KJK786868:KJM786871 KTG786868:KTI786871 LDC786868:LDE786871 LMY786868:LNA786871 LWU786868:LWW786871 MGQ786868:MGS786871 MQM786868:MQO786871 NAI786868:NAK786871 NKE786868:NKG786871 NUA786868:NUC786871 ODW786868:ODY786871 ONS786868:ONU786871 OXO786868:OXQ786871 PHK786868:PHM786871 PRG786868:PRI786871 QBC786868:QBE786871 QKY786868:QLA786871 QUU786868:QUW786871 REQ786868:RES786871 ROM786868:ROO786871 RYI786868:RYK786871 SIE786868:SIG786871 SSA786868:SSC786871 TBW786868:TBY786871 TLS786868:TLU786871 TVO786868:TVQ786871 UFK786868:UFM786871 UPG786868:UPI786871 UZC786868:UZE786871 VIY786868:VJA786871 VSU786868:VSW786871 WCQ786868:WCS786871 WMM786868:WMO786871 WWI786868:WWK786871 AA852404:AC852407 JW852404:JY852407 TS852404:TU852407 ADO852404:ADQ852407 ANK852404:ANM852407 AXG852404:AXI852407 BHC852404:BHE852407 BQY852404:BRA852407 CAU852404:CAW852407 CKQ852404:CKS852407 CUM852404:CUO852407 DEI852404:DEK852407 DOE852404:DOG852407 DYA852404:DYC852407 EHW852404:EHY852407 ERS852404:ERU852407 FBO852404:FBQ852407 FLK852404:FLM852407 FVG852404:FVI852407 GFC852404:GFE852407 GOY852404:GPA852407 GYU852404:GYW852407 HIQ852404:HIS852407 HSM852404:HSO852407 ICI852404:ICK852407 IME852404:IMG852407 IWA852404:IWC852407 JFW852404:JFY852407 JPS852404:JPU852407 JZO852404:JZQ852407 KJK852404:KJM852407 KTG852404:KTI852407 LDC852404:LDE852407 LMY852404:LNA852407 LWU852404:LWW852407 MGQ852404:MGS852407 MQM852404:MQO852407 NAI852404:NAK852407 NKE852404:NKG852407 NUA852404:NUC852407 ODW852404:ODY852407 ONS852404:ONU852407 OXO852404:OXQ852407 PHK852404:PHM852407 PRG852404:PRI852407 QBC852404:QBE852407 QKY852404:QLA852407 QUU852404:QUW852407 REQ852404:RES852407 ROM852404:ROO852407 RYI852404:RYK852407 SIE852404:SIG852407 SSA852404:SSC852407 TBW852404:TBY852407 TLS852404:TLU852407 TVO852404:TVQ852407 UFK852404:UFM852407 UPG852404:UPI852407 UZC852404:UZE852407 VIY852404:VJA852407 VSU852404:VSW852407 WCQ852404:WCS852407 WMM852404:WMO852407 WWI852404:WWK852407 AA917940:AC917943 JW917940:JY917943 TS917940:TU917943 ADO917940:ADQ917943 ANK917940:ANM917943 AXG917940:AXI917943 BHC917940:BHE917943 BQY917940:BRA917943 CAU917940:CAW917943 CKQ917940:CKS917943 CUM917940:CUO917943 DEI917940:DEK917943 DOE917940:DOG917943 DYA917940:DYC917943 EHW917940:EHY917943 ERS917940:ERU917943 FBO917940:FBQ917943 FLK917940:FLM917943 FVG917940:FVI917943 GFC917940:GFE917943 GOY917940:GPA917943 GYU917940:GYW917943 HIQ917940:HIS917943 HSM917940:HSO917943 ICI917940:ICK917943 IME917940:IMG917943 IWA917940:IWC917943 JFW917940:JFY917943 JPS917940:JPU917943 JZO917940:JZQ917943 KJK917940:KJM917943 KTG917940:KTI917943 LDC917940:LDE917943 LMY917940:LNA917943 LWU917940:LWW917943 MGQ917940:MGS917943 MQM917940:MQO917943 NAI917940:NAK917943 NKE917940:NKG917943 NUA917940:NUC917943 ODW917940:ODY917943 ONS917940:ONU917943 OXO917940:OXQ917943 PHK917940:PHM917943 PRG917940:PRI917943 QBC917940:QBE917943 QKY917940:QLA917943 QUU917940:QUW917943 REQ917940:RES917943 ROM917940:ROO917943 RYI917940:RYK917943 SIE917940:SIG917943 SSA917940:SSC917943 TBW917940:TBY917943 TLS917940:TLU917943 TVO917940:TVQ917943 UFK917940:UFM917943 UPG917940:UPI917943 UZC917940:UZE917943 VIY917940:VJA917943 VSU917940:VSW917943 WCQ917940:WCS917943 WMM917940:WMO917943 WWI917940:WWK917943 AA983476:AC983479 JW983476:JY983479 TS983476:TU983479 ADO983476:ADQ983479 ANK983476:ANM983479 AXG983476:AXI983479 BHC983476:BHE983479 BQY983476:BRA983479 CAU983476:CAW983479 CKQ983476:CKS983479 CUM983476:CUO983479 DEI983476:DEK983479 DOE983476:DOG983479 DYA983476:DYC983479 EHW983476:EHY983479 ERS983476:ERU983479 FBO983476:FBQ983479 FLK983476:FLM983479 FVG983476:FVI983479 GFC983476:GFE983479 GOY983476:GPA983479 GYU983476:GYW983479 HIQ983476:HIS983479 HSM983476:HSO983479 ICI983476:ICK983479 IME983476:IMG983479 IWA983476:IWC983479 JFW983476:JFY983479 JPS983476:JPU983479 JZO983476:JZQ983479 KJK983476:KJM983479 KTG983476:KTI983479 LDC983476:LDE983479 LMY983476:LNA983479 LWU983476:LWW983479 MGQ983476:MGS983479 MQM983476:MQO983479 NAI983476:NAK983479 NKE983476:NKG983479 NUA983476:NUC983479 ODW983476:ODY983479 ONS983476:ONU983479 OXO983476:OXQ983479 PHK983476:PHM983479 PRG983476:PRI983479 QBC983476:QBE983479 QKY983476:QLA983479 QUU983476:QUW983479 REQ983476:RES983479 ROM983476:ROO983479 RYI983476:RYK983479 SIE983476:SIG983479 SSA983476:SSC983479 TBW983476:TBY983479 TLS983476:TLU983479 TVO983476:TVQ983479 UFK983476:UFM983479 UPG983476:UPI983479 UZC983476:UZE983479 VIY983476:VJA983479 VSU983476:VSW983479 WCQ983476:WCS983479 WMM983476:WMO983479 WWI983476:WWK983479 U247:Z247 JG389:JY389 TC389:TU389 ACY389:ADQ389 AMU389:ANM389 AWQ389:AXI389 BGM389:BHE389 BQI389:BRA389 CAE389:CAW389 CKA389:CKS389 CTW389:CUO389 DDS389:DEK389 DNO389:DOG389 DXK389:DYC389 EHG389:EHY389 ERC389:ERU389 FAY389:FBQ389 FKU389:FLM389 FUQ389:FVI389 GEM389:GFE389 GOI389:GPA389 GYE389:GYW389 HIA389:HIS389 HRW389:HSO389 IBS389:ICK389 ILO389:IMG389 IVK389:IWC389 JFG389:JFY389 JPC389:JPU389 JYY389:JZQ389 KIU389:KJM389 KSQ389:KTI389 LCM389:LDE389 LMI389:LNA389 LWE389:LWW389 MGA389:MGS389 MPW389:MQO389 MZS389:NAK389 NJO389:NKG389 NTK389:NUC389 ODG389:ODY389 ONC389:ONU389 OWY389:OXQ389 PGU389:PHM389 PQQ389:PRI389 QAM389:QBE389 QKI389:QLA389 QUE389:QUW389 REA389:RES389 RNW389:ROO389 RXS389:RYK389 SHO389:SIG389 SRK389:SSC389 TBG389:TBY389 TLC389:TLU389 TUY389:TVQ389 UEU389:UFM389 UOQ389:UPI389 UYM389:UZE389 VII389:VJA389 VSE389:VSW389 WCA389:WCS389 WLW389:WMO389 WVS389:WWK389 K65971:AC65971 JG65971:JY65971 TC65971:TU65971 ACY65971:ADQ65971 AMU65971:ANM65971 AWQ65971:AXI65971 BGM65971:BHE65971 BQI65971:BRA65971 CAE65971:CAW65971 CKA65971:CKS65971 CTW65971:CUO65971 DDS65971:DEK65971 DNO65971:DOG65971 DXK65971:DYC65971 EHG65971:EHY65971 ERC65971:ERU65971 FAY65971:FBQ65971 FKU65971:FLM65971 FUQ65971:FVI65971 GEM65971:GFE65971 GOI65971:GPA65971 GYE65971:GYW65971 HIA65971:HIS65971 HRW65971:HSO65971 IBS65971:ICK65971 ILO65971:IMG65971 IVK65971:IWC65971 JFG65971:JFY65971 JPC65971:JPU65971 JYY65971:JZQ65971 KIU65971:KJM65971 KSQ65971:KTI65971 LCM65971:LDE65971 LMI65971:LNA65971 LWE65971:LWW65971 MGA65971:MGS65971 MPW65971:MQO65971 MZS65971:NAK65971 NJO65971:NKG65971 NTK65971:NUC65971 ODG65971:ODY65971 ONC65971:ONU65971 OWY65971:OXQ65971 PGU65971:PHM65971 PQQ65971:PRI65971 QAM65971:QBE65971 QKI65971:QLA65971 QUE65971:QUW65971 REA65971:RES65971 RNW65971:ROO65971 RXS65971:RYK65971 SHO65971:SIG65971 SRK65971:SSC65971 TBG65971:TBY65971 TLC65971:TLU65971 TUY65971:TVQ65971 UEU65971:UFM65971 UOQ65971:UPI65971 UYM65971:UZE65971 VII65971:VJA65971 VSE65971:VSW65971 WCA65971:WCS65971 WLW65971:WMO65971 WVS65971:WWK65971 K131507:AC131507 JG131507:JY131507 TC131507:TU131507 ACY131507:ADQ131507 AMU131507:ANM131507 AWQ131507:AXI131507 BGM131507:BHE131507 BQI131507:BRA131507 CAE131507:CAW131507 CKA131507:CKS131507 CTW131507:CUO131507 DDS131507:DEK131507 DNO131507:DOG131507 DXK131507:DYC131507 EHG131507:EHY131507 ERC131507:ERU131507 FAY131507:FBQ131507 FKU131507:FLM131507 FUQ131507:FVI131507 GEM131507:GFE131507 GOI131507:GPA131507 GYE131507:GYW131507 HIA131507:HIS131507 HRW131507:HSO131507 IBS131507:ICK131507 ILO131507:IMG131507 IVK131507:IWC131507 JFG131507:JFY131507 JPC131507:JPU131507 JYY131507:JZQ131507 KIU131507:KJM131507 KSQ131507:KTI131507 LCM131507:LDE131507 LMI131507:LNA131507 LWE131507:LWW131507 MGA131507:MGS131507 MPW131507:MQO131507 MZS131507:NAK131507 NJO131507:NKG131507 NTK131507:NUC131507 ODG131507:ODY131507 ONC131507:ONU131507 OWY131507:OXQ131507 PGU131507:PHM131507 PQQ131507:PRI131507 QAM131507:QBE131507 QKI131507:QLA131507 QUE131507:QUW131507 REA131507:RES131507 RNW131507:ROO131507 RXS131507:RYK131507 SHO131507:SIG131507 SRK131507:SSC131507 TBG131507:TBY131507 TLC131507:TLU131507 TUY131507:TVQ131507 UEU131507:UFM131507 UOQ131507:UPI131507 UYM131507:UZE131507 VII131507:VJA131507 VSE131507:VSW131507 WCA131507:WCS131507 WLW131507:WMO131507 WVS131507:WWK131507 K197043:AC197043 JG197043:JY197043 TC197043:TU197043 ACY197043:ADQ197043 AMU197043:ANM197043 AWQ197043:AXI197043 BGM197043:BHE197043 BQI197043:BRA197043 CAE197043:CAW197043 CKA197043:CKS197043 CTW197043:CUO197043 DDS197043:DEK197043 DNO197043:DOG197043 DXK197043:DYC197043 EHG197043:EHY197043 ERC197043:ERU197043 FAY197043:FBQ197043 FKU197043:FLM197043 FUQ197043:FVI197043 GEM197043:GFE197043 GOI197043:GPA197043 GYE197043:GYW197043 HIA197043:HIS197043 HRW197043:HSO197043 IBS197043:ICK197043 ILO197043:IMG197043 IVK197043:IWC197043 JFG197043:JFY197043 JPC197043:JPU197043 JYY197043:JZQ197043 KIU197043:KJM197043 KSQ197043:KTI197043 LCM197043:LDE197043 LMI197043:LNA197043 LWE197043:LWW197043 MGA197043:MGS197043 MPW197043:MQO197043 MZS197043:NAK197043 NJO197043:NKG197043 NTK197043:NUC197043 ODG197043:ODY197043 ONC197043:ONU197043 OWY197043:OXQ197043 PGU197043:PHM197043 PQQ197043:PRI197043 QAM197043:QBE197043 QKI197043:QLA197043 QUE197043:QUW197043 REA197043:RES197043 RNW197043:ROO197043 RXS197043:RYK197043 SHO197043:SIG197043 SRK197043:SSC197043 TBG197043:TBY197043 TLC197043:TLU197043 TUY197043:TVQ197043 UEU197043:UFM197043 UOQ197043:UPI197043 UYM197043:UZE197043 VII197043:VJA197043 VSE197043:VSW197043 WCA197043:WCS197043 WLW197043:WMO197043 WVS197043:WWK197043 K262579:AC262579 JG262579:JY262579 TC262579:TU262579 ACY262579:ADQ262579 AMU262579:ANM262579 AWQ262579:AXI262579 BGM262579:BHE262579 BQI262579:BRA262579 CAE262579:CAW262579 CKA262579:CKS262579 CTW262579:CUO262579 DDS262579:DEK262579 DNO262579:DOG262579 DXK262579:DYC262579 EHG262579:EHY262579 ERC262579:ERU262579 FAY262579:FBQ262579 FKU262579:FLM262579 FUQ262579:FVI262579 GEM262579:GFE262579 GOI262579:GPA262579 GYE262579:GYW262579 HIA262579:HIS262579 HRW262579:HSO262579 IBS262579:ICK262579 ILO262579:IMG262579 IVK262579:IWC262579 JFG262579:JFY262579 JPC262579:JPU262579 JYY262579:JZQ262579 KIU262579:KJM262579 KSQ262579:KTI262579 LCM262579:LDE262579 LMI262579:LNA262579 LWE262579:LWW262579 MGA262579:MGS262579 MPW262579:MQO262579 MZS262579:NAK262579 NJO262579:NKG262579 NTK262579:NUC262579 ODG262579:ODY262579 ONC262579:ONU262579 OWY262579:OXQ262579 PGU262579:PHM262579 PQQ262579:PRI262579 QAM262579:QBE262579 QKI262579:QLA262579 QUE262579:QUW262579 REA262579:RES262579 RNW262579:ROO262579 RXS262579:RYK262579 SHO262579:SIG262579 SRK262579:SSC262579 TBG262579:TBY262579 TLC262579:TLU262579 TUY262579:TVQ262579 UEU262579:UFM262579 UOQ262579:UPI262579 UYM262579:UZE262579 VII262579:VJA262579 VSE262579:VSW262579 WCA262579:WCS262579 WLW262579:WMO262579 WVS262579:WWK262579 K328115:AC328115 JG328115:JY328115 TC328115:TU328115 ACY328115:ADQ328115 AMU328115:ANM328115 AWQ328115:AXI328115 BGM328115:BHE328115 BQI328115:BRA328115 CAE328115:CAW328115 CKA328115:CKS328115 CTW328115:CUO328115 DDS328115:DEK328115 DNO328115:DOG328115 DXK328115:DYC328115 EHG328115:EHY328115 ERC328115:ERU328115 FAY328115:FBQ328115 FKU328115:FLM328115 FUQ328115:FVI328115 GEM328115:GFE328115 GOI328115:GPA328115 GYE328115:GYW328115 HIA328115:HIS328115 HRW328115:HSO328115 IBS328115:ICK328115 ILO328115:IMG328115 IVK328115:IWC328115 JFG328115:JFY328115 JPC328115:JPU328115 JYY328115:JZQ328115 KIU328115:KJM328115 KSQ328115:KTI328115 LCM328115:LDE328115 LMI328115:LNA328115 LWE328115:LWW328115 MGA328115:MGS328115 MPW328115:MQO328115 MZS328115:NAK328115 NJO328115:NKG328115 NTK328115:NUC328115 ODG328115:ODY328115 ONC328115:ONU328115 OWY328115:OXQ328115 PGU328115:PHM328115 PQQ328115:PRI328115 QAM328115:QBE328115 QKI328115:QLA328115 QUE328115:QUW328115 REA328115:RES328115 RNW328115:ROO328115 RXS328115:RYK328115 SHO328115:SIG328115 SRK328115:SSC328115 TBG328115:TBY328115 TLC328115:TLU328115 TUY328115:TVQ328115 UEU328115:UFM328115 UOQ328115:UPI328115 UYM328115:UZE328115 VII328115:VJA328115 VSE328115:VSW328115 WCA328115:WCS328115 WLW328115:WMO328115 WVS328115:WWK328115 K393651:AC393651 JG393651:JY393651 TC393651:TU393651 ACY393651:ADQ393651 AMU393651:ANM393651 AWQ393651:AXI393651 BGM393651:BHE393651 BQI393651:BRA393651 CAE393651:CAW393651 CKA393651:CKS393651 CTW393651:CUO393651 DDS393651:DEK393651 DNO393651:DOG393651 DXK393651:DYC393651 EHG393651:EHY393651 ERC393651:ERU393651 FAY393651:FBQ393651 FKU393651:FLM393651 FUQ393651:FVI393651 GEM393651:GFE393651 GOI393651:GPA393651 GYE393651:GYW393651 HIA393651:HIS393651 HRW393651:HSO393651 IBS393651:ICK393651 ILO393651:IMG393651 IVK393651:IWC393651 JFG393651:JFY393651 JPC393651:JPU393651 JYY393651:JZQ393651 KIU393651:KJM393651 KSQ393651:KTI393651 LCM393651:LDE393651 LMI393651:LNA393651 LWE393651:LWW393651 MGA393651:MGS393651 MPW393651:MQO393651 MZS393651:NAK393651 NJO393651:NKG393651 NTK393651:NUC393651 ODG393651:ODY393651 ONC393651:ONU393651 OWY393651:OXQ393651 PGU393651:PHM393651 PQQ393651:PRI393651 QAM393651:QBE393651 QKI393651:QLA393651 QUE393651:QUW393651 REA393651:RES393651 RNW393651:ROO393651 RXS393651:RYK393651 SHO393651:SIG393651 SRK393651:SSC393651 TBG393651:TBY393651 TLC393651:TLU393651 TUY393651:TVQ393651 UEU393651:UFM393651 UOQ393651:UPI393651 UYM393651:UZE393651 VII393651:VJA393651 VSE393651:VSW393651 WCA393651:WCS393651 WLW393651:WMO393651 WVS393651:WWK393651 K459187:AC459187 JG459187:JY459187 TC459187:TU459187 ACY459187:ADQ459187 AMU459187:ANM459187 AWQ459187:AXI459187 BGM459187:BHE459187 BQI459187:BRA459187 CAE459187:CAW459187 CKA459187:CKS459187 CTW459187:CUO459187 DDS459187:DEK459187 DNO459187:DOG459187 DXK459187:DYC459187 EHG459187:EHY459187 ERC459187:ERU459187 FAY459187:FBQ459187 FKU459187:FLM459187 FUQ459187:FVI459187 GEM459187:GFE459187 GOI459187:GPA459187 GYE459187:GYW459187 HIA459187:HIS459187 HRW459187:HSO459187 IBS459187:ICK459187 ILO459187:IMG459187 IVK459187:IWC459187 JFG459187:JFY459187 JPC459187:JPU459187 JYY459187:JZQ459187 KIU459187:KJM459187 KSQ459187:KTI459187 LCM459187:LDE459187 LMI459187:LNA459187 LWE459187:LWW459187 MGA459187:MGS459187 MPW459187:MQO459187 MZS459187:NAK459187 NJO459187:NKG459187 NTK459187:NUC459187 ODG459187:ODY459187 ONC459187:ONU459187 OWY459187:OXQ459187 PGU459187:PHM459187 PQQ459187:PRI459187 QAM459187:QBE459187 QKI459187:QLA459187 QUE459187:QUW459187 REA459187:RES459187 RNW459187:ROO459187 RXS459187:RYK459187 SHO459187:SIG459187 SRK459187:SSC459187 TBG459187:TBY459187 TLC459187:TLU459187 TUY459187:TVQ459187 UEU459187:UFM459187 UOQ459187:UPI459187 UYM459187:UZE459187 VII459187:VJA459187 VSE459187:VSW459187 WCA459187:WCS459187 WLW459187:WMO459187 WVS459187:WWK459187 K524723:AC524723 JG524723:JY524723 TC524723:TU524723 ACY524723:ADQ524723 AMU524723:ANM524723 AWQ524723:AXI524723 BGM524723:BHE524723 BQI524723:BRA524723 CAE524723:CAW524723 CKA524723:CKS524723 CTW524723:CUO524723 DDS524723:DEK524723 DNO524723:DOG524723 DXK524723:DYC524723 EHG524723:EHY524723 ERC524723:ERU524723 FAY524723:FBQ524723 FKU524723:FLM524723 FUQ524723:FVI524723 GEM524723:GFE524723 GOI524723:GPA524723 GYE524723:GYW524723 HIA524723:HIS524723 HRW524723:HSO524723 IBS524723:ICK524723 ILO524723:IMG524723 IVK524723:IWC524723 JFG524723:JFY524723 JPC524723:JPU524723 JYY524723:JZQ524723 KIU524723:KJM524723 KSQ524723:KTI524723 LCM524723:LDE524723 LMI524723:LNA524723 LWE524723:LWW524723 MGA524723:MGS524723 MPW524723:MQO524723 MZS524723:NAK524723 NJO524723:NKG524723 NTK524723:NUC524723 ODG524723:ODY524723 ONC524723:ONU524723 OWY524723:OXQ524723 PGU524723:PHM524723 PQQ524723:PRI524723 QAM524723:QBE524723 QKI524723:QLA524723 QUE524723:QUW524723 REA524723:RES524723 RNW524723:ROO524723 RXS524723:RYK524723 SHO524723:SIG524723 SRK524723:SSC524723 TBG524723:TBY524723 TLC524723:TLU524723 TUY524723:TVQ524723 UEU524723:UFM524723 UOQ524723:UPI524723 UYM524723:UZE524723 VII524723:VJA524723 VSE524723:VSW524723 WCA524723:WCS524723 WLW524723:WMO524723 WVS524723:WWK524723 K590259:AC590259 JG590259:JY590259 TC590259:TU590259 ACY590259:ADQ590259 AMU590259:ANM590259 AWQ590259:AXI590259 BGM590259:BHE590259 BQI590259:BRA590259 CAE590259:CAW590259 CKA590259:CKS590259 CTW590259:CUO590259 DDS590259:DEK590259 DNO590259:DOG590259 DXK590259:DYC590259 EHG590259:EHY590259 ERC590259:ERU590259 FAY590259:FBQ590259 FKU590259:FLM590259 FUQ590259:FVI590259 GEM590259:GFE590259 GOI590259:GPA590259 GYE590259:GYW590259 HIA590259:HIS590259 HRW590259:HSO590259 IBS590259:ICK590259 ILO590259:IMG590259 IVK590259:IWC590259 JFG590259:JFY590259 JPC590259:JPU590259 JYY590259:JZQ590259 KIU590259:KJM590259 KSQ590259:KTI590259 LCM590259:LDE590259 LMI590259:LNA590259 LWE590259:LWW590259 MGA590259:MGS590259 MPW590259:MQO590259 MZS590259:NAK590259 NJO590259:NKG590259 NTK590259:NUC590259 ODG590259:ODY590259 ONC590259:ONU590259 OWY590259:OXQ590259 PGU590259:PHM590259 PQQ590259:PRI590259 QAM590259:QBE590259 QKI590259:QLA590259 QUE590259:QUW590259 REA590259:RES590259 RNW590259:ROO590259 RXS590259:RYK590259 SHO590259:SIG590259 SRK590259:SSC590259 TBG590259:TBY590259 TLC590259:TLU590259 TUY590259:TVQ590259 UEU590259:UFM590259 UOQ590259:UPI590259 UYM590259:UZE590259 VII590259:VJA590259 VSE590259:VSW590259 WCA590259:WCS590259 WLW590259:WMO590259 WVS590259:WWK590259 K655795:AC655795 JG655795:JY655795 TC655795:TU655795 ACY655795:ADQ655795 AMU655795:ANM655795 AWQ655795:AXI655795 BGM655795:BHE655795 BQI655795:BRA655795 CAE655795:CAW655795 CKA655795:CKS655795 CTW655795:CUO655795 DDS655795:DEK655795 DNO655795:DOG655795 DXK655795:DYC655795 EHG655795:EHY655795 ERC655795:ERU655795 FAY655795:FBQ655795 FKU655795:FLM655795 FUQ655795:FVI655795 GEM655795:GFE655795 GOI655795:GPA655795 GYE655795:GYW655795 HIA655795:HIS655795 HRW655795:HSO655795 IBS655795:ICK655795 ILO655795:IMG655795 IVK655795:IWC655795 JFG655795:JFY655795 JPC655795:JPU655795 JYY655795:JZQ655795 KIU655795:KJM655795 KSQ655795:KTI655795 LCM655795:LDE655795 LMI655795:LNA655795 LWE655795:LWW655795 MGA655795:MGS655795 MPW655795:MQO655795 MZS655795:NAK655795 NJO655795:NKG655795 NTK655795:NUC655795 ODG655795:ODY655795 ONC655795:ONU655795 OWY655795:OXQ655795 PGU655795:PHM655795 PQQ655795:PRI655795 QAM655795:QBE655795 QKI655795:QLA655795 QUE655795:QUW655795 REA655795:RES655795 RNW655795:ROO655795 RXS655795:RYK655795 SHO655795:SIG655795 SRK655795:SSC655795 TBG655795:TBY655795 TLC655795:TLU655795 TUY655795:TVQ655795 UEU655795:UFM655795 UOQ655795:UPI655795 UYM655795:UZE655795 VII655795:VJA655795 VSE655795:VSW655795 WCA655795:WCS655795 WLW655795:WMO655795 WVS655795:WWK655795 K721331:AC721331 JG721331:JY721331 TC721331:TU721331 ACY721331:ADQ721331 AMU721331:ANM721331 AWQ721331:AXI721331 BGM721331:BHE721331 BQI721331:BRA721331 CAE721331:CAW721331 CKA721331:CKS721331 CTW721331:CUO721331 DDS721331:DEK721331 DNO721331:DOG721331 DXK721331:DYC721331 EHG721331:EHY721331 ERC721331:ERU721331 FAY721331:FBQ721331 FKU721331:FLM721331 FUQ721331:FVI721331 GEM721331:GFE721331 GOI721331:GPA721331 GYE721331:GYW721331 HIA721331:HIS721331 HRW721331:HSO721331 IBS721331:ICK721331 ILO721331:IMG721331 IVK721331:IWC721331 JFG721331:JFY721331 JPC721331:JPU721331 JYY721331:JZQ721331 KIU721331:KJM721331 KSQ721331:KTI721331 LCM721331:LDE721331 LMI721331:LNA721331 LWE721331:LWW721331 MGA721331:MGS721331 MPW721331:MQO721331 MZS721331:NAK721331 NJO721331:NKG721331 NTK721331:NUC721331 ODG721331:ODY721331 ONC721331:ONU721331 OWY721331:OXQ721331 PGU721331:PHM721331 PQQ721331:PRI721331 QAM721331:QBE721331 QKI721331:QLA721331 QUE721331:QUW721331 REA721331:RES721331 RNW721331:ROO721331 RXS721331:RYK721331 SHO721331:SIG721331 SRK721331:SSC721331 TBG721331:TBY721331 TLC721331:TLU721331 TUY721331:TVQ721331 UEU721331:UFM721331 UOQ721331:UPI721331 UYM721331:UZE721331 VII721331:VJA721331 VSE721331:VSW721331 WCA721331:WCS721331 WLW721331:WMO721331 WVS721331:WWK721331 K786867:AC786867 JG786867:JY786867 TC786867:TU786867 ACY786867:ADQ786867 AMU786867:ANM786867 AWQ786867:AXI786867 BGM786867:BHE786867 BQI786867:BRA786867 CAE786867:CAW786867 CKA786867:CKS786867 CTW786867:CUO786867 DDS786867:DEK786867 DNO786867:DOG786867 DXK786867:DYC786867 EHG786867:EHY786867 ERC786867:ERU786867 FAY786867:FBQ786867 FKU786867:FLM786867 FUQ786867:FVI786867 GEM786867:GFE786867 GOI786867:GPA786867 GYE786867:GYW786867 HIA786867:HIS786867 HRW786867:HSO786867 IBS786867:ICK786867 ILO786867:IMG786867 IVK786867:IWC786867 JFG786867:JFY786867 JPC786867:JPU786867 JYY786867:JZQ786867 KIU786867:KJM786867 KSQ786867:KTI786867 LCM786867:LDE786867 LMI786867:LNA786867 LWE786867:LWW786867 MGA786867:MGS786867 MPW786867:MQO786867 MZS786867:NAK786867 NJO786867:NKG786867 NTK786867:NUC786867 ODG786867:ODY786867 ONC786867:ONU786867 OWY786867:OXQ786867 PGU786867:PHM786867 PQQ786867:PRI786867 QAM786867:QBE786867 QKI786867:QLA786867 QUE786867:QUW786867 REA786867:RES786867 RNW786867:ROO786867 RXS786867:RYK786867 SHO786867:SIG786867 SRK786867:SSC786867 TBG786867:TBY786867 TLC786867:TLU786867 TUY786867:TVQ786867 UEU786867:UFM786867 UOQ786867:UPI786867 UYM786867:UZE786867 VII786867:VJA786867 VSE786867:VSW786867 WCA786867:WCS786867 WLW786867:WMO786867 WVS786867:WWK786867 K852403:AC852403 JG852403:JY852403 TC852403:TU852403 ACY852403:ADQ852403 AMU852403:ANM852403 AWQ852403:AXI852403 BGM852403:BHE852403 BQI852403:BRA852403 CAE852403:CAW852403 CKA852403:CKS852403 CTW852403:CUO852403 DDS852403:DEK852403 DNO852403:DOG852403 DXK852403:DYC852403 EHG852403:EHY852403 ERC852403:ERU852403 FAY852403:FBQ852403 FKU852403:FLM852403 FUQ852403:FVI852403 GEM852403:GFE852403 GOI852403:GPA852403 GYE852403:GYW852403 HIA852403:HIS852403 HRW852403:HSO852403 IBS852403:ICK852403 ILO852403:IMG852403 IVK852403:IWC852403 JFG852403:JFY852403 JPC852403:JPU852403 JYY852403:JZQ852403 KIU852403:KJM852403 KSQ852403:KTI852403 LCM852403:LDE852403 LMI852403:LNA852403 LWE852403:LWW852403 MGA852403:MGS852403 MPW852403:MQO852403 MZS852403:NAK852403 NJO852403:NKG852403 NTK852403:NUC852403 ODG852403:ODY852403 ONC852403:ONU852403 OWY852403:OXQ852403 PGU852403:PHM852403 PQQ852403:PRI852403 QAM852403:QBE852403 QKI852403:QLA852403 QUE852403:QUW852403 REA852403:RES852403 RNW852403:ROO852403 RXS852403:RYK852403 SHO852403:SIG852403 SRK852403:SSC852403 TBG852403:TBY852403 TLC852403:TLU852403 TUY852403:TVQ852403 UEU852403:UFM852403 UOQ852403:UPI852403 UYM852403:UZE852403 VII852403:VJA852403 VSE852403:VSW852403 WCA852403:WCS852403 WLW852403:WMO852403 WVS852403:WWK852403 K917939:AC917939 JG917939:JY917939 TC917939:TU917939 ACY917939:ADQ917939 AMU917939:ANM917939 AWQ917939:AXI917939 BGM917939:BHE917939 BQI917939:BRA917939 CAE917939:CAW917939 CKA917939:CKS917939 CTW917939:CUO917939 DDS917939:DEK917939 DNO917939:DOG917939 DXK917939:DYC917939 EHG917939:EHY917939 ERC917939:ERU917939 FAY917939:FBQ917939 FKU917939:FLM917939 FUQ917939:FVI917939 GEM917939:GFE917939 GOI917939:GPA917939 GYE917939:GYW917939 HIA917939:HIS917939 HRW917939:HSO917939 IBS917939:ICK917939 ILO917939:IMG917939 IVK917939:IWC917939 JFG917939:JFY917939 JPC917939:JPU917939 JYY917939:JZQ917939 KIU917939:KJM917939 KSQ917939:KTI917939 LCM917939:LDE917939 LMI917939:LNA917939 LWE917939:LWW917939 MGA917939:MGS917939 MPW917939:MQO917939 MZS917939:NAK917939 NJO917939:NKG917939 NTK917939:NUC917939 ODG917939:ODY917939 ONC917939:ONU917939 OWY917939:OXQ917939 PGU917939:PHM917939 PQQ917939:PRI917939 QAM917939:QBE917939 QKI917939:QLA917939 QUE917939:QUW917939 REA917939:RES917939 RNW917939:ROO917939 RXS917939:RYK917939 SHO917939:SIG917939 SRK917939:SSC917939 TBG917939:TBY917939 TLC917939:TLU917939 TUY917939:TVQ917939 UEU917939:UFM917939 UOQ917939:UPI917939 UYM917939:UZE917939 VII917939:VJA917939 VSE917939:VSW917939 WCA917939:WCS917939 WLW917939:WMO917939 WVS917939:WWK917939 K983475:AC983475 JG983475:JY983475 TC983475:TU983475 ACY983475:ADQ983475 AMU983475:ANM983475 AWQ983475:AXI983475 BGM983475:BHE983475 BQI983475:BRA983475 CAE983475:CAW983475 CKA983475:CKS983475 CTW983475:CUO983475 DDS983475:DEK983475 DNO983475:DOG983475 DXK983475:DYC983475 EHG983475:EHY983475 ERC983475:ERU983475 FAY983475:FBQ983475 FKU983475:FLM983475 FUQ983475:FVI983475 GEM983475:GFE983475 GOI983475:GPA983475 GYE983475:GYW983475 HIA983475:HIS983475 HRW983475:HSO983475 IBS983475:ICK983475 ILO983475:IMG983475 IVK983475:IWC983475 JFG983475:JFY983475 JPC983475:JPU983475 JYY983475:JZQ983475 KIU983475:KJM983475 KSQ983475:KTI983475 LCM983475:LDE983475 LMI983475:LNA983475 LWE983475:LWW983475 MGA983475:MGS983475 MPW983475:MQO983475 MZS983475:NAK983475 NJO983475:NKG983475 NTK983475:NUC983475 ODG983475:ODY983475 ONC983475:ONU983475 OWY983475:OXQ983475 PGU983475:PHM983475 PQQ983475:PRI983475 QAM983475:QBE983475 QKI983475:QLA983475 QUE983475:QUW983475 REA983475:RES983475 RNW983475:ROO983475 RXS983475:RYK983475 SHO983475:SIG983475 SRK983475:SSC983475 TBG983475:TBY983475 TLC983475:TLU983475 TUY983475:TVQ983475 UEU983475:UFM983475 UOQ983475:UPI983475 UYM983475:UZE983475 VII983475:VJA983475 VSE983475:VSW983475 WCA983475:WCS983475 WLW983475:WMO983475 WVS983475:WWK983475 U389:AC389 JG412:JY412 TC412:TU412 ACY412:ADQ412 AMU412:ANM412 AWQ412:AXI412 BGM412:BHE412 BQI412:BRA412 CAE412:CAW412 CKA412:CKS412 CTW412:CUO412 DDS412:DEK412 DNO412:DOG412 DXK412:DYC412 EHG412:EHY412 ERC412:ERU412 FAY412:FBQ412 FKU412:FLM412 FUQ412:FVI412 GEM412:GFE412 GOI412:GPA412 GYE412:GYW412 HIA412:HIS412 HRW412:HSO412 IBS412:ICK412 ILO412:IMG412 IVK412:IWC412 JFG412:JFY412 JPC412:JPU412 JYY412:JZQ412 KIU412:KJM412 KSQ412:KTI412 LCM412:LDE412 LMI412:LNA412 LWE412:LWW412 MGA412:MGS412 MPW412:MQO412 MZS412:NAK412 NJO412:NKG412 NTK412:NUC412 ODG412:ODY412 ONC412:ONU412 OWY412:OXQ412 PGU412:PHM412 PQQ412:PRI412 QAM412:QBE412 QKI412:QLA412 QUE412:QUW412 REA412:RES412 RNW412:ROO412 RXS412:RYK412 SHO412:SIG412 SRK412:SSC412 TBG412:TBY412 TLC412:TLU412 TUY412:TVQ412 UEU412:UFM412 UOQ412:UPI412 UYM412:UZE412 VII412:VJA412 VSE412:VSW412 WCA412:WCS412 WLW412:WMO412 WVS412:WWK412 K65994:AC65994 JG65994:JY65994 TC65994:TU65994 ACY65994:ADQ65994 AMU65994:ANM65994 AWQ65994:AXI65994 BGM65994:BHE65994 BQI65994:BRA65994 CAE65994:CAW65994 CKA65994:CKS65994 CTW65994:CUO65994 DDS65994:DEK65994 DNO65994:DOG65994 DXK65994:DYC65994 EHG65994:EHY65994 ERC65994:ERU65994 FAY65994:FBQ65994 FKU65994:FLM65994 FUQ65994:FVI65994 GEM65994:GFE65994 GOI65994:GPA65994 GYE65994:GYW65994 HIA65994:HIS65994 HRW65994:HSO65994 IBS65994:ICK65994 ILO65994:IMG65994 IVK65994:IWC65994 JFG65994:JFY65994 JPC65994:JPU65994 JYY65994:JZQ65994 KIU65994:KJM65994 KSQ65994:KTI65994 LCM65994:LDE65994 LMI65994:LNA65994 LWE65994:LWW65994 MGA65994:MGS65994 MPW65994:MQO65994 MZS65994:NAK65994 NJO65994:NKG65994 NTK65994:NUC65994 ODG65994:ODY65994 ONC65994:ONU65994 OWY65994:OXQ65994 PGU65994:PHM65994 PQQ65994:PRI65994 QAM65994:QBE65994 QKI65994:QLA65994 QUE65994:QUW65994 REA65994:RES65994 RNW65994:ROO65994 RXS65994:RYK65994 SHO65994:SIG65994 SRK65994:SSC65994 TBG65994:TBY65994 TLC65994:TLU65994 TUY65994:TVQ65994 UEU65994:UFM65994 UOQ65994:UPI65994 UYM65994:UZE65994 VII65994:VJA65994 VSE65994:VSW65994 WCA65994:WCS65994 WLW65994:WMO65994 WVS65994:WWK65994 K131530:AC131530 JG131530:JY131530 TC131530:TU131530 ACY131530:ADQ131530 AMU131530:ANM131530 AWQ131530:AXI131530 BGM131530:BHE131530 BQI131530:BRA131530 CAE131530:CAW131530 CKA131530:CKS131530 CTW131530:CUO131530 DDS131530:DEK131530 DNO131530:DOG131530 DXK131530:DYC131530 EHG131530:EHY131530 ERC131530:ERU131530 FAY131530:FBQ131530 FKU131530:FLM131530 FUQ131530:FVI131530 GEM131530:GFE131530 GOI131530:GPA131530 GYE131530:GYW131530 HIA131530:HIS131530 HRW131530:HSO131530 IBS131530:ICK131530 ILO131530:IMG131530 IVK131530:IWC131530 JFG131530:JFY131530 JPC131530:JPU131530 JYY131530:JZQ131530 KIU131530:KJM131530 KSQ131530:KTI131530 LCM131530:LDE131530 LMI131530:LNA131530 LWE131530:LWW131530 MGA131530:MGS131530 MPW131530:MQO131530 MZS131530:NAK131530 NJO131530:NKG131530 NTK131530:NUC131530 ODG131530:ODY131530 ONC131530:ONU131530 OWY131530:OXQ131530 PGU131530:PHM131530 PQQ131530:PRI131530 QAM131530:QBE131530 QKI131530:QLA131530 QUE131530:QUW131530 REA131530:RES131530 RNW131530:ROO131530 RXS131530:RYK131530 SHO131530:SIG131530 SRK131530:SSC131530 TBG131530:TBY131530 TLC131530:TLU131530 TUY131530:TVQ131530 UEU131530:UFM131530 UOQ131530:UPI131530 UYM131530:UZE131530 VII131530:VJA131530 VSE131530:VSW131530 WCA131530:WCS131530 WLW131530:WMO131530 WVS131530:WWK131530 K197066:AC197066 JG197066:JY197066 TC197066:TU197066 ACY197066:ADQ197066 AMU197066:ANM197066 AWQ197066:AXI197066 BGM197066:BHE197066 BQI197066:BRA197066 CAE197066:CAW197066 CKA197066:CKS197066 CTW197066:CUO197066 DDS197066:DEK197066 DNO197066:DOG197066 DXK197066:DYC197066 EHG197066:EHY197066 ERC197066:ERU197066 FAY197066:FBQ197066 FKU197066:FLM197066 FUQ197066:FVI197066 GEM197066:GFE197066 GOI197066:GPA197066 GYE197066:GYW197066 HIA197066:HIS197066 HRW197066:HSO197066 IBS197066:ICK197066 ILO197066:IMG197066 IVK197066:IWC197066 JFG197066:JFY197066 JPC197066:JPU197066 JYY197066:JZQ197066 KIU197066:KJM197066 KSQ197066:KTI197066 LCM197066:LDE197066 LMI197066:LNA197066 LWE197066:LWW197066 MGA197066:MGS197066 MPW197066:MQO197066 MZS197066:NAK197066 NJO197066:NKG197066 NTK197066:NUC197066 ODG197066:ODY197066 ONC197066:ONU197066 OWY197066:OXQ197066 PGU197066:PHM197066 PQQ197066:PRI197066 QAM197066:QBE197066 QKI197066:QLA197066 QUE197066:QUW197066 REA197066:RES197066 RNW197066:ROO197066 RXS197066:RYK197066 SHO197066:SIG197066 SRK197066:SSC197066 TBG197066:TBY197066 TLC197066:TLU197066 TUY197066:TVQ197066 UEU197066:UFM197066 UOQ197066:UPI197066 UYM197066:UZE197066 VII197066:VJA197066 VSE197066:VSW197066 WCA197066:WCS197066 WLW197066:WMO197066 WVS197066:WWK197066 K262602:AC262602 JG262602:JY262602 TC262602:TU262602 ACY262602:ADQ262602 AMU262602:ANM262602 AWQ262602:AXI262602 BGM262602:BHE262602 BQI262602:BRA262602 CAE262602:CAW262602 CKA262602:CKS262602 CTW262602:CUO262602 DDS262602:DEK262602 DNO262602:DOG262602 DXK262602:DYC262602 EHG262602:EHY262602 ERC262602:ERU262602 FAY262602:FBQ262602 FKU262602:FLM262602 FUQ262602:FVI262602 GEM262602:GFE262602 GOI262602:GPA262602 GYE262602:GYW262602 HIA262602:HIS262602 HRW262602:HSO262602 IBS262602:ICK262602 ILO262602:IMG262602 IVK262602:IWC262602 JFG262602:JFY262602 JPC262602:JPU262602 JYY262602:JZQ262602 KIU262602:KJM262602 KSQ262602:KTI262602 LCM262602:LDE262602 LMI262602:LNA262602 LWE262602:LWW262602 MGA262602:MGS262602 MPW262602:MQO262602 MZS262602:NAK262602 NJO262602:NKG262602 NTK262602:NUC262602 ODG262602:ODY262602 ONC262602:ONU262602 OWY262602:OXQ262602 PGU262602:PHM262602 PQQ262602:PRI262602 QAM262602:QBE262602 QKI262602:QLA262602 QUE262602:QUW262602 REA262602:RES262602 RNW262602:ROO262602 RXS262602:RYK262602 SHO262602:SIG262602 SRK262602:SSC262602 TBG262602:TBY262602 TLC262602:TLU262602 TUY262602:TVQ262602 UEU262602:UFM262602 UOQ262602:UPI262602 UYM262602:UZE262602 VII262602:VJA262602 VSE262602:VSW262602 WCA262602:WCS262602 WLW262602:WMO262602 WVS262602:WWK262602 K328138:AC328138 JG328138:JY328138 TC328138:TU328138 ACY328138:ADQ328138 AMU328138:ANM328138 AWQ328138:AXI328138 BGM328138:BHE328138 BQI328138:BRA328138 CAE328138:CAW328138 CKA328138:CKS328138 CTW328138:CUO328138 DDS328138:DEK328138 DNO328138:DOG328138 DXK328138:DYC328138 EHG328138:EHY328138 ERC328138:ERU328138 FAY328138:FBQ328138 FKU328138:FLM328138 FUQ328138:FVI328138 GEM328138:GFE328138 GOI328138:GPA328138 GYE328138:GYW328138 HIA328138:HIS328138 HRW328138:HSO328138 IBS328138:ICK328138 ILO328138:IMG328138 IVK328138:IWC328138 JFG328138:JFY328138 JPC328138:JPU328138 JYY328138:JZQ328138 KIU328138:KJM328138 KSQ328138:KTI328138 LCM328138:LDE328138 LMI328138:LNA328138 LWE328138:LWW328138 MGA328138:MGS328138 MPW328138:MQO328138 MZS328138:NAK328138 NJO328138:NKG328138 NTK328138:NUC328138 ODG328138:ODY328138 ONC328138:ONU328138 OWY328138:OXQ328138 PGU328138:PHM328138 PQQ328138:PRI328138 QAM328138:QBE328138 QKI328138:QLA328138 QUE328138:QUW328138 REA328138:RES328138 RNW328138:ROO328138 RXS328138:RYK328138 SHO328138:SIG328138 SRK328138:SSC328138 TBG328138:TBY328138 TLC328138:TLU328138 TUY328138:TVQ328138 UEU328138:UFM328138 UOQ328138:UPI328138 UYM328138:UZE328138 VII328138:VJA328138 VSE328138:VSW328138 WCA328138:WCS328138 WLW328138:WMO328138 WVS328138:WWK328138 K393674:AC393674 JG393674:JY393674 TC393674:TU393674 ACY393674:ADQ393674 AMU393674:ANM393674 AWQ393674:AXI393674 BGM393674:BHE393674 BQI393674:BRA393674 CAE393674:CAW393674 CKA393674:CKS393674 CTW393674:CUO393674 DDS393674:DEK393674 DNO393674:DOG393674 DXK393674:DYC393674 EHG393674:EHY393674 ERC393674:ERU393674 FAY393674:FBQ393674 FKU393674:FLM393674 FUQ393674:FVI393674 GEM393674:GFE393674 GOI393674:GPA393674 GYE393674:GYW393674 HIA393674:HIS393674 HRW393674:HSO393674 IBS393674:ICK393674 ILO393674:IMG393674 IVK393674:IWC393674 JFG393674:JFY393674 JPC393674:JPU393674 JYY393674:JZQ393674 KIU393674:KJM393674 KSQ393674:KTI393674 LCM393674:LDE393674 LMI393674:LNA393674 LWE393674:LWW393674 MGA393674:MGS393674 MPW393674:MQO393674 MZS393674:NAK393674 NJO393674:NKG393674 NTK393674:NUC393674 ODG393674:ODY393674 ONC393674:ONU393674 OWY393674:OXQ393674 PGU393674:PHM393674 PQQ393674:PRI393674 QAM393674:QBE393674 QKI393674:QLA393674 QUE393674:QUW393674 REA393674:RES393674 RNW393674:ROO393674 RXS393674:RYK393674 SHO393674:SIG393674 SRK393674:SSC393674 TBG393674:TBY393674 TLC393674:TLU393674 TUY393674:TVQ393674 UEU393674:UFM393674 UOQ393674:UPI393674 UYM393674:UZE393674 VII393674:VJA393674 VSE393674:VSW393674 WCA393674:WCS393674 WLW393674:WMO393674 WVS393674:WWK393674 K459210:AC459210 JG459210:JY459210 TC459210:TU459210 ACY459210:ADQ459210 AMU459210:ANM459210 AWQ459210:AXI459210 BGM459210:BHE459210 BQI459210:BRA459210 CAE459210:CAW459210 CKA459210:CKS459210 CTW459210:CUO459210 DDS459210:DEK459210 DNO459210:DOG459210 DXK459210:DYC459210 EHG459210:EHY459210 ERC459210:ERU459210 FAY459210:FBQ459210 FKU459210:FLM459210 FUQ459210:FVI459210 GEM459210:GFE459210 GOI459210:GPA459210 GYE459210:GYW459210 HIA459210:HIS459210 HRW459210:HSO459210 IBS459210:ICK459210 ILO459210:IMG459210 IVK459210:IWC459210 JFG459210:JFY459210 JPC459210:JPU459210 JYY459210:JZQ459210 KIU459210:KJM459210 KSQ459210:KTI459210 LCM459210:LDE459210 LMI459210:LNA459210 LWE459210:LWW459210 MGA459210:MGS459210 MPW459210:MQO459210 MZS459210:NAK459210 NJO459210:NKG459210 NTK459210:NUC459210 ODG459210:ODY459210 ONC459210:ONU459210 OWY459210:OXQ459210 PGU459210:PHM459210 PQQ459210:PRI459210 QAM459210:QBE459210 QKI459210:QLA459210 QUE459210:QUW459210 REA459210:RES459210 RNW459210:ROO459210 RXS459210:RYK459210 SHO459210:SIG459210 SRK459210:SSC459210 TBG459210:TBY459210 TLC459210:TLU459210 TUY459210:TVQ459210 UEU459210:UFM459210 UOQ459210:UPI459210 UYM459210:UZE459210 VII459210:VJA459210 VSE459210:VSW459210 WCA459210:WCS459210 WLW459210:WMO459210 WVS459210:WWK459210 K524746:AC524746 JG524746:JY524746 TC524746:TU524746 ACY524746:ADQ524746 AMU524746:ANM524746 AWQ524746:AXI524746 BGM524746:BHE524746 BQI524746:BRA524746 CAE524746:CAW524746 CKA524746:CKS524746 CTW524746:CUO524746 DDS524746:DEK524746 DNO524746:DOG524746 DXK524746:DYC524746 EHG524746:EHY524746 ERC524746:ERU524746 FAY524746:FBQ524746 FKU524746:FLM524746 FUQ524746:FVI524746 GEM524746:GFE524746 GOI524746:GPA524746 GYE524746:GYW524746 HIA524746:HIS524746 HRW524746:HSO524746 IBS524746:ICK524746 ILO524746:IMG524746 IVK524746:IWC524746 JFG524746:JFY524746 JPC524746:JPU524746 JYY524746:JZQ524746 KIU524746:KJM524746 KSQ524746:KTI524746 LCM524746:LDE524746 LMI524746:LNA524746 LWE524746:LWW524746 MGA524746:MGS524746 MPW524746:MQO524746 MZS524746:NAK524746 NJO524746:NKG524746 NTK524746:NUC524746 ODG524746:ODY524746 ONC524746:ONU524746 OWY524746:OXQ524746 PGU524746:PHM524746 PQQ524746:PRI524746 QAM524746:QBE524746 QKI524746:QLA524746 QUE524746:QUW524746 REA524746:RES524746 RNW524746:ROO524746 RXS524746:RYK524746 SHO524746:SIG524746 SRK524746:SSC524746 TBG524746:TBY524746 TLC524746:TLU524746 TUY524746:TVQ524746 UEU524746:UFM524746 UOQ524746:UPI524746 UYM524746:UZE524746 VII524746:VJA524746 VSE524746:VSW524746 WCA524746:WCS524746 WLW524746:WMO524746 WVS524746:WWK524746 K590282:AC590282 JG590282:JY590282 TC590282:TU590282 ACY590282:ADQ590282 AMU590282:ANM590282 AWQ590282:AXI590282 BGM590282:BHE590282 BQI590282:BRA590282 CAE590282:CAW590282 CKA590282:CKS590282 CTW590282:CUO590282 DDS590282:DEK590282 DNO590282:DOG590282 DXK590282:DYC590282 EHG590282:EHY590282 ERC590282:ERU590282 FAY590282:FBQ590282 FKU590282:FLM590282 FUQ590282:FVI590282 GEM590282:GFE590282 GOI590282:GPA590282 GYE590282:GYW590282 HIA590282:HIS590282 HRW590282:HSO590282 IBS590282:ICK590282 ILO590282:IMG590282 IVK590282:IWC590282 JFG590282:JFY590282 JPC590282:JPU590282 JYY590282:JZQ590282 KIU590282:KJM590282 KSQ590282:KTI590282 LCM590282:LDE590282 LMI590282:LNA590282 LWE590282:LWW590282 MGA590282:MGS590282 MPW590282:MQO590282 MZS590282:NAK590282 NJO590282:NKG590282 NTK590282:NUC590282 ODG590282:ODY590282 ONC590282:ONU590282 OWY590282:OXQ590282 PGU590282:PHM590282 PQQ590282:PRI590282 QAM590282:QBE590282 QKI590282:QLA590282 QUE590282:QUW590282 REA590282:RES590282 RNW590282:ROO590282 RXS590282:RYK590282 SHO590282:SIG590282 SRK590282:SSC590282 TBG590282:TBY590282 TLC590282:TLU590282 TUY590282:TVQ590282 UEU590282:UFM590282 UOQ590282:UPI590282 UYM590282:UZE590282 VII590282:VJA590282 VSE590282:VSW590282 WCA590282:WCS590282 WLW590282:WMO590282 WVS590282:WWK590282 K655818:AC655818 JG655818:JY655818 TC655818:TU655818 ACY655818:ADQ655818 AMU655818:ANM655818 AWQ655818:AXI655818 BGM655818:BHE655818 BQI655818:BRA655818 CAE655818:CAW655818 CKA655818:CKS655818 CTW655818:CUO655818 DDS655818:DEK655818 DNO655818:DOG655818 DXK655818:DYC655818 EHG655818:EHY655818 ERC655818:ERU655818 FAY655818:FBQ655818 FKU655818:FLM655818 FUQ655818:FVI655818 GEM655818:GFE655818 GOI655818:GPA655818 GYE655818:GYW655818 HIA655818:HIS655818 HRW655818:HSO655818 IBS655818:ICK655818 ILO655818:IMG655818 IVK655818:IWC655818 JFG655818:JFY655818 JPC655818:JPU655818 JYY655818:JZQ655818 KIU655818:KJM655818 KSQ655818:KTI655818 LCM655818:LDE655818 LMI655818:LNA655818 LWE655818:LWW655818 MGA655818:MGS655818 MPW655818:MQO655818 MZS655818:NAK655818 NJO655818:NKG655818 NTK655818:NUC655818 ODG655818:ODY655818 ONC655818:ONU655818 OWY655818:OXQ655818 PGU655818:PHM655818 PQQ655818:PRI655818 QAM655818:QBE655818 QKI655818:QLA655818 QUE655818:QUW655818 REA655818:RES655818 RNW655818:ROO655818 RXS655818:RYK655818 SHO655818:SIG655818 SRK655818:SSC655818 TBG655818:TBY655818 TLC655818:TLU655818 TUY655818:TVQ655818 UEU655818:UFM655818 UOQ655818:UPI655818 UYM655818:UZE655818 VII655818:VJA655818 VSE655818:VSW655818 WCA655818:WCS655818 WLW655818:WMO655818 WVS655818:WWK655818 K721354:AC721354 JG721354:JY721354 TC721354:TU721354 ACY721354:ADQ721354 AMU721354:ANM721354 AWQ721354:AXI721354 BGM721354:BHE721354 BQI721354:BRA721354 CAE721354:CAW721354 CKA721354:CKS721354 CTW721354:CUO721354 DDS721354:DEK721354 DNO721354:DOG721354 DXK721354:DYC721354 EHG721354:EHY721354 ERC721354:ERU721354 FAY721354:FBQ721354 FKU721354:FLM721354 FUQ721354:FVI721354 GEM721354:GFE721354 GOI721354:GPA721354 GYE721354:GYW721354 HIA721354:HIS721354 HRW721354:HSO721354 IBS721354:ICK721354 ILO721354:IMG721354 IVK721354:IWC721354 JFG721354:JFY721354 JPC721354:JPU721354 JYY721354:JZQ721354 KIU721354:KJM721354 KSQ721354:KTI721354 LCM721354:LDE721354 LMI721354:LNA721354 LWE721354:LWW721354 MGA721354:MGS721354 MPW721354:MQO721354 MZS721354:NAK721354 NJO721354:NKG721354 NTK721354:NUC721354 ODG721354:ODY721354 ONC721354:ONU721354 OWY721354:OXQ721354 PGU721354:PHM721354 PQQ721354:PRI721354 QAM721354:QBE721354 QKI721354:QLA721354 QUE721354:QUW721354 REA721354:RES721354 RNW721354:ROO721354 RXS721354:RYK721354 SHO721354:SIG721354 SRK721354:SSC721354 TBG721354:TBY721354 TLC721354:TLU721354 TUY721354:TVQ721354 UEU721354:UFM721354 UOQ721354:UPI721354 UYM721354:UZE721354 VII721354:VJA721354 VSE721354:VSW721354 WCA721354:WCS721354 WLW721354:WMO721354 WVS721354:WWK721354 K786890:AC786890 JG786890:JY786890 TC786890:TU786890 ACY786890:ADQ786890 AMU786890:ANM786890 AWQ786890:AXI786890 BGM786890:BHE786890 BQI786890:BRA786890 CAE786890:CAW786890 CKA786890:CKS786890 CTW786890:CUO786890 DDS786890:DEK786890 DNO786890:DOG786890 DXK786890:DYC786890 EHG786890:EHY786890 ERC786890:ERU786890 FAY786890:FBQ786890 FKU786890:FLM786890 FUQ786890:FVI786890 GEM786890:GFE786890 GOI786890:GPA786890 GYE786890:GYW786890 HIA786890:HIS786890 HRW786890:HSO786890 IBS786890:ICK786890 ILO786890:IMG786890 IVK786890:IWC786890 JFG786890:JFY786890 JPC786890:JPU786890 JYY786890:JZQ786890 KIU786890:KJM786890 KSQ786890:KTI786890 LCM786890:LDE786890 LMI786890:LNA786890 LWE786890:LWW786890 MGA786890:MGS786890 MPW786890:MQO786890 MZS786890:NAK786890 NJO786890:NKG786890 NTK786890:NUC786890 ODG786890:ODY786890 ONC786890:ONU786890 OWY786890:OXQ786890 PGU786890:PHM786890 PQQ786890:PRI786890 QAM786890:QBE786890 QKI786890:QLA786890 QUE786890:QUW786890 REA786890:RES786890 RNW786890:ROO786890 RXS786890:RYK786890 SHO786890:SIG786890 SRK786890:SSC786890 TBG786890:TBY786890 TLC786890:TLU786890 TUY786890:TVQ786890 UEU786890:UFM786890 UOQ786890:UPI786890 UYM786890:UZE786890 VII786890:VJA786890 VSE786890:VSW786890 WCA786890:WCS786890 WLW786890:WMO786890 WVS786890:WWK786890 K852426:AC852426 JG852426:JY852426 TC852426:TU852426 ACY852426:ADQ852426 AMU852426:ANM852426 AWQ852426:AXI852426 BGM852426:BHE852426 BQI852426:BRA852426 CAE852426:CAW852426 CKA852426:CKS852426 CTW852426:CUO852426 DDS852426:DEK852426 DNO852426:DOG852426 DXK852426:DYC852426 EHG852426:EHY852426 ERC852426:ERU852426 FAY852426:FBQ852426 FKU852426:FLM852426 FUQ852426:FVI852426 GEM852426:GFE852426 GOI852426:GPA852426 GYE852426:GYW852426 HIA852426:HIS852426 HRW852426:HSO852426 IBS852426:ICK852426 ILO852426:IMG852426 IVK852426:IWC852426 JFG852426:JFY852426 JPC852426:JPU852426 JYY852426:JZQ852426 KIU852426:KJM852426 KSQ852426:KTI852426 LCM852426:LDE852426 LMI852426:LNA852426 LWE852426:LWW852426 MGA852426:MGS852426 MPW852426:MQO852426 MZS852426:NAK852426 NJO852426:NKG852426 NTK852426:NUC852426 ODG852426:ODY852426 ONC852426:ONU852426 OWY852426:OXQ852426 PGU852426:PHM852426 PQQ852426:PRI852426 QAM852426:QBE852426 QKI852426:QLA852426 QUE852426:QUW852426 REA852426:RES852426 RNW852426:ROO852426 RXS852426:RYK852426 SHO852426:SIG852426 SRK852426:SSC852426 TBG852426:TBY852426 TLC852426:TLU852426 TUY852426:TVQ852426 UEU852426:UFM852426 UOQ852426:UPI852426 UYM852426:UZE852426 VII852426:VJA852426 VSE852426:VSW852426 WCA852426:WCS852426 WLW852426:WMO852426 WVS852426:WWK852426 K917962:AC917962 JG917962:JY917962 TC917962:TU917962 ACY917962:ADQ917962 AMU917962:ANM917962 AWQ917962:AXI917962 BGM917962:BHE917962 BQI917962:BRA917962 CAE917962:CAW917962 CKA917962:CKS917962 CTW917962:CUO917962 DDS917962:DEK917962 DNO917962:DOG917962 DXK917962:DYC917962 EHG917962:EHY917962 ERC917962:ERU917962 FAY917962:FBQ917962 FKU917962:FLM917962 FUQ917962:FVI917962 GEM917962:GFE917962 GOI917962:GPA917962 GYE917962:GYW917962 HIA917962:HIS917962 HRW917962:HSO917962 IBS917962:ICK917962 ILO917962:IMG917962 IVK917962:IWC917962 JFG917962:JFY917962 JPC917962:JPU917962 JYY917962:JZQ917962 KIU917962:KJM917962 KSQ917962:KTI917962 LCM917962:LDE917962 LMI917962:LNA917962 LWE917962:LWW917962 MGA917962:MGS917962 MPW917962:MQO917962 MZS917962:NAK917962 NJO917962:NKG917962 NTK917962:NUC917962 ODG917962:ODY917962 ONC917962:ONU917962 OWY917962:OXQ917962 PGU917962:PHM917962 PQQ917962:PRI917962 QAM917962:QBE917962 QKI917962:QLA917962 QUE917962:QUW917962 REA917962:RES917962 RNW917962:ROO917962 RXS917962:RYK917962 SHO917962:SIG917962 SRK917962:SSC917962 TBG917962:TBY917962 TLC917962:TLU917962 TUY917962:TVQ917962 UEU917962:UFM917962 UOQ917962:UPI917962 UYM917962:UZE917962 VII917962:VJA917962 VSE917962:VSW917962 WCA917962:WCS917962 WLW917962:WMO917962 WVS917962:WWK917962 K983498:AC983498 JG983498:JY983498 TC983498:TU983498 ACY983498:ADQ983498 AMU983498:ANM983498 AWQ983498:AXI983498 BGM983498:BHE983498 BQI983498:BRA983498 CAE983498:CAW983498 CKA983498:CKS983498 CTW983498:CUO983498 DDS983498:DEK983498 DNO983498:DOG983498 DXK983498:DYC983498 EHG983498:EHY983498 ERC983498:ERU983498 FAY983498:FBQ983498 FKU983498:FLM983498 FUQ983498:FVI983498 GEM983498:GFE983498 GOI983498:GPA983498 GYE983498:GYW983498 HIA983498:HIS983498 HRW983498:HSO983498 IBS983498:ICK983498 ILO983498:IMG983498 IVK983498:IWC983498 JFG983498:JFY983498 JPC983498:JPU983498 JYY983498:JZQ983498 KIU983498:KJM983498 KSQ983498:KTI983498 LCM983498:LDE983498 LMI983498:LNA983498 LWE983498:LWW983498 MGA983498:MGS983498 MPW983498:MQO983498 MZS983498:NAK983498 NJO983498:NKG983498 NTK983498:NUC983498 ODG983498:ODY983498 ONC983498:ONU983498 OWY983498:OXQ983498 PGU983498:PHM983498 PQQ983498:PRI983498 QAM983498:QBE983498 QKI983498:QLA983498 QUE983498:QUW983498 REA983498:RES983498 RNW983498:ROO983498 RXS983498:RYK983498 SHO983498:SIG983498 SRK983498:SSC983498 TBG983498:TBY983498 TLC983498:TLU983498 TUY983498:TVQ983498 UEU983498:UFM983498 UOQ983498:UPI983498 UYM983498:UZE983498 VII983498:VJA983498 VSE983498:VSW983498 WCA983498:WCS983498 WLW983498:WMO983498 WVS983498:WWK983498 AA413:AC416 JW413:JY416 TS413:TU416 ADO413:ADQ416 ANK413:ANM416 AXG413:AXI416 BHC413:BHE416 BQY413:BRA416 CAU413:CAW416 CKQ413:CKS416 CUM413:CUO416 DEI413:DEK416 DOE413:DOG416 DYA413:DYC416 EHW413:EHY416 ERS413:ERU416 FBO413:FBQ416 FLK413:FLM416 FVG413:FVI416 GFC413:GFE416 GOY413:GPA416 GYU413:GYW416 HIQ413:HIS416 HSM413:HSO416 ICI413:ICK416 IME413:IMG416 IWA413:IWC416 JFW413:JFY416 JPS413:JPU416 JZO413:JZQ416 KJK413:KJM416 KTG413:KTI416 LDC413:LDE416 LMY413:LNA416 LWU413:LWW416 MGQ413:MGS416 MQM413:MQO416 NAI413:NAK416 NKE413:NKG416 NUA413:NUC416 ODW413:ODY416 ONS413:ONU416 OXO413:OXQ416 PHK413:PHM416 PRG413:PRI416 QBC413:QBE416 QKY413:QLA416 QUU413:QUW416 REQ413:RES416 ROM413:ROO416 RYI413:RYK416 SIE413:SIG416 SSA413:SSC416 TBW413:TBY416 TLS413:TLU416 TVO413:TVQ416 UFK413:UFM416 UPG413:UPI416 UZC413:UZE416 VIY413:VJA416 VSU413:VSW416 WCQ413:WCS416 WMM413:WMO416 WWI413:WWK416 AA65995:AC65998 JW65995:JY65998 TS65995:TU65998 ADO65995:ADQ65998 ANK65995:ANM65998 AXG65995:AXI65998 BHC65995:BHE65998 BQY65995:BRA65998 CAU65995:CAW65998 CKQ65995:CKS65998 CUM65995:CUO65998 DEI65995:DEK65998 DOE65995:DOG65998 DYA65995:DYC65998 EHW65995:EHY65998 ERS65995:ERU65998 FBO65995:FBQ65998 FLK65995:FLM65998 FVG65995:FVI65998 GFC65995:GFE65998 GOY65995:GPA65998 GYU65995:GYW65998 HIQ65995:HIS65998 HSM65995:HSO65998 ICI65995:ICK65998 IME65995:IMG65998 IWA65995:IWC65998 JFW65995:JFY65998 JPS65995:JPU65998 JZO65995:JZQ65998 KJK65995:KJM65998 KTG65995:KTI65998 LDC65995:LDE65998 LMY65995:LNA65998 LWU65995:LWW65998 MGQ65995:MGS65998 MQM65995:MQO65998 NAI65995:NAK65998 NKE65995:NKG65998 NUA65995:NUC65998 ODW65995:ODY65998 ONS65995:ONU65998 OXO65995:OXQ65998 PHK65995:PHM65998 PRG65995:PRI65998 QBC65995:QBE65998 QKY65995:QLA65998 QUU65995:QUW65998 REQ65995:RES65998 ROM65995:ROO65998 RYI65995:RYK65998 SIE65995:SIG65998 SSA65995:SSC65998 TBW65995:TBY65998 TLS65995:TLU65998 TVO65995:TVQ65998 UFK65995:UFM65998 UPG65995:UPI65998 UZC65995:UZE65998 VIY65995:VJA65998 VSU65995:VSW65998 WCQ65995:WCS65998 WMM65995:WMO65998 WWI65995:WWK65998 AA131531:AC131534 JW131531:JY131534 TS131531:TU131534 ADO131531:ADQ131534 ANK131531:ANM131534 AXG131531:AXI131534 BHC131531:BHE131534 BQY131531:BRA131534 CAU131531:CAW131534 CKQ131531:CKS131534 CUM131531:CUO131534 DEI131531:DEK131534 DOE131531:DOG131534 DYA131531:DYC131534 EHW131531:EHY131534 ERS131531:ERU131534 FBO131531:FBQ131534 FLK131531:FLM131534 FVG131531:FVI131534 GFC131531:GFE131534 GOY131531:GPA131534 GYU131531:GYW131534 HIQ131531:HIS131534 HSM131531:HSO131534 ICI131531:ICK131534 IME131531:IMG131534 IWA131531:IWC131534 JFW131531:JFY131534 JPS131531:JPU131534 JZO131531:JZQ131534 KJK131531:KJM131534 KTG131531:KTI131534 LDC131531:LDE131534 LMY131531:LNA131534 LWU131531:LWW131534 MGQ131531:MGS131534 MQM131531:MQO131534 NAI131531:NAK131534 NKE131531:NKG131534 NUA131531:NUC131534 ODW131531:ODY131534 ONS131531:ONU131534 OXO131531:OXQ131534 PHK131531:PHM131534 PRG131531:PRI131534 QBC131531:QBE131534 QKY131531:QLA131534 QUU131531:QUW131534 REQ131531:RES131534 ROM131531:ROO131534 RYI131531:RYK131534 SIE131531:SIG131534 SSA131531:SSC131534 TBW131531:TBY131534 TLS131531:TLU131534 TVO131531:TVQ131534 UFK131531:UFM131534 UPG131531:UPI131534 UZC131531:UZE131534 VIY131531:VJA131534 VSU131531:VSW131534 WCQ131531:WCS131534 WMM131531:WMO131534 WWI131531:WWK131534 AA197067:AC197070 JW197067:JY197070 TS197067:TU197070 ADO197067:ADQ197070 ANK197067:ANM197070 AXG197067:AXI197070 BHC197067:BHE197070 BQY197067:BRA197070 CAU197067:CAW197070 CKQ197067:CKS197070 CUM197067:CUO197070 DEI197067:DEK197070 DOE197067:DOG197070 DYA197067:DYC197070 EHW197067:EHY197070 ERS197067:ERU197070 FBO197067:FBQ197070 FLK197067:FLM197070 FVG197067:FVI197070 GFC197067:GFE197070 GOY197067:GPA197070 GYU197067:GYW197070 HIQ197067:HIS197070 HSM197067:HSO197070 ICI197067:ICK197070 IME197067:IMG197070 IWA197067:IWC197070 JFW197067:JFY197070 JPS197067:JPU197070 JZO197067:JZQ197070 KJK197067:KJM197070 KTG197067:KTI197070 LDC197067:LDE197070 LMY197067:LNA197070 LWU197067:LWW197070 MGQ197067:MGS197070 MQM197067:MQO197070 NAI197067:NAK197070 NKE197067:NKG197070 NUA197067:NUC197070 ODW197067:ODY197070 ONS197067:ONU197070 OXO197067:OXQ197070 PHK197067:PHM197070 PRG197067:PRI197070 QBC197067:QBE197070 QKY197067:QLA197070 QUU197067:QUW197070 REQ197067:RES197070 ROM197067:ROO197070 RYI197067:RYK197070 SIE197067:SIG197070 SSA197067:SSC197070 TBW197067:TBY197070 TLS197067:TLU197070 TVO197067:TVQ197070 UFK197067:UFM197070 UPG197067:UPI197070 UZC197067:UZE197070 VIY197067:VJA197070 VSU197067:VSW197070 WCQ197067:WCS197070 WMM197067:WMO197070 WWI197067:WWK197070 AA262603:AC262606 JW262603:JY262606 TS262603:TU262606 ADO262603:ADQ262606 ANK262603:ANM262606 AXG262603:AXI262606 BHC262603:BHE262606 BQY262603:BRA262606 CAU262603:CAW262606 CKQ262603:CKS262606 CUM262603:CUO262606 DEI262603:DEK262606 DOE262603:DOG262606 DYA262603:DYC262606 EHW262603:EHY262606 ERS262603:ERU262606 FBO262603:FBQ262606 FLK262603:FLM262606 FVG262603:FVI262606 GFC262603:GFE262606 GOY262603:GPA262606 GYU262603:GYW262606 HIQ262603:HIS262606 HSM262603:HSO262606 ICI262603:ICK262606 IME262603:IMG262606 IWA262603:IWC262606 JFW262603:JFY262606 JPS262603:JPU262606 JZO262603:JZQ262606 KJK262603:KJM262606 KTG262603:KTI262606 LDC262603:LDE262606 LMY262603:LNA262606 LWU262603:LWW262606 MGQ262603:MGS262606 MQM262603:MQO262606 NAI262603:NAK262606 NKE262603:NKG262606 NUA262603:NUC262606 ODW262603:ODY262606 ONS262603:ONU262606 OXO262603:OXQ262606 PHK262603:PHM262606 PRG262603:PRI262606 QBC262603:QBE262606 QKY262603:QLA262606 QUU262603:QUW262606 REQ262603:RES262606 ROM262603:ROO262606 RYI262603:RYK262606 SIE262603:SIG262606 SSA262603:SSC262606 TBW262603:TBY262606 TLS262603:TLU262606 TVO262603:TVQ262606 UFK262603:UFM262606 UPG262603:UPI262606 UZC262603:UZE262606 VIY262603:VJA262606 VSU262603:VSW262606 WCQ262603:WCS262606 WMM262603:WMO262606 WWI262603:WWK262606 AA328139:AC328142 JW328139:JY328142 TS328139:TU328142 ADO328139:ADQ328142 ANK328139:ANM328142 AXG328139:AXI328142 BHC328139:BHE328142 BQY328139:BRA328142 CAU328139:CAW328142 CKQ328139:CKS328142 CUM328139:CUO328142 DEI328139:DEK328142 DOE328139:DOG328142 DYA328139:DYC328142 EHW328139:EHY328142 ERS328139:ERU328142 FBO328139:FBQ328142 FLK328139:FLM328142 FVG328139:FVI328142 GFC328139:GFE328142 GOY328139:GPA328142 GYU328139:GYW328142 HIQ328139:HIS328142 HSM328139:HSO328142 ICI328139:ICK328142 IME328139:IMG328142 IWA328139:IWC328142 JFW328139:JFY328142 JPS328139:JPU328142 JZO328139:JZQ328142 KJK328139:KJM328142 KTG328139:KTI328142 LDC328139:LDE328142 LMY328139:LNA328142 LWU328139:LWW328142 MGQ328139:MGS328142 MQM328139:MQO328142 NAI328139:NAK328142 NKE328139:NKG328142 NUA328139:NUC328142 ODW328139:ODY328142 ONS328139:ONU328142 OXO328139:OXQ328142 PHK328139:PHM328142 PRG328139:PRI328142 QBC328139:QBE328142 QKY328139:QLA328142 QUU328139:QUW328142 REQ328139:RES328142 ROM328139:ROO328142 RYI328139:RYK328142 SIE328139:SIG328142 SSA328139:SSC328142 TBW328139:TBY328142 TLS328139:TLU328142 TVO328139:TVQ328142 UFK328139:UFM328142 UPG328139:UPI328142 UZC328139:UZE328142 VIY328139:VJA328142 VSU328139:VSW328142 WCQ328139:WCS328142 WMM328139:WMO328142 WWI328139:WWK328142 AA393675:AC393678 JW393675:JY393678 TS393675:TU393678 ADO393675:ADQ393678 ANK393675:ANM393678 AXG393675:AXI393678 BHC393675:BHE393678 BQY393675:BRA393678 CAU393675:CAW393678 CKQ393675:CKS393678 CUM393675:CUO393678 DEI393675:DEK393678 DOE393675:DOG393678 DYA393675:DYC393678 EHW393675:EHY393678 ERS393675:ERU393678 FBO393675:FBQ393678 FLK393675:FLM393678 FVG393675:FVI393678 GFC393675:GFE393678 GOY393675:GPA393678 GYU393675:GYW393678 HIQ393675:HIS393678 HSM393675:HSO393678 ICI393675:ICK393678 IME393675:IMG393678 IWA393675:IWC393678 JFW393675:JFY393678 JPS393675:JPU393678 JZO393675:JZQ393678 KJK393675:KJM393678 KTG393675:KTI393678 LDC393675:LDE393678 LMY393675:LNA393678 LWU393675:LWW393678 MGQ393675:MGS393678 MQM393675:MQO393678 NAI393675:NAK393678 NKE393675:NKG393678 NUA393675:NUC393678 ODW393675:ODY393678 ONS393675:ONU393678 OXO393675:OXQ393678 PHK393675:PHM393678 PRG393675:PRI393678 QBC393675:QBE393678 QKY393675:QLA393678 QUU393675:QUW393678 REQ393675:RES393678 ROM393675:ROO393678 RYI393675:RYK393678 SIE393675:SIG393678 SSA393675:SSC393678 TBW393675:TBY393678 TLS393675:TLU393678 TVO393675:TVQ393678 UFK393675:UFM393678 UPG393675:UPI393678 UZC393675:UZE393678 VIY393675:VJA393678 VSU393675:VSW393678 WCQ393675:WCS393678 WMM393675:WMO393678 WWI393675:WWK393678 AA459211:AC459214 JW459211:JY459214 TS459211:TU459214 ADO459211:ADQ459214 ANK459211:ANM459214 AXG459211:AXI459214 BHC459211:BHE459214 BQY459211:BRA459214 CAU459211:CAW459214 CKQ459211:CKS459214 CUM459211:CUO459214 DEI459211:DEK459214 DOE459211:DOG459214 DYA459211:DYC459214 EHW459211:EHY459214 ERS459211:ERU459214 FBO459211:FBQ459214 FLK459211:FLM459214 FVG459211:FVI459214 GFC459211:GFE459214 GOY459211:GPA459214 GYU459211:GYW459214 HIQ459211:HIS459214 HSM459211:HSO459214 ICI459211:ICK459214 IME459211:IMG459214 IWA459211:IWC459214 JFW459211:JFY459214 JPS459211:JPU459214 JZO459211:JZQ459214 KJK459211:KJM459214 KTG459211:KTI459214 LDC459211:LDE459214 LMY459211:LNA459214 LWU459211:LWW459214 MGQ459211:MGS459214 MQM459211:MQO459214 NAI459211:NAK459214 NKE459211:NKG459214 NUA459211:NUC459214 ODW459211:ODY459214 ONS459211:ONU459214 OXO459211:OXQ459214 PHK459211:PHM459214 PRG459211:PRI459214 QBC459211:QBE459214 QKY459211:QLA459214 QUU459211:QUW459214 REQ459211:RES459214 ROM459211:ROO459214 RYI459211:RYK459214 SIE459211:SIG459214 SSA459211:SSC459214 TBW459211:TBY459214 TLS459211:TLU459214 TVO459211:TVQ459214 UFK459211:UFM459214 UPG459211:UPI459214 UZC459211:UZE459214 VIY459211:VJA459214 VSU459211:VSW459214 WCQ459211:WCS459214 WMM459211:WMO459214 WWI459211:WWK459214 AA524747:AC524750 JW524747:JY524750 TS524747:TU524750 ADO524747:ADQ524750 ANK524747:ANM524750 AXG524747:AXI524750 BHC524747:BHE524750 BQY524747:BRA524750 CAU524747:CAW524750 CKQ524747:CKS524750 CUM524747:CUO524750 DEI524747:DEK524750 DOE524747:DOG524750 DYA524747:DYC524750 EHW524747:EHY524750 ERS524747:ERU524750 FBO524747:FBQ524750 FLK524747:FLM524750 FVG524747:FVI524750 GFC524747:GFE524750 GOY524747:GPA524750 GYU524747:GYW524750 HIQ524747:HIS524750 HSM524747:HSO524750 ICI524747:ICK524750 IME524747:IMG524750 IWA524747:IWC524750 JFW524747:JFY524750 JPS524747:JPU524750 JZO524747:JZQ524750 KJK524747:KJM524750 KTG524747:KTI524750 LDC524747:LDE524750 LMY524747:LNA524750 LWU524747:LWW524750 MGQ524747:MGS524750 MQM524747:MQO524750 NAI524747:NAK524750 NKE524747:NKG524750 NUA524747:NUC524750 ODW524747:ODY524750 ONS524747:ONU524750 OXO524747:OXQ524750 PHK524747:PHM524750 PRG524747:PRI524750 QBC524747:QBE524750 QKY524747:QLA524750 QUU524747:QUW524750 REQ524747:RES524750 ROM524747:ROO524750 RYI524747:RYK524750 SIE524747:SIG524750 SSA524747:SSC524750 TBW524747:TBY524750 TLS524747:TLU524750 TVO524747:TVQ524750 UFK524747:UFM524750 UPG524747:UPI524750 UZC524747:UZE524750 VIY524747:VJA524750 VSU524747:VSW524750 WCQ524747:WCS524750 WMM524747:WMO524750 WWI524747:WWK524750 AA590283:AC590286 JW590283:JY590286 TS590283:TU590286 ADO590283:ADQ590286 ANK590283:ANM590286 AXG590283:AXI590286 BHC590283:BHE590286 BQY590283:BRA590286 CAU590283:CAW590286 CKQ590283:CKS590286 CUM590283:CUO590286 DEI590283:DEK590286 DOE590283:DOG590286 DYA590283:DYC590286 EHW590283:EHY590286 ERS590283:ERU590286 FBO590283:FBQ590286 FLK590283:FLM590286 FVG590283:FVI590286 GFC590283:GFE590286 GOY590283:GPA590286 GYU590283:GYW590286 HIQ590283:HIS590286 HSM590283:HSO590286 ICI590283:ICK590286 IME590283:IMG590286 IWA590283:IWC590286 JFW590283:JFY590286 JPS590283:JPU590286 JZO590283:JZQ590286 KJK590283:KJM590286 KTG590283:KTI590286 LDC590283:LDE590286 LMY590283:LNA590286 LWU590283:LWW590286 MGQ590283:MGS590286 MQM590283:MQO590286 NAI590283:NAK590286 NKE590283:NKG590286 NUA590283:NUC590286 ODW590283:ODY590286 ONS590283:ONU590286 OXO590283:OXQ590286 PHK590283:PHM590286 PRG590283:PRI590286 QBC590283:QBE590286 QKY590283:QLA590286 QUU590283:QUW590286 REQ590283:RES590286 ROM590283:ROO590286 RYI590283:RYK590286 SIE590283:SIG590286 SSA590283:SSC590286 TBW590283:TBY590286 TLS590283:TLU590286 TVO590283:TVQ590286 UFK590283:UFM590286 UPG590283:UPI590286 UZC590283:UZE590286 VIY590283:VJA590286 VSU590283:VSW590286 WCQ590283:WCS590286 WMM590283:WMO590286 WWI590283:WWK590286 AA655819:AC655822 JW655819:JY655822 TS655819:TU655822 ADO655819:ADQ655822 ANK655819:ANM655822 AXG655819:AXI655822 BHC655819:BHE655822 BQY655819:BRA655822 CAU655819:CAW655822 CKQ655819:CKS655822 CUM655819:CUO655822 DEI655819:DEK655822 DOE655819:DOG655822 DYA655819:DYC655822 EHW655819:EHY655822 ERS655819:ERU655822 FBO655819:FBQ655822 FLK655819:FLM655822 FVG655819:FVI655822 GFC655819:GFE655822 GOY655819:GPA655822 GYU655819:GYW655822 HIQ655819:HIS655822 HSM655819:HSO655822 ICI655819:ICK655822 IME655819:IMG655822 IWA655819:IWC655822 JFW655819:JFY655822 JPS655819:JPU655822 JZO655819:JZQ655822 KJK655819:KJM655822 KTG655819:KTI655822 LDC655819:LDE655822 LMY655819:LNA655822 LWU655819:LWW655822 MGQ655819:MGS655822 MQM655819:MQO655822 NAI655819:NAK655822 NKE655819:NKG655822 NUA655819:NUC655822 ODW655819:ODY655822 ONS655819:ONU655822 OXO655819:OXQ655822 PHK655819:PHM655822 PRG655819:PRI655822 QBC655819:QBE655822 QKY655819:QLA655822 QUU655819:QUW655822 REQ655819:RES655822 ROM655819:ROO655822 RYI655819:RYK655822 SIE655819:SIG655822 SSA655819:SSC655822 TBW655819:TBY655822 TLS655819:TLU655822 TVO655819:TVQ655822 UFK655819:UFM655822 UPG655819:UPI655822 UZC655819:UZE655822 VIY655819:VJA655822 VSU655819:VSW655822 WCQ655819:WCS655822 WMM655819:WMO655822 WWI655819:WWK655822 AA721355:AC721358 JW721355:JY721358 TS721355:TU721358 ADO721355:ADQ721358 ANK721355:ANM721358 AXG721355:AXI721358 BHC721355:BHE721358 BQY721355:BRA721358 CAU721355:CAW721358 CKQ721355:CKS721358 CUM721355:CUO721358 DEI721355:DEK721358 DOE721355:DOG721358 DYA721355:DYC721358 EHW721355:EHY721358 ERS721355:ERU721358 FBO721355:FBQ721358 FLK721355:FLM721358 FVG721355:FVI721358 GFC721355:GFE721358 GOY721355:GPA721358 GYU721355:GYW721358 HIQ721355:HIS721358 HSM721355:HSO721358 ICI721355:ICK721358 IME721355:IMG721358 IWA721355:IWC721358 JFW721355:JFY721358 JPS721355:JPU721358 JZO721355:JZQ721358 KJK721355:KJM721358 KTG721355:KTI721358 LDC721355:LDE721358 LMY721355:LNA721358 LWU721355:LWW721358 MGQ721355:MGS721358 MQM721355:MQO721358 NAI721355:NAK721358 NKE721355:NKG721358 NUA721355:NUC721358 ODW721355:ODY721358 ONS721355:ONU721358 OXO721355:OXQ721358 PHK721355:PHM721358 PRG721355:PRI721358 QBC721355:QBE721358 QKY721355:QLA721358 QUU721355:QUW721358 REQ721355:RES721358 ROM721355:ROO721358 RYI721355:RYK721358 SIE721355:SIG721358 SSA721355:SSC721358 TBW721355:TBY721358 TLS721355:TLU721358 TVO721355:TVQ721358 UFK721355:UFM721358 UPG721355:UPI721358 UZC721355:UZE721358 VIY721355:VJA721358 VSU721355:VSW721358 WCQ721355:WCS721358 WMM721355:WMO721358 WWI721355:WWK721358 AA786891:AC786894 JW786891:JY786894 TS786891:TU786894 ADO786891:ADQ786894 ANK786891:ANM786894 AXG786891:AXI786894 BHC786891:BHE786894 BQY786891:BRA786894 CAU786891:CAW786894 CKQ786891:CKS786894 CUM786891:CUO786894 DEI786891:DEK786894 DOE786891:DOG786894 DYA786891:DYC786894 EHW786891:EHY786894 ERS786891:ERU786894 FBO786891:FBQ786894 FLK786891:FLM786894 FVG786891:FVI786894 GFC786891:GFE786894 GOY786891:GPA786894 GYU786891:GYW786894 HIQ786891:HIS786894 HSM786891:HSO786894 ICI786891:ICK786894 IME786891:IMG786894 IWA786891:IWC786894 JFW786891:JFY786894 JPS786891:JPU786894 JZO786891:JZQ786894 KJK786891:KJM786894 KTG786891:KTI786894 LDC786891:LDE786894 LMY786891:LNA786894 LWU786891:LWW786894 MGQ786891:MGS786894 MQM786891:MQO786894 NAI786891:NAK786894 NKE786891:NKG786894 NUA786891:NUC786894 ODW786891:ODY786894 ONS786891:ONU786894 OXO786891:OXQ786894 PHK786891:PHM786894 PRG786891:PRI786894 QBC786891:QBE786894 QKY786891:QLA786894 QUU786891:QUW786894 REQ786891:RES786894 ROM786891:ROO786894 RYI786891:RYK786894 SIE786891:SIG786894 SSA786891:SSC786894 TBW786891:TBY786894 TLS786891:TLU786894 TVO786891:TVQ786894 UFK786891:UFM786894 UPG786891:UPI786894 UZC786891:UZE786894 VIY786891:VJA786894 VSU786891:VSW786894 WCQ786891:WCS786894 WMM786891:WMO786894 WWI786891:WWK786894 AA852427:AC852430 JW852427:JY852430 TS852427:TU852430 ADO852427:ADQ852430 ANK852427:ANM852430 AXG852427:AXI852430 BHC852427:BHE852430 BQY852427:BRA852430 CAU852427:CAW852430 CKQ852427:CKS852430 CUM852427:CUO852430 DEI852427:DEK852430 DOE852427:DOG852430 DYA852427:DYC852430 EHW852427:EHY852430 ERS852427:ERU852430 FBO852427:FBQ852430 FLK852427:FLM852430 FVG852427:FVI852430 GFC852427:GFE852430 GOY852427:GPA852430 GYU852427:GYW852430 HIQ852427:HIS852430 HSM852427:HSO852430 ICI852427:ICK852430 IME852427:IMG852430 IWA852427:IWC852430 JFW852427:JFY852430 JPS852427:JPU852430 JZO852427:JZQ852430 KJK852427:KJM852430 KTG852427:KTI852430 LDC852427:LDE852430 LMY852427:LNA852430 LWU852427:LWW852430 MGQ852427:MGS852430 MQM852427:MQO852430 NAI852427:NAK852430 NKE852427:NKG852430 NUA852427:NUC852430 ODW852427:ODY852430 ONS852427:ONU852430 OXO852427:OXQ852430 PHK852427:PHM852430 PRG852427:PRI852430 QBC852427:QBE852430 QKY852427:QLA852430 QUU852427:QUW852430 REQ852427:RES852430 ROM852427:ROO852430 RYI852427:RYK852430 SIE852427:SIG852430 SSA852427:SSC852430 TBW852427:TBY852430 TLS852427:TLU852430 TVO852427:TVQ852430 UFK852427:UFM852430 UPG852427:UPI852430 UZC852427:UZE852430 VIY852427:VJA852430 VSU852427:VSW852430 WCQ852427:WCS852430 WMM852427:WMO852430 WWI852427:WWK852430 AA917963:AC917966 JW917963:JY917966 TS917963:TU917966 ADO917963:ADQ917966 ANK917963:ANM917966 AXG917963:AXI917966 BHC917963:BHE917966 BQY917963:BRA917966 CAU917963:CAW917966 CKQ917963:CKS917966 CUM917963:CUO917966 DEI917963:DEK917966 DOE917963:DOG917966 DYA917963:DYC917966 EHW917963:EHY917966 ERS917963:ERU917966 FBO917963:FBQ917966 FLK917963:FLM917966 FVG917963:FVI917966 GFC917963:GFE917966 GOY917963:GPA917966 GYU917963:GYW917966 HIQ917963:HIS917966 HSM917963:HSO917966 ICI917963:ICK917966 IME917963:IMG917966 IWA917963:IWC917966 JFW917963:JFY917966 JPS917963:JPU917966 JZO917963:JZQ917966 KJK917963:KJM917966 KTG917963:KTI917966 LDC917963:LDE917966 LMY917963:LNA917966 LWU917963:LWW917966 MGQ917963:MGS917966 MQM917963:MQO917966 NAI917963:NAK917966 NKE917963:NKG917966 NUA917963:NUC917966 ODW917963:ODY917966 ONS917963:ONU917966 OXO917963:OXQ917966 PHK917963:PHM917966 PRG917963:PRI917966 QBC917963:QBE917966 QKY917963:QLA917966 QUU917963:QUW917966 REQ917963:RES917966 ROM917963:ROO917966 RYI917963:RYK917966 SIE917963:SIG917966 SSA917963:SSC917966 TBW917963:TBY917966 TLS917963:TLU917966 TVO917963:TVQ917966 UFK917963:UFM917966 UPG917963:UPI917966 UZC917963:UZE917966 VIY917963:VJA917966 VSU917963:VSW917966 WCQ917963:WCS917966 WMM917963:WMO917966 WWI917963:WWK917966 AA983499:AC983502 JW983499:JY983502 TS983499:TU983502 ADO983499:ADQ983502 ANK983499:ANM983502 AXG983499:AXI983502 BHC983499:BHE983502 BQY983499:BRA983502 CAU983499:CAW983502 CKQ983499:CKS983502 CUM983499:CUO983502 DEI983499:DEK983502 DOE983499:DOG983502 DYA983499:DYC983502 EHW983499:EHY983502 ERS983499:ERU983502 FBO983499:FBQ983502 FLK983499:FLM983502 FVG983499:FVI983502 GFC983499:GFE983502 GOY983499:GPA983502 GYU983499:GYW983502 HIQ983499:HIS983502 HSM983499:HSO983502 ICI983499:ICK983502 IME983499:IMG983502 IWA983499:IWC983502 JFW983499:JFY983502 JPS983499:JPU983502 JZO983499:JZQ983502 KJK983499:KJM983502 KTG983499:KTI983502 LDC983499:LDE983502 LMY983499:LNA983502 LWU983499:LWW983502 MGQ983499:MGS983502 MQM983499:MQO983502 NAI983499:NAK983502 NKE983499:NKG983502 NUA983499:NUC983502 ODW983499:ODY983502 ONS983499:ONU983502 OXO983499:OXQ983502 PHK983499:PHM983502 PRG983499:PRI983502 QBC983499:QBE983502 QKY983499:QLA983502 QUU983499:QUW983502 REQ983499:RES983502 ROM983499:ROO983502 RYI983499:RYK983502 SIE983499:SIG983502 SSA983499:SSC983502 TBW983499:TBY983502 TLS983499:TLU983502 TVO983499:TVQ983502 UFK983499:UFM983502 UPG983499:UPI983502 UZC983499:UZE983502 VIY983499:VJA983502 VSU983499:VSW983502 WCQ983499:WCS983502 WMM983499:WMO983502 WWI983499:WWK983502 U412:AC412 JG435:JY435 TC435:TU435 ACY435:ADQ435 AMU435:ANM435 AWQ435:AXI435 BGM435:BHE435 BQI435:BRA435 CAE435:CAW435 CKA435:CKS435 CTW435:CUO435 DDS435:DEK435 DNO435:DOG435 DXK435:DYC435 EHG435:EHY435 ERC435:ERU435 FAY435:FBQ435 FKU435:FLM435 FUQ435:FVI435 GEM435:GFE435 GOI435:GPA435 GYE435:GYW435 HIA435:HIS435 HRW435:HSO435 IBS435:ICK435 ILO435:IMG435 IVK435:IWC435 JFG435:JFY435 JPC435:JPU435 JYY435:JZQ435 KIU435:KJM435 KSQ435:KTI435 LCM435:LDE435 LMI435:LNA435 LWE435:LWW435 MGA435:MGS435 MPW435:MQO435 MZS435:NAK435 NJO435:NKG435 NTK435:NUC435 ODG435:ODY435 ONC435:ONU435 OWY435:OXQ435 PGU435:PHM435 PQQ435:PRI435 QAM435:QBE435 QKI435:QLA435 QUE435:QUW435 REA435:RES435 RNW435:ROO435 RXS435:RYK435 SHO435:SIG435 SRK435:SSC435 TBG435:TBY435 TLC435:TLU435 TUY435:TVQ435 UEU435:UFM435 UOQ435:UPI435 UYM435:UZE435 VII435:VJA435 VSE435:VSW435 WCA435:WCS435 WLW435:WMO435 WVS435:WWK435 K66017:AC66017 JG66017:JY66017 TC66017:TU66017 ACY66017:ADQ66017 AMU66017:ANM66017 AWQ66017:AXI66017 BGM66017:BHE66017 BQI66017:BRA66017 CAE66017:CAW66017 CKA66017:CKS66017 CTW66017:CUO66017 DDS66017:DEK66017 DNO66017:DOG66017 DXK66017:DYC66017 EHG66017:EHY66017 ERC66017:ERU66017 FAY66017:FBQ66017 FKU66017:FLM66017 FUQ66017:FVI66017 GEM66017:GFE66017 GOI66017:GPA66017 GYE66017:GYW66017 HIA66017:HIS66017 HRW66017:HSO66017 IBS66017:ICK66017 ILO66017:IMG66017 IVK66017:IWC66017 JFG66017:JFY66017 JPC66017:JPU66017 JYY66017:JZQ66017 KIU66017:KJM66017 KSQ66017:KTI66017 LCM66017:LDE66017 LMI66017:LNA66017 LWE66017:LWW66017 MGA66017:MGS66017 MPW66017:MQO66017 MZS66017:NAK66017 NJO66017:NKG66017 NTK66017:NUC66017 ODG66017:ODY66017 ONC66017:ONU66017 OWY66017:OXQ66017 PGU66017:PHM66017 PQQ66017:PRI66017 QAM66017:QBE66017 QKI66017:QLA66017 QUE66017:QUW66017 REA66017:RES66017 RNW66017:ROO66017 RXS66017:RYK66017 SHO66017:SIG66017 SRK66017:SSC66017 TBG66017:TBY66017 TLC66017:TLU66017 TUY66017:TVQ66017 UEU66017:UFM66017 UOQ66017:UPI66017 UYM66017:UZE66017 VII66017:VJA66017 VSE66017:VSW66017 WCA66017:WCS66017 WLW66017:WMO66017 WVS66017:WWK66017 K131553:AC131553 JG131553:JY131553 TC131553:TU131553 ACY131553:ADQ131553 AMU131553:ANM131553 AWQ131553:AXI131553 BGM131553:BHE131553 BQI131553:BRA131553 CAE131553:CAW131553 CKA131553:CKS131553 CTW131553:CUO131553 DDS131553:DEK131553 DNO131553:DOG131553 DXK131553:DYC131553 EHG131553:EHY131553 ERC131553:ERU131553 FAY131553:FBQ131553 FKU131553:FLM131553 FUQ131553:FVI131553 GEM131553:GFE131553 GOI131553:GPA131553 GYE131553:GYW131553 HIA131553:HIS131553 HRW131553:HSO131553 IBS131553:ICK131553 ILO131553:IMG131553 IVK131553:IWC131553 JFG131553:JFY131553 JPC131553:JPU131553 JYY131553:JZQ131553 KIU131553:KJM131553 KSQ131553:KTI131553 LCM131553:LDE131553 LMI131553:LNA131553 LWE131553:LWW131553 MGA131553:MGS131553 MPW131553:MQO131553 MZS131553:NAK131553 NJO131553:NKG131553 NTK131553:NUC131553 ODG131553:ODY131553 ONC131553:ONU131553 OWY131553:OXQ131553 PGU131553:PHM131553 PQQ131553:PRI131553 QAM131553:QBE131553 QKI131553:QLA131553 QUE131553:QUW131553 REA131553:RES131553 RNW131553:ROO131553 RXS131553:RYK131553 SHO131553:SIG131553 SRK131553:SSC131553 TBG131553:TBY131553 TLC131553:TLU131553 TUY131553:TVQ131553 UEU131553:UFM131553 UOQ131553:UPI131553 UYM131553:UZE131553 VII131553:VJA131553 VSE131553:VSW131553 WCA131553:WCS131553 WLW131553:WMO131553 WVS131553:WWK131553 K197089:AC197089 JG197089:JY197089 TC197089:TU197089 ACY197089:ADQ197089 AMU197089:ANM197089 AWQ197089:AXI197089 BGM197089:BHE197089 BQI197089:BRA197089 CAE197089:CAW197089 CKA197089:CKS197089 CTW197089:CUO197089 DDS197089:DEK197089 DNO197089:DOG197089 DXK197089:DYC197089 EHG197089:EHY197089 ERC197089:ERU197089 FAY197089:FBQ197089 FKU197089:FLM197089 FUQ197089:FVI197089 GEM197089:GFE197089 GOI197089:GPA197089 GYE197089:GYW197089 HIA197089:HIS197089 HRW197089:HSO197089 IBS197089:ICK197089 ILO197089:IMG197089 IVK197089:IWC197089 JFG197089:JFY197089 JPC197089:JPU197089 JYY197089:JZQ197089 KIU197089:KJM197089 KSQ197089:KTI197089 LCM197089:LDE197089 LMI197089:LNA197089 LWE197089:LWW197089 MGA197089:MGS197089 MPW197089:MQO197089 MZS197089:NAK197089 NJO197089:NKG197089 NTK197089:NUC197089 ODG197089:ODY197089 ONC197089:ONU197089 OWY197089:OXQ197089 PGU197089:PHM197089 PQQ197089:PRI197089 QAM197089:QBE197089 QKI197089:QLA197089 QUE197089:QUW197089 REA197089:RES197089 RNW197089:ROO197089 RXS197089:RYK197089 SHO197089:SIG197089 SRK197089:SSC197089 TBG197089:TBY197089 TLC197089:TLU197089 TUY197089:TVQ197089 UEU197089:UFM197089 UOQ197089:UPI197089 UYM197089:UZE197089 VII197089:VJA197089 VSE197089:VSW197089 WCA197089:WCS197089 WLW197089:WMO197089 WVS197089:WWK197089 K262625:AC262625 JG262625:JY262625 TC262625:TU262625 ACY262625:ADQ262625 AMU262625:ANM262625 AWQ262625:AXI262625 BGM262625:BHE262625 BQI262625:BRA262625 CAE262625:CAW262625 CKA262625:CKS262625 CTW262625:CUO262625 DDS262625:DEK262625 DNO262625:DOG262625 DXK262625:DYC262625 EHG262625:EHY262625 ERC262625:ERU262625 FAY262625:FBQ262625 FKU262625:FLM262625 FUQ262625:FVI262625 GEM262625:GFE262625 GOI262625:GPA262625 GYE262625:GYW262625 HIA262625:HIS262625 HRW262625:HSO262625 IBS262625:ICK262625 ILO262625:IMG262625 IVK262625:IWC262625 JFG262625:JFY262625 JPC262625:JPU262625 JYY262625:JZQ262625 KIU262625:KJM262625 KSQ262625:KTI262625 LCM262625:LDE262625 LMI262625:LNA262625 LWE262625:LWW262625 MGA262625:MGS262625 MPW262625:MQO262625 MZS262625:NAK262625 NJO262625:NKG262625 NTK262625:NUC262625 ODG262625:ODY262625 ONC262625:ONU262625 OWY262625:OXQ262625 PGU262625:PHM262625 PQQ262625:PRI262625 QAM262625:QBE262625 QKI262625:QLA262625 QUE262625:QUW262625 REA262625:RES262625 RNW262625:ROO262625 RXS262625:RYK262625 SHO262625:SIG262625 SRK262625:SSC262625 TBG262625:TBY262625 TLC262625:TLU262625 TUY262625:TVQ262625 UEU262625:UFM262625 UOQ262625:UPI262625 UYM262625:UZE262625 VII262625:VJA262625 VSE262625:VSW262625 WCA262625:WCS262625 WLW262625:WMO262625 WVS262625:WWK262625 K328161:AC328161 JG328161:JY328161 TC328161:TU328161 ACY328161:ADQ328161 AMU328161:ANM328161 AWQ328161:AXI328161 BGM328161:BHE328161 BQI328161:BRA328161 CAE328161:CAW328161 CKA328161:CKS328161 CTW328161:CUO328161 DDS328161:DEK328161 DNO328161:DOG328161 DXK328161:DYC328161 EHG328161:EHY328161 ERC328161:ERU328161 FAY328161:FBQ328161 FKU328161:FLM328161 FUQ328161:FVI328161 GEM328161:GFE328161 GOI328161:GPA328161 GYE328161:GYW328161 HIA328161:HIS328161 HRW328161:HSO328161 IBS328161:ICK328161 ILO328161:IMG328161 IVK328161:IWC328161 JFG328161:JFY328161 JPC328161:JPU328161 JYY328161:JZQ328161 KIU328161:KJM328161 KSQ328161:KTI328161 LCM328161:LDE328161 LMI328161:LNA328161 LWE328161:LWW328161 MGA328161:MGS328161 MPW328161:MQO328161 MZS328161:NAK328161 NJO328161:NKG328161 NTK328161:NUC328161 ODG328161:ODY328161 ONC328161:ONU328161 OWY328161:OXQ328161 PGU328161:PHM328161 PQQ328161:PRI328161 QAM328161:QBE328161 QKI328161:QLA328161 QUE328161:QUW328161 REA328161:RES328161 RNW328161:ROO328161 RXS328161:RYK328161 SHO328161:SIG328161 SRK328161:SSC328161 TBG328161:TBY328161 TLC328161:TLU328161 TUY328161:TVQ328161 UEU328161:UFM328161 UOQ328161:UPI328161 UYM328161:UZE328161 VII328161:VJA328161 VSE328161:VSW328161 WCA328161:WCS328161 WLW328161:WMO328161 WVS328161:WWK328161 K393697:AC393697 JG393697:JY393697 TC393697:TU393697 ACY393697:ADQ393697 AMU393697:ANM393697 AWQ393697:AXI393697 BGM393697:BHE393697 BQI393697:BRA393697 CAE393697:CAW393697 CKA393697:CKS393697 CTW393697:CUO393697 DDS393697:DEK393697 DNO393697:DOG393697 DXK393697:DYC393697 EHG393697:EHY393697 ERC393697:ERU393697 FAY393697:FBQ393697 FKU393697:FLM393697 FUQ393697:FVI393697 GEM393697:GFE393697 GOI393697:GPA393697 GYE393697:GYW393697 HIA393697:HIS393697 HRW393697:HSO393697 IBS393697:ICK393697 ILO393697:IMG393697 IVK393697:IWC393697 JFG393697:JFY393697 JPC393697:JPU393697 JYY393697:JZQ393697 KIU393697:KJM393697 KSQ393697:KTI393697 LCM393697:LDE393697 LMI393697:LNA393697 LWE393697:LWW393697 MGA393697:MGS393697 MPW393697:MQO393697 MZS393697:NAK393697 NJO393697:NKG393697 NTK393697:NUC393697 ODG393697:ODY393697 ONC393697:ONU393697 OWY393697:OXQ393697 PGU393697:PHM393697 PQQ393697:PRI393697 QAM393697:QBE393697 QKI393697:QLA393697 QUE393697:QUW393697 REA393697:RES393697 RNW393697:ROO393697 RXS393697:RYK393697 SHO393697:SIG393697 SRK393697:SSC393697 TBG393697:TBY393697 TLC393697:TLU393697 TUY393697:TVQ393697 UEU393697:UFM393697 UOQ393697:UPI393697 UYM393697:UZE393697 VII393697:VJA393697 VSE393697:VSW393697 WCA393697:WCS393697 WLW393697:WMO393697 WVS393697:WWK393697 K459233:AC459233 JG459233:JY459233 TC459233:TU459233 ACY459233:ADQ459233 AMU459233:ANM459233 AWQ459233:AXI459233 BGM459233:BHE459233 BQI459233:BRA459233 CAE459233:CAW459233 CKA459233:CKS459233 CTW459233:CUO459233 DDS459233:DEK459233 DNO459233:DOG459233 DXK459233:DYC459233 EHG459233:EHY459233 ERC459233:ERU459233 FAY459233:FBQ459233 FKU459233:FLM459233 FUQ459233:FVI459233 GEM459233:GFE459233 GOI459233:GPA459233 GYE459233:GYW459233 HIA459233:HIS459233 HRW459233:HSO459233 IBS459233:ICK459233 ILO459233:IMG459233 IVK459233:IWC459233 JFG459233:JFY459233 JPC459233:JPU459233 JYY459233:JZQ459233 KIU459233:KJM459233 KSQ459233:KTI459233 LCM459233:LDE459233 LMI459233:LNA459233 LWE459233:LWW459233 MGA459233:MGS459233 MPW459233:MQO459233 MZS459233:NAK459233 NJO459233:NKG459233 NTK459233:NUC459233 ODG459233:ODY459233 ONC459233:ONU459233 OWY459233:OXQ459233 PGU459233:PHM459233 PQQ459233:PRI459233 QAM459233:QBE459233 QKI459233:QLA459233 QUE459233:QUW459233 REA459233:RES459233 RNW459233:ROO459233 RXS459233:RYK459233 SHO459233:SIG459233 SRK459233:SSC459233 TBG459233:TBY459233 TLC459233:TLU459233 TUY459233:TVQ459233 UEU459233:UFM459233 UOQ459233:UPI459233 UYM459233:UZE459233 VII459233:VJA459233 VSE459233:VSW459233 WCA459233:WCS459233 WLW459233:WMO459233 WVS459233:WWK459233 K524769:AC524769 JG524769:JY524769 TC524769:TU524769 ACY524769:ADQ524769 AMU524769:ANM524769 AWQ524769:AXI524769 BGM524769:BHE524769 BQI524769:BRA524769 CAE524769:CAW524769 CKA524769:CKS524769 CTW524769:CUO524769 DDS524769:DEK524769 DNO524769:DOG524769 DXK524769:DYC524769 EHG524769:EHY524769 ERC524769:ERU524769 FAY524769:FBQ524769 FKU524769:FLM524769 FUQ524769:FVI524769 GEM524769:GFE524769 GOI524769:GPA524769 GYE524769:GYW524769 HIA524769:HIS524769 HRW524769:HSO524769 IBS524769:ICK524769 ILO524769:IMG524769 IVK524769:IWC524769 JFG524769:JFY524769 JPC524769:JPU524769 JYY524769:JZQ524769 KIU524769:KJM524769 KSQ524769:KTI524769 LCM524769:LDE524769 LMI524769:LNA524769 LWE524769:LWW524769 MGA524769:MGS524769 MPW524769:MQO524769 MZS524769:NAK524769 NJO524769:NKG524769 NTK524769:NUC524769 ODG524769:ODY524769 ONC524769:ONU524769 OWY524769:OXQ524769 PGU524769:PHM524769 PQQ524769:PRI524769 QAM524769:QBE524769 QKI524769:QLA524769 QUE524769:QUW524769 REA524769:RES524769 RNW524769:ROO524769 RXS524769:RYK524769 SHO524769:SIG524769 SRK524769:SSC524769 TBG524769:TBY524769 TLC524769:TLU524769 TUY524769:TVQ524769 UEU524769:UFM524769 UOQ524769:UPI524769 UYM524769:UZE524769 VII524769:VJA524769 VSE524769:VSW524769 WCA524769:WCS524769 WLW524769:WMO524769 WVS524769:WWK524769 K590305:AC590305 JG590305:JY590305 TC590305:TU590305 ACY590305:ADQ590305 AMU590305:ANM590305 AWQ590305:AXI590305 BGM590305:BHE590305 BQI590305:BRA590305 CAE590305:CAW590305 CKA590305:CKS590305 CTW590305:CUO590305 DDS590305:DEK590305 DNO590305:DOG590305 DXK590305:DYC590305 EHG590305:EHY590305 ERC590305:ERU590305 FAY590305:FBQ590305 FKU590305:FLM590305 FUQ590305:FVI590305 GEM590305:GFE590305 GOI590305:GPA590305 GYE590305:GYW590305 HIA590305:HIS590305 HRW590305:HSO590305 IBS590305:ICK590305 ILO590305:IMG590305 IVK590305:IWC590305 JFG590305:JFY590305 JPC590305:JPU590305 JYY590305:JZQ590305 KIU590305:KJM590305 KSQ590305:KTI590305 LCM590305:LDE590305 LMI590305:LNA590305 LWE590305:LWW590305 MGA590305:MGS590305 MPW590305:MQO590305 MZS590305:NAK590305 NJO590305:NKG590305 NTK590305:NUC590305 ODG590305:ODY590305 ONC590305:ONU590305 OWY590305:OXQ590305 PGU590305:PHM590305 PQQ590305:PRI590305 QAM590305:QBE590305 QKI590305:QLA590305 QUE590305:QUW590305 REA590305:RES590305 RNW590305:ROO590305 RXS590305:RYK590305 SHO590305:SIG590305 SRK590305:SSC590305 TBG590305:TBY590305 TLC590305:TLU590305 TUY590305:TVQ590305 UEU590305:UFM590305 UOQ590305:UPI590305 UYM590305:UZE590305 VII590305:VJA590305 VSE590305:VSW590305 WCA590305:WCS590305 WLW590305:WMO590305 WVS590305:WWK590305 K655841:AC655841 JG655841:JY655841 TC655841:TU655841 ACY655841:ADQ655841 AMU655841:ANM655841 AWQ655841:AXI655841 BGM655841:BHE655841 BQI655841:BRA655841 CAE655841:CAW655841 CKA655841:CKS655841 CTW655841:CUO655841 DDS655841:DEK655841 DNO655841:DOG655841 DXK655841:DYC655841 EHG655841:EHY655841 ERC655841:ERU655841 FAY655841:FBQ655841 FKU655841:FLM655841 FUQ655841:FVI655841 GEM655841:GFE655841 GOI655841:GPA655841 GYE655841:GYW655841 HIA655841:HIS655841 HRW655841:HSO655841 IBS655841:ICK655841 ILO655841:IMG655841 IVK655841:IWC655841 JFG655841:JFY655841 JPC655841:JPU655841 JYY655841:JZQ655841 KIU655841:KJM655841 KSQ655841:KTI655841 LCM655841:LDE655841 LMI655841:LNA655841 LWE655841:LWW655841 MGA655841:MGS655841 MPW655841:MQO655841 MZS655841:NAK655841 NJO655841:NKG655841 NTK655841:NUC655841 ODG655841:ODY655841 ONC655841:ONU655841 OWY655841:OXQ655841 PGU655841:PHM655841 PQQ655841:PRI655841 QAM655841:QBE655841 QKI655841:QLA655841 QUE655841:QUW655841 REA655841:RES655841 RNW655841:ROO655841 RXS655841:RYK655841 SHO655841:SIG655841 SRK655841:SSC655841 TBG655841:TBY655841 TLC655841:TLU655841 TUY655841:TVQ655841 UEU655841:UFM655841 UOQ655841:UPI655841 UYM655841:UZE655841 VII655841:VJA655841 VSE655841:VSW655841 WCA655841:WCS655841 WLW655841:WMO655841 WVS655841:WWK655841 K721377:AC721377 JG721377:JY721377 TC721377:TU721377 ACY721377:ADQ721377 AMU721377:ANM721377 AWQ721377:AXI721377 BGM721377:BHE721377 BQI721377:BRA721377 CAE721377:CAW721377 CKA721377:CKS721377 CTW721377:CUO721377 DDS721377:DEK721377 DNO721377:DOG721377 DXK721377:DYC721377 EHG721377:EHY721377 ERC721377:ERU721377 FAY721377:FBQ721377 FKU721377:FLM721377 FUQ721377:FVI721377 GEM721377:GFE721377 GOI721377:GPA721377 GYE721377:GYW721377 HIA721377:HIS721377 HRW721377:HSO721377 IBS721377:ICK721377 ILO721377:IMG721377 IVK721377:IWC721377 JFG721377:JFY721377 JPC721377:JPU721377 JYY721377:JZQ721377 KIU721377:KJM721377 KSQ721377:KTI721377 LCM721377:LDE721377 LMI721377:LNA721377 LWE721377:LWW721377 MGA721377:MGS721377 MPW721377:MQO721377 MZS721377:NAK721377 NJO721377:NKG721377 NTK721377:NUC721377 ODG721377:ODY721377 ONC721377:ONU721377 OWY721377:OXQ721377 PGU721377:PHM721377 PQQ721377:PRI721377 QAM721377:QBE721377 QKI721377:QLA721377 QUE721377:QUW721377 REA721377:RES721377 RNW721377:ROO721377 RXS721377:RYK721377 SHO721377:SIG721377 SRK721377:SSC721377 TBG721377:TBY721377 TLC721377:TLU721377 TUY721377:TVQ721377 UEU721377:UFM721377 UOQ721377:UPI721377 UYM721377:UZE721377 VII721377:VJA721377 VSE721377:VSW721377 WCA721377:WCS721377 WLW721377:WMO721377 WVS721377:WWK721377 K786913:AC786913 JG786913:JY786913 TC786913:TU786913 ACY786913:ADQ786913 AMU786913:ANM786913 AWQ786913:AXI786913 BGM786913:BHE786913 BQI786913:BRA786913 CAE786913:CAW786913 CKA786913:CKS786913 CTW786913:CUO786913 DDS786913:DEK786913 DNO786913:DOG786913 DXK786913:DYC786913 EHG786913:EHY786913 ERC786913:ERU786913 FAY786913:FBQ786913 FKU786913:FLM786913 FUQ786913:FVI786913 GEM786913:GFE786913 GOI786913:GPA786913 GYE786913:GYW786913 HIA786913:HIS786913 HRW786913:HSO786913 IBS786913:ICK786913 ILO786913:IMG786913 IVK786913:IWC786913 JFG786913:JFY786913 JPC786913:JPU786913 JYY786913:JZQ786913 KIU786913:KJM786913 KSQ786913:KTI786913 LCM786913:LDE786913 LMI786913:LNA786913 LWE786913:LWW786913 MGA786913:MGS786913 MPW786913:MQO786913 MZS786913:NAK786913 NJO786913:NKG786913 NTK786913:NUC786913 ODG786913:ODY786913 ONC786913:ONU786913 OWY786913:OXQ786913 PGU786913:PHM786913 PQQ786913:PRI786913 QAM786913:QBE786913 QKI786913:QLA786913 QUE786913:QUW786913 REA786913:RES786913 RNW786913:ROO786913 RXS786913:RYK786913 SHO786913:SIG786913 SRK786913:SSC786913 TBG786913:TBY786913 TLC786913:TLU786913 TUY786913:TVQ786913 UEU786913:UFM786913 UOQ786913:UPI786913 UYM786913:UZE786913 VII786913:VJA786913 VSE786913:VSW786913 WCA786913:WCS786913 WLW786913:WMO786913 WVS786913:WWK786913 K852449:AC852449 JG852449:JY852449 TC852449:TU852449 ACY852449:ADQ852449 AMU852449:ANM852449 AWQ852449:AXI852449 BGM852449:BHE852449 BQI852449:BRA852449 CAE852449:CAW852449 CKA852449:CKS852449 CTW852449:CUO852449 DDS852449:DEK852449 DNO852449:DOG852449 DXK852449:DYC852449 EHG852449:EHY852449 ERC852449:ERU852449 FAY852449:FBQ852449 FKU852449:FLM852449 FUQ852449:FVI852449 GEM852449:GFE852449 GOI852449:GPA852449 GYE852449:GYW852449 HIA852449:HIS852449 HRW852449:HSO852449 IBS852449:ICK852449 ILO852449:IMG852449 IVK852449:IWC852449 JFG852449:JFY852449 JPC852449:JPU852449 JYY852449:JZQ852449 KIU852449:KJM852449 KSQ852449:KTI852449 LCM852449:LDE852449 LMI852449:LNA852449 LWE852449:LWW852449 MGA852449:MGS852449 MPW852449:MQO852449 MZS852449:NAK852449 NJO852449:NKG852449 NTK852449:NUC852449 ODG852449:ODY852449 ONC852449:ONU852449 OWY852449:OXQ852449 PGU852449:PHM852449 PQQ852449:PRI852449 QAM852449:QBE852449 QKI852449:QLA852449 QUE852449:QUW852449 REA852449:RES852449 RNW852449:ROO852449 RXS852449:RYK852449 SHO852449:SIG852449 SRK852449:SSC852449 TBG852449:TBY852449 TLC852449:TLU852449 TUY852449:TVQ852449 UEU852449:UFM852449 UOQ852449:UPI852449 UYM852449:UZE852449 VII852449:VJA852449 VSE852449:VSW852449 WCA852449:WCS852449 WLW852449:WMO852449 WVS852449:WWK852449 K917985:AC917985 JG917985:JY917985 TC917985:TU917985 ACY917985:ADQ917985 AMU917985:ANM917985 AWQ917985:AXI917985 BGM917985:BHE917985 BQI917985:BRA917985 CAE917985:CAW917985 CKA917985:CKS917985 CTW917985:CUO917985 DDS917985:DEK917985 DNO917985:DOG917985 DXK917985:DYC917985 EHG917985:EHY917985 ERC917985:ERU917985 FAY917985:FBQ917985 FKU917985:FLM917985 FUQ917985:FVI917985 GEM917985:GFE917985 GOI917985:GPA917985 GYE917985:GYW917985 HIA917985:HIS917985 HRW917985:HSO917985 IBS917985:ICK917985 ILO917985:IMG917985 IVK917985:IWC917985 JFG917985:JFY917985 JPC917985:JPU917985 JYY917985:JZQ917985 KIU917985:KJM917985 KSQ917985:KTI917985 LCM917985:LDE917985 LMI917985:LNA917985 LWE917985:LWW917985 MGA917985:MGS917985 MPW917985:MQO917985 MZS917985:NAK917985 NJO917985:NKG917985 NTK917985:NUC917985 ODG917985:ODY917985 ONC917985:ONU917985 OWY917985:OXQ917985 PGU917985:PHM917985 PQQ917985:PRI917985 QAM917985:QBE917985 QKI917985:QLA917985 QUE917985:QUW917985 REA917985:RES917985 RNW917985:ROO917985 RXS917985:RYK917985 SHO917985:SIG917985 SRK917985:SSC917985 TBG917985:TBY917985 TLC917985:TLU917985 TUY917985:TVQ917985 UEU917985:UFM917985 UOQ917985:UPI917985 UYM917985:UZE917985 VII917985:VJA917985 VSE917985:VSW917985 WCA917985:WCS917985 WLW917985:WMO917985 WVS917985:WWK917985 K983521:AC983521 JG983521:JY983521 TC983521:TU983521 ACY983521:ADQ983521 AMU983521:ANM983521 AWQ983521:AXI983521 BGM983521:BHE983521 BQI983521:BRA983521 CAE983521:CAW983521 CKA983521:CKS983521 CTW983521:CUO983521 DDS983521:DEK983521 DNO983521:DOG983521 DXK983521:DYC983521 EHG983521:EHY983521 ERC983521:ERU983521 FAY983521:FBQ983521 FKU983521:FLM983521 FUQ983521:FVI983521 GEM983521:GFE983521 GOI983521:GPA983521 GYE983521:GYW983521 HIA983521:HIS983521 HRW983521:HSO983521 IBS983521:ICK983521 ILO983521:IMG983521 IVK983521:IWC983521 JFG983521:JFY983521 JPC983521:JPU983521 JYY983521:JZQ983521 KIU983521:KJM983521 KSQ983521:KTI983521 LCM983521:LDE983521 LMI983521:LNA983521 LWE983521:LWW983521 MGA983521:MGS983521 MPW983521:MQO983521 MZS983521:NAK983521 NJO983521:NKG983521 NTK983521:NUC983521 ODG983521:ODY983521 ONC983521:ONU983521 OWY983521:OXQ983521 PGU983521:PHM983521 PQQ983521:PRI983521 QAM983521:QBE983521 QKI983521:QLA983521 QUE983521:QUW983521 REA983521:RES983521 RNW983521:ROO983521 RXS983521:RYK983521 SHO983521:SIG983521 SRK983521:SSC983521 TBG983521:TBY983521 TLC983521:TLU983521 TUY983521:TVQ983521 UEU983521:UFM983521 UOQ983521:UPI983521 UYM983521:UZE983521 VII983521:VJA983521 VSE983521:VSW983521 WCA983521:WCS983521 WLW983521:WMO983521 WVS983521:WWK983521 AA436:AC439 JW436:JY439 TS436:TU439 ADO436:ADQ439 ANK436:ANM439 AXG436:AXI439 BHC436:BHE439 BQY436:BRA439 CAU436:CAW439 CKQ436:CKS439 CUM436:CUO439 DEI436:DEK439 DOE436:DOG439 DYA436:DYC439 EHW436:EHY439 ERS436:ERU439 FBO436:FBQ439 FLK436:FLM439 FVG436:FVI439 GFC436:GFE439 GOY436:GPA439 GYU436:GYW439 HIQ436:HIS439 HSM436:HSO439 ICI436:ICK439 IME436:IMG439 IWA436:IWC439 JFW436:JFY439 JPS436:JPU439 JZO436:JZQ439 KJK436:KJM439 KTG436:KTI439 LDC436:LDE439 LMY436:LNA439 LWU436:LWW439 MGQ436:MGS439 MQM436:MQO439 NAI436:NAK439 NKE436:NKG439 NUA436:NUC439 ODW436:ODY439 ONS436:ONU439 OXO436:OXQ439 PHK436:PHM439 PRG436:PRI439 QBC436:QBE439 QKY436:QLA439 QUU436:QUW439 REQ436:RES439 ROM436:ROO439 RYI436:RYK439 SIE436:SIG439 SSA436:SSC439 TBW436:TBY439 TLS436:TLU439 TVO436:TVQ439 UFK436:UFM439 UPG436:UPI439 UZC436:UZE439 VIY436:VJA439 VSU436:VSW439 WCQ436:WCS439 WMM436:WMO439 WWI436:WWK439 AA66018:AC66021 JW66018:JY66021 TS66018:TU66021 ADO66018:ADQ66021 ANK66018:ANM66021 AXG66018:AXI66021 BHC66018:BHE66021 BQY66018:BRA66021 CAU66018:CAW66021 CKQ66018:CKS66021 CUM66018:CUO66021 DEI66018:DEK66021 DOE66018:DOG66021 DYA66018:DYC66021 EHW66018:EHY66021 ERS66018:ERU66021 FBO66018:FBQ66021 FLK66018:FLM66021 FVG66018:FVI66021 GFC66018:GFE66021 GOY66018:GPA66021 GYU66018:GYW66021 HIQ66018:HIS66021 HSM66018:HSO66021 ICI66018:ICK66021 IME66018:IMG66021 IWA66018:IWC66021 JFW66018:JFY66021 JPS66018:JPU66021 JZO66018:JZQ66021 KJK66018:KJM66021 KTG66018:KTI66021 LDC66018:LDE66021 LMY66018:LNA66021 LWU66018:LWW66021 MGQ66018:MGS66021 MQM66018:MQO66021 NAI66018:NAK66021 NKE66018:NKG66021 NUA66018:NUC66021 ODW66018:ODY66021 ONS66018:ONU66021 OXO66018:OXQ66021 PHK66018:PHM66021 PRG66018:PRI66021 QBC66018:QBE66021 QKY66018:QLA66021 QUU66018:QUW66021 REQ66018:RES66021 ROM66018:ROO66021 RYI66018:RYK66021 SIE66018:SIG66021 SSA66018:SSC66021 TBW66018:TBY66021 TLS66018:TLU66021 TVO66018:TVQ66021 UFK66018:UFM66021 UPG66018:UPI66021 UZC66018:UZE66021 VIY66018:VJA66021 VSU66018:VSW66021 WCQ66018:WCS66021 WMM66018:WMO66021 WWI66018:WWK66021 AA131554:AC131557 JW131554:JY131557 TS131554:TU131557 ADO131554:ADQ131557 ANK131554:ANM131557 AXG131554:AXI131557 BHC131554:BHE131557 BQY131554:BRA131557 CAU131554:CAW131557 CKQ131554:CKS131557 CUM131554:CUO131557 DEI131554:DEK131557 DOE131554:DOG131557 DYA131554:DYC131557 EHW131554:EHY131557 ERS131554:ERU131557 FBO131554:FBQ131557 FLK131554:FLM131557 FVG131554:FVI131557 GFC131554:GFE131557 GOY131554:GPA131557 GYU131554:GYW131557 HIQ131554:HIS131557 HSM131554:HSO131557 ICI131554:ICK131557 IME131554:IMG131557 IWA131554:IWC131557 JFW131554:JFY131557 JPS131554:JPU131557 JZO131554:JZQ131557 KJK131554:KJM131557 KTG131554:KTI131557 LDC131554:LDE131557 LMY131554:LNA131557 LWU131554:LWW131557 MGQ131554:MGS131557 MQM131554:MQO131557 NAI131554:NAK131557 NKE131554:NKG131557 NUA131554:NUC131557 ODW131554:ODY131557 ONS131554:ONU131557 OXO131554:OXQ131557 PHK131554:PHM131557 PRG131554:PRI131557 QBC131554:QBE131557 QKY131554:QLA131557 QUU131554:QUW131557 REQ131554:RES131557 ROM131554:ROO131557 RYI131554:RYK131557 SIE131554:SIG131557 SSA131554:SSC131557 TBW131554:TBY131557 TLS131554:TLU131557 TVO131554:TVQ131557 UFK131554:UFM131557 UPG131554:UPI131557 UZC131554:UZE131557 VIY131554:VJA131557 VSU131554:VSW131557 WCQ131554:WCS131557 WMM131554:WMO131557 WWI131554:WWK131557 AA197090:AC197093 JW197090:JY197093 TS197090:TU197093 ADO197090:ADQ197093 ANK197090:ANM197093 AXG197090:AXI197093 BHC197090:BHE197093 BQY197090:BRA197093 CAU197090:CAW197093 CKQ197090:CKS197093 CUM197090:CUO197093 DEI197090:DEK197093 DOE197090:DOG197093 DYA197090:DYC197093 EHW197090:EHY197093 ERS197090:ERU197093 FBO197090:FBQ197093 FLK197090:FLM197093 FVG197090:FVI197093 GFC197090:GFE197093 GOY197090:GPA197093 GYU197090:GYW197093 HIQ197090:HIS197093 HSM197090:HSO197093 ICI197090:ICK197093 IME197090:IMG197093 IWA197090:IWC197093 JFW197090:JFY197093 JPS197090:JPU197093 JZO197090:JZQ197093 KJK197090:KJM197093 KTG197090:KTI197093 LDC197090:LDE197093 LMY197090:LNA197093 LWU197090:LWW197093 MGQ197090:MGS197093 MQM197090:MQO197093 NAI197090:NAK197093 NKE197090:NKG197093 NUA197090:NUC197093 ODW197090:ODY197093 ONS197090:ONU197093 OXO197090:OXQ197093 PHK197090:PHM197093 PRG197090:PRI197093 QBC197090:QBE197093 QKY197090:QLA197093 QUU197090:QUW197093 REQ197090:RES197093 ROM197090:ROO197093 RYI197090:RYK197093 SIE197090:SIG197093 SSA197090:SSC197093 TBW197090:TBY197093 TLS197090:TLU197093 TVO197090:TVQ197093 UFK197090:UFM197093 UPG197090:UPI197093 UZC197090:UZE197093 VIY197090:VJA197093 VSU197090:VSW197093 WCQ197090:WCS197093 WMM197090:WMO197093 WWI197090:WWK197093 AA262626:AC262629 JW262626:JY262629 TS262626:TU262629 ADO262626:ADQ262629 ANK262626:ANM262629 AXG262626:AXI262629 BHC262626:BHE262629 BQY262626:BRA262629 CAU262626:CAW262629 CKQ262626:CKS262629 CUM262626:CUO262629 DEI262626:DEK262629 DOE262626:DOG262629 DYA262626:DYC262629 EHW262626:EHY262629 ERS262626:ERU262629 FBO262626:FBQ262629 FLK262626:FLM262629 FVG262626:FVI262629 GFC262626:GFE262629 GOY262626:GPA262629 GYU262626:GYW262629 HIQ262626:HIS262629 HSM262626:HSO262629 ICI262626:ICK262629 IME262626:IMG262629 IWA262626:IWC262629 JFW262626:JFY262629 JPS262626:JPU262629 JZO262626:JZQ262629 KJK262626:KJM262629 KTG262626:KTI262629 LDC262626:LDE262629 LMY262626:LNA262629 LWU262626:LWW262629 MGQ262626:MGS262629 MQM262626:MQO262629 NAI262626:NAK262629 NKE262626:NKG262629 NUA262626:NUC262629 ODW262626:ODY262629 ONS262626:ONU262629 OXO262626:OXQ262629 PHK262626:PHM262629 PRG262626:PRI262629 QBC262626:QBE262629 QKY262626:QLA262629 QUU262626:QUW262629 REQ262626:RES262629 ROM262626:ROO262629 RYI262626:RYK262629 SIE262626:SIG262629 SSA262626:SSC262629 TBW262626:TBY262629 TLS262626:TLU262629 TVO262626:TVQ262629 UFK262626:UFM262629 UPG262626:UPI262629 UZC262626:UZE262629 VIY262626:VJA262629 VSU262626:VSW262629 WCQ262626:WCS262629 WMM262626:WMO262629 WWI262626:WWK262629 AA328162:AC328165 JW328162:JY328165 TS328162:TU328165 ADO328162:ADQ328165 ANK328162:ANM328165 AXG328162:AXI328165 BHC328162:BHE328165 BQY328162:BRA328165 CAU328162:CAW328165 CKQ328162:CKS328165 CUM328162:CUO328165 DEI328162:DEK328165 DOE328162:DOG328165 DYA328162:DYC328165 EHW328162:EHY328165 ERS328162:ERU328165 FBO328162:FBQ328165 FLK328162:FLM328165 FVG328162:FVI328165 GFC328162:GFE328165 GOY328162:GPA328165 GYU328162:GYW328165 HIQ328162:HIS328165 HSM328162:HSO328165 ICI328162:ICK328165 IME328162:IMG328165 IWA328162:IWC328165 JFW328162:JFY328165 JPS328162:JPU328165 JZO328162:JZQ328165 KJK328162:KJM328165 KTG328162:KTI328165 LDC328162:LDE328165 LMY328162:LNA328165 LWU328162:LWW328165 MGQ328162:MGS328165 MQM328162:MQO328165 NAI328162:NAK328165 NKE328162:NKG328165 NUA328162:NUC328165 ODW328162:ODY328165 ONS328162:ONU328165 OXO328162:OXQ328165 PHK328162:PHM328165 PRG328162:PRI328165 QBC328162:QBE328165 QKY328162:QLA328165 QUU328162:QUW328165 REQ328162:RES328165 ROM328162:ROO328165 RYI328162:RYK328165 SIE328162:SIG328165 SSA328162:SSC328165 TBW328162:TBY328165 TLS328162:TLU328165 TVO328162:TVQ328165 UFK328162:UFM328165 UPG328162:UPI328165 UZC328162:UZE328165 VIY328162:VJA328165 VSU328162:VSW328165 WCQ328162:WCS328165 WMM328162:WMO328165 WWI328162:WWK328165 AA393698:AC393701 JW393698:JY393701 TS393698:TU393701 ADO393698:ADQ393701 ANK393698:ANM393701 AXG393698:AXI393701 BHC393698:BHE393701 BQY393698:BRA393701 CAU393698:CAW393701 CKQ393698:CKS393701 CUM393698:CUO393701 DEI393698:DEK393701 DOE393698:DOG393701 DYA393698:DYC393701 EHW393698:EHY393701 ERS393698:ERU393701 FBO393698:FBQ393701 FLK393698:FLM393701 FVG393698:FVI393701 GFC393698:GFE393701 GOY393698:GPA393701 GYU393698:GYW393701 HIQ393698:HIS393701 HSM393698:HSO393701 ICI393698:ICK393701 IME393698:IMG393701 IWA393698:IWC393701 JFW393698:JFY393701 JPS393698:JPU393701 JZO393698:JZQ393701 KJK393698:KJM393701 KTG393698:KTI393701 LDC393698:LDE393701 LMY393698:LNA393701 LWU393698:LWW393701 MGQ393698:MGS393701 MQM393698:MQO393701 NAI393698:NAK393701 NKE393698:NKG393701 NUA393698:NUC393701 ODW393698:ODY393701 ONS393698:ONU393701 OXO393698:OXQ393701 PHK393698:PHM393701 PRG393698:PRI393701 QBC393698:QBE393701 QKY393698:QLA393701 QUU393698:QUW393701 REQ393698:RES393701 ROM393698:ROO393701 RYI393698:RYK393701 SIE393698:SIG393701 SSA393698:SSC393701 TBW393698:TBY393701 TLS393698:TLU393701 TVO393698:TVQ393701 UFK393698:UFM393701 UPG393698:UPI393701 UZC393698:UZE393701 VIY393698:VJA393701 VSU393698:VSW393701 WCQ393698:WCS393701 WMM393698:WMO393701 WWI393698:WWK393701 AA459234:AC459237 JW459234:JY459237 TS459234:TU459237 ADO459234:ADQ459237 ANK459234:ANM459237 AXG459234:AXI459237 BHC459234:BHE459237 BQY459234:BRA459237 CAU459234:CAW459237 CKQ459234:CKS459237 CUM459234:CUO459237 DEI459234:DEK459237 DOE459234:DOG459237 DYA459234:DYC459237 EHW459234:EHY459237 ERS459234:ERU459237 FBO459234:FBQ459237 FLK459234:FLM459237 FVG459234:FVI459237 GFC459234:GFE459237 GOY459234:GPA459237 GYU459234:GYW459237 HIQ459234:HIS459237 HSM459234:HSO459237 ICI459234:ICK459237 IME459234:IMG459237 IWA459234:IWC459237 JFW459234:JFY459237 JPS459234:JPU459237 JZO459234:JZQ459237 KJK459234:KJM459237 KTG459234:KTI459237 LDC459234:LDE459237 LMY459234:LNA459237 LWU459234:LWW459237 MGQ459234:MGS459237 MQM459234:MQO459237 NAI459234:NAK459237 NKE459234:NKG459237 NUA459234:NUC459237 ODW459234:ODY459237 ONS459234:ONU459237 OXO459234:OXQ459237 PHK459234:PHM459237 PRG459234:PRI459237 QBC459234:QBE459237 QKY459234:QLA459237 QUU459234:QUW459237 REQ459234:RES459237 ROM459234:ROO459237 RYI459234:RYK459237 SIE459234:SIG459237 SSA459234:SSC459237 TBW459234:TBY459237 TLS459234:TLU459237 TVO459234:TVQ459237 UFK459234:UFM459237 UPG459234:UPI459237 UZC459234:UZE459237 VIY459234:VJA459237 VSU459234:VSW459237 WCQ459234:WCS459237 WMM459234:WMO459237 WWI459234:WWK459237 AA524770:AC524773 JW524770:JY524773 TS524770:TU524773 ADO524770:ADQ524773 ANK524770:ANM524773 AXG524770:AXI524773 BHC524770:BHE524773 BQY524770:BRA524773 CAU524770:CAW524773 CKQ524770:CKS524773 CUM524770:CUO524773 DEI524770:DEK524773 DOE524770:DOG524773 DYA524770:DYC524773 EHW524770:EHY524773 ERS524770:ERU524773 FBO524770:FBQ524773 FLK524770:FLM524773 FVG524770:FVI524773 GFC524770:GFE524773 GOY524770:GPA524773 GYU524770:GYW524773 HIQ524770:HIS524773 HSM524770:HSO524773 ICI524770:ICK524773 IME524770:IMG524773 IWA524770:IWC524773 JFW524770:JFY524773 JPS524770:JPU524773 JZO524770:JZQ524773 KJK524770:KJM524773 KTG524770:KTI524773 LDC524770:LDE524773 LMY524770:LNA524773 LWU524770:LWW524773 MGQ524770:MGS524773 MQM524770:MQO524773 NAI524770:NAK524773 NKE524770:NKG524773 NUA524770:NUC524773 ODW524770:ODY524773 ONS524770:ONU524773 OXO524770:OXQ524773 PHK524770:PHM524773 PRG524770:PRI524773 QBC524770:QBE524773 QKY524770:QLA524773 QUU524770:QUW524773 REQ524770:RES524773 ROM524770:ROO524773 RYI524770:RYK524773 SIE524770:SIG524773 SSA524770:SSC524773 TBW524770:TBY524773 TLS524770:TLU524773 TVO524770:TVQ524773 UFK524770:UFM524773 UPG524770:UPI524773 UZC524770:UZE524773 VIY524770:VJA524773 VSU524770:VSW524773 WCQ524770:WCS524773 WMM524770:WMO524773 WWI524770:WWK524773 AA590306:AC590309 JW590306:JY590309 TS590306:TU590309 ADO590306:ADQ590309 ANK590306:ANM590309 AXG590306:AXI590309 BHC590306:BHE590309 BQY590306:BRA590309 CAU590306:CAW590309 CKQ590306:CKS590309 CUM590306:CUO590309 DEI590306:DEK590309 DOE590306:DOG590309 DYA590306:DYC590309 EHW590306:EHY590309 ERS590306:ERU590309 FBO590306:FBQ590309 FLK590306:FLM590309 FVG590306:FVI590309 GFC590306:GFE590309 GOY590306:GPA590309 GYU590306:GYW590309 HIQ590306:HIS590309 HSM590306:HSO590309 ICI590306:ICK590309 IME590306:IMG590309 IWA590306:IWC590309 JFW590306:JFY590309 JPS590306:JPU590309 JZO590306:JZQ590309 KJK590306:KJM590309 KTG590306:KTI590309 LDC590306:LDE590309 LMY590306:LNA590309 LWU590306:LWW590309 MGQ590306:MGS590309 MQM590306:MQO590309 NAI590306:NAK590309 NKE590306:NKG590309 NUA590306:NUC590309 ODW590306:ODY590309 ONS590306:ONU590309 OXO590306:OXQ590309 PHK590306:PHM590309 PRG590306:PRI590309 QBC590306:QBE590309 QKY590306:QLA590309 QUU590306:QUW590309 REQ590306:RES590309 ROM590306:ROO590309 RYI590306:RYK590309 SIE590306:SIG590309 SSA590306:SSC590309 TBW590306:TBY590309 TLS590306:TLU590309 TVO590306:TVQ590309 UFK590306:UFM590309 UPG590306:UPI590309 UZC590306:UZE590309 VIY590306:VJA590309 VSU590306:VSW590309 WCQ590306:WCS590309 WMM590306:WMO590309 WWI590306:WWK590309 AA655842:AC655845 JW655842:JY655845 TS655842:TU655845 ADO655842:ADQ655845 ANK655842:ANM655845 AXG655842:AXI655845 BHC655842:BHE655845 BQY655842:BRA655845 CAU655842:CAW655845 CKQ655842:CKS655845 CUM655842:CUO655845 DEI655842:DEK655845 DOE655842:DOG655845 DYA655842:DYC655845 EHW655842:EHY655845 ERS655842:ERU655845 FBO655842:FBQ655845 FLK655842:FLM655845 FVG655842:FVI655845 GFC655842:GFE655845 GOY655842:GPA655845 GYU655842:GYW655845 HIQ655842:HIS655845 HSM655842:HSO655845 ICI655842:ICK655845 IME655842:IMG655845 IWA655842:IWC655845 JFW655842:JFY655845 JPS655842:JPU655845 JZO655842:JZQ655845 KJK655842:KJM655845 KTG655842:KTI655845 LDC655842:LDE655845 LMY655842:LNA655845 LWU655842:LWW655845 MGQ655842:MGS655845 MQM655842:MQO655845 NAI655842:NAK655845 NKE655842:NKG655845 NUA655842:NUC655845 ODW655842:ODY655845 ONS655842:ONU655845 OXO655842:OXQ655845 PHK655842:PHM655845 PRG655842:PRI655845 QBC655842:QBE655845 QKY655842:QLA655845 QUU655842:QUW655845 REQ655842:RES655845 ROM655842:ROO655845 RYI655842:RYK655845 SIE655842:SIG655845 SSA655842:SSC655845 TBW655842:TBY655845 TLS655842:TLU655845 TVO655842:TVQ655845 UFK655842:UFM655845 UPG655842:UPI655845 UZC655842:UZE655845 VIY655842:VJA655845 VSU655842:VSW655845 WCQ655842:WCS655845 WMM655842:WMO655845 WWI655842:WWK655845 AA721378:AC721381 JW721378:JY721381 TS721378:TU721381 ADO721378:ADQ721381 ANK721378:ANM721381 AXG721378:AXI721381 BHC721378:BHE721381 BQY721378:BRA721381 CAU721378:CAW721381 CKQ721378:CKS721381 CUM721378:CUO721381 DEI721378:DEK721381 DOE721378:DOG721381 DYA721378:DYC721381 EHW721378:EHY721381 ERS721378:ERU721381 FBO721378:FBQ721381 FLK721378:FLM721381 FVG721378:FVI721381 GFC721378:GFE721381 GOY721378:GPA721381 GYU721378:GYW721381 HIQ721378:HIS721381 HSM721378:HSO721381 ICI721378:ICK721381 IME721378:IMG721381 IWA721378:IWC721381 JFW721378:JFY721381 JPS721378:JPU721381 JZO721378:JZQ721381 KJK721378:KJM721381 KTG721378:KTI721381 LDC721378:LDE721381 LMY721378:LNA721381 LWU721378:LWW721381 MGQ721378:MGS721381 MQM721378:MQO721381 NAI721378:NAK721381 NKE721378:NKG721381 NUA721378:NUC721381 ODW721378:ODY721381 ONS721378:ONU721381 OXO721378:OXQ721381 PHK721378:PHM721381 PRG721378:PRI721381 QBC721378:QBE721381 QKY721378:QLA721381 QUU721378:QUW721381 REQ721378:RES721381 ROM721378:ROO721381 RYI721378:RYK721381 SIE721378:SIG721381 SSA721378:SSC721381 TBW721378:TBY721381 TLS721378:TLU721381 TVO721378:TVQ721381 UFK721378:UFM721381 UPG721378:UPI721381 UZC721378:UZE721381 VIY721378:VJA721381 VSU721378:VSW721381 WCQ721378:WCS721381 WMM721378:WMO721381 WWI721378:WWK721381 AA786914:AC786917 JW786914:JY786917 TS786914:TU786917 ADO786914:ADQ786917 ANK786914:ANM786917 AXG786914:AXI786917 BHC786914:BHE786917 BQY786914:BRA786917 CAU786914:CAW786917 CKQ786914:CKS786917 CUM786914:CUO786917 DEI786914:DEK786917 DOE786914:DOG786917 DYA786914:DYC786917 EHW786914:EHY786917 ERS786914:ERU786917 FBO786914:FBQ786917 FLK786914:FLM786917 FVG786914:FVI786917 GFC786914:GFE786917 GOY786914:GPA786917 GYU786914:GYW786917 HIQ786914:HIS786917 HSM786914:HSO786917 ICI786914:ICK786917 IME786914:IMG786917 IWA786914:IWC786917 JFW786914:JFY786917 JPS786914:JPU786917 JZO786914:JZQ786917 KJK786914:KJM786917 KTG786914:KTI786917 LDC786914:LDE786917 LMY786914:LNA786917 LWU786914:LWW786917 MGQ786914:MGS786917 MQM786914:MQO786917 NAI786914:NAK786917 NKE786914:NKG786917 NUA786914:NUC786917 ODW786914:ODY786917 ONS786914:ONU786917 OXO786914:OXQ786917 PHK786914:PHM786917 PRG786914:PRI786917 QBC786914:QBE786917 QKY786914:QLA786917 QUU786914:QUW786917 REQ786914:RES786917 ROM786914:ROO786917 RYI786914:RYK786917 SIE786914:SIG786917 SSA786914:SSC786917 TBW786914:TBY786917 TLS786914:TLU786917 TVO786914:TVQ786917 UFK786914:UFM786917 UPG786914:UPI786917 UZC786914:UZE786917 VIY786914:VJA786917 VSU786914:VSW786917 WCQ786914:WCS786917 WMM786914:WMO786917 WWI786914:WWK786917 AA852450:AC852453 JW852450:JY852453 TS852450:TU852453 ADO852450:ADQ852453 ANK852450:ANM852453 AXG852450:AXI852453 BHC852450:BHE852453 BQY852450:BRA852453 CAU852450:CAW852453 CKQ852450:CKS852453 CUM852450:CUO852453 DEI852450:DEK852453 DOE852450:DOG852453 DYA852450:DYC852453 EHW852450:EHY852453 ERS852450:ERU852453 FBO852450:FBQ852453 FLK852450:FLM852453 FVG852450:FVI852453 GFC852450:GFE852453 GOY852450:GPA852453 GYU852450:GYW852453 HIQ852450:HIS852453 HSM852450:HSO852453 ICI852450:ICK852453 IME852450:IMG852453 IWA852450:IWC852453 JFW852450:JFY852453 JPS852450:JPU852453 JZO852450:JZQ852453 KJK852450:KJM852453 KTG852450:KTI852453 LDC852450:LDE852453 LMY852450:LNA852453 LWU852450:LWW852453 MGQ852450:MGS852453 MQM852450:MQO852453 NAI852450:NAK852453 NKE852450:NKG852453 NUA852450:NUC852453 ODW852450:ODY852453 ONS852450:ONU852453 OXO852450:OXQ852453 PHK852450:PHM852453 PRG852450:PRI852453 QBC852450:QBE852453 QKY852450:QLA852453 QUU852450:QUW852453 REQ852450:RES852453 ROM852450:ROO852453 RYI852450:RYK852453 SIE852450:SIG852453 SSA852450:SSC852453 TBW852450:TBY852453 TLS852450:TLU852453 TVO852450:TVQ852453 UFK852450:UFM852453 UPG852450:UPI852453 UZC852450:UZE852453 VIY852450:VJA852453 VSU852450:VSW852453 WCQ852450:WCS852453 WMM852450:WMO852453 WWI852450:WWK852453 AA917986:AC917989 JW917986:JY917989 TS917986:TU917989 ADO917986:ADQ917989 ANK917986:ANM917989 AXG917986:AXI917989 BHC917986:BHE917989 BQY917986:BRA917989 CAU917986:CAW917989 CKQ917986:CKS917989 CUM917986:CUO917989 DEI917986:DEK917989 DOE917986:DOG917989 DYA917986:DYC917989 EHW917986:EHY917989 ERS917986:ERU917989 FBO917986:FBQ917989 FLK917986:FLM917989 FVG917986:FVI917989 GFC917986:GFE917989 GOY917986:GPA917989 GYU917986:GYW917989 HIQ917986:HIS917989 HSM917986:HSO917989 ICI917986:ICK917989 IME917986:IMG917989 IWA917986:IWC917989 JFW917986:JFY917989 JPS917986:JPU917989 JZO917986:JZQ917989 KJK917986:KJM917989 KTG917986:KTI917989 LDC917986:LDE917989 LMY917986:LNA917989 LWU917986:LWW917989 MGQ917986:MGS917989 MQM917986:MQO917989 NAI917986:NAK917989 NKE917986:NKG917989 NUA917986:NUC917989 ODW917986:ODY917989 ONS917986:ONU917989 OXO917986:OXQ917989 PHK917986:PHM917989 PRG917986:PRI917989 QBC917986:QBE917989 QKY917986:QLA917989 QUU917986:QUW917989 REQ917986:RES917989 ROM917986:ROO917989 RYI917986:RYK917989 SIE917986:SIG917989 SSA917986:SSC917989 TBW917986:TBY917989 TLS917986:TLU917989 TVO917986:TVQ917989 UFK917986:UFM917989 UPG917986:UPI917989 UZC917986:UZE917989 VIY917986:VJA917989 VSU917986:VSW917989 WCQ917986:WCS917989 WMM917986:WMO917989 WWI917986:WWK917989 AA983522:AC983525 JW983522:JY983525 TS983522:TU983525 ADO983522:ADQ983525 ANK983522:ANM983525 AXG983522:AXI983525 BHC983522:BHE983525 BQY983522:BRA983525 CAU983522:CAW983525 CKQ983522:CKS983525 CUM983522:CUO983525 DEI983522:DEK983525 DOE983522:DOG983525 DYA983522:DYC983525 EHW983522:EHY983525 ERS983522:ERU983525 FBO983522:FBQ983525 FLK983522:FLM983525 FVG983522:FVI983525 GFC983522:GFE983525 GOY983522:GPA983525 GYU983522:GYW983525 HIQ983522:HIS983525 HSM983522:HSO983525 ICI983522:ICK983525 IME983522:IMG983525 IWA983522:IWC983525 JFW983522:JFY983525 JPS983522:JPU983525 JZO983522:JZQ983525 KJK983522:KJM983525 KTG983522:KTI983525 LDC983522:LDE983525 LMY983522:LNA983525 LWU983522:LWW983525 MGQ983522:MGS983525 MQM983522:MQO983525 NAI983522:NAK983525 NKE983522:NKG983525 NUA983522:NUC983525 ODW983522:ODY983525 ONS983522:ONU983525 OXO983522:OXQ983525 PHK983522:PHM983525 PRG983522:PRI983525 QBC983522:QBE983525 QKY983522:QLA983525 QUU983522:QUW983525 REQ983522:RES983525 ROM983522:ROO983525 RYI983522:RYK983525 SIE983522:SIG983525 SSA983522:SSC983525 TBW983522:TBY983525 TLS983522:TLU983525 TVO983522:TVQ983525 UFK983522:UFM983525 UPG983522:UPI983525 UZC983522:UZE983525 VIY983522:VJA983525 VSU983522:VSW983525 WCQ983522:WCS983525 WMM983522:WMO983525 WWI983522:WWK983525 U435:AC435 JG458:JY458 TC458:TU458 ACY458:ADQ458 AMU458:ANM458 AWQ458:AXI458 BGM458:BHE458 BQI458:BRA458 CAE458:CAW458 CKA458:CKS458 CTW458:CUO458 DDS458:DEK458 DNO458:DOG458 DXK458:DYC458 EHG458:EHY458 ERC458:ERU458 FAY458:FBQ458 FKU458:FLM458 FUQ458:FVI458 GEM458:GFE458 GOI458:GPA458 GYE458:GYW458 HIA458:HIS458 HRW458:HSO458 IBS458:ICK458 ILO458:IMG458 IVK458:IWC458 JFG458:JFY458 JPC458:JPU458 JYY458:JZQ458 KIU458:KJM458 KSQ458:KTI458 LCM458:LDE458 LMI458:LNA458 LWE458:LWW458 MGA458:MGS458 MPW458:MQO458 MZS458:NAK458 NJO458:NKG458 NTK458:NUC458 ODG458:ODY458 ONC458:ONU458 OWY458:OXQ458 PGU458:PHM458 PQQ458:PRI458 QAM458:QBE458 QKI458:QLA458 QUE458:QUW458 REA458:RES458 RNW458:ROO458 RXS458:RYK458 SHO458:SIG458 SRK458:SSC458 TBG458:TBY458 TLC458:TLU458 TUY458:TVQ458 UEU458:UFM458 UOQ458:UPI458 UYM458:UZE458 VII458:VJA458 VSE458:VSW458 WCA458:WCS458 WLW458:WMO458 WVS458:WWK458 K66040:AC66040 JG66040:JY66040 TC66040:TU66040 ACY66040:ADQ66040 AMU66040:ANM66040 AWQ66040:AXI66040 BGM66040:BHE66040 BQI66040:BRA66040 CAE66040:CAW66040 CKA66040:CKS66040 CTW66040:CUO66040 DDS66040:DEK66040 DNO66040:DOG66040 DXK66040:DYC66040 EHG66040:EHY66040 ERC66040:ERU66040 FAY66040:FBQ66040 FKU66040:FLM66040 FUQ66040:FVI66040 GEM66040:GFE66040 GOI66040:GPA66040 GYE66040:GYW66040 HIA66040:HIS66040 HRW66040:HSO66040 IBS66040:ICK66040 ILO66040:IMG66040 IVK66040:IWC66040 JFG66040:JFY66040 JPC66040:JPU66040 JYY66040:JZQ66040 KIU66040:KJM66040 KSQ66040:KTI66040 LCM66040:LDE66040 LMI66040:LNA66040 LWE66040:LWW66040 MGA66040:MGS66040 MPW66040:MQO66040 MZS66040:NAK66040 NJO66040:NKG66040 NTK66040:NUC66040 ODG66040:ODY66040 ONC66040:ONU66040 OWY66040:OXQ66040 PGU66040:PHM66040 PQQ66040:PRI66040 QAM66040:QBE66040 QKI66040:QLA66040 QUE66040:QUW66040 REA66040:RES66040 RNW66040:ROO66040 RXS66040:RYK66040 SHO66040:SIG66040 SRK66040:SSC66040 TBG66040:TBY66040 TLC66040:TLU66040 TUY66040:TVQ66040 UEU66040:UFM66040 UOQ66040:UPI66040 UYM66040:UZE66040 VII66040:VJA66040 VSE66040:VSW66040 WCA66040:WCS66040 WLW66040:WMO66040 WVS66040:WWK66040 K131576:AC131576 JG131576:JY131576 TC131576:TU131576 ACY131576:ADQ131576 AMU131576:ANM131576 AWQ131576:AXI131576 BGM131576:BHE131576 BQI131576:BRA131576 CAE131576:CAW131576 CKA131576:CKS131576 CTW131576:CUO131576 DDS131576:DEK131576 DNO131576:DOG131576 DXK131576:DYC131576 EHG131576:EHY131576 ERC131576:ERU131576 FAY131576:FBQ131576 FKU131576:FLM131576 FUQ131576:FVI131576 GEM131576:GFE131576 GOI131576:GPA131576 GYE131576:GYW131576 HIA131576:HIS131576 HRW131576:HSO131576 IBS131576:ICK131576 ILO131576:IMG131576 IVK131576:IWC131576 JFG131576:JFY131576 JPC131576:JPU131576 JYY131576:JZQ131576 KIU131576:KJM131576 KSQ131576:KTI131576 LCM131576:LDE131576 LMI131576:LNA131576 LWE131576:LWW131576 MGA131576:MGS131576 MPW131576:MQO131576 MZS131576:NAK131576 NJO131576:NKG131576 NTK131576:NUC131576 ODG131576:ODY131576 ONC131576:ONU131576 OWY131576:OXQ131576 PGU131576:PHM131576 PQQ131576:PRI131576 QAM131576:QBE131576 QKI131576:QLA131576 QUE131576:QUW131576 REA131576:RES131576 RNW131576:ROO131576 RXS131576:RYK131576 SHO131576:SIG131576 SRK131576:SSC131576 TBG131576:TBY131576 TLC131576:TLU131576 TUY131576:TVQ131576 UEU131576:UFM131576 UOQ131576:UPI131576 UYM131576:UZE131576 VII131576:VJA131576 VSE131576:VSW131576 WCA131576:WCS131576 WLW131576:WMO131576 WVS131576:WWK131576 K197112:AC197112 JG197112:JY197112 TC197112:TU197112 ACY197112:ADQ197112 AMU197112:ANM197112 AWQ197112:AXI197112 BGM197112:BHE197112 BQI197112:BRA197112 CAE197112:CAW197112 CKA197112:CKS197112 CTW197112:CUO197112 DDS197112:DEK197112 DNO197112:DOG197112 DXK197112:DYC197112 EHG197112:EHY197112 ERC197112:ERU197112 FAY197112:FBQ197112 FKU197112:FLM197112 FUQ197112:FVI197112 GEM197112:GFE197112 GOI197112:GPA197112 GYE197112:GYW197112 HIA197112:HIS197112 HRW197112:HSO197112 IBS197112:ICK197112 ILO197112:IMG197112 IVK197112:IWC197112 JFG197112:JFY197112 JPC197112:JPU197112 JYY197112:JZQ197112 KIU197112:KJM197112 KSQ197112:KTI197112 LCM197112:LDE197112 LMI197112:LNA197112 LWE197112:LWW197112 MGA197112:MGS197112 MPW197112:MQO197112 MZS197112:NAK197112 NJO197112:NKG197112 NTK197112:NUC197112 ODG197112:ODY197112 ONC197112:ONU197112 OWY197112:OXQ197112 PGU197112:PHM197112 PQQ197112:PRI197112 QAM197112:QBE197112 QKI197112:QLA197112 QUE197112:QUW197112 REA197112:RES197112 RNW197112:ROO197112 RXS197112:RYK197112 SHO197112:SIG197112 SRK197112:SSC197112 TBG197112:TBY197112 TLC197112:TLU197112 TUY197112:TVQ197112 UEU197112:UFM197112 UOQ197112:UPI197112 UYM197112:UZE197112 VII197112:VJA197112 VSE197112:VSW197112 WCA197112:WCS197112 WLW197112:WMO197112 WVS197112:WWK197112 K262648:AC262648 JG262648:JY262648 TC262648:TU262648 ACY262648:ADQ262648 AMU262648:ANM262648 AWQ262648:AXI262648 BGM262648:BHE262648 BQI262648:BRA262648 CAE262648:CAW262648 CKA262648:CKS262648 CTW262648:CUO262648 DDS262648:DEK262648 DNO262648:DOG262648 DXK262648:DYC262648 EHG262648:EHY262648 ERC262648:ERU262648 FAY262648:FBQ262648 FKU262648:FLM262648 FUQ262648:FVI262648 GEM262648:GFE262648 GOI262648:GPA262648 GYE262648:GYW262648 HIA262648:HIS262648 HRW262648:HSO262648 IBS262648:ICK262648 ILO262648:IMG262648 IVK262648:IWC262648 JFG262648:JFY262648 JPC262648:JPU262648 JYY262648:JZQ262648 KIU262648:KJM262648 KSQ262648:KTI262648 LCM262648:LDE262648 LMI262648:LNA262648 LWE262648:LWW262648 MGA262648:MGS262648 MPW262648:MQO262648 MZS262648:NAK262648 NJO262648:NKG262648 NTK262648:NUC262648 ODG262648:ODY262648 ONC262648:ONU262648 OWY262648:OXQ262648 PGU262648:PHM262648 PQQ262648:PRI262648 QAM262648:QBE262648 QKI262648:QLA262648 QUE262648:QUW262648 REA262648:RES262648 RNW262648:ROO262648 RXS262648:RYK262648 SHO262648:SIG262648 SRK262648:SSC262648 TBG262648:TBY262648 TLC262648:TLU262648 TUY262648:TVQ262648 UEU262648:UFM262648 UOQ262648:UPI262648 UYM262648:UZE262648 VII262648:VJA262648 VSE262648:VSW262648 WCA262648:WCS262648 WLW262648:WMO262648 WVS262648:WWK262648 K328184:AC328184 JG328184:JY328184 TC328184:TU328184 ACY328184:ADQ328184 AMU328184:ANM328184 AWQ328184:AXI328184 BGM328184:BHE328184 BQI328184:BRA328184 CAE328184:CAW328184 CKA328184:CKS328184 CTW328184:CUO328184 DDS328184:DEK328184 DNO328184:DOG328184 DXK328184:DYC328184 EHG328184:EHY328184 ERC328184:ERU328184 FAY328184:FBQ328184 FKU328184:FLM328184 FUQ328184:FVI328184 GEM328184:GFE328184 GOI328184:GPA328184 GYE328184:GYW328184 HIA328184:HIS328184 HRW328184:HSO328184 IBS328184:ICK328184 ILO328184:IMG328184 IVK328184:IWC328184 JFG328184:JFY328184 JPC328184:JPU328184 JYY328184:JZQ328184 KIU328184:KJM328184 KSQ328184:KTI328184 LCM328184:LDE328184 LMI328184:LNA328184 LWE328184:LWW328184 MGA328184:MGS328184 MPW328184:MQO328184 MZS328184:NAK328184 NJO328184:NKG328184 NTK328184:NUC328184 ODG328184:ODY328184 ONC328184:ONU328184 OWY328184:OXQ328184 PGU328184:PHM328184 PQQ328184:PRI328184 QAM328184:QBE328184 QKI328184:QLA328184 QUE328184:QUW328184 REA328184:RES328184 RNW328184:ROO328184 RXS328184:RYK328184 SHO328184:SIG328184 SRK328184:SSC328184 TBG328184:TBY328184 TLC328184:TLU328184 TUY328184:TVQ328184 UEU328184:UFM328184 UOQ328184:UPI328184 UYM328184:UZE328184 VII328184:VJA328184 VSE328184:VSW328184 WCA328184:WCS328184 WLW328184:WMO328184 WVS328184:WWK328184 K393720:AC393720 JG393720:JY393720 TC393720:TU393720 ACY393720:ADQ393720 AMU393720:ANM393720 AWQ393720:AXI393720 BGM393720:BHE393720 BQI393720:BRA393720 CAE393720:CAW393720 CKA393720:CKS393720 CTW393720:CUO393720 DDS393720:DEK393720 DNO393720:DOG393720 DXK393720:DYC393720 EHG393720:EHY393720 ERC393720:ERU393720 FAY393720:FBQ393720 FKU393720:FLM393720 FUQ393720:FVI393720 GEM393720:GFE393720 GOI393720:GPA393720 GYE393720:GYW393720 HIA393720:HIS393720 HRW393720:HSO393720 IBS393720:ICK393720 ILO393720:IMG393720 IVK393720:IWC393720 JFG393720:JFY393720 JPC393720:JPU393720 JYY393720:JZQ393720 KIU393720:KJM393720 KSQ393720:KTI393720 LCM393720:LDE393720 LMI393720:LNA393720 LWE393720:LWW393720 MGA393720:MGS393720 MPW393720:MQO393720 MZS393720:NAK393720 NJO393720:NKG393720 NTK393720:NUC393720 ODG393720:ODY393720 ONC393720:ONU393720 OWY393720:OXQ393720 PGU393720:PHM393720 PQQ393720:PRI393720 QAM393720:QBE393720 QKI393720:QLA393720 QUE393720:QUW393720 REA393720:RES393720 RNW393720:ROO393720 RXS393720:RYK393720 SHO393720:SIG393720 SRK393720:SSC393720 TBG393720:TBY393720 TLC393720:TLU393720 TUY393720:TVQ393720 UEU393720:UFM393720 UOQ393720:UPI393720 UYM393720:UZE393720 VII393720:VJA393720 VSE393720:VSW393720 WCA393720:WCS393720 WLW393720:WMO393720 WVS393720:WWK393720 K459256:AC459256 JG459256:JY459256 TC459256:TU459256 ACY459256:ADQ459256 AMU459256:ANM459256 AWQ459256:AXI459256 BGM459256:BHE459256 BQI459256:BRA459256 CAE459256:CAW459256 CKA459256:CKS459256 CTW459256:CUO459256 DDS459256:DEK459256 DNO459256:DOG459256 DXK459256:DYC459256 EHG459256:EHY459256 ERC459256:ERU459256 FAY459256:FBQ459256 FKU459256:FLM459256 FUQ459256:FVI459256 GEM459256:GFE459256 GOI459256:GPA459256 GYE459256:GYW459256 HIA459256:HIS459256 HRW459256:HSO459256 IBS459256:ICK459256 ILO459256:IMG459256 IVK459256:IWC459256 JFG459256:JFY459256 JPC459256:JPU459256 JYY459256:JZQ459256 KIU459256:KJM459256 KSQ459256:KTI459256 LCM459256:LDE459256 LMI459256:LNA459256 LWE459256:LWW459256 MGA459256:MGS459256 MPW459256:MQO459256 MZS459256:NAK459256 NJO459256:NKG459256 NTK459256:NUC459256 ODG459256:ODY459256 ONC459256:ONU459256 OWY459256:OXQ459256 PGU459256:PHM459256 PQQ459256:PRI459256 QAM459256:QBE459256 QKI459256:QLA459256 QUE459256:QUW459256 REA459256:RES459256 RNW459256:ROO459256 RXS459256:RYK459256 SHO459256:SIG459256 SRK459256:SSC459256 TBG459256:TBY459256 TLC459256:TLU459256 TUY459256:TVQ459256 UEU459256:UFM459256 UOQ459256:UPI459256 UYM459256:UZE459256 VII459256:VJA459256 VSE459256:VSW459256 WCA459256:WCS459256 WLW459256:WMO459256 WVS459256:WWK459256 K524792:AC524792 JG524792:JY524792 TC524792:TU524792 ACY524792:ADQ524792 AMU524792:ANM524792 AWQ524792:AXI524792 BGM524792:BHE524792 BQI524792:BRA524792 CAE524792:CAW524792 CKA524792:CKS524792 CTW524792:CUO524792 DDS524792:DEK524792 DNO524792:DOG524792 DXK524792:DYC524792 EHG524792:EHY524792 ERC524792:ERU524792 FAY524792:FBQ524792 FKU524792:FLM524792 FUQ524792:FVI524792 GEM524792:GFE524792 GOI524792:GPA524792 GYE524792:GYW524792 HIA524792:HIS524792 HRW524792:HSO524792 IBS524792:ICK524792 ILO524792:IMG524792 IVK524792:IWC524792 JFG524792:JFY524792 JPC524792:JPU524792 JYY524792:JZQ524792 KIU524792:KJM524792 KSQ524792:KTI524792 LCM524792:LDE524792 LMI524792:LNA524792 LWE524792:LWW524792 MGA524792:MGS524792 MPW524792:MQO524792 MZS524792:NAK524792 NJO524792:NKG524792 NTK524792:NUC524792 ODG524792:ODY524792 ONC524792:ONU524792 OWY524792:OXQ524792 PGU524792:PHM524792 PQQ524792:PRI524792 QAM524792:QBE524792 QKI524792:QLA524792 QUE524792:QUW524792 REA524792:RES524792 RNW524792:ROO524792 RXS524792:RYK524792 SHO524792:SIG524792 SRK524792:SSC524792 TBG524792:TBY524792 TLC524792:TLU524792 TUY524792:TVQ524792 UEU524792:UFM524792 UOQ524792:UPI524792 UYM524792:UZE524792 VII524792:VJA524792 VSE524792:VSW524792 WCA524792:WCS524792 WLW524792:WMO524792 WVS524792:WWK524792 K590328:AC590328 JG590328:JY590328 TC590328:TU590328 ACY590328:ADQ590328 AMU590328:ANM590328 AWQ590328:AXI590328 BGM590328:BHE590328 BQI590328:BRA590328 CAE590328:CAW590328 CKA590328:CKS590328 CTW590328:CUO590328 DDS590328:DEK590328 DNO590328:DOG590328 DXK590328:DYC590328 EHG590328:EHY590328 ERC590328:ERU590328 FAY590328:FBQ590328 FKU590328:FLM590328 FUQ590328:FVI590328 GEM590328:GFE590328 GOI590328:GPA590328 GYE590328:GYW590328 HIA590328:HIS590328 HRW590328:HSO590328 IBS590328:ICK590328 ILO590328:IMG590328 IVK590328:IWC590328 JFG590328:JFY590328 JPC590328:JPU590328 JYY590328:JZQ590328 KIU590328:KJM590328 KSQ590328:KTI590328 LCM590328:LDE590328 LMI590328:LNA590328 LWE590328:LWW590328 MGA590328:MGS590328 MPW590328:MQO590328 MZS590328:NAK590328 NJO590328:NKG590328 NTK590328:NUC590328 ODG590328:ODY590328 ONC590328:ONU590328 OWY590328:OXQ590328 PGU590328:PHM590328 PQQ590328:PRI590328 QAM590328:QBE590328 QKI590328:QLA590328 QUE590328:QUW590328 REA590328:RES590328 RNW590328:ROO590328 RXS590328:RYK590328 SHO590328:SIG590328 SRK590328:SSC590328 TBG590328:TBY590328 TLC590328:TLU590328 TUY590328:TVQ590328 UEU590328:UFM590328 UOQ590328:UPI590328 UYM590328:UZE590328 VII590328:VJA590328 VSE590328:VSW590328 WCA590328:WCS590328 WLW590328:WMO590328 WVS590328:WWK590328 K655864:AC655864 JG655864:JY655864 TC655864:TU655864 ACY655864:ADQ655864 AMU655864:ANM655864 AWQ655864:AXI655864 BGM655864:BHE655864 BQI655864:BRA655864 CAE655864:CAW655864 CKA655864:CKS655864 CTW655864:CUO655864 DDS655864:DEK655864 DNO655864:DOG655864 DXK655864:DYC655864 EHG655864:EHY655864 ERC655864:ERU655864 FAY655864:FBQ655864 FKU655864:FLM655864 FUQ655864:FVI655864 GEM655864:GFE655864 GOI655864:GPA655864 GYE655864:GYW655864 HIA655864:HIS655864 HRW655864:HSO655864 IBS655864:ICK655864 ILO655864:IMG655864 IVK655864:IWC655864 JFG655864:JFY655864 JPC655864:JPU655864 JYY655864:JZQ655864 KIU655864:KJM655864 KSQ655864:KTI655864 LCM655864:LDE655864 LMI655864:LNA655864 LWE655864:LWW655864 MGA655864:MGS655864 MPW655864:MQO655864 MZS655864:NAK655864 NJO655864:NKG655864 NTK655864:NUC655864 ODG655864:ODY655864 ONC655864:ONU655864 OWY655864:OXQ655864 PGU655864:PHM655864 PQQ655864:PRI655864 QAM655864:QBE655864 QKI655864:QLA655864 QUE655864:QUW655864 REA655864:RES655864 RNW655864:ROO655864 RXS655864:RYK655864 SHO655864:SIG655864 SRK655864:SSC655864 TBG655864:TBY655864 TLC655864:TLU655864 TUY655864:TVQ655864 UEU655864:UFM655864 UOQ655864:UPI655864 UYM655864:UZE655864 VII655864:VJA655864 VSE655864:VSW655864 WCA655864:WCS655864 WLW655864:WMO655864 WVS655864:WWK655864 K721400:AC721400 JG721400:JY721400 TC721400:TU721400 ACY721400:ADQ721400 AMU721400:ANM721400 AWQ721400:AXI721400 BGM721400:BHE721400 BQI721400:BRA721400 CAE721400:CAW721400 CKA721400:CKS721400 CTW721400:CUO721400 DDS721400:DEK721400 DNO721400:DOG721400 DXK721400:DYC721400 EHG721400:EHY721400 ERC721400:ERU721400 FAY721400:FBQ721400 FKU721400:FLM721400 FUQ721400:FVI721400 GEM721400:GFE721400 GOI721400:GPA721400 GYE721400:GYW721400 HIA721400:HIS721400 HRW721400:HSO721400 IBS721400:ICK721400 ILO721400:IMG721400 IVK721400:IWC721400 JFG721400:JFY721400 JPC721400:JPU721400 JYY721400:JZQ721400 KIU721400:KJM721400 KSQ721400:KTI721400 LCM721400:LDE721400 LMI721400:LNA721400 LWE721400:LWW721400 MGA721400:MGS721400 MPW721400:MQO721400 MZS721400:NAK721400 NJO721400:NKG721400 NTK721400:NUC721400 ODG721400:ODY721400 ONC721400:ONU721400 OWY721400:OXQ721400 PGU721400:PHM721400 PQQ721400:PRI721400 QAM721400:QBE721400 QKI721400:QLA721400 QUE721400:QUW721400 REA721400:RES721400 RNW721400:ROO721400 RXS721400:RYK721400 SHO721400:SIG721400 SRK721400:SSC721400 TBG721400:TBY721400 TLC721400:TLU721400 TUY721400:TVQ721400 UEU721400:UFM721400 UOQ721400:UPI721400 UYM721400:UZE721400 VII721400:VJA721400 VSE721400:VSW721400 WCA721400:WCS721400 WLW721400:WMO721400 WVS721400:WWK721400 K786936:AC786936 JG786936:JY786936 TC786936:TU786936 ACY786936:ADQ786936 AMU786936:ANM786936 AWQ786936:AXI786936 BGM786936:BHE786936 BQI786936:BRA786936 CAE786936:CAW786936 CKA786936:CKS786936 CTW786936:CUO786936 DDS786936:DEK786936 DNO786936:DOG786936 DXK786936:DYC786936 EHG786936:EHY786936 ERC786936:ERU786936 FAY786936:FBQ786936 FKU786936:FLM786936 FUQ786936:FVI786936 GEM786936:GFE786936 GOI786936:GPA786936 GYE786936:GYW786936 HIA786936:HIS786936 HRW786936:HSO786936 IBS786936:ICK786936 ILO786936:IMG786936 IVK786936:IWC786936 JFG786936:JFY786936 JPC786936:JPU786936 JYY786936:JZQ786936 KIU786936:KJM786936 KSQ786936:KTI786936 LCM786936:LDE786936 LMI786936:LNA786936 LWE786936:LWW786936 MGA786936:MGS786936 MPW786936:MQO786936 MZS786936:NAK786936 NJO786936:NKG786936 NTK786936:NUC786936 ODG786936:ODY786936 ONC786936:ONU786936 OWY786936:OXQ786936 PGU786936:PHM786936 PQQ786936:PRI786936 QAM786936:QBE786936 QKI786936:QLA786936 QUE786936:QUW786936 REA786936:RES786936 RNW786936:ROO786936 RXS786936:RYK786936 SHO786936:SIG786936 SRK786936:SSC786936 TBG786936:TBY786936 TLC786936:TLU786936 TUY786936:TVQ786936 UEU786936:UFM786936 UOQ786936:UPI786936 UYM786936:UZE786936 VII786936:VJA786936 VSE786936:VSW786936 WCA786936:WCS786936 WLW786936:WMO786936 WVS786936:WWK786936 K852472:AC852472 JG852472:JY852472 TC852472:TU852472 ACY852472:ADQ852472 AMU852472:ANM852472 AWQ852472:AXI852472 BGM852472:BHE852472 BQI852472:BRA852472 CAE852472:CAW852472 CKA852472:CKS852472 CTW852472:CUO852472 DDS852472:DEK852472 DNO852472:DOG852472 DXK852472:DYC852472 EHG852472:EHY852472 ERC852472:ERU852472 FAY852472:FBQ852472 FKU852472:FLM852472 FUQ852472:FVI852472 GEM852472:GFE852472 GOI852472:GPA852472 GYE852472:GYW852472 HIA852472:HIS852472 HRW852472:HSO852472 IBS852472:ICK852472 ILO852472:IMG852472 IVK852472:IWC852472 JFG852472:JFY852472 JPC852472:JPU852472 JYY852472:JZQ852472 KIU852472:KJM852472 KSQ852472:KTI852472 LCM852472:LDE852472 LMI852472:LNA852472 LWE852472:LWW852472 MGA852472:MGS852472 MPW852472:MQO852472 MZS852472:NAK852472 NJO852472:NKG852472 NTK852472:NUC852472 ODG852472:ODY852472 ONC852472:ONU852472 OWY852472:OXQ852472 PGU852472:PHM852472 PQQ852472:PRI852472 QAM852472:QBE852472 QKI852472:QLA852472 QUE852472:QUW852472 REA852472:RES852472 RNW852472:ROO852472 RXS852472:RYK852472 SHO852472:SIG852472 SRK852472:SSC852472 TBG852472:TBY852472 TLC852472:TLU852472 TUY852472:TVQ852472 UEU852472:UFM852472 UOQ852472:UPI852472 UYM852472:UZE852472 VII852472:VJA852472 VSE852472:VSW852472 WCA852472:WCS852472 WLW852472:WMO852472 WVS852472:WWK852472 K918008:AC918008 JG918008:JY918008 TC918008:TU918008 ACY918008:ADQ918008 AMU918008:ANM918008 AWQ918008:AXI918008 BGM918008:BHE918008 BQI918008:BRA918008 CAE918008:CAW918008 CKA918008:CKS918008 CTW918008:CUO918008 DDS918008:DEK918008 DNO918008:DOG918008 DXK918008:DYC918008 EHG918008:EHY918008 ERC918008:ERU918008 FAY918008:FBQ918008 FKU918008:FLM918008 FUQ918008:FVI918008 GEM918008:GFE918008 GOI918008:GPA918008 GYE918008:GYW918008 HIA918008:HIS918008 HRW918008:HSO918008 IBS918008:ICK918008 ILO918008:IMG918008 IVK918008:IWC918008 JFG918008:JFY918008 JPC918008:JPU918008 JYY918008:JZQ918008 KIU918008:KJM918008 KSQ918008:KTI918008 LCM918008:LDE918008 LMI918008:LNA918008 LWE918008:LWW918008 MGA918008:MGS918008 MPW918008:MQO918008 MZS918008:NAK918008 NJO918008:NKG918008 NTK918008:NUC918008 ODG918008:ODY918008 ONC918008:ONU918008 OWY918008:OXQ918008 PGU918008:PHM918008 PQQ918008:PRI918008 QAM918008:QBE918008 QKI918008:QLA918008 QUE918008:QUW918008 REA918008:RES918008 RNW918008:ROO918008 RXS918008:RYK918008 SHO918008:SIG918008 SRK918008:SSC918008 TBG918008:TBY918008 TLC918008:TLU918008 TUY918008:TVQ918008 UEU918008:UFM918008 UOQ918008:UPI918008 UYM918008:UZE918008 VII918008:VJA918008 VSE918008:VSW918008 WCA918008:WCS918008 WLW918008:WMO918008 WVS918008:WWK918008 K983544:AC983544 JG983544:JY983544 TC983544:TU983544 ACY983544:ADQ983544 AMU983544:ANM983544 AWQ983544:AXI983544 BGM983544:BHE983544 BQI983544:BRA983544 CAE983544:CAW983544 CKA983544:CKS983544 CTW983544:CUO983544 DDS983544:DEK983544 DNO983544:DOG983544 DXK983544:DYC983544 EHG983544:EHY983544 ERC983544:ERU983544 FAY983544:FBQ983544 FKU983544:FLM983544 FUQ983544:FVI983544 GEM983544:GFE983544 GOI983544:GPA983544 GYE983544:GYW983544 HIA983544:HIS983544 HRW983544:HSO983544 IBS983544:ICK983544 ILO983544:IMG983544 IVK983544:IWC983544 JFG983544:JFY983544 JPC983544:JPU983544 JYY983544:JZQ983544 KIU983544:KJM983544 KSQ983544:KTI983544 LCM983544:LDE983544 LMI983544:LNA983544 LWE983544:LWW983544 MGA983544:MGS983544 MPW983544:MQO983544 MZS983544:NAK983544 NJO983544:NKG983544 NTK983544:NUC983544 ODG983544:ODY983544 ONC983544:ONU983544 OWY983544:OXQ983544 PGU983544:PHM983544 PQQ983544:PRI983544 QAM983544:QBE983544 QKI983544:QLA983544 QUE983544:QUW983544 REA983544:RES983544 RNW983544:ROO983544 RXS983544:RYK983544 SHO983544:SIG983544 SRK983544:SSC983544 TBG983544:TBY983544 TLC983544:TLU983544 TUY983544:TVQ983544 UEU983544:UFM983544 UOQ983544:UPI983544 UYM983544:UZE983544 VII983544:VJA983544 VSE983544:VSW983544 WCA983544:WCS983544 WLW983544:WMO983544 WVS983544:WWK983544 AA505:AC508 JW505:JY508 TS505:TU508 ADO505:ADQ508 ANK505:ANM508 AXG505:AXI508 BHC505:BHE508 BQY505:BRA508 CAU505:CAW508 CKQ505:CKS508 CUM505:CUO508 DEI505:DEK508 DOE505:DOG508 DYA505:DYC508 EHW505:EHY508 ERS505:ERU508 FBO505:FBQ508 FLK505:FLM508 FVG505:FVI508 GFC505:GFE508 GOY505:GPA508 GYU505:GYW508 HIQ505:HIS508 HSM505:HSO508 ICI505:ICK508 IME505:IMG508 IWA505:IWC508 JFW505:JFY508 JPS505:JPU508 JZO505:JZQ508 KJK505:KJM508 KTG505:KTI508 LDC505:LDE508 LMY505:LNA508 LWU505:LWW508 MGQ505:MGS508 MQM505:MQO508 NAI505:NAK508 NKE505:NKG508 NUA505:NUC508 ODW505:ODY508 ONS505:ONU508 OXO505:OXQ508 PHK505:PHM508 PRG505:PRI508 QBC505:QBE508 QKY505:QLA508 QUU505:QUW508 REQ505:RES508 ROM505:ROO508 RYI505:RYK508 SIE505:SIG508 SSA505:SSC508 TBW505:TBY508 TLS505:TLU508 TVO505:TVQ508 UFK505:UFM508 UPG505:UPI508 UZC505:UZE508 VIY505:VJA508 VSU505:VSW508 WCQ505:WCS508 WMM505:WMO508 WWI505:WWK508 AA66087:AC66090 JW66087:JY66090 TS66087:TU66090 ADO66087:ADQ66090 ANK66087:ANM66090 AXG66087:AXI66090 BHC66087:BHE66090 BQY66087:BRA66090 CAU66087:CAW66090 CKQ66087:CKS66090 CUM66087:CUO66090 DEI66087:DEK66090 DOE66087:DOG66090 DYA66087:DYC66090 EHW66087:EHY66090 ERS66087:ERU66090 FBO66087:FBQ66090 FLK66087:FLM66090 FVG66087:FVI66090 GFC66087:GFE66090 GOY66087:GPA66090 GYU66087:GYW66090 HIQ66087:HIS66090 HSM66087:HSO66090 ICI66087:ICK66090 IME66087:IMG66090 IWA66087:IWC66090 JFW66087:JFY66090 JPS66087:JPU66090 JZO66087:JZQ66090 KJK66087:KJM66090 KTG66087:KTI66090 LDC66087:LDE66090 LMY66087:LNA66090 LWU66087:LWW66090 MGQ66087:MGS66090 MQM66087:MQO66090 NAI66087:NAK66090 NKE66087:NKG66090 NUA66087:NUC66090 ODW66087:ODY66090 ONS66087:ONU66090 OXO66087:OXQ66090 PHK66087:PHM66090 PRG66087:PRI66090 QBC66087:QBE66090 QKY66087:QLA66090 QUU66087:QUW66090 REQ66087:RES66090 ROM66087:ROO66090 RYI66087:RYK66090 SIE66087:SIG66090 SSA66087:SSC66090 TBW66087:TBY66090 TLS66087:TLU66090 TVO66087:TVQ66090 UFK66087:UFM66090 UPG66087:UPI66090 UZC66087:UZE66090 VIY66087:VJA66090 VSU66087:VSW66090 WCQ66087:WCS66090 WMM66087:WMO66090 WWI66087:WWK66090 AA131623:AC131626 JW131623:JY131626 TS131623:TU131626 ADO131623:ADQ131626 ANK131623:ANM131626 AXG131623:AXI131626 BHC131623:BHE131626 BQY131623:BRA131626 CAU131623:CAW131626 CKQ131623:CKS131626 CUM131623:CUO131626 DEI131623:DEK131626 DOE131623:DOG131626 DYA131623:DYC131626 EHW131623:EHY131626 ERS131623:ERU131626 FBO131623:FBQ131626 FLK131623:FLM131626 FVG131623:FVI131626 GFC131623:GFE131626 GOY131623:GPA131626 GYU131623:GYW131626 HIQ131623:HIS131626 HSM131623:HSO131626 ICI131623:ICK131626 IME131623:IMG131626 IWA131623:IWC131626 JFW131623:JFY131626 JPS131623:JPU131626 JZO131623:JZQ131626 KJK131623:KJM131626 KTG131623:KTI131626 LDC131623:LDE131626 LMY131623:LNA131626 LWU131623:LWW131626 MGQ131623:MGS131626 MQM131623:MQO131626 NAI131623:NAK131626 NKE131623:NKG131626 NUA131623:NUC131626 ODW131623:ODY131626 ONS131623:ONU131626 OXO131623:OXQ131626 PHK131623:PHM131626 PRG131623:PRI131626 QBC131623:QBE131626 QKY131623:QLA131626 QUU131623:QUW131626 REQ131623:RES131626 ROM131623:ROO131626 RYI131623:RYK131626 SIE131623:SIG131626 SSA131623:SSC131626 TBW131623:TBY131626 TLS131623:TLU131626 TVO131623:TVQ131626 UFK131623:UFM131626 UPG131623:UPI131626 UZC131623:UZE131626 VIY131623:VJA131626 VSU131623:VSW131626 WCQ131623:WCS131626 WMM131623:WMO131626 WWI131623:WWK131626 AA197159:AC197162 JW197159:JY197162 TS197159:TU197162 ADO197159:ADQ197162 ANK197159:ANM197162 AXG197159:AXI197162 BHC197159:BHE197162 BQY197159:BRA197162 CAU197159:CAW197162 CKQ197159:CKS197162 CUM197159:CUO197162 DEI197159:DEK197162 DOE197159:DOG197162 DYA197159:DYC197162 EHW197159:EHY197162 ERS197159:ERU197162 FBO197159:FBQ197162 FLK197159:FLM197162 FVG197159:FVI197162 GFC197159:GFE197162 GOY197159:GPA197162 GYU197159:GYW197162 HIQ197159:HIS197162 HSM197159:HSO197162 ICI197159:ICK197162 IME197159:IMG197162 IWA197159:IWC197162 JFW197159:JFY197162 JPS197159:JPU197162 JZO197159:JZQ197162 KJK197159:KJM197162 KTG197159:KTI197162 LDC197159:LDE197162 LMY197159:LNA197162 LWU197159:LWW197162 MGQ197159:MGS197162 MQM197159:MQO197162 NAI197159:NAK197162 NKE197159:NKG197162 NUA197159:NUC197162 ODW197159:ODY197162 ONS197159:ONU197162 OXO197159:OXQ197162 PHK197159:PHM197162 PRG197159:PRI197162 QBC197159:QBE197162 QKY197159:QLA197162 QUU197159:QUW197162 REQ197159:RES197162 ROM197159:ROO197162 RYI197159:RYK197162 SIE197159:SIG197162 SSA197159:SSC197162 TBW197159:TBY197162 TLS197159:TLU197162 TVO197159:TVQ197162 UFK197159:UFM197162 UPG197159:UPI197162 UZC197159:UZE197162 VIY197159:VJA197162 VSU197159:VSW197162 WCQ197159:WCS197162 WMM197159:WMO197162 WWI197159:WWK197162 AA262695:AC262698 JW262695:JY262698 TS262695:TU262698 ADO262695:ADQ262698 ANK262695:ANM262698 AXG262695:AXI262698 BHC262695:BHE262698 BQY262695:BRA262698 CAU262695:CAW262698 CKQ262695:CKS262698 CUM262695:CUO262698 DEI262695:DEK262698 DOE262695:DOG262698 DYA262695:DYC262698 EHW262695:EHY262698 ERS262695:ERU262698 FBO262695:FBQ262698 FLK262695:FLM262698 FVG262695:FVI262698 GFC262695:GFE262698 GOY262695:GPA262698 GYU262695:GYW262698 HIQ262695:HIS262698 HSM262695:HSO262698 ICI262695:ICK262698 IME262695:IMG262698 IWA262695:IWC262698 JFW262695:JFY262698 JPS262695:JPU262698 JZO262695:JZQ262698 KJK262695:KJM262698 KTG262695:KTI262698 LDC262695:LDE262698 LMY262695:LNA262698 LWU262695:LWW262698 MGQ262695:MGS262698 MQM262695:MQO262698 NAI262695:NAK262698 NKE262695:NKG262698 NUA262695:NUC262698 ODW262695:ODY262698 ONS262695:ONU262698 OXO262695:OXQ262698 PHK262695:PHM262698 PRG262695:PRI262698 QBC262695:QBE262698 QKY262695:QLA262698 QUU262695:QUW262698 REQ262695:RES262698 ROM262695:ROO262698 RYI262695:RYK262698 SIE262695:SIG262698 SSA262695:SSC262698 TBW262695:TBY262698 TLS262695:TLU262698 TVO262695:TVQ262698 UFK262695:UFM262698 UPG262695:UPI262698 UZC262695:UZE262698 VIY262695:VJA262698 VSU262695:VSW262698 WCQ262695:WCS262698 WMM262695:WMO262698 WWI262695:WWK262698 AA328231:AC328234 JW328231:JY328234 TS328231:TU328234 ADO328231:ADQ328234 ANK328231:ANM328234 AXG328231:AXI328234 BHC328231:BHE328234 BQY328231:BRA328234 CAU328231:CAW328234 CKQ328231:CKS328234 CUM328231:CUO328234 DEI328231:DEK328234 DOE328231:DOG328234 DYA328231:DYC328234 EHW328231:EHY328234 ERS328231:ERU328234 FBO328231:FBQ328234 FLK328231:FLM328234 FVG328231:FVI328234 GFC328231:GFE328234 GOY328231:GPA328234 GYU328231:GYW328234 HIQ328231:HIS328234 HSM328231:HSO328234 ICI328231:ICK328234 IME328231:IMG328234 IWA328231:IWC328234 JFW328231:JFY328234 JPS328231:JPU328234 JZO328231:JZQ328234 KJK328231:KJM328234 KTG328231:KTI328234 LDC328231:LDE328234 LMY328231:LNA328234 LWU328231:LWW328234 MGQ328231:MGS328234 MQM328231:MQO328234 NAI328231:NAK328234 NKE328231:NKG328234 NUA328231:NUC328234 ODW328231:ODY328234 ONS328231:ONU328234 OXO328231:OXQ328234 PHK328231:PHM328234 PRG328231:PRI328234 QBC328231:QBE328234 QKY328231:QLA328234 QUU328231:QUW328234 REQ328231:RES328234 ROM328231:ROO328234 RYI328231:RYK328234 SIE328231:SIG328234 SSA328231:SSC328234 TBW328231:TBY328234 TLS328231:TLU328234 TVO328231:TVQ328234 UFK328231:UFM328234 UPG328231:UPI328234 UZC328231:UZE328234 VIY328231:VJA328234 VSU328231:VSW328234 WCQ328231:WCS328234 WMM328231:WMO328234 WWI328231:WWK328234 AA393767:AC393770 JW393767:JY393770 TS393767:TU393770 ADO393767:ADQ393770 ANK393767:ANM393770 AXG393767:AXI393770 BHC393767:BHE393770 BQY393767:BRA393770 CAU393767:CAW393770 CKQ393767:CKS393770 CUM393767:CUO393770 DEI393767:DEK393770 DOE393767:DOG393770 DYA393767:DYC393770 EHW393767:EHY393770 ERS393767:ERU393770 FBO393767:FBQ393770 FLK393767:FLM393770 FVG393767:FVI393770 GFC393767:GFE393770 GOY393767:GPA393770 GYU393767:GYW393770 HIQ393767:HIS393770 HSM393767:HSO393770 ICI393767:ICK393770 IME393767:IMG393770 IWA393767:IWC393770 JFW393767:JFY393770 JPS393767:JPU393770 JZO393767:JZQ393770 KJK393767:KJM393770 KTG393767:KTI393770 LDC393767:LDE393770 LMY393767:LNA393770 LWU393767:LWW393770 MGQ393767:MGS393770 MQM393767:MQO393770 NAI393767:NAK393770 NKE393767:NKG393770 NUA393767:NUC393770 ODW393767:ODY393770 ONS393767:ONU393770 OXO393767:OXQ393770 PHK393767:PHM393770 PRG393767:PRI393770 QBC393767:QBE393770 QKY393767:QLA393770 QUU393767:QUW393770 REQ393767:RES393770 ROM393767:ROO393770 RYI393767:RYK393770 SIE393767:SIG393770 SSA393767:SSC393770 TBW393767:TBY393770 TLS393767:TLU393770 TVO393767:TVQ393770 UFK393767:UFM393770 UPG393767:UPI393770 UZC393767:UZE393770 VIY393767:VJA393770 VSU393767:VSW393770 WCQ393767:WCS393770 WMM393767:WMO393770 WWI393767:WWK393770 AA459303:AC459306 JW459303:JY459306 TS459303:TU459306 ADO459303:ADQ459306 ANK459303:ANM459306 AXG459303:AXI459306 BHC459303:BHE459306 BQY459303:BRA459306 CAU459303:CAW459306 CKQ459303:CKS459306 CUM459303:CUO459306 DEI459303:DEK459306 DOE459303:DOG459306 DYA459303:DYC459306 EHW459303:EHY459306 ERS459303:ERU459306 FBO459303:FBQ459306 FLK459303:FLM459306 FVG459303:FVI459306 GFC459303:GFE459306 GOY459303:GPA459306 GYU459303:GYW459306 HIQ459303:HIS459306 HSM459303:HSO459306 ICI459303:ICK459306 IME459303:IMG459306 IWA459303:IWC459306 JFW459303:JFY459306 JPS459303:JPU459306 JZO459303:JZQ459306 KJK459303:KJM459306 KTG459303:KTI459306 LDC459303:LDE459306 LMY459303:LNA459306 LWU459303:LWW459306 MGQ459303:MGS459306 MQM459303:MQO459306 NAI459303:NAK459306 NKE459303:NKG459306 NUA459303:NUC459306 ODW459303:ODY459306 ONS459303:ONU459306 OXO459303:OXQ459306 PHK459303:PHM459306 PRG459303:PRI459306 QBC459303:QBE459306 QKY459303:QLA459306 QUU459303:QUW459306 REQ459303:RES459306 ROM459303:ROO459306 RYI459303:RYK459306 SIE459303:SIG459306 SSA459303:SSC459306 TBW459303:TBY459306 TLS459303:TLU459306 TVO459303:TVQ459306 UFK459303:UFM459306 UPG459303:UPI459306 UZC459303:UZE459306 VIY459303:VJA459306 VSU459303:VSW459306 WCQ459303:WCS459306 WMM459303:WMO459306 WWI459303:WWK459306 AA524839:AC524842 JW524839:JY524842 TS524839:TU524842 ADO524839:ADQ524842 ANK524839:ANM524842 AXG524839:AXI524842 BHC524839:BHE524842 BQY524839:BRA524842 CAU524839:CAW524842 CKQ524839:CKS524842 CUM524839:CUO524842 DEI524839:DEK524842 DOE524839:DOG524842 DYA524839:DYC524842 EHW524839:EHY524842 ERS524839:ERU524842 FBO524839:FBQ524842 FLK524839:FLM524842 FVG524839:FVI524842 GFC524839:GFE524842 GOY524839:GPA524842 GYU524839:GYW524842 HIQ524839:HIS524842 HSM524839:HSO524842 ICI524839:ICK524842 IME524839:IMG524842 IWA524839:IWC524842 JFW524839:JFY524842 JPS524839:JPU524842 JZO524839:JZQ524842 KJK524839:KJM524842 KTG524839:KTI524842 LDC524839:LDE524842 LMY524839:LNA524842 LWU524839:LWW524842 MGQ524839:MGS524842 MQM524839:MQO524842 NAI524839:NAK524842 NKE524839:NKG524842 NUA524839:NUC524842 ODW524839:ODY524842 ONS524839:ONU524842 OXO524839:OXQ524842 PHK524839:PHM524842 PRG524839:PRI524842 QBC524839:QBE524842 QKY524839:QLA524842 QUU524839:QUW524842 REQ524839:RES524842 ROM524839:ROO524842 RYI524839:RYK524842 SIE524839:SIG524842 SSA524839:SSC524842 TBW524839:TBY524842 TLS524839:TLU524842 TVO524839:TVQ524842 UFK524839:UFM524842 UPG524839:UPI524842 UZC524839:UZE524842 VIY524839:VJA524842 VSU524839:VSW524842 WCQ524839:WCS524842 WMM524839:WMO524842 WWI524839:WWK524842 AA590375:AC590378 JW590375:JY590378 TS590375:TU590378 ADO590375:ADQ590378 ANK590375:ANM590378 AXG590375:AXI590378 BHC590375:BHE590378 BQY590375:BRA590378 CAU590375:CAW590378 CKQ590375:CKS590378 CUM590375:CUO590378 DEI590375:DEK590378 DOE590375:DOG590378 DYA590375:DYC590378 EHW590375:EHY590378 ERS590375:ERU590378 FBO590375:FBQ590378 FLK590375:FLM590378 FVG590375:FVI590378 GFC590375:GFE590378 GOY590375:GPA590378 GYU590375:GYW590378 HIQ590375:HIS590378 HSM590375:HSO590378 ICI590375:ICK590378 IME590375:IMG590378 IWA590375:IWC590378 JFW590375:JFY590378 JPS590375:JPU590378 JZO590375:JZQ590378 KJK590375:KJM590378 KTG590375:KTI590378 LDC590375:LDE590378 LMY590375:LNA590378 LWU590375:LWW590378 MGQ590375:MGS590378 MQM590375:MQO590378 NAI590375:NAK590378 NKE590375:NKG590378 NUA590375:NUC590378 ODW590375:ODY590378 ONS590375:ONU590378 OXO590375:OXQ590378 PHK590375:PHM590378 PRG590375:PRI590378 QBC590375:QBE590378 QKY590375:QLA590378 QUU590375:QUW590378 REQ590375:RES590378 ROM590375:ROO590378 RYI590375:RYK590378 SIE590375:SIG590378 SSA590375:SSC590378 TBW590375:TBY590378 TLS590375:TLU590378 TVO590375:TVQ590378 UFK590375:UFM590378 UPG590375:UPI590378 UZC590375:UZE590378 VIY590375:VJA590378 VSU590375:VSW590378 WCQ590375:WCS590378 WMM590375:WMO590378 WWI590375:WWK590378 AA655911:AC655914 JW655911:JY655914 TS655911:TU655914 ADO655911:ADQ655914 ANK655911:ANM655914 AXG655911:AXI655914 BHC655911:BHE655914 BQY655911:BRA655914 CAU655911:CAW655914 CKQ655911:CKS655914 CUM655911:CUO655914 DEI655911:DEK655914 DOE655911:DOG655914 DYA655911:DYC655914 EHW655911:EHY655914 ERS655911:ERU655914 FBO655911:FBQ655914 FLK655911:FLM655914 FVG655911:FVI655914 GFC655911:GFE655914 GOY655911:GPA655914 GYU655911:GYW655914 HIQ655911:HIS655914 HSM655911:HSO655914 ICI655911:ICK655914 IME655911:IMG655914 IWA655911:IWC655914 JFW655911:JFY655914 JPS655911:JPU655914 JZO655911:JZQ655914 KJK655911:KJM655914 KTG655911:KTI655914 LDC655911:LDE655914 LMY655911:LNA655914 LWU655911:LWW655914 MGQ655911:MGS655914 MQM655911:MQO655914 NAI655911:NAK655914 NKE655911:NKG655914 NUA655911:NUC655914 ODW655911:ODY655914 ONS655911:ONU655914 OXO655911:OXQ655914 PHK655911:PHM655914 PRG655911:PRI655914 QBC655911:QBE655914 QKY655911:QLA655914 QUU655911:QUW655914 REQ655911:RES655914 ROM655911:ROO655914 RYI655911:RYK655914 SIE655911:SIG655914 SSA655911:SSC655914 TBW655911:TBY655914 TLS655911:TLU655914 TVO655911:TVQ655914 UFK655911:UFM655914 UPG655911:UPI655914 UZC655911:UZE655914 VIY655911:VJA655914 VSU655911:VSW655914 WCQ655911:WCS655914 WMM655911:WMO655914 WWI655911:WWK655914 AA721447:AC721450 JW721447:JY721450 TS721447:TU721450 ADO721447:ADQ721450 ANK721447:ANM721450 AXG721447:AXI721450 BHC721447:BHE721450 BQY721447:BRA721450 CAU721447:CAW721450 CKQ721447:CKS721450 CUM721447:CUO721450 DEI721447:DEK721450 DOE721447:DOG721450 DYA721447:DYC721450 EHW721447:EHY721450 ERS721447:ERU721450 FBO721447:FBQ721450 FLK721447:FLM721450 FVG721447:FVI721450 GFC721447:GFE721450 GOY721447:GPA721450 GYU721447:GYW721450 HIQ721447:HIS721450 HSM721447:HSO721450 ICI721447:ICK721450 IME721447:IMG721450 IWA721447:IWC721450 JFW721447:JFY721450 JPS721447:JPU721450 JZO721447:JZQ721450 KJK721447:KJM721450 KTG721447:KTI721450 LDC721447:LDE721450 LMY721447:LNA721450 LWU721447:LWW721450 MGQ721447:MGS721450 MQM721447:MQO721450 NAI721447:NAK721450 NKE721447:NKG721450 NUA721447:NUC721450 ODW721447:ODY721450 ONS721447:ONU721450 OXO721447:OXQ721450 PHK721447:PHM721450 PRG721447:PRI721450 QBC721447:QBE721450 QKY721447:QLA721450 QUU721447:QUW721450 REQ721447:RES721450 ROM721447:ROO721450 RYI721447:RYK721450 SIE721447:SIG721450 SSA721447:SSC721450 TBW721447:TBY721450 TLS721447:TLU721450 TVO721447:TVQ721450 UFK721447:UFM721450 UPG721447:UPI721450 UZC721447:UZE721450 VIY721447:VJA721450 VSU721447:VSW721450 WCQ721447:WCS721450 WMM721447:WMO721450 WWI721447:WWK721450 AA786983:AC786986 JW786983:JY786986 TS786983:TU786986 ADO786983:ADQ786986 ANK786983:ANM786986 AXG786983:AXI786986 BHC786983:BHE786986 BQY786983:BRA786986 CAU786983:CAW786986 CKQ786983:CKS786986 CUM786983:CUO786986 DEI786983:DEK786986 DOE786983:DOG786986 DYA786983:DYC786986 EHW786983:EHY786986 ERS786983:ERU786986 FBO786983:FBQ786986 FLK786983:FLM786986 FVG786983:FVI786986 GFC786983:GFE786986 GOY786983:GPA786986 GYU786983:GYW786986 HIQ786983:HIS786986 HSM786983:HSO786986 ICI786983:ICK786986 IME786983:IMG786986 IWA786983:IWC786986 JFW786983:JFY786986 JPS786983:JPU786986 JZO786983:JZQ786986 KJK786983:KJM786986 KTG786983:KTI786986 LDC786983:LDE786986 LMY786983:LNA786986 LWU786983:LWW786986 MGQ786983:MGS786986 MQM786983:MQO786986 NAI786983:NAK786986 NKE786983:NKG786986 NUA786983:NUC786986 ODW786983:ODY786986 ONS786983:ONU786986 OXO786983:OXQ786986 PHK786983:PHM786986 PRG786983:PRI786986 QBC786983:QBE786986 QKY786983:QLA786986 QUU786983:QUW786986 REQ786983:RES786986 ROM786983:ROO786986 RYI786983:RYK786986 SIE786983:SIG786986 SSA786983:SSC786986 TBW786983:TBY786986 TLS786983:TLU786986 TVO786983:TVQ786986 UFK786983:UFM786986 UPG786983:UPI786986 UZC786983:UZE786986 VIY786983:VJA786986 VSU786983:VSW786986 WCQ786983:WCS786986 WMM786983:WMO786986 WWI786983:WWK786986 AA852519:AC852522 JW852519:JY852522 TS852519:TU852522 ADO852519:ADQ852522 ANK852519:ANM852522 AXG852519:AXI852522 BHC852519:BHE852522 BQY852519:BRA852522 CAU852519:CAW852522 CKQ852519:CKS852522 CUM852519:CUO852522 DEI852519:DEK852522 DOE852519:DOG852522 DYA852519:DYC852522 EHW852519:EHY852522 ERS852519:ERU852522 FBO852519:FBQ852522 FLK852519:FLM852522 FVG852519:FVI852522 GFC852519:GFE852522 GOY852519:GPA852522 GYU852519:GYW852522 HIQ852519:HIS852522 HSM852519:HSO852522 ICI852519:ICK852522 IME852519:IMG852522 IWA852519:IWC852522 JFW852519:JFY852522 JPS852519:JPU852522 JZO852519:JZQ852522 KJK852519:KJM852522 KTG852519:KTI852522 LDC852519:LDE852522 LMY852519:LNA852522 LWU852519:LWW852522 MGQ852519:MGS852522 MQM852519:MQO852522 NAI852519:NAK852522 NKE852519:NKG852522 NUA852519:NUC852522 ODW852519:ODY852522 ONS852519:ONU852522 OXO852519:OXQ852522 PHK852519:PHM852522 PRG852519:PRI852522 QBC852519:QBE852522 QKY852519:QLA852522 QUU852519:QUW852522 REQ852519:RES852522 ROM852519:ROO852522 RYI852519:RYK852522 SIE852519:SIG852522 SSA852519:SSC852522 TBW852519:TBY852522 TLS852519:TLU852522 TVO852519:TVQ852522 UFK852519:UFM852522 UPG852519:UPI852522 UZC852519:UZE852522 VIY852519:VJA852522 VSU852519:VSW852522 WCQ852519:WCS852522 WMM852519:WMO852522 WWI852519:WWK852522 AA918055:AC918058 JW918055:JY918058 TS918055:TU918058 ADO918055:ADQ918058 ANK918055:ANM918058 AXG918055:AXI918058 BHC918055:BHE918058 BQY918055:BRA918058 CAU918055:CAW918058 CKQ918055:CKS918058 CUM918055:CUO918058 DEI918055:DEK918058 DOE918055:DOG918058 DYA918055:DYC918058 EHW918055:EHY918058 ERS918055:ERU918058 FBO918055:FBQ918058 FLK918055:FLM918058 FVG918055:FVI918058 GFC918055:GFE918058 GOY918055:GPA918058 GYU918055:GYW918058 HIQ918055:HIS918058 HSM918055:HSO918058 ICI918055:ICK918058 IME918055:IMG918058 IWA918055:IWC918058 JFW918055:JFY918058 JPS918055:JPU918058 JZO918055:JZQ918058 KJK918055:KJM918058 KTG918055:KTI918058 LDC918055:LDE918058 LMY918055:LNA918058 LWU918055:LWW918058 MGQ918055:MGS918058 MQM918055:MQO918058 NAI918055:NAK918058 NKE918055:NKG918058 NUA918055:NUC918058 ODW918055:ODY918058 ONS918055:ONU918058 OXO918055:OXQ918058 PHK918055:PHM918058 PRG918055:PRI918058 QBC918055:QBE918058 QKY918055:QLA918058 QUU918055:QUW918058 REQ918055:RES918058 ROM918055:ROO918058 RYI918055:RYK918058 SIE918055:SIG918058 SSA918055:SSC918058 TBW918055:TBY918058 TLS918055:TLU918058 TVO918055:TVQ918058 UFK918055:UFM918058 UPG918055:UPI918058 UZC918055:UZE918058 VIY918055:VJA918058 VSU918055:VSW918058 WCQ918055:WCS918058 WMM918055:WMO918058 WWI918055:WWK918058 AA983591:AC983594 JW983591:JY983594 TS983591:TU983594 ADO983591:ADQ983594 ANK983591:ANM983594 AXG983591:AXI983594 BHC983591:BHE983594 BQY983591:BRA983594 CAU983591:CAW983594 CKQ983591:CKS983594 CUM983591:CUO983594 DEI983591:DEK983594 DOE983591:DOG983594 DYA983591:DYC983594 EHW983591:EHY983594 ERS983591:ERU983594 FBO983591:FBQ983594 FLK983591:FLM983594 FVG983591:FVI983594 GFC983591:GFE983594 GOY983591:GPA983594 GYU983591:GYW983594 HIQ983591:HIS983594 HSM983591:HSO983594 ICI983591:ICK983594 IME983591:IMG983594 IWA983591:IWC983594 JFW983591:JFY983594 JPS983591:JPU983594 JZO983591:JZQ983594 KJK983591:KJM983594 KTG983591:KTI983594 LDC983591:LDE983594 LMY983591:LNA983594 LWU983591:LWW983594 MGQ983591:MGS983594 MQM983591:MQO983594 NAI983591:NAK983594 NKE983591:NKG983594 NUA983591:NUC983594 ODW983591:ODY983594 ONS983591:ONU983594 OXO983591:OXQ983594 PHK983591:PHM983594 PRG983591:PRI983594 QBC983591:QBE983594 QKY983591:QLA983594 QUU983591:QUW983594 REQ983591:RES983594 ROM983591:ROO983594 RYI983591:RYK983594 SIE983591:SIG983594 SSA983591:SSC983594 TBW983591:TBY983594 TLS983591:TLU983594 TVO983591:TVQ983594 UFK983591:UFM983594 UPG983591:UPI983594 UZC983591:UZE983594 VIY983591:VJA983594 VSU983591:VSW983594 WCQ983591:WCS983594 WMM983591:WMO983594 WWI983591:WWK983594 AA482:AC485 JW482:JY485 TS482:TU485 ADO482:ADQ485 ANK482:ANM485 AXG482:AXI485 BHC482:BHE485 BQY482:BRA485 CAU482:CAW485 CKQ482:CKS485 CUM482:CUO485 DEI482:DEK485 DOE482:DOG485 DYA482:DYC485 EHW482:EHY485 ERS482:ERU485 FBO482:FBQ485 FLK482:FLM485 FVG482:FVI485 GFC482:GFE485 GOY482:GPA485 GYU482:GYW485 HIQ482:HIS485 HSM482:HSO485 ICI482:ICK485 IME482:IMG485 IWA482:IWC485 JFW482:JFY485 JPS482:JPU485 JZO482:JZQ485 KJK482:KJM485 KTG482:KTI485 LDC482:LDE485 LMY482:LNA485 LWU482:LWW485 MGQ482:MGS485 MQM482:MQO485 NAI482:NAK485 NKE482:NKG485 NUA482:NUC485 ODW482:ODY485 ONS482:ONU485 OXO482:OXQ485 PHK482:PHM485 PRG482:PRI485 QBC482:QBE485 QKY482:QLA485 QUU482:QUW485 REQ482:RES485 ROM482:ROO485 RYI482:RYK485 SIE482:SIG485 SSA482:SSC485 TBW482:TBY485 TLS482:TLU485 TVO482:TVQ485 UFK482:UFM485 UPG482:UPI485 UZC482:UZE485 VIY482:VJA485 VSU482:VSW485 WCQ482:WCS485 WMM482:WMO485 WWI482:WWK485 AA66064:AC66067 JW66064:JY66067 TS66064:TU66067 ADO66064:ADQ66067 ANK66064:ANM66067 AXG66064:AXI66067 BHC66064:BHE66067 BQY66064:BRA66067 CAU66064:CAW66067 CKQ66064:CKS66067 CUM66064:CUO66067 DEI66064:DEK66067 DOE66064:DOG66067 DYA66064:DYC66067 EHW66064:EHY66067 ERS66064:ERU66067 FBO66064:FBQ66067 FLK66064:FLM66067 FVG66064:FVI66067 GFC66064:GFE66067 GOY66064:GPA66067 GYU66064:GYW66067 HIQ66064:HIS66067 HSM66064:HSO66067 ICI66064:ICK66067 IME66064:IMG66067 IWA66064:IWC66067 JFW66064:JFY66067 JPS66064:JPU66067 JZO66064:JZQ66067 KJK66064:KJM66067 KTG66064:KTI66067 LDC66064:LDE66067 LMY66064:LNA66067 LWU66064:LWW66067 MGQ66064:MGS66067 MQM66064:MQO66067 NAI66064:NAK66067 NKE66064:NKG66067 NUA66064:NUC66067 ODW66064:ODY66067 ONS66064:ONU66067 OXO66064:OXQ66067 PHK66064:PHM66067 PRG66064:PRI66067 QBC66064:QBE66067 QKY66064:QLA66067 QUU66064:QUW66067 REQ66064:RES66067 ROM66064:ROO66067 RYI66064:RYK66067 SIE66064:SIG66067 SSA66064:SSC66067 TBW66064:TBY66067 TLS66064:TLU66067 TVO66064:TVQ66067 UFK66064:UFM66067 UPG66064:UPI66067 UZC66064:UZE66067 VIY66064:VJA66067 VSU66064:VSW66067 WCQ66064:WCS66067 WMM66064:WMO66067 WWI66064:WWK66067 AA131600:AC131603 JW131600:JY131603 TS131600:TU131603 ADO131600:ADQ131603 ANK131600:ANM131603 AXG131600:AXI131603 BHC131600:BHE131603 BQY131600:BRA131603 CAU131600:CAW131603 CKQ131600:CKS131603 CUM131600:CUO131603 DEI131600:DEK131603 DOE131600:DOG131603 DYA131600:DYC131603 EHW131600:EHY131603 ERS131600:ERU131603 FBO131600:FBQ131603 FLK131600:FLM131603 FVG131600:FVI131603 GFC131600:GFE131603 GOY131600:GPA131603 GYU131600:GYW131603 HIQ131600:HIS131603 HSM131600:HSO131603 ICI131600:ICK131603 IME131600:IMG131603 IWA131600:IWC131603 JFW131600:JFY131603 JPS131600:JPU131603 JZO131600:JZQ131603 KJK131600:KJM131603 KTG131600:KTI131603 LDC131600:LDE131603 LMY131600:LNA131603 LWU131600:LWW131603 MGQ131600:MGS131603 MQM131600:MQO131603 NAI131600:NAK131603 NKE131600:NKG131603 NUA131600:NUC131603 ODW131600:ODY131603 ONS131600:ONU131603 OXO131600:OXQ131603 PHK131600:PHM131603 PRG131600:PRI131603 QBC131600:QBE131603 QKY131600:QLA131603 QUU131600:QUW131603 REQ131600:RES131603 ROM131600:ROO131603 RYI131600:RYK131603 SIE131600:SIG131603 SSA131600:SSC131603 TBW131600:TBY131603 TLS131600:TLU131603 TVO131600:TVQ131603 UFK131600:UFM131603 UPG131600:UPI131603 UZC131600:UZE131603 VIY131600:VJA131603 VSU131600:VSW131603 WCQ131600:WCS131603 WMM131600:WMO131603 WWI131600:WWK131603 AA197136:AC197139 JW197136:JY197139 TS197136:TU197139 ADO197136:ADQ197139 ANK197136:ANM197139 AXG197136:AXI197139 BHC197136:BHE197139 BQY197136:BRA197139 CAU197136:CAW197139 CKQ197136:CKS197139 CUM197136:CUO197139 DEI197136:DEK197139 DOE197136:DOG197139 DYA197136:DYC197139 EHW197136:EHY197139 ERS197136:ERU197139 FBO197136:FBQ197139 FLK197136:FLM197139 FVG197136:FVI197139 GFC197136:GFE197139 GOY197136:GPA197139 GYU197136:GYW197139 HIQ197136:HIS197139 HSM197136:HSO197139 ICI197136:ICK197139 IME197136:IMG197139 IWA197136:IWC197139 JFW197136:JFY197139 JPS197136:JPU197139 JZO197136:JZQ197139 KJK197136:KJM197139 KTG197136:KTI197139 LDC197136:LDE197139 LMY197136:LNA197139 LWU197136:LWW197139 MGQ197136:MGS197139 MQM197136:MQO197139 NAI197136:NAK197139 NKE197136:NKG197139 NUA197136:NUC197139 ODW197136:ODY197139 ONS197136:ONU197139 OXO197136:OXQ197139 PHK197136:PHM197139 PRG197136:PRI197139 QBC197136:QBE197139 QKY197136:QLA197139 QUU197136:QUW197139 REQ197136:RES197139 ROM197136:ROO197139 RYI197136:RYK197139 SIE197136:SIG197139 SSA197136:SSC197139 TBW197136:TBY197139 TLS197136:TLU197139 TVO197136:TVQ197139 UFK197136:UFM197139 UPG197136:UPI197139 UZC197136:UZE197139 VIY197136:VJA197139 VSU197136:VSW197139 WCQ197136:WCS197139 WMM197136:WMO197139 WWI197136:WWK197139 AA262672:AC262675 JW262672:JY262675 TS262672:TU262675 ADO262672:ADQ262675 ANK262672:ANM262675 AXG262672:AXI262675 BHC262672:BHE262675 BQY262672:BRA262675 CAU262672:CAW262675 CKQ262672:CKS262675 CUM262672:CUO262675 DEI262672:DEK262675 DOE262672:DOG262675 DYA262672:DYC262675 EHW262672:EHY262675 ERS262672:ERU262675 FBO262672:FBQ262675 FLK262672:FLM262675 FVG262672:FVI262675 GFC262672:GFE262675 GOY262672:GPA262675 GYU262672:GYW262675 HIQ262672:HIS262675 HSM262672:HSO262675 ICI262672:ICK262675 IME262672:IMG262675 IWA262672:IWC262675 JFW262672:JFY262675 JPS262672:JPU262675 JZO262672:JZQ262675 KJK262672:KJM262675 KTG262672:KTI262675 LDC262672:LDE262675 LMY262672:LNA262675 LWU262672:LWW262675 MGQ262672:MGS262675 MQM262672:MQO262675 NAI262672:NAK262675 NKE262672:NKG262675 NUA262672:NUC262675 ODW262672:ODY262675 ONS262672:ONU262675 OXO262672:OXQ262675 PHK262672:PHM262675 PRG262672:PRI262675 QBC262672:QBE262675 QKY262672:QLA262675 QUU262672:QUW262675 REQ262672:RES262675 ROM262672:ROO262675 RYI262672:RYK262675 SIE262672:SIG262675 SSA262672:SSC262675 TBW262672:TBY262675 TLS262672:TLU262675 TVO262672:TVQ262675 UFK262672:UFM262675 UPG262672:UPI262675 UZC262672:UZE262675 VIY262672:VJA262675 VSU262672:VSW262675 WCQ262672:WCS262675 WMM262672:WMO262675 WWI262672:WWK262675 AA328208:AC328211 JW328208:JY328211 TS328208:TU328211 ADO328208:ADQ328211 ANK328208:ANM328211 AXG328208:AXI328211 BHC328208:BHE328211 BQY328208:BRA328211 CAU328208:CAW328211 CKQ328208:CKS328211 CUM328208:CUO328211 DEI328208:DEK328211 DOE328208:DOG328211 DYA328208:DYC328211 EHW328208:EHY328211 ERS328208:ERU328211 FBO328208:FBQ328211 FLK328208:FLM328211 FVG328208:FVI328211 GFC328208:GFE328211 GOY328208:GPA328211 GYU328208:GYW328211 HIQ328208:HIS328211 HSM328208:HSO328211 ICI328208:ICK328211 IME328208:IMG328211 IWA328208:IWC328211 JFW328208:JFY328211 JPS328208:JPU328211 JZO328208:JZQ328211 KJK328208:KJM328211 KTG328208:KTI328211 LDC328208:LDE328211 LMY328208:LNA328211 LWU328208:LWW328211 MGQ328208:MGS328211 MQM328208:MQO328211 NAI328208:NAK328211 NKE328208:NKG328211 NUA328208:NUC328211 ODW328208:ODY328211 ONS328208:ONU328211 OXO328208:OXQ328211 PHK328208:PHM328211 PRG328208:PRI328211 QBC328208:QBE328211 QKY328208:QLA328211 QUU328208:QUW328211 REQ328208:RES328211 ROM328208:ROO328211 RYI328208:RYK328211 SIE328208:SIG328211 SSA328208:SSC328211 TBW328208:TBY328211 TLS328208:TLU328211 TVO328208:TVQ328211 UFK328208:UFM328211 UPG328208:UPI328211 UZC328208:UZE328211 VIY328208:VJA328211 VSU328208:VSW328211 WCQ328208:WCS328211 WMM328208:WMO328211 WWI328208:WWK328211 AA393744:AC393747 JW393744:JY393747 TS393744:TU393747 ADO393744:ADQ393747 ANK393744:ANM393747 AXG393744:AXI393747 BHC393744:BHE393747 BQY393744:BRA393747 CAU393744:CAW393747 CKQ393744:CKS393747 CUM393744:CUO393747 DEI393744:DEK393747 DOE393744:DOG393747 DYA393744:DYC393747 EHW393744:EHY393747 ERS393744:ERU393747 FBO393744:FBQ393747 FLK393744:FLM393747 FVG393744:FVI393747 GFC393744:GFE393747 GOY393744:GPA393747 GYU393744:GYW393747 HIQ393744:HIS393747 HSM393744:HSO393747 ICI393744:ICK393747 IME393744:IMG393747 IWA393744:IWC393747 JFW393744:JFY393747 JPS393744:JPU393747 JZO393744:JZQ393747 KJK393744:KJM393747 KTG393744:KTI393747 LDC393744:LDE393747 LMY393744:LNA393747 LWU393744:LWW393747 MGQ393744:MGS393747 MQM393744:MQO393747 NAI393744:NAK393747 NKE393744:NKG393747 NUA393744:NUC393747 ODW393744:ODY393747 ONS393744:ONU393747 OXO393744:OXQ393747 PHK393744:PHM393747 PRG393744:PRI393747 QBC393744:QBE393747 QKY393744:QLA393747 QUU393744:QUW393747 REQ393744:RES393747 ROM393744:ROO393747 RYI393744:RYK393747 SIE393744:SIG393747 SSA393744:SSC393747 TBW393744:TBY393747 TLS393744:TLU393747 TVO393744:TVQ393747 UFK393744:UFM393747 UPG393744:UPI393747 UZC393744:UZE393747 VIY393744:VJA393747 VSU393744:VSW393747 WCQ393744:WCS393747 WMM393744:WMO393747 WWI393744:WWK393747 AA459280:AC459283 JW459280:JY459283 TS459280:TU459283 ADO459280:ADQ459283 ANK459280:ANM459283 AXG459280:AXI459283 BHC459280:BHE459283 BQY459280:BRA459283 CAU459280:CAW459283 CKQ459280:CKS459283 CUM459280:CUO459283 DEI459280:DEK459283 DOE459280:DOG459283 DYA459280:DYC459283 EHW459280:EHY459283 ERS459280:ERU459283 FBO459280:FBQ459283 FLK459280:FLM459283 FVG459280:FVI459283 GFC459280:GFE459283 GOY459280:GPA459283 GYU459280:GYW459283 HIQ459280:HIS459283 HSM459280:HSO459283 ICI459280:ICK459283 IME459280:IMG459283 IWA459280:IWC459283 JFW459280:JFY459283 JPS459280:JPU459283 JZO459280:JZQ459283 KJK459280:KJM459283 KTG459280:KTI459283 LDC459280:LDE459283 LMY459280:LNA459283 LWU459280:LWW459283 MGQ459280:MGS459283 MQM459280:MQO459283 NAI459280:NAK459283 NKE459280:NKG459283 NUA459280:NUC459283 ODW459280:ODY459283 ONS459280:ONU459283 OXO459280:OXQ459283 PHK459280:PHM459283 PRG459280:PRI459283 QBC459280:QBE459283 QKY459280:QLA459283 QUU459280:QUW459283 REQ459280:RES459283 ROM459280:ROO459283 RYI459280:RYK459283 SIE459280:SIG459283 SSA459280:SSC459283 TBW459280:TBY459283 TLS459280:TLU459283 TVO459280:TVQ459283 UFK459280:UFM459283 UPG459280:UPI459283 UZC459280:UZE459283 VIY459280:VJA459283 VSU459280:VSW459283 WCQ459280:WCS459283 WMM459280:WMO459283 WWI459280:WWK459283 AA524816:AC524819 JW524816:JY524819 TS524816:TU524819 ADO524816:ADQ524819 ANK524816:ANM524819 AXG524816:AXI524819 BHC524816:BHE524819 BQY524816:BRA524819 CAU524816:CAW524819 CKQ524816:CKS524819 CUM524816:CUO524819 DEI524816:DEK524819 DOE524816:DOG524819 DYA524816:DYC524819 EHW524816:EHY524819 ERS524816:ERU524819 FBO524816:FBQ524819 FLK524816:FLM524819 FVG524816:FVI524819 GFC524816:GFE524819 GOY524816:GPA524819 GYU524816:GYW524819 HIQ524816:HIS524819 HSM524816:HSO524819 ICI524816:ICK524819 IME524816:IMG524819 IWA524816:IWC524819 JFW524816:JFY524819 JPS524816:JPU524819 JZO524816:JZQ524819 KJK524816:KJM524819 KTG524816:KTI524819 LDC524816:LDE524819 LMY524816:LNA524819 LWU524816:LWW524819 MGQ524816:MGS524819 MQM524816:MQO524819 NAI524816:NAK524819 NKE524816:NKG524819 NUA524816:NUC524819 ODW524816:ODY524819 ONS524816:ONU524819 OXO524816:OXQ524819 PHK524816:PHM524819 PRG524816:PRI524819 QBC524816:QBE524819 QKY524816:QLA524819 QUU524816:QUW524819 REQ524816:RES524819 ROM524816:ROO524819 RYI524816:RYK524819 SIE524816:SIG524819 SSA524816:SSC524819 TBW524816:TBY524819 TLS524816:TLU524819 TVO524816:TVQ524819 UFK524816:UFM524819 UPG524816:UPI524819 UZC524816:UZE524819 VIY524816:VJA524819 VSU524816:VSW524819 WCQ524816:WCS524819 WMM524816:WMO524819 WWI524816:WWK524819 AA590352:AC590355 JW590352:JY590355 TS590352:TU590355 ADO590352:ADQ590355 ANK590352:ANM590355 AXG590352:AXI590355 BHC590352:BHE590355 BQY590352:BRA590355 CAU590352:CAW590355 CKQ590352:CKS590355 CUM590352:CUO590355 DEI590352:DEK590355 DOE590352:DOG590355 DYA590352:DYC590355 EHW590352:EHY590355 ERS590352:ERU590355 FBO590352:FBQ590355 FLK590352:FLM590355 FVG590352:FVI590355 GFC590352:GFE590355 GOY590352:GPA590355 GYU590352:GYW590355 HIQ590352:HIS590355 HSM590352:HSO590355 ICI590352:ICK590355 IME590352:IMG590355 IWA590352:IWC590355 JFW590352:JFY590355 JPS590352:JPU590355 JZO590352:JZQ590355 KJK590352:KJM590355 KTG590352:KTI590355 LDC590352:LDE590355 LMY590352:LNA590355 LWU590352:LWW590355 MGQ590352:MGS590355 MQM590352:MQO590355 NAI590352:NAK590355 NKE590352:NKG590355 NUA590352:NUC590355 ODW590352:ODY590355 ONS590352:ONU590355 OXO590352:OXQ590355 PHK590352:PHM590355 PRG590352:PRI590355 QBC590352:QBE590355 QKY590352:QLA590355 QUU590352:QUW590355 REQ590352:RES590355 ROM590352:ROO590355 RYI590352:RYK590355 SIE590352:SIG590355 SSA590352:SSC590355 TBW590352:TBY590355 TLS590352:TLU590355 TVO590352:TVQ590355 UFK590352:UFM590355 UPG590352:UPI590355 UZC590352:UZE590355 VIY590352:VJA590355 VSU590352:VSW590355 WCQ590352:WCS590355 WMM590352:WMO590355 WWI590352:WWK590355 AA655888:AC655891 JW655888:JY655891 TS655888:TU655891 ADO655888:ADQ655891 ANK655888:ANM655891 AXG655888:AXI655891 BHC655888:BHE655891 BQY655888:BRA655891 CAU655888:CAW655891 CKQ655888:CKS655891 CUM655888:CUO655891 DEI655888:DEK655891 DOE655888:DOG655891 DYA655888:DYC655891 EHW655888:EHY655891 ERS655888:ERU655891 FBO655888:FBQ655891 FLK655888:FLM655891 FVG655888:FVI655891 GFC655888:GFE655891 GOY655888:GPA655891 GYU655888:GYW655891 HIQ655888:HIS655891 HSM655888:HSO655891 ICI655888:ICK655891 IME655888:IMG655891 IWA655888:IWC655891 JFW655888:JFY655891 JPS655888:JPU655891 JZO655888:JZQ655891 KJK655888:KJM655891 KTG655888:KTI655891 LDC655888:LDE655891 LMY655888:LNA655891 LWU655888:LWW655891 MGQ655888:MGS655891 MQM655888:MQO655891 NAI655888:NAK655891 NKE655888:NKG655891 NUA655888:NUC655891 ODW655888:ODY655891 ONS655888:ONU655891 OXO655888:OXQ655891 PHK655888:PHM655891 PRG655888:PRI655891 QBC655888:QBE655891 QKY655888:QLA655891 QUU655888:QUW655891 REQ655888:RES655891 ROM655888:ROO655891 RYI655888:RYK655891 SIE655888:SIG655891 SSA655888:SSC655891 TBW655888:TBY655891 TLS655888:TLU655891 TVO655888:TVQ655891 UFK655888:UFM655891 UPG655888:UPI655891 UZC655888:UZE655891 VIY655888:VJA655891 VSU655888:VSW655891 WCQ655888:WCS655891 WMM655888:WMO655891 WWI655888:WWK655891 AA721424:AC721427 JW721424:JY721427 TS721424:TU721427 ADO721424:ADQ721427 ANK721424:ANM721427 AXG721424:AXI721427 BHC721424:BHE721427 BQY721424:BRA721427 CAU721424:CAW721427 CKQ721424:CKS721427 CUM721424:CUO721427 DEI721424:DEK721427 DOE721424:DOG721427 DYA721424:DYC721427 EHW721424:EHY721427 ERS721424:ERU721427 FBO721424:FBQ721427 FLK721424:FLM721427 FVG721424:FVI721427 GFC721424:GFE721427 GOY721424:GPA721427 GYU721424:GYW721427 HIQ721424:HIS721427 HSM721424:HSO721427 ICI721424:ICK721427 IME721424:IMG721427 IWA721424:IWC721427 JFW721424:JFY721427 JPS721424:JPU721427 JZO721424:JZQ721427 KJK721424:KJM721427 KTG721424:KTI721427 LDC721424:LDE721427 LMY721424:LNA721427 LWU721424:LWW721427 MGQ721424:MGS721427 MQM721424:MQO721427 NAI721424:NAK721427 NKE721424:NKG721427 NUA721424:NUC721427 ODW721424:ODY721427 ONS721424:ONU721427 OXO721424:OXQ721427 PHK721424:PHM721427 PRG721424:PRI721427 QBC721424:QBE721427 QKY721424:QLA721427 QUU721424:QUW721427 REQ721424:RES721427 ROM721424:ROO721427 RYI721424:RYK721427 SIE721424:SIG721427 SSA721424:SSC721427 TBW721424:TBY721427 TLS721424:TLU721427 TVO721424:TVQ721427 UFK721424:UFM721427 UPG721424:UPI721427 UZC721424:UZE721427 VIY721424:VJA721427 VSU721424:VSW721427 WCQ721424:WCS721427 WMM721424:WMO721427 WWI721424:WWK721427 AA786960:AC786963 JW786960:JY786963 TS786960:TU786963 ADO786960:ADQ786963 ANK786960:ANM786963 AXG786960:AXI786963 BHC786960:BHE786963 BQY786960:BRA786963 CAU786960:CAW786963 CKQ786960:CKS786963 CUM786960:CUO786963 DEI786960:DEK786963 DOE786960:DOG786963 DYA786960:DYC786963 EHW786960:EHY786963 ERS786960:ERU786963 FBO786960:FBQ786963 FLK786960:FLM786963 FVG786960:FVI786963 GFC786960:GFE786963 GOY786960:GPA786963 GYU786960:GYW786963 HIQ786960:HIS786963 HSM786960:HSO786963 ICI786960:ICK786963 IME786960:IMG786963 IWA786960:IWC786963 JFW786960:JFY786963 JPS786960:JPU786963 JZO786960:JZQ786963 KJK786960:KJM786963 KTG786960:KTI786963 LDC786960:LDE786963 LMY786960:LNA786963 LWU786960:LWW786963 MGQ786960:MGS786963 MQM786960:MQO786963 NAI786960:NAK786963 NKE786960:NKG786963 NUA786960:NUC786963 ODW786960:ODY786963 ONS786960:ONU786963 OXO786960:OXQ786963 PHK786960:PHM786963 PRG786960:PRI786963 QBC786960:QBE786963 QKY786960:QLA786963 QUU786960:QUW786963 REQ786960:RES786963 ROM786960:ROO786963 RYI786960:RYK786963 SIE786960:SIG786963 SSA786960:SSC786963 TBW786960:TBY786963 TLS786960:TLU786963 TVO786960:TVQ786963 UFK786960:UFM786963 UPG786960:UPI786963 UZC786960:UZE786963 VIY786960:VJA786963 VSU786960:VSW786963 WCQ786960:WCS786963 WMM786960:WMO786963 WWI786960:WWK786963 AA852496:AC852499 JW852496:JY852499 TS852496:TU852499 ADO852496:ADQ852499 ANK852496:ANM852499 AXG852496:AXI852499 BHC852496:BHE852499 BQY852496:BRA852499 CAU852496:CAW852499 CKQ852496:CKS852499 CUM852496:CUO852499 DEI852496:DEK852499 DOE852496:DOG852499 DYA852496:DYC852499 EHW852496:EHY852499 ERS852496:ERU852499 FBO852496:FBQ852499 FLK852496:FLM852499 FVG852496:FVI852499 GFC852496:GFE852499 GOY852496:GPA852499 GYU852496:GYW852499 HIQ852496:HIS852499 HSM852496:HSO852499 ICI852496:ICK852499 IME852496:IMG852499 IWA852496:IWC852499 JFW852496:JFY852499 JPS852496:JPU852499 JZO852496:JZQ852499 KJK852496:KJM852499 KTG852496:KTI852499 LDC852496:LDE852499 LMY852496:LNA852499 LWU852496:LWW852499 MGQ852496:MGS852499 MQM852496:MQO852499 NAI852496:NAK852499 NKE852496:NKG852499 NUA852496:NUC852499 ODW852496:ODY852499 ONS852496:ONU852499 OXO852496:OXQ852499 PHK852496:PHM852499 PRG852496:PRI852499 QBC852496:QBE852499 QKY852496:QLA852499 QUU852496:QUW852499 REQ852496:RES852499 ROM852496:ROO852499 RYI852496:RYK852499 SIE852496:SIG852499 SSA852496:SSC852499 TBW852496:TBY852499 TLS852496:TLU852499 TVO852496:TVQ852499 UFK852496:UFM852499 UPG852496:UPI852499 UZC852496:UZE852499 VIY852496:VJA852499 VSU852496:VSW852499 WCQ852496:WCS852499 WMM852496:WMO852499 WWI852496:WWK852499 AA918032:AC918035 JW918032:JY918035 TS918032:TU918035 ADO918032:ADQ918035 ANK918032:ANM918035 AXG918032:AXI918035 BHC918032:BHE918035 BQY918032:BRA918035 CAU918032:CAW918035 CKQ918032:CKS918035 CUM918032:CUO918035 DEI918032:DEK918035 DOE918032:DOG918035 DYA918032:DYC918035 EHW918032:EHY918035 ERS918032:ERU918035 FBO918032:FBQ918035 FLK918032:FLM918035 FVG918032:FVI918035 GFC918032:GFE918035 GOY918032:GPA918035 GYU918032:GYW918035 HIQ918032:HIS918035 HSM918032:HSO918035 ICI918032:ICK918035 IME918032:IMG918035 IWA918032:IWC918035 JFW918032:JFY918035 JPS918032:JPU918035 JZO918032:JZQ918035 KJK918032:KJM918035 KTG918032:KTI918035 LDC918032:LDE918035 LMY918032:LNA918035 LWU918032:LWW918035 MGQ918032:MGS918035 MQM918032:MQO918035 NAI918032:NAK918035 NKE918032:NKG918035 NUA918032:NUC918035 ODW918032:ODY918035 ONS918032:ONU918035 OXO918032:OXQ918035 PHK918032:PHM918035 PRG918032:PRI918035 QBC918032:QBE918035 QKY918032:QLA918035 QUU918032:QUW918035 REQ918032:RES918035 ROM918032:ROO918035 RYI918032:RYK918035 SIE918032:SIG918035 SSA918032:SSC918035 TBW918032:TBY918035 TLS918032:TLU918035 TVO918032:TVQ918035 UFK918032:UFM918035 UPG918032:UPI918035 UZC918032:UZE918035 VIY918032:VJA918035 VSU918032:VSW918035 WCQ918032:WCS918035 WMM918032:WMO918035 WWI918032:WWK918035 AA983568:AC983571 JW983568:JY983571 TS983568:TU983571 ADO983568:ADQ983571 ANK983568:ANM983571 AXG983568:AXI983571 BHC983568:BHE983571 BQY983568:BRA983571 CAU983568:CAW983571 CKQ983568:CKS983571 CUM983568:CUO983571 DEI983568:DEK983571 DOE983568:DOG983571 DYA983568:DYC983571 EHW983568:EHY983571 ERS983568:ERU983571 FBO983568:FBQ983571 FLK983568:FLM983571 FVG983568:FVI983571 GFC983568:GFE983571 GOY983568:GPA983571 GYU983568:GYW983571 HIQ983568:HIS983571 HSM983568:HSO983571 ICI983568:ICK983571 IME983568:IMG983571 IWA983568:IWC983571 JFW983568:JFY983571 JPS983568:JPU983571 JZO983568:JZQ983571 KJK983568:KJM983571 KTG983568:KTI983571 LDC983568:LDE983571 LMY983568:LNA983571 LWU983568:LWW983571 MGQ983568:MGS983571 MQM983568:MQO983571 NAI983568:NAK983571 NKE983568:NKG983571 NUA983568:NUC983571 ODW983568:ODY983571 ONS983568:ONU983571 OXO983568:OXQ983571 PHK983568:PHM983571 PRG983568:PRI983571 QBC983568:QBE983571 QKY983568:QLA983571 QUU983568:QUW983571 REQ983568:RES983571 ROM983568:ROO983571 RYI983568:RYK983571 SIE983568:SIG983571 SSA983568:SSC983571 TBW983568:TBY983571 TLS983568:TLU983571 TVO983568:TVQ983571 UFK983568:UFM983571 UPG983568:UPI983571 UZC983568:UZE983571 VIY983568:VJA983571 VSU983568:VSW983571 WCQ983568:WCS983571 WMM983568:WMO983571 WWI983568:WWK983571 U458:AC458 JG481:JY481 TC481:TU481 ACY481:ADQ481 AMU481:ANM481 AWQ481:AXI481 BGM481:BHE481 BQI481:BRA481 CAE481:CAW481 CKA481:CKS481 CTW481:CUO481 DDS481:DEK481 DNO481:DOG481 DXK481:DYC481 EHG481:EHY481 ERC481:ERU481 FAY481:FBQ481 FKU481:FLM481 FUQ481:FVI481 GEM481:GFE481 GOI481:GPA481 GYE481:GYW481 HIA481:HIS481 HRW481:HSO481 IBS481:ICK481 ILO481:IMG481 IVK481:IWC481 JFG481:JFY481 JPC481:JPU481 JYY481:JZQ481 KIU481:KJM481 KSQ481:KTI481 LCM481:LDE481 LMI481:LNA481 LWE481:LWW481 MGA481:MGS481 MPW481:MQO481 MZS481:NAK481 NJO481:NKG481 NTK481:NUC481 ODG481:ODY481 ONC481:ONU481 OWY481:OXQ481 PGU481:PHM481 PQQ481:PRI481 QAM481:QBE481 QKI481:QLA481 QUE481:QUW481 REA481:RES481 RNW481:ROO481 RXS481:RYK481 SHO481:SIG481 SRK481:SSC481 TBG481:TBY481 TLC481:TLU481 TUY481:TVQ481 UEU481:UFM481 UOQ481:UPI481 UYM481:UZE481 VII481:VJA481 VSE481:VSW481 WCA481:WCS481 WLW481:WMO481 WVS481:WWK481 K66063:AC66063 JG66063:JY66063 TC66063:TU66063 ACY66063:ADQ66063 AMU66063:ANM66063 AWQ66063:AXI66063 BGM66063:BHE66063 BQI66063:BRA66063 CAE66063:CAW66063 CKA66063:CKS66063 CTW66063:CUO66063 DDS66063:DEK66063 DNO66063:DOG66063 DXK66063:DYC66063 EHG66063:EHY66063 ERC66063:ERU66063 FAY66063:FBQ66063 FKU66063:FLM66063 FUQ66063:FVI66063 GEM66063:GFE66063 GOI66063:GPA66063 GYE66063:GYW66063 HIA66063:HIS66063 HRW66063:HSO66063 IBS66063:ICK66063 ILO66063:IMG66063 IVK66063:IWC66063 JFG66063:JFY66063 JPC66063:JPU66063 JYY66063:JZQ66063 KIU66063:KJM66063 KSQ66063:KTI66063 LCM66063:LDE66063 LMI66063:LNA66063 LWE66063:LWW66063 MGA66063:MGS66063 MPW66063:MQO66063 MZS66063:NAK66063 NJO66063:NKG66063 NTK66063:NUC66063 ODG66063:ODY66063 ONC66063:ONU66063 OWY66063:OXQ66063 PGU66063:PHM66063 PQQ66063:PRI66063 QAM66063:QBE66063 QKI66063:QLA66063 QUE66063:QUW66063 REA66063:RES66063 RNW66063:ROO66063 RXS66063:RYK66063 SHO66063:SIG66063 SRK66063:SSC66063 TBG66063:TBY66063 TLC66063:TLU66063 TUY66063:TVQ66063 UEU66063:UFM66063 UOQ66063:UPI66063 UYM66063:UZE66063 VII66063:VJA66063 VSE66063:VSW66063 WCA66063:WCS66063 WLW66063:WMO66063 WVS66063:WWK66063 K131599:AC131599 JG131599:JY131599 TC131599:TU131599 ACY131599:ADQ131599 AMU131599:ANM131599 AWQ131599:AXI131599 BGM131599:BHE131599 BQI131599:BRA131599 CAE131599:CAW131599 CKA131599:CKS131599 CTW131599:CUO131599 DDS131599:DEK131599 DNO131599:DOG131599 DXK131599:DYC131599 EHG131599:EHY131599 ERC131599:ERU131599 FAY131599:FBQ131599 FKU131599:FLM131599 FUQ131599:FVI131599 GEM131599:GFE131599 GOI131599:GPA131599 GYE131599:GYW131599 HIA131599:HIS131599 HRW131599:HSO131599 IBS131599:ICK131599 ILO131599:IMG131599 IVK131599:IWC131599 JFG131599:JFY131599 JPC131599:JPU131599 JYY131599:JZQ131599 KIU131599:KJM131599 KSQ131599:KTI131599 LCM131599:LDE131599 LMI131599:LNA131599 LWE131599:LWW131599 MGA131599:MGS131599 MPW131599:MQO131599 MZS131599:NAK131599 NJO131599:NKG131599 NTK131599:NUC131599 ODG131599:ODY131599 ONC131599:ONU131599 OWY131599:OXQ131599 PGU131599:PHM131599 PQQ131599:PRI131599 QAM131599:QBE131599 QKI131599:QLA131599 QUE131599:QUW131599 REA131599:RES131599 RNW131599:ROO131599 RXS131599:RYK131599 SHO131599:SIG131599 SRK131599:SSC131599 TBG131599:TBY131599 TLC131599:TLU131599 TUY131599:TVQ131599 UEU131599:UFM131599 UOQ131599:UPI131599 UYM131599:UZE131599 VII131599:VJA131599 VSE131599:VSW131599 WCA131599:WCS131599 WLW131599:WMO131599 WVS131599:WWK131599 K197135:AC197135 JG197135:JY197135 TC197135:TU197135 ACY197135:ADQ197135 AMU197135:ANM197135 AWQ197135:AXI197135 BGM197135:BHE197135 BQI197135:BRA197135 CAE197135:CAW197135 CKA197135:CKS197135 CTW197135:CUO197135 DDS197135:DEK197135 DNO197135:DOG197135 DXK197135:DYC197135 EHG197135:EHY197135 ERC197135:ERU197135 FAY197135:FBQ197135 FKU197135:FLM197135 FUQ197135:FVI197135 GEM197135:GFE197135 GOI197135:GPA197135 GYE197135:GYW197135 HIA197135:HIS197135 HRW197135:HSO197135 IBS197135:ICK197135 ILO197135:IMG197135 IVK197135:IWC197135 JFG197135:JFY197135 JPC197135:JPU197135 JYY197135:JZQ197135 KIU197135:KJM197135 KSQ197135:KTI197135 LCM197135:LDE197135 LMI197135:LNA197135 LWE197135:LWW197135 MGA197135:MGS197135 MPW197135:MQO197135 MZS197135:NAK197135 NJO197135:NKG197135 NTK197135:NUC197135 ODG197135:ODY197135 ONC197135:ONU197135 OWY197135:OXQ197135 PGU197135:PHM197135 PQQ197135:PRI197135 QAM197135:QBE197135 QKI197135:QLA197135 QUE197135:QUW197135 REA197135:RES197135 RNW197135:ROO197135 RXS197135:RYK197135 SHO197135:SIG197135 SRK197135:SSC197135 TBG197135:TBY197135 TLC197135:TLU197135 TUY197135:TVQ197135 UEU197135:UFM197135 UOQ197135:UPI197135 UYM197135:UZE197135 VII197135:VJA197135 VSE197135:VSW197135 WCA197135:WCS197135 WLW197135:WMO197135 WVS197135:WWK197135 K262671:AC262671 JG262671:JY262671 TC262671:TU262671 ACY262671:ADQ262671 AMU262671:ANM262671 AWQ262671:AXI262671 BGM262671:BHE262671 BQI262671:BRA262671 CAE262671:CAW262671 CKA262671:CKS262671 CTW262671:CUO262671 DDS262671:DEK262671 DNO262671:DOG262671 DXK262671:DYC262671 EHG262671:EHY262671 ERC262671:ERU262671 FAY262671:FBQ262671 FKU262671:FLM262671 FUQ262671:FVI262671 GEM262671:GFE262671 GOI262671:GPA262671 GYE262671:GYW262671 HIA262671:HIS262671 HRW262671:HSO262671 IBS262671:ICK262671 ILO262671:IMG262671 IVK262671:IWC262671 JFG262671:JFY262671 JPC262671:JPU262671 JYY262671:JZQ262671 KIU262671:KJM262671 KSQ262671:KTI262671 LCM262671:LDE262671 LMI262671:LNA262671 LWE262671:LWW262671 MGA262671:MGS262671 MPW262671:MQO262671 MZS262671:NAK262671 NJO262671:NKG262671 NTK262671:NUC262671 ODG262671:ODY262671 ONC262671:ONU262671 OWY262671:OXQ262671 PGU262671:PHM262671 PQQ262671:PRI262671 QAM262671:QBE262671 QKI262671:QLA262671 QUE262671:QUW262671 REA262671:RES262671 RNW262671:ROO262671 RXS262671:RYK262671 SHO262671:SIG262671 SRK262671:SSC262671 TBG262671:TBY262671 TLC262671:TLU262671 TUY262671:TVQ262671 UEU262671:UFM262671 UOQ262671:UPI262671 UYM262671:UZE262671 VII262671:VJA262671 VSE262671:VSW262671 WCA262671:WCS262671 WLW262671:WMO262671 WVS262671:WWK262671 K328207:AC328207 JG328207:JY328207 TC328207:TU328207 ACY328207:ADQ328207 AMU328207:ANM328207 AWQ328207:AXI328207 BGM328207:BHE328207 BQI328207:BRA328207 CAE328207:CAW328207 CKA328207:CKS328207 CTW328207:CUO328207 DDS328207:DEK328207 DNO328207:DOG328207 DXK328207:DYC328207 EHG328207:EHY328207 ERC328207:ERU328207 FAY328207:FBQ328207 FKU328207:FLM328207 FUQ328207:FVI328207 GEM328207:GFE328207 GOI328207:GPA328207 GYE328207:GYW328207 HIA328207:HIS328207 HRW328207:HSO328207 IBS328207:ICK328207 ILO328207:IMG328207 IVK328207:IWC328207 JFG328207:JFY328207 JPC328207:JPU328207 JYY328207:JZQ328207 KIU328207:KJM328207 KSQ328207:KTI328207 LCM328207:LDE328207 LMI328207:LNA328207 LWE328207:LWW328207 MGA328207:MGS328207 MPW328207:MQO328207 MZS328207:NAK328207 NJO328207:NKG328207 NTK328207:NUC328207 ODG328207:ODY328207 ONC328207:ONU328207 OWY328207:OXQ328207 PGU328207:PHM328207 PQQ328207:PRI328207 QAM328207:QBE328207 QKI328207:QLA328207 QUE328207:QUW328207 REA328207:RES328207 RNW328207:ROO328207 RXS328207:RYK328207 SHO328207:SIG328207 SRK328207:SSC328207 TBG328207:TBY328207 TLC328207:TLU328207 TUY328207:TVQ328207 UEU328207:UFM328207 UOQ328207:UPI328207 UYM328207:UZE328207 VII328207:VJA328207 VSE328207:VSW328207 WCA328207:WCS328207 WLW328207:WMO328207 WVS328207:WWK328207 K393743:AC393743 JG393743:JY393743 TC393743:TU393743 ACY393743:ADQ393743 AMU393743:ANM393743 AWQ393743:AXI393743 BGM393743:BHE393743 BQI393743:BRA393743 CAE393743:CAW393743 CKA393743:CKS393743 CTW393743:CUO393743 DDS393743:DEK393743 DNO393743:DOG393743 DXK393743:DYC393743 EHG393743:EHY393743 ERC393743:ERU393743 FAY393743:FBQ393743 FKU393743:FLM393743 FUQ393743:FVI393743 GEM393743:GFE393743 GOI393743:GPA393743 GYE393743:GYW393743 HIA393743:HIS393743 HRW393743:HSO393743 IBS393743:ICK393743 ILO393743:IMG393743 IVK393743:IWC393743 JFG393743:JFY393743 JPC393743:JPU393743 JYY393743:JZQ393743 KIU393743:KJM393743 KSQ393743:KTI393743 LCM393743:LDE393743 LMI393743:LNA393743 LWE393743:LWW393743 MGA393743:MGS393743 MPW393743:MQO393743 MZS393743:NAK393743 NJO393743:NKG393743 NTK393743:NUC393743 ODG393743:ODY393743 ONC393743:ONU393743 OWY393743:OXQ393743 PGU393743:PHM393743 PQQ393743:PRI393743 QAM393743:QBE393743 QKI393743:QLA393743 QUE393743:QUW393743 REA393743:RES393743 RNW393743:ROO393743 RXS393743:RYK393743 SHO393743:SIG393743 SRK393743:SSC393743 TBG393743:TBY393743 TLC393743:TLU393743 TUY393743:TVQ393743 UEU393743:UFM393743 UOQ393743:UPI393743 UYM393743:UZE393743 VII393743:VJA393743 VSE393743:VSW393743 WCA393743:WCS393743 WLW393743:WMO393743 WVS393743:WWK393743 K459279:AC459279 JG459279:JY459279 TC459279:TU459279 ACY459279:ADQ459279 AMU459279:ANM459279 AWQ459279:AXI459279 BGM459279:BHE459279 BQI459279:BRA459279 CAE459279:CAW459279 CKA459279:CKS459279 CTW459279:CUO459279 DDS459279:DEK459279 DNO459279:DOG459279 DXK459279:DYC459279 EHG459279:EHY459279 ERC459279:ERU459279 FAY459279:FBQ459279 FKU459279:FLM459279 FUQ459279:FVI459279 GEM459279:GFE459279 GOI459279:GPA459279 GYE459279:GYW459279 HIA459279:HIS459279 HRW459279:HSO459279 IBS459279:ICK459279 ILO459279:IMG459279 IVK459279:IWC459279 JFG459279:JFY459279 JPC459279:JPU459279 JYY459279:JZQ459279 KIU459279:KJM459279 KSQ459279:KTI459279 LCM459279:LDE459279 LMI459279:LNA459279 LWE459279:LWW459279 MGA459279:MGS459279 MPW459279:MQO459279 MZS459279:NAK459279 NJO459279:NKG459279 NTK459279:NUC459279 ODG459279:ODY459279 ONC459279:ONU459279 OWY459279:OXQ459279 PGU459279:PHM459279 PQQ459279:PRI459279 QAM459279:QBE459279 QKI459279:QLA459279 QUE459279:QUW459279 REA459279:RES459279 RNW459279:ROO459279 RXS459279:RYK459279 SHO459279:SIG459279 SRK459279:SSC459279 TBG459279:TBY459279 TLC459279:TLU459279 TUY459279:TVQ459279 UEU459279:UFM459279 UOQ459279:UPI459279 UYM459279:UZE459279 VII459279:VJA459279 VSE459279:VSW459279 WCA459279:WCS459279 WLW459279:WMO459279 WVS459279:WWK459279 K524815:AC524815 JG524815:JY524815 TC524815:TU524815 ACY524815:ADQ524815 AMU524815:ANM524815 AWQ524815:AXI524815 BGM524815:BHE524815 BQI524815:BRA524815 CAE524815:CAW524815 CKA524815:CKS524815 CTW524815:CUO524815 DDS524815:DEK524815 DNO524815:DOG524815 DXK524815:DYC524815 EHG524815:EHY524815 ERC524815:ERU524815 FAY524815:FBQ524815 FKU524815:FLM524815 FUQ524815:FVI524815 GEM524815:GFE524815 GOI524815:GPA524815 GYE524815:GYW524815 HIA524815:HIS524815 HRW524815:HSO524815 IBS524815:ICK524815 ILO524815:IMG524815 IVK524815:IWC524815 JFG524815:JFY524815 JPC524815:JPU524815 JYY524815:JZQ524815 KIU524815:KJM524815 KSQ524815:KTI524815 LCM524815:LDE524815 LMI524815:LNA524815 LWE524815:LWW524815 MGA524815:MGS524815 MPW524815:MQO524815 MZS524815:NAK524815 NJO524815:NKG524815 NTK524815:NUC524815 ODG524815:ODY524815 ONC524815:ONU524815 OWY524815:OXQ524815 PGU524815:PHM524815 PQQ524815:PRI524815 QAM524815:QBE524815 QKI524815:QLA524815 QUE524815:QUW524815 REA524815:RES524815 RNW524815:ROO524815 RXS524815:RYK524815 SHO524815:SIG524815 SRK524815:SSC524815 TBG524815:TBY524815 TLC524815:TLU524815 TUY524815:TVQ524815 UEU524815:UFM524815 UOQ524815:UPI524815 UYM524815:UZE524815 VII524815:VJA524815 VSE524815:VSW524815 WCA524815:WCS524815 WLW524815:WMO524815 WVS524815:WWK524815 K590351:AC590351 JG590351:JY590351 TC590351:TU590351 ACY590351:ADQ590351 AMU590351:ANM590351 AWQ590351:AXI590351 BGM590351:BHE590351 BQI590351:BRA590351 CAE590351:CAW590351 CKA590351:CKS590351 CTW590351:CUO590351 DDS590351:DEK590351 DNO590351:DOG590351 DXK590351:DYC590351 EHG590351:EHY590351 ERC590351:ERU590351 FAY590351:FBQ590351 FKU590351:FLM590351 FUQ590351:FVI590351 GEM590351:GFE590351 GOI590351:GPA590351 GYE590351:GYW590351 HIA590351:HIS590351 HRW590351:HSO590351 IBS590351:ICK590351 ILO590351:IMG590351 IVK590351:IWC590351 JFG590351:JFY590351 JPC590351:JPU590351 JYY590351:JZQ590351 KIU590351:KJM590351 KSQ590351:KTI590351 LCM590351:LDE590351 LMI590351:LNA590351 LWE590351:LWW590351 MGA590351:MGS590351 MPW590351:MQO590351 MZS590351:NAK590351 NJO590351:NKG590351 NTK590351:NUC590351 ODG590351:ODY590351 ONC590351:ONU590351 OWY590351:OXQ590351 PGU590351:PHM590351 PQQ590351:PRI590351 QAM590351:QBE590351 QKI590351:QLA590351 QUE590351:QUW590351 REA590351:RES590351 RNW590351:ROO590351 RXS590351:RYK590351 SHO590351:SIG590351 SRK590351:SSC590351 TBG590351:TBY590351 TLC590351:TLU590351 TUY590351:TVQ590351 UEU590351:UFM590351 UOQ590351:UPI590351 UYM590351:UZE590351 VII590351:VJA590351 VSE590351:VSW590351 WCA590351:WCS590351 WLW590351:WMO590351 WVS590351:WWK590351 K655887:AC655887 JG655887:JY655887 TC655887:TU655887 ACY655887:ADQ655887 AMU655887:ANM655887 AWQ655887:AXI655887 BGM655887:BHE655887 BQI655887:BRA655887 CAE655887:CAW655887 CKA655887:CKS655887 CTW655887:CUO655887 DDS655887:DEK655887 DNO655887:DOG655887 DXK655887:DYC655887 EHG655887:EHY655887 ERC655887:ERU655887 FAY655887:FBQ655887 FKU655887:FLM655887 FUQ655887:FVI655887 GEM655887:GFE655887 GOI655887:GPA655887 GYE655887:GYW655887 HIA655887:HIS655887 HRW655887:HSO655887 IBS655887:ICK655887 ILO655887:IMG655887 IVK655887:IWC655887 JFG655887:JFY655887 JPC655887:JPU655887 JYY655887:JZQ655887 KIU655887:KJM655887 KSQ655887:KTI655887 LCM655887:LDE655887 LMI655887:LNA655887 LWE655887:LWW655887 MGA655887:MGS655887 MPW655887:MQO655887 MZS655887:NAK655887 NJO655887:NKG655887 NTK655887:NUC655887 ODG655887:ODY655887 ONC655887:ONU655887 OWY655887:OXQ655887 PGU655887:PHM655887 PQQ655887:PRI655887 QAM655887:QBE655887 QKI655887:QLA655887 QUE655887:QUW655887 REA655887:RES655887 RNW655887:ROO655887 RXS655887:RYK655887 SHO655887:SIG655887 SRK655887:SSC655887 TBG655887:TBY655887 TLC655887:TLU655887 TUY655887:TVQ655887 UEU655887:UFM655887 UOQ655887:UPI655887 UYM655887:UZE655887 VII655887:VJA655887 VSE655887:VSW655887 WCA655887:WCS655887 WLW655887:WMO655887 WVS655887:WWK655887 K721423:AC721423 JG721423:JY721423 TC721423:TU721423 ACY721423:ADQ721423 AMU721423:ANM721423 AWQ721423:AXI721423 BGM721423:BHE721423 BQI721423:BRA721423 CAE721423:CAW721423 CKA721423:CKS721423 CTW721423:CUO721423 DDS721423:DEK721423 DNO721423:DOG721423 DXK721423:DYC721423 EHG721423:EHY721423 ERC721423:ERU721423 FAY721423:FBQ721423 FKU721423:FLM721423 FUQ721423:FVI721423 GEM721423:GFE721423 GOI721423:GPA721423 GYE721423:GYW721423 HIA721423:HIS721423 HRW721423:HSO721423 IBS721423:ICK721423 ILO721423:IMG721423 IVK721423:IWC721423 JFG721423:JFY721423 JPC721423:JPU721423 JYY721423:JZQ721423 KIU721423:KJM721423 KSQ721423:KTI721423 LCM721423:LDE721423 LMI721423:LNA721423 LWE721423:LWW721423 MGA721423:MGS721423 MPW721423:MQO721423 MZS721423:NAK721423 NJO721423:NKG721423 NTK721423:NUC721423 ODG721423:ODY721423 ONC721423:ONU721423 OWY721423:OXQ721423 PGU721423:PHM721423 PQQ721423:PRI721423 QAM721423:QBE721423 QKI721423:QLA721423 QUE721423:QUW721423 REA721423:RES721423 RNW721423:ROO721423 RXS721423:RYK721423 SHO721423:SIG721423 SRK721423:SSC721423 TBG721423:TBY721423 TLC721423:TLU721423 TUY721423:TVQ721423 UEU721423:UFM721423 UOQ721423:UPI721423 UYM721423:UZE721423 VII721423:VJA721423 VSE721423:VSW721423 WCA721423:WCS721423 WLW721423:WMO721423 WVS721423:WWK721423 K786959:AC786959 JG786959:JY786959 TC786959:TU786959 ACY786959:ADQ786959 AMU786959:ANM786959 AWQ786959:AXI786959 BGM786959:BHE786959 BQI786959:BRA786959 CAE786959:CAW786959 CKA786959:CKS786959 CTW786959:CUO786959 DDS786959:DEK786959 DNO786959:DOG786959 DXK786959:DYC786959 EHG786959:EHY786959 ERC786959:ERU786959 FAY786959:FBQ786959 FKU786959:FLM786959 FUQ786959:FVI786959 GEM786959:GFE786959 GOI786959:GPA786959 GYE786959:GYW786959 HIA786959:HIS786959 HRW786959:HSO786959 IBS786959:ICK786959 ILO786959:IMG786959 IVK786959:IWC786959 JFG786959:JFY786959 JPC786959:JPU786959 JYY786959:JZQ786959 KIU786959:KJM786959 KSQ786959:KTI786959 LCM786959:LDE786959 LMI786959:LNA786959 LWE786959:LWW786959 MGA786959:MGS786959 MPW786959:MQO786959 MZS786959:NAK786959 NJO786959:NKG786959 NTK786959:NUC786959 ODG786959:ODY786959 ONC786959:ONU786959 OWY786959:OXQ786959 PGU786959:PHM786959 PQQ786959:PRI786959 QAM786959:QBE786959 QKI786959:QLA786959 QUE786959:QUW786959 REA786959:RES786959 RNW786959:ROO786959 RXS786959:RYK786959 SHO786959:SIG786959 SRK786959:SSC786959 TBG786959:TBY786959 TLC786959:TLU786959 TUY786959:TVQ786959 UEU786959:UFM786959 UOQ786959:UPI786959 UYM786959:UZE786959 VII786959:VJA786959 VSE786959:VSW786959 WCA786959:WCS786959 WLW786959:WMO786959 WVS786959:WWK786959 K852495:AC852495 JG852495:JY852495 TC852495:TU852495 ACY852495:ADQ852495 AMU852495:ANM852495 AWQ852495:AXI852495 BGM852495:BHE852495 BQI852495:BRA852495 CAE852495:CAW852495 CKA852495:CKS852495 CTW852495:CUO852495 DDS852495:DEK852495 DNO852495:DOG852495 DXK852495:DYC852495 EHG852495:EHY852495 ERC852495:ERU852495 FAY852495:FBQ852495 FKU852495:FLM852495 FUQ852495:FVI852495 GEM852495:GFE852495 GOI852495:GPA852495 GYE852495:GYW852495 HIA852495:HIS852495 HRW852495:HSO852495 IBS852495:ICK852495 ILO852495:IMG852495 IVK852495:IWC852495 JFG852495:JFY852495 JPC852495:JPU852495 JYY852495:JZQ852495 KIU852495:KJM852495 KSQ852495:KTI852495 LCM852495:LDE852495 LMI852495:LNA852495 LWE852495:LWW852495 MGA852495:MGS852495 MPW852495:MQO852495 MZS852495:NAK852495 NJO852495:NKG852495 NTK852495:NUC852495 ODG852495:ODY852495 ONC852495:ONU852495 OWY852495:OXQ852495 PGU852495:PHM852495 PQQ852495:PRI852495 QAM852495:QBE852495 QKI852495:QLA852495 QUE852495:QUW852495 REA852495:RES852495 RNW852495:ROO852495 RXS852495:RYK852495 SHO852495:SIG852495 SRK852495:SSC852495 TBG852495:TBY852495 TLC852495:TLU852495 TUY852495:TVQ852495 UEU852495:UFM852495 UOQ852495:UPI852495 UYM852495:UZE852495 VII852495:VJA852495 VSE852495:VSW852495 WCA852495:WCS852495 WLW852495:WMO852495 WVS852495:WWK852495 K918031:AC918031 JG918031:JY918031 TC918031:TU918031 ACY918031:ADQ918031 AMU918031:ANM918031 AWQ918031:AXI918031 BGM918031:BHE918031 BQI918031:BRA918031 CAE918031:CAW918031 CKA918031:CKS918031 CTW918031:CUO918031 DDS918031:DEK918031 DNO918031:DOG918031 DXK918031:DYC918031 EHG918031:EHY918031 ERC918031:ERU918031 FAY918031:FBQ918031 FKU918031:FLM918031 FUQ918031:FVI918031 GEM918031:GFE918031 GOI918031:GPA918031 GYE918031:GYW918031 HIA918031:HIS918031 HRW918031:HSO918031 IBS918031:ICK918031 ILO918031:IMG918031 IVK918031:IWC918031 JFG918031:JFY918031 JPC918031:JPU918031 JYY918031:JZQ918031 KIU918031:KJM918031 KSQ918031:KTI918031 LCM918031:LDE918031 LMI918031:LNA918031 LWE918031:LWW918031 MGA918031:MGS918031 MPW918031:MQO918031 MZS918031:NAK918031 NJO918031:NKG918031 NTK918031:NUC918031 ODG918031:ODY918031 ONC918031:ONU918031 OWY918031:OXQ918031 PGU918031:PHM918031 PQQ918031:PRI918031 QAM918031:QBE918031 QKI918031:QLA918031 QUE918031:QUW918031 REA918031:RES918031 RNW918031:ROO918031 RXS918031:RYK918031 SHO918031:SIG918031 SRK918031:SSC918031 TBG918031:TBY918031 TLC918031:TLU918031 TUY918031:TVQ918031 UEU918031:UFM918031 UOQ918031:UPI918031 UYM918031:UZE918031 VII918031:VJA918031 VSE918031:VSW918031 WCA918031:WCS918031 WLW918031:WMO918031 WVS918031:WWK918031 K983567:AC983567 JG983567:JY983567 TC983567:TU983567 ACY983567:ADQ983567 AMU983567:ANM983567 AWQ983567:AXI983567 BGM983567:BHE983567 BQI983567:BRA983567 CAE983567:CAW983567 CKA983567:CKS983567 CTW983567:CUO983567 DDS983567:DEK983567 DNO983567:DOG983567 DXK983567:DYC983567 EHG983567:EHY983567 ERC983567:ERU983567 FAY983567:FBQ983567 FKU983567:FLM983567 FUQ983567:FVI983567 GEM983567:GFE983567 GOI983567:GPA983567 GYE983567:GYW983567 HIA983567:HIS983567 HRW983567:HSO983567 IBS983567:ICK983567 ILO983567:IMG983567 IVK983567:IWC983567 JFG983567:JFY983567 JPC983567:JPU983567 JYY983567:JZQ983567 KIU983567:KJM983567 KSQ983567:KTI983567 LCM983567:LDE983567 LMI983567:LNA983567 LWE983567:LWW983567 MGA983567:MGS983567 MPW983567:MQO983567 MZS983567:NAK983567 NJO983567:NKG983567 NTK983567:NUC983567 ODG983567:ODY983567 ONC983567:ONU983567 OWY983567:OXQ983567 PGU983567:PHM983567 PQQ983567:PRI983567 QAM983567:QBE983567 QKI983567:QLA983567 QUE983567:QUW983567 REA983567:RES983567 RNW983567:ROO983567 RXS983567:RYK983567 SHO983567:SIG983567 SRK983567:SSC983567 TBG983567:TBY983567 TLC983567:TLU983567 TUY983567:TVQ983567 UEU983567:UFM983567 UOQ983567:UPI983567 UYM983567:UZE983567 VII983567:VJA983567 VSE983567:VSW983567 WCA983567:WCS983567 WLW983567:WMO983567 WVS983567:WWK983567 WVS528:WWK528 JG504:JY504 TC504:TU504 ACY504:ADQ504 AMU504:ANM504 AWQ504:AXI504 BGM504:BHE504 BQI504:BRA504 CAE504:CAW504 CKA504:CKS504 CTW504:CUO504 DDS504:DEK504 DNO504:DOG504 DXK504:DYC504 EHG504:EHY504 ERC504:ERU504 FAY504:FBQ504 FKU504:FLM504 FUQ504:FVI504 GEM504:GFE504 GOI504:GPA504 GYE504:GYW504 HIA504:HIS504 HRW504:HSO504 IBS504:ICK504 ILO504:IMG504 IVK504:IWC504 JFG504:JFY504 JPC504:JPU504 JYY504:JZQ504 KIU504:KJM504 KSQ504:KTI504 LCM504:LDE504 LMI504:LNA504 LWE504:LWW504 MGA504:MGS504 MPW504:MQO504 MZS504:NAK504 NJO504:NKG504 NTK504:NUC504 ODG504:ODY504 ONC504:ONU504 OWY504:OXQ504 PGU504:PHM504 PQQ504:PRI504 QAM504:QBE504 QKI504:QLA504 QUE504:QUW504 REA504:RES504 RNW504:ROO504 RXS504:RYK504 SHO504:SIG504 SRK504:SSC504 TBG504:TBY504 TLC504:TLU504 TUY504:TVQ504 UEU504:UFM504 UOQ504:UPI504 UYM504:UZE504 VII504:VJA504 VSE504:VSW504 WCA504:WCS504 WLW504:WMO504 WVS504:WWK504 K66086:AC66086 JG66086:JY66086 TC66086:TU66086 ACY66086:ADQ66086 AMU66086:ANM66086 AWQ66086:AXI66086 BGM66086:BHE66086 BQI66086:BRA66086 CAE66086:CAW66086 CKA66086:CKS66086 CTW66086:CUO66086 DDS66086:DEK66086 DNO66086:DOG66086 DXK66086:DYC66086 EHG66086:EHY66086 ERC66086:ERU66086 FAY66086:FBQ66086 FKU66086:FLM66086 FUQ66086:FVI66086 GEM66086:GFE66086 GOI66086:GPA66086 GYE66086:GYW66086 HIA66086:HIS66086 HRW66086:HSO66086 IBS66086:ICK66086 ILO66086:IMG66086 IVK66086:IWC66086 JFG66086:JFY66086 JPC66086:JPU66086 JYY66086:JZQ66086 KIU66086:KJM66086 KSQ66086:KTI66086 LCM66086:LDE66086 LMI66086:LNA66086 LWE66086:LWW66086 MGA66086:MGS66086 MPW66086:MQO66086 MZS66086:NAK66086 NJO66086:NKG66086 NTK66086:NUC66086 ODG66086:ODY66086 ONC66086:ONU66086 OWY66086:OXQ66086 PGU66086:PHM66086 PQQ66086:PRI66086 QAM66086:QBE66086 QKI66086:QLA66086 QUE66086:QUW66086 REA66086:RES66086 RNW66086:ROO66086 RXS66086:RYK66086 SHO66086:SIG66086 SRK66086:SSC66086 TBG66086:TBY66086 TLC66086:TLU66086 TUY66086:TVQ66086 UEU66086:UFM66086 UOQ66086:UPI66086 UYM66086:UZE66086 VII66086:VJA66086 VSE66086:VSW66086 WCA66086:WCS66086 WLW66086:WMO66086 WVS66086:WWK66086 K131622:AC131622 JG131622:JY131622 TC131622:TU131622 ACY131622:ADQ131622 AMU131622:ANM131622 AWQ131622:AXI131622 BGM131622:BHE131622 BQI131622:BRA131622 CAE131622:CAW131622 CKA131622:CKS131622 CTW131622:CUO131622 DDS131622:DEK131622 DNO131622:DOG131622 DXK131622:DYC131622 EHG131622:EHY131622 ERC131622:ERU131622 FAY131622:FBQ131622 FKU131622:FLM131622 FUQ131622:FVI131622 GEM131622:GFE131622 GOI131622:GPA131622 GYE131622:GYW131622 HIA131622:HIS131622 HRW131622:HSO131622 IBS131622:ICK131622 ILO131622:IMG131622 IVK131622:IWC131622 JFG131622:JFY131622 JPC131622:JPU131622 JYY131622:JZQ131622 KIU131622:KJM131622 KSQ131622:KTI131622 LCM131622:LDE131622 LMI131622:LNA131622 LWE131622:LWW131622 MGA131622:MGS131622 MPW131622:MQO131622 MZS131622:NAK131622 NJO131622:NKG131622 NTK131622:NUC131622 ODG131622:ODY131622 ONC131622:ONU131622 OWY131622:OXQ131622 PGU131622:PHM131622 PQQ131622:PRI131622 QAM131622:QBE131622 QKI131622:QLA131622 QUE131622:QUW131622 REA131622:RES131622 RNW131622:ROO131622 RXS131622:RYK131622 SHO131622:SIG131622 SRK131622:SSC131622 TBG131622:TBY131622 TLC131622:TLU131622 TUY131622:TVQ131622 UEU131622:UFM131622 UOQ131622:UPI131622 UYM131622:UZE131622 VII131622:VJA131622 VSE131622:VSW131622 WCA131622:WCS131622 WLW131622:WMO131622 WVS131622:WWK131622 K197158:AC197158 JG197158:JY197158 TC197158:TU197158 ACY197158:ADQ197158 AMU197158:ANM197158 AWQ197158:AXI197158 BGM197158:BHE197158 BQI197158:BRA197158 CAE197158:CAW197158 CKA197158:CKS197158 CTW197158:CUO197158 DDS197158:DEK197158 DNO197158:DOG197158 DXK197158:DYC197158 EHG197158:EHY197158 ERC197158:ERU197158 FAY197158:FBQ197158 FKU197158:FLM197158 FUQ197158:FVI197158 GEM197158:GFE197158 GOI197158:GPA197158 GYE197158:GYW197158 HIA197158:HIS197158 HRW197158:HSO197158 IBS197158:ICK197158 ILO197158:IMG197158 IVK197158:IWC197158 JFG197158:JFY197158 JPC197158:JPU197158 JYY197158:JZQ197158 KIU197158:KJM197158 KSQ197158:KTI197158 LCM197158:LDE197158 LMI197158:LNA197158 LWE197158:LWW197158 MGA197158:MGS197158 MPW197158:MQO197158 MZS197158:NAK197158 NJO197158:NKG197158 NTK197158:NUC197158 ODG197158:ODY197158 ONC197158:ONU197158 OWY197158:OXQ197158 PGU197158:PHM197158 PQQ197158:PRI197158 QAM197158:QBE197158 QKI197158:QLA197158 QUE197158:QUW197158 REA197158:RES197158 RNW197158:ROO197158 RXS197158:RYK197158 SHO197158:SIG197158 SRK197158:SSC197158 TBG197158:TBY197158 TLC197158:TLU197158 TUY197158:TVQ197158 UEU197158:UFM197158 UOQ197158:UPI197158 UYM197158:UZE197158 VII197158:VJA197158 VSE197158:VSW197158 WCA197158:WCS197158 WLW197158:WMO197158 WVS197158:WWK197158 K262694:AC262694 JG262694:JY262694 TC262694:TU262694 ACY262694:ADQ262694 AMU262694:ANM262694 AWQ262694:AXI262694 BGM262694:BHE262694 BQI262694:BRA262694 CAE262694:CAW262694 CKA262694:CKS262694 CTW262694:CUO262694 DDS262694:DEK262694 DNO262694:DOG262694 DXK262694:DYC262694 EHG262694:EHY262694 ERC262694:ERU262694 FAY262694:FBQ262694 FKU262694:FLM262694 FUQ262694:FVI262694 GEM262694:GFE262694 GOI262694:GPA262694 GYE262694:GYW262694 HIA262694:HIS262694 HRW262694:HSO262694 IBS262694:ICK262694 ILO262694:IMG262694 IVK262694:IWC262694 JFG262694:JFY262694 JPC262694:JPU262694 JYY262694:JZQ262694 KIU262694:KJM262694 KSQ262694:KTI262694 LCM262694:LDE262694 LMI262694:LNA262694 LWE262694:LWW262694 MGA262694:MGS262694 MPW262694:MQO262694 MZS262694:NAK262694 NJO262694:NKG262694 NTK262694:NUC262694 ODG262694:ODY262694 ONC262694:ONU262694 OWY262694:OXQ262694 PGU262694:PHM262694 PQQ262694:PRI262694 QAM262694:QBE262694 QKI262694:QLA262694 QUE262694:QUW262694 REA262694:RES262694 RNW262694:ROO262694 RXS262694:RYK262694 SHO262694:SIG262694 SRK262694:SSC262694 TBG262694:TBY262694 TLC262694:TLU262694 TUY262694:TVQ262694 UEU262694:UFM262694 UOQ262694:UPI262694 UYM262694:UZE262694 VII262694:VJA262694 VSE262694:VSW262694 WCA262694:WCS262694 WLW262694:WMO262694 WVS262694:WWK262694 K328230:AC328230 JG328230:JY328230 TC328230:TU328230 ACY328230:ADQ328230 AMU328230:ANM328230 AWQ328230:AXI328230 BGM328230:BHE328230 BQI328230:BRA328230 CAE328230:CAW328230 CKA328230:CKS328230 CTW328230:CUO328230 DDS328230:DEK328230 DNO328230:DOG328230 DXK328230:DYC328230 EHG328230:EHY328230 ERC328230:ERU328230 FAY328230:FBQ328230 FKU328230:FLM328230 FUQ328230:FVI328230 GEM328230:GFE328230 GOI328230:GPA328230 GYE328230:GYW328230 HIA328230:HIS328230 HRW328230:HSO328230 IBS328230:ICK328230 ILO328230:IMG328230 IVK328230:IWC328230 JFG328230:JFY328230 JPC328230:JPU328230 JYY328230:JZQ328230 KIU328230:KJM328230 KSQ328230:KTI328230 LCM328230:LDE328230 LMI328230:LNA328230 LWE328230:LWW328230 MGA328230:MGS328230 MPW328230:MQO328230 MZS328230:NAK328230 NJO328230:NKG328230 NTK328230:NUC328230 ODG328230:ODY328230 ONC328230:ONU328230 OWY328230:OXQ328230 PGU328230:PHM328230 PQQ328230:PRI328230 QAM328230:QBE328230 QKI328230:QLA328230 QUE328230:QUW328230 REA328230:RES328230 RNW328230:ROO328230 RXS328230:RYK328230 SHO328230:SIG328230 SRK328230:SSC328230 TBG328230:TBY328230 TLC328230:TLU328230 TUY328230:TVQ328230 UEU328230:UFM328230 UOQ328230:UPI328230 UYM328230:UZE328230 VII328230:VJA328230 VSE328230:VSW328230 WCA328230:WCS328230 WLW328230:WMO328230 WVS328230:WWK328230 K393766:AC393766 JG393766:JY393766 TC393766:TU393766 ACY393766:ADQ393766 AMU393766:ANM393766 AWQ393766:AXI393766 BGM393766:BHE393766 BQI393766:BRA393766 CAE393766:CAW393766 CKA393766:CKS393766 CTW393766:CUO393766 DDS393766:DEK393766 DNO393766:DOG393766 DXK393766:DYC393766 EHG393766:EHY393766 ERC393766:ERU393766 FAY393766:FBQ393766 FKU393766:FLM393766 FUQ393766:FVI393766 GEM393766:GFE393766 GOI393766:GPA393766 GYE393766:GYW393766 HIA393766:HIS393766 HRW393766:HSO393766 IBS393766:ICK393766 ILO393766:IMG393766 IVK393766:IWC393766 JFG393766:JFY393766 JPC393766:JPU393766 JYY393766:JZQ393766 KIU393766:KJM393766 KSQ393766:KTI393766 LCM393766:LDE393766 LMI393766:LNA393766 LWE393766:LWW393766 MGA393766:MGS393766 MPW393766:MQO393766 MZS393766:NAK393766 NJO393766:NKG393766 NTK393766:NUC393766 ODG393766:ODY393766 ONC393766:ONU393766 OWY393766:OXQ393766 PGU393766:PHM393766 PQQ393766:PRI393766 QAM393766:QBE393766 QKI393766:QLA393766 QUE393766:QUW393766 REA393766:RES393766 RNW393766:ROO393766 RXS393766:RYK393766 SHO393766:SIG393766 SRK393766:SSC393766 TBG393766:TBY393766 TLC393766:TLU393766 TUY393766:TVQ393766 UEU393766:UFM393766 UOQ393766:UPI393766 UYM393766:UZE393766 VII393766:VJA393766 VSE393766:VSW393766 WCA393766:WCS393766 WLW393766:WMO393766 WVS393766:WWK393766 K459302:AC459302 JG459302:JY459302 TC459302:TU459302 ACY459302:ADQ459302 AMU459302:ANM459302 AWQ459302:AXI459302 BGM459302:BHE459302 BQI459302:BRA459302 CAE459302:CAW459302 CKA459302:CKS459302 CTW459302:CUO459302 DDS459302:DEK459302 DNO459302:DOG459302 DXK459302:DYC459302 EHG459302:EHY459302 ERC459302:ERU459302 FAY459302:FBQ459302 FKU459302:FLM459302 FUQ459302:FVI459302 GEM459302:GFE459302 GOI459302:GPA459302 GYE459302:GYW459302 HIA459302:HIS459302 HRW459302:HSO459302 IBS459302:ICK459302 ILO459302:IMG459302 IVK459302:IWC459302 JFG459302:JFY459302 JPC459302:JPU459302 JYY459302:JZQ459302 KIU459302:KJM459302 KSQ459302:KTI459302 LCM459302:LDE459302 LMI459302:LNA459302 LWE459302:LWW459302 MGA459302:MGS459302 MPW459302:MQO459302 MZS459302:NAK459302 NJO459302:NKG459302 NTK459302:NUC459302 ODG459302:ODY459302 ONC459302:ONU459302 OWY459302:OXQ459302 PGU459302:PHM459302 PQQ459302:PRI459302 QAM459302:QBE459302 QKI459302:QLA459302 QUE459302:QUW459302 REA459302:RES459302 RNW459302:ROO459302 RXS459302:RYK459302 SHO459302:SIG459302 SRK459302:SSC459302 TBG459302:TBY459302 TLC459302:TLU459302 TUY459302:TVQ459302 UEU459302:UFM459302 UOQ459302:UPI459302 UYM459302:UZE459302 VII459302:VJA459302 VSE459302:VSW459302 WCA459302:WCS459302 WLW459302:WMO459302 WVS459302:WWK459302 K524838:AC524838 JG524838:JY524838 TC524838:TU524838 ACY524838:ADQ524838 AMU524838:ANM524838 AWQ524838:AXI524838 BGM524838:BHE524838 BQI524838:BRA524838 CAE524838:CAW524838 CKA524838:CKS524838 CTW524838:CUO524838 DDS524838:DEK524838 DNO524838:DOG524838 DXK524838:DYC524838 EHG524838:EHY524838 ERC524838:ERU524838 FAY524838:FBQ524838 FKU524838:FLM524838 FUQ524838:FVI524838 GEM524838:GFE524838 GOI524838:GPA524838 GYE524838:GYW524838 HIA524838:HIS524838 HRW524838:HSO524838 IBS524838:ICK524838 ILO524838:IMG524838 IVK524838:IWC524838 JFG524838:JFY524838 JPC524838:JPU524838 JYY524838:JZQ524838 KIU524838:KJM524838 KSQ524838:KTI524838 LCM524838:LDE524838 LMI524838:LNA524838 LWE524838:LWW524838 MGA524838:MGS524838 MPW524838:MQO524838 MZS524838:NAK524838 NJO524838:NKG524838 NTK524838:NUC524838 ODG524838:ODY524838 ONC524838:ONU524838 OWY524838:OXQ524838 PGU524838:PHM524838 PQQ524838:PRI524838 QAM524838:QBE524838 QKI524838:QLA524838 QUE524838:QUW524838 REA524838:RES524838 RNW524838:ROO524838 RXS524838:RYK524838 SHO524838:SIG524838 SRK524838:SSC524838 TBG524838:TBY524838 TLC524838:TLU524838 TUY524838:TVQ524838 UEU524838:UFM524838 UOQ524838:UPI524838 UYM524838:UZE524838 VII524838:VJA524838 VSE524838:VSW524838 WCA524838:WCS524838 WLW524838:WMO524838 WVS524838:WWK524838 K590374:AC590374 JG590374:JY590374 TC590374:TU590374 ACY590374:ADQ590374 AMU590374:ANM590374 AWQ590374:AXI590374 BGM590374:BHE590374 BQI590374:BRA590374 CAE590374:CAW590374 CKA590374:CKS590374 CTW590374:CUO590374 DDS590374:DEK590374 DNO590374:DOG590374 DXK590374:DYC590374 EHG590374:EHY590374 ERC590374:ERU590374 FAY590374:FBQ590374 FKU590374:FLM590374 FUQ590374:FVI590374 GEM590374:GFE590374 GOI590374:GPA590374 GYE590374:GYW590374 HIA590374:HIS590374 HRW590374:HSO590374 IBS590374:ICK590374 ILO590374:IMG590374 IVK590374:IWC590374 JFG590374:JFY590374 JPC590374:JPU590374 JYY590374:JZQ590374 KIU590374:KJM590374 KSQ590374:KTI590374 LCM590374:LDE590374 LMI590374:LNA590374 LWE590374:LWW590374 MGA590374:MGS590374 MPW590374:MQO590374 MZS590374:NAK590374 NJO590374:NKG590374 NTK590374:NUC590374 ODG590374:ODY590374 ONC590374:ONU590374 OWY590374:OXQ590374 PGU590374:PHM590374 PQQ590374:PRI590374 QAM590374:QBE590374 QKI590374:QLA590374 QUE590374:QUW590374 REA590374:RES590374 RNW590374:ROO590374 RXS590374:RYK590374 SHO590374:SIG590374 SRK590374:SSC590374 TBG590374:TBY590374 TLC590374:TLU590374 TUY590374:TVQ590374 UEU590374:UFM590374 UOQ590374:UPI590374 UYM590374:UZE590374 VII590374:VJA590374 VSE590374:VSW590374 WCA590374:WCS590374 WLW590374:WMO590374 WVS590374:WWK590374 K655910:AC655910 JG655910:JY655910 TC655910:TU655910 ACY655910:ADQ655910 AMU655910:ANM655910 AWQ655910:AXI655910 BGM655910:BHE655910 BQI655910:BRA655910 CAE655910:CAW655910 CKA655910:CKS655910 CTW655910:CUO655910 DDS655910:DEK655910 DNO655910:DOG655910 DXK655910:DYC655910 EHG655910:EHY655910 ERC655910:ERU655910 FAY655910:FBQ655910 FKU655910:FLM655910 FUQ655910:FVI655910 GEM655910:GFE655910 GOI655910:GPA655910 GYE655910:GYW655910 HIA655910:HIS655910 HRW655910:HSO655910 IBS655910:ICK655910 ILO655910:IMG655910 IVK655910:IWC655910 JFG655910:JFY655910 JPC655910:JPU655910 JYY655910:JZQ655910 KIU655910:KJM655910 KSQ655910:KTI655910 LCM655910:LDE655910 LMI655910:LNA655910 LWE655910:LWW655910 MGA655910:MGS655910 MPW655910:MQO655910 MZS655910:NAK655910 NJO655910:NKG655910 NTK655910:NUC655910 ODG655910:ODY655910 ONC655910:ONU655910 OWY655910:OXQ655910 PGU655910:PHM655910 PQQ655910:PRI655910 QAM655910:QBE655910 QKI655910:QLA655910 QUE655910:QUW655910 REA655910:RES655910 RNW655910:ROO655910 RXS655910:RYK655910 SHO655910:SIG655910 SRK655910:SSC655910 TBG655910:TBY655910 TLC655910:TLU655910 TUY655910:TVQ655910 UEU655910:UFM655910 UOQ655910:UPI655910 UYM655910:UZE655910 VII655910:VJA655910 VSE655910:VSW655910 WCA655910:WCS655910 WLW655910:WMO655910 WVS655910:WWK655910 K721446:AC721446 JG721446:JY721446 TC721446:TU721446 ACY721446:ADQ721446 AMU721446:ANM721446 AWQ721446:AXI721446 BGM721446:BHE721446 BQI721446:BRA721446 CAE721446:CAW721446 CKA721446:CKS721446 CTW721446:CUO721446 DDS721446:DEK721446 DNO721446:DOG721446 DXK721446:DYC721446 EHG721446:EHY721446 ERC721446:ERU721446 FAY721446:FBQ721446 FKU721446:FLM721446 FUQ721446:FVI721446 GEM721446:GFE721446 GOI721446:GPA721446 GYE721446:GYW721446 HIA721446:HIS721446 HRW721446:HSO721446 IBS721446:ICK721446 ILO721446:IMG721446 IVK721446:IWC721446 JFG721446:JFY721446 JPC721446:JPU721446 JYY721446:JZQ721446 KIU721446:KJM721446 KSQ721446:KTI721446 LCM721446:LDE721446 LMI721446:LNA721446 LWE721446:LWW721446 MGA721446:MGS721446 MPW721446:MQO721446 MZS721446:NAK721446 NJO721446:NKG721446 NTK721446:NUC721446 ODG721446:ODY721446 ONC721446:ONU721446 OWY721446:OXQ721446 PGU721446:PHM721446 PQQ721446:PRI721446 QAM721446:QBE721446 QKI721446:QLA721446 QUE721446:QUW721446 REA721446:RES721446 RNW721446:ROO721446 RXS721446:RYK721446 SHO721446:SIG721446 SRK721446:SSC721446 TBG721446:TBY721446 TLC721446:TLU721446 TUY721446:TVQ721446 UEU721446:UFM721446 UOQ721446:UPI721446 UYM721446:UZE721446 VII721446:VJA721446 VSE721446:VSW721446 WCA721446:WCS721446 WLW721446:WMO721446 WVS721446:WWK721446 K786982:AC786982 JG786982:JY786982 TC786982:TU786982 ACY786982:ADQ786982 AMU786982:ANM786982 AWQ786982:AXI786982 BGM786982:BHE786982 BQI786982:BRA786982 CAE786982:CAW786982 CKA786982:CKS786982 CTW786982:CUO786982 DDS786982:DEK786982 DNO786982:DOG786982 DXK786982:DYC786982 EHG786982:EHY786982 ERC786982:ERU786982 FAY786982:FBQ786982 FKU786982:FLM786982 FUQ786982:FVI786982 GEM786982:GFE786982 GOI786982:GPA786982 GYE786982:GYW786982 HIA786982:HIS786982 HRW786982:HSO786982 IBS786982:ICK786982 ILO786982:IMG786982 IVK786982:IWC786982 JFG786982:JFY786982 JPC786982:JPU786982 JYY786982:JZQ786982 KIU786982:KJM786982 KSQ786982:KTI786982 LCM786982:LDE786982 LMI786982:LNA786982 LWE786982:LWW786982 MGA786982:MGS786982 MPW786982:MQO786982 MZS786982:NAK786982 NJO786982:NKG786982 NTK786982:NUC786982 ODG786982:ODY786982 ONC786982:ONU786982 OWY786982:OXQ786982 PGU786982:PHM786982 PQQ786982:PRI786982 QAM786982:QBE786982 QKI786982:QLA786982 QUE786982:QUW786982 REA786982:RES786982 RNW786982:ROO786982 RXS786982:RYK786982 SHO786982:SIG786982 SRK786982:SSC786982 TBG786982:TBY786982 TLC786982:TLU786982 TUY786982:TVQ786982 UEU786982:UFM786982 UOQ786982:UPI786982 UYM786982:UZE786982 VII786982:VJA786982 VSE786982:VSW786982 WCA786982:WCS786982 WLW786982:WMO786982 WVS786982:WWK786982 K852518:AC852518 JG852518:JY852518 TC852518:TU852518 ACY852518:ADQ852518 AMU852518:ANM852518 AWQ852518:AXI852518 BGM852518:BHE852518 BQI852518:BRA852518 CAE852518:CAW852518 CKA852518:CKS852518 CTW852518:CUO852518 DDS852518:DEK852518 DNO852518:DOG852518 DXK852518:DYC852518 EHG852518:EHY852518 ERC852518:ERU852518 FAY852518:FBQ852518 FKU852518:FLM852518 FUQ852518:FVI852518 GEM852518:GFE852518 GOI852518:GPA852518 GYE852518:GYW852518 HIA852518:HIS852518 HRW852518:HSO852518 IBS852518:ICK852518 ILO852518:IMG852518 IVK852518:IWC852518 JFG852518:JFY852518 JPC852518:JPU852518 JYY852518:JZQ852518 KIU852518:KJM852518 KSQ852518:KTI852518 LCM852518:LDE852518 LMI852518:LNA852518 LWE852518:LWW852518 MGA852518:MGS852518 MPW852518:MQO852518 MZS852518:NAK852518 NJO852518:NKG852518 NTK852518:NUC852518 ODG852518:ODY852518 ONC852518:ONU852518 OWY852518:OXQ852518 PGU852518:PHM852518 PQQ852518:PRI852518 QAM852518:QBE852518 QKI852518:QLA852518 QUE852518:QUW852518 REA852518:RES852518 RNW852518:ROO852518 RXS852518:RYK852518 SHO852518:SIG852518 SRK852518:SSC852518 TBG852518:TBY852518 TLC852518:TLU852518 TUY852518:TVQ852518 UEU852518:UFM852518 UOQ852518:UPI852518 UYM852518:UZE852518 VII852518:VJA852518 VSE852518:VSW852518 WCA852518:WCS852518 WLW852518:WMO852518 WVS852518:WWK852518 K918054:AC918054 JG918054:JY918054 TC918054:TU918054 ACY918054:ADQ918054 AMU918054:ANM918054 AWQ918054:AXI918054 BGM918054:BHE918054 BQI918054:BRA918054 CAE918054:CAW918054 CKA918054:CKS918054 CTW918054:CUO918054 DDS918054:DEK918054 DNO918054:DOG918054 DXK918054:DYC918054 EHG918054:EHY918054 ERC918054:ERU918054 FAY918054:FBQ918054 FKU918054:FLM918054 FUQ918054:FVI918054 GEM918054:GFE918054 GOI918054:GPA918054 GYE918054:GYW918054 HIA918054:HIS918054 HRW918054:HSO918054 IBS918054:ICK918054 ILO918054:IMG918054 IVK918054:IWC918054 JFG918054:JFY918054 JPC918054:JPU918054 JYY918054:JZQ918054 KIU918054:KJM918054 KSQ918054:KTI918054 LCM918054:LDE918054 LMI918054:LNA918054 LWE918054:LWW918054 MGA918054:MGS918054 MPW918054:MQO918054 MZS918054:NAK918054 NJO918054:NKG918054 NTK918054:NUC918054 ODG918054:ODY918054 ONC918054:ONU918054 OWY918054:OXQ918054 PGU918054:PHM918054 PQQ918054:PRI918054 QAM918054:QBE918054 QKI918054:QLA918054 QUE918054:QUW918054 REA918054:RES918054 RNW918054:ROO918054 RXS918054:RYK918054 SHO918054:SIG918054 SRK918054:SSC918054 TBG918054:TBY918054 TLC918054:TLU918054 TUY918054:TVQ918054 UEU918054:UFM918054 UOQ918054:UPI918054 UYM918054:UZE918054 VII918054:VJA918054 VSE918054:VSW918054 WCA918054:WCS918054 WLW918054:WMO918054 WVS918054:WWK918054 K983590:AC983590 JG983590:JY983590 TC983590:TU983590 ACY983590:ADQ983590 AMU983590:ANM983590 AWQ983590:AXI983590 BGM983590:BHE983590 BQI983590:BRA983590 CAE983590:CAW983590 CKA983590:CKS983590 CTW983590:CUO983590 DDS983590:DEK983590 DNO983590:DOG983590 DXK983590:DYC983590 EHG983590:EHY983590 ERC983590:ERU983590 FAY983590:FBQ983590 FKU983590:FLM983590 FUQ983590:FVI983590 GEM983590:GFE983590 GOI983590:GPA983590 GYE983590:GYW983590 HIA983590:HIS983590 HRW983590:HSO983590 IBS983590:ICK983590 ILO983590:IMG983590 IVK983590:IWC983590 JFG983590:JFY983590 JPC983590:JPU983590 JYY983590:JZQ983590 KIU983590:KJM983590 KSQ983590:KTI983590 LCM983590:LDE983590 LMI983590:LNA983590 LWE983590:LWW983590 MGA983590:MGS983590 MPW983590:MQO983590 MZS983590:NAK983590 NJO983590:NKG983590 NTK983590:NUC983590 ODG983590:ODY983590 ONC983590:ONU983590 OWY983590:OXQ983590 PGU983590:PHM983590 PQQ983590:PRI983590 QAM983590:QBE983590 QKI983590:QLA983590 QUE983590:QUW983590 REA983590:RES983590 RNW983590:ROO983590 RXS983590:RYK983590 SHO983590:SIG983590 SRK983590:SSC983590 TBG983590:TBY983590 TLC983590:TLU983590 TUY983590:TVQ983590 UEU983590:UFM983590 UOQ983590:UPI983590 UYM983590:UZE983590 VII983590:VJA983590 VSE983590:VSW983590 WCA983590:WCS983590 WLW983590:WMO983590 WVS983590:WWK983590 AA178:AC182 JW178:JY182 TS178:TU182 ADO178:ADQ182 ANK178:ANM182 AXG178:AXI182 BHC178:BHE182 BQY178:BRA182 CAU178:CAW182 CKQ178:CKS182 CUM178:CUO182 DEI178:DEK182 DOE178:DOG182 DYA178:DYC182 EHW178:EHY182 ERS178:ERU182 FBO178:FBQ182 FLK178:FLM182 FVG178:FVI182 GFC178:GFE182 GOY178:GPA182 GYU178:GYW182 HIQ178:HIS182 HSM178:HSO182 ICI178:ICK182 IME178:IMG182 IWA178:IWC182 JFW178:JFY182 JPS178:JPU182 JZO178:JZQ182 KJK178:KJM182 KTG178:KTI182 LDC178:LDE182 LMY178:LNA182 LWU178:LWW182 MGQ178:MGS182 MQM178:MQO182 NAI178:NAK182 NKE178:NKG182 NUA178:NUC182 ODW178:ODY182 ONS178:ONU182 OXO178:OXQ182 PHK178:PHM182 PRG178:PRI182 QBC178:QBE182 QKY178:QLA182 QUU178:QUW182 REQ178:RES182 ROM178:ROO182 RYI178:RYK182 SIE178:SIG182 SSA178:SSC182 TBW178:TBY182 TLS178:TLU182 TVO178:TVQ182 UFK178:UFM182 UPG178:UPI182 UZC178:UZE182 VIY178:VJA182 VSU178:VSW182 WCQ178:WCS182 WMM178:WMO182 WWI178:WWK182 AA65844:AC65848 JW65844:JY65848 TS65844:TU65848 ADO65844:ADQ65848 ANK65844:ANM65848 AXG65844:AXI65848 BHC65844:BHE65848 BQY65844:BRA65848 CAU65844:CAW65848 CKQ65844:CKS65848 CUM65844:CUO65848 DEI65844:DEK65848 DOE65844:DOG65848 DYA65844:DYC65848 EHW65844:EHY65848 ERS65844:ERU65848 FBO65844:FBQ65848 FLK65844:FLM65848 FVG65844:FVI65848 GFC65844:GFE65848 GOY65844:GPA65848 GYU65844:GYW65848 HIQ65844:HIS65848 HSM65844:HSO65848 ICI65844:ICK65848 IME65844:IMG65848 IWA65844:IWC65848 JFW65844:JFY65848 JPS65844:JPU65848 JZO65844:JZQ65848 KJK65844:KJM65848 KTG65844:KTI65848 LDC65844:LDE65848 LMY65844:LNA65848 LWU65844:LWW65848 MGQ65844:MGS65848 MQM65844:MQO65848 NAI65844:NAK65848 NKE65844:NKG65848 NUA65844:NUC65848 ODW65844:ODY65848 ONS65844:ONU65848 OXO65844:OXQ65848 PHK65844:PHM65848 PRG65844:PRI65848 QBC65844:QBE65848 QKY65844:QLA65848 QUU65844:QUW65848 REQ65844:RES65848 ROM65844:ROO65848 RYI65844:RYK65848 SIE65844:SIG65848 SSA65844:SSC65848 TBW65844:TBY65848 TLS65844:TLU65848 TVO65844:TVQ65848 UFK65844:UFM65848 UPG65844:UPI65848 UZC65844:UZE65848 VIY65844:VJA65848 VSU65844:VSW65848 WCQ65844:WCS65848 WMM65844:WMO65848 WWI65844:WWK65848 AA131380:AC131384 JW131380:JY131384 TS131380:TU131384 ADO131380:ADQ131384 ANK131380:ANM131384 AXG131380:AXI131384 BHC131380:BHE131384 BQY131380:BRA131384 CAU131380:CAW131384 CKQ131380:CKS131384 CUM131380:CUO131384 DEI131380:DEK131384 DOE131380:DOG131384 DYA131380:DYC131384 EHW131380:EHY131384 ERS131380:ERU131384 FBO131380:FBQ131384 FLK131380:FLM131384 FVG131380:FVI131384 GFC131380:GFE131384 GOY131380:GPA131384 GYU131380:GYW131384 HIQ131380:HIS131384 HSM131380:HSO131384 ICI131380:ICK131384 IME131380:IMG131384 IWA131380:IWC131384 JFW131380:JFY131384 JPS131380:JPU131384 JZO131380:JZQ131384 KJK131380:KJM131384 KTG131380:KTI131384 LDC131380:LDE131384 LMY131380:LNA131384 LWU131380:LWW131384 MGQ131380:MGS131384 MQM131380:MQO131384 NAI131380:NAK131384 NKE131380:NKG131384 NUA131380:NUC131384 ODW131380:ODY131384 ONS131380:ONU131384 OXO131380:OXQ131384 PHK131380:PHM131384 PRG131380:PRI131384 QBC131380:QBE131384 QKY131380:QLA131384 QUU131380:QUW131384 REQ131380:RES131384 ROM131380:ROO131384 RYI131380:RYK131384 SIE131380:SIG131384 SSA131380:SSC131384 TBW131380:TBY131384 TLS131380:TLU131384 TVO131380:TVQ131384 UFK131380:UFM131384 UPG131380:UPI131384 UZC131380:UZE131384 VIY131380:VJA131384 VSU131380:VSW131384 WCQ131380:WCS131384 WMM131380:WMO131384 WWI131380:WWK131384 AA196916:AC196920 JW196916:JY196920 TS196916:TU196920 ADO196916:ADQ196920 ANK196916:ANM196920 AXG196916:AXI196920 BHC196916:BHE196920 BQY196916:BRA196920 CAU196916:CAW196920 CKQ196916:CKS196920 CUM196916:CUO196920 DEI196916:DEK196920 DOE196916:DOG196920 DYA196916:DYC196920 EHW196916:EHY196920 ERS196916:ERU196920 FBO196916:FBQ196920 FLK196916:FLM196920 FVG196916:FVI196920 GFC196916:GFE196920 GOY196916:GPA196920 GYU196916:GYW196920 HIQ196916:HIS196920 HSM196916:HSO196920 ICI196916:ICK196920 IME196916:IMG196920 IWA196916:IWC196920 JFW196916:JFY196920 JPS196916:JPU196920 JZO196916:JZQ196920 KJK196916:KJM196920 KTG196916:KTI196920 LDC196916:LDE196920 LMY196916:LNA196920 LWU196916:LWW196920 MGQ196916:MGS196920 MQM196916:MQO196920 NAI196916:NAK196920 NKE196916:NKG196920 NUA196916:NUC196920 ODW196916:ODY196920 ONS196916:ONU196920 OXO196916:OXQ196920 PHK196916:PHM196920 PRG196916:PRI196920 QBC196916:QBE196920 QKY196916:QLA196920 QUU196916:QUW196920 REQ196916:RES196920 ROM196916:ROO196920 RYI196916:RYK196920 SIE196916:SIG196920 SSA196916:SSC196920 TBW196916:TBY196920 TLS196916:TLU196920 TVO196916:TVQ196920 UFK196916:UFM196920 UPG196916:UPI196920 UZC196916:UZE196920 VIY196916:VJA196920 VSU196916:VSW196920 WCQ196916:WCS196920 WMM196916:WMO196920 WWI196916:WWK196920 AA262452:AC262456 JW262452:JY262456 TS262452:TU262456 ADO262452:ADQ262456 ANK262452:ANM262456 AXG262452:AXI262456 BHC262452:BHE262456 BQY262452:BRA262456 CAU262452:CAW262456 CKQ262452:CKS262456 CUM262452:CUO262456 DEI262452:DEK262456 DOE262452:DOG262456 DYA262452:DYC262456 EHW262452:EHY262456 ERS262452:ERU262456 FBO262452:FBQ262456 FLK262452:FLM262456 FVG262452:FVI262456 GFC262452:GFE262456 GOY262452:GPA262456 GYU262452:GYW262456 HIQ262452:HIS262456 HSM262452:HSO262456 ICI262452:ICK262456 IME262452:IMG262456 IWA262452:IWC262456 JFW262452:JFY262456 JPS262452:JPU262456 JZO262452:JZQ262456 KJK262452:KJM262456 KTG262452:KTI262456 LDC262452:LDE262456 LMY262452:LNA262456 LWU262452:LWW262456 MGQ262452:MGS262456 MQM262452:MQO262456 NAI262452:NAK262456 NKE262452:NKG262456 NUA262452:NUC262456 ODW262452:ODY262456 ONS262452:ONU262456 OXO262452:OXQ262456 PHK262452:PHM262456 PRG262452:PRI262456 QBC262452:QBE262456 QKY262452:QLA262456 QUU262452:QUW262456 REQ262452:RES262456 ROM262452:ROO262456 RYI262452:RYK262456 SIE262452:SIG262456 SSA262452:SSC262456 TBW262452:TBY262456 TLS262452:TLU262456 TVO262452:TVQ262456 UFK262452:UFM262456 UPG262452:UPI262456 UZC262452:UZE262456 VIY262452:VJA262456 VSU262452:VSW262456 WCQ262452:WCS262456 WMM262452:WMO262456 WWI262452:WWK262456 AA327988:AC327992 JW327988:JY327992 TS327988:TU327992 ADO327988:ADQ327992 ANK327988:ANM327992 AXG327988:AXI327992 BHC327988:BHE327992 BQY327988:BRA327992 CAU327988:CAW327992 CKQ327988:CKS327992 CUM327988:CUO327992 DEI327988:DEK327992 DOE327988:DOG327992 DYA327988:DYC327992 EHW327988:EHY327992 ERS327988:ERU327992 FBO327988:FBQ327992 FLK327988:FLM327992 FVG327988:FVI327992 GFC327988:GFE327992 GOY327988:GPA327992 GYU327988:GYW327992 HIQ327988:HIS327992 HSM327988:HSO327992 ICI327988:ICK327992 IME327988:IMG327992 IWA327988:IWC327992 JFW327988:JFY327992 JPS327988:JPU327992 JZO327988:JZQ327992 KJK327988:KJM327992 KTG327988:KTI327992 LDC327988:LDE327992 LMY327988:LNA327992 LWU327988:LWW327992 MGQ327988:MGS327992 MQM327988:MQO327992 NAI327988:NAK327992 NKE327988:NKG327992 NUA327988:NUC327992 ODW327988:ODY327992 ONS327988:ONU327992 OXO327988:OXQ327992 PHK327988:PHM327992 PRG327988:PRI327992 QBC327988:QBE327992 QKY327988:QLA327992 QUU327988:QUW327992 REQ327988:RES327992 ROM327988:ROO327992 RYI327988:RYK327992 SIE327988:SIG327992 SSA327988:SSC327992 TBW327988:TBY327992 TLS327988:TLU327992 TVO327988:TVQ327992 UFK327988:UFM327992 UPG327988:UPI327992 UZC327988:UZE327992 VIY327988:VJA327992 VSU327988:VSW327992 WCQ327988:WCS327992 WMM327988:WMO327992 WWI327988:WWK327992 AA393524:AC393528 JW393524:JY393528 TS393524:TU393528 ADO393524:ADQ393528 ANK393524:ANM393528 AXG393524:AXI393528 BHC393524:BHE393528 BQY393524:BRA393528 CAU393524:CAW393528 CKQ393524:CKS393528 CUM393524:CUO393528 DEI393524:DEK393528 DOE393524:DOG393528 DYA393524:DYC393528 EHW393524:EHY393528 ERS393524:ERU393528 FBO393524:FBQ393528 FLK393524:FLM393528 FVG393524:FVI393528 GFC393524:GFE393528 GOY393524:GPA393528 GYU393524:GYW393528 HIQ393524:HIS393528 HSM393524:HSO393528 ICI393524:ICK393528 IME393524:IMG393528 IWA393524:IWC393528 JFW393524:JFY393528 JPS393524:JPU393528 JZO393524:JZQ393528 KJK393524:KJM393528 KTG393524:KTI393528 LDC393524:LDE393528 LMY393524:LNA393528 LWU393524:LWW393528 MGQ393524:MGS393528 MQM393524:MQO393528 NAI393524:NAK393528 NKE393524:NKG393528 NUA393524:NUC393528 ODW393524:ODY393528 ONS393524:ONU393528 OXO393524:OXQ393528 PHK393524:PHM393528 PRG393524:PRI393528 QBC393524:QBE393528 QKY393524:QLA393528 QUU393524:QUW393528 REQ393524:RES393528 ROM393524:ROO393528 RYI393524:RYK393528 SIE393524:SIG393528 SSA393524:SSC393528 TBW393524:TBY393528 TLS393524:TLU393528 TVO393524:TVQ393528 UFK393524:UFM393528 UPG393524:UPI393528 UZC393524:UZE393528 VIY393524:VJA393528 VSU393524:VSW393528 WCQ393524:WCS393528 WMM393524:WMO393528 WWI393524:WWK393528 AA459060:AC459064 JW459060:JY459064 TS459060:TU459064 ADO459060:ADQ459064 ANK459060:ANM459064 AXG459060:AXI459064 BHC459060:BHE459064 BQY459060:BRA459064 CAU459060:CAW459064 CKQ459060:CKS459064 CUM459060:CUO459064 DEI459060:DEK459064 DOE459060:DOG459064 DYA459060:DYC459064 EHW459060:EHY459064 ERS459060:ERU459064 FBO459060:FBQ459064 FLK459060:FLM459064 FVG459060:FVI459064 GFC459060:GFE459064 GOY459060:GPA459064 GYU459060:GYW459064 HIQ459060:HIS459064 HSM459060:HSO459064 ICI459060:ICK459064 IME459060:IMG459064 IWA459060:IWC459064 JFW459060:JFY459064 JPS459060:JPU459064 JZO459060:JZQ459064 KJK459060:KJM459064 KTG459060:KTI459064 LDC459060:LDE459064 LMY459060:LNA459064 LWU459060:LWW459064 MGQ459060:MGS459064 MQM459060:MQO459064 NAI459060:NAK459064 NKE459060:NKG459064 NUA459060:NUC459064 ODW459060:ODY459064 ONS459060:ONU459064 OXO459060:OXQ459064 PHK459060:PHM459064 PRG459060:PRI459064 QBC459060:QBE459064 QKY459060:QLA459064 QUU459060:QUW459064 REQ459060:RES459064 ROM459060:ROO459064 RYI459060:RYK459064 SIE459060:SIG459064 SSA459060:SSC459064 TBW459060:TBY459064 TLS459060:TLU459064 TVO459060:TVQ459064 UFK459060:UFM459064 UPG459060:UPI459064 UZC459060:UZE459064 VIY459060:VJA459064 VSU459060:VSW459064 WCQ459060:WCS459064 WMM459060:WMO459064 WWI459060:WWK459064 AA524596:AC524600 JW524596:JY524600 TS524596:TU524600 ADO524596:ADQ524600 ANK524596:ANM524600 AXG524596:AXI524600 BHC524596:BHE524600 BQY524596:BRA524600 CAU524596:CAW524600 CKQ524596:CKS524600 CUM524596:CUO524600 DEI524596:DEK524600 DOE524596:DOG524600 DYA524596:DYC524600 EHW524596:EHY524600 ERS524596:ERU524600 FBO524596:FBQ524600 FLK524596:FLM524600 FVG524596:FVI524600 GFC524596:GFE524600 GOY524596:GPA524600 GYU524596:GYW524600 HIQ524596:HIS524600 HSM524596:HSO524600 ICI524596:ICK524600 IME524596:IMG524600 IWA524596:IWC524600 JFW524596:JFY524600 JPS524596:JPU524600 JZO524596:JZQ524600 KJK524596:KJM524600 KTG524596:KTI524600 LDC524596:LDE524600 LMY524596:LNA524600 LWU524596:LWW524600 MGQ524596:MGS524600 MQM524596:MQO524600 NAI524596:NAK524600 NKE524596:NKG524600 NUA524596:NUC524600 ODW524596:ODY524600 ONS524596:ONU524600 OXO524596:OXQ524600 PHK524596:PHM524600 PRG524596:PRI524600 QBC524596:QBE524600 QKY524596:QLA524600 QUU524596:QUW524600 REQ524596:RES524600 ROM524596:ROO524600 RYI524596:RYK524600 SIE524596:SIG524600 SSA524596:SSC524600 TBW524596:TBY524600 TLS524596:TLU524600 TVO524596:TVQ524600 UFK524596:UFM524600 UPG524596:UPI524600 UZC524596:UZE524600 VIY524596:VJA524600 VSU524596:VSW524600 WCQ524596:WCS524600 WMM524596:WMO524600 WWI524596:WWK524600 AA590132:AC590136 JW590132:JY590136 TS590132:TU590136 ADO590132:ADQ590136 ANK590132:ANM590136 AXG590132:AXI590136 BHC590132:BHE590136 BQY590132:BRA590136 CAU590132:CAW590136 CKQ590132:CKS590136 CUM590132:CUO590136 DEI590132:DEK590136 DOE590132:DOG590136 DYA590132:DYC590136 EHW590132:EHY590136 ERS590132:ERU590136 FBO590132:FBQ590136 FLK590132:FLM590136 FVG590132:FVI590136 GFC590132:GFE590136 GOY590132:GPA590136 GYU590132:GYW590136 HIQ590132:HIS590136 HSM590132:HSO590136 ICI590132:ICK590136 IME590132:IMG590136 IWA590132:IWC590136 JFW590132:JFY590136 JPS590132:JPU590136 JZO590132:JZQ590136 KJK590132:KJM590136 KTG590132:KTI590136 LDC590132:LDE590136 LMY590132:LNA590136 LWU590132:LWW590136 MGQ590132:MGS590136 MQM590132:MQO590136 NAI590132:NAK590136 NKE590132:NKG590136 NUA590132:NUC590136 ODW590132:ODY590136 ONS590132:ONU590136 OXO590132:OXQ590136 PHK590132:PHM590136 PRG590132:PRI590136 QBC590132:QBE590136 QKY590132:QLA590136 QUU590132:QUW590136 REQ590132:RES590136 ROM590132:ROO590136 RYI590132:RYK590136 SIE590132:SIG590136 SSA590132:SSC590136 TBW590132:TBY590136 TLS590132:TLU590136 TVO590132:TVQ590136 UFK590132:UFM590136 UPG590132:UPI590136 UZC590132:UZE590136 VIY590132:VJA590136 VSU590132:VSW590136 WCQ590132:WCS590136 WMM590132:WMO590136 WWI590132:WWK590136 AA655668:AC655672 JW655668:JY655672 TS655668:TU655672 ADO655668:ADQ655672 ANK655668:ANM655672 AXG655668:AXI655672 BHC655668:BHE655672 BQY655668:BRA655672 CAU655668:CAW655672 CKQ655668:CKS655672 CUM655668:CUO655672 DEI655668:DEK655672 DOE655668:DOG655672 DYA655668:DYC655672 EHW655668:EHY655672 ERS655668:ERU655672 FBO655668:FBQ655672 FLK655668:FLM655672 FVG655668:FVI655672 GFC655668:GFE655672 GOY655668:GPA655672 GYU655668:GYW655672 HIQ655668:HIS655672 HSM655668:HSO655672 ICI655668:ICK655672 IME655668:IMG655672 IWA655668:IWC655672 JFW655668:JFY655672 JPS655668:JPU655672 JZO655668:JZQ655672 KJK655668:KJM655672 KTG655668:KTI655672 LDC655668:LDE655672 LMY655668:LNA655672 LWU655668:LWW655672 MGQ655668:MGS655672 MQM655668:MQO655672 NAI655668:NAK655672 NKE655668:NKG655672 NUA655668:NUC655672 ODW655668:ODY655672 ONS655668:ONU655672 OXO655668:OXQ655672 PHK655668:PHM655672 PRG655668:PRI655672 QBC655668:QBE655672 QKY655668:QLA655672 QUU655668:QUW655672 REQ655668:RES655672 ROM655668:ROO655672 RYI655668:RYK655672 SIE655668:SIG655672 SSA655668:SSC655672 TBW655668:TBY655672 TLS655668:TLU655672 TVO655668:TVQ655672 UFK655668:UFM655672 UPG655668:UPI655672 UZC655668:UZE655672 VIY655668:VJA655672 VSU655668:VSW655672 WCQ655668:WCS655672 WMM655668:WMO655672 WWI655668:WWK655672 AA721204:AC721208 JW721204:JY721208 TS721204:TU721208 ADO721204:ADQ721208 ANK721204:ANM721208 AXG721204:AXI721208 BHC721204:BHE721208 BQY721204:BRA721208 CAU721204:CAW721208 CKQ721204:CKS721208 CUM721204:CUO721208 DEI721204:DEK721208 DOE721204:DOG721208 DYA721204:DYC721208 EHW721204:EHY721208 ERS721204:ERU721208 FBO721204:FBQ721208 FLK721204:FLM721208 FVG721204:FVI721208 GFC721204:GFE721208 GOY721204:GPA721208 GYU721204:GYW721208 HIQ721204:HIS721208 HSM721204:HSO721208 ICI721204:ICK721208 IME721204:IMG721208 IWA721204:IWC721208 JFW721204:JFY721208 JPS721204:JPU721208 JZO721204:JZQ721208 KJK721204:KJM721208 KTG721204:KTI721208 LDC721204:LDE721208 LMY721204:LNA721208 LWU721204:LWW721208 MGQ721204:MGS721208 MQM721204:MQO721208 NAI721204:NAK721208 NKE721204:NKG721208 NUA721204:NUC721208 ODW721204:ODY721208 ONS721204:ONU721208 OXO721204:OXQ721208 PHK721204:PHM721208 PRG721204:PRI721208 QBC721204:QBE721208 QKY721204:QLA721208 QUU721204:QUW721208 REQ721204:RES721208 ROM721204:ROO721208 RYI721204:RYK721208 SIE721204:SIG721208 SSA721204:SSC721208 TBW721204:TBY721208 TLS721204:TLU721208 TVO721204:TVQ721208 UFK721204:UFM721208 UPG721204:UPI721208 UZC721204:UZE721208 VIY721204:VJA721208 VSU721204:VSW721208 WCQ721204:WCS721208 WMM721204:WMO721208 WWI721204:WWK721208 AA786740:AC786744 JW786740:JY786744 TS786740:TU786744 ADO786740:ADQ786744 ANK786740:ANM786744 AXG786740:AXI786744 BHC786740:BHE786744 BQY786740:BRA786744 CAU786740:CAW786744 CKQ786740:CKS786744 CUM786740:CUO786744 DEI786740:DEK786744 DOE786740:DOG786744 DYA786740:DYC786744 EHW786740:EHY786744 ERS786740:ERU786744 FBO786740:FBQ786744 FLK786740:FLM786744 FVG786740:FVI786744 GFC786740:GFE786744 GOY786740:GPA786744 GYU786740:GYW786744 HIQ786740:HIS786744 HSM786740:HSO786744 ICI786740:ICK786744 IME786740:IMG786744 IWA786740:IWC786744 JFW786740:JFY786744 JPS786740:JPU786744 JZO786740:JZQ786744 KJK786740:KJM786744 KTG786740:KTI786744 LDC786740:LDE786744 LMY786740:LNA786744 LWU786740:LWW786744 MGQ786740:MGS786744 MQM786740:MQO786744 NAI786740:NAK786744 NKE786740:NKG786744 NUA786740:NUC786744 ODW786740:ODY786744 ONS786740:ONU786744 OXO786740:OXQ786744 PHK786740:PHM786744 PRG786740:PRI786744 QBC786740:QBE786744 QKY786740:QLA786744 QUU786740:QUW786744 REQ786740:RES786744 ROM786740:ROO786744 RYI786740:RYK786744 SIE786740:SIG786744 SSA786740:SSC786744 TBW786740:TBY786744 TLS786740:TLU786744 TVO786740:TVQ786744 UFK786740:UFM786744 UPG786740:UPI786744 UZC786740:UZE786744 VIY786740:VJA786744 VSU786740:VSW786744 WCQ786740:WCS786744 WMM786740:WMO786744 WWI786740:WWK786744 AA852276:AC852280 JW852276:JY852280 TS852276:TU852280 ADO852276:ADQ852280 ANK852276:ANM852280 AXG852276:AXI852280 BHC852276:BHE852280 BQY852276:BRA852280 CAU852276:CAW852280 CKQ852276:CKS852280 CUM852276:CUO852280 DEI852276:DEK852280 DOE852276:DOG852280 DYA852276:DYC852280 EHW852276:EHY852280 ERS852276:ERU852280 FBO852276:FBQ852280 FLK852276:FLM852280 FVG852276:FVI852280 GFC852276:GFE852280 GOY852276:GPA852280 GYU852276:GYW852280 HIQ852276:HIS852280 HSM852276:HSO852280 ICI852276:ICK852280 IME852276:IMG852280 IWA852276:IWC852280 JFW852276:JFY852280 JPS852276:JPU852280 JZO852276:JZQ852280 KJK852276:KJM852280 KTG852276:KTI852280 LDC852276:LDE852280 LMY852276:LNA852280 LWU852276:LWW852280 MGQ852276:MGS852280 MQM852276:MQO852280 NAI852276:NAK852280 NKE852276:NKG852280 NUA852276:NUC852280 ODW852276:ODY852280 ONS852276:ONU852280 OXO852276:OXQ852280 PHK852276:PHM852280 PRG852276:PRI852280 QBC852276:QBE852280 QKY852276:QLA852280 QUU852276:QUW852280 REQ852276:RES852280 ROM852276:ROO852280 RYI852276:RYK852280 SIE852276:SIG852280 SSA852276:SSC852280 TBW852276:TBY852280 TLS852276:TLU852280 TVO852276:TVQ852280 UFK852276:UFM852280 UPG852276:UPI852280 UZC852276:UZE852280 VIY852276:VJA852280 VSU852276:VSW852280 WCQ852276:WCS852280 WMM852276:WMO852280 WWI852276:WWK852280 AA917812:AC917816 JW917812:JY917816 TS917812:TU917816 ADO917812:ADQ917816 ANK917812:ANM917816 AXG917812:AXI917816 BHC917812:BHE917816 BQY917812:BRA917816 CAU917812:CAW917816 CKQ917812:CKS917816 CUM917812:CUO917816 DEI917812:DEK917816 DOE917812:DOG917816 DYA917812:DYC917816 EHW917812:EHY917816 ERS917812:ERU917816 FBO917812:FBQ917816 FLK917812:FLM917816 FVG917812:FVI917816 GFC917812:GFE917816 GOY917812:GPA917816 GYU917812:GYW917816 HIQ917812:HIS917816 HSM917812:HSO917816 ICI917812:ICK917816 IME917812:IMG917816 IWA917812:IWC917816 JFW917812:JFY917816 JPS917812:JPU917816 JZO917812:JZQ917816 KJK917812:KJM917816 KTG917812:KTI917816 LDC917812:LDE917816 LMY917812:LNA917816 LWU917812:LWW917816 MGQ917812:MGS917816 MQM917812:MQO917816 NAI917812:NAK917816 NKE917812:NKG917816 NUA917812:NUC917816 ODW917812:ODY917816 ONS917812:ONU917816 OXO917812:OXQ917816 PHK917812:PHM917816 PRG917812:PRI917816 QBC917812:QBE917816 QKY917812:QLA917816 QUU917812:QUW917816 REQ917812:RES917816 ROM917812:ROO917816 RYI917812:RYK917816 SIE917812:SIG917816 SSA917812:SSC917816 TBW917812:TBY917816 TLS917812:TLU917816 TVO917812:TVQ917816 UFK917812:UFM917816 UPG917812:UPI917816 UZC917812:UZE917816 VIY917812:VJA917816 VSU917812:VSW917816 WCQ917812:WCS917816 WMM917812:WMO917816 WWI917812:WWK917816 AA983348:AC983352 JW983348:JY983352 TS983348:TU983352 ADO983348:ADQ983352 ANK983348:ANM983352 AXG983348:AXI983352 BHC983348:BHE983352 BQY983348:BRA983352 CAU983348:CAW983352 CKQ983348:CKS983352 CUM983348:CUO983352 DEI983348:DEK983352 DOE983348:DOG983352 DYA983348:DYC983352 EHW983348:EHY983352 ERS983348:ERU983352 FBO983348:FBQ983352 FLK983348:FLM983352 FVG983348:FVI983352 GFC983348:GFE983352 GOY983348:GPA983352 GYU983348:GYW983352 HIQ983348:HIS983352 HSM983348:HSO983352 ICI983348:ICK983352 IME983348:IMG983352 IWA983348:IWC983352 JFW983348:JFY983352 JPS983348:JPU983352 JZO983348:JZQ983352 KJK983348:KJM983352 KTG983348:KTI983352 LDC983348:LDE983352 LMY983348:LNA983352 LWU983348:LWW983352 MGQ983348:MGS983352 MQM983348:MQO983352 NAI983348:NAK983352 NKE983348:NKG983352 NUA983348:NUC983352 ODW983348:ODY983352 ONS983348:ONU983352 OXO983348:OXQ983352 PHK983348:PHM983352 PRG983348:PRI983352 QBC983348:QBE983352 QKY983348:QLA983352 QUU983348:QUW983352 REQ983348:RES983352 ROM983348:ROO983352 RYI983348:RYK983352 SIE983348:SIG983352 SSA983348:SSC983352 TBW983348:TBY983352 TLS983348:TLU983352 TVO983348:TVQ983352 UFK983348:UFM983352 UPG983348:UPI983352 UZC983348:UZE983352 VIY983348:VJA983352 VSU983348:VSW983352 WCQ983348:WCS983352 WMM983348:WMO983352 WWI983348:WWK983352 J438:Z438 JF438:JV438 TB438:TR438 ACX438:ADN438 AMT438:ANJ438 AWP438:AXF438 BGL438:BHB438 BQH438:BQX438 CAD438:CAT438 CJZ438:CKP438 CTV438:CUL438 DDR438:DEH438 DNN438:DOD438 DXJ438:DXZ438 EHF438:EHV438 ERB438:ERR438 FAX438:FBN438 FKT438:FLJ438 FUP438:FVF438 GEL438:GFB438 GOH438:GOX438 GYD438:GYT438 HHZ438:HIP438 HRV438:HSL438 IBR438:ICH438 ILN438:IMD438 IVJ438:IVZ438 JFF438:JFV438 JPB438:JPR438 JYX438:JZN438 KIT438:KJJ438 KSP438:KTF438 LCL438:LDB438 LMH438:LMX438 LWD438:LWT438 MFZ438:MGP438 MPV438:MQL438 MZR438:NAH438 NJN438:NKD438 NTJ438:NTZ438 ODF438:ODV438 ONB438:ONR438 OWX438:OXN438 PGT438:PHJ438 PQP438:PRF438 QAL438:QBB438 QKH438:QKX438 QUD438:QUT438 RDZ438:REP438 RNV438:ROL438 RXR438:RYH438 SHN438:SID438 SRJ438:SRZ438 TBF438:TBV438 TLB438:TLR438 TUX438:TVN438 UET438:UFJ438 UOP438:UPF438 UYL438:UZB438 VIH438:VIX438 VSD438:VST438 WBZ438:WCP438 WLV438:WML438 WVR438:WWH438 J66020:Z66020 JF66020:JV66020 TB66020:TR66020 ACX66020:ADN66020 AMT66020:ANJ66020 AWP66020:AXF66020 BGL66020:BHB66020 BQH66020:BQX66020 CAD66020:CAT66020 CJZ66020:CKP66020 CTV66020:CUL66020 DDR66020:DEH66020 DNN66020:DOD66020 DXJ66020:DXZ66020 EHF66020:EHV66020 ERB66020:ERR66020 FAX66020:FBN66020 FKT66020:FLJ66020 FUP66020:FVF66020 GEL66020:GFB66020 GOH66020:GOX66020 GYD66020:GYT66020 HHZ66020:HIP66020 HRV66020:HSL66020 IBR66020:ICH66020 ILN66020:IMD66020 IVJ66020:IVZ66020 JFF66020:JFV66020 JPB66020:JPR66020 JYX66020:JZN66020 KIT66020:KJJ66020 KSP66020:KTF66020 LCL66020:LDB66020 LMH66020:LMX66020 LWD66020:LWT66020 MFZ66020:MGP66020 MPV66020:MQL66020 MZR66020:NAH66020 NJN66020:NKD66020 NTJ66020:NTZ66020 ODF66020:ODV66020 ONB66020:ONR66020 OWX66020:OXN66020 PGT66020:PHJ66020 PQP66020:PRF66020 QAL66020:QBB66020 QKH66020:QKX66020 QUD66020:QUT66020 RDZ66020:REP66020 RNV66020:ROL66020 RXR66020:RYH66020 SHN66020:SID66020 SRJ66020:SRZ66020 TBF66020:TBV66020 TLB66020:TLR66020 TUX66020:TVN66020 UET66020:UFJ66020 UOP66020:UPF66020 UYL66020:UZB66020 VIH66020:VIX66020 VSD66020:VST66020 WBZ66020:WCP66020 WLV66020:WML66020 WVR66020:WWH66020 J131556:Z131556 JF131556:JV131556 TB131556:TR131556 ACX131556:ADN131556 AMT131556:ANJ131556 AWP131556:AXF131556 BGL131556:BHB131556 BQH131556:BQX131556 CAD131556:CAT131556 CJZ131556:CKP131556 CTV131556:CUL131556 DDR131556:DEH131556 DNN131556:DOD131556 DXJ131556:DXZ131556 EHF131556:EHV131556 ERB131556:ERR131556 FAX131556:FBN131556 FKT131556:FLJ131556 FUP131556:FVF131556 GEL131556:GFB131556 GOH131556:GOX131556 GYD131556:GYT131556 HHZ131556:HIP131556 HRV131556:HSL131556 IBR131556:ICH131556 ILN131556:IMD131556 IVJ131556:IVZ131556 JFF131556:JFV131556 JPB131556:JPR131556 JYX131556:JZN131556 KIT131556:KJJ131556 KSP131556:KTF131556 LCL131556:LDB131556 LMH131556:LMX131556 LWD131556:LWT131556 MFZ131556:MGP131556 MPV131556:MQL131556 MZR131556:NAH131556 NJN131556:NKD131556 NTJ131556:NTZ131556 ODF131556:ODV131556 ONB131556:ONR131556 OWX131556:OXN131556 PGT131556:PHJ131556 PQP131556:PRF131556 QAL131556:QBB131556 QKH131556:QKX131556 QUD131556:QUT131556 RDZ131556:REP131556 RNV131556:ROL131556 RXR131556:RYH131556 SHN131556:SID131556 SRJ131556:SRZ131556 TBF131556:TBV131556 TLB131556:TLR131556 TUX131556:TVN131556 UET131556:UFJ131556 UOP131556:UPF131556 UYL131556:UZB131556 VIH131556:VIX131556 VSD131556:VST131556 WBZ131556:WCP131556 WLV131556:WML131556 WVR131556:WWH131556 J197092:Z197092 JF197092:JV197092 TB197092:TR197092 ACX197092:ADN197092 AMT197092:ANJ197092 AWP197092:AXF197092 BGL197092:BHB197092 BQH197092:BQX197092 CAD197092:CAT197092 CJZ197092:CKP197092 CTV197092:CUL197092 DDR197092:DEH197092 DNN197092:DOD197092 DXJ197092:DXZ197092 EHF197092:EHV197092 ERB197092:ERR197092 FAX197092:FBN197092 FKT197092:FLJ197092 FUP197092:FVF197092 GEL197092:GFB197092 GOH197092:GOX197092 GYD197092:GYT197092 HHZ197092:HIP197092 HRV197092:HSL197092 IBR197092:ICH197092 ILN197092:IMD197092 IVJ197092:IVZ197092 JFF197092:JFV197092 JPB197092:JPR197092 JYX197092:JZN197092 KIT197092:KJJ197092 KSP197092:KTF197092 LCL197092:LDB197092 LMH197092:LMX197092 LWD197092:LWT197092 MFZ197092:MGP197092 MPV197092:MQL197092 MZR197092:NAH197092 NJN197092:NKD197092 NTJ197092:NTZ197092 ODF197092:ODV197092 ONB197092:ONR197092 OWX197092:OXN197092 PGT197092:PHJ197092 PQP197092:PRF197092 QAL197092:QBB197092 QKH197092:QKX197092 QUD197092:QUT197092 RDZ197092:REP197092 RNV197092:ROL197092 RXR197092:RYH197092 SHN197092:SID197092 SRJ197092:SRZ197092 TBF197092:TBV197092 TLB197092:TLR197092 TUX197092:TVN197092 UET197092:UFJ197092 UOP197092:UPF197092 UYL197092:UZB197092 VIH197092:VIX197092 VSD197092:VST197092 WBZ197092:WCP197092 WLV197092:WML197092 WVR197092:WWH197092 J262628:Z262628 JF262628:JV262628 TB262628:TR262628 ACX262628:ADN262628 AMT262628:ANJ262628 AWP262628:AXF262628 BGL262628:BHB262628 BQH262628:BQX262628 CAD262628:CAT262628 CJZ262628:CKP262628 CTV262628:CUL262628 DDR262628:DEH262628 DNN262628:DOD262628 DXJ262628:DXZ262628 EHF262628:EHV262628 ERB262628:ERR262628 FAX262628:FBN262628 FKT262628:FLJ262628 FUP262628:FVF262628 GEL262628:GFB262628 GOH262628:GOX262628 GYD262628:GYT262628 HHZ262628:HIP262628 HRV262628:HSL262628 IBR262628:ICH262628 ILN262628:IMD262628 IVJ262628:IVZ262628 JFF262628:JFV262628 JPB262628:JPR262628 JYX262628:JZN262628 KIT262628:KJJ262628 KSP262628:KTF262628 LCL262628:LDB262628 LMH262628:LMX262628 LWD262628:LWT262628 MFZ262628:MGP262628 MPV262628:MQL262628 MZR262628:NAH262628 NJN262628:NKD262628 NTJ262628:NTZ262628 ODF262628:ODV262628 ONB262628:ONR262628 OWX262628:OXN262628 PGT262628:PHJ262628 PQP262628:PRF262628 QAL262628:QBB262628 QKH262628:QKX262628 QUD262628:QUT262628 RDZ262628:REP262628 RNV262628:ROL262628 RXR262628:RYH262628 SHN262628:SID262628 SRJ262628:SRZ262628 TBF262628:TBV262628 TLB262628:TLR262628 TUX262628:TVN262628 UET262628:UFJ262628 UOP262628:UPF262628 UYL262628:UZB262628 VIH262628:VIX262628 VSD262628:VST262628 WBZ262628:WCP262628 WLV262628:WML262628 WVR262628:WWH262628 J328164:Z328164 JF328164:JV328164 TB328164:TR328164 ACX328164:ADN328164 AMT328164:ANJ328164 AWP328164:AXF328164 BGL328164:BHB328164 BQH328164:BQX328164 CAD328164:CAT328164 CJZ328164:CKP328164 CTV328164:CUL328164 DDR328164:DEH328164 DNN328164:DOD328164 DXJ328164:DXZ328164 EHF328164:EHV328164 ERB328164:ERR328164 FAX328164:FBN328164 FKT328164:FLJ328164 FUP328164:FVF328164 GEL328164:GFB328164 GOH328164:GOX328164 GYD328164:GYT328164 HHZ328164:HIP328164 HRV328164:HSL328164 IBR328164:ICH328164 ILN328164:IMD328164 IVJ328164:IVZ328164 JFF328164:JFV328164 JPB328164:JPR328164 JYX328164:JZN328164 KIT328164:KJJ328164 KSP328164:KTF328164 LCL328164:LDB328164 LMH328164:LMX328164 LWD328164:LWT328164 MFZ328164:MGP328164 MPV328164:MQL328164 MZR328164:NAH328164 NJN328164:NKD328164 NTJ328164:NTZ328164 ODF328164:ODV328164 ONB328164:ONR328164 OWX328164:OXN328164 PGT328164:PHJ328164 PQP328164:PRF328164 QAL328164:QBB328164 QKH328164:QKX328164 QUD328164:QUT328164 RDZ328164:REP328164 RNV328164:ROL328164 RXR328164:RYH328164 SHN328164:SID328164 SRJ328164:SRZ328164 TBF328164:TBV328164 TLB328164:TLR328164 TUX328164:TVN328164 UET328164:UFJ328164 UOP328164:UPF328164 UYL328164:UZB328164 VIH328164:VIX328164 VSD328164:VST328164 WBZ328164:WCP328164 WLV328164:WML328164 WVR328164:WWH328164 J393700:Z393700 JF393700:JV393700 TB393700:TR393700 ACX393700:ADN393700 AMT393700:ANJ393700 AWP393700:AXF393700 BGL393700:BHB393700 BQH393700:BQX393700 CAD393700:CAT393700 CJZ393700:CKP393700 CTV393700:CUL393700 DDR393700:DEH393700 DNN393700:DOD393700 DXJ393700:DXZ393700 EHF393700:EHV393700 ERB393700:ERR393700 FAX393700:FBN393700 FKT393700:FLJ393700 FUP393700:FVF393700 GEL393700:GFB393700 GOH393700:GOX393700 GYD393700:GYT393700 HHZ393700:HIP393700 HRV393700:HSL393700 IBR393700:ICH393700 ILN393700:IMD393700 IVJ393700:IVZ393700 JFF393700:JFV393700 JPB393700:JPR393700 JYX393700:JZN393700 KIT393700:KJJ393700 KSP393700:KTF393700 LCL393700:LDB393700 LMH393700:LMX393700 LWD393700:LWT393700 MFZ393700:MGP393700 MPV393700:MQL393700 MZR393700:NAH393700 NJN393700:NKD393700 NTJ393700:NTZ393700 ODF393700:ODV393700 ONB393700:ONR393700 OWX393700:OXN393700 PGT393700:PHJ393700 PQP393700:PRF393700 QAL393700:QBB393700 QKH393700:QKX393700 QUD393700:QUT393700 RDZ393700:REP393700 RNV393700:ROL393700 RXR393700:RYH393700 SHN393700:SID393700 SRJ393700:SRZ393700 TBF393700:TBV393700 TLB393700:TLR393700 TUX393700:TVN393700 UET393700:UFJ393700 UOP393700:UPF393700 UYL393700:UZB393700 VIH393700:VIX393700 VSD393700:VST393700 WBZ393700:WCP393700 WLV393700:WML393700 WVR393700:WWH393700 J459236:Z459236 JF459236:JV459236 TB459236:TR459236 ACX459236:ADN459236 AMT459236:ANJ459236 AWP459236:AXF459236 BGL459236:BHB459236 BQH459236:BQX459236 CAD459236:CAT459236 CJZ459236:CKP459236 CTV459236:CUL459236 DDR459236:DEH459236 DNN459236:DOD459236 DXJ459236:DXZ459236 EHF459236:EHV459236 ERB459236:ERR459236 FAX459236:FBN459236 FKT459236:FLJ459236 FUP459236:FVF459236 GEL459236:GFB459236 GOH459236:GOX459236 GYD459236:GYT459236 HHZ459236:HIP459236 HRV459236:HSL459236 IBR459236:ICH459236 ILN459236:IMD459236 IVJ459236:IVZ459236 JFF459236:JFV459236 JPB459236:JPR459236 JYX459236:JZN459236 KIT459236:KJJ459236 KSP459236:KTF459236 LCL459236:LDB459236 LMH459236:LMX459236 LWD459236:LWT459236 MFZ459236:MGP459236 MPV459236:MQL459236 MZR459236:NAH459236 NJN459236:NKD459236 NTJ459236:NTZ459236 ODF459236:ODV459236 ONB459236:ONR459236 OWX459236:OXN459236 PGT459236:PHJ459236 PQP459236:PRF459236 QAL459236:QBB459236 QKH459236:QKX459236 QUD459236:QUT459236 RDZ459236:REP459236 RNV459236:ROL459236 RXR459236:RYH459236 SHN459236:SID459236 SRJ459236:SRZ459236 TBF459236:TBV459236 TLB459236:TLR459236 TUX459236:TVN459236 UET459236:UFJ459236 UOP459236:UPF459236 UYL459236:UZB459236 VIH459236:VIX459236 VSD459236:VST459236 WBZ459236:WCP459236 WLV459236:WML459236 WVR459236:WWH459236 J524772:Z524772 JF524772:JV524772 TB524772:TR524772 ACX524772:ADN524772 AMT524772:ANJ524772 AWP524772:AXF524772 BGL524772:BHB524772 BQH524772:BQX524772 CAD524772:CAT524772 CJZ524772:CKP524772 CTV524772:CUL524772 DDR524772:DEH524772 DNN524772:DOD524772 DXJ524772:DXZ524772 EHF524772:EHV524772 ERB524772:ERR524772 FAX524772:FBN524772 FKT524772:FLJ524772 FUP524772:FVF524772 GEL524772:GFB524772 GOH524772:GOX524772 GYD524772:GYT524772 HHZ524772:HIP524772 HRV524772:HSL524772 IBR524772:ICH524772 ILN524772:IMD524772 IVJ524772:IVZ524772 JFF524772:JFV524772 JPB524772:JPR524772 JYX524772:JZN524772 KIT524772:KJJ524772 KSP524772:KTF524772 LCL524772:LDB524772 LMH524772:LMX524772 LWD524772:LWT524772 MFZ524772:MGP524772 MPV524772:MQL524772 MZR524772:NAH524772 NJN524772:NKD524772 NTJ524772:NTZ524772 ODF524772:ODV524772 ONB524772:ONR524772 OWX524772:OXN524772 PGT524772:PHJ524772 PQP524772:PRF524772 QAL524772:QBB524772 QKH524772:QKX524772 QUD524772:QUT524772 RDZ524772:REP524772 RNV524772:ROL524772 RXR524772:RYH524772 SHN524772:SID524772 SRJ524772:SRZ524772 TBF524772:TBV524772 TLB524772:TLR524772 TUX524772:TVN524772 UET524772:UFJ524772 UOP524772:UPF524772 UYL524772:UZB524772 VIH524772:VIX524772 VSD524772:VST524772 WBZ524772:WCP524772 WLV524772:WML524772 WVR524772:WWH524772 J590308:Z590308 JF590308:JV590308 TB590308:TR590308 ACX590308:ADN590308 AMT590308:ANJ590308 AWP590308:AXF590308 BGL590308:BHB590308 BQH590308:BQX590308 CAD590308:CAT590308 CJZ590308:CKP590308 CTV590308:CUL590308 DDR590308:DEH590308 DNN590308:DOD590308 DXJ590308:DXZ590308 EHF590308:EHV590308 ERB590308:ERR590308 FAX590308:FBN590308 FKT590308:FLJ590308 FUP590308:FVF590308 GEL590308:GFB590308 GOH590308:GOX590308 GYD590308:GYT590308 HHZ590308:HIP590308 HRV590308:HSL590308 IBR590308:ICH590308 ILN590308:IMD590308 IVJ590308:IVZ590308 JFF590308:JFV590308 JPB590308:JPR590308 JYX590308:JZN590308 KIT590308:KJJ590308 KSP590308:KTF590308 LCL590308:LDB590308 LMH590308:LMX590308 LWD590308:LWT590308 MFZ590308:MGP590308 MPV590308:MQL590308 MZR590308:NAH590308 NJN590308:NKD590308 NTJ590308:NTZ590308 ODF590308:ODV590308 ONB590308:ONR590308 OWX590308:OXN590308 PGT590308:PHJ590308 PQP590308:PRF590308 QAL590308:QBB590308 QKH590308:QKX590308 QUD590308:QUT590308 RDZ590308:REP590308 RNV590308:ROL590308 RXR590308:RYH590308 SHN590308:SID590308 SRJ590308:SRZ590308 TBF590308:TBV590308 TLB590308:TLR590308 TUX590308:TVN590308 UET590308:UFJ590308 UOP590308:UPF590308 UYL590308:UZB590308 VIH590308:VIX590308 VSD590308:VST590308 WBZ590308:WCP590308 WLV590308:WML590308 WVR590308:WWH590308 J655844:Z655844 JF655844:JV655844 TB655844:TR655844 ACX655844:ADN655844 AMT655844:ANJ655844 AWP655844:AXF655844 BGL655844:BHB655844 BQH655844:BQX655844 CAD655844:CAT655844 CJZ655844:CKP655844 CTV655844:CUL655844 DDR655844:DEH655844 DNN655844:DOD655844 DXJ655844:DXZ655844 EHF655844:EHV655844 ERB655844:ERR655844 FAX655844:FBN655844 FKT655844:FLJ655844 FUP655844:FVF655844 GEL655844:GFB655844 GOH655844:GOX655844 GYD655844:GYT655844 HHZ655844:HIP655844 HRV655844:HSL655844 IBR655844:ICH655844 ILN655844:IMD655844 IVJ655844:IVZ655844 JFF655844:JFV655844 JPB655844:JPR655844 JYX655844:JZN655844 KIT655844:KJJ655844 KSP655844:KTF655844 LCL655844:LDB655844 LMH655844:LMX655844 LWD655844:LWT655844 MFZ655844:MGP655844 MPV655844:MQL655844 MZR655844:NAH655844 NJN655844:NKD655844 NTJ655844:NTZ655844 ODF655844:ODV655844 ONB655844:ONR655844 OWX655844:OXN655844 PGT655844:PHJ655844 PQP655844:PRF655844 QAL655844:QBB655844 QKH655844:QKX655844 QUD655844:QUT655844 RDZ655844:REP655844 RNV655844:ROL655844 RXR655844:RYH655844 SHN655844:SID655844 SRJ655844:SRZ655844 TBF655844:TBV655844 TLB655844:TLR655844 TUX655844:TVN655844 UET655844:UFJ655844 UOP655844:UPF655844 UYL655844:UZB655844 VIH655844:VIX655844 VSD655844:VST655844 WBZ655844:WCP655844 WLV655844:WML655844 WVR655844:WWH655844 J721380:Z721380 JF721380:JV721380 TB721380:TR721380 ACX721380:ADN721380 AMT721380:ANJ721380 AWP721380:AXF721380 BGL721380:BHB721380 BQH721380:BQX721380 CAD721380:CAT721380 CJZ721380:CKP721380 CTV721380:CUL721380 DDR721380:DEH721380 DNN721380:DOD721380 DXJ721380:DXZ721380 EHF721380:EHV721380 ERB721380:ERR721380 FAX721380:FBN721380 FKT721380:FLJ721380 FUP721380:FVF721380 GEL721380:GFB721380 GOH721380:GOX721380 GYD721380:GYT721380 HHZ721380:HIP721380 HRV721380:HSL721380 IBR721380:ICH721380 ILN721380:IMD721380 IVJ721380:IVZ721380 JFF721380:JFV721380 JPB721380:JPR721380 JYX721380:JZN721380 KIT721380:KJJ721380 KSP721380:KTF721380 LCL721380:LDB721380 LMH721380:LMX721380 LWD721380:LWT721380 MFZ721380:MGP721380 MPV721380:MQL721380 MZR721380:NAH721380 NJN721380:NKD721380 NTJ721380:NTZ721380 ODF721380:ODV721380 ONB721380:ONR721380 OWX721380:OXN721380 PGT721380:PHJ721380 PQP721380:PRF721380 QAL721380:QBB721380 QKH721380:QKX721380 QUD721380:QUT721380 RDZ721380:REP721380 RNV721380:ROL721380 RXR721380:RYH721380 SHN721380:SID721380 SRJ721380:SRZ721380 TBF721380:TBV721380 TLB721380:TLR721380 TUX721380:TVN721380 UET721380:UFJ721380 UOP721380:UPF721380 UYL721380:UZB721380 VIH721380:VIX721380 VSD721380:VST721380 WBZ721380:WCP721380 WLV721380:WML721380 WVR721380:WWH721380 J786916:Z786916 JF786916:JV786916 TB786916:TR786916 ACX786916:ADN786916 AMT786916:ANJ786916 AWP786916:AXF786916 BGL786916:BHB786916 BQH786916:BQX786916 CAD786916:CAT786916 CJZ786916:CKP786916 CTV786916:CUL786916 DDR786916:DEH786916 DNN786916:DOD786916 DXJ786916:DXZ786916 EHF786916:EHV786916 ERB786916:ERR786916 FAX786916:FBN786916 FKT786916:FLJ786916 FUP786916:FVF786916 GEL786916:GFB786916 GOH786916:GOX786916 GYD786916:GYT786916 HHZ786916:HIP786916 HRV786916:HSL786916 IBR786916:ICH786916 ILN786916:IMD786916 IVJ786916:IVZ786916 JFF786916:JFV786916 JPB786916:JPR786916 JYX786916:JZN786916 KIT786916:KJJ786916 KSP786916:KTF786916 LCL786916:LDB786916 LMH786916:LMX786916 LWD786916:LWT786916 MFZ786916:MGP786916 MPV786916:MQL786916 MZR786916:NAH786916 NJN786916:NKD786916 NTJ786916:NTZ786916 ODF786916:ODV786916 ONB786916:ONR786916 OWX786916:OXN786916 PGT786916:PHJ786916 PQP786916:PRF786916 QAL786916:QBB786916 QKH786916:QKX786916 QUD786916:QUT786916 RDZ786916:REP786916 RNV786916:ROL786916 RXR786916:RYH786916 SHN786916:SID786916 SRJ786916:SRZ786916 TBF786916:TBV786916 TLB786916:TLR786916 TUX786916:TVN786916 UET786916:UFJ786916 UOP786916:UPF786916 UYL786916:UZB786916 VIH786916:VIX786916 VSD786916:VST786916 WBZ786916:WCP786916 WLV786916:WML786916 WVR786916:WWH786916 J852452:Z852452 JF852452:JV852452 TB852452:TR852452 ACX852452:ADN852452 AMT852452:ANJ852452 AWP852452:AXF852452 BGL852452:BHB852452 BQH852452:BQX852452 CAD852452:CAT852452 CJZ852452:CKP852452 CTV852452:CUL852452 DDR852452:DEH852452 DNN852452:DOD852452 DXJ852452:DXZ852452 EHF852452:EHV852452 ERB852452:ERR852452 FAX852452:FBN852452 FKT852452:FLJ852452 FUP852452:FVF852452 GEL852452:GFB852452 GOH852452:GOX852452 GYD852452:GYT852452 HHZ852452:HIP852452 HRV852452:HSL852452 IBR852452:ICH852452 ILN852452:IMD852452 IVJ852452:IVZ852452 JFF852452:JFV852452 JPB852452:JPR852452 JYX852452:JZN852452 KIT852452:KJJ852452 KSP852452:KTF852452 LCL852452:LDB852452 LMH852452:LMX852452 LWD852452:LWT852452 MFZ852452:MGP852452 MPV852452:MQL852452 MZR852452:NAH852452 NJN852452:NKD852452 NTJ852452:NTZ852452 ODF852452:ODV852452 ONB852452:ONR852452 OWX852452:OXN852452 PGT852452:PHJ852452 PQP852452:PRF852452 QAL852452:QBB852452 QKH852452:QKX852452 QUD852452:QUT852452 RDZ852452:REP852452 RNV852452:ROL852452 RXR852452:RYH852452 SHN852452:SID852452 SRJ852452:SRZ852452 TBF852452:TBV852452 TLB852452:TLR852452 TUX852452:TVN852452 UET852452:UFJ852452 UOP852452:UPF852452 UYL852452:UZB852452 VIH852452:VIX852452 VSD852452:VST852452 WBZ852452:WCP852452 WLV852452:WML852452 WVR852452:WWH852452 J917988:Z917988 JF917988:JV917988 TB917988:TR917988 ACX917988:ADN917988 AMT917988:ANJ917988 AWP917988:AXF917988 BGL917988:BHB917988 BQH917988:BQX917988 CAD917988:CAT917988 CJZ917988:CKP917988 CTV917988:CUL917988 DDR917988:DEH917988 DNN917988:DOD917988 DXJ917988:DXZ917988 EHF917988:EHV917988 ERB917988:ERR917988 FAX917988:FBN917988 FKT917988:FLJ917988 FUP917988:FVF917988 GEL917988:GFB917988 GOH917988:GOX917988 GYD917988:GYT917988 HHZ917988:HIP917988 HRV917988:HSL917988 IBR917988:ICH917988 ILN917988:IMD917988 IVJ917988:IVZ917988 JFF917988:JFV917988 JPB917988:JPR917988 JYX917988:JZN917988 KIT917988:KJJ917988 KSP917988:KTF917988 LCL917988:LDB917988 LMH917988:LMX917988 LWD917988:LWT917988 MFZ917988:MGP917988 MPV917988:MQL917988 MZR917988:NAH917988 NJN917988:NKD917988 NTJ917988:NTZ917988 ODF917988:ODV917988 ONB917988:ONR917988 OWX917988:OXN917988 PGT917988:PHJ917988 PQP917988:PRF917988 QAL917988:QBB917988 QKH917988:QKX917988 QUD917988:QUT917988 RDZ917988:REP917988 RNV917988:ROL917988 RXR917988:RYH917988 SHN917988:SID917988 SRJ917988:SRZ917988 TBF917988:TBV917988 TLB917988:TLR917988 TUX917988:TVN917988 UET917988:UFJ917988 UOP917988:UPF917988 UYL917988:UZB917988 VIH917988:VIX917988 VSD917988:VST917988 WBZ917988:WCP917988 WLV917988:WML917988 WVR917988:WWH917988 J983524:Z983524 JF983524:JV983524 TB983524:TR983524 ACX983524:ADN983524 AMT983524:ANJ983524 AWP983524:AXF983524 BGL983524:BHB983524 BQH983524:BQX983524 CAD983524:CAT983524 CJZ983524:CKP983524 CTV983524:CUL983524 DDR983524:DEH983524 DNN983524:DOD983524 DXJ983524:DXZ983524 EHF983524:EHV983524 ERB983524:ERR983524 FAX983524:FBN983524 FKT983524:FLJ983524 FUP983524:FVF983524 GEL983524:GFB983524 GOH983524:GOX983524 GYD983524:GYT983524 HHZ983524:HIP983524 HRV983524:HSL983524 IBR983524:ICH983524 ILN983524:IMD983524 IVJ983524:IVZ983524 JFF983524:JFV983524 JPB983524:JPR983524 JYX983524:JZN983524 KIT983524:KJJ983524 KSP983524:KTF983524 LCL983524:LDB983524 LMH983524:LMX983524 LWD983524:LWT983524 MFZ983524:MGP983524 MPV983524:MQL983524 MZR983524:NAH983524 NJN983524:NKD983524 NTJ983524:NTZ983524 ODF983524:ODV983524 ONB983524:ONR983524 OWX983524:OXN983524 PGT983524:PHJ983524 PQP983524:PRF983524 QAL983524:QBB983524 QKH983524:QKX983524 QUD983524:QUT983524 RDZ983524:REP983524 RNV983524:ROL983524 RXR983524:RYH983524 SHN983524:SID983524 SRJ983524:SRZ983524 TBF983524:TBV983524 TLB983524:TLR983524 TUX983524:TVN983524 UET983524:UFJ983524 UOP983524:UPF983524 UYL983524:UZB983524 VIH983524:VIX983524 VSD983524:VST983524 WBZ983524:WCP983524 WLV983524:WML983524 WVR983524:WWH983524 J461:Z461 JF461:JV461 TB461:TR461 ACX461:ADN461 AMT461:ANJ461 AWP461:AXF461 BGL461:BHB461 BQH461:BQX461 CAD461:CAT461 CJZ461:CKP461 CTV461:CUL461 DDR461:DEH461 DNN461:DOD461 DXJ461:DXZ461 EHF461:EHV461 ERB461:ERR461 FAX461:FBN461 FKT461:FLJ461 FUP461:FVF461 GEL461:GFB461 GOH461:GOX461 GYD461:GYT461 HHZ461:HIP461 HRV461:HSL461 IBR461:ICH461 ILN461:IMD461 IVJ461:IVZ461 JFF461:JFV461 JPB461:JPR461 JYX461:JZN461 KIT461:KJJ461 KSP461:KTF461 LCL461:LDB461 LMH461:LMX461 LWD461:LWT461 MFZ461:MGP461 MPV461:MQL461 MZR461:NAH461 NJN461:NKD461 NTJ461:NTZ461 ODF461:ODV461 ONB461:ONR461 OWX461:OXN461 PGT461:PHJ461 PQP461:PRF461 QAL461:QBB461 QKH461:QKX461 QUD461:QUT461 RDZ461:REP461 RNV461:ROL461 RXR461:RYH461 SHN461:SID461 SRJ461:SRZ461 TBF461:TBV461 TLB461:TLR461 TUX461:TVN461 UET461:UFJ461 UOP461:UPF461 UYL461:UZB461 VIH461:VIX461 VSD461:VST461 WBZ461:WCP461 WLV461:WML461 WVR461:WWH461 J66043:Z66043 JF66043:JV66043 TB66043:TR66043 ACX66043:ADN66043 AMT66043:ANJ66043 AWP66043:AXF66043 BGL66043:BHB66043 BQH66043:BQX66043 CAD66043:CAT66043 CJZ66043:CKP66043 CTV66043:CUL66043 DDR66043:DEH66043 DNN66043:DOD66043 DXJ66043:DXZ66043 EHF66043:EHV66043 ERB66043:ERR66043 FAX66043:FBN66043 FKT66043:FLJ66043 FUP66043:FVF66043 GEL66043:GFB66043 GOH66043:GOX66043 GYD66043:GYT66043 HHZ66043:HIP66043 HRV66043:HSL66043 IBR66043:ICH66043 ILN66043:IMD66043 IVJ66043:IVZ66043 JFF66043:JFV66043 JPB66043:JPR66043 JYX66043:JZN66043 KIT66043:KJJ66043 KSP66043:KTF66043 LCL66043:LDB66043 LMH66043:LMX66043 LWD66043:LWT66043 MFZ66043:MGP66043 MPV66043:MQL66043 MZR66043:NAH66043 NJN66043:NKD66043 NTJ66043:NTZ66043 ODF66043:ODV66043 ONB66043:ONR66043 OWX66043:OXN66043 PGT66043:PHJ66043 PQP66043:PRF66043 QAL66043:QBB66043 QKH66043:QKX66043 QUD66043:QUT66043 RDZ66043:REP66043 RNV66043:ROL66043 RXR66043:RYH66043 SHN66043:SID66043 SRJ66043:SRZ66043 TBF66043:TBV66043 TLB66043:TLR66043 TUX66043:TVN66043 UET66043:UFJ66043 UOP66043:UPF66043 UYL66043:UZB66043 VIH66043:VIX66043 VSD66043:VST66043 WBZ66043:WCP66043 WLV66043:WML66043 WVR66043:WWH66043 J131579:Z131579 JF131579:JV131579 TB131579:TR131579 ACX131579:ADN131579 AMT131579:ANJ131579 AWP131579:AXF131579 BGL131579:BHB131579 BQH131579:BQX131579 CAD131579:CAT131579 CJZ131579:CKP131579 CTV131579:CUL131579 DDR131579:DEH131579 DNN131579:DOD131579 DXJ131579:DXZ131579 EHF131579:EHV131579 ERB131579:ERR131579 FAX131579:FBN131579 FKT131579:FLJ131579 FUP131579:FVF131579 GEL131579:GFB131579 GOH131579:GOX131579 GYD131579:GYT131579 HHZ131579:HIP131579 HRV131579:HSL131579 IBR131579:ICH131579 ILN131579:IMD131579 IVJ131579:IVZ131579 JFF131579:JFV131579 JPB131579:JPR131579 JYX131579:JZN131579 KIT131579:KJJ131579 KSP131579:KTF131579 LCL131579:LDB131579 LMH131579:LMX131579 LWD131579:LWT131579 MFZ131579:MGP131579 MPV131579:MQL131579 MZR131579:NAH131579 NJN131579:NKD131579 NTJ131579:NTZ131579 ODF131579:ODV131579 ONB131579:ONR131579 OWX131579:OXN131579 PGT131579:PHJ131579 PQP131579:PRF131579 QAL131579:QBB131579 QKH131579:QKX131579 QUD131579:QUT131579 RDZ131579:REP131579 RNV131579:ROL131579 RXR131579:RYH131579 SHN131579:SID131579 SRJ131579:SRZ131579 TBF131579:TBV131579 TLB131579:TLR131579 TUX131579:TVN131579 UET131579:UFJ131579 UOP131579:UPF131579 UYL131579:UZB131579 VIH131579:VIX131579 VSD131579:VST131579 WBZ131579:WCP131579 WLV131579:WML131579 WVR131579:WWH131579 J197115:Z197115 JF197115:JV197115 TB197115:TR197115 ACX197115:ADN197115 AMT197115:ANJ197115 AWP197115:AXF197115 BGL197115:BHB197115 BQH197115:BQX197115 CAD197115:CAT197115 CJZ197115:CKP197115 CTV197115:CUL197115 DDR197115:DEH197115 DNN197115:DOD197115 DXJ197115:DXZ197115 EHF197115:EHV197115 ERB197115:ERR197115 FAX197115:FBN197115 FKT197115:FLJ197115 FUP197115:FVF197115 GEL197115:GFB197115 GOH197115:GOX197115 GYD197115:GYT197115 HHZ197115:HIP197115 HRV197115:HSL197115 IBR197115:ICH197115 ILN197115:IMD197115 IVJ197115:IVZ197115 JFF197115:JFV197115 JPB197115:JPR197115 JYX197115:JZN197115 KIT197115:KJJ197115 KSP197115:KTF197115 LCL197115:LDB197115 LMH197115:LMX197115 LWD197115:LWT197115 MFZ197115:MGP197115 MPV197115:MQL197115 MZR197115:NAH197115 NJN197115:NKD197115 NTJ197115:NTZ197115 ODF197115:ODV197115 ONB197115:ONR197115 OWX197115:OXN197115 PGT197115:PHJ197115 PQP197115:PRF197115 QAL197115:QBB197115 QKH197115:QKX197115 QUD197115:QUT197115 RDZ197115:REP197115 RNV197115:ROL197115 RXR197115:RYH197115 SHN197115:SID197115 SRJ197115:SRZ197115 TBF197115:TBV197115 TLB197115:TLR197115 TUX197115:TVN197115 UET197115:UFJ197115 UOP197115:UPF197115 UYL197115:UZB197115 VIH197115:VIX197115 VSD197115:VST197115 WBZ197115:WCP197115 WLV197115:WML197115 WVR197115:WWH197115 J262651:Z262651 JF262651:JV262651 TB262651:TR262651 ACX262651:ADN262651 AMT262651:ANJ262651 AWP262651:AXF262651 BGL262651:BHB262651 BQH262651:BQX262651 CAD262651:CAT262651 CJZ262651:CKP262651 CTV262651:CUL262651 DDR262651:DEH262651 DNN262651:DOD262651 DXJ262651:DXZ262651 EHF262651:EHV262651 ERB262651:ERR262651 FAX262651:FBN262651 FKT262651:FLJ262651 FUP262651:FVF262651 GEL262651:GFB262651 GOH262651:GOX262651 GYD262651:GYT262651 HHZ262651:HIP262651 HRV262651:HSL262651 IBR262651:ICH262651 ILN262651:IMD262651 IVJ262651:IVZ262651 JFF262651:JFV262651 JPB262651:JPR262651 JYX262651:JZN262651 KIT262651:KJJ262651 KSP262651:KTF262651 LCL262651:LDB262651 LMH262651:LMX262651 LWD262651:LWT262651 MFZ262651:MGP262651 MPV262651:MQL262651 MZR262651:NAH262651 NJN262651:NKD262651 NTJ262651:NTZ262651 ODF262651:ODV262651 ONB262651:ONR262651 OWX262651:OXN262651 PGT262651:PHJ262651 PQP262651:PRF262651 QAL262651:QBB262651 QKH262651:QKX262651 QUD262651:QUT262651 RDZ262651:REP262651 RNV262651:ROL262651 RXR262651:RYH262651 SHN262651:SID262651 SRJ262651:SRZ262651 TBF262651:TBV262651 TLB262651:TLR262651 TUX262651:TVN262651 UET262651:UFJ262651 UOP262651:UPF262651 UYL262651:UZB262651 VIH262651:VIX262651 VSD262651:VST262651 WBZ262651:WCP262651 WLV262651:WML262651 WVR262651:WWH262651 J328187:Z328187 JF328187:JV328187 TB328187:TR328187 ACX328187:ADN328187 AMT328187:ANJ328187 AWP328187:AXF328187 BGL328187:BHB328187 BQH328187:BQX328187 CAD328187:CAT328187 CJZ328187:CKP328187 CTV328187:CUL328187 DDR328187:DEH328187 DNN328187:DOD328187 DXJ328187:DXZ328187 EHF328187:EHV328187 ERB328187:ERR328187 FAX328187:FBN328187 FKT328187:FLJ328187 FUP328187:FVF328187 GEL328187:GFB328187 GOH328187:GOX328187 GYD328187:GYT328187 HHZ328187:HIP328187 HRV328187:HSL328187 IBR328187:ICH328187 ILN328187:IMD328187 IVJ328187:IVZ328187 JFF328187:JFV328187 JPB328187:JPR328187 JYX328187:JZN328187 KIT328187:KJJ328187 KSP328187:KTF328187 LCL328187:LDB328187 LMH328187:LMX328187 LWD328187:LWT328187 MFZ328187:MGP328187 MPV328187:MQL328187 MZR328187:NAH328187 NJN328187:NKD328187 NTJ328187:NTZ328187 ODF328187:ODV328187 ONB328187:ONR328187 OWX328187:OXN328187 PGT328187:PHJ328187 PQP328187:PRF328187 QAL328187:QBB328187 QKH328187:QKX328187 QUD328187:QUT328187 RDZ328187:REP328187 RNV328187:ROL328187 RXR328187:RYH328187 SHN328187:SID328187 SRJ328187:SRZ328187 TBF328187:TBV328187 TLB328187:TLR328187 TUX328187:TVN328187 UET328187:UFJ328187 UOP328187:UPF328187 UYL328187:UZB328187 VIH328187:VIX328187 VSD328187:VST328187 WBZ328187:WCP328187 WLV328187:WML328187 WVR328187:WWH328187 J393723:Z393723 JF393723:JV393723 TB393723:TR393723 ACX393723:ADN393723 AMT393723:ANJ393723 AWP393723:AXF393723 BGL393723:BHB393723 BQH393723:BQX393723 CAD393723:CAT393723 CJZ393723:CKP393723 CTV393723:CUL393723 DDR393723:DEH393723 DNN393723:DOD393723 DXJ393723:DXZ393723 EHF393723:EHV393723 ERB393723:ERR393723 FAX393723:FBN393723 FKT393723:FLJ393723 FUP393723:FVF393723 GEL393723:GFB393723 GOH393723:GOX393723 GYD393723:GYT393723 HHZ393723:HIP393723 HRV393723:HSL393723 IBR393723:ICH393723 ILN393723:IMD393723 IVJ393723:IVZ393723 JFF393723:JFV393723 JPB393723:JPR393723 JYX393723:JZN393723 KIT393723:KJJ393723 KSP393723:KTF393723 LCL393723:LDB393723 LMH393723:LMX393723 LWD393723:LWT393723 MFZ393723:MGP393723 MPV393723:MQL393723 MZR393723:NAH393723 NJN393723:NKD393723 NTJ393723:NTZ393723 ODF393723:ODV393723 ONB393723:ONR393723 OWX393723:OXN393723 PGT393723:PHJ393723 PQP393723:PRF393723 QAL393723:QBB393723 QKH393723:QKX393723 QUD393723:QUT393723 RDZ393723:REP393723 RNV393723:ROL393723 RXR393723:RYH393723 SHN393723:SID393723 SRJ393723:SRZ393723 TBF393723:TBV393723 TLB393723:TLR393723 TUX393723:TVN393723 UET393723:UFJ393723 UOP393723:UPF393723 UYL393723:UZB393723 VIH393723:VIX393723 VSD393723:VST393723 WBZ393723:WCP393723 WLV393723:WML393723 WVR393723:WWH393723 J459259:Z459259 JF459259:JV459259 TB459259:TR459259 ACX459259:ADN459259 AMT459259:ANJ459259 AWP459259:AXF459259 BGL459259:BHB459259 BQH459259:BQX459259 CAD459259:CAT459259 CJZ459259:CKP459259 CTV459259:CUL459259 DDR459259:DEH459259 DNN459259:DOD459259 DXJ459259:DXZ459259 EHF459259:EHV459259 ERB459259:ERR459259 FAX459259:FBN459259 FKT459259:FLJ459259 FUP459259:FVF459259 GEL459259:GFB459259 GOH459259:GOX459259 GYD459259:GYT459259 HHZ459259:HIP459259 HRV459259:HSL459259 IBR459259:ICH459259 ILN459259:IMD459259 IVJ459259:IVZ459259 JFF459259:JFV459259 JPB459259:JPR459259 JYX459259:JZN459259 KIT459259:KJJ459259 KSP459259:KTF459259 LCL459259:LDB459259 LMH459259:LMX459259 LWD459259:LWT459259 MFZ459259:MGP459259 MPV459259:MQL459259 MZR459259:NAH459259 NJN459259:NKD459259 NTJ459259:NTZ459259 ODF459259:ODV459259 ONB459259:ONR459259 OWX459259:OXN459259 PGT459259:PHJ459259 PQP459259:PRF459259 QAL459259:QBB459259 QKH459259:QKX459259 QUD459259:QUT459259 RDZ459259:REP459259 RNV459259:ROL459259 RXR459259:RYH459259 SHN459259:SID459259 SRJ459259:SRZ459259 TBF459259:TBV459259 TLB459259:TLR459259 TUX459259:TVN459259 UET459259:UFJ459259 UOP459259:UPF459259 UYL459259:UZB459259 VIH459259:VIX459259 VSD459259:VST459259 WBZ459259:WCP459259 WLV459259:WML459259 WVR459259:WWH459259 J524795:Z524795 JF524795:JV524795 TB524795:TR524795 ACX524795:ADN524795 AMT524795:ANJ524795 AWP524795:AXF524795 BGL524795:BHB524795 BQH524795:BQX524795 CAD524795:CAT524795 CJZ524795:CKP524795 CTV524795:CUL524795 DDR524795:DEH524795 DNN524795:DOD524795 DXJ524795:DXZ524795 EHF524795:EHV524795 ERB524795:ERR524795 FAX524795:FBN524795 FKT524795:FLJ524795 FUP524795:FVF524795 GEL524795:GFB524795 GOH524795:GOX524795 GYD524795:GYT524795 HHZ524795:HIP524795 HRV524795:HSL524795 IBR524795:ICH524795 ILN524795:IMD524795 IVJ524795:IVZ524795 JFF524795:JFV524795 JPB524795:JPR524795 JYX524795:JZN524795 KIT524795:KJJ524795 KSP524795:KTF524795 LCL524795:LDB524795 LMH524795:LMX524795 LWD524795:LWT524795 MFZ524795:MGP524795 MPV524795:MQL524795 MZR524795:NAH524795 NJN524795:NKD524795 NTJ524795:NTZ524795 ODF524795:ODV524795 ONB524795:ONR524795 OWX524795:OXN524795 PGT524795:PHJ524795 PQP524795:PRF524795 QAL524795:QBB524795 QKH524795:QKX524795 QUD524795:QUT524795 RDZ524795:REP524795 RNV524795:ROL524795 RXR524795:RYH524795 SHN524795:SID524795 SRJ524795:SRZ524795 TBF524795:TBV524795 TLB524795:TLR524795 TUX524795:TVN524795 UET524795:UFJ524795 UOP524795:UPF524795 UYL524795:UZB524795 VIH524795:VIX524795 VSD524795:VST524795 WBZ524795:WCP524795 WLV524795:WML524795 WVR524795:WWH524795 J590331:Z590331 JF590331:JV590331 TB590331:TR590331 ACX590331:ADN590331 AMT590331:ANJ590331 AWP590331:AXF590331 BGL590331:BHB590331 BQH590331:BQX590331 CAD590331:CAT590331 CJZ590331:CKP590331 CTV590331:CUL590331 DDR590331:DEH590331 DNN590331:DOD590331 DXJ590331:DXZ590331 EHF590331:EHV590331 ERB590331:ERR590331 FAX590331:FBN590331 FKT590331:FLJ590331 FUP590331:FVF590331 GEL590331:GFB590331 GOH590331:GOX590331 GYD590331:GYT590331 HHZ590331:HIP590331 HRV590331:HSL590331 IBR590331:ICH590331 ILN590331:IMD590331 IVJ590331:IVZ590331 JFF590331:JFV590331 JPB590331:JPR590331 JYX590331:JZN590331 KIT590331:KJJ590331 KSP590331:KTF590331 LCL590331:LDB590331 LMH590331:LMX590331 LWD590331:LWT590331 MFZ590331:MGP590331 MPV590331:MQL590331 MZR590331:NAH590331 NJN590331:NKD590331 NTJ590331:NTZ590331 ODF590331:ODV590331 ONB590331:ONR590331 OWX590331:OXN590331 PGT590331:PHJ590331 PQP590331:PRF590331 QAL590331:QBB590331 QKH590331:QKX590331 QUD590331:QUT590331 RDZ590331:REP590331 RNV590331:ROL590331 RXR590331:RYH590331 SHN590331:SID590331 SRJ590331:SRZ590331 TBF590331:TBV590331 TLB590331:TLR590331 TUX590331:TVN590331 UET590331:UFJ590331 UOP590331:UPF590331 UYL590331:UZB590331 VIH590331:VIX590331 VSD590331:VST590331 WBZ590331:WCP590331 WLV590331:WML590331 WVR590331:WWH590331 J655867:Z655867 JF655867:JV655867 TB655867:TR655867 ACX655867:ADN655867 AMT655867:ANJ655867 AWP655867:AXF655867 BGL655867:BHB655867 BQH655867:BQX655867 CAD655867:CAT655867 CJZ655867:CKP655867 CTV655867:CUL655867 DDR655867:DEH655867 DNN655867:DOD655867 DXJ655867:DXZ655867 EHF655867:EHV655867 ERB655867:ERR655867 FAX655867:FBN655867 FKT655867:FLJ655867 FUP655867:FVF655867 GEL655867:GFB655867 GOH655867:GOX655867 GYD655867:GYT655867 HHZ655867:HIP655867 HRV655867:HSL655867 IBR655867:ICH655867 ILN655867:IMD655867 IVJ655867:IVZ655867 JFF655867:JFV655867 JPB655867:JPR655867 JYX655867:JZN655867 KIT655867:KJJ655867 KSP655867:KTF655867 LCL655867:LDB655867 LMH655867:LMX655867 LWD655867:LWT655867 MFZ655867:MGP655867 MPV655867:MQL655867 MZR655867:NAH655867 NJN655867:NKD655867 NTJ655867:NTZ655867 ODF655867:ODV655867 ONB655867:ONR655867 OWX655867:OXN655867 PGT655867:PHJ655867 PQP655867:PRF655867 QAL655867:QBB655867 QKH655867:QKX655867 QUD655867:QUT655867 RDZ655867:REP655867 RNV655867:ROL655867 RXR655867:RYH655867 SHN655867:SID655867 SRJ655867:SRZ655867 TBF655867:TBV655867 TLB655867:TLR655867 TUX655867:TVN655867 UET655867:UFJ655867 UOP655867:UPF655867 UYL655867:UZB655867 VIH655867:VIX655867 VSD655867:VST655867 WBZ655867:WCP655867 WLV655867:WML655867 WVR655867:WWH655867 J721403:Z721403 JF721403:JV721403 TB721403:TR721403 ACX721403:ADN721403 AMT721403:ANJ721403 AWP721403:AXF721403 BGL721403:BHB721403 BQH721403:BQX721403 CAD721403:CAT721403 CJZ721403:CKP721403 CTV721403:CUL721403 DDR721403:DEH721403 DNN721403:DOD721403 DXJ721403:DXZ721403 EHF721403:EHV721403 ERB721403:ERR721403 FAX721403:FBN721403 FKT721403:FLJ721403 FUP721403:FVF721403 GEL721403:GFB721403 GOH721403:GOX721403 GYD721403:GYT721403 HHZ721403:HIP721403 HRV721403:HSL721403 IBR721403:ICH721403 ILN721403:IMD721403 IVJ721403:IVZ721403 JFF721403:JFV721403 JPB721403:JPR721403 JYX721403:JZN721403 KIT721403:KJJ721403 KSP721403:KTF721403 LCL721403:LDB721403 LMH721403:LMX721403 LWD721403:LWT721403 MFZ721403:MGP721403 MPV721403:MQL721403 MZR721403:NAH721403 NJN721403:NKD721403 NTJ721403:NTZ721403 ODF721403:ODV721403 ONB721403:ONR721403 OWX721403:OXN721403 PGT721403:PHJ721403 PQP721403:PRF721403 QAL721403:QBB721403 QKH721403:QKX721403 QUD721403:QUT721403 RDZ721403:REP721403 RNV721403:ROL721403 RXR721403:RYH721403 SHN721403:SID721403 SRJ721403:SRZ721403 TBF721403:TBV721403 TLB721403:TLR721403 TUX721403:TVN721403 UET721403:UFJ721403 UOP721403:UPF721403 UYL721403:UZB721403 VIH721403:VIX721403 VSD721403:VST721403 WBZ721403:WCP721403 WLV721403:WML721403 WVR721403:WWH721403 J786939:Z786939 JF786939:JV786939 TB786939:TR786939 ACX786939:ADN786939 AMT786939:ANJ786939 AWP786939:AXF786939 BGL786939:BHB786939 BQH786939:BQX786939 CAD786939:CAT786939 CJZ786939:CKP786939 CTV786939:CUL786939 DDR786939:DEH786939 DNN786939:DOD786939 DXJ786939:DXZ786939 EHF786939:EHV786939 ERB786939:ERR786939 FAX786939:FBN786939 FKT786939:FLJ786939 FUP786939:FVF786939 GEL786939:GFB786939 GOH786939:GOX786939 GYD786939:GYT786939 HHZ786939:HIP786939 HRV786939:HSL786939 IBR786939:ICH786939 ILN786939:IMD786939 IVJ786939:IVZ786939 JFF786939:JFV786939 JPB786939:JPR786939 JYX786939:JZN786939 KIT786939:KJJ786939 KSP786939:KTF786939 LCL786939:LDB786939 LMH786939:LMX786939 LWD786939:LWT786939 MFZ786939:MGP786939 MPV786939:MQL786939 MZR786939:NAH786939 NJN786939:NKD786939 NTJ786939:NTZ786939 ODF786939:ODV786939 ONB786939:ONR786939 OWX786939:OXN786939 PGT786939:PHJ786939 PQP786939:PRF786939 QAL786939:QBB786939 QKH786939:QKX786939 QUD786939:QUT786939 RDZ786939:REP786939 RNV786939:ROL786939 RXR786939:RYH786939 SHN786939:SID786939 SRJ786939:SRZ786939 TBF786939:TBV786939 TLB786939:TLR786939 TUX786939:TVN786939 UET786939:UFJ786939 UOP786939:UPF786939 UYL786939:UZB786939 VIH786939:VIX786939 VSD786939:VST786939 WBZ786939:WCP786939 WLV786939:WML786939 WVR786939:WWH786939 J852475:Z852475 JF852475:JV852475 TB852475:TR852475 ACX852475:ADN852475 AMT852475:ANJ852475 AWP852475:AXF852475 BGL852475:BHB852475 BQH852475:BQX852475 CAD852475:CAT852475 CJZ852475:CKP852475 CTV852475:CUL852475 DDR852475:DEH852475 DNN852475:DOD852475 DXJ852475:DXZ852475 EHF852475:EHV852475 ERB852475:ERR852475 FAX852475:FBN852475 FKT852475:FLJ852475 FUP852475:FVF852475 GEL852475:GFB852475 GOH852475:GOX852475 GYD852475:GYT852475 HHZ852475:HIP852475 HRV852475:HSL852475 IBR852475:ICH852475 ILN852475:IMD852475 IVJ852475:IVZ852475 JFF852475:JFV852475 JPB852475:JPR852475 JYX852475:JZN852475 KIT852475:KJJ852475 KSP852475:KTF852475 LCL852475:LDB852475 LMH852475:LMX852475 LWD852475:LWT852475 MFZ852475:MGP852475 MPV852475:MQL852475 MZR852475:NAH852475 NJN852475:NKD852475 NTJ852475:NTZ852475 ODF852475:ODV852475 ONB852475:ONR852475 OWX852475:OXN852475 PGT852475:PHJ852475 PQP852475:PRF852475 QAL852475:QBB852475 QKH852475:QKX852475 QUD852475:QUT852475 RDZ852475:REP852475 RNV852475:ROL852475 RXR852475:RYH852475 SHN852475:SID852475 SRJ852475:SRZ852475 TBF852475:TBV852475 TLB852475:TLR852475 TUX852475:TVN852475 UET852475:UFJ852475 UOP852475:UPF852475 UYL852475:UZB852475 VIH852475:VIX852475 VSD852475:VST852475 WBZ852475:WCP852475 WLV852475:WML852475 WVR852475:WWH852475 J918011:Z918011 JF918011:JV918011 TB918011:TR918011 ACX918011:ADN918011 AMT918011:ANJ918011 AWP918011:AXF918011 BGL918011:BHB918011 BQH918011:BQX918011 CAD918011:CAT918011 CJZ918011:CKP918011 CTV918011:CUL918011 DDR918011:DEH918011 DNN918011:DOD918011 DXJ918011:DXZ918011 EHF918011:EHV918011 ERB918011:ERR918011 FAX918011:FBN918011 FKT918011:FLJ918011 FUP918011:FVF918011 GEL918011:GFB918011 GOH918011:GOX918011 GYD918011:GYT918011 HHZ918011:HIP918011 HRV918011:HSL918011 IBR918011:ICH918011 ILN918011:IMD918011 IVJ918011:IVZ918011 JFF918011:JFV918011 JPB918011:JPR918011 JYX918011:JZN918011 KIT918011:KJJ918011 KSP918011:KTF918011 LCL918011:LDB918011 LMH918011:LMX918011 LWD918011:LWT918011 MFZ918011:MGP918011 MPV918011:MQL918011 MZR918011:NAH918011 NJN918011:NKD918011 NTJ918011:NTZ918011 ODF918011:ODV918011 ONB918011:ONR918011 OWX918011:OXN918011 PGT918011:PHJ918011 PQP918011:PRF918011 QAL918011:QBB918011 QKH918011:QKX918011 QUD918011:QUT918011 RDZ918011:REP918011 RNV918011:ROL918011 RXR918011:RYH918011 SHN918011:SID918011 SRJ918011:SRZ918011 TBF918011:TBV918011 TLB918011:TLR918011 TUX918011:TVN918011 UET918011:UFJ918011 UOP918011:UPF918011 UYL918011:UZB918011 VIH918011:VIX918011 VSD918011:VST918011 WBZ918011:WCP918011 WLV918011:WML918011 WVR918011:WWH918011 J983547:Z983547 JF983547:JV983547 TB983547:TR983547 ACX983547:ADN983547 AMT983547:ANJ983547 AWP983547:AXF983547 BGL983547:BHB983547 BQH983547:BQX983547 CAD983547:CAT983547 CJZ983547:CKP983547 CTV983547:CUL983547 DDR983547:DEH983547 DNN983547:DOD983547 DXJ983547:DXZ983547 EHF983547:EHV983547 ERB983547:ERR983547 FAX983547:FBN983547 FKT983547:FLJ983547 FUP983547:FVF983547 GEL983547:GFB983547 GOH983547:GOX983547 GYD983547:GYT983547 HHZ983547:HIP983547 HRV983547:HSL983547 IBR983547:ICH983547 ILN983547:IMD983547 IVJ983547:IVZ983547 JFF983547:JFV983547 JPB983547:JPR983547 JYX983547:JZN983547 KIT983547:KJJ983547 KSP983547:KTF983547 LCL983547:LDB983547 LMH983547:LMX983547 LWD983547:LWT983547 MFZ983547:MGP983547 MPV983547:MQL983547 MZR983547:NAH983547 NJN983547:NKD983547 NTJ983547:NTZ983547 ODF983547:ODV983547 ONB983547:ONR983547 OWX983547:OXN983547 PGT983547:PHJ983547 PQP983547:PRF983547 QAL983547:QBB983547 QKH983547:QKX983547 QUD983547:QUT983547 RDZ983547:REP983547 RNV983547:ROL983547 RXR983547:RYH983547 SHN983547:SID983547 SRJ983547:SRZ983547 TBF983547:TBV983547 TLB983547:TLR983547 TUX983547:TVN983547 UET983547:UFJ983547 UOP983547:UPF983547 UYL983547:UZB983547 VIH983547:VIX983547 VSD983547:VST983547 WBZ983547:WCP983547 WLV983547:WML983547 WVR983547:WWH983547 J484:Z484 JF484:JV484 TB484:TR484 ACX484:ADN484 AMT484:ANJ484 AWP484:AXF484 BGL484:BHB484 BQH484:BQX484 CAD484:CAT484 CJZ484:CKP484 CTV484:CUL484 DDR484:DEH484 DNN484:DOD484 DXJ484:DXZ484 EHF484:EHV484 ERB484:ERR484 FAX484:FBN484 FKT484:FLJ484 FUP484:FVF484 GEL484:GFB484 GOH484:GOX484 GYD484:GYT484 HHZ484:HIP484 HRV484:HSL484 IBR484:ICH484 ILN484:IMD484 IVJ484:IVZ484 JFF484:JFV484 JPB484:JPR484 JYX484:JZN484 KIT484:KJJ484 KSP484:KTF484 LCL484:LDB484 LMH484:LMX484 LWD484:LWT484 MFZ484:MGP484 MPV484:MQL484 MZR484:NAH484 NJN484:NKD484 NTJ484:NTZ484 ODF484:ODV484 ONB484:ONR484 OWX484:OXN484 PGT484:PHJ484 PQP484:PRF484 QAL484:QBB484 QKH484:QKX484 QUD484:QUT484 RDZ484:REP484 RNV484:ROL484 RXR484:RYH484 SHN484:SID484 SRJ484:SRZ484 TBF484:TBV484 TLB484:TLR484 TUX484:TVN484 UET484:UFJ484 UOP484:UPF484 UYL484:UZB484 VIH484:VIX484 VSD484:VST484 WBZ484:WCP484 WLV484:WML484 WVR484:WWH484 J66066:Z66066 JF66066:JV66066 TB66066:TR66066 ACX66066:ADN66066 AMT66066:ANJ66066 AWP66066:AXF66066 BGL66066:BHB66066 BQH66066:BQX66066 CAD66066:CAT66066 CJZ66066:CKP66066 CTV66066:CUL66066 DDR66066:DEH66066 DNN66066:DOD66066 DXJ66066:DXZ66066 EHF66066:EHV66066 ERB66066:ERR66066 FAX66066:FBN66066 FKT66066:FLJ66066 FUP66066:FVF66066 GEL66066:GFB66066 GOH66066:GOX66066 GYD66066:GYT66066 HHZ66066:HIP66066 HRV66066:HSL66066 IBR66066:ICH66066 ILN66066:IMD66066 IVJ66066:IVZ66066 JFF66066:JFV66066 JPB66066:JPR66066 JYX66066:JZN66066 KIT66066:KJJ66066 KSP66066:KTF66066 LCL66066:LDB66066 LMH66066:LMX66066 LWD66066:LWT66066 MFZ66066:MGP66066 MPV66066:MQL66066 MZR66066:NAH66066 NJN66066:NKD66066 NTJ66066:NTZ66066 ODF66066:ODV66066 ONB66066:ONR66066 OWX66066:OXN66066 PGT66066:PHJ66066 PQP66066:PRF66066 QAL66066:QBB66066 QKH66066:QKX66066 QUD66066:QUT66066 RDZ66066:REP66066 RNV66066:ROL66066 RXR66066:RYH66066 SHN66066:SID66066 SRJ66066:SRZ66066 TBF66066:TBV66066 TLB66066:TLR66066 TUX66066:TVN66066 UET66066:UFJ66066 UOP66066:UPF66066 UYL66066:UZB66066 VIH66066:VIX66066 VSD66066:VST66066 WBZ66066:WCP66066 WLV66066:WML66066 WVR66066:WWH66066 J131602:Z131602 JF131602:JV131602 TB131602:TR131602 ACX131602:ADN131602 AMT131602:ANJ131602 AWP131602:AXF131602 BGL131602:BHB131602 BQH131602:BQX131602 CAD131602:CAT131602 CJZ131602:CKP131602 CTV131602:CUL131602 DDR131602:DEH131602 DNN131602:DOD131602 DXJ131602:DXZ131602 EHF131602:EHV131602 ERB131602:ERR131602 FAX131602:FBN131602 FKT131602:FLJ131602 FUP131602:FVF131602 GEL131602:GFB131602 GOH131602:GOX131602 GYD131602:GYT131602 HHZ131602:HIP131602 HRV131602:HSL131602 IBR131602:ICH131602 ILN131602:IMD131602 IVJ131602:IVZ131602 JFF131602:JFV131602 JPB131602:JPR131602 JYX131602:JZN131602 KIT131602:KJJ131602 KSP131602:KTF131602 LCL131602:LDB131602 LMH131602:LMX131602 LWD131602:LWT131602 MFZ131602:MGP131602 MPV131602:MQL131602 MZR131602:NAH131602 NJN131602:NKD131602 NTJ131602:NTZ131602 ODF131602:ODV131602 ONB131602:ONR131602 OWX131602:OXN131602 PGT131602:PHJ131602 PQP131602:PRF131602 QAL131602:QBB131602 QKH131602:QKX131602 QUD131602:QUT131602 RDZ131602:REP131602 RNV131602:ROL131602 RXR131602:RYH131602 SHN131602:SID131602 SRJ131602:SRZ131602 TBF131602:TBV131602 TLB131602:TLR131602 TUX131602:TVN131602 UET131602:UFJ131602 UOP131602:UPF131602 UYL131602:UZB131602 VIH131602:VIX131602 VSD131602:VST131602 WBZ131602:WCP131602 WLV131602:WML131602 WVR131602:WWH131602 J197138:Z197138 JF197138:JV197138 TB197138:TR197138 ACX197138:ADN197138 AMT197138:ANJ197138 AWP197138:AXF197138 BGL197138:BHB197138 BQH197138:BQX197138 CAD197138:CAT197138 CJZ197138:CKP197138 CTV197138:CUL197138 DDR197138:DEH197138 DNN197138:DOD197138 DXJ197138:DXZ197138 EHF197138:EHV197138 ERB197138:ERR197138 FAX197138:FBN197138 FKT197138:FLJ197138 FUP197138:FVF197138 GEL197138:GFB197138 GOH197138:GOX197138 GYD197138:GYT197138 HHZ197138:HIP197138 HRV197138:HSL197138 IBR197138:ICH197138 ILN197138:IMD197138 IVJ197138:IVZ197138 JFF197138:JFV197138 JPB197138:JPR197138 JYX197138:JZN197138 KIT197138:KJJ197138 KSP197138:KTF197138 LCL197138:LDB197138 LMH197138:LMX197138 LWD197138:LWT197138 MFZ197138:MGP197138 MPV197138:MQL197138 MZR197138:NAH197138 NJN197138:NKD197138 NTJ197138:NTZ197138 ODF197138:ODV197138 ONB197138:ONR197138 OWX197138:OXN197138 PGT197138:PHJ197138 PQP197138:PRF197138 QAL197138:QBB197138 QKH197138:QKX197138 QUD197138:QUT197138 RDZ197138:REP197138 RNV197138:ROL197138 RXR197138:RYH197138 SHN197138:SID197138 SRJ197138:SRZ197138 TBF197138:TBV197138 TLB197138:TLR197138 TUX197138:TVN197138 UET197138:UFJ197138 UOP197138:UPF197138 UYL197138:UZB197138 VIH197138:VIX197138 VSD197138:VST197138 WBZ197138:WCP197138 WLV197138:WML197138 WVR197138:WWH197138 J262674:Z262674 JF262674:JV262674 TB262674:TR262674 ACX262674:ADN262674 AMT262674:ANJ262674 AWP262674:AXF262674 BGL262674:BHB262674 BQH262674:BQX262674 CAD262674:CAT262674 CJZ262674:CKP262674 CTV262674:CUL262674 DDR262674:DEH262674 DNN262674:DOD262674 DXJ262674:DXZ262674 EHF262674:EHV262674 ERB262674:ERR262674 FAX262674:FBN262674 FKT262674:FLJ262674 FUP262674:FVF262674 GEL262674:GFB262674 GOH262674:GOX262674 GYD262674:GYT262674 HHZ262674:HIP262674 HRV262674:HSL262674 IBR262674:ICH262674 ILN262674:IMD262674 IVJ262674:IVZ262674 JFF262674:JFV262674 JPB262674:JPR262674 JYX262674:JZN262674 KIT262674:KJJ262674 KSP262674:KTF262674 LCL262674:LDB262674 LMH262674:LMX262674 LWD262674:LWT262674 MFZ262674:MGP262674 MPV262674:MQL262674 MZR262674:NAH262674 NJN262674:NKD262674 NTJ262674:NTZ262674 ODF262674:ODV262674 ONB262674:ONR262674 OWX262674:OXN262674 PGT262674:PHJ262674 PQP262674:PRF262674 QAL262674:QBB262674 QKH262674:QKX262674 QUD262674:QUT262674 RDZ262674:REP262674 RNV262674:ROL262674 RXR262674:RYH262674 SHN262674:SID262674 SRJ262674:SRZ262674 TBF262674:TBV262674 TLB262674:TLR262674 TUX262674:TVN262674 UET262674:UFJ262674 UOP262674:UPF262674 UYL262674:UZB262674 VIH262674:VIX262674 VSD262674:VST262674 WBZ262674:WCP262674 WLV262674:WML262674 WVR262674:WWH262674 J328210:Z328210 JF328210:JV328210 TB328210:TR328210 ACX328210:ADN328210 AMT328210:ANJ328210 AWP328210:AXF328210 BGL328210:BHB328210 BQH328210:BQX328210 CAD328210:CAT328210 CJZ328210:CKP328210 CTV328210:CUL328210 DDR328210:DEH328210 DNN328210:DOD328210 DXJ328210:DXZ328210 EHF328210:EHV328210 ERB328210:ERR328210 FAX328210:FBN328210 FKT328210:FLJ328210 FUP328210:FVF328210 GEL328210:GFB328210 GOH328210:GOX328210 GYD328210:GYT328210 HHZ328210:HIP328210 HRV328210:HSL328210 IBR328210:ICH328210 ILN328210:IMD328210 IVJ328210:IVZ328210 JFF328210:JFV328210 JPB328210:JPR328210 JYX328210:JZN328210 KIT328210:KJJ328210 KSP328210:KTF328210 LCL328210:LDB328210 LMH328210:LMX328210 LWD328210:LWT328210 MFZ328210:MGP328210 MPV328210:MQL328210 MZR328210:NAH328210 NJN328210:NKD328210 NTJ328210:NTZ328210 ODF328210:ODV328210 ONB328210:ONR328210 OWX328210:OXN328210 PGT328210:PHJ328210 PQP328210:PRF328210 QAL328210:QBB328210 QKH328210:QKX328210 QUD328210:QUT328210 RDZ328210:REP328210 RNV328210:ROL328210 RXR328210:RYH328210 SHN328210:SID328210 SRJ328210:SRZ328210 TBF328210:TBV328210 TLB328210:TLR328210 TUX328210:TVN328210 UET328210:UFJ328210 UOP328210:UPF328210 UYL328210:UZB328210 VIH328210:VIX328210 VSD328210:VST328210 WBZ328210:WCP328210 WLV328210:WML328210 WVR328210:WWH328210 J393746:Z393746 JF393746:JV393746 TB393746:TR393746 ACX393746:ADN393746 AMT393746:ANJ393746 AWP393746:AXF393746 BGL393746:BHB393746 BQH393746:BQX393746 CAD393746:CAT393746 CJZ393746:CKP393746 CTV393746:CUL393746 DDR393746:DEH393746 DNN393746:DOD393746 DXJ393746:DXZ393746 EHF393746:EHV393746 ERB393746:ERR393746 FAX393746:FBN393746 FKT393746:FLJ393746 FUP393746:FVF393746 GEL393746:GFB393746 GOH393746:GOX393746 GYD393746:GYT393746 HHZ393746:HIP393746 HRV393746:HSL393746 IBR393746:ICH393746 ILN393746:IMD393746 IVJ393746:IVZ393746 JFF393746:JFV393746 JPB393746:JPR393746 JYX393746:JZN393746 KIT393746:KJJ393746 KSP393746:KTF393746 LCL393746:LDB393746 LMH393746:LMX393746 LWD393746:LWT393746 MFZ393746:MGP393746 MPV393746:MQL393746 MZR393746:NAH393746 NJN393746:NKD393746 NTJ393746:NTZ393746 ODF393746:ODV393746 ONB393746:ONR393746 OWX393746:OXN393746 PGT393746:PHJ393746 PQP393746:PRF393746 QAL393746:QBB393746 QKH393746:QKX393746 QUD393746:QUT393746 RDZ393746:REP393746 RNV393746:ROL393746 RXR393746:RYH393746 SHN393746:SID393746 SRJ393746:SRZ393746 TBF393746:TBV393746 TLB393746:TLR393746 TUX393746:TVN393746 UET393746:UFJ393746 UOP393746:UPF393746 UYL393746:UZB393746 VIH393746:VIX393746 VSD393746:VST393746 WBZ393746:WCP393746 WLV393746:WML393746 WVR393746:WWH393746 J459282:Z459282 JF459282:JV459282 TB459282:TR459282 ACX459282:ADN459282 AMT459282:ANJ459282 AWP459282:AXF459282 BGL459282:BHB459282 BQH459282:BQX459282 CAD459282:CAT459282 CJZ459282:CKP459282 CTV459282:CUL459282 DDR459282:DEH459282 DNN459282:DOD459282 DXJ459282:DXZ459282 EHF459282:EHV459282 ERB459282:ERR459282 FAX459282:FBN459282 FKT459282:FLJ459282 FUP459282:FVF459282 GEL459282:GFB459282 GOH459282:GOX459282 GYD459282:GYT459282 HHZ459282:HIP459282 HRV459282:HSL459282 IBR459282:ICH459282 ILN459282:IMD459282 IVJ459282:IVZ459282 JFF459282:JFV459282 JPB459282:JPR459282 JYX459282:JZN459282 KIT459282:KJJ459282 KSP459282:KTF459282 LCL459282:LDB459282 LMH459282:LMX459282 LWD459282:LWT459282 MFZ459282:MGP459282 MPV459282:MQL459282 MZR459282:NAH459282 NJN459282:NKD459282 NTJ459282:NTZ459282 ODF459282:ODV459282 ONB459282:ONR459282 OWX459282:OXN459282 PGT459282:PHJ459282 PQP459282:PRF459282 QAL459282:QBB459282 QKH459282:QKX459282 QUD459282:QUT459282 RDZ459282:REP459282 RNV459282:ROL459282 RXR459282:RYH459282 SHN459282:SID459282 SRJ459282:SRZ459282 TBF459282:TBV459282 TLB459282:TLR459282 TUX459282:TVN459282 UET459282:UFJ459282 UOP459282:UPF459282 UYL459282:UZB459282 VIH459282:VIX459282 VSD459282:VST459282 WBZ459282:WCP459282 WLV459282:WML459282 WVR459282:WWH459282 J524818:Z524818 JF524818:JV524818 TB524818:TR524818 ACX524818:ADN524818 AMT524818:ANJ524818 AWP524818:AXF524818 BGL524818:BHB524818 BQH524818:BQX524818 CAD524818:CAT524818 CJZ524818:CKP524818 CTV524818:CUL524818 DDR524818:DEH524818 DNN524818:DOD524818 DXJ524818:DXZ524818 EHF524818:EHV524818 ERB524818:ERR524818 FAX524818:FBN524818 FKT524818:FLJ524818 FUP524818:FVF524818 GEL524818:GFB524818 GOH524818:GOX524818 GYD524818:GYT524818 HHZ524818:HIP524818 HRV524818:HSL524818 IBR524818:ICH524818 ILN524818:IMD524818 IVJ524818:IVZ524818 JFF524818:JFV524818 JPB524818:JPR524818 JYX524818:JZN524818 KIT524818:KJJ524818 KSP524818:KTF524818 LCL524818:LDB524818 LMH524818:LMX524818 LWD524818:LWT524818 MFZ524818:MGP524818 MPV524818:MQL524818 MZR524818:NAH524818 NJN524818:NKD524818 NTJ524818:NTZ524818 ODF524818:ODV524818 ONB524818:ONR524818 OWX524818:OXN524818 PGT524818:PHJ524818 PQP524818:PRF524818 QAL524818:QBB524818 QKH524818:QKX524818 QUD524818:QUT524818 RDZ524818:REP524818 RNV524818:ROL524818 RXR524818:RYH524818 SHN524818:SID524818 SRJ524818:SRZ524818 TBF524818:TBV524818 TLB524818:TLR524818 TUX524818:TVN524818 UET524818:UFJ524818 UOP524818:UPF524818 UYL524818:UZB524818 VIH524818:VIX524818 VSD524818:VST524818 WBZ524818:WCP524818 WLV524818:WML524818 WVR524818:WWH524818 J590354:Z590354 JF590354:JV590354 TB590354:TR590354 ACX590354:ADN590354 AMT590354:ANJ590354 AWP590354:AXF590354 BGL590354:BHB590354 BQH590354:BQX590354 CAD590354:CAT590354 CJZ590354:CKP590354 CTV590354:CUL590354 DDR590354:DEH590354 DNN590354:DOD590354 DXJ590354:DXZ590354 EHF590354:EHV590354 ERB590354:ERR590354 FAX590354:FBN590354 FKT590354:FLJ590354 FUP590354:FVF590354 GEL590354:GFB590354 GOH590354:GOX590354 GYD590354:GYT590354 HHZ590354:HIP590354 HRV590354:HSL590354 IBR590354:ICH590354 ILN590354:IMD590354 IVJ590354:IVZ590354 JFF590354:JFV590354 JPB590354:JPR590354 JYX590354:JZN590354 KIT590354:KJJ590354 KSP590354:KTF590354 LCL590354:LDB590354 LMH590354:LMX590354 LWD590354:LWT590354 MFZ590354:MGP590354 MPV590354:MQL590354 MZR590354:NAH590354 NJN590354:NKD590354 NTJ590354:NTZ590354 ODF590354:ODV590354 ONB590354:ONR590354 OWX590354:OXN590354 PGT590354:PHJ590354 PQP590354:PRF590354 QAL590354:QBB590354 QKH590354:QKX590354 QUD590354:QUT590354 RDZ590354:REP590354 RNV590354:ROL590354 RXR590354:RYH590354 SHN590354:SID590354 SRJ590354:SRZ590354 TBF590354:TBV590354 TLB590354:TLR590354 TUX590354:TVN590354 UET590354:UFJ590354 UOP590354:UPF590354 UYL590354:UZB590354 VIH590354:VIX590354 VSD590354:VST590354 WBZ590354:WCP590354 WLV590354:WML590354 WVR590354:WWH590354 J655890:Z655890 JF655890:JV655890 TB655890:TR655890 ACX655890:ADN655890 AMT655890:ANJ655890 AWP655890:AXF655890 BGL655890:BHB655890 BQH655890:BQX655890 CAD655890:CAT655890 CJZ655890:CKP655890 CTV655890:CUL655890 DDR655890:DEH655890 DNN655890:DOD655890 DXJ655890:DXZ655890 EHF655890:EHV655890 ERB655890:ERR655890 FAX655890:FBN655890 FKT655890:FLJ655890 FUP655890:FVF655890 GEL655890:GFB655890 GOH655890:GOX655890 GYD655890:GYT655890 HHZ655890:HIP655890 HRV655890:HSL655890 IBR655890:ICH655890 ILN655890:IMD655890 IVJ655890:IVZ655890 JFF655890:JFV655890 JPB655890:JPR655890 JYX655890:JZN655890 KIT655890:KJJ655890 KSP655890:KTF655890 LCL655890:LDB655890 LMH655890:LMX655890 LWD655890:LWT655890 MFZ655890:MGP655890 MPV655890:MQL655890 MZR655890:NAH655890 NJN655890:NKD655890 NTJ655890:NTZ655890 ODF655890:ODV655890 ONB655890:ONR655890 OWX655890:OXN655890 PGT655890:PHJ655890 PQP655890:PRF655890 QAL655890:QBB655890 QKH655890:QKX655890 QUD655890:QUT655890 RDZ655890:REP655890 RNV655890:ROL655890 RXR655890:RYH655890 SHN655890:SID655890 SRJ655890:SRZ655890 TBF655890:TBV655890 TLB655890:TLR655890 TUX655890:TVN655890 UET655890:UFJ655890 UOP655890:UPF655890 UYL655890:UZB655890 VIH655890:VIX655890 VSD655890:VST655890 WBZ655890:WCP655890 WLV655890:WML655890 WVR655890:WWH655890 J721426:Z721426 JF721426:JV721426 TB721426:TR721426 ACX721426:ADN721426 AMT721426:ANJ721426 AWP721426:AXF721426 BGL721426:BHB721426 BQH721426:BQX721426 CAD721426:CAT721426 CJZ721426:CKP721426 CTV721426:CUL721426 DDR721426:DEH721426 DNN721426:DOD721426 DXJ721426:DXZ721426 EHF721426:EHV721426 ERB721426:ERR721426 FAX721426:FBN721426 FKT721426:FLJ721426 FUP721426:FVF721426 GEL721426:GFB721426 GOH721426:GOX721426 GYD721426:GYT721426 HHZ721426:HIP721426 HRV721426:HSL721426 IBR721426:ICH721426 ILN721426:IMD721426 IVJ721426:IVZ721426 JFF721426:JFV721426 JPB721426:JPR721426 JYX721426:JZN721426 KIT721426:KJJ721426 KSP721426:KTF721426 LCL721426:LDB721426 LMH721426:LMX721426 LWD721426:LWT721426 MFZ721426:MGP721426 MPV721426:MQL721426 MZR721426:NAH721426 NJN721426:NKD721426 NTJ721426:NTZ721426 ODF721426:ODV721426 ONB721426:ONR721426 OWX721426:OXN721426 PGT721426:PHJ721426 PQP721426:PRF721426 QAL721426:QBB721426 QKH721426:QKX721426 QUD721426:QUT721426 RDZ721426:REP721426 RNV721426:ROL721426 RXR721426:RYH721426 SHN721426:SID721426 SRJ721426:SRZ721426 TBF721426:TBV721426 TLB721426:TLR721426 TUX721426:TVN721426 UET721426:UFJ721426 UOP721426:UPF721426 UYL721426:UZB721426 VIH721426:VIX721426 VSD721426:VST721426 WBZ721426:WCP721426 WLV721426:WML721426 WVR721426:WWH721426 J786962:Z786962 JF786962:JV786962 TB786962:TR786962 ACX786962:ADN786962 AMT786962:ANJ786962 AWP786962:AXF786962 BGL786962:BHB786962 BQH786962:BQX786962 CAD786962:CAT786962 CJZ786962:CKP786962 CTV786962:CUL786962 DDR786962:DEH786962 DNN786962:DOD786962 DXJ786962:DXZ786962 EHF786962:EHV786962 ERB786962:ERR786962 FAX786962:FBN786962 FKT786962:FLJ786962 FUP786962:FVF786962 GEL786962:GFB786962 GOH786962:GOX786962 GYD786962:GYT786962 HHZ786962:HIP786962 HRV786962:HSL786962 IBR786962:ICH786962 ILN786962:IMD786962 IVJ786962:IVZ786962 JFF786962:JFV786962 JPB786962:JPR786962 JYX786962:JZN786962 KIT786962:KJJ786962 KSP786962:KTF786962 LCL786962:LDB786962 LMH786962:LMX786962 LWD786962:LWT786962 MFZ786962:MGP786962 MPV786962:MQL786962 MZR786962:NAH786962 NJN786962:NKD786962 NTJ786962:NTZ786962 ODF786962:ODV786962 ONB786962:ONR786962 OWX786962:OXN786962 PGT786962:PHJ786962 PQP786962:PRF786962 QAL786962:QBB786962 QKH786962:QKX786962 QUD786962:QUT786962 RDZ786962:REP786962 RNV786962:ROL786962 RXR786962:RYH786962 SHN786962:SID786962 SRJ786962:SRZ786962 TBF786962:TBV786962 TLB786962:TLR786962 TUX786962:TVN786962 UET786962:UFJ786962 UOP786962:UPF786962 UYL786962:UZB786962 VIH786962:VIX786962 VSD786962:VST786962 WBZ786962:WCP786962 WLV786962:WML786962 WVR786962:WWH786962 J852498:Z852498 JF852498:JV852498 TB852498:TR852498 ACX852498:ADN852498 AMT852498:ANJ852498 AWP852498:AXF852498 BGL852498:BHB852498 BQH852498:BQX852498 CAD852498:CAT852498 CJZ852498:CKP852498 CTV852498:CUL852498 DDR852498:DEH852498 DNN852498:DOD852498 DXJ852498:DXZ852498 EHF852498:EHV852498 ERB852498:ERR852498 FAX852498:FBN852498 FKT852498:FLJ852498 FUP852498:FVF852498 GEL852498:GFB852498 GOH852498:GOX852498 GYD852498:GYT852498 HHZ852498:HIP852498 HRV852498:HSL852498 IBR852498:ICH852498 ILN852498:IMD852498 IVJ852498:IVZ852498 JFF852498:JFV852498 JPB852498:JPR852498 JYX852498:JZN852498 KIT852498:KJJ852498 KSP852498:KTF852498 LCL852498:LDB852498 LMH852498:LMX852498 LWD852498:LWT852498 MFZ852498:MGP852498 MPV852498:MQL852498 MZR852498:NAH852498 NJN852498:NKD852498 NTJ852498:NTZ852498 ODF852498:ODV852498 ONB852498:ONR852498 OWX852498:OXN852498 PGT852498:PHJ852498 PQP852498:PRF852498 QAL852498:QBB852498 QKH852498:QKX852498 QUD852498:QUT852498 RDZ852498:REP852498 RNV852498:ROL852498 RXR852498:RYH852498 SHN852498:SID852498 SRJ852498:SRZ852498 TBF852498:TBV852498 TLB852498:TLR852498 TUX852498:TVN852498 UET852498:UFJ852498 UOP852498:UPF852498 UYL852498:UZB852498 VIH852498:VIX852498 VSD852498:VST852498 WBZ852498:WCP852498 WLV852498:WML852498 WVR852498:WWH852498 J918034:Z918034 JF918034:JV918034 TB918034:TR918034 ACX918034:ADN918034 AMT918034:ANJ918034 AWP918034:AXF918034 BGL918034:BHB918034 BQH918034:BQX918034 CAD918034:CAT918034 CJZ918034:CKP918034 CTV918034:CUL918034 DDR918034:DEH918034 DNN918034:DOD918034 DXJ918034:DXZ918034 EHF918034:EHV918034 ERB918034:ERR918034 FAX918034:FBN918034 FKT918034:FLJ918034 FUP918034:FVF918034 GEL918034:GFB918034 GOH918034:GOX918034 GYD918034:GYT918034 HHZ918034:HIP918034 HRV918034:HSL918034 IBR918034:ICH918034 ILN918034:IMD918034 IVJ918034:IVZ918034 JFF918034:JFV918034 JPB918034:JPR918034 JYX918034:JZN918034 KIT918034:KJJ918034 KSP918034:KTF918034 LCL918034:LDB918034 LMH918034:LMX918034 LWD918034:LWT918034 MFZ918034:MGP918034 MPV918034:MQL918034 MZR918034:NAH918034 NJN918034:NKD918034 NTJ918034:NTZ918034 ODF918034:ODV918034 ONB918034:ONR918034 OWX918034:OXN918034 PGT918034:PHJ918034 PQP918034:PRF918034 QAL918034:QBB918034 QKH918034:QKX918034 QUD918034:QUT918034 RDZ918034:REP918034 RNV918034:ROL918034 RXR918034:RYH918034 SHN918034:SID918034 SRJ918034:SRZ918034 TBF918034:TBV918034 TLB918034:TLR918034 TUX918034:TVN918034 UET918034:UFJ918034 UOP918034:UPF918034 UYL918034:UZB918034 VIH918034:VIX918034 VSD918034:VST918034 WBZ918034:WCP918034 WLV918034:WML918034 WVR918034:WWH918034 J983570:Z983570 JF983570:JV983570 TB983570:TR983570 ACX983570:ADN983570 AMT983570:ANJ983570 AWP983570:AXF983570 BGL983570:BHB983570 BQH983570:BQX983570 CAD983570:CAT983570 CJZ983570:CKP983570 CTV983570:CUL983570 DDR983570:DEH983570 DNN983570:DOD983570 DXJ983570:DXZ983570 EHF983570:EHV983570 ERB983570:ERR983570 FAX983570:FBN983570 FKT983570:FLJ983570 FUP983570:FVF983570 GEL983570:GFB983570 GOH983570:GOX983570 GYD983570:GYT983570 HHZ983570:HIP983570 HRV983570:HSL983570 IBR983570:ICH983570 ILN983570:IMD983570 IVJ983570:IVZ983570 JFF983570:JFV983570 JPB983570:JPR983570 JYX983570:JZN983570 KIT983570:KJJ983570 KSP983570:KTF983570 LCL983570:LDB983570 LMH983570:LMX983570 LWD983570:LWT983570 MFZ983570:MGP983570 MPV983570:MQL983570 MZR983570:NAH983570 NJN983570:NKD983570 NTJ983570:NTZ983570 ODF983570:ODV983570 ONB983570:ONR983570 OWX983570:OXN983570 PGT983570:PHJ983570 PQP983570:PRF983570 QAL983570:QBB983570 QKH983570:QKX983570 QUD983570:QUT983570 RDZ983570:REP983570 RNV983570:ROL983570 RXR983570:RYH983570 SHN983570:SID983570 SRJ983570:SRZ983570 TBF983570:TBV983570 TLB983570:TLR983570 TUX983570:TVN983570 UET983570:UFJ983570 UOP983570:UPF983570 UYL983570:UZB983570 VIH983570:VIX983570 VSD983570:VST983570 WBZ983570:WCP983570 WLV983570:WML983570 WVR983570:WWH983570 AA247:AC251 JW247:JY251 TS247:TU251 ADO247:ADQ251 ANK247:ANM251 AXG247:AXI251 BHC247:BHE251 BQY247:BRA251 CAU247:CAW251 CKQ247:CKS251 CUM247:CUO251 DEI247:DEK251 DOE247:DOG251 DYA247:DYC251 EHW247:EHY251 ERS247:ERU251 FBO247:FBQ251 FLK247:FLM251 FVG247:FVI251 GFC247:GFE251 GOY247:GPA251 GYU247:GYW251 HIQ247:HIS251 HSM247:HSO251 ICI247:ICK251 IME247:IMG251 IWA247:IWC251 JFW247:JFY251 JPS247:JPU251 JZO247:JZQ251 KJK247:KJM251 KTG247:KTI251 LDC247:LDE251 LMY247:LNA251 LWU247:LWW251 MGQ247:MGS251 MQM247:MQO251 NAI247:NAK251 NKE247:NKG251 NUA247:NUC251 ODW247:ODY251 ONS247:ONU251 OXO247:OXQ251 PHK247:PHM251 PRG247:PRI251 QBC247:QBE251 QKY247:QLA251 QUU247:QUW251 REQ247:RES251 ROM247:ROO251 RYI247:RYK251 SIE247:SIG251 SSA247:SSC251 TBW247:TBY251 TLS247:TLU251 TVO247:TVQ251 UFK247:UFM251 UPG247:UPI251 UZC247:UZE251 VIY247:VJA251 VSU247:VSW251 WCQ247:WCS251 WMM247:WMO251 WWI247:WWK251 J250:Z250 JF250:JV250 TB250:TR250 ACX250:ADN250 AMT250:ANJ250 AWP250:AXF250 BGL250:BHB250 BQH250:BQX250 CAD250:CAT250 CJZ250:CKP250 CTV250:CUL250 DDR250:DEH250 DNN250:DOD250 DXJ250:DXZ250 EHF250:EHV250 ERB250:ERR250 FAX250:FBN250 FKT250:FLJ250 FUP250:FVF250 GEL250:GFB250 GOH250:GOX250 GYD250:GYT250 HHZ250:HIP250 HRV250:HSL250 IBR250:ICH250 ILN250:IMD250 IVJ250:IVZ250 JFF250:JFV250 JPB250:JPR250 JYX250:JZN250 KIT250:KJJ250 KSP250:KTF250 LCL250:LDB250 LMH250:LMX250 LWD250:LWT250 MFZ250:MGP250 MPV250:MQL250 MZR250:NAH250 NJN250:NKD250 NTJ250:NTZ250 ODF250:ODV250 ONB250:ONR250 OWX250:OXN250 PGT250:PHJ250 PQP250:PRF250 QAL250:QBB250 QKH250:QKX250 QUD250:QUT250 RDZ250:REP250 RNV250:ROL250 RXR250:RYH250 SHN250:SID250 SRJ250:SRZ250 TBF250:TBV250 TLB250:TLR250 TUX250:TVN250 UET250:UFJ250 UOP250:UPF250 UYL250:UZB250 VIH250:VIX250 VSD250:VST250 WBZ250:WCP250 WLV250:WML250 WVR250:WWH250 U224:Z224 JG247:JV247 TC247:TR247 ACY247:ADN247 AMU247:ANJ247 AWQ247:AXF247 BGM247:BHB247 BQI247:BQX247 CAE247:CAT247 CKA247:CKP247 CTW247:CUL247 DDS247:DEH247 DNO247:DOD247 DXK247:DXZ247 EHG247:EHV247 ERC247:ERR247 FAY247:FBN247 FKU247:FLJ247 FUQ247:FVF247 GEM247:GFB247 GOI247:GOX247 GYE247:GYT247 HIA247:HIP247 HRW247:HSL247 IBS247:ICH247 ILO247:IMD247 IVK247:IVZ247 JFG247:JFV247 JPC247:JPR247 JYY247:JZN247 KIU247:KJJ247 KSQ247:KTF247 LCM247:LDB247 LMI247:LMX247 LWE247:LWT247 MGA247:MGP247 MPW247:MQL247 MZS247:NAH247 NJO247:NKD247 NTK247:NTZ247 ODG247:ODV247 ONC247:ONR247 OWY247:OXN247 PGU247:PHJ247 PQQ247:PRF247 QAM247:QBB247 QKI247:QKX247 QUE247:QUT247 REA247:REP247 RNW247:ROL247 RXS247:RYH247 SHO247:SID247 SRK247:SRZ247 TBG247:TBV247 TLC247:TLR247 TUY247:TVN247 UEU247:UFJ247 UOQ247:UPF247 UYM247:UZB247 VII247:VIX247 VSE247:VST247 WCA247:WCP247 WLW247:WML247 WVS247:WWH247 J531:Z531 JF531:JV531 TB531:TR531 ACX531:ADN531 AMT531:ANJ531 AWP531:AXF531 BGL531:BHB531 BQH531:BQX531 CAD531:CAT531 CJZ531:CKP531 CTV531:CUL531 DDR531:DEH531 DNN531:DOD531 DXJ531:DXZ531 EHF531:EHV531 ERB531:ERR531 FAX531:FBN531 FKT531:FLJ531 FUP531:FVF531 GEL531:GFB531 GOH531:GOX531 GYD531:GYT531 HHZ531:HIP531 HRV531:HSL531 IBR531:ICH531 ILN531:IMD531 IVJ531:IVZ531 JFF531:JFV531 JPB531:JPR531 JYX531:JZN531 KIT531:KJJ531 KSP531:KTF531 LCL531:LDB531 LMH531:LMX531 LWD531:LWT531 MFZ531:MGP531 MPV531:MQL531 MZR531:NAH531 NJN531:NKD531 NTJ531:NTZ531 ODF531:ODV531 ONB531:ONR531 OWX531:OXN531 PGT531:PHJ531 PQP531:PRF531 QAL531:QBB531 QKH531:QKX531 QUD531:QUT531 RDZ531:REP531 RNV531:ROL531 RXR531:RYH531 SHN531:SID531 SRJ531:SRZ531 TBF531:TBV531 TLB531:TLR531 TUX531:TVN531 UET531:UFJ531 UOP531:UPF531 UYL531:UZB531 VIH531:VIX531 VSD531:VST531 WBZ531:WCP531 WLV531:WML531 WVR531:WWH531 AA529:AC532 JW529:JY532 TS529:TU532 ADO529:ADQ532 ANK529:ANM532 AXG529:AXI532 BHC529:BHE532 BQY529:BRA532 CAU529:CAW532 CKQ529:CKS532 CUM529:CUO532 DEI529:DEK532 DOE529:DOG532 DYA529:DYC532 EHW529:EHY532 ERS529:ERU532 FBO529:FBQ532 FLK529:FLM532 FVG529:FVI532 GFC529:GFE532 GOY529:GPA532 GYU529:GYW532 HIQ529:HIS532 HSM529:HSO532 ICI529:ICK532 IME529:IMG532 IWA529:IWC532 JFW529:JFY532 JPS529:JPU532 JZO529:JZQ532 KJK529:KJM532 KTG529:KTI532 LDC529:LDE532 LMY529:LNA532 LWU529:LWW532 MGQ529:MGS532 MQM529:MQO532 NAI529:NAK532 NKE529:NKG532 NUA529:NUC532 ODW529:ODY532 ONS529:ONU532 OXO529:OXQ532 PHK529:PHM532 PRG529:PRI532 QBC529:QBE532 QKY529:QLA532 QUU529:QUW532 REQ529:RES532 ROM529:ROO532 RYI529:RYK532 SIE529:SIG532 SSA529:SSC532 TBW529:TBY532 TLS529:TLU532 TVO529:TVQ532 UFK529:UFM532 UPG529:UPI532 UZC529:UZE532 VIY529:VJA532 VSU529:VSW532 WCQ529:WCS532 WMM529:WMO532 WWI529:WWK532 U504 JG528:JY528 TC528:TU528 ACY528:ADQ528 AMU528:ANM528 AWQ528:AXI528 BGM528:BHE528 BQI528:BRA528 CAE528:CAW528 CKA528:CKS528 CTW528:CUO528 DDS528:DEK528 DNO528:DOG528 DXK528:DYC528 EHG528:EHY528 ERC528:ERU528 FAY528:FBQ528 FKU528:FLM528 FUQ528:FVI528 GEM528:GFE528 GOI528:GPA528 GYE528:GYW528 HIA528:HIS528 HRW528:HSO528 IBS528:ICK528 ILO528:IMG528 IVK528:IWC528 JFG528:JFY528 JPC528:JPU528 JYY528:JZQ528 KIU528:KJM528 KSQ528:KTI528 LCM528:LDE528 LMI528:LNA528 LWE528:LWW528 MGA528:MGS528 MPW528:MQO528 MZS528:NAK528 NJO528:NKG528 NTK528:NUC528 ODG528:ODY528 ONC528:ONU528 OWY528:OXQ528 PGU528:PHM528 PQQ528:PRI528 QAM528:QBE528 QKI528:QLA528 QUE528:QUW528 REA528:RES528 RNW528:ROO528 RXS528:RYK528 SHO528:SIG528 SRK528:SSC528 TBG528:TBY528 TLC528:TLU528 TUY528:TVQ528 UEU528:UFM528 UOQ528:UPI528 UYM528:UZE528 VII528:VJA528 VSE528:VSW528 WCA528:WCS528 WLW528:WMO528 U481:AC481 U132:Z132 U528:AC528 U271:Z271 AA271:AC275 JW271:JY275 TS271:TU275 ADO271:ADQ275 ANK271:ANM275 AXG271:AXI275 BHC271:BHE275 BQY271:BRA275 CAU271:CAW275 CKQ271:CKS275 CUM271:CUO275 DEI271:DEK275 DOE271:DOG275 DYA271:DYC275 EHW271:EHY275 ERS271:ERU275 FBO271:FBQ275 FLK271:FLM275 FVG271:FVI275 GFC271:GFE275 GOY271:GPA275 GYU271:GYW275 HIQ271:HIS275 HSM271:HSO275 ICI271:ICK275 IME271:IMG275 IWA271:IWC275 JFW271:JFY275 JPS271:JPU275 JZO271:JZQ275 KJK271:KJM275 KTG271:KTI275 LDC271:LDE275 LMY271:LNA275 LWU271:LWW275 MGQ271:MGS275 MQM271:MQO275 NAI271:NAK275 NKE271:NKG275 NUA271:NUC275 ODW271:ODY275 ONS271:ONU275 OXO271:OXQ275 PHK271:PHM275 PRG271:PRI275 QBC271:QBE275 QKY271:QLA275 QUU271:QUW275 REQ271:RES275 ROM271:ROO275 RYI271:RYK275 SIE271:SIG275 SSA271:SSC275 TBW271:TBY275 TLS271:TLU275 TVO271:TVQ275 UFK271:UFM275 UPG271:UPI275 UZC271:UZE275 VIY271:VJA275 VSU271:VSW275 WCQ271:WCS275 WMM271:WMO275 WWI271:WWK275 J274:Z274 JF274:JV274 TB274:TR274 ACX274:ADN274 AMT274:ANJ274 AWP274:AXF274 BGL274:BHB274 BQH274:BQX274 CAD274:CAT274 CJZ274:CKP274 CTV274:CUL274 DDR274:DEH274 DNN274:DOD274 DXJ274:DXZ274 EHF274:EHV274 ERB274:ERR274 FAX274:FBN274 FKT274:FLJ274 FUP274:FVF274 GEL274:GFB274 GOH274:GOX274 GYD274:GYT274 HHZ274:HIP274 HRV274:HSL274 IBR274:ICH274 ILN274:IMD274 IVJ274:IVZ274 JFF274:JFV274 JPB274:JPR274 JYX274:JZN274 KIT274:KJJ274 KSP274:KTF274 LCL274:LDB274 LMH274:LMX274 LWD274:LWT274 MFZ274:MGP274 MPV274:MQL274 MZR274:NAH274 NJN274:NKD274 NTJ274:NTZ274 ODF274:ODV274 ONB274:ONR274 OWX274:OXN274 PGT274:PHJ274 PQP274:PRF274 QAL274:QBB274 QKH274:QKX274 QUD274:QUT274 RDZ274:REP274 RNV274:ROL274 RXR274:RYH274 SHN274:SID274 SRJ274:SRZ274 TBF274:TBV274 TLB274:TLR274 TUX274:TVN274 UET274:UFJ274 UOP274:UPF274 UYL274:UZB274 VIH274:VIX274 VSD274:VST274 WBZ274:WCP274 WLV274:WML274 WVR274:WWH274 JG271:JV271 TC271:TR271 ACY271:ADN271 AMU271:ANJ271 AWQ271:AXF271 BGM271:BHB271 BQI271:BQX271 CAE271:CAT271 CKA271:CKP271 CTW271:CUL271 DDS271:DEH271 DNO271:DOD271 DXK271:DXZ271 EHG271:EHV271 ERC271:ERR271 FAY271:FBN271 FKU271:FLJ271 FUQ271:FVF271 GEM271:GFB271 GOI271:GOX271 GYE271:GYT271 HIA271:HIP271 HRW271:HSL271 IBS271:ICH271 ILO271:IMD271 IVK271:IVZ271 JFG271:JFV271 JPC271:JPR271 JYY271:JZN271 KIU271:KJJ271 KSQ271:KTF271 LCM271:LDB271 LMI271:LMX271 LWE271:LWT271 MGA271:MGP271 MPW271:MQL271 MZS271:NAH271 NJO271:NKD271 NTK271:NTZ271 ODG271:ODV271 ONC271:ONR271 OWY271:OXN271 PGU271:PHJ271 PQQ271:PRF271 QAM271:QBB271 QKI271:QKX271 QUE271:QUT271 REA271:REP271 RNW271:ROL271 RXS271:RYH271 SHO271:SID271 SRK271:SRZ271 TBG271:TBV271 TLC271:TLR271 TUY271:TVN271 UEU271:UFJ271 UOQ271:UPF271 UYM271:UZB271 VII271:VIX271 VSE271:VST271 WCA271:WCP271 WLW271:WML271 WVS271:WWH271 U551:Z551 AA551:AC555 JW551:JY555 TS551:TU555 ADO551:ADQ555 ANK551:ANM555 AXG551:AXI555 BHC551:BHE555 BQY551:BRA555 CAU551:CAW555 CKQ551:CKS555 CUM551:CUO555 DEI551:DEK555 DOE551:DOG555 DYA551:DYC555 EHW551:EHY555 ERS551:ERU555 FBO551:FBQ555 FLK551:FLM555 FVG551:FVI555 GFC551:GFE555 GOY551:GPA555 GYU551:GYW555 HIQ551:HIS555 HSM551:HSO555 ICI551:ICK555 IME551:IMG555 IWA551:IWC555 JFW551:JFY555 JPS551:JPU555 JZO551:JZQ555 KJK551:KJM555 KTG551:KTI555 LDC551:LDE555 LMY551:LNA555 LWU551:LWW555 MGQ551:MGS555 MQM551:MQO555 NAI551:NAK555 NKE551:NKG555 NUA551:NUC555 ODW551:ODY555 ONS551:ONU555 OXO551:OXQ555 PHK551:PHM555 PRG551:PRI555 QBC551:QBE555 QKY551:QLA555 QUU551:QUW555 REQ551:RES555 ROM551:ROO555 RYI551:RYK555 SIE551:SIG555 SSA551:SSC555 TBW551:TBY555 TLS551:TLU555 TVO551:TVQ555 UFK551:UFM555 UPG551:UPI555 UZC551:UZE555 VIY551:VJA555 VSU551:VSW555 WCQ551:WCS555 WMM551:WMO555 WWI551:WWK555 J554:Z554 JF554:JV554 TB554:TR554 ACX554:ADN554 AMT554:ANJ554 AWP554:AXF554 BGL554:BHB554 BQH554:BQX554 CAD554:CAT554 CJZ554:CKP554 CTV554:CUL554 DDR554:DEH554 DNN554:DOD554 DXJ554:DXZ554 EHF554:EHV554 ERB554:ERR554 FAX554:FBN554 FKT554:FLJ554 FUP554:FVF554 GEL554:GFB554 GOH554:GOX554 GYD554:GYT554 HHZ554:HIP554 HRV554:HSL554 IBR554:ICH554 ILN554:IMD554 IVJ554:IVZ554 JFF554:JFV554 JPB554:JPR554 JYX554:JZN554 KIT554:KJJ554 KSP554:KTF554 LCL554:LDB554 LMH554:LMX554 LWD554:LWT554 MFZ554:MGP554 MPV554:MQL554 MZR554:NAH554 NJN554:NKD554 NTJ554:NTZ554 ODF554:ODV554 ONB554:ONR554 OWX554:OXN554 PGT554:PHJ554 PQP554:PRF554 QAL554:QBB554 QKH554:QKX554 QUD554:QUT554 RDZ554:REP554 RNV554:ROL554 RXR554:RYH554 SHN554:SID554 SRJ554:SRZ554 TBF554:TBV554 TLB554:TLR554 TUX554:TVN554 UET554:UFJ554 UOP554:UPF554 UYL554:UZB554 VIH554:VIX554 VSD554:VST554 WBZ554:WCP554 WLV554:WML554 WVR554:WWH554 JG551:JV551 TC551:TR551 ACY551:ADN551 AMU551:ANJ551 AWQ551:AXF551 BGM551:BHB551 BQI551:BQX551 CAE551:CAT551 CKA551:CKP551 CTW551:CUL551 DDS551:DEH551 DNO551:DOD551 DXK551:DXZ551 EHG551:EHV551 ERC551:ERR551 FAY551:FBN551 FKU551:FLJ551 FUQ551:FVF551 GEM551:GFB551 GOI551:GOX551 GYE551:GYT551 HIA551:HIP551 HRW551:HSL551 IBS551:ICH551 ILO551:IMD551 IVK551:IVZ551 JFG551:JFV551 JPC551:JPR551 JYY551:JZN551 KIU551:KJJ551 KSQ551:KTF551 LCM551:LDB551 LMI551:LMX551 LWE551:LWT551 MGA551:MGP551 MPW551:MQL551 MZS551:NAH551 NJO551:NKD551 NTK551:NTZ551 ODG551:ODV551 ONC551:ONR551 OWY551:OXN551 PGU551:PHJ551 PQQ551:PRF551 QAM551:QBB551 QKI551:QKX551 QUE551:QUT551 REA551:REP551 RNW551:ROL551 RXS551:RYH551 SHO551:SID551 SRK551:SRZ551 TBG551:TBV551 TLC551:TLR551 TUY551:TVN551 UEU551:UFJ551 UOQ551:UPF551 UYM551:UZB551 VII551:VIX551 VSE551:VST551 WCA551:WCP551 WLW551:WML551 WVS551:WWH551</xm:sqref>
        </x14:dataValidation>
        <x14:dataValidation type="list" imeMode="off" allowBlank="1" showInputMessage="1" xr:uid="{00000000-0002-0000-0400-000003000000}">
          <x14:formula1>
            <xm:f>値一覧項目!$AC$2:$AC$7</xm:f>
          </x14:formula1>
          <xm:sqref>K17:L17 K296:L296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AD70"/>
  <sheetViews>
    <sheetView showGridLines="0" workbookViewId="0">
      <selection activeCell="V1" sqref="V1:Z1"/>
    </sheetView>
  </sheetViews>
  <sheetFormatPr defaultColWidth="3.58203125" defaultRowHeight="18" customHeight="1"/>
  <cols>
    <col min="1" max="1" width="3.58203125" style="323"/>
    <col min="2" max="2" width="3.58203125" style="337"/>
    <col min="3" max="16384" width="3.58203125" style="323"/>
  </cols>
  <sheetData>
    <row r="1" spans="1:30" s="322" customFormat="1" ht="40.15" customHeight="1" thickBot="1">
      <c r="A1" s="321" t="s">
        <v>2028</v>
      </c>
      <c r="B1" s="336"/>
      <c r="V1" s="1656" t="s">
        <v>2103</v>
      </c>
      <c r="W1" s="1656"/>
      <c r="X1" s="1656"/>
      <c r="Y1" s="1656"/>
      <c r="Z1" s="1656"/>
    </row>
    <row r="2" spans="1:30" s="333" customFormat="1" ht="10.15" customHeight="1" thickTop="1">
      <c r="B2" s="340"/>
    </row>
    <row r="4" spans="1:30" s="89" customFormat="1" ht="18" customHeight="1">
      <c r="A4" s="324" t="s">
        <v>2031</v>
      </c>
      <c r="B4" s="338" t="s">
        <v>2029</v>
      </c>
      <c r="C4" s="325" t="s">
        <v>2030</v>
      </c>
      <c r="D4" s="96"/>
      <c r="F4" s="1648">
        <v>2</v>
      </c>
      <c r="G4" s="1649"/>
      <c r="H4" s="1649"/>
      <c r="I4" s="1652"/>
      <c r="J4" s="96"/>
      <c r="K4" s="96"/>
      <c r="L4" s="96"/>
      <c r="M4" s="96"/>
      <c r="N4" s="96"/>
      <c r="O4" s="96"/>
      <c r="P4" s="96"/>
      <c r="Q4" s="96"/>
      <c r="R4" s="96"/>
      <c r="S4" s="96"/>
      <c r="T4" s="96"/>
      <c r="U4" s="96"/>
      <c r="V4" s="96"/>
      <c r="W4" s="96"/>
      <c r="X4" s="96"/>
      <c r="Y4" s="96"/>
      <c r="Z4" s="96"/>
      <c r="AA4" s="96"/>
      <c r="AB4" s="96"/>
      <c r="AC4" s="96"/>
      <c r="AD4" s="96"/>
    </row>
    <row r="6" spans="1:30" ht="18" customHeight="1">
      <c r="A6" s="327" t="s">
        <v>2032</v>
      </c>
      <c r="B6" s="339" t="s">
        <v>2033</v>
      </c>
      <c r="C6" s="328" t="s">
        <v>2035</v>
      </c>
      <c r="D6" s="328"/>
      <c r="E6" s="328"/>
      <c r="F6" s="1657"/>
      <c r="G6" s="1658"/>
      <c r="H6" s="1658"/>
      <c r="I6" s="1659"/>
      <c r="J6" s="323" t="s">
        <v>2036</v>
      </c>
    </row>
    <row r="8" spans="1:30" ht="18" customHeight="1">
      <c r="A8" s="327" t="s">
        <v>2032</v>
      </c>
      <c r="B8" s="339" t="s">
        <v>2037</v>
      </c>
      <c r="C8" s="328" t="s">
        <v>2038</v>
      </c>
    </row>
    <row r="9" spans="1:30" ht="18" customHeight="1">
      <c r="B9" s="387" t="s">
        <v>2032</v>
      </c>
      <c r="C9" s="328" t="s">
        <v>2039</v>
      </c>
      <c r="D9" s="328" t="s">
        <v>2040</v>
      </c>
      <c r="I9" s="1657"/>
      <c r="J9" s="1658"/>
      <c r="K9" s="1658"/>
      <c r="L9" s="1659"/>
      <c r="M9" s="323" t="s">
        <v>2048</v>
      </c>
    </row>
    <row r="10" spans="1:30" ht="18" customHeight="1">
      <c r="B10" s="387" t="s">
        <v>2032</v>
      </c>
      <c r="C10" s="328" t="s">
        <v>2041</v>
      </c>
      <c r="D10" s="328" t="s">
        <v>2044</v>
      </c>
      <c r="I10" s="1657"/>
      <c r="J10" s="1658"/>
      <c r="K10" s="1658"/>
      <c r="L10" s="1659"/>
      <c r="M10" s="323" t="s">
        <v>2048</v>
      </c>
    </row>
    <row r="11" spans="1:30" ht="18" customHeight="1">
      <c r="B11" s="387" t="s">
        <v>2032</v>
      </c>
      <c r="C11" s="328" t="s">
        <v>2042</v>
      </c>
      <c r="D11" s="328" t="s">
        <v>2045</v>
      </c>
      <c r="H11" s="326" t="s">
        <v>2086</v>
      </c>
      <c r="I11" s="1648"/>
      <c r="J11" s="1649"/>
      <c r="K11" s="1649"/>
      <c r="L11" s="1652"/>
      <c r="M11" s="323" t="s">
        <v>2049</v>
      </c>
      <c r="P11" s="326" t="s">
        <v>2087</v>
      </c>
      <c r="Q11" s="1648"/>
      <c r="R11" s="1649"/>
      <c r="S11" s="1650"/>
      <c r="T11" s="1651"/>
      <c r="U11" s="323" t="s">
        <v>2049</v>
      </c>
    </row>
    <row r="12" spans="1:30" ht="18" customHeight="1">
      <c r="B12" s="387" t="s">
        <v>2032</v>
      </c>
      <c r="C12" s="328" t="s">
        <v>2043</v>
      </c>
      <c r="D12" s="328" t="s">
        <v>2046</v>
      </c>
      <c r="I12" s="329"/>
      <c r="J12" s="330"/>
      <c r="K12" s="330"/>
      <c r="L12" s="330"/>
      <c r="M12" s="330"/>
      <c r="N12" s="330"/>
      <c r="O12" s="330"/>
      <c r="P12" s="330"/>
      <c r="R12" s="326" t="s">
        <v>2047</v>
      </c>
      <c r="S12" s="407"/>
      <c r="T12" s="408"/>
      <c r="U12" s="408"/>
      <c r="V12" s="408"/>
      <c r="W12" s="408"/>
      <c r="X12" s="408"/>
      <c r="Y12" s="408"/>
      <c r="Z12" s="409"/>
    </row>
    <row r="14" spans="1:30" ht="18" customHeight="1">
      <c r="A14" s="327" t="s">
        <v>2032</v>
      </c>
      <c r="B14" s="339" t="s">
        <v>2050</v>
      </c>
      <c r="C14" s="328" t="s">
        <v>2055</v>
      </c>
    </row>
    <row r="15" spans="1:30" ht="18" customHeight="1">
      <c r="C15" s="332"/>
      <c r="D15" s="323" t="s">
        <v>2051</v>
      </c>
    </row>
    <row r="16" spans="1:30" ht="18" customHeight="1">
      <c r="C16" s="341"/>
      <c r="D16" s="323" t="s">
        <v>2052</v>
      </c>
    </row>
    <row r="18" spans="1:26" ht="18" customHeight="1">
      <c r="A18" s="327" t="s">
        <v>2032</v>
      </c>
      <c r="B18" s="339" t="s">
        <v>2053</v>
      </c>
      <c r="C18" s="328" t="s">
        <v>2054</v>
      </c>
    </row>
    <row r="19" spans="1:26" ht="18" customHeight="1">
      <c r="C19" s="332"/>
      <c r="D19" s="323" t="s">
        <v>2056</v>
      </c>
    </row>
    <row r="20" spans="1:26" ht="18" customHeight="1">
      <c r="C20" s="332"/>
      <c r="D20" s="323" t="s">
        <v>2058</v>
      </c>
    </row>
    <row r="21" spans="1:26" ht="18" customHeight="1">
      <c r="C21" s="332"/>
      <c r="D21" s="323" t="s">
        <v>2059</v>
      </c>
    </row>
    <row r="22" spans="1:26" ht="18" customHeight="1">
      <c r="C22" s="332"/>
      <c r="D22" s="323" t="s">
        <v>2060</v>
      </c>
    </row>
    <row r="23" spans="1:26" ht="18" customHeight="1">
      <c r="C23" s="332"/>
      <c r="D23" s="323" t="s">
        <v>2057</v>
      </c>
    </row>
    <row r="25" spans="1:26" ht="18" customHeight="1">
      <c r="A25" s="327" t="s">
        <v>2032</v>
      </c>
      <c r="B25" s="339" t="s">
        <v>2061</v>
      </c>
      <c r="C25" s="328" t="s">
        <v>2062</v>
      </c>
    </row>
    <row r="26" spans="1:26" ht="18" customHeight="1">
      <c r="B26" s="387" t="s">
        <v>2032</v>
      </c>
      <c r="C26" s="328" t="s">
        <v>2039</v>
      </c>
      <c r="D26" s="328" t="s">
        <v>2063</v>
      </c>
      <c r="G26" s="1653"/>
      <c r="H26" s="1654"/>
      <c r="I26" s="1654"/>
      <c r="J26" s="1654"/>
      <c r="K26" s="1654"/>
      <c r="L26" s="1654"/>
      <c r="M26" s="1654"/>
      <c r="N26" s="1654"/>
      <c r="O26" s="1654"/>
      <c r="P26" s="1654"/>
      <c r="Q26" s="1654"/>
      <c r="R26" s="1654"/>
      <c r="S26" s="1654"/>
      <c r="T26" s="1654"/>
      <c r="U26" s="1654"/>
      <c r="V26" s="1654"/>
      <c r="W26" s="1654"/>
      <c r="X26" s="1654"/>
      <c r="Y26" s="1655"/>
    </row>
    <row r="27" spans="1:26" ht="18" customHeight="1">
      <c r="B27" s="387" t="s">
        <v>2032</v>
      </c>
      <c r="C27" s="328" t="s">
        <v>2041</v>
      </c>
      <c r="D27" s="328" t="s">
        <v>2064</v>
      </c>
    </row>
    <row r="28" spans="1:26" ht="18" customHeight="1">
      <c r="C28" s="332"/>
      <c r="D28" s="323" t="s">
        <v>2065</v>
      </c>
    </row>
    <row r="29" spans="1:26" ht="18" customHeight="1">
      <c r="O29" s="326"/>
      <c r="S29" s="326" t="s">
        <v>2068</v>
      </c>
      <c r="T29" s="1660"/>
      <c r="U29" s="1661"/>
      <c r="V29" s="1661"/>
      <c r="W29" s="1661"/>
      <c r="X29" s="1661"/>
      <c r="Y29" s="1662"/>
      <c r="Z29" s="323" t="s">
        <v>1968</v>
      </c>
    </row>
    <row r="30" spans="1:26" ht="18" customHeight="1">
      <c r="C30" s="332"/>
      <c r="D30" s="323" t="s">
        <v>2066</v>
      </c>
    </row>
    <row r="32" spans="1:26" ht="18" customHeight="1">
      <c r="A32" s="327" t="s">
        <v>2032</v>
      </c>
      <c r="B32" s="339" t="s">
        <v>2069</v>
      </c>
      <c r="C32" s="328" t="s">
        <v>2070</v>
      </c>
      <c r="S32" s="326" t="s">
        <v>2092</v>
      </c>
      <c r="T32" s="1660"/>
      <c r="U32" s="1661"/>
      <c r="V32" s="1661"/>
      <c r="W32" s="1661"/>
      <c r="X32" s="1661"/>
      <c r="Y32" s="1662"/>
      <c r="Z32" s="323" t="s">
        <v>1968</v>
      </c>
    </row>
    <row r="34" spans="1:30" ht="18" customHeight="1">
      <c r="A34" s="327" t="s">
        <v>2032</v>
      </c>
      <c r="B34" s="339" t="s">
        <v>2071</v>
      </c>
      <c r="C34" s="328" t="s">
        <v>2072</v>
      </c>
      <c r="E34" s="1496"/>
      <c r="F34" s="1497"/>
      <c r="G34" s="1497"/>
      <c r="H34" s="1497"/>
      <c r="I34" s="1497"/>
      <c r="J34" s="1497"/>
      <c r="K34" s="1497"/>
      <c r="L34" s="1497"/>
      <c r="M34" s="1497"/>
      <c r="N34" s="1497"/>
      <c r="O34" s="1497"/>
      <c r="P34" s="1497"/>
      <c r="Q34" s="1497"/>
      <c r="R34" s="1497"/>
      <c r="S34" s="1497"/>
      <c r="T34" s="1497"/>
      <c r="U34" s="1497"/>
      <c r="V34" s="1497"/>
      <c r="W34" s="1497"/>
      <c r="X34" s="1497"/>
      <c r="Y34" s="1497"/>
      <c r="Z34" s="1498"/>
    </row>
    <row r="35" spans="1:30" ht="18" customHeight="1">
      <c r="E35" s="1499"/>
      <c r="F35" s="1500"/>
      <c r="G35" s="1500"/>
      <c r="H35" s="1500"/>
      <c r="I35" s="1500"/>
      <c r="J35" s="1500"/>
      <c r="K35" s="1500"/>
      <c r="L35" s="1500"/>
      <c r="M35" s="1500"/>
      <c r="N35" s="1500"/>
      <c r="O35" s="1500"/>
      <c r="P35" s="1500"/>
      <c r="Q35" s="1500"/>
      <c r="R35" s="1500"/>
      <c r="S35" s="1500"/>
      <c r="T35" s="1500"/>
      <c r="U35" s="1500"/>
      <c r="V35" s="1500"/>
      <c r="W35" s="1500"/>
      <c r="X35" s="1500"/>
      <c r="Y35" s="1500"/>
      <c r="Z35" s="1501"/>
    </row>
    <row r="37" spans="1:30" s="333" customFormat="1" ht="10.15" customHeight="1">
      <c r="B37" s="340"/>
    </row>
    <row r="39" spans="1:30" s="89" customFormat="1" ht="18" customHeight="1">
      <c r="A39" s="324" t="s">
        <v>2031</v>
      </c>
      <c r="B39" s="338" t="s">
        <v>2029</v>
      </c>
      <c r="C39" s="325" t="s">
        <v>2030</v>
      </c>
      <c r="D39" s="96"/>
      <c r="F39" s="1648">
        <v>3</v>
      </c>
      <c r="G39" s="1649"/>
      <c r="H39" s="1649"/>
      <c r="I39" s="1652"/>
      <c r="J39" s="96"/>
      <c r="K39" s="96"/>
      <c r="L39" s="96"/>
      <c r="M39" s="96"/>
      <c r="N39" s="96"/>
      <c r="O39" s="96"/>
      <c r="P39" s="96"/>
      <c r="Q39" s="96"/>
      <c r="R39" s="96"/>
      <c r="S39" s="96"/>
      <c r="T39" s="96"/>
      <c r="U39" s="96"/>
      <c r="V39" s="96"/>
      <c r="W39" s="96"/>
      <c r="X39" s="96"/>
      <c r="Y39" s="96"/>
      <c r="Z39" s="96"/>
      <c r="AA39" s="96"/>
      <c r="AB39" s="96"/>
      <c r="AC39" s="96"/>
      <c r="AD39" s="96"/>
    </row>
    <row r="41" spans="1:30" ht="18" customHeight="1">
      <c r="A41" s="327" t="s">
        <v>2032</v>
      </c>
      <c r="B41" s="339" t="s">
        <v>2033</v>
      </c>
      <c r="C41" s="328" t="s">
        <v>2035</v>
      </c>
      <c r="D41" s="328"/>
      <c r="E41" s="328"/>
      <c r="F41" s="1657"/>
      <c r="G41" s="1658"/>
      <c r="H41" s="1658"/>
      <c r="I41" s="1659"/>
      <c r="J41" s="323" t="s">
        <v>2036</v>
      </c>
    </row>
    <row r="43" spans="1:30" ht="18" customHeight="1">
      <c r="A43" s="327" t="s">
        <v>2032</v>
      </c>
      <c r="B43" s="339" t="s">
        <v>2037</v>
      </c>
      <c r="C43" s="328" t="s">
        <v>2038</v>
      </c>
    </row>
    <row r="44" spans="1:30" ht="18" customHeight="1">
      <c r="B44" s="387" t="s">
        <v>2032</v>
      </c>
      <c r="C44" s="328" t="s">
        <v>2039</v>
      </c>
      <c r="D44" s="328" t="s">
        <v>2040</v>
      </c>
      <c r="I44" s="1657"/>
      <c r="J44" s="1658"/>
      <c r="K44" s="1658"/>
      <c r="L44" s="1659"/>
      <c r="M44" s="323" t="s">
        <v>2048</v>
      </c>
    </row>
    <row r="45" spans="1:30" ht="18" customHeight="1">
      <c r="B45" s="387" t="s">
        <v>2032</v>
      </c>
      <c r="C45" s="328" t="s">
        <v>2041</v>
      </c>
      <c r="D45" s="328" t="s">
        <v>2044</v>
      </c>
      <c r="I45" s="1657"/>
      <c r="J45" s="1658"/>
      <c r="K45" s="1658"/>
      <c r="L45" s="1659"/>
      <c r="M45" s="323" t="s">
        <v>2048</v>
      </c>
    </row>
    <row r="46" spans="1:30" ht="18" customHeight="1">
      <c r="B46" s="387" t="s">
        <v>2032</v>
      </c>
      <c r="C46" s="328" t="s">
        <v>2042</v>
      </c>
      <c r="D46" s="328" t="s">
        <v>2045</v>
      </c>
      <c r="H46" s="326" t="s">
        <v>2086</v>
      </c>
      <c r="I46" s="1648"/>
      <c r="J46" s="1649"/>
      <c r="K46" s="1649"/>
      <c r="L46" s="1652"/>
      <c r="M46" s="323" t="s">
        <v>2049</v>
      </c>
      <c r="P46" s="326" t="s">
        <v>2087</v>
      </c>
      <c r="Q46" s="1648"/>
      <c r="R46" s="1649"/>
      <c r="S46" s="1649"/>
      <c r="T46" s="1652"/>
      <c r="U46" s="323" t="s">
        <v>2049</v>
      </c>
    </row>
    <row r="47" spans="1:30" ht="18" customHeight="1">
      <c r="B47" s="387" t="s">
        <v>2032</v>
      </c>
      <c r="C47" s="328" t="s">
        <v>2043</v>
      </c>
      <c r="D47" s="328" t="s">
        <v>2046</v>
      </c>
      <c r="I47" s="329"/>
      <c r="J47" s="330"/>
      <c r="K47" s="330"/>
      <c r="L47" s="330"/>
      <c r="M47" s="330"/>
      <c r="N47" s="330"/>
      <c r="O47" s="330"/>
      <c r="P47" s="331"/>
      <c r="R47" s="326" t="s">
        <v>2047</v>
      </c>
      <c r="S47" s="329"/>
      <c r="T47" s="330"/>
      <c r="U47" s="330"/>
      <c r="V47" s="330"/>
      <c r="W47" s="330"/>
      <c r="X47" s="330"/>
      <c r="Y47" s="330"/>
      <c r="Z47" s="331"/>
    </row>
    <row r="49" spans="1:26" ht="18" customHeight="1">
      <c r="A49" s="327" t="s">
        <v>2032</v>
      </c>
      <c r="B49" s="339" t="s">
        <v>2050</v>
      </c>
      <c r="C49" s="328" t="s">
        <v>2055</v>
      </c>
    </row>
    <row r="50" spans="1:26" ht="18" customHeight="1">
      <c r="C50" s="332"/>
      <c r="D50" s="323" t="s">
        <v>2051</v>
      </c>
    </row>
    <row r="51" spans="1:26" ht="18" customHeight="1">
      <c r="C51" s="332"/>
      <c r="D51" s="323" t="s">
        <v>2052</v>
      </c>
    </row>
    <row r="53" spans="1:26" ht="18" customHeight="1">
      <c r="A53" s="327" t="s">
        <v>2032</v>
      </c>
      <c r="B53" s="339" t="s">
        <v>2053</v>
      </c>
      <c r="C53" s="328" t="s">
        <v>2054</v>
      </c>
    </row>
    <row r="54" spans="1:26" ht="18" customHeight="1">
      <c r="C54" s="332"/>
      <c r="D54" s="323" t="s">
        <v>2056</v>
      </c>
    </row>
    <row r="55" spans="1:26" ht="18" customHeight="1">
      <c r="C55" s="332"/>
      <c r="D55" s="323" t="s">
        <v>2058</v>
      </c>
    </row>
    <row r="56" spans="1:26" ht="18" customHeight="1">
      <c r="C56" s="332"/>
      <c r="D56" s="323" t="s">
        <v>2059</v>
      </c>
    </row>
    <row r="57" spans="1:26" ht="18" customHeight="1">
      <c r="C57" s="332"/>
      <c r="D57" s="323" t="s">
        <v>2060</v>
      </c>
    </row>
    <row r="58" spans="1:26" ht="18" customHeight="1">
      <c r="C58" s="332"/>
      <c r="D58" s="323" t="s">
        <v>2057</v>
      </c>
    </row>
    <row r="60" spans="1:26" ht="18" customHeight="1">
      <c r="A60" s="327" t="s">
        <v>2032</v>
      </c>
      <c r="B60" s="339" t="s">
        <v>2061</v>
      </c>
      <c r="C60" s="328" t="s">
        <v>2062</v>
      </c>
    </row>
    <row r="61" spans="1:26" ht="18" customHeight="1">
      <c r="B61" s="387" t="s">
        <v>2032</v>
      </c>
      <c r="C61" s="328" t="s">
        <v>2039</v>
      </c>
      <c r="D61" s="328" t="s">
        <v>2063</v>
      </c>
      <c r="G61" s="1653"/>
      <c r="H61" s="1654"/>
      <c r="I61" s="1654"/>
      <c r="J61" s="1654"/>
      <c r="K61" s="1654"/>
      <c r="L61" s="1654"/>
      <c r="M61" s="1654"/>
      <c r="N61" s="1654"/>
      <c r="O61" s="1654"/>
      <c r="P61" s="1654"/>
      <c r="Q61" s="1654"/>
      <c r="R61" s="1654"/>
      <c r="S61" s="1654"/>
      <c r="T61" s="1654"/>
      <c r="U61" s="1654"/>
      <c r="V61" s="1654"/>
      <c r="W61" s="1654"/>
      <c r="X61" s="1654"/>
      <c r="Y61" s="1654"/>
      <c r="Z61" s="1655"/>
    </row>
    <row r="62" spans="1:26" ht="18" customHeight="1">
      <c r="B62" s="387" t="s">
        <v>2032</v>
      </c>
      <c r="C62" s="328" t="s">
        <v>2041</v>
      </c>
      <c r="D62" s="328" t="s">
        <v>2064</v>
      </c>
    </row>
    <row r="63" spans="1:26" ht="18" customHeight="1">
      <c r="C63" s="332"/>
      <c r="D63" s="323" t="s">
        <v>2065</v>
      </c>
    </row>
    <row r="64" spans="1:26" ht="18" customHeight="1">
      <c r="O64" s="326"/>
      <c r="S64" s="326" t="s">
        <v>2068</v>
      </c>
      <c r="T64" s="1663"/>
      <c r="U64" s="1664"/>
      <c r="V64" s="1664"/>
      <c r="W64" s="1664"/>
      <c r="X64" s="1664"/>
      <c r="Y64" s="1665"/>
      <c r="Z64" s="323" t="s">
        <v>1968</v>
      </c>
    </row>
    <row r="65" spans="1:26" ht="18" customHeight="1">
      <c r="C65" s="332"/>
      <c r="D65" s="323" t="s">
        <v>2066</v>
      </c>
    </row>
    <row r="67" spans="1:26" ht="18" customHeight="1">
      <c r="A67" s="327" t="s">
        <v>2032</v>
      </c>
      <c r="B67" s="339" t="s">
        <v>2069</v>
      </c>
      <c r="C67" s="328" t="s">
        <v>2070</v>
      </c>
      <c r="T67" s="1660"/>
      <c r="U67" s="1661"/>
      <c r="V67" s="1661"/>
      <c r="W67" s="1661"/>
      <c r="X67" s="1661"/>
      <c r="Y67" s="1662"/>
    </row>
    <row r="69" spans="1:26" ht="18" customHeight="1">
      <c r="A69" s="327" t="s">
        <v>2032</v>
      </c>
      <c r="B69" s="339" t="s">
        <v>2071</v>
      </c>
      <c r="C69" s="328" t="s">
        <v>2072</v>
      </c>
      <c r="E69" s="1496"/>
      <c r="F69" s="1497"/>
      <c r="G69" s="1497"/>
      <c r="H69" s="1497"/>
      <c r="I69" s="1497"/>
      <c r="J69" s="1497"/>
      <c r="K69" s="1497"/>
      <c r="L69" s="1497"/>
      <c r="M69" s="1497"/>
      <c r="N69" s="1497"/>
      <c r="O69" s="1497"/>
      <c r="P69" s="1497"/>
      <c r="Q69" s="1497"/>
      <c r="R69" s="1497"/>
      <c r="S69" s="1497"/>
      <c r="T69" s="1497"/>
      <c r="U69" s="1497"/>
      <c r="V69" s="1497"/>
      <c r="W69" s="1497"/>
      <c r="X69" s="1497"/>
      <c r="Y69" s="1497"/>
      <c r="Z69" s="1498"/>
    </row>
    <row r="70" spans="1:26" ht="18" customHeight="1">
      <c r="E70" s="1499"/>
      <c r="F70" s="1500"/>
      <c r="G70" s="1500"/>
      <c r="H70" s="1500"/>
      <c r="I70" s="1500"/>
      <c r="J70" s="1500"/>
      <c r="K70" s="1500"/>
      <c r="L70" s="1500"/>
      <c r="M70" s="1500"/>
      <c r="N70" s="1500"/>
      <c r="O70" s="1500"/>
      <c r="P70" s="1500"/>
      <c r="Q70" s="1500"/>
      <c r="R70" s="1500"/>
      <c r="S70" s="1500"/>
      <c r="T70" s="1500"/>
      <c r="U70" s="1500"/>
      <c r="V70" s="1500"/>
      <c r="W70" s="1500"/>
      <c r="X70" s="1500"/>
      <c r="Y70" s="1500"/>
      <c r="Z70" s="1501"/>
    </row>
  </sheetData>
  <mergeCells count="21">
    <mergeCell ref="E69:Z70"/>
    <mergeCell ref="T29:Y29"/>
    <mergeCell ref="T32:Y32"/>
    <mergeCell ref="E34:Z35"/>
    <mergeCell ref="F39:I39"/>
    <mergeCell ref="F41:I41"/>
    <mergeCell ref="I44:L44"/>
    <mergeCell ref="T64:Y64"/>
    <mergeCell ref="T67:Y67"/>
    <mergeCell ref="Q11:T11"/>
    <mergeCell ref="Q46:T46"/>
    <mergeCell ref="G61:Z61"/>
    <mergeCell ref="V1:Z1"/>
    <mergeCell ref="I45:L45"/>
    <mergeCell ref="I46:L46"/>
    <mergeCell ref="F4:I4"/>
    <mergeCell ref="F6:I6"/>
    <mergeCell ref="I9:L9"/>
    <mergeCell ref="I10:L10"/>
    <mergeCell ref="I11:L11"/>
    <mergeCell ref="G26:Y26"/>
  </mergeCells>
  <phoneticPr fontId="2"/>
  <dataValidations count="2">
    <dataValidation imeMode="off" allowBlank="1" showInputMessage="1" showErrorMessage="1" sqref="S47:Z47 F4:I4 JA4:JD4 SW4:SZ4 ACS4:ACV4 AMO4:AMR4 AWK4:AWN4 BGG4:BGJ4 BQC4:BQF4 BZY4:CAB4 CJU4:CJX4 CTQ4:CTT4 DDM4:DDP4 DNI4:DNL4 DXE4:DXH4 EHA4:EHD4 EQW4:EQZ4 FAS4:FAV4 FKO4:FKR4 FUK4:FUN4 GEG4:GEJ4 GOC4:GOF4 GXY4:GYB4 HHU4:HHX4 HRQ4:HRT4 IBM4:IBP4 ILI4:ILL4 IVE4:IVH4 JFA4:JFD4 JOW4:JOZ4 JYS4:JYV4 KIO4:KIR4 KSK4:KSN4 LCG4:LCJ4 LMC4:LMF4 LVY4:LWB4 MFU4:MFX4 MPQ4:MPT4 MZM4:MZP4 NJI4:NJL4 NTE4:NTH4 ODA4:ODD4 OMW4:OMZ4 OWS4:OWV4 PGO4:PGR4 PQK4:PQN4 QAG4:QAJ4 QKC4:QKF4 QTY4:QUB4 RDU4:RDX4 RNQ4:RNT4 RXM4:RXP4 SHI4:SHL4 SRE4:SRH4 TBA4:TBD4 TKW4:TKZ4 TUS4:TUV4 UEO4:UER4 UOK4:UON4 UYG4:UYJ4 VIC4:VIF4 VRY4:VSB4 WBU4:WBX4 WLQ4:WLT4 WVM4:WVP4 F6:I6 F39:I39 JA39:JD39 SW39:SZ39 ACS39:ACV39 AMO39:AMR39 AWK39:AWN39 BGG39:BGJ39 BQC39:BQF39 BZY39:CAB39 CJU39:CJX39 CTQ39:CTT39 DDM39:DDP39 DNI39:DNL39 DXE39:DXH39 EHA39:EHD39 EQW39:EQZ39 FAS39:FAV39 FKO39:FKR39 FUK39:FUN39 GEG39:GEJ39 GOC39:GOF39 GXY39:GYB39 HHU39:HHX39 HRQ39:HRT39 IBM39:IBP39 ILI39:ILL39 IVE39:IVH39 JFA39:JFD39 JOW39:JOZ39 JYS39:JYV39 KIO39:KIR39 KSK39:KSN39 LCG39:LCJ39 LMC39:LMF39 LVY39:LWB39 MFU39:MFX39 MPQ39:MPT39 MZM39:MZP39 NJI39:NJL39 NTE39:NTH39 ODA39:ODD39 OMW39:OMZ39 OWS39:OWV39 PGO39:PGR39 PQK39:PQN39 QAG39:QAJ39 QKC39:QKF39 QTY39:QUB39 RDU39:RDX39 RNQ39:RNT39 RXM39:RXP39 SHI39:SHL39 SRE39:SRH39 TBA39:TBD39 TKW39:TKZ39 TUS39:TUV39 UEO39:UER39 UOK39:UON39 UYG39:UYJ39 VIC39:VIF39 VRY39:VSB39 WBU39:WBX39 WLQ39:WLT39 WVM39:WVP39 F41:I41 Q11:T11 I47:P47 I9:L11 I44:L46 Q46:T46 I12:P12 S12:Z12" xr:uid="{00000000-0002-0000-0500-000000000000}"/>
    <dataValidation imeMode="on" allowBlank="1" showInputMessage="1" showErrorMessage="1" sqref="E34:Z34 E69:Z69" xr:uid="{00000000-0002-0000-0500-000001000000}"/>
  </dataValidations>
  <hyperlinks>
    <hyperlink ref="V1:Z1" location="作業メニュー!A1" display="作業メニュー" xr:uid="{00000000-0004-0000-0500-000000000000}"/>
  </hyperlinks>
  <printOptions horizontalCentered="1"/>
  <pageMargins left="0.59055118110236227" right="0.39370078740157483" top="0.78740157480314965" bottom="0.3937007874015748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5548" r:id="rId4" name="Drop Down 12">
              <controlPr defaultSize="0" autoLine="0" autoPict="0">
                <anchor moveWithCells="1" sizeWithCells="1">
                  <from>
                    <xdr:col>7</xdr:col>
                    <xdr:colOff>285750</xdr:colOff>
                    <xdr:row>11</xdr:row>
                    <xdr:rowOff>19050</xdr:rowOff>
                  </from>
                  <to>
                    <xdr:col>16</xdr:col>
                    <xdr:colOff>38100</xdr:colOff>
                    <xdr:row>11</xdr:row>
                    <xdr:rowOff>228600</xdr:rowOff>
                  </to>
                </anchor>
              </controlPr>
            </control>
          </mc:Choice>
        </mc:AlternateContent>
        <mc:AlternateContent xmlns:mc="http://schemas.openxmlformats.org/markup-compatibility/2006">
          <mc:Choice Requires="x14">
            <control shapeId="65551" r:id="rId5" name="Check Box 15">
              <controlPr defaultSize="0" autoFill="0" autoLine="0" autoPict="0">
                <anchor moveWithCells="1" sizeWithCells="1">
                  <from>
                    <xdr:col>2</xdr:col>
                    <xdr:colOff>0</xdr:colOff>
                    <xdr:row>14</xdr:row>
                    <xdr:rowOff>0</xdr:rowOff>
                  </from>
                  <to>
                    <xdr:col>2</xdr:col>
                    <xdr:colOff>285750</xdr:colOff>
                    <xdr:row>14</xdr:row>
                    <xdr:rowOff>228600</xdr:rowOff>
                  </to>
                </anchor>
              </controlPr>
            </control>
          </mc:Choice>
        </mc:AlternateContent>
        <mc:AlternateContent xmlns:mc="http://schemas.openxmlformats.org/markup-compatibility/2006">
          <mc:Choice Requires="x14">
            <control shapeId="65552" r:id="rId6" name="Check Box 16">
              <controlPr defaultSize="0" autoFill="0" autoLine="0" autoPict="0">
                <anchor moveWithCells="1" sizeWithCells="1">
                  <from>
                    <xdr:col>2</xdr:col>
                    <xdr:colOff>0</xdr:colOff>
                    <xdr:row>15</xdr:row>
                    <xdr:rowOff>0</xdr:rowOff>
                  </from>
                  <to>
                    <xdr:col>2</xdr:col>
                    <xdr:colOff>285750</xdr:colOff>
                    <xdr:row>15</xdr:row>
                    <xdr:rowOff>228600</xdr:rowOff>
                  </to>
                </anchor>
              </controlPr>
            </control>
          </mc:Choice>
        </mc:AlternateContent>
        <mc:AlternateContent xmlns:mc="http://schemas.openxmlformats.org/markup-compatibility/2006">
          <mc:Choice Requires="x14">
            <control shapeId="65553" r:id="rId7" name="Check Box 17">
              <controlPr defaultSize="0" autoFill="0" autoLine="0" autoPict="0">
                <anchor moveWithCells="1" sizeWithCells="1">
                  <from>
                    <xdr:col>2</xdr:col>
                    <xdr:colOff>0</xdr:colOff>
                    <xdr:row>18</xdr:row>
                    <xdr:rowOff>0</xdr:rowOff>
                  </from>
                  <to>
                    <xdr:col>2</xdr:col>
                    <xdr:colOff>285750</xdr:colOff>
                    <xdr:row>18</xdr:row>
                    <xdr:rowOff>228600</xdr:rowOff>
                  </to>
                </anchor>
              </controlPr>
            </control>
          </mc:Choice>
        </mc:AlternateContent>
        <mc:AlternateContent xmlns:mc="http://schemas.openxmlformats.org/markup-compatibility/2006">
          <mc:Choice Requires="x14">
            <control shapeId="65554" r:id="rId8" name="Check Box 18">
              <controlPr defaultSize="0" autoFill="0" autoLine="0" autoPict="0">
                <anchor moveWithCells="1" sizeWithCells="1">
                  <from>
                    <xdr:col>2</xdr:col>
                    <xdr:colOff>0</xdr:colOff>
                    <xdr:row>19</xdr:row>
                    <xdr:rowOff>0</xdr:rowOff>
                  </from>
                  <to>
                    <xdr:col>2</xdr:col>
                    <xdr:colOff>285750</xdr:colOff>
                    <xdr:row>19</xdr:row>
                    <xdr:rowOff>228600</xdr:rowOff>
                  </to>
                </anchor>
              </controlPr>
            </control>
          </mc:Choice>
        </mc:AlternateContent>
        <mc:AlternateContent xmlns:mc="http://schemas.openxmlformats.org/markup-compatibility/2006">
          <mc:Choice Requires="x14">
            <control shapeId="65555" r:id="rId9" name="Check Box 19">
              <controlPr defaultSize="0" autoFill="0" autoLine="0" autoPict="0">
                <anchor moveWithCells="1" sizeWithCells="1">
                  <from>
                    <xdr:col>2</xdr:col>
                    <xdr:colOff>0</xdr:colOff>
                    <xdr:row>20</xdr:row>
                    <xdr:rowOff>0</xdr:rowOff>
                  </from>
                  <to>
                    <xdr:col>2</xdr:col>
                    <xdr:colOff>285750</xdr:colOff>
                    <xdr:row>20</xdr:row>
                    <xdr:rowOff>228600</xdr:rowOff>
                  </to>
                </anchor>
              </controlPr>
            </control>
          </mc:Choice>
        </mc:AlternateContent>
        <mc:AlternateContent xmlns:mc="http://schemas.openxmlformats.org/markup-compatibility/2006">
          <mc:Choice Requires="x14">
            <control shapeId="65556" r:id="rId10" name="Check Box 20">
              <controlPr defaultSize="0" autoFill="0" autoLine="0" autoPict="0">
                <anchor moveWithCells="1" sizeWithCells="1">
                  <from>
                    <xdr:col>2</xdr:col>
                    <xdr:colOff>0</xdr:colOff>
                    <xdr:row>21</xdr:row>
                    <xdr:rowOff>0</xdr:rowOff>
                  </from>
                  <to>
                    <xdr:col>2</xdr:col>
                    <xdr:colOff>285750</xdr:colOff>
                    <xdr:row>21</xdr:row>
                    <xdr:rowOff>228600</xdr:rowOff>
                  </to>
                </anchor>
              </controlPr>
            </control>
          </mc:Choice>
        </mc:AlternateContent>
        <mc:AlternateContent xmlns:mc="http://schemas.openxmlformats.org/markup-compatibility/2006">
          <mc:Choice Requires="x14">
            <control shapeId="65557" r:id="rId11" name="Check Box 21">
              <controlPr defaultSize="0" autoFill="0" autoLine="0" autoPict="0">
                <anchor moveWithCells="1" sizeWithCells="1">
                  <from>
                    <xdr:col>2</xdr:col>
                    <xdr:colOff>0</xdr:colOff>
                    <xdr:row>22</xdr:row>
                    <xdr:rowOff>0</xdr:rowOff>
                  </from>
                  <to>
                    <xdr:col>2</xdr:col>
                    <xdr:colOff>285750</xdr:colOff>
                    <xdr:row>22</xdr:row>
                    <xdr:rowOff>228600</xdr:rowOff>
                  </to>
                </anchor>
              </controlPr>
            </control>
          </mc:Choice>
        </mc:AlternateContent>
        <mc:AlternateContent xmlns:mc="http://schemas.openxmlformats.org/markup-compatibility/2006">
          <mc:Choice Requires="x14">
            <control shapeId="65558" r:id="rId12" name="Check Box 22">
              <controlPr defaultSize="0" autoFill="0" autoLine="0" autoPict="0">
                <anchor moveWithCells="1" sizeWithCells="1">
                  <from>
                    <xdr:col>2</xdr:col>
                    <xdr:colOff>0</xdr:colOff>
                    <xdr:row>27</xdr:row>
                    <xdr:rowOff>0</xdr:rowOff>
                  </from>
                  <to>
                    <xdr:col>2</xdr:col>
                    <xdr:colOff>285750</xdr:colOff>
                    <xdr:row>27</xdr:row>
                    <xdr:rowOff>228600</xdr:rowOff>
                  </to>
                </anchor>
              </controlPr>
            </control>
          </mc:Choice>
        </mc:AlternateContent>
        <mc:AlternateContent xmlns:mc="http://schemas.openxmlformats.org/markup-compatibility/2006">
          <mc:Choice Requires="x14">
            <control shapeId="65559" r:id="rId13" name="Check Box 23">
              <controlPr defaultSize="0" autoFill="0" autoLine="0" autoPict="0">
                <anchor moveWithCells="1" sizeWithCells="1">
                  <from>
                    <xdr:col>2</xdr:col>
                    <xdr:colOff>0</xdr:colOff>
                    <xdr:row>29</xdr:row>
                    <xdr:rowOff>0</xdr:rowOff>
                  </from>
                  <to>
                    <xdr:col>2</xdr:col>
                    <xdr:colOff>285750</xdr:colOff>
                    <xdr:row>29</xdr:row>
                    <xdr:rowOff>228600</xdr:rowOff>
                  </to>
                </anchor>
              </controlPr>
            </control>
          </mc:Choice>
        </mc:AlternateContent>
        <mc:AlternateContent xmlns:mc="http://schemas.openxmlformats.org/markup-compatibility/2006">
          <mc:Choice Requires="x14">
            <control shapeId="65560" r:id="rId14" name="Check Box 24">
              <controlPr defaultSize="0" autoFill="0" autoLine="0" autoPict="0">
                <anchor moveWithCells="1" sizeWithCells="1">
                  <from>
                    <xdr:col>2</xdr:col>
                    <xdr:colOff>0</xdr:colOff>
                    <xdr:row>49</xdr:row>
                    <xdr:rowOff>0</xdr:rowOff>
                  </from>
                  <to>
                    <xdr:col>2</xdr:col>
                    <xdr:colOff>285750</xdr:colOff>
                    <xdr:row>49</xdr:row>
                    <xdr:rowOff>228600</xdr:rowOff>
                  </to>
                </anchor>
              </controlPr>
            </control>
          </mc:Choice>
        </mc:AlternateContent>
        <mc:AlternateContent xmlns:mc="http://schemas.openxmlformats.org/markup-compatibility/2006">
          <mc:Choice Requires="x14">
            <control shapeId="65561" r:id="rId15" name="Check Box 25">
              <controlPr defaultSize="0" autoFill="0" autoLine="0" autoPict="0">
                <anchor moveWithCells="1" sizeWithCells="1">
                  <from>
                    <xdr:col>2</xdr:col>
                    <xdr:colOff>0</xdr:colOff>
                    <xdr:row>50</xdr:row>
                    <xdr:rowOff>0</xdr:rowOff>
                  </from>
                  <to>
                    <xdr:col>2</xdr:col>
                    <xdr:colOff>285750</xdr:colOff>
                    <xdr:row>50</xdr:row>
                    <xdr:rowOff>228600</xdr:rowOff>
                  </to>
                </anchor>
              </controlPr>
            </control>
          </mc:Choice>
        </mc:AlternateContent>
        <mc:AlternateContent xmlns:mc="http://schemas.openxmlformats.org/markup-compatibility/2006">
          <mc:Choice Requires="x14">
            <control shapeId="65562" r:id="rId16" name="Check Box 26">
              <controlPr defaultSize="0" autoFill="0" autoLine="0" autoPict="0">
                <anchor moveWithCells="1" sizeWithCells="1">
                  <from>
                    <xdr:col>2</xdr:col>
                    <xdr:colOff>0</xdr:colOff>
                    <xdr:row>53</xdr:row>
                    <xdr:rowOff>0</xdr:rowOff>
                  </from>
                  <to>
                    <xdr:col>2</xdr:col>
                    <xdr:colOff>285750</xdr:colOff>
                    <xdr:row>53</xdr:row>
                    <xdr:rowOff>228600</xdr:rowOff>
                  </to>
                </anchor>
              </controlPr>
            </control>
          </mc:Choice>
        </mc:AlternateContent>
        <mc:AlternateContent xmlns:mc="http://schemas.openxmlformats.org/markup-compatibility/2006">
          <mc:Choice Requires="x14">
            <control shapeId="65563" r:id="rId17" name="Check Box 27">
              <controlPr defaultSize="0" autoFill="0" autoLine="0" autoPict="0">
                <anchor moveWithCells="1" sizeWithCells="1">
                  <from>
                    <xdr:col>2</xdr:col>
                    <xdr:colOff>0</xdr:colOff>
                    <xdr:row>54</xdr:row>
                    <xdr:rowOff>0</xdr:rowOff>
                  </from>
                  <to>
                    <xdr:col>2</xdr:col>
                    <xdr:colOff>285750</xdr:colOff>
                    <xdr:row>54</xdr:row>
                    <xdr:rowOff>228600</xdr:rowOff>
                  </to>
                </anchor>
              </controlPr>
            </control>
          </mc:Choice>
        </mc:AlternateContent>
        <mc:AlternateContent xmlns:mc="http://schemas.openxmlformats.org/markup-compatibility/2006">
          <mc:Choice Requires="x14">
            <control shapeId="65564" r:id="rId18" name="Check Box 28">
              <controlPr defaultSize="0" autoFill="0" autoLine="0" autoPict="0">
                <anchor moveWithCells="1" sizeWithCells="1">
                  <from>
                    <xdr:col>2</xdr:col>
                    <xdr:colOff>0</xdr:colOff>
                    <xdr:row>55</xdr:row>
                    <xdr:rowOff>0</xdr:rowOff>
                  </from>
                  <to>
                    <xdr:col>2</xdr:col>
                    <xdr:colOff>285750</xdr:colOff>
                    <xdr:row>55</xdr:row>
                    <xdr:rowOff>228600</xdr:rowOff>
                  </to>
                </anchor>
              </controlPr>
            </control>
          </mc:Choice>
        </mc:AlternateContent>
        <mc:AlternateContent xmlns:mc="http://schemas.openxmlformats.org/markup-compatibility/2006">
          <mc:Choice Requires="x14">
            <control shapeId="65565" r:id="rId19" name="Check Box 29">
              <controlPr defaultSize="0" autoFill="0" autoLine="0" autoPict="0">
                <anchor moveWithCells="1" sizeWithCells="1">
                  <from>
                    <xdr:col>2</xdr:col>
                    <xdr:colOff>0</xdr:colOff>
                    <xdr:row>56</xdr:row>
                    <xdr:rowOff>0</xdr:rowOff>
                  </from>
                  <to>
                    <xdr:col>2</xdr:col>
                    <xdr:colOff>285750</xdr:colOff>
                    <xdr:row>56</xdr:row>
                    <xdr:rowOff>228600</xdr:rowOff>
                  </to>
                </anchor>
              </controlPr>
            </control>
          </mc:Choice>
        </mc:AlternateContent>
        <mc:AlternateContent xmlns:mc="http://schemas.openxmlformats.org/markup-compatibility/2006">
          <mc:Choice Requires="x14">
            <control shapeId="65566" r:id="rId20" name="Check Box 30">
              <controlPr defaultSize="0" autoFill="0" autoLine="0" autoPict="0">
                <anchor moveWithCells="1" sizeWithCells="1">
                  <from>
                    <xdr:col>2</xdr:col>
                    <xdr:colOff>0</xdr:colOff>
                    <xdr:row>57</xdr:row>
                    <xdr:rowOff>0</xdr:rowOff>
                  </from>
                  <to>
                    <xdr:col>2</xdr:col>
                    <xdr:colOff>285750</xdr:colOff>
                    <xdr:row>57</xdr:row>
                    <xdr:rowOff>228600</xdr:rowOff>
                  </to>
                </anchor>
              </controlPr>
            </control>
          </mc:Choice>
        </mc:AlternateContent>
        <mc:AlternateContent xmlns:mc="http://schemas.openxmlformats.org/markup-compatibility/2006">
          <mc:Choice Requires="x14">
            <control shapeId="65567" r:id="rId21" name="Check Box 31">
              <controlPr defaultSize="0" autoFill="0" autoLine="0" autoPict="0">
                <anchor moveWithCells="1" sizeWithCells="1">
                  <from>
                    <xdr:col>2</xdr:col>
                    <xdr:colOff>0</xdr:colOff>
                    <xdr:row>62</xdr:row>
                    <xdr:rowOff>0</xdr:rowOff>
                  </from>
                  <to>
                    <xdr:col>2</xdr:col>
                    <xdr:colOff>285750</xdr:colOff>
                    <xdr:row>62</xdr:row>
                    <xdr:rowOff>228600</xdr:rowOff>
                  </to>
                </anchor>
              </controlPr>
            </control>
          </mc:Choice>
        </mc:AlternateContent>
        <mc:AlternateContent xmlns:mc="http://schemas.openxmlformats.org/markup-compatibility/2006">
          <mc:Choice Requires="x14">
            <control shapeId="65568" r:id="rId22" name="Check Box 32">
              <controlPr defaultSize="0" autoFill="0" autoLine="0" autoPict="0">
                <anchor moveWithCells="1" sizeWithCells="1">
                  <from>
                    <xdr:col>2</xdr:col>
                    <xdr:colOff>0</xdr:colOff>
                    <xdr:row>64</xdr:row>
                    <xdr:rowOff>0</xdr:rowOff>
                  </from>
                  <to>
                    <xdr:col>2</xdr:col>
                    <xdr:colOff>285750</xdr:colOff>
                    <xdr:row>64</xdr:row>
                    <xdr:rowOff>228600</xdr:rowOff>
                  </to>
                </anchor>
              </controlPr>
            </control>
          </mc:Choice>
        </mc:AlternateContent>
        <mc:AlternateContent xmlns:mc="http://schemas.openxmlformats.org/markup-compatibility/2006">
          <mc:Choice Requires="x14">
            <control shapeId="65569" r:id="rId23" name="Drop Down 33">
              <controlPr defaultSize="0" autoLine="0" autoPict="0">
                <anchor moveWithCells="1" sizeWithCells="1">
                  <from>
                    <xdr:col>8</xdr:col>
                    <xdr:colOff>19050</xdr:colOff>
                    <xdr:row>46</xdr:row>
                    <xdr:rowOff>19050</xdr:rowOff>
                  </from>
                  <to>
                    <xdr:col>15</xdr:col>
                    <xdr:colOff>285750</xdr:colOff>
                    <xdr:row>46</xdr:row>
                    <xdr:rowOff>209550</xdr:rowOff>
                  </to>
                </anchor>
              </controlPr>
            </control>
          </mc:Choice>
        </mc:AlternateContent>
        <mc:AlternateContent xmlns:mc="http://schemas.openxmlformats.org/markup-compatibility/2006">
          <mc:Choice Requires="x14">
            <control shapeId="65570" r:id="rId24" name="Drop Down 34">
              <controlPr defaultSize="0" autoLine="0" autoPict="0">
                <anchor moveWithCells="1" sizeWithCells="1">
                  <from>
                    <xdr:col>17</xdr:col>
                    <xdr:colOff>285750</xdr:colOff>
                    <xdr:row>46</xdr:row>
                    <xdr:rowOff>19050</xdr:rowOff>
                  </from>
                  <to>
                    <xdr:col>25</xdr:col>
                    <xdr:colOff>266700</xdr:colOff>
                    <xdr:row>46</xdr:row>
                    <xdr:rowOff>209550</xdr:rowOff>
                  </to>
                </anchor>
              </controlPr>
            </control>
          </mc:Choice>
        </mc:AlternateContent>
        <mc:AlternateContent xmlns:mc="http://schemas.openxmlformats.org/markup-compatibility/2006">
          <mc:Choice Requires="x14">
            <control shapeId="65571" r:id="rId25" name="Drop Down 35">
              <controlPr defaultSize="0" autoLine="0" autoPict="0">
                <anchor moveWithCells="1" sizeWithCells="1">
                  <from>
                    <xdr:col>17</xdr:col>
                    <xdr:colOff>285750</xdr:colOff>
                    <xdr:row>11</xdr:row>
                    <xdr:rowOff>19050</xdr:rowOff>
                  </from>
                  <to>
                    <xdr:col>26</xdr:col>
                    <xdr:colOff>38100</xdr:colOff>
                    <xdr:row>11</xdr:row>
                    <xdr:rowOff>228600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pageSetUpPr autoPageBreaks="0"/>
  </sheetPr>
  <dimension ref="A1:AO641"/>
  <sheetViews>
    <sheetView showGridLines="0" zoomScaleNormal="100" workbookViewId="0">
      <selection activeCell="W1" sqref="W1"/>
    </sheetView>
  </sheetViews>
  <sheetFormatPr defaultColWidth="3.33203125" defaultRowHeight="13"/>
  <cols>
    <col min="1" max="28" width="3.33203125" style="904"/>
    <col min="29" max="29" width="3.58203125" style="903" customWidth="1"/>
    <col min="30" max="35" width="3.33203125" style="904"/>
    <col min="36" max="36" width="0" style="904" hidden="1" customWidth="1"/>
    <col min="37" max="16384" width="3.33203125" style="904"/>
  </cols>
  <sheetData>
    <row r="1" spans="1:31" s="897" customFormat="1" ht="38.25" customHeight="1" thickBot="1">
      <c r="A1" s="896" t="s">
        <v>3183</v>
      </c>
      <c r="V1" s="898" t="s">
        <v>64</v>
      </c>
      <c r="W1" s="898"/>
      <c r="X1" s="898"/>
      <c r="Y1" s="898"/>
      <c r="AC1" s="899"/>
      <c r="AD1" s="899"/>
      <c r="AE1" s="900" t="s">
        <v>487</v>
      </c>
    </row>
    <row r="2" spans="1:31" ht="18" customHeight="1" thickTop="1">
      <c r="A2" s="901"/>
      <c r="B2" s="902" t="str">
        <f>IF(作業メニュー!AM13=TRUE, "第四十二号様式（第八条の二の二及び第八条の二の六関係）　(A4)", "第二号様式（第一条の三、第三条、第三条の三関係）")</f>
        <v>第二号様式（第一条の三、第三条、第三条の三関係）</v>
      </c>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1" ht="18" customHeight="1">
      <c r="A3" s="901"/>
      <c r="B3" s="902"/>
      <c r="C3" s="902"/>
      <c r="D3" s="902"/>
      <c r="E3" s="902"/>
      <c r="F3" s="903"/>
      <c r="G3" s="903"/>
      <c r="H3" s="903"/>
      <c r="I3" s="903"/>
      <c r="J3" s="903"/>
      <c r="K3" s="903"/>
      <c r="L3" s="903"/>
      <c r="M3" s="903"/>
      <c r="N3" s="903"/>
      <c r="O3" s="903"/>
      <c r="P3" s="903"/>
      <c r="Q3" s="903"/>
      <c r="R3" s="903"/>
      <c r="S3" s="903"/>
      <c r="T3" s="903"/>
      <c r="U3" s="903"/>
      <c r="V3" s="903"/>
      <c r="W3" s="903"/>
      <c r="X3" s="903"/>
      <c r="Y3" s="903"/>
      <c r="Z3" s="903"/>
      <c r="AA3" s="903"/>
    </row>
    <row r="4" spans="1:31" ht="18" customHeight="1">
      <c r="A4" s="901"/>
      <c r="B4" s="902"/>
      <c r="C4" s="902"/>
      <c r="D4" s="902"/>
      <c r="E4" s="902"/>
      <c r="F4" s="903"/>
      <c r="G4" s="903"/>
      <c r="H4" s="905" t="str">
        <f>IF(作業メニュー!AM13=TRUE, "建築基準法第18条第２項又は第４項の規定による ", "")</f>
        <v/>
      </c>
      <c r="J4" s="903"/>
      <c r="K4" s="903"/>
      <c r="L4" s="903"/>
      <c r="M4" s="903"/>
      <c r="N4" s="903"/>
      <c r="O4" s="903"/>
      <c r="P4" s="903"/>
      <c r="Q4" s="903"/>
      <c r="R4" s="903"/>
      <c r="S4" s="903"/>
      <c r="T4" s="903"/>
      <c r="U4" s="903"/>
      <c r="V4" s="903"/>
      <c r="W4" s="903"/>
      <c r="X4" s="903"/>
      <c r="Y4" s="903"/>
      <c r="Z4" s="903"/>
      <c r="AA4" s="903"/>
    </row>
    <row r="5" spans="1:31" ht="18" customHeight="1">
      <c r="A5" s="903"/>
      <c r="B5" s="1731" t="str">
        <f>IF(作業メニュー!AM13=TRUE, "計画通知書　（建築物）", "確認申請書　（建築物）")</f>
        <v>確認申請書　（建築物）</v>
      </c>
      <c r="C5" s="1731"/>
      <c r="D5" s="1731"/>
      <c r="E5" s="1731"/>
      <c r="F5" s="1731"/>
      <c r="G5" s="1731"/>
      <c r="H5" s="1731"/>
      <c r="I5" s="1731"/>
      <c r="J5" s="1731"/>
      <c r="K5" s="1731"/>
      <c r="L5" s="1731"/>
      <c r="M5" s="1731"/>
      <c r="N5" s="1731"/>
      <c r="O5" s="1731"/>
      <c r="P5" s="1731"/>
      <c r="Q5" s="1731"/>
      <c r="R5" s="1731"/>
      <c r="S5" s="1731"/>
      <c r="T5" s="1731"/>
      <c r="U5" s="1731"/>
      <c r="V5" s="1731"/>
      <c r="W5" s="1731"/>
      <c r="X5" s="1731"/>
      <c r="Y5" s="1731"/>
      <c r="Z5" s="1731"/>
      <c r="AA5" s="1731"/>
    </row>
    <row r="6" spans="1:31" ht="18" customHeight="1">
      <c r="A6" s="903"/>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row>
    <row r="7" spans="1:31" ht="18" customHeight="1">
      <c r="A7" s="903"/>
      <c r="B7" s="903"/>
      <c r="C7" s="903"/>
      <c r="D7" s="903"/>
      <c r="E7" s="903"/>
      <c r="F7" s="903"/>
      <c r="G7" s="903"/>
      <c r="H7" s="903"/>
      <c r="I7" s="903"/>
      <c r="J7" s="903"/>
      <c r="K7" s="903"/>
      <c r="L7" s="903"/>
      <c r="M7" s="906"/>
      <c r="N7" s="903" t="s">
        <v>440</v>
      </c>
      <c r="O7" s="903"/>
      <c r="P7" s="906"/>
      <c r="Q7" s="906"/>
      <c r="R7" s="903"/>
      <c r="S7" s="903"/>
      <c r="T7" s="903"/>
      <c r="U7" s="903"/>
      <c r="V7" s="903"/>
      <c r="W7" s="903"/>
      <c r="X7" s="903"/>
      <c r="Y7" s="903"/>
      <c r="Z7" s="903"/>
      <c r="AA7" s="903"/>
    </row>
    <row r="8" spans="1:31" ht="18" customHeight="1">
      <c r="A8" s="903"/>
      <c r="B8" s="903"/>
      <c r="C8" s="903"/>
      <c r="D8" s="903"/>
      <c r="E8" s="903"/>
      <c r="F8" s="903"/>
      <c r="G8" s="903"/>
      <c r="H8" s="903"/>
      <c r="I8" s="903"/>
      <c r="J8" s="903"/>
      <c r="K8" s="903"/>
      <c r="L8" s="903"/>
      <c r="M8" s="903"/>
      <c r="N8" s="903"/>
      <c r="O8" s="903"/>
      <c r="P8" s="903"/>
      <c r="Q8" s="903"/>
      <c r="R8" s="903"/>
      <c r="S8" s="903"/>
      <c r="T8" s="903"/>
      <c r="U8" s="903"/>
      <c r="V8" s="903"/>
      <c r="W8" s="903"/>
      <c r="X8" s="903"/>
      <c r="Y8" s="903"/>
      <c r="Z8" s="903"/>
      <c r="AA8" s="903"/>
    </row>
    <row r="9" spans="1:31" ht="18" customHeight="1">
      <c r="A9" s="903"/>
      <c r="B9" s="903"/>
      <c r="C9" s="903" t="str">
        <f>IF(作業メニュー!AM13=TRUE, "　建築基準法第18条第２項又は第４項の規定により計画を通知します。", " 　 建築基準法第６条第１項又は第６条の２第１項の規定による確認を申請します。")</f>
        <v xml:space="preserve"> 　 建築基準法第６条第１項又は第６条の２第１項の規定による確認を申請します。</v>
      </c>
      <c r="D9" s="903"/>
      <c r="E9" s="903"/>
      <c r="F9" s="903"/>
      <c r="G9" s="903"/>
      <c r="H9" s="903"/>
      <c r="I9" s="903"/>
      <c r="J9" s="903"/>
      <c r="K9" s="903"/>
      <c r="L9" s="903"/>
      <c r="M9" s="903"/>
      <c r="N9" s="903"/>
      <c r="O9" s="903"/>
      <c r="P9" s="903"/>
      <c r="Q9" s="903"/>
      <c r="R9" s="903"/>
      <c r="S9" s="903"/>
      <c r="T9" s="903"/>
      <c r="U9" s="903"/>
      <c r="V9" s="903"/>
      <c r="W9" s="903"/>
      <c r="X9" s="903"/>
      <c r="Y9" s="903"/>
      <c r="Z9" s="903"/>
      <c r="AA9" s="903"/>
    </row>
    <row r="10" spans="1:31" ht="18" customHeight="1">
      <c r="A10" s="903"/>
      <c r="B10" s="903"/>
      <c r="C10" s="903" t="str">
        <f>IF(作業メニュー!AM13=TRUE, "", " この申請書及び添付図書に記載の事項は、事実に相違ありません。")</f>
        <v xml:space="preserve"> この申請書及び添付図書に記載の事項は、事実に相違ありません。</v>
      </c>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row>
    <row r="11" spans="1:31" ht="18" customHeight="1">
      <c r="A11" s="903"/>
      <c r="B11" s="903"/>
      <c r="C11" s="903"/>
      <c r="D11" s="903"/>
      <c r="E11" s="903"/>
      <c r="F11" s="903"/>
      <c r="G11" s="903"/>
      <c r="H11" s="903"/>
      <c r="I11" s="903"/>
      <c r="J11" s="903"/>
      <c r="K11" s="903"/>
      <c r="L11" s="903"/>
      <c r="M11" s="903"/>
      <c r="N11" s="903"/>
      <c r="O11" s="903"/>
      <c r="P11" s="903"/>
      <c r="Q11" s="903"/>
      <c r="R11" s="903"/>
      <c r="S11" s="903"/>
      <c r="T11" s="903"/>
      <c r="U11" s="903"/>
      <c r="V11" s="903"/>
      <c r="W11" s="903"/>
      <c r="X11" s="903"/>
      <c r="Y11" s="903"/>
      <c r="Z11" s="903"/>
      <c r="AA11" s="903"/>
    </row>
    <row r="12" spans="1:31" ht="18" customHeight="1">
      <c r="A12" s="903"/>
      <c r="C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row>
    <row r="13" spans="1:31" ht="18" customHeight="1">
      <c r="A13" s="903"/>
      <c r="B13" s="1738" t="str">
        <f>IF('確認申請書（建築）入力'!$M$4=0,"",'確認申請書（建築）入力'!$M$4)</f>
        <v>指定確認検査機関
　株式会社東日本住宅評価センター　様</v>
      </c>
      <c r="C13" s="1738"/>
      <c r="D13" s="1738"/>
      <c r="E13" s="1738"/>
      <c r="F13" s="1738"/>
      <c r="G13" s="1738"/>
      <c r="H13" s="1738"/>
      <c r="I13" s="1738"/>
      <c r="J13" s="1738"/>
      <c r="K13" s="1738"/>
      <c r="L13" s="1738"/>
      <c r="M13" s="1738"/>
      <c r="N13" s="1738"/>
      <c r="O13" s="1738"/>
      <c r="P13" s="1738"/>
      <c r="Q13" s="1738"/>
      <c r="R13" s="903"/>
      <c r="S13" s="903"/>
      <c r="T13" s="903"/>
      <c r="U13" s="903"/>
      <c r="V13" s="903"/>
      <c r="W13" s="903"/>
      <c r="X13" s="903"/>
      <c r="Y13" s="903"/>
      <c r="Z13" s="903"/>
      <c r="AA13" s="903"/>
    </row>
    <row r="14" spans="1:31" ht="18" customHeight="1">
      <c r="A14" s="903"/>
      <c r="B14" s="1738"/>
      <c r="C14" s="1738"/>
      <c r="D14" s="1738"/>
      <c r="E14" s="1738"/>
      <c r="F14" s="1738"/>
      <c r="G14" s="1738"/>
      <c r="H14" s="1738"/>
      <c r="I14" s="1738"/>
      <c r="J14" s="1738"/>
      <c r="K14" s="1738"/>
      <c r="L14" s="1738"/>
      <c r="M14" s="1738"/>
      <c r="N14" s="1738"/>
      <c r="O14" s="1738"/>
      <c r="P14" s="1738"/>
      <c r="Q14" s="1738"/>
      <c r="R14" s="903"/>
      <c r="S14" s="903"/>
      <c r="T14" s="903"/>
      <c r="U14" s="903"/>
      <c r="V14" s="903"/>
      <c r="W14" s="903"/>
      <c r="X14" s="903"/>
      <c r="Y14" s="903"/>
      <c r="Z14" s="903"/>
      <c r="AA14" s="903"/>
    </row>
    <row r="15" spans="1:31" ht="18" customHeight="1">
      <c r="A15" s="903"/>
      <c r="B15" s="903"/>
      <c r="C15" s="903"/>
      <c r="D15" s="903"/>
      <c r="E15" s="903"/>
      <c r="F15" s="903"/>
      <c r="G15" s="903"/>
      <c r="H15" s="903"/>
      <c r="I15" s="903"/>
      <c r="J15" s="903"/>
      <c r="K15" s="903"/>
      <c r="L15" s="903"/>
      <c r="M15" s="903"/>
      <c r="N15" s="903"/>
      <c r="O15" s="903"/>
      <c r="P15" s="907"/>
      <c r="Q15" s="907"/>
      <c r="R15" s="907"/>
      <c r="S15" s="907"/>
      <c r="T15" s="907"/>
      <c r="U15" s="907"/>
      <c r="V15" s="908" t="str">
        <f>IF(作業メニュー!AM13=TRUE, "第", "")</f>
        <v/>
      </c>
      <c r="W15" s="1671"/>
      <c r="X15" s="1671"/>
      <c r="Y15" s="1671"/>
      <c r="Z15" s="1671"/>
      <c r="AA15" s="1671"/>
      <c r="AB15" s="907" t="str">
        <f>IF(作業メニュー!AM13=TRUE, "号", "")</f>
        <v/>
      </c>
    </row>
    <row r="16" spans="1:31" ht="18" customHeight="1">
      <c r="A16" s="903"/>
      <c r="B16" s="909"/>
      <c r="C16" s="909"/>
      <c r="D16" s="909"/>
      <c r="E16" s="909"/>
      <c r="F16" s="909"/>
      <c r="G16" s="909"/>
      <c r="H16" s="909"/>
      <c r="I16" s="909"/>
      <c r="J16" s="909"/>
      <c r="K16" s="909"/>
      <c r="L16" s="909"/>
      <c r="M16" s="909"/>
      <c r="N16" s="909"/>
      <c r="O16" s="909"/>
      <c r="P16" s="909"/>
      <c r="Q16" s="909"/>
      <c r="R16" s="903"/>
      <c r="S16" s="903"/>
      <c r="T16" s="1733" t="str">
        <f>IF(OR(項目一覧!$C$168=0,項目一覧!$C$168=""),"　　　　　年　　　　月　　　　日",IF(項目一覧!$C$168&gt;=DATE(2019,5,1),"令和"&amp;IF(YEAR(項目一覧!$C$168)-2018=1,"元",YEAR(項目一覧!$C$168)-2018)&amp;"年"&amp;MONTH(項目一覧!$C$168)&amp;"月"&amp;DAY(項目一覧!$C$168)&amp;"日",項目一覧!$C$168))</f>
        <v>　　　　　年　　　　月　　　　日</v>
      </c>
      <c r="U16" s="1733"/>
      <c r="V16" s="1733"/>
      <c r="W16" s="1733"/>
      <c r="X16" s="1733"/>
      <c r="Y16" s="1733"/>
      <c r="Z16" s="1733"/>
      <c r="AA16" s="1733"/>
      <c r="AB16" s="1733"/>
    </row>
    <row r="17" spans="1:36" ht="18" customHeight="1">
      <c r="A17" s="903"/>
      <c r="B17" s="909"/>
      <c r="C17" s="909"/>
      <c r="D17" s="909"/>
      <c r="E17" s="909"/>
      <c r="F17" s="909"/>
      <c r="G17" s="909"/>
      <c r="H17" s="909"/>
      <c r="I17" s="909"/>
      <c r="J17" s="909"/>
      <c r="K17" s="909"/>
      <c r="L17" s="909"/>
      <c r="M17" s="909"/>
      <c r="N17" s="909"/>
      <c r="O17" s="909"/>
      <c r="P17" s="909"/>
      <c r="Q17" s="909"/>
      <c r="R17" s="903"/>
      <c r="S17" s="903"/>
      <c r="T17" s="903"/>
      <c r="U17" s="910"/>
      <c r="AB17" s="910"/>
    </row>
    <row r="18" spans="1:36" ht="18" customHeight="1">
      <c r="A18" s="903"/>
      <c r="B18" s="903"/>
      <c r="C18" s="903"/>
      <c r="D18" s="903"/>
      <c r="E18" s="903"/>
      <c r="F18" s="903"/>
      <c r="G18" s="903"/>
      <c r="H18" s="903"/>
      <c r="I18" s="903"/>
      <c r="J18" s="903"/>
      <c r="K18" s="903"/>
      <c r="L18" s="903"/>
      <c r="M18" s="903"/>
      <c r="N18" s="903"/>
      <c r="O18" s="903"/>
      <c r="P18" s="903"/>
      <c r="Q18" s="903"/>
      <c r="R18" s="903"/>
      <c r="S18" s="903"/>
      <c r="T18" s="903"/>
      <c r="U18" s="903"/>
      <c r="V18" s="903"/>
      <c r="W18" s="903"/>
      <c r="X18" s="903"/>
      <c r="Y18" s="903"/>
      <c r="Z18" s="903"/>
      <c r="AA18" s="903"/>
    </row>
    <row r="19" spans="1:36" ht="18" customHeight="1">
      <c r="A19" s="903"/>
      <c r="B19" s="903"/>
      <c r="C19" s="903"/>
      <c r="D19" s="903"/>
      <c r="E19" s="903"/>
      <c r="F19" s="903"/>
      <c r="G19" s="903"/>
      <c r="H19" s="903"/>
      <c r="I19" s="903"/>
      <c r="K19" s="903"/>
      <c r="L19" s="903"/>
      <c r="M19" s="903"/>
      <c r="N19" s="903"/>
      <c r="O19" s="903"/>
      <c r="P19" s="911" t="str">
        <f>項目一覧!$C$183</f>
        <v/>
      </c>
      <c r="Q19" s="907"/>
      <c r="R19" s="907"/>
      <c r="S19" s="907"/>
      <c r="T19" s="907"/>
      <c r="U19" s="907"/>
      <c r="V19" s="907"/>
      <c r="W19" s="907"/>
      <c r="X19" s="907"/>
      <c r="Y19" s="907"/>
      <c r="Z19" s="907"/>
      <c r="AA19" s="907"/>
      <c r="AB19" s="903"/>
    </row>
    <row r="20" spans="1:36" ht="18" customHeight="1">
      <c r="A20" s="903"/>
      <c r="B20" s="903"/>
      <c r="C20" s="903"/>
      <c r="D20" s="903"/>
      <c r="E20" s="903"/>
      <c r="F20" s="903"/>
      <c r="G20" s="903"/>
      <c r="H20" s="903"/>
      <c r="I20" s="903"/>
      <c r="J20" s="903" t="str">
        <f>IF(作業メニュー!AM13=TRUE, "　通　知　者　官　職", "　申　請　者　　氏　　名")</f>
        <v>　申　請　者　　氏　　名</v>
      </c>
      <c r="P20" s="911" t="str">
        <f>項目一覧!$C$4</f>
        <v/>
      </c>
      <c r="Q20" s="903"/>
      <c r="R20" s="903"/>
      <c r="S20" s="903"/>
      <c r="T20" s="903"/>
      <c r="U20" s="903"/>
      <c r="V20" s="903"/>
      <c r="W20" s="903"/>
      <c r="X20" s="903"/>
      <c r="AA20" s="903"/>
    </row>
    <row r="21" spans="1:36" ht="18" customHeight="1">
      <c r="A21" s="903"/>
      <c r="B21" s="903"/>
      <c r="C21" s="903"/>
      <c r="D21" s="903"/>
      <c r="E21" s="903"/>
      <c r="F21" s="903"/>
      <c r="G21" s="903"/>
      <c r="H21" s="903"/>
      <c r="I21" s="903"/>
      <c r="J21" s="1672"/>
      <c r="K21" s="1672"/>
      <c r="L21" s="1672"/>
      <c r="M21" s="1672"/>
      <c r="N21" s="1672"/>
      <c r="O21" s="1672"/>
      <c r="P21" s="907"/>
      <c r="Q21" s="907"/>
      <c r="R21" s="907"/>
      <c r="S21" s="907"/>
      <c r="T21" s="907"/>
      <c r="U21" s="907"/>
      <c r="V21" s="907"/>
      <c r="W21" s="907"/>
      <c r="X21" s="907"/>
      <c r="Y21" s="907"/>
      <c r="Z21" s="907"/>
      <c r="AA21" s="907"/>
      <c r="AB21" s="907"/>
    </row>
    <row r="22" spans="1:36" ht="18" customHeight="1">
      <c r="A22" s="903"/>
      <c r="B22" s="903"/>
      <c r="C22" s="903"/>
      <c r="D22" s="903"/>
      <c r="E22" s="903"/>
      <c r="F22" s="903"/>
      <c r="G22" s="903"/>
      <c r="H22" s="903"/>
      <c r="I22" s="903"/>
      <c r="J22" s="903"/>
      <c r="K22" s="903"/>
      <c r="L22" s="903"/>
      <c r="M22" s="1672" t="str">
        <f>IF(AJ22=TRUE,"氏名　","")</f>
        <v/>
      </c>
      <c r="N22" s="1672"/>
      <c r="O22" s="1672"/>
      <c r="P22" s="911" t="str">
        <f>IF(AJ22=TRUE,項目一覧!$C$173,"")</f>
        <v/>
      </c>
      <c r="Q22" s="903"/>
      <c r="R22" s="903"/>
      <c r="S22" s="903"/>
      <c r="T22" s="903"/>
      <c r="U22" s="903"/>
      <c r="V22" s="903"/>
      <c r="W22" s="903"/>
      <c r="X22" s="903"/>
      <c r="AA22" s="903"/>
      <c r="AE22" s="903"/>
      <c r="AJ22" s="901" t="b">
        <v>0</v>
      </c>
    </row>
    <row r="23" spans="1:36" ht="18" customHeight="1">
      <c r="A23" s="903"/>
      <c r="B23" s="903"/>
      <c r="C23" s="903"/>
      <c r="D23" s="903"/>
      <c r="E23" s="903"/>
      <c r="F23" s="903"/>
      <c r="G23" s="903"/>
      <c r="H23" s="903"/>
      <c r="I23" s="903"/>
      <c r="P23" s="907"/>
      <c r="Q23" s="907"/>
      <c r="R23" s="907"/>
      <c r="S23" s="907"/>
      <c r="T23" s="907"/>
      <c r="U23" s="907"/>
      <c r="V23" s="907"/>
      <c r="W23" s="907"/>
      <c r="X23" s="907"/>
      <c r="Y23" s="907"/>
      <c r="Z23" s="907"/>
      <c r="AA23" s="907"/>
      <c r="AB23" s="907"/>
    </row>
    <row r="24" spans="1:36" ht="18" customHeight="1">
      <c r="A24" s="903"/>
      <c r="B24" s="903"/>
      <c r="C24" s="903"/>
      <c r="D24" s="903"/>
      <c r="E24" s="903"/>
      <c r="F24" s="903"/>
      <c r="G24" s="903"/>
      <c r="H24" s="903"/>
      <c r="I24" s="903"/>
      <c r="J24" s="903"/>
      <c r="K24" s="903"/>
      <c r="L24" s="903"/>
      <c r="M24" s="1672" t="str">
        <f>IF(AJ24=TRUE,"氏名　","")</f>
        <v/>
      </c>
      <c r="N24" s="1672"/>
      <c r="O24" s="1672"/>
      <c r="P24" s="903" t="str">
        <f>IF(AJ24=TRUE,項目一覧!$C$178,"")</f>
        <v/>
      </c>
      <c r="Q24" s="903"/>
      <c r="R24" s="903"/>
      <c r="S24" s="903"/>
      <c r="T24" s="903"/>
      <c r="U24" s="903"/>
      <c r="V24" s="903"/>
      <c r="W24" s="903"/>
      <c r="X24" s="903"/>
      <c r="AA24" s="903"/>
      <c r="AJ24" s="913" t="b">
        <v>0</v>
      </c>
    </row>
    <row r="25" spans="1:36" ht="18" customHeight="1">
      <c r="A25" s="903"/>
      <c r="B25" s="903"/>
      <c r="C25" s="903"/>
      <c r="D25" s="903"/>
      <c r="E25" s="903"/>
      <c r="F25" s="903"/>
      <c r="G25" s="903"/>
      <c r="H25" s="903"/>
      <c r="I25" s="903"/>
      <c r="J25" s="903"/>
      <c r="K25" s="903"/>
      <c r="L25" s="903"/>
      <c r="M25" s="903"/>
      <c r="N25" s="903"/>
      <c r="O25" s="903"/>
      <c r="P25" s="907"/>
      <c r="Q25" s="907"/>
      <c r="R25" s="907"/>
      <c r="S25" s="907"/>
      <c r="T25" s="907"/>
      <c r="U25" s="907"/>
      <c r="V25" s="907"/>
      <c r="W25" s="907"/>
      <c r="X25" s="907"/>
      <c r="Y25" s="907"/>
      <c r="Z25" s="907"/>
      <c r="AA25" s="907"/>
      <c r="AB25" s="907"/>
    </row>
    <row r="26" spans="1:36" ht="18" customHeight="1">
      <c r="A26" s="903"/>
      <c r="B26" s="903"/>
      <c r="C26" s="903"/>
      <c r="D26" s="903"/>
      <c r="E26" s="903"/>
      <c r="F26" s="903"/>
      <c r="G26" s="903"/>
      <c r="H26" s="903"/>
      <c r="I26" s="903"/>
      <c r="J26" s="903"/>
      <c r="K26" s="903"/>
      <c r="L26" s="903"/>
      <c r="M26" s="1672" t="str">
        <f>IF(AJ26=TRUE,"氏名　","")</f>
        <v/>
      </c>
      <c r="N26" s="1672"/>
      <c r="O26" s="1672"/>
      <c r="P26" s="903" t="str">
        <f>IF(AJ26=TRUE,項目一覧!$C$184,"")</f>
        <v/>
      </c>
      <c r="Q26" s="903"/>
      <c r="R26" s="903"/>
      <c r="S26" s="903"/>
      <c r="T26" s="903"/>
      <c r="U26" s="903"/>
      <c r="V26" s="903"/>
      <c r="W26" s="903"/>
      <c r="X26" s="903"/>
      <c r="AA26" s="903"/>
      <c r="AJ26" s="913" t="b">
        <v>0</v>
      </c>
    </row>
    <row r="27" spans="1:36" ht="18" customHeight="1">
      <c r="A27" s="903"/>
      <c r="B27" s="903"/>
      <c r="C27" s="903"/>
      <c r="D27" s="903"/>
      <c r="E27" s="903"/>
      <c r="F27" s="903"/>
      <c r="G27" s="903"/>
      <c r="H27" s="903"/>
      <c r="I27" s="903"/>
      <c r="J27" s="903"/>
      <c r="K27" s="903"/>
      <c r="L27" s="903"/>
      <c r="M27" s="912"/>
      <c r="N27" s="912"/>
      <c r="O27" s="912"/>
      <c r="P27" s="903"/>
      <c r="Q27" s="903"/>
      <c r="R27" s="903"/>
      <c r="S27" s="903"/>
      <c r="T27" s="903"/>
      <c r="U27" s="903"/>
      <c r="V27" s="903"/>
      <c r="W27" s="903"/>
      <c r="X27" s="903"/>
      <c r="AA27" s="903"/>
      <c r="AJ27" s="913"/>
    </row>
    <row r="28" spans="1:36" ht="18" customHeight="1">
      <c r="A28" s="903"/>
      <c r="B28" s="903"/>
      <c r="C28" s="903"/>
      <c r="D28" s="903"/>
      <c r="E28" s="903"/>
      <c r="F28" s="903"/>
      <c r="G28" s="903"/>
      <c r="H28" s="903"/>
      <c r="I28" s="903"/>
      <c r="P28" s="907"/>
      <c r="Q28" s="907"/>
      <c r="R28" s="907"/>
      <c r="S28" s="907"/>
      <c r="T28" s="907"/>
      <c r="U28" s="907"/>
      <c r="V28" s="907"/>
      <c r="W28" s="907"/>
      <c r="X28" s="907"/>
      <c r="Y28" s="907"/>
      <c r="Z28" s="907"/>
      <c r="AA28" s="907"/>
      <c r="AB28" s="907"/>
    </row>
    <row r="29" spans="1:36" ht="18" customHeight="1">
      <c r="A29" s="914"/>
      <c r="B29" s="914"/>
      <c r="C29" s="914"/>
      <c r="D29" s="914"/>
      <c r="E29" s="914"/>
      <c r="F29" s="914"/>
      <c r="G29" s="914"/>
      <c r="H29" s="914"/>
      <c r="I29" s="914"/>
      <c r="J29" s="914"/>
      <c r="K29" s="914"/>
      <c r="L29" s="914"/>
      <c r="M29" s="914"/>
      <c r="N29" s="914"/>
      <c r="O29" s="914"/>
      <c r="P29" s="915"/>
      <c r="Q29" s="915"/>
      <c r="R29" s="915"/>
      <c r="S29" s="915"/>
      <c r="T29" s="915"/>
      <c r="U29" s="915"/>
      <c r="V29" s="915"/>
      <c r="W29" s="915"/>
      <c r="X29" s="915"/>
      <c r="Y29" s="915"/>
      <c r="Z29" s="915"/>
      <c r="AA29" s="915"/>
      <c r="AB29" s="916"/>
    </row>
    <row r="30" spans="1:36" ht="18" customHeight="1">
      <c r="A30" s="903"/>
      <c r="B30" s="903"/>
      <c r="C30" s="903"/>
      <c r="D30" s="903"/>
      <c r="E30" s="903"/>
      <c r="F30" s="903"/>
      <c r="G30" s="903"/>
      <c r="H30" s="903"/>
      <c r="I30" s="903"/>
      <c r="J30" s="903"/>
      <c r="K30" s="903"/>
      <c r="L30" s="903"/>
      <c r="M30" s="903"/>
      <c r="N30" s="903"/>
      <c r="O30" s="903"/>
      <c r="P30" s="911" t="str">
        <f>項目一覧!$C$30</f>
        <v/>
      </c>
      <c r="Q30" s="907"/>
      <c r="R30" s="907"/>
      <c r="S30" s="907"/>
      <c r="T30" s="907"/>
      <c r="U30" s="907"/>
      <c r="V30" s="907"/>
      <c r="W30" s="907"/>
      <c r="X30" s="907"/>
      <c r="Y30" s="907"/>
      <c r="Z30" s="907"/>
      <c r="AA30" s="907"/>
    </row>
    <row r="31" spans="1:36" ht="18" customHeight="1">
      <c r="A31" s="903"/>
      <c r="B31" s="903"/>
      <c r="C31" s="903"/>
      <c r="D31" s="903"/>
      <c r="E31" s="903"/>
      <c r="F31" s="903"/>
      <c r="G31" s="903"/>
      <c r="H31" s="903"/>
      <c r="I31" s="903"/>
      <c r="J31" s="903" t="s">
        <v>439</v>
      </c>
      <c r="K31" s="903"/>
      <c r="L31" s="903"/>
      <c r="M31" s="903"/>
      <c r="N31" s="903"/>
      <c r="O31" s="903"/>
      <c r="P31" s="911" t="str">
        <f>項目一覧!$C$25</f>
        <v/>
      </c>
      <c r="Q31" s="903"/>
      <c r="R31" s="903"/>
      <c r="S31" s="903"/>
      <c r="T31" s="903"/>
      <c r="U31" s="903"/>
      <c r="V31" s="903"/>
      <c r="W31" s="903"/>
      <c r="X31" s="903"/>
      <c r="AA31" s="903"/>
    </row>
    <row r="32" spans="1:36" ht="18" customHeight="1">
      <c r="A32" s="903"/>
      <c r="B32" s="903"/>
      <c r="C32" s="903"/>
      <c r="D32" s="903"/>
      <c r="E32" s="903"/>
      <c r="F32" s="903"/>
      <c r="G32" s="903"/>
      <c r="H32" s="903"/>
      <c r="I32" s="903"/>
      <c r="J32" s="903"/>
      <c r="K32" s="903"/>
      <c r="L32" s="903"/>
      <c r="M32" s="903"/>
      <c r="N32" s="903"/>
      <c r="O32" s="903"/>
      <c r="P32" s="903"/>
      <c r="Q32" s="903"/>
      <c r="R32" s="903"/>
      <c r="S32" s="903"/>
      <c r="T32" s="903"/>
      <c r="U32" s="903"/>
      <c r="V32" s="903"/>
      <c r="W32" s="903"/>
      <c r="X32" s="903"/>
      <c r="AA32" s="903"/>
    </row>
    <row r="33" spans="1:28" ht="12.5" customHeight="1">
      <c r="A33" s="903"/>
      <c r="B33" s="903"/>
      <c r="C33" s="903"/>
      <c r="D33" s="903"/>
      <c r="E33" s="903"/>
      <c r="F33" s="903"/>
      <c r="G33" s="903"/>
      <c r="H33" s="903"/>
      <c r="I33" s="903"/>
      <c r="J33" s="903"/>
      <c r="K33" s="903"/>
      <c r="L33" s="903"/>
      <c r="M33" s="903"/>
      <c r="N33" s="903"/>
      <c r="O33" s="903"/>
      <c r="P33" s="903"/>
      <c r="Q33" s="903"/>
      <c r="R33" s="903"/>
      <c r="S33" s="903"/>
      <c r="T33" s="903"/>
      <c r="U33" s="903"/>
      <c r="V33" s="903"/>
      <c r="W33" s="903"/>
      <c r="X33" s="903"/>
      <c r="AA33" s="903"/>
    </row>
    <row r="34" spans="1:28" ht="12.5" customHeight="1">
      <c r="A34" s="903"/>
      <c r="B34" s="903"/>
      <c r="C34" s="903"/>
      <c r="D34" s="903"/>
      <c r="E34" s="903"/>
      <c r="F34" s="903"/>
      <c r="G34" s="903"/>
      <c r="H34" s="903"/>
      <c r="I34" s="903"/>
      <c r="J34" s="903"/>
      <c r="K34" s="903"/>
      <c r="L34" s="903"/>
      <c r="M34" s="903"/>
      <c r="N34" s="903"/>
      <c r="O34" s="903"/>
      <c r="P34" s="903"/>
      <c r="Q34" s="903"/>
      <c r="R34" s="903"/>
      <c r="S34" s="903"/>
      <c r="T34" s="903"/>
      <c r="U34" s="903"/>
      <c r="V34" s="903"/>
      <c r="W34" s="903"/>
      <c r="X34" s="903"/>
      <c r="AA34" s="903"/>
    </row>
    <row r="35" spans="1:28" ht="12.5" customHeight="1">
      <c r="A35" s="903"/>
      <c r="B35" s="903"/>
      <c r="C35" s="903"/>
      <c r="D35" s="903"/>
      <c r="E35" s="903"/>
      <c r="F35" s="903"/>
      <c r="G35" s="903"/>
      <c r="H35" s="903"/>
      <c r="I35" s="903"/>
      <c r="J35" s="903"/>
      <c r="K35" s="903"/>
      <c r="L35" s="903"/>
      <c r="M35" s="903"/>
      <c r="N35" s="903"/>
      <c r="O35" s="903"/>
      <c r="P35" s="903"/>
      <c r="Q35" s="903"/>
      <c r="R35" s="903"/>
      <c r="S35" s="903"/>
      <c r="T35" s="903"/>
      <c r="U35" s="903"/>
      <c r="V35" s="903"/>
      <c r="W35" s="903"/>
      <c r="X35" s="903"/>
      <c r="AA35" s="903"/>
    </row>
    <row r="36" spans="1:28" ht="12.5" customHeight="1">
      <c r="A36" s="903"/>
      <c r="B36" s="903"/>
      <c r="C36" s="903"/>
      <c r="D36" s="903"/>
      <c r="E36" s="903"/>
      <c r="F36" s="903"/>
      <c r="G36" s="903"/>
      <c r="H36" s="903"/>
      <c r="I36" s="903"/>
      <c r="J36" s="903"/>
      <c r="K36" s="903"/>
      <c r="L36" s="903"/>
      <c r="M36" s="903"/>
      <c r="N36" s="903"/>
      <c r="O36" s="903"/>
      <c r="P36" s="903"/>
      <c r="Q36" s="903"/>
      <c r="R36" s="903"/>
      <c r="S36" s="903"/>
      <c r="T36" s="903"/>
      <c r="U36" s="903"/>
      <c r="V36" s="903"/>
      <c r="W36" s="903"/>
      <c r="X36" s="903"/>
      <c r="AA36" s="903"/>
    </row>
    <row r="37" spans="1:28" ht="12.5" customHeight="1">
      <c r="A37" s="903"/>
      <c r="B37" s="903"/>
      <c r="C37" s="903"/>
      <c r="D37" s="903"/>
      <c r="E37" s="903"/>
      <c r="F37" s="903"/>
      <c r="G37" s="903"/>
      <c r="H37" s="903"/>
      <c r="I37" s="917"/>
      <c r="J37" s="903"/>
      <c r="K37" s="903"/>
      <c r="L37" s="903"/>
      <c r="M37" s="903"/>
      <c r="N37" s="903"/>
      <c r="O37" s="903"/>
      <c r="P37" s="918"/>
      <c r="Q37" s="918"/>
      <c r="R37" s="918"/>
      <c r="S37" s="918"/>
      <c r="T37" s="918"/>
      <c r="U37" s="918"/>
      <c r="V37" s="918"/>
      <c r="W37" s="918"/>
      <c r="X37" s="918"/>
      <c r="Y37" s="918"/>
      <c r="Z37" s="918"/>
      <c r="AA37" s="918"/>
      <c r="AB37" s="903"/>
    </row>
    <row r="38" spans="1:28" ht="24" customHeight="1">
      <c r="A38" s="903"/>
      <c r="B38" s="1706" t="s">
        <v>438</v>
      </c>
      <c r="C38" s="1707"/>
      <c r="D38" s="1707"/>
      <c r="E38" s="1707"/>
      <c r="F38" s="1707"/>
      <c r="G38" s="1707"/>
      <c r="H38" s="1708"/>
      <c r="I38" s="920" t="str">
        <f>IF(作業メニュー!AM13=TRUE, "※　消防関係通知欄", "※　消防関係同意欄")</f>
        <v>※　消防関係同意欄</v>
      </c>
      <c r="J38" s="921"/>
      <c r="K38" s="922"/>
      <c r="L38" s="922"/>
      <c r="M38" s="922"/>
      <c r="N38" s="923"/>
      <c r="O38" s="1706" t="s">
        <v>437</v>
      </c>
      <c r="P38" s="1707"/>
      <c r="Q38" s="1707"/>
      <c r="R38" s="1707"/>
      <c r="S38" s="1707"/>
      <c r="T38" s="1708"/>
      <c r="U38" s="1706" t="s">
        <v>436</v>
      </c>
      <c r="V38" s="1707"/>
      <c r="W38" s="1707"/>
      <c r="X38" s="1707"/>
      <c r="Y38" s="1707"/>
      <c r="Z38" s="1707"/>
      <c r="AA38" s="1707"/>
      <c r="AB38" s="1708"/>
    </row>
    <row r="39" spans="1:28" ht="24" customHeight="1">
      <c r="A39" s="903"/>
      <c r="B39" s="1734"/>
      <c r="C39" s="1735"/>
      <c r="D39" s="1735"/>
      <c r="E39" s="1735"/>
      <c r="F39" s="1735"/>
      <c r="G39" s="1735"/>
      <c r="H39" s="1736"/>
      <c r="I39" s="924"/>
      <c r="J39" s="903"/>
      <c r="K39" s="903"/>
      <c r="L39" s="903"/>
      <c r="M39" s="903"/>
      <c r="N39" s="925"/>
      <c r="O39" s="1715" t="s">
        <v>435</v>
      </c>
      <c r="P39" s="1716"/>
      <c r="Q39" s="1716"/>
      <c r="R39" s="1716"/>
      <c r="S39" s="1716"/>
      <c r="T39" s="1717"/>
      <c r="U39" s="1706" t="s">
        <v>2794</v>
      </c>
      <c r="V39" s="1707"/>
      <c r="W39" s="1707"/>
      <c r="X39" s="1707"/>
      <c r="Y39" s="1707"/>
      <c r="Z39" s="1707"/>
      <c r="AA39" s="1707"/>
      <c r="AB39" s="1708"/>
    </row>
    <row r="40" spans="1:28" ht="24" customHeight="1">
      <c r="A40" s="903"/>
      <c r="B40" s="926"/>
      <c r="C40" s="903"/>
      <c r="D40" s="903"/>
      <c r="E40" s="903"/>
      <c r="F40" s="903"/>
      <c r="G40" s="903"/>
      <c r="H40" s="927"/>
      <c r="I40" s="903"/>
      <c r="J40" s="903"/>
      <c r="K40" s="903"/>
      <c r="L40" s="903"/>
      <c r="M40" s="903"/>
      <c r="N40" s="925"/>
      <c r="O40" s="1718"/>
      <c r="P40" s="1719"/>
      <c r="Q40" s="1719"/>
      <c r="R40" s="1719"/>
      <c r="S40" s="1719"/>
      <c r="T40" s="1720"/>
      <c r="U40" s="1740" t="s">
        <v>2768</v>
      </c>
      <c r="V40" s="1741"/>
      <c r="W40" s="1741"/>
      <c r="X40" s="1741"/>
      <c r="Y40" s="1741"/>
      <c r="Z40" s="1741"/>
      <c r="AA40" s="1741"/>
      <c r="AB40" s="1742"/>
    </row>
    <row r="41" spans="1:28" ht="24" customHeight="1">
      <c r="A41" s="903"/>
      <c r="B41" s="926"/>
      <c r="C41" s="903"/>
      <c r="D41" s="903"/>
      <c r="E41" s="903"/>
      <c r="F41" s="903"/>
      <c r="G41" s="903"/>
      <c r="H41" s="927"/>
      <c r="I41" s="903"/>
      <c r="J41" s="903"/>
      <c r="K41" s="903"/>
      <c r="L41" s="903"/>
      <c r="M41" s="903"/>
      <c r="N41" s="925"/>
      <c r="O41" s="1718"/>
      <c r="P41" s="1719"/>
      <c r="Q41" s="1719"/>
      <c r="R41" s="1719"/>
      <c r="S41" s="1719"/>
      <c r="T41" s="1720"/>
      <c r="U41" s="1743"/>
      <c r="V41" s="1744"/>
      <c r="W41" s="1744"/>
      <c r="X41" s="1744"/>
      <c r="Y41" s="1744"/>
      <c r="Z41" s="1744"/>
      <c r="AA41" s="1744"/>
      <c r="AB41" s="1745"/>
    </row>
    <row r="42" spans="1:28" ht="18" customHeight="1">
      <c r="A42" s="903"/>
      <c r="B42" s="926"/>
      <c r="C42" s="903"/>
      <c r="D42" s="903"/>
      <c r="E42" s="903"/>
      <c r="F42" s="903"/>
      <c r="G42" s="903"/>
      <c r="H42" s="927"/>
      <c r="I42" s="903"/>
      <c r="J42" s="903"/>
      <c r="K42" s="903"/>
      <c r="L42" s="903"/>
      <c r="M42" s="903"/>
      <c r="N42" s="925"/>
      <c r="O42" s="1718"/>
      <c r="P42" s="1719"/>
      <c r="Q42" s="1719"/>
      <c r="R42" s="1719"/>
      <c r="S42" s="1719"/>
      <c r="T42" s="1720"/>
      <c r="U42" s="928"/>
      <c r="V42" s="929"/>
      <c r="W42" s="929"/>
      <c r="X42" s="929"/>
      <c r="Y42" s="929"/>
      <c r="Z42" s="929"/>
      <c r="AA42" s="929"/>
      <c r="AB42" s="930"/>
    </row>
    <row r="43" spans="1:28" ht="18" customHeight="1">
      <c r="A43" s="903"/>
      <c r="B43" s="926"/>
      <c r="C43" s="903"/>
      <c r="D43" s="903"/>
      <c r="E43" s="903"/>
      <c r="F43" s="903"/>
      <c r="G43" s="903"/>
      <c r="H43" s="927"/>
      <c r="I43" s="903"/>
      <c r="J43" s="903"/>
      <c r="K43" s="903"/>
      <c r="L43" s="903"/>
      <c r="M43" s="903"/>
      <c r="N43" s="925"/>
      <c r="O43" s="1718"/>
      <c r="P43" s="1719"/>
      <c r="Q43" s="1719"/>
      <c r="R43" s="1719"/>
      <c r="S43" s="1719"/>
      <c r="T43" s="1720"/>
      <c r="U43" s="1718" t="s">
        <v>2383</v>
      </c>
      <c r="V43" s="1719"/>
      <c r="W43" s="1719"/>
      <c r="X43" s="1719"/>
      <c r="Y43" s="1719"/>
      <c r="Z43" s="1719"/>
      <c r="AA43" s="1719"/>
      <c r="AB43" s="1720"/>
    </row>
    <row r="44" spans="1:28" ht="18" customHeight="1">
      <c r="A44" s="903"/>
      <c r="B44" s="931"/>
      <c r="C44" s="932"/>
      <c r="D44" s="932"/>
      <c r="E44" s="932"/>
      <c r="F44" s="932"/>
      <c r="G44" s="932"/>
      <c r="H44" s="933"/>
      <c r="I44" s="932"/>
      <c r="J44" s="932"/>
      <c r="K44" s="932"/>
      <c r="L44" s="932"/>
      <c r="M44" s="932"/>
      <c r="N44" s="933"/>
      <c r="O44" s="1721"/>
      <c r="P44" s="1722"/>
      <c r="Q44" s="1722"/>
      <c r="R44" s="1722"/>
      <c r="S44" s="1722"/>
      <c r="T44" s="1723"/>
      <c r="U44" s="1721"/>
      <c r="V44" s="1722"/>
      <c r="W44" s="1722"/>
      <c r="X44" s="1722"/>
      <c r="Y44" s="1722"/>
      <c r="Z44" s="1722"/>
      <c r="AA44" s="1722"/>
      <c r="AB44" s="1723"/>
    </row>
    <row r="45" spans="1:28" ht="18" customHeight="1">
      <c r="A45" s="903"/>
      <c r="B45" s="903"/>
      <c r="C45" s="903"/>
      <c r="D45" s="903"/>
      <c r="E45" s="903"/>
      <c r="F45" s="903"/>
      <c r="G45" s="903"/>
      <c r="H45" s="903"/>
      <c r="I45" s="903"/>
      <c r="J45" s="903"/>
      <c r="K45" s="903"/>
      <c r="L45" s="903"/>
      <c r="M45" s="903"/>
      <c r="N45" s="903"/>
      <c r="O45" s="903"/>
      <c r="P45" s="903"/>
      <c r="Q45" s="903"/>
      <c r="R45" s="903"/>
      <c r="S45" s="903"/>
      <c r="T45" s="903"/>
      <c r="U45" s="909"/>
      <c r="V45" s="909"/>
      <c r="W45" s="909"/>
      <c r="X45" s="909"/>
      <c r="Y45" s="909"/>
      <c r="Z45" s="909"/>
      <c r="AA45" s="909"/>
      <c r="AB45" s="909"/>
    </row>
    <row r="46" spans="1:28" ht="18" customHeight="1">
      <c r="A46" s="903"/>
      <c r="B46" s="903"/>
      <c r="C46" s="903"/>
      <c r="D46" s="903"/>
      <c r="E46" s="903"/>
      <c r="F46" s="903"/>
      <c r="G46" s="903"/>
      <c r="H46" s="903"/>
      <c r="I46" s="903"/>
      <c r="J46" s="903"/>
      <c r="K46" s="903"/>
      <c r="L46" s="903"/>
      <c r="M46" s="903"/>
      <c r="N46" s="903"/>
      <c r="O46" s="903"/>
      <c r="P46" s="903"/>
      <c r="Q46" s="903"/>
      <c r="R46" s="903"/>
      <c r="S46" s="903"/>
      <c r="T46" s="903"/>
      <c r="U46" s="909"/>
      <c r="V46" s="909"/>
      <c r="W46" s="909"/>
      <c r="X46" s="909"/>
      <c r="Y46" s="909"/>
      <c r="Z46" s="909"/>
      <c r="AA46" s="909"/>
      <c r="AB46" s="909"/>
    </row>
    <row r="47" spans="1:28" ht="18" customHeight="1">
      <c r="A47" s="903"/>
      <c r="B47" s="903"/>
      <c r="C47" s="903"/>
      <c r="D47" s="903"/>
      <c r="E47" s="903"/>
      <c r="F47" s="903"/>
      <c r="G47" s="903"/>
      <c r="H47" s="903"/>
      <c r="I47" s="903"/>
      <c r="J47" s="903"/>
      <c r="K47" s="903"/>
      <c r="L47" s="903"/>
      <c r="M47" s="903"/>
      <c r="N47" s="903"/>
      <c r="O47" s="903"/>
      <c r="P47" s="903"/>
      <c r="Q47" s="903"/>
      <c r="R47" s="903"/>
      <c r="S47" s="903"/>
      <c r="T47" s="903"/>
      <c r="U47" s="909"/>
      <c r="V47" s="909"/>
      <c r="W47" s="909"/>
      <c r="X47" s="909"/>
      <c r="Y47" s="909"/>
      <c r="Z47" s="909"/>
      <c r="AA47" s="909"/>
      <c r="AB47" s="909"/>
    </row>
    <row r="48" spans="1:28" ht="16.149999999999999" customHeight="1">
      <c r="A48" s="903"/>
      <c r="B48" s="903"/>
      <c r="C48" s="903"/>
      <c r="D48" s="903"/>
      <c r="E48" s="903"/>
      <c r="F48" s="903"/>
      <c r="G48" s="903"/>
      <c r="H48" s="903"/>
      <c r="I48" s="903"/>
      <c r="J48" s="903"/>
      <c r="K48" s="903"/>
      <c r="L48" s="903"/>
      <c r="M48" s="903"/>
      <c r="N48" s="903"/>
      <c r="O48" s="903"/>
      <c r="P48" s="903"/>
      <c r="Q48" s="903"/>
      <c r="R48" s="903"/>
      <c r="S48" s="903"/>
      <c r="T48" s="903"/>
      <c r="U48" s="909"/>
      <c r="V48" s="909"/>
      <c r="W48" s="909"/>
      <c r="X48" s="909"/>
      <c r="Y48" s="909"/>
      <c r="Z48" s="909"/>
      <c r="AA48" s="909"/>
      <c r="AB48" s="909"/>
    </row>
    <row r="49" spans="1:28" ht="16.149999999999999" customHeight="1">
      <c r="A49" s="1682" t="s">
        <v>434</v>
      </c>
      <c r="B49" s="1682"/>
      <c r="C49" s="1682"/>
      <c r="D49" s="1682"/>
      <c r="E49" s="1682"/>
      <c r="F49" s="1682"/>
      <c r="G49" s="1682"/>
      <c r="H49" s="1682"/>
      <c r="I49" s="1682"/>
      <c r="J49" s="1682"/>
      <c r="K49" s="1682"/>
      <c r="L49" s="1682"/>
      <c r="M49" s="1682"/>
      <c r="N49" s="1682"/>
      <c r="O49" s="1682"/>
      <c r="P49" s="1682"/>
      <c r="Q49" s="1682"/>
      <c r="R49" s="1682"/>
      <c r="S49" s="1682"/>
      <c r="T49" s="1682"/>
      <c r="U49" s="1682"/>
      <c r="V49" s="1682"/>
      <c r="W49" s="1682"/>
      <c r="X49" s="1682"/>
      <c r="Y49" s="1682"/>
      <c r="Z49" s="1682"/>
      <c r="AA49" s="1682"/>
    </row>
    <row r="50" spans="1:28" ht="16.149999999999999" customHeight="1">
      <c r="A50" s="935"/>
      <c r="B50" s="935" t="s">
        <v>433</v>
      </c>
      <c r="C50" s="935"/>
      <c r="D50" s="935"/>
      <c r="E50" s="935"/>
      <c r="F50" s="935"/>
      <c r="G50" s="935"/>
      <c r="H50" s="935"/>
      <c r="I50" s="935"/>
      <c r="J50" s="935"/>
      <c r="K50" s="935"/>
      <c r="L50" s="935"/>
      <c r="M50" s="935"/>
      <c r="N50" s="935"/>
      <c r="O50" s="935"/>
      <c r="P50" s="935"/>
      <c r="Q50" s="935"/>
      <c r="R50" s="935"/>
      <c r="S50" s="935"/>
      <c r="T50" s="935"/>
      <c r="U50" s="935"/>
      <c r="V50" s="935"/>
      <c r="W50" s="935"/>
      <c r="X50" s="935"/>
      <c r="Y50" s="935"/>
      <c r="Z50" s="935"/>
      <c r="AA50" s="935"/>
    </row>
    <row r="51" spans="1:28" ht="16.149999999999999" customHeight="1">
      <c r="A51" s="936" t="s">
        <v>200</v>
      </c>
      <c r="B51" s="906" t="s">
        <v>432</v>
      </c>
      <c r="C51" s="906"/>
      <c r="D51" s="906"/>
      <c r="E51" s="906"/>
      <c r="F51" s="906"/>
      <c r="G51" s="906"/>
      <c r="H51" s="906"/>
      <c r="I51" s="906"/>
      <c r="J51" s="906"/>
      <c r="K51" s="906"/>
      <c r="L51" s="906"/>
      <c r="M51" s="906"/>
      <c r="N51" s="906"/>
      <c r="O51" s="906"/>
      <c r="P51" s="906"/>
      <c r="Q51" s="906"/>
      <c r="R51" s="906"/>
      <c r="S51" s="906"/>
      <c r="T51" s="906"/>
      <c r="U51" s="937"/>
      <c r="V51" s="937"/>
      <c r="W51" s="937"/>
      <c r="X51" s="937"/>
      <c r="Y51" s="937"/>
      <c r="Z51" s="937"/>
      <c r="AA51" s="937"/>
    </row>
    <row r="52" spans="1:28" ht="18" customHeight="1">
      <c r="A52" s="936"/>
      <c r="B52" s="906" t="s">
        <v>431</v>
      </c>
      <c r="C52" s="906"/>
      <c r="D52" s="906"/>
      <c r="E52" s="906"/>
      <c r="F52" s="906"/>
      <c r="G52" s="906"/>
      <c r="H52" s="906" t="str">
        <f>IF(項目一覧!$C$21=0,"",項目一覧!$C$21&amp;"  ")&amp;IF(項目一覧!$C$5=0,"",項目一覧!$C$5)</f>
        <v xml:space="preserve">  </v>
      </c>
      <c r="J52" s="906"/>
      <c r="K52" s="906"/>
      <c r="L52" s="906"/>
      <c r="M52" s="906"/>
      <c r="N52" s="906"/>
      <c r="O52" s="906"/>
      <c r="P52" s="906"/>
      <c r="Q52" s="906"/>
      <c r="R52" s="906"/>
      <c r="S52" s="906"/>
      <c r="T52" s="906"/>
      <c r="U52" s="906"/>
      <c r="V52" s="906"/>
      <c r="W52" s="906"/>
      <c r="X52" s="906"/>
      <c r="Y52" s="906"/>
      <c r="Z52" s="906"/>
      <c r="AA52" s="906"/>
    </row>
    <row r="53" spans="1:28" ht="18" customHeight="1">
      <c r="A53" s="936"/>
      <c r="B53" s="906" t="s">
        <v>408</v>
      </c>
      <c r="C53" s="906"/>
      <c r="D53" s="906"/>
      <c r="E53" s="906"/>
      <c r="F53" s="906"/>
      <c r="G53" s="906"/>
      <c r="H53" s="906" t="str">
        <f>IF(項目一覧!$C$183=0,"",項目一覧!$C$183&amp;"  ")&amp;IF(項目一覧!$C$4=0,"",項目一覧!$C$4)</f>
        <v xml:space="preserve">  </v>
      </c>
      <c r="J53" s="906"/>
      <c r="K53" s="906"/>
      <c r="L53" s="906"/>
      <c r="M53" s="906"/>
      <c r="N53" s="906"/>
      <c r="O53" s="906"/>
      <c r="P53" s="906"/>
      <c r="Q53" s="906"/>
      <c r="R53" s="906"/>
      <c r="S53" s="906"/>
      <c r="T53" s="906"/>
      <c r="U53" s="906"/>
      <c r="V53" s="906"/>
      <c r="W53" s="906"/>
      <c r="X53" s="906"/>
      <c r="Y53" s="906"/>
      <c r="Z53" s="906"/>
      <c r="AA53" s="906"/>
    </row>
    <row r="54" spans="1:28" ht="18" customHeight="1">
      <c r="A54" s="936"/>
      <c r="B54" s="906" t="s">
        <v>399</v>
      </c>
      <c r="C54" s="906"/>
      <c r="D54" s="906"/>
      <c r="E54" s="906"/>
      <c r="F54" s="906"/>
      <c r="G54" s="906"/>
      <c r="H54" s="938" t="str">
        <f>項目一覧!$C$6</f>
        <v/>
      </c>
      <c r="I54" s="939"/>
      <c r="J54" s="938"/>
      <c r="K54" s="938"/>
      <c r="L54" s="938"/>
      <c r="M54" s="938"/>
      <c r="N54" s="938"/>
      <c r="O54" s="938"/>
      <c r="P54" s="938"/>
      <c r="Q54" s="938"/>
      <c r="R54" s="938"/>
      <c r="S54" s="938"/>
      <c r="T54" s="938"/>
      <c r="U54" s="938"/>
      <c r="V54" s="938"/>
      <c r="W54" s="938"/>
      <c r="X54" s="938"/>
      <c r="Y54" s="938"/>
      <c r="Z54" s="938"/>
      <c r="AA54" s="938"/>
      <c r="AB54" s="939"/>
    </row>
    <row r="55" spans="1:28" ht="18" customHeight="1">
      <c r="A55" s="936"/>
      <c r="B55" s="906" t="s">
        <v>430</v>
      </c>
      <c r="C55" s="906"/>
      <c r="D55" s="906"/>
      <c r="E55" s="906"/>
      <c r="F55" s="906"/>
      <c r="G55" s="906"/>
      <c r="H55" s="1711" t="str">
        <f>項目一覧!$C$7</f>
        <v/>
      </c>
      <c r="I55" s="1711"/>
      <c r="J55" s="1711"/>
      <c r="K55" s="1711"/>
      <c r="L55" s="1711"/>
      <c r="M55" s="1711"/>
      <c r="N55" s="1711"/>
      <c r="O55" s="1711"/>
      <c r="P55" s="1711"/>
      <c r="Q55" s="1711"/>
      <c r="R55" s="1711"/>
      <c r="S55" s="1711"/>
      <c r="T55" s="1711"/>
      <c r="U55" s="1711"/>
      <c r="V55" s="1711"/>
      <c r="W55" s="1711"/>
      <c r="X55" s="1711"/>
      <c r="Y55" s="1711"/>
      <c r="Z55" s="1711"/>
      <c r="AA55" s="1711"/>
      <c r="AB55" s="1711"/>
    </row>
    <row r="56" spans="1:28" ht="18" customHeight="1">
      <c r="A56" s="940"/>
      <c r="B56" s="935" t="s">
        <v>397</v>
      </c>
      <c r="C56" s="935"/>
      <c r="D56" s="935"/>
      <c r="E56" s="935"/>
      <c r="F56" s="935"/>
      <c r="G56" s="935"/>
      <c r="H56" s="941" t="str">
        <f>項目一覧!$C$8</f>
        <v/>
      </c>
      <c r="I56" s="942"/>
      <c r="J56" s="941"/>
      <c r="K56" s="941"/>
      <c r="L56" s="941"/>
      <c r="M56" s="941"/>
      <c r="N56" s="941"/>
      <c r="O56" s="941"/>
      <c r="P56" s="941"/>
      <c r="Q56" s="941"/>
      <c r="R56" s="941"/>
      <c r="S56" s="941"/>
      <c r="T56" s="941"/>
      <c r="U56" s="941"/>
      <c r="V56" s="941"/>
      <c r="W56" s="941"/>
      <c r="X56" s="941"/>
      <c r="Y56" s="941"/>
      <c r="Z56" s="941"/>
      <c r="AA56" s="941"/>
      <c r="AB56" s="939"/>
    </row>
    <row r="57" spans="1:28" ht="16.149999999999999" customHeight="1">
      <c r="A57" s="936" t="s">
        <v>200</v>
      </c>
      <c r="B57" s="906" t="s">
        <v>429</v>
      </c>
      <c r="C57" s="906"/>
      <c r="D57" s="906"/>
      <c r="E57" s="906"/>
      <c r="F57" s="906"/>
      <c r="G57" s="906"/>
      <c r="H57" s="906"/>
      <c r="I57" s="906"/>
      <c r="J57" s="906"/>
      <c r="K57" s="906"/>
      <c r="L57" s="906"/>
      <c r="M57" s="906"/>
      <c r="N57" s="906"/>
      <c r="O57" s="906"/>
      <c r="P57" s="906"/>
      <c r="Q57" s="906"/>
      <c r="R57" s="906"/>
      <c r="S57" s="906"/>
      <c r="T57" s="906"/>
      <c r="U57" s="906"/>
      <c r="V57" s="906"/>
      <c r="W57" s="906"/>
      <c r="X57" s="906"/>
      <c r="Y57" s="906"/>
      <c r="Z57" s="906"/>
      <c r="AA57" s="906"/>
    </row>
    <row r="58" spans="1:28" ht="18" customHeight="1">
      <c r="A58" s="936"/>
      <c r="B58" s="906" t="s">
        <v>409</v>
      </c>
      <c r="C58" s="906"/>
      <c r="D58" s="906"/>
      <c r="E58" s="906"/>
      <c r="F58" s="906"/>
      <c r="G58" s="906"/>
      <c r="H58" s="943" t="str">
        <f>IF(項目一覧!$C$9=0,"","("&amp;項目一覧!$C$9&amp;") 建築士  （"&amp;項目一覧!$C$10&amp;"）登録　第　 "&amp;項目一覧!$C$11&amp;"　号")</f>
        <v>() 建築士  （）登録　第　 　号</v>
      </c>
      <c r="J58" s="906"/>
      <c r="K58" s="906"/>
      <c r="L58" s="906"/>
      <c r="M58" s="906"/>
      <c r="N58" s="906"/>
      <c r="O58" s="906"/>
      <c r="P58" s="906"/>
      <c r="Q58" s="906"/>
      <c r="R58" s="906"/>
      <c r="S58" s="906"/>
      <c r="T58" s="906"/>
      <c r="U58" s="906"/>
      <c r="V58" s="906"/>
      <c r="W58" s="906"/>
      <c r="X58" s="906"/>
      <c r="Y58" s="906"/>
      <c r="Z58" s="906"/>
      <c r="AA58" s="906"/>
    </row>
    <row r="59" spans="1:28" ht="18" customHeight="1">
      <c r="A59" s="936"/>
      <c r="B59" s="906" t="s">
        <v>408</v>
      </c>
      <c r="C59" s="906"/>
      <c r="D59" s="906"/>
      <c r="E59" s="906"/>
      <c r="F59" s="906"/>
      <c r="G59" s="906"/>
      <c r="H59" s="938" t="str">
        <f>項目一覧!$C$12</f>
        <v/>
      </c>
      <c r="I59" s="939"/>
      <c r="J59" s="938"/>
      <c r="K59" s="938"/>
      <c r="L59" s="938"/>
      <c r="M59" s="938"/>
      <c r="N59" s="938"/>
      <c r="O59" s="938"/>
      <c r="P59" s="938"/>
      <c r="Q59" s="938"/>
      <c r="R59" s="938"/>
      <c r="S59" s="938"/>
      <c r="T59" s="938"/>
      <c r="U59" s="938"/>
      <c r="V59" s="938"/>
      <c r="W59" s="938"/>
      <c r="X59" s="938"/>
      <c r="Y59" s="938"/>
      <c r="Z59" s="938"/>
      <c r="AA59" s="938"/>
      <c r="AB59" s="939"/>
    </row>
    <row r="60" spans="1:28" ht="18" customHeight="1">
      <c r="A60" s="936"/>
      <c r="B60" s="906" t="s">
        <v>407</v>
      </c>
      <c r="C60" s="906"/>
      <c r="D60" s="906"/>
      <c r="E60" s="906"/>
      <c r="F60" s="906"/>
      <c r="G60" s="906"/>
      <c r="H60" s="944" t="str">
        <f>IF(項目一覧!$C$13=0,"","("&amp;項目一覧!$C$13&amp;") 建築士事務所  （"&amp;項目一覧!$C$14&amp;"）知事登録　第　 "&amp;項目一覧!$C$15&amp;"　号")</f>
        <v>() 建築士事務所  （）知事登録　第　 　号</v>
      </c>
      <c r="I60" s="939"/>
      <c r="J60" s="938"/>
      <c r="K60" s="938"/>
      <c r="L60" s="938"/>
      <c r="M60" s="938"/>
      <c r="N60" s="938"/>
      <c r="O60" s="938"/>
      <c r="P60" s="938"/>
      <c r="Q60" s="938"/>
      <c r="R60" s="938"/>
      <c r="S60" s="938"/>
      <c r="T60" s="938"/>
      <c r="U60" s="938"/>
      <c r="V60" s="938"/>
      <c r="W60" s="938"/>
      <c r="X60" s="938"/>
      <c r="Y60" s="938"/>
      <c r="Z60" s="938"/>
      <c r="AA60" s="938"/>
      <c r="AB60" s="939"/>
    </row>
    <row r="61" spans="1:28" ht="18" customHeight="1">
      <c r="A61" s="936"/>
      <c r="B61" s="906"/>
      <c r="C61" s="906"/>
      <c r="D61" s="906"/>
      <c r="E61" s="906"/>
      <c r="F61" s="906"/>
      <c r="G61" s="906"/>
      <c r="H61" s="938" t="str">
        <f>項目一覧!$C$16</f>
        <v/>
      </c>
      <c r="I61" s="939"/>
      <c r="J61" s="938"/>
      <c r="K61" s="938"/>
      <c r="L61" s="938"/>
      <c r="M61" s="938"/>
      <c r="N61" s="938"/>
      <c r="O61" s="938"/>
      <c r="P61" s="938"/>
      <c r="Q61" s="938"/>
      <c r="R61" s="938"/>
      <c r="S61" s="938"/>
      <c r="T61" s="938"/>
      <c r="U61" s="938"/>
      <c r="V61" s="938"/>
      <c r="W61" s="938"/>
      <c r="X61" s="938"/>
      <c r="Y61" s="938"/>
      <c r="Z61" s="938"/>
      <c r="AA61" s="938"/>
      <c r="AB61" s="939"/>
    </row>
    <row r="62" spans="1:28" ht="18" customHeight="1">
      <c r="A62" s="936"/>
      <c r="B62" s="906" t="s">
        <v>406</v>
      </c>
      <c r="C62" s="906"/>
      <c r="D62" s="906"/>
      <c r="E62" s="906"/>
      <c r="F62" s="906"/>
      <c r="G62" s="906"/>
      <c r="H62" s="938" t="str">
        <f>項目一覧!$C$17</f>
        <v/>
      </c>
      <c r="I62" s="939"/>
      <c r="J62" s="938"/>
      <c r="K62" s="938"/>
      <c r="L62" s="938"/>
      <c r="M62" s="938"/>
      <c r="N62" s="938"/>
      <c r="O62" s="938"/>
      <c r="P62" s="938"/>
      <c r="Q62" s="938"/>
      <c r="R62" s="938"/>
      <c r="S62" s="938"/>
      <c r="T62" s="938"/>
      <c r="U62" s="938"/>
      <c r="V62" s="938"/>
      <c r="W62" s="938"/>
      <c r="X62" s="938"/>
      <c r="Y62" s="938"/>
      <c r="Z62" s="938"/>
      <c r="AA62" s="938"/>
      <c r="AB62" s="939"/>
    </row>
    <row r="63" spans="1:28" ht="18" customHeight="1">
      <c r="A63" s="936"/>
      <c r="B63" s="906" t="s">
        <v>405</v>
      </c>
      <c r="C63" s="906"/>
      <c r="D63" s="906"/>
      <c r="E63" s="906"/>
      <c r="F63" s="906"/>
      <c r="G63" s="906"/>
      <c r="H63" s="1711" t="str">
        <f>項目一覧!$C$18</f>
        <v/>
      </c>
      <c r="I63" s="1711"/>
      <c r="J63" s="1711"/>
      <c r="K63" s="1711"/>
      <c r="L63" s="1711"/>
      <c r="M63" s="1711"/>
      <c r="N63" s="1711"/>
      <c r="O63" s="1711"/>
      <c r="P63" s="1711"/>
      <c r="Q63" s="1711"/>
      <c r="R63" s="1711"/>
      <c r="S63" s="1711"/>
      <c r="T63" s="1711"/>
      <c r="U63" s="1711"/>
      <c r="V63" s="1711"/>
      <c r="W63" s="1711"/>
      <c r="X63" s="1711"/>
      <c r="Y63" s="1711"/>
      <c r="Z63" s="1711"/>
      <c r="AA63" s="1711"/>
      <c r="AB63" s="1711"/>
    </row>
    <row r="64" spans="1:28" ht="18" customHeight="1">
      <c r="A64" s="940"/>
      <c r="B64" s="935" t="s">
        <v>404</v>
      </c>
      <c r="C64" s="935"/>
      <c r="D64" s="935"/>
      <c r="E64" s="935"/>
      <c r="F64" s="935"/>
      <c r="G64" s="935"/>
      <c r="H64" s="941" t="str">
        <f>項目一覧!$C$19</f>
        <v/>
      </c>
      <c r="I64" s="942"/>
      <c r="J64" s="941"/>
      <c r="K64" s="941"/>
      <c r="L64" s="941"/>
      <c r="M64" s="941"/>
      <c r="N64" s="941"/>
      <c r="O64" s="941"/>
      <c r="P64" s="941"/>
      <c r="Q64" s="941"/>
      <c r="R64" s="941"/>
      <c r="S64" s="941"/>
      <c r="T64" s="941"/>
      <c r="U64" s="941"/>
      <c r="V64" s="941"/>
      <c r="W64" s="941"/>
      <c r="X64" s="941"/>
      <c r="Y64" s="941"/>
      <c r="Z64" s="941"/>
      <c r="AA64" s="941"/>
      <c r="AB64" s="939"/>
    </row>
    <row r="65" spans="1:29" ht="16.149999999999999" customHeight="1">
      <c r="A65" s="936" t="s">
        <v>200</v>
      </c>
      <c r="B65" s="906" t="s">
        <v>428</v>
      </c>
      <c r="C65" s="906"/>
      <c r="D65" s="906"/>
      <c r="E65" s="906"/>
      <c r="F65" s="906"/>
      <c r="G65" s="906"/>
      <c r="H65" s="906"/>
      <c r="I65" s="906"/>
      <c r="J65" s="906"/>
      <c r="K65" s="906"/>
      <c r="L65" s="906"/>
      <c r="M65" s="906"/>
      <c r="N65" s="906"/>
      <c r="O65" s="906"/>
      <c r="P65" s="906"/>
      <c r="Q65" s="906"/>
      <c r="R65" s="906"/>
      <c r="S65" s="906"/>
      <c r="T65" s="906"/>
      <c r="U65" s="906"/>
      <c r="V65" s="906"/>
      <c r="W65" s="906"/>
      <c r="X65" s="906"/>
      <c r="Y65" s="906"/>
      <c r="Z65" s="906"/>
      <c r="AA65" s="906"/>
    </row>
    <row r="66" spans="1:29" ht="16.149999999999999" customHeight="1">
      <c r="A66" s="936"/>
      <c r="B66" s="906" t="s">
        <v>427</v>
      </c>
      <c r="C66" s="906"/>
      <c r="D66" s="906"/>
      <c r="E66" s="906"/>
      <c r="F66" s="906"/>
      <c r="G66" s="906"/>
      <c r="H66" s="906"/>
      <c r="I66" s="906"/>
      <c r="J66" s="906"/>
      <c r="K66" s="906"/>
      <c r="L66" s="906"/>
      <c r="M66" s="906"/>
      <c r="N66" s="906"/>
      <c r="O66" s="906"/>
      <c r="P66" s="906"/>
      <c r="Q66" s="906"/>
      <c r="R66" s="906"/>
      <c r="S66" s="906"/>
      <c r="T66" s="906"/>
      <c r="U66" s="906"/>
      <c r="V66" s="906"/>
      <c r="W66" s="906"/>
      <c r="X66" s="906"/>
      <c r="Y66" s="906"/>
      <c r="Z66" s="906"/>
      <c r="AA66" s="906"/>
    </row>
    <row r="67" spans="1:29" ht="18" customHeight="1">
      <c r="A67" s="936"/>
      <c r="B67" s="906" t="s">
        <v>409</v>
      </c>
      <c r="C67" s="906"/>
      <c r="D67" s="906"/>
      <c r="E67" s="906"/>
      <c r="F67" s="906"/>
      <c r="G67" s="906"/>
      <c r="H67" s="944" t="str">
        <f>IF(項目一覧!$C$22=0,"","("&amp;項目一覧!$C$22&amp;") 建築士  （"&amp;項目一覧!$C$23&amp;"）登録　第　 "&amp;項目一覧!$C$24&amp;"　号")</f>
        <v>() 建築士  （）登録　第　 　号</v>
      </c>
      <c r="I67" s="939"/>
      <c r="J67" s="938"/>
      <c r="K67" s="938"/>
      <c r="L67" s="938"/>
      <c r="M67" s="938"/>
      <c r="N67" s="938"/>
      <c r="O67" s="938"/>
      <c r="P67" s="938"/>
      <c r="Q67" s="938"/>
      <c r="R67" s="938"/>
      <c r="S67" s="938"/>
      <c r="T67" s="938"/>
      <c r="U67" s="938"/>
      <c r="V67" s="938"/>
      <c r="W67" s="938"/>
      <c r="X67" s="938"/>
      <c r="Y67" s="938"/>
      <c r="Z67" s="938"/>
      <c r="AA67" s="938"/>
      <c r="AB67" s="939"/>
    </row>
    <row r="68" spans="1:29" ht="18" customHeight="1">
      <c r="A68" s="936"/>
      <c r="B68" s="906" t="s">
        <v>408</v>
      </c>
      <c r="C68" s="906"/>
      <c r="D68" s="906"/>
      <c r="E68" s="906"/>
      <c r="F68" s="906"/>
      <c r="G68" s="906"/>
      <c r="H68" s="938" t="str">
        <f>項目一覧!$C$25</f>
        <v/>
      </c>
      <c r="I68" s="939"/>
      <c r="J68" s="938"/>
      <c r="K68" s="938"/>
      <c r="L68" s="938"/>
      <c r="M68" s="938"/>
      <c r="N68" s="938"/>
      <c r="O68" s="938"/>
      <c r="P68" s="938"/>
      <c r="Q68" s="938"/>
      <c r="R68" s="938"/>
      <c r="S68" s="938"/>
      <c r="T68" s="938"/>
      <c r="U68" s="938"/>
      <c r="V68" s="938"/>
      <c r="W68" s="938"/>
      <c r="X68" s="938"/>
      <c r="Y68" s="938"/>
      <c r="Z68" s="938"/>
      <c r="AA68" s="938"/>
      <c r="AB68" s="939"/>
    </row>
    <row r="69" spans="1:29" ht="18" customHeight="1">
      <c r="A69" s="945"/>
      <c r="B69" s="906" t="s">
        <v>407</v>
      </c>
      <c r="C69" s="906"/>
      <c r="D69" s="906"/>
      <c r="E69" s="906"/>
      <c r="F69" s="906"/>
      <c r="G69" s="906"/>
      <c r="H69" s="946" t="str">
        <f>IF(項目一覧!$C$27=0,"","("&amp;項目一覧!$C$27&amp;") 建築士事務所  （"&amp;項目一覧!$C$28&amp;"）知事登録　第　 "&amp;項目一覧!$C$29&amp;"　号")</f>
        <v>() 建築士事務所  （）知事登録　第　 　号</v>
      </c>
      <c r="I69" s="939"/>
      <c r="J69" s="939"/>
      <c r="K69" s="939"/>
      <c r="L69" s="939"/>
      <c r="M69" s="939"/>
      <c r="N69" s="939"/>
      <c r="O69" s="939"/>
      <c r="P69" s="939"/>
      <c r="Q69" s="939"/>
      <c r="R69" s="939"/>
      <c r="S69" s="939"/>
      <c r="T69" s="939"/>
      <c r="U69" s="939"/>
      <c r="V69" s="939"/>
      <c r="W69" s="939"/>
      <c r="X69" s="939"/>
      <c r="Y69" s="939"/>
      <c r="Z69" s="939"/>
      <c r="AA69" s="939"/>
      <c r="AB69" s="939"/>
    </row>
    <row r="70" spans="1:29" ht="18" customHeight="1">
      <c r="A70" s="945"/>
      <c r="B70" s="906"/>
      <c r="C70" s="906"/>
      <c r="D70" s="906"/>
      <c r="E70" s="906"/>
      <c r="F70" s="906"/>
      <c r="G70" s="906"/>
      <c r="H70" s="938" t="str">
        <f>項目一覧!$C$30</f>
        <v/>
      </c>
      <c r="I70" s="939"/>
      <c r="J70" s="938"/>
      <c r="K70" s="938"/>
      <c r="L70" s="938"/>
      <c r="M70" s="938"/>
      <c r="N70" s="938"/>
      <c r="O70" s="938"/>
      <c r="P70" s="938"/>
      <c r="Q70" s="938"/>
      <c r="R70" s="938"/>
      <c r="S70" s="938"/>
      <c r="T70" s="938"/>
      <c r="U70" s="938"/>
      <c r="V70" s="938"/>
      <c r="W70" s="938"/>
      <c r="X70" s="938"/>
      <c r="Y70" s="938"/>
      <c r="Z70" s="938"/>
      <c r="AA70" s="938"/>
      <c r="AB70" s="939"/>
    </row>
    <row r="71" spans="1:29" ht="18" customHeight="1">
      <c r="A71" s="945"/>
      <c r="B71" s="906" t="s">
        <v>406</v>
      </c>
      <c r="C71" s="906"/>
      <c r="D71" s="906"/>
      <c r="E71" s="906"/>
      <c r="F71" s="906"/>
      <c r="G71" s="906"/>
      <c r="H71" s="938" t="str">
        <f>項目一覧!$C$31</f>
        <v/>
      </c>
      <c r="I71" s="939"/>
      <c r="J71" s="938"/>
      <c r="K71" s="938"/>
      <c r="L71" s="938"/>
      <c r="M71" s="938"/>
      <c r="N71" s="938"/>
      <c r="O71" s="938"/>
      <c r="P71" s="938"/>
      <c r="Q71" s="938"/>
      <c r="R71" s="938"/>
      <c r="S71" s="938"/>
      <c r="T71" s="938"/>
      <c r="U71" s="938"/>
      <c r="V71" s="938"/>
      <c r="W71" s="938"/>
      <c r="X71" s="938"/>
      <c r="Y71" s="938"/>
      <c r="Z71" s="938"/>
      <c r="AA71" s="938"/>
      <c r="AB71" s="939"/>
    </row>
    <row r="72" spans="1:29" ht="18" customHeight="1">
      <c r="A72" s="945"/>
      <c r="B72" s="906" t="s">
        <v>405</v>
      </c>
      <c r="C72" s="906"/>
      <c r="D72" s="906"/>
      <c r="E72" s="906"/>
      <c r="F72" s="906"/>
      <c r="G72" s="906"/>
      <c r="H72" s="1711" t="str">
        <f>項目一覧!$C$32</f>
        <v/>
      </c>
      <c r="I72" s="1711"/>
      <c r="J72" s="1711"/>
      <c r="K72" s="1711"/>
      <c r="L72" s="1711"/>
      <c r="M72" s="1711"/>
      <c r="N72" s="1711"/>
      <c r="O72" s="1711"/>
      <c r="P72" s="1711"/>
      <c r="Q72" s="1711"/>
      <c r="R72" s="1711"/>
      <c r="S72" s="1711"/>
      <c r="T72" s="1711"/>
      <c r="U72" s="1711"/>
      <c r="V72" s="1711"/>
      <c r="W72" s="1711"/>
      <c r="X72" s="1711"/>
      <c r="Y72" s="1711"/>
      <c r="Z72" s="1711"/>
      <c r="AA72" s="1711"/>
      <c r="AB72" s="1711"/>
    </row>
    <row r="73" spans="1:29" ht="18" customHeight="1">
      <c r="A73" s="945"/>
      <c r="B73" s="906" t="s">
        <v>404</v>
      </c>
      <c r="C73" s="906"/>
      <c r="D73" s="906"/>
      <c r="E73" s="906"/>
      <c r="F73" s="906"/>
      <c r="G73" s="906"/>
      <c r="H73" s="938" t="str">
        <f>項目一覧!$C$33</f>
        <v/>
      </c>
      <c r="I73" s="939"/>
      <c r="J73" s="938"/>
      <c r="K73" s="938"/>
      <c r="L73" s="938"/>
      <c r="M73" s="938"/>
      <c r="N73" s="938"/>
      <c r="O73" s="938"/>
      <c r="P73" s="938"/>
      <c r="Q73" s="938"/>
      <c r="R73" s="938"/>
      <c r="S73" s="938"/>
      <c r="T73" s="938"/>
      <c r="U73" s="938"/>
      <c r="V73" s="938"/>
      <c r="W73" s="938"/>
      <c r="X73" s="938"/>
      <c r="Y73" s="938"/>
      <c r="Z73" s="938"/>
      <c r="AA73" s="938"/>
      <c r="AB73" s="939"/>
    </row>
    <row r="74" spans="1:29" ht="18" customHeight="1">
      <c r="A74" s="945"/>
      <c r="B74" s="902" t="s">
        <v>425</v>
      </c>
      <c r="C74" s="906"/>
      <c r="D74" s="906"/>
      <c r="E74" s="906"/>
      <c r="F74" s="906"/>
      <c r="G74" s="906"/>
      <c r="H74" s="938"/>
      <c r="I74" s="939"/>
      <c r="J74" s="1714" t="str">
        <f>項目一覧!$C$35</f>
        <v/>
      </c>
      <c r="K74" s="1714"/>
      <c r="L74" s="1714"/>
      <c r="M74" s="1714"/>
      <c r="N74" s="1714"/>
      <c r="O74" s="1714"/>
      <c r="P74" s="1714"/>
      <c r="Q74" s="1714"/>
      <c r="R74" s="1714"/>
      <c r="S74" s="1714"/>
      <c r="T74" s="1714"/>
      <c r="U74" s="1714"/>
      <c r="V74" s="1714"/>
      <c r="W74" s="1714"/>
      <c r="X74" s="1714"/>
      <c r="Y74" s="1714"/>
      <c r="Z74" s="1714"/>
      <c r="AA74" s="1714"/>
      <c r="AB74" s="1714"/>
      <c r="AC74" s="948"/>
    </row>
    <row r="75" spans="1:29" ht="18" customHeight="1">
      <c r="A75" s="945"/>
      <c r="B75" s="906"/>
      <c r="C75" s="906"/>
      <c r="D75" s="906"/>
      <c r="E75" s="906"/>
      <c r="F75" s="906"/>
      <c r="G75" s="906"/>
      <c r="H75" s="938"/>
      <c r="I75" s="947"/>
      <c r="J75" s="1714"/>
      <c r="K75" s="1714"/>
      <c r="L75" s="1714"/>
      <c r="M75" s="1714"/>
      <c r="N75" s="1714"/>
      <c r="O75" s="1714"/>
      <c r="P75" s="1714"/>
      <c r="Q75" s="1714"/>
      <c r="R75" s="1714"/>
      <c r="S75" s="1714"/>
      <c r="T75" s="1714"/>
      <c r="U75" s="1714"/>
      <c r="V75" s="1714"/>
      <c r="W75" s="1714"/>
      <c r="X75" s="1714"/>
      <c r="Y75" s="1714"/>
      <c r="Z75" s="1714"/>
      <c r="AA75" s="1714"/>
      <c r="AB75" s="1714"/>
      <c r="AC75" s="948"/>
    </row>
    <row r="76" spans="1:29" ht="16.149999999999999" customHeight="1">
      <c r="A76" s="936"/>
      <c r="B76" s="906" t="s">
        <v>426</v>
      </c>
      <c r="C76" s="906"/>
      <c r="D76" s="906"/>
      <c r="E76" s="906"/>
      <c r="F76" s="906"/>
      <c r="G76" s="906"/>
      <c r="H76" s="938"/>
      <c r="I76" s="938"/>
      <c r="J76" s="938"/>
      <c r="K76" s="938"/>
      <c r="L76" s="938"/>
      <c r="M76" s="938"/>
      <c r="N76" s="938"/>
      <c r="O76" s="938"/>
      <c r="P76" s="938"/>
      <c r="Q76" s="938"/>
      <c r="R76" s="938"/>
      <c r="S76" s="938"/>
      <c r="T76" s="938"/>
      <c r="U76" s="938"/>
      <c r="V76" s="938"/>
      <c r="W76" s="938"/>
      <c r="X76" s="938"/>
      <c r="Y76" s="938"/>
      <c r="Z76" s="938"/>
      <c r="AA76" s="938"/>
      <c r="AB76" s="939"/>
    </row>
    <row r="77" spans="1:29" ht="18" customHeight="1">
      <c r="A77" s="936"/>
      <c r="B77" s="906" t="s">
        <v>409</v>
      </c>
      <c r="C77" s="906"/>
      <c r="D77" s="906"/>
      <c r="E77" s="906"/>
      <c r="F77" s="906"/>
      <c r="G77" s="906"/>
      <c r="H77" s="944" t="str">
        <f>IF(項目一覧!$C$189=0,"","("&amp;項目一覧!$C$189&amp;") 建築士  （"&amp;項目一覧!$C$190&amp;"）登録　第　 "&amp;項目一覧!$C$191&amp;"　号")</f>
        <v>() 建築士  （）登録　第　 　号</v>
      </c>
      <c r="I77" s="939"/>
      <c r="J77" s="938"/>
      <c r="K77" s="938"/>
      <c r="L77" s="938"/>
      <c r="M77" s="938"/>
      <c r="N77" s="938"/>
      <c r="O77" s="938"/>
      <c r="P77" s="938"/>
      <c r="Q77" s="938"/>
      <c r="R77" s="938"/>
      <c r="S77" s="938"/>
      <c r="T77" s="938"/>
      <c r="U77" s="938"/>
      <c r="V77" s="938"/>
      <c r="W77" s="938"/>
      <c r="X77" s="938"/>
      <c r="Y77" s="938"/>
      <c r="Z77" s="938"/>
      <c r="AA77" s="938"/>
      <c r="AB77" s="939"/>
    </row>
    <row r="78" spans="1:29" ht="18" customHeight="1">
      <c r="A78" s="936"/>
      <c r="B78" s="906" t="s">
        <v>408</v>
      </c>
      <c r="C78" s="906"/>
      <c r="D78" s="906"/>
      <c r="E78" s="906"/>
      <c r="F78" s="906"/>
      <c r="G78" s="906"/>
      <c r="H78" s="938" t="str">
        <f>項目一覧!$C$192</f>
        <v/>
      </c>
      <c r="I78" s="939"/>
      <c r="J78" s="938"/>
      <c r="K78" s="938"/>
      <c r="L78" s="938"/>
      <c r="M78" s="938"/>
      <c r="N78" s="938"/>
      <c r="O78" s="938"/>
      <c r="P78" s="938"/>
      <c r="Q78" s="938"/>
      <c r="R78" s="938"/>
      <c r="S78" s="938"/>
      <c r="T78" s="938"/>
      <c r="U78" s="938"/>
      <c r="V78" s="938"/>
      <c r="W78" s="938"/>
      <c r="X78" s="938"/>
      <c r="Y78" s="938"/>
      <c r="Z78" s="938"/>
      <c r="AA78" s="938"/>
      <c r="AB78" s="939"/>
    </row>
    <row r="79" spans="1:29" ht="18" customHeight="1">
      <c r="A79" s="945"/>
      <c r="B79" s="906" t="s">
        <v>407</v>
      </c>
      <c r="C79" s="906"/>
      <c r="D79" s="906"/>
      <c r="E79" s="906"/>
      <c r="F79" s="906"/>
      <c r="G79" s="906"/>
      <c r="H79" s="946" t="str">
        <f>IF(項目一覧!$C$194=0,"","("&amp;項目一覧!$C$194&amp;") 建築士事務所  （"&amp;項目一覧!$C$195&amp;"）知事登録　第　 "&amp;項目一覧!$C$196&amp;"　号")</f>
        <v>() 建築士事務所  （）知事登録　第　 　号</v>
      </c>
      <c r="I79" s="939"/>
      <c r="J79" s="939"/>
      <c r="K79" s="939"/>
      <c r="L79" s="939"/>
      <c r="M79" s="939"/>
      <c r="N79" s="939"/>
      <c r="O79" s="939"/>
      <c r="P79" s="939"/>
      <c r="Q79" s="939"/>
      <c r="R79" s="939"/>
      <c r="S79" s="939"/>
      <c r="T79" s="939"/>
      <c r="U79" s="939"/>
      <c r="V79" s="939"/>
      <c r="W79" s="939"/>
      <c r="X79" s="939"/>
      <c r="Y79" s="939"/>
      <c r="Z79" s="939"/>
      <c r="AA79" s="939"/>
      <c r="AB79" s="939"/>
    </row>
    <row r="80" spans="1:29" ht="18" customHeight="1">
      <c r="A80" s="945"/>
      <c r="B80" s="906"/>
      <c r="C80" s="906"/>
      <c r="D80" s="906"/>
      <c r="E80" s="906"/>
      <c r="F80" s="906"/>
      <c r="G80" s="906"/>
      <c r="H80" s="938" t="str">
        <f>項目一覧!$C$197</f>
        <v/>
      </c>
      <c r="I80" s="939"/>
      <c r="J80" s="938"/>
      <c r="K80" s="938"/>
      <c r="L80" s="938"/>
      <c r="M80" s="938"/>
      <c r="N80" s="938"/>
      <c r="O80" s="938"/>
      <c r="P80" s="938"/>
      <c r="Q80" s="938"/>
      <c r="R80" s="938"/>
      <c r="S80" s="938"/>
      <c r="T80" s="938"/>
      <c r="U80" s="938"/>
      <c r="V80" s="938"/>
      <c r="W80" s="938"/>
      <c r="X80" s="938"/>
      <c r="Y80" s="938"/>
      <c r="Z80" s="938"/>
      <c r="AA80" s="938"/>
      <c r="AB80" s="939"/>
    </row>
    <row r="81" spans="1:30" ht="18" customHeight="1">
      <c r="A81" s="945"/>
      <c r="B81" s="906" t="s">
        <v>406</v>
      </c>
      <c r="C81" s="906"/>
      <c r="D81" s="906"/>
      <c r="E81" s="906"/>
      <c r="F81" s="906"/>
      <c r="G81" s="906"/>
      <c r="H81" s="938" t="str">
        <f>項目一覧!$C$198</f>
        <v/>
      </c>
      <c r="I81" s="939"/>
      <c r="J81" s="938"/>
      <c r="K81" s="938"/>
      <c r="L81" s="938"/>
      <c r="M81" s="938"/>
      <c r="N81" s="938"/>
      <c r="O81" s="938"/>
      <c r="P81" s="938"/>
      <c r="Q81" s="938"/>
      <c r="R81" s="938"/>
      <c r="S81" s="938"/>
      <c r="T81" s="938"/>
      <c r="U81" s="938"/>
      <c r="V81" s="938"/>
      <c r="W81" s="938"/>
      <c r="X81" s="938"/>
      <c r="Y81" s="938"/>
      <c r="Z81" s="938"/>
      <c r="AA81" s="938"/>
      <c r="AB81" s="939"/>
    </row>
    <row r="82" spans="1:30" ht="18" customHeight="1">
      <c r="A82" s="945"/>
      <c r="B82" s="906" t="s">
        <v>405</v>
      </c>
      <c r="C82" s="906"/>
      <c r="D82" s="906"/>
      <c r="E82" s="906"/>
      <c r="F82" s="906"/>
      <c r="G82" s="906"/>
      <c r="H82" s="1711" t="str">
        <f>項目一覧!$C$199</f>
        <v/>
      </c>
      <c r="I82" s="1711"/>
      <c r="J82" s="1711"/>
      <c r="K82" s="1711"/>
      <c r="L82" s="1711"/>
      <c r="M82" s="1711"/>
      <c r="N82" s="1711"/>
      <c r="O82" s="1711"/>
      <c r="P82" s="1711"/>
      <c r="Q82" s="1711"/>
      <c r="R82" s="1711"/>
      <c r="S82" s="1711"/>
      <c r="T82" s="1711"/>
      <c r="U82" s="1711"/>
      <c r="V82" s="1711"/>
      <c r="W82" s="1711"/>
      <c r="X82" s="1711"/>
      <c r="Y82" s="1711"/>
      <c r="Z82" s="1711"/>
      <c r="AA82" s="1711"/>
      <c r="AB82" s="1711"/>
    </row>
    <row r="83" spans="1:30" ht="18" customHeight="1">
      <c r="A83" s="945"/>
      <c r="B83" s="906" t="s">
        <v>404</v>
      </c>
      <c r="C83" s="906"/>
      <c r="D83" s="906"/>
      <c r="E83" s="906"/>
      <c r="F83" s="906"/>
      <c r="G83" s="906"/>
      <c r="H83" s="938" t="str">
        <f>項目一覧!$C$200</f>
        <v/>
      </c>
      <c r="I83" s="939"/>
      <c r="J83" s="938"/>
      <c r="K83" s="938"/>
      <c r="L83" s="938"/>
      <c r="M83" s="938"/>
      <c r="N83" s="938"/>
      <c r="O83" s="938"/>
      <c r="P83" s="938"/>
      <c r="Q83" s="938"/>
      <c r="R83" s="938"/>
      <c r="S83" s="938"/>
      <c r="T83" s="938"/>
      <c r="U83" s="938"/>
      <c r="V83" s="938"/>
      <c r="W83" s="938"/>
      <c r="X83" s="938"/>
      <c r="Y83" s="938"/>
      <c r="Z83" s="938"/>
      <c r="AA83" s="938"/>
      <c r="AB83" s="939"/>
    </row>
    <row r="84" spans="1:30" ht="18" customHeight="1">
      <c r="A84" s="945"/>
      <c r="B84" s="902" t="s">
        <v>425</v>
      </c>
      <c r="C84" s="906"/>
      <c r="D84" s="906"/>
      <c r="E84" s="906"/>
      <c r="F84" s="906"/>
      <c r="G84" s="906"/>
      <c r="H84" s="906"/>
      <c r="I84" s="906"/>
      <c r="J84" s="1714" t="str">
        <f>項目一覧!$C$202</f>
        <v/>
      </c>
      <c r="K84" s="1714"/>
      <c r="L84" s="1714"/>
      <c r="M84" s="1714"/>
      <c r="N84" s="1714"/>
      <c r="O84" s="1714"/>
      <c r="P84" s="1714"/>
      <c r="Q84" s="1714"/>
      <c r="R84" s="1714"/>
      <c r="S84" s="1714"/>
      <c r="T84" s="1714"/>
      <c r="U84" s="1714"/>
      <c r="V84" s="1714"/>
      <c r="W84" s="1714"/>
      <c r="X84" s="1714"/>
      <c r="Y84" s="1714"/>
      <c r="Z84" s="1714"/>
      <c r="AA84" s="1714"/>
      <c r="AB84" s="948"/>
      <c r="AC84" s="948"/>
      <c r="AD84" s="948"/>
    </row>
    <row r="85" spans="1:30" ht="18" customHeight="1">
      <c r="A85" s="936"/>
      <c r="B85" s="906"/>
      <c r="C85" s="906"/>
      <c r="D85" s="906"/>
      <c r="E85" s="906"/>
      <c r="F85" s="906"/>
      <c r="G85" s="906"/>
      <c r="H85" s="906"/>
      <c r="I85" s="906"/>
      <c r="J85" s="1714"/>
      <c r="K85" s="1714"/>
      <c r="L85" s="1714"/>
      <c r="M85" s="1714"/>
      <c r="N85" s="1714"/>
      <c r="O85" s="1714"/>
      <c r="P85" s="1714"/>
      <c r="Q85" s="1714"/>
      <c r="R85" s="1714"/>
      <c r="S85" s="1714"/>
      <c r="T85" s="1714"/>
      <c r="U85" s="1714"/>
      <c r="V85" s="1714"/>
      <c r="W85" s="1714"/>
      <c r="X85" s="1714"/>
      <c r="Y85" s="1714"/>
      <c r="Z85" s="1714"/>
      <c r="AA85" s="1714"/>
      <c r="AB85" s="948"/>
      <c r="AC85" s="948"/>
      <c r="AD85" s="948"/>
    </row>
    <row r="86" spans="1:30" ht="18" customHeight="1">
      <c r="A86" s="936"/>
      <c r="B86" s="906" t="s">
        <v>409</v>
      </c>
      <c r="C86" s="906"/>
      <c r="D86" s="906"/>
      <c r="E86" s="906"/>
      <c r="F86" s="906"/>
      <c r="G86" s="906"/>
      <c r="H86" s="944" t="str">
        <f>IF(項目一覧!$C$203=0,"","("&amp;項目一覧!$C$203&amp;") 建築士  （"&amp;項目一覧!$C$204&amp;"）登録　第　 "&amp;項目一覧!$C$205&amp;"　号")</f>
        <v>() 建築士  （）登録　第　 　号</v>
      </c>
      <c r="I86" s="939"/>
      <c r="J86" s="938"/>
      <c r="K86" s="938"/>
      <c r="L86" s="938"/>
      <c r="M86" s="938"/>
      <c r="N86" s="938"/>
      <c r="O86" s="938"/>
      <c r="P86" s="938"/>
      <c r="Q86" s="938"/>
      <c r="R86" s="938"/>
      <c r="S86" s="938"/>
      <c r="T86" s="938"/>
      <c r="U86" s="938"/>
      <c r="V86" s="938"/>
      <c r="W86" s="938"/>
      <c r="X86" s="938"/>
      <c r="Y86" s="938"/>
      <c r="Z86" s="938"/>
      <c r="AA86" s="938"/>
      <c r="AB86" s="939"/>
    </row>
    <row r="87" spans="1:30" ht="18" customHeight="1">
      <c r="A87" s="936"/>
      <c r="B87" s="906" t="s">
        <v>408</v>
      </c>
      <c r="C87" s="906"/>
      <c r="D87" s="906"/>
      <c r="E87" s="906"/>
      <c r="F87" s="906"/>
      <c r="G87" s="906"/>
      <c r="H87" s="938" t="str">
        <f>項目一覧!$C$206</f>
        <v/>
      </c>
      <c r="I87" s="939"/>
      <c r="J87" s="938"/>
      <c r="K87" s="938"/>
      <c r="L87" s="938"/>
      <c r="M87" s="938"/>
      <c r="N87" s="938"/>
      <c r="O87" s="938"/>
      <c r="P87" s="938"/>
      <c r="Q87" s="938"/>
      <c r="R87" s="938"/>
      <c r="S87" s="938"/>
      <c r="T87" s="938"/>
      <c r="U87" s="938"/>
      <c r="V87" s="938"/>
      <c r="W87" s="938"/>
      <c r="X87" s="938"/>
      <c r="Y87" s="938"/>
      <c r="Z87" s="938"/>
      <c r="AA87" s="938"/>
      <c r="AB87" s="939"/>
    </row>
    <row r="88" spans="1:30" ht="18" customHeight="1">
      <c r="A88" s="945"/>
      <c r="B88" s="906" t="s">
        <v>407</v>
      </c>
      <c r="C88" s="906"/>
      <c r="D88" s="906"/>
      <c r="E88" s="906"/>
      <c r="F88" s="906"/>
      <c r="G88" s="906"/>
      <c r="H88" s="946" t="str">
        <f>IF(項目一覧!$C$208=0,"","("&amp;項目一覧!$C$208&amp;") 建築士事務所  （"&amp;項目一覧!$C$209&amp;"）知事登録　第　 "&amp;項目一覧!$C$210&amp;"　号")</f>
        <v>() 建築士事務所  （）知事登録　第　 　号</v>
      </c>
      <c r="I88" s="939"/>
      <c r="J88" s="939"/>
      <c r="K88" s="939"/>
      <c r="L88" s="939"/>
      <c r="M88" s="939"/>
      <c r="N88" s="939"/>
      <c r="O88" s="939"/>
      <c r="P88" s="939"/>
      <c r="Q88" s="939"/>
      <c r="R88" s="939"/>
      <c r="S88" s="939"/>
      <c r="T88" s="939"/>
      <c r="U88" s="939"/>
      <c r="V88" s="939"/>
      <c r="W88" s="939"/>
      <c r="X88" s="939"/>
      <c r="Y88" s="939"/>
      <c r="Z88" s="939"/>
      <c r="AA88" s="939"/>
      <c r="AB88" s="939"/>
    </row>
    <row r="89" spans="1:30" ht="18" customHeight="1">
      <c r="A89" s="945"/>
      <c r="B89" s="906"/>
      <c r="C89" s="906"/>
      <c r="D89" s="906"/>
      <c r="E89" s="906"/>
      <c r="F89" s="906"/>
      <c r="G89" s="906"/>
      <c r="H89" s="938" t="str">
        <f>項目一覧!$C$211</f>
        <v/>
      </c>
      <c r="I89" s="939"/>
      <c r="J89" s="938"/>
      <c r="K89" s="938"/>
      <c r="L89" s="938"/>
      <c r="M89" s="938"/>
      <c r="N89" s="938"/>
      <c r="O89" s="938"/>
      <c r="P89" s="938"/>
      <c r="Q89" s="938"/>
      <c r="R89" s="938"/>
      <c r="S89" s="938"/>
      <c r="T89" s="938"/>
      <c r="U89" s="938"/>
      <c r="V89" s="938"/>
      <c r="W89" s="938"/>
      <c r="X89" s="938"/>
      <c r="Y89" s="938"/>
      <c r="Z89" s="938"/>
      <c r="AA89" s="938"/>
      <c r="AB89" s="939"/>
    </row>
    <row r="90" spans="1:30" ht="18" customHeight="1">
      <c r="A90" s="945"/>
      <c r="B90" s="906" t="s">
        <v>406</v>
      </c>
      <c r="C90" s="906"/>
      <c r="D90" s="906"/>
      <c r="E90" s="906"/>
      <c r="F90" s="906"/>
      <c r="G90" s="906"/>
      <c r="H90" s="938" t="str">
        <f>項目一覧!$C$212</f>
        <v/>
      </c>
      <c r="I90" s="939"/>
      <c r="J90" s="938"/>
      <c r="K90" s="938"/>
      <c r="L90" s="938"/>
      <c r="M90" s="938"/>
      <c r="N90" s="938"/>
      <c r="O90" s="938"/>
      <c r="P90" s="938"/>
      <c r="Q90" s="938"/>
      <c r="R90" s="938"/>
      <c r="S90" s="938"/>
      <c r="T90" s="938"/>
      <c r="U90" s="938"/>
      <c r="V90" s="938"/>
      <c r="W90" s="938"/>
      <c r="X90" s="938"/>
      <c r="Y90" s="938"/>
      <c r="Z90" s="938"/>
      <c r="AA90" s="938"/>
      <c r="AB90" s="939"/>
    </row>
    <row r="91" spans="1:30" ht="18" customHeight="1">
      <c r="A91" s="945"/>
      <c r="B91" s="906" t="s">
        <v>405</v>
      </c>
      <c r="C91" s="906"/>
      <c r="D91" s="906"/>
      <c r="E91" s="906"/>
      <c r="F91" s="906"/>
      <c r="G91" s="906"/>
      <c r="H91" s="1711" t="str">
        <f>項目一覧!$C$213</f>
        <v/>
      </c>
      <c r="I91" s="1711"/>
      <c r="J91" s="1711"/>
      <c r="K91" s="1711"/>
      <c r="L91" s="1711"/>
      <c r="M91" s="1711"/>
      <c r="N91" s="1711"/>
      <c r="O91" s="1711"/>
      <c r="P91" s="1711"/>
      <c r="Q91" s="1711"/>
      <c r="R91" s="1711"/>
      <c r="S91" s="1711"/>
      <c r="T91" s="1711"/>
      <c r="U91" s="1711"/>
      <c r="V91" s="1711"/>
      <c r="W91" s="1711"/>
      <c r="X91" s="1711"/>
      <c r="Y91" s="1711"/>
      <c r="Z91" s="1711"/>
      <c r="AA91" s="1711"/>
      <c r="AB91" s="1711"/>
    </row>
    <row r="92" spans="1:30" ht="18" customHeight="1">
      <c r="A92" s="945"/>
      <c r="B92" s="906" t="s">
        <v>404</v>
      </c>
      <c r="C92" s="906"/>
      <c r="D92" s="906"/>
      <c r="E92" s="906"/>
      <c r="F92" s="906"/>
      <c r="G92" s="906"/>
      <c r="H92" s="938" t="str">
        <f>項目一覧!$C$214</f>
        <v/>
      </c>
      <c r="I92" s="939"/>
      <c r="J92" s="938"/>
      <c r="K92" s="938"/>
      <c r="L92" s="938"/>
      <c r="M92" s="938"/>
      <c r="N92" s="938"/>
      <c r="O92" s="938"/>
      <c r="P92" s="938"/>
      <c r="Q92" s="938"/>
      <c r="R92" s="938"/>
      <c r="S92" s="938"/>
      <c r="T92" s="938"/>
      <c r="U92" s="938"/>
      <c r="V92" s="938"/>
      <c r="W92" s="938"/>
      <c r="X92" s="938"/>
      <c r="Y92" s="938"/>
      <c r="Z92" s="938"/>
      <c r="AA92" s="938"/>
      <c r="AB92" s="939"/>
    </row>
    <row r="93" spans="1:30" ht="18" customHeight="1">
      <c r="A93" s="945"/>
      <c r="B93" s="902" t="s">
        <v>425</v>
      </c>
      <c r="C93" s="906"/>
      <c r="D93" s="906"/>
      <c r="E93" s="906"/>
      <c r="F93" s="906"/>
      <c r="G93" s="906"/>
      <c r="H93" s="938"/>
      <c r="I93" s="938"/>
      <c r="J93" s="1714" t="str">
        <f>項目一覧!$C$216</f>
        <v/>
      </c>
      <c r="K93" s="1714"/>
      <c r="L93" s="1714"/>
      <c r="M93" s="1714"/>
      <c r="N93" s="1714"/>
      <c r="O93" s="1714"/>
      <c r="P93" s="1714"/>
      <c r="Q93" s="1714"/>
      <c r="R93" s="1714"/>
      <c r="S93" s="1714"/>
      <c r="T93" s="1714"/>
      <c r="U93" s="1714"/>
      <c r="V93" s="1714"/>
      <c r="W93" s="1714"/>
      <c r="X93" s="1714"/>
      <c r="Y93" s="1714"/>
      <c r="Z93" s="1714"/>
      <c r="AA93" s="1714"/>
      <c r="AB93" s="947"/>
      <c r="AC93" s="948"/>
      <c r="AD93" s="948"/>
    </row>
    <row r="94" spans="1:30" ht="18" customHeight="1">
      <c r="A94" s="936"/>
      <c r="B94" s="906"/>
      <c r="C94" s="906"/>
      <c r="D94" s="906"/>
      <c r="E94" s="906"/>
      <c r="F94" s="906"/>
      <c r="G94" s="906"/>
      <c r="H94" s="938"/>
      <c r="I94" s="938"/>
      <c r="J94" s="1714"/>
      <c r="K94" s="1714"/>
      <c r="L94" s="1714"/>
      <c r="M94" s="1714"/>
      <c r="N94" s="1714"/>
      <c r="O94" s="1714"/>
      <c r="P94" s="1714"/>
      <c r="Q94" s="1714"/>
      <c r="R94" s="1714"/>
      <c r="S94" s="1714"/>
      <c r="T94" s="1714"/>
      <c r="U94" s="1714"/>
      <c r="V94" s="1714"/>
      <c r="W94" s="1714"/>
      <c r="X94" s="1714"/>
      <c r="Y94" s="1714"/>
      <c r="Z94" s="1714"/>
      <c r="AA94" s="1714"/>
      <c r="AB94" s="947"/>
      <c r="AC94" s="948"/>
      <c r="AD94" s="948"/>
    </row>
    <row r="95" spans="1:30" ht="18" customHeight="1">
      <c r="A95" s="936"/>
      <c r="B95" s="906" t="s">
        <v>409</v>
      </c>
      <c r="C95" s="906"/>
      <c r="D95" s="906"/>
      <c r="E95" s="906"/>
      <c r="F95" s="906"/>
      <c r="G95" s="906"/>
      <c r="H95" s="944" t="str">
        <f>IF(項目一覧!$C$217=0,"","("&amp;項目一覧!$C$217&amp;") 建築士  （"&amp;項目一覧!$C$218&amp;"）登録　第　 "&amp;項目一覧!$C$219&amp;"　号")</f>
        <v>() 建築士  （）登録　第　 　号</v>
      </c>
      <c r="I95" s="939"/>
      <c r="J95" s="938"/>
      <c r="K95" s="938"/>
      <c r="L95" s="938"/>
      <c r="M95" s="938"/>
      <c r="N95" s="938"/>
      <c r="O95" s="938"/>
      <c r="P95" s="938"/>
      <c r="Q95" s="938"/>
      <c r="R95" s="938"/>
      <c r="S95" s="938"/>
      <c r="T95" s="938"/>
      <c r="U95" s="938"/>
      <c r="V95" s="938"/>
      <c r="W95" s="938"/>
      <c r="X95" s="938"/>
      <c r="Y95" s="938"/>
      <c r="Z95" s="938"/>
      <c r="AA95" s="938"/>
      <c r="AB95" s="939"/>
    </row>
    <row r="96" spans="1:30" ht="18" customHeight="1">
      <c r="A96" s="936"/>
      <c r="B96" s="906" t="s">
        <v>408</v>
      </c>
      <c r="C96" s="906"/>
      <c r="D96" s="906"/>
      <c r="E96" s="906"/>
      <c r="F96" s="906"/>
      <c r="G96" s="906"/>
      <c r="H96" s="938" t="str">
        <f>項目一覧!$C$220</f>
        <v/>
      </c>
      <c r="I96" s="939"/>
      <c r="J96" s="938"/>
      <c r="K96" s="938"/>
      <c r="L96" s="938"/>
      <c r="M96" s="938"/>
      <c r="N96" s="938"/>
      <c r="O96" s="938"/>
      <c r="P96" s="938"/>
      <c r="Q96" s="938"/>
      <c r="R96" s="938"/>
      <c r="S96" s="938"/>
      <c r="T96" s="938"/>
      <c r="U96" s="938"/>
      <c r="V96" s="938"/>
      <c r="W96" s="938"/>
      <c r="X96" s="938"/>
      <c r="Y96" s="938"/>
      <c r="Z96" s="938"/>
      <c r="AA96" s="938"/>
      <c r="AB96" s="939"/>
    </row>
    <row r="97" spans="1:30" ht="18" customHeight="1">
      <c r="A97" s="945"/>
      <c r="B97" s="906" t="s">
        <v>407</v>
      </c>
      <c r="C97" s="906"/>
      <c r="D97" s="906"/>
      <c r="E97" s="906"/>
      <c r="F97" s="906"/>
      <c r="G97" s="906"/>
      <c r="H97" s="946" t="str">
        <f>IF(項目一覧!$C$222=0,"","("&amp;項目一覧!$C$222&amp;") 建築士事務所  （"&amp;項目一覧!$C$223&amp;"）知事登録　第　 "&amp;項目一覧!$C$224&amp;"　号")</f>
        <v>() 建築士事務所  （）知事登録　第　 　号</v>
      </c>
      <c r="I97" s="939"/>
      <c r="J97" s="939"/>
      <c r="K97" s="939"/>
      <c r="L97" s="939"/>
      <c r="M97" s="939"/>
      <c r="N97" s="939"/>
      <c r="O97" s="939"/>
      <c r="P97" s="939"/>
      <c r="Q97" s="939"/>
      <c r="R97" s="939"/>
      <c r="S97" s="939"/>
      <c r="T97" s="939"/>
      <c r="U97" s="939"/>
      <c r="V97" s="939"/>
      <c r="W97" s="939"/>
      <c r="X97" s="939"/>
      <c r="Y97" s="939"/>
      <c r="Z97" s="939"/>
      <c r="AA97" s="939"/>
      <c r="AB97" s="939"/>
    </row>
    <row r="98" spans="1:30" ht="18" customHeight="1">
      <c r="A98" s="945"/>
      <c r="B98" s="906"/>
      <c r="C98" s="906"/>
      <c r="D98" s="906"/>
      <c r="E98" s="906"/>
      <c r="F98" s="906"/>
      <c r="G98" s="906"/>
      <c r="H98" s="938" t="str">
        <f>項目一覧!$C$225</f>
        <v/>
      </c>
      <c r="I98" s="939"/>
      <c r="J98" s="938"/>
      <c r="K98" s="938"/>
      <c r="L98" s="938"/>
      <c r="M98" s="938"/>
      <c r="N98" s="938"/>
      <c r="O98" s="938"/>
      <c r="P98" s="938"/>
      <c r="Q98" s="938"/>
      <c r="R98" s="938"/>
      <c r="S98" s="938"/>
      <c r="T98" s="938"/>
      <c r="U98" s="938"/>
      <c r="V98" s="938"/>
      <c r="W98" s="938"/>
      <c r="X98" s="938"/>
      <c r="Y98" s="938"/>
      <c r="Z98" s="938"/>
      <c r="AA98" s="938"/>
      <c r="AB98" s="939"/>
    </row>
    <row r="99" spans="1:30" ht="18" customHeight="1">
      <c r="A99" s="945"/>
      <c r="B99" s="906" t="s">
        <v>406</v>
      </c>
      <c r="C99" s="906"/>
      <c r="D99" s="906"/>
      <c r="E99" s="906"/>
      <c r="F99" s="906"/>
      <c r="G99" s="906"/>
      <c r="H99" s="938" t="str">
        <f>項目一覧!$C$226</f>
        <v/>
      </c>
      <c r="I99" s="939"/>
      <c r="J99" s="938"/>
      <c r="K99" s="938"/>
      <c r="L99" s="938"/>
      <c r="M99" s="938"/>
      <c r="N99" s="938"/>
      <c r="O99" s="938"/>
      <c r="P99" s="938"/>
      <c r="Q99" s="938"/>
      <c r="R99" s="938"/>
      <c r="S99" s="938"/>
      <c r="T99" s="938"/>
      <c r="U99" s="938"/>
      <c r="V99" s="938"/>
      <c r="W99" s="938"/>
      <c r="X99" s="938"/>
      <c r="Y99" s="938"/>
      <c r="Z99" s="938"/>
      <c r="AA99" s="938"/>
      <c r="AB99" s="939"/>
    </row>
    <row r="100" spans="1:30" ht="18" customHeight="1">
      <c r="A100" s="945"/>
      <c r="B100" s="906" t="s">
        <v>405</v>
      </c>
      <c r="C100" s="906"/>
      <c r="D100" s="906"/>
      <c r="E100" s="906"/>
      <c r="F100" s="906"/>
      <c r="G100" s="906"/>
      <c r="H100" s="1711" t="str">
        <f>項目一覧!$C$227</f>
        <v/>
      </c>
      <c r="I100" s="1711"/>
      <c r="J100" s="1711"/>
      <c r="K100" s="1711"/>
      <c r="L100" s="1711"/>
      <c r="M100" s="1711"/>
      <c r="N100" s="1711"/>
      <c r="O100" s="1711"/>
      <c r="P100" s="1711"/>
      <c r="Q100" s="1711"/>
      <c r="R100" s="1711"/>
      <c r="S100" s="1711"/>
      <c r="T100" s="1711"/>
      <c r="U100" s="1711"/>
      <c r="V100" s="1711"/>
      <c r="W100" s="1711"/>
      <c r="X100" s="1711"/>
      <c r="Y100" s="1711"/>
      <c r="Z100" s="1711"/>
      <c r="AA100" s="1711"/>
      <c r="AB100" s="1711"/>
    </row>
    <row r="101" spans="1:30" ht="18" customHeight="1">
      <c r="A101" s="945"/>
      <c r="B101" s="906" t="s">
        <v>404</v>
      </c>
      <c r="C101" s="906"/>
      <c r="D101" s="906"/>
      <c r="E101" s="906"/>
      <c r="F101" s="906"/>
      <c r="G101" s="906"/>
      <c r="H101" s="938" t="str">
        <f>項目一覧!$C$228</f>
        <v/>
      </c>
      <c r="I101" s="939"/>
      <c r="J101" s="938"/>
      <c r="K101" s="938"/>
      <c r="L101" s="938"/>
      <c r="M101" s="938"/>
      <c r="N101" s="938"/>
      <c r="O101" s="938"/>
      <c r="P101" s="938"/>
      <c r="Q101" s="938"/>
      <c r="R101" s="938"/>
      <c r="S101" s="938"/>
      <c r="T101" s="938"/>
      <c r="U101" s="938"/>
      <c r="V101" s="938"/>
      <c r="W101" s="938"/>
      <c r="X101" s="938"/>
      <c r="Y101" s="938"/>
      <c r="Z101" s="938"/>
      <c r="AA101" s="938"/>
      <c r="AB101" s="939"/>
    </row>
    <row r="102" spans="1:30" ht="18" customHeight="1">
      <c r="A102" s="945"/>
      <c r="B102" s="902" t="s">
        <v>425</v>
      </c>
      <c r="C102" s="906"/>
      <c r="D102" s="906"/>
      <c r="E102" s="906"/>
      <c r="F102" s="906"/>
      <c r="G102" s="906"/>
      <c r="H102" s="906"/>
      <c r="I102" s="906"/>
      <c r="J102" s="1714" t="str">
        <f>項目一覧!$C$230</f>
        <v/>
      </c>
      <c r="K102" s="1714"/>
      <c r="L102" s="1714"/>
      <c r="M102" s="1714"/>
      <c r="N102" s="1714"/>
      <c r="O102" s="1714"/>
      <c r="P102" s="1714"/>
      <c r="Q102" s="1714"/>
      <c r="R102" s="1714"/>
      <c r="S102" s="1714"/>
      <c r="T102" s="1714"/>
      <c r="U102" s="1714"/>
      <c r="V102" s="1714"/>
      <c r="W102" s="1714"/>
      <c r="X102" s="1714"/>
      <c r="Y102" s="1714"/>
      <c r="Z102" s="1714"/>
      <c r="AA102" s="1714"/>
      <c r="AB102" s="948"/>
      <c r="AC102" s="948"/>
      <c r="AD102" s="948"/>
    </row>
    <row r="103" spans="1:30" ht="18" customHeight="1">
      <c r="A103" s="945"/>
      <c r="B103" s="906"/>
      <c r="C103" s="906"/>
      <c r="D103" s="906"/>
      <c r="E103" s="906"/>
      <c r="F103" s="906"/>
      <c r="G103" s="906"/>
      <c r="H103" s="906"/>
      <c r="I103" s="906"/>
      <c r="J103" s="1714"/>
      <c r="K103" s="1714"/>
      <c r="L103" s="1714"/>
      <c r="M103" s="1714"/>
      <c r="N103" s="1714"/>
      <c r="O103" s="1714"/>
      <c r="P103" s="1714"/>
      <c r="Q103" s="1714"/>
      <c r="R103" s="1714"/>
      <c r="S103" s="1714"/>
      <c r="T103" s="1714"/>
      <c r="U103" s="1714"/>
      <c r="V103" s="1714"/>
      <c r="W103" s="1714"/>
      <c r="X103" s="1714"/>
      <c r="Y103" s="1714"/>
      <c r="Z103" s="1714"/>
      <c r="AA103" s="1714"/>
      <c r="AB103" s="948"/>
      <c r="AC103" s="948"/>
      <c r="AD103" s="948"/>
    </row>
    <row r="104" spans="1:30" ht="16.149999999999999" customHeight="1">
      <c r="A104" s="945"/>
      <c r="B104" s="906" t="s">
        <v>224</v>
      </c>
      <c r="C104" s="906"/>
      <c r="D104" s="906"/>
      <c r="E104" s="906"/>
      <c r="F104" s="906"/>
      <c r="G104" s="906"/>
      <c r="H104" s="949"/>
      <c r="I104" s="949"/>
      <c r="J104" s="949"/>
      <c r="K104" s="949"/>
      <c r="L104" s="949"/>
      <c r="M104" s="949"/>
      <c r="N104" s="949"/>
      <c r="O104" s="949"/>
      <c r="P104" s="949"/>
      <c r="Q104" s="949"/>
      <c r="R104" s="949"/>
      <c r="S104" s="949"/>
      <c r="T104" s="949"/>
      <c r="U104" s="949"/>
      <c r="V104" s="949"/>
      <c r="W104" s="949"/>
      <c r="X104" s="949"/>
      <c r="Y104" s="949"/>
      <c r="Z104" s="949"/>
      <c r="AA104" s="949"/>
      <c r="AB104" s="949"/>
    </row>
    <row r="105" spans="1:30" ht="16.149999999999999" customHeight="1">
      <c r="A105" s="945"/>
      <c r="B105" s="906" t="s">
        <v>223</v>
      </c>
      <c r="C105" s="906"/>
      <c r="D105" s="906"/>
      <c r="E105" s="906"/>
      <c r="F105" s="906"/>
      <c r="G105" s="906"/>
      <c r="H105" s="949"/>
      <c r="I105" s="949"/>
      <c r="J105" s="949"/>
      <c r="K105" s="949"/>
      <c r="L105" s="949"/>
      <c r="M105" s="949"/>
      <c r="N105" s="949"/>
      <c r="O105" s="949"/>
      <c r="P105" s="949"/>
      <c r="Q105" s="949"/>
      <c r="R105" s="949"/>
      <c r="S105" s="949"/>
      <c r="T105" s="949"/>
      <c r="U105" s="949"/>
      <c r="V105" s="949"/>
      <c r="W105" s="949"/>
      <c r="X105" s="949"/>
      <c r="Y105" s="949"/>
      <c r="Z105" s="949"/>
      <c r="AA105" s="949"/>
      <c r="AB105" s="949"/>
    </row>
    <row r="106" spans="1:30" ht="18" customHeight="1">
      <c r="A106" s="945"/>
      <c r="B106" s="936" t="str">
        <f>IF(項目一覧!$D$316=TRUE,"■","□")</f>
        <v>□</v>
      </c>
      <c r="C106" s="906" t="s">
        <v>424</v>
      </c>
      <c r="D106" s="906"/>
      <c r="E106" s="906"/>
      <c r="F106" s="906"/>
      <c r="G106" s="906"/>
      <c r="H106" s="949"/>
      <c r="I106" s="949"/>
      <c r="J106" s="949"/>
      <c r="K106" s="949"/>
      <c r="L106" s="949"/>
      <c r="M106" s="949"/>
      <c r="N106" s="949"/>
      <c r="O106" s="949"/>
      <c r="P106" s="949"/>
      <c r="Q106" s="949"/>
      <c r="R106" s="949"/>
      <c r="S106" s="949"/>
      <c r="T106" s="949"/>
      <c r="U106" s="949"/>
      <c r="V106" s="949"/>
      <c r="W106" s="949"/>
      <c r="X106" s="949"/>
      <c r="Y106" s="949"/>
      <c r="Z106" s="949"/>
      <c r="AA106" s="949"/>
      <c r="AB106" s="949"/>
    </row>
    <row r="107" spans="1:30" ht="18" customHeight="1">
      <c r="A107" s="945"/>
      <c r="B107" s="945"/>
      <c r="C107" s="906" t="s">
        <v>401</v>
      </c>
      <c r="D107" s="906"/>
      <c r="E107" s="906"/>
      <c r="F107" s="906"/>
      <c r="G107" s="906"/>
      <c r="H107" s="938" t="str">
        <f>項目一覧!$C$317</f>
        <v/>
      </c>
      <c r="I107" s="949"/>
      <c r="J107" s="949"/>
      <c r="K107" s="949"/>
      <c r="L107" s="949"/>
      <c r="M107" s="949"/>
      <c r="N107" s="949"/>
      <c r="O107" s="949"/>
      <c r="P107" s="949"/>
      <c r="Q107" s="949"/>
      <c r="R107" s="949"/>
      <c r="S107" s="949"/>
      <c r="T107" s="949"/>
      <c r="U107" s="949"/>
      <c r="V107" s="949"/>
      <c r="W107" s="949"/>
      <c r="X107" s="949"/>
      <c r="Y107" s="949"/>
      <c r="Z107" s="949"/>
      <c r="AA107" s="949"/>
      <c r="AB107" s="949"/>
    </row>
    <row r="108" spans="1:30" ht="18" customHeight="1">
      <c r="A108" s="945"/>
      <c r="B108" s="945"/>
      <c r="C108" s="906" t="s">
        <v>419</v>
      </c>
      <c r="D108" s="906"/>
      <c r="E108" s="906"/>
      <c r="F108" s="906" t="s">
        <v>422</v>
      </c>
      <c r="G108" s="906"/>
      <c r="H108" s="906"/>
      <c r="I108" s="949"/>
      <c r="J108" s="949"/>
      <c r="K108" s="949"/>
      <c r="L108" s="949"/>
      <c r="M108" s="938" t="str">
        <f>項目一覧!$C$318</f>
        <v/>
      </c>
      <c r="N108" s="906"/>
      <c r="O108" s="949" t="s">
        <v>111</v>
      </c>
      <c r="P108" s="949"/>
      <c r="Q108" s="949"/>
      <c r="R108" s="949"/>
      <c r="S108" s="949"/>
      <c r="T108" s="949"/>
      <c r="U108" s="949"/>
      <c r="V108" s="949"/>
      <c r="W108" s="949"/>
      <c r="X108" s="949"/>
      <c r="Y108" s="949"/>
      <c r="Z108" s="949"/>
    </row>
    <row r="109" spans="1:30" ht="18" customHeight="1">
      <c r="A109" s="945"/>
      <c r="B109" s="936" t="str">
        <f>IF(項目一覧!$D$319=TRUE,"■","□")</f>
        <v>□</v>
      </c>
      <c r="C109" s="906" t="s">
        <v>423</v>
      </c>
      <c r="D109" s="906"/>
      <c r="E109" s="906"/>
      <c r="F109" s="906"/>
      <c r="G109" s="906"/>
      <c r="H109" s="949"/>
      <c r="I109" s="949"/>
      <c r="J109" s="949"/>
      <c r="K109" s="949"/>
      <c r="L109" s="949"/>
      <c r="M109" s="949"/>
      <c r="N109" s="949"/>
      <c r="O109" s="949"/>
      <c r="P109" s="949"/>
      <c r="Q109" s="949"/>
      <c r="R109" s="949"/>
      <c r="S109" s="949"/>
      <c r="T109" s="949"/>
      <c r="U109" s="949"/>
      <c r="V109" s="949"/>
      <c r="W109" s="949"/>
      <c r="X109" s="949"/>
      <c r="Y109" s="949"/>
    </row>
    <row r="110" spans="1:30" ht="18" customHeight="1">
      <c r="A110" s="945"/>
      <c r="B110" s="945"/>
      <c r="C110" s="906" t="s">
        <v>401</v>
      </c>
      <c r="D110" s="906"/>
      <c r="E110" s="906"/>
      <c r="F110" s="906"/>
      <c r="G110" s="906"/>
      <c r="H110" s="938" t="str">
        <f>項目一覧!$C$320</f>
        <v/>
      </c>
      <c r="I110" s="949"/>
      <c r="J110" s="949"/>
      <c r="K110" s="949"/>
      <c r="L110" s="949"/>
      <c r="M110" s="949"/>
      <c r="N110" s="949"/>
      <c r="O110" s="949"/>
      <c r="P110" s="949"/>
      <c r="Q110" s="949"/>
      <c r="R110" s="949"/>
      <c r="S110" s="949"/>
      <c r="T110" s="949"/>
      <c r="U110" s="949"/>
      <c r="V110" s="949"/>
      <c r="W110" s="949"/>
      <c r="X110" s="949"/>
      <c r="Y110" s="949"/>
    </row>
    <row r="111" spans="1:30" ht="18" customHeight="1">
      <c r="A111" s="945"/>
      <c r="B111" s="945"/>
      <c r="C111" s="906" t="s">
        <v>419</v>
      </c>
      <c r="D111" s="906"/>
      <c r="E111" s="906"/>
      <c r="F111" s="906" t="s">
        <v>422</v>
      </c>
      <c r="G111" s="906"/>
      <c r="H111" s="906"/>
      <c r="I111" s="949"/>
      <c r="J111" s="949"/>
      <c r="K111" s="949"/>
      <c r="L111" s="949"/>
      <c r="M111" s="938" t="str">
        <f>項目一覧!$C$321</f>
        <v/>
      </c>
      <c r="N111" s="906"/>
      <c r="O111" s="949" t="s">
        <v>111</v>
      </c>
      <c r="P111" s="949"/>
      <c r="Q111" s="949"/>
      <c r="R111" s="949"/>
      <c r="S111" s="949"/>
      <c r="T111" s="949"/>
      <c r="U111" s="949"/>
      <c r="V111" s="949"/>
      <c r="W111" s="949"/>
      <c r="X111" s="949"/>
      <c r="Y111" s="949"/>
      <c r="Z111" s="949"/>
    </row>
    <row r="112" spans="1:30" ht="18" customHeight="1">
      <c r="A112" s="945"/>
      <c r="B112" s="936" t="s">
        <v>2210</v>
      </c>
      <c r="C112" s="906" t="s">
        <v>421</v>
      </c>
      <c r="D112" s="906"/>
      <c r="E112" s="906"/>
      <c r="F112" s="906"/>
      <c r="G112" s="906"/>
      <c r="H112" s="949"/>
      <c r="I112" s="949"/>
      <c r="J112" s="949"/>
      <c r="K112" s="949"/>
      <c r="L112" s="949"/>
      <c r="M112" s="949"/>
      <c r="N112" s="949"/>
      <c r="O112" s="949"/>
      <c r="P112" s="949"/>
      <c r="Q112" s="949"/>
      <c r="R112" s="949"/>
      <c r="S112" s="949"/>
      <c r="T112" s="949"/>
      <c r="U112" s="949"/>
      <c r="V112" s="949"/>
      <c r="W112" s="949"/>
      <c r="X112" s="949"/>
      <c r="Y112" s="949"/>
    </row>
    <row r="113" spans="1:28" ht="18" customHeight="1">
      <c r="A113" s="945"/>
      <c r="B113" s="945"/>
      <c r="C113" s="906" t="s">
        <v>401</v>
      </c>
      <c r="D113" s="906"/>
      <c r="E113" s="906"/>
      <c r="F113" s="906"/>
      <c r="G113" s="906"/>
      <c r="H113" s="906"/>
      <c r="I113" s="949"/>
      <c r="J113" s="949"/>
      <c r="K113" s="949"/>
      <c r="L113" s="949"/>
      <c r="M113" s="949"/>
      <c r="N113" s="949"/>
      <c r="O113" s="949"/>
      <c r="P113" s="949"/>
      <c r="Q113" s="949"/>
      <c r="R113" s="949"/>
      <c r="S113" s="949"/>
      <c r="T113" s="949"/>
      <c r="U113" s="949"/>
      <c r="V113" s="949"/>
      <c r="W113" s="949"/>
      <c r="X113" s="949"/>
      <c r="Y113" s="949"/>
    </row>
    <row r="114" spans="1:28" ht="18" customHeight="1">
      <c r="A114" s="945"/>
      <c r="B114" s="945"/>
      <c r="C114" s="906" t="s">
        <v>419</v>
      </c>
      <c r="D114" s="906"/>
      <c r="E114" s="906"/>
      <c r="F114" s="906" t="s">
        <v>418</v>
      </c>
      <c r="G114" s="906"/>
      <c r="H114" s="906"/>
      <c r="I114" s="949"/>
      <c r="J114" s="949"/>
      <c r="K114" s="949"/>
      <c r="L114" s="949"/>
      <c r="M114" s="950"/>
      <c r="N114" s="906"/>
      <c r="O114" s="949" t="s">
        <v>111</v>
      </c>
      <c r="P114" s="949"/>
      <c r="Q114" s="949"/>
      <c r="R114" s="949"/>
      <c r="S114" s="949"/>
      <c r="T114" s="949"/>
      <c r="U114" s="949"/>
      <c r="V114" s="949"/>
      <c r="W114" s="949"/>
      <c r="X114" s="949"/>
      <c r="Y114" s="949"/>
      <c r="Z114" s="949"/>
    </row>
    <row r="115" spans="1:28" ht="18" customHeight="1">
      <c r="A115" s="945"/>
      <c r="B115" s="945"/>
      <c r="C115" s="906" t="s">
        <v>401</v>
      </c>
      <c r="D115" s="906"/>
      <c r="E115" s="906"/>
      <c r="F115" s="906"/>
      <c r="G115" s="906"/>
      <c r="H115" s="906"/>
      <c r="I115" s="949"/>
      <c r="J115" s="949"/>
      <c r="K115" s="949"/>
      <c r="L115" s="949"/>
      <c r="M115" s="949"/>
      <c r="N115" s="949"/>
      <c r="O115" s="949"/>
      <c r="P115" s="949"/>
      <c r="Q115" s="949"/>
      <c r="R115" s="949"/>
      <c r="S115" s="949"/>
      <c r="T115" s="949"/>
      <c r="U115" s="949"/>
      <c r="V115" s="949"/>
      <c r="W115" s="949"/>
      <c r="X115" s="949"/>
      <c r="Y115" s="949"/>
    </row>
    <row r="116" spans="1:28" ht="18" customHeight="1">
      <c r="A116" s="945"/>
      <c r="B116" s="945"/>
      <c r="C116" s="906" t="s">
        <v>419</v>
      </c>
      <c r="D116" s="906"/>
      <c r="E116" s="906"/>
      <c r="F116" s="906" t="s">
        <v>418</v>
      </c>
      <c r="G116" s="906"/>
      <c r="H116" s="906"/>
      <c r="I116" s="949"/>
      <c r="J116" s="949"/>
      <c r="K116" s="949"/>
      <c r="L116" s="949"/>
      <c r="M116" s="950"/>
      <c r="N116" s="906"/>
      <c r="O116" s="949" t="s">
        <v>111</v>
      </c>
      <c r="P116" s="949"/>
      <c r="Q116" s="949"/>
      <c r="R116" s="949"/>
      <c r="S116" s="949"/>
      <c r="T116" s="949"/>
      <c r="U116" s="949"/>
      <c r="V116" s="949"/>
      <c r="W116" s="949"/>
      <c r="X116" s="949"/>
      <c r="Y116" s="949"/>
      <c r="Z116" s="949"/>
    </row>
    <row r="117" spans="1:28" ht="18" customHeight="1">
      <c r="A117" s="945"/>
      <c r="B117" s="945"/>
      <c r="C117" s="906" t="s">
        <v>401</v>
      </c>
      <c r="D117" s="906"/>
      <c r="E117" s="906"/>
      <c r="F117" s="906"/>
      <c r="G117" s="906"/>
      <c r="H117" s="906"/>
      <c r="I117" s="949"/>
      <c r="J117" s="949"/>
      <c r="K117" s="949"/>
      <c r="L117" s="949"/>
      <c r="M117" s="949"/>
      <c r="N117" s="949"/>
      <c r="O117" s="949"/>
      <c r="P117" s="949"/>
      <c r="Q117" s="949"/>
      <c r="R117" s="949"/>
      <c r="S117" s="949"/>
      <c r="T117" s="949"/>
      <c r="U117" s="949"/>
      <c r="V117" s="949"/>
      <c r="W117" s="949"/>
      <c r="X117" s="949"/>
      <c r="Y117" s="949"/>
    </row>
    <row r="118" spans="1:28" ht="18" customHeight="1">
      <c r="A118" s="945"/>
      <c r="B118" s="945"/>
      <c r="C118" s="906" t="s">
        <v>419</v>
      </c>
      <c r="D118" s="906"/>
      <c r="E118" s="906"/>
      <c r="F118" s="906" t="s">
        <v>418</v>
      </c>
      <c r="G118" s="906"/>
      <c r="H118" s="906"/>
      <c r="I118" s="949"/>
      <c r="J118" s="949"/>
      <c r="K118" s="949"/>
      <c r="L118" s="949"/>
      <c r="M118" s="950"/>
      <c r="N118" s="906"/>
      <c r="O118" s="949" t="s">
        <v>111</v>
      </c>
      <c r="P118" s="949"/>
      <c r="Q118" s="949"/>
      <c r="R118" s="949"/>
      <c r="S118" s="949"/>
      <c r="T118" s="949"/>
      <c r="U118" s="949"/>
      <c r="V118" s="949"/>
      <c r="W118" s="949"/>
      <c r="X118" s="949"/>
      <c r="Y118" s="949"/>
      <c r="Z118" s="949"/>
    </row>
    <row r="119" spans="1:28" ht="18" customHeight="1">
      <c r="A119" s="945"/>
      <c r="B119" s="936" t="s">
        <v>2210</v>
      </c>
      <c r="C119" s="906" t="s">
        <v>420</v>
      </c>
      <c r="D119" s="906"/>
      <c r="E119" s="906"/>
      <c r="F119" s="906"/>
      <c r="G119" s="906"/>
      <c r="H119" s="949"/>
      <c r="I119" s="949"/>
      <c r="J119" s="949"/>
      <c r="K119" s="949"/>
      <c r="L119" s="949"/>
      <c r="M119" s="949"/>
      <c r="N119" s="949"/>
      <c r="O119" s="949"/>
      <c r="P119" s="949"/>
      <c r="Q119" s="949"/>
      <c r="R119" s="949"/>
      <c r="S119" s="949"/>
      <c r="T119" s="949"/>
      <c r="U119" s="949"/>
      <c r="V119" s="949"/>
      <c r="W119" s="949"/>
      <c r="X119" s="949"/>
      <c r="Y119" s="949"/>
    </row>
    <row r="120" spans="1:28" ht="18" customHeight="1">
      <c r="A120" s="945"/>
      <c r="B120" s="945"/>
      <c r="C120" s="906" t="s">
        <v>401</v>
      </c>
      <c r="D120" s="906"/>
      <c r="E120" s="906"/>
      <c r="F120" s="906"/>
      <c r="G120" s="906"/>
      <c r="H120" s="906"/>
      <c r="I120" s="949"/>
      <c r="J120" s="949"/>
      <c r="K120" s="949"/>
      <c r="L120" s="949"/>
      <c r="M120" s="949"/>
      <c r="N120" s="949"/>
      <c r="O120" s="949"/>
      <c r="P120" s="949"/>
      <c r="Q120" s="949"/>
      <c r="R120" s="949"/>
      <c r="S120" s="949"/>
      <c r="T120" s="949"/>
      <c r="U120" s="949"/>
      <c r="V120" s="949"/>
      <c r="W120" s="949"/>
      <c r="X120" s="949"/>
      <c r="Y120" s="949"/>
    </row>
    <row r="121" spans="1:28" ht="18" customHeight="1">
      <c r="A121" s="945"/>
      <c r="B121" s="945"/>
      <c r="C121" s="906" t="s">
        <v>419</v>
      </c>
      <c r="D121" s="906"/>
      <c r="E121" s="906"/>
      <c r="F121" s="906" t="s">
        <v>418</v>
      </c>
      <c r="G121" s="906"/>
      <c r="H121" s="906"/>
      <c r="I121" s="949"/>
      <c r="J121" s="949"/>
      <c r="K121" s="949"/>
      <c r="L121" s="949"/>
      <c r="M121" s="950"/>
      <c r="N121" s="906"/>
      <c r="O121" s="949" t="s">
        <v>111</v>
      </c>
      <c r="P121" s="949"/>
      <c r="Q121" s="949"/>
      <c r="R121" s="949"/>
      <c r="S121" s="949"/>
      <c r="T121" s="949"/>
      <c r="U121" s="949"/>
      <c r="V121" s="949"/>
      <c r="W121" s="949"/>
      <c r="X121" s="949"/>
      <c r="Y121" s="949"/>
      <c r="Z121" s="949"/>
    </row>
    <row r="122" spans="1:28" ht="18" customHeight="1">
      <c r="A122" s="945"/>
      <c r="B122" s="945"/>
      <c r="C122" s="906" t="s">
        <v>401</v>
      </c>
      <c r="D122" s="906"/>
      <c r="E122" s="906"/>
      <c r="F122" s="906"/>
      <c r="G122" s="906"/>
      <c r="H122" s="906"/>
      <c r="I122" s="949"/>
      <c r="J122" s="949"/>
      <c r="K122" s="949"/>
      <c r="L122" s="949"/>
      <c r="M122" s="949"/>
      <c r="N122" s="949"/>
      <c r="O122" s="949"/>
      <c r="P122" s="949"/>
      <c r="Q122" s="949"/>
      <c r="R122" s="949"/>
      <c r="S122" s="949"/>
      <c r="T122" s="949"/>
      <c r="U122" s="949"/>
      <c r="V122" s="949"/>
      <c r="W122" s="949"/>
      <c r="X122" s="949"/>
      <c r="Y122" s="949"/>
    </row>
    <row r="123" spans="1:28" ht="18" customHeight="1">
      <c r="A123" s="945"/>
      <c r="B123" s="945"/>
      <c r="C123" s="906" t="s">
        <v>419</v>
      </c>
      <c r="D123" s="906"/>
      <c r="E123" s="906"/>
      <c r="F123" s="906" t="s">
        <v>418</v>
      </c>
      <c r="G123" s="906"/>
      <c r="H123" s="906"/>
      <c r="I123" s="949"/>
      <c r="J123" s="949"/>
      <c r="K123" s="949"/>
      <c r="L123" s="949"/>
      <c r="M123" s="950"/>
      <c r="N123" s="906"/>
      <c r="O123" s="949" t="s">
        <v>111</v>
      </c>
      <c r="P123" s="949"/>
      <c r="Q123" s="949"/>
      <c r="R123" s="949"/>
      <c r="S123" s="949"/>
      <c r="T123" s="949"/>
      <c r="U123" s="949"/>
      <c r="V123" s="949"/>
      <c r="W123" s="949"/>
      <c r="X123" s="949"/>
      <c r="Y123" s="949"/>
      <c r="Z123" s="949"/>
    </row>
    <row r="124" spans="1:28" ht="18" customHeight="1">
      <c r="A124" s="945"/>
      <c r="B124" s="945"/>
      <c r="C124" s="906" t="s">
        <v>401</v>
      </c>
      <c r="D124" s="906"/>
      <c r="E124" s="906"/>
      <c r="F124" s="906"/>
      <c r="G124" s="906"/>
      <c r="H124" s="906"/>
      <c r="I124" s="949"/>
      <c r="J124" s="949"/>
      <c r="K124" s="949"/>
      <c r="L124" s="949"/>
      <c r="M124" s="949"/>
      <c r="N124" s="949"/>
      <c r="O124" s="949"/>
      <c r="P124" s="949"/>
      <c r="Q124" s="949"/>
      <c r="R124" s="949"/>
      <c r="S124" s="949"/>
      <c r="T124" s="949"/>
      <c r="U124" s="949"/>
      <c r="V124" s="949"/>
      <c r="W124" s="949"/>
      <c r="X124" s="949"/>
      <c r="Y124" s="949"/>
    </row>
    <row r="125" spans="1:28" ht="18" customHeight="1">
      <c r="A125" s="945"/>
      <c r="B125" s="945"/>
      <c r="C125" s="906" t="s">
        <v>419</v>
      </c>
      <c r="D125" s="906"/>
      <c r="E125" s="906"/>
      <c r="F125" s="906" t="s">
        <v>418</v>
      </c>
      <c r="G125" s="906"/>
      <c r="H125" s="906"/>
      <c r="I125" s="949"/>
      <c r="J125" s="949"/>
      <c r="K125" s="949"/>
      <c r="L125" s="949"/>
      <c r="M125" s="950"/>
      <c r="N125" s="906"/>
      <c r="O125" s="949" t="s">
        <v>111</v>
      </c>
      <c r="P125" s="949"/>
      <c r="Q125" s="949"/>
      <c r="R125" s="949"/>
      <c r="S125" s="949"/>
      <c r="T125" s="949"/>
      <c r="U125" s="949"/>
      <c r="V125" s="949"/>
      <c r="W125" s="949"/>
      <c r="X125" s="949"/>
      <c r="Y125" s="949"/>
      <c r="Z125" s="949"/>
    </row>
    <row r="126" spans="1:28" ht="18" customHeight="1">
      <c r="A126" s="951"/>
      <c r="B126" s="935"/>
      <c r="C126" s="935"/>
      <c r="D126" s="935"/>
      <c r="E126" s="935"/>
      <c r="F126" s="935"/>
      <c r="G126" s="935"/>
      <c r="H126" s="952"/>
      <c r="I126" s="952"/>
      <c r="J126" s="952"/>
      <c r="K126" s="952"/>
      <c r="L126" s="952"/>
      <c r="M126" s="952"/>
      <c r="N126" s="952"/>
      <c r="O126" s="952"/>
      <c r="P126" s="952"/>
      <c r="Q126" s="952"/>
      <c r="R126" s="952"/>
      <c r="S126" s="952"/>
      <c r="T126" s="952"/>
      <c r="U126" s="952"/>
      <c r="V126" s="952"/>
      <c r="W126" s="952"/>
      <c r="X126" s="952"/>
      <c r="Y126" s="952"/>
      <c r="Z126" s="952"/>
      <c r="AA126" s="952"/>
      <c r="AB126" s="952"/>
    </row>
    <row r="127" spans="1:28" ht="16.149999999999999" customHeight="1">
      <c r="A127" s="936" t="s">
        <v>441</v>
      </c>
      <c r="B127" s="906" t="s">
        <v>417</v>
      </c>
      <c r="C127" s="906"/>
      <c r="D127" s="906"/>
      <c r="E127" s="906"/>
      <c r="F127" s="906"/>
      <c r="G127" s="906"/>
      <c r="H127" s="906"/>
      <c r="I127" s="906"/>
      <c r="J127" s="906"/>
      <c r="K127" s="906"/>
      <c r="L127" s="906"/>
      <c r="M127" s="906"/>
      <c r="N127" s="906"/>
      <c r="O127" s="906"/>
      <c r="P127" s="906"/>
      <c r="Q127" s="906"/>
      <c r="R127" s="906"/>
      <c r="S127" s="906"/>
      <c r="T127" s="906"/>
      <c r="U127" s="906"/>
      <c r="V127" s="906"/>
      <c r="W127" s="906"/>
      <c r="X127" s="906"/>
      <c r="Y127" s="906"/>
      <c r="Z127" s="906"/>
      <c r="AA127" s="906"/>
    </row>
    <row r="128" spans="1:28" ht="18" customHeight="1">
      <c r="A128" s="936"/>
      <c r="B128" s="906" t="s">
        <v>416</v>
      </c>
      <c r="C128" s="906"/>
      <c r="D128" s="906"/>
      <c r="E128" s="906"/>
      <c r="F128" s="906"/>
      <c r="G128" s="906"/>
      <c r="H128" s="906"/>
      <c r="I128" s="906"/>
      <c r="J128" s="906"/>
      <c r="K128" s="906"/>
      <c r="L128" s="906"/>
      <c r="M128" s="906"/>
      <c r="N128" s="906"/>
      <c r="O128" s="906"/>
      <c r="P128" s="906"/>
      <c r="Q128" s="906"/>
      <c r="R128" s="906"/>
      <c r="S128" s="906"/>
      <c r="T128" s="906"/>
      <c r="U128" s="906"/>
      <c r="V128" s="906"/>
      <c r="W128" s="906"/>
      <c r="X128" s="906"/>
      <c r="Y128" s="906"/>
      <c r="Z128" s="906"/>
      <c r="AA128" s="906"/>
    </row>
    <row r="129" spans="1:29" ht="18" customHeight="1">
      <c r="A129" s="945"/>
      <c r="B129" s="906" t="s">
        <v>401</v>
      </c>
      <c r="C129" s="906"/>
      <c r="D129" s="906"/>
      <c r="E129" s="906"/>
      <c r="F129" s="906"/>
      <c r="G129" s="906"/>
      <c r="H129" s="938" t="str">
        <f>項目一覧!$C$36</f>
        <v/>
      </c>
      <c r="I129" s="939"/>
      <c r="J129" s="938"/>
      <c r="K129" s="938"/>
      <c r="L129" s="938"/>
      <c r="M129" s="938"/>
      <c r="N129" s="938"/>
      <c r="O129" s="938"/>
      <c r="P129" s="938"/>
      <c r="Q129" s="938"/>
      <c r="R129" s="938"/>
      <c r="S129" s="938"/>
      <c r="T129" s="938"/>
      <c r="U129" s="938"/>
      <c r="V129" s="938"/>
      <c r="W129" s="938"/>
      <c r="X129" s="938"/>
      <c r="Y129" s="938"/>
      <c r="Z129" s="938"/>
      <c r="AA129" s="938"/>
      <c r="AB129" s="939"/>
      <c r="AC129" s="911"/>
    </row>
    <row r="130" spans="1:29" ht="18" customHeight="1">
      <c r="A130" s="945"/>
      <c r="B130" s="906" t="s">
        <v>414</v>
      </c>
      <c r="C130" s="906"/>
      <c r="D130" s="906"/>
      <c r="E130" s="906"/>
      <c r="F130" s="906"/>
      <c r="G130" s="906"/>
      <c r="H130" s="938" t="str">
        <f>項目一覧!$C$37</f>
        <v/>
      </c>
      <c r="I130" s="939"/>
      <c r="J130" s="938"/>
      <c r="K130" s="938"/>
      <c r="L130" s="938"/>
      <c r="M130" s="938"/>
      <c r="N130" s="938"/>
      <c r="O130" s="938"/>
      <c r="P130" s="938"/>
      <c r="Q130" s="938"/>
      <c r="R130" s="938"/>
      <c r="S130" s="938"/>
      <c r="T130" s="938"/>
      <c r="U130" s="938"/>
      <c r="V130" s="938"/>
      <c r="W130" s="938"/>
      <c r="X130" s="938"/>
      <c r="Y130" s="938"/>
      <c r="Z130" s="938"/>
      <c r="AA130" s="938"/>
      <c r="AB130" s="939"/>
      <c r="AC130" s="911"/>
    </row>
    <row r="131" spans="1:29" ht="18" customHeight="1">
      <c r="A131" s="945"/>
      <c r="B131" s="906" t="s">
        <v>399</v>
      </c>
      <c r="C131" s="906"/>
      <c r="D131" s="906"/>
      <c r="E131" s="906"/>
      <c r="F131" s="906"/>
      <c r="G131" s="906"/>
      <c r="H131" s="938" t="str">
        <f>項目一覧!$C$38</f>
        <v/>
      </c>
      <c r="I131" s="939"/>
      <c r="J131" s="938"/>
      <c r="K131" s="938"/>
      <c r="L131" s="938"/>
      <c r="M131" s="938"/>
      <c r="N131" s="938"/>
      <c r="O131" s="938"/>
      <c r="P131" s="938"/>
      <c r="Q131" s="938"/>
      <c r="R131" s="938"/>
      <c r="S131" s="938"/>
      <c r="T131" s="938"/>
      <c r="U131" s="938"/>
      <c r="V131" s="938"/>
      <c r="W131" s="938"/>
      <c r="X131" s="938"/>
      <c r="Y131" s="938"/>
      <c r="Z131" s="938"/>
      <c r="AA131" s="938"/>
      <c r="AB131" s="939"/>
      <c r="AC131" s="911"/>
    </row>
    <row r="132" spans="1:29" ht="18" customHeight="1">
      <c r="A132" s="945"/>
      <c r="B132" s="906" t="s">
        <v>398</v>
      </c>
      <c r="C132" s="906"/>
      <c r="D132" s="906"/>
      <c r="E132" s="906"/>
      <c r="F132" s="906"/>
      <c r="G132" s="906"/>
      <c r="H132" s="1711" t="str">
        <f>項目一覧!$C$39</f>
        <v/>
      </c>
      <c r="I132" s="1711"/>
      <c r="J132" s="1711"/>
      <c r="K132" s="1711"/>
      <c r="L132" s="1711"/>
      <c r="M132" s="1711"/>
      <c r="N132" s="1711"/>
      <c r="O132" s="1711"/>
      <c r="P132" s="1711"/>
      <c r="Q132" s="1711"/>
      <c r="R132" s="1711"/>
      <c r="S132" s="1711"/>
      <c r="T132" s="1711"/>
      <c r="U132" s="1711"/>
      <c r="V132" s="1711"/>
      <c r="W132" s="1711"/>
      <c r="X132" s="1711"/>
      <c r="Y132" s="1711"/>
      <c r="Z132" s="1711"/>
      <c r="AA132" s="1711"/>
      <c r="AB132" s="1711"/>
      <c r="AC132" s="911"/>
    </row>
    <row r="133" spans="1:29" ht="18" customHeight="1">
      <c r="A133" s="945"/>
      <c r="B133" s="906" t="s">
        <v>397</v>
      </c>
      <c r="C133" s="906"/>
      <c r="D133" s="906"/>
      <c r="E133" s="906"/>
      <c r="F133" s="906"/>
      <c r="G133" s="906"/>
      <c r="H133" s="938" t="str">
        <f>項目一覧!$C$40</f>
        <v/>
      </c>
      <c r="I133" s="939"/>
      <c r="J133" s="938"/>
      <c r="K133" s="938"/>
      <c r="L133" s="938"/>
      <c r="M133" s="938"/>
      <c r="N133" s="938"/>
      <c r="O133" s="938"/>
      <c r="P133" s="938"/>
      <c r="Q133" s="938"/>
      <c r="R133" s="938"/>
      <c r="S133" s="938"/>
      <c r="T133" s="938"/>
      <c r="U133" s="938"/>
      <c r="V133" s="938"/>
      <c r="W133" s="938"/>
      <c r="X133" s="938"/>
      <c r="Y133" s="938"/>
      <c r="Z133" s="938"/>
      <c r="AA133" s="938"/>
      <c r="AB133" s="939"/>
      <c r="AC133" s="911"/>
    </row>
    <row r="134" spans="1:29" ht="18" customHeight="1">
      <c r="A134" s="945"/>
      <c r="B134" s="906" t="s">
        <v>413</v>
      </c>
      <c r="C134" s="906"/>
      <c r="D134" s="906"/>
      <c r="E134" s="906"/>
      <c r="F134" s="906"/>
      <c r="G134" s="906"/>
      <c r="H134" s="1695" t="str">
        <f>項目一覧!$C$41</f>
        <v/>
      </c>
      <c r="I134" s="1695"/>
      <c r="J134" s="1695"/>
      <c r="K134" s="1695"/>
      <c r="L134" s="1695"/>
      <c r="M134" s="1695"/>
      <c r="N134" s="1695"/>
      <c r="O134" s="1695"/>
      <c r="P134" s="1695"/>
      <c r="Q134" s="1695"/>
      <c r="R134" s="1695"/>
      <c r="S134" s="938"/>
      <c r="T134" s="938"/>
      <c r="U134" s="938"/>
      <c r="V134" s="938"/>
      <c r="W134" s="938"/>
      <c r="X134" s="938"/>
      <c r="Y134" s="938"/>
      <c r="Z134" s="938"/>
      <c r="AA134" s="938"/>
      <c r="AB134" s="939"/>
      <c r="AC134" s="911"/>
    </row>
    <row r="135" spans="1:29" ht="18" customHeight="1">
      <c r="A135" s="945"/>
      <c r="B135" s="902" t="s">
        <v>412</v>
      </c>
      <c r="C135" s="906"/>
      <c r="D135" s="906"/>
      <c r="E135" s="906"/>
      <c r="F135" s="906"/>
      <c r="G135" s="906"/>
      <c r="H135" s="938"/>
      <c r="I135" s="1724" t="str">
        <f>項目一覧!$C$42</f>
        <v/>
      </c>
      <c r="J135" s="1724"/>
      <c r="K135" s="1724"/>
      <c r="L135" s="1724"/>
      <c r="M135" s="1724"/>
      <c r="N135" s="1724"/>
      <c r="O135" s="1724"/>
      <c r="P135" s="1724"/>
      <c r="Q135" s="1724"/>
      <c r="R135" s="1724"/>
      <c r="S135" s="1724"/>
      <c r="T135" s="1724"/>
      <c r="U135" s="1724"/>
      <c r="V135" s="1724"/>
      <c r="W135" s="1724"/>
      <c r="X135" s="1724"/>
      <c r="Y135" s="1724"/>
      <c r="Z135" s="1724"/>
      <c r="AA135" s="1724"/>
      <c r="AB135" s="1724"/>
      <c r="AC135" s="1724"/>
    </row>
    <row r="136" spans="1:29" ht="18" customHeight="1">
      <c r="A136" s="945"/>
      <c r="B136" s="906"/>
      <c r="C136" s="906"/>
      <c r="D136" s="906"/>
      <c r="E136" s="906"/>
      <c r="F136" s="906"/>
      <c r="G136" s="906"/>
      <c r="H136" s="938"/>
      <c r="I136" s="1724"/>
      <c r="J136" s="1724"/>
      <c r="K136" s="1724"/>
      <c r="L136" s="1724"/>
      <c r="M136" s="1724"/>
      <c r="N136" s="1724"/>
      <c r="O136" s="1724"/>
      <c r="P136" s="1724"/>
      <c r="Q136" s="1724"/>
      <c r="R136" s="1724"/>
      <c r="S136" s="1724"/>
      <c r="T136" s="1724"/>
      <c r="U136" s="1724"/>
      <c r="V136" s="1724"/>
      <c r="W136" s="1724"/>
      <c r="X136" s="1724"/>
      <c r="Y136" s="1724"/>
      <c r="Z136" s="1724"/>
      <c r="AA136" s="1724"/>
      <c r="AB136" s="1724"/>
      <c r="AC136" s="1724"/>
    </row>
    <row r="137" spans="1:29" ht="18" customHeight="1">
      <c r="A137" s="936"/>
      <c r="B137" s="906" t="s">
        <v>415</v>
      </c>
      <c r="C137" s="906"/>
      <c r="D137" s="906"/>
      <c r="E137" s="906"/>
      <c r="F137" s="906"/>
      <c r="G137" s="906"/>
      <c r="H137" s="906"/>
      <c r="I137" s="906"/>
      <c r="J137" s="906"/>
      <c r="K137" s="906"/>
      <c r="L137" s="906"/>
      <c r="M137" s="906"/>
      <c r="N137" s="906"/>
      <c r="O137" s="906"/>
      <c r="P137" s="906"/>
      <c r="Q137" s="906"/>
      <c r="R137" s="906"/>
      <c r="S137" s="906"/>
      <c r="T137" s="906"/>
      <c r="U137" s="906"/>
      <c r="V137" s="906"/>
      <c r="W137" s="906"/>
      <c r="X137" s="906"/>
      <c r="Y137" s="906"/>
      <c r="Z137" s="906"/>
      <c r="AA137" s="906"/>
    </row>
    <row r="138" spans="1:29" ht="18" customHeight="1">
      <c r="A138" s="945"/>
      <c r="B138" s="906" t="s">
        <v>401</v>
      </c>
      <c r="C138" s="906"/>
      <c r="D138" s="906"/>
      <c r="E138" s="906"/>
      <c r="F138" s="906"/>
      <c r="G138" s="906"/>
      <c r="H138" s="938" t="str">
        <f>項目一覧!$C$231</f>
        <v/>
      </c>
      <c r="I138" s="939"/>
      <c r="J138" s="938"/>
      <c r="K138" s="938"/>
      <c r="L138" s="938"/>
      <c r="M138" s="938"/>
      <c r="N138" s="938"/>
      <c r="O138" s="938"/>
      <c r="P138" s="938"/>
      <c r="Q138" s="938"/>
      <c r="R138" s="938"/>
      <c r="S138" s="938"/>
      <c r="T138" s="938"/>
      <c r="U138" s="938"/>
      <c r="V138" s="938"/>
      <c r="W138" s="938"/>
      <c r="X138" s="938"/>
      <c r="Y138" s="938"/>
      <c r="Z138" s="938"/>
      <c r="AA138" s="938"/>
      <c r="AB138" s="939"/>
      <c r="AC138" s="911"/>
    </row>
    <row r="139" spans="1:29" ht="18" customHeight="1">
      <c r="A139" s="945"/>
      <c r="B139" s="906" t="s">
        <v>414</v>
      </c>
      <c r="C139" s="906"/>
      <c r="D139" s="906"/>
      <c r="E139" s="906"/>
      <c r="F139" s="906"/>
      <c r="G139" s="906"/>
      <c r="H139" s="938" t="str">
        <f>項目一覧!$C$232</f>
        <v/>
      </c>
      <c r="I139" s="939"/>
      <c r="J139" s="938"/>
      <c r="K139" s="938"/>
      <c r="L139" s="938"/>
      <c r="M139" s="938"/>
      <c r="N139" s="938"/>
      <c r="O139" s="938"/>
      <c r="P139" s="938"/>
      <c r="Q139" s="938"/>
      <c r="R139" s="938"/>
      <c r="S139" s="938"/>
      <c r="T139" s="938"/>
      <c r="U139" s="938"/>
      <c r="V139" s="938"/>
      <c r="W139" s="938"/>
      <c r="X139" s="938"/>
      <c r="Y139" s="938"/>
      <c r="Z139" s="938"/>
      <c r="AA139" s="938"/>
      <c r="AB139" s="939"/>
      <c r="AC139" s="911"/>
    </row>
    <row r="140" spans="1:29" ht="18" customHeight="1">
      <c r="A140" s="945"/>
      <c r="B140" s="906" t="s">
        <v>399</v>
      </c>
      <c r="C140" s="906"/>
      <c r="D140" s="906"/>
      <c r="E140" s="906"/>
      <c r="F140" s="906"/>
      <c r="G140" s="906"/>
      <c r="H140" s="938" t="str">
        <f>項目一覧!$C$233</f>
        <v/>
      </c>
      <c r="I140" s="939"/>
      <c r="J140" s="938"/>
      <c r="K140" s="938"/>
      <c r="L140" s="938"/>
      <c r="M140" s="938"/>
      <c r="N140" s="938"/>
      <c r="O140" s="938"/>
      <c r="P140" s="938"/>
      <c r="Q140" s="938"/>
      <c r="R140" s="938"/>
      <c r="S140" s="938"/>
      <c r="T140" s="938"/>
      <c r="U140" s="938"/>
      <c r="V140" s="938"/>
      <c r="W140" s="938"/>
      <c r="X140" s="938"/>
      <c r="Y140" s="938"/>
      <c r="Z140" s="938"/>
      <c r="AA140" s="938"/>
      <c r="AB140" s="939"/>
      <c r="AC140" s="911"/>
    </row>
    <row r="141" spans="1:29" ht="18" customHeight="1">
      <c r="A141" s="945"/>
      <c r="B141" s="906" t="s">
        <v>398</v>
      </c>
      <c r="C141" s="906"/>
      <c r="D141" s="906"/>
      <c r="E141" s="906"/>
      <c r="F141" s="906"/>
      <c r="G141" s="906"/>
      <c r="H141" s="1711" t="str">
        <f>項目一覧!$C$234</f>
        <v/>
      </c>
      <c r="I141" s="1711"/>
      <c r="J141" s="1711"/>
      <c r="K141" s="1711"/>
      <c r="L141" s="1711"/>
      <c r="M141" s="1711"/>
      <c r="N141" s="1711"/>
      <c r="O141" s="1711"/>
      <c r="P141" s="1711"/>
      <c r="Q141" s="1711"/>
      <c r="R141" s="1711"/>
      <c r="S141" s="1711"/>
      <c r="T141" s="1711"/>
      <c r="U141" s="1711"/>
      <c r="V141" s="1711"/>
      <c r="W141" s="1711"/>
      <c r="X141" s="1711"/>
      <c r="Y141" s="1711"/>
      <c r="Z141" s="1711"/>
      <c r="AA141" s="1711"/>
      <c r="AB141" s="1711"/>
      <c r="AC141" s="911"/>
    </row>
    <row r="142" spans="1:29" ht="18" customHeight="1">
      <c r="A142" s="945"/>
      <c r="B142" s="906" t="s">
        <v>397</v>
      </c>
      <c r="C142" s="906"/>
      <c r="D142" s="906"/>
      <c r="E142" s="906"/>
      <c r="F142" s="906"/>
      <c r="G142" s="906"/>
      <c r="H142" s="938" t="str">
        <f>項目一覧!$C$235</f>
        <v/>
      </c>
      <c r="I142" s="939"/>
      <c r="J142" s="938"/>
      <c r="K142" s="938"/>
      <c r="L142" s="938"/>
      <c r="M142" s="938"/>
      <c r="N142" s="938"/>
      <c r="O142" s="938"/>
      <c r="P142" s="938"/>
      <c r="Q142" s="938"/>
      <c r="R142" s="938"/>
      <c r="S142" s="938"/>
      <c r="T142" s="938"/>
      <c r="U142" s="938"/>
      <c r="V142" s="938"/>
      <c r="W142" s="938"/>
      <c r="X142" s="938"/>
      <c r="Y142" s="938"/>
      <c r="Z142" s="938"/>
      <c r="AA142" s="938"/>
      <c r="AB142" s="939"/>
      <c r="AC142" s="911"/>
    </row>
    <row r="143" spans="1:29" ht="18" customHeight="1">
      <c r="A143" s="945"/>
      <c r="B143" s="906" t="s">
        <v>413</v>
      </c>
      <c r="C143" s="906"/>
      <c r="D143" s="906"/>
      <c r="E143" s="906"/>
      <c r="F143" s="906"/>
      <c r="G143" s="906"/>
      <c r="H143" s="938" t="str">
        <f>項目一覧!$C$236</f>
        <v/>
      </c>
      <c r="I143" s="939"/>
      <c r="J143" s="938"/>
      <c r="K143" s="938"/>
      <c r="L143" s="938"/>
      <c r="M143" s="938"/>
      <c r="N143" s="938"/>
      <c r="O143" s="938"/>
      <c r="P143" s="938"/>
      <c r="Q143" s="938"/>
      <c r="R143" s="938"/>
      <c r="S143" s="938"/>
      <c r="T143" s="938"/>
      <c r="U143" s="938"/>
      <c r="V143" s="938"/>
      <c r="W143" s="938"/>
      <c r="X143" s="938"/>
      <c r="Y143" s="938"/>
      <c r="Z143" s="938"/>
      <c r="AA143" s="938"/>
      <c r="AB143" s="939"/>
      <c r="AC143" s="911"/>
    </row>
    <row r="144" spans="1:29" ht="18" customHeight="1">
      <c r="A144" s="945"/>
      <c r="B144" s="902" t="s">
        <v>412</v>
      </c>
      <c r="C144" s="906"/>
      <c r="D144" s="906"/>
      <c r="E144" s="906"/>
      <c r="F144" s="906"/>
      <c r="G144" s="906"/>
      <c r="H144" s="938"/>
      <c r="I144" s="1724" t="str">
        <f>項目一覧!$C$237</f>
        <v/>
      </c>
      <c r="J144" s="1724"/>
      <c r="K144" s="1724"/>
      <c r="L144" s="1724"/>
      <c r="M144" s="1724"/>
      <c r="N144" s="1724"/>
      <c r="O144" s="1724"/>
      <c r="P144" s="1724"/>
      <c r="Q144" s="1724"/>
      <c r="R144" s="1724"/>
      <c r="S144" s="1724"/>
      <c r="T144" s="1724"/>
      <c r="U144" s="1724"/>
      <c r="V144" s="1724"/>
      <c r="W144" s="1724"/>
      <c r="X144" s="1724"/>
      <c r="Y144" s="1724"/>
      <c r="Z144" s="1724"/>
      <c r="AA144" s="1724"/>
      <c r="AB144" s="1724"/>
      <c r="AC144" s="1724"/>
    </row>
    <row r="145" spans="1:29" ht="18" customHeight="1">
      <c r="A145" s="936"/>
      <c r="B145" s="906"/>
      <c r="C145" s="906"/>
      <c r="D145" s="906"/>
      <c r="E145" s="906"/>
      <c r="F145" s="906"/>
      <c r="G145" s="906"/>
      <c r="H145" s="938"/>
      <c r="I145" s="1724"/>
      <c r="J145" s="1724"/>
      <c r="K145" s="1724"/>
      <c r="L145" s="1724"/>
      <c r="M145" s="1724"/>
      <c r="N145" s="1724"/>
      <c r="O145" s="1724"/>
      <c r="P145" s="1724"/>
      <c r="Q145" s="1724"/>
      <c r="R145" s="1724"/>
      <c r="S145" s="1724"/>
      <c r="T145" s="1724"/>
      <c r="U145" s="1724"/>
      <c r="V145" s="1724"/>
      <c r="W145" s="1724"/>
      <c r="X145" s="1724"/>
      <c r="Y145" s="1724"/>
      <c r="Z145" s="1724"/>
      <c r="AA145" s="1724"/>
      <c r="AB145" s="1724"/>
      <c r="AC145" s="1724"/>
    </row>
    <row r="146" spans="1:29" ht="18" customHeight="1">
      <c r="A146" s="945"/>
      <c r="B146" s="906" t="s">
        <v>401</v>
      </c>
      <c r="C146" s="906"/>
      <c r="D146" s="906"/>
      <c r="E146" s="906"/>
      <c r="F146" s="906"/>
      <c r="G146" s="906"/>
      <c r="H146" s="938" t="str">
        <f>項目一覧!$C$238</f>
        <v/>
      </c>
      <c r="I146" s="939"/>
      <c r="J146" s="938"/>
      <c r="K146" s="938"/>
      <c r="L146" s="938"/>
      <c r="M146" s="938"/>
      <c r="N146" s="938"/>
      <c r="O146" s="938"/>
      <c r="P146" s="938"/>
      <c r="Q146" s="938"/>
      <c r="R146" s="938"/>
      <c r="S146" s="938"/>
      <c r="T146" s="938"/>
      <c r="U146" s="938"/>
      <c r="V146" s="938"/>
      <c r="W146" s="938"/>
      <c r="X146" s="938"/>
      <c r="Y146" s="938"/>
      <c r="Z146" s="938"/>
      <c r="AA146" s="938"/>
      <c r="AB146" s="939"/>
      <c r="AC146" s="911"/>
    </row>
    <row r="147" spans="1:29" ht="18" customHeight="1">
      <c r="A147" s="945"/>
      <c r="B147" s="906" t="s">
        <v>414</v>
      </c>
      <c r="C147" s="906"/>
      <c r="D147" s="906"/>
      <c r="E147" s="906"/>
      <c r="F147" s="906"/>
      <c r="G147" s="906"/>
      <c r="H147" s="938" t="str">
        <f>項目一覧!$C$239</f>
        <v/>
      </c>
      <c r="I147" s="939"/>
      <c r="J147" s="938"/>
      <c r="K147" s="938"/>
      <c r="L147" s="938"/>
      <c r="M147" s="938"/>
      <c r="N147" s="938"/>
      <c r="O147" s="938"/>
      <c r="P147" s="938"/>
      <c r="Q147" s="938"/>
      <c r="R147" s="938"/>
      <c r="S147" s="938"/>
      <c r="T147" s="938"/>
      <c r="U147" s="938"/>
      <c r="V147" s="938"/>
      <c r="W147" s="938"/>
      <c r="X147" s="938"/>
      <c r="Y147" s="938"/>
      <c r="Z147" s="938"/>
      <c r="AA147" s="938"/>
      <c r="AB147" s="939"/>
      <c r="AC147" s="911"/>
    </row>
    <row r="148" spans="1:29" ht="18" customHeight="1">
      <c r="A148" s="945"/>
      <c r="B148" s="906" t="s">
        <v>399</v>
      </c>
      <c r="C148" s="906"/>
      <c r="D148" s="906"/>
      <c r="E148" s="906"/>
      <c r="F148" s="906"/>
      <c r="G148" s="906"/>
      <c r="H148" s="938" t="str">
        <f>項目一覧!$C$240</f>
        <v/>
      </c>
      <c r="I148" s="939"/>
      <c r="J148" s="938"/>
      <c r="K148" s="938"/>
      <c r="L148" s="938"/>
      <c r="M148" s="938"/>
      <c r="N148" s="938"/>
      <c r="O148" s="938"/>
      <c r="P148" s="938"/>
      <c r="Q148" s="938"/>
      <c r="R148" s="938"/>
      <c r="S148" s="938"/>
      <c r="T148" s="938"/>
      <c r="U148" s="938"/>
      <c r="V148" s="938"/>
      <c r="W148" s="938"/>
      <c r="X148" s="938"/>
      <c r="Y148" s="938"/>
      <c r="Z148" s="938"/>
      <c r="AA148" s="938"/>
      <c r="AB148" s="939"/>
      <c r="AC148" s="911"/>
    </row>
    <row r="149" spans="1:29" ht="18" customHeight="1">
      <c r="A149" s="945"/>
      <c r="B149" s="906" t="s">
        <v>398</v>
      </c>
      <c r="C149" s="906"/>
      <c r="D149" s="906"/>
      <c r="E149" s="906"/>
      <c r="F149" s="906"/>
      <c r="G149" s="906"/>
      <c r="H149" s="1711" t="str">
        <f>項目一覧!$C$241</f>
        <v/>
      </c>
      <c r="I149" s="1711"/>
      <c r="J149" s="1711"/>
      <c r="K149" s="1711"/>
      <c r="L149" s="1711"/>
      <c r="M149" s="1711"/>
      <c r="N149" s="1711"/>
      <c r="O149" s="1711"/>
      <c r="P149" s="1711"/>
      <c r="Q149" s="1711"/>
      <c r="R149" s="1711"/>
      <c r="S149" s="1711"/>
      <c r="T149" s="1711"/>
      <c r="U149" s="1711"/>
      <c r="V149" s="1711"/>
      <c r="W149" s="1711"/>
      <c r="X149" s="1711"/>
      <c r="Y149" s="1711"/>
      <c r="Z149" s="1711"/>
      <c r="AA149" s="1711"/>
      <c r="AB149" s="1711"/>
      <c r="AC149" s="911"/>
    </row>
    <row r="150" spans="1:29" ht="18" customHeight="1">
      <c r="A150" s="945"/>
      <c r="B150" s="906" t="s">
        <v>397</v>
      </c>
      <c r="C150" s="906"/>
      <c r="D150" s="906"/>
      <c r="E150" s="906"/>
      <c r="F150" s="906"/>
      <c r="G150" s="906"/>
      <c r="H150" s="938" t="str">
        <f>項目一覧!$C$242</f>
        <v/>
      </c>
      <c r="I150" s="939"/>
      <c r="J150" s="938"/>
      <c r="K150" s="938"/>
      <c r="L150" s="938"/>
      <c r="M150" s="938"/>
      <c r="N150" s="938"/>
      <c r="O150" s="938"/>
      <c r="P150" s="938"/>
      <c r="Q150" s="938"/>
      <c r="R150" s="938"/>
      <c r="S150" s="938"/>
      <c r="T150" s="938"/>
      <c r="U150" s="938"/>
      <c r="V150" s="938"/>
      <c r="W150" s="938"/>
      <c r="X150" s="938"/>
      <c r="Y150" s="938"/>
      <c r="Z150" s="938"/>
      <c r="AA150" s="938"/>
      <c r="AB150" s="939"/>
      <c r="AC150" s="911"/>
    </row>
    <row r="151" spans="1:29" ht="18" customHeight="1">
      <c r="A151" s="945"/>
      <c r="B151" s="906" t="s">
        <v>413</v>
      </c>
      <c r="C151" s="906"/>
      <c r="D151" s="906"/>
      <c r="E151" s="906"/>
      <c r="F151" s="906"/>
      <c r="G151" s="906"/>
      <c r="H151" s="938" t="str">
        <f>項目一覧!$C$243</f>
        <v/>
      </c>
      <c r="I151" s="939"/>
      <c r="J151" s="938"/>
      <c r="K151" s="938"/>
      <c r="L151" s="938"/>
      <c r="M151" s="938"/>
      <c r="N151" s="938"/>
      <c r="O151" s="938"/>
      <c r="P151" s="938"/>
      <c r="Q151" s="938"/>
      <c r="R151" s="938"/>
      <c r="S151" s="938"/>
      <c r="T151" s="938"/>
      <c r="U151" s="938"/>
      <c r="V151" s="938"/>
      <c r="W151" s="938"/>
      <c r="X151" s="938"/>
      <c r="Y151" s="938"/>
      <c r="Z151" s="938"/>
      <c r="AA151" s="938"/>
      <c r="AB151" s="939"/>
      <c r="AC151" s="911"/>
    </row>
    <row r="152" spans="1:29" ht="18" customHeight="1">
      <c r="A152" s="945"/>
      <c r="B152" s="902" t="s">
        <v>412</v>
      </c>
      <c r="C152" s="906"/>
      <c r="D152" s="906"/>
      <c r="E152" s="906"/>
      <c r="F152" s="906"/>
      <c r="G152" s="906"/>
      <c r="H152" s="938"/>
      <c r="I152" s="1724" t="str">
        <f>項目一覧!$C$244</f>
        <v/>
      </c>
      <c r="J152" s="1724"/>
      <c r="K152" s="1724"/>
      <c r="L152" s="1724"/>
      <c r="M152" s="1724"/>
      <c r="N152" s="1724"/>
      <c r="O152" s="1724"/>
      <c r="P152" s="1724"/>
      <c r="Q152" s="1724"/>
      <c r="R152" s="1724"/>
      <c r="S152" s="1724"/>
      <c r="T152" s="1724"/>
      <c r="U152" s="1724"/>
      <c r="V152" s="1724"/>
      <c r="W152" s="1724"/>
      <c r="X152" s="1724"/>
      <c r="Y152" s="1724"/>
      <c r="Z152" s="1724"/>
      <c r="AA152" s="1724"/>
      <c r="AB152" s="1724"/>
      <c r="AC152" s="1724"/>
    </row>
    <row r="153" spans="1:29" ht="18" customHeight="1">
      <c r="A153" s="936"/>
      <c r="B153" s="906"/>
      <c r="C153" s="906"/>
      <c r="D153" s="906"/>
      <c r="E153" s="906"/>
      <c r="F153" s="906"/>
      <c r="G153" s="906"/>
      <c r="H153" s="938"/>
      <c r="I153" s="1724"/>
      <c r="J153" s="1724"/>
      <c r="K153" s="1724"/>
      <c r="L153" s="1724"/>
      <c r="M153" s="1724"/>
      <c r="N153" s="1724"/>
      <c r="O153" s="1724"/>
      <c r="P153" s="1724"/>
      <c r="Q153" s="1724"/>
      <c r="R153" s="1724"/>
      <c r="S153" s="1724"/>
      <c r="T153" s="1724"/>
      <c r="U153" s="1724"/>
      <c r="V153" s="1724"/>
      <c r="W153" s="1724"/>
      <c r="X153" s="1724"/>
      <c r="Y153" s="1724"/>
      <c r="Z153" s="1724"/>
      <c r="AA153" s="1724"/>
      <c r="AB153" s="1724"/>
      <c r="AC153" s="1724"/>
    </row>
    <row r="154" spans="1:29" ht="18" customHeight="1">
      <c r="A154" s="945"/>
      <c r="B154" s="906" t="s">
        <v>401</v>
      </c>
      <c r="C154" s="906"/>
      <c r="D154" s="906"/>
      <c r="E154" s="906"/>
      <c r="F154" s="906"/>
      <c r="G154" s="906"/>
      <c r="H154" s="938" t="str">
        <f>項目一覧!$C$245</f>
        <v/>
      </c>
      <c r="I154" s="939"/>
      <c r="J154" s="938"/>
      <c r="K154" s="938"/>
      <c r="L154" s="938"/>
      <c r="M154" s="938"/>
      <c r="N154" s="938"/>
      <c r="O154" s="938"/>
      <c r="P154" s="938"/>
      <c r="Q154" s="938"/>
      <c r="R154" s="938"/>
      <c r="S154" s="938"/>
      <c r="T154" s="938"/>
      <c r="U154" s="938"/>
      <c r="V154" s="938"/>
      <c r="W154" s="938"/>
      <c r="X154" s="938"/>
      <c r="Y154" s="938"/>
      <c r="Z154" s="938"/>
      <c r="AA154" s="938"/>
      <c r="AB154" s="939"/>
      <c r="AC154" s="911"/>
    </row>
    <row r="155" spans="1:29" ht="18" customHeight="1">
      <c r="A155" s="945"/>
      <c r="B155" s="906" t="s">
        <v>414</v>
      </c>
      <c r="C155" s="906"/>
      <c r="D155" s="906"/>
      <c r="E155" s="906"/>
      <c r="F155" s="906"/>
      <c r="G155" s="906"/>
      <c r="H155" s="938" t="str">
        <f>項目一覧!$C$246</f>
        <v/>
      </c>
      <c r="I155" s="939"/>
      <c r="J155" s="938"/>
      <c r="K155" s="938"/>
      <c r="L155" s="938"/>
      <c r="M155" s="938"/>
      <c r="N155" s="938"/>
      <c r="O155" s="938"/>
      <c r="P155" s="938"/>
      <c r="Q155" s="938"/>
      <c r="R155" s="938"/>
      <c r="S155" s="938"/>
      <c r="T155" s="938"/>
      <c r="U155" s="938"/>
      <c r="V155" s="938"/>
      <c r="W155" s="938"/>
      <c r="X155" s="938"/>
      <c r="Y155" s="938"/>
      <c r="Z155" s="938"/>
      <c r="AA155" s="938"/>
      <c r="AB155" s="939"/>
      <c r="AC155" s="911"/>
    </row>
    <row r="156" spans="1:29" ht="18" customHeight="1">
      <c r="A156" s="945"/>
      <c r="B156" s="906" t="s">
        <v>399</v>
      </c>
      <c r="C156" s="906"/>
      <c r="D156" s="906"/>
      <c r="E156" s="906"/>
      <c r="F156" s="906"/>
      <c r="G156" s="906"/>
      <c r="H156" s="938" t="str">
        <f>項目一覧!$C$247</f>
        <v/>
      </c>
      <c r="I156" s="939"/>
      <c r="J156" s="938"/>
      <c r="K156" s="938"/>
      <c r="L156" s="938"/>
      <c r="M156" s="938"/>
      <c r="N156" s="938"/>
      <c r="O156" s="938"/>
      <c r="P156" s="938"/>
      <c r="Q156" s="938"/>
      <c r="R156" s="938"/>
      <c r="S156" s="938"/>
      <c r="T156" s="938"/>
      <c r="U156" s="938"/>
      <c r="V156" s="938"/>
      <c r="W156" s="938"/>
      <c r="X156" s="938"/>
      <c r="Y156" s="938"/>
      <c r="Z156" s="938"/>
      <c r="AA156" s="938"/>
      <c r="AB156" s="939"/>
      <c r="AC156" s="911"/>
    </row>
    <row r="157" spans="1:29" ht="18" customHeight="1">
      <c r="A157" s="945"/>
      <c r="B157" s="906" t="s">
        <v>398</v>
      </c>
      <c r="C157" s="906"/>
      <c r="D157" s="906"/>
      <c r="E157" s="906"/>
      <c r="F157" s="906"/>
      <c r="G157" s="906"/>
      <c r="H157" s="1711" t="str">
        <f>項目一覧!$C$248</f>
        <v/>
      </c>
      <c r="I157" s="1711"/>
      <c r="J157" s="1711"/>
      <c r="K157" s="1711"/>
      <c r="L157" s="1711"/>
      <c r="M157" s="1711"/>
      <c r="N157" s="1711"/>
      <c r="O157" s="1711"/>
      <c r="P157" s="1711"/>
      <c r="Q157" s="1711"/>
      <c r="R157" s="1711"/>
      <c r="S157" s="1711"/>
      <c r="T157" s="1711"/>
      <c r="U157" s="1711"/>
      <c r="V157" s="1711"/>
      <c r="W157" s="1711"/>
      <c r="X157" s="1711"/>
      <c r="Y157" s="1711"/>
      <c r="Z157" s="1711"/>
      <c r="AA157" s="1711"/>
      <c r="AB157" s="1711"/>
      <c r="AC157" s="911"/>
    </row>
    <row r="158" spans="1:29" ht="18" customHeight="1">
      <c r="A158" s="945"/>
      <c r="B158" s="906" t="s">
        <v>397</v>
      </c>
      <c r="C158" s="906"/>
      <c r="D158" s="906"/>
      <c r="E158" s="906"/>
      <c r="F158" s="906"/>
      <c r="G158" s="906"/>
      <c r="H158" s="938" t="str">
        <f>項目一覧!$C$249</f>
        <v/>
      </c>
      <c r="I158" s="939"/>
      <c r="J158" s="938"/>
      <c r="K158" s="938"/>
      <c r="L158" s="938"/>
      <c r="M158" s="938"/>
      <c r="N158" s="938"/>
      <c r="O158" s="938"/>
      <c r="P158" s="938"/>
      <c r="Q158" s="938"/>
      <c r="R158" s="938"/>
      <c r="S158" s="938"/>
      <c r="T158" s="938"/>
      <c r="U158" s="938"/>
      <c r="V158" s="938"/>
      <c r="W158" s="938"/>
      <c r="X158" s="938"/>
      <c r="Y158" s="938"/>
      <c r="Z158" s="938"/>
      <c r="AA158" s="938"/>
      <c r="AB158" s="939"/>
      <c r="AC158" s="911"/>
    </row>
    <row r="159" spans="1:29" ht="18" customHeight="1">
      <c r="A159" s="945"/>
      <c r="B159" s="906" t="s">
        <v>413</v>
      </c>
      <c r="C159" s="906"/>
      <c r="D159" s="906"/>
      <c r="E159" s="906"/>
      <c r="F159" s="906"/>
      <c r="G159" s="906"/>
      <c r="H159" s="938" t="str">
        <f>項目一覧!$C$250</f>
        <v/>
      </c>
      <c r="I159" s="939"/>
      <c r="J159" s="938"/>
      <c r="K159" s="938"/>
      <c r="L159" s="938"/>
      <c r="M159" s="938"/>
      <c r="N159" s="938"/>
      <c r="O159" s="938"/>
      <c r="P159" s="938"/>
      <c r="Q159" s="938"/>
      <c r="R159" s="938"/>
      <c r="S159" s="938"/>
      <c r="T159" s="938"/>
      <c r="U159" s="938"/>
      <c r="V159" s="938"/>
      <c r="W159" s="938"/>
      <c r="X159" s="938"/>
      <c r="Y159" s="938"/>
      <c r="Z159" s="938"/>
      <c r="AA159" s="938"/>
      <c r="AB159" s="939"/>
      <c r="AC159" s="911"/>
    </row>
    <row r="160" spans="1:29" ht="18" customHeight="1">
      <c r="A160" s="945"/>
      <c r="B160" s="902" t="s">
        <v>412</v>
      </c>
      <c r="C160" s="906"/>
      <c r="D160" s="906"/>
      <c r="E160" s="906"/>
      <c r="F160" s="906"/>
      <c r="G160" s="906"/>
      <c r="H160" s="938"/>
      <c r="I160" s="1724" t="str">
        <f>項目一覧!$C$251</f>
        <v/>
      </c>
      <c r="J160" s="1724"/>
      <c r="K160" s="1724"/>
      <c r="L160" s="1724"/>
      <c r="M160" s="1724"/>
      <c r="N160" s="1724"/>
      <c r="O160" s="1724"/>
      <c r="P160" s="1724"/>
      <c r="Q160" s="1724"/>
      <c r="R160" s="1724"/>
      <c r="S160" s="1724"/>
      <c r="T160" s="1724"/>
      <c r="U160" s="1724"/>
      <c r="V160" s="1724"/>
      <c r="W160" s="1724"/>
      <c r="X160" s="1724"/>
      <c r="Y160" s="1724"/>
      <c r="Z160" s="1724"/>
      <c r="AA160" s="1724"/>
      <c r="AB160" s="1724"/>
      <c r="AC160" s="1724"/>
    </row>
    <row r="161" spans="1:29" ht="18" customHeight="1">
      <c r="A161" s="951"/>
      <c r="B161" s="935"/>
      <c r="C161" s="935"/>
      <c r="D161" s="935"/>
      <c r="E161" s="935"/>
      <c r="F161" s="935"/>
      <c r="G161" s="935"/>
      <c r="H161" s="941"/>
      <c r="I161" s="1737"/>
      <c r="J161" s="1737"/>
      <c r="K161" s="1737"/>
      <c r="L161" s="1737"/>
      <c r="M161" s="1737"/>
      <c r="N161" s="1737"/>
      <c r="O161" s="1737"/>
      <c r="P161" s="1737"/>
      <c r="Q161" s="1737"/>
      <c r="R161" s="1737"/>
      <c r="S161" s="1737"/>
      <c r="T161" s="1737"/>
      <c r="U161" s="1737"/>
      <c r="V161" s="1737"/>
      <c r="W161" s="1737"/>
      <c r="X161" s="1737"/>
      <c r="Y161" s="1737"/>
      <c r="Z161" s="1737"/>
      <c r="AA161" s="1737"/>
      <c r="AB161" s="1737"/>
      <c r="AC161" s="1737"/>
    </row>
    <row r="162" spans="1:29" ht="16.149999999999999" customHeight="1">
      <c r="A162" s="936" t="s">
        <v>309</v>
      </c>
      <c r="B162" s="906" t="s">
        <v>411</v>
      </c>
      <c r="C162" s="906"/>
      <c r="D162" s="906"/>
      <c r="E162" s="906"/>
      <c r="F162" s="906"/>
      <c r="G162" s="906"/>
      <c r="H162" s="906"/>
      <c r="I162" s="906"/>
      <c r="J162" s="906"/>
      <c r="K162" s="906"/>
      <c r="L162" s="906"/>
      <c r="M162" s="906"/>
      <c r="N162" s="906"/>
      <c r="O162" s="906"/>
      <c r="P162" s="906"/>
      <c r="Q162" s="906"/>
      <c r="R162" s="906"/>
      <c r="S162" s="906"/>
      <c r="T162" s="906"/>
      <c r="U162" s="906"/>
      <c r="V162" s="906"/>
      <c r="W162" s="906"/>
      <c r="X162" s="906"/>
      <c r="Y162" s="906"/>
      <c r="Z162" s="906"/>
      <c r="AA162" s="906"/>
    </row>
    <row r="163" spans="1:29" ht="16.149999999999999" customHeight="1">
      <c r="A163" s="936"/>
      <c r="B163" s="906" t="s">
        <v>212</v>
      </c>
      <c r="C163" s="906"/>
      <c r="D163" s="906"/>
      <c r="E163" s="906"/>
      <c r="F163" s="906"/>
      <c r="G163" s="906"/>
      <c r="H163" s="906"/>
      <c r="I163" s="906"/>
      <c r="J163" s="906"/>
      <c r="K163" s="906"/>
      <c r="L163" s="906"/>
      <c r="M163" s="906"/>
      <c r="N163" s="906"/>
      <c r="O163" s="906"/>
      <c r="P163" s="906"/>
      <c r="Q163" s="906"/>
      <c r="R163" s="906"/>
      <c r="S163" s="906"/>
      <c r="T163" s="906"/>
      <c r="U163" s="906"/>
      <c r="V163" s="906"/>
      <c r="W163" s="906"/>
      <c r="X163" s="906"/>
      <c r="Y163" s="906"/>
      <c r="Z163" s="906"/>
      <c r="AA163" s="906"/>
    </row>
    <row r="164" spans="1:29" ht="18" customHeight="1">
      <c r="A164" s="945"/>
      <c r="B164" s="906" t="s">
        <v>409</v>
      </c>
      <c r="C164" s="906"/>
      <c r="D164" s="906"/>
      <c r="E164" s="906"/>
      <c r="F164" s="906"/>
      <c r="G164" s="906"/>
      <c r="H164" s="944" t="str">
        <f>IF(項目一覧!$C$43=0,"","("&amp;項目一覧!$C$43&amp;") 建築士  （"&amp;項目一覧!$C$44&amp;"）登録　第　 "&amp;項目一覧!$C$45&amp;"　号")</f>
        <v>() 建築士  （）登録　第　 　号</v>
      </c>
      <c r="I164" s="939"/>
      <c r="J164" s="938"/>
      <c r="K164" s="938"/>
      <c r="L164" s="938"/>
      <c r="M164" s="938"/>
      <c r="N164" s="938"/>
      <c r="O164" s="938"/>
      <c r="P164" s="938"/>
      <c r="Q164" s="938"/>
      <c r="R164" s="938"/>
      <c r="S164" s="938"/>
      <c r="T164" s="938"/>
      <c r="U164" s="938"/>
      <c r="V164" s="938"/>
      <c r="W164" s="938"/>
      <c r="X164" s="938"/>
      <c r="Y164" s="938"/>
      <c r="Z164" s="938"/>
      <c r="AA164" s="938"/>
      <c r="AB164" s="939"/>
    </row>
    <row r="165" spans="1:29" ht="18" customHeight="1">
      <c r="A165" s="945"/>
      <c r="B165" s="906" t="s">
        <v>408</v>
      </c>
      <c r="C165" s="906"/>
      <c r="D165" s="906"/>
      <c r="E165" s="906"/>
      <c r="F165" s="906"/>
      <c r="G165" s="906"/>
      <c r="H165" s="938" t="str">
        <f>項目一覧!$C$46</f>
        <v/>
      </c>
      <c r="I165" s="939"/>
      <c r="J165" s="938"/>
      <c r="K165" s="938"/>
      <c r="L165" s="938"/>
      <c r="M165" s="938"/>
      <c r="N165" s="938"/>
      <c r="O165" s="938"/>
      <c r="P165" s="938"/>
      <c r="Q165" s="938"/>
      <c r="R165" s="938"/>
      <c r="S165" s="938"/>
      <c r="T165" s="938"/>
      <c r="U165" s="938"/>
      <c r="V165" s="938"/>
      <c r="W165" s="938"/>
      <c r="X165" s="938"/>
      <c r="Y165" s="938"/>
      <c r="Z165" s="938"/>
      <c r="AA165" s="938"/>
      <c r="AB165" s="939"/>
    </row>
    <row r="166" spans="1:29" ht="18" customHeight="1">
      <c r="A166" s="945"/>
      <c r="B166" s="906" t="s">
        <v>407</v>
      </c>
      <c r="C166" s="906"/>
      <c r="D166" s="906"/>
      <c r="E166" s="906"/>
      <c r="F166" s="906"/>
      <c r="G166" s="906"/>
      <c r="H166" s="944" t="str">
        <f>IF(項目一覧!$C$47=0,"","("&amp;項目一覧!$C$47&amp;") 建築士事務所  （"&amp;項目一覧!$C$48&amp;"）知事登録　第　 "&amp;項目一覧!$C$49&amp;"　号")</f>
        <v>() 建築士事務所  （）知事登録　第　 　号</v>
      </c>
      <c r="I166" s="939"/>
      <c r="J166" s="938"/>
      <c r="K166" s="938"/>
      <c r="L166" s="938"/>
      <c r="M166" s="938"/>
      <c r="N166" s="938"/>
      <c r="O166" s="938"/>
      <c r="P166" s="938"/>
      <c r="Q166" s="938"/>
      <c r="R166" s="938"/>
      <c r="S166" s="938"/>
      <c r="T166" s="938"/>
      <c r="U166" s="938"/>
      <c r="V166" s="938"/>
      <c r="W166" s="938"/>
      <c r="X166" s="938"/>
      <c r="Y166" s="938"/>
      <c r="Z166" s="938"/>
      <c r="AA166" s="938"/>
      <c r="AB166" s="939"/>
    </row>
    <row r="167" spans="1:29" ht="18" customHeight="1">
      <c r="A167" s="945"/>
      <c r="B167" s="906"/>
      <c r="C167" s="906"/>
      <c r="D167" s="906"/>
      <c r="E167" s="906"/>
      <c r="F167" s="906"/>
      <c r="G167" s="906"/>
      <c r="H167" s="938" t="str">
        <f>項目一覧!$C$50</f>
        <v/>
      </c>
      <c r="I167" s="939"/>
      <c r="J167" s="938"/>
      <c r="K167" s="938"/>
      <c r="L167" s="938"/>
      <c r="M167" s="938"/>
      <c r="N167" s="938"/>
      <c r="O167" s="938"/>
      <c r="P167" s="938"/>
      <c r="Q167" s="938"/>
      <c r="R167" s="938"/>
      <c r="S167" s="938"/>
      <c r="T167" s="938"/>
      <c r="U167" s="938"/>
      <c r="V167" s="938"/>
      <c r="W167" s="938"/>
      <c r="X167" s="938"/>
      <c r="Y167" s="938"/>
      <c r="Z167" s="938"/>
      <c r="AA167" s="938"/>
      <c r="AB167" s="939"/>
    </row>
    <row r="168" spans="1:29" ht="18" customHeight="1">
      <c r="A168" s="945"/>
      <c r="B168" s="906" t="s">
        <v>406</v>
      </c>
      <c r="C168" s="906"/>
      <c r="D168" s="906"/>
      <c r="E168" s="906"/>
      <c r="F168" s="906"/>
      <c r="G168" s="906"/>
      <c r="H168" s="938" t="str">
        <f>項目一覧!$C$51</f>
        <v/>
      </c>
      <c r="I168" s="939"/>
      <c r="J168" s="938"/>
      <c r="K168" s="938"/>
      <c r="L168" s="938"/>
      <c r="M168" s="938"/>
      <c r="N168" s="938"/>
      <c r="O168" s="938"/>
      <c r="P168" s="938"/>
      <c r="Q168" s="938"/>
      <c r="R168" s="938"/>
      <c r="S168" s="938"/>
      <c r="T168" s="938"/>
      <c r="U168" s="938"/>
      <c r="V168" s="938"/>
      <c r="W168" s="938"/>
      <c r="X168" s="938"/>
      <c r="Y168" s="938"/>
      <c r="Z168" s="938"/>
      <c r="AA168" s="938"/>
      <c r="AB168" s="939"/>
    </row>
    <row r="169" spans="1:29" ht="18" customHeight="1">
      <c r="A169" s="945"/>
      <c r="B169" s="906" t="s">
        <v>405</v>
      </c>
      <c r="C169" s="906"/>
      <c r="D169" s="906"/>
      <c r="E169" s="906"/>
      <c r="F169" s="906"/>
      <c r="G169" s="906"/>
      <c r="H169" s="1711" t="str">
        <f>項目一覧!$C$52</f>
        <v/>
      </c>
      <c r="I169" s="1711"/>
      <c r="J169" s="1711"/>
      <c r="K169" s="1711"/>
      <c r="L169" s="1711"/>
      <c r="M169" s="1711"/>
      <c r="N169" s="1711"/>
      <c r="O169" s="1711"/>
      <c r="P169" s="1711"/>
      <c r="Q169" s="1711"/>
      <c r="R169" s="1711"/>
      <c r="S169" s="1711"/>
      <c r="T169" s="1711"/>
      <c r="U169" s="1711"/>
      <c r="V169" s="1711"/>
      <c r="W169" s="1711"/>
      <c r="X169" s="1711"/>
      <c r="Y169" s="1711"/>
      <c r="Z169" s="1711"/>
      <c r="AA169" s="1711"/>
      <c r="AB169" s="1711"/>
    </row>
    <row r="170" spans="1:29" ht="18" customHeight="1">
      <c r="A170" s="945"/>
      <c r="B170" s="906" t="s">
        <v>404</v>
      </c>
      <c r="C170" s="906"/>
      <c r="D170" s="906"/>
      <c r="E170" s="906"/>
      <c r="F170" s="906"/>
      <c r="G170" s="906"/>
      <c r="H170" s="938" t="str">
        <f>項目一覧!$C$53</f>
        <v/>
      </c>
      <c r="I170" s="939"/>
      <c r="J170" s="938"/>
      <c r="K170" s="938"/>
      <c r="L170" s="938"/>
      <c r="M170" s="938"/>
      <c r="N170" s="938"/>
      <c r="O170" s="938"/>
      <c r="P170" s="938"/>
      <c r="Q170" s="938"/>
      <c r="R170" s="938"/>
      <c r="S170" s="938"/>
      <c r="T170" s="938"/>
      <c r="U170" s="938"/>
      <c r="V170" s="938"/>
      <c r="W170" s="938"/>
      <c r="X170" s="938"/>
      <c r="Y170" s="938"/>
      <c r="Z170" s="938"/>
      <c r="AA170" s="938"/>
      <c r="AB170" s="939"/>
    </row>
    <row r="171" spans="1:29" ht="18" customHeight="1">
      <c r="A171" s="945"/>
      <c r="B171" s="954" t="s">
        <v>403</v>
      </c>
      <c r="C171" s="906"/>
      <c r="D171" s="906"/>
      <c r="E171" s="906"/>
      <c r="F171" s="906"/>
      <c r="G171" s="906"/>
      <c r="H171" s="938"/>
      <c r="I171" s="1724" t="str">
        <f>項目一覧!$C$54</f>
        <v/>
      </c>
      <c r="J171" s="1724"/>
      <c r="K171" s="1724"/>
      <c r="L171" s="1724"/>
      <c r="M171" s="1724"/>
      <c r="N171" s="1724"/>
      <c r="O171" s="1724"/>
      <c r="P171" s="1724"/>
      <c r="Q171" s="1724"/>
      <c r="R171" s="1724"/>
      <c r="S171" s="1724"/>
      <c r="T171" s="1724"/>
      <c r="U171" s="1724"/>
      <c r="V171" s="1724"/>
      <c r="W171" s="1724"/>
      <c r="X171" s="1724"/>
      <c r="Y171" s="1724"/>
      <c r="Z171" s="1724"/>
      <c r="AA171" s="1724"/>
      <c r="AB171" s="1724"/>
    </row>
    <row r="172" spans="1:29" ht="18" customHeight="1">
      <c r="A172" s="945"/>
      <c r="B172" s="902"/>
      <c r="C172" s="906"/>
      <c r="D172" s="906"/>
      <c r="E172" s="906"/>
      <c r="F172" s="906"/>
      <c r="G172" s="906"/>
      <c r="H172" s="938"/>
      <c r="I172" s="1724"/>
      <c r="J172" s="1724"/>
      <c r="K172" s="1724"/>
      <c r="L172" s="1724"/>
      <c r="M172" s="1724"/>
      <c r="N172" s="1724"/>
      <c r="O172" s="1724"/>
      <c r="P172" s="1724"/>
      <c r="Q172" s="1724"/>
      <c r="R172" s="1724"/>
      <c r="S172" s="1724"/>
      <c r="T172" s="1724"/>
      <c r="U172" s="1724"/>
      <c r="V172" s="1724"/>
      <c r="W172" s="1724"/>
      <c r="X172" s="1724"/>
      <c r="Y172" s="1724"/>
      <c r="Z172" s="1724"/>
      <c r="AA172" s="1724"/>
      <c r="AB172" s="1724"/>
    </row>
    <row r="173" spans="1:29" ht="16.149999999999999" customHeight="1">
      <c r="A173" s="936"/>
      <c r="B173" s="906" t="s">
        <v>410</v>
      </c>
      <c r="C173" s="906"/>
      <c r="D173" s="906"/>
      <c r="E173" s="906"/>
      <c r="F173" s="906"/>
      <c r="G173" s="906"/>
      <c r="H173" s="938"/>
      <c r="I173" s="938"/>
      <c r="J173" s="938"/>
      <c r="K173" s="938"/>
      <c r="L173" s="938"/>
      <c r="M173" s="938"/>
      <c r="N173" s="938"/>
      <c r="O173" s="938"/>
      <c r="P173" s="938"/>
      <c r="Q173" s="938"/>
      <c r="R173" s="938"/>
      <c r="S173" s="938"/>
      <c r="T173" s="938"/>
      <c r="U173" s="938"/>
      <c r="V173" s="938"/>
      <c r="W173" s="938"/>
      <c r="X173" s="938"/>
      <c r="Y173" s="938"/>
      <c r="Z173" s="938"/>
      <c r="AA173" s="938"/>
      <c r="AB173" s="939"/>
    </row>
    <row r="174" spans="1:29" ht="18" customHeight="1">
      <c r="A174" s="945"/>
      <c r="B174" s="906" t="s">
        <v>409</v>
      </c>
      <c r="C174" s="906"/>
      <c r="D174" s="906"/>
      <c r="E174" s="906"/>
      <c r="F174" s="906"/>
      <c r="G174" s="906"/>
      <c r="H174" s="944" t="str">
        <f>IF(項目一覧!$C$252=0,"","("&amp;項目一覧!$C$252&amp;") 建築士  （"&amp;項目一覧!$C$253&amp;"）登録　第　 "&amp;項目一覧!$C$254&amp;"　号")</f>
        <v>() 建築士  （）登録　第　 　号</v>
      </c>
      <c r="I174" s="939"/>
      <c r="J174" s="938"/>
      <c r="K174" s="938"/>
      <c r="L174" s="938"/>
      <c r="M174" s="938"/>
      <c r="N174" s="938"/>
      <c r="O174" s="938"/>
      <c r="P174" s="938"/>
      <c r="Q174" s="938"/>
      <c r="R174" s="938"/>
      <c r="S174" s="938"/>
      <c r="T174" s="938"/>
      <c r="U174" s="938"/>
      <c r="V174" s="938"/>
      <c r="W174" s="938"/>
      <c r="X174" s="938"/>
      <c r="Y174" s="938"/>
      <c r="Z174" s="938"/>
      <c r="AA174" s="938"/>
      <c r="AB174" s="939"/>
    </row>
    <row r="175" spans="1:29" ht="18" customHeight="1">
      <c r="A175" s="945"/>
      <c r="B175" s="906" t="s">
        <v>408</v>
      </c>
      <c r="C175" s="906"/>
      <c r="D175" s="906"/>
      <c r="E175" s="906"/>
      <c r="F175" s="906"/>
      <c r="G175" s="906"/>
      <c r="H175" s="938" t="str">
        <f>項目一覧!$C$255</f>
        <v/>
      </c>
      <c r="I175" s="939"/>
      <c r="J175" s="938"/>
      <c r="K175" s="938"/>
      <c r="L175" s="938"/>
      <c r="M175" s="938"/>
      <c r="N175" s="938"/>
      <c r="O175" s="938"/>
      <c r="P175" s="938"/>
      <c r="Q175" s="938"/>
      <c r="R175" s="938"/>
      <c r="S175" s="938"/>
      <c r="T175" s="938"/>
      <c r="U175" s="938"/>
      <c r="V175" s="938"/>
      <c r="W175" s="938"/>
      <c r="X175" s="938"/>
      <c r="Y175" s="938"/>
      <c r="Z175" s="938"/>
      <c r="AA175" s="938"/>
      <c r="AB175" s="939"/>
    </row>
    <row r="176" spans="1:29" ht="18" customHeight="1">
      <c r="A176" s="945"/>
      <c r="B176" s="906" t="s">
        <v>407</v>
      </c>
      <c r="C176" s="906"/>
      <c r="D176" s="906"/>
      <c r="E176" s="906"/>
      <c r="F176" s="906"/>
      <c r="G176" s="906"/>
      <c r="H176" s="944" t="str">
        <f>IF(項目一覧!$C$256=0,"","("&amp;項目一覧!$C$256&amp;") 建築士事務所  （"&amp;項目一覧!$C$257&amp;"）知事登録　第　 "&amp;項目一覧!$C$258&amp;"　号")</f>
        <v>() 建築士事務所  （）知事登録　第　 　号</v>
      </c>
      <c r="I176" s="939"/>
      <c r="J176" s="938"/>
      <c r="K176" s="938"/>
      <c r="L176" s="938"/>
      <c r="M176" s="938"/>
      <c r="N176" s="938"/>
      <c r="O176" s="938"/>
      <c r="P176" s="938"/>
      <c r="Q176" s="938"/>
      <c r="R176" s="938"/>
      <c r="S176" s="938"/>
      <c r="T176" s="938"/>
      <c r="U176" s="938"/>
      <c r="V176" s="938"/>
      <c r="W176" s="938"/>
      <c r="X176" s="938"/>
      <c r="Y176" s="938"/>
      <c r="Z176" s="938"/>
      <c r="AA176" s="938"/>
      <c r="AB176" s="939"/>
    </row>
    <row r="177" spans="1:28" ht="18" customHeight="1">
      <c r="A177" s="945"/>
      <c r="B177" s="906"/>
      <c r="C177" s="906"/>
      <c r="D177" s="906"/>
      <c r="E177" s="906"/>
      <c r="F177" s="906"/>
      <c r="G177" s="906"/>
      <c r="H177" s="938" t="str">
        <f>項目一覧!$C$259</f>
        <v/>
      </c>
      <c r="I177" s="939"/>
      <c r="J177" s="938"/>
      <c r="K177" s="938"/>
      <c r="L177" s="938"/>
      <c r="M177" s="938"/>
      <c r="N177" s="938"/>
      <c r="O177" s="938"/>
      <c r="P177" s="938"/>
      <c r="Q177" s="938"/>
      <c r="R177" s="938"/>
      <c r="S177" s="938"/>
      <c r="T177" s="938"/>
      <c r="U177" s="938"/>
      <c r="V177" s="938"/>
      <c r="W177" s="938"/>
      <c r="X177" s="938"/>
      <c r="Y177" s="938"/>
      <c r="Z177" s="938"/>
      <c r="AA177" s="938"/>
      <c r="AB177" s="939"/>
    </row>
    <row r="178" spans="1:28" ht="18" customHeight="1">
      <c r="A178" s="945"/>
      <c r="B178" s="906" t="s">
        <v>406</v>
      </c>
      <c r="C178" s="906"/>
      <c r="D178" s="906"/>
      <c r="E178" s="906"/>
      <c r="F178" s="906"/>
      <c r="G178" s="906"/>
      <c r="H178" s="938" t="str">
        <f>項目一覧!$C$260</f>
        <v/>
      </c>
      <c r="I178" s="939"/>
      <c r="J178" s="938"/>
      <c r="K178" s="938"/>
      <c r="L178" s="938"/>
      <c r="M178" s="938"/>
      <c r="N178" s="938"/>
      <c r="O178" s="938"/>
      <c r="P178" s="938"/>
      <c r="Q178" s="938"/>
      <c r="R178" s="938"/>
      <c r="S178" s="938"/>
      <c r="T178" s="938"/>
      <c r="U178" s="938"/>
      <c r="V178" s="938"/>
      <c r="W178" s="938"/>
      <c r="X178" s="938"/>
      <c r="Y178" s="938"/>
      <c r="Z178" s="938"/>
      <c r="AA178" s="938"/>
      <c r="AB178" s="939"/>
    </row>
    <row r="179" spans="1:28" ht="18" customHeight="1">
      <c r="A179" s="945"/>
      <c r="B179" s="906" t="s">
        <v>405</v>
      </c>
      <c r="C179" s="906"/>
      <c r="D179" s="906"/>
      <c r="E179" s="906"/>
      <c r="F179" s="906"/>
      <c r="G179" s="906"/>
      <c r="H179" s="1711" t="str">
        <f>項目一覧!$C$261</f>
        <v/>
      </c>
      <c r="I179" s="1711"/>
      <c r="J179" s="1711"/>
      <c r="K179" s="1711"/>
      <c r="L179" s="1711"/>
      <c r="M179" s="1711"/>
      <c r="N179" s="1711"/>
      <c r="O179" s="1711"/>
      <c r="P179" s="1711"/>
      <c r="Q179" s="1711"/>
      <c r="R179" s="1711"/>
      <c r="S179" s="1711"/>
      <c r="T179" s="1711"/>
      <c r="U179" s="1711"/>
      <c r="V179" s="1711"/>
      <c r="W179" s="1711"/>
      <c r="X179" s="1711"/>
      <c r="Y179" s="1711"/>
      <c r="Z179" s="1711"/>
      <c r="AA179" s="1711"/>
      <c r="AB179" s="1711"/>
    </row>
    <row r="180" spans="1:28" ht="18" customHeight="1">
      <c r="A180" s="945"/>
      <c r="B180" s="906" t="s">
        <v>404</v>
      </c>
      <c r="C180" s="906"/>
      <c r="D180" s="906"/>
      <c r="E180" s="906"/>
      <c r="F180" s="906"/>
      <c r="G180" s="906"/>
      <c r="H180" s="938" t="str">
        <f>項目一覧!$C$262</f>
        <v/>
      </c>
      <c r="I180" s="939"/>
      <c r="J180" s="938"/>
      <c r="K180" s="938"/>
      <c r="L180" s="938"/>
      <c r="M180" s="938"/>
      <c r="N180" s="938"/>
      <c r="O180" s="938"/>
      <c r="P180" s="938"/>
      <c r="Q180" s="938"/>
      <c r="R180" s="938"/>
      <c r="S180" s="938"/>
      <c r="T180" s="938"/>
      <c r="U180" s="938"/>
      <c r="V180" s="938"/>
      <c r="W180" s="938"/>
      <c r="X180" s="938"/>
      <c r="Y180" s="938"/>
      <c r="Z180" s="938"/>
      <c r="AA180" s="938"/>
      <c r="AB180" s="939"/>
    </row>
    <row r="181" spans="1:28" ht="18" customHeight="1">
      <c r="A181" s="945"/>
      <c r="B181" s="954" t="s">
        <v>403</v>
      </c>
      <c r="C181" s="906"/>
      <c r="D181" s="906"/>
      <c r="E181" s="906"/>
      <c r="F181" s="906"/>
      <c r="G181" s="906"/>
      <c r="H181" s="938"/>
      <c r="I181" s="1724" t="str">
        <f>項目一覧!$C$263</f>
        <v/>
      </c>
      <c r="J181" s="1724"/>
      <c r="K181" s="1724"/>
      <c r="L181" s="1724"/>
      <c r="M181" s="1724"/>
      <c r="N181" s="1724"/>
      <c r="O181" s="1724"/>
      <c r="P181" s="1724"/>
      <c r="Q181" s="1724"/>
      <c r="R181" s="1724"/>
      <c r="S181" s="1724"/>
      <c r="T181" s="1724"/>
      <c r="U181" s="1724"/>
      <c r="V181" s="1724"/>
      <c r="W181" s="1724"/>
      <c r="X181" s="1724"/>
      <c r="Y181" s="1724"/>
      <c r="Z181" s="1724"/>
      <c r="AA181" s="1724"/>
      <c r="AB181" s="1724"/>
    </row>
    <row r="182" spans="1:28" ht="18" customHeight="1">
      <c r="A182" s="936"/>
      <c r="B182" s="906"/>
      <c r="C182" s="906"/>
      <c r="D182" s="906"/>
      <c r="E182" s="906"/>
      <c r="F182" s="906"/>
      <c r="G182" s="906"/>
      <c r="H182" s="938"/>
      <c r="I182" s="1724"/>
      <c r="J182" s="1724"/>
      <c r="K182" s="1724"/>
      <c r="L182" s="1724"/>
      <c r="M182" s="1724"/>
      <c r="N182" s="1724"/>
      <c r="O182" s="1724"/>
      <c r="P182" s="1724"/>
      <c r="Q182" s="1724"/>
      <c r="R182" s="1724"/>
      <c r="S182" s="1724"/>
      <c r="T182" s="1724"/>
      <c r="U182" s="1724"/>
      <c r="V182" s="1724"/>
      <c r="W182" s="1724"/>
      <c r="X182" s="1724"/>
      <c r="Y182" s="1724"/>
      <c r="Z182" s="1724"/>
      <c r="AA182" s="1724"/>
      <c r="AB182" s="1724"/>
    </row>
    <row r="183" spans="1:28" ht="18" customHeight="1">
      <c r="A183" s="945"/>
      <c r="B183" s="906" t="s">
        <v>409</v>
      </c>
      <c r="C183" s="906"/>
      <c r="D183" s="906"/>
      <c r="E183" s="906"/>
      <c r="F183" s="906"/>
      <c r="G183" s="906"/>
      <c r="H183" s="944" t="str">
        <f>IF(項目一覧!$C$264=0,"","("&amp;項目一覧!$C$264&amp;") 建築士  （"&amp;項目一覧!$C$265&amp;"）登録　第　 "&amp;項目一覧!$C$266&amp;"　号")</f>
        <v>() 建築士  （）登録　第　 　号</v>
      </c>
      <c r="I183" s="939"/>
      <c r="J183" s="938"/>
      <c r="K183" s="938"/>
      <c r="L183" s="938"/>
      <c r="M183" s="938"/>
      <c r="N183" s="938"/>
      <c r="O183" s="938"/>
      <c r="P183" s="938"/>
      <c r="Q183" s="938"/>
      <c r="R183" s="938"/>
      <c r="S183" s="938"/>
      <c r="T183" s="938"/>
      <c r="U183" s="938"/>
      <c r="V183" s="938"/>
      <c r="W183" s="938"/>
      <c r="X183" s="938"/>
      <c r="Y183" s="938"/>
      <c r="Z183" s="938"/>
      <c r="AA183" s="938"/>
      <c r="AB183" s="939"/>
    </row>
    <row r="184" spans="1:28" ht="18" customHeight="1">
      <c r="A184" s="945"/>
      <c r="B184" s="906" t="s">
        <v>408</v>
      </c>
      <c r="C184" s="906"/>
      <c r="D184" s="906"/>
      <c r="E184" s="906"/>
      <c r="F184" s="906"/>
      <c r="G184" s="906"/>
      <c r="H184" s="938" t="str">
        <f>項目一覧!$C$267</f>
        <v/>
      </c>
      <c r="I184" s="939"/>
      <c r="J184" s="938"/>
      <c r="K184" s="938"/>
      <c r="L184" s="938"/>
      <c r="M184" s="938"/>
      <c r="N184" s="938"/>
      <c r="O184" s="938"/>
      <c r="P184" s="938"/>
      <c r="Q184" s="938"/>
      <c r="R184" s="938"/>
      <c r="S184" s="938"/>
      <c r="T184" s="938"/>
      <c r="U184" s="938"/>
      <c r="V184" s="938"/>
      <c r="W184" s="938"/>
      <c r="X184" s="938"/>
      <c r="Y184" s="938"/>
      <c r="Z184" s="938"/>
      <c r="AA184" s="938"/>
      <c r="AB184" s="939"/>
    </row>
    <row r="185" spans="1:28" ht="18" customHeight="1">
      <c r="A185" s="945"/>
      <c r="B185" s="906" t="s">
        <v>407</v>
      </c>
      <c r="C185" s="906"/>
      <c r="D185" s="906"/>
      <c r="E185" s="906"/>
      <c r="F185" s="906"/>
      <c r="G185" s="906"/>
      <c r="H185" s="944" t="str">
        <f>IF(項目一覧!$C$268=0,"","("&amp;項目一覧!$C$268&amp;") 建築士事務所  （"&amp;項目一覧!$C$269&amp;"）知事登録　第　 "&amp;項目一覧!$C$270&amp;"　号")</f>
        <v>() 建築士事務所  （）知事登録　第　 　号</v>
      </c>
      <c r="I185" s="939"/>
      <c r="J185" s="938"/>
      <c r="K185" s="938"/>
      <c r="L185" s="938"/>
      <c r="M185" s="938"/>
      <c r="N185" s="938"/>
      <c r="O185" s="938"/>
      <c r="P185" s="938"/>
      <c r="Q185" s="938"/>
      <c r="R185" s="938"/>
      <c r="S185" s="938"/>
      <c r="T185" s="938"/>
      <c r="U185" s="938"/>
      <c r="V185" s="938"/>
      <c r="W185" s="938"/>
      <c r="X185" s="938"/>
      <c r="Y185" s="938"/>
      <c r="Z185" s="938"/>
      <c r="AA185" s="938"/>
      <c r="AB185" s="939"/>
    </row>
    <row r="186" spans="1:28" ht="18" customHeight="1">
      <c r="A186" s="945"/>
      <c r="B186" s="906"/>
      <c r="C186" s="906"/>
      <c r="D186" s="906"/>
      <c r="E186" s="906"/>
      <c r="F186" s="906"/>
      <c r="G186" s="906"/>
      <c r="H186" s="938" t="str">
        <f>項目一覧!$C$271</f>
        <v/>
      </c>
      <c r="I186" s="939"/>
      <c r="J186" s="938"/>
      <c r="K186" s="938"/>
      <c r="L186" s="938"/>
      <c r="M186" s="938"/>
      <c r="N186" s="938"/>
      <c r="O186" s="938"/>
      <c r="P186" s="938"/>
      <c r="Q186" s="938"/>
      <c r="R186" s="938"/>
      <c r="S186" s="938"/>
      <c r="T186" s="938"/>
      <c r="U186" s="938"/>
      <c r="V186" s="938"/>
      <c r="W186" s="938"/>
      <c r="X186" s="938"/>
      <c r="Y186" s="938"/>
      <c r="Z186" s="938"/>
      <c r="AA186" s="938"/>
      <c r="AB186" s="939"/>
    </row>
    <row r="187" spans="1:28" ht="18" customHeight="1">
      <c r="A187" s="945"/>
      <c r="B187" s="906" t="s">
        <v>406</v>
      </c>
      <c r="C187" s="906"/>
      <c r="D187" s="906"/>
      <c r="E187" s="906"/>
      <c r="F187" s="906"/>
      <c r="G187" s="906"/>
      <c r="H187" s="938" t="str">
        <f>項目一覧!$C$272</f>
        <v/>
      </c>
      <c r="I187" s="939"/>
      <c r="J187" s="938"/>
      <c r="K187" s="938"/>
      <c r="L187" s="938"/>
      <c r="M187" s="938"/>
      <c r="N187" s="938"/>
      <c r="O187" s="938"/>
      <c r="P187" s="938"/>
      <c r="Q187" s="938"/>
      <c r="R187" s="938"/>
      <c r="S187" s="938"/>
      <c r="T187" s="938"/>
      <c r="U187" s="938"/>
      <c r="V187" s="938"/>
      <c r="W187" s="938"/>
      <c r="X187" s="938"/>
      <c r="Y187" s="938"/>
      <c r="Z187" s="938"/>
      <c r="AA187" s="938"/>
      <c r="AB187" s="939"/>
    </row>
    <row r="188" spans="1:28" ht="18" customHeight="1">
      <c r="A188" s="945"/>
      <c r="B188" s="906" t="s">
        <v>405</v>
      </c>
      <c r="C188" s="906"/>
      <c r="D188" s="906"/>
      <c r="E188" s="906"/>
      <c r="F188" s="906"/>
      <c r="G188" s="906"/>
      <c r="H188" s="1711" t="str">
        <f>項目一覧!$C$273</f>
        <v/>
      </c>
      <c r="I188" s="1711"/>
      <c r="J188" s="1711"/>
      <c r="K188" s="1711"/>
      <c r="L188" s="1711"/>
      <c r="M188" s="1711"/>
      <c r="N188" s="1711"/>
      <c r="O188" s="1711"/>
      <c r="P188" s="1711"/>
      <c r="Q188" s="1711"/>
      <c r="R188" s="1711"/>
      <c r="S188" s="1711"/>
      <c r="T188" s="1711"/>
      <c r="U188" s="1711"/>
      <c r="V188" s="1711"/>
      <c r="W188" s="1711"/>
      <c r="X188" s="1711"/>
      <c r="Y188" s="1711"/>
      <c r="Z188" s="1711"/>
      <c r="AA188" s="1711"/>
      <c r="AB188" s="1711"/>
    </row>
    <row r="189" spans="1:28" ht="18" customHeight="1">
      <c r="A189" s="945"/>
      <c r="B189" s="906" t="s">
        <v>404</v>
      </c>
      <c r="C189" s="906"/>
      <c r="D189" s="906"/>
      <c r="E189" s="906"/>
      <c r="F189" s="906"/>
      <c r="G189" s="906"/>
      <c r="H189" s="938" t="str">
        <f>項目一覧!$C$274</f>
        <v/>
      </c>
      <c r="I189" s="939"/>
      <c r="J189" s="938"/>
      <c r="K189" s="938"/>
      <c r="L189" s="938"/>
      <c r="M189" s="938"/>
      <c r="N189" s="938"/>
      <c r="O189" s="938"/>
      <c r="P189" s="938"/>
      <c r="Q189" s="938"/>
      <c r="R189" s="938"/>
      <c r="S189" s="938"/>
      <c r="T189" s="938"/>
      <c r="U189" s="938"/>
      <c r="V189" s="938"/>
      <c r="W189" s="938"/>
      <c r="X189" s="938"/>
      <c r="Y189" s="938"/>
      <c r="Z189" s="938"/>
      <c r="AA189" s="938"/>
      <c r="AB189" s="939"/>
    </row>
    <row r="190" spans="1:28" ht="18" customHeight="1">
      <c r="A190" s="945"/>
      <c r="B190" s="954" t="s">
        <v>403</v>
      </c>
      <c r="C190" s="906"/>
      <c r="D190" s="906"/>
      <c r="E190" s="906"/>
      <c r="F190" s="906"/>
      <c r="G190" s="906"/>
      <c r="H190" s="938"/>
      <c r="I190" s="1724" t="str">
        <f>項目一覧!$C$275</f>
        <v/>
      </c>
      <c r="J190" s="1724"/>
      <c r="K190" s="1724"/>
      <c r="L190" s="1724"/>
      <c r="M190" s="1724"/>
      <c r="N190" s="1724"/>
      <c r="O190" s="1724"/>
      <c r="P190" s="1724"/>
      <c r="Q190" s="1724"/>
      <c r="R190" s="1724"/>
      <c r="S190" s="1724"/>
      <c r="T190" s="1724"/>
      <c r="U190" s="1724"/>
      <c r="V190" s="1724"/>
      <c r="W190" s="1724"/>
      <c r="X190" s="1724"/>
      <c r="Y190" s="1724"/>
      <c r="Z190" s="1724"/>
      <c r="AA190" s="1724"/>
      <c r="AB190" s="1724"/>
    </row>
    <row r="191" spans="1:28" ht="18" customHeight="1">
      <c r="A191" s="936"/>
      <c r="B191" s="906"/>
      <c r="C191" s="906"/>
      <c r="D191" s="906"/>
      <c r="E191" s="906"/>
      <c r="F191" s="906"/>
      <c r="G191" s="906"/>
      <c r="H191" s="938"/>
      <c r="I191" s="1724"/>
      <c r="J191" s="1724"/>
      <c r="K191" s="1724"/>
      <c r="L191" s="1724"/>
      <c r="M191" s="1724"/>
      <c r="N191" s="1724"/>
      <c r="O191" s="1724"/>
      <c r="P191" s="1724"/>
      <c r="Q191" s="1724"/>
      <c r="R191" s="1724"/>
      <c r="S191" s="1724"/>
      <c r="T191" s="1724"/>
      <c r="U191" s="1724"/>
      <c r="V191" s="1724"/>
      <c r="W191" s="1724"/>
      <c r="X191" s="1724"/>
      <c r="Y191" s="1724"/>
      <c r="Z191" s="1724"/>
      <c r="AA191" s="1724"/>
      <c r="AB191" s="1724"/>
    </row>
    <row r="192" spans="1:28" ht="18" customHeight="1">
      <c r="A192" s="945"/>
      <c r="B192" s="906" t="s">
        <v>409</v>
      </c>
      <c r="C192" s="906"/>
      <c r="D192" s="906"/>
      <c r="E192" s="906"/>
      <c r="F192" s="906"/>
      <c r="G192" s="906"/>
      <c r="H192" s="944" t="str">
        <f>IF(項目一覧!$C$276=0,"","("&amp;項目一覧!$C$276&amp;") 建築士  （"&amp;項目一覧!$C$277&amp;"）登録　第　 "&amp;項目一覧!$C$278&amp;"　号")</f>
        <v>() 建築士  （）登録　第　 　号</v>
      </c>
      <c r="I192" s="939"/>
      <c r="J192" s="938"/>
      <c r="K192" s="938"/>
      <c r="L192" s="938"/>
      <c r="M192" s="938"/>
      <c r="N192" s="938"/>
      <c r="O192" s="938"/>
      <c r="P192" s="938"/>
      <c r="Q192" s="938"/>
      <c r="R192" s="938"/>
      <c r="S192" s="938"/>
      <c r="T192" s="938"/>
      <c r="U192" s="938"/>
      <c r="V192" s="938"/>
      <c r="W192" s="938"/>
      <c r="X192" s="938"/>
      <c r="Y192" s="938"/>
      <c r="Z192" s="938"/>
      <c r="AA192" s="938"/>
      <c r="AB192" s="939"/>
    </row>
    <row r="193" spans="1:28" ht="18" customHeight="1">
      <c r="A193" s="945"/>
      <c r="B193" s="906" t="s">
        <v>408</v>
      </c>
      <c r="C193" s="906"/>
      <c r="D193" s="906"/>
      <c r="E193" s="906"/>
      <c r="F193" s="906"/>
      <c r="G193" s="906"/>
      <c r="H193" s="938" t="str">
        <f>項目一覧!$C$279</f>
        <v/>
      </c>
      <c r="I193" s="939"/>
      <c r="J193" s="938"/>
      <c r="K193" s="938"/>
      <c r="L193" s="938"/>
      <c r="M193" s="938"/>
      <c r="N193" s="938"/>
      <c r="O193" s="938"/>
      <c r="P193" s="938"/>
      <c r="Q193" s="938"/>
      <c r="R193" s="938"/>
      <c r="S193" s="938"/>
      <c r="T193" s="938"/>
      <c r="U193" s="938"/>
      <c r="V193" s="938"/>
      <c r="W193" s="938"/>
      <c r="X193" s="938"/>
      <c r="Y193" s="938"/>
      <c r="Z193" s="938"/>
      <c r="AA193" s="938"/>
      <c r="AB193" s="939"/>
    </row>
    <row r="194" spans="1:28" ht="18" customHeight="1">
      <c r="A194" s="945"/>
      <c r="B194" s="906" t="s">
        <v>407</v>
      </c>
      <c r="C194" s="906"/>
      <c r="D194" s="906"/>
      <c r="E194" s="906"/>
      <c r="F194" s="906"/>
      <c r="G194" s="906"/>
      <c r="H194" s="944" t="str">
        <f>IF(項目一覧!$C$280=0,"","("&amp;項目一覧!$C$280&amp;") 建築士事務所  （"&amp;項目一覧!$C$281&amp;"）知事登録　第　 "&amp;項目一覧!$C$282&amp;"　号")</f>
        <v>() 建築士事務所  （）知事登録　第　 　号</v>
      </c>
      <c r="I194" s="939"/>
      <c r="J194" s="938"/>
      <c r="K194" s="938"/>
      <c r="L194" s="938"/>
      <c r="M194" s="938"/>
      <c r="N194" s="938"/>
      <c r="O194" s="938"/>
      <c r="P194" s="938"/>
      <c r="Q194" s="938"/>
      <c r="R194" s="938"/>
      <c r="S194" s="938"/>
      <c r="T194" s="938"/>
      <c r="U194" s="938"/>
      <c r="V194" s="938"/>
      <c r="W194" s="938"/>
      <c r="X194" s="938"/>
      <c r="Y194" s="938"/>
      <c r="Z194" s="938"/>
      <c r="AA194" s="938"/>
      <c r="AB194" s="939"/>
    </row>
    <row r="195" spans="1:28" ht="18" customHeight="1">
      <c r="A195" s="945"/>
      <c r="B195" s="906"/>
      <c r="C195" s="906"/>
      <c r="D195" s="906"/>
      <c r="E195" s="906"/>
      <c r="F195" s="906"/>
      <c r="G195" s="906"/>
      <c r="H195" s="938" t="str">
        <f>項目一覧!$C$283</f>
        <v/>
      </c>
      <c r="I195" s="939"/>
      <c r="J195" s="938"/>
      <c r="K195" s="938"/>
      <c r="L195" s="938"/>
      <c r="M195" s="938"/>
      <c r="N195" s="938"/>
      <c r="O195" s="938"/>
      <c r="P195" s="938"/>
      <c r="Q195" s="938"/>
      <c r="R195" s="938"/>
      <c r="S195" s="938"/>
      <c r="T195" s="938"/>
      <c r="U195" s="938"/>
      <c r="V195" s="938"/>
      <c r="W195" s="938"/>
      <c r="X195" s="938"/>
      <c r="Y195" s="938"/>
      <c r="Z195" s="938"/>
      <c r="AA195" s="938"/>
      <c r="AB195" s="939"/>
    </row>
    <row r="196" spans="1:28" ht="18" customHeight="1">
      <c r="A196" s="945"/>
      <c r="B196" s="906" t="s">
        <v>406</v>
      </c>
      <c r="C196" s="906"/>
      <c r="D196" s="906"/>
      <c r="E196" s="906"/>
      <c r="F196" s="906"/>
      <c r="G196" s="906"/>
      <c r="H196" s="938" t="str">
        <f>項目一覧!$C$284</f>
        <v/>
      </c>
      <c r="I196" s="939"/>
      <c r="J196" s="938"/>
      <c r="K196" s="938"/>
      <c r="L196" s="938"/>
      <c r="M196" s="938"/>
      <c r="N196" s="938"/>
      <c r="O196" s="938"/>
      <c r="P196" s="938"/>
      <c r="Q196" s="938"/>
      <c r="R196" s="938"/>
      <c r="S196" s="938"/>
      <c r="T196" s="938"/>
      <c r="U196" s="938"/>
      <c r="V196" s="938"/>
      <c r="W196" s="938"/>
      <c r="X196" s="938"/>
      <c r="Y196" s="938"/>
      <c r="Z196" s="938"/>
      <c r="AA196" s="938"/>
      <c r="AB196" s="939"/>
    </row>
    <row r="197" spans="1:28" ht="18" customHeight="1">
      <c r="A197" s="945"/>
      <c r="B197" s="906" t="s">
        <v>405</v>
      </c>
      <c r="C197" s="906"/>
      <c r="D197" s="906"/>
      <c r="E197" s="906"/>
      <c r="F197" s="906"/>
      <c r="G197" s="906"/>
      <c r="H197" s="1711" t="str">
        <f>項目一覧!$C$285</f>
        <v/>
      </c>
      <c r="I197" s="1711"/>
      <c r="J197" s="1711"/>
      <c r="K197" s="1711"/>
      <c r="L197" s="1711"/>
      <c r="M197" s="1711"/>
      <c r="N197" s="1711"/>
      <c r="O197" s="1711"/>
      <c r="P197" s="1711"/>
      <c r="Q197" s="1711"/>
      <c r="R197" s="1711"/>
      <c r="S197" s="1711"/>
      <c r="T197" s="1711"/>
      <c r="U197" s="1711"/>
      <c r="V197" s="1711"/>
      <c r="W197" s="1711"/>
      <c r="X197" s="1711"/>
      <c r="Y197" s="1711"/>
      <c r="Z197" s="1711"/>
      <c r="AA197" s="1711"/>
      <c r="AB197" s="1711"/>
    </row>
    <row r="198" spans="1:28" ht="18" customHeight="1">
      <c r="A198" s="945"/>
      <c r="B198" s="906" t="s">
        <v>404</v>
      </c>
      <c r="C198" s="906"/>
      <c r="D198" s="906"/>
      <c r="E198" s="906"/>
      <c r="F198" s="906"/>
      <c r="G198" s="906"/>
      <c r="H198" s="938" t="str">
        <f>項目一覧!$C$286</f>
        <v/>
      </c>
      <c r="I198" s="939"/>
      <c r="J198" s="938"/>
      <c r="K198" s="938"/>
      <c r="L198" s="938"/>
      <c r="M198" s="938"/>
      <c r="N198" s="938"/>
      <c r="O198" s="938"/>
      <c r="P198" s="938"/>
      <c r="Q198" s="938"/>
      <c r="R198" s="938"/>
      <c r="S198" s="938"/>
      <c r="T198" s="938"/>
      <c r="U198" s="938"/>
      <c r="V198" s="938"/>
      <c r="W198" s="938"/>
      <c r="X198" s="938"/>
      <c r="Y198" s="938"/>
      <c r="Z198" s="938"/>
      <c r="AA198" s="938"/>
      <c r="AB198" s="939"/>
    </row>
    <row r="199" spans="1:28" ht="18" customHeight="1">
      <c r="A199" s="945"/>
      <c r="B199" s="954" t="s">
        <v>403</v>
      </c>
      <c r="C199" s="906"/>
      <c r="D199" s="906"/>
      <c r="E199" s="906"/>
      <c r="F199" s="906"/>
      <c r="G199" s="906"/>
      <c r="H199" s="938"/>
      <c r="I199" s="1724" t="str">
        <f>項目一覧!$C$287</f>
        <v/>
      </c>
      <c r="J199" s="1724"/>
      <c r="K199" s="1724"/>
      <c r="L199" s="1724"/>
      <c r="M199" s="1724"/>
      <c r="N199" s="1724"/>
      <c r="O199" s="1724"/>
      <c r="P199" s="1724"/>
      <c r="Q199" s="1724"/>
      <c r="R199" s="1724"/>
      <c r="S199" s="1724"/>
      <c r="T199" s="1724"/>
      <c r="U199" s="1724"/>
      <c r="V199" s="1724"/>
      <c r="W199" s="1724"/>
      <c r="X199" s="1724"/>
      <c r="Y199" s="1724"/>
      <c r="Z199" s="1724"/>
      <c r="AA199" s="1724"/>
      <c r="AB199" s="1724"/>
    </row>
    <row r="200" spans="1:28" ht="18" customHeight="1">
      <c r="A200" s="951"/>
      <c r="B200" s="935"/>
      <c r="C200" s="935"/>
      <c r="D200" s="935"/>
      <c r="E200" s="935"/>
      <c r="F200" s="935"/>
      <c r="G200" s="935"/>
      <c r="H200" s="941"/>
      <c r="I200" s="1739"/>
      <c r="J200" s="1739"/>
      <c r="K200" s="1739"/>
      <c r="L200" s="1739"/>
      <c r="M200" s="1739"/>
      <c r="N200" s="1739"/>
      <c r="O200" s="1739"/>
      <c r="P200" s="1739"/>
      <c r="Q200" s="1739"/>
      <c r="R200" s="1739"/>
      <c r="S200" s="1739"/>
      <c r="T200" s="1739"/>
      <c r="U200" s="1739"/>
      <c r="V200" s="1739"/>
      <c r="W200" s="1739"/>
      <c r="X200" s="1739"/>
      <c r="Y200" s="1739"/>
      <c r="Z200" s="1739"/>
      <c r="AA200" s="1739"/>
      <c r="AB200" s="1739"/>
    </row>
    <row r="201" spans="1:28" ht="16.149999999999999" customHeight="1">
      <c r="A201" s="936" t="s">
        <v>309</v>
      </c>
      <c r="B201" s="906" t="s">
        <v>402</v>
      </c>
      <c r="C201" s="906"/>
      <c r="D201" s="906"/>
      <c r="E201" s="906"/>
      <c r="F201" s="906"/>
      <c r="G201" s="906"/>
      <c r="H201" s="906"/>
      <c r="I201" s="906"/>
      <c r="J201" s="906"/>
      <c r="K201" s="906"/>
      <c r="L201" s="906"/>
      <c r="M201" s="906"/>
      <c r="N201" s="906"/>
      <c r="O201" s="906"/>
      <c r="P201" s="906"/>
      <c r="Q201" s="906"/>
      <c r="R201" s="906"/>
      <c r="S201" s="906"/>
      <c r="T201" s="906"/>
      <c r="U201" s="906"/>
      <c r="V201" s="906"/>
      <c r="W201" s="906"/>
      <c r="X201" s="906"/>
      <c r="Y201" s="906"/>
      <c r="Z201" s="906"/>
      <c r="AA201" s="906"/>
    </row>
    <row r="202" spans="1:28" ht="18" customHeight="1">
      <c r="A202" s="945"/>
      <c r="B202" s="906" t="s">
        <v>401</v>
      </c>
      <c r="C202" s="906"/>
      <c r="D202" s="906"/>
      <c r="E202" s="906"/>
      <c r="F202" s="938"/>
      <c r="G202" s="938"/>
      <c r="H202" s="938" t="str">
        <f>項目一覧!$C$55</f>
        <v/>
      </c>
      <c r="I202" s="939"/>
      <c r="J202" s="938"/>
      <c r="K202" s="938"/>
      <c r="L202" s="938"/>
      <c r="M202" s="938"/>
      <c r="N202" s="938"/>
      <c r="O202" s="938"/>
      <c r="P202" s="938"/>
      <c r="Q202" s="938"/>
      <c r="R202" s="938"/>
      <c r="S202" s="938"/>
      <c r="T202" s="938"/>
      <c r="U202" s="938"/>
      <c r="V202" s="955"/>
      <c r="W202" s="955"/>
      <c r="X202" s="955"/>
      <c r="Y202" s="938"/>
      <c r="Z202" s="938"/>
      <c r="AA202" s="938"/>
      <c r="AB202" s="939"/>
    </row>
    <row r="203" spans="1:28" ht="18" customHeight="1">
      <c r="A203" s="945"/>
      <c r="B203" s="906" t="s">
        <v>400</v>
      </c>
      <c r="C203" s="906"/>
      <c r="D203" s="906"/>
      <c r="E203" s="906"/>
      <c r="F203" s="938"/>
      <c r="G203" s="938"/>
      <c r="H203" s="946" t="str">
        <f>IF(項目一覧!$C$56=0,"","建設業の許可   ("&amp;項目一覧!$C$56&amp;")  第  （"&amp;項目一覧!$C$57&amp;"）　　 "&amp;項目一覧!$C$58&amp;"　号")</f>
        <v>建設業の許可   ()  第  （）　　 　号</v>
      </c>
      <c r="I203" s="939"/>
      <c r="J203" s="938"/>
      <c r="K203" s="938"/>
      <c r="L203" s="938"/>
      <c r="M203" s="938"/>
      <c r="N203" s="938"/>
      <c r="O203" s="938"/>
      <c r="P203" s="938"/>
      <c r="Q203" s="938"/>
      <c r="R203" s="938"/>
      <c r="S203" s="938"/>
      <c r="T203" s="938"/>
      <c r="U203" s="938"/>
      <c r="V203" s="938"/>
      <c r="W203" s="938"/>
      <c r="X203" s="938"/>
      <c r="Y203" s="938"/>
      <c r="Z203" s="938"/>
      <c r="AA203" s="938"/>
      <c r="AB203" s="939"/>
    </row>
    <row r="204" spans="1:28" ht="18" customHeight="1">
      <c r="A204" s="945"/>
      <c r="B204" s="906"/>
      <c r="C204" s="906"/>
      <c r="D204" s="906"/>
      <c r="E204" s="906"/>
      <c r="F204" s="938"/>
      <c r="G204" s="938"/>
      <c r="H204" s="938" t="str">
        <f>項目一覧!$C$59</f>
        <v/>
      </c>
      <c r="I204" s="939"/>
      <c r="J204" s="938"/>
      <c r="K204" s="938"/>
      <c r="L204" s="938"/>
      <c r="M204" s="938"/>
      <c r="N204" s="938"/>
      <c r="O204" s="938"/>
      <c r="P204" s="938"/>
      <c r="Q204" s="938"/>
      <c r="R204" s="938"/>
      <c r="S204" s="938"/>
      <c r="T204" s="938"/>
      <c r="U204" s="938"/>
      <c r="V204" s="938"/>
      <c r="W204" s="938"/>
      <c r="X204" s="938"/>
      <c r="Y204" s="938"/>
      <c r="Z204" s="938"/>
      <c r="AA204" s="938"/>
      <c r="AB204" s="939"/>
    </row>
    <row r="205" spans="1:28" ht="18" customHeight="1">
      <c r="A205" s="945"/>
      <c r="B205" s="906" t="s">
        <v>399</v>
      </c>
      <c r="C205" s="906"/>
      <c r="D205" s="906"/>
      <c r="E205" s="906"/>
      <c r="F205" s="938"/>
      <c r="G205" s="938"/>
      <c r="H205" s="938" t="str">
        <f>項目一覧!$C$60</f>
        <v/>
      </c>
      <c r="I205" s="939"/>
      <c r="J205" s="938"/>
      <c r="K205" s="938"/>
      <c r="L205" s="938"/>
      <c r="M205" s="938"/>
      <c r="N205" s="938"/>
      <c r="O205" s="938"/>
      <c r="P205" s="938"/>
      <c r="Q205" s="938"/>
      <c r="R205" s="938"/>
      <c r="S205" s="938"/>
      <c r="T205" s="938"/>
      <c r="U205" s="938"/>
      <c r="V205" s="938"/>
      <c r="W205" s="938"/>
      <c r="X205" s="938"/>
      <c r="Y205" s="938"/>
      <c r="Z205" s="938"/>
      <c r="AA205" s="938"/>
      <c r="AB205" s="939"/>
    </row>
    <row r="206" spans="1:28" ht="18" customHeight="1">
      <c r="A206" s="945"/>
      <c r="B206" s="906" t="s">
        <v>398</v>
      </c>
      <c r="C206" s="906"/>
      <c r="D206" s="906"/>
      <c r="E206" s="906"/>
      <c r="F206" s="938"/>
      <c r="G206" s="938"/>
      <c r="H206" s="1711" t="str">
        <f>項目一覧!$C$61</f>
        <v/>
      </c>
      <c r="I206" s="1711"/>
      <c r="J206" s="1711"/>
      <c r="K206" s="1711"/>
      <c r="L206" s="1711"/>
      <c r="M206" s="1711"/>
      <c r="N206" s="1711"/>
      <c r="O206" s="1711"/>
      <c r="P206" s="1711"/>
      <c r="Q206" s="1711"/>
      <c r="R206" s="1711"/>
      <c r="S206" s="1711"/>
      <c r="T206" s="1711"/>
      <c r="U206" s="1711"/>
      <c r="V206" s="1711"/>
      <c r="W206" s="1711"/>
      <c r="X206" s="1711"/>
      <c r="Y206" s="1711"/>
      <c r="Z206" s="1711"/>
      <c r="AA206" s="1711"/>
      <c r="AB206" s="1711"/>
    </row>
    <row r="207" spans="1:28" ht="18" customHeight="1">
      <c r="A207" s="906"/>
      <c r="B207" s="906" t="s">
        <v>397</v>
      </c>
      <c r="C207" s="906"/>
      <c r="D207" s="906"/>
      <c r="E207" s="906"/>
      <c r="F207" s="938"/>
      <c r="G207" s="938"/>
      <c r="H207" s="938" t="str">
        <f>項目一覧!$C$62</f>
        <v/>
      </c>
      <c r="I207" s="939"/>
      <c r="J207" s="938"/>
      <c r="K207" s="938"/>
      <c r="L207" s="938"/>
      <c r="M207" s="938"/>
      <c r="N207" s="938"/>
      <c r="O207" s="938"/>
      <c r="P207" s="938"/>
      <c r="Q207" s="938"/>
      <c r="R207" s="938"/>
      <c r="S207" s="938"/>
      <c r="T207" s="938"/>
      <c r="U207" s="938"/>
      <c r="V207" s="938"/>
      <c r="W207" s="938"/>
      <c r="X207" s="938"/>
      <c r="Y207" s="938"/>
      <c r="Z207" s="938"/>
      <c r="AA207" s="938"/>
      <c r="AB207" s="939"/>
    </row>
    <row r="208" spans="1:28" ht="10.15" customHeight="1">
      <c r="A208" s="906"/>
      <c r="B208" s="906"/>
      <c r="C208" s="906"/>
      <c r="D208" s="906"/>
      <c r="E208" s="906"/>
      <c r="F208" s="938"/>
      <c r="G208" s="938"/>
      <c r="H208" s="938"/>
      <c r="I208" s="939"/>
      <c r="J208" s="938"/>
      <c r="K208" s="938"/>
      <c r="L208" s="938"/>
      <c r="M208" s="938"/>
      <c r="N208" s="938"/>
      <c r="O208" s="938"/>
      <c r="P208" s="938"/>
      <c r="Q208" s="938"/>
      <c r="R208" s="938"/>
      <c r="S208" s="938"/>
      <c r="T208" s="938"/>
      <c r="U208" s="938"/>
      <c r="V208" s="938"/>
      <c r="W208" s="938"/>
      <c r="X208" s="938"/>
      <c r="Y208" s="938"/>
      <c r="Z208" s="938"/>
      <c r="AA208" s="938"/>
      <c r="AB208" s="939"/>
    </row>
    <row r="209" spans="1:28" ht="17.25" customHeight="1">
      <c r="A209" s="906"/>
      <c r="B209" s="906" t="s">
        <v>3104</v>
      </c>
      <c r="C209" s="906"/>
      <c r="D209" s="906"/>
      <c r="E209" s="906"/>
      <c r="F209" s="938"/>
      <c r="G209" s="938"/>
      <c r="H209" s="938"/>
      <c r="I209" s="939"/>
      <c r="J209" s="938"/>
      <c r="K209" s="938"/>
      <c r="L209" s="938"/>
      <c r="M209" s="938"/>
      <c r="N209" s="938"/>
      <c r="O209" s="938"/>
      <c r="P209" s="938"/>
      <c r="Q209" s="938"/>
      <c r="R209" s="938"/>
      <c r="S209" s="938"/>
      <c r="T209" s="938"/>
      <c r="U209" s="938"/>
      <c r="V209" s="938"/>
      <c r="W209" s="938"/>
      <c r="X209" s="938"/>
      <c r="Y209" s="938"/>
      <c r="Z209" s="938"/>
      <c r="AA209" s="938"/>
      <c r="AB209" s="938"/>
    </row>
    <row r="210" spans="1:28" ht="17.25" customHeight="1">
      <c r="A210" s="945"/>
      <c r="B210" s="906" t="s">
        <v>401</v>
      </c>
      <c r="C210" s="906"/>
      <c r="D210" s="906"/>
      <c r="E210" s="906"/>
      <c r="F210" s="938"/>
      <c r="G210" s="938"/>
      <c r="H210" s="938" t="str">
        <f>項目一覧!C363</f>
        <v/>
      </c>
      <c r="I210" s="939"/>
      <c r="J210" s="938"/>
      <c r="K210" s="938"/>
      <c r="L210" s="938"/>
      <c r="M210" s="938"/>
      <c r="N210" s="938"/>
      <c r="O210" s="938"/>
      <c r="P210" s="938"/>
      <c r="Q210" s="938"/>
      <c r="R210" s="938"/>
      <c r="S210" s="938"/>
      <c r="T210" s="938"/>
      <c r="U210" s="938"/>
      <c r="V210" s="938"/>
      <c r="W210" s="938"/>
      <c r="X210" s="938"/>
      <c r="Y210" s="938"/>
      <c r="Z210" s="938"/>
      <c r="AA210" s="938"/>
      <c r="AB210" s="939"/>
    </row>
    <row r="211" spans="1:28" ht="17.25" customHeight="1">
      <c r="A211" s="945"/>
      <c r="B211" s="906" t="s">
        <v>400</v>
      </c>
      <c r="C211" s="906"/>
      <c r="D211" s="906"/>
      <c r="E211" s="906"/>
      <c r="F211" s="938"/>
      <c r="G211" s="938"/>
      <c r="H211" s="946" t="str">
        <f>IF(項目一覧!C363=0,"","建設業の許可   ("&amp;項目一覧!C364&amp;")  第  （"&amp;項目一覧!C365&amp;"）　　 "&amp;項目一覧!C366&amp;"　号")</f>
        <v>建設業の許可   ()  第  （）　　 　号</v>
      </c>
      <c r="I211" s="939"/>
      <c r="J211" s="938"/>
      <c r="K211" s="938"/>
      <c r="L211" s="938"/>
      <c r="M211" s="938"/>
      <c r="N211" s="938"/>
      <c r="O211" s="938"/>
      <c r="P211" s="938"/>
      <c r="Q211" s="938"/>
      <c r="R211" s="938"/>
      <c r="S211" s="938"/>
      <c r="T211" s="938"/>
      <c r="U211" s="938"/>
      <c r="V211" s="938"/>
      <c r="W211" s="938"/>
      <c r="X211" s="938"/>
      <c r="Y211" s="938"/>
      <c r="Z211" s="938"/>
      <c r="AA211" s="938"/>
      <c r="AB211" s="939"/>
    </row>
    <row r="212" spans="1:28" ht="17.25" customHeight="1">
      <c r="A212" s="945"/>
      <c r="B212" s="906"/>
      <c r="C212" s="906"/>
      <c r="D212" s="906"/>
      <c r="E212" s="906"/>
      <c r="F212" s="938"/>
      <c r="G212" s="938"/>
      <c r="H212" s="938" t="str">
        <f>項目一覧!C367</f>
        <v/>
      </c>
      <c r="I212" s="939"/>
      <c r="J212" s="938"/>
      <c r="K212" s="938"/>
      <c r="L212" s="938"/>
      <c r="M212" s="938"/>
      <c r="N212" s="938"/>
      <c r="O212" s="938"/>
      <c r="P212" s="938"/>
      <c r="Q212" s="938"/>
      <c r="R212" s="938"/>
      <c r="S212" s="938"/>
      <c r="T212" s="938"/>
      <c r="U212" s="938"/>
      <c r="V212" s="938"/>
      <c r="W212" s="938"/>
      <c r="X212" s="938"/>
      <c r="Y212" s="938"/>
      <c r="Z212" s="938"/>
      <c r="AA212" s="938"/>
      <c r="AB212" s="939"/>
    </row>
    <row r="213" spans="1:28" ht="17.25" customHeight="1">
      <c r="A213" s="945"/>
      <c r="B213" s="906" t="s">
        <v>399</v>
      </c>
      <c r="C213" s="906"/>
      <c r="D213" s="906"/>
      <c r="E213" s="906"/>
      <c r="F213" s="938"/>
      <c r="G213" s="938"/>
      <c r="H213" s="938" t="str">
        <f>項目一覧!C368</f>
        <v/>
      </c>
      <c r="I213" s="939"/>
      <c r="J213" s="938"/>
      <c r="K213" s="938"/>
      <c r="L213" s="938"/>
      <c r="M213" s="938"/>
      <c r="N213" s="938"/>
      <c r="O213" s="938"/>
      <c r="P213" s="938"/>
      <c r="Q213" s="938"/>
      <c r="R213" s="938"/>
      <c r="S213" s="938"/>
      <c r="T213" s="938"/>
      <c r="U213" s="938"/>
      <c r="V213" s="938"/>
      <c r="W213" s="938"/>
      <c r="X213" s="938"/>
      <c r="Y213" s="938"/>
      <c r="Z213" s="938"/>
      <c r="AA213" s="938"/>
      <c r="AB213" s="939"/>
    </row>
    <row r="214" spans="1:28" ht="17.25" customHeight="1">
      <c r="A214" s="945"/>
      <c r="B214" s="906" t="s">
        <v>398</v>
      </c>
      <c r="C214" s="906"/>
      <c r="D214" s="906"/>
      <c r="E214" s="906"/>
      <c r="F214" s="938"/>
      <c r="G214" s="938"/>
      <c r="H214" s="1711" t="str">
        <f>項目一覧!C369</f>
        <v/>
      </c>
      <c r="I214" s="1711"/>
      <c r="J214" s="1711"/>
      <c r="K214" s="1711"/>
      <c r="L214" s="1711"/>
      <c r="M214" s="1711"/>
      <c r="N214" s="1711"/>
      <c r="O214" s="1711"/>
      <c r="P214" s="1711"/>
      <c r="Q214" s="1711"/>
      <c r="R214" s="1711"/>
      <c r="S214" s="1711"/>
      <c r="T214" s="1711"/>
      <c r="U214" s="1711"/>
      <c r="V214" s="1711"/>
      <c r="W214" s="1711"/>
      <c r="X214" s="1711"/>
      <c r="Y214" s="1711"/>
      <c r="Z214" s="1711"/>
      <c r="AA214" s="1711"/>
      <c r="AB214" s="1711"/>
    </row>
    <row r="215" spans="1:28" ht="17.25" customHeight="1">
      <c r="A215" s="956"/>
      <c r="B215" s="956" t="s">
        <v>397</v>
      </c>
      <c r="C215" s="956"/>
      <c r="D215" s="956"/>
      <c r="E215" s="956"/>
      <c r="F215" s="957"/>
      <c r="G215" s="957"/>
      <c r="H215" s="957" t="str">
        <f>項目一覧!C370</f>
        <v/>
      </c>
      <c r="I215" s="958"/>
      <c r="J215" s="957"/>
      <c r="K215" s="957"/>
      <c r="L215" s="957"/>
      <c r="M215" s="957"/>
      <c r="N215" s="957"/>
      <c r="O215" s="957"/>
      <c r="P215" s="957"/>
      <c r="Q215" s="957"/>
      <c r="R215" s="957"/>
      <c r="S215" s="957"/>
      <c r="T215" s="957"/>
      <c r="U215" s="957"/>
      <c r="V215" s="957"/>
      <c r="W215" s="957"/>
      <c r="X215" s="957"/>
      <c r="Y215" s="957"/>
      <c r="Z215" s="957"/>
      <c r="AA215" s="957"/>
      <c r="AB215" s="957"/>
    </row>
    <row r="216" spans="1:28" ht="18" customHeight="1">
      <c r="A216" s="959" t="s">
        <v>109</v>
      </c>
      <c r="B216" s="937" t="s">
        <v>1960</v>
      </c>
      <c r="C216" s="906"/>
      <c r="D216" s="906"/>
      <c r="E216" s="906"/>
      <c r="F216" s="938"/>
      <c r="G216" s="938"/>
      <c r="H216" s="938"/>
      <c r="I216" s="939"/>
      <c r="J216" s="938"/>
      <c r="K216" s="938"/>
      <c r="L216" s="960"/>
      <c r="M216" s="938"/>
      <c r="N216" s="938"/>
      <c r="O216" s="961"/>
      <c r="P216" s="938"/>
      <c r="Q216" s="938"/>
      <c r="R216" s="938"/>
      <c r="S216" s="938"/>
      <c r="T216" s="938"/>
      <c r="U216" s="938"/>
      <c r="V216" s="938"/>
      <c r="W216" s="938"/>
      <c r="X216" s="938"/>
      <c r="Y216" s="938"/>
      <c r="Z216" s="938"/>
      <c r="AA216" s="938"/>
      <c r="AB216" s="938"/>
    </row>
    <row r="217" spans="1:28" ht="18" customHeight="1">
      <c r="A217" s="936"/>
      <c r="B217" s="906"/>
      <c r="C217" s="960" t="str">
        <f>IF(項目一覧!$D$342=TRUE,"■","□")</f>
        <v>□</v>
      </c>
      <c r="D217" s="938" t="s">
        <v>1961</v>
      </c>
      <c r="E217" s="938"/>
      <c r="F217" s="938"/>
      <c r="G217" s="961" t="s">
        <v>1964</v>
      </c>
      <c r="H217" s="938" t="str">
        <f>IF(項目一覧!$C$343="","",項目一覧!$C$343)</f>
        <v/>
      </c>
      <c r="I217" s="939"/>
      <c r="J217" s="938"/>
      <c r="K217" s="938"/>
      <c r="L217" s="960"/>
      <c r="M217" s="938"/>
      <c r="N217" s="938"/>
      <c r="O217" s="961"/>
      <c r="P217" s="938"/>
      <c r="Q217" s="938"/>
      <c r="R217" s="938"/>
      <c r="S217" s="938"/>
      <c r="T217" s="938"/>
      <c r="U217" s="938"/>
      <c r="V217" s="938"/>
      <c r="W217" s="938"/>
      <c r="X217" s="938"/>
      <c r="Y217" s="938"/>
      <c r="Z217" s="938" t="s">
        <v>1968</v>
      </c>
      <c r="AA217" s="938"/>
      <c r="AB217" s="938"/>
    </row>
    <row r="218" spans="1:28" ht="18" customHeight="1">
      <c r="A218" s="906"/>
      <c r="B218" s="906"/>
      <c r="C218" s="960" t="str">
        <f>IF(項目一覧!$E$342=TRUE,"■","□")</f>
        <v>□</v>
      </c>
      <c r="D218" s="938" t="s">
        <v>1962</v>
      </c>
      <c r="E218" s="906"/>
      <c r="F218" s="938"/>
      <c r="G218" s="961" t="s">
        <v>1964</v>
      </c>
      <c r="H218" s="938" t="str">
        <f>IF(項目一覧!$C$344="","",項目一覧!$C$344)</f>
        <v/>
      </c>
      <c r="I218" s="939"/>
      <c r="J218" s="938"/>
      <c r="K218" s="938"/>
      <c r="L218" s="960"/>
      <c r="M218" s="938"/>
      <c r="N218" s="938"/>
      <c r="O218" s="961"/>
      <c r="P218" s="938"/>
      <c r="Q218" s="938"/>
      <c r="R218" s="938"/>
      <c r="S218" s="938"/>
      <c r="T218" s="938"/>
      <c r="U218" s="938"/>
      <c r="V218" s="938"/>
      <c r="W218" s="938"/>
      <c r="X218" s="938"/>
      <c r="Y218" s="938"/>
      <c r="Z218" s="938" t="s">
        <v>1968</v>
      </c>
      <c r="AA218" s="938"/>
      <c r="AB218" s="938"/>
    </row>
    <row r="219" spans="1:28" ht="18" customHeight="1">
      <c r="A219" s="935"/>
      <c r="B219" s="935"/>
      <c r="C219" s="962" t="str">
        <f>IF(項目一覧!$F$342=TRUE,"■","□")</f>
        <v>□</v>
      </c>
      <c r="D219" s="941" t="s">
        <v>1963</v>
      </c>
      <c r="E219" s="935"/>
      <c r="F219" s="941"/>
      <c r="G219" s="941"/>
      <c r="H219" s="941"/>
      <c r="I219" s="942"/>
      <c r="J219" s="941"/>
      <c r="K219" s="941"/>
      <c r="L219" s="962"/>
      <c r="M219" s="941"/>
      <c r="N219" s="941"/>
      <c r="O219" s="941"/>
      <c r="P219" s="941"/>
      <c r="Q219" s="941"/>
      <c r="R219" s="941"/>
      <c r="S219" s="941"/>
      <c r="T219" s="941"/>
      <c r="U219" s="941"/>
      <c r="V219" s="941"/>
      <c r="W219" s="941"/>
      <c r="X219" s="941"/>
      <c r="Y219" s="941"/>
      <c r="Z219" s="941"/>
      <c r="AA219" s="941"/>
      <c r="AB219" s="941"/>
    </row>
    <row r="220" spans="1:28" ht="18" customHeight="1">
      <c r="A220" s="936" t="s">
        <v>109</v>
      </c>
      <c r="B220" s="906" t="s">
        <v>2640</v>
      </c>
      <c r="C220" s="906"/>
      <c r="D220" s="906"/>
      <c r="E220" s="906"/>
      <c r="F220" s="938"/>
      <c r="G220" s="938"/>
      <c r="H220" s="938"/>
      <c r="I220" s="939"/>
      <c r="J220" s="938"/>
      <c r="K220" s="938"/>
      <c r="N220" s="938"/>
      <c r="AB220" s="938"/>
    </row>
    <row r="221" spans="1:28" ht="18" customHeight="1">
      <c r="A221" s="936"/>
      <c r="B221" s="906"/>
      <c r="C221" s="960" t="str">
        <f>IF(項目一覧!$D$349=TRUE,"■","□")</f>
        <v>□</v>
      </c>
      <c r="D221" s="938" t="s">
        <v>2740</v>
      </c>
      <c r="E221" s="938"/>
      <c r="F221" s="961"/>
      <c r="G221" s="961" t="s">
        <v>1964</v>
      </c>
      <c r="H221" s="906" t="str">
        <f>項目一覧!$C$350&amp;"　"&amp;項目一覧!$C$351</f>
        <v>　</v>
      </c>
      <c r="I221" s="939"/>
      <c r="J221" s="938"/>
      <c r="K221" s="938"/>
      <c r="L221" s="960"/>
      <c r="M221" s="938"/>
      <c r="N221" s="938"/>
      <c r="O221" s="961"/>
      <c r="P221" s="963"/>
      <c r="Q221" s="963"/>
      <c r="R221" s="963"/>
      <c r="S221" s="963"/>
      <c r="T221" s="963"/>
      <c r="U221" s="963"/>
      <c r="V221" s="963"/>
      <c r="W221" s="963"/>
      <c r="X221" s="963"/>
      <c r="Y221" s="963"/>
      <c r="Z221" s="938" t="s">
        <v>1968</v>
      </c>
      <c r="AA221" s="938"/>
      <c r="AB221" s="938"/>
    </row>
    <row r="222" spans="1:28" ht="18" customHeight="1">
      <c r="A222" s="906"/>
      <c r="B222" s="906"/>
      <c r="C222" s="960" t="str">
        <f>IF(項目一覧!$E$349=TRUE,"■","□")</f>
        <v>□</v>
      </c>
      <c r="D222" s="938" t="s">
        <v>2741</v>
      </c>
      <c r="E222" s="938"/>
      <c r="F222" s="961"/>
      <c r="G222" s="961" t="s">
        <v>1964</v>
      </c>
      <c r="H222" s="906" t="str">
        <f>項目一覧!$C$352&amp;"　"&amp;項目一覧!$C$353</f>
        <v>　</v>
      </c>
      <c r="I222" s="939"/>
      <c r="J222" s="938"/>
      <c r="K222" s="938"/>
      <c r="L222" s="960"/>
      <c r="M222" s="938"/>
      <c r="N222" s="938"/>
      <c r="O222" s="961"/>
      <c r="P222" s="963"/>
      <c r="Q222" s="963"/>
      <c r="R222" s="963"/>
      <c r="S222" s="963"/>
      <c r="T222" s="963"/>
      <c r="U222" s="963"/>
      <c r="V222" s="963"/>
      <c r="W222" s="963"/>
      <c r="X222" s="963"/>
      <c r="Y222" s="963"/>
      <c r="Z222" s="938" t="s">
        <v>1968</v>
      </c>
      <c r="AA222" s="938"/>
      <c r="AB222" s="938"/>
    </row>
    <row r="223" spans="1:28" ht="18" customHeight="1">
      <c r="A223" s="906"/>
      <c r="B223" s="906"/>
      <c r="C223" s="960" t="str">
        <f>IF(項目一覧!$F$349=TRUE,"■","□")</f>
        <v>□</v>
      </c>
      <c r="D223" s="938" t="s">
        <v>2635</v>
      </c>
      <c r="E223" s="938"/>
      <c r="F223" s="964"/>
      <c r="G223" s="964" t="s">
        <v>1964</v>
      </c>
      <c r="H223" s="1732" t="str">
        <f>項目一覧!$C$354</f>
        <v/>
      </c>
      <c r="I223" s="1732"/>
      <c r="J223" s="1732"/>
      <c r="K223" s="1732"/>
      <c r="L223" s="1732"/>
      <c r="M223" s="1732"/>
      <c r="N223" s="1732"/>
      <c r="O223" s="1732"/>
      <c r="P223" s="1732"/>
      <c r="Q223" s="1732"/>
      <c r="R223" s="1732"/>
      <c r="S223" s="1732"/>
      <c r="T223" s="1732"/>
      <c r="U223" s="1732"/>
      <c r="V223" s="1732"/>
      <c r="W223" s="1732"/>
      <c r="X223" s="1732"/>
      <c r="Y223" s="1732"/>
      <c r="Z223" s="941" t="s">
        <v>1968</v>
      </c>
      <c r="AA223" s="938"/>
      <c r="AB223" s="941"/>
    </row>
    <row r="224" spans="1:28" ht="18" customHeight="1">
      <c r="A224" s="965" t="s">
        <v>309</v>
      </c>
      <c r="B224" s="966" t="s">
        <v>2641</v>
      </c>
      <c r="C224" s="967"/>
      <c r="D224" s="967"/>
      <c r="E224" s="967"/>
      <c r="F224" s="1712" t="str">
        <f>項目一覧!$C$66</f>
        <v/>
      </c>
      <c r="G224" s="1712"/>
      <c r="H224" s="1712"/>
      <c r="I224" s="1712"/>
      <c r="J224" s="1712"/>
      <c r="K224" s="1712"/>
      <c r="L224" s="1712"/>
      <c r="M224" s="1712"/>
      <c r="N224" s="1712"/>
      <c r="O224" s="1712"/>
      <c r="P224" s="1712"/>
      <c r="Q224" s="1712"/>
      <c r="R224" s="1712"/>
      <c r="S224" s="1712"/>
      <c r="T224" s="1712"/>
      <c r="U224" s="1712"/>
      <c r="V224" s="1712"/>
      <c r="W224" s="1712"/>
      <c r="X224" s="1712"/>
      <c r="Y224" s="1712"/>
      <c r="Z224" s="1712"/>
      <c r="AA224" s="1712"/>
      <c r="AB224" s="968"/>
    </row>
    <row r="225" spans="1:29" ht="18" customHeight="1">
      <c r="A225" s="969"/>
      <c r="B225" s="970"/>
      <c r="C225" s="970"/>
      <c r="D225" s="970"/>
      <c r="E225" s="970"/>
      <c r="F225" s="1713"/>
      <c r="G225" s="1713"/>
      <c r="H225" s="1713"/>
      <c r="I225" s="1713"/>
      <c r="J225" s="1713"/>
      <c r="K225" s="1713"/>
      <c r="L225" s="1713"/>
      <c r="M225" s="1713"/>
      <c r="N225" s="1713"/>
      <c r="O225" s="1713"/>
      <c r="P225" s="1713"/>
      <c r="Q225" s="1713"/>
      <c r="R225" s="1713"/>
      <c r="S225" s="1713"/>
      <c r="T225" s="1713"/>
      <c r="U225" s="1713"/>
      <c r="V225" s="1713"/>
      <c r="W225" s="1713"/>
      <c r="X225" s="1713"/>
      <c r="Y225" s="1713"/>
      <c r="Z225" s="1713"/>
      <c r="AA225" s="1713"/>
      <c r="AB225" s="958"/>
    </row>
    <row r="226" spans="1:29" ht="16.149999999999999" customHeight="1">
      <c r="A226" s="906"/>
      <c r="B226" s="906"/>
      <c r="C226" s="906"/>
      <c r="D226" s="906"/>
      <c r="E226" s="906"/>
      <c r="F226" s="938"/>
      <c r="G226" s="938"/>
      <c r="H226" s="938"/>
      <c r="I226" s="938"/>
      <c r="J226" s="938"/>
      <c r="K226" s="938"/>
      <c r="L226" s="938"/>
      <c r="M226" s="938"/>
      <c r="N226" s="938"/>
      <c r="O226" s="938"/>
      <c r="P226" s="938"/>
      <c r="Q226" s="938"/>
      <c r="R226" s="938"/>
      <c r="S226" s="938"/>
      <c r="T226" s="938"/>
      <c r="U226" s="938"/>
      <c r="V226" s="938"/>
      <c r="W226" s="938"/>
      <c r="X226" s="938"/>
      <c r="Y226" s="938"/>
      <c r="Z226" s="938"/>
      <c r="AA226" s="938"/>
      <c r="AB226" s="939"/>
      <c r="AC226" s="971"/>
    </row>
    <row r="227" spans="1:29" ht="16.149999999999999" customHeight="1">
      <c r="A227" s="936"/>
      <c r="B227" s="906"/>
      <c r="C227" s="906"/>
      <c r="D227" s="906"/>
      <c r="E227" s="906"/>
      <c r="F227" s="938"/>
      <c r="G227" s="938"/>
      <c r="H227" s="938"/>
      <c r="I227" s="938"/>
      <c r="J227" s="938"/>
      <c r="K227" s="938"/>
      <c r="L227" s="938"/>
      <c r="M227" s="938"/>
      <c r="N227" s="938"/>
      <c r="O227" s="938"/>
      <c r="P227" s="938"/>
      <c r="Q227" s="938"/>
      <c r="R227" s="938"/>
      <c r="S227" s="938"/>
      <c r="T227" s="938"/>
      <c r="U227" s="938"/>
      <c r="V227" s="938"/>
      <c r="W227" s="938"/>
      <c r="X227" s="938"/>
      <c r="Y227" s="938"/>
      <c r="Z227" s="938"/>
      <c r="AA227" s="938"/>
      <c r="AB227" s="939"/>
      <c r="AC227" s="971"/>
    </row>
    <row r="228" spans="1:29" ht="18" customHeight="1">
      <c r="A228" s="936"/>
      <c r="B228" s="906"/>
      <c r="C228" s="906"/>
      <c r="D228" s="906"/>
      <c r="E228" s="906"/>
      <c r="F228" s="938"/>
      <c r="G228" s="938"/>
      <c r="H228" s="938"/>
      <c r="I228" s="939"/>
      <c r="J228" s="938"/>
      <c r="K228" s="938"/>
      <c r="L228" s="938"/>
      <c r="M228" s="938"/>
      <c r="N228" s="938"/>
      <c r="O228" s="938"/>
      <c r="P228" s="938"/>
      <c r="Q228" s="938"/>
      <c r="R228" s="938"/>
      <c r="S228" s="938"/>
      <c r="T228" s="938"/>
      <c r="U228" s="938"/>
      <c r="V228" s="938"/>
      <c r="W228" s="938"/>
      <c r="X228" s="938"/>
      <c r="Y228" s="938"/>
      <c r="Z228" s="938"/>
      <c r="AA228" s="938"/>
      <c r="AB228" s="939"/>
      <c r="AC228" s="971"/>
    </row>
    <row r="229" spans="1:29" ht="18" customHeight="1">
      <c r="A229" s="936"/>
      <c r="B229" s="906"/>
      <c r="C229" s="906"/>
      <c r="D229" s="906"/>
      <c r="E229" s="906"/>
      <c r="F229" s="938"/>
      <c r="G229" s="938"/>
      <c r="H229" s="938"/>
      <c r="I229" s="939"/>
      <c r="J229" s="938"/>
      <c r="K229" s="938"/>
      <c r="L229" s="938"/>
      <c r="M229" s="938"/>
      <c r="N229" s="938"/>
      <c r="O229" s="938"/>
      <c r="P229" s="938"/>
      <c r="Q229" s="938"/>
      <c r="R229" s="938"/>
      <c r="S229" s="938"/>
      <c r="T229" s="938"/>
      <c r="U229" s="938"/>
      <c r="V229" s="938"/>
      <c r="W229" s="938"/>
      <c r="X229" s="938"/>
      <c r="Y229" s="938"/>
      <c r="Z229" s="938"/>
      <c r="AA229" s="938"/>
      <c r="AB229" s="939"/>
      <c r="AC229" s="971"/>
    </row>
    <row r="230" spans="1:29" ht="18" customHeight="1">
      <c r="A230" s="936"/>
      <c r="B230" s="906"/>
      <c r="C230" s="906"/>
      <c r="D230" s="906"/>
      <c r="E230" s="906"/>
      <c r="F230" s="938"/>
      <c r="G230" s="938"/>
      <c r="H230" s="938"/>
      <c r="I230" s="939"/>
      <c r="J230" s="938"/>
      <c r="K230" s="938"/>
      <c r="L230" s="938"/>
      <c r="M230" s="938"/>
      <c r="N230" s="938"/>
      <c r="O230" s="938"/>
      <c r="P230" s="938"/>
      <c r="Q230" s="938"/>
      <c r="R230" s="938"/>
      <c r="S230" s="938"/>
      <c r="T230" s="938"/>
      <c r="U230" s="938"/>
      <c r="V230" s="938"/>
      <c r="W230" s="938"/>
      <c r="X230" s="938"/>
      <c r="Y230" s="938"/>
      <c r="Z230" s="938"/>
      <c r="AA230" s="938"/>
      <c r="AB230" s="939"/>
      <c r="AC230" s="971"/>
    </row>
    <row r="231" spans="1:29" ht="18" customHeight="1">
      <c r="A231" s="936"/>
      <c r="B231" s="906"/>
      <c r="C231" s="906"/>
      <c r="D231" s="906"/>
      <c r="E231" s="906"/>
      <c r="F231" s="938"/>
      <c r="G231" s="938"/>
      <c r="H231" s="1725"/>
      <c r="I231" s="1725"/>
      <c r="J231" s="1725"/>
      <c r="K231" s="1725"/>
      <c r="L231" s="1725"/>
      <c r="M231" s="1725"/>
      <c r="N231" s="1725"/>
      <c r="O231" s="1725"/>
      <c r="P231" s="1725"/>
      <c r="Q231" s="1725"/>
      <c r="R231" s="1725"/>
      <c r="S231" s="1725"/>
      <c r="T231" s="1725"/>
      <c r="U231" s="1725"/>
      <c r="V231" s="1725"/>
      <c r="W231" s="1725"/>
      <c r="X231" s="1725"/>
      <c r="Y231" s="1725"/>
      <c r="Z231" s="1725"/>
      <c r="AA231" s="1725"/>
      <c r="AB231" s="1725"/>
      <c r="AC231" s="971"/>
    </row>
    <row r="232" spans="1:29" ht="18" customHeight="1">
      <c r="A232" s="936"/>
      <c r="B232" s="906"/>
      <c r="C232" s="906"/>
      <c r="D232" s="906"/>
      <c r="E232" s="906"/>
      <c r="F232" s="938"/>
      <c r="G232" s="938"/>
      <c r="H232" s="938"/>
      <c r="I232" s="939"/>
      <c r="J232" s="938"/>
      <c r="K232" s="938"/>
      <c r="L232" s="938"/>
      <c r="M232" s="938"/>
      <c r="N232" s="938"/>
      <c r="O232" s="938"/>
      <c r="P232" s="938"/>
      <c r="Q232" s="938"/>
      <c r="R232" s="938"/>
      <c r="S232" s="938"/>
      <c r="T232" s="938"/>
      <c r="U232" s="938"/>
      <c r="V232" s="938"/>
      <c r="W232" s="938"/>
      <c r="X232" s="938"/>
      <c r="Y232" s="938"/>
      <c r="Z232" s="938"/>
      <c r="AA232" s="938"/>
      <c r="AB232" s="939"/>
      <c r="AC232" s="971"/>
    </row>
    <row r="233" spans="1:29" ht="16.149999999999999" customHeight="1">
      <c r="F233" s="939"/>
      <c r="G233" s="939"/>
      <c r="H233" s="939"/>
      <c r="I233" s="939"/>
      <c r="J233" s="939"/>
      <c r="K233" s="939"/>
      <c r="L233" s="939"/>
      <c r="M233" s="939"/>
      <c r="N233" s="939"/>
      <c r="O233" s="939"/>
      <c r="P233" s="939"/>
      <c r="Q233" s="939"/>
      <c r="R233" s="939"/>
      <c r="S233" s="939"/>
      <c r="T233" s="939"/>
      <c r="U233" s="939"/>
      <c r="V233" s="939"/>
      <c r="W233" s="939"/>
      <c r="X233" s="939"/>
      <c r="Y233" s="939"/>
      <c r="Z233" s="939"/>
      <c r="AA233" s="939"/>
      <c r="AB233" s="939"/>
      <c r="AC233" s="971"/>
    </row>
    <row r="234" spans="1:29" ht="16.149999999999999" customHeight="1">
      <c r="A234" s="936"/>
      <c r="B234" s="906"/>
      <c r="C234" s="906"/>
      <c r="D234" s="906"/>
      <c r="E234" s="906"/>
      <c r="F234" s="938"/>
      <c r="G234" s="938"/>
      <c r="H234" s="938"/>
      <c r="I234" s="938"/>
      <c r="J234" s="938"/>
      <c r="K234" s="938"/>
      <c r="L234" s="938"/>
      <c r="M234" s="938"/>
      <c r="N234" s="938"/>
      <c r="O234" s="938"/>
      <c r="P234" s="938"/>
      <c r="Q234" s="938"/>
      <c r="R234" s="938"/>
      <c r="S234" s="938"/>
      <c r="T234" s="938"/>
      <c r="U234" s="938"/>
      <c r="V234" s="938"/>
      <c r="W234" s="938"/>
      <c r="X234" s="938"/>
      <c r="Y234" s="938"/>
      <c r="Z234" s="938"/>
      <c r="AA234" s="938"/>
      <c r="AB234" s="939"/>
      <c r="AC234" s="971"/>
    </row>
    <row r="235" spans="1:29" ht="18" customHeight="1">
      <c r="A235" s="936"/>
      <c r="B235" s="906"/>
      <c r="C235" s="906"/>
      <c r="D235" s="906"/>
      <c r="E235" s="906"/>
      <c r="F235" s="938"/>
      <c r="G235" s="938"/>
      <c r="H235" s="938"/>
      <c r="I235" s="938"/>
      <c r="J235" s="938"/>
      <c r="K235" s="938"/>
      <c r="L235" s="938"/>
      <c r="M235" s="938"/>
      <c r="N235" s="938"/>
      <c r="O235" s="938"/>
      <c r="P235" s="938"/>
      <c r="Q235" s="938"/>
      <c r="R235" s="938"/>
      <c r="S235" s="938"/>
      <c r="T235" s="938"/>
      <c r="U235" s="938"/>
      <c r="V235" s="938"/>
      <c r="W235" s="938"/>
      <c r="X235" s="938"/>
      <c r="Y235" s="938"/>
      <c r="Z235" s="938"/>
      <c r="AA235" s="938"/>
      <c r="AB235" s="939"/>
      <c r="AC235" s="971"/>
    </row>
    <row r="236" spans="1:29" ht="18" customHeight="1">
      <c r="A236" s="936"/>
      <c r="B236" s="906"/>
      <c r="C236" s="906"/>
      <c r="D236" s="906"/>
      <c r="E236" s="906"/>
      <c r="F236" s="938"/>
      <c r="G236" s="938"/>
      <c r="H236" s="938"/>
      <c r="I236" s="938"/>
      <c r="J236" s="938"/>
      <c r="K236" s="938"/>
      <c r="L236" s="938"/>
      <c r="M236" s="938"/>
      <c r="N236" s="938"/>
      <c r="O236" s="938"/>
      <c r="P236" s="938"/>
      <c r="Q236" s="938"/>
      <c r="R236" s="938"/>
      <c r="S236" s="938"/>
      <c r="T236" s="938"/>
      <c r="U236" s="938"/>
      <c r="V236" s="938"/>
      <c r="W236" s="938"/>
      <c r="X236" s="938"/>
      <c r="Y236" s="938"/>
      <c r="Z236" s="938"/>
      <c r="AA236" s="938"/>
      <c r="AB236" s="939"/>
      <c r="AC236" s="971"/>
    </row>
    <row r="237" spans="1:29" ht="18" customHeight="1">
      <c r="A237" s="936"/>
      <c r="B237" s="906"/>
      <c r="C237" s="906"/>
      <c r="D237" s="906"/>
      <c r="E237" s="906"/>
      <c r="F237" s="906"/>
      <c r="G237" s="906"/>
      <c r="H237" s="938"/>
      <c r="I237" s="938"/>
      <c r="J237" s="938"/>
      <c r="K237" s="938"/>
      <c r="L237" s="938"/>
      <c r="M237" s="938"/>
      <c r="N237" s="938"/>
      <c r="O237" s="938"/>
      <c r="P237" s="938"/>
      <c r="Q237" s="938"/>
      <c r="R237" s="938"/>
      <c r="S237" s="938"/>
      <c r="T237" s="938"/>
      <c r="U237" s="938"/>
      <c r="V237" s="938"/>
      <c r="W237" s="938"/>
      <c r="X237" s="938"/>
      <c r="Y237" s="938"/>
      <c r="Z237" s="938"/>
      <c r="AA237" s="938"/>
      <c r="AB237" s="939"/>
      <c r="AC237" s="971"/>
    </row>
    <row r="238" spans="1:29" ht="18" customHeight="1">
      <c r="A238" s="936"/>
      <c r="B238" s="906"/>
      <c r="C238" s="906"/>
      <c r="D238" s="906"/>
      <c r="E238" s="906"/>
      <c r="F238" s="906"/>
      <c r="G238" s="906"/>
      <c r="H238" s="1725"/>
      <c r="I238" s="1725"/>
      <c r="J238" s="1725"/>
      <c r="K238" s="1725"/>
      <c r="L238" s="1725"/>
      <c r="M238" s="1725"/>
      <c r="N238" s="1725"/>
      <c r="O238" s="1725"/>
      <c r="P238" s="1725"/>
      <c r="Q238" s="1725"/>
      <c r="R238" s="1725"/>
      <c r="S238" s="1725"/>
      <c r="T238" s="1725"/>
      <c r="U238" s="1725"/>
      <c r="V238" s="1725"/>
      <c r="W238" s="1725"/>
      <c r="X238" s="1725"/>
      <c r="Y238" s="1725"/>
      <c r="Z238" s="1725"/>
      <c r="AA238" s="1725"/>
      <c r="AB238" s="1725"/>
      <c r="AC238" s="971"/>
    </row>
    <row r="239" spans="1:29" ht="18" customHeight="1">
      <c r="A239" s="936"/>
      <c r="B239" s="906"/>
      <c r="C239" s="906"/>
      <c r="D239" s="906"/>
      <c r="E239" s="906"/>
      <c r="F239" s="906"/>
      <c r="G239" s="906"/>
      <c r="H239" s="938"/>
      <c r="I239" s="938"/>
      <c r="J239" s="938"/>
      <c r="K239" s="938"/>
      <c r="L239" s="938"/>
      <c r="M239" s="938"/>
      <c r="N239" s="938"/>
      <c r="O239" s="938"/>
      <c r="P239" s="938"/>
      <c r="Q239" s="938"/>
      <c r="R239" s="938"/>
      <c r="S239" s="938"/>
      <c r="T239" s="938"/>
      <c r="U239" s="938"/>
      <c r="V239" s="938"/>
      <c r="W239" s="938"/>
      <c r="X239" s="938"/>
      <c r="Y239" s="938"/>
      <c r="Z239" s="938"/>
      <c r="AA239" s="938"/>
      <c r="AB239" s="939"/>
      <c r="AC239" s="971"/>
    </row>
    <row r="240" spans="1:29" ht="16.149999999999999" customHeight="1">
      <c r="H240" s="939"/>
      <c r="I240" s="939"/>
      <c r="J240" s="939"/>
      <c r="K240" s="939"/>
      <c r="L240" s="939"/>
      <c r="M240" s="939"/>
      <c r="N240" s="939"/>
      <c r="O240" s="939"/>
      <c r="P240" s="939"/>
      <c r="Q240" s="939"/>
      <c r="R240" s="939"/>
      <c r="S240" s="939"/>
      <c r="T240" s="939"/>
      <c r="U240" s="939"/>
      <c r="V240" s="939"/>
      <c r="W240" s="939"/>
      <c r="X240" s="939"/>
      <c r="Y240" s="939"/>
      <c r="Z240" s="939"/>
      <c r="AA240" s="939"/>
      <c r="AB240" s="939"/>
      <c r="AC240" s="971"/>
    </row>
    <row r="241" spans="1:29" ht="16.149999999999999" customHeight="1">
      <c r="A241" s="936"/>
      <c r="B241" s="906"/>
      <c r="C241" s="906"/>
      <c r="D241" s="906"/>
      <c r="E241" s="906"/>
      <c r="F241" s="906"/>
      <c r="G241" s="906"/>
      <c r="H241" s="938"/>
      <c r="I241" s="938"/>
      <c r="J241" s="938"/>
      <c r="K241" s="938"/>
      <c r="L241" s="938"/>
      <c r="M241" s="938"/>
      <c r="N241" s="938"/>
      <c r="O241" s="938"/>
      <c r="P241" s="938"/>
      <c r="Q241" s="938"/>
      <c r="R241" s="938"/>
      <c r="S241" s="938"/>
      <c r="T241" s="938"/>
      <c r="U241" s="938"/>
      <c r="V241" s="938"/>
      <c r="W241" s="938"/>
      <c r="X241" s="938"/>
      <c r="Y241" s="938"/>
      <c r="Z241" s="938"/>
      <c r="AA241" s="938"/>
      <c r="AB241" s="939"/>
      <c r="AC241" s="971"/>
    </row>
    <row r="242" spans="1:29" ht="18" customHeight="1">
      <c r="A242" s="936"/>
      <c r="B242" s="906"/>
      <c r="C242" s="906"/>
      <c r="D242" s="906"/>
      <c r="E242" s="906"/>
      <c r="F242" s="906"/>
      <c r="G242" s="906"/>
      <c r="H242" s="938"/>
      <c r="I242" s="938"/>
      <c r="J242" s="938"/>
      <c r="K242" s="938"/>
      <c r="L242" s="938"/>
      <c r="M242" s="938"/>
      <c r="N242" s="938"/>
      <c r="O242" s="938"/>
      <c r="P242" s="938"/>
      <c r="Q242" s="938"/>
      <c r="R242" s="938"/>
      <c r="S242" s="938"/>
      <c r="T242" s="938"/>
      <c r="U242" s="938"/>
      <c r="V242" s="938"/>
      <c r="W242" s="938"/>
      <c r="X242" s="938"/>
      <c r="Y242" s="938"/>
      <c r="Z242" s="938"/>
      <c r="AA242" s="938"/>
      <c r="AB242" s="939"/>
      <c r="AC242" s="971"/>
    </row>
    <row r="243" spans="1:29" ht="18" customHeight="1">
      <c r="A243" s="936"/>
      <c r="B243" s="906"/>
      <c r="C243" s="906"/>
      <c r="D243" s="906"/>
      <c r="E243" s="906"/>
      <c r="F243" s="906"/>
      <c r="G243" s="906"/>
      <c r="H243" s="938"/>
      <c r="I243" s="938"/>
      <c r="J243" s="938"/>
      <c r="K243" s="938"/>
      <c r="L243" s="938"/>
      <c r="M243" s="938"/>
      <c r="N243" s="938"/>
      <c r="O243" s="938"/>
      <c r="P243" s="938"/>
      <c r="Q243" s="938"/>
      <c r="R243" s="938"/>
      <c r="S243" s="938"/>
      <c r="T243" s="938"/>
      <c r="U243" s="938"/>
      <c r="V243" s="938"/>
      <c r="W243" s="938"/>
      <c r="X243" s="938"/>
      <c r="Y243" s="938"/>
      <c r="Z243" s="938"/>
      <c r="AA243" s="938"/>
      <c r="AB243" s="939"/>
      <c r="AC243" s="971"/>
    </row>
    <row r="244" spans="1:29" ht="18" customHeight="1">
      <c r="A244" s="936"/>
      <c r="B244" s="906"/>
      <c r="C244" s="906"/>
      <c r="D244" s="906"/>
      <c r="E244" s="906"/>
      <c r="F244" s="906"/>
      <c r="G244" s="906"/>
      <c r="H244" s="938"/>
      <c r="I244" s="938"/>
      <c r="J244" s="938"/>
      <c r="K244" s="938"/>
      <c r="L244" s="938"/>
      <c r="M244" s="938"/>
      <c r="N244" s="938"/>
      <c r="O244" s="938"/>
      <c r="P244" s="938"/>
      <c r="Q244" s="938"/>
      <c r="R244" s="938"/>
      <c r="S244" s="938"/>
      <c r="T244" s="938"/>
      <c r="U244" s="938"/>
      <c r="V244" s="938"/>
      <c r="W244" s="938"/>
      <c r="X244" s="938"/>
      <c r="Y244" s="938"/>
      <c r="Z244" s="938"/>
      <c r="AA244" s="938"/>
      <c r="AB244" s="939"/>
      <c r="AC244" s="971"/>
    </row>
    <row r="245" spans="1:29" ht="18" customHeight="1">
      <c r="A245" s="936"/>
      <c r="B245" s="906"/>
      <c r="C245" s="906"/>
      <c r="D245" s="906"/>
      <c r="E245" s="906"/>
      <c r="F245" s="906"/>
      <c r="G245" s="906"/>
      <c r="H245" s="1725"/>
      <c r="I245" s="1725"/>
      <c r="J245" s="1725"/>
      <c r="K245" s="1725"/>
      <c r="L245" s="1725"/>
      <c r="M245" s="1725"/>
      <c r="N245" s="1725"/>
      <c r="O245" s="1725"/>
      <c r="P245" s="1725"/>
      <c r="Q245" s="1725"/>
      <c r="R245" s="1725"/>
      <c r="S245" s="1725"/>
      <c r="T245" s="1725"/>
      <c r="U245" s="1725"/>
      <c r="V245" s="1725"/>
      <c r="W245" s="1725"/>
      <c r="X245" s="1725"/>
      <c r="Y245" s="1725"/>
      <c r="Z245" s="1725"/>
      <c r="AA245" s="1725"/>
      <c r="AB245" s="1725"/>
      <c r="AC245" s="971"/>
    </row>
    <row r="246" spans="1:29" ht="18" customHeight="1">
      <c r="A246" s="936"/>
      <c r="B246" s="906"/>
      <c r="C246" s="906"/>
      <c r="D246" s="906"/>
      <c r="E246" s="906"/>
      <c r="F246" s="906"/>
      <c r="G246" s="906"/>
      <c r="H246" s="938"/>
      <c r="I246" s="906"/>
      <c r="J246" s="906"/>
      <c r="K246" s="906"/>
      <c r="L246" s="906"/>
      <c r="M246" s="906"/>
      <c r="N246" s="906"/>
      <c r="O246" s="906"/>
      <c r="P246" s="906"/>
      <c r="Q246" s="906"/>
      <c r="R246" s="906"/>
      <c r="S246" s="906"/>
      <c r="T246" s="906"/>
      <c r="U246" s="906"/>
      <c r="V246" s="906"/>
      <c r="W246" s="906"/>
      <c r="X246" s="906"/>
      <c r="Y246" s="906"/>
      <c r="Z246" s="906"/>
      <c r="AA246" s="906"/>
      <c r="AC246" s="971"/>
    </row>
    <row r="247" spans="1:29" ht="18" customHeight="1"/>
    <row r="248" spans="1:29" ht="16.149999999999999" customHeight="1">
      <c r="A248" s="1682" t="s">
        <v>395</v>
      </c>
      <c r="B248" s="1682"/>
      <c r="C248" s="1682"/>
      <c r="D248" s="1682"/>
      <c r="E248" s="1682"/>
      <c r="F248" s="1682"/>
      <c r="G248" s="1682"/>
      <c r="H248" s="1682"/>
      <c r="I248" s="1682"/>
      <c r="J248" s="1682"/>
      <c r="K248" s="1682"/>
      <c r="L248" s="1682"/>
      <c r="M248" s="1682"/>
      <c r="N248" s="1682"/>
      <c r="O248" s="1682"/>
      <c r="P248" s="1682"/>
      <c r="Q248" s="1682"/>
      <c r="R248" s="1682"/>
      <c r="S248" s="1682"/>
      <c r="T248" s="1682"/>
      <c r="U248" s="1682"/>
      <c r="V248" s="1682"/>
      <c r="W248" s="1682"/>
      <c r="X248" s="1682"/>
      <c r="Y248" s="1682"/>
      <c r="Z248" s="1682"/>
      <c r="AA248" s="1682"/>
    </row>
    <row r="249" spans="1:29" ht="16.149999999999999" customHeight="1">
      <c r="A249" s="935"/>
      <c r="B249" s="935" t="s">
        <v>193</v>
      </c>
      <c r="C249" s="935"/>
      <c r="D249" s="935"/>
      <c r="E249" s="935"/>
      <c r="F249" s="935"/>
      <c r="G249" s="935"/>
      <c r="H249" s="935"/>
      <c r="I249" s="935"/>
      <c r="J249" s="935"/>
      <c r="K249" s="935"/>
      <c r="L249" s="935"/>
      <c r="M249" s="935"/>
      <c r="N249" s="935"/>
      <c r="O249" s="935"/>
      <c r="P249" s="935"/>
      <c r="Q249" s="935"/>
      <c r="R249" s="935"/>
      <c r="S249" s="935"/>
      <c r="T249" s="935"/>
      <c r="U249" s="935"/>
      <c r="V249" s="935"/>
      <c r="W249" s="935"/>
      <c r="X249" s="935"/>
      <c r="Y249" s="935"/>
      <c r="Z249" s="935"/>
      <c r="AA249" s="935"/>
    </row>
    <row r="250" spans="1:29" ht="15" customHeight="1">
      <c r="A250" s="959" t="s">
        <v>309</v>
      </c>
      <c r="B250" s="937" t="s">
        <v>394</v>
      </c>
      <c r="C250" s="937"/>
      <c r="D250" s="937"/>
      <c r="E250" s="937"/>
      <c r="F250" s="937"/>
      <c r="G250" s="1679" t="str">
        <f>IF(項目一覧!$C$69=0,"",IF(項目一覧!$C$71=0,項目一覧!$C$69&amp;項目一覧!$C$70,項目一覧!$C$69&amp;項目一覧!$C$70&amp;項目一覧!$C$71))</f>
        <v/>
      </c>
      <c r="H250" s="1679"/>
      <c r="I250" s="1679"/>
      <c r="J250" s="1679"/>
      <c r="K250" s="1679"/>
      <c r="L250" s="1679"/>
      <c r="M250" s="1679"/>
      <c r="N250" s="1679"/>
      <c r="O250" s="1679"/>
      <c r="P250" s="1679"/>
      <c r="Q250" s="1679"/>
      <c r="R250" s="1679"/>
      <c r="S250" s="1679"/>
      <c r="T250" s="1679"/>
      <c r="U250" s="1679"/>
      <c r="V250" s="1679"/>
      <c r="W250" s="1679"/>
      <c r="X250" s="1679"/>
      <c r="Y250" s="1679"/>
      <c r="Z250" s="1679"/>
      <c r="AA250" s="1679"/>
    </row>
    <row r="251" spans="1:29" ht="15" customHeight="1">
      <c r="A251" s="936"/>
      <c r="B251" s="906"/>
      <c r="C251" s="906"/>
      <c r="D251" s="906"/>
      <c r="E251" s="906"/>
      <c r="F251" s="906"/>
      <c r="G251" s="1680"/>
      <c r="H251" s="1680"/>
      <c r="I251" s="1680"/>
      <c r="J251" s="1680"/>
      <c r="K251" s="1680"/>
      <c r="L251" s="1680"/>
      <c r="M251" s="1680"/>
      <c r="N251" s="1680"/>
      <c r="O251" s="1680"/>
      <c r="P251" s="1680"/>
      <c r="Q251" s="1680"/>
      <c r="R251" s="1680"/>
      <c r="S251" s="1680"/>
      <c r="T251" s="1680"/>
      <c r="U251" s="1680"/>
      <c r="V251" s="1680"/>
      <c r="W251" s="1680"/>
      <c r="X251" s="1680"/>
      <c r="Y251" s="1680"/>
      <c r="Z251" s="1680"/>
      <c r="AA251" s="1680"/>
    </row>
    <row r="252" spans="1:29" ht="15" customHeight="1">
      <c r="A252" s="940"/>
      <c r="B252" s="935"/>
      <c r="C252" s="935"/>
      <c r="D252" s="935"/>
      <c r="E252" s="935"/>
      <c r="F252" s="935"/>
      <c r="G252" s="1681"/>
      <c r="H252" s="1681"/>
      <c r="I252" s="1681"/>
      <c r="J252" s="1681"/>
      <c r="K252" s="1681"/>
      <c r="L252" s="1681"/>
      <c r="M252" s="1681"/>
      <c r="N252" s="1681"/>
      <c r="O252" s="1681"/>
      <c r="P252" s="1681"/>
      <c r="Q252" s="1681"/>
      <c r="R252" s="1681"/>
      <c r="S252" s="1681"/>
      <c r="T252" s="1681"/>
      <c r="U252" s="1681"/>
      <c r="V252" s="1681"/>
      <c r="W252" s="1681"/>
      <c r="X252" s="1681"/>
      <c r="Y252" s="1681"/>
      <c r="Z252" s="1681"/>
      <c r="AA252" s="1681"/>
    </row>
    <row r="253" spans="1:29" ht="15" customHeight="1">
      <c r="A253" s="959" t="s">
        <v>309</v>
      </c>
      <c r="B253" s="937" t="s">
        <v>393</v>
      </c>
      <c r="C253" s="937"/>
      <c r="D253" s="937"/>
      <c r="E253" s="937"/>
      <c r="F253" s="937"/>
      <c r="G253" s="1679" t="str">
        <f>IF(項目一覧!$C$72=0,"",IF(項目一覧!$C$74=0,項目一覧!$C$72&amp;項目一覧!$C$73,項目一覧!$C$72&amp;項目一覧!$C$73&amp;項目一覧!$C$74))</f>
        <v/>
      </c>
      <c r="H253" s="1679"/>
      <c r="I253" s="1679"/>
      <c r="J253" s="1679"/>
      <c r="K253" s="1679"/>
      <c r="L253" s="1679"/>
      <c r="M253" s="1679"/>
      <c r="N253" s="1679"/>
      <c r="O253" s="1679"/>
      <c r="P253" s="1679"/>
      <c r="Q253" s="1679"/>
      <c r="R253" s="1679"/>
      <c r="S253" s="1679"/>
      <c r="T253" s="1679"/>
      <c r="U253" s="1679"/>
      <c r="V253" s="1679"/>
      <c r="W253" s="1679"/>
      <c r="X253" s="1679"/>
      <c r="Y253" s="1679"/>
      <c r="Z253" s="1679"/>
      <c r="AA253" s="1679"/>
    </row>
    <row r="254" spans="1:29" ht="15" customHeight="1">
      <c r="A254" s="936"/>
      <c r="B254" s="906"/>
      <c r="C254" s="906"/>
      <c r="D254" s="906"/>
      <c r="E254" s="906"/>
      <c r="F254" s="906"/>
      <c r="G254" s="1680"/>
      <c r="H254" s="1680"/>
      <c r="I254" s="1680"/>
      <c r="J254" s="1680"/>
      <c r="K254" s="1680"/>
      <c r="L254" s="1680"/>
      <c r="M254" s="1680"/>
      <c r="N254" s="1680"/>
      <c r="O254" s="1680"/>
      <c r="P254" s="1680"/>
      <c r="Q254" s="1680"/>
      <c r="R254" s="1680"/>
      <c r="S254" s="1680"/>
      <c r="T254" s="1680"/>
      <c r="U254" s="1680"/>
      <c r="V254" s="1680"/>
      <c r="W254" s="1680"/>
      <c r="X254" s="1680"/>
      <c r="Y254" s="1680"/>
      <c r="Z254" s="1680"/>
      <c r="AA254" s="1680"/>
    </row>
    <row r="255" spans="1:29" ht="15" customHeight="1">
      <c r="A255" s="936"/>
      <c r="B255" s="906"/>
      <c r="C255" s="906"/>
      <c r="D255" s="906"/>
      <c r="E255" s="906"/>
      <c r="F255" s="906"/>
      <c r="G255" s="1681"/>
      <c r="H255" s="1681"/>
      <c r="I255" s="1681"/>
      <c r="J255" s="1681"/>
      <c r="K255" s="1681"/>
      <c r="L255" s="1681"/>
      <c r="M255" s="1681"/>
      <c r="N255" s="1681"/>
      <c r="O255" s="1681"/>
      <c r="P255" s="1681"/>
      <c r="Q255" s="1681"/>
      <c r="R255" s="1681"/>
      <c r="S255" s="1681"/>
      <c r="T255" s="1681"/>
      <c r="U255" s="1681"/>
      <c r="V255" s="1681"/>
      <c r="W255" s="1681"/>
      <c r="X255" s="1681"/>
      <c r="Y255" s="1681"/>
      <c r="Z255" s="1681"/>
      <c r="AA255" s="1681"/>
    </row>
    <row r="256" spans="1:29" ht="17.25" customHeight="1">
      <c r="A256" s="959" t="s">
        <v>309</v>
      </c>
      <c r="B256" s="937" t="s">
        <v>392</v>
      </c>
      <c r="C256" s="937"/>
      <c r="D256" s="937"/>
      <c r="E256" s="937"/>
      <c r="F256" s="937"/>
      <c r="G256" s="937"/>
      <c r="H256" s="937"/>
      <c r="I256" s="937"/>
      <c r="J256" s="937"/>
      <c r="K256" s="937"/>
      <c r="L256" s="937"/>
      <c r="M256" s="937"/>
      <c r="N256" s="937"/>
      <c r="O256" s="937"/>
      <c r="P256" s="937"/>
      <c r="Q256" s="937"/>
      <c r="R256" s="937"/>
      <c r="S256" s="937"/>
      <c r="T256" s="937"/>
      <c r="U256" s="937"/>
      <c r="V256" s="937"/>
      <c r="W256" s="937"/>
      <c r="X256" s="937"/>
      <c r="Y256" s="937"/>
      <c r="Z256" s="937"/>
      <c r="AA256" s="937"/>
    </row>
    <row r="257" spans="1:27" ht="17.25" customHeight="1">
      <c r="A257" s="936"/>
      <c r="B257" s="906"/>
      <c r="C257" s="906"/>
      <c r="D257" s="936" t="str">
        <f>IF(項目一覧!$D$75=TRUE,"■","□")</f>
        <v>□</v>
      </c>
      <c r="E257" s="906" t="s">
        <v>189</v>
      </c>
      <c r="F257" s="903"/>
      <c r="G257" s="906"/>
      <c r="H257" s="906"/>
      <c r="I257" s="906"/>
      <c r="J257" s="906"/>
      <c r="K257" s="906" t="str">
        <f>IF(項目一覧!$D$76=TRUE,"（■","（□")&amp;"市街化区域"</f>
        <v>（□市街化区域</v>
      </c>
      <c r="L257" s="906"/>
      <c r="M257" s="906"/>
      <c r="N257" s="906"/>
      <c r="O257" s="906"/>
      <c r="P257" s="906" t="str">
        <f>IF(項目一覧!$E$76=TRUE,"■","□")&amp;"市街化調整区域"</f>
        <v>□市街化調整区域</v>
      </c>
      <c r="Q257" s="906"/>
      <c r="R257" s="906"/>
      <c r="S257" s="906"/>
      <c r="T257" s="906"/>
      <c r="V257" s="906" t="str">
        <f>IF(項目一覧!$F$76=TRUE,"■","□")&amp;"区域区分非設定）"</f>
        <v>□区域区分非設定）</v>
      </c>
      <c r="W257" s="906"/>
      <c r="X257" s="906"/>
      <c r="Y257" s="906"/>
      <c r="Z257" s="936"/>
      <c r="AA257" s="906"/>
    </row>
    <row r="258" spans="1:27" ht="17.25" customHeight="1">
      <c r="A258" s="936"/>
      <c r="B258" s="906"/>
      <c r="C258" s="906"/>
      <c r="D258" s="936" t="str">
        <f>IF(項目一覧!$E$75=TRUE,"■","□")</f>
        <v>□</v>
      </c>
      <c r="E258" s="906" t="s">
        <v>391</v>
      </c>
      <c r="F258" s="903"/>
      <c r="G258" s="906"/>
      <c r="H258" s="935"/>
      <c r="I258" s="935"/>
      <c r="J258" s="935"/>
      <c r="K258" s="940" t="str">
        <f>IF(項目一覧!$F$75=TRUE,"■","□")</f>
        <v>□</v>
      </c>
      <c r="L258" s="935" t="s">
        <v>390</v>
      </c>
      <c r="O258" s="935"/>
      <c r="P258" s="935"/>
      <c r="Q258" s="935"/>
      <c r="R258" s="935"/>
      <c r="S258" s="935"/>
      <c r="T258" s="935"/>
      <c r="U258" s="935"/>
      <c r="V258" s="935"/>
      <c r="W258" s="935"/>
      <c r="X258" s="935"/>
      <c r="Y258" s="935"/>
      <c r="Z258" s="936"/>
      <c r="AA258" s="906"/>
    </row>
    <row r="259" spans="1:27" ht="18" customHeight="1">
      <c r="A259" s="972" t="s">
        <v>309</v>
      </c>
      <c r="B259" s="973" t="s">
        <v>389</v>
      </c>
      <c r="C259" s="973"/>
      <c r="D259" s="973"/>
      <c r="E259" s="973"/>
      <c r="F259" s="973"/>
      <c r="G259" s="973"/>
      <c r="H259" s="973"/>
      <c r="I259" s="972" t="str">
        <f>IF(項目一覧!$D$78=TRUE,"■","□")</f>
        <v>□</v>
      </c>
      <c r="J259" s="973" t="s">
        <v>181</v>
      </c>
      <c r="K259" s="973"/>
      <c r="L259" s="973"/>
      <c r="M259" s="973"/>
      <c r="N259" s="973"/>
      <c r="O259" s="972" t="str">
        <f>IF(項目一覧!$E$78=TRUE,"■","□")</f>
        <v>□</v>
      </c>
      <c r="P259" s="973" t="s">
        <v>180</v>
      </c>
      <c r="Q259" s="973"/>
      <c r="R259" s="973"/>
      <c r="S259" s="973"/>
      <c r="T259" s="973"/>
      <c r="U259" s="972" t="str">
        <f>IF(項目一覧!$F$78=TRUE,"■","□")</f>
        <v>□</v>
      </c>
      <c r="V259" s="973" t="s">
        <v>388</v>
      </c>
      <c r="W259" s="973"/>
      <c r="X259" s="935"/>
      <c r="Y259" s="935"/>
      <c r="Z259" s="973"/>
      <c r="AA259" s="973"/>
    </row>
    <row r="260" spans="1:27" ht="17.25" customHeight="1">
      <c r="A260" s="959" t="s">
        <v>309</v>
      </c>
      <c r="B260" s="937" t="s">
        <v>387</v>
      </c>
      <c r="C260" s="937"/>
      <c r="D260" s="937"/>
      <c r="E260" s="937"/>
      <c r="F260" s="937"/>
      <c r="G260" s="937"/>
      <c r="H260" s="937"/>
      <c r="I260" s="937"/>
      <c r="J260" s="937"/>
      <c r="K260" s="937"/>
      <c r="L260" s="937"/>
      <c r="N260" s="937"/>
      <c r="O260" s="937"/>
      <c r="P260" s="937"/>
      <c r="Q260" s="937"/>
      <c r="R260" s="937"/>
      <c r="S260" s="937"/>
      <c r="T260" s="937"/>
      <c r="U260" s="937"/>
      <c r="V260" s="937"/>
      <c r="W260" s="937"/>
      <c r="X260" s="937"/>
      <c r="Y260" s="937"/>
      <c r="Z260" s="937"/>
      <c r="AA260" s="937"/>
    </row>
    <row r="261" spans="1:27" ht="17.25" customHeight="1">
      <c r="A261" s="936"/>
      <c r="B261" s="906"/>
      <c r="C261" s="906"/>
      <c r="D261" s="1680" t="str">
        <f>IF(項目一覧!$C$80=0,"",項目一覧!$C$80&amp;"　 ")&amp;IF(項目一覧!$C$81=0,"",項目一覧!$C$81&amp;"　 ")&amp;IF(項目一覧!$C$82=0,"",項目一覧!$C$82&amp;"　 ")&amp;IF(項目一覧!$C$83=0,"",項目一覧!$C$83&amp;"　 ")&amp;IF(項目一覧!$C$84=0,"",項目一覧!$C$84&amp;"　 ")&amp;IF(項目一覧!$C$85=0,"",項目一覧!$C$85)</f>
        <v xml:space="preserve">　 　 　 　 　 </v>
      </c>
      <c r="E261" s="1726"/>
      <c r="F261" s="1726"/>
      <c r="G261" s="1726"/>
      <c r="H261" s="1726"/>
      <c r="I261" s="1726"/>
      <c r="J261" s="1726"/>
      <c r="K261" s="1726"/>
      <c r="L261" s="1726"/>
      <c r="M261" s="1726"/>
      <c r="N261" s="1726"/>
      <c r="O261" s="1726"/>
      <c r="P261" s="1726"/>
      <c r="Q261" s="1726"/>
      <c r="R261" s="1726"/>
      <c r="S261" s="1726"/>
      <c r="T261" s="1726"/>
      <c r="U261" s="1726"/>
      <c r="V261" s="1726"/>
      <c r="W261" s="1726"/>
      <c r="X261" s="1726"/>
      <c r="Y261" s="1726"/>
      <c r="Z261" s="1726"/>
      <c r="AA261" s="1726"/>
    </row>
    <row r="262" spans="1:27" ht="17.25" customHeight="1">
      <c r="A262" s="936"/>
      <c r="B262" s="906"/>
      <c r="C262" s="906"/>
      <c r="D262" s="1691"/>
      <c r="E262" s="1691"/>
      <c r="F262" s="1691"/>
      <c r="G262" s="1691"/>
      <c r="H262" s="1691"/>
      <c r="I262" s="1691"/>
      <c r="J262" s="1691"/>
      <c r="K262" s="1691"/>
      <c r="L262" s="1691"/>
      <c r="M262" s="1691"/>
      <c r="N262" s="1691"/>
      <c r="O262" s="1691"/>
      <c r="P262" s="1691"/>
      <c r="Q262" s="1691"/>
      <c r="R262" s="1691"/>
      <c r="S262" s="1691"/>
      <c r="T262" s="1691"/>
      <c r="U262" s="1691"/>
      <c r="V262" s="1691"/>
      <c r="W262" s="1691"/>
      <c r="X262" s="1691"/>
      <c r="Y262" s="1691"/>
      <c r="Z262" s="1691"/>
      <c r="AA262" s="1691"/>
    </row>
    <row r="263" spans="1:27" ht="17.25" customHeight="1">
      <c r="A263" s="959" t="s">
        <v>309</v>
      </c>
      <c r="B263" s="937" t="s">
        <v>386</v>
      </c>
      <c r="C263" s="937"/>
      <c r="D263" s="937"/>
      <c r="E263" s="937"/>
      <c r="F263" s="937"/>
      <c r="G263" s="937"/>
      <c r="H263" s="937"/>
      <c r="I263" s="937"/>
      <c r="J263" s="937"/>
      <c r="K263" s="937"/>
      <c r="L263" s="937"/>
      <c r="M263" s="937"/>
      <c r="N263" s="937"/>
      <c r="O263" s="937"/>
      <c r="P263" s="937"/>
      <c r="Q263" s="937"/>
      <c r="R263" s="937"/>
      <c r="S263" s="937"/>
      <c r="T263" s="937"/>
      <c r="U263" s="937"/>
      <c r="V263" s="937"/>
      <c r="W263" s="937"/>
      <c r="X263" s="937"/>
      <c r="Y263" s="937"/>
      <c r="Z263" s="937"/>
      <c r="AA263" s="937"/>
    </row>
    <row r="264" spans="1:27" ht="17.25" customHeight="1">
      <c r="A264" s="936"/>
      <c r="B264" s="906" t="s">
        <v>385</v>
      </c>
      <c r="C264" s="906"/>
      <c r="D264" s="906"/>
      <c r="E264" s="906"/>
      <c r="F264" s="906"/>
      <c r="G264" s="906"/>
      <c r="H264" s="906"/>
      <c r="I264" s="906"/>
      <c r="J264" s="906"/>
      <c r="K264" s="906"/>
      <c r="L264" s="906"/>
      <c r="M264" s="906"/>
      <c r="N264" s="1729" t="str">
        <f>項目一覧!$C$86</f>
        <v/>
      </c>
      <c r="O264" s="1730"/>
      <c r="P264" s="1730"/>
      <c r="Q264" s="1730"/>
      <c r="R264" s="906" t="s">
        <v>383</v>
      </c>
      <c r="S264" s="906"/>
      <c r="T264" s="906"/>
      <c r="U264" s="906"/>
      <c r="V264" s="906"/>
      <c r="W264" s="906"/>
      <c r="X264" s="906"/>
      <c r="Y264" s="906"/>
      <c r="Z264" s="906"/>
      <c r="AA264" s="906"/>
    </row>
    <row r="265" spans="1:27" ht="17.25" customHeight="1">
      <c r="A265" s="936"/>
      <c r="B265" s="906" t="s">
        <v>384</v>
      </c>
      <c r="C265" s="906"/>
      <c r="D265" s="906"/>
      <c r="E265" s="906"/>
      <c r="F265" s="906"/>
      <c r="G265" s="906"/>
      <c r="H265" s="906"/>
      <c r="I265" s="906"/>
      <c r="J265" s="906"/>
      <c r="K265" s="906"/>
      <c r="L265" s="906"/>
      <c r="M265" s="906"/>
      <c r="N265" s="1727" t="str">
        <f>項目一覧!$C$87</f>
        <v/>
      </c>
      <c r="O265" s="1728"/>
      <c r="P265" s="1728"/>
      <c r="Q265" s="1728"/>
      <c r="R265" s="906" t="s">
        <v>383</v>
      </c>
      <c r="S265" s="906"/>
      <c r="T265" s="906"/>
      <c r="U265" s="906"/>
      <c r="V265" s="906"/>
      <c r="W265" s="906"/>
      <c r="X265" s="906"/>
      <c r="Y265" s="906"/>
      <c r="Z265" s="906"/>
      <c r="AA265" s="906"/>
    </row>
    <row r="266" spans="1:27" ht="16.149999999999999" customHeight="1">
      <c r="A266" s="959" t="s">
        <v>309</v>
      </c>
      <c r="B266" s="937" t="s">
        <v>382</v>
      </c>
      <c r="C266" s="937"/>
      <c r="D266" s="937"/>
      <c r="E266" s="937"/>
      <c r="F266" s="937"/>
      <c r="G266" s="937"/>
      <c r="H266" s="937"/>
      <c r="I266" s="937"/>
      <c r="J266" s="937"/>
      <c r="K266" s="937"/>
      <c r="L266" s="937"/>
      <c r="M266" s="937"/>
      <c r="N266" s="937"/>
      <c r="O266" s="937"/>
      <c r="P266" s="937"/>
      <c r="Q266" s="937"/>
      <c r="R266" s="937"/>
      <c r="S266" s="937"/>
      <c r="T266" s="937"/>
      <c r="U266" s="937"/>
      <c r="V266" s="937"/>
      <c r="W266" s="937"/>
      <c r="X266" s="937"/>
      <c r="Y266" s="937"/>
      <c r="Z266" s="937"/>
      <c r="AA266" s="937"/>
    </row>
    <row r="267" spans="1:27" ht="18" customHeight="1">
      <c r="A267" s="936"/>
      <c r="B267" s="906" t="s">
        <v>381</v>
      </c>
      <c r="C267" s="906"/>
      <c r="D267" s="906"/>
      <c r="E267" s="906"/>
      <c r="F267" s="950" t="s">
        <v>373</v>
      </c>
      <c r="G267" s="975" t="s">
        <v>315</v>
      </c>
      <c r="H267" s="1674" t="str">
        <f>項目一覧!$C$88</f>
        <v/>
      </c>
      <c r="I267" s="1709"/>
      <c r="J267" s="1709"/>
      <c r="K267" s="1709"/>
      <c r="L267" s="975" t="s">
        <v>376</v>
      </c>
      <c r="M267" s="1674" t="str">
        <f>項目一覧!$C$89</f>
        <v/>
      </c>
      <c r="N267" s="1709"/>
      <c r="O267" s="1709"/>
      <c r="P267" s="1709"/>
      <c r="Q267" s="975" t="s">
        <v>376</v>
      </c>
      <c r="R267" s="1674" t="str">
        <f>項目一覧!$C$90</f>
        <v/>
      </c>
      <c r="S267" s="1709"/>
      <c r="T267" s="1709"/>
      <c r="U267" s="1709"/>
      <c r="V267" s="975" t="s">
        <v>376</v>
      </c>
      <c r="W267" s="1674" t="str">
        <f>項目一覧!$C$91</f>
        <v/>
      </c>
      <c r="X267" s="1709"/>
      <c r="Y267" s="1709"/>
      <c r="Z267" s="1709"/>
      <c r="AA267" s="945" t="s">
        <v>380</v>
      </c>
    </row>
    <row r="268" spans="1:27" ht="18" customHeight="1">
      <c r="A268" s="936"/>
      <c r="B268" s="906"/>
      <c r="C268" s="906"/>
      <c r="D268" s="906"/>
      <c r="E268" s="906"/>
      <c r="F268" s="950" t="s">
        <v>372</v>
      </c>
      <c r="G268" s="975" t="s">
        <v>315</v>
      </c>
      <c r="H268" s="1674" t="str">
        <f>項目一覧!$C$92</f>
        <v/>
      </c>
      <c r="I268" s="1709"/>
      <c r="J268" s="1709"/>
      <c r="K268" s="1709"/>
      <c r="L268" s="975" t="s">
        <v>376</v>
      </c>
      <c r="M268" s="1674" t="str">
        <f>項目一覧!$C$93</f>
        <v/>
      </c>
      <c r="N268" s="1709"/>
      <c r="O268" s="1709"/>
      <c r="P268" s="1709"/>
      <c r="Q268" s="975" t="s">
        <v>376</v>
      </c>
      <c r="R268" s="1674" t="str">
        <f>項目一覧!$C$94</f>
        <v/>
      </c>
      <c r="S268" s="1709"/>
      <c r="T268" s="1709"/>
      <c r="U268" s="1709"/>
      <c r="V268" s="975" t="s">
        <v>376</v>
      </c>
      <c r="W268" s="1674" t="str">
        <f>項目一覧!$C$95</f>
        <v/>
      </c>
      <c r="X268" s="1709"/>
      <c r="Y268" s="1709"/>
      <c r="Z268" s="1709"/>
      <c r="AA268" s="945" t="s">
        <v>380</v>
      </c>
    </row>
    <row r="269" spans="1:27" ht="18" customHeight="1">
      <c r="A269" s="936"/>
      <c r="B269" s="906" t="s">
        <v>379</v>
      </c>
      <c r="C269" s="906"/>
      <c r="D269" s="906"/>
      <c r="E269" s="906"/>
      <c r="F269" s="950"/>
      <c r="G269" s="975" t="s">
        <v>315</v>
      </c>
      <c r="H269" s="1749" t="str">
        <f>項目一覧!$C$96</f>
        <v/>
      </c>
      <c r="I269" s="1749"/>
      <c r="J269" s="1749"/>
      <c r="K269" s="1749"/>
      <c r="L269" s="975" t="s">
        <v>376</v>
      </c>
      <c r="M269" s="1749" t="str">
        <f>項目一覧!$C$97</f>
        <v/>
      </c>
      <c r="N269" s="1749"/>
      <c r="O269" s="1749"/>
      <c r="P269" s="1749"/>
      <c r="Q269" s="975" t="s">
        <v>376</v>
      </c>
      <c r="R269" s="1749" t="str">
        <f>項目一覧!$C$98</f>
        <v/>
      </c>
      <c r="S269" s="1749"/>
      <c r="T269" s="1749"/>
      <c r="U269" s="1749"/>
      <c r="V269" s="975" t="s">
        <v>376</v>
      </c>
      <c r="W269" s="1749" t="str">
        <f>項目一覧!$C$99</f>
        <v/>
      </c>
      <c r="X269" s="1752"/>
      <c r="Y269" s="1752"/>
      <c r="Z269" s="1752"/>
      <c r="AA269" s="945" t="s">
        <v>310</v>
      </c>
    </row>
    <row r="270" spans="1:27" ht="18" customHeight="1">
      <c r="A270" s="936"/>
      <c r="B270" s="906" t="s">
        <v>378</v>
      </c>
      <c r="C270" s="906"/>
      <c r="D270" s="906"/>
      <c r="E270" s="906"/>
      <c r="F270" s="950"/>
      <c r="G270" s="906"/>
      <c r="H270" s="906"/>
      <c r="I270" s="906"/>
      <c r="J270" s="906"/>
      <c r="K270" s="906"/>
      <c r="L270" s="906"/>
      <c r="M270" s="906"/>
      <c r="N270" s="906"/>
      <c r="O270" s="906"/>
      <c r="P270" s="906"/>
      <c r="Q270" s="906"/>
      <c r="R270" s="906"/>
      <c r="S270" s="906"/>
      <c r="T270" s="906"/>
      <c r="U270" s="906"/>
      <c r="V270" s="906"/>
      <c r="W270" s="906"/>
      <c r="X270" s="906"/>
      <c r="Y270" s="906"/>
      <c r="Z270" s="906"/>
      <c r="AA270" s="945"/>
    </row>
    <row r="271" spans="1:27" ht="18" customHeight="1">
      <c r="A271" s="936"/>
      <c r="B271" s="906"/>
      <c r="C271" s="906"/>
      <c r="D271" s="906"/>
      <c r="E271" s="906"/>
      <c r="F271" s="950"/>
      <c r="G271" s="975" t="s">
        <v>315</v>
      </c>
      <c r="H271" s="1674" t="str">
        <f>項目一覧!$C$100</f>
        <v/>
      </c>
      <c r="I271" s="1709"/>
      <c r="J271" s="1709"/>
      <c r="K271" s="1709"/>
      <c r="L271" s="975" t="s">
        <v>376</v>
      </c>
      <c r="M271" s="1674" t="str">
        <f>項目一覧!$C$101</f>
        <v/>
      </c>
      <c r="N271" s="1709"/>
      <c r="O271" s="1709"/>
      <c r="P271" s="1709"/>
      <c r="Q271" s="975" t="s">
        <v>376</v>
      </c>
      <c r="R271" s="1674" t="str">
        <f>項目一覧!$C$102</f>
        <v/>
      </c>
      <c r="S271" s="1709"/>
      <c r="T271" s="1709"/>
      <c r="U271" s="1709"/>
      <c r="V271" s="975" t="s">
        <v>376</v>
      </c>
      <c r="W271" s="1674" t="str">
        <f>項目一覧!$C$103</f>
        <v/>
      </c>
      <c r="X271" s="1709"/>
      <c r="Y271" s="1709"/>
      <c r="Z271" s="1709"/>
      <c r="AA271" s="945" t="s">
        <v>375</v>
      </c>
    </row>
    <row r="272" spans="1:27" ht="18" customHeight="1">
      <c r="A272" s="936"/>
      <c r="B272" s="906" t="s">
        <v>377</v>
      </c>
      <c r="C272" s="906"/>
      <c r="D272" s="906"/>
      <c r="E272" s="906"/>
      <c r="F272" s="950"/>
      <c r="G272" s="906"/>
      <c r="H272" s="906"/>
      <c r="I272" s="906"/>
      <c r="J272" s="906"/>
      <c r="K272" s="906"/>
      <c r="L272" s="906"/>
      <c r="M272" s="906"/>
      <c r="N272" s="906"/>
      <c r="O272" s="906"/>
      <c r="P272" s="906"/>
      <c r="Q272" s="906"/>
      <c r="R272" s="906"/>
      <c r="S272" s="906"/>
      <c r="T272" s="906"/>
      <c r="U272" s="906"/>
      <c r="V272" s="906"/>
      <c r="W272" s="903"/>
      <c r="X272" s="906"/>
      <c r="Y272" s="906"/>
      <c r="Z272" s="903"/>
      <c r="AA272" s="976"/>
    </row>
    <row r="273" spans="1:27" ht="18" customHeight="1">
      <c r="A273" s="936"/>
      <c r="B273" s="906"/>
      <c r="C273" s="906"/>
      <c r="D273" s="906"/>
      <c r="E273" s="906"/>
      <c r="F273" s="950"/>
      <c r="G273" s="975" t="s">
        <v>315</v>
      </c>
      <c r="H273" s="1674" t="str">
        <f>項目一覧!$C$104</f>
        <v/>
      </c>
      <c r="I273" s="1709"/>
      <c r="J273" s="1709"/>
      <c r="K273" s="1709"/>
      <c r="L273" s="975" t="s">
        <v>376</v>
      </c>
      <c r="M273" s="1674" t="str">
        <f>項目一覧!$C$105</f>
        <v/>
      </c>
      <c r="N273" s="1709"/>
      <c r="O273" s="1709"/>
      <c r="P273" s="1709"/>
      <c r="Q273" s="975" t="s">
        <v>376</v>
      </c>
      <c r="R273" s="1674" t="str">
        <f>項目一覧!$C$106</f>
        <v/>
      </c>
      <c r="S273" s="1709"/>
      <c r="T273" s="1709"/>
      <c r="U273" s="1709"/>
      <c r="V273" s="975" t="s">
        <v>376</v>
      </c>
      <c r="W273" s="1674" t="str">
        <f>項目一覧!$C$107</f>
        <v/>
      </c>
      <c r="X273" s="1709"/>
      <c r="Y273" s="1709"/>
      <c r="Z273" s="1709"/>
      <c r="AA273" s="945" t="s">
        <v>375</v>
      </c>
    </row>
    <row r="274" spans="1:27" ht="18" customHeight="1">
      <c r="A274" s="936"/>
      <c r="B274" s="906" t="s">
        <v>374</v>
      </c>
      <c r="C274" s="906"/>
      <c r="D274" s="906"/>
      <c r="E274" s="906"/>
      <c r="F274" s="906"/>
      <c r="G274" s="906"/>
      <c r="H274" s="906"/>
      <c r="I274" s="950" t="s">
        <v>373</v>
      </c>
      <c r="J274" s="906"/>
      <c r="K274" s="906"/>
      <c r="L274" s="906"/>
      <c r="M274" s="906"/>
      <c r="N274" s="1674" t="str">
        <f>項目一覧!$C$108</f>
        <v/>
      </c>
      <c r="O274" s="1709"/>
      <c r="P274" s="1709"/>
      <c r="Q274" s="1709"/>
      <c r="R274" s="906" t="s">
        <v>371</v>
      </c>
      <c r="S274" s="906"/>
      <c r="T274" s="906"/>
      <c r="U274" s="906"/>
      <c r="V274" s="906"/>
      <c r="W274" s="906"/>
      <c r="X274" s="903"/>
      <c r="Y274" s="906"/>
      <c r="Z274" s="906"/>
      <c r="AA274" s="906"/>
    </row>
    <row r="275" spans="1:27" ht="18" customHeight="1">
      <c r="A275" s="936"/>
      <c r="B275" s="906"/>
      <c r="C275" s="906"/>
      <c r="D275" s="906"/>
      <c r="E275" s="906"/>
      <c r="F275" s="906"/>
      <c r="G275" s="906"/>
      <c r="H275" s="906"/>
      <c r="I275" s="950" t="s">
        <v>372</v>
      </c>
      <c r="J275" s="906"/>
      <c r="K275" s="906"/>
      <c r="L275" s="906"/>
      <c r="M275" s="906"/>
      <c r="N275" s="1674" t="str">
        <f>項目一覧!$C$109</f>
        <v/>
      </c>
      <c r="O275" s="1709"/>
      <c r="P275" s="1709"/>
      <c r="Q275" s="1709"/>
      <c r="R275" s="906" t="s">
        <v>371</v>
      </c>
      <c r="S275" s="906"/>
      <c r="T275" s="906"/>
      <c r="U275" s="906"/>
      <c r="V275" s="906"/>
      <c r="W275" s="906"/>
      <c r="X275" s="906"/>
      <c r="Y275" s="906"/>
      <c r="Z275" s="906"/>
      <c r="AA275" s="906"/>
    </row>
    <row r="276" spans="1:27" ht="18" customHeight="1">
      <c r="A276" s="936"/>
      <c r="B276" s="906" t="s">
        <v>370</v>
      </c>
      <c r="C276" s="906"/>
      <c r="D276" s="906"/>
      <c r="E276" s="906"/>
      <c r="F276" s="906"/>
      <c r="G276" s="906"/>
      <c r="H276" s="906"/>
      <c r="I276" s="950"/>
      <c r="J276" s="906"/>
      <c r="K276" s="906"/>
      <c r="L276" s="906"/>
      <c r="M276" s="906"/>
      <c r="N276" s="906"/>
      <c r="O276" s="906"/>
      <c r="P276" s="906"/>
      <c r="Q276" s="1667" t="str">
        <f>項目一覧!$C$110</f>
        <v/>
      </c>
      <c r="R276" s="1682"/>
      <c r="S276" s="1682"/>
      <c r="T276" s="1682"/>
      <c r="U276" s="906" t="s">
        <v>368</v>
      </c>
      <c r="V276" s="906"/>
      <c r="W276" s="906"/>
      <c r="X276" s="906"/>
      <c r="Y276" s="906"/>
      <c r="Z276" s="906"/>
      <c r="AA276" s="906"/>
    </row>
    <row r="277" spans="1:27" ht="18" customHeight="1">
      <c r="A277" s="936"/>
      <c r="B277" s="906" t="s">
        <v>369</v>
      </c>
      <c r="C277" s="906"/>
      <c r="D277" s="906"/>
      <c r="E277" s="906"/>
      <c r="F277" s="906"/>
      <c r="G277" s="906"/>
      <c r="H277" s="906"/>
      <c r="I277" s="950"/>
      <c r="J277" s="906"/>
      <c r="K277" s="906"/>
      <c r="L277" s="906"/>
      <c r="M277" s="906"/>
      <c r="N277" s="906"/>
      <c r="O277" s="906"/>
      <c r="P277" s="906"/>
      <c r="Q277" s="1667" t="str">
        <f>項目一覧!$C$111</f>
        <v/>
      </c>
      <c r="R277" s="1682"/>
      <c r="S277" s="1682"/>
      <c r="T277" s="1682"/>
      <c r="U277" s="906" t="s">
        <v>368</v>
      </c>
      <c r="V277" s="906"/>
      <c r="W277" s="906"/>
      <c r="X277" s="906"/>
      <c r="Y277" s="906"/>
      <c r="Z277" s="906"/>
      <c r="AA277" s="906"/>
    </row>
    <row r="278" spans="1:27" ht="18" customHeight="1">
      <c r="A278" s="936"/>
      <c r="B278" s="906" t="s">
        <v>367</v>
      </c>
      <c r="C278" s="906"/>
      <c r="D278" s="906"/>
      <c r="E278" s="906"/>
      <c r="F278" s="938" t="str">
        <f>項目一覧!$C$112</f>
        <v/>
      </c>
      <c r="G278" s="906"/>
      <c r="H278" s="906"/>
      <c r="I278" s="906"/>
      <c r="J278" s="906"/>
      <c r="K278" s="906"/>
      <c r="L278" s="906"/>
      <c r="M278" s="906"/>
      <c r="N278" s="906"/>
      <c r="O278" s="906"/>
      <c r="P278" s="906"/>
      <c r="Q278" s="906"/>
      <c r="R278" s="906"/>
      <c r="S278" s="906"/>
      <c r="T278" s="906"/>
      <c r="U278" s="906"/>
      <c r="V278" s="906"/>
      <c r="W278" s="906"/>
      <c r="X278" s="906"/>
      <c r="Y278" s="906"/>
      <c r="Z278" s="906"/>
      <c r="AA278" s="906"/>
    </row>
    <row r="279" spans="1:27" ht="15" customHeight="1">
      <c r="A279" s="959" t="s">
        <v>309</v>
      </c>
      <c r="B279" s="937" t="s">
        <v>366</v>
      </c>
      <c r="C279" s="937"/>
      <c r="D279" s="937"/>
      <c r="E279" s="937"/>
      <c r="F279" s="937"/>
      <c r="G279" s="977" t="s">
        <v>365</v>
      </c>
      <c r="H279" s="937"/>
      <c r="I279" s="978" t="str">
        <f>項目一覧!$C$113</f>
        <v/>
      </c>
      <c r="J279" s="937"/>
      <c r="K279" s="937" t="s">
        <v>364</v>
      </c>
      <c r="L279" s="1751" t="str">
        <f>項目一覧!$C$114</f>
        <v/>
      </c>
      <c r="M279" s="1751"/>
      <c r="N279" s="1751"/>
      <c r="O279" s="1751"/>
      <c r="P279" s="1751"/>
      <c r="Q279" s="1751"/>
      <c r="R279" s="1751"/>
      <c r="S279" s="1751"/>
      <c r="T279" s="1751"/>
      <c r="U279" s="1751"/>
      <c r="V279" s="1751"/>
      <c r="W279" s="1751"/>
      <c r="X279" s="1751"/>
      <c r="Y279" s="1751"/>
      <c r="Z279" s="1751"/>
      <c r="AA279" s="1751"/>
    </row>
    <row r="280" spans="1:27" ht="15" customHeight="1">
      <c r="A280" s="936"/>
      <c r="B280" s="906"/>
      <c r="C280" s="906"/>
      <c r="D280" s="906"/>
      <c r="E280" s="906"/>
      <c r="F280" s="906"/>
      <c r="G280" s="979" t="str">
        <f>IF(I280=0,"","（区分")</f>
        <v>（区分</v>
      </c>
      <c r="H280" s="906"/>
      <c r="I280" s="938" t="str">
        <f>項目一覧!$C$337</f>
        <v/>
      </c>
      <c r="J280" s="906"/>
      <c r="K280" s="906" t="str">
        <f>IF(I280=0,"",")")</f>
        <v>)</v>
      </c>
      <c r="L280" s="1714" t="str">
        <f>項目一覧!$C$338</f>
        <v/>
      </c>
      <c r="M280" s="1714"/>
      <c r="N280" s="1714"/>
      <c r="O280" s="1714"/>
      <c r="P280" s="1714"/>
      <c r="Q280" s="1714"/>
      <c r="R280" s="1714"/>
      <c r="S280" s="1714"/>
      <c r="T280" s="1714"/>
      <c r="U280" s="1714"/>
      <c r="V280" s="1714"/>
      <c r="W280" s="1714"/>
      <c r="X280" s="1714"/>
      <c r="Y280" s="1714"/>
      <c r="Z280" s="1714"/>
      <c r="AA280" s="1714"/>
    </row>
    <row r="281" spans="1:27" ht="15" customHeight="1">
      <c r="A281" s="936"/>
      <c r="B281" s="906"/>
      <c r="C281" s="906"/>
      <c r="D281" s="906"/>
      <c r="E281" s="906"/>
      <c r="F281" s="906"/>
      <c r="G281" s="979" t="str">
        <f>IF(I281=0,"","（区分")</f>
        <v>（区分</v>
      </c>
      <c r="H281" s="906"/>
      <c r="I281" s="938" t="str">
        <f>項目一覧!$C$339</f>
        <v/>
      </c>
      <c r="J281" s="906"/>
      <c r="K281" s="906" t="str">
        <f>IF(I281=0,"",")")</f>
        <v>)</v>
      </c>
      <c r="L281" s="1714" t="str">
        <f>項目一覧!$C$340</f>
        <v/>
      </c>
      <c r="M281" s="1714"/>
      <c r="N281" s="1714"/>
      <c r="O281" s="1714"/>
      <c r="P281" s="1714"/>
      <c r="Q281" s="1714"/>
      <c r="R281" s="1714"/>
      <c r="S281" s="1714"/>
      <c r="T281" s="1714"/>
      <c r="U281" s="1714"/>
      <c r="V281" s="1714"/>
      <c r="W281" s="1714"/>
      <c r="X281" s="1714"/>
      <c r="Y281" s="1714"/>
      <c r="Z281" s="1714"/>
      <c r="AA281" s="1714"/>
    </row>
    <row r="282" spans="1:27" ht="15" customHeight="1">
      <c r="A282" s="936"/>
      <c r="B282" s="906"/>
      <c r="C282" s="906"/>
      <c r="D282" s="906"/>
      <c r="E282" s="906"/>
      <c r="F282" s="906"/>
      <c r="G282" s="979"/>
      <c r="H282" s="906"/>
      <c r="I282" s="906"/>
      <c r="J282" s="906"/>
      <c r="K282" s="906"/>
      <c r="L282" s="1754">
        <f>項目一覧!$C$115</f>
        <v>0</v>
      </c>
      <c r="M282" s="1754"/>
      <c r="N282" s="1754"/>
      <c r="O282" s="1754"/>
      <c r="P282" s="1754"/>
      <c r="Q282" s="1754"/>
      <c r="R282" s="1754"/>
      <c r="S282" s="1754"/>
      <c r="T282" s="1754"/>
      <c r="U282" s="1754"/>
      <c r="V282" s="1754"/>
      <c r="W282" s="1754"/>
      <c r="X282" s="1754"/>
      <c r="Y282" s="1754"/>
      <c r="Z282" s="1754"/>
      <c r="AA282" s="1754"/>
    </row>
    <row r="283" spans="1:27" ht="16.149999999999999" customHeight="1">
      <c r="A283" s="959" t="s">
        <v>309</v>
      </c>
      <c r="B283" s="937" t="s">
        <v>363</v>
      </c>
      <c r="C283" s="937"/>
      <c r="D283" s="937"/>
      <c r="E283" s="937"/>
      <c r="F283" s="937"/>
      <c r="G283" s="937"/>
      <c r="H283" s="937"/>
      <c r="I283" s="937"/>
      <c r="J283" s="937"/>
      <c r="K283" s="937"/>
      <c r="L283" s="906"/>
      <c r="M283" s="906"/>
      <c r="N283" s="906"/>
      <c r="O283" s="906"/>
      <c r="P283" s="906"/>
      <c r="Q283" s="906"/>
      <c r="R283" s="906"/>
      <c r="S283" s="906"/>
      <c r="T283" s="906"/>
      <c r="U283" s="906"/>
      <c r="V283" s="906"/>
      <c r="W283" s="906"/>
      <c r="X283" s="906"/>
      <c r="Y283" s="906"/>
      <c r="Z283" s="906"/>
      <c r="AA283" s="906"/>
    </row>
    <row r="284" spans="1:27" ht="18" customHeight="1">
      <c r="A284" s="936"/>
      <c r="B284" s="936" t="str">
        <f>IF(項目一覧!$D$116=TRUE,"■","□")</f>
        <v>□</v>
      </c>
      <c r="C284" s="906" t="s">
        <v>308</v>
      </c>
      <c r="D284" s="906"/>
      <c r="E284" s="936" t="str">
        <f>IF(項目一覧!$E$116=TRUE,"■","□")</f>
        <v>□</v>
      </c>
      <c r="F284" s="906" t="s">
        <v>307</v>
      </c>
      <c r="G284" s="906"/>
      <c r="H284" s="940" t="str">
        <f>IF(項目一覧!$F$116=TRUE,"■","□")</f>
        <v>□</v>
      </c>
      <c r="I284" s="935" t="s">
        <v>306</v>
      </c>
      <c r="J284" s="935"/>
      <c r="K284" s="940" t="str">
        <f>IF(項目一覧!$G$116=TRUE,"■","□")</f>
        <v>□</v>
      </c>
      <c r="L284" s="935" t="s">
        <v>305</v>
      </c>
      <c r="M284" s="935"/>
      <c r="N284" s="940" t="str">
        <f>IF(項目一覧!$H$116=TRUE,"■","□")</f>
        <v>□</v>
      </c>
      <c r="O284" s="935" t="s">
        <v>304</v>
      </c>
      <c r="P284" s="935"/>
      <c r="Q284" s="935"/>
      <c r="R284" s="940" t="str">
        <f>IF(項目一覧!$I$116=TRUE,"■","□")</f>
        <v>□</v>
      </c>
      <c r="S284" s="935" t="s">
        <v>303</v>
      </c>
      <c r="T284" s="935"/>
      <c r="U284" s="935"/>
      <c r="V284" s="935"/>
      <c r="W284" s="940" t="str">
        <f>IF(項目一覧!$J$116=TRUE,"■","□")</f>
        <v>□</v>
      </c>
      <c r="X284" s="951" t="s">
        <v>302</v>
      </c>
      <c r="Y284" s="935"/>
      <c r="Z284" s="935"/>
      <c r="AA284" s="932"/>
    </row>
    <row r="285" spans="1:27" ht="16.149999999999999" customHeight="1">
      <c r="A285" s="959" t="s">
        <v>340</v>
      </c>
      <c r="B285" s="937" t="s">
        <v>362</v>
      </c>
      <c r="C285" s="937"/>
      <c r="D285" s="937"/>
      <c r="E285" s="937"/>
      <c r="F285" s="937"/>
      <c r="G285" s="937"/>
      <c r="H285" s="903"/>
      <c r="I285" s="975" t="s">
        <v>334</v>
      </c>
      <c r="J285" s="1710" t="s">
        <v>107</v>
      </c>
      <c r="K285" s="1710"/>
      <c r="L285" s="1710"/>
      <c r="M285" s="1710"/>
      <c r="N285" s="1710"/>
      <c r="O285" s="975" t="s">
        <v>333</v>
      </c>
      <c r="P285" s="1710" t="s">
        <v>360</v>
      </c>
      <c r="Q285" s="1710"/>
      <c r="R285" s="1710"/>
      <c r="S285" s="1710"/>
      <c r="T285" s="1710"/>
      <c r="U285" s="975" t="s">
        <v>333</v>
      </c>
      <c r="V285" s="1710" t="s">
        <v>359</v>
      </c>
      <c r="W285" s="1710"/>
      <c r="X285" s="1710"/>
      <c r="Y285" s="1710"/>
      <c r="Z285" s="1710"/>
      <c r="AA285" s="945" t="s">
        <v>358</v>
      </c>
    </row>
    <row r="286" spans="1:27" ht="18" customHeight="1">
      <c r="A286" s="936"/>
      <c r="B286" s="906" t="s">
        <v>2211</v>
      </c>
      <c r="C286" s="906" t="s">
        <v>3164</v>
      </c>
      <c r="D286" s="906"/>
      <c r="E286" s="906"/>
      <c r="F286" s="906"/>
      <c r="G286" s="906"/>
      <c r="H286" s="903"/>
      <c r="I286" s="975" t="s">
        <v>334</v>
      </c>
      <c r="J286" s="1674" t="str">
        <f>項目一覧!$C$117</f>
        <v/>
      </c>
      <c r="K286" s="1674"/>
      <c r="L286" s="1674"/>
      <c r="M286" s="1674"/>
      <c r="N286" s="1674"/>
      <c r="O286" s="975" t="s">
        <v>333</v>
      </c>
      <c r="P286" s="1674" t="str">
        <f>項目一覧!$C$118</f>
        <v/>
      </c>
      <c r="Q286" s="1674"/>
      <c r="R286" s="1674"/>
      <c r="S286" s="1674"/>
      <c r="T286" s="1674"/>
      <c r="U286" s="975" t="s">
        <v>333</v>
      </c>
      <c r="V286" s="1674" t="str">
        <f>項目一覧!$C$119</f>
        <v/>
      </c>
      <c r="W286" s="1674"/>
      <c r="X286" s="1674"/>
      <c r="Y286" s="1674"/>
      <c r="Z286" s="1674"/>
      <c r="AA286" s="945" t="s">
        <v>346</v>
      </c>
    </row>
    <row r="287" spans="1:27" ht="17.25" customHeight="1">
      <c r="A287" s="936"/>
      <c r="B287" s="906" t="s">
        <v>2230</v>
      </c>
      <c r="C287" s="906" t="s">
        <v>3161</v>
      </c>
      <c r="D287" s="906"/>
      <c r="E287" s="906"/>
      <c r="F287" s="906"/>
      <c r="G287" s="906"/>
      <c r="H287" s="903"/>
    </row>
    <row r="288" spans="1:27" ht="17.25" customHeight="1">
      <c r="A288" s="936"/>
      <c r="B288" s="906"/>
      <c r="C288" s="906"/>
      <c r="D288" s="906"/>
      <c r="E288" s="906"/>
      <c r="F288" s="906"/>
      <c r="G288" s="906"/>
      <c r="H288" s="903"/>
      <c r="I288" s="975" t="s">
        <v>139</v>
      </c>
      <c r="J288" s="1753" t="str">
        <f>項目一覧!$C$374</f>
        <v/>
      </c>
      <c r="K288" s="1753"/>
      <c r="L288" s="1753"/>
      <c r="M288" s="1753"/>
      <c r="N288" s="1753"/>
      <c r="O288" s="975" t="s">
        <v>149</v>
      </c>
      <c r="P288" s="1753" t="str">
        <f>項目一覧!$C$375</f>
        <v/>
      </c>
      <c r="Q288" s="1753"/>
      <c r="R288" s="1753"/>
      <c r="S288" s="1753"/>
      <c r="T288" s="1753"/>
      <c r="U288" s="975" t="s">
        <v>149</v>
      </c>
      <c r="V288" s="1753" t="str">
        <f>項目一覧!$C$376</f>
        <v/>
      </c>
      <c r="W288" s="1753"/>
      <c r="X288" s="1753"/>
      <c r="Y288" s="1753"/>
      <c r="Z288" s="1753"/>
      <c r="AA288" s="945" t="s">
        <v>346</v>
      </c>
    </row>
    <row r="289" spans="1:27" ht="18" customHeight="1">
      <c r="A289" s="936"/>
      <c r="B289" s="906" t="s">
        <v>357</v>
      </c>
      <c r="C289" s="906" t="s">
        <v>3165</v>
      </c>
      <c r="D289" s="906"/>
      <c r="E289" s="906"/>
      <c r="F289" s="906"/>
      <c r="G289" s="906"/>
      <c r="H289" s="935"/>
      <c r="I289" s="981"/>
      <c r="J289" s="935"/>
      <c r="K289" s="1699" t="str">
        <f>項目一覧!$C$120</f>
        <v>0.00</v>
      </c>
      <c r="L289" s="1699"/>
      <c r="M289" s="1699"/>
      <c r="N289" s="1699"/>
      <c r="O289" s="981" t="s">
        <v>342</v>
      </c>
      <c r="P289" s="935"/>
      <c r="Q289" s="935"/>
      <c r="R289" s="935"/>
      <c r="S289" s="935"/>
      <c r="T289" s="935"/>
      <c r="U289" s="981"/>
      <c r="V289" s="935"/>
      <c r="W289" s="935"/>
      <c r="X289" s="935"/>
      <c r="Y289" s="935"/>
      <c r="Z289" s="935"/>
      <c r="AA289" s="981"/>
    </row>
    <row r="290" spans="1:27" ht="16.149999999999999" customHeight="1">
      <c r="A290" s="959" t="s">
        <v>340</v>
      </c>
      <c r="B290" s="937" t="s">
        <v>361</v>
      </c>
      <c r="C290" s="937"/>
      <c r="D290" s="937"/>
      <c r="E290" s="937"/>
      <c r="F290" s="937"/>
      <c r="G290" s="937"/>
      <c r="H290" s="903"/>
      <c r="I290" s="975" t="s">
        <v>334</v>
      </c>
      <c r="J290" s="1667" t="s">
        <v>107</v>
      </c>
      <c r="K290" s="1667"/>
      <c r="L290" s="1667"/>
      <c r="M290" s="1667"/>
      <c r="N290" s="1667"/>
      <c r="O290" s="975" t="s">
        <v>333</v>
      </c>
      <c r="P290" s="1667" t="s">
        <v>360</v>
      </c>
      <c r="Q290" s="1667"/>
      <c r="R290" s="1667"/>
      <c r="S290" s="1667"/>
      <c r="T290" s="1667"/>
      <c r="U290" s="975" t="s">
        <v>333</v>
      </c>
      <c r="V290" s="1667" t="s">
        <v>359</v>
      </c>
      <c r="W290" s="1667"/>
      <c r="X290" s="1667"/>
      <c r="Y290" s="1667"/>
      <c r="Z290" s="1667"/>
      <c r="AA290" s="945" t="s">
        <v>358</v>
      </c>
    </row>
    <row r="291" spans="1:27" ht="18" customHeight="1">
      <c r="A291" s="936"/>
      <c r="B291" s="906" t="s">
        <v>2231</v>
      </c>
      <c r="C291" s="906" t="s">
        <v>2232</v>
      </c>
      <c r="D291" s="906"/>
      <c r="E291" s="906"/>
      <c r="F291" s="906"/>
      <c r="G291" s="906"/>
      <c r="H291" s="975"/>
      <c r="I291" s="975" t="s">
        <v>334</v>
      </c>
      <c r="J291" s="1674" t="str">
        <f>項目一覧!$C$121</f>
        <v/>
      </c>
      <c r="K291" s="1674"/>
      <c r="L291" s="1674"/>
      <c r="M291" s="1674"/>
      <c r="N291" s="1674"/>
      <c r="O291" s="975" t="s">
        <v>333</v>
      </c>
      <c r="P291" s="1674" t="str">
        <f>項目一覧!$C$122</f>
        <v/>
      </c>
      <c r="Q291" s="1674"/>
      <c r="R291" s="1674"/>
      <c r="S291" s="1674"/>
      <c r="T291" s="1674"/>
      <c r="U291" s="975" t="s">
        <v>333</v>
      </c>
      <c r="V291" s="1674" t="str">
        <f>項目一覧!$C$123</f>
        <v/>
      </c>
      <c r="W291" s="1674"/>
      <c r="X291" s="1674"/>
      <c r="Y291" s="1674"/>
      <c r="Z291" s="1674"/>
      <c r="AA291" s="945" t="s">
        <v>346</v>
      </c>
    </row>
    <row r="292" spans="1:27" ht="18" customHeight="1">
      <c r="A292" s="936"/>
      <c r="B292" s="906" t="s">
        <v>2251</v>
      </c>
      <c r="C292" s="906" t="s">
        <v>2781</v>
      </c>
      <c r="D292" s="906"/>
      <c r="E292" s="906"/>
      <c r="F292" s="906"/>
      <c r="G292" s="906"/>
      <c r="H292" s="975"/>
      <c r="I292" s="975"/>
      <c r="J292" s="982"/>
      <c r="K292" s="982"/>
      <c r="L292" s="982"/>
      <c r="M292" s="982"/>
      <c r="N292" s="982"/>
      <c r="O292" s="975"/>
      <c r="P292" s="982"/>
      <c r="Q292" s="982"/>
      <c r="R292" s="982"/>
      <c r="S292" s="982"/>
      <c r="T292" s="982"/>
      <c r="U292" s="975"/>
      <c r="V292" s="982"/>
      <c r="W292" s="982"/>
      <c r="X292" s="982"/>
      <c r="Y292" s="982"/>
      <c r="Z292" s="982"/>
      <c r="AA292" s="945"/>
    </row>
    <row r="293" spans="1:27" ht="18" customHeight="1">
      <c r="A293" s="936"/>
      <c r="C293" s="906"/>
      <c r="D293" s="906"/>
      <c r="E293" s="906"/>
      <c r="F293" s="906"/>
      <c r="G293" s="906"/>
      <c r="H293" s="975"/>
      <c r="I293" s="975" t="s">
        <v>334</v>
      </c>
      <c r="J293" s="1674" t="str">
        <f>項目一覧!$C$124</f>
        <v/>
      </c>
      <c r="K293" s="1674"/>
      <c r="L293" s="1674"/>
      <c r="M293" s="1674"/>
      <c r="N293" s="1674"/>
      <c r="O293" s="975" t="s">
        <v>333</v>
      </c>
      <c r="P293" s="1674" t="str">
        <f>項目一覧!$C$125</f>
        <v/>
      </c>
      <c r="Q293" s="1674"/>
      <c r="R293" s="1674"/>
      <c r="S293" s="1674"/>
      <c r="T293" s="1674"/>
      <c r="U293" s="975" t="s">
        <v>333</v>
      </c>
      <c r="V293" s="1674" t="str">
        <f>項目一覧!$C$126</f>
        <v/>
      </c>
      <c r="W293" s="1674"/>
      <c r="X293" s="1674"/>
      <c r="Y293" s="1674"/>
      <c r="Z293" s="1674"/>
      <c r="AA293" s="945" t="s">
        <v>346</v>
      </c>
    </row>
    <row r="294" spans="1:27" ht="18" customHeight="1">
      <c r="A294" s="936"/>
      <c r="B294" s="906" t="s">
        <v>357</v>
      </c>
      <c r="C294" s="906" t="s">
        <v>356</v>
      </c>
      <c r="D294" s="906"/>
      <c r="E294" s="906"/>
      <c r="F294" s="906"/>
      <c r="G294" s="906"/>
      <c r="H294" s="975"/>
    </row>
    <row r="295" spans="1:27" ht="18" customHeight="1">
      <c r="A295" s="936"/>
      <c r="B295" s="906"/>
      <c r="C295" s="906"/>
      <c r="D295" s="906"/>
      <c r="E295" s="906"/>
      <c r="F295" s="906"/>
      <c r="G295" s="906"/>
      <c r="H295" s="975"/>
      <c r="I295" s="975" t="s">
        <v>334</v>
      </c>
      <c r="J295" s="1674" t="str">
        <f>項目一覧!$C$334</f>
        <v/>
      </c>
      <c r="K295" s="1674"/>
      <c r="L295" s="1674"/>
      <c r="M295" s="1674"/>
      <c r="N295" s="1674"/>
      <c r="O295" s="975" t="s">
        <v>333</v>
      </c>
      <c r="P295" s="1674" t="str">
        <f>項目一覧!$C$335</f>
        <v/>
      </c>
      <c r="Q295" s="1674"/>
      <c r="R295" s="1674"/>
      <c r="S295" s="1674"/>
      <c r="T295" s="1674"/>
      <c r="U295" s="975" t="s">
        <v>333</v>
      </c>
      <c r="V295" s="1674" t="str">
        <f>項目一覧!$C$336</f>
        <v/>
      </c>
      <c r="W295" s="1674"/>
      <c r="X295" s="1674"/>
      <c r="Y295" s="1674"/>
      <c r="Z295" s="1674"/>
      <c r="AA295" s="945" t="s">
        <v>346</v>
      </c>
    </row>
    <row r="296" spans="1:27" ht="18" customHeight="1">
      <c r="A296" s="936"/>
      <c r="B296" s="906" t="s">
        <v>483</v>
      </c>
      <c r="C296" s="906" t="s">
        <v>2782</v>
      </c>
      <c r="D296" s="906"/>
      <c r="E296" s="906"/>
      <c r="F296" s="906"/>
      <c r="G296" s="906"/>
      <c r="H296" s="906"/>
      <c r="I296" s="906"/>
      <c r="J296" s="906"/>
      <c r="K296" s="906"/>
      <c r="L296" s="906"/>
      <c r="M296" s="906"/>
      <c r="N296" s="906"/>
      <c r="O296" s="906"/>
      <c r="P296" s="906"/>
      <c r="Q296" s="906"/>
      <c r="R296" s="906"/>
      <c r="S296" s="906"/>
      <c r="T296" s="906"/>
      <c r="U296" s="906"/>
      <c r="V296" s="906"/>
      <c r="W296" s="906"/>
      <c r="X296" s="906"/>
      <c r="Y296" s="906"/>
      <c r="Z296" s="906"/>
      <c r="AA296" s="906"/>
    </row>
    <row r="297" spans="1:27" ht="18" customHeight="1">
      <c r="A297" s="936"/>
      <c r="B297" s="906"/>
      <c r="C297" s="906"/>
      <c r="D297" s="906"/>
      <c r="E297" s="906"/>
      <c r="F297" s="906"/>
      <c r="G297" s="906"/>
      <c r="H297" s="906"/>
      <c r="I297" s="975" t="s">
        <v>334</v>
      </c>
      <c r="J297" s="1674" t="str">
        <f>項目一覧!$C$127</f>
        <v/>
      </c>
      <c r="K297" s="1674"/>
      <c r="L297" s="1674"/>
      <c r="M297" s="1674"/>
      <c r="N297" s="1674"/>
      <c r="O297" s="975" t="s">
        <v>333</v>
      </c>
      <c r="P297" s="1674" t="str">
        <f>項目一覧!$C$128</f>
        <v/>
      </c>
      <c r="Q297" s="1674"/>
      <c r="R297" s="1674"/>
      <c r="S297" s="1674"/>
      <c r="T297" s="1674"/>
      <c r="U297" s="975" t="s">
        <v>333</v>
      </c>
      <c r="V297" s="1674" t="str">
        <f>項目一覧!$C$129</f>
        <v/>
      </c>
      <c r="W297" s="1674"/>
      <c r="X297" s="1674"/>
      <c r="Y297" s="1674"/>
      <c r="Z297" s="1674"/>
      <c r="AA297" s="945" t="s">
        <v>346</v>
      </c>
    </row>
    <row r="298" spans="1:27" ht="17.25" customHeight="1">
      <c r="A298" s="936"/>
      <c r="B298" s="906" t="s">
        <v>482</v>
      </c>
      <c r="C298" s="983" t="s">
        <v>3145</v>
      </c>
      <c r="D298" s="906"/>
      <c r="E298" s="906"/>
      <c r="F298" s="906"/>
      <c r="G298" s="906"/>
      <c r="H298" s="906"/>
      <c r="I298" s="975" t="s">
        <v>139</v>
      </c>
      <c r="J298" s="1703" t="str">
        <f>項目一覧!$C$368</f>
        <v/>
      </c>
      <c r="K298" s="1703"/>
      <c r="L298" s="1703"/>
      <c r="M298" s="1703"/>
      <c r="N298" s="1703"/>
      <c r="O298" s="975" t="s">
        <v>149</v>
      </c>
      <c r="P298" s="1703" t="str">
        <f>項目一覧!$C$369</f>
        <v/>
      </c>
      <c r="Q298" s="1703"/>
      <c r="R298" s="1703"/>
      <c r="S298" s="1703"/>
      <c r="T298" s="1703"/>
      <c r="U298" s="975" t="s">
        <v>149</v>
      </c>
      <c r="V298" s="1704" t="str">
        <f>項目一覧!$C$370</f>
        <v/>
      </c>
      <c r="W298" s="1704"/>
      <c r="X298" s="1704"/>
      <c r="Y298" s="1704"/>
      <c r="Z298" s="1704"/>
      <c r="AA298" s="945" t="s">
        <v>346</v>
      </c>
    </row>
    <row r="299" spans="1:27" ht="18" customHeight="1">
      <c r="A299" s="936"/>
      <c r="B299" s="906" t="s">
        <v>481</v>
      </c>
      <c r="C299" s="906" t="s">
        <v>353</v>
      </c>
      <c r="D299" s="906"/>
      <c r="E299" s="906"/>
      <c r="F299" s="906"/>
      <c r="G299" s="906"/>
      <c r="H299" s="906"/>
      <c r="I299" s="975" t="s">
        <v>334</v>
      </c>
      <c r="J299" s="1674" t="str">
        <f>項目一覧!$C$130</f>
        <v/>
      </c>
      <c r="K299" s="1674"/>
      <c r="L299" s="1674"/>
      <c r="M299" s="1674"/>
      <c r="N299" s="1674"/>
      <c r="O299" s="975" t="s">
        <v>333</v>
      </c>
      <c r="P299" s="1674" t="str">
        <f>項目一覧!$C$131</f>
        <v/>
      </c>
      <c r="Q299" s="1674"/>
      <c r="R299" s="1674"/>
      <c r="S299" s="1674"/>
      <c r="T299" s="1674"/>
      <c r="U299" s="975" t="s">
        <v>333</v>
      </c>
      <c r="V299" s="1674" t="str">
        <f>項目一覧!$C$132</f>
        <v/>
      </c>
      <c r="W299" s="1674"/>
      <c r="X299" s="1674"/>
      <c r="Y299" s="1674"/>
      <c r="Z299" s="1674"/>
      <c r="AA299" s="945" t="s">
        <v>346</v>
      </c>
    </row>
    <row r="300" spans="1:27" ht="18" customHeight="1">
      <c r="A300" s="936"/>
      <c r="B300" s="906" t="s">
        <v>480</v>
      </c>
      <c r="C300" s="906" t="s">
        <v>351</v>
      </c>
      <c r="D300" s="906"/>
      <c r="E300" s="906"/>
      <c r="F300" s="906"/>
      <c r="G300" s="906"/>
      <c r="H300" s="906"/>
      <c r="I300" s="975" t="s">
        <v>334</v>
      </c>
      <c r="J300" s="1674" t="str">
        <f>項目一覧!$C$322</f>
        <v/>
      </c>
      <c r="K300" s="1674"/>
      <c r="L300" s="1674"/>
      <c r="M300" s="1674"/>
      <c r="N300" s="1674"/>
      <c r="O300" s="975" t="s">
        <v>333</v>
      </c>
      <c r="P300" s="1674" t="str">
        <f>項目一覧!$C$323</f>
        <v/>
      </c>
      <c r="Q300" s="1674"/>
      <c r="R300" s="1674"/>
      <c r="S300" s="1674"/>
      <c r="T300" s="1674"/>
      <c r="U300" s="975" t="s">
        <v>333</v>
      </c>
      <c r="V300" s="1674" t="str">
        <f>項目一覧!$C$324</f>
        <v/>
      </c>
      <c r="W300" s="1674"/>
      <c r="X300" s="1674"/>
      <c r="Y300" s="1674"/>
      <c r="Z300" s="1674"/>
      <c r="AA300" s="945" t="s">
        <v>346</v>
      </c>
    </row>
    <row r="301" spans="1:27" ht="18" customHeight="1">
      <c r="A301" s="936"/>
      <c r="B301" s="906" t="s">
        <v>479</v>
      </c>
      <c r="C301" s="906" t="s">
        <v>350</v>
      </c>
      <c r="D301" s="906"/>
      <c r="E301" s="906"/>
      <c r="F301" s="906"/>
      <c r="G301" s="906"/>
      <c r="H301" s="906"/>
      <c r="I301" s="975" t="s">
        <v>334</v>
      </c>
      <c r="J301" s="1674" t="str">
        <f>項目一覧!$C$325</f>
        <v/>
      </c>
      <c r="K301" s="1674"/>
      <c r="L301" s="1674"/>
      <c r="M301" s="1674"/>
      <c r="N301" s="1674"/>
      <c r="O301" s="975" t="s">
        <v>333</v>
      </c>
      <c r="P301" s="1674" t="str">
        <f>項目一覧!$C$326</f>
        <v/>
      </c>
      <c r="Q301" s="1674"/>
      <c r="R301" s="1674"/>
      <c r="S301" s="1674"/>
      <c r="T301" s="1674"/>
      <c r="U301" s="975" t="s">
        <v>333</v>
      </c>
      <c r="V301" s="1674" t="str">
        <f>項目一覧!$C$327</f>
        <v/>
      </c>
      <c r="W301" s="1674"/>
      <c r="X301" s="1674"/>
      <c r="Y301" s="1674"/>
      <c r="Z301" s="1674"/>
      <c r="AA301" s="945" t="s">
        <v>346</v>
      </c>
    </row>
    <row r="302" spans="1:27" ht="18" customHeight="1">
      <c r="A302" s="936"/>
      <c r="B302" s="906" t="s">
        <v>478</v>
      </c>
      <c r="C302" s="906" t="s">
        <v>349</v>
      </c>
      <c r="D302" s="906"/>
      <c r="E302" s="906"/>
      <c r="F302" s="906"/>
      <c r="G302" s="906"/>
      <c r="H302" s="906"/>
      <c r="I302" s="975" t="s">
        <v>334</v>
      </c>
      <c r="J302" s="1674" t="str">
        <f>項目一覧!$C$328</f>
        <v/>
      </c>
      <c r="K302" s="1674"/>
      <c r="L302" s="1674"/>
      <c r="M302" s="1674"/>
      <c r="N302" s="1674"/>
      <c r="O302" s="975" t="s">
        <v>333</v>
      </c>
      <c r="P302" s="1674" t="str">
        <f>項目一覧!$C$329</f>
        <v/>
      </c>
      <c r="Q302" s="1674"/>
      <c r="R302" s="1674"/>
      <c r="S302" s="1674"/>
      <c r="T302" s="1674"/>
      <c r="U302" s="975" t="s">
        <v>333</v>
      </c>
      <c r="V302" s="1674" t="str">
        <f>項目一覧!$C$330</f>
        <v/>
      </c>
      <c r="W302" s="1674"/>
      <c r="X302" s="1674"/>
      <c r="Y302" s="1674"/>
      <c r="Z302" s="1674"/>
      <c r="AA302" s="945" t="s">
        <v>346</v>
      </c>
    </row>
    <row r="303" spans="1:27" ht="18" customHeight="1">
      <c r="A303" s="936"/>
      <c r="B303" s="906" t="s">
        <v>3147</v>
      </c>
      <c r="C303" s="906" t="s">
        <v>348</v>
      </c>
      <c r="D303" s="906"/>
      <c r="E303" s="906"/>
      <c r="F303" s="906"/>
      <c r="G303" s="906"/>
      <c r="H303" s="906"/>
      <c r="I303" s="975" t="s">
        <v>334</v>
      </c>
      <c r="J303" s="1674" t="str">
        <f>項目一覧!$C$331</f>
        <v/>
      </c>
      <c r="K303" s="1674"/>
      <c r="L303" s="1674"/>
      <c r="M303" s="1674"/>
      <c r="N303" s="1674"/>
      <c r="O303" s="975" t="s">
        <v>333</v>
      </c>
      <c r="P303" s="1674" t="str">
        <f>項目一覧!$C$332</f>
        <v/>
      </c>
      <c r="Q303" s="1674"/>
      <c r="R303" s="1674"/>
      <c r="S303" s="1674"/>
      <c r="T303" s="1674"/>
      <c r="U303" s="975" t="s">
        <v>333</v>
      </c>
      <c r="V303" s="1674" t="str">
        <f>項目一覧!$C$333</f>
        <v/>
      </c>
      <c r="W303" s="1674"/>
      <c r="X303" s="1674"/>
      <c r="Y303" s="1674"/>
      <c r="Z303" s="1674"/>
      <c r="AA303" s="945" t="s">
        <v>346</v>
      </c>
    </row>
    <row r="304" spans="1:27" ht="18" customHeight="1">
      <c r="A304" s="936"/>
      <c r="B304" s="906" t="s">
        <v>3148</v>
      </c>
      <c r="C304" s="906" t="s">
        <v>2766</v>
      </c>
      <c r="D304" s="906"/>
      <c r="E304" s="906"/>
      <c r="F304" s="906"/>
      <c r="G304" s="906"/>
      <c r="H304" s="906"/>
      <c r="I304" s="975" t="s">
        <v>334</v>
      </c>
      <c r="J304" s="1703" t="str">
        <f>項目一覧!$C$355</f>
        <v/>
      </c>
      <c r="K304" s="1703"/>
      <c r="L304" s="1703"/>
      <c r="M304" s="1703"/>
      <c r="N304" s="1703"/>
      <c r="O304" s="975" t="s">
        <v>333</v>
      </c>
      <c r="P304" s="1703" t="str">
        <f>項目一覧!$C$356</f>
        <v/>
      </c>
      <c r="Q304" s="1703"/>
      <c r="R304" s="1703"/>
      <c r="S304" s="1703"/>
      <c r="T304" s="1703"/>
      <c r="U304" s="975" t="s">
        <v>333</v>
      </c>
      <c r="V304" s="1704" t="str">
        <f>項目一覧!$C$357</f>
        <v/>
      </c>
      <c r="W304" s="1704"/>
      <c r="X304" s="1704"/>
      <c r="Y304" s="1704"/>
      <c r="Z304" s="1704"/>
      <c r="AA304" s="945" t="s">
        <v>346</v>
      </c>
    </row>
    <row r="305" spans="1:27" ht="17.25" customHeight="1">
      <c r="A305" s="936"/>
      <c r="B305" s="906" t="s">
        <v>3149</v>
      </c>
      <c r="C305" s="983" t="s">
        <v>3146</v>
      </c>
      <c r="D305" s="906"/>
      <c r="E305" s="906"/>
      <c r="F305" s="906"/>
      <c r="G305" s="906"/>
      <c r="H305" s="906"/>
      <c r="I305" s="975" t="s">
        <v>139</v>
      </c>
      <c r="J305" s="1703" t="str">
        <f>項目一覧!$C$371</f>
        <v/>
      </c>
      <c r="K305" s="1703"/>
      <c r="L305" s="1703"/>
      <c r="M305" s="1703"/>
      <c r="N305" s="1703"/>
      <c r="O305" s="975" t="s">
        <v>149</v>
      </c>
      <c r="P305" s="1703" t="str">
        <f>項目一覧!$C$372</f>
        <v/>
      </c>
      <c r="Q305" s="1703"/>
      <c r="R305" s="1703"/>
      <c r="S305" s="1703"/>
      <c r="T305" s="1703"/>
      <c r="U305" s="975" t="s">
        <v>149</v>
      </c>
      <c r="V305" s="1704" t="str">
        <f>項目一覧!$C$373</f>
        <v/>
      </c>
      <c r="W305" s="1704"/>
      <c r="X305" s="1704"/>
      <c r="Y305" s="1704"/>
      <c r="Z305" s="1704"/>
      <c r="AA305" s="945" t="s">
        <v>346</v>
      </c>
    </row>
    <row r="306" spans="1:27" ht="18" customHeight="1">
      <c r="A306" s="936"/>
      <c r="B306" s="906" t="s">
        <v>3150</v>
      </c>
      <c r="C306" s="906" t="s">
        <v>347</v>
      </c>
      <c r="D306" s="906"/>
      <c r="E306" s="906"/>
      <c r="F306" s="906"/>
      <c r="G306" s="906"/>
      <c r="H306" s="906"/>
      <c r="I306" s="975" t="s">
        <v>334</v>
      </c>
      <c r="J306" s="1674" t="str">
        <f>項目一覧!$C$133</f>
        <v/>
      </c>
      <c r="K306" s="1674"/>
      <c r="L306" s="1674"/>
      <c r="M306" s="1674"/>
      <c r="N306" s="1674"/>
      <c r="O306" s="975" t="s">
        <v>333</v>
      </c>
      <c r="P306" s="1674" t="str">
        <f>項目一覧!$C$134</f>
        <v/>
      </c>
      <c r="Q306" s="1674"/>
      <c r="R306" s="1674"/>
      <c r="S306" s="1674"/>
      <c r="T306" s="1674"/>
      <c r="U306" s="975" t="s">
        <v>333</v>
      </c>
      <c r="V306" s="1674" t="str">
        <f>項目一覧!$C$135</f>
        <v/>
      </c>
      <c r="W306" s="1674"/>
      <c r="X306" s="1674"/>
      <c r="Y306" s="1674"/>
      <c r="Z306" s="1674"/>
      <c r="AA306" s="945" t="s">
        <v>346</v>
      </c>
    </row>
    <row r="307" spans="1:27" ht="18" customHeight="1">
      <c r="A307" s="936"/>
      <c r="B307" s="906" t="s">
        <v>3151</v>
      </c>
      <c r="C307" s="906" t="s">
        <v>2783</v>
      </c>
      <c r="D307" s="906"/>
      <c r="E307" s="906"/>
      <c r="F307" s="906"/>
      <c r="G307" s="906"/>
      <c r="H307" s="906"/>
      <c r="I307" s="975" t="s">
        <v>139</v>
      </c>
      <c r="J307" s="1674" t="str">
        <f>項目一覧!$C$345</f>
        <v/>
      </c>
      <c r="K307" s="1674"/>
      <c r="L307" s="1674"/>
      <c r="M307" s="1674"/>
      <c r="N307" s="1674"/>
      <c r="O307" s="975" t="s">
        <v>149</v>
      </c>
      <c r="P307" s="1674" t="str">
        <f>項目一覧!$C$346</f>
        <v/>
      </c>
      <c r="Q307" s="1674"/>
      <c r="R307" s="1674"/>
      <c r="S307" s="1674"/>
      <c r="T307" s="1674"/>
      <c r="U307" s="975" t="s">
        <v>149</v>
      </c>
      <c r="V307" s="1705" t="str">
        <f>項目一覧!$C$347</f>
        <v/>
      </c>
      <c r="W307" s="1705"/>
      <c r="X307" s="1705"/>
      <c r="Y307" s="1705"/>
      <c r="Z307" s="1705"/>
      <c r="AA307" s="945" t="s">
        <v>346</v>
      </c>
    </row>
    <row r="308" spans="1:27" ht="18" customHeight="1">
      <c r="A308" s="936"/>
      <c r="B308" s="906" t="s">
        <v>3143</v>
      </c>
      <c r="C308" s="906" t="s">
        <v>345</v>
      </c>
      <c r="D308" s="906"/>
      <c r="E308" s="906"/>
      <c r="F308" s="906"/>
      <c r="G308" s="906"/>
      <c r="H308" s="906"/>
      <c r="I308" s="906"/>
      <c r="J308" s="906"/>
      <c r="K308" s="906"/>
      <c r="L308" s="906"/>
      <c r="M308" s="1667" t="str">
        <f>項目一覧!$C$136</f>
        <v/>
      </c>
      <c r="N308" s="1667"/>
      <c r="O308" s="1667"/>
      <c r="P308" s="1667"/>
      <c r="Q308" s="1667"/>
      <c r="R308" s="906" t="s">
        <v>344</v>
      </c>
      <c r="S308" s="906"/>
      <c r="T308" s="906"/>
      <c r="U308" s="906"/>
      <c r="V308" s="906"/>
      <c r="W308" s="906"/>
      <c r="X308" s="906"/>
      <c r="Y308" s="906"/>
      <c r="Z308" s="906"/>
      <c r="AA308" s="906"/>
    </row>
    <row r="309" spans="1:27" ht="18" customHeight="1">
      <c r="A309" s="940"/>
      <c r="B309" s="935" t="s">
        <v>3144</v>
      </c>
      <c r="C309" s="935" t="s">
        <v>343</v>
      </c>
      <c r="D309" s="935"/>
      <c r="E309" s="935"/>
      <c r="F309" s="935"/>
      <c r="G309" s="935"/>
      <c r="H309" s="935"/>
      <c r="I309" s="935"/>
      <c r="J309" s="935"/>
      <c r="K309" s="935"/>
      <c r="L309" s="935"/>
      <c r="M309" s="1699" t="str">
        <f>項目一覧!$C$137</f>
        <v/>
      </c>
      <c r="N309" s="1699"/>
      <c r="O309" s="1699"/>
      <c r="P309" s="1699"/>
      <c r="Q309" s="1699"/>
      <c r="R309" s="935" t="s">
        <v>342</v>
      </c>
      <c r="S309" s="935"/>
      <c r="T309" s="935"/>
      <c r="U309" s="935"/>
      <c r="V309" s="935"/>
      <c r="W309" s="935"/>
      <c r="X309" s="935"/>
      <c r="Y309" s="935"/>
      <c r="Z309" s="935"/>
      <c r="AA309" s="935"/>
    </row>
    <row r="310" spans="1:27" ht="16.149999999999999" customHeight="1">
      <c r="A310" s="936" t="s">
        <v>340</v>
      </c>
      <c r="B310" s="906" t="s">
        <v>341</v>
      </c>
      <c r="C310" s="906"/>
      <c r="D310" s="906"/>
      <c r="E310" s="906"/>
      <c r="F310" s="906"/>
      <c r="G310" s="906"/>
      <c r="H310" s="906"/>
      <c r="I310" s="906"/>
      <c r="J310" s="906"/>
      <c r="K310" s="906"/>
      <c r="L310" s="906"/>
      <c r="M310" s="906"/>
      <c r="N310" s="906"/>
      <c r="O310" s="906"/>
      <c r="P310" s="906"/>
      <c r="Q310" s="906"/>
      <c r="R310" s="906"/>
      <c r="S310" s="906"/>
      <c r="T310" s="906"/>
      <c r="U310" s="906"/>
      <c r="V310" s="906"/>
      <c r="W310" s="906"/>
      <c r="X310" s="906"/>
      <c r="Y310" s="906"/>
      <c r="Z310" s="906"/>
      <c r="AA310" s="906"/>
    </row>
    <row r="311" spans="1:27" ht="18" customHeight="1">
      <c r="A311" s="936"/>
      <c r="B311" s="906" t="s">
        <v>2211</v>
      </c>
      <c r="C311" s="906" t="s">
        <v>2242</v>
      </c>
      <c r="D311" s="906"/>
      <c r="E311" s="906"/>
      <c r="F311" s="906"/>
      <c r="G311" s="906"/>
      <c r="H311" s="906"/>
      <c r="I311" s="906"/>
      <c r="J311" s="906"/>
      <c r="K311" s="906"/>
      <c r="L311" s="1701" t="str">
        <f>項目一覧!$C$138</f>
        <v xml:space="preserve"> </v>
      </c>
      <c r="M311" s="1701"/>
      <c r="N311" s="1701"/>
      <c r="O311" s="1701"/>
      <c r="P311" s="906"/>
      <c r="Q311" s="906"/>
      <c r="R311" s="906"/>
      <c r="S311" s="906"/>
      <c r="T311" s="906"/>
      <c r="U311" s="906"/>
      <c r="V311" s="906"/>
      <c r="W311" s="906"/>
      <c r="X311" s="906"/>
      <c r="Y311" s="906"/>
      <c r="Z311" s="906"/>
      <c r="AA311" s="906"/>
    </row>
    <row r="312" spans="1:27" ht="18" customHeight="1">
      <c r="A312" s="940"/>
      <c r="B312" s="935" t="s">
        <v>2230</v>
      </c>
      <c r="C312" s="935" t="s">
        <v>2243</v>
      </c>
      <c r="D312" s="935"/>
      <c r="E312" s="935"/>
      <c r="F312" s="935"/>
      <c r="G312" s="935"/>
      <c r="H312" s="935"/>
      <c r="I312" s="935"/>
      <c r="J312" s="935"/>
      <c r="K312" s="935"/>
      <c r="L312" s="1702" t="str">
        <f>項目一覧!$C$139</f>
        <v>0</v>
      </c>
      <c r="M312" s="1702"/>
      <c r="N312" s="1702"/>
      <c r="O312" s="1702"/>
      <c r="P312" s="935"/>
      <c r="Q312" s="935"/>
      <c r="R312" s="935"/>
      <c r="S312" s="935"/>
      <c r="T312" s="935"/>
      <c r="U312" s="935"/>
      <c r="V312" s="935"/>
      <c r="W312" s="935"/>
      <c r="X312" s="935"/>
      <c r="Y312" s="935"/>
      <c r="Z312" s="935"/>
      <c r="AA312" s="935"/>
    </row>
    <row r="313" spans="1:27" ht="16.149999999999999" customHeight="1">
      <c r="A313" s="936" t="s">
        <v>340</v>
      </c>
      <c r="B313" s="906" t="s">
        <v>339</v>
      </c>
      <c r="C313" s="906"/>
      <c r="D313" s="906"/>
      <c r="E313" s="906"/>
      <c r="F313" s="906"/>
      <c r="G313" s="906"/>
      <c r="H313" s="906"/>
      <c r="I313" s="975" t="s">
        <v>293</v>
      </c>
      <c r="J313" s="1667" t="s">
        <v>338</v>
      </c>
      <c r="K313" s="1667"/>
      <c r="L313" s="1667"/>
      <c r="M313" s="1667"/>
      <c r="N313" s="1667"/>
      <c r="O313" s="975" t="s">
        <v>333</v>
      </c>
      <c r="P313" s="1667" t="s">
        <v>143</v>
      </c>
      <c r="Q313" s="1667"/>
      <c r="R313" s="1667"/>
      <c r="S313" s="1667"/>
      <c r="T313" s="1667"/>
      <c r="U313" s="906" t="s">
        <v>314</v>
      </c>
      <c r="V313" s="906"/>
      <c r="W313" s="906"/>
      <c r="X313" s="906"/>
      <c r="Y313" s="906"/>
      <c r="Z313" s="906"/>
      <c r="AA313" s="906"/>
    </row>
    <row r="314" spans="1:27" ht="18" customHeight="1">
      <c r="A314" s="936"/>
      <c r="B314" s="906" t="s">
        <v>2235</v>
      </c>
      <c r="C314" s="906" t="s">
        <v>2236</v>
      </c>
      <c r="D314" s="906"/>
      <c r="E314" s="906"/>
      <c r="F314" s="906"/>
      <c r="G314" s="906"/>
      <c r="H314" s="906"/>
      <c r="I314" s="975" t="s">
        <v>334</v>
      </c>
      <c r="J314" s="1677" t="str">
        <f>項目一覧!$C$140</f>
        <v/>
      </c>
      <c r="K314" s="1677"/>
      <c r="L314" s="1677"/>
      <c r="M314" s="1677"/>
      <c r="N314" s="1677"/>
      <c r="O314" s="975" t="s">
        <v>333</v>
      </c>
      <c r="P314" s="1677" t="str">
        <f>項目一覧!$C$141</f>
        <v/>
      </c>
      <c r="Q314" s="1677"/>
      <c r="R314" s="1677"/>
      <c r="S314" s="1677"/>
      <c r="T314" s="1677"/>
      <c r="U314" s="906" t="s">
        <v>337</v>
      </c>
      <c r="V314" s="906"/>
      <c r="W314" s="906"/>
      <c r="X314" s="906"/>
      <c r="Y314" s="906"/>
      <c r="Z314" s="906"/>
      <c r="AA314" s="906"/>
    </row>
    <row r="315" spans="1:27" ht="18" customHeight="1">
      <c r="A315" s="936"/>
      <c r="B315" s="906" t="s">
        <v>2237</v>
      </c>
      <c r="C315" s="906" t="s">
        <v>2238</v>
      </c>
      <c r="D315" s="906"/>
      <c r="E315" s="906"/>
      <c r="F315" s="906"/>
      <c r="G315" s="906" t="s">
        <v>335</v>
      </c>
      <c r="H315" s="906"/>
      <c r="I315" s="975" t="s">
        <v>334</v>
      </c>
      <c r="J315" s="1667" t="str">
        <f>項目一覧!C142</f>
        <v/>
      </c>
      <c r="K315" s="1667"/>
      <c r="L315" s="1667"/>
      <c r="M315" s="1667"/>
      <c r="N315" s="1667"/>
      <c r="O315" s="975" t="s">
        <v>333</v>
      </c>
      <c r="P315" s="1667" t="str">
        <f>項目一覧!C143</f>
        <v/>
      </c>
      <c r="Q315" s="1667"/>
      <c r="R315" s="1667"/>
      <c r="S315" s="1667"/>
      <c r="T315" s="1667"/>
      <c r="U315" s="906" t="s">
        <v>332</v>
      </c>
      <c r="V315" s="906"/>
      <c r="W315" s="906"/>
      <c r="X315" s="906"/>
      <c r="Y315" s="906"/>
      <c r="Z315" s="906"/>
      <c r="AA315" s="906"/>
    </row>
    <row r="316" spans="1:27" ht="18" customHeight="1">
      <c r="A316" s="936"/>
      <c r="B316" s="906"/>
      <c r="C316" s="906"/>
      <c r="D316" s="906"/>
      <c r="E316" s="906"/>
      <c r="F316" s="906"/>
      <c r="G316" s="906" t="s">
        <v>331</v>
      </c>
      <c r="H316" s="906"/>
      <c r="I316" s="975" t="s">
        <v>319</v>
      </c>
      <c r="J316" s="1667" t="str">
        <f>項目一覧!C144</f>
        <v/>
      </c>
      <c r="K316" s="1667"/>
      <c r="L316" s="1667"/>
      <c r="M316" s="1667"/>
      <c r="N316" s="1667"/>
      <c r="O316" s="975" t="s">
        <v>330</v>
      </c>
      <c r="P316" s="1667" t="str">
        <f>項目一覧!C145</f>
        <v/>
      </c>
      <c r="Q316" s="1667"/>
      <c r="R316" s="1667"/>
      <c r="S316" s="1667"/>
      <c r="T316" s="1667"/>
      <c r="U316" s="906" t="s">
        <v>320</v>
      </c>
      <c r="V316" s="906"/>
      <c r="W316" s="906"/>
      <c r="X316" s="906"/>
      <c r="Y316" s="906"/>
      <c r="Z316" s="906"/>
      <c r="AA316" s="906"/>
    </row>
    <row r="317" spans="1:27" ht="18" customHeight="1">
      <c r="A317" s="936"/>
      <c r="B317" s="906" t="s">
        <v>2239</v>
      </c>
      <c r="C317" s="906" t="s">
        <v>2240</v>
      </c>
      <c r="D317" s="906"/>
      <c r="E317" s="906"/>
      <c r="F317" s="906"/>
      <c r="G317" s="945"/>
      <c r="H317" s="906"/>
      <c r="I317" s="1695" t="str">
        <f>項目一覧!$C$146</f>
        <v/>
      </c>
      <c r="J317" s="1695"/>
      <c r="K317" s="1695"/>
      <c r="L317" s="1695"/>
      <c r="M317" s="1695"/>
      <c r="N317" s="1695"/>
      <c r="O317" s="1695"/>
      <c r="P317" s="1700" t="str">
        <f>IF(項目一覧!$C$149="","","一部　"&amp;項目一覧!$C$149)</f>
        <v/>
      </c>
      <c r="Q317" s="1700"/>
      <c r="R317" s="1700"/>
      <c r="S317" s="1700"/>
      <c r="T317" s="1700"/>
      <c r="U317" s="1700"/>
      <c r="V317" s="1700"/>
      <c r="W317" s="903"/>
      <c r="X317" s="906"/>
      <c r="Y317" s="906"/>
      <c r="Z317" s="906"/>
      <c r="AA317" s="906"/>
    </row>
    <row r="318" spans="1:27" ht="18" customHeight="1">
      <c r="A318" s="936"/>
      <c r="B318" s="906" t="s">
        <v>2233</v>
      </c>
      <c r="C318" s="906" t="s">
        <v>2234</v>
      </c>
      <c r="D318" s="906"/>
      <c r="E318" s="906"/>
      <c r="F318" s="906"/>
      <c r="G318" s="906"/>
      <c r="H318" s="906"/>
      <c r="I318" s="906"/>
      <c r="J318" s="906"/>
      <c r="K318" s="906"/>
      <c r="L318" s="906"/>
      <c r="M318" s="906"/>
      <c r="N318" s="906"/>
      <c r="O318" s="906"/>
      <c r="P318" s="906"/>
      <c r="Q318" s="936" t="str">
        <f>IF(項目一覧!$D$152=TRUE,"■","□")</f>
        <v>□</v>
      </c>
      <c r="R318" s="903" t="s">
        <v>328</v>
      </c>
      <c r="S318" s="903"/>
      <c r="T318" s="936" t="str">
        <f>IF(項目一覧!$E$152=TRUE,"■","□")</f>
        <v>□</v>
      </c>
      <c r="U318" s="903" t="s">
        <v>327</v>
      </c>
      <c r="V318" s="903"/>
      <c r="W318" s="906"/>
      <c r="X318" s="906"/>
      <c r="Y318" s="906"/>
      <c r="Z318" s="906"/>
      <c r="AA318" s="906"/>
    </row>
    <row r="319" spans="1:27" ht="18" customHeight="1">
      <c r="A319" s="936"/>
      <c r="B319" s="906" t="s">
        <v>2252</v>
      </c>
      <c r="C319" s="906" t="s">
        <v>2241</v>
      </c>
      <c r="D319" s="906"/>
      <c r="E319" s="906"/>
      <c r="F319" s="906"/>
      <c r="G319" s="906"/>
      <c r="H319" s="906"/>
      <c r="I319" s="906"/>
      <c r="J319" s="936"/>
      <c r="K319" s="906" t="str">
        <f>IF(項目一覧!$D$153=TRUE,"■","□")&amp;"道路高さ制限不適用 "&amp;IF(項目一覧!$E$153=TRUE,"■","□")&amp;"隣地高さ制限不適用"&amp;IF(項目一覧!$F$153=TRUE,"■","□")&amp;"北側高さ制限不適用"</f>
        <v>□道路高さ制限不適用 □隣地高さ制限不適用□北側高さ制限不適用</v>
      </c>
      <c r="L319" s="906"/>
      <c r="M319" s="906"/>
      <c r="N319" s="906"/>
      <c r="O319" s="906"/>
      <c r="P319" s="936"/>
      <c r="Q319" s="906"/>
      <c r="R319" s="903"/>
      <c r="S319" s="906"/>
      <c r="T319" s="906"/>
      <c r="U319" s="906"/>
      <c r="V319" s="936"/>
      <c r="W319" s="906"/>
      <c r="X319" s="906"/>
      <c r="Y319" s="903"/>
      <c r="Z319" s="906"/>
      <c r="AA319" s="906"/>
    </row>
    <row r="320" spans="1:27" ht="18" customHeight="1">
      <c r="A320" s="959" t="s">
        <v>323</v>
      </c>
      <c r="B320" s="937" t="s">
        <v>326</v>
      </c>
      <c r="C320" s="937"/>
      <c r="D320" s="937"/>
      <c r="E320" s="937"/>
      <c r="F320" s="937"/>
      <c r="G320" s="937"/>
      <c r="H320" s="1679" t="str">
        <f>項目一覧!$C$154</f>
        <v/>
      </c>
      <c r="I320" s="1679"/>
      <c r="J320" s="1679"/>
      <c r="K320" s="1679"/>
      <c r="L320" s="1679"/>
      <c r="M320" s="1679"/>
      <c r="N320" s="1679"/>
      <c r="O320" s="1679"/>
      <c r="P320" s="1679"/>
      <c r="Q320" s="1679"/>
      <c r="R320" s="1679"/>
      <c r="S320" s="1679"/>
      <c r="T320" s="1679"/>
      <c r="U320" s="1679"/>
      <c r="V320" s="1679"/>
      <c r="W320" s="1679"/>
      <c r="X320" s="1679"/>
      <c r="Y320" s="1679"/>
      <c r="Z320" s="1679"/>
      <c r="AA320" s="1679"/>
    </row>
    <row r="321" spans="1:27" ht="18" customHeight="1">
      <c r="A321" s="936"/>
      <c r="B321" s="906"/>
      <c r="C321" s="906"/>
      <c r="D321" s="906"/>
      <c r="E321" s="906"/>
      <c r="F321" s="906"/>
      <c r="G321" s="906"/>
      <c r="H321" s="1680"/>
      <c r="I321" s="1680"/>
      <c r="J321" s="1680"/>
      <c r="K321" s="1680"/>
      <c r="L321" s="1680"/>
      <c r="M321" s="1680"/>
      <c r="N321" s="1680"/>
      <c r="O321" s="1680"/>
      <c r="P321" s="1680"/>
      <c r="Q321" s="1680"/>
      <c r="R321" s="1680"/>
      <c r="S321" s="1680"/>
      <c r="T321" s="1680"/>
      <c r="U321" s="1680"/>
      <c r="V321" s="1680"/>
      <c r="W321" s="1680"/>
      <c r="X321" s="1680"/>
      <c r="Y321" s="1680"/>
      <c r="Z321" s="1680"/>
      <c r="AA321" s="1680"/>
    </row>
    <row r="322" spans="1:27" ht="18" customHeight="1">
      <c r="A322" s="936"/>
      <c r="B322" s="906"/>
      <c r="C322" s="906"/>
      <c r="D322" s="906"/>
      <c r="E322" s="906"/>
      <c r="F322" s="906"/>
      <c r="G322" s="906"/>
      <c r="H322" s="1681"/>
      <c r="I322" s="1681"/>
      <c r="J322" s="1681"/>
      <c r="K322" s="1681"/>
      <c r="L322" s="1681"/>
      <c r="M322" s="1681"/>
      <c r="N322" s="1681"/>
      <c r="O322" s="1681"/>
      <c r="P322" s="1681"/>
      <c r="Q322" s="1681"/>
      <c r="R322" s="1681"/>
      <c r="S322" s="1681"/>
      <c r="T322" s="1681"/>
      <c r="U322" s="1681"/>
      <c r="V322" s="1681"/>
      <c r="W322" s="1681"/>
      <c r="X322" s="1681"/>
      <c r="Y322" s="1681"/>
      <c r="Z322" s="1681"/>
      <c r="AA322" s="1681"/>
    </row>
    <row r="323" spans="1:27" ht="20.25" customHeight="1">
      <c r="A323" s="972" t="s">
        <v>323</v>
      </c>
      <c r="B323" s="973" t="s">
        <v>325</v>
      </c>
      <c r="C323" s="973"/>
      <c r="D323" s="973"/>
      <c r="E323" s="973"/>
      <c r="F323" s="973"/>
      <c r="G323" s="973"/>
      <c r="H323" s="973"/>
      <c r="I323" s="973"/>
      <c r="J323" s="973" t="str">
        <f>IF(項目一覧!$C$155="","",IF(項目一覧!$C$155&lt;DATE(2019,5,1),"平成","令和"))</f>
        <v/>
      </c>
      <c r="K323" s="973"/>
      <c r="L323" s="984" t="str">
        <f>IF(項目一覧!$C$155="","",IF(項目一覧!$C$155&lt;DATE(2019,5,1),YEAR(項目一覧!$C$155)-1988,IF(YEAR(項目一覧!$C$155)-2018=1,"元",YEAR(項目一覧!$C$155)-2018)))</f>
        <v/>
      </c>
      <c r="M323" s="973" t="s">
        <v>318</v>
      </c>
      <c r="N323" s="972" t="str">
        <f>IF(項目一覧!$C$155="","",MONTH(項目一覧!$C$155))</f>
        <v/>
      </c>
      <c r="O323" s="973" t="s">
        <v>317</v>
      </c>
      <c r="P323" s="972" t="str">
        <f>IF(項目一覧!$C$155="","",DAY(項目一覧!$C$155))</f>
        <v/>
      </c>
      <c r="Q323" s="973" t="s">
        <v>316</v>
      </c>
      <c r="R323" s="973"/>
      <c r="S323" s="922"/>
      <c r="T323" s="922"/>
      <c r="U323" s="973"/>
      <c r="V323" s="973"/>
      <c r="W323" s="973"/>
      <c r="X323" s="973"/>
      <c r="Y323" s="973"/>
      <c r="Z323" s="973"/>
      <c r="AA323" s="973"/>
    </row>
    <row r="324" spans="1:27" ht="20.25" customHeight="1">
      <c r="A324" s="972" t="s">
        <v>323</v>
      </c>
      <c r="B324" s="973" t="s">
        <v>324</v>
      </c>
      <c r="C324" s="973"/>
      <c r="D324" s="973"/>
      <c r="E324" s="973"/>
      <c r="F324" s="973"/>
      <c r="G324" s="973"/>
      <c r="H324" s="973"/>
      <c r="I324" s="973"/>
      <c r="J324" s="935" t="str">
        <f>IF(項目一覧!$C$156="","",IF(項目一覧!$C$156&lt;DATE(2019,5,1),"平成","令和"))</f>
        <v/>
      </c>
      <c r="K324" s="973"/>
      <c r="L324" s="984" t="str">
        <f>IF(項目一覧!$C$156="","",IF(項目一覧!$C$156&lt;DATE(2019,5,1),YEAR(項目一覧!$C$156)-1988,IF(YEAR(項目一覧!$C$156)-2018=1,"元",YEAR(項目一覧!$C$156)-2018)))</f>
        <v/>
      </c>
      <c r="M324" s="973" t="s">
        <v>318</v>
      </c>
      <c r="N324" s="972" t="str">
        <f>IF(項目一覧!$C$156="","",MONTH(項目一覧!$C$156))</f>
        <v/>
      </c>
      <c r="O324" s="973" t="s">
        <v>317</v>
      </c>
      <c r="P324" s="972" t="str">
        <f>IF(項目一覧!$C$156="","",DAY(項目一覧!$C$156))</f>
        <v/>
      </c>
      <c r="Q324" s="973" t="s">
        <v>316</v>
      </c>
      <c r="R324" s="973"/>
      <c r="S324" s="922"/>
      <c r="T324" s="922"/>
      <c r="U324" s="973"/>
      <c r="V324" s="973"/>
      <c r="W324" s="973"/>
      <c r="X324" s="973"/>
      <c r="Y324" s="973"/>
      <c r="Z324" s="973"/>
      <c r="AA324" s="973"/>
    </row>
    <row r="325" spans="1:27" ht="16.149999999999999" customHeight="1">
      <c r="A325" s="936" t="s">
        <v>323</v>
      </c>
      <c r="B325" s="906" t="s">
        <v>322</v>
      </c>
      <c r="C325" s="906"/>
      <c r="D325" s="906"/>
      <c r="E325" s="906"/>
      <c r="F325" s="906"/>
      <c r="G325" s="906"/>
      <c r="H325" s="906"/>
      <c r="I325" s="906"/>
      <c r="J325" s="906"/>
      <c r="K325" s="906"/>
      <c r="L325" s="975"/>
      <c r="M325" s="906"/>
      <c r="N325" s="906"/>
      <c r="O325" s="906"/>
      <c r="P325" s="906"/>
      <c r="Q325" s="906"/>
      <c r="R325" s="906"/>
      <c r="S325" s="903"/>
      <c r="T325" s="903"/>
      <c r="U325" s="906" t="s">
        <v>321</v>
      </c>
      <c r="V325" s="906"/>
      <c r="W325" s="906"/>
      <c r="X325" s="906"/>
      <c r="Y325" s="906"/>
      <c r="Z325" s="906"/>
      <c r="AA325" s="906"/>
    </row>
    <row r="326" spans="1:27" ht="18" customHeight="1">
      <c r="A326" s="936"/>
      <c r="B326" s="906"/>
      <c r="C326" s="906"/>
      <c r="D326" s="906"/>
      <c r="E326" s="975" t="s">
        <v>319</v>
      </c>
      <c r="F326" s="1673" t="str">
        <f>項目一覧!$C$157</f>
        <v/>
      </c>
      <c r="G326" s="1673"/>
      <c r="H326" s="1673"/>
      <c r="I326" s="975" t="s">
        <v>320</v>
      </c>
      <c r="J326" s="906" t="str">
        <f>IF(項目一覧!$C$158="","",IF(項目一覧!$C$158&lt;DATE(2019,5,1),"平成","令和"))</f>
        <v/>
      </c>
      <c r="K326" s="906"/>
      <c r="L326" s="975" t="str">
        <f>IF(項目一覧!$C$158="","",IF(項目一覧!$C$158&lt;DATE(2019,5,1),YEAR(項目一覧!$C$158)-1988,IF(YEAR(項目一覧!$C$158)-2018=1,"元",YEAR(項目一覧!$C$158)-2018)))</f>
        <v/>
      </c>
      <c r="M326" s="906" t="s">
        <v>318</v>
      </c>
      <c r="N326" s="906" t="str">
        <f>IF(項目一覧!$C$158="","",MONTH(項目一覧!$C$158))</f>
        <v/>
      </c>
      <c r="O326" s="906" t="s">
        <v>317</v>
      </c>
      <c r="P326" s="906" t="str">
        <f>IF(項目一覧!$C$158="","",DAY(項目一覧!$C$158))</f>
        <v/>
      </c>
      <c r="Q326" s="906" t="s">
        <v>316</v>
      </c>
      <c r="R326" s="975" t="s">
        <v>319</v>
      </c>
      <c r="S326" s="1675" t="str">
        <f>項目一覧!$C$159</f>
        <v/>
      </c>
      <c r="T326" s="1675"/>
      <c r="U326" s="1675"/>
      <c r="V326" s="1675"/>
      <c r="W326" s="1675"/>
      <c r="X326" s="1675"/>
      <c r="Y326" s="1675"/>
      <c r="Z326" s="1675"/>
      <c r="AA326" s="975" t="s">
        <v>320</v>
      </c>
    </row>
    <row r="327" spans="1:27" ht="18" customHeight="1">
      <c r="A327" s="903"/>
      <c r="B327" s="903"/>
      <c r="C327" s="903"/>
      <c r="D327" s="903"/>
      <c r="E327" s="975" t="s">
        <v>293</v>
      </c>
      <c r="F327" s="1673" t="str">
        <f>項目一覧!$C$160</f>
        <v/>
      </c>
      <c r="G327" s="1673"/>
      <c r="H327" s="1673"/>
      <c r="I327" s="975" t="s">
        <v>314</v>
      </c>
      <c r="J327" s="906" t="str">
        <f>IF(項目一覧!$C$161="","",IF(項目一覧!$C$161&lt;DATE(2019,5,1),"平成","令和"))</f>
        <v/>
      </c>
      <c r="K327" s="906"/>
      <c r="L327" s="975" t="str">
        <f>IF(項目一覧!$C$161="","",IF(項目一覧!$C$161&lt;DATE(2019,5,1),YEAR(項目一覧!$C$161)-1988,IF(YEAR(項目一覧!$C$161)-2018=1,"元",YEAR(項目一覧!$C$161)-2018)))</f>
        <v/>
      </c>
      <c r="M327" s="906" t="s">
        <v>318</v>
      </c>
      <c r="N327" s="906" t="str">
        <f>IF(項目一覧!$C$161="","",MONTH(項目一覧!$C$161))</f>
        <v/>
      </c>
      <c r="O327" s="906" t="s">
        <v>317</v>
      </c>
      <c r="P327" s="906" t="str">
        <f>IF(項目一覧!$C$161="","",DAY(項目一覧!$C$161))</f>
        <v/>
      </c>
      <c r="Q327" s="906" t="s">
        <v>316</v>
      </c>
      <c r="R327" s="975" t="s">
        <v>319</v>
      </c>
      <c r="S327" s="1675" t="str">
        <f>項目一覧!$C$162</f>
        <v/>
      </c>
      <c r="T327" s="1675"/>
      <c r="U327" s="1675"/>
      <c r="V327" s="1675"/>
      <c r="W327" s="1675"/>
      <c r="X327" s="1675"/>
      <c r="Y327" s="1675"/>
      <c r="Z327" s="1675"/>
      <c r="AA327" s="934" t="s">
        <v>314</v>
      </c>
    </row>
    <row r="328" spans="1:27" ht="18" customHeight="1">
      <c r="A328" s="970"/>
      <c r="B328" s="970"/>
      <c r="C328" s="970"/>
      <c r="D328" s="970"/>
      <c r="E328" s="986" t="s">
        <v>293</v>
      </c>
      <c r="F328" s="1678" t="str">
        <f>項目一覧!$C$163</f>
        <v/>
      </c>
      <c r="G328" s="1678"/>
      <c r="H328" s="1678"/>
      <c r="I328" s="986" t="s">
        <v>314</v>
      </c>
      <c r="J328" s="956" t="str">
        <f>IF(項目一覧!$C$164="","",IF(項目一覧!$C$164&lt;DATE(2019,5,1),"平成","令和"))</f>
        <v/>
      </c>
      <c r="K328" s="956"/>
      <c r="L328" s="986" t="str">
        <f>IF(項目一覧!$C$164="","",IF(項目一覧!$C$164&lt;DATE(2019,5,1),YEAR(項目一覧!$C$164)-1988,IF(YEAR(項目一覧!$C$164)-2018=1,"元",YEAR(項目一覧!$C$164)-2018)))</f>
        <v/>
      </c>
      <c r="M328" s="956" t="s">
        <v>318</v>
      </c>
      <c r="N328" s="956" t="str">
        <f>IF(項目一覧!$C$164="","",MONTH(項目一覧!$C$164))</f>
        <v/>
      </c>
      <c r="O328" s="956" t="s">
        <v>317</v>
      </c>
      <c r="P328" s="956" t="str">
        <f>IF(項目一覧!$C$164="","",DAY(項目一覧!$C$164))</f>
        <v/>
      </c>
      <c r="Q328" s="956" t="s">
        <v>316</v>
      </c>
      <c r="R328" s="986" t="s">
        <v>315</v>
      </c>
      <c r="S328" s="1676" t="str">
        <f>項目一覧!$C$165</f>
        <v/>
      </c>
      <c r="T328" s="1676"/>
      <c r="U328" s="1676"/>
      <c r="V328" s="1676"/>
      <c r="W328" s="1676"/>
      <c r="X328" s="1676"/>
      <c r="Y328" s="1676"/>
      <c r="Z328" s="1676"/>
      <c r="AA328" s="989" t="s">
        <v>314</v>
      </c>
    </row>
    <row r="329" spans="1:27" ht="18" customHeight="1">
      <c r="A329" s="959" t="s">
        <v>309</v>
      </c>
      <c r="B329" s="937" t="s">
        <v>3757</v>
      </c>
      <c r="C329" s="937"/>
      <c r="D329" s="937"/>
      <c r="E329" s="937"/>
      <c r="F329" s="937"/>
      <c r="G329" s="937"/>
      <c r="H329" s="937"/>
      <c r="I329" s="1683" t="str">
        <f>項目一覧!$C$166</f>
        <v/>
      </c>
      <c r="J329" s="1683"/>
      <c r="K329" s="1683"/>
      <c r="L329" s="1683"/>
      <c r="M329" s="1683"/>
      <c r="N329" s="1683"/>
      <c r="O329" s="1683"/>
      <c r="P329" s="1683"/>
      <c r="Q329" s="1683"/>
      <c r="R329" s="1683"/>
      <c r="S329" s="1683"/>
      <c r="T329" s="1683"/>
      <c r="U329" s="1683"/>
      <c r="V329" s="1683"/>
      <c r="W329" s="1683"/>
      <c r="X329" s="1683"/>
      <c r="Y329" s="1683"/>
      <c r="Z329" s="1683"/>
      <c r="AA329" s="1683"/>
    </row>
    <row r="330" spans="1:27" ht="18" customHeight="1">
      <c r="A330" s="903"/>
      <c r="B330" s="903"/>
      <c r="C330" s="903"/>
      <c r="D330" s="903"/>
      <c r="E330" s="903"/>
      <c r="F330" s="903"/>
      <c r="G330" s="903"/>
      <c r="H330" s="903"/>
      <c r="I330" s="1684"/>
      <c r="J330" s="1684"/>
      <c r="K330" s="1684"/>
      <c r="L330" s="1684"/>
      <c r="M330" s="1684"/>
      <c r="N330" s="1684"/>
      <c r="O330" s="1684"/>
      <c r="P330" s="1684"/>
      <c r="Q330" s="1684"/>
      <c r="R330" s="1684"/>
      <c r="S330" s="1684"/>
      <c r="T330" s="1684"/>
      <c r="U330" s="1684"/>
      <c r="V330" s="1684"/>
      <c r="W330" s="1684"/>
      <c r="X330" s="1684"/>
      <c r="Y330" s="1684"/>
      <c r="Z330" s="1684"/>
      <c r="AA330" s="1684"/>
    </row>
    <row r="331" spans="1:27" ht="18" customHeight="1">
      <c r="A331" s="959" t="s">
        <v>309</v>
      </c>
      <c r="B331" s="937" t="s">
        <v>3758</v>
      </c>
      <c r="C331" s="937"/>
      <c r="D331" s="937"/>
      <c r="E331" s="937"/>
      <c r="F331" s="937"/>
      <c r="G331" s="937"/>
      <c r="H331" s="937"/>
      <c r="I331" s="1683" t="str">
        <f>項目一覧!$C$167</f>
        <v/>
      </c>
      <c r="J331" s="1690"/>
      <c r="K331" s="1690"/>
      <c r="L331" s="1690"/>
      <c r="M331" s="1690"/>
      <c r="N331" s="1690"/>
      <c r="O331" s="1690"/>
      <c r="P331" s="1690"/>
      <c r="Q331" s="1690"/>
      <c r="R331" s="1690"/>
      <c r="S331" s="1690"/>
      <c r="T331" s="1690"/>
      <c r="U331" s="1690"/>
      <c r="V331" s="1690"/>
      <c r="W331" s="1690"/>
      <c r="X331" s="1690"/>
      <c r="Y331" s="1690"/>
      <c r="Z331" s="1690"/>
      <c r="AA331" s="1690"/>
    </row>
    <row r="332" spans="1:27" ht="18" customHeight="1">
      <c r="A332" s="932"/>
      <c r="B332" s="932"/>
      <c r="C332" s="932"/>
      <c r="D332" s="932"/>
      <c r="E332" s="932"/>
      <c r="F332" s="932"/>
      <c r="G332" s="932"/>
      <c r="H332" s="932"/>
      <c r="I332" s="1691"/>
      <c r="J332" s="1691"/>
      <c r="K332" s="1691"/>
      <c r="L332" s="1691"/>
      <c r="M332" s="1691"/>
      <c r="N332" s="1691"/>
      <c r="O332" s="1691"/>
      <c r="P332" s="1691"/>
      <c r="Q332" s="1691"/>
      <c r="R332" s="1691"/>
      <c r="S332" s="1691"/>
      <c r="T332" s="1691"/>
      <c r="U332" s="1691"/>
      <c r="V332" s="1691"/>
      <c r="W332" s="1691"/>
      <c r="X332" s="1691"/>
      <c r="Y332" s="1691"/>
      <c r="Z332" s="1691"/>
      <c r="AA332" s="1691"/>
    </row>
    <row r="333" spans="1:27" ht="18" customHeight="1">
      <c r="A333" s="903"/>
      <c r="B333" s="903"/>
      <c r="C333" s="903"/>
      <c r="D333" s="903"/>
      <c r="E333" s="903"/>
      <c r="F333" s="903"/>
      <c r="G333" s="903"/>
      <c r="H333" s="903"/>
    </row>
    <row r="334" spans="1:27" ht="16.149999999999999" customHeight="1">
      <c r="A334" s="1682" t="s">
        <v>313</v>
      </c>
      <c r="B334" s="1682"/>
      <c r="C334" s="1682"/>
      <c r="D334" s="1682"/>
      <c r="E334" s="1682"/>
      <c r="F334" s="1682"/>
      <c r="G334" s="1682"/>
      <c r="H334" s="1682"/>
      <c r="I334" s="1682"/>
      <c r="J334" s="1682"/>
      <c r="K334" s="1682"/>
      <c r="L334" s="1682"/>
      <c r="M334" s="1682"/>
      <c r="N334" s="1682"/>
      <c r="O334" s="1682"/>
      <c r="P334" s="1682"/>
      <c r="Q334" s="1682"/>
      <c r="R334" s="1682"/>
      <c r="S334" s="1682"/>
      <c r="T334" s="1682"/>
      <c r="U334" s="1682"/>
      <c r="V334" s="1682"/>
      <c r="W334" s="1682"/>
      <c r="X334" s="1682"/>
      <c r="Y334" s="1682"/>
      <c r="Z334" s="1682"/>
      <c r="AA334" s="1682"/>
    </row>
    <row r="335" spans="1:27" ht="16.149999999999999" customHeight="1">
      <c r="A335" s="906"/>
      <c r="B335" s="906" t="s">
        <v>312</v>
      </c>
      <c r="C335" s="906"/>
      <c r="D335" s="906"/>
      <c r="E335" s="906"/>
      <c r="F335" s="935"/>
      <c r="G335" s="935"/>
      <c r="H335" s="935"/>
      <c r="I335" s="935"/>
      <c r="J335" s="935"/>
      <c r="K335" s="935"/>
      <c r="L335" s="935"/>
      <c r="M335" s="906"/>
      <c r="N335" s="906"/>
      <c r="O335" s="906"/>
      <c r="P335" s="906"/>
      <c r="Q335" s="906"/>
      <c r="R335" s="906"/>
      <c r="S335" s="906"/>
      <c r="T335" s="906"/>
      <c r="U335" s="906"/>
      <c r="V335" s="906"/>
      <c r="W335" s="906"/>
      <c r="X335" s="906"/>
      <c r="Y335" s="906"/>
      <c r="Z335" s="906"/>
      <c r="AA335" s="906"/>
    </row>
    <row r="336" spans="1:27" ht="22.15" customHeight="1">
      <c r="A336" s="972" t="s">
        <v>309</v>
      </c>
      <c r="B336" s="973" t="s">
        <v>132</v>
      </c>
      <c r="C336" s="973"/>
      <c r="D336" s="973"/>
      <c r="E336" s="973"/>
      <c r="F336" s="1697">
        <f>項目一覧②!$F$2</f>
        <v>1</v>
      </c>
      <c r="G336" s="1697"/>
      <c r="H336" s="1697"/>
      <c r="I336" s="1697"/>
      <c r="K336" s="935"/>
      <c r="L336" s="935"/>
      <c r="M336" s="973"/>
      <c r="N336" s="973"/>
      <c r="O336" s="973"/>
      <c r="P336" s="973"/>
      <c r="Q336" s="973"/>
      <c r="R336" s="973"/>
      <c r="S336" s="973"/>
      <c r="T336" s="973"/>
      <c r="U336" s="973"/>
      <c r="V336" s="973"/>
      <c r="W336" s="973"/>
      <c r="X336" s="973"/>
      <c r="Y336" s="973"/>
      <c r="Z336" s="973"/>
      <c r="AA336" s="973"/>
    </row>
    <row r="337" spans="1:39" ht="16.149999999999999" customHeight="1">
      <c r="A337" s="959" t="s">
        <v>309</v>
      </c>
      <c r="B337" s="937" t="s">
        <v>311</v>
      </c>
      <c r="C337" s="937"/>
      <c r="D337" s="937"/>
      <c r="E337" s="937" t="s">
        <v>165</v>
      </c>
      <c r="F337" s="937"/>
      <c r="G337" s="1694" t="str">
        <f>項目一覧②!$F$3</f>
        <v/>
      </c>
      <c r="H337" s="1694"/>
      <c r="I337" s="978" t="s">
        <v>310</v>
      </c>
      <c r="J337" s="1696" t="str">
        <f>項目一覧②!$F$6</f>
        <v/>
      </c>
      <c r="K337" s="1696"/>
      <c r="L337" s="1696"/>
      <c r="M337" s="1696"/>
      <c r="N337" s="1696"/>
      <c r="O337" s="1696"/>
      <c r="P337" s="1696"/>
      <c r="Q337" s="1696"/>
      <c r="R337" s="1696"/>
      <c r="S337" s="1696"/>
      <c r="T337" s="1696"/>
      <c r="U337" s="1696"/>
      <c r="V337" s="1696"/>
      <c r="W337" s="1696"/>
      <c r="X337" s="1696"/>
      <c r="Y337" s="1696"/>
      <c r="Z337" s="1696"/>
      <c r="AA337" s="1696"/>
    </row>
    <row r="338" spans="1:39" ht="16.149999999999999" customHeight="1">
      <c r="A338" s="906"/>
      <c r="B338" s="906"/>
      <c r="C338" s="906"/>
      <c r="D338" s="906"/>
      <c r="E338" s="906" t="s">
        <v>165</v>
      </c>
      <c r="F338" s="906"/>
      <c r="G338" s="1673" t="str">
        <f>項目一覧②!$F$4</f>
        <v/>
      </c>
      <c r="H338" s="1673"/>
      <c r="I338" s="938" t="s">
        <v>310</v>
      </c>
      <c r="J338" s="1695" t="str">
        <f>項目一覧②!$F$7</f>
        <v/>
      </c>
      <c r="K338" s="1695"/>
      <c r="L338" s="1695"/>
      <c r="M338" s="1695"/>
      <c r="N338" s="1695"/>
      <c r="O338" s="1695"/>
      <c r="P338" s="1695"/>
      <c r="Q338" s="1695"/>
      <c r="R338" s="1695"/>
      <c r="S338" s="1695"/>
      <c r="T338" s="1695"/>
      <c r="U338" s="1695"/>
      <c r="V338" s="1695"/>
      <c r="W338" s="1695"/>
      <c r="X338" s="1695"/>
      <c r="Y338" s="1695"/>
      <c r="Z338" s="1695"/>
      <c r="AA338" s="1695"/>
    </row>
    <row r="339" spans="1:39" ht="16.149999999999999" customHeight="1">
      <c r="A339" s="906"/>
      <c r="B339" s="906"/>
      <c r="C339" s="906"/>
      <c r="D339" s="906"/>
      <c r="E339" s="906" t="s">
        <v>165</v>
      </c>
      <c r="F339" s="906"/>
      <c r="G339" s="1673" t="str">
        <f>項目一覧②!$F$5</f>
        <v/>
      </c>
      <c r="H339" s="1673"/>
      <c r="I339" s="938" t="s">
        <v>310</v>
      </c>
      <c r="J339" s="1695" t="str">
        <f>項目一覧②!$F$8</f>
        <v/>
      </c>
      <c r="K339" s="1695"/>
      <c r="L339" s="1695"/>
      <c r="M339" s="1695"/>
      <c r="N339" s="1695"/>
      <c r="O339" s="1695"/>
      <c r="P339" s="1695"/>
      <c r="Q339" s="1695"/>
      <c r="R339" s="1695"/>
      <c r="S339" s="1695"/>
      <c r="T339" s="1695"/>
      <c r="U339" s="1695"/>
      <c r="V339" s="1695"/>
      <c r="W339" s="1695"/>
      <c r="X339" s="1695"/>
      <c r="Y339" s="1695"/>
      <c r="Z339" s="1695"/>
      <c r="AA339" s="1695"/>
    </row>
    <row r="340" spans="1:39" ht="16.149999999999999" customHeight="1">
      <c r="A340" s="906"/>
      <c r="B340" s="906"/>
      <c r="C340" s="906"/>
      <c r="D340" s="906"/>
      <c r="E340" s="906" t="s">
        <v>165</v>
      </c>
      <c r="F340" s="906"/>
      <c r="G340" s="906"/>
      <c r="H340" s="906"/>
      <c r="I340" s="906" t="s">
        <v>310</v>
      </c>
      <c r="J340" s="906"/>
      <c r="K340" s="906"/>
      <c r="L340" s="906"/>
      <c r="M340" s="906"/>
      <c r="N340" s="906"/>
      <c r="O340" s="906"/>
      <c r="P340" s="906"/>
      <c r="Q340" s="906"/>
      <c r="R340" s="906"/>
      <c r="S340" s="906"/>
      <c r="T340" s="906"/>
      <c r="U340" s="906"/>
      <c r="V340" s="906"/>
      <c r="W340" s="906"/>
      <c r="X340" s="906"/>
      <c r="Y340" s="906"/>
      <c r="Z340" s="906"/>
      <c r="AA340" s="906"/>
    </row>
    <row r="341" spans="1:39" ht="16.149999999999999" customHeight="1">
      <c r="A341" s="959" t="s">
        <v>309</v>
      </c>
      <c r="B341" s="937" t="s">
        <v>129</v>
      </c>
      <c r="C341" s="937"/>
      <c r="D341" s="937"/>
      <c r="E341" s="937"/>
      <c r="F341" s="937"/>
      <c r="G341" s="937"/>
      <c r="H341" s="937"/>
      <c r="I341" s="937"/>
      <c r="J341" s="937"/>
      <c r="K341" s="937"/>
      <c r="L341" s="937"/>
      <c r="M341" s="937"/>
      <c r="N341" s="937"/>
      <c r="O341" s="937"/>
      <c r="P341" s="937"/>
      <c r="Q341" s="937"/>
      <c r="R341" s="937"/>
      <c r="S341" s="937"/>
      <c r="T341" s="937"/>
      <c r="U341" s="937"/>
      <c r="V341" s="937"/>
      <c r="W341" s="937"/>
      <c r="X341" s="937"/>
      <c r="Y341" s="937"/>
      <c r="Z341" s="937"/>
      <c r="AA341" s="937"/>
    </row>
    <row r="342" spans="1:39" ht="16.149999999999999" customHeight="1">
      <c r="A342" s="936"/>
      <c r="B342" s="936" t="str">
        <f>IF(項目一覧②!$G$9=TRUE,"■","□")</f>
        <v>□</v>
      </c>
      <c r="C342" s="906" t="s">
        <v>308</v>
      </c>
      <c r="D342" s="906"/>
      <c r="E342" s="936" t="str">
        <f>IF(項目一覧②!$H$9=TRUE,"■","□")</f>
        <v>□</v>
      </c>
      <c r="F342" s="906" t="s">
        <v>307</v>
      </c>
      <c r="G342" s="906"/>
      <c r="H342" s="940" t="str">
        <f>IF(項目一覧②!$I$9=TRUE,"■","□")</f>
        <v>□</v>
      </c>
      <c r="I342" s="935" t="s">
        <v>306</v>
      </c>
      <c r="J342" s="935"/>
      <c r="K342" s="940" t="str">
        <f>IF(項目一覧②!$J$9=TRUE,"■","□")</f>
        <v>□</v>
      </c>
      <c r="L342" s="935" t="s">
        <v>305</v>
      </c>
      <c r="M342" s="935"/>
      <c r="N342" s="940" t="str">
        <f>IF(項目一覧②!$K$9=TRUE,"■","□")</f>
        <v>□</v>
      </c>
      <c r="O342" s="935" t="s">
        <v>304</v>
      </c>
      <c r="P342" s="935"/>
      <c r="Q342" s="935"/>
      <c r="R342" s="940" t="str">
        <f>IF(項目一覧②!$L$9=TRUE,"■","□")</f>
        <v>□</v>
      </c>
      <c r="S342" s="935" t="s">
        <v>303</v>
      </c>
      <c r="T342" s="935"/>
      <c r="U342" s="935"/>
      <c r="V342" s="935"/>
      <c r="W342" s="940" t="str">
        <f>IF(項目一覧②!$M$9=TRUE,"■","□")</f>
        <v>□</v>
      </c>
      <c r="X342" s="951" t="s">
        <v>302</v>
      </c>
      <c r="Y342" s="935"/>
      <c r="Z342" s="935"/>
      <c r="AA342" s="932"/>
    </row>
    <row r="343" spans="1:39" ht="22.15" customHeight="1">
      <c r="A343" s="972" t="s">
        <v>269</v>
      </c>
      <c r="B343" s="973" t="s">
        <v>121</v>
      </c>
      <c r="C343" s="973"/>
      <c r="D343" s="973"/>
      <c r="E343" s="973"/>
      <c r="F343" s="973"/>
      <c r="G343" s="973"/>
      <c r="H343" s="973" t="str">
        <f>項目一覧②!$F$10&amp;IF(項目一覧②!$F$875="","","　一部　"&amp;項目一覧②!$F$875)</f>
        <v/>
      </c>
      <c r="I343" s="973"/>
      <c r="J343" s="973"/>
      <c r="K343" s="973"/>
      <c r="L343" s="973"/>
      <c r="M343" s="973"/>
      <c r="N343" s="973"/>
      <c r="O343" s="973"/>
      <c r="P343" s="973"/>
      <c r="Q343" s="973"/>
      <c r="R343" s="973"/>
      <c r="S343" s="973"/>
      <c r="T343" s="973"/>
      <c r="U343" s="973"/>
      <c r="V343" s="973"/>
      <c r="W343" s="973"/>
      <c r="X343" s="973"/>
      <c r="Y343" s="973"/>
      <c r="Z343" s="973"/>
      <c r="AA343" s="973"/>
    </row>
    <row r="344" spans="1:39" s="903" customFormat="1" ht="16.149999999999999" customHeight="1">
      <c r="A344" s="990" t="s">
        <v>109</v>
      </c>
      <c r="B344" s="983" t="s">
        <v>2861</v>
      </c>
      <c r="C344" s="983"/>
      <c r="D344" s="983"/>
      <c r="E344" s="983"/>
      <c r="F344" s="983"/>
      <c r="R344" s="906"/>
      <c r="S344" s="906"/>
      <c r="T344" s="906"/>
      <c r="U344" s="906"/>
      <c r="V344" s="906"/>
      <c r="W344" s="906"/>
      <c r="X344" s="906"/>
      <c r="Y344" s="906"/>
      <c r="Z344" s="906"/>
      <c r="AA344" s="906"/>
      <c r="AB344" s="906"/>
      <c r="AC344" s="906"/>
      <c r="AD344" s="906"/>
      <c r="AE344" s="906"/>
      <c r="AF344" s="906"/>
    </row>
    <row r="345" spans="1:39" s="903" customFormat="1" ht="16.149999999999999" customHeight="1">
      <c r="A345" s="990"/>
      <c r="B345" s="983"/>
      <c r="C345" s="983"/>
      <c r="D345" s="983"/>
      <c r="E345" s="975" t="str">
        <f>IF(項目一覧②!$G$821=TRUE,"■","□")</f>
        <v>□</v>
      </c>
      <c r="F345" s="906" t="s">
        <v>2815</v>
      </c>
      <c r="G345" s="906"/>
      <c r="H345" s="906"/>
      <c r="I345" s="906" t="s">
        <v>3179</v>
      </c>
      <c r="L345" s="906"/>
      <c r="M345" s="906"/>
      <c r="N345" s="906"/>
      <c r="O345" s="906"/>
      <c r="P345" s="906"/>
      <c r="Q345" s="906"/>
      <c r="R345" s="906"/>
      <c r="S345" s="906"/>
      <c r="T345" s="906"/>
      <c r="U345" s="906"/>
      <c r="V345" s="906"/>
      <c r="W345" s="906"/>
      <c r="X345" s="906"/>
      <c r="Y345" s="906"/>
      <c r="Z345" s="906"/>
      <c r="AA345" s="906"/>
      <c r="AB345" s="906"/>
      <c r="AC345" s="906"/>
      <c r="AD345" s="906"/>
    </row>
    <row r="346" spans="1:39" s="903" customFormat="1" ht="16.149999999999999" customHeight="1">
      <c r="A346" s="990"/>
      <c r="B346" s="983"/>
      <c r="C346" s="983"/>
      <c r="D346" s="983"/>
      <c r="E346" s="975" t="str">
        <f>IF(項目一覧②!$G$878=TRUE,"■","□")</f>
        <v>□</v>
      </c>
      <c r="F346" s="906" t="s">
        <v>2815</v>
      </c>
      <c r="G346" s="906"/>
      <c r="H346" s="906"/>
      <c r="I346" s="906" t="s">
        <v>3180</v>
      </c>
      <c r="L346" s="906"/>
      <c r="M346" s="906"/>
      <c r="N346" s="906"/>
      <c r="O346" s="906"/>
      <c r="P346" s="906"/>
      <c r="Q346" s="906"/>
      <c r="R346" s="906"/>
      <c r="S346" s="906"/>
      <c r="T346" s="906"/>
      <c r="U346" s="906"/>
      <c r="V346" s="906"/>
      <c r="W346" s="906"/>
      <c r="X346" s="906"/>
      <c r="Y346" s="906"/>
      <c r="Z346" s="906"/>
      <c r="AA346" s="906"/>
      <c r="AB346" s="906"/>
      <c r="AC346" s="906"/>
      <c r="AD346" s="906"/>
    </row>
    <row r="347" spans="1:39" s="903" customFormat="1" ht="16.149999999999999" customHeight="1">
      <c r="A347" s="990"/>
      <c r="B347" s="983"/>
      <c r="C347" s="983"/>
      <c r="D347" s="983"/>
      <c r="E347" s="975" t="str">
        <f>IF(項目一覧②!$G$822=TRUE,"■","□")</f>
        <v>□</v>
      </c>
      <c r="F347" s="906" t="s">
        <v>3198</v>
      </c>
      <c r="G347" s="906"/>
      <c r="H347" s="906"/>
      <c r="I347" s="906"/>
      <c r="J347" s="975"/>
      <c r="K347" s="906"/>
      <c r="L347" s="906"/>
      <c r="M347" s="906"/>
      <c r="N347" s="906"/>
      <c r="O347" s="906"/>
      <c r="P347" s="906"/>
      <c r="Q347" s="906"/>
      <c r="R347" s="906"/>
      <c r="S347" s="906"/>
      <c r="T347" s="906"/>
      <c r="U347" s="906"/>
      <c r="V347" s="906"/>
      <c r="W347" s="906"/>
      <c r="X347" s="906"/>
      <c r="Y347" s="906"/>
      <c r="Z347" s="906"/>
      <c r="AA347" s="906"/>
      <c r="AB347" s="906"/>
      <c r="AC347" s="906"/>
      <c r="AD347" s="906"/>
    </row>
    <row r="348" spans="1:39" s="903" customFormat="1" ht="16.149999999999999" customHeight="1">
      <c r="A348" s="990"/>
      <c r="B348" s="983"/>
      <c r="C348" s="983"/>
      <c r="D348" s="983"/>
      <c r="E348" s="975" t="str">
        <f>IF(項目一覧②!$G$823=TRUE,"■","□")</f>
        <v>□</v>
      </c>
      <c r="F348" s="906" t="s">
        <v>2816</v>
      </c>
      <c r="G348" s="906"/>
      <c r="H348" s="906"/>
      <c r="I348" s="906"/>
      <c r="K348" s="906"/>
      <c r="L348" s="936"/>
      <c r="M348" s="1667"/>
      <c r="N348" s="1667"/>
      <c r="O348" s="906"/>
      <c r="P348" s="906"/>
      <c r="Q348" s="906"/>
      <c r="R348" s="906"/>
      <c r="S348" s="906"/>
      <c r="T348" s="906"/>
      <c r="U348" s="906"/>
      <c r="V348" s="906"/>
      <c r="W348" s="906"/>
      <c r="X348" s="906"/>
      <c r="Y348" s="906"/>
      <c r="Z348" s="906"/>
      <c r="AA348" s="906"/>
      <c r="AB348" s="906"/>
      <c r="AC348" s="906"/>
      <c r="AD348" s="906"/>
      <c r="AE348" s="934"/>
    </row>
    <row r="349" spans="1:39" s="903" customFormat="1" ht="16.149999999999999" customHeight="1">
      <c r="A349" s="990"/>
      <c r="B349" s="983"/>
      <c r="C349" s="983"/>
      <c r="D349" s="983"/>
      <c r="E349" s="975" t="str">
        <f>IF(項目一覧②!$G$824=TRUE,"■","□")</f>
        <v>□</v>
      </c>
      <c r="F349" s="906" t="s">
        <v>2817</v>
      </c>
      <c r="G349" s="906"/>
      <c r="H349" s="906"/>
      <c r="I349" s="906"/>
      <c r="J349" s="906"/>
      <c r="K349" s="906"/>
      <c r="L349" s="906"/>
      <c r="M349" s="906"/>
      <c r="N349" s="906"/>
      <c r="O349" s="906"/>
      <c r="P349" s="906"/>
      <c r="Q349" s="906"/>
      <c r="R349" s="906"/>
      <c r="S349" s="906"/>
      <c r="T349" s="906"/>
      <c r="U349" s="906"/>
      <c r="V349" s="906"/>
      <c r="W349" s="906"/>
      <c r="X349" s="906"/>
      <c r="Y349" s="906"/>
      <c r="Z349" s="906"/>
      <c r="AA349" s="906"/>
      <c r="AB349" s="906"/>
      <c r="AC349" s="906"/>
      <c r="AD349" s="906"/>
      <c r="AE349" s="934"/>
    </row>
    <row r="350" spans="1:39" s="903" customFormat="1" ht="16.149999999999999" customHeight="1">
      <c r="A350" s="990"/>
      <c r="B350" s="983"/>
      <c r="C350" s="983"/>
      <c r="D350" s="983"/>
      <c r="E350" s="975" t="str">
        <f>IF(項目一覧②!$G$825=TRUE,"■","□")</f>
        <v>□</v>
      </c>
      <c r="F350" s="906" t="s">
        <v>2818</v>
      </c>
      <c r="G350" s="906"/>
      <c r="H350" s="906"/>
      <c r="I350" s="906"/>
      <c r="J350" s="906"/>
      <c r="K350" s="906"/>
      <c r="L350" s="906"/>
      <c r="M350" s="906"/>
      <c r="N350" s="906"/>
      <c r="O350" s="906"/>
      <c r="P350" s="906"/>
      <c r="Q350" s="906"/>
      <c r="R350" s="906"/>
      <c r="S350" s="906"/>
      <c r="T350" s="906"/>
      <c r="U350" s="906"/>
      <c r="V350" s="906"/>
      <c r="W350" s="906"/>
      <c r="X350" s="906"/>
      <c r="Y350" s="906"/>
      <c r="Z350" s="906"/>
      <c r="AA350" s="906"/>
      <c r="AB350" s="906"/>
      <c r="AC350" s="906"/>
      <c r="AD350" s="906"/>
      <c r="AE350" s="934"/>
    </row>
    <row r="351" spans="1:39" s="903" customFormat="1" ht="16.149999999999999" customHeight="1">
      <c r="A351" s="993"/>
      <c r="B351" s="994"/>
      <c r="C351" s="994"/>
      <c r="D351" s="994"/>
      <c r="E351" s="986" t="str">
        <f>IF(項目一覧②!$G$857=TRUE,"■","□")</f>
        <v>□</v>
      </c>
      <c r="F351" s="956" t="s">
        <v>1296</v>
      </c>
      <c r="G351" s="956"/>
      <c r="H351" s="956"/>
      <c r="I351" s="956"/>
      <c r="J351" s="956"/>
      <c r="K351" s="956"/>
      <c r="L351" s="956"/>
      <c r="M351" s="956"/>
      <c r="N351" s="956"/>
      <c r="O351" s="956"/>
      <c r="P351" s="956"/>
      <c r="Q351" s="956"/>
      <c r="R351" s="956"/>
      <c r="S351" s="956"/>
      <c r="T351" s="956"/>
      <c r="U351" s="956"/>
      <c r="V351" s="956"/>
      <c r="W351" s="956"/>
      <c r="X351" s="956"/>
      <c r="Y351" s="956"/>
      <c r="Z351" s="956"/>
      <c r="AA351" s="956"/>
      <c r="AB351" s="956"/>
      <c r="AC351" s="906"/>
      <c r="AD351" s="906"/>
      <c r="AE351" s="934"/>
    </row>
    <row r="352" spans="1:39" s="903" customFormat="1" ht="16.149999999999999" customHeight="1">
      <c r="A352" s="990" t="s">
        <v>109</v>
      </c>
      <c r="B352" s="983" t="s">
        <v>2862</v>
      </c>
      <c r="C352" s="983"/>
      <c r="D352" s="983"/>
      <c r="E352" s="983"/>
      <c r="F352" s="983"/>
      <c r="G352" s="983"/>
      <c r="H352" s="983"/>
      <c r="I352" s="983"/>
      <c r="J352" s="983"/>
      <c r="K352" s="983"/>
      <c r="L352" s="983"/>
      <c r="M352" s="906"/>
      <c r="N352" s="906"/>
      <c r="O352" s="906"/>
      <c r="P352" s="906"/>
      <c r="Q352" s="906"/>
      <c r="R352" s="906"/>
      <c r="S352" s="906"/>
      <c r="T352" s="906"/>
      <c r="U352" s="906"/>
      <c r="V352" s="906"/>
      <c r="W352" s="906"/>
      <c r="X352" s="906"/>
      <c r="Y352" s="906"/>
      <c r="Z352" s="906"/>
      <c r="AA352" s="906"/>
      <c r="AB352" s="906"/>
      <c r="AC352" s="906"/>
      <c r="AD352" s="906"/>
      <c r="AE352" s="906"/>
      <c r="AF352" s="906"/>
      <c r="AG352" s="906"/>
      <c r="AH352" s="906"/>
      <c r="AI352" s="906"/>
      <c r="AJ352" s="906"/>
      <c r="AK352" s="906"/>
      <c r="AL352" s="906"/>
      <c r="AM352" s="934"/>
    </row>
    <row r="353" spans="1:39" s="903" customFormat="1" ht="16.149999999999999" customHeight="1">
      <c r="A353" s="990"/>
      <c r="B353" s="983"/>
      <c r="C353" s="983"/>
      <c r="D353" s="983"/>
      <c r="E353" s="975" t="str">
        <f>IF(項目一覧②!$G$827=TRUE,"■","□")</f>
        <v>□</v>
      </c>
      <c r="F353" s="906" t="s">
        <v>2858</v>
      </c>
      <c r="G353" s="906"/>
      <c r="H353" s="906"/>
      <c r="I353" s="906"/>
      <c r="J353" s="906"/>
      <c r="K353" s="906"/>
      <c r="L353" s="906"/>
      <c r="M353" s="906"/>
      <c r="N353" s="906"/>
      <c r="O353" s="906"/>
      <c r="P353" s="906"/>
      <c r="Q353" s="906"/>
      <c r="R353" s="906"/>
      <c r="S353" s="906"/>
      <c r="T353" s="906"/>
      <c r="U353" s="906"/>
      <c r="V353" s="906"/>
      <c r="W353" s="906"/>
      <c r="X353" s="906"/>
      <c r="Y353" s="906"/>
      <c r="Z353" s="906"/>
      <c r="AA353" s="906"/>
      <c r="AB353" s="906"/>
      <c r="AC353" s="906"/>
      <c r="AD353" s="906"/>
      <c r="AE353" s="934"/>
    </row>
    <row r="354" spans="1:39" s="903" customFormat="1" ht="16.149999999999999" customHeight="1">
      <c r="A354" s="990"/>
      <c r="B354" s="983"/>
      <c r="C354" s="983"/>
      <c r="D354" s="983"/>
      <c r="E354" s="975" t="str">
        <f>IF(項目一覧②!$G$828=TRUE,"■","□")</f>
        <v>□</v>
      </c>
      <c r="F354" s="906" t="s">
        <v>2859</v>
      </c>
      <c r="G354" s="906"/>
      <c r="H354" s="906"/>
      <c r="I354" s="906"/>
      <c r="J354" s="906"/>
      <c r="K354" s="906"/>
      <c r="L354" s="906"/>
      <c r="M354" s="906"/>
      <c r="N354" s="906"/>
      <c r="O354" s="906"/>
      <c r="P354" s="906"/>
      <c r="Q354" s="906"/>
      <c r="R354" s="906"/>
      <c r="S354" s="906"/>
      <c r="T354" s="906"/>
      <c r="U354" s="906"/>
      <c r="V354" s="906"/>
      <c r="W354" s="906"/>
      <c r="X354" s="906"/>
      <c r="Y354" s="906"/>
      <c r="Z354" s="906"/>
      <c r="AA354" s="906"/>
      <c r="AB354" s="906"/>
      <c r="AC354" s="906"/>
      <c r="AD354" s="906"/>
      <c r="AE354" s="934"/>
    </row>
    <row r="355" spans="1:39" s="903" customFormat="1" ht="16.149999999999999" customHeight="1">
      <c r="A355" s="990"/>
      <c r="B355" s="983"/>
      <c r="C355" s="983"/>
      <c r="D355" s="983"/>
      <c r="E355" s="975" t="str">
        <f>IF(項目一覧②!$G$881=TRUE,"■","□")</f>
        <v>□</v>
      </c>
      <c r="F355" s="906" t="s">
        <v>3181</v>
      </c>
      <c r="G355" s="906"/>
      <c r="H355" s="906"/>
      <c r="I355" s="906"/>
      <c r="J355" s="906"/>
      <c r="K355" s="906"/>
      <c r="L355" s="906"/>
      <c r="M355" s="906"/>
      <c r="N355" s="906"/>
      <c r="O355" s="906"/>
      <c r="P355" s="906"/>
      <c r="Q355" s="906"/>
      <c r="R355" s="906"/>
      <c r="S355" s="906"/>
      <c r="T355" s="906"/>
      <c r="U355" s="906"/>
      <c r="V355" s="906"/>
      <c r="W355" s="906"/>
      <c r="X355" s="906"/>
      <c r="Y355" s="906"/>
      <c r="Z355" s="906"/>
      <c r="AA355" s="906"/>
      <c r="AB355" s="906"/>
      <c r="AC355" s="906"/>
      <c r="AD355" s="906"/>
      <c r="AE355" s="934"/>
    </row>
    <row r="356" spans="1:39" s="903" customFormat="1" ht="16.149999999999999" customHeight="1">
      <c r="A356" s="990"/>
      <c r="B356" s="983"/>
      <c r="C356" s="983"/>
      <c r="D356" s="983"/>
      <c r="E356" s="975" t="str">
        <f>IF(項目一覧②!$G$829=TRUE,"■","□")</f>
        <v>□</v>
      </c>
      <c r="F356" s="906" t="s">
        <v>2860</v>
      </c>
      <c r="G356" s="906"/>
      <c r="H356" s="906"/>
      <c r="I356" s="906"/>
      <c r="J356" s="906"/>
      <c r="K356" s="906"/>
      <c r="L356" s="906"/>
      <c r="M356" s="906"/>
      <c r="N356" s="906"/>
      <c r="O356" s="906"/>
      <c r="P356" s="906"/>
      <c r="Q356" s="906"/>
      <c r="R356" s="906"/>
      <c r="S356" s="906"/>
      <c r="T356" s="906"/>
      <c r="U356" s="906"/>
      <c r="V356" s="906"/>
      <c r="W356" s="906"/>
      <c r="X356" s="906"/>
      <c r="Y356" s="906"/>
      <c r="Z356" s="906"/>
      <c r="AA356" s="906"/>
      <c r="AB356" s="906"/>
      <c r="AC356" s="906"/>
      <c r="AD356" s="906"/>
      <c r="AE356" s="934"/>
    </row>
    <row r="357" spans="1:39" s="903" customFormat="1" ht="16.149999999999999" customHeight="1">
      <c r="A357" s="990"/>
      <c r="B357" s="983"/>
      <c r="C357" s="983"/>
      <c r="D357" s="983"/>
      <c r="E357" s="975" t="str">
        <f>IF(項目一覧②!$G$858=TRUE,"■","□")</f>
        <v>□</v>
      </c>
      <c r="F357" s="906" t="s">
        <v>1296</v>
      </c>
      <c r="G357" s="906"/>
      <c r="H357" s="906"/>
      <c r="I357" s="906"/>
      <c r="J357" s="906"/>
      <c r="K357" s="906"/>
      <c r="L357" s="906"/>
      <c r="M357" s="906"/>
      <c r="N357" s="906"/>
      <c r="O357" s="906"/>
      <c r="P357" s="906"/>
      <c r="Q357" s="906"/>
      <c r="R357" s="906"/>
      <c r="S357" s="906"/>
      <c r="T357" s="906"/>
      <c r="U357" s="906"/>
      <c r="V357" s="906"/>
      <c r="W357" s="906"/>
      <c r="X357" s="906"/>
      <c r="Y357" s="906"/>
      <c r="Z357" s="906"/>
      <c r="AA357" s="906"/>
      <c r="AB357" s="906"/>
      <c r="AC357" s="906"/>
      <c r="AD357" s="906"/>
      <c r="AE357" s="934"/>
    </row>
    <row r="358" spans="1:39" s="903" customFormat="1" ht="16.149999999999999" customHeight="1">
      <c r="A358" s="993"/>
      <c r="B358" s="994"/>
      <c r="C358" s="994"/>
      <c r="D358" s="994"/>
      <c r="E358" s="986" t="str">
        <f>IF(項目一覧②!$G$859=TRUE,"■","□")</f>
        <v>□</v>
      </c>
      <c r="F358" s="956" t="s">
        <v>2905</v>
      </c>
      <c r="G358" s="956"/>
      <c r="H358" s="956"/>
      <c r="I358" s="956"/>
      <c r="J358" s="956"/>
      <c r="K358" s="956"/>
      <c r="L358" s="956"/>
      <c r="M358" s="956"/>
      <c r="N358" s="956"/>
      <c r="O358" s="956"/>
      <c r="P358" s="956"/>
      <c r="Q358" s="956"/>
      <c r="R358" s="956"/>
      <c r="S358" s="956"/>
      <c r="T358" s="956"/>
      <c r="U358" s="956"/>
      <c r="V358" s="956"/>
      <c r="W358" s="956"/>
      <c r="X358" s="956"/>
      <c r="Y358" s="956"/>
      <c r="Z358" s="956"/>
      <c r="AA358" s="956"/>
      <c r="AB358" s="956"/>
      <c r="AC358" s="906"/>
      <c r="AD358" s="906"/>
      <c r="AE358" s="934"/>
    </row>
    <row r="359" spans="1:39" s="903" customFormat="1" ht="16.149999999999999" customHeight="1">
      <c r="A359" s="990" t="s">
        <v>109</v>
      </c>
      <c r="B359" s="983" t="s">
        <v>2918</v>
      </c>
      <c r="C359" s="983"/>
      <c r="D359" s="983"/>
      <c r="E359" s="983"/>
      <c r="F359" s="983"/>
      <c r="G359" s="983"/>
      <c r="H359" s="983"/>
      <c r="I359" s="983"/>
      <c r="J359" s="983"/>
      <c r="K359" s="983"/>
      <c r="L359" s="983"/>
      <c r="M359" s="906"/>
      <c r="N359" s="906"/>
      <c r="O359" s="906"/>
      <c r="P359" s="906"/>
      <c r="Q359" s="906"/>
      <c r="R359" s="906"/>
      <c r="S359" s="906"/>
      <c r="T359" s="906"/>
      <c r="U359" s="906"/>
      <c r="V359" s="906"/>
      <c r="W359" s="906"/>
      <c r="X359" s="906"/>
      <c r="Y359" s="906"/>
      <c r="Z359" s="906"/>
      <c r="AA359" s="906"/>
      <c r="AB359" s="906"/>
      <c r="AC359" s="906"/>
      <c r="AD359" s="906"/>
      <c r="AE359" s="906"/>
      <c r="AF359" s="906"/>
      <c r="AG359" s="906"/>
      <c r="AH359" s="906"/>
      <c r="AI359" s="906"/>
      <c r="AJ359" s="906"/>
      <c r="AK359" s="906"/>
      <c r="AL359" s="906"/>
      <c r="AM359" s="934"/>
    </row>
    <row r="360" spans="1:39" s="903" customFormat="1" ht="16.149999999999999" customHeight="1">
      <c r="A360" s="990"/>
      <c r="B360" s="983"/>
      <c r="C360" s="983"/>
      <c r="D360" s="983"/>
      <c r="E360" s="975" t="str">
        <f>IF(項目一覧②!$G$860=TRUE,"■","□")</f>
        <v>□</v>
      </c>
      <c r="F360" s="906" t="s">
        <v>2910</v>
      </c>
      <c r="G360" s="906"/>
      <c r="H360" s="906"/>
      <c r="I360" s="906"/>
      <c r="J360" s="975" t="str">
        <f>IF(項目一覧②!$G$830=TRUE,"■","□")</f>
        <v>□</v>
      </c>
      <c r="K360" s="906" t="s">
        <v>2824</v>
      </c>
      <c r="M360" s="906"/>
      <c r="N360" s="906"/>
      <c r="O360" s="906"/>
      <c r="P360" s="975" t="str">
        <f>IF(項目一覧②!$G$861=TRUE,"■","□")</f>
        <v>□</v>
      </c>
      <c r="Q360" s="906" t="s">
        <v>2909</v>
      </c>
      <c r="T360" s="906"/>
      <c r="U360" s="906"/>
      <c r="V360" s="975" t="str">
        <f>IF(項目一覧②!$G$831=TRUE,"■","□")</f>
        <v>□</v>
      </c>
      <c r="W360" s="906" t="s">
        <v>2876</v>
      </c>
      <c r="Z360" s="906"/>
      <c r="AA360" s="906"/>
      <c r="AB360" s="906"/>
      <c r="AC360" s="906"/>
      <c r="AD360" s="906"/>
      <c r="AE360" s="934"/>
    </row>
    <row r="361" spans="1:39" s="903" customFormat="1" ht="16.149999999999999" customHeight="1">
      <c r="A361" s="993"/>
      <c r="B361" s="994"/>
      <c r="C361" s="994"/>
      <c r="D361" s="994"/>
      <c r="E361" s="986" t="str">
        <f>IF(項目一覧②!$G$832=TRUE,"■","□")</f>
        <v>□</v>
      </c>
      <c r="F361" s="956" t="s">
        <v>1296</v>
      </c>
      <c r="G361" s="956"/>
      <c r="H361" s="956"/>
      <c r="I361" s="956"/>
      <c r="J361" s="986" t="str">
        <f>IF(項目一覧②!$G$862=TRUE,"■","□")</f>
        <v>□</v>
      </c>
      <c r="K361" s="956" t="s">
        <v>2907</v>
      </c>
      <c r="L361" s="956"/>
      <c r="M361" s="956"/>
      <c r="N361" s="956"/>
      <c r="O361" s="956"/>
      <c r="P361" s="956"/>
      <c r="Q361" s="956"/>
      <c r="R361" s="986"/>
      <c r="S361" s="956"/>
      <c r="T361" s="956"/>
      <c r="U361" s="956"/>
      <c r="V361" s="956"/>
      <c r="W361" s="956"/>
      <c r="X361" s="956"/>
      <c r="Y361" s="956"/>
      <c r="Z361" s="956"/>
      <c r="AA361" s="956"/>
      <c r="AB361" s="956"/>
      <c r="AC361" s="906"/>
      <c r="AD361" s="906"/>
      <c r="AE361" s="934"/>
    </row>
    <row r="362" spans="1:39" ht="16.149999999999999" customHeight="1">
      <c r="A362" s="959" t="s">
        <v>269</v>
      </c>
      <c r="B362" s="937" t="s">
        <v>2863</v>
      </c>
      <c r="C362" s="937"/>
      <c r="D362" s="937"/>
      <c r="E362" s="937"/>
      <c r="F362" s="937"/>
      <c r="G362" s="937"/>
      <c r="H362" s="937"/>
      <c r="I362" s="937"/>
      <c r="J362" s="937"/>
      <c r="K362" s="937"/>
      <c r="L362" s="937"/>
      <c r="M362" s="937"/>
      <c r="N362" s="937"/>
      <c r="O362" s="937"/>
      <c r="P362" s="937"/>
      <c r="Q362" s="937"/>
      <c r="R362" s="937"/>
      <c r="S362" s="937"/>
      <c r="T362" s="937"/>
      <c r="U362" s="937"/>
      <c r="V362" s="937"/>
      <c r="W362" s="937"/>
      <c r="X362" s="937"/>
      <c r="Y362" s="937"/>
      <c r="Z362" s="937"/>
      <c r="AA362" s="937"/>
    </row>
    <row r="363" spans="1:39" ht="16.149999999999999" customHeight="1">
      <c r="A363" s="906"/>
      <c r="B363" s="906" t="s">
        <v>2253</v>
      </c>
      <c r="C363" s="906" t="s">
        <v>2244</v>
      </c>
      <c r="D363" s="906"/>
      <c r="E363" s="906"/>
      <c r="F363" s="906"/>
      <c r="G363" s="906"/>
      <c r="H363" s="906"/>
      <c r="I363" s="906"/>
      <c r="J363" s="906"/>
      <c r="K363" s="1667" t="str">
        <f>項目一覧②!$F$13</f>
        <v/>
      </c>
      <c r="L363" s="1667"/>
      <c r="M363" s="1667"/>
      <c r="N363" s="906"/>
      <c r="O363" s="906"/>
      <c r="P363" s="906"/>
      <c r="Q363" s="906"/>
      <c r="R363" s="906"/>
      <c r="S363" s="906"/>
      <c r="T363" s="906"/>
      <c r="U363" s="906"/>
      <c r="V363" s="906"/>
      <c r="W363" s="906"/>
      <c r="X363" s="906"/>
      <c r="Y363" s="906"/>
      <c r="Z363" s="906"/>
      <c r="AA363" s="906"/>
    </row>
    <row r="364" spans="1:39" ht="16.149999999999999" customHeight="1">
      <c r="A364" s="906"/>
      <c r="B364" s="906" t="s">
        <v>2254</v>
      </c>
      <c r="C364" s="906" t="s">
        <v>2245</v>
      </c>
      <c r="D364" s="906"/>
      <c r="E364" s="906"/>
      <c r="F364" s="906"/>
      <c r="G364" s="906"/>
      <c r="H364" s="906"/>
      <c r="I364" s="906"/>
      <c r="J364" s="906"/>
      <c r="K364" s="1667" t="str">
        <f>項目一覧②!$F$14</f>
        <v/>
      </c>
      <c r="L364" s="1667"/>
      <c r="M364" s="1667"/>
      <c r="N364" s="906"/>
      <c r="O364" s="906"/>
      <c r="P364" s="906"/>
      <c r="Q364" s="906"/>
      <c r="R364" s="906"/>
      <c r="S364" s="906"/>
      <c r="T364" s="906"/>
      <c r="U364" s="906"/>
      <c r="V364" s="906"/>
      <c r="W364" s="906"/>
      <c r="X364" s="906"/>
      <c r="Y364" s="906"/>
      <c r="Z364" s="906"/>
      <c r="AA364" s="906"/>
    </row>
    <row r="365" spans="1:39" ht="16.149999999999999" customHeight="1">
      <c r="A365" s="906"/>
      <c r="B365" s="906" t="s">
        <v>2255</v>
      </c>
      <c r="C365" s="906" t="s">
        <v>2247</v>
      </c>
      <c r="D365" s="906"/>
      <c r="E365" s="906"/>
      <c r="F365" s="906"/>
      <c r="G365" s="906"/>
      <c r="H365" s="906"/>
      <c r="I365" s="906"/>
      <c r="J365" s="906"/>
      <c r="K365" s="1667" t="str">
        <f>項目一覧②!$F$15</f>
        <v/>
      </c>
      <c r="L365" s="1667"/>
      <c r="M365" s="1667"/>
      <c r="N365" s="906"/>
      <c r="O365" s="906"/>
      <c r="P365" s="906"/>
      <c r="Q365" s="906"/>
      <c r="R365" s="906"/>
      <c r="S365" s="906"/>
      <c r="T365" s="906"/>
      <c r="U365" s="906"/>
      <c r="V365" s="906"/>
      <c r="W365" s="906"/>
      <c r="X365" s="906"/>
      <c r="Y365" s="906"/>
      <c r="Z365" s="906"/>
      <c r="AA365" s="906"/>
    </row>
    <row r="366" spans="1:39" ht="16.149999999999999" customHeight="1">
      <c r="A366" s="906"/>
      <c r="B366" s="906" t="s">
        <v>2233</v>
      </c>
      <c r="C366" s="906" t="s">
        <v>2248</v>
      </c>
      <c r="D366" s="906"/>
      <c r="E366" s="906"/>
      <c r="F366" s="906"/>
      <c r="G366" s="906"/>
      <c r="H366" s="906"/>
      <c r="I366" s="906"/>
      <c r="J366" s="906"/>
      <c r="K366" s="1699" t="str">
        <f>項目一覧②!$F$16</f>
        <v/>
      </c>
      <c r="L366" s="1699"/>
      <c r="M366" s="1699"/>
      <c r="N366" s="906"/>
      <c r="O366" s="906"/>
      <c r="P366" s="906"/>
      <c r="Q366" s="906"/>
      <c r="R366" s="906"/>
      <c r="S366" s="906"/>
      <c r="T366" s="906"/>
      <c r="U366" s="906"/>
      <c r="V366" s="906"/>
      <c r="W366" s="906"/>
      <c r="X366" s="906"/>
      <c r="Y366" s="906"/>
      <c r="Z366" s="906"/>
      <c r="AA366" s="906"/>
    </row>
    <row r="367" spans="1:39" ht="16.149999999999999" customHeight="1">
      <c r="A367" s="959" t="s">
        <v>269</v>
      </c>
      <c r="B367" s="937" t="s">
        <v>2864</v>
      </c>
      <c r="C367" s="937"/>
      <c r="D367" s="937"/>
      <c r="E367" s="937"/>
      <c r="F367" s="937"/>
      <c r="G367" s="937"/>
      <c r="H367" s="937"/>
      <c r="I367" s="937"/>
      <c r="J367" s="937"/>
      <c r="K367" s="937"/>
      <c r="L367" s="937"/>
      <c r="M367" s="937"/>
      <c r="N367" s="937"/>
      <c r="O367" s="937"/>
      <c r="P367" s="937"/>
      <c r="Q367" s="937"/>
      <c r="R367" s="937"/>
      <c r="S367" s="937"/>
      <c r="T367" s="937"/>
      <c r="U367" s="937"/>
      <c r="V367" s="937"/>
      <c r="W367" s="937"/>
      <c r="X367" s="937"/>
      <c r="Y367" s="937"/>
      <c r="Z367" s="937"/>
      <c r="AA367" s="937"/>
    </row>
    <row r="368" spans="1:39" ht="16.149999999999999" customHeight="1">
      <c r="A368" s="906"/>
      <c r="B368" s="906" t="s">
        <v>2211</v>
      </c>
      <c r="C368" s="906" t="s">
        <v>2236</v>
      </c>
      <c r="D368" s="906"/>
      <c r="E368" s="906"/>
      <c r="F368" s="906"/>
      <c r="G368" s="906"/>
      <c r="H368" s="906"/>
      <c r="I368" s="906"/>
      <c r="J368" s="906"/>
      <c r="K368" s="1677" t="str">
        <f>項目一覧②!$F$17</f>
        <v/>
      </c>
      <c r="L368" s="1677"/>
      <c r="M368" s="1677"/>
      <c r="N368" s="1677"/>
      <c r="O368" s="906" t="s">
        <v>267</v>
      </c>
      <c r="P368" s="906"/>
      <c r="Q368" s="906"/>
      <c r="R368" s="906"/>
      <c r="S368" s="906"/>
      <c r="T368" s="906"/>
      <c r="U368" s="906"/>
      <c r="V368" s="906"/>
      <c r="W368" s="906"/>
      <c r="X368" s="906"/>
      <c r="Y368" s="906"/>
      <c r="Z368" s="906"/>
      <c r="AA368" s="906"/>
    </row>
    <row r="369" spans="1:41" ht="16.149999999999999" customHeight="1">
      <c r="A369" s="935"/>
      <c r="B369" s="935" t="s">
        <v>2256</v>
      </c>
      <c r="C369" s="935" t="s">
        <v>2249</v>
      </c>
      <c r="D369" s="935"/>
      <c r="E369" s="935"/>
      <c r="F369" s="935"/>
      <c r="G369" s="935"/>
      <c r="H369" s="935"/>
      <c r="I369" s="935"/>
      <c r="J369" s="935"/>
      <c r="K369" s="1687" t="str">
        <f>項目一覧②!$F$18</f>
        <v/>
      </c>
      <c r="L369" s="1687"/>
      <c r="M369" s="1687"/>
      <c r="N369" s="1687"/>
      <c r="O369" s="906" t="s">
        <v>267</v>
      </c>
      <c r="P369" s="935"/>
      <c r="Q369" s="935"/>
      <c r="R369" s="935"/>
      <c r="S369" s="935"/>
      <c r="T369" s="935"/>
      <c r="U369" s="935"/>
      <c r="V369" s="935"/>
      <c r="W369" s="935"/>
      <c r="X369" s="935"/>
      <c r="Y369" s="935"/>
      <c r="Z369" s="935"/>
      <c r="AA369" s="935"/>
    </row>
    <row r="370" spans="1:41" ht="22.15" customHeight="1">
      <c r="A370" s="972" t="s">
        <v>269</v>
      </c>
      <c r="B370" s="973" t="s">
        <v>2865</v>
      </c>
      <c r="C370" s="973"/>
      <c r="D370" s="973"/>
      <c r="E370" s="973"/>
      <c r="F370" s="973"/>
      <c r="G370" s="973"/>
      <c r="H370" s="995" t="str">
        <f>項目一覧②!$F$19</f>
        <v/>
      </c>
      <c r="I370" s="973"/>
      <c r="J370" s="973"/>
      <c r="K370" s="973"/>
      <c r="L370" s="973"/>
      <c r="M370" s="973"/>
      <c r="N370" s="973"/>
      <c r="O370" s="973"/>
      <c r="P370" s="973"/>
      <c r="Q370" s="973"/>
      <c r="R370" s="973"/>
      <c r="S370" s="973"/>
      <c r="T370" s="973"/>
      <c r="U370" s="973"/>
      <c r="V370" s="973"/>
      <c r="W370" s="973"/>
      <c r="X370" s="973"/>
      <c r="Y370" s="973"/>
      <c r="Z370" s="973"/>
      <c r="AA370" s="973"/>
    </row>
    <row r="371" spans="1:41" ht="16.149999999999999" customHeight="1">
      <c r="A371" s="959" t="s">
        <v>269</v>
      </c>
      <c r="B371" s="937" t="s">
        <v>2866</v>
      </c>
      <c r="C371" s="937"/>
      <c r="D371" s="937"/>
      <c r="E371" s="937"/>
      <c r="F371" s="937"/>
      <c r="G371" s="937"/>
      <c r="H371" s="937"/>
      <c r="I371" s="937"/>
      <c r="J371" s="937"/>
      <c r="K371" s="937"/>
      <c r="L371" s="937"/>
      <c r="M371" s="937"/>
      <c r="N371" s="937"/>
      <c r="O371" s="937"/>
      <c r="P371" s="937"/>
      <c r="Q371" s="937"/>
      <c r="R371" s="937"/>
      <c r="S371" s="937"/>
      <c r="T371" s="937"/>
      <c r="U371" s="937"/>
      <c r="V371" s="937"/>
      <c r="W371" s="937"/>
      <c r="X371" s="937"/>
      <c r="Y371" s="937"/>
      <c r="Z371" s="937"/>
      <c r="AA371" s="937"/>
    </row>
    <row r="372" spans="1:41" ht="16.149999999999999" customHeight="1">
      <c r="A372" s="936"/>
      <c r="B372" s="906" t="s">
        <v>2211</v>
      </c>
      <c r="C372" s="906" t="s">
        <v>3574</v>
      </c>
      <c r="D372" s="906"/>
      <c r="E372" s="906"/>
      <c r="F372" s="906"/>
      <c r="G372" s="906"/>
      <c r="H372" s="906"/>
      <c r="I372" s="906"/>
      <c r="J372" s="906"/>
      <c r="K372" s="906"/>
      <c r="L372" s="906"/>
      <c r="M372" s="906"/>
      <c r="N372" s="906"/>
      <c r="O372" s="906"/>
      <c r="P372" s="906"/>
      <c r="Q372" s="906"/>
      <c r="R372" s="906"/>
      <c r="S372" s="906"/>
      <c r="T372" s="906"/>
      <c r="U372" s="906"/>
      <c r="V372" s="906"/>
      <c r="W372" s="906"/>
      <c r="X372" s="906"/>
      <c r="Y372" s="906"/>
      <c r="Z372" s="906"/>
      <c r="AA372" s="906"/>
    </row>
    <row r="373" spans="1:41" ht="16.149999999999999" customHeight="1">
      <c r="A373" s="906"/>
      <c r="C373" s="906"/>
      <c r="D373" s="906"/>
      <c r="E373" s="906"/>
      <c r="F373" s="906"/>
      <c r="G373" s="906"/>
      <c r="H373" s="906"/>
      <c r="I373" s="906"/>
      <c r="J373" s="906"/>
      <c r="K373" s="906"/>
      <c r="L373" s="906"/>
      <c r="M373" s="906"/>
      <c r="N373" s="906"/>
      <c r="O373" s="906"/>
      <c r="P373" s="906"/>
      <c r="Q373" s="906"/>
      <c r="R373" s="906"/>
      <c r="S373" s="906"/>
      <c r="T373" s="906"/>
      <c r="U373" s="936" t="str">
        <f>IF(項目一覧②!$G$20=TRUE,"■","□")</f>
        <v>□</v>
      </c>
      <c r="V373" s="906" t="s">
        <v>266</v>
      </c>
      <c r="W373" s="906"/>
      <c r="X373" s="936" t="str">
        <f>IF(項目一覧②!$H$20=TRUE,"■","□")</f>
        <v>□</v>
      </c>
      <c r="Y373" s="906" t="s">
        <v>265</v>
      </c>
      <c r="Z373" s="906"/>
      <c r="AA373" s="906"/>
    </row>
    <row r="374" spans="1:41" s="903" customFormat="1" ht="18" customHeight="1">
      <c r="A374" s="991"/>
      <c r="B374" s="983" t="s">
        <v>3601</v>
      </c>
      <c r="C374" s="983"/>
      <c r="D374" s="983"/>
      <c r="E374" s="983"/>
      <c r="F374" s="983"/>
      <c r="G374" s="983"/>
      <c r="H374" s="983"/>
      <c r="I374" s="983"/>
      <c r="J374" s="983"/>
      <c r="K374" s="983"/>
      <c r="L374" s="906"/>
      <c r="M374" s="906"/>
      <c r="N374" s="906"/>
      <c r="O374" s="906"/>
      <c r="P374" s="906"/>
      <c r="Q374" s="906"/>
      <c r="R374" s="906"/>
      <c r="S374" s="906"/>
      <c r="T374" s="906"/>
      <c r="U374" s="906"/>
      <c r="V374" s="906"/>
      <c r="W374" s="906"/>
      <c r="X374" s="906"/>
      <c r="Y374" s="906"/>
      <c r="Z374" s="906"/>
      <c r="AA374" s="906"/>
      <c r="AB374" s="906"/>
      <c r="AC374" s="906"/>
      <c r="AD374" s="975"/>
      <c r="AE374" s="906"/>
      <c r="AF374" s="906"/>
      <c r="AG374" s="975"/>
      <c r="AH374" s="906"/>
      <c r="AI374" s="906"/>
      <c r="AJ374" s="906"/>
      <c r="AK374" s="906"/>
      <c r="AL374" s="906"/>
      <c r="AM374" s="975"/>
      <c r="AO374" s="996"/>
    </row>
    <row r="375" spans="1:41" s="903" customFormat="1" ht="18" customHeight="1">
      <c r="A375" s="991"/>
      <c r="B375" s="983"/>
      <c r="C375" s="936" t="str">
        <f>IF(項目一覧②!$G$977=TRUE,"■","□")</f>
        <v>□</v>
      </c>
      <c r="D375" s="983" t="s">
        <v>3734</v>
      </c>
      <c r="E375" s="983"/>
      <c r="F375" s="983"/>
      <c r="G375" s="983"/>
      <c r="H375" s="983"/>
      <c r="I375" s="983"/>
      <c r="J375" s="983"/>
      <c r="K375" s="983"/>
      <c r="L375" s="906"/>
      <c r="M375" s="906"/>
      <c r="N375" s="906"/>
      <c r="O375" s="906"/>
      <c r="P375" s="906"/>
      <c r="Q375" s="906"/>
      <c r="R375" s="906"/>
      <c r="S375" s="906"/>
      <c r="T375" s="906"/>
      <c r="U375" s="906"/>
      <c r="V375" s="906"/>
      <c r="W375" s="906"/>
      <c r="X375" s="906"/>
      <c r="Y375" s="906"/>
      <c r="Z375" s="906"/>
      <c r="AA375" s="906"/>
      <c r="AB375" s="906"/>
      <c r="AC375" s="906"/>
      <c r="AD375" s="975"/>
      <c r="AE375" s="906"/>
      <c r="AF375" s="906"/>
      <c r="AG375" s="975"/>
      <c r="AH375" s="906"/>
      <c r="AI375" s="906"/>
      <c r="AJ375" s="906"/>
      <c r="AK375" s="906"/>
      <c r="AL375" s="906"/>
      <c r="AM375" s="975"/>
      <c r="AO375" s="996"/>
    </row>
    <row r="376" spans="1:41" s="903" customFormat="1" ht="18" customHeight="1">
      <c r="A376" s="991"/>
      <c r="B376" s="983"/>
      <c r="C376" s="936" t="str">
        <f>IF(項目一覧②!$G$978=TRUE,"■","□")</f>
        <v>□</v>
      </c>
      <c r="D376" s="983" t="s">
        <v>3735</v>
      </c>
      <c r="E376" s="983"/>
      <c r="F376" s="983"/>
      <c r="G376" s="983"/>
      <c r="H376" s="983"/>
      <c r="I376" s="983"/>
      <c r="J376" s="983"/>
      <c r="K376" s="983"/>
      <c r="L376" s="906"/>
      <c r="M376" s="906"/>
      <c r="N376" s="906"/>
      <c r="O376" s="906"/>
      <c r="P376" s="906"/>
      <c r="Q376" s="906"/>
      <c r="R376" s="906"/>
      <c r="S376" s="906"/>
      <c r="T376" s="906"/>
      <c r="U376" s="906"/>
      <c r="V376" s="906"/>
      <c r="W376" s="906"/>
      <c r="X376" s="906"/>
      <c r="Y376" s="906"/>
      <c r="Z376" s="906"/>
      <c r="AA376" s="906"/>
      <c r="AB376" s="906"/>
      <c r="AC376" s="906"/>
      <c r="AD376" s="975"/>
      <c r="AE376" s="906"/>
      <c r="AF376" s="906"/>
      <c r="AG376" s="975"/>
      <c r="AH376" s="906"/>
      <c r="AI376" s="906"/>
      <c r="AJ376" s="906"/>
      <c r="AK376" s="906"/>
      <c r="AL376" s="906"/>
      <c r="AM376" s="975"/>
      <c r="AO376" s="996"/>
    </row>
    <row r="377" spans="1:41" s="903" customFormat="1" ht="18" customHeight="1">
      <c r="A377" s="991"/>
      <c r="B377" s="983"/>
      <c r="C377" s="983"/>
      <c r="D377" s="983" t="s">
        <v>3703</v>
      </c>
      <c r="E377" s="983"/>
      <c r="F377" s="983"/>
      <c r="G377" s="983"/>
      <c r="H377" s="983"/>
      <c r="I377" s="983"/>
      <c r="J377" s="983"/>
      <c r="K377" s="983"/>
      <c r="L377" s="906"/>
      <c r="M377" s="906"/>
      <c r="N377" s="906"/>
      <c r="O377" s="906"/>
      <c r="P377" s="906"/>
      <c r="Q377" s="906"/>
      <c r="R377" s="906"/>
      <c r="S377" s="906"/>
      <c r="T377" s="906"/>
      <c r="U377" s="906"/>
      <c r="V377" s="906"/>
      <c r="W377" s="906"/>
      <c r="X377" s="906"/>
      <c r="Y377" s="906"/>
      <c r="Z377" s="906"/>
      <c r="AA377" s="906"/>
      <c r="AB377" s="906"/>
      <c r="AC377" s="906"/>
      <c r="AD377" s="975"/>
      <c r="AE377" s="906"/>
      <c r="AF377" s="906"/>
      <c r="AG377" s="975"/>
      <c r="AH377" s="906"/>
      <c r="AI377" s="906"/>
      <c r="AJ377" s="906"/>
      <c r="AK377" s="906"/>
      <c r="AL377" s="906"/>
      <c r="AM377" s="975"/>
      <c r="AO377" s="996"/>
    </row>
    <row r="378" spans="1:41" s="903" customFormat="1" ht="18" customHeight="1">
      <c r="A378" s="991"/>
      <c r="B378" s="983"/>
      <c r="C378" s="983"/>
      <c r="D378" s="983" t="s">
        <v>3592</v>
      </c>
      <c r="E378" s="983"/>
      <c r="F378" s="983"/>
      <c r="G378" s="1667" t="str">
        <f>項目一覧②!$F$979</f>
        <v/>
      </c>
      <c r="H378" s="1667"/>
      <c r="I378" s="1667"/>
      <c r="J378" s="1667"/>
      <c r="K378" s="1667"/>
      <c r="L378" s="906"/>
      <c r="M378" s="1667"/>
      <c r="N378" s="1667"/>
      <c r="O378" s="1667"/>
      <c r="P378" s="1667"/>
      <c r="Q378" s="1667"/>
      <c r="R378" s="906"/>
      <c r="S378" s="906"/>
      <c r="T378" s="906"/>
      <c r="U378" s="906"/>
      <c r="V378" s="906"/>
      <c r="W378" s="906"/>
      <c r="X378" s="906"/>
      <c r="Y378" s="906"/>
      <c r="Z378" s="906"/>
      <c r="AA378" s="906"/>
      <c r="AB378" s="906"/>
      <c r="AC378" s="906"/>
      <c r="AD378" s="975"/>
      <c r="AE378" s="906"/>
      <c r="AF378" s="906"/>
      <c r="AG378" s="975"/>
      <c r="AH378" s="906"/>
      <c r="AI378" s="906"/>
      <c r="AJ378" s="906"/>
      <c r="AK378" s="906"/>
      <c r="AL378" s="906"/>
      <c r="AM378" s="975"/>
      <c r="AO378" s="996"/>
    </row>
    <row r="379" spans="1:41" s="903" customFormat="1" ht="18" customHeight="1">
      <c r="A379" s="991"/>
      <c r="B379" s="983"/>
      <c r="C379" s="983"/>
      <c r="D379" s="983" t="s">
        <v>3593</v>
      </c>
      <c r="E379" s="983"/>
      <c r="F379" s="983"/>
      <c r="G379" s="983"/>
      <c r="H379" s="983"/>
      <c r="I379" s="983"/>
      <c r="J379" s="983"/>
      <c r="K379" s="983"/>
      <c r="L379" s="906"/>
      <c r="M379" s="1667" t="str">
        <f>項目一覧②!$F$980</f>
        <v/>
      </c>
      <c r="N379" s="1667"/>
      <c r="O379" s="1667"/>
      <c r="P379" s="1667"/>
      <c r="Q379" s="1667"/>
      <c r="R379" s="906" t="s">
        <v>2426</v>
      </c>
      <c r="S379" s="906"/>
      <c r="T379" s="906"/>
      <c r="U379" s="906"/>
      <c r="V379" s="906"/>
      <c r="W379" s="906"/>
      <c r="X379" s="906"/>
      <c r="Y379" s="906"/>
      <c r="Z379" s="906"/>
      <c r="AA379" s="906"/>
      <c r="AB379" s="906"/>
      <c r="AC379" s="906"/>
      <c r="AD379" s="975"/>
      <c r="AE379" s="906"/>
      <c r="AF379" s="906"/>
      <c r="AG379" s="975"/>
      <c r="AH379" s="906"/>
      <c r="AI379" s="906"/>
      <c r="AJ379" s="906"/>
      <c r="AK379" s="906"/>
      <c r="AL379" s="906"/>
      <c r="AM379" s="975"/>
      <c r="AO379" s="996"/>
    </row>
    <row r="380" spans="1:41" ht="16.149999999999999" customHeight="1">
      <c r="A380" s="906"/>
      <c r="B380" s="903" t="s">
        <v>3599</v>
      </c>
      <c r="C380" s="906" t="s">
        <v>2140</v>
      </c>
      <c r="D380" s="906"/>
      <c r="E380" s="906"/>
      <c r="F380" s="906"/>
      <c r="G380" s="906"/>
      <c r="H380" s="906"/>
      <c r="I380" s="906"/>
      <c r="J380" s="906"/>
      <c r="K380" s="906"/>
      <c r="L380" s="906"/>
      <c r="M380" s="906"/>
      <c r="N380" s="906"/>
      <c r="O380" s="906"/>
      <c r="P380" s="906"/>
      <c r="Q380" s="906"/>
      <c r="R380" s="906"/>
      <c r="S380" s="906"/>
      <c r="T380" s="906"/>
      <c r="U380" s="936" t="str">
        <f>IF(項目一覧②!$G$21=TRUE,"■","□")</f>
        <v>□</v>
      </c>
      <c r="V380" s="906" t="s">
        <v>266</v>
      </c>
      <c r="W380" s="906"/>
      <c r="X380" s="936" t="str">
        <f>IF(項目一覧②!$H$21=TRUE,"■","□")</f>
        <v>□</v>
      </c>
      <c r="Y380" s="906" t="s">
        <v>83</v>
      </c>
      <c r="Z380" s="906"/>
      <c r="AA380" s="906"/>
    </row>
    <row r="381" spans="1:41" ht="16.149999999999999" customHeight="1">
      <c r="A381" s="906"/>
      <c r="B381" s="906" t="s">
        <v>355</v>
      </c>
      <c r="C381" s="906" t="s">
        <v>2333</v>
      </c>
      <c r="D381" s="906"/>
      <c r="E381" s="906"/>
      <c r="F381" s="906"/>
      <c r="G381" s="906"/>
      <c r="H381" s="906"/>
      <c r="I381" s="906"/>
      <c r="J381" s="906"/>
      <c r="K381" s="906"/>
      <c r="L381" s="906"/>
      <c r="M381" s="906"/>
      <c r="N381" s="906"/>
      <c r="O381" s="906"/>
      <c r="P381" s="906"/>
      <c r="Q381" s="906"/>
      <c r="R381" s="906"/>
      <c r="S381" s="906"/>
      <c r="T381" s="906"/>
      <c r="U381" s="936"/>
      <c r="V381" s="906"/>
      <c r="W381" s="906"/>
      <c r="X381" s="936"/>
      <c r="Y381" s="906"/>
      <c r="Z381" s="906"/>
      <c r="AA381" s="906"/>
    </row>
    <row r="382" spans="1:41" ht="16.149999999999999" customHeight="1">
      <c r="A382" s="906"/>
      <c r="B382" s="906"/>
      <c r="C382" s="906"/>
      <c r="D382" s="906"/>
      <c r="E382" s="906"/>
      <c r="F382" s="906"/>
      <c r="G382" s="906"/>
      <c r="H382" s="906"/>
      <c r="I382" s="906"/>
      <c r="J382" s="906"/>
      <c r="K382" s="906"/>
      <c r="L382" s="906" t="str">
        <f>IF(項目一覧②!$F$22="","第　　　　　　　　　　号","第   "&amp;項目一覧②!$F$22&amp;"   号")</f>
        <v>第　　　　　　　　　　号</v>
      </c>
      <c r="M382" s="906"/>
      <c r="N382" s="906"/>
      <c r="O382" s="906"/>
      <c r="P382" s="906"/>
      <c r="Q382" s="906"/>
      <c r="R382" s="906"/>
      <c r="S382" s="906"/>
      <c r="T382" s="906"/>
      <c r="U382" s="906"/>
      <c r="V382" s="906"/>
      <c r="W382" s="906"/>
      <c r="X382" s="906"/>
      <c r="Y382" s="906"/>
      <c r="Z382" s="906"/>
      <c r="AA382" s="906"/>
    </row>
    <row r="383" spans="1:41" ht="16.149999999999999" customHeight="1">
      <c r="A383" s="906"/>
      <c r="B383" s="906" t="s">
        <v>354</v>
      </c>
      <c r="C383" s="906" t="s">
        <v>2317</v>
      </c>
      <c r="D383" s="906"/>
      <c r="E383" s="906"/>
      <c r="F383" s="906"/>
      <c r="G383" s="906"/>
      <c r="H383" s="906"/>
      <c r="I383" s="906"/>
      <c r="J383" s="906"/>
      <c r="K383" s="906"/>
      <c r="L383" s="906"/>
      <c r="M383" s="906"/>
      <c r="N383" s="906"/>
      <c r="O383" s="906"/>
      <c r="P383" s="906"/>
      <c r="Q383" s="906"/>
      <c r="R383" s="906"/>
      <c r="S383" s="906"/>
      <c r="T383" s="906"/>
      <c r="U383" s="906"/>
      <c r="V383" s="906"/>
      <c r="W383" s="906"/>
      <c r="X383" s="906"/>
      <c r="Y383" s="906"/>
      <c r="Z383" s="906"/>
      <c r="AA383" s="906"/>
    </row>
    <row r="384" spans="1:41" ht="16.149999999999999" customHeight="1">
      <c r="A384" s="906"/>
      <c r="B384" s="906"/>
      <c r="C384" s="906"/>
      <c r="D384" s="906"/>
      <c r="E384" s="906"/>
      <c r="F384" s="906"/>
      <c r="G384" s="906"/>
      <c r="H384" s="906"/>
      <c r="I384" s="906"/>
      <c r="J384" s="906"/>
      <c r="K384" s="906"/>
      <c r="L384" s="906" t="str">
        <f>IF(項目一覧②!$F$23="","第　　　　　　　　　　号","第   "&amp;項目一覧②!$F$23&amp;"   号")</f>
        <v>第　　　　　　　　　　号</v>
      </c>
      <c r="M384" s="906"/>
      <c r="N384" s="906"/>
      <c r="O384" s="906"/>
      <c r="P384" s="906"/>
      <c r="Q384" s="906"/>
      <c r="R384" s="906"/>
      <c r="S384" s="906"/>
      <c r="T384" s="906"/>
      <c r="U384" s="906"/>
      <c r="V384" s="906"/>
      <c r="W384" s="906"/>
      <c r="X384" s="906"/>
      <c r="Y384" s="906"/>
      <c r="Z384" s="906"/>
      <c r="AA384" s="906"/>
    </row>
    <row r="385" spans="1:27" ht="16.149999999999999" customHeight="1">
      <c r="A385" s="906"/>
      <c r="B385" s="906" t="s">
        <v>352</v>
      </c>
      <c r="C385" s="906" t="s">
        <v>2318</v>
      </c>
      <c r="D385" s="906"/>
      <c r="E385" s="906"/>
      <c r="F385" s="906"/>
      <c r="G385" s="906"/>
      <c r="H385" s="906"/>
      <c r="I385" s="906"/>
      <c r="J385" s="906"/>
      <c r="K385" s="906"/>
      <c r="L385" s="906"/>
      <c r="M385" s="906"/>
      <c r="N385" s="906"/>
      <c r="O385" s="906"/>
      <c r="P385" s="906"/>
      <c r="Q385" s="906"/>
      <c r="R385" s="906"/>
      <c r="S385" s="906"/>
      <c r="T385" s="906"/>
      <c r="U385" s="906"/>
      <c r="V385" s="906"/>
      <c r="W385" s="906"/>
      <c r="X385" s="906"/>
      <c r="Y385" s="906"/>
      <c r="Z385" s="906"/>
      <c r="AA385" s="906"/>
    </row>
    <row r="386" spans="1:27" ht="16.149999999999999" customHeight="1">
      <c r="A386" s="906"/>
      <c r="C386" s="906"/>
      <c r="D386" s="906"/>
      <c r="E386" s="906"/>
      <c r="F386" s="906"/>
      <c r="G386" s="975" t="str">
        <f>IF(項目一覧②!$G$815=TRUE,"■","□")</f>
        <v>□</v>
      </c>
      <c r="H386" s="983" t="s">
        <v>2341</v>
      </c>
      <c r="I386" s="906"/>
      <c r="J386" s="906"/>
      <c r="K386" s="906"/>
      <c r="L386" s="906"/>
      <c r="M386" s="906"/>
      <c r="N386" s="906"/>
      <c r="O386" s="906"/>
      <c r="P386" s="906"/>
      <c r="Q386" s="906"/>
      <c r="R386" s="906"/>
      <c r="S386" s="906"/>
      <c r="T386" s="906"/>
      <c r="U386" s="906"/>
      <c r="V386" s="906"/>
      <c r="W386" s="906"/>
      <c r="X386" s="906"/>
      <c r="Y386" s="906"/>
      <c r="Z386" s="906"/>
      <c r="AA386" s="906"/>
    </row>
    <row r="387" spans="1:27" ht="16.149999999999999" customHeight="1">
      <c r="A387" s="906"/>
      <c r="B387" s="906"/>
      <c r="C387" s="906"/>
      <c r="D387" s="906"/>
      <c r="E387" s="906"/>
      <c r="F387" s="906"/>
      <c r="G387" s="975" t="str">
        <f>IF(項目一覧②!$G$816=TRUE,"■","□")</f>
        <v>□</v>
      </c>
      <c r="H387" s="983" t="s">
        <v>2342</v>
      </c>
      <c r="I387" s="906"/>
      <c r="J387" s="906"/>
      <c r="K387" s="906"/>
      <c r="L387" s="906"/>
      <c r="M387" s="906"/>
      <c r="N387" s="906"/>
      <c r="O387" s="906"/>
      <c r="P387" s="906"/>
      <c r="Q387" s="906"/>
      <c r="R387" s="906"/>
      <c r="S387" s="906"/>
      <c r="T387" s="906"/>
      <c r="U387" s="906"/>
      <c r="V387" s="906"/>
      <c r="W387" s="906"/>
      <c r="X387" s="906"/>
      <c r="Y387" s="906"/>
      <c r="Z387" s="906"/>
      <c r="AA387" s="906"/>
    </row>
    <row r="388" spans="1:27" ht="16.149999999999999" customHeight="1">
      <c r="A388" s="906"/>
      <c r="B388" s="906"/>
      <c r="C388" s="906"/>
      <c r="D388" s="906"/>
      <c r="E388" s="906"/>
      <c r="F388" s="906"/>
      <c r="G388" s="975" t="str">
        <f>IF(項目一覧②!$G$989=TRUE,"■","□")</f>
        <v>□</v>
      </c>
      <c r="H388" s="983" t="s">
        <v>3788</v>
      </c>
      <c r="I388" s="906"/>
      <c r="J388" s="906"/>
      <c r="K388" s="906"/>
      <c r="L388" s="906"/>
      <c r="M388" s="906"/>
      <c r="N388" s="906"/>
      <c r="O388" s="906"/>
      <c r="P388" s="906"/>
      <c r="Q388" s="906"/>
      <c r="R388" s="906"/>
      <c r="S388" s="906"/>
      <c r="T388" s="906"/>
      <c r="U388" s="906"/>
      <c r="V388" s="906"/>
      <c r="W388" s="906"/>
      <c r="X388" s="906"/>
      <c r="Y388" s="906"/>
      <c r="Z388" s="906"/>
      <c r="AA388" s="906"/>
    </row>
    <row r="389" spans="1:27" ht="16.149999999999999" customHeight="1">
      <c r="A389" s="906"/>
      <c r="B389" s="906" t="s">
        <v>3600</v>
      </c>
      <c r="C389" s="906" t="s">
        <v>2343</v>
      </c>
      <c r="D389" s="906"/>
      <c r="E389" s="906"/>
      <c r="F389" s="906"/>
      <c r="G389" s="906"/>
      <c r="H389" s="906"/>
      <c r="I389" s="906"/>
      <c r="J389" s="906"/>
      <c r="K389" s="906"/>
      <c r="L389" s="906"/>
      <c r="M389" s="906"/>
      <c r="N389" s="906"/>
      <c r="O389" s="906"/>
      <c r="P389" s="906"/>
      <c r="Q389" s="906"/>
      <c r="R389" s="906"/>
      <c r="S389" s="906"/>
      <c r="T389" s="906"/>
      <c r="U389" s="906"/>
      <c r="V389" s="906"/>
      <c r="W389" s="906"/>
      <c r="X389" s="906"/>
      <c r="Y389" s="906"/>
      <c r="Z389" s="906"/>
      <c r="AA389" s="906"/>
    </row>
    <row r="390" spans="1:27" ht="16.149999999999999" customHeight="1">
      <c r="A390" s="935"/>
      <c r="B390" s="935"/>
      <c r="C390" s="935"/>
      <c r="D390" s="935"/>
      <c r="E390" s="935"/>
      <c r="F390" s="935"/>
      <c r="G390" s="935"/>
      <c r="H390" s="935"/>
      <c r="I390" s="935"/>
      <c r="J390" s="935"/>
      <c r="K390" s="935"/>
      <c r="L390" s="935" t="str">
        <f>IF(項目一覧②!$F$24="","","第   "&amp;項目一覧②!$F$24&amp;"   号")</f>
        <v/>
      </c>
      <c r="M390" s="935"/>
      <c r="N390" s="935"/>
      <c r="O390" s="935"/>
      <c r="P390" s="935"/>
      <c r="Q390" s="935"/>
      <c r="R390" s="935"/>
      <c r="S390" s="935"/>
      <c r="T390" s="935"/>
      <c r="U390" s="935"/>
      <c r="V390" s="935"/>
      <c r="W390" s="935"/>
      <c r="X390" s="935"/>
      <c r="Y390" s="935"/>
      <c r="Z390" s="935"/>
      <c r="AA390" s="935"/>
    </row>
    <row r="391" spans="1:27" ht="16.149999999999999" customHeight="1">
      <c r="A391" s="936" t="s">
        <v>275</v>
      </c>
      <c r="B391" s="906" t="s">
        <v>2867</v>
      </c>
      <c r="C391" s="906"/>
      <c r="D391" s="906"/>
      <c r="E391" s="906"/>
      <c r="F391" s="906"/>
      <c r="G391" s="906"/>
      <c r="H391" s="906"/>
      <c r="I391" s="906"/>
      <c r="J391" s="906"/>
      <c r="K391" s="906"/>
      <c r="L391" s="906"/>
      <c r="M391" s="906"/>
      <c r="N391" s="906"/>
      <c r="O391" s="906"/>
      <c r="P391" s="906"/>
      <c r="Q391" s="906"/>
      <c r="R391" s="906"/>
      <c r="S391" s="906"/>
      <c r="T391" s="906"/>
      <c r="U391" s="906"/>
      <c r="V391" s="906"/>
      <c r="W391" s="906"/>
      <c r="X391" s="906"/>
      <c r="Y391" s="906"/>
      <c r="Z391" s="906"/>
      <c r="AA391" s="906"/>
    </row>
    <row r="392" spans="1:27" ht="16.149999999999999" customHeight="1">
      <c r="A392" s="906"/>
      <c r="B392" s="906" t="s">
        <v>300</v>
      </c>
      <c r="C392" s="906"/>
      <c r="D392" s="906"/>
      <c r="E392" s="906"/>
      <c r="F392" s="906"/>
      <c r="G392" s="906"/>
      <c r="H392" s="906"/>
      <c r="I392" s="975" t="s">
        <v>295</v>
      </c>
      <c r="J392" s="1667" t="s">
        <v>299</v>
      </c>
      <c r="K392" s="1667"/>
      <c r="L392" s="1667"/>
      <c r="M392" s="1667"/>
      <c r="N392" s="975" t="s">
        <v>294</v>
      </c>
      <c r="O392" s="975" t="s">
        <v>295</v>
      </c>
      <c r="P392" s="1667" t="s">
        <v>298</v>
      </c>
      <c r="Q392" s="1667"/>
      <c r="R392" s="1667"/>
      <c r="S392" s="1667"/>
      <c r="T392" s="975" t="s">
        <v>294</v>
      </c>
      <c r="U392" s="975" t="s">
        <v>295</v>
      </c>
      <c r="V392" s="1667" t="s">
        <v>297</v>
      </c>
      <c r="W392" s="1667"/>
      <c r="X392" s="1667"/>
      <c r="Y392" s="1667"/>
      <c r="Z392" s="945" t="s">
        <v>294</v>
      </c>
      <c r="AA392" s="906"/>
    </row>
    <row r="393" spans="1:27" ht="16.149999999999999" customHeight="1">
      <c r="A393" s="906"/>
      <c r="B393" s="906"/>
      <c r="C393" s="906"/>
      <c r="D393" s="975" t="s">
        <v>295</v>
      </c>
      <c r="E393" s="1673" t="str">
        <f>項目一覧②!$F$25</f>
        <v/>
      </c>
      <c r="F393" s="1673"/>
      <c r="G393" s="975" t="s">
        <v>294</v>
      </c>
      <c r="H393" s="906"/>
      <c r="I393" s="975" t="s">
        <v>295</v>
      </c>
      <c r="J393" s="1674" t="str">
        <f>項目一覧②!$F$32</f>
        <v/>
      </c>
      <c r="K393" s="1674"/>
      <c r="L393" s="1674"/>
      <c r="M393" s="1674"/>
      <c r="N393" s="975" t="s">
        <v>294</v>
      </c>
      <c r="O393" s="975" t="s">
        <v>295</v>
      </c>
      <c r="P393" s="1666" t="str">
        <f>項目一覧②!$F$39</f>
        <v/>
      </c>
      <c r="Q393" s="1666"/>
      <c r="R393" s="1666"/>
      <c r="S393" s="1666"/>
      <c r="T393" s="975" t="s">
        <v>294</v>
      </c>
      <c r="U393" s="975" t="s">
        <v>295</v>
      </c>
      <c r="V393" s="1666" t="str">
        <f>項目一覧②!$F$46</f>
        <v/>
      </c>
      <c r="W393" s="1666"/>
      <c r="X393" s="1666"/>
      <c r="Y393" s="1666"/>
      <c r="Z393" s="906" t="s">
        <v>278</v>
      </c>
      <c r="AA393" s="906"/>
    </row>
    <row r="394" spans="1:27" ht="16.149999999999999" customHeight="1">
      <c r="A394" s="906"/>
      <c r="B394" s="906"/>
      <c r="C394" s="906"/>
      <c r="D394" s="975" t="s">
        <v>295</v>
      </c>
      <c r="E394" s="1673" t="str">
        <f>項目一覧②!$F$26</f>
        <v/>
      </c>
      <c r="F394" s="1673"/>
      <c r="G394" s="975" t="s">
        <v>294</v>
      </c>
      <c r="H394" s="906"/>
      <c r="I394" s="975" t="s">
        <v>295</v>
      </c>
      <c r="J394" s="1674" t="str">
        <f>項目一覧②!$F$33</f>
        <v/>
      </c>
      <c r="K394" s="1674"/>
      <c r="L394" s="1674"/>
      <c r="M394" s="1674"/>
      <c r="N394" s="975" t="s">
        <v>294</v>
      </c>
      <c r="O394" s="975" t="s">
        <v>295</v>
      </c>
      <c r="P394" s="1666" t="str">
        <f>項目一覧②!$F$40</f>
        <v/>
      </c>
      <c r="Q394" s="1666"/>
      <c r="R394" s="1666"/>
      <c r="S394" s="1666"/>
      <c r="T394" s="975" t="s">
        <v>294</v>
      </c>
      <c r="U394" s="975" t="s">
        <v>295</v>
      </c>
      <c r="V394" s="1666" t="str">
        <f>項目一覧②!$F$47</f>
        <v/>
      </c>
      <c r="W394" s="1666"/>
      <c r="X394" s="1666"/>
      <c r="Y394" s="1666"/>
      <c r="Z394" s="906" t="s">
        <v>278</v>
      </c>
      <c r="AA394" s="906"/>
    </row>
    <row r="395" spans="1:27" ht="16.149999999999999" customHeight="1">
      <c r="A395" s="906"/>
      <c r="B395" s="906"/>
      <c r="C395" s="906"/>
      <c r="D395" s="975" t="s">
        <v>295</v>
      </c>
      <c r="E395" s="1673" t="str">
        <f>項目一覧②!$F$27</f>
        <v/>
      </c>
      <c r="F395" s="1673"/>
      <c r="G395" s="975" t="s">
        <v>294</v>
      </c>
      <c r="H395" s="906"/>
      <c r="I395" s="975" t="s">
        <v>295</v>
      </c>
      <c r="J395" s="1674" t="str">
        <f>項目一覧②!$F$34</f>
        <v/>
      </c>
      <c r="K395" s="1674"/>
      <c r="L395" s="1674"/>
      <c r="M395" s="1674"/>
      <c r="N395" s="975" t="s">
        <v>294</v>
      </c>
      <c r="O395" s="975" t="s">
        <v>295</v>
      </c>
      <c r="P395" s="1666" t="str">
        <f>項目一覧②!$F$41</f>
        <v/>
      </c>
      <c r="Q395" s="1666"/>
      <c r="R395" s="1666"/>
      <c r="S395" s="1666"/>
      <c r="T395" s="975" t="s">
        <v>294</v>
      </c>
      <c r="U395" s="975" t="s">
        <v>295</v>
      </c>
      <c r="V395" s="1666" t="str">
        <f>項目一覧②!$F$48</f>
        <v/>
      </c>
      <c r="W395" s="1666"/>
      <c r="X395" s="1666"/>
      <c r="Y395" s="1666"/>
      <c r="Z395" s="906" t="s">
        <v>278</v>
      </c>
      <c r="AA395" s="906"/>
    </row>
    <row r="396" spans="1:27" ht="16.149999999999999" customHeight="1">
      <c r="A396" s="906"/>
      <c r="B396" s="906"/>
      <c r="C396" s="906"/>
      <c r="D396" s="975" t="s">
        <v>295</v>
      </c>
      <c r="E396" s="1673" t="str">
        <f>項目一覧②!$F$28</f>
        <v/>
      </c>
      <c r="F396" s="1673"/>
      <c r="G396" s="975" t="s">
        <v>294</v>
      </c>
      <c r="H396" s="906"/>
      <c r="I396" s="975" t="s">
        <v>295</v>
      </c>
      <c r="J396" s="1674" t="str">
        <f>項目一覧②!$F$35</f>
        <v/>
      </c>
      <c r="K396" s="1674"/>
      <c r="L396" s="1674"/>
      <c r="M396" s="1674"/>
      <c r="N396" s="975" t="s">
        <v>294</v>
      </c>
      <c r="O396" s="975" t="s">
        <v>295</v>
      </c>
      <c r="P396" s="1666" t="str">
        <f>項目一覧②!$F$42</f>
        <v/>
      </c>
      <c r="Q396" s="1666"/>
      <c r="R396" s="1666"/>
      <c r="S396" s="1666"/>
      <c r="T396" s="975" t="s">
        <v>294</v>
      </c>
      <c r="U396" s="975" t="s">
        <v>295</v>
      </c>
      <c r="V396" s="1666" t="str">
        <f>項目一覧②!$F$49</f>
        <v/>
      </c>
      <c r="W396" s="1666"/>
      <c r="X396" s="1666"/>
      <c r="Y396" s="1666"/>
      <c r="Z396" s="906" t="s">
        <v>278</v>
      </c>
      <c r="AA396" s="906"/>
    </row>
    <row r="397" spans="1:27" ht="16.149999999999999" customHeight="1">
      <c r="A397" s="906"/>
      <c r="B397" s="906"/>
      <c r="C397" s="906"/>
      <c r="D397" s="975" t="s">
        <v>295</v>
      </c>
      <c r="E397" s="1673" t="str">
        <f>項目一覧②!$F$29</f>
        <v/>
      </c>
      <c r="F397" s="1673"/>
      <c r="G397" s="975" t="s">
        <v>294</v>
      </c>
      <c r="H397" s="906"/>
      <c r="I397" s="975" t="s">
        <v>295</v>
      </c>
      <c r="J397" s="1674" t="str">
        <f>項目一覧②!$F$36</f>
        <v/>
      </c>
      <c r="K397" s="1674"/>
      <c r="L397" s="1674"/>
      <c r="M397" s="1674"/>
      <c r="N397" s="975" t="s">
        <v>294</v>
      </c>
      <c r="O397" s="975" t="s">
        <v>295</v>
      </c>
      <c r="P397" s="1666" t="str">
        <f>項目一覧②!$F$43</f>
        <v/>
      </c>
      <c r="Q397" s="1666"/>
      <c r="R397" s="1666"/>
      <c r="S397" s="1666"/>
      <c r="T397" s="975" t="s">
        <v>294</v>
      </c>
      <c r="U397" s="975" t="s">
        <v>295</v>
      </c>
      <c r="V397" s="1666" t="str">
        <f>項目一覧②!$F$50</f>
        <v/>
      </c>
      <c r="W397" s="1666"/>
      <c r="X397" s="1666"/>
      <c r="Y397" s="1666"/>
      <c r="Z397" s="906" t="s">
        <v>278</v>
      </c>
      <c r="AA397" s="906"/>
    </row>
    <row r="398" spans="1:27" ht="16.149999999999999" customHeight="1">
      <c r="A398" s="906"/>
      <c r="B398" s="906"/>
      <c r="C398" s="906"/>
      <c r="D398" s="975" t="s">
        <v>295</v>
      </c>
      <c r="E398" s="1673" t="str">
        <f>項目一覧②!$F$30</f>
        <v/>
      </c>
      <c r="F398" s="1673"/>
      <c r="G398" s="975" t="s">
        <v>294</v>
      </c>
      <c r="H398" s="906"/>
      <c r="I398" s="975" t="s">
        <v>295</v>
      </c>
      <c r="J398" s="1674" t="str">
        <f>項目一覧②!$F$37</f>
        <v/>
      </c>
      <c r="K398" s="1674"/>
      <c r="L398" s="1674"/>
      <c r="M398" s="1674"/>
      <c r="N398" s="975" t="s">
        <v>294</v>
      </c>
      <c r="O398" s="975" t="s">
        <v>295</v>
      </c>
      <c r="P398" s="1666" t="str">
        <f>項目一覧②!$F$44</f>
        <v/>
      </c>
      <c r="Q398" s="1666"/>
      <c r="R398" s="1666"/>
      <c r="S398" s="1666"/>
      <c r="T398" s="975" t="s">
        <v>294</v>
      </c>
      <c r="U398" s="975" t="s">
        <v>295</v>
      </c>
      <c r="V398" s="1666" t="str">
        <f>項目一覧②!$F$51</f>
        <v/>
      </c>
      <c r="W398" s="1666"/>
      <c r="X398" s="1666"/>
      <c r="Y398" s="1666"/>
      <c r="Z398" s="906" t="s">
        <v>278</v>
      </c>
      <c r="AA398" s="906"/>
    </row>
    <row r="399" spans="1:27" ht="16.149999999999999" customHeight="1">
      <c r="A399" s="906"/>
      <c r="B399" s="906"/>
      <c r="C399" s="906"/>
      <c r="D399" s="975" t="s">
        <v>139</v>
      </c>
      <c r="E399" s="1673" t="str">
        <f>項目一覧②!$F$31</f>
        <v/>
      </c>
      <c r="F399" s="1673"/>
      <c r="G399" s="975" t="s">
        <v>67</v>
      </c>
      <c r="H399" s="906"/>
      <c r="I399" s="975" t="s">
        <v>139</v>
      </c>
      <c r="J399" s="1674" t="str">
        <f>項目一覧②!$F$38</f>
        <v/>
      </c>
      <c r="K399" s="1674"/>
      <c r="L399" s="1674"/>
      <c r="M399" s="1674"/>
      <c r="N399" s="975" t="s">
        <v>67</v>
      </c>
      <c r="O399" s="975" t="s">
        <v>139</v>
      </c>
      <c r="P399" s="1674" t="str">
        <f>項目一覧②!$F$45</f>
        <v/>
      </c>
      <c r="Q399" s="1674"/>
      <c r="R399" s="1674"/>
      <c r="S399" s="1674"/>
      <c r="T399" s="975" t="s">
        <v>67</v>
      </c>
      <c r="U399" s="975" t="s">
        <v>139</v>
      </c>
      <c r="V399" s="1674" t="str">
        <f>項目一覧②!$F$52</f>
        <v/>
      </c>
      <c r="W399" s="1674"/>
      <c r="X399" s="1674"/>
      <c r="Y399" s="1674"/>
      <c r="Z399" s="906" t="s">
        <v>252</v>
      </c>
      <c r="AA399" s="906"/>
    </row>
    <row r="400" spans="1:27" ht="16.149999999999999" customHeight="1">
      <c r="A400" s="906"/>
      <c r="B400" s="906"/>
      <c r="C400" s="906"/>
      <c r="D400" s="975" t="s">
        <v>139</v>
      </c>
      <c r="E400" s="1673" t="str">
        <f>項目一覧②!$F$884</f>
        <v/>
      </c>
      <c r="F400" s="1673"/>
      <c r="G400" s="975" t="s">
        <v>67</v>
      </c>
      <c r="H400" s="906"/>
      <c r="I400" s="975" t="s">
        <v>139</v>
      </c>
      <c r="J400" s="1674" t="str">
        <f>項目一覧②!$F$885</f>
        <v/>
      </c>
      <c r="K400" s="1674"/>
      <c r="L400" s="1674"/>
      <c r="M400" s="1674"/>
      <c r="N400" s="975" t="s">
        <v>67</v>
      </c>
      <c r="O400" s="975" t="s">
        <v>139</v>
      </c>
      <c r="P400" s="1674" t="str">
        <f>項目一覧②!$F$886</f>
        <v/>
      </c>
      <c r="Q400" s="1674"/>
      <c r="R400" s="1674"/>
      <c r="S400" s="1674"/>
      <c r="T400" s="975" t="s">
        <v>67</v>
      </c>
      <c r="U400" s="975" t="s">
        <v>139</v>
      </c>
      <c r="V400" s="1674" t="str">
        <f>項目一覧②!$F$887</f>
        <v/>
      </c>
      <c r="W400" s="1674"/>
      <c r="X400" s="1674"/>
      <c r="Y400" s="1674"/>
      <c r="Z400" s="906" t="s">
        <v>252</v>
      </c>
      <c r="AA400" s="906"/>
    </row>
    <row r="401" spans="1:28" ht="16.149999999999999" customHeight="1">
      <c r="A401" s="956"/>
      <c r="B401" s="956" t="s">
        <v>296</v>
      </c>
      <c r="C401" s="956"/>
      <c r="D401" s="956"/>
      <c r="E401" s="956"/>
      <c r="F401" s="956"/>
      <c r="G401" s="956"/>
      <c r="H401" s="956"/>
      <c r="I401" s="986" t="s">
        <v>295</v>
      </c>
      <c r="J401" s="1698" t="str">
        <f>項目一覧②!$F$53</f>
        <v/>
      </c>
      <c r="K401" s="1698"/>
      <c r="L401" s="1698"/>
      <c r="M401" s="1698"/>
      <c r="N401" s="986" t="s">
        <v>294</v>
      </c>
      <c r="O401" s="986" t="s">
        <v>295</v>
      </c>
      <c r="P401" s="1759" t="str">
        <f>項目一覧②!$F$54</f>
        <v/>
      </c>
      <c r="Q401" s="1759"/>
      <c r="R401" s="1759"/>
      <c r="S401" s="1759"/>
      <c r="T401" s="986" t="s">
        <v>294</v>
      </c>
      <c r="U401" s="986" t="s">
        <v>293</v>
      </c>
      <c r="V401" s="1759" t="str">
        <f>項目一覧②!$F$55</f>
        <v/>
      </c>
      <c r="W401" s="1759"/>
      <c r="X401" s="1759"/>
      <c r="Y401" s="1759"/>
      <c r="Z401" s="956" t="s">
        <v>292</v>
      </c>
      <c r="AA401" s="956"/>
    </row>
    <row r="402" spans="1:28" ht="22.15" customHeight="1">
      <c r="A402" s="972" t="s">
        <v>275</v>
      </c>
      <c r="B402" s="973" t="s">
        <v>2868</v>
      </c>
      <c r="C402" s="973"/>
      <c r="D402" s="973"/>
      <c r="E402" s="973"/>
      <c r="F402" s="995" t="str">
        <f>項目一覧②!$F$56</f>
        <v/>
      </c>
      <c r="G402" s="973"/>
      <c r="H402" s="973"/>
      <c r="I402" s="973"/>
      <c r="J402" s="973"/>
      <c r="K402" s="973"/>
      <c r="L402" s="973"/>
      <c r="M402" s="973"/>
      <c r="N402" s="973"/>
      <c r="O402" s="973"/>
      <c r="P402" s="973"/>
      <c r="Q402" s="973"/>
      <c r="R402" s="973"/>
      <c r="S402" s="973"/>
      <c r="T402" s="973"/>
      <c r="U402" s="973"/>
      <c r="V402" s="973"/>
      <c r="W402" s="973"/>
      <c r="X402" s="973"/>
      <c r="Y402" s="973"/>
      <c r="Z402" s="973"/>
      <c r="AA402" s="973"/>
    </row>
    <row r="403" spans="1:28" ht="22.15" customHeight="1">
      <c r="A403" s="972" t="s">
        <v>275</v>
      </c>
      <c r="B403" s="973" t="s">
        <v>2869</v>
      </c>
      <c r="C403" s="973"/>
      <c r="D403" s="973"/>
      <c r="E403" s="973"/>
      <c r="F403" s="995" t="str">
        <f>項目一覧②!$F$57</f>
        <v/>
      </c>
      <c r="G403" s="973"/>
      <c r="H403" s="973"/>
      <c r="I403" s="973"/>
      <c r="J403" s="973"/>
      <c r="K403" s="973"/>
      <c r="L403" s="973"/>
      <c r="M403" s="973"/>
      <c r="N403" s="973"/>
      <c r="O403" s="973"/>
      <c r="P403" s="973"/>
      <c r="Q403" s="973"/>
      <c r="R403" s="973"/>
      <c r="S403" s="973"/>
      <c r="T403" s="973"/>
      <c r="U403" s="973"/>
      <c r="V403" s="973"/>
      <c r="W403" s="973"/>
      <c r="X403" s="973"/>
      <c r="Y403" s="973"/>
      <c r="Z403" s="973"/>
      <c r="AA403" s="973"/>
    </row>
    <row r="404" spans="1:28" ht="22.15" customHeight="1">
      <c r="A404" s="972" t="s">
        <v>275</v>
      </c>
      <c r="B404" s="973" t="s">
        <v>2870</v>
      </c>
      <c r="C404" s="973"/>
      <c r="D404" s="973"/>
      <c r="E404" s="973"/>
      <c r="F404" s="995" t="str">
        <f>項目一覧②!$F$58</f>
        <v/>
      </c>
      <c r="G404" s="973"/>
      <c r="H404" s="973"/>
      <c r="I404" s="973"/>
      <c r="J404" s="973"/>
      <c r="K404" s="973"/>
      <c r="L404" s="973"/>
      <c r="M404" s="973"/>
      <c r="N404" s="973"/>
      <c r="O404" s="973"/>
      <c r="P404" s="973"/>
      <c r="Q404" s="973"/>
      <c r="R404" s="973"/>
      <c r="S404" s="973"/>
      <c r="T404" s="973"/>
      <c r="U404" s="973"/>
      <c r="V404" s="973"/>
      <c r="W404" s="973"/>
      <c r="X404" s="973"/>
      <c r="Y404" s="973"/>
      <c r="Z404" s="973"/>
      <c r="AA404" s="973"/>
    </row>
    <row r="405" spans="1:28" ht="22.15" customHeight="1">
      <c r="A405" s="972" t="s">
        <v>275</v>
      </c>
      <c r="B405" s="973" t="s">
        <v>2871</v>
      </c>
      <c r="C405" s="973"/>
      <c r="D405" s="973"/>
      <c r="E405" s="973"/>
      <c r="F405" s="973"/>
      <c r="G405" s="973"/>
      <c r="H405" s="973"/>
      <c r="I405" s="973"/>
      <c r="J405" s="1670" t="str">
        <f>項目一覧②!$F$59</f>
        <v/>
      </c>
      <c r="K405" s="1670"/>
      <c r="L405" s="1670"/>
      <c r="M405" s="1670"/>
      <c r="N405" s="1670"/>
      <c r="O405" s="984" t="s">
        <v>291</v>
      </c>
      <c r="P405" s="973"/>
      <c r="Q405" s="973"/>
      <c r="R405" s="973"/>
      <c r="S405" s="973"/>
      <c r="T405" s="973"/>
      <c r="U405" s="973"/>
      <c r="V405" s="973"/>
      <c r="W405" s="973"/>
      <c r="X405" s="973"/>
      <c r="Y405" s="973"/>
      <c r="Z405" s="973"/>
      <c r="AA405" s="973"/>
    </row>
    <row r="406" spans="1:28" ht="22.15" customHeight="1">
      <c r="A406" s="972" t="s">
        <v>275</v>
      </c>
      <c r="B406" s="973" t="s">
        <v>2872</v>
      </c>
      <c r="C406" s="973"/>
      <c r="D406" s="973"/>
      <c r="E406" s="973"/>
      <c r="F406" s="973"/>
      <c r="G406" s="973"/>
      <c r="H406" s="973"/>
      <c r="I406" s="973"/>
      <c r="J406" s="973"/>
      <c r="K406" s="973"/>
      <c r="L406" s="1760" t="str">
        <f>項目一覧②!$F$60</f>
        <v/>
      </c>
      <c r="M406" s="1760"/>
      <c r="N406" s="1760"/>
      <c r="O406" s="1760"/>
      <c r="P406" s="1760"/>
      <c r="Q406" s="1760"/>
      <c r="R406" s="973"/>
      <c r="S406" s="973"/>
      <c r="T406" s="973"/>
      <c r="U406" s="973"/>
      <c r="V406" s="973"/>
      <c r="W406" s="973"/>
      <c r="X406" s="973"/>
      <c r="Y406" s="973"/>
      <c r="Z406" s="973"/>
      <c r="AA406" s="973"/>
    </row>
    <row r="407" spans="1:28" ht="16.149999999999999" customHeight="1">
      <c r="A407" s="959" t="s">
        <v>275</v>
      </c>
      <c r="B407" s="937" t="s">
        <v>2873</v>
      </c>
      <c r="C407" s="937"/>
      <c r="D407" s="937"/>
      <c r="E407" s="937"/>
      <c r="F407" s="937"/>
      <c r="G407" s="937"/>
      <c r="H407" s="937"/>
      <c r="I407" s="1679" t="str">
        <f>項目一覧②!$F$61</f>
        <v/>
      </c>
      <c r="J407" s="1679"/>
      <c r="K407" s="1679"/>
      <c r="L407" s="1679"/>
      <c r="M407" s="1679"/>
      <c r="N407" s="1679"/>
      <c r="O407" s="1679"/>
      <c r="P407" s="1679"/>
      <c r="Q407" s="1679"/>
      <c r="R407" s="1679"/>
      <c r="S407" s="1679"/>
      <c r="T407" s="1679"/>
      <c r="U407" s="1679"/>
      <c r="V407" s="1679"/>
      <c r="W407" s="1679"/>
      <c r="X407" s="1679"/>
      <c r="Y407" s="1679"/>
      <c r="Z407" s="1679"/>
      <c r="AA407" s="1679"/>
    </row>
    <row r="408" spans="1:28" ht="16.149999999999999" customHeight="1">
      <c r="A408" s="974"/>
      <c r="B408" s="974"/>
      <c r="C408" s="974"/>
      <c r="D408" s="974"/>
      <c r="E408" s="974"/>
      <c r="F408" s="974"/>
      <c r="G408" s="974"/>
      <c r="H408" s="974"/>
      <c r="I408" s="1761"/>
      <c r="J408" s="1761"/>
      <c r="K408" s="1761"/>
      <c r="L408" s="1761"/>
      <c r="M408" s="1761"/>
      <c r="N408" s="1761"/>
      <c r="O408" s="1761"/>
      <c r="P408" s="1761"/>
      <c r="Q408" s="1761"/>
      <c r="R408" s="1761"/>
      <c r="S408" s="1761"/>
      <c r="T408" s="1761"/>
      <c r="U408" s="1761"/>
      <c r="V408" s="1761"/>
      <c r="W408" s="1761"/>
      <c r="X408" s="1761"/>
      <c r="Y408" s="1761"/>
      <c r="Z408" s="1761"/>
      <c r="AA408" s="1761"/>
    </row>
    <row r="409" spans="1:28" ht="16.149999999999999" customHeight="1">
      <c r="A409" s="959" t="s">
        <v>275</v>
      </c>
      <c r="B409" s="937" t="s">
        <v>2874</v>
      </c>
      <c r="C409" s="937"/>
      <c r="D409" s="937"/>
      <c r="E409" s="937"/>
      <c r="F409" s="1679" t="str">
        <f>項目一覧②!$F$62</f>
        <v/>
      </c>
      <c r="G409" s="1679"/>
      <c r="H409" s="1679"/>
      <c r="I409" s="1679"/>
      <c r="J409" s="1679"/>
      <c r="K409" s="1679"/>
      <c r="L409" s="1679"/>
      <c r="M409" s="1679"/>
      <c r="N409" s="1679"/>
      <c r="O409" s="1679"/>
      <c r="P409" s="1679"/>
      <c r="Q409" s="1679"/>
      <c r="R409" s="1679"/>
      <c r="S409" s="1679"/>
      <c r="T409" s="1679"/>
      <c r="U409" s="1679"/>
      <c r="V409" s="1679"/>
      <c r="W409" s="1679"/>
      <c r="X409" s="1679"/>
      <c r="Y409" s="1679"/>
      <c r="Z409" s="1679"/>
      <c r="AA409" s="1679"/>
    </row>
    <row r="410" spans="1:28" ht="16.149999999999999" customHeight="1">
      <c r="A410" s="935"/>
      <c r="B410" s="935"/>
      <c r="C410" s="935"/>
      <c r="D410" s="935"/>
      <c r="E410" s="935"/>
      <c r="F410" s="1763"/>
      <c r="G410" s="1763"/>
      <c r="H410" s="1763"/>
      <c r="I410" s="1763"/>
      <c r="J410" s="1763"/>
      <c r="K410" s="1763"/>
      <c r="L410" s="1763"/>
      <c r="M410" s="1763"/>
      <c r="N410" s="1763"/>
      <c r="O410" s="1763"/>
      <c r="P410" s="1763"/>
      <c r="Q410" s="1763"/>
      <c r="R410" s="1763"/>
      <c r="S410" s="1763"/>
      <c r="T410" s="1763"/>
      <c r="U410" s="1763"/>
      <c r="V410" s="1763"/>
      <c r="W410" s="1763"/>
      <c r="X410" s="1763"/>
      <c r="Y410" s="1763"/>
      <c r="Z410" s="1763"/>
      <c r="AA410" s="1763"/>
    </row>
    <row r="411" spans="1:28" ht="16.149999999999999" customHeight="1">
      <c r="A411" s="906"/>
      <c r="B411" s="906"/>
      <c r="C411" s="906"/>
      <c r="D411" s="906"/>
      <c r="E411" s="906"/>
      <c r="F411" s="909"/>
      <c r="G411" s="909"/>
      <c r="H411" s="909"/>
      <c r="I411" s="909"/>
      <c r="J411" s="909"/>
      <c r="K411" s="909"/>
      <c r="L411" s="909"/>
      <c r="M411" s="909"/>
      <c r="N411" s="909"/>
      <c r="O411" s="909"/>
      <c r="P411" s="909"/>
      <c r="Q411" s="909"/>
      <c r="R411" s="909"/>
      <c r="S411" s="909"/>
      <c r="T411" s="909"/>
      <c r="U411" s="909"/>
      <c r="V411" s="909"/>
      <c r="W411" s="909"/>
      <c r="X411" s="909"/>
      <c r="Y411" s="909"/>
      <c r="Z411" s="909"/>
      <c r="AA411" s="909"/>
    </row>
    <row r="412" spans="1:28" ht="16.149999999999999" customHeight="1">
      <c r="A412" s="1667" t="s">
        <v>277</v>
      </c>
      <c r="B412" s="1667"/>
      <c r="C412" s="1667"/>
      <c r="D412" s="1667"/>
      <c r="E412" s="1667"/>
      <c r="F412" s="1667"/>
      <c r="G412" s="1667"/>
      <c r="H412" s="1667"/>
      <c r="I412" s="1667"/>
      <c r="J412" s="1667"/>
      <c r="K412" s="1667"/>
      <c r="L412" s="1667"/>
      <c r="M412" s="1667"/>
      <c r="N412" s="1667"/>
      <c r="O412" s="1667"/>
      <c r="P412" s="1667"/>
      <c r="Q412" s="1667"/>
      <c r="R412" s="1667"/>
      <c r="S412" s="1667"/>
      <c r="T412" s="1667"/>
      <c r="U412" s="1667"/>
      <c r="V412" s="1667"/>
      <c r="W412" s="1667"/>
      <c r="X412" s="1667"/>
      <c r="Y412" s="1667"/>
      <c r="Z412" s="1667"/>
      <c r="AA412" s="1667"/>
      <c r="AB412" s="903"/>
    </row>
    <row r="413" spans="1:28" ht="16.149999999999999" customHeight="1">
      <c r="A413" s="935"/>
      <c r="B413" s="935" t="s">
        <v>276</v>
      </c>
      <c r="C413" s="935"/>
      <c r="D413" s="935"/>
      <c r="E413" s="935"/>
      <c r="F413" s="935"/>
      <c r="G413" s="935"/>
      <c r="H413" s="935"/>
      <c r="I413" s="935"/>
      <c r="J413" s="935"/>
      <c r="K413" s="935"/>
      <c r="L413" s="935"/>
      <c r="M413" s="935"/>
      <c r="N413" s="935"/>
      <c r="O413" s="935"/>
      <c r="P413" s="935"/>
      <c r="Q413" s="935"/>
      <c r="R413" s="935"/>
      <c r="S413" s="935"/>
      <c r="T413" s="935"/>
      <c r="U413" s="935"/>
      <c r="V413" s="935"/>
      <c r="W413" s="935"/>
      <c r="X413" s="935"/>
      <c r="Y413" s="935"/>
      <c r="Z413" s="935"/>
      <c r="AA413" s="935"/>
      <c r="AB413" s="903"/>
    </row>
    <row r="414" spans="1:28" ht="22.15" customHeight="1">
      <c r="A414" s="972" t="s">
        <v>275</v>
      </c>
      <c r="B414" s="973" t="s">
        <v>132</v>
      </c>
      <c r="C414" s="973"/>
      <c r="D414" s="973"/>
      <c r="E414" s="973"/>
      <c r="F414" s="973"/>
      <c r="G414" s="922"/>
      <c r="H414" s="973"/>
      <c r="I414" s="973"/>
      <c r="J414" s="973"/>
      <c r="K414" s="973"/>
      <c r="L414" s="973"/>
      <c r="M414" s="973">
        <f>項目一覧②!$F$63</f>
        <v>1</v>
      </c>
      <c r="N414" s="973"/>
      <c r="O414" s="973"/>
      <c r="P414" s="973"/>
      <c r="Q414" s="973"/>
      <c r="R414" s="973"/>
      <c r="S414" s="973"/>
      <c r="T414" s="973"/>
      <c r="U414" s="973"/>
      <c r="V414" s="973"/>
      <c r="W414" s="973"/>
      <c r="X414" s="973"/>
      <c r="Y414" s="973"/>
      <c r="Z414" s="973"/>
      <c r="AA414" s="973"/>
      <c r="AB414" s="903"/>
    </row>
    <row r="415" spans="1:28" ht="22.15" customHeight="1">
      <c r="A415" s="972" t="s">
        <v>275</v>
      </c>
      <c r="B415" s="973" t="s">
        <v>274</v>
      </c>
      <c r="C415" s="973"/>
      <c r="D415" s="973"/>
      <c r="E415" s="973"/>
      <c r="F415" s="973"/>
      <c r="G415" s="903"/>
      <c r="H415" s="903"/>
      <c r="I415" s="973"/>
      <c r="J415" s="973"/>
      <c r="K415" s="1762" t="str">
        <f>項目一覧②!$F$64</f>
        <v/>
      </c>
      <c r="L415" s="1762"/>
      <c r="M415" s="1762"/>
      <c r="N415" s="984" t="s">
        <v>273</v>
      </c>
      <c r="O415" s="973"/>
      <c r="P415" s="973"/>
      <c r="Q415" s="973"/>
      <c r="R415" s="973"/>
      <c r="S415" s="973"/>
      <c r="T415" s="973"/>
      <c r="U415" s="973"/>
      <c r="V415" s="973"/>
      <c r="W415" s="973"/>
      <c r="X415" s="973"/>
      <c r="Y415" s="973"/>
      <c r="Z415" s="973"/>
      <c r="AA415" s="973"/>
      <c r="AB415" s="903"/>
    </row>
    <row r="416" spans="1:28" ht="22.15" customHeight="1">
      <c r="A416" s="972" t="s">
        <v>269</v>
      </c>
      <c r="B416" s="973" t="s">
        <v>272</v>
      </c>
      <c r="C416" s="973"/>
      <c r="D416" s="973"/>
      <c r="E416" s="973"/>
      <c r="F416" s="973"/>
      <c r="G416" s="973"/>
      <c r="H416" s="973"/>
      <c r="I416" s="973"/>
      <c r="J416" s="1670" t="str">
        <f>項目一覧②!$F$65</f>
        <v/>
      </c>
      <c r="K416" s="1670"/>
      <c r="L416" s="1670"/>
      <c r="M416" s="1670"/>
      <c r="N416" s="998" t="s">
        <v>267</v>
      </c>
      <c r="O416" s="973"/>
      <c r="P416" s="973"/>
      <c r="Q416" s="973"/>
      <c r="R416" s="973"/>
      <c r="S416" s="973"/>
      <c r="T416" s="973"/>
      <c r="U416" s="973"/>
      <c r="V416" s="973"/>
      <c r="W416" s="973"/>
      <c r="X416" s="973"/>
      <c r="Y416" s="973"/>
      <c r="Z416" s="973"/>
      <c r="AA416" s="973"/>
      <c r="AB416" s="903"/>
    </row>
    <row r="417" spans="1:28" ht="22.15" customHeight="1">
      <c r="A417" s="972" t="s">
        <v>269</v>
      </c>
      <c r="B417" s="973" t="s">
        <v>271</v>
      </c>
      <c r="C417" s="973"/>
      <c r="D417" s="973"/>
      <c r="E417" s="973"/>
      <c r="F417" s="973"/>
      <c r="G417" s="973"/>
      <c r="H417" s="973"/>
      <c r="I417" s="973"/>
      <c r="J417" s="1670" t="str">
        <f>項目一覧②!$F$66</f>
        <v/>
      </c>
      <c r="K417" s="1670"/>
      <c r="L417" s="1670"/>
      <c r="M417" s="1670"/>
      <c r="N417" s="999" t="s">
        <v>267</v>
      </c>
      <c r="O417" s="973"/>
      <c r="P417" s="973"/>
      <c r="Q417" s="973"/>
      <c r="R417" s="973"/>
      <c r="S417" s="973"/>
      <c r="T417" s="973"/>
      <c r="U417" s="973"/>
      <c r="V417" s="973"/>
      <c r="W417" s="973"/>
      <c r="X417" s="973"/>
      <c r="Y417" s="973"/>
      <c r="Z417" s="973"/>
      <c r="AA417" s="973"/>
      <c r="AB417" s="903"/>
    </row>
    <row r="418" spans="1:28" ht="22.15" customHeight="1">
      <c r="A418" s="972" t="s">
        <v>269</v>
      </c>
      <c r="B418" s="973" t="s">
        <v>270</v>
      </c>
      <c r="C418" s="973"/>
      <c r="D418" s="973"/>
      <c r="E418" s="973"/>
      <c r="F418" s="973"/>
      <c r="G418" s="973"/>
      <c r="H418" s="973"/>
      <c r="I418" s="973"/>
      <c r="J418" s="1670" t="str">
        <f>項目一覧②!$F$67</f>
        <v/>
      </c>
      <c r="K418" s="1670"/>
      <c r="L418" s="1670"/>
      <c r="M418" s="1670"/>
      <c r="N418" s="998" t="s">
        <v>267</v>
      </c>
      <c r="O418" s="973"/>
      <c r="P418" s="973"/>
      <c r="Q418" s="973"/>
      <c r="R418" s="973"/>
      <c r="S418" s="973"/>
      <c r="T418" s="973"/>
      <c r="U418" s="973"/>
      <c r="V418" s="973"/>
      <c r="W418" s="973"/>
      <c r="X418" s="973"/>
      <c r="Y418" s="973"/>
      <c r="Z418" s="973"/>
      <c r="AA418" s="973"/>
      <c r="AB418" s="903"/>
    </row>
    <row r="419" spans="1:28" ht="16.149999999999999" customHeight="1">
      <c r="A419" s="959" t="s">
        <v>269</v>
      </c>
      <c r="B419" s="937" t="s">
        <v>268</v>
      </c>
      <c r="C419" s="937"/>
      <c r="D419" s="937"/>
      <c r="E419" s="937"/>
      <c r="F419" s="937"/>
      <c r="G419" s="937"/>
      <c r="H419" s="937"/>
      <c r="I419" s="937"/>
      <c r="O419" s="937"/>
      <c r="P419" s="937"/>
      <c r="Q419" s="937"/>
      <c r="R419" s="937"/>
      <c r="S419" s="937"/>
      <c r="T419" s="937"/>
      <c r="U419" s="937"/>
      <c r="V419" s="937"/>
      <c r="W419" s="937"/>
      <c r="X419" s="937"/>
      <c r="Y419" s="937"/>
      <c r="Z419" s="937"/>
      <c r="AA419" s="937"/>
      <c r="AB419" s="903"/>
    </row>
    <row r="420" spans="1:28" ht="16.149999999999999" customHeight="1">
      <c r="A420" s="936"/>
      <c r="B420" s="906"/>
      <c r="C420" s="906" t="s">
        <v>2260</v>
      </c>
      <c r="D420" s="906" t="s">
        <v>2261</v>
      </c>
      <c r="E420" s="906"/>
      <c r="F420" s="906"/>
      <c r="G420" s="906"/>
      <c r="H420" s="906"/>
      <c r="I420" s="906"/>
      <c r="J420" s="1685" t="str">
        <f>項目一覧②!$F$68</f>
        <v/>
      </c>
      <c r="K420" s="1685"/>
      <c r="L420" s="1685"/>
      <c r="M420" s="1685"/>
      <c r="N420" s="999" t="s">
        <v>267</v>
      </c>
      <c r="O420" s="906"/>
      <c r="P420" s="906"/>
      <c r="Q420" s="906"/>
      <c r="R420" s="906"/>
      <c r="S420" s="906"/>
      <c r="T420" s="906"/>
      <c r="U420" s="906"/>
      <c r="V420" s="906"/>
      <c r="W420" s="906"/>
      <c r="X420" s="906"/>
      <c r="Y420" s="906"/>
      <c r="Z420" s="906"/>
      <c r="AA420" s="906"/>
      <c r="AB420" s="903"/>
    </row>
    <row r="421" spans="1:28" ht="16.149999999999999" customHeight="1">
      <c r="A421" s="936"/>
      <c r="B421" s="906"/>
      <c r="C421" s="906" t="s">
        <v>2262</v>
      </c>
      <c r="D421" s="906" t="s">
        <v>2263</v>
      </c>
      <c r="E421" s="906"/>
      <c r="F421" s="906"/>
      <c r="G421" s="906"/>
      <c r="H421" s="906"/>
      <c r="I421" s="906"/>
      <c r="J421" s="1000"/>
      <c r="K421" s="1000"/>
      <c r="L421" s="1000"/>
      <c r="M421" s="1000"/>
      <c r="N421" s="999"/>
      <c r="O421" s="999"/>
      <c r="P421" s="906"/>
      <c r="Q421" s="936" t="str">
        <f>IF(項目一覧②!$G$69=TRUE,"■","□")</f>
        <v>□</v>
      </c>
      <c r="R421" s="906" t="s">
        <v>266</v>
      </c>
      <c r="S421" s="906"/>
      <c r="T421" s="936" t="str">
        <f>IF(項目一覧②!$H$69=TRUE,"■","□")</f>
        <v>□</v>
      </c>
      <c r="U421" s="906" t="s">
        <v>265</v>
      </c>
      <c r="V421" s="906"/>
      <c r="W421" s="906"/>
      <c r="X421" s="906"/>
      <c r="Y421" s="906"/>
      <c r="Z421" s="906"/>
      <c r="AA421" s="906"/>
      <c r="AB421" s="906"/>
    </row>
    <row r="422" spans="1:28" ht="16.149999999999999" customHeight="1">
      <c r="A422" s="959" t="s">
        <v>275</v>
      </c>
      <c r="B422" s="937" t="s">
        <v>264</v>
      </c>
      <c r="C422" s="937"/>
      <c r="D422" s="937"/>
      <c r="E422" s="937"/>
      <c r="F422" s="937"/>
      <c r="G422" s="937"/>
      <c r="H422" s="937"/>
      <c r="I422" s="937"/>
      <c r="J422" s="937"/>
      <c r="K422" s="937"/>
      <c r="L422" s="937"/>
      <c r="M422" s="937"/>
      <c r="N422" s="937"/>
      <c r="O422" s="937"/>
      <c r="P422" s="937"/>
      <c r="Q422" s="937"/>
      <c r="R422" s="937"/>
      <c r="S422" s="937"/>
      <c r="T422" s="937"/>
      <c r="U422" s="937"/>
      <c r="V422" s="937"/>
      <c r="W422" s="937"/>
      <c r="X422" s="937"/>
      <c r="Y422" s="937"/>
      <c r="Z422" s="937"/>
      <c r="AA422" s="937"/>
      <c r="AB422" s="903"/>
    </row>
    <row r="423" spans="1:28" ht="16.149999999999999" customHeight="1">
      <c r="A423" s="906"/>
      <c r="B423" s="906"/>
      <c r="C423" s="906"/>
      <c r="D423" s="1667" t="s">
        <v>263</v>
      </c>
      <c r="E423" s="1667"/>
      <c r="F423" s="1667"/>
      <c r="G423" s="1667"/>
      <c r="H423" s="975"/>
      <c r="I423" s="1667" t="s">
        <v>262</v>
      </c>
      <c r="J423" s="1667"/>
      <c r="K423" s="1667"/>
      <c r="L423" s="1667"/>
      <c r="M423" s="1667"/>
      <c r="N423" s="1667"/>
      <c r="O423" s="1667"/>
      <c r="P423" s="1667"/>
      <c r="Q423" s="1667"/>
      <c r="R423" s="1667"/>
      <c r="S423" s="1667"/>
      <c r="T423" s="1667"/>
      <c r="U423" s="1667"/>
      <c r="V423" s="975"/>
      <c r="W423" s="975" t="s">
        <v>279</v>
      </c>
      <c r="X423" s="1667" t="s">
        <v>289</v>
      </c>
      <c r="Y423" s="1667"/>
      <c r="Z423" s="1667"/>
      <c r="AA423" s="906" t="s">
        <v>288</v>
      </c>
      <c r="AB423" s="903"/>
    </row>
    <row r="424" spans="1:28" ht="18" customHeight="1">
      <c r="A424" s="906"/>
      <c r="B424" s="906" t="s">
        <v>287</v>
      </c>
      <c r="C424" s="906"/>
      <c r="D424" s="975" t="s">
        <v>281</v>
      </c>
      <c r="E424" s="1689" t="str">
        <f>項目一覧②!$F$70</f>
        <v/>
      </c>
      <c r="F424" s="1689"/>
      <c r="G424" s="960" t="s">
        <v>280</v>
      </c>
      <c r="H424" s="938" t="str">
        <f>項目一覧②!$F$76</f>
        <v/>
      </c>
      <c r="J424" s="906"/>
      <c r="K424" s="906"/>
      <c r="L424" s="903"/>
      <c r="M424" s="906"/>
      <c r="N424" s="906"/>
      <c r="O424" s="906"/>
      <c r="P424" s="906"/>
      <c r="Q424" s="906"/>
      <c r="R424" s="903"/>
      <c r="S424" s="903"/>
      <c r="T424" s="903"/>
      <c r="U424" s="903"/>
      <c r="V424" s="975"/>
      <c r="W424" s="975" t="s">
        <v>279</v>
      </c>
      <c r="X424" s="1686" t="str">
        <f>項目一覧②!$F$82</f>
        <v/>
      </c>
      <c r="Y424" s="1686"/>
      <c r="Z424" s="1686"/>
      <c r="AA424" s="906" t="s">
        <v>278</v>
      </c>
      <c r="AB424" s="903"/>
    </row>
    <row r="425" spans="1:28" ht="18" customHeight="1">
      <c r="A425" s="906"/>
      <c r="B425" s="906" t="s">
        <v>286</v>
      </c>
      <c r="C425" s="906"/>
      <c r="D425" s="975" t="s">
        <v>281</v>
      </c>
      <c r="E425" s="1689" t="str">
        <f>項目一覧②!$F$71</f>
        <v/>
      </c>
      <c r="F425" s="1689"/>
      <c r="G425" s="960" t="s">
        <v>280</v>
      </c>
      <c r="H425" s="938" t="str">
        <f>項目一覧②!$F$77</f>
        <v/>
      </c>
      <c r="J425" s="906"/>
      <c r="K425" s="906"/>
      <c r="L425" s="903"/>
      <c r="M425" s="906"/>
      <c r="N425" s="906"/>
      <c r="O425" s="906"/>
      <c r="P425" s="906"/>
      <c r="Q425" s="906"/>
      <c r="R425" s="903"/>
      <c r="S425" s="903"/>
      <c r="T425" s="903"/>
      <c r="U425" s="903"/>
      <c r="V425" s="975"/>
      <c r="W425" s="975" t="s">
        <v>279</v>
      </c>
      <c r="X425" s="1686" t="str">
        <f>項目一覧②!$F$83</f>
        <v/>
      </c>
      <c r="Y425" s="1686"/>
      <c r="Z425" s="1686"/>
      <c r="AA425" s="906" t="s">
        <v>278</v>
      </c>
      <c r="AB425" s="903"/>
    </row>
    <row r="426" spans="1:28" ht="18" customHeight="1">
      <c r="A426" s="906"/>
      <c r="B426" s="906" t="s">
        <v>285</v>
      </c>
      <c r="C426" s="906"/>
      <c r="D426" s="975" t="s">
        <v>281</v>
      </c>
      <c r="E426" s="1689" t="str">
        <f>項目一覧②!$F$72</f>
        <v/>
      </c>
      <c r="F426" s="1689"/>
      <c r="G426" s="960" t="s">
        <v>280</v>
      </c>
      <c r="H426" s="938" t="str">
        <f>項目一覧②!$F$78</f>
        <v/>
      </c>
      <c r="J426" s="906"/>
      <c r="K426" s="906"/>
      <c r="L426" s="903"/>
      <c r="M426" s="906"/>
      <c r="N426" s="906"/>
      <c r="O426" s="906"/>
      <c r="P426" s="906"/>
      <c r="Q426" s="906"/>
      <c r="R426" s="903"/>
      <c r="S426" s="903"/>
      <c r="T426" s="903"/>
      <c r="U426" s="903"/>
      <c r="V426" s="975"/>
      <c r="W426" s="975" t="s">
        <v>279</v>
      </c>
      <c r="X426" s="1686" t="str">
        <f>項目一覧②!$F$84</f>
        <v/>
      </c>
      <c r="Y426" s="1686"/>
      <c r="Z426" s="1686"/>
      <c r="AA426" s="906" t="s">
        <v>278</v>
      </c>
      <c r="AB426" s="903"/>
    </row>
    <row r="427" spans="1:28" ht="18" customHeight="1">
      <c r="A427" s="906"/>
      <c r="B427" s="906" t="s">
        <v>284</v>
      </c>
      <c r="C427" s="906"/>
      <c r="D427" s="975" t="s">
        <v>281</v>
      </c>
      <c r="E427" s="1689" t="str">
        <f>項目一覧②!$F$73</f>
        <v/>
      </c>
      <c r="F427" s="1689"/>
      <c r="G427" s="960" t="s">
        <v>280</v>
      </c>
      <c r="H427" s="938" t="str">
        <f>項目一覧②!$F$79</f>
        <v/>
      </c>
      <c r="J427" s="906"/>
      <c r="K427" s="906"/>
      <c r="L427" s="903"/>
      <c r="M427" s="906"/>
      <c r="N427" s="906"/>
      <c r="O427" s="906"/>
      <c r="P427" s="906"/>
      <c r="Q427" s="906"/>
      <c r="R427" s="903"/>
      <c r="S427" s="903"/>
      <c r="T427" s="903"/>
      <c r="U427" s="903"/>
      <c r="V427" s="975"/>
      <c r="W427" s="975" t="s">
        <v>279</v>
      </c>
      <c r="X427" s="1686" t="str">
        <f>項目一覧②!$F$85</f>
        <v/>
      </c>
      <c r="Y427" s="1686"/>
      <c r="Z427" s="1686"/>
      <c r="AA427" s="906" t="s">
        <v>278</v>
      </c>
      <c r="AB427" s="903"/>
    </row>
    <row r="428" spans="1:28" ht="18" customHeight="1">
      <c r="A428" s="906"/>
      <c r="B428" s="906" t="s">
        <v>283</v>
      </c>
      <c r="C428" s="906"/>
      <c r="D428" s="975" t="s">
        <v>281</v>
      </c>
      <c r="E428" s="1689" t="str">
        <f>項目一覧②!$F$74</f>
        <v/>
      </c>
      <c r="F428" s="1689"/>
      <c r="G428" s="960" t="s">
        <v>280</v>
      </c>
      <c r="H428" s="938" t="str">
        <f>項目一覧②!$F$80</f>
        <v/>
      </c>
      <c r="J428" s="906"/>
      <c r="K428" s="906"/>
      <c r="L428" s="903"/>
      <c r="M428" s="906"/>
      <c r="N428" s="906"/>
      <c r="O428" s="906"/>
      <c r="P428" s="906"/>
      <c r="Q428" s="906"/>
      <c r="R428" s="903"/>
      <c r="S428" s="903"/>
      <c r="T428" s="903"/>
      <c r="U428" s="903"/>
      <c r="V428" s="975"/>
      <c r="W428" s="975" t="s">
        <v>279</v>
      </c>
      <c r="X428" s="1686" t="str">
        <f>項目一覧②!$F$86</f>
        <v/>
      </c>
      <c r="Y428" s="1686"/>
      <c r="Z428" s="1686"/>
      <c r="AA428" s="906" t="s">
        <v>278</v>
      </c>
      <c r="AB428" s="903"/>
    </row>
    <row r="429" spans="1:28" ht="18" customHeight="1">
      <c r="A429" s="935"/>
      <c r="B429" s="935" t="s">
        <v>282</v>
      </c>
      <c r="C429" s="935"/>
      <c r="D429" s="975" t="s">
        <v>281</v>
      </c>
      <c r="E429" s="1689" t="str">
        <f>項目一覧②!$F$75</f>
        <v/>
      </c>
      <c r="F429" s="1689"/>
      <c r="G429" s="960" t="s">
        <v>280</v>
      </c>
      <c r="H429" s="938" t="str">
        <f>項目一覧②!$F$81</f>
        <v/>
      </c>
      <c r="J429" s="935"/>
      <c r="K429" s="935"/>
      <c r="L429" s="903"/>
      <c r="M429" s="935"/>
      <c r="N429" s="935"/>
      <c r="O429" s="935"/>
      <c r="P429" s="935"/>
      <c r="Q429" s="935"/>
      <c r="R429" s="903"/>
      <c r="S429" s="903"/>
      <c r="T429" s="903"/>
      <c r="U429" s="903"/>
      <c r="V429" s="975"/>
      <c r="W429" s="975" t="s">
        <v>279</v>
      </c>
      <c r="X429" s="1693" t="str">
        <f>項目一覧②!$F$87</f>
        <v/>
      </c>
      <c r="Y429" s="1693"/>
      <c r="Z429" s="1693"/>
      <c r="AA429" s="906" t="s">
        <v>278</v>
      </c>
      <c r="AB429" s="903"/>
    </row>
    <row r="430" spans="1:28" ht="16.149999999999999" customHeight="1">
      <c r="A430" s="959" t="s">
        <v>275</v>
      </c>
      <c r="B430" s="937" t="s">
        <v>251</v>
      </c>
      <c r="C430" s="937"/>
      <c r="D430" s="937"/>
      <c r="E430" s="937"/>
      <c r="F430" s="937"/>
      <c r="G430" s="937"/>
      <c r="H430" s="937"/>
      <c r="I430" s="937"/>
      <c r="J430" s="937"/>
      <c r="K430" s="937"/>
      <c r="L430" s="937"/>
      <c r="M430" s="937"/>
      <c r="N430" s="937"/>
      <c r="O430" s="937"/>
      <c r="P430" s="937"/>
      <c r="Q430" s="937"/>
      <c r="R430" s="937"/>
      <c r="S430" s="937"/>
      <c r="T430" s="937"/>
      <c r="U430" s="937"/>
      <c r="V430" s="937"/>
      <c r="W430" s="937"/>
      <c r="X430" s="937"/>
      <c r="Y430" s="937"/>
      <c r="Z430" s="937"/>
      <c r="AA430" s="937"/>
      <c r="AB430" s="903"/>
    </row>
    <row r="431" spans="1:28" ht="16.149999999999999" customHeight="1">
      <c r="A431" s="936"/>
      <c r="B431" s="906"/>
      <c r="C431" s="906"/>
      <c r="D431" s="906"/>
      <c r="E431" s="906"/>
      <c r="F431" s="1668" t="str">
        <f>項目一覧②!$F$88</f>
        <v/>
      </c>
      <c r="G431" s="1668"/>
      <c r="H431" s="1668"/>
      <c r="I431" s="1668"/>
      <c r="J431" s="1668"/>
      <c r="K431" s="1668"/>
      <c r="L431" s="1668"/>
      <c r="M431" s="1668"/>
      <c r="N431" s="1668"/>
      <c r="O431" s="1668"/>
      <c r="P431" s="1668"/>
      <c r="Q431" s="1668"/>
      <c r="R431" s="1668"/>
      <c r="S431" s="1668"/>
      <c r="T431" s="1668"/>
      <c r="U431" s="1668"/>
      <c r="V431" s="1668"/>
      <c r="W431" s="1668"/>
      <c r="X431" s="1668"/>
      <c r="Y431" s="1668"/>
      <c r="Z431" s="1668"/>
      <c r="AA431" s="1668"/>
      <c r="AB431" s="903"/>
    </row>
    <row r="432" spans="1:28" ht="16.149999999999999" customHeight="1">
      <c r="A432" s="935"/>
      <c r="B432" s="935"/>
      <c r="C432" s="935"/>
      <c r="D432" s="935"/>
      <c r="E432" s="935"/>
      <c r="F432" s="1669"/>
      <c r="G432" s="1669"/>
      <c r="H432" s="1669"/>
      <c r="I432" s="1669"/>
      <c r="J432" s="1669"/>
      <c r="K432" s="1669"/>
      <c r="L432" s="1669"/>
      <c r="M432" s="1669"/>
      <c r="N432" s="1669"/>
      <c r="O432" s="1669"/>
      <c r="P432" s="1669"/>
      <c r="Q432" s="1669"/>
      <c r="R432" s="1669"/>
      <c r="S432" s="1669"/>
      <c r="T432" s="1669"/>
      <c r="U432" s="1669"/>
      <c r="V432" s="1669"/>
      <c r="W432" s="1669"/>
      <c r="X432" s="1669"/>
      <c r="Y432" s="1669"/>
      <c r="Z432" s="1669"/>
      <c r="AA432" s="1669"/>
      <c r="AB432" s="903"/>
    </row>
    <row r="433" spans="1:28" ht="16.149999999999999" customHeight="1">
      <c r="A433" s="936" t="s">
        <v>275</v>
      </c>
      <c r="B433" s="906" t="s">
        <v>250</v>
      </c>
      <c r="C433" s="906"/>
      <c r="D433" s="906"/>
      <c r="E433" s="906"/>
      <c r="F433" s="938"/>
      <c r="G433" s="938"/>
      <c r="H433" s="938"/>
      <c r="I433" s="938"/>
      <c r="J433" s="938"/>
      <c r="K433" s="938"/>
      <c r="L433" s="938"/>
      <c r="M433" s="938"/>
      <c r="N433" s="938"/>
      <c r="O433" s="938"/>
      <c r="P433" s="938"/>
      <c r="Q433" s="938"/>
      <c r="R433" s="938"/>
      <c r="S433" s="938"/>
      <c r="T433" s="938"/>
      <c r="U433" s="938"/>
      <c r="V433" s="938"/>
      <c r="W433" s="938"/>
      <c r="X433" s="938"/>
      <c r="Y433" s="938"/>
      <c r="Z433" s="938"/>
      <c r="AA433" s="938"/>
      <c r="AB433" s="903"/>
    </row>
    <row r="434" spans="1:28" ht="16.149999999999999" customHeight="1">
      <c r="A434" s="906"/>
      <c r="B434" s="906"/>
      <c r="C434" s="906"/>
      <c r="D434" s="906"/>
      <c r="E434" s="906"/>
      <c r="F434" s="1668" t="str">
        <f>項目一覧②!$F$89</f>
        <v/>
      </c>
      <c r="G434" s="1668"/>
      <c r="H434" s="1668"/>
      <c r="I434" s="1668"/>
      <c r="J434" s="1668"/>
      <c r="K434" s="1668"/>
      <c r="L434" s="1668"/>
      <c r="M434" s="1668"/>
      <c r="N434" s="1668"/>
      <c r="O434" s="1668"/>
      <c r="P434" s="1668"/>
      <c r="Q434" s="1668"/>
      <c r="R434" s="1668"/>
      <c r="S434" s="1668"/>
      <c r="T434" s="1668"/>
      <c r="U434" s="1668"/>
      <c r="V434" s="1668"/>
      <c r="W434" s="1668"/>
      <c r="X434" s="1668"/>
      <c r="Y434" s="1668"/>
      <c r="Z434" s="1668"/>
      <c r="AA434" s="1668"/>
      <c r="AB434" s="903"/>
    </row>
    <row r="435" spans="1:28" ht="16.149999999999999" customHeight="1">
      <c r="A435" s="935"/>
      <c r="B435" s="935"/>
      <c r="C435" s="935"/>
      <c r="D435" s="935"/>
      <c r="E435" s="935"/>
      <c r="F435" s="1669"/>
      <c r="G435" s="1669"/>
      <c r="H435" s="1669"/>
      <c r="I435" s="1669"/>
      <c r="J435" s="1669"/>
      <c r="K435" s="1669"/>
      <c r="L435" s="1669"/>
      <c r="M435" s="1669"/>
      <c r="N435" s="1669"/>
      <c r="O435" s="1669"/>
      <c r="P435" s="1669"/>
      <c r="Q435" s="1669"/>
      <c r="R435" s="1669"/>
      <c r="S435" s="1669"/>
      <c r="T435" s="1669"/>
      <c r="U435" s="1669"/>
      <c r="V435" s="1669"/>
      <c r="W435" s="1669"/>
      <c r="X435" s="1669"/>
      <c r="Y435" s="1669"/>
      <c r="Z435" s="1669"/>
      <c r="AA435" s="1669"/>
      <c r="AB435" s="903"/>
    </row>
    <row r="436" spans="1:28" ht="16.149999999999999" customHeight="1">
      <c r="A436" s="906"/>
      <c r="B436" s="906"/>
      <c r="C436" s="906"/>
      <c r="D436" s="906"/>
      <c r="E436" s="906"/>
      <c r="F436" s="906"/>
      <c r="G436" s="906"/>
      <c r="H436" s="906"/>
      <c r="I436" s="906"/>
      <c r="J436" s="906"/>
      <c r="K436" s="906"/>
      <c r="L436" s="906"/>
      <c r="M436" s="906"/>
      <c r="N436" s="906"/>
      <c r="O436" s="906"/>
      <c r="P436" s="906"/>
      <c r="Q436" s="906"/>
      <c r="R436" s="906"/>
      <c r="S436" s="906"/>
      <c r="T436" s="906"/>
      <c r="U436" s="906"/>
      <c r="V436" s="906"/>
      <c r="W436" s="906"/>
      <c r="X436" s="906"/>
      <c r="Y436" s="906"/>
      <c r="Z436" s="906"/>
      <c r="AA436" s="906"/>
      <c r="AB436" s="903"/>
    </row>
    <row r="437" spans="1:28" ht="16.149999999999999" customHeight="1">
      <c r="A437" s="1667" t="s">
        <v>277</v>
      </c>
      <c r="B437" s="1667"/>
      <c r="C437" s="1667"/>
      <c r="D437" s="1667"/>
      <c r="E437" s="1667"/>
      <c r="F437" s="1667"/>
      <c r="G437" s="1667"/>
      <c r="H437" s="1667"/>
      <c r="I437" s="1667"/>
      <c r="J437" s="1667"/>
      <c r="K437" s="1667"/>
      <c r="L437" s="1667"/>
      <c r="M437" s="1667"/>
      <c r="N437" s="1667"/>
      <c r="O437" s="1667"/>
      <c r="P437" s="1667"/>
      <c r="Q437" s="1667"/>
      <c r="R437" s="1667"/>
      <c r="S437" s="1667"/>
      <c r="T437" s="1667"/>
      <c r="U437" s="1667"/>
      <c r="V437" s="1667"/>
      <c r="W437" s="1667"/>
      <c r="X437" s="1667"/>
      <c r="Y437" s="1667"/>
      <c r="Z437" s="1667"/>
      <c r="AA437" s="1667"/>
      <c r="AB437" s="903"/>
    </row>
    <row r="438" spans="1:28" ht="16.149999999999999" customHeight="1">
      <c r="A438" s="935"/>
      <c r="B438" s="935" t="s">
        <v>276</v>
      </c>
      <c r="C438" s="935"/>
      <c r="D438" s="935"/>
      <c r="E438" s="935"/>
      <c r="F438" s="935"/>
      <c r="G438" s="935"/>
      <c r="H438" s="935"/>
      <c r="I438" s="935"/>
      <c r="J438" s="935"/>
      <c r="K438" s="935"/>
      <c r="L438" s="935"/>
      <c r="M438" s="935"/>
      <c r="N438" s="935"/>
      <c r="O438" s="935"/>
      <c r="P438" s="935"/>
      <c r="Q438" s="935"/>
      <c r="R438" s="935"/>
      <c r="S438" s="935"/>
      <c r="T438" s="935"/>
      <c r="U438" s="935"/>
      <c r="V438" s="935"/>
      <c r="W438" s="935"/>
      <c r="X438" s="935"/>
      <c r="Y438" s="935"/>
      <c r="Z438" s="935"/>
      <c r="AA438" s="935"/>
      <c r="AB438" s="903"/>
    </row>
    <row r="439" spans="1:28" ht="22.15" customHeight="1">
      <c r="A439" s="972" t="s">
        <v>275</v>
      </c>
      <c r="B439" s="973" t="s">
        <v>132</v>
      </c>
      <c r="C439" s="973"/>
      <c r="D439" s="973"/>
      <c r="E439" s="973"/>
      <c r="F439" s="973"/>
      <c r="G439" s="922"/>
      <c r="H439" s="973"/>
      <c r="I439" s="973"/>
      <c r="J439" s="973"/>
      <c r="K439" s="973"/>
      <c r="L439" s="1688">
        <f>項目一覧②!$F$90</f>
        <v>1</v>
      </c>
      <c r="M439" s="1688"/>
      <c r="N439" s="973"/>
      <c r="O439" s="973"/>
      <c r="P439" s="973"/>
      <c r="Q439" s="973"/>
      <c r="R439" s="973"/>
      <c r="S439" s="973"/>
      <c r="T439" s="973"/>
      <c r="U439" s="973"/>
      <c r="V439" s="973"/>
      <c r="W439" s="973"/>
      <c r="X439" s="973"/>
      <c r="Y439" s="973"/>
      <c r="Z439" s="973"/>
      <c r="AA439" s="973"/>
      <c r="AB439" s="903"/>
    </row>
    <row r="440" spans="1:28" ht="22.15" customHeight="1">
      <c r="A440" s="972" t="s">
        <v>275</v>
      </c>
      <c r="B440" s="973" t="s">
        <v>274</v>
      </c>
      <c r="C440" s="973"/>
      <c r="D440" s="973"/>
      <c r="E440" s="973"/>
      <c r="F440" s="973"/>
      <c r="G440" s="903"/>
      <c r="H440" s="903"/>
      <c r="I440" s="973"/>
      <c r="J440" s="973"/>
      <c r="K440" s="1762" t="str">
        <f>項目一覧②!$F$91</f>
        <v/>
      </c>
      <c r="L440" s="1762"/>
      <c r="M440" s="1762"/>
      <c r="N440" s="984" t="s">
        <v>273</v>
      </c>
      <c r="O440" s="973"/>
      <c r="P440" s="973"/>
      <c r="Q440" s="973"/>
      <c r="R440" s="973"/>
      <c r="S440" s="973"/>
      <c r="T440" s="973"/>
      <c r="U440" s="973"/>
      <c r="V440" s="973"/>
      <c r="W440" s="973"/>
      <c r="X440" s="973"/>
      <c r="Y440" s="973"/>
      <c r="Z440" s="973"/>
      <c r="AA440" s="973"/>
      <c r="AB440" s="903"/>
    </row>
    <row r="441" spans="1:28" ht="22.15" customHeight="1">
      <c r="A441" s="972" t="s">
        <v>269</v>
      </c>
      <c r="B441" s="973" t="s">
        <v>272</v>
      </c>
      <c r="C441" s="973"/>
      <c r="D441" s="973"/>
      <c r="E441" s="973"/>
      <c r="F441" s="973"/>
      <c r="G441" s="973"/>
      <c r="H441" s="973"/>
      <c r="I441" s="973"/>
      <c r="J441" s="1670" t="str">
        <f>項目一覧②!$F$92</f>
        <v/>
      </c>
      <c r="K441" s="1670"/>
      <c r="L441" s="1670"/>
      <c r="M441" s="1670"/>
      <c r="N441" s="998" t="s">
        <v>267</v>
      </c>
      <c r="O441" s="973"/>
      <c r="P441" s="973"/>
      <c r="Q441" s="973"/>
      <c r="R441" s="973"/>
      <c r="S441" s="973"/>
      <c r="T441" s="973"/>
      <c r="U441" s="973"/>
      <c r="V441" s="973"/>
      <c r="W441" s="973"/>
      <c r="X441" s="973"/>
      <c r="Y441" s="973"/>
      <c r="Z441" s="973"/>
      <c r="AA441" s="973"/>
      <c r="AB441" s="903"/>
    </row>
    <row r="442" spans="1:28" ht="22.15" customHeight="1">
      <c r="A442" s="972" t="s">
        <v>269</v>
      </c>
      <c r="B442" s="973" t="s">
        <v>271</v>
      </c>
      <c r="C442" s="973"/>
      <c r="D442" s="973"/>
      <c r="E442" s="973"/>
      <c r="F442" s="973"/>
      <c r="G442" s="973"/>
      <c r="H442" s="973"/>
      <c r="I442" s="973"/>
      <c r="J442" s="1670" t="str">
        <f>項目一覧②!$F$93</f>
        <v/>
      </c>
      <c r="K442" s="1670"/>
      <c r="L442" s="1670"/>
      <c r="M442" s="1670"/>
      <c r="N442" s="999" t="s">
        <v>267</v>
      </c>
      <c r="O442" s="973"/>
      <c r="P442" s="973"/>
      <c r="Q442" s="973"/>
      <c r="R442" s="973"/>
      <c r="S442" s="973"/>
      <c r="T442" s="973"/>
      <c r="U442" s="973"/>
      <c r="V442" s="973"/>
      <c r="W442" s="973"/>
      <c r="X442" s="973"/>
      <c r="Y442" s="973"/>
      <c r="Z442" s="973"/>
      <c r="AA442" s="973"/>
      <c r="AB442" s="903"/>
    </row>
    <row r="443" spans="1:28" ht="22.15" customHeight="1">
      <c r="A443" s="972" t="s">
        <v>269</v>
      </c>
      <c r="B443" s="973" t="s">
        <v>270</v>
      </c>
      <c r="C443" s="973"/>
      <c r="D443" s="973"/>
      <c r="E443" s="973"/>
      <c r="F443" s="973"/>
      <c r="G443" s="973"/>
      <c r="H443" s="973"/>
      <c r="I443" s="973"/>
      <c r="J443" s="1670" t="str">
        <f>項目一覧②!$F$94</f>
        <v/>
      </c>
      <c r="K443" s="1670"/>
      <c r="L443" s="1670"/>
      <c r="M443" s="1670"/>
      <c r="N443" s="998" t="s">
        <v>267</v>
      </c>
      <c r="O443" s="973"/>
      <c r="P443" s="973"/>
      <c r="Q443" s="973"/>
      <c r="R443" s="973"/>
      <c r="S443" s="973"/>
      <c r="T443" s="973"/>
      <c r="U443" s="973"/>
      <c r="V443" s="973"/>
      <c r="W443" s="973"/>
      <c r="X443" s="973"/>
      <c r="Y443" s="973"/>
      <c r="Z443" s="973"/>
      <c r="AA443" s="973"/>
      <c r="AB443" s="903"/>
    </row>
    <row r="444" spans="1:28" ht="16.149999999999999" customHeight="1">
      <c r="A444" s="959" t="s">
        <v>269</v>
      </c>
      <c r="B444" s="937" t="s">
        <v>268</v>
      </c>
      <c r="C444" s="937"/>
      <c r="D444" s="937"/>
      <c r="E444" s="937"/>
      <c r="F444" s="937"/>
      <c r="G444" s="937"/>
      <c r="H444" s="937"/>
      <c r="I444" s="937"/>
      <c r="O444" s="937"/>
      <c r="P444" s="937"/>
      <c r="Q444" s="937"/>
      <c r="R444" s="937"/>
      <c r="S444" s="937"/>
      <c r="T444" s="937"/>
      <c r="U444" s="937"/>
      <c r="V444" s="937"/>
      <c r="W444" s="937"/>
      <c r="X444" s="937"/>
      <c r="Y444" s="937"/>
      <c r="Z444" s="937"/>
      <c r="AA444" s="937"/>
      <c r="AB444" s="903"/>
    </row>
    <row r="445" spans="1:28" ht="16.149999999999999" customHeight="1">
      <c r="A445" s="936"/>
      <c r="B445" s="906"/>
      <c r="C445" s="906" t="s">
        <v>2260</v>
      </c>
      <c r="D445" s="906" t="s">
        <v>2261</v>
      </c>
      <c r="E445" s="906"/>
      <c r="F445" s="906"/>
      <c r="G445" s="906"/>
      <c r="H445" s="906"/>
      <c r="I445" s="906"/>
      <c r="J445" s="1685" t="str">
        <f>項目一覧②!$F$95</f>
        <v/>
      </c>
      <c r="K445" s="1685"/>
      <c r="L445" s="1685"/>
      <c r="M445" s="1685"/>
      <c r="N445" s="999" t="s">
        <v>267</v>
      </c>
      <c r="O445" s="906"/>
      <c r="P445" s="906"/>
      <c r="Q445" s="906"/>
      <c r="R445" s="906"/>
      <c r="S445" s="906"/>
      <c r="T445" s="906"/>
      <c r="U445" s="906"/>
      <c r="V445" s="906"/>
      <c r="W445" s="906"/>
      <c r="X445" s="906"/>
      <c r="Y445" s="906"/>
      <c r="Z445" s="906"/>
      <c r="AA445" s="906"/>
      <c r="AB445" s="903"/>
    </row>
    <row r="446" spans="1:28" ht="16.149999999999999" customHeight="1">
      <c r="A446" s="936"/>
      <c r="B446" s="906"/>
      <c r="C446" s="906" t="s">
        <v>2262</v>
      </c>
      <c r="D446" s="906" t="s">
        <v>2263</v>
      </c>
      <c r="E446" s="906"/>
      <c r="F446" s="906"/>
      <c r="G446" s="906"/>
      <c r="H446" s="906"/>
      <c r="I446" s="906"/>
      <c r="J446" s="1000"/>
      <c r="K446" s="1000"/>
      <c r="L446" s="1000"/>
      <c r="M446" s="1000"/>
      <c r="N446" s="999"/>
      <c r="O446" s="999"/>
      <c r="P446" s="906"/>
      <c r="Q446" s="936" t="str">
        <f>IF(項目一覧②!$G$96=TRUE,"■","□")</f>
        <v>□</v>
      </c>
      <c r="R446" s="906" t="s">
        <v>266</v>
      </c>
      <c r="S446" s="906"/>
      <c r="T446" s="936" t="str">
        <f>IF(項目一覧②!$H$96=TRUE,"■","□")</f>
        <v>□</v>
      </c>
      <c r="U446" s="906" t="s">
        <v>265</v>
      </c>
      <c r="V446" s="906"/>
      <c r="W446" s="906"/>
      <c r="X446" s="906"/>
      <c r="Y446" s="906"/>
      <c r="Z446" s="906"/>
      <c r="AA446" s="906"/>
      <c r="AB446" s="906"/>
    </row>
    <row r="447" spans="1:28" ht="16.149999999999999" customHeight="1">
      <c r="A447" s="959" t="s">
        <v>275</v>
      </c>
      <c r="B447" s="937" t="s">
        <v>264</v>
      </c>
      <c r="C447" s="937"/>
      <c r="D447" s="937"/>
      <c r="E447" s="937"/>
      <c r="F447" s="937"/>
      <c r="G447" s="937"/>
      <c r="H447" s="937"/>
      <c r="I447" s="937"/>
      <c r="J447" s="937"/>
      <c r="K447" s="937"/>
      <c r="L447" s="937"/>
      <c r="M447" s="937"/>
      <c r="N447" s="937"/>
      <c r="O447" s="937"/>
      <c r="P447" s="937"/>
      <c r="Q447" s="937"/>
      <c r="R447" s="937"/>
      <c r="S447" s="937"/>
      <c r="T447" s="937"/>
      <c r="U447" s="937"/>
      <c r="V447" s="937"/>
      <c r="W447" s="937"/>
      <c r="X447" s="937"/>
      <c r="Y447" s="937"/>
      <c r="Z447" s="937"/>
      <c r="AA447" s="937"/>
      <c r="AB447" s="903"/>
    </row>
    <row r="448" spans="1:28" ht="16.149999999999999" customHeight="1">
      <c r="A448" s="906"/>
      <c r="B448" s="906"/>
      <c r="C448" s="906"/>
      <c r="D448" s="1667" t="s">
        <v>263</v>
      </c>
      <c r="E448" s="1667"/>
      <c r="F448" s="1667"/>
      <c r="G448" s="1667"/>
      <c r="H448" s="975"/>
      <c r="I448" s="1667" t="s">
        <v>262</v>
      </c>
      <c r="J448" s="1667"/>
      <c r="K448" s="1667"/>
      <c r="L448" s="1667"/>
      <c r="M448" s="1667"/>
      <c r="N448" s="1667"/>
      <c r="O448" s="1667"/>
      <c r="P448" s="1667"/>
      <c r="Q448" s="1667"/>
      <c r="R448" s="1667"/>
      <c r="S448" s="1667"/>
      <c r="T448" s="1667"/>
      <c r="U448" s="1667"/>
      <c r="V448" s="975"/>
      <c r="W448" s="975" t="s">
        <v>279</v>
      </c>
      <c r="X448" s="1667" t="s">
        <v>289</v>
      </c>
      <c r="Y448" s="1667"/>
      <c r="Z448" s="1667"/>
      <c r="AA448" s="906" t="s">
        <v>288</v>
      </c>
      <c r="AB448" s="903"/>
    </row>
    <row r="449" spans="1:28" ht="18" customHeight="1">
      <c r="A449" s="906"/>
      <c r="B449" s="906" t="s">
        <v>287</v>
      </c>
      <c r="C449" s="906"/>
      <c r="D449" s="975" t="s">
        <v>281</v>
      </c>
      <c r="E449" s="1689" t="str">
        <f>項目一覧②!$F$97</f>
        <v/>
      </c>
      <c r="F449" s="1689"/>
      <c r="G449" s="960" t="s">
        <v>280</v>
      </c>
      <c r="H449" s="938" t="str">
        <f>項目一覧②!$F$103</f>
        <v/>
      </c>
      <c r="J449" s="906"/>
      <c r="K449" s="906"/>
      <c r="L449" s="903"/>
      <c r="M449" s="906"/>
      <c r="N449" s="906"/>
      <c r="O449" s="906"/>
      <c r="P449" s="906"/>
      <c r="Q449" s="906"/>
      <c r="R449" s="903"/>
      <c r="S449" s="903"/>
      <c r="T449" s="903"/>
      <c r="U449" s="903"/>
      <c r="V449" s="975"/>
      <c r="W449" s="975" t="s">
        <v>279</v>
      </c>
      <c r="X449" s="1686" t="str">
        <f>項目一覧②!$F$109</f>
        <v/>
      </c>
      <c r="Y449" s="1686"/>
      <c r="Z449" s="1686"/>
      <c r="AA449" s="906" t="s">
        <v>278</v>
      </c>
      <c r="AB449" s="903"/>
    </row>
    <row r="450" spans="1:28" ht="18" customHeight="1">
      <c r="A450" s="906"/>
      <c r="B450" s="906" t="s">
        <v>286</v>
      </c>
      <c r="C450" s="906"/>
      <c r="D450" s="975" t="s">
        <v>281</v>
      </c>
      <c r="E450" s="1689" t="str">
        <f>項目一覧②!$F$98</f>
        <v/>
      </c>
      <c r="F450" s="1689"/>
      <c r="G450" s="960" t="s">
        <v>280</v>
      </c>
      <c r="H450" s="938" t="str">
        <f>項目一覧②!$F$104</f>
        <v/>
      </c>
      <c r="J450" s="906"/>
      <c r="K450" s="906"/>
      <c r="L450" s="903"/>
      <c r="M450" s="906"/>
      <c r="N450" s="906"/>
      <c r="O450" s="906"/>
      <c r="P450" s="906"/>
      <c r="Q450" s="906"/>
      <c r="R450" s="903"/>
      <c r="S450" s="903"/>
      <c r="T450" s="903"/>
      <c r="U450" s="903"/>
      <c r="V450" s="975"/>
      <c r="W450" s="975" t="s">
        <v>279</v>
      </c>
      <c r="X450" s="1686" t="str">
        <f>項目一覧②!$F$110</f>
        <v/>
      </c>
      <c r="Y450" s="1686"/>
      <c r="Z450" s="1686"/>
      <c r="AA450" s="906" t="s">
        <v>278</v>
      </c>
      <c r="AB450" s="903"/>
    </row>
    <row r="451" spans="1:28" ht="18" customHeight="1">
      <c r="A451" s="906"/>
      <c r="B451" s="906" t="s">
        <v>285</v>
      </c>
      <c r="C451" s="906"/>
      <c r="D451" s="975" t="s">
        <v>281</v>
      </c>
      <c r="E451" s="1689" t="str">
        <f>項目一覧②!$F$99</f>
        <v/>
      </c>
      <c r="F451" s="1689"/>
      <c r="G451" s="960" t="s">
        <v>280</v>
      </c>
      <c r="H451" s="938" t="str">
        <f>項目一覧②!$F$105</f>
        <v/>
      </c>
      <c r="J451" s="906"/>
      <c r="K451" s="906"/>
      <c r="L451" s="903"/>
      <c r="M451" s="906"/>
      <c r="N451" s="906"/>
      <c r="O451" s="906"/>
      <c r="P451" s="906"/>
      <c r="Q451" s="906"/>
      <c r="R451" s="903"/>
      <c r="S451" s="903"/>
      <c r="T451" s="903"/>
      <c r="U451" s="903"/>
      <c r="V451" s="975"/>
      <c r="W451" s="975" t="s">
        <v>279</v>
      </c>
      <c r="X451" s="1686" t="str">
        <f>項目一覧②!$F$111</f>
        <v/>
      </c>
      <c r="Y451" s="1686"/>
      <c r="Z451" s="1686"/>
      <c r="AA451" s="906" t="s">
        <v>278</v>
      </c>
      <c r="AB451" s="903"/>
    </row>
    <row r="452" spans="1:28" ht="18" customHeight="1">
      <c r="A452" s="906"/>
      <c r="B452" s="906" t="s">
        <v>284</v>
      </c>
      <c r="C452" s="906"/>
      <c r="D452" s="975" t="s">
        <v>281</v>
      </c>
      <c r="E452" s="1689" t="str">
        <f>項目一覧②!$F$100</f>
        <v/>
      </c>
      <c r="F452" s="1689"/>
      <c r="G452" s="960" t="s">
        <v>280</v>
      </c>
      <c r="H452" s="938" t="str">
        <f>項目一覧②!$F$106</f>
        <v/>
      </c>
      <c r="J452" s="906"/>
      <c r="K452" s="906"/>
      <c r="L452" s="903"/>
      <c r="M452" s="906"/>
      <c r="N452" s="906"/>
      <c r="O452" s="906"/>
      <c r="P452" s="906"/>
      <c r="Q452" s="906"/>
      <c r="R452" s="903"/>
      <c r="S452" s="903"/>
      <c r="T452" s="903"/>
      <c r="U452" s="903"/>
      <c r="V452" s="975"/>
      <c r="W452" s="975" t="s">
        <v>279</v>
      </c>
      <c r="X452" s="1686" t="str">
        <f>項目一覧②!$F$112</f>
        <v/>
      </c>
      <c r="Y452" s="1686"/>
      <c r="Z452" s="1686"/>
      <c r="AA452" s="906" t="s">
        <v>278</v>
      </c>
      <c r="AB452" s="903"/>
    </row>
    <row r="453" spans="1:28" ht="18" customHeight="1">
      <c r="A453" s="906"/>
      <c r="B453" s="906" t="s">
        <v>283</v>
      </c>
      <c r="C453" s="906"/>
      <c r="D453" s="975" t="s">
        <v>281</v>
      </c>
      <c r="E453" s="1689" t="str">
        <f>項目一覧②!$F$101</f>
        <v/>
      </c>
      <c r="F453" s="1689"/>
      <c r="G453" s="960" t="s">
        <v>280</v>
      </c>
      <c r="H453" s="938" t="str">
        <f>項目一覧②!$F$107</f>
        <v/>
      </c>
      <c r="J453" s="906"/>
      <c r="K453" s="906"/>
      <c r="L453" s="903"/>
      <c r="M453" s="906"/>
      <c r="N453" s="906"/>
      <c r="O453" s="906"/>
      <c r="P453" s="906"/>
      <c r="Q453" s="906"/>
      <c r="R453" s="903"/>
      <c r="S453" s="903"/>
      <c r="T453" s="903"/>
      <c r="U453" s="903"/>
      <c r="V453" s="975"/>
      <c r="W453" s="975" t="s">
        <v>279</v>
      </c>
      <c r="X453" s="1686" t="str">
        <f>項目一覧②!$F$113</f>
        <v/>
      </c>
      <c r="Y453" s="1686"/>
      <c r="Z453" s="1686"/>
      <c r="AA453" s="906" t="s">
        <v>278</v>
      </c>
      <c r="AB453" s="903"/>
    </row>
    <row r="454" spans="1:28" ht="18" customHeight="1">
      <c r="A454" s="935"/>
      <c r="B454" s="935" t="s">
        <v>282</v>
      </c>
      <c r="C454" s="935"/>
      <c r="D454" s="975" t="s">
        <v>281</v>
      </c>
      <c r="E454" s="1689" t="str">
        <f>項目一覧②!$F$102</f>
        <v/>
      </c>
      <c r="F454" s="1689"/>
      <c r="G454" s="960" t="s">
        <v>280</v>
      </c>
      <c r="H454" s="938" t="str">
        <f>項目一覧②!$F$108</f>
        <v/>
      </c>
      <c r="J454" s="935"/>
      <c r="K454" s="935"/>
      <c r="L454" s="903"/>
      <c r="M454" s="935"/>
      <c r="N454" s="935"/>
      <c r="O454" s="935"/>
      <c r="P454" s="935"/>
      <c r="Q454" s="935"/>
      <c r="R454" s="903"/>
      <c r="S454" s="903"/>
      <c r="T454" s="903"/>
      <c r="U454" s="903"/>
      <c r="V454" s="975"/>
      <c r="W454" s="975" t="s">
        <v>279</v>
      </c>
      <c r="X454" s="1693" t="str">
        <f>項目一覧②!$F$114</f>
        <v/>
      </c>
      <c r="Y454" s="1693"/>
      <c r="Z454" s="1693"/>
      <c r="AA454" s="906" t="s">
        <v>278</v>
      </c>
      <c r="AB454" s="903"/>
    </row>
    <row r="455" spans="1:28" ht="16.149999999999999" customHeight="1">
      <c r="A455" s="959" t="s">
        <v>275</v>
      </c>
      <c r="B455" s="937" t="s">
        <v>251</v>
      </c>
      <c r="C455" s="937"/>
      <c r="D455" s="937"/>
      <c r="E455" s="937"/>
      <c r="F455" s="937"/>
      <c r="G455" s="937"/>
      <c r="H455" s="937"/>
      <c r="I455" s="937"/>
      <c r="J455" s="937"/>
      <c r="K455" s="937"/>
      <c r="L455" s="937"/>
      <c r="M455" s="937"/>
      <c r="N455" s="937"/>
      <c r="O455" s="937"/>
      <c r="P455" s="937"/>
      <c r="Q455" s="937"/>
      <c r="R455" s="937"/>
      <c r="S455" s="937"/>
      <c r="T455" s="937"/>
      <c r="U455" s="937"/>
      <c r="V455" s="937"/>
      <c r="W455" s="937"/>
      <c r="X455" s="937"/>
      <c r="Y455" s="937"/>
      <c r="Z455" s="937"/>
      <c r="AA455" s="937"/>
      <c r="AB455" s="903"/>
    </row>
    <row r="456" spans="1:28" ht="16.149999999999999" customHeight="1">
      <c r="A456" s="936"/>
      <c r="B456" s="906"/>
      <c r="C456" s="906"/>
      <c r="D456" s="906"/>
      <c r="E456" s="906"/>
      <c r="F456" s="1668" t="str">
        <f>項目一覧②!$F$115</f>
        <v/>
      </c>
      <c r="G456" s="1668"/>
      <c r="H456" s="1668"/>
      <c r="I456" s="1668"/>
      <c r="J456" s="1668"/>
      <c r="K456" s="1668"/>
      <c r="L456" s="1668"/>
      <c r="M456" s="1668"/>
      <c r="N456" s="1668"/>
      <c r="O456" s="1668"/>
      <c r="P456" s="1668"/>
      <c r="Q456" s="1668"/>
      <c r="R456" s="1668"/>
      <c r="S456" s="1668"/>
      <c r="T456" s="1668"/>
      <c r="U456" s="1668"/>
      <c r="V456" s="1668"/>
      <c r="W456" s="1668"/>
      <c r="X456" s="1668"/>
      <c r="Y456" s="1668"/>
      <c r="Z456" s="1668"/>
      <c r="AA456" s="1668"/>
      <c r="AB456" s="903"/>
    </row>
    <row r="457" spans="1:28" ht="16.149999999999999" customHeight="1">
      <c r="A457" s="935"/>
      <c r="B457" s="935"/>
      <c r="C457" s="935"/>
      <c r="D457" s="935"/>
      <c r="E457" s="935"/>
      <c r="F457" s="1669"/>
      <c r="G457" s="1669"/>
      <c r="H457" s="1669"/>
      <c r="I457" s="1669"/>
      <c r="J457" s="1669"/>
      <c r="K457" s="1669"/>
      <c r="L457" s="1669"/>
      <c r="M457" s="1669"/>
      <c r="N457" s="1669"/>
      <c r="O457" s="1669"/>
      <c r="P457" s="1669"/>
      <c r="Q457" s="1669"/>
      <c r="R457" s="1669"/>
      <c r="S457" s="1669"/>
      <c r="T457" s="1669"/>
      <c r="U457" s="1669"/>
      <c r="V457" s="1669"/>
      <c r="W457" s="1669"/>
      <c r="X457" s="1669"/>
      <c r="Y457" s="1669"/>
      <c r="Z457" s="1669"/>
      <c r="AA457" s="1669"/>
      <c r="AB457" s="903"/>
    </row>
    <row r="458" spans="1:28" ht="16.149999999999999" customHeight="1">
      <c r="A458" s="936" t="s">
        <v>275</v>
      </c>
      <c r="B458" s="906" t="s">
        <v>250</v>
      </c>
      <c r="C458" s="906"/>
      <c r="D458" s="906"/>
      <c r="E458" s="906"/>
      <c r="F458" s="906"/>
      <c r="G458" s="906"/>
      <c r="H458" s="906"/>
      <c r="I458" s="906"/>
      <c r="J458" s="906"/>
      <c r="K458" s="906"/>
      <c r="L458" s="906"/>
      <c r="M458" s="906"/>
      <c r="N458" s="906"/>
      <c r="O458" s="906"/>
      <c r="P458" s="906"/>
      <c r="Q458" s="906"/>
      <c r="R458" s="906"/>
      <c r="S458" s="906"/>
      <c r="T458" s="906"/>
      <c r="U458" s="906"/>
      <c r="V458" s="906"/>
      <c r="W458" s="906"/>
      <c r="X458" s="906"/>
      <c r="Y458" s="906"/>
      <c r="Z458" s="906"/>
      <c r="AA458" s="906"/>
      <c r="AB458" s="903"/>
    </row>
    <row r="459" spans="1:28" ht="16.149999999999999" customHeight="1">
      <c r="A459" s="906"/>
      <c r="B459" s="906"/>
      <c r="C459" s="906"/>
      <c r="D459" s="906"/>
      <c r="E459" s="906"/>
      <c r="F459" s="1668" t="str">
        <f>項目一覧②!$F$116</f>
        <v/>
      </c>
      <c r="G459" s="1668"/>
      <c r="H459" s="1668"/>
      <c r="I459" s="1668"/>
      <c r="J459" s="1668"/>
      <c r="K459" s="1668"/>
      <c r="L459" s="1668"/>
      <c r="M459" s="1668"/>
      <c r="N459" s="1668"/>
      <c r="O459" s="1668"/>
      <c r="P459" s="1668"/>
      <c r="Q459" s="1668"/>
      <c r="R459" s="1668"/>
      <c r="S459" s="1668"/>
      <c r="T459" s="1668"/>
      <c r="U459" s="1668"/>
      <c r="V459" s="1668"/>
      <c r="W459" s="1668"/>
      <c r="X459" s="1668"/>
      <c r="Y459" s="1668"/>
      <c r="Z459" s="1668"/>
      <c r="AA459" s="1668"/>
      <c r="AB459" s="903"/>
    </row>
    <row r="460" spans="1:28" ht="16.149999999999999" customHeight="1">
      <c r="A460" s="935"/>
      <c r="B460" s="935"/>
      <c r="C460" s="935"/>
      <c r="D460" s="935"/>
      <c r="E460" s="935"/>
      <c r="F460" s="1669"/>
      <c r="G460" s="1669"/>
      <c r="H460" s="1669"/>
      <c r="I460" s="1669"/>
      <c r="J460" s="1669"/>
      <c r="K460" s="1669"/>
      <c r="L460" s="1669"/>
      <c r="M460" s="1669"/>
      <c r="N460" s="1669"/>
      <c r="O460" s="1669"/>
      <c r="P460" s="1669"/>
      <c r="Q460" s="1669"/>
      <c r="R460" s="1669"/>
      <c r="S460" s="1669"/>
      <c r="T460" s="1669"/>
      <c r="U460" s="1669"/>
      <c r="V460" s="1669"/>
      <c r="W460" s="1669"/>
      <c r="X460" s="1669"/>
      <c r="Y460" s="1669"/>
      <c r="Z460" s="1669"/>
      <c r="AA460" s="1669"/>
      <c r="AB460" s="903"/>
    </row>
    <row r="461" spans="1:28" ht="18" customHeight="1">
      <c r="A461" s="906"/>
      <c r="B461" s="906"/>
      <c r="C461" s="906"/>
      <c r="D461" s="906"/>
      <c r="E461" s="906"/>
      <c r="F461" s="906"/>
      <c r="G461" s="906"/>
      <c r="H461" s="906"/>
      <c r="I461" s="906"/>
      <c r="J461" s="906"/>
      <c r="K461" s="906"/>
      <c r="L461" s="906"/>
      <c r="M461" s="906"/>
      <c r="N461" s="906"/>
      <c r="O461" s="906"/>
      <c r="P461" s="906"/>
      <c r="Q461" s="906"/>
      <c r="R461" s="906"/>
      <c r="S461" s="906"/>
      <c r="T461" s="906"/>
      <c r="U461" s="906"/>
      <c r="V461" s="906"/>
      <c r="W461" s="906"/>
      <c r="X461" s="906"/>
      <c r="Y461" s="906"/>
      <c r="Z461" s="906"/>
      <c r="AA461" s="906"/>
      <c r="AB461" s="903"/>
    </row>
    <row r="462" spans="1:28" ht="16.149999999999999" customHeight="1">
      <c r="A462" s="1667" t="s">
        <v>277</v>
      </c>
      <c r="B462" s="1667"/>
      <c r="C462" s="1667"/>
      <c r="D462" s="1667"/>
      <c r="E462" s="1667"/>
      <c r="F462" s="1667"/>
      <c r="G462" s="1667"/>
      <c r="H462" s="1667"/>
      <c r="I462" s="1667"/>
      <c r="J462" s="1667"/>
      <c r="K462" s="1667"/>
      <c r="L462" s="1667"/>
      <c r="M462" s="1667"/>
      <c r="N462" s="1667"/>
      <c r="O462" s="1667"/>
      <c r="P462" s="1667"/>
      <c r="Q462" s="1667"/>
      <c r="R462" s="1667"/>
      <c r="S462" s="1667"/>
      <c r="T462" s="1667"/>
      <c r="U462" s="1667"/>
      <c r="V462" s="1667"/>
      <c r="W462" s="1667"/>
      <c r="X462" s="1667"/>
      <c r="Y462" s="1667"/>
      <c r="Z462" s="1667"/>
      <c r="AA462" s="1667"/>
      <c r="AB462" s="903"/>
    </row>
    <row r="463" spans="1:28" ht="16.149999999999999" customHeight="1">
      <c r="A463" s="935"/>
      <c r="B463" s="935" t="s">
        <v>276</v>
      </c>
      <c r="C463" s="935"/>
      <c r="D463" s="935"/>
      <c r="E463" s="935"/>
      <c r="F463" s="935"/>
      <c r="G463" s="935"/>
      <c r="H463" s="935"/>
      <c r="I463" s="935"/>
      <c r="J463" s="935"/>
      <c r="K463" s="935"/>
      <c r="L463" s="935"/>
      <c r="M463" s="935"/>
      <c r="N463" s="935"/>
      <c r="O463" s="935"/>
      <c r="P463" s="935"/>
      <c r="Q463" s="935"/>
      <c r="R463" s="935"/>
      <c r="S463" s="935"/>
      <c r="T463" s="935"/>
      <c r="U463" s="935"/>
      <c r="V463" s="935"/>
      <c r="W463" s="935"/>
      <c r="X463" s="935"/>
      <c r="Y463" s="935"/>
      <c r="Z463" s="935"/>
      <c r="AA463" s="935"/>
      <c r="AB463" s="903"/>
    </row>
    <row r="464" spans="1:28" ht="22.15" customHeight="1">
      <c r="A464" s="972" t="s">
        <v>275</v>
      </c>
      <c r="B464" s="973" t="s">
        <v>132</v>
      </c>
      <c r="C464" s="973"/>
      <c r="D464" s="973"/>
      <c r="E464" s="973"/>
      <c r="F464" s="973"/>
      <c r="G464" s="922"/>
      <c r="H464" s="973"/>
      <c r="I464" s="973"/>
      <c r="J464" s="973"/>
      <c r="K464" s="973"/>
      <c r="L464" s="1688">
        <f>項目一覧②!$F$117</f>
        <v>1</v>
      </c>
      <c r="M464" s="1688"/>
      <c r="N464" s="973"/>
      <c r="O464" s="973"/>
      <c r="P464" s="973"/>
      <c r="Q464" s="973"/>
      <c r="R464" s="973"/>
      <c r="S464" s="973"/>
      <c r="T464" s="973"/>
      <c r="U464" s="973"/>
      <c r="V464" s="973"/>
      <c r="W464" s="973"/>
      <c r="X464" s="973"/>
      <c r="Y464" s="973"/>
      <c r="Z464" s="973"/>
      <c r="AA464" s="973"/>
      <c r="AB464" s="903"/>
    </row>
    <row r="465" spans="1:28" ht="22.15" customHeight="1">
      <c r="A465" s="972" t="s">
        <v>275</v>
      </c>
      <c r="B465" s="973" t="s">
        <v>274</v>
      </c>
      <c r="C465" s="973"/>
      <c r="D465" s="973"/>
      <c r="E465" s="973"/>
      <c r="F465" s="973"/>
      <c r="G465" s="903"/>
      <c r="H465" s="903"/>
      <c r="I465" s="973"/>
      <c r="J465" s="973"/>
      <c r="K465" s="1692" t="str">
        <f>項目一覧②!$F$118</f>
        <v/>
      </c>
      <c r="L465" s="1692"/>
      <c r="M465" s="1692"/>
      <c r="N465" s="973" t="s">
        <v>273</v>
      </c>
      <c r="O465" s="973"/>
      <c r="P465" s="973"/>
      <c r="Q465" s="973"/>
      <c r="R465" s="973"/>
      <c r="S465" s="973"/>
      <c r="T465" s="973"/>
      <c r="U465" s="973"/>
      <c r="V465" s="973"/>
      <c r="W465" s="973"/>
      <c r="X465" s="973"/>
      <c r="Y465" s="973"/>
      <c r="Z465" s="973"/>
      <c r="AA465" s="973"/>
      <c r="AB465" s="903"/>
    </row>
    <row r="466" spans="1:28" ht="22.15" customHeight="1">
      <c r="A466" s="972" t="s">
        <v>269</v>
      </c>
      <c r="B466" s="973" t="s">
        <v>272</v>
      </c>
      <c r="C466" s="973"/>
      <c r="D466" s="973"/>
      <c r="E466" s="973"/>
      <c r="F466" s="973"/>
      <c r="G466" s="973"/>
      <c r="H466" s="973"/>
      <c r="I466" s="973"/>
      <c r="J466" s="1670" t="str">
        <f>項目一覧②!$F$119</f>
        <v/>
      </c>
      <c r="K466" s="1670"/>
      <c r="L466" s="1670"/>
      <c r="M466" s="1670"/>
      <c r="N466" s="998" t="s">
        <v>267</v>
      </c>
      <c r="O466" s="973"/>
      <c r="P466" s="973"/>
      <c r="Q466" s="973"/>
      <c r="R466" s="973"/>
      <c r="S466" s="973"/>
      <c r="T466" s="973"/>
      <c r="U466" s="973"/>
      <c r="V466" s="973"/>
      <c r="W466" s="973"/>
      <c r="X466" s="973"/>
      <c r="Y466" s="973"/>
      <c r="Z466" s="973"/>
      <c r="AA466" s="973"/>
      <c r="AB466" s="903"/>
    </row>
    <row r="467" spans="1:28" ht="22.15" customHeight="1">
      <c r="A467" s="972" t="s">
        <v>269</v>
      </c>
      <c r="B467" s="973" t="s">
        <v>271</v>
      </c>
      <c r="C467" s="973"/>
      <c r="D467" s="973"/>
      <c r="E467" s="973"/>
      <c r="F467" s="973"/>
      <c r="G467" s="973"/>
      <c r="H467" s="973"/>
      <c r="I467" s="973"/>
      <c r="J467" s="1670" t="str">
        <f>項目一覧②!$F$120</f>
        <v/>
      </c>
      <c r="K467" s="1670"/>
      <c r="L467" s="1670"/>
      <c r="M467" s="1670"/>
      <c r="N467" s="999" t="s">
        <v>267</v>
      </c>
      <c r="O467" s="973"/>
      <c r="P467" s="973"/>
      <c r="Q467" s="973"/>
      <c r="R467" s="973"/>
      <c r="S467" s="973"/>
      <c r="T467" s="973"/>
      <c r="U467" s="973"/>
      <c r="V467" s="973"/>
      <c r="W467" s="973"/>
      <c r="X467" s="973"/>
      <c r="Y467" s="973"/>
      <c r="Z467" s="973"/>
      <c r="AA467" s="973"/>
      <c r="AB467" s="903"/>
    </row>
    <row r="468" spans="1:28" ht="22.15" customHeight="1">
      <c r="A468" s="972" t="s">
        <v>269</v>
      </c>
      <c r="B468" s="973" t="s">
        <v>270</v>
      </c>
      <c r="C468" s="973"/>
      <c r="D468" s="973"/>
      <c r="E468" s="973"/>
      <c r="F468" s="973"/>
      <c r="G468" s="973"/>
      <c r="H468" s="973"/>
      <c r="I468" s="973"/>
      <c r="J468" s="1670" t="str">
        <f>項目一覧②!$F$121</f>
        <v/>
      </c>
      <c r="K468" s="1670"/>
      <c r="L468" s="1670"/>
      <c r="M468" s="1670"/>
      <c r="N468" s="998" t="s">
        <v>267</v>
      </c>
      <c r="O468" s="973"/>
      <c r="P468" s="973"/>
      <c r="Q468" s="973"/>
      <c r="R468" s="973"/>
      <c r="S468" s="973"/>
      <c r="T468" s="973"/>
      <c r="U468" s="973"/>
      <c r="V468" s="973"/>
      <c r="W468" s="973"/>
      <c r="X468" s="973"/>
      <c r="Y468" s="973"/>
      <c r="Z468" s="973"/>
      <c r="AA468" s="973"/>
      <c r="AB468" s="903"/>
    </row>
    <row r="469" spans="1:28" ht="16.149999999999999" customHeight="1">
      <c r="A469" s="959" t="s">
        <v>269</v>
      </c>
      <c r="B469" s="937" t="s">
        <v>268</v>
      </c>
      <c r="C469" s="937"/>
      <c r="D469" s="937"/>
      <c r="E469" s="937"/>
      <c r="F469" s="937"/>
      <c r="G469" s="937"/>
      <c r="H469" s="937"/>
      <c r="I469" s="937"/>
      <c r="O469" s="937"/>
      <c r="P469" s="937"/>
      <c r="Q469" s="937"/>
      <c r="R469" s="937"/>
      <c r="S469" s="937"/>
      <c r="T469" s="937"/>
      <c r="U469" s="937"/>
      <c r="V469" s="937"/>
      <c r="W469" s="937"/>
      <c r="X469" s="937"/>
      <c r="Y469" s="937"/>
      <c r="Z469" s="937"/>
      <c r="AA469" s="937"/>
      <c r="AB469" s="903"/>
    </row>
    <row r="470" spans="1:28" ht="16.149999999999999" customHeight="1">
      <c r="A470" s="936"/>
      <c r="B470" s="906"/>
      <c r="C470" s="906" t="s">
        <v>2260</v>
      </c>
      <c r="D470" s="906" t="s">
        <v>2261</v>
      </c>
      <c r="E470" s="906"/>
      <c r="F470" s="906"/>
      <c r="G470" s="906"/>
      <c r="H470" s="906"/>
      <c r="I470" s="906"/>
      <c r="J470" s="1685" t="str">
        <f>項目一覧②!$F$122</f>
        <v/>
      </c>
      <c r="K470" s="1685"/>
      <c r="L470" s="1685"/>
      <c r="M470" s="1685"/>
      <c r="N470" s="999" t="s">
        <v>267</v>
      </c>
      <c r="O470" s="906"/>
      <c r="P470" s="906"/>
      <c r="Q470" s="906"/>
      <c r="R470" s="906"/>
      <c r="S470" s="906"/>
      <c r="T470" s="906"/>
      <c r="U470" s="906"/>
      <c r="V470" s="906"/>
      <c r="W470" s="906"/>
      <c r="X470" s="906"/>
      <c r="Y470" s="906"/>
      <c r="Z470" s="906"/>
      <c r="AA470" s="906"/>
      <c r="AB470" s="903"/>
    </row>
    <row r="471" spans="1:28" ht="16.149999999999999" customHeight="1">
      <c r="A471" s="936"/>
      <c r="B471" s="906"/>
      <c r="C471" s="906" t="s">
        <v>2262</v>
      </c>
      <c r="D471" s="906" t="s">
        <v>2263</v>
      </c>
      <c r="E471" s="906"/>
      <c r="F471" s="906"/>
      <c r="G471" s="906"/>
      <c r="H471" s="906"/>
      <c r="I471" s="906"/>
      <c r="J471" s="1000"/>
      <c r="K471" s="1000"/>
      <c r="L471" s="1000"/>
      <c r="M471" s="1000"/>
      <c r="N471" s="999"/>
      <c r="O471" s="999"/>
      <c r="P471" s="906"/>
      <c r="Q471" s="936" t="str">
        <f>IF(項目一覧②!$G$123=TRUE,"■","□")</f>
        <v>□</v>
      </c>
      <c r="R471" s="906" t="s">
        <v>266</v>
      </c>
      <c r="S471" s="906"/>
      <c r="T471" s="936" t="str">
        <f>IF(項目一覧②!$H$123=TRUE,"■","□")</f>
        <v>□</v>
      </c>
      <c r="U471" s="906" t="s">
        <v>265</v>
      </c>
      <c r="V471" s="906"/>
      <c r="W471" s="906"/>
      <c r="X471" s="906"/>
      <c r="Y471" s="906"/>
      <c r="Z471" s="906"/>
      <c r="AA471" s="906"/>
      <c r="AB471" s="906"/>
    </row>
    <row r="472" spans="1:28" ht="16.149999999999999" customHeight="1">
      <c r="A472" s="959" t="s">
        <v>275</v>
      </c>
      <c r="B472" s="937" t="s">
        <v>264</v>
      </c>
      <c r="C472" s="937"/>
      <c r="D472" s="937"/>
      <c r="E472" s="937"/>
      <c r="F472" s="937"/>
      <c r="G472" s="937"/>
      <c r="H472" s="937"/>
      <c r="I472" s="937"/>
      <c r="J472" s="937"/>
      <c r="K472" s="937"/>
      <c r="L472" s="937"/>
      <c r="M472" s="937"/>
      <c r="N472" s="937"/>
      <c r="O472" s="937"/>
      <c r="P472" s="937"/>
      <c r="Q472" s="937"/>
      <c r="R472" s="937"/>
      <c r="S472" s="937"/>
      <c r="T472" s="937"/>
      <c r="U472" s="937"/>
      <c r="V472" s="937"/>
      <c r="W472" s="937"/>
      <c r="X472" s="937"/>
      <c r="Y472" s="937"/>
      <c r="Z472" s="937"/>
      <c r="AA472" s="937"/>
      <c r="AB472" s="903"/>
    </row>
    <row r="473" spans="1:28" ht="16.149999999999999" customHeight="1">
      <c r="A473" s="906"/>
      <c r="B473" s="906"/>
      <c r="C473" s="906"/>
      <c r="D473" s="1667" t="s">
        <v>263</v>
      </c>
      <c r="E473" s="1667"/>
      <c r="F473" s="1667"/>
      <c r="G473" s="1667"/>
      <c r="H473" s="975"/>
      <c r="I473" s="1667" t="s">
        <v>262</v>
      </c>
      <c r="J473" s="1667"/>
      <c r="K473" s="1667"/>
      <c r="L473" s="1667"/>
      <c r="M473" s="1667"/>
      <c r="N473" s="1667"/>
      <c r="O473" s="1667"/>
      <c r="P473" s="1667"/>
      <c r="Q473" s="1667"/>
      <c r="R473" s="1667"/>
      <c r="S473" s="1667"/>
      <c r="T473" s="1667"/>
      <c r="U473" s="1667"/>
      <c r="V473" s="975"/>
      <c r="W473" s="975" t="s">
        <v>279</v>
      </c>
      <c r="X473" s="1667" t="s">
        <v>289</v>
      </c>
      <c r="Y473" s="1667"/>
      <c r="Z473" s="1667"/>
      <c r="AA473" s="906" t="s">
        <v>288</v>
      </c>
      <c r="AB473" s="903"/>
    </row>
    <row r="474" spans="1:28" ht="16.149999999999999" customHeight="1">
      <c r="A474" s="906"/>
      <c r="B474" s="906" t="s">
        <v>287</v>
      </c>
      <c r="C474" s="906"/>
      <c r="D474" s="975" t="s">
        <v>281</v>
      </c>
      <c r="E474" s="1689" t="str">
        <f>項目一覧②!$F$124</f>
        <v/>
      </c>
      <c r="F474" s="1689"/>
      <c r="G474" s="960" t="s">
        <v>280</v>
      </c>
      <c r="H474" s="938" t="str">
        <f>項目一覧②!$F$130</f>
        <v/>
      </c>
      <c r="J474" s="906"/>
      <c r="K474" s="906"/>
      <c r="L474" s="903"/>
      <c r="M474" s="906"/>
      <c r="N474" s="906"/>
      <c r="O474" s="906"/>
      <c r="P474" s="906"/>
      <c r="Q474" s="906"/>
      <c r="R474" s="903"/>
      <c r="S474" s="903"/>
      <c r="T474" s="903"/>
      <c r="U474" s="903"/>
      <c r="V474" s="975"/>
      <c r="W474" s="975" t="s">
        <v>279</v>
      </c>
      <c r="X474" s="1686" t="str">
        <f>項目一覧②!$F$136</f>
        <v/>
      </c>
      <c r="Y474" s="1686"/>
      <c r="Z474" s="1686"/>
      <c r="AA474" s="906" t="s">
        <v>278</v>
      </c>
      <c r="AB474" s="903"/>
    </row>
    <row r="475" spans="1:28" ht="16.149999999999999" customHeight="1">
      <c r="A475" s="906"/>
      <c r="B475" s="906" t="s">
        <v>286</v>
      </c>
      <c r="C475" s="906"/>
      <c r="D475" s="975" t="s">
        <v>281</v>
      </c>
      <c r="E475" s="1689" t="str">
        <f>項目一覧②!$F$125</f>
        <v/>
      </c>
      <c r="F475" s="1689"/>
      <c r="G475" s="960" t="s">
        <v>280</v>
      </c>
      <c r="H475" s="938" t="str">
        <f>項目一覧②!$F$131</f>
        <v/>
      </c>
      <c r="J475" s="906"/>
      <c r="K475" s="906"/>
      <c r="L475" s="903"/>
      <c r="M475" s="906"/>
      <c r="N475" s="906"/>
      <c r="O475" s="906"/>
      <c r="P475" s="906"/>
      <c r="Q475" s="906"/>
      <c r="R475" s="903"/>
      <c r="S475" s="903"/>
      <c r="T475" s="903"/>
      <c r="U475" s="903"/>
      <c r="V475" s="975"/>
      <c r="W475" s="975" t="s">
        <v>279</v>
      </c>
      <c r="X475" s="1686" t="str">
        <f>項目一覧②!$F$137</f>
        <v/>
      </c>
      <c r="Y475" s="1686"/>
      <c r="Z475" s="1686"/>
      <c r="AA475" s="906" t="s">
        <v>278</v>
      </c>
      <c r="AB475" s="903"/>
    </row>
    <row r="476" spans="1:28" ht="16.149999999999999" customHeight="1">
      <c r="A476" s="906"/>
      <c r="B476" s="906" t="s">
        <v>285</v>
      </c>
      <c r="C476" s="906"/>
      <c r="D476" s="975" t="s">
        <v>281</v>
      </c>
      <c r="E476" s="1689" t="str">
        <f>項目一覧②!$F$126</f>
        <v/>
      </c>
      <c r="F476" s="1689"/>
      <c r="G476" s="960" t="s">
        <v>280</v>
      </c>
      <c r="H476" s="938" t="str">
        <f>項目一覧②!$F$132</f>
        <v/>
      </c>
      <c r="J476" s="906"/>
      <c r="K476" s="906"/>
      <c r="L476" s="903"/>
      <c r="M476" s="906"/>
      <c r="N476" s="906"/>
      <c r="O476" s="906"/>
      <c r="P476" s="906"/>
      <c r="Q476" s="906"/>
      <c r="R476" s="903"/>
      <c r="S476" s="903"/>
      <c r="T476" s="903"/>
      <c r="U476" s="903"/>
      <c r="V476" s="975"/>
      <c r="W476" s="975" t="s">
        <v>279</v>
      </c>
      <c r="X476" s="1686" t="str">
        <f>項目一覧②!$F$138</f>
        <v/>
      </c>
      <c r="Y476" s="1686"/>
      <c r="Z476" s="1686"/>
      <c r="AA476" s="906" t="s">
        <v>278</v>
      </c>
      <c r="AB476" s="903"/>
    </row>
    <row r="477" spans="1:28" ht="16.149999999999999" customHeight="1">
      <c r="A477" s="906"/>
      <c r="B477" s="906" t="s">
        <v>284</v>
      </c>
      <c r="C477" s="906"/>
      <c r="D477" s="975" t="s">
        <v>281</v>
      </c>
      <c r="E477" s="1689" t="str">
        <f>項目一覧②!$F$127</f>
        <v/>
      </c>
      <c r="F477" s="1689"/>
      <c r="G477" s="960" t="s">
        <v>280</v>
      </c>
      <c r="H477" s="938" t="str">
        <f>項目一覧②!$F$133</f>
        <v/>
      </c>
      <c r="J477" s="906"/>
      <c r="K477" s="906"/>
      <c r="L477" s="903"/>
      <c r="M477" s="906"/>
      <c r="N477" s="906"/>
      <c r="O477" s="906"/>
      <c r="P477" s="906"/>
      <c r="Q477" s="906"/>
      <c r="R477" s="903"/>
      <c r="S477" s="903"/>
      <c r="T477" s="903"/>
      <c r="U477" s="903"/>
      <c r="V477" s="975"/>
      <c r="W477" s="975" t="s">
        <v>279</v>
      </c>
      <c r="X477" s="1686" t="str">
        <f>項目一覧②!$F$139</f>
        <v/>
      </c>
      <c r="Y477" s="1686"/>
      <c r="Z477" s="1686"/>
      <c r="AA477" s="906" t="s">
        <v>278</v>
      </c>
      <c r="AB477" s="903"/>
    </row>
    <row r="478" spans="1:28" ht="16.149999999999999" customHeight="1">
      <c r="A478" s="906"/>
      <c r="B478" s="906" t="s">
        <v>283</v>
      </c>
      <c r="C478" s="906"/>
      <c r="D478" s="975" t="s">
        <v>281</v>
      </c>
      <c r="E478" s="1689" t="str">
        <f>項目一覧②!$F$128</f>
        <v/>
      </c>
      <c r="F478" s="1689"/>
      <c r="G478" s="960" t="s">
        <v>280</v>
      </c>
      <c r="H478" s="938" t="str">
        <f>項目一覧②!$F$134</f>
        <v/>
      </c>
      <c r="J478" s="906"/>
      <c r="K478" s="906"/>
      <c r="L478" s="903"/>
      <c r="M478" s="906"/>
      <c r="N478" s="906"/>
      <c r="O478" s="906"/>
      <c r="P478" s="906"/>
      <c r="Q478" s="906"/>
      <c r="R478" s="903"/>
      <c r="S478" s="903"/>
      <c r="T478" s="903"/>
      <c r="U478" s="903"/>
      <c r="V478" s="975"/>
      <c r="W478" s="975" t="s">
        <v>279</v>
      </c>
      <c r="X478" s="1686" t="str">
        <f>項目一覧②!$F$140</f>
        <v/>
      </c>
      <c r="Y478" s="1686"/>
      <c r="Z478" s="1686"/>
      <c r="AA478" s="906" t="s">
        <v>278</v>
      </c>
      <c r="AB478" s="903"/>
    </row>
    <row r="479" spans="1:28" ht="16.149999999999999" customHeight="1">
      <c r="A479" s="935"/>
      <c r="B479" s="935" t="s">
        <v>282</v>
      </c>
      <c r="C479" s="935"/>
      <c r="D479" s="975" t="s">
        <v>281</v>
      </c>
      <c r="E479" s="1689" t="str">
        <f>項目一覧②!$F$129</f>
        <v/>
      </c>
      <c r="F479" s="1689"/>
      <c r="G479" s="960" t="s">
        <v>280</v>
      </c>
      <c r="H479" s="938" t="str">
        <f>項目一覧②!$F$135</f>
        <v/>
      </c>
      <c r="J479" s="935"/>
      <c r="K479" s="935"/>
      <c r="L479" s="903"/>
      <c r="M479" s="935"/>
      <c r="N479" s="935"/>
      <c r="O479" s="935"/>
      <c r="P479" s="935"/>
      <c r="Q479" s="935"/>
      <c r="R479" s="903"/>
      <c r="S479" s="903"/>
      <c r="T479" s="903"/>
      <c r="U479" s="903"/>
      <c r="V479" s="975"/>
      <c r="W479" s="975" t="s">
        <v>279</v>
      </c>
      <c r="X479" s="1693" t="str">
        <f>項目一覧②!$F$141</f>
        <v/>
      </c>
      <c r="Y479" s="1693"/>
      <c r="Z479" s="1693"/>
      <c r="AA479" s="906" t="s">
        <v>278</v>
      </c>
      <c r="AB479" s="903"/>
    </row>
    <row r="480" spans="1:28" ht="16.149999999999999" customHeight="1">
      <c r="A480" s="959" t="s">
        <v>275</v>
      </c>
      <c r="B480" s="937" t="s">
        <v>251</v>
      </c>
      <c r="C480" s="937"/>
      <c r="D480" s="937"/>
      <c r="E480" s="937"/>
      <c r="F480" s="937"/>
      <c r="G480" s="937"/>
      <c r="H480" s="937"/>
      <c r="I480" s="937"/>
      <c r="J480" s="937"/>
      <c r="K480" s="937"/>
      <c r="L480" s="937"/>
      <c r="M480" s="937"/>
      <c r="N480" s="937"/>
      <c r="O480" s="937"/>
      <c r="P480" s="937"/>
      <c r="Q480" s="937"/>
      <c r="R480" s="937"/>
      <c r="S480" s="937"/>
      <c r="T480" s="937"/>
      <c r="U480" s="937"/>
      <c r="V480" s="937"/>
      <c r="W480" s="937"/>
      <c r="X480" s="937"/>
      <c r="Y480" s="937"/>
      <c r="Z480" s="937"/>
      <c r="AA480" s="937"/>
      <c r="AB480" s="903"/>
    </row>
    <row r="481" spans="1:28" ht="16.149999999999999" customHeight="1">
      <c r="A481" s="936"/>
      <c r="B481" s="906"/>
      <c r="C481" s="906"/>
      <c r="D481" s="906"/>
      <c r="E481" s="906"/>
      <c r="F481" s="1668" t="str">
        <f>項目一覧②!$F$142</f>
        <v/>
      </c>
      <c r="G481" s="1668"/>
      <c r="H481" s="1668"/>
      <c r="I481" s="1668"/>
      <c r="J481" s="1668"/>
      <c r="K481" s="1668"/>
      <c r="L481" s="1668"/>
      <c r="M481" s="1668"/>
      <c r="N481" s="1668"/>
      <c r="O481" s="1668"/>
      <c r="P481" s="1668"/>
      <c r="Q481" s="1668"/>
      <c r="R481" s="1668"/>
      <c r="S481" s="1668"/>
      <c r="T481" s="1668"/>
      <c r="U481" s="1668"/>
      <c r="V481" s="1668"/>
      <c r="W481" s="1668"/>
      <c r="X481" s="1668"/>
      <c r="Y481" s="1668"/>
      <c r="Z481" s="1668"/>
      <c r="AA481" s="1668"/>
      <c r="AB481" s="903"/>
    </row>
    <row r="482" spans="1:28" ht="16.149999999999999" customHeight="1">
      <c r="A482" s="935"/>
      <c r="B482" s="935"/>
      <c r="C482" s="935"/>
      <c r="D482" s="935"/>
      <c r="E482" s="935"/>
      <c r="F482" s="1669"/>
      <c r="G482" s="1669"/>
      <c r="H482" s="1669"/>
      <c r="I482" s="1669"/>
      <c r="J482" s="1669"/>
      <c r="K482" s="1669"/>
      <c r="L482" s="1669"/>
      <c r="M482" s="1669"/>
      <c r="N482" s="1669"/>
      <c r="O482" s="1669"/>
      <c r="P482" s="1669"/>
      <c r="Q482" s="1669"/>
      <c r="R482" s="1669"/>
      <c r="S482" s="1669"/>
      <c r="T482" s="1669"/>
      <c r="U482" s="1669"/>
      <c r="V482" s="1669"/>
      <c r="W482" s="1669"/>
      <c r="X482" s="1669"/>
      <c r="Y482" s="1669"/>
      <c r="Z482" s="1669"/>
      <c r="AA482" s="1669"/>
      <c r="AB482" s="903"/>
    </row>
    <row r="483" spans="1:28" ht="16.149999999999999" customHeight="1">
      <c r="A483" s="936" t="s">
        <v>275</v>
      </c>
      <c r="B483" s="906" t="s">
        <v>250</v>
      </c>
      <c r="C483" s="906"/>
      <c r="D483" s="906"/>
      <c r="E483" s="906"/>
      <c r="F483" s="906"/>
      <c r="G483" s="906"/>
      <c r="H483" s="906"/>
      <c r="I483" s="906"/>
      <c r="J483" s="906"/>
      <c r="K483" s="906"/>
      <c r="L483" s="906"/>
      <c r="M483" s="906"/>
      <c r="N483" s="906"/>
      <c r="O483" s="906"/>
      <c r="P483" s="906"/>
      <c r="Q483" s="906"/>
      <c r="R483" s="906"/>
      <c r="S483" s="906"/>
      <c r="T483" s="906"/>
      <c r="U483" s="906"/>
      <c r="V483" s="906"/>
      <c r="W483" s="906"/>
      <c r="X483" s="906"/>
      <c r="Y483" s="906"/>
      <c r="Z483" s="906"/>
      <c r="AA483" s="906"/>
      <c r="AB483" s="903"/>
    </row>
    <row r="484" spans="1:28" ht="16.149999999999999" customHeight="1">
      <c r="A484" s="906"/>
      <c r="B484" s="906"/>
      <c r="C484" s="906"/>
      <c r="D484" s="906"/>
      <c r="E484" s="906"/>
      <c r="F484" s="1668" t="str">
        <f>項目一覧②!$F$143</f>
        <v/>
      </c>
      <c r="G484" s="1668"/>
      <c r="H484" s="1668"/>
      <c r="I484" s="1668"/>
      <c r="J484" s="1668"/>
      <c r="K484" s="1668"/>
      <c r="L484" s="1668"/>
      <c r="M484" s="1668"/>
      <c r="N484" s="1668"/>
      <c r="O484" s="1668"/>
      <c r="P484" s="1668"/>
      <c r="Q484" s="1668"/>
      <c r="R484" s="1668"/>
      <c r="S484" s="1668"/>
      <c r="T484" s="1668"/>
      <c r="U484" s="1668"/>
      <c r="V484" s="1668"/>
      <c r="W484" s="1668"/>
      <c r="X484" s="1668"/>
      <c r="Y484" s="1668"/>
      <c r="Z484" s="1668"/>
      <c r="AA484" s="1668"/>
      <c r="AB484" s="903"/>
    </row>
    <row r="485" spans="1:28" ht="16.149999999999999" customHeight="1">
      <c r="A485" s="935"/>
      <c r="B485" s="935"/>
      <c r="C485" s="935"/>
      <c r="D485" s="935"/>
      <c r="E485" s="935"/>
      <c r="F485" s="1669"/>
      <c r="G485" s="1669"/>
      <c r="H485" s="1669"/>
      <c r="I485" s="1669"/>
      <c r="J485" s="1669"/>
      <c r="K485" s="1669"/>
      <c r="L485" s="1669"/>
      <c r="M485" s="1669"/>
      <c r="N485" s="1669"/>
      <c r="O485" s="1669"/>
      <c r="P485" s="1669"/>
      <c r="Q485" s="1669"/>
      <c r="R485" s="1669"/>
      <c r="S485" s="1669"/>
      <c r="T485" s="1669"/>
      <c r="U485" s="1669"/>
      <c r="V485" s="1669"/>
      <c r="W485" s="1669"/>
      <c r="X485" s="1669"/>
      <c r="Y485" s="1669"/>
      <c r="Z485" s="1669"/>
      <c r="AA485" s="1669"/>
      <c r="AB485" s="903"/>
    </row>
    <row r="486" spans="1:28" ht="16.149999999999999" customHeight="1">
      <c r="A486" s="906"/>
      <c r="B486" s="906"/>
      <c r="C486" s="906"/>
      <c r="D486" s="906"/>
      <c r="E486" s="906"/>
      <c r="F486" s="906"/>
      <c r="G486" s="906"/>
      <c r="H486" s="906"/>
      <c r="I486" s="906"/>
      <c r="J486" s="906"/>
      <c r="K486" s="906"/>
      <c r="L486" s="906"/>
      <c r="M486" s="906"/>
      <c r="N486" s="906"/>
      <c r="O486" s="906"/>
      <c r="P486" s="906"/>
      <c r="Q486" s="906"/>
      <c r="R486" s="906"/>
      <c r="S486" s="906"/>
      <c r="T486" s="906"/>
      <c r="U486" s="906"/>
      <c r="V486" s="906"/>
      <c r="W486" s="906"/>
      <c r="X486" s="906"/>
      <c r="Y486" s="906"/>
      <c r="Z486" s="906"/>
      <c r="AA486" s="906"/>
      <c r="AB486" s="903"/>
    </row>
    <row r="487" spans="1:28" ht="16.149999999999999" customHeight="1">
      <c r="A487" s="1667" t="s">
        <v>277</v>
      </c>
      <c r="B487" s="1667"/>
      <c r="C487" s="1667"/>
      <c r="D487" s="1667"/>
      <c r="E487" s="1667"/>
      <c r="F487" s="1667"/>
      <c r="G487" s="1667"/>
      <c r="H487" s="1667"/>
      <c r="I487" s="1667"/>
      <c r="J487" s="1667"/>
      <c r="K487" s="1667"/>
      <c r="L487" s="1667"/>
      <c r="M487" s="1667"/>
      <c r="N487" s="1667"/>
      <c r="O487" s="1667"/>
      <c r="P487" s="1667"/>
      <c r="Q487" s="1667"/>
      <c r="R487" s="1667"/>
      <c r="S487" s="1667"/>
      <c r="T487" s="1667"/>
      <c r="U487" s="1667"/>
      <c r="V487" s="1667"/>
      <c r="W487" s="1667"/>
      <c r="X487" s="1667"/>
      <c r="Y487" s="1667"/>
      <c r="Z487" s="1667"/>
      <c r="AA487" s="1667"/>
      <c r="AB487" s="903"/>
    </row>
    <row r="488" spans="1:28" ht="16.149999999999999" customHeight="1">
      <c r="A488" s="935"/>
      <c r="B488" s="935" t="s">
        <v>276</v>
      </c>
      <c r="C488" s="935"/>
      <c r="D488" s="935"/>
      <c r="E488" s="935"/>
      <c r="F488" s="935"/>
      <c r="G488" s="935"/>
      <c r="H488" s="935"/>
      <c r="I488" s="935"/>
      <c r="J488" s="935"/>
      <c r="K488" s="935"/>
      <c r="L488" s="935"/>
      <c r="M488" s="935"/>
      <c r="N488" s="935"/>
      <c r="O488" s="935"/>
      <c r="P488" s="935"/>
      <c r="Q488" s="935"/>
      <c r="R488" s="935"/>
      <c r="S488" s="935"/>
      <c r="T488" s="935"/>
      <c r="U488" s="935"/>
      <c r="V488" s="935"/>
      <c r="W488" s="935"/>
      <c r="X488" s="935"/>
      <c r="Y488" s="935"/>
      <c r="Z488" s="935"/>
      <c r="AA488" s="935"/>
      <c r="AB488" s="903"/>
    </row>
    <row r="489" spans="1:28" ht="22.15" customHeight="1">
      <c r="A489" s="972" t="s">
        <v>275</v>
      </c>
      <c r="B489" s="973" t="s">
        <v>132</v>
      </c>
      <c r="C489" s="973"/>
      <c r="D489" s="973"/>
      <c r="E489" s="973"/>
      <c r="F489" s="973"/>
      <c r="G489" s="922"/>
      <c r="H489" s="973"/>
      <c r="I489" s="973"/>
      <c r="J489" s="973"/>
      <c r="K489" s="973"/>
      <c r="L489" s="973"/>
      <c r="M489" s="973">
        <f>項目一覧②!$F$144</f>
        <v>1</v>
      </c>
      <c r="N489" s="973"/>
      <c r="O489" s="973"/>
      <c r="P489" s="973"/>
      <c r="Q489" s="973"/>
      <c r="R489" s="973"/>
      <c r="S489" s="973"/>
      <c r="T489" s="973"/>
      <c r="U489" s="973"/>
      <c r="V489" s="973"/>
      <c r="W489" s="973"/>
      <c r="X489" s="973"/>
      <c r="Y489" s="973"/>
      <c r="Z489" s="973"/>
      <c r="AA489" s="973"/>
      <c r="AB489" s="903"/>
    </row>
    <row r="490" spans="1:28" ht="22.15" customHeight="1">
      <c r="A490" s="972" t="s">
        <v>275</v>
      </c>
      <c r="B490" s="973" t="s">
        <v>274</v>
      </c>
      <c r="C490" s="973"/>
      <c r="D490" s="973"/>
      <c r="E490" s="973"/>
      <c r="F490" s="973"/>
      <c r="G490" s="903"/>
      <c r="H490" s="903"/>
      <c r="I490" s="973"/>
      <c r="J490" s="973"/>
      <c r="K490" s="1692" t="str">
        <f>項目一覧②!$F$145</f>
        <v/>
      </c>
      <c r="L490" s="1692"/>
      <c r="M490" s="1692"/>
      <c r="N490" s="973" t="s">
        <v>273</v>
      </c>
      <c r="O490" s="973"/>
      <c r="P490" s="973"/>
      <c r="Q490" s="973"/>
      <c r="R490" s="973"/>
      <c r="S490" s="973"/>
      <c r="T490" s="973"/>
      <c r="U490" s="973"/>
      <c r="V490" s="973"/>
      <c r="W490" s="973"/>
      <c r="X490" s="973"/>
      <c r="Y490" s="973"/>
      <c r="Z490" s="973"/>
      <c r="AA490" s="973"/>
      <c r="AB490" s="903"/>
    </row>
    <row r="491" spans="1:28" ht="22.15" customHeight="1">
      <c r="A491" s="972" t="s">
        <v>269</v>
      </c>
      <c r="B491" s="973" t="s">
        <v>272</v>
      </c>
      <c r="C491" s="973"/>
      <c r="D491" s="973"/>
      <c r="E491" s="973"/>
      <c r="F491" s="973"/>
      <c r="G491" s="973"/>
      <c r="H491" s="973"/>
      <c r="I491" s="973"/>
      <c r="J491" s="1670" t="str">
        <f>項目一覧②!$F$146</f>
        <v/>
      </c>
      <c r="K491" s="1670"/>
      <c r="L491" s="1670"/>
      <c r="M491" s="1670"/>
      <c r="N491" s="998" t="s">
        <v>267</v>
      </c>
      <c r="O491" s="973"/>
      <c r="P491" s="973"/>
      <c r="Q491" s="973"/>
      <c r="R491" s="973"/>
      <c r="S491" s="973"/>
      <c r="T491" s="973"/>
      <c r="U491" s="973"/>
      <c r="V491" s="973"/>
      <c r="W491" s="973"/>
      <c r="X491" s="973"/>
      <c r="Y491" s="973"/>
      <c r="Z491" s="973"/>
      <c r="AA491" s="973"/>
      <c r="AB491" s="903"/>
    </row>
    <row r="492" spans="1:28" ht="22.15" customHeight="1">
      <c r="A492" s="972" t="s">
        <v>269</v>
      </c>
      <c r="B492" s="973" t="s">
        <v>271</v>
      </c>
      <c r="C492" s="973"/>
      <c r="D492" s="973"/>
      <c r="E492" s="973"/>
      <c r="F492" s="973"/>
      <c r="G492" s="973"/>
      <c r="H492" s="973"/>
      <c r="I492" s="973"/>
      <c r="J492" s="1670" t="str">
        <f>項目一覧②!$F$147</f>
        <v/>
      </c>
      <c r="K492" s="1670"/>
      <c r="L492" s="1670"/>
      <c r="M492" s="1670"/>
      <c r="N492" s="999" t="s">
        <v>267</v>
      </c>
      <c r="O492" s="973"/>
      <c r="P492" s="973"/>
      <c r="Q492" s="973"/>
      <c r="R492" s="973"/>
      <c r="S492" s="973"/>
      <c r="T492" s="973"/>
      <c r="U492" s="973"/>
      <c r="V492" s="973"/>
      <c r="W492" s="973"/>
      <c r="X492" s="973"/>
      <c r="Y492" s="973"/>
      <c r="Z492" s="973"/>
      <c r="AA492" s="973"/>
      <c r="AB492" s="903"/>
    </row>
    <row r="493" spans="1:28" ht="22.15" customHeight="1">
      <c r="A493" s="972" t="s">
        <v>269</v>
      </c>
      <c r="B493" s="973" t="s">
        <v>270</v>
      </c>
      <c r="C493" s="973"/>
      <c r="D493" s="973"/>
      <c r="E493" s="973"/>
      <c r="F493" s="973"/>
      <c r="G493" s="973"/>
      <c r="H493" s="973"/>
      <c r="I493" s="973"/>
      <c r="J493" s="1670" t="str">
        <f>項目一覧②!$F$148</f>
        <v/>
      </c>
      <c r="K493" s="1670"/>
      <c r="L493" s="1670"/>
      <c r="M493" s="1670"/>
      <c r="N493" s="998" t="s">
        <v>267</v>
      </c>
      <c r="O493" s="973"/>
      <c r="P493" s="973"/>
      <c r="Q493" s="973"/>
      <c r="R493" s="973"/>
      <c r="S493" s="973"/>
      <c r="T493" s="973"/>
      <c r="U493" s="973"/>
      <c r="V493" s="973"/>
      <c r="W493" s="973"/>
      <c r="X493" s="973"/>
      <c r="Y493" s="973"/>
      <c r="Z493" s="973"/>
      <c r="AA493" s="973"/>
      <c r="AB493" s="903"/>
    </row>
    <row r="494" spans="1:28" ht="16.149999999999999" customHeight="1">
      <c r="A494" s="959" t="s">
        <v>269</v>
      </c>
      <c r="B494" s="937" t="s">
        <v>268</v>
      </c>
      <c r="C494" s="937"/>
      <c r="D494" s="937"/>
      <c r="E494" s="937"/>
      <c r="F494" s="937"/>
      <c r="G494" s="937"/>
      <c r="H494" s="937"/>
      <c r="I494" s="937"/>
      <c r="O494" s="937"/>
      <c r="P494" s="937"/>
      <c r="Q494" s="937"/>
      <c r="R494" s="937"/>
      <c r="S494" s="937"/>
      <c r="T494" s="937"/>
      <c r="U494" s="937"/>
      <c r="V494" s="937"/>
      <c r="W494" s="937"/>
      <c r="X494" s="937"/>
      <c r="Y494" s="937"/>
      <c r="Z494" s="937"/>
      <c r="AA494" s="937"/>
      <c r="AB494" s="903"/>
    </row>
    <row r="495" spans="1:28" ht="16.149999999999999" customHeight="1">
      <c r="A495" s="936"/>
      <c r="B495" s="906"/>
      <c r="C495" s="906" t="s">
        <v>2260</v>
      </c>
      <c r="D495" s="906" t="s">
        <v>2261</v>
      </c>
      <c r="E495" s="906"/>
      <c r="F495" s="906"/>
      <c r="G495" s="906"/>
      <c r="H495" s="906"/>
      <c r="I495" s="906"/>
      <c r="J495" s="1685" t="str">
        <f>項目一覧②!$F$149</f>
        <v/>
      </c>
      <c r="K495" s="1685"/>
      <c r="L495" s="1685"/>
      <c r="M495" s="1685"/>
      <c r="N495" s="999" t="s">
        <v>267</v>
      </c>
      <c r="O495" s="906"/>
      <c r="P495" s="906"/>
      <c r="Q495" s="906"/>
      <c r="R495" s="906"/>
      <c r="S495" s="906"/>
      <c r="T495" s="906"/>
      <c r="U495" s="906"/>
      <c r="V495" s="906"/>
      <c r="W495" s="906"/>
      <c r="X495" s="906"/>
      <c r="Y495" s="906"/>
      <c r="Z495" s="906"/>
      <c r="AA495" s="906"/>
      <c r="AB495" s="903"/>
    </row>
    <row r="496" spans="1:28" ht="16.149999999999999" customHeight="1">
      <c r="A496" s="936"/>
      <c r="B496" s="906"/>
      <c r="C496" s="906" t="s">
        <v>2262</v>
      </c>
      <c r="D496" s="906" t="s">
        <v>2263</v>
      </c>
      <c r="E496" s="906"/>
      <c r="F496" s="906"/>
      <c r="G496" s="906"/>
      <c r="H496" s="906"/>
      <c r="I496" s="906"/>
      <c r="J496" s="1000"/>
      <c r="K496" s="1000"/>
      <c r="L496" s="1000"/>
      <c r="M496" s="1000"/>
      <c r="N496" s="999"/>
      <c r="O496" s="999"/>
      <c r="P496" s="906"/>
      <c r="Q496" s="936" t="str">
        <f>IF(項目一覧②!$G$150=TRUE,"■","□")</f>
        <v>□</v>
      </c>
      <c r="R496" s="906" t="s">
        <v>266</v>
      </c>
      <c r="S496" s="906"/>
      <c r="T496" s="936" t="str">
        <f>IF(項目一覧②!$H$150=TRUE,"■","□")</f>
        <v>□</v>
      </c>
      <c r="U496" s="906" t="s">
        <v>265</v>
      </c>
      <c r="V496" s="906"/>
      <c r="W496" s="906"/>
      <c r="X496" s="906"/>
      <c r="Y496" s="906"/>
      <c r="Z496" s="906"/>
      <c r="AA496" s="906"/>
      <c r="AB496" s="906"/>
    </row>
    <row r="497" spans="1:28" ht="16.149999999999999" customHeight="1">
      <c r="A497" s="959" t="s">
        <v>275</v>
      </c>
      <c r="B497" s="937" t="s">
        <v>264</v>
      </c>
      <c r="C497" s="937"/>
      <c r="D497" s="937"/>
      <c r="E497" s="937"/>
      <c r="F497" s="937"/>
      <c r="G497" s="937"/>
      <c r="H497" s="937"/>
      <c r="I497" s="937"/>
      <c r="J497" s="937"/>
      <c r="K497" s="937"/>
      <c r="L497" s="937"/>
      <c r="M497" s="937"/>
      <c r="N497" s="937"/>
      <c r="O497" s="937"/>
      <c r="P497" s="937"/>
      <c r="Q497" s="937"/>
      <c r="R497" s="937"/>
      <c r="S497" s="937"/>
      <c r="T497" s="937"/>
      <c r="U497" s="937"/>
      <c r="V497" s="937"/>
      <c r="W497" s="937"/>
      <c r="X497" s="937"/>
      <c r="Y497" s="937"/>
      <c r="Z497" s="937"/>
      <c r="AA497" s="937"/>
      <c r="AB497" s="903"/>
    </row>
    <row r="498" spans="1:28" ht="16.149999999999999" customHeight="1">
      <c r="A498" s="906"/>
      <c r="B498" s="906"/>
      <c r="C498" s="906"/>
      <c r="D498" s="1667" t="s">
        <v>263</v>
      </c>
      <c r="E498" s="1667"/>
      <c r="F498" s="1667"/>
      <c r="G498" s="1667"/>
      <c r="H498" s="975"/>
      <c r="I498" s="1667" t="s">
        <v>262</v>
      </c>
      <c r="J498" s="1667"/>
      <c r="K498" s="1667"/>
      <c r="L498" s="1667"/>
      <c r="M498" s="1667"/>
      <c r="N498" s="1667"/>
      <c r="O498" s="1667"/>
      <c r="P498" s="1667"/>
      <c r="Q498" s="1667"/>
      <c r="R498" s="1667"/>
      <c r="S498" s="1667"/>
      <c r="T498" s="1667"/>
      <c r="U498" s="1667"/>
      <c r="V498" s="975"/>
      <c r="W498" s="975" t="s">
        <v>279</v>
      </c>
      <c r="X498" s="1667" t="s">
        <v>289</v>
      </c>
      <c r="Y498" s="1667"/>
      <c r="Z498" s="1667"/>
      <c r="AA498" s="906" t="s">
        <v>288</v>
      </c>
      <c r="AB498" s="903"/>
    </row>
    <row r="499" spans="1:28" ht="16.149999999999999" customHeight="1">
      <c r="A499" s="906"/>
      <c r="B499" s="906" t="s">
        <v>287</v>
      </c>
      <c r="C499" s="906"/>
      <c r="D499" s="975" t="s">
        <v>281</v>
      </c>
      <c r="E499" s="1689" t="str">
        <f>項目一覧②!$F$151</f>
        <v/>
      </c>
      <c r="F499" s="1689"/>
      <c r="G499" s="960" t="s">
        <v>280</v>
      </c>
      <c r="H499" s="938" t="str">
        <f>項目一覧②!$F$157</f>
        <v/>
      </c>
      <c r="J499" s="906"/>
      <c r="K499" s="906"/>
      <c r="L499" s="903"/>
      <c r="M499" s="906"/>
      <c r="N499" s="906"/>
      <c r="O499" s="906"/>
      <c r="P499" s="906"/>
      <c r="Q499" s="906"/>
      <c r="R499" s="903"/>
      <c r="S499" s="903"/>
      <c r="T499" s="903"/>
      <c r="U499" s="903"/>
      <c r="V499" s="975"/>
      <c r="W499" s="975" t="s">
        <v>279</v>
      </c>
      <c r="X499" s="1686" t="str">
        <f>項目一覧②!$F$163</f>
        <v/>
      </c>
      <c r="Y499" s="1686"/>
      <c r="Z499" s="1686"/>
      <c r="AA499" s="906" t="s">
        <v>278</v>
      </c>
      <c r="AB499" s="903"/>
    </row>
    <row r="500" spans="1:28" ht="16.149999999999999" customHeight="1">
      <c r="A500" s="906"/>
      <c r="B500" s="906" t="s">
        <v>286</v>
      </c>
      <c r="C500" s="906"/>
      <c r="D500" s="975" t="s">
        <v>281</v>
      </c>
      <c r="E500" s="1689" t="str">
        <f>項目一覧②!$F$152</f>
        <v/>
      </c>
      <c r="F500" s="1689"/>
      <c r="G500" s="960" t="s">
        <v>280</v>
      </c>
      <c r="H500" s="938" t="str">
        <f>項目一覧②!$F$158</f>
        <v/>
      </c>
      <c r="J500" s="906"/>
      <c r="K500" s="906"/>
      <c r="L500" s="903"/>
      <c r="M500" s="906"/>
      <c r="N500" s="906"/>
      <c r="O500" s="906"/>
      <c r="P500" s="906"/>
      <c r="Q500" s="906"/>
      <c r="R500" s="903"/>
      <c r="S500" s="903"/>
      <c r="T500" s="903"/>
      <c r="U500" s="903"/>
      <c r="V500" s="975"/>
      <c r="W500" s="975" t="s">
        <v>279</v>
      </c>
      <c r="X500" s="1686" t="str">
        <f>項目一覧②!$F$164</f>
        <v/>
      </c>
      <c r="Y500" s="1686"/>
      <c r="Z500" s="1686"/>
      <c r="AA500" s="906" t="s">
        <v>278</v>
      </c>
      <c r="AB500" s="903"/>
    </row>
    <row r="501" spans="1:28" ht="16.149999999999999" customHeight="1">
      <c r="A501" s="906"/>
      <c r="B501" s="906" t="s">
        <v>285</v>
      </c>
      <c r="C501" s="906"/>
      <c r="D501" s="975" t="s">
        <v>281</v>
      </c>
      <c r="E501" s="1689" t="str">
        <f>項目一覧②!$F$153</f>
        <v/>
      </c>
      <c r="F501" s="1689"/>
      <c r="G501" s="960" t="s">
        <v>280</v>
      </c>
      <c r="H501" s="938" t="str">
        <f>項目一覧②!$F$159</f>
        <v/>
      </c>
      <c r="J501" s="906"/>
      <c r="K501" s="906"/>
      <c r="L501" s="903"/>
      <c r="M501" s="906"/>
      <c r="N501" s="906"/>
      <c r="O501" s="906"/>
      <c r="P501" s="906"/>
      <c r="Q501" s="906"/>
      <c r="R501" s="903"/>
      <c r="S501" s="903"/>
      <c r="T501" s="903"/>
      <c r="U501" s="903"/>
      <c r="V501" s="975"/>
      <c r="W501" s="975" t="s">
        <v>279</v>
      </c>
      <c r="X501" s="1686" t="str">
        <f>項目一覧②!$F$165</f>
        <v/>
      </c>
      <c r="Y501" s="1686"/>
      <c r="Z501" s="1686"/>
      <c r="AA501" s="906" t="s">
        <v>278</v>
      </c>
      <c r="AB501" s="903"/>
    </row>
    <row r="502" spans="1:28" ht="16.149999999999999" customHeight="1">
      <c r="A502" s="906"/>
      <c r="B502" s="906" t="s">
        <v>284</v>
      </c>
      <c r="C502" s="906"/>
      <c r="D502" s="975" t="s">
        <v>281</v>
      </c>
      <c r="E502" s="1689" t="str">
        <f>項目一覧②!$F$154</f>
        <v/>
      </c>
      <c r="F502" s="1689"/>
      <c r="G502" s="960" t="s">
        <v>280</v>
      </c>
      <c r="H502" s="938" t="str">
        <f>項目一覧②!$F$160</f>
        <v/>
      </c>
      <c r="J502" s="906"/>
      <c r="K502" s="906"/>
      <c r="L502" s="903"/>
      <c r="M502" s="906"/>
      <c r="N502" s="906"/>
      <c r="O502" s="906"/>
      <c r="P502" s="906"/>
      <c r="Q502" s="906"/>
      <c r="R502" s="903"/>
      <c r="S502" s="903"/>
      <c r="T502" s="903"/>
      <c r="U502" s="903"/>
      <c r="V502" s="975"/>
      <c r="W502" s="975" t="s">
        <v>279</v>
      </c>
      <c r="X502" s="1686" t="str">
        <f>項目一覧②!$F$166</f>
        <v/>
      </c>
      <c r="Y502" s="1686"/>
      <c r="Z502" s="1686"/>
      <c r="AA502" s="906" t="s">
        <v>278</v>
      </c>
      <c r="AB502" s="903"/>
    </row>
    <row r="503" spans="1:28" ht="16.149999999999999" customHeight="1">
      <c r="A503" s="906"/>
      <c r="B503" s="906" t="s">
        <v>283</v>
      </c>
      <c r="C503" s="906"/>
      <c r="D503" s="975" t="s">
        <v>281</v>
      </c>
      <c r="E503" s="1689" t="str">
        <f>項目一覧②!$F$155</f>
        <v/>
      </c>
      <c r="F503" s="1689"/>
      <c r="G503" s="960" t="s">
        <v>280</v>
      </c>
      <c r="H503" s="938" t="str">
        <f>項目一覧②!$F$161</f>
        <v/>
      </c>
      <c r="J503" s="906"/>
      <c r="K503" s="906"/>
      <c r="L503" s="903"/>
      <c r="M503" s="906"/>
      <c r="N503" s="906"/>
      <c r="O503" s="906"/>
      <c r="P503" s="906"/>
      <c r="Q503" s="906"/>
      <c r="R503" s="903"/>
      <c r="S503" s="903"/>
      <c r="T503" s="903"/>
      <c r="U503" s="903"/>
      <c r="V503" s="975"/>
      <c r="W503" s="975" t="s">
        <v>279</v>
      </c>
      <c r="X503" s="1686" t="str">
        <f>項目一覧②!$F$167</f>
        <v/>
      </c>
      <c r="Y503" s="1686"/>
      <c r="Z503" s="1686"/>
      <c r="AA503" s="906" t="s">
        <v>278</v>
      </c>
      <c r="AB503" s="903"/>
    </row>
    <row r="504" spans="1:28" ht="16.149999999999999" customHeight="1">
      <c r="A504" s="935"/>
      <c r="B504" s="935" t="s">
        <v>282</v>
      </c>
      <c r="C504" s="935"/>
      <c r="D504" s="975" t="s">
        <v>281</v>
      </c>
      <c r="E504" s="1689" t="str">
        <f>項目一覧②!$F$156</f>
        <v/>
      </c>
      <c r="F504" s="1689"/>
      <c r="G504" s="960" t="s">
        <v>280</v>
      </c>
      <c r="H504" s="938" t="str">
        <f>項目一覧②!$F$162</f>
        <v/>
      </c>
      <c r="J504" s="935"/>
      <c r="K504" s="935"/>
      <c r="L504" s="903"/>
      <c r="M504" s="935"/>
      <c r="N504" s="935"/>
      <c r="O504" s="935"/>
      <c r="P504" s="935"/>
      <c r="Q504" s="935"/>
      <c r="R504" s="903"/>
      <c r="S504" s="903"/>
      <c r="T504" s="903"/>
      <c r="U504" s="903"/>
      <c r="V504" s="975"/>
      <c r="W504" s="975" t="s">
        <v>279</v>
      </c>
      <c r="X504" s="1693" t="str">
        <f>項目一覧②!$F$168</f>
        <v/>
      </c>
      <c r="Y504" s="1693"/>
      <c r="Z504" s="1693"/>
      <c r="AA504" s="906" t="s">
        <v>278</v>
      </c>
      <c r="AB504" s="903"/>
    </row>
    <row r="505" spans="1:28" ht="16.149999999999999" customHeight="1">
      <c r="A505" s="959" t="s">
        <v>275</v>
      </c>
      <c r="B505" s="937" t="s">
        <v>251</v>
      </c>
      <c r="C505" s="937"/>
      <c r="D505" s="937"/>
      <c r="E505" s="937"/>
      <c r="F505" s="937"/>
      <c r="G505" s="937"/>
      <c r="H505" s="937"/>
      <c r="I505" s="937"/>
      <c r="J505" s="937"/>
      <c r="K505" s="937"/>
      <c r="L505" s="937"/>
      <c r="M505" s="937"/>
      <c r="N505" s="937"/>
      <c r="O505" s="937"/>
      <c r="P505" s="937"/>
      <c r="Q505" s="937"/>
      <c r="R505" s="937"/>
      <c r="S505" s="937"/>
      <c r="T505" s="937"/>
      <c r="U505" s="937"/>
      <c r="V505" s="937"/>
      <c r="W505" s="937"/>
      <c r="X505" s="937"/>
      <c r="Y505" s="937"/>
      <c r="Z505" s="937"/>
      <c r="AA505" s="937"/>
      <c r="AB505" s="903"/>
    </row>
    <row r="506" spans="1:28" ht="16.149999999999999" customHeight="1">
      <c r="A506" s="936"/>
      <c r="B506" s="906"/>
      <c r="C506" s="906"/>
      <c r="D506" s="906"/>
      <c r="E506" s="906"/>
      <c r="F506" s="1668" t="str">
        <f>項目一覧②!$F$169</f>
        <v/>
      </c>
      <c r="G506" s="1668"/>
      <c r="H506" s="1668"/>
      <c r="I506" s="1668"/>
      <c r="J506" s="1668"/>
      <c r="K506" s="1668"/>
      <c r="L506" s="1668"/>
      <c r="M506" s="1668"/>
      <c r="N506" s="1668"/>
      <c r="O506" s="1668"/>
      <c r="P506" s="1668"/>
      <c r="Q506" s="1668"/>
      <c r="R506" s="1668"/>
      <c r="S506" s="1668"/>
      <c r="T506" s="1668"/>
      <c r="U506" s="1668"/>
      <c r="V506" s="1668"/>
      <c r="W506" s="1668"/>
      <c r="X506" s="1668"/>
      <c r="Y506" s="1668"/>
      <c r="Z506" s="1668"/>
      <c r="AA506" s="1668"/>
      <c r="AB506" s="903"/>
    </row>
    <row r="507" spans="1:28" ht="16.149999999999999" customHeight="1">
      <c r="A507" s="935"/>
      <c r="B507" s="935"/>
      <c r="C507" s="935"/>
      <c r="D507" s="935"/>
      <c r="E507" s="935"/>
      <c r="F507" s="1669"/>
      <c r="G507" s="1669"/>
      <c r="H507" s="1669"/>
      <c r="I507" s="1669"/>
      <c r="J507" s="1669"/>
      <c r="K507" s="1669"/>
      <c r="L507" s="1669"/>
      <c r="M507" s="1669"/>
      <c r="N507" s="1669"/>
      <c r="O507" s="1669"/>
      <c r="P507" s="1669"/>
      <c r="Q507" s="1669"/>
      <c r="R507" s="1669"/>
      <c r="S507" s="1669"/>
      <c r="T507" s="1669"/>
      <c r="U507" s="1669"/>
      <c r="V507" s="1669"/>
      <c r="W507" s="1669"/>
      <c r="X507" s="1669"/>
      <c r="Y507" s="1669"/>
      <c r="Z507" s="1669"/>
      <c r="AA507" s="1669"/>
      <c r="AB507" s="903"/>
    </row>
    <row r="508" spans="1:28" ht="16.149999999999999" customHeight="1">
      <c r="A508" s="936" t="s">
        <v>275</v>
      </c>
      <c r="B508" s="906" t="s">
        <v>250</v>
      </c>
      <c r="C508" s="906"/>
      <c r="D508" s="906"/>
      <c r="E508" s="906"/>
      <c r="F508" s="906"/>
      <c r="G508" s="906"/>
      <c r="H508" s="906"/>
      <c r="I508" s="906"/>
      <c r="J508" s="906"/>
      <c r="K508" s="906"/>
      <c r="L508" s="906"/>
      <c r="M508" s="906"/>
      <c r="N508" s="906"/>
      <c r="O508" s="906"/>
      <c r="P508" s="906"/>
      <c r="Q508" s="906"/>
      <c r="R508" s="906"/>
      <c r="S508" s="906"/>
      <c r="T508" s="906"/>
      <c r="U508" s="906"/>
      <c r="V508" s="906"/>
      <c r="W508" s="906"/>
      <c r="X508" s="906"/>
      <c r="Y508" s="906"/>
      <c r="Z508" s="906"/>
      <c r="AA508" s="906"/>
      <c r="AB508" s="903"/>
    </row>
    <row r="509" spans="1:28" ht="16.149999999999999" customHeight="1">
      <c r="A509" s="906"/>
      <c r="B509" s="906"/>
      <c r="C509" s="906"/>
      <c r="D509" s="906"/>
      <c r="E509" s="906"/>
      <c r="F509" s="1668" t="str">
        <f>項目一覧②!$F$170</f>
        <v/>
      </c>
      <c r="G509" s="1668"/>
      <c r="H509" s="1668"/>
      <c r="I509" s="1668"/>
      <c r="J509" s="1668"/>
      <c r="K509" s="1668"/>
      <c r="L509" s="1668"/>
      <c r="M509" s="1668"/>
      <c r="N509" s="1668"/>
      <c r="O509" s="1668"/>
      <c r="P509" s="1668"/>
      <c r="Q509" s="1668"/>
      <c r="R509" s="1668"/>
      <c r="S509" s="1668"/>
      <c r="T509" s="1668"/>
      <c r="U509" s="1668"/>
      <c r="V509" s="1668"/>
      <c r="W509" s="1668"/>
      <c r="X509" s="1668"/>
      <c r="Y509" s="1668"/>
      <c r="Z509" s="1668"/>
      <c r="AA509" s="1668"/>
      <c r="AB509" s="903"/>
    </row>
    <row r="510" spans="1:28" ht="16.149999999999999" customHeight="1">
      <c r="A510" s="935"/>
      <c r="B510" s="935"/>
      <c r="C510" s="935"/>
      <c r="D510" s="935"/>
      <c r="E510" s="935"/>
      <c r="F510" s="1669"/>
      <c r="G510" s="1669"/>
      <c r="H510" s="1669"/>
      <c r="I510" s="1669"/>
      <c r="J510" s="1669"/>
      <c r="K510" s="1669"/>
      <c r="L510" s="1669"/>
      <c r="M510" s="1669"/>
      <c r="N510" s="1669"/>
      <c r="O510" s="1669"/>
      <c r="P510" s="1669"/>
      <c r="Q510" s="1669"/>
      <c r="R510" s="1669"/>
      <c r="S510" s="1669"/>
      <c r="T510" s="1669"/>
      <c r="U510" s="1669"/>
      <c r="V510" s="1669"/>
      <c r="W510" s="1669"/>
      <c r="X510" s="1669"/>
      <c r="Y510" s="1669"/>
      <c r="Z510" s="1669"/>
      <c r="AA510" s="1669"/>
      <c r="AB510" s="903"/>
    </row>
    <row r="511" spans="1:28" ht="18" customHeight="1">
      <c r="A511" s="906"/>
      <c r="B511" s="906"/>
      <c r="C511" s="906"/>
      <c r="D511" s="906"/>
      <c r="E511" s="906"/>
      <c r="F511" s="906"/>
      <c r="G511" s="906"/>
      <c r="H511" s="906"/>
      <c r="I511" s="906"/>
      <c r="J511" s="906"/>
      <c r="K511" s="906"/>
      <c r="L511" s="906"/>
      <c r="M511" s="906"/>
      <c r="N511" s="906"/>
      <c r="O511" s="906"/>
      <c r="P511" s="906"/>
      <c r="Q511" s="906"/>
      <c r="R511" s="906"/>
      <c r="S511" s="906"/>
      <c r="T511" s="906"/>
      <c r="U511" s="906"/>
      <c r="V511" s="906"/>
      <c r="W511" s="906"/>
      <c r="X511" s="906"/>
      <c r="Y511" s="906"/>
      <c r="Z511" s="906"/>
      <c r="AA511" s="906"/>
      <c r="AB511" s="903"/>
    </row>
    <row r="512" spans="1:28" ht="16.149999999999999" customHeight="1">
      <c r="A512" s="1667" t="s">
        <v>277</v>
      </c>
      <c r="B512" s="1667"/>
      <c r="C512" s="1667"/>
      <c r="D512" s="1667"/>
      <c r="E512" s="1667"/>
      <c r="F512" s="1667"/>
      <c r="G512" s="1667"/>
      <c r="H512" s="1667"/>
      <c r="I512" s="1667"/>
      <c r="J512" s="1667"/>
      <c r="K512" s="1667"/>
      <c r="L512" s="1667"/>
      <c r="M512" s="1667"/>
      <c r="N512" s="1667"/>
      <c r="O512" s="1667"/>
      <c r="P512" s="1667"/>
      <c r="Q512" s="1667"/>
      <c r="R512" s="1667"/>
      <c r="S512" s="1667"/>
      <c r="T512" s="1667"/>
      <c r="U512" s="1667"/>
      <c r="V512" s="1667"/>
      <c r="W512" s="1667"/>
      <c r="X512" s="1667"/>
      <c r="Y512" s="1667"/>
      <c r="Z512" s="1667"/>
      <c r="AA512" s="1667"/>
      <c r="AB512" s="903"/>
    </row>
    <row r="513" spans="1:28" ht="16.149999999999999" customHeight="1">
      <c r="A513" s="935"/>
      <c r="B513" s="935" t="s">
        <v>276</v>
      </c>
      <c r="C513" s="935"/>
      <c r="D513" s="935"/>
      <c r="E513" s="935"/>
      <c r="F513" s="935"/>
      <c r="G513" s="935"/>
      <c r="H513" s="935"/>
      <c r="I513" s="935"/>
      <c r="J513" s="935"/>
      <c r="K513" s="935"/>
      <c r="L513" s="935"/>
      <c r="M513" s="935"/>
      <c r="N513" s="935"/>
      <c r="O513" s="935"/>
      <c r="P513" s="935"/>
      <c r="Q513" s="935"/>
      <c r="R513" s="935"/>
      <c r="S513" s="935"/>
      <c r="T513" s="935"/>
      <c r="U513" s="935"/>
      <c r="V513" s="935"/>
      <c r="W513" s="935"/>
      <c r="X513" s="935"/>
      <c r="Y513" s="935"/>
      <c r="Z513" s="935"/>
      <c r="AA513" s="935"/>
      <c r="AB513" s="903"/>
    </row>
    <row r="514" spans="1:28" ht="22.15" customHeight="1">
      <c r="A514" s="972" t="s">
        <v>275</v>
      </c>
      <c r="B514" s="973" t="s">
        <v>132</v>
      </c>
      <c r="C514" s="973"/>
      <c r="D514" s="973"/>
      <c r="E514" s="973"/>
      <c r="F514" s="973"/>
      <c r="G514" s="922"/>
      <c r="H514" s="973"/>
      <c r="I514" s="973"/>
      <c r="J514" s="973"/>
      <c r="K514" s="973"/>
      <c r="L514" s="973"/>
      <c r="M514" s="973">
        <f>項目一覧②!$F$171</f>
        <v>1</v>
      </c>
      <c r="N514" s="973"/>
      <c r="O514" s="973"/>
      <c r="P514" s="973"/>
      <c r="Q514" s="973"/>
      <c r="R514" s="973"/>
      <c r="S514" s="973"/>
      <c r="T514" s="973"/>
      <c r="U514" s="973"/>
      <c r="V514" s="973"/>
      <c r="W514" s="973"/>
      <c r="X514" s="973"/>
      <c r="Y514" s="973"/>
      <c r="Z514" s="973"/>
      <c r="AA514" s="973"/>
      <c r="AB514" s="903"/>
    </row>
    <row r="515" spans="1:28" ht="22.15" customHeight="1">
      <c r="A515" s="972" t="s">
        <v>275</v>
      </c>
      <c r="B515" s="973" t="s">
        <v>274</v>
      </c>
      <c r="C515" s="973"/>
      <c r="D515" s="973"/>
      <c r="E515" s="973"/>
      <c r="F515" s="973"/>
      <c r="G515" s="903"/>
      <c r="H515" s="903"/>
      <c r="I515" s="973"/>
      <c r="J515" s="1692" t="str">
        <f>項目一覧②!$F$172</f>
        <v/>
      </c>
      <c r="K515" s="1692"/>
      <c r="L515" s="1692"/>
      <c r="M515" s="1692"/>
      <c r="N515" s="984" t="s">
        <v>273</v>
      </c>
      <c r="O515" s="973"/>
      <c r="P515" s="973"/>
      <c r="Q515" s="973"/>
      <c r="R515" s="973"/>
      <c r="S515" s="973"/>
      <c r="T515" s="973"/>
      <c r="U515" s="973"/>
      <c r="V515" s="973"/>
      <c r="W515" s="973"/>
      <c r="X515" s="973"/>
      <c r="Y515" s="973"/>
      <c r="Z515" s="973"/>
      <c r="AA515" s="973"/>
      <c r="AB515" s="903"/>
    </row>
    <row r="516" spans="1:28" ht="22.15" customHeight="1">
      <c r="A516" s="972" t="s">
        <v>269</v>
      </c>
      <c r="B516" s="973" t="s">
        <v>272</v>
      </c>
      <c r="C516" s="973"/>
      <c r="D516" s="973"/>
      <c r="E516" s="973"/>
      <c r="F516" s="973"/>
      <c r="G516" s="973"/>
      <c r="H516" s="973"/>
      <c r="I516" s="973"/>
      <c r="J516" s="1670" t="str">
        <f>項目一覧②!$F$173</f>
        <v/>
      </c>
      <c r="K516" s="1670"/>
      <c r="L516" s="1670"/>
      <c r="M516" s="1670"/>
      <c r="N516" s="998" t="s">
        <v>290</v>
      </c>
      <c r="O516" s="973"/>
      <c r="P516" s="973"/>
      <c r="Q516" s="973"/>
      <c r="R516" s="973"/>
      <c r="S516" s="973"/>
      <c r="T516" s="973"/>
      <c r="U516" s="973"/>
      <c r="V516" s="973"/>
      <c r="W516" s="973"/>
      <c r="X516" s="973"/>
      <c r="Y516" s="973"/>
      <c r="Z516" s="973"/>
      <c r="AA516" s="973"/>
      <c r="AB516" s="903"/>
    </row>
    <row r="517" spans="1:28" ht="22.15" customHeight="1">
      <c r="A517" s="972" t="s">
        <v>269</v>
      </c>
      <c r="B517" s="973" t="s">
        <v>271</v>
      </c>
      <c r="C517" s="973"/>
      <c r="D517" s="973"/>
      <c r="E517" s="973"/>
      <c r="F517" s="973"/>
      <c r="G517" s="973"/>
      <c r="H517" s="973"/>
      <c r="I517" s="973"/>
      <c r="J517" s="1670" t="str">
        <f>項目一覧②!$F$174</f>
        <v/>
      </c>
      <c r="K517" s="1670"/>
      <c r="L517" s="1670"/>
      <c r="M517" s="1670"/>
      <c r="N517" s="999" t="s">
        <v>290</v>
      </c>
      <c r="O517" s="973"/>
      <c r="P517" s="973"/>
      <c r="Q517" s="973"/>
      <c r="R517" s="973"/>
      <c r="S517" s="973"/>
      <c r="T517" s="973"/>
      <c r="U517" s="973"/>
      <c r="V517" s="973"/>
      <c r="W517" s="973"/>
      <c r="X517" s="973"/>
      <c r="Y517" s="973"/>
      <c r="Z517" s="973"/>
      <c r="AA517" s="973"/>
      <c r="AB517" s="903"/>
    </row>
    <row r="518" spans="1:28" ht="22.15" customHeight="1">
      <c r="A518" s="972" t="s">
        <v>269</v>
      </c>
      <c r="B518" s="973" t="s">
        <v>270</v>
      </c>
      <c r="C518" s="973"/>
      <c r="D518" s="973"/>
      <c r="E518" s="973"/>
      <c r="F518" s="973"/>
      <c r="G518" s="973"/>
      <c r="H518" s="973"/>
      <c r="I518" s="973"/>
      <c r="J518" s="1670" t="str">
        <f>項目一覧②!$F$175</f>
        <v/>
      </c>
      <c r="K518" s="1670"/>
      <c r="L518" s="1670"/>
      <c r="M518" s="1670"/>
      <c r="N518" s="998" t="s">
        <v>290</v>
      </c>
      <c r="O518" s="973"/>
      <c r="P518" s="973"/>
      <c r="Q518" s="973"/>
      <c r="R518" s="973"/>
      <c r="S518" s="973"/>
      <c r="T518" s="973"/>
      <c r="U518" s="973"/>
      <c r="V518" s="973"/>
      <c r="W518" s="973"/>
      <c r="X518" s="973"/>
      <c r="Y518" s="973"/>
      <c r="Z518" s="973"/>
      <c r="AA518" s="973"/>
      <c r="AB518" s="903"/>
    </row>
    <row r="519" spans="1:28" ht="16.149999999999999" customHeight="1">
      <c r="A519" s="959" t="s">
        <v>269</v>
      </c>
      <c r="B519" s="937" t="s">
        <v>268</v>
      </c>
      <c r="C519" s="937"/>
      <c r="D519" s="937"/>
      <c r="E519" s="937"/>
      <c r="F519" s="937"/>
      <c r="G519" s="937"/>
      <c r="H519" s="937"/>
      <c r="I519" s="937"/>
      <c r="O519" s="937"/>
      <c r="P519" s="937"/>
      <c r="Q519" s="937"/>
      <c r="R519" s="937"/>
      <c r="S519" s="937"/>
      <c r="T519" s="937"/>
      <c r="U519" s="937"/>
      <c r="V519" s="937"/>
      <c r="W519" s="937"/>
      <c r="X519" s="937"/>
      <c r="Y519" s="937"/>
      <c r="Z519" s="937"/>
      <c r="AA519" s="937"/>
      <c r="AB519" s="903"/>
    </row>
    <row r="520" spans="1:28" ht="16.149999999999999" customHeight="1">
      <c r="A520" s="936"/>
      <c r="B520" s="906"/>
      <c r="C520" s="906" t="s">
        <v>2260</v>
      </c>
      <c r="D520" s="906" t="s">
        <v>2261</v>
      </c>
      <c r="E520" s="906"/>
      <c r="F520" s="906"/>
      <c r="G520" s="906"/>
      <c r="H520" s="906"/>
      <c r="I520" s="906"/>
      <c r="J520" s="1685" t="str">
        <f>項目一覧②!$F$176</f>
        <v/>
      </c>
      <c r="K520" s="1685"/>
      <c r="L520" s="1685"/>
      <c r="M520" s="1685"/>
      <c r="N520" s="999" t="s">
        <v>267</v>
      </c>
      <c r="O520" s="906"/>
      <c r="P520" s="906"/>
      <c r="Q520" s="906"/>
      <c r="R520" s="906"/>
      <c r="S520" s="906"/>
      <c r="T520" s="906"/>
      <c r="U520" s="906"/>
      <c r="V520" s="906"/>
      <c r="W520" s="906"/>
      <c r="X520" s="906"/>
      <c r="Y520" s="906"/>
      <c r="Z520" s="906"/>
      <c r="AA520" s="906"/>
      <c r="AB520" s="903"/>
    </row>
    <row r="521" spans="1:28" ht="16.149999999999999" customHeight="1">
      <c r="A521" s="936"/>
      <c r="B521" s="906"/>
      <c r="C521" s="906" t="s">
        <v>2262</v>
      </c>
      <c r="D521" s="906" t="s">
        <v>2263</v>
      </c>
      <c r="E521" s="906"/>
      <c r="F521" s="906"/>
      <c r="G521" s="906"/>
      <c r="H521" s="906"/>
      <c r="I521" s="906"/>
      <c r="J521" s="1000"/>
      <c r="K521" s="1000"/>
      <c r="L521" s="1000"/>
      <c r="M521" s="1000"/>
      <c r="N521" s="999"/>
      <c r="O521" s="999"/>
      <c r="P521" s="906"/>
      <c r="Q521" s="936" t="str">
        <f>IF(項目一覧②!$G$177=TRUE,"■","□")</f>
        <v>□</v>
      </c>
      <c r="R521" s="906" t="s">
        <v>266</v>
      </c>
      <c r="S521" s="906"/>
      <c r="T521" s="936" t="str">
        <f>IF(項目一覧②!$H$177=TRUE,"■","□")</f>
        <v>□</v>
      </c>
      <c r="U521" s="906" t="s">
        <v>265</v>
      </c>
      <c r="V521" s="906"/>
      <c r="W521" s="906"/>
      <c r="X521" s="906"/>
      <c r="Y521" s="906"/>
      <c r="Z521" s="906"/>
      <c r="AA521" s="906"/>
      <c r="AB521" s="906"/>
    </row>
    <row r="522" spans="1:28" ht="16.149999999999999" customHeight="1">
      <c r="A522" s="959" t="s">
        <v>275</v>
      </c>
      <c r="B522" s="937" t="s">
        <v>264</v>
      </c>
      <c r="C522" s="937"/>
      <c r="D522" s="937"/>
      <c r="E522" s="937"/>
      <c r="F522" s="937"/>
      <c r="G522" s="937"/>
      <c r="H522" s="937"/>
      <c r="I522" s="937"/>
      <c r="J522" s="937"/>
      <c r="K522" s="937"/>
      <c r="L522" s="937"/>
      <c r="M522" s="937"/>
      <c r="N522" s="937"/>
      <c r="O522" s="937"/>
      <c r="P522" s="937"/>
      <c r="Q522" s="937"/>
      <c r="R522" s="937"/>
      <c r="S522" s="937"/>
      <c r="T522" s="937"/>
      <c r="U522" s="937"/>
      <c r="V522" s="937"/>
      <c r="W522" s="937"/>
      <c r="X522" s="937"/>
      <c r="Y522" s="937"/>
      <c r="Z522" s="937"/>
      <c r="AA522" s="937"/>
      <c r="AB522" s="903"/>
    </row>
    <row r="523" spans="1:28" ht="16.149999999999999" customHeight="1">
      <c r="A523" s="906"/>
      <c r="B523" s="906"/>
      <c r="C523" s="906"/>
      <c r="D523" s="1667" t="s">
        <v>263</v>
      </c>
      <c r="E523" s="1667"/>
      <c r="F523" s="1667"/>
      <c r="G523" s="1667"/>
      <c r="H523" s="975"/>
      <c r="I523" s="1667" t="s">
        <v>262</v>
      </c>
      <c r="J523" s="1667"/>
      <c r="K523" s="1667"/>
      <c r="L523" s="1667"/>
      <c r="M523" s="1667"/>
      <c r="N523" s="1667"/>
      <c r="O523" s="1667"/>
      <c r="P523" s="1667"/>
      <c r="Q523" s="1667"/>
      <c r="R523" s="1667"/>
      <c r="S523" s="1667"/>
      <c r="T523" s="1667"/>
      <c r="U523" s="1667"/>
      <c r="V523" s="975"/>
      <c r="W523" s="975" t="s">
        <v>279</v>
      </c>
      <c r="X523" s="1667" t="s">
        <v>289</v>
      </c>
      <c r="Y523" s="1667"/>
      <c r="Z523" s="1667"/>
      <c r="AA523" s="906" t="s">
        <v>288</v>
      </c>
      <c r="AB523" s="903"/>
    </row>
    <row r="524" spans="1:28" ht="16.149999999999999" customHeight="1">
      <c r="A524" s="906"/>
      <c r="B524" s="906" t="s">
        <v>287</v>
      </c>
      <c r="C524" s="906"/>
      <c r="D524" s="975" t="s">
        <v>281</v>
      </c>
      <c r="E524" s="1689" t="str">
        <f>項目一覧②!$F$178</f>
        <v/>
      </c>
      <c r="F524" s="1689"/>
      <c r="G524" s="960" t="s">
        <v>280</v>
      </c>
      <c r="H524" s="938" t="str">
        <f>'確認申請書（建築）入力'!T537</f>
        <v/>
      </c>
      <c r="J524" s="906"/>
      <c r="K524" s="906"/>
      <c r="L524" s="903"/>
      <c r="M524" s="906"/>
      <c r="N524" s="906"/>
      <c r="O524" s="906"/>
      <c r="P524" s="906"/>
      <c r="Q524" s="906"/>
      <c r="R524" s="903"/>
      <c r="S524" s="903"/>
      <c r="T524" s="903"/>
      <c r="U524" s="903"/>
      <c r="V524" s="975"/>
      <c r="W524" s="975" t="s">
        <v>279</v>
      </c>
      <c r="X524" s="1686" t="str">
        <f>項目一覧②!$F$190</f>
        <v/>
      </c>
      <c r="Y524" s="1686"/>
      <c r="Z524" s="1686"/>
      <c r="AA524" s="906" t="s">
        <v>278</v>
      </c>
      <c r="AB524" s="903"/>
    </row>
    <row r="525" spans="1:28" ht="16.149999999999999" customHeight="1">
      <c r="A525" s="906"/>
      <c r="B525" s="906" t="s">
        <v>286</v>
      </c>
      <c r="C525" s="906"/>
      <c r="D525" s="975" t="s">
        <v>281</v>
      </c>
      <c r="E525" s="1689" t="str">
        <f>項目一覧②!$F$179</f>
        <v/>
      </c>
      <c r="F525" s="1689"/>
      <c r="G525" s="960" t="s">
        <v>280</v>
      </c>
      <c r="H525" s="938" t="str">
        <f>'確認申請書（建築）入力'!T538</f>
        <v/>
      </c>
      <c r="J525" s="906"/>
      <c r="K525" s="906"/>
      <c r="L525" s="903"/>
      <c r="M525" s="906"/>
      <c r="N525" s="906"/>
      <c r="O525" s="906"/>
      <c r="P525" s="906"/>
      <c r="Q525" s="906"/>
      <c r="R525" s="903"/>
      <c r="S525" s="903"/>
      <c r="T525" s="903"/>
      <c r="U525" s="903"/>
      <c r="V525" s="975"/>
      <c r="W525" s="975" t="s">
        <v>279</v>
      </c>
      <c r="X525" s="1686" t="str">
        <f>項目一覧②!$F$191</f>
        <v/>
      </c>
      <c r="Y525" s="1686"/>
      <c r="Z525" s="1686"/>
      <c r="AA525" s="906" t="s">
        <v>278</v>
      </c>
      <c r="AB525" s="903"/>
    </row>
    <row r="526" spans="1:28" ht="16.149999999999999" customHeight="1">
      <c r="A526" s="906"/>
      <c r="B526" s="906" t="s">
        <v>285</v>
      </c>
      <c r="C526" s="906"/>
      <c r="D526" s="975" t="s">
        <v>281</v>
      </c>
      <c r="E526" s="1689" t="str">
        <f>項目一覧②!$F$180</f>
        <v/>
      </c>
      <c r="F526" s="1689"/>
      <c r="G526" s="960" t="s">
        <v>280</v>
      </c>
      <c r="H526" s="938" t="str">
        <f>'確認申請書（建築）入力'!T539</f>
        <v/>
      </c>
      <c r="J526" s="906"/>
      <c r="K526" s="906"/>
      <c r="L526" s="903"/>
      <c r="M526" s="906"/>
      <c r="N526" s="906"/>
      <c r="O526" s="906"/>
      <c r="P526" s="906"/>
      <c r="Q526" s="906"/>
      <c r="R526" s="903"/>
      <c r="S526" s="903"/>
      <c r="T526" s="903"/>
      <c r="U526" s="903"/>
      <c r="V526" s="975"/>
      <c r="W526" s="975" t="s">
        <v>279</v>
      </c>
      <c r="X526" s="1686" t="str">
        <f>項目一覧②!$F$192</f>
        <v/>
      </c>
      <c r="Y526" s="1686"/>
      <c r="Z526" s="1686"/>
      <c r="AA526" s="906" t="s">
        <v>278</v>
      </c>
      <c r="AB526" s="903"/>
    </row>
    <row r="527" spans="1:28" ht="16.149999999999999" customHeight="1">
      <c r="A527" s="906"/>
      <c r="B527" s="906" t="s">
        <v>284</v>
      </c>
      <c r="C527" s="906"/>
      <c r="D527" s="975" t="s">
        <v>281</v>
      </c>
      <c r="E527" s="1689" t="str">
        <f>項目一覧②!$F$181</f>
        <v/>
      </c>
      <c r="F527" s="1689"/>
      <c r="G527" s="960" t="s">
        <v>280</v>
      </c>
      <c r="H527" s="938" t="str">
        <f>'確認申請書（建築）入力'!T540</f>
        <v/>
      </c>
      <c r="J527" s="906"/>
      <c r="K527" s="906"/>
      <c r="L527" s="903"/>
      <c r="M527" s="906"/>
      <c r="N527" s="906"/>
      <c r="O527" s="906"/>
      <c r="P527" s="906"/>
      <c r="Q527" s="906"/>
      <c r="R527" s="903"/>
      <c r="S527" s="903"/>
      <c r="T527" s="903"/>
      <c r="U527" s="903"/>
      <c r="V527" s="975"/>
      <c r="W527" s="975" t="s">
        <v>279</v>
      </c>
      <c r="X527" s="1686" t="str">
        <f>項目一覧②!$F$193</f>
        <v/>
      </c>
      <c r="Y527" s="1686"/>
      <c r="Z527" s="1686"/>
      <c r="AA527" s="906" t="s">
        <v>278</v>
      </c>
      <c r="AB527" s="903"/>
    </row>
    <row r="528" spans="1:28" ht="16.149999999999999" customHeight="1">
      <c r="A528" s="906"/>
      <c r="B528" s="906" t="s">
        <v>283</v>
      </c>
      <c r="C528" s="906"/>
      <c r="D528" s="975" t="s">
        <v>281</v>
      </c>
      <c r="E528" s="1689" t="str">
        <f>項目一覧②!$F$182</f>
        <v/>
      </c>
      <c r="F528" s="1689"/>
      <c r="G528" s="960" t="s">
        <v>280</v>
      </c>
      <c r="H528" s="938" t="str">
        <f>'確認申請書（建築）入力'!T541</f>
        <v/>
      </c>
      <c r="J528" s="906"/>
      <c r="K528" s="906"/>
      <c r="L528" s="903"/>
      <c r="M528" s="906"/>
      <c r="N528" s="906"/>
      <c r="O528" s="906"/>
      <c r="P528" s="906"/>
      <c r="Q528" s="906"/>
      <c r="R528" s="903"/>
      <c r="S528" s="903"/>
      <c r="T528" s="903"/>
      <c r="U528" s="903"/>
      <c r="V528" s="975"/>
      <c r="W528" s="975" t="s">
        <v>279</v>
      </c>
      <c r="X528" s="1686" t="str">
        <f>項目一覧②!$F$194</f>
        <v/>
      </c>
      <c r="Y528" s="1686"/>
      <c r="Z528" s="1686"/>
      <c r="AA528" s="906" t="s">
        <v>278</v>
      </c>
      <c r="AB528" s="903"/>
    </row>
    <row r="529" spans="1:28" ht="16.149999999999999" customHeight="1">
      <c r="A529" s="935"/>
      <c r="B529" s="935" t="s">
        <v>282</v>
      </c>
      <c r="C529" s="935"/>
      <c r="D529" s="975" t="s">
        <v>281</v>
      </c>
      <c r="E529" s="1689" t="str">
        <f>項目一覧②!$F$183</f>
        <v/>
      </c>
      <c r="F529" s="1689"/>
      <c r="G529" s="960" t="s">
        <v>280</v>
      </c>
      <c r="H529" s="938" t="str">
        <f>'確認申請書（建築）入力'!T542</f>
        <v/>
      </c>
      <c r="J529" s="935"/>
      <c r="K529" s="935"/>
      <c r="L529" s="903"/>
      <c r="M529" s="935"/>
      <c r="N529" s="935"/>
      <c r="O529" s="935"/>
      <c r="P529" s="935"/>
      <c r="Q529" s="935"/>
      <c r="R529" s="903"/>
      <c r="S529" s="903"/>
      <c r="T529" s="903"/>
      <c r="U529" s="903"/>
      <c r="V529" s="975"/>
      <c r="W529" s="975" t="s">
        <v>279</v>
      </c>
      <c r="X529" s="1686" t="str">
        <f>項目一覧②!$F$195</f>
        <v/>
      </c>
      <c r="Y529" s="1686"/>
      <c r="Z529" s="1686"/>
      <c r="AA529" s="906" t="s">
        <v>278</v>
      </c>
      <c r="AB529" s="903"/>
    </row>
    <row r="530" spans="1:28" ht="16.149999999999999" customHeight="1">
      <c r="A530" s="959" t="s">
        <v>275</v>
      </c>
      <c r="B530" s="937" t="s">
        <v>251</v>
      </c>
      <c r="C530" s="937"/>
      <c r="D530" s="937"/>
      <c r="E530" s="937"/>
      <c r="F530" s="937"/>
      <c r="G530" s="937"/>
      <c r="H530" s="937"/>
      <c r="I530" s="937"/>
      <c r="J530" s="937"/>
      <c r="K530" s="937"/>
      <c r="L530" s="937"/>
      <c r="M530" s="937"/>
      <c r="N530" s="937"/>
      <c r="O530" s="937"/>
      <c r="P530" s="937"/>
      <c r="Q530" s="937"/>
      <c r="R530" s="937"/>
      <c r="S530" s="937"/>
      <c r="T530" s="937"/>
      <c r="U530" s="937"/>
      <c r="V530" s="937"/>
      <c r="W530" s="937"/>
      <c r="X530" s="937"/>
      <c r="Y530" s="937"/>
      <c r="Z530" s="937"/>
      <c r="AA530" s="937"/>
      <c r="AB530" s="903"/>
    </row>
    <row r="531" spans="1:28" ht="16.149999999999999" customHeight="1">
      <c r="A531" s="936"/>
      <c r="B531" s="906"/>
      <c r="C531" s="906"/>
      <c r="D531" s="906"/>
      <c r="E531" s="906"/>
      <c r="F531" s="1668" t="str">
        <f>項目一覧②!$F$196</f>
        <v/>
      </c>
      <c r="G531" s="1668"/>
      <c r="H531" s="1668"/>
      <c r="I531" s="1668"/>
      <c r="J531" s="1668"/>
      <c r="K531" s="1668"/>
      <c r="L531" s="1668"/>
      <c r="M531" s="1668"/>
      <c r="N531" s="1668"/>
      <c r="O531" s="1668"/>
      <c r="P531" s="1668"/>
      <c r="Q531" s="1668"/>
      <c r="R531" s="1668"/>
      <c r="S531" s="1668"/>
      <c r="T531" s="1668"/>
      <c r="U531" s="1668"/>
      <c r="V531" s="1668"/>
      <c r="W531" s="1668"/>
      <c r="X531" s="1668"/>
      <c r="Y531" s="1668"/>
      <c r="Z531" s="1668"/>
      <c r="AA531" s="1668"/>
      <c r="AB531" s="903"/>
    </row>
    <row r="532" spans="1:28" ht="16.149999999999999" customHeight="1">
      <c r="A532" s="935"/>
      <c r="B532" s="935"/>
      <c r="C532" s="935"/>
      <c r="D532" s="935"/>
      <c r="E532" s="935"/>
      <c r="F532" s="1669"/>
      <c r="G532" s="1669"/>
      <c r="H532" s="1669"/>
      <c r="I532" s="1669"/>
      <c r="J532" s="1669"/>
      <c r="K532" s="1669"/>
      <c r="L532" s="1669"/>
      <c r="M532" s="1669"/>
      <c r="N532" s="1669"/>
      <c r="O532" s="1669"/>
      <c r="P532" s="1669"/>
      <c r="Q532" s="1669"/>
      <c r="R532" s="1669"/>
      <c r="S532" s="1669"/>
      <c r="T532" s="1669"/>
      <c r="U532" s="1669"/>
      <c r="V532" s="1669"/>
      <c r="W532" s="1669"/>
      <c r="X532" s="1669"/>
      <c r="Y532" s="1669"/>
      <c r="Z532" s="1669"/>
      <c r="AA532" s="1669"/>
      <c r="AB532" s="903"/>
    </row>
    <row r="533" spans="1:28" ht="16.149999999999999" customHeight="1">
      <c r="A533" s="936" t="s">
        <v>275</v>
      </c>
      <c r="B533" s="906" t="s">
        <v>250</v>
      </c>
      <c r="C533" s="906"/>
      <c r="D533" s="906"/>
      <c r="E533" s="906"/>
      <c r="F533" s="906"/>
      <c r="G533" s="906"/>
      <c r="H533" s="906"/>
      <c r="I533" s="906"/>
      <c r="J533" s="906"/>
      <c r="K533" s="906"/>
      <c r="L533" s="906"/>
      <c r="M533" s="906"/>
      <c r="N533" s="906"/>
      <c r="O533" s="906"/>
      <c r="P533" s="906"/>
      <c r="Q533" s="906"/>
      <c r="R533" s="906"/>
      <c r="S533" s="906"/>
      <c r="T533" s="906"/>
      <c r="U533" s="906"/>
      <c r="V533" s="906"/>
      <c r="W533" s="906"/>
      <c r="X533" s="906"/>
      <c r="Y533" s="906"/>
      <c r="Z533" s="906"/>
      <c r="AA533" s="906"/>
      <c r="AB533" s="903"/>
    </row>
    <row r="534" spans="1:28" ht="16.149999999999999" customHeight="1">
      <c r="A534" s="906"/>
      <c r="B534" s="906"/>
      <c r="C534" s="906"/>
      <c r="D534" s="906"/>
      <c r="E534" s="906"/>
      <c r="F534" s="1668" t="str">
        <f>項目一覧②!$F$197</f>
        <v/>
      </c>
      <c r="G534" s="1668"/>
      <c r="H534" s="1668"/>
      <c r="I534" s="1668"/>
      <c r="J534" s="1668"/>
      <c r="K534" s="1668"/>
      <c r="L534" s="1668"/>
      <c r="M534" s="1668"/>
      <c r="N534" s="1668"/>
      <c r="O534" s="1668"/>
      <c r="P534" s="1668"/>
      <c r="Q534" s="1668"/>
      <c r="R534" s="1668"/>
      <c r="S534" s="1668"/>
      <c r="T534" s="1668"/>
      <c r="U534" s="1668"/>
      <c r="V534" s="1668"/>
      <c r="W534" s="1668"/>
      <c r="X534" s="1668"/>
      <c r="Y534" s="1668"/>
      <c r="Z534" s="1668"/>
      <c r="AA534" s="1668"/>
      <c r="AB534" s="903"/>
    </row>
    <row r="535" spans="1:28" ht="16.149999999999999" customHeight="1">
      <c r="A535" s="935"/>
      <c r="B535" s="935"/>
      <c r="C535" s="935"/>
      <c r="D535" s="935"/>
      <c r="E535" s="935"/>
      <c r="F535" s="1669"/>
      <c r="G535" s="1669"/>
      <c r="H535" s="1669"/>
      <c r="I535" s="1669"/>
      <c r="J535" s="1669"/>
      <c r="K535" s="1669"/>
      <c r="L535" s="1669"/>
      <c r="M535" s="1669"/>
      <c r="N535" s="1669"/>
      <c r="O535" s="1669"/>
      <c r="P535" s="1669"/>
      <c r="Q535" s="1669"/>
      <c r="R535" s="1669"/>
      <c r="S535" s="1669"/>
      <c r="T535" s="1669"/>
      <c r="U535" s="1669"/>
      <c r="V535" s="1669"/>
      <c r="W535" s="1669"/>
      <c r="X535" s="1669"/>
      <c r="Y535" s="1669"/>
      <c r="Z535" s="1669"/>
      <c r="AA535" s="1669"/>
      <c r="AB535" s="903"/>
    </row>
    <row r="536" spans="1:28" ht="16.149999999999999" customHeight="1">
      <c r="A536" s="906"/>
      <c r="B536" s="906"/>
      <c r="C536" s="906"/>
      <c r="D536" s="906"/>
      <c r="E536" s="906"/>
      <c r="F536" s="906"/>
      <c r="G536" s="906"/>
      <c r="H536" s="906"/>
      <c r="I536" s="906"/>
      <c r="J536" s="906"/>
      <c r="K536" s="906"/>
      <c r="L536" s="906"/>
      <c r="M536" s="906"/>
      <c r="N536" s="906"/>
      <c r="O536" s="906"/>
      <c r="P536" s="906"/>
      <c r="Q536" s="906"/>
      <c r="R536" s="906"/>
      <c r="S536" s="906"/>
      <c r="T536" s="906"/>
      <c r="U536" s="906"/>
      <c r="V536" s="906"/>
      <c r="W536" s="906"/>
      <c r="X536" s="906"/>
      <c r="Y536" s="906"/>
      <c r="Z536" s="906"/>
      <c r="AA536" s="906"/>
      <c r="AB536" s="903"/>
    </row>
    <row r="537" spans="1:28" ht="16.149999999999999" customHeight="1">
      <c r="A537" s="1667" t="s">
        <v>277</v>
      </c>
      <c r="B537" s="1667"/>
      <c r="C537" s="1667"/>
      <c r="D537" s="1667"/>
      <c r="E537" s="1667"/>
      <c r="F537" s="1667"/>
      <c r="G537" s="1667"/>
      <c r="H537" s="1667"/>
      <c r="I537" s="1667"/>
      <c r="J537" s="1667"/>
      <c r="K537" s="1667"/>
      <c r="L537" s="1667"/>
      <c r="M537" s="1667"/>
      <c r="N537" s="1667"/>
      <c r="O537" s="1667"/>
      <c r="P537" s="1667"/>
      <c r="Q537" s="1667"/>
      <c r="R537" s="1667"/>
      <c r="S537" s="1667"/>
      <c r="T537" s="1667"/>
      <c r="U537" s="1667"/>
      <c r="V537" s="1667"/>
      <c r="W537" s="1667"/>
      <c r="X537" s="1667"/>
      <c r="Y537" s="1667"/>
      <c r="Z537" s="1667"/>
      <c r="AA537" s="1667"/>
      <c r="AB537" s="903"/>
    </row>
    <row r="538" spans="1:28" ht="16.149999999999999" customHeight="1">
      <c r="A538" s="935"/>
      <c r="B538" s="935" t="s">
        <v>276</v>
      </c>
      <c r="C538" s="935"/>
      <c r="D538" s="935"/>
      <c r="E538" s="935"/>
      <c r="F538" s="935"/>
      <c r="G538" s="935"/>
      <c r="H538" s="935"/>
      <c r="I538" s="935"/>
      <c r="J538" s="935"/>
      <c r="K538" s="935"/>
      <c r="L538" s="935"/>
      <c r="M538" s="935"/>
      <c r="N538" s="935"/>
      <c r="O538" s="935"/>
      <c r="P538" s="935"/>
      <c r="Q538" s="935"/>
      <c r="R538" s="935"/>
      <c r="S538" s="935"/>
      <c r="T538" s="935"/>
      <c r="U538" s="935"/>
      <c r="V538" s="935"/>
      <c r="W538" s="935"/>
      <c r="X538" s="935"/>
      <c r="Y538" s="935"/>
      <c r="Z538" s="935"/>
      <c r="AA538" s="935"/>
      <c r="AB538" s="903"/>
    </row>
    <row r="539" spans="1:28" ht="22.15" customHeight="1">
      <c r="A539" s="972" t="s">
        <v>275</v>
      </c>
      <c r="B539" s="973" t="s">
        <v>132</v>
      </c>
      <c r="C539" s="973"/>
      <c r="D539" s="973"/>
      <c r="E539" s="973"/>
      <c r="F539" s="973"/>
      <c r="G539" s="922"/>
      <c r="H539" s="973"/>
      <c r="I539" s="973"/>
      <c r="J539" s="973"/>
      <c r="K539" s="973"/>
      <c r="L539" s="973"/>
      <c r="M539" s="973">
        <f>項目一覧②!$F$198</f>
        <v>1</v>
      </c>
      <c r="N539" s="973"/>
      <c r="O539" s="973"/>
      <c r="P539" s="973"/>
      <c r="Q539" s="973"/>
      <c r="R539" s="973"/>
      <c r="S539" s="973"/>
      <c r="T539" s="973"/>
      <c r="U539" s="973"/>
      <c r="V539" s="973"/>
      <c r="W539" s="973"/>
      <c r="X539" s="973"/>
      <c r="Y539" s="973"/>
      <c r="Z539" s="973"/>
      <c r="AA539" s="973"/>
      <c r="AB539" s="903"/>
    </row>
    <row r="540" spans="1:28" ht="22.15" customHeight="1">
      <c r="A540" s="972" t="s">
        <v>275</v>
      </c>
      <c r="B540" s="973" t="s">
        <v>274</v>
      </c>
      <c r="C540" s="973"/>
      <c r="D540" s="973"/>
      <c r="E540" s="973"/>
      <c r="F540" s="973"/>
      <c r="G540" s="903"/>
      <c r="H540" s="903"/>
      <c r="I540" s="973"/>
      <c r="J540" s="1692" t="str">
        <f>項目一覧②!$F$199</f>
        <v/>
      </c>
      <c r="K540" s="1692"/>
      <c r="L540" s="1692"/>
      <c r="M540" s="1692"/>
      <c r="N540" s="973" t="s">
        <v>273</v>
      </c>
      <c r="O540" s="973"/>
      <c r="P540" s="973"/>
      <c r="Q540" s="973"/>
      <c r="R540" s="973"/>
      <c r="S540" s="973"/>
      <c r="T540" s="973"/>
      <c r="U540" s="973"/>
      <c r="V540" s="973"/>
      <c r="W540" s="973"/>
      <c r="X540" s="973"/>
      <c r="Y540" s="973"/>
      <c r="Z540" s="973"/>
      <c r="AA540" s="973"/>
      <c r="AB540" s="903"/>
    </row>
    <row r="541" spans="1:28" ht="22.15" customHeight="1">
      <c r="A541" s="972" t="s">
        <v>269</v>
      </c>
      <c r="B541" s="973" t="s">
        <v>272</v>
      </c>
      <c r="C541" s="973"/>
      <c r="D541" s="973"/>
      <c r="E541" s="973"/>
      <c r="F541" s="973"/>
      <c r="G541" s="973"/>
      <c r="H541" s="973"/>
      <c r="I541" s="973"/>
      <c r="J541" s="1748" t="str">
        <f>項目一覧②!$F$200</f>
        <v/>
      </c>
      <c r="K541" s="1748"/>
      <c r="L541" s="1748"/>
      <c r="M541" s="1748"/>
      <c r="N541" s="1002" t="s">
        <v>267</v>
      </c>
      <c r="O541" s="973"/>
      <c r="P541" s="973"/>
      <c r="Q541" s="973"/>
      <c r="R541" s="973"/>
      <c r="S541" s="973"/>
      <c r="T541" s="973"/>
      <c r="U541" s="973"/>
      <c r="V541" s="973"/>
      <c r="W541" s="973"/>
      <c r="X541" s="973"/>
      <c r="Y541" s="973"/>
      <c r="Z541" s="973"/>
      <c r="AA541" s="973"/>
      <c r="AB541" s="903"/>
    </row>
    <row r="542" spans="1:28" ht="22.15" customHeight="1">
      <c r="A542" s="972" t="s">
        <v>269</v>
      </c>
      <c r="B542" s="973" t="s">
        <v>271</v>
      </c>
      <c r="C542" s="973"/>
      <c r="D542" s="973"/>
      <c r="E542" s="973"/>
      <c r="F542" s="973"/>
      <c r="G542" s="973"/>
      <c r="H542" s="973"/>
      <c r="I542" s="973"/>
      <c r="J542" s="1748" t="str">
        <f>項目一覧②!$F$201</f>
        <v/>
      </c>
      <c r="K542" s="1748"/>
      <c r="L542" s="1748"/>
      <c r="M542" s="1748"/>
      <c r="N542" s="1003" t="s">
        <v>267</v>
      </c>
      <c r="O542" s="973"/>
      <c r="P542" s="973"/>
      <c r="Q542" s="973"/>
      <c r="R542" s="973"/>
      <c r="S542" s="973"/>
      <c r="T542" s="973"/>
      <c r="U542" s="973"/>
      <c r="V542" s="973"/>
      <c r="W542" s="973"/>
      <c r="X542" s="973"/>
      <c r="Y542" s="973"/>
      <c r="Z542" s="973"/>
      <c r="AA542" s="973"/>
      <c r="AB542" s="903"/>
    </row>
    <row r="543" spans="1:28" ht="22.15" customHeight="1">
      <c r="A543" s="972" t="s">
        <v>269</v>
      </c>
      <c r="B543" s="973" t="s">
        <v>270</v>
      </c>
      <c r="C543" s="973"/>
      <c r="D543" s="973"/>
      <c r="E543" s="973"/>
      <c r="F543" s="973"/>
      <c r="G543" s="973"/>
      <c r="H543" s="973"/>
      <c r="I543" s="973"/>
      <c r="J543" s="1748" t="str">
        <f>項目一覧②!$F$202</f>
        <v/>
      </c>
      <c r="K543" s="1748"/>
      <c r="L543" s="1748"/>
      <c r="M543" s="1748"/>
      <c r="N543" s="1002" t="s">
        <v>267</v>
      </c>
      <c r="O543" s="973"/>
      <c r="P543" s="973"/>
      <c r="Q543" s="973"/>
      <c r="R543" s="973"/>
      <c r="S543" s="973"/>
      <c r="T543" s="973"/>
      <c r="U543" s="973"/>
      <c r="V543" s="973"/>
      <c r="W543" s="973"/>
      <c r="X543" s="973"/>
      <c r="Y543" s="973"/>
      <c r="Z543" s="973"/>
      <c r="AA543" s="973"/>
      <c r="AB543" s="903"/>
    </row>
    <row r="544" spans="1:28" ht="16.149999999999999" customHeight="1">
      <c r="A544" s="959" t="s">
        <v>269</v>
      </c>
      <c r="B544" s="937" t="s">
        <v>268</v>
      </c>
      <c r="C544" s="937"/>
      <c r="D544" s="937"/>
      <c r="E544" s="937"/>
      <c r="F544" s="937"/>
      <c r="G544" s="937"/>
      <c r="H544" s="937"/>
      <c r="I544" s="937"/>
      <c r="O544" s="937"/>
      <c r="P544" s="937"/>
      <c r="Q544" s="937"/>
      <c r="R544" s="937"/>
      <c r="S544" s="937"/>
      <c r="T544" s="937"/>
      <c r="U544" s="937"/>
      <c r="V544" s="937"/>
      <c r="W544" s="937"/>
      <c r="X544" s="937"/>
      <c r="Y544" s="937"/>
      <c r="Z544" s="937"/>
      <c r="AA544" s="937"/>
      <c r="AB544" s="903"/>
    </row>
    <row r="545" spans="1:28" ht="16.149999999999999" customHeight="1">
      <c r="A545" s="936"/>
      <c r="B545" s="906"/>
      <c r="C545" s="906" t="s">
        <v>2260</v>
      </c>
      <c r="D545" s="906" t="s">
        <v>2261</v>
      </c>
      <c r="E545" s="906"/>
      <c r="F545" s="906"/>
      <c r="G545" s="906"/>
      <c r="H545" s="906"/>
      <c r="I545" s="906"/>
      <c r="J545" s="1757" t="str">
        <f>項目一覧②!$F$203</f>
        <v/>
      </c>
      <c r="K545" s="1757"/>
      <c r="L545" s="1757"/>
      <c r="M545" s="1757"/>
      <c r="N545" s="999" t="s">
        <v>267</v>
      </c>
      <c r="O545" s="906"/>
      <c r="P545" s="906"/>
      <c r="Q545" s="906"/>
      <c r="R545" s="906"/>
      <c r="S545" s="906"/>
      <c r="T545" s="906"/>
      <c r="U545" s="906"/>
      <c r="V545" s="906"/>
      <c r="W545" s="906"/>
      <c r="X545" s="906"/>
      <c r="Y545" s="906"/>
      <c r="Z545" s="906"/>
      <c r="AA545" s="906"/>
      <c r="AB545" s="903"/>
    </row>
    <row r="546" spans="1:28" ht="16.149999999999999" customHeight="1">
      <c r="A546" s="936"/>
      <c r="B546" s="906"/>
      <c r="C546" s="906" t="s">
        <v>2262</v>
      </c>
      <c r="D546" s="906" t="s">
        <v>2263</v>
      </c>
      <c r="E546" s="906"/>
      <c r="F546" s="906"/>
      <c r="G546" s="906"/>
      <c r="H546" s="906"/>
      <c r="I546" s="906"/>
      <c r="J546" s="1000"/>
      <c r="K546" s="1000"/>
      <c r="L546" s="1000"/>
      <c r="M546" s="1000"/>
      <c r="N546" s="1000"/>
      <c r="O546" s="999"/>
      <c r="P546" s="906"/>
      <c r="Q546" s="936" t="str">
        <f>IF(項目一覧②!$G$204=TRUE,"■","□")</f>
        <v>□</v>
      </c>
      <c r="R546" s="906" t="s">
        <v>266</v>
      </c>
      <c r="S546" s="906"/>
      <c r="T546" s="936" t="str">
        <f>IF(項目一覧②!$H$204=TRUE,"■","□")</f>
        <v>□</v>
      </c>
      <c r="U546" s="906" t="s">
        <v>265</v>
      </c>
      <c r="V546" s="906"/>
      <c r="W546" s="906"/>
      <c r="X546" s="906"/>
      <c r="Y546" s="906"/>
      <c r="Z546" s="906"/>
      <c r="AA546" s="906"/>
      <c r="AB546" s="906"/>
    </row>
    <row r="547" spans="1:28" ht="16.149999999999999" customHeight="1">
      <c r="A547" s="959" t="s">
        <v>465</v>
      </c>
      <c r="B547" s="937" t="s">
        <v>264</v>
      </c>
      <c r="C547" s="937"/>
      <c r="D547" s="937"/>
      <c r="E547" s="937"/>
      <c r="F547" s="937"/>
      <c r="G547" s="937"/>
      <c r="H547" s="937"/>
      <c r="I547" s="937"/>
      <c r="J547" s="937"/>
      <c r="K547" s="937"/>
      <c r="L547" s="937"/>
      <c r="M547" s="937"/>
      <c r="N547" s="937"/>
      <c r="O547" s="937"/>
      <c r="P547" s="937"/>
      <c r="Q547" s="937"/>
      <c r="R547" s="937"/>
      <c r="S547" s="937"/>
      <c r="T547" s="937"/>
      <c r="U547" s="937"/>
      <c r="V547" s="937"/>
      <c r="W547" s="937"/>
      <c r="X547" s="937"/>
      <c r="Y547" s="937"/>
      <c r="Z547" s="937"/>
      <c r="AA547" s="937"/>
      <c r="AB547" s="903"/>
    </row>
    <row r="548" spans="1:28" ht="16.149999999999999" customHeight="1">
      <c r="A548" s="906"/>
      <c r="B548" s="906"/>
      <c r="C548" s="906"/>
      <c r="D548" s="1667" t="s">
        <v>263</v>
      </c>
      <c r="E548" s="1667"/>
      <c r="F548" s="1667"/>
      <c r="G548" s="1667"/>
      <c r="H548" s="975"/>
      <c r="I548" s="1667" t="s">
        <v>262</v>
      </c>
      <c r="J548" s="1667"/>
      <c r="K548" s="1667"/>
      <c r="L548" s="1667"/>
      <c r="M548" s="1667"/>
      <c r="N548" s="1667"/>
      <c r="O548" s="1667"/>
      <c r="P548" s="1667"/>
      <c r="Q548" s="1667"/>
      <c r="R548" s="1667"/>
      <c r="S548" s="1667"/>
      <c r="T548" s="1667"/>
      <c r="U548" s="1667"/>
      <c r="V548" s="975"/>
      <c r="W548" s="975" t="s">
        <v>467</v>
      </c>
      <c r="X548" s="1667" t="s">
        <v>477</v>
      </c>
      <c r="Y548" s="1667"/>
      <c r="Z548" s="1667"/>
      <c r="AA548" s="906" t="s">
        <v>476</v>
      </c>
      <c r="AB548" s="903"/>
    </row>
    <row r="549" spans="1:28" ht="16.149999999999999" customHeight="1">
      <c r="A549" s="906"/>
      <c r="B549" s="906" t="s">
        <v>475</v>
      </c>
      <c r="C549" s="906"/>
      <c r="D549" s="975" t="s">
        <v>469</v>
      </c>
      <c r="E549" s="1689" t="str">
        <f>項目一覧②!$F$205</f>
        <v/>
      </c>
      <c r="F549" s="1689"/>
      <c r="G549" s="960" t="s">
        <v>468</v>
      </c>
      <c r="H549" s="938" t="str">
        <f>項目一覧②!$F$211</f>
        <v/>
      </c>
      <c r="J549" s="906"/>
      <c r="K549" s="906"/>
      <c r="L549" s="903"/>
      <c r="M549" s="906"/>
      <c r="N549" s="906"/>
      <c r="O549" s="906"/>
      <c r="P549" s="906"/>
      <c r="Q549" s="906"/>
      <c r="R549" s="903"/>
      <c r="S549" s="903"/>
      <c r="T549" s="903"/>
      <c r="U549" s="903"/>
      <c r="V549" s="975"/>
      <c r="W549" s="975" t="s">
        <v>467</v>
      </c>
      <c r="X549" s="1686" t="str">
        <f>項目一覧②!$F$217</f>
        <v/>
      </c>
      <c r="Y549" s="1686"/>
      <c r="Z549" s="1686"/>
      <c r="AA549" s="906" t="s">
        <v>466</v>
      </c>
      <c r="AB549" s="903"/>
    </row>
    <row r="550" spans="1:28" ht="16.149999999999999" customHeight="1">
      <c r="A550" s="906"/>
      <c r="B550" s="906" t="s">
        <v>474</v>
      </c>
      <c r="C550" s="906"/>
      <c r="D550" s="975" t="s">
        <v>469</v>
      </c>
      <c r="E550" s="1689" t="str">
        <f>項目一覧②!$F$206</f>
        <v/>
      </c>
      <c r="F550" s="1689"/>
      <c r="G550" s="960" t="s">
        <v>468</v>
      </c>
      <c r="H550" s="938" t="str">
        <f>項目一覧②!$F$212</f>
        <v/>
      </c>
      <c r="J550" s="906"/>
      <c r="K550" s="906"/>
      <c r="L550" s="903"/>
      <c r="M550" s="906"/>
      <c r="N550" s="906"/>
      <c r="O550" s="906"/>
      <c r="P550" s="906"/>
      <c r="Q550" s="906"/>
      <c r="R550" s="903"/>
      <c r="S550" s="903"/>
      <c r="T550" s="903"/>
      <c r="U550" s="903"/>
      <c r="V550" s="975"/>
      <c r="W550" s="975" t="s">
        <v>467</v>
      </c>
      <c r="X550" s="1686" t="str">
        <f>項目一覧②!$F$218</f>
        <v/>
      </c>
      <c r="Y550" s="1686"/>
      <c r="Z550" s="1686"/>
      <c r="AA550" s="906" t="s">
        <v>466</v>
      </c>
      <c r="AB550" s="903"/>
    </row>
    <row r="551" spans="1:28" ht="16.149999999999999" customHeight="1">
      <c r="A551" s="906"/>
      <c r="B551" s="906" t="s">
        <v>473</v>
      </c>
      <c r="C551" s="906"/>
      <c r="D551" s="975" t="s">
        <v>469</v>
      </c>
      <c r="E551" s="1689" t="str">
        <f>項目一覧②!$F$207</f>
        <v/>
      </c>
      <c r="F551" s="1689"/>
      <c r="G551" s="960" t="s">
        <v>468</v>
      </c>
      <c r="H551" s="938" t="str">
        <f>項目一覧②!$F$213</f>
        <v/>
      </c>
      <c r="J551" s="906"/>
      <c r="K551" s="906"/>
      <c r="L551" s="903"/>
      <c r="M551" s="906"/>
      <c r="N551" s="906"/>
      <c r="O551" s="906"/>
      <c r="P551" s="906"/>
      <c r="Q551" s="906"/>
      <c r="R551" s="903"/>
      <c r="S551" s="903"/>
      <c r="T551" s="903"/>
      <c r="U551" s="903"/>
      <c r="V551" s="975"/>
      <c r="W551" s="975" t="s">
        <v>467</v>
      </c>
      <c r="X551" s="1686" t="str">
        <f>項目一覧②!$F$219</f>
        <v/>
      </c>
      <c r="Y551" s="1686"/>
      <c r="Z551" s="1686"/>
      <c r="AA551" s="906" t="s">
        <v>466</v>
      </c>
      <c r="AB551" s="903"/>
    </row>
    <row r="552" spans="1:28" ht="16.149999999999999" customHeight="1">
      <c r="A552" s="906"/>
      <c r="B552" s="906" t="s">
        <v>472</v>
      </c>
      <c r="C552" s="906"/>
      <c r="D552" s="975" t="s">
        <v>469</v>
      </c>
      <c r="E552" s="1689" t="str">
        <f>項目一覧②!$F$208</f>
        <v/>
      </c>
      <c r="F552" s="1689"/>
      <c r="G552" s="960" t="s">
        <v>468</v>
      </c>
      <c r="H552" s="938" t="str">
        <f>項目一覧②!$F$214</f>
        <v/>
      </c>
      <c r="J552" s="906"/>
      <c r="K552" s="906"/>
      <c r="L552" s="903"/>
      <c r="M552" s="906"/>
      <c r="N552" s="906"/>
      <c r="O552" s="906"/>
      <c r="P552" s="906"/>
      <c r="Q552" s="906"/>
      <c r="R552" s="903"/>
      <c r="S552" s="903"/>
      <c r="T552" s="903"/>
      <c r="U552" s="903"/>
      <c r="V552" s="975"/>
      <c r="W552" s="975" t="s">
        <v>467</v>
      </c>
      <c r="X552" s="1686" t="str">
        <f>項目一覧②!$F$220</f>
        <v/>
      </c>
      <c r="Y552" s="1686"/>
      <c r="Z552" s="1686"/>
      <c r="AA552" s="906" t="s">
        <v>466</v>
      </c>
      <c r="AB552" s="903"/>
    </row>
    <row r="553" spans="1:28" ht="16.149999999999999" customHeight="1">
      <c r="A553" s="906"/>
      <c r="B553" s="906" t="s">
        <v>471</v>
      </c>
      <c r="C553" s="906"/>
      <c r="D553" s="975" t="s">
        <v>469</v>
      </c>
      <c r="E553" s="1689" t="str">
        <f>項目一覧②!$F$209</f>
        <v/>
      </c>
      <c r="F553" s="1689"/>
      <c r="G553" s="960" t="s">
        <v>468</v>
      </c>
      <c r="H553" s="938" t="str">
        <f>項目一覧②!$F$215</f>
        <v/>
      </c>
      <c r="J553" s="906"/>
      <c r="K553" s="906"/>
      <c r="L553" s="903"/>
      <c r="M553" s="906"/>
      <c r="N553" s="906"/>
      <c r="O553" s="906"/>
      <c r="P553" s="906"/>
      <c r="Q553" s="906"/>
      <c r="R553" s="903"/>
      <c r="S553" s="903"/>
      <c r="T553" s="903"/>
      <c r="U553" s="903"/>
      <c r="V553" s="975"/>
      <c r="W553" s="975" t="s">
        <v>467</v>
      </c>
      <c r="X553" s="1686" t="str">
        <f>項目一覧②!$F$221</f>
        <v/>
      </c>
      <c r="Y553" s="1686"/>
      <c r="Z553" s="1686"/>
      <c r="AA553" s="906" t="s">
        <v>466</v>
      </c>
      <c r="AB553" s="903"/>
    </row>
    <row r="554" spans="1:28" ht="16.149999999999999" customHeight="1">
      <c r="A554" s="935"/>
      <c r="B554" s="935" t="s">
        <v>470</v>
      </c>
      <c r="C554" s="935"/>
      <c r="D554" s="975" t="s">
        <v>469</v>
      </c>
      <c r="E554" s="1689" t="str">
        <f>項目一覧②!$F$210</f>
        <v/>
      </c>
      <c r="F554" s="1689"/>
      <c r="G554" s="960" t="s">
        <v>468</v>
      </c>
      <c r="H554" s="938" t="str">
        <f>項目一覧②!$F$216</f>
        <v/>
      </c>
      <c r="J554" s="935"/>
      <c r="K554" s="935"/>
      <c r="L554" s="903"/>
      <c r="M554" s="935"/>
      <c r="N554" s="935"/>
      <c r="O554" s="935"/>
      <c r="P554" s="935"/>
      <c r="Q554" s="935"/>
      <c r="R554" s="903"/>
      <c r="S554" s="903"/>
      <c r="T554" s="903"/>
      <c r="U554" s="903"/>
      <c r="V554" s="975"/>
      <c r="W554" s="975" t="s">
        <v>467</v>
      </c>
      <c r="X554" s="1686" t="str">
        <f>項目一覧②!$F$222</f>
        <v/>
      </c>
      <c r="Y554" s="1686"/>
      <c r="Z554" s="1686"/>
      <c r="AA554" s="906" t="s">
        <v>466</v>
      </c>
      <c r="AB554" s="903"/>
    </row>
    <row r="555" spans="1:28" ht="16.149999999999999" customHeight="1">
      <c r="A555" s="959" t="s">
        <v>465</v>
      </c>
      <c r="B555" s="937" t="s">
        <v>251</v>
      </c>
      <c r="C555" s="937"/>
      <c r="D555" s="937"/>
      <c r="E555" s="937"/>
      <c r="F555" s="937"/>
      <c r="G555" s="937"/>
      <c r="H555" s="937"/>
      <c r="I555" s="937"/>
      <c r="J555" s="937"/>
      <c r="K555" s="937"/>
      <c r="L555" s="937"/>
      <c r="M555" s="937"/>
      <c r="N555" s="937"/>
      <c r="O555" s="937"/>
      <c r="P555" s="937"/>
      <c r="Q555" s="937"/>
      <c r="R555" s="937"/>
      <c r="S555" s="937"/>
      <c r="T555" s="937"/>
      <c r="U555" s="937"/>
      <c r="V555" s="937"/>
      <c r="W555" s="937"/>
      <c r="X555" s="937"/>
      <c r="Y555" s="937"/>
      <c r="Z555" s="937"/>
      <c r="AA555" s="937"/>
      <c r="AB555" s="903"/>
    </row>
    <row r="556" spans="1:28" ht="16.149999999999999" customHeight="1">
      <c r="A556" s="936"/>
      <c r="B556" s="906"/>
      <c r="C556" s="906"/>
      <c r="D556" s="906"/>
      <c r="E556" s="906"/>
      <c r="F556" s="1668" t="str">
        <f>項目一覧②!$F$223</f>
        <v/>
      </c>
      <c r="G556" s="1668"/>
      <c r="H556" s="1668"/>
      <c r="I556" s="1668"/>
      <c r="J556" s="1668"/>
      <c r="K556" s="1668"/>
      <c r="L556" s="1668"/>
      <c r="M556" s="1668"/>
      <c r="N556" s="1668"/>
      <c r="O556" s="1668"/>
      <c r="P556" s="1668"/>
      <c r="Q556" s="1668"/>
      <c r="R556" s="1668"/>
      <c r="S556" s="1668"/>
      <c r="T556" s="1668"/>
      <c r="U556" s="1668"/>
      <c r="V556" s="1668"/>
      <c r="W556" s="1668"/>
      <c r="X556" s="1668"/>
      <c r="Y556" s="1668"/>
      <c r="Z556" s="1668"/>
      <c r="AA556" s="1668"/>
      <c r="AB556" s="903"/>
    </row>
    <row r="557" spans="1:28" ht="16.149999999999999" customHeight="1">
      <c r="A557" s="935"/>
      <c r="B557" s="935"/>
      <c r="C557" s="935"/>
      <c r="D557" s="935"/>
      <c r="E557" s="935"/>
      <c r="F557" s="1669"/>
      <c r="G557" s="1669"/>
      <c r="H557" s="1669"/>
      <c r="I557" s="1669"/>
      <c r="J557" s="1669"/>
      <c r="K557" s="1669"/>
      <c r="L557" s="1669"/>
      <c r="M557" s="1669"/>
      <c r="N557" s="1669"/>
      <c r="O557" s="1669"/>
      <c r="P557" s="1669"/>
      <c r="Q557" s="1669"/>
      <c r="R557" s="1669"/>
      <c r="S557" s="1669"/>
      <c r="T557" s="1669"/>
      <c r="U557" s="1669"/>
      <c r="V557" s="1669"/>
      <c r="W557" s="1669"/>
      <c r="X557" s="1669"/>
      <c r="Y557" s="1669"/>
      <c r="Z557" s="1669"/>
      <c r="AA557" s="1669"/>
      <c r="AB557" s="903"/>
    </row>
    <row r="558" spans="1:28" ht="16.149999999999999" customHeight="1">
      <c r="A558" s="936" t="s">
        <v>465</v>
      </c>
      <c r="B558" s="906" t="s">
        <v>250</v>
      </c>
      <c r="C558" s="906"/>
      <c r="D558" s="906"/>
      <c r="E558" s="906"/>
      <c r="F558" s="906"/>
      <c r="G558" s="906"/>
      <c r="H558" s="906"/>
      <c r="I558" s="906"/>
      <c r="J558" s="906"/>
      <c r="K558" s="906"/>
      <c r="L558" s="906"/>
      <c r="M558" s="906"/>
      <c r="N558" s="906"/>
      <c r="O558" s="906"/>
      <c r="P558" s="906"/>
      <c r="Q558" s="906"/>
      <c r="R558" s="906"/>
      <c r="S558" s="906"/>
      <c r="T558" s="906"/>
      <c r="U558" s="906"/>
      <c r="V558" s="906"/>
      <c r="W558" s="906"/>
      <c r="X558" s="906"/>
      <c r="Y558" s="906"/>
      <c r="Z558" s="906"/>
      <c r="AA558" s="906"/>
      <c r="AB558" s="903"/>
    </row>
    <row r="559" spans="1:28" ht="16.149999999999999" customHeight="1">
      <c r="A559" s="906"/>
      <c r="B559" s="906"/>
      <c r="C559" s="906"/>
      <c r="D559" s="906"/>
      <c r="E559" s="906"/>
      <c r="F559" s="1668" t="str">
        <f>項目一覧②!$F$224</f>
        <v/>
      </c>
      <c r="G559" s="1668"/>
      <c r="H559" s="1668"/>
      <c r="I559" s="1668"/>
      <c r="J559" s="1668"/>
      <c r="K559" s="1668"/>
      <c r="L559" s="1668"/>
      <c r="M559" s="1668"/>
      <c r="N559" s="1668"/>
      <c r="O559" s="1668"/>
      <c r="P559" s="1668"/>
      <c r="Q559" s="1668"/>
      <c r="R559" s="1668"/>
      <c r="S559" s="1668"/>
      <c r="T559" s="1668"/>
      <c r="U559" s="1668"/>
      <c r="V559" s="1668"/>
      <c r="W559" s="1668"/>
      <c r="X559" s="1668"/>
      <c r="Y559" s="1668"/>
      <c r="Z559" s="1668"/>
      <c r="AA559" s="1668"/>
      <c r="AB559" s="903"/>
    </row>
    <row r="560" spans="1:28" ht="16.149999999999999" customHeight="1">
      <c r="A560" s="935"/>
      <c r="B560" s="935"/>
      <c r="C560" s="935"/>
      <c r="D560" s="935"/>
      <c r="E560" s="935"/>
      <c r="F560" s="1669"/>
      <c r="G560" s="1669"/>
      <c r="H560" s="1669"/>
      <c r="I560" s="1669"/>
      <c r="J560" s="1669"/>
      <c r="K560" s="1669"/>
      <c r="L560" s="1669"/>
      <c r="M560" s="1669"/>
      <c r="N560" s="1669"/>
      <c r="O560" s="1669"/>
      <c r="P560" s="1669"/>
      <c r="Q560" s="1669"/>
      <c r="R560" s="1669"/>
      <c r="S560" s="1669"/>
      <c r="T560" s="1669"/>
      <c r="U560" s="1669"/>
      <c r="V560" s="1669"/>
      <c r="W560" s="1669"/>
      <c r="X560" s="1669"/>
      <c r="Y560" s="1669"/>
      <c r="Z560" s="1669"/>
      <c r="AA560" s="1669"/>
      <c r="AB560" s="903"/>
    </row>
    <row r="561" spans="1:28" ht="16.149999999999999" customHeight="1">
      <c r="A561" s="906"/>
      <c r="B561" s="906"/>
      <c r="C561" s="906"/>
      <c r="D561" s="906"/>
      <c r="E561" s="906"/>
      <c r="F561" s="906"/>
      <c r="G561" s="906"/>
      <c r="H561" s="906"/>
      <c r="I561" s="906"/>
      <c r="J561" s="906"/>
      <c r="K561" s="906"/>
      <c r="L561" s="906"/>
      <c r="M561" s="906"/>
      <c r="N561" s="906"/>
      <c r="O561" s="906"/>
      <c r="P561" s="906"/>
      <c r="Q561" s="906"/>
      <c r="R561" s="906"/>
      <c r="S561" s="906"/>
      <c r="T561" s="906"/>
      <c r="U561" s="906"/>
      <c r="V561" s="906"/>
      <c r="W561" s="906"/>
      <c r="X561" s="906"/>
      <c r="Y561" s="906"/>
      <c r="Z561" s="906"/>
      <c r="AA561" s="906"/>
      <c r="AB561" s="903"/>
    </row>
    <row r="562" spans="1:28" ht="14.25" customHeight="1">
      <c r="A562" s="1667" t="s">
        <v>277</v>
      </c>
      <c r="B562" s="1667"/>
      <c r="C562" s="1667"/>
      <c r="D562" s="1667"/>
      <c r="E562" s="1667"/>
      <c r="F562" s="1667"/>
      <c r="G562" s="1667"/>
      <c r="H562" s="1667"/>
      <c r="I562" s="1667"/>
      <c r="J562" s="1667"/>
      <c r="K562" s="1667"/>
      <c r="L562" s="1667"/>
      <c r="M562" s="1667"/>
      <c r="N562" s="1667"/>
      <c r="O562" s="1667"/>
      <c r="P562" s="1667"/>
      <c r="Q562" s="1667"/>
      <c r="R562" s="1667"/>
      <c r="S562" s="1667"/>
      <c r="T562" s="1667"/>
      <c r="U562" s="1667"/>
      <c r="V562" s="1667"/>
      <c r="W562" s="1667"/>
      <c r="X562" s="1667"/>
      <c r="Y562" s="1667"/>
      <c r="Z562" s="1667"/>
      <c r="AA562" s="1667"/>
      <c r="AB562" s="903"/>
    </row>
    <row r="563" spans="1:28" ht="14.25" customHeight="1">
      <c r="A563" s="935"/>
      <c r="B563" s="935" t="s">
        <v>276</v>
      </c>
      <c r="C563" s="935"/>
      <c r="D563" s="935"/>
      <c r="E563" s="935"/>
      <c r="F563" s="935"/>
      <c r="G563" s="935"/>
      <c r="H563" s="935"/>
      <c r="I563" s="935"/>
      <c r="J563" s="935"/>
      <c r="K563" s="935"/>
      <c r="L563" s="935"/>
      <c r="M563" s="935"/>
      <c r="N563" s="935"/>
      <c r="O563" s="935"/>
      <c r="P563" s="935"/>
      <c r="Q563" s="935"/>
      <c r="R563" s="935"/>
      <c r="S563" s="935"/>
      <c r="T563" s="935"/>
      <c r="U563" s="935"/>
      <c r="V563" s="935"/>
      <c r="W563" s="935"/>
      <c r="X563" s="935"/>
      <c r="Y563" s="935"/>
      <c r="Z563" s="935"/>
      <c r="AA563" s="935"/>
      <c r="AB563" s="903"/>
    </row>
    <row r="564" spans="1:28" ht="22.15" customHeight="1">
      <c r="A564" s="972" t="s">
        <v>109</v>
      </c>
      <c r="B564" s="973" t="s">
        <v>132</v>
      </c>
      <c r="C564" s="973"/>
      <c r="D564" s="973"/>
      <c r="E564" s="973"/>
      <c r="F564" s="973"/>
      <c r="G564" s="922"/>
      <c r="H564" s="973"/>
      <c r="I564" s="973"/>
      <c r="J564" s="973"/>
      <c r="K564" s="973"/>
      <c r="L564" s="1688">
        <f>項目一覧②!$F$225</f>
        <v>1</v>
      </c>
      <c r="M564" s="1688"/>
      <c r="N564" s="973"/>
      <c r="O564" s="973"/>
      <c r="P564" s="973"/>
      <c r="Q564" s="973"/>
      <c r="R564" s="973"/>
      <c r="S564" s="973"/>
      <c r="T564" s="973"/>
      <c r="U564" s="973"/>
      <c r="V564" s="973"/>
      <c r="W564" s="973"/>
      <c r="X564" s="973"/>
      <c r="Y564" s="973"/>
      <c r="Z564" s="973"/>
      <c r="AA564" s="973"/>
      <c r="AB564" s="903"/>
    </row>
    <row r="565" spans="1:28" ht="22.15" customHeight="1">
      <c r="A565" s="972" t="s">
        <v>109</v>
      </c>
      <c r="B565" s="973" t="s">
        <v>274</v>
      </c>
      <c r="C565" s="973"/>
      <c r="D565" s="973"/>
      <c r="E565" s="973"/>
      <c r="F565" s="973"/>
      <c r="G565" s="903"/>
      <c r="H565" s="903"/>
      <c r="I565" s="973"/>
      <c r="J565" s="1692" t="str">
        <f>項目一覧②!$F$226</f>
        <v/>
      </c>
      <c r="K565" s="1692"/>
      <c r="L565" s="1692"/>
      <c r="M565" s="1692"/>
      <c r="N565" s="973" t="s">
        <v>273</v>
      </c>
      <c r="O565" s="973"/>
      <c r="P565" s="973"/>
      <c r="Q565" s="973"/>
      <c r="R565" s="973"/>
      <c r="S565" s="973"/>
      <c r="T565" s="973"/>
      <c r="U565" s="973"/>
      <c r="V565" s="973"/>
      <c r="W565" s="973"/>
      <c r="X565" s="973"/>
      <c r="Y565" s="973"/>
      <c r="Z565" s="973"/>
      <c r="AA565" s="973"/>
      <c r="AB565" s="903"/>
    </row>
    <row r="566" spans="1:28" ht="22.15" customHeight="1">
      <c r="A566" s="972" t="s">
        <v>109</v>
      </c>
      <c r="B566" s="973" t="s">
        <v>272</v>
      </c>
      <c r="C566" s="973"/>
      <c r="D566" s="973"/>
      <c r="E566" s="973"/>
      <c r="F566" s="973"/>
      <c r="G566" s="973"/>
      <c r="H566" s="973"/>
      <c r="I566" s="973"/>
      <c r="J566" s="1748" t="str">
        <f>項目一覧②!$F$227</f>
        <v/>
      </c>
      <c r="K566" s="1748"/>
      <c r="L566" s="1748"/>
      <c r="M566" s="1748"/>
      <c r="N566" s="1002" t="s">
        <v>85</v>
      </c>
      <c r="O566" s="973"/>
      <c r="P566" s="973"/>
      <c r="Q566" s="973"/>
      <c r="R566" s="973"/>
      <c r="S566" s="973"/>
      <c r="T566" s="973"/>
      <c r="U566" s="973"/>
      <c r="V566" s="973"/>
      <c r="W566" s="973"/>
      <c r="X566" s="973"/>
      <c r="Y566" s="973"/>
      <c r="Z566" s="973"/>
      <c r="AA566" s="973"/>
      <c r="AB566" s="903"/>
    </row>
    <row r="567" spans="1:28" ht="22.15" customHeight="1">
      <c r="A567" s="972" t="s">
        <v>109</v>
      </c>
      <c r="B567" s="973" t="s">
        <v>271</v>
      </c>
      <c r="C567" s="973"/>
      <c r="D567" s="973"/>
      <c r="E567" s="973"/>
      <c r="F567" s="973"/>
      <c r="G567" s="973"/>
      <c r="H567" s="973"/>
      <c r="I567" s="973"/>
      <c r="J567" s="1748" t="str">
        <f>項目一覧②!$F$228</f>
        <v/>
      </c>
      <c r="K567" s="1748"/>
      <c r="L567" s="1748"/>
      <c r="M567" s="1748"/>
      <c r="N567" s="1003" t="s">
        <v>85</v>
      </c>
      <c r="O567" s="973"/>
      <c r="P567" s="973"/>
      <c r="Q567" s="973"/>
      <c r="R567" s="973"/>
      <c r="S567" s="973"/>
      <c r="T567" s="973"/>
      <c r="U567" s="973"/>
      <c r="V567" s="973"/>
      <c r="W567" s="973"/>
      <c r="X567" s="973"/>
      <c r="Y567" s="973"/>
      <c r="Z567" s="973"/>
      <c r="AA567" s="973"/>
      <c r="AB567" s="903"/>
    </row>
    <row r="568" spans="1:28" ht="22.15" customHeight="1">
      <c r="A568" s="972" t="s">
        <v>109</v>
      </c>
      <c r="B568" s="973" t="s">
        <v>270</v>
      </c>
      <c r="C568" s="973"/>
      <c r="D568" s="973"/>
      <c r="E568" s="973"/>
      <c r="F568" s="973"/>
      <c r="G568" s="973"/>
      <c r="H568" s="973"/>
      <c r="I568" s="973"/>
      <c r="J568" s="1748" t="str">
        <f>項目一覧②!$F$229</f>
        <v/>
      </c>
      <c r="K568" s="1748"/>
      <c r="L568" s="1748"/>
      <c r="M568" s="1748"/>
      <c r="N568" s="1002" t="s">
        <v>85</v>
      </c>
      <c r="O568" s="973"/>
      <c r="P568" s="973"/>
      <c r="Q568" s="973"/>
      <c r="R568" s="973"/>
      <c r="S568" s="973"/>
      <c r="T568" s="973"/>
      <c r="U568" s="973"/>
      <c r="V568" s="973"/>
      <c r="W568" s="973"/>
      <c r="X568" s="973"/>
      <c r="Y568" s="973"/>
      <c r="Z568" s="973"/>
      <c r="AA568" s="973"/>
      <c r="AB568" s="903"/>
    </row>
    <row r="569" spans="1:28" ht="16.149999999999999" customHeight="1">
      <c r="A569" s="959" t="s">
        <v>109</v>
      </c>
      <c r="B569" s="937" t="s">
        <v>268</v>
      </c>
      <c r="C569" s="937"/>
      <c r="D569" s="937"/>
      <c r="E569" s="937"/>
      <c r="F569" s="937"/>
      <c r="G569" s="937"/>
      <c r="H569" s="937"/>
      <c r="I569" s="937"/>
      <c r="O569" s="937"/>
      <c r="P569" s="937"/>
      <c r="Q569" s="937"/>
      <c r="R569" s="937"/>
      <c r="S569" s="937"/>
      <c r="T569" s="937"/>
      <c r="U569" s="937"/>
      <c r="V569" s="937"/>
      <c r="W569" s="937"/>
      <c r="X569" s="937"/>
      <c r="Y569" s="937"/>
      <c r="Z569" s="937"/>
      <c r="AA569" s="937"/>
      <c r="AB569" s="903"/>
    </row>
    <row r="570" spans="1:28" ht="16.149999999999999" customHeight="1">
      <c r="A570" s="936"/>
      <c r="B570" s="906"/>
      <c r="C570" s="906" t="s">
        <v>2260</v>
      </c>
      <c r="D570" s="906" t="s">
        <v>2261</v>
      </c>
      <c r="E570" s="906"/>
      <c r="F570" s="906"/>
      <c r="G570" s="906"/>
      <c r="H570" s="906"/>
      <c r="I570" s="906"/>
      <c r="J570" s="1757" t="str">
        <f>項目一覧②!$F$230</f>
        <v/>
      </c>
      <c r="K570" s="1757"/>
      <c r="L570" s="1757"/>
      <c r="M570" s="1757"/>
      <c r="N570" s="999" t="s">
        <v>85</v>
      </c>
      <c r="O570" s="906"/>
      <c r="P570" s="906"/>
      <c r="Q570" s="906"/>
      <c r="R570" s="906"/>
      <c r="S570" s="906"/>
      <c r="T570" s="906"/>
      <c r="U570" s="906"/>
      <c r="V570" s="906"/>
      <c r="W570" s="906"/>
      <c r="X570" s="906"/>
      <c r="Y570" s="906"/>
      <c r="Z570" s="906"/>
      <c r="AA570" s="906"/>
      <c r="AB570" s="903"/>
    </row>
    <row r="571" spans="1:28" ht="16.149999999999999" customHeight="1">
      <c r="A571" s="936"/>
      <c r="B571" s="906"/>
      <c r="C571" s="906" t="s">
        <v>2262</v>
      </c>
      <c r="D571" s="906" t="s">
        <v>2263</v>
      </c>
      <c r="E571" s="906"/>
      <c r="F571" s="906"/>
      <c r="G571" s="906"/>
      <c r="H571" s="906"/>
      <c r="I571" s="906"/>
      <c r="J571" s="1000"/>
      <c r="K571" s="1000"/>
      <c r="L571" s="1000"/>
      <c r="M571" s="1000"/>
      <c r="N571" s="1000"/>
      <c r="O571" s="999"/>
      <c r="P571" s="906"/>
      <c r="Q571" s="936" t="str">
        <f>IF(項目一覧②!$G$231=TRUE,"■","□")</f>
        <v>□</v>
      </c>
      <c r="R571" s="906" t="s">
        <v>266</v>
      </c>
      <c r="S571" s="906"/>
      <c r="T571" s="936" t="str">
        <f>IF(項目一覧②!$H$231=TRUE,"■","□")</f>
        <v>□</v>
      </c>
      <c r="U571" s="906" t="s">
        <v>83</v>
      </c>
      <c r="V571" s="906"/>
      <c r="W571" s="906"/>
      <c r="X571" s="906"/>
      <c r="Y571" s="906"/>
      <c r="Z571" s="906"/>
      <c r="AA571" s="906"/>
      <c r="AB571" s="906"/>
    </row>
    <row r="572" spans="1:28" ht="16.149999999999999" customHeight="1">
      <c r="A572" s="959" t="s">
        <v>109</v>
      </c>
      <c r="B572" s="937" t="s">
        <v>264</v>
      </c>
      <c r="C572" s="937"/>
      <c r="D572" s="937"/>
      <c r="E572" s="937"/>
      <c r="F572" s="937"/>
      <c r="G572" s="937"/>
      <c r="H572" s="937"/>
      <c r="I572" s="937"/>
      <c r="J572" s="937"/>
      <c r="K572" s="937"/>
      <c r="L572" s="937"/>
      <c r="M572" s="937"/>
      <c r="N572" s="937"/>
      <c r="O572" s="937"/>
      <c r="P572" s="937"/>
      <c r="Q572" s="937"/>
      <c r="R572" s="937"/>
      <c r="S572" s="937"/>
      <c r="T572" s="937"/>
      <c r="U572" s="937"/>
      <c r="V572" s="937"/>
      <c r="W572" s="937"/>
      <c r="X572" s="937"/>
      <c r="Y572" s="937"/>
      <c r="Z572" s="937"/>
      <c r="AA572" s="937"/>
      <c r="AB572" s="903"/>
    </row>
    <row r="573" spans="1:28" ht="16.149999999999999" customHeight="1">
      <c r="A573" s="906"/>
      <c r="B573" s="906"/>
      <c r="C573" s="906"/>
      <c r="D573" s="1667" t="s">
        <v>263</v>
      </c>
      <c r="E573" s="1667"/>
      <c r="F573" s="1667"/>
      <c r="G573" s="1667"/>
      <c r="H573" s="975"/>
      <c r="I573" s="1667" t="s">
        <v>262</v>
      </c>
      <c r="J573" s="1667"/>
      <c r="K573" s="1667"/>
      <c r="L573" s="1667"/>
      <c r="M573" s="1667"/>
      <c r="N573" s="1667"/>
      <c r="O573" s="1667"/>
      <c r="P573" s="1667"/>
      <c r="Q573" s="1667"/>
      <c r="R573" s="1667"/>
      <c r="S573" s="1667"/>
      <c r="T573" s="1667"/>
      <c r="U573" s="1667"/>
      <c r="V573" s="975"/>
      <c r="W573" s="975" t="s">
        <v>253</v>
      </c>
      <c r="X573" s="1667" t="s">
        <v>261</v>
      </c>
      <c r="Y573" s="1667"/>
      <c r="Z573" s="1667"/>
      <c r="AA573" s="906" t="s">
        <v>175</v>
      </c>
      <c r="AB573" s="903"/>
    </row>
    <row r="574" spans="1:28" ht="16.149999999999999" customHeight="1">
      <c r="A574" s="906"/>
      <c r="B574" s="906" t="s">
        <v>260</v>
      </c>
      <c r="C574" s="906"/>
      <c r="D574" s="975" t="s">
        <v>187</v>
      </c>
      <c r="E574" s="1689" t="str">
        <f>項目一覧②!$F$232</f>
        <v/>
      </c>
      <c r="F574" s="1689"/>
      <c r="G574" s="975" t="s">
        <v>254</v>
      </c>
      <c r="H574" s="938" t="str">
        <f>項目一覧②!$F$238</f>
        <v/>
      </c>
      <c r="J574" s="906"/>
      <c r="K574" s="906"/>
      <c r="L574" s="903"/>
      <c r="M574" s="906"/>
      <c r="N574" s="906"/>
      <c r="O574" s="906"/>
      <c r="P574" s="906"/>
      <c r="Q574" s="906"/>
      <c r="R574" s="903"/>
      <c r="S574" s="903"/>
      <c r="T574" s="903"/>
      <c r="U574" s="903"/>
      <c r="V574" s="975"/>
      <c r="W574" s="975" t="s">
        <v>253</v>
      </c>
      <c r="X574" s="1686" t="str">
        <f>項目一覧②!$F$244</f>
        <v/>
      </c>
      <c r="Y574" s="1686"/>
      <c r="Z574" s="1686"/>
      <c r="AA574" s="906" t="s">
        <v>252</v>
      </c>
      <c r="AB574" s="903"/>
    </row>
    <row r="575" spans="1:28" ht="16.149999999999999" customHeight="1">
      <c r="A575" s="906"/>
      <c r="B575" s="906" t="s">
        <v>259</v>
      </c>
      <c r="C575" s="906"/>
      <c r="D575" s="975" t="s">
        <v>187</v>
      </c>
      <c r="E575" s="1689" t="str">
        <f>項目一覧②!$F$233</f>
        <v/>
      </c>
      <c r="F575" s="1689"/>
      <c r="G575" s="975" t="s">
        <v>254</v>
      </c>
      <c r="H575" s="938" t="str">
        <f>項目一覧②!$F$239</f>
        <v/>
      </c>
      <c r="J575" s="906"/>
      <c r="K575" s="906"/>
      <c r="L575" s="903"/>
      <c r="M575" s="906"/>
      <c r="N575" s="906"/>
      <c r="O575" s="906"/>
      <c r="P575" s="906"/>
      <c r="Q575" s="906"/>
      <c r="R575" s="903"/>
      <c r="S575" s="903"/>
      <c r="T575" s="903"/>
      <c r="U575" s="903"/>
      <c r="V575" s="975"/>
      <c r="W575" s="975" t="s">
        <v>253</v>
      </c>
      <c r="X575" s="1686" t="str">
        <f>項目一覧②!$F$245</f>
        <v/>
      </c>
      <c r="Y575" s="1686"/>
      <c r="Z575" s="1686"/>
      <c r="AA575" s="906" t="s">
        <v>252</v>
      </c>
      <c r="AB575" s="903"/>
    </row>
    <row r="576" spans="1:28" ht="16.149999999999999" customHeight="1">
      <c r="A576" s="906"/>
      <c r="B576" s="906" t="s">
        <v>258</v>
      </c>
      <c r="C576" s="906"/>
      <c r="D576" s="975" t="s">
        <v>187</v>
      </c>
      <c r="E576" s="1689" t="str">
        <f>項目一覧②!$F$234</f>
        <v/>
      </c>
      <c r="F576" s="1689"/>
      <c r="G576" s="975" t="s">
        <v>254</v>
      </c>
      <c r="H576" s="938" t="str">
        <f>項目一覧②!$F$240</f>
        <v/>
      </c>
      <c r="J576" s="906"/>
      <c r="K576" s="906"/>
      <c r="L576" s="903"/>
      <c r="M576" s="906"/>
      <c r="N576" s="906"/>
      <c r="O576" s="906"/>
      <c r="P576" s="906"/>
      <c r="Q576" s="906"/>
      <c r="R576" s="903"/>
      <c r="S576" s="903"/>
      <c r="T576" s="903"/>
      <c r="U576" s="903"/>
      <c r="V576" s="975"/>
      <c r="W576" s="975" t="s">
        <v>253</v>
      </c>
      <c r="X576" s="1686" t="str">
        <f>項目一覧②!$F$246</f>
        <v/>
      </c>
      <c r="Y576" s="1686"/>
      <c r="Z576" s="1686"/>
      <c r="AA576" s="906" t="s">
        <v>252</v>
      </c>
      <c r="AB576" s="903"/>
    </row>
    <row r="577" spans="1:28" ht="16.149999999999999" customHeight="1">
      <c r="A577" s="906"/>
      <c r="B577" s="906" t="s">
        <v>257</v>
      </c>
      <c r="C577" s="906"/>
      <c r="D577" s="975" t="s">
        <v>187</v>
      </c>
      <c r="E577" s="1689" t="str">
        <f>項目一覧②!$F$235</f>
        <v/>
      </c>
      <c r="F577" s="1689"/>
      <c r="G577" s="975" t="s">
        <v>254</v>
      </c>
      <c r="H577" s="938" t="str">
        <f>項目一覧②!$F$241</f>
        <v/>
      </c>
      <c r="J577" s="906"/>
      <c r="K577" s="906"/>
      <c r="L577" s="903"/>
      <c r="M577" s="906"/>
      <c r="N577" s="906"/>
      <c r="O577" s="906"/>
      <c r="P577" s="906"/>
      <c r="Q577" s="906"/>
      <c r="R577" s="903"/>
      <c r="S577" s="903"/>
      <c r="T577" s="903"/>
      <c r="U577" s="903"/>
      <c r="V577" s="975"/>
      <c r="W577" s="975" t="s">
        <v>253</v>
      </c>
      <c r="X577" s="1686" t="str">
        <f>項目一覧②!$F$247</f>
        <v/>
      </c>
      <c r="Y577" s="1686"/>
      <c r="Z577" s="1686"/>
      <c r="AA577" s="906" t="s">
        <v>252</v>
      </c>
      <c r="AB577" s="903"/>
    </row>
    <row r="578" spans="1:28" ht="16.149999999999999" customHeight="1">
      <c r="A578" s="906"/>
      <c r="B578" s="906" t="s">
        <v>256</v>
      </c>
      <c r="C578" s="906"/>
      <c r="D578" s="975" t="s">
        <v>187</v>
      </c>
      <c r="E578" s="1689" t="str">
        <f>項目一覧②!$F$236</f>
        <v/>
      </c>
      <c r="F578" s="1689"/>
      <c r="G578" s="975" t="s">
        <v>254</v>
      </c>
      <c r="H578" s="938" t="str">
        <f>項目一覧②!$F$242</f>
        <v/>
      </c>
      <c r="J578" s="906"/>
      <c r="K578" s="906"/>
      <c r="L578" s="903"/>
      <c r="M578" s="906"/>
      <c r="N578" s="906"/>
      <c r="O578" s="906"/>
      <c r="P578" s="906"/>
      <c r="Q578" s="906"/>
      <c r="R578" s="903"/>
      <c r="S578" s="903"/>
      <c r="T578" s="903"/>
      <c r="U578" s="903"/>
      <c r="V578" s="975"/>
      <c r="W578" s="975" t="s">
        <v>253</v>
      </c>
      <c r="X578" s="1686" t="str">
        <f>項目一覧②!$F$248</f>
        <v/>
      </c>
      <c r="Y578" s="1686"/>
      <c r="Z578" s="1686"/>
      <c r="AA578" s="906" t="s">
        <v>252</v>
      </c>
      <c r="AB578" s="903"/>
    </row>
    <row r="579" spans="1:28" ht="16.149999999999999" customHeight="1">
      <c r="A579" s="935"/>
      <c r="B579" s="935" t="s">
        <v>255</v>
      </c>
      <c r="C579" s="935"/>
      <c r="D579" s="975" t="s">
        <v>187</v>
      </c>
      <c r="E579" s="1689" t="str">
        <f>項目一覧②!$F$237</f>
        <v/>
      </c>
      <c r="F579" s="1689"/>
      <c r="G579" s="975" t="s">
        <v>254</v>
      </c>
      <c r="H579" s="938" t="str">
        <f>項目一覧②!$F$243</f>
        <v/>
      </c>
      <c r="J579" s="935"/>
      <c r="K579" s="935"/>
      <c r="L579" s="903"/>
      <c r="M579" s="935"/>
      <c r="N579" s="935"/>
      <c r="O579" s="935"/>
      <c r="P579" s="935"/>
      <c r="Q579" s="935"/>
      <c r="R579" s="903"/>
      <c r="S579" s="903"/>
      <c r="T579" s="903"/>
      <c r="U579" s="903"/>
      <c r="V579" s="975"/>
      <c r="W579" s="975" t="s">
        <v>253</v>
      </c>
      <c r="X579" s="1686" t="str">
        <f>項目一覧②!$F$249</f>
        <v/>
      </c>
      <c r="Y579" s="1686"/>
      <c r="Z579" s="1686"/>
      <c r="AA579" s="906" t="s">
        <v>252</v>
      </c>
      <c r="AB579" s="903"/>
    </row>
    <row r="580" spans="1:28" ht="16.149999999999999" customHeight="1">
      <c r="A580" s="959" t="s">
        <v>109</v>
      </c>
      <c r="B580" s="937" t="s">
        <v>251</v>
      </c>
      <c r="C580" s="937"/>
      <c r="D580" s="937"/>
      <c r="E580" s="937"/>
      <c r="F580" s="937"/>
      <c r="G580" s="937"/>
      <c r="H580" s="937"/>
      <c r="I580" s="937"/>
      <c r="J580" s="937"/>
      <c r="K580" s="937"/>
      <c r="L580" s="937"/>
      <c r="M580" s="937"/>
      <c r="N580" s="937"/>
      <c r="O580" s="937"/>
      <c r="P580" s="937"/>
      <c r="Q580" s="937"/>
      <c r="R580" s="937"/>
      <c r="S580" s="937"/>
      <c r="T580" s="937"/>
      <c r="U580" s="937"/>
      <c r="V580" s="937"/>
      <c r="W580" s="937"/>
      <c r="X580" s="937"/>
      <c r="Y580" s="937"/>
      <c r="Z580" s="937"/>
      <c r="AA580" s="937"/>
      <c r="AB580" s="903"/>
    </row>
    <row r="581" spans="1:28" ht="16.149999999999999" customHeight="1">
      <c r="A581" s="936"/>
      <c r="B581" s="906"/>
      <c r="C581" s="906"/>
      <c r="D581" s="906"/>
      <c r="E581" s="906"/>
      <c r="F581" s="1668" t="str">
        <f>項目一覧②!$F$250</f>
        <v/>
      </c>
      <c r="G581" s="1668"/>
      <c r="H581" s="1668"/>
      <c r="I581" s="1668"/>
      <c r="J581" s="1668"/>
      <c r="K581" s="1668"/>
      <c r="L581" s="1668"/>
      <c r="M581" s="1668"/>
      <c r="N581" s="1668"/>
      <c r="O581" s="1668"/>
      <c r="P581" s="1668"/>
      <c r="Q581" s="1668"/>
      <c r="R581" s="1668"/>
      <c r="S581" s="1668"/>
      <c r="T581" s="1668"/>
      <c r="U581" s="1668"/>
      <c r="V581" s="1668"/>
      <c r="W581" s="1668"/>
      <c r="X581" s="1668"/>
      <c r="Y581" s="1668"/>
      <c r="Z581" s="1668"/>
      <c r="AA581" s="1668"/>
      <c r="AB581" s="903"/>
    </row>
    <row r="582" spans="1:28" ht="16.149999999999999" customHeight="1">
      <c r="A582" s="935"/>
      <c r="B582" s="935"/>
      <c r="C582" s="935"/>
      <c r="D582" s="935"/>
      <c r="E582" s="935"/>
      <c r="F582" s="1669"/>
      <c r="G582" s="1669"/>
      <c r="H582" s="1669"/>
      <c r="I582" s="1669"/>
      <c r="J582" s="1669"/>
      <c r="K582" s="1669"/>
      <c r="L582" s="1669"/>
      <c r="M582" s="1669"/>
      <c r="N582" s="1669"/>
      <c r="O582" s="1669"/>
      <c r="P582" s="1669"/>
      <c r="Q582" s="1669"/>
      <c r="R582" s="1669"/>
      <c r="S582" s="1669"/>
      <c r="T582" s="1669"/>
      <c r="U582" s="1669"/>
      <c r="V582" s="1669"/>
      <c r="W582" s="1669"/>
      <c r="X582" s="1669"/>
      <c r="Y582" s="1669"/>
      <c r="Z582" s="1669"/>
      <c r="AA582" s="1669"/>
      <c r="AB582" s="903"/>
    </row>
    <row r="583" spans="1:28" ht="16.149999999999999" customHeight="1">
      <c r="A583" s="936" t="s">
        <v>109</v>
      </c>
      <c r="B583" s="906" t="s">
        <v>250</v>
      </c>
      <c r="C583" s="906"/>
      <c r="D583" s="906"/>
      <c r="E583" s="906"/>
      <c r="F583" s="906"/>
      <c r="G583" s="906"/>
      <c r="H583" s="906"/>
      <c r="I583" s="906"/>
      <c r="J583" s="906"/>
      <c r="K583" s="906"/>
      <c r="L583" s="906"/>
      <c r="M583" s="906"/>
      <c r="N583" s="906"/>
      <c r="O583" s="906"/>
      <c r="P583" s="906"/>
      <c r="Q583" s="906"/>
      <c r="R583" s="906"/>
      <c r="S583" s="906"/>
      <c r="T583" s="906"/>
      <c r="U583" s="906"/>
      <c r="V583" s="906"/>
      <c r="W583" s="906"/>
      <c r="X583" s="906"/>
      <c r="Y583" s="906"/>
      <c r="Z583" s="906"/>
      <c r="AA583" s="906"/>
      <c r="AB583" s="903"/>
    </row>
    <row r="584" spans="1:28" ht="16.149999999999999" customHeight="1">
      <c r="A584" s="906"/>
      <c r="B584" s="906"/>
      <c r="C584" s="906"/>
      <c r="D584" s="906"/>
      <c r="E584" s="906"/>
      <c r="F584" s="1668" t="str">
        <f>項目一覧②!$F$251</f>
        <v/>
      </c>
      <c r="G584" s="1668"/>
      <c r="H584" s="1668"/>
      <c r="I584" s="1668"/>
      <c r="J584" s="1668"/>
      <c r="K584" s="1668"/>
      <c r="L584" s="1668"/>
      <c r="M584" s="1668"/>
      <c r="N584" s="1668"/>
      <c r="O584" s="1668"/>
      <c r="P584" s="1668"/>
      <c r="Q584" s="1668"/>
      <c r="R584" s="1668"/>
      <c r="S584" s="1668"/>
      <c r="T584" s="1668"/>
      <c r="U584" s="1668"/>
      <c r="V584" s="1668"/>
      <c r="W584" s="1668"/>
      <c r="X584" s="1668"/>
      <c r="Y584" s="1668"/>
      <c r="Z584" s="1668"/>
      <c r="AA584" s="1668"/>
      <c r="AB584" s="903"/>
    </row>
    <row r="585" spans="1:28" ht="16.149999999999999" customHeight="1">
      <c r="A585" s="935"/>
      <c r="B585" s="935"/>
      <c r="C585" s="935"/>
      <c r="D585" s="935"/>
      <c r="E585" s="935"/>
      <c r="F585" s="1669"/>
      <c r="G585" s="1669"/>
      <c r="H585" s="1669"/>
      <c r="I585" s="1669"/>
      <c r="J585" s="1669"/>
      <c r="K585" s="1669"/>
      <c r="L585" s="1669"/>
      <c r="M585" s="1669"/>
      <c r="N585" s="1669"/>
      <c r="O585" s="1669"/>
      <c r="P585" s="1669"/>
      <c r="Q585" s="1669"/>
      <c r="R585" s="1669"/>
      <c r="S585" s="1669"/>
      <c r="T585" s="1669"/>
      <c r="U585" s="1669"/>
      <c r="V585" s="1669"/>
      <c r="W585" s="1669"/>
      <c r="X585" s="1669"/>
      <c r="Y585" s="1669"/>
      <c r="Z585" s="1669"/>
      <c r="AA585" s="1669"/>
      <c r="AB585" s="903"/>
    </row>
    <row r="586" spans="1:28" ht="16.149999999999999" customHeight="1">
      <c r="A586" s="906"/>
      <c r="B586" s="906"/>
      <c r="C586" s="906"/>
      <c r="D586" s="906"/>
      <c r="E586" s="906"/>
      <c r="F586" s="1001"/>
      <c r="G586" s="1001"/>
      <c r="H586" s="1001"/>
      <c r="I586" s="1001"/>
      <c r="J586" s="1001"/>
      <c r="K586" s="1001"/>
      <c r="L586" s="1001"/>
      <c r="M586" s="1001"/>
      <c r="N586" s="1001"/>
      <c r="O586" s="1001"/>
      <c r="P586" s="1001"/>
      <c r="Q586" s="1001"/>
      <c r="R586" s="1001"/>
      <c r="S586" s="1001"/>
      <c r="T586" s="1001"/>
      <c r="U586" s="1001"/>
      <c r="V586" s="1001"/>
      <c r="W586" s="1001"/>
      <c r="X586" s="1001"/>
      <c r="Y586" s="1001"/>
      <c r="Z586" s="1001"/>
      <c r="AA586" s="1001"/>
      <c r="AB586" s="903"/>
    </row>
    <row r="587" spans="1:28" ht="16.149999999999999" customHeight="1">
      <c r="A587" s="906"/>
      <c r="B587" s="906"/>
      <c r="C587" s="906"/>
      <c r="D587" s="906"/>
      <c r="E587" s="906"/>
      <c r="F587" s="1001"/>
      <c r="G587" s="1001"/>
      <c r="H587" s="1001"/>
      <c r="I587" s="1001"/>
      <c r="J587" s="1001"/>
      <c r="K587" s="1001"/>
      <c r="L587" s="1001"/>
      <c r="M587" s="1001"/>
      <c r="N587" s="1001"/>
      <c r="O587" s="1001"/>
      <c r="P587" s="1001"/>
      <c r="Q587" s="1001"/>
      <c r="R587" s="1001"/>
      <c r="S587" s="1001"/>
      <c r="T587" s="1001"/>
      <c r="U587" s="1001"/>
      <c r="V587" s="1001"/>
      <c r="W587" s="1001"/>
      <c r="X587" s="1001"/>
      <c r="Y587" s="1001"/>
      <c r="Z587" s="1001"/>
      <c r="AA587" s="1001"/>
      <c r="AB587" s="903"/>
    </row>
    <row r="588" spans="1:28" ht="16.149999999999999" customHeight="1">
      <c r="A588" s="906"/>
      <c r="B588" s="906"/>
      <c r="C588" s="906"/>
      <c r="D588" s="906"/>
      <c r="E588" s="906"/>
      <c r="F588" s="1001"/>
      <c r="G588" s="1001"/>
      <c r="H588" s="1001"/>
      <c r="I588" s="1001"/>
      <c r="J588" s="1001"/>
      <c r="K588" s="1001"/>
      <c r="L588" s="1001"/>
      <c r="M588" s="1001"/>
      <c r="N588" s="1001"/>
      <c r="O588" s="1001"/>
      <c r="P588" s="1001"/>
      <c r="Q588" s="1001"/>
      <c r="R588" s="1001"/>
      <c r="S588" s="1001"/>
      <c r="T588" s="1001"/>
      <c r="U588" s="1001"/>
      <c r="V588" s="1001"/>
      <c r="W588" s="1001"/>
      <c r="X588" s="1001"/>
      <c r="Y588" s="1001"/>
      <c r="Z588" s="1001"/>
      <c r="AA588" s="1001"/>
      <c r="AB588" s="903"/>
    </row>
    <row r="589" spans="1:28" ht="14.25" customHeight="1">
      <c r="A589" s="1667" t="s">
        <v>277</v>
      </c>
      <c r="B589" s="1667"/>
      <c r="C589" s="1667"/>
      <c r="D589" s="1667"/>
      <c r="E589" s="1667"/>
      <c r="F589" s="1667"/>
      <c r="G589" s="1667"/>
      <c r="H589" s="1667"/>
      <c r="I589" s="1667"/>
      <c r="J589" s="1667"/>
      <c r="K589" s="1667"/>
      <c r="L589" s="1667"/>
      <c r="M589" s="1667"/>
      <c r="N589" s="1667"/>
      <c r="O589" s="1667"/>
      <c r="P589" s="1667"/>
      <c r="Q589" s="1667"/>
      <c r="R589" s="1667"/>
      <c r="S589" s="1667"/>
      <c r="T589" s="1667"/>
      <c r="U589" s="1667"/>
      <c r="V589" s="1667"/>
      <c r="W589" s="1667"/>
      <c r="X589" s="1667"/>
      <c r="Y589" s="1667"/>
      <c r="Z589" s="1667"/>
      <c r="AA589" s="1667"/>
      <c r="AB589" s="903"/>
    </row>
    <row r="590" spans="1:28" ht="14.25" customHeight="1">
      <c r="A590" s="935"/>
      <c r="B590" s="935" t="s">
        <v>276</v>
      </c>
      <c r="C590" s="935"/>
      <c r="D590" s="935"/>
      <c r="E590" s="935"/>
      <c r="F590" s="935"/>
      <c r="G590" s="935"/>
      <c r="H590" s="935"/>
      <c r="I590" s="935"/>
      <c r="J590" s="935"/>
      <c r="K590" s="935"/>
      <c r="L590" s="935"/>
      <c r="M590" s="935"/>
      <c r="N590" s="935"/>
      <c r="O590" s="935"/>
      <c r="P590" s="935"/>
      <c r="Q590" s="935"/>
      <c r="R590" s="935"/>
      <c r="S590" s="935"/>
      <c r="T590" s="935"/>
      <c r="U590" s="935"/>
      <c r="V590" s="935"/>
      <c r="W590" s="935"/>
      <c r="X590" s="935"/>
      <c r="Y590" s="935"/>
      <c r="Z590" s="935"/>
      <c r="AA590" s="935"/>
      <c r="AB590" s="903"/>
    </row>
    <row r="591" spans="1:28" ht="22.15" customHeight="1">
      <c r="A591" s="972" t="s">
        <v>109</v>
      </c>
      <c r="B591" s="973" t="s">
        <v>132</v>
      </c>
      <c r="C591" s="973"/>
      <c r="D591" s="973"/>
      <c r="E591" s="973"/>
      <c r="F591" s="973"/>
      <c r="G591" s="922"/>
      <c r="H591" s="973"/>
      <c r="I591" s="973"/>
      <c r="J591" s="973"/>
      <c r="K591" s="973"/>
      <c r="L591" s="1688">
        <f>項目一覧②!$F$896</f>
        <v>1</v>
      </c>
      <c r="M591" s="1688"/>
      <c r="N591" s="973"/>
      <c r="O591" s="973"/>
      <c r="P591" s="973"/>
      <c r="Q591" s="973"/>
      <c r="R591" s="973"/>
      <c r="S591" s="973"/>
      <c r="T591" s="973"/>
      <c r="U591" s="973"/>
      <c r="V591" s="973"/>
      <c r="W591" s="973"/>
      <c r="X591" s="973"/>
      <c r="Y591" s="973"/>
      <c r="Z591" s="973"/>
      <c r="AA591" s="973"/>
      <c r="AB591" s="903"/>
    </row>
    <row r="592" spans="1:28" ht="22.15" customHeight="1">
      <c r="A592" s="972" t="s">
        <v>109</v>
      </c>
      <c r="B592" s="973" t="s">
        <v>274</v>
      </c>
      <c r="C592" s="973"/>
      <c r="D592" s="973"/>
      <c r="E592" s="973"/>
      <c r="F592" s="973"/>
      <c r="G592" s="903"/>
      <c r="H592" s="903"/>
      <c r="I592" s="973"/>
      <c r="J592" s="1692" t="str">
        <f>項目一覧②!$F$897</f>
        <v/>
      </c>
      <c r="K592" s="1692"/>
      <c r="L592" s="1692"/>
      <c r="M592" s="1692"/>
      <c r="N592" s="973" t="s">
        <v>273</v>
      </c>
      <c r="O592" s="973"/>
      <c r="P592" s="973"/>
      <c r="Q592" s="973"/>
      <c r="R592" s="973"/>
      <c r="S592" s="973"/>
      <c r="T592" s="973"/>
      <c r="U592" s="973"/>
      <c r="V592" s="973"/>
      <c r="W592" s="973"/>
      <c r="X592" s="973"/>
      <c r="Y592" s="973"/>
      <c r="Z592" s="973"/>
      <c r="AA592" s="973"/>
      <c r="AB592" s="903"/>
    </row>
    <row r="593" spans="1:28" ht="22.15" customHeight="1">
      <c r="A593" s="972" t="s">
        <v>109</v>
      </c>
      <c r="B593" s="973" t="s">
        <v>272</v>
      </c>
      <c r="C593" s="973"/>
      <c r="D593" s="973"/>
      <c r="E593" s="973"/>
      <c r="F593" s="973"/>
      <c r="G593" s="973"/>
      <c r="H593" s="973"/>
      <c r="I593" s="973"/>
      <c r="J593" s="1748" t="str">
        <f>項目一覧②!$F$898</f>
        <v/>
      </c>
      <c r="K593" s="1748"/>
      <c r="L593" s="1748"/>
      <c r="M593" s="1748"/>
      <c r="N593" s="1002" t="s">
        <v>85</v>
      </c>
      <c r="O593" s="973"/>
      <c r="P593" s="973"/>
      <c r="Q593" s="973"/>
      <c r="R593" s="973"/>
      <c r="S593" s="973"/>
      <c r="T593" s="973"/>
      <c r="U593" s="973"/>
      <c r="V593" s="973"/>
      <c r="W593" s="973"/>
      <c r="X593" s="973"/>
      <c r="Y593" s="973"/>
      <c r="Z593" s="973"/>
      <c r="AA593" s="973"/>
      <c r="AB593" s="903"/>
    </row>
    <row r="594" spans="1:28" ht="22.15" customHeight="1">
      <c r="A594" s="972" t="s">
        <v>109</v>
      </c>
      <c r="B594" s="973" t="s">
        <v>271</v>
      </c>
      <c r="C594" s="973"/>
      <c r="D594" s="973"/>
      <c r="E594" s="973"/>
      <c r="F594" s="973"/>
      <c r="G594" s="973"/>
      <c r="H594" s="973"/>
      <c r="I594" s="973"/>
      <c r="J594" s="1748" t="str">
        <f>項目一覧②!$F$899</f>
        <v/>
      </c>
      <c r="K594" s="1748"/>
      <c r="L594" s="1748"/>
      <c r="M594" s="1748"/>
      <c r="N594" s="1003" t="s">
        <v>85</v>
      </c>
      <c r="O594" s="973"/>
      <c r="P594" s="973"/>
      <c r="Q594" s="973"/>
      <c r="R594" s="973"/>
      <c r="S594" s="973"/>
      <c r="T594" s="973"/>
      <c r="U594" s="973"/>
      <c r="V594" s="973"/>
      <c r="W594" s="973"/>
      <c r="X594" s="973"/>
      <c r="Y594" s="973"/>
      <c r="Z594" s="973"/>
      <c r="AA594" s="973"/>
      <c r="AB594" s="903"/>
    </row>
    <row r="595" spans="1:28" ht="22.15" customHeight="1">
      <c r="A595" s="972" t="s">
        <v>109</v>
      </c>
      <c r="B595" s="973" t="s">
        <v>270</v>
      </c>
      <c r="C595" s="973"/>
      <c r="D595" s="973"/>
      <c r="E595" s="973"/>
      <c r="F595" s="973"/>
      <c r="G595" s="973"/>
      <c r="H595" s="973"/>
      <c r="I595" s="973"/>
      <c r="J595" s="1748" t="str">
        <f>項目一覧②!$F$900</f>
        <v/>
      </c>
      <c r="K595" s="1748"/>
      <c r="L595" s="1748"/>
      <c r="M595" s="1748"/>
      <c r="N595" s="1002" t="s">
        <v>85</v>
      </c>
      <c r="O595" s="973"/>
      <c r="P595" s="973"/>
      <c r="Q595" s="973"/>
      <c r="R595" s="973"/>
      <c r="S595" s="973"/>
      <c r="T595" s="973"/>
      <c r="U595" s="973"/>
      <c r="V595" s="973"/>
      <c r="W595" s="973"/>
      <c r="X595" s="973"/>
      <c r="Y595" s="973"/>
      <c r="Z595" s="973"/>
      <c r="AA595" s="973"/>
      <c r="AB595" s="903"/>
    </row>
    <row r="596" spans="1:28" ht="16.149999999999999" customHeight="1">
      <c r="A596" s="959" t="s">
        <v>109</v>
      </c>
      <c r="B596" s="937" t="s">
        <v>268</v>
      </c>
      <c r="C596" s="937"/>
      <c r="D596" s="937"/>
      <c r="E596" s="937"/>
      <c r="F596" s="937"/>
      <c r="G596" s="937"/>
      <c r="H596" s="937"/>
      <c r="I596" s="937"/>
      <c r="O596" s="937"/>
      <c r="P596" s="937"/>
      <c r="Q596" s="937"/>
      <c r="R596" s="937"/>
      <c r="S596" s="937"/>
      <c r="T596" s="937"/>
      <c r="U596" s="937"/>
      <c r="V596" s="937"/>
      <c r="W596" s="937"/>
      <c r="X596" s="937"/>
      <c r="Y596" s="937"/>
      <c r="Z596" s="937"/>
      <c r="AA596" s="937"/>
      <c r="AB596" s="903"/>
    </row>
    <row r="597" spans="1:28" ht="16.149999999999999" customHeight="1">
      <c r="A597" s="936"/>
      <c r="B597" s="906"/>
      <c r="C597" s="906" t="s">
        <v>2260</v>
      </c>
      <c r="D597" s="906" t="s">
        <v>2261</v>
      </c>
      <c r="E597" s="906"/>
      <c r="F597" s="906"/>
      <c r="G597" s="906"/>
      <c r="H597" s="906"/>
      <c r="I597" s="906"/>
      <c r="J597" s="1757" t="str">
        <f>項目一覧②!$F$901</f>
        <v/>
      </c>
      <c r="K597" s="1757"/>
      <c r="L597" s="1757"/>
      <c r="M597" s="1757"/>
      <c r="N597" s="999" t="s">
        <v>85</v>
      </c>
      <c r="O597" s="906"/>
      <c r="P597" s="906"/>
      <c r="Q597" s="906"/>
      <c r="R597" s="906"/>
      <c r="S597" s="906"/>
      <c r="T597" s="906"/>
      <c r="U597" s="906"/>
      <c r="V597" s="906"/>
      <c r="W597" s="906"/>
      <c r="X597" s="906"/>
      <c r="Y597" s="906"/>
      <c r="Z597" s="906"/>
      <c r="AA597" s="906"/>
      <c r="AB597" s="903"/>
    </row>
    <row r="598" spans="1:28" ht="16.149999999999999" customHeight="1">
      <c r="A598" s="936"/>
      <c r="B598" s="906"/>
      <c r="C598" s="906" t="s">
        <v>2262</v>
      </c>
      <c r="D598" s="906" t="s">
        <v>2263</v>
      </c>
      <c r="E598" s="906"/>
      <c r="F598" s="906"/>
      <c r="G598" s="906"/>
      <c r="H598" s="906"/>
      <c r="I598" s="906"/>
      <c r="J598" s="1000"/>
      <c r="K598" s="1000"/>
      <c r="L598" s="1000"/>
      <c r="M598" s="1000"/>
      <c r="N598" s="1000"/>
      <c r="O598" s="999"/>
      <c r="P598" s="906"/>
      <c r="Q598" s="936" t="str">
        <f>IF(項目一覧②!$G$902=TRUE,"■","□")</f>
        <v>□</v>
      </c>
      <c r="R598" s="906" t="s">
        <v>266</v>
      </c>
      <c r="S598" s="906"/>
      <c r="T598" s="936" t="str">
        <f>IF(項目一覧②!$H$902=TRUE,"■","□")</f>
        <v>□</v>
      </c>
      <c r="U598" s="906" t="s">
        <v>83</v>
      </c>
      <c r="V598" s="906"/>
      <c r="W598" s="906"/>
      <c r="X598" s="906"/>
      <c r="Y598" s="906"/>
      <c r="Z598" s="906"/>
      <c r="AA598" s="906"/>
      <c r="AB598" s="906"/>
    </row>
    <row r="599" spans="1:28" ht="16.149999999999999" customHeight="1">
      <c r="A599" s="959" t="s">
        <v>109</v>
      </c>
      <c r="B599" s="937" t="s">
        <v>264</v>
      </c>
      <c r="C599" s="937"/>
      <c r="D599" s="937"/>
      <c r="E599" s="937"/>
      <c r="F599" s="937"/>
      <c r="G599" s="937"/>
      <c r="H599" s="937"/>
      <c r="I599" s="937"/>
      <c r="J599" s="937"/>
      <c r="K599" s="937"/>
      <c r="L599" s="937"/>
      <c r="M599" s="937"/>
      <c r="N599" s="937"/>
      <c r="O599" s="937"/>
      <c r="P599" s="937"/>
      <c r="Q599" s="937"/>
      <c r="R599" s="937"/>
      <c r="S599" s="937"/>
      <c r="T599" s="937"/>
      <c r="U599" s="937"/>
      <c r="V599" s="937"/>
      <c r="W599" s="937"/>
      <c r="X599" s="937"/>
      <c r="Y599" s="937"/>
      <c r="Z599" s="937"/>
      <c r="AA599" s="937"/>
      <c r="AB599" s="903"/>
    </row>
    <row r="600" spans="1:28" ht="16.149999999999999" customHeight="1">
      <c r="A600" s="906"/>
      <c r="B600" s="906"/>
      <c r="C600" s="906"/>
      <c r="D600" s="1667" t="s">
        <v>263</v>
      </c>
      <c r="E600" s="1667"/>
      <c r="F600" s="1667"/>
      <c r="G600" s="1667"/>
      <c r="H600" s="975"/>
      <c r="I600" s="1667" t="s">
        <v>262</v>
      </c>
      <c r="J600" s="1667"/>
      <c r="K600" s="1667"/>
      <c r="L600" s="1667"/>
      <c r="M600" s="1667"/>
      <c r="N600" s="1667"/>
      <c r="O600" s="1667"/>
      <c r="P600" s="1667"/>
      <c r="Q600" s="1667"/>
      <c r="R600" s="1667"/>
      <c r="S600" s="1667"/>
      <c r="T600" s="1667"/>
      <c r="U600" s="1667"/>
      <c r="V600" s="975"/>
      <c r="W600" s="975" t="s">
        <v>253</v>
      </c>
      <c r="X600" s="1667" t="s">
        <v>261</v>
      </c>
      <c r="Y600" s="1667"/>
      <c r="Z600" s="1667"/>
      <c r="AA600" s="906" t="s">
        <v>175</v>
      </c>
      <c r="AB600" s="903"/>
    </row>
    <row r="601" spans="1:28" ht="16.149999999999999" customHeight="1">
      <c r="A601" s="906"/>
      <c r="B601" s="906" t="s">
        <v>260</v>
      </c>
      <c r="C601" s="906"/>
      <c r="D601" s="975" t="s">
        <v>187</v>
      </c>
      <c r="E601" s="1689" t="str">
        <f>項目一覧②!$F$903</f>
        <v/>
      </c>
      <c r="F601" s="1689"/>
      <c r="G601" s="975" t="s">
        <v>254</v>
      </c>
      <c r="H601" s="938" t="str">
        <f>項目一覧②!$F$909</f>
        <v/>
      </c>
      <c r="J601" s="906"/>
      <c r="K601" s="906"/>
      <c r="L601" s="903"/>
      <c r="M601" s="906"/>
      <c r="N601" s="906"/>
      <c r="O601" s="906"/>
      <c r="P601" s="906"/>
      <c r="Q601" s="906"/>
      <c r="R601" s="903"/>
      <c r="S601" s="903"/>
      <c r="T601" s="903"/>
      <c r="U601" s="903"/>
      <c r="V601" s="975"/>
      <c r="W601" s="975" t="s">
        <v>253</v>
      </c>
      <c r="X601" s="1686" t="str">
        <f>項目一覧②!$F$915</f>
        <v/>
      </c>
      <c r="Y601" s="1686"/>
      <c r="Z601" s="1686"/>
      <c r="AA601" s="906" t="s">
        <v>252</v>
      </c>
      <c r="AB601" s="903"/>
    </row>
    <row r="602" spans="1:28" ht="16.149999999999999" customHeight="1">
      <c r="A602" s="906"/>
      <c r="B602" s="906" t="s">
        <v>259</v>
      </c>
      <c r="C602" s="906"/>
      <c r="D602" s="975" t="s">
        <v>187</v>
      </c>
      <c r="E602" s="1689" t="str">
        <f>項目一覧②!$F$904</f>
        <v/>
      </c>
      <c r="F602" s="1689"/>
      <c r="G602" s="975" t="s">
        <v>254</v>
      </c>
      <c r="H602" s="938" t="str">
        <f>項目一覧②!$F$910</f>
        <v/>
      </c>
      <c r="J602" s="906"/>
      <c r="K602" s="906"/>
      <c r="L602" s="903"/>
      <c r="M602" s="906"/>
      <c r="N602" s="906"/>
      <c r="O602" s="906"/>
      <c r="P602" s="906"/>
      <c r="Q602" s="906"/>
      <c r="R602" s="903"/>
      <c r="S602" s="903"/>
      <c r="T602" s="903"/>
      <c r="U602" s="903"/>
      <c r="V602" s="975"/>
      <c r="W602" s="975" t="s">
        <v>253</v>
      </c>
      <c r="X602" s="1686" t="str">
        <f>項目一覧②!$F$916</f>
        <v/>
      </c>
      <c r="Y602" s="1686"/>
      <c r="Z602" s="1686"/>
      <c r="AA602" s="906" t="s">
        <v>252</v>
      </c>
      <c r="AB602" s="903"/>
    </row>
    <row r="603" spans="1:28" ht="16.149999999999999" customHeight="1">
      <c r="A603" s="906"/>
      <c r="B603" s="906" t="s">
        <v>258</v>
      </c>
      <c r="C603" s="906"/>
      <c r="D603" s="975" t="s">
        <v>187</v>
      </c>
      <c r="E603" s="1689" t="str">
        <f>項目一覧②!$F$905</f>
        <v/>
      </c>
      <c r="F603" s="1689"/>
      <c r="G603" s="975" t="s">
        <v>254</v>
      </c>
      <c r="H603" s="938" t="str">
        <f>項目一覧②!$F$911</f>
        <v/>
      </c>
      <c r="J603" s="906"/>
      <c r="K603" s="906"/>
      <c r="L603" s="903"/>
      <c r="M603" s="906"/>
      <c r="N603" s="906"/>
      <c r="O603" s="906"/>
      <c r="P603" s="906"/>
      <c r="Q603" s="906"/>
      <c r="R603" s="903"/>
      <c r="S603" s="903"/>
      <c r="T603" s="903"/>
      <c r="U603" s="903"/>
      <c r="V603" s="975"/>
      <c r="W603" s="975" t="s">
        <v>253</v>
      </c>
      <c r="X603" s="1686" t="str">
        <f>項目一覧②!$F$917</f>
        <v/>
      </c>
      <c r="Y603" s="1686"/>
      <c r="Z603" s="1686"/>
      <c r="AA603" s="906" t="s">
        <v>252</v>
      </c>
      <c r="AB603" s="903"/>
    </row>
    <row r="604" spans="1:28" ht="16.149999999999999" customHeight="1">
      <c r="A604" s="906"/>
      <c r="B604" s="906" t="s">
        <v>257</v>
      </c>
      <c r="C604" s="906"/>
      <c r="D604" s="975" t="s">
        <v>187</v>
      </c>
      <c r="E604" s="1689" t="str">
        <f>項目一覧②!$F$906</f>
        <v/>
      </c>
      <c r="F604" s="1689"/>
      <c r="G604" s="975" t="s">
        <v>254</v>
      </c>
      <c r="H604" s="938" t="str">
        <f>項目一覧②!$F$912</f>
        <v/>
      </c>
      <c r="J604" s="906"/>
      <c r="K604" s="906"/>
      <c r="L604" s="903"/>
      <c r="M604" s="906"/>
      <c r="N604" s="906"/>
      <c r="O604" s="906"/>
      <c r="P604" s="906"/>
      <c r="Q604" s="906"/>
      <c r="R604" s="903"/>
      <c r="S604" s="903"/>
      <c r="T604" s="903"/>
      <c r="U604" s="903"/>
      <c r="V604" s="975"/>
      <c r="W604" s="975" t="s">
        <v>253</v>
      </c>
      <c r="X604" s="1686" t="str">
        <f>項目一覧②!$F$918</f>
        <v/>
      </c>
      <c r="Y604" s="1686"/>
      <c r="Z604" s="1686"/>
      <c r="AA604" s="906" t="s">
        <v>252</v>
      </c>
      <c r="AB604" s="903"/>
    </row>
    <row r="605" spans="1:28" ht="16.149999999999999" customHeight="1">
      <c r="A605" s="906"/>
      <c r="B605" s="906" t="s">
        <v>256</v>
      </c>
      <c r="C605" s="906"/>
      <c r="D605" s="975" t="s">
        <v>187</v>
      </c>
      <c r="E605" s="1689" t="str">
        <f>項目一覧②!$F$907</f>
        <v/>
      </c>
      <c r="F605" s="1689"/>
      <c r="G605" s="975" t="s">
        <v>254</v>
      </c>
      <c r="H605" s="938" t="str">
        <f>項目一覧②!$F$913</f>
        <v/>
      </c>
      <c r="J605" s="906"/>
      <c r="K605" s="906"/>
      <c r="L605" s="903"/>
      <c r="M605" s="906"/>
      <c r="N605" s="906"/>
      <c r="O605" s="906"/>
      <c r="P605" s="906"/>
      <c r="Q605" s="906"/>
      <c r="R605" s="903"/>
      <c r="S605" s="903"/>
      <c r="T605" s="903"/>
      <c r="U605" s="903"/>
      <c r="V605" s="975"/>
      <c r="W605" s="975" t="s">
        <v>253</v>
      </c>
      <c r="X605" s="1686" t="str">
        <f>項目一覧②!$F$919</f>
        <v/>
      </c>
      <c r="Y605" s="1686"/>
      <c r="Z605" s="1686"/>
      <c r="AA605" s="906" t="s">
        <v>252</v>
      </c>
      <c r="AB605" s="903"/>
    </row>
    <row r="606" spans="1:28" ht="16.149999999999999" customHeight="1">
      <c r="A606" s="935"/>
      <c r="B606" s="935" t="s">
        <v>255</v>
      </c>
      <c r="C606" s="935"/>
      <c r="D606" s="975" t="s">
        <v>187</v>
      </c>
      <c r="E606" s="1689" t="str">
        <f>項目一覧②!$F$908</f>
        <v/>
      </c>
      <c r="F606" s="1689"/>
      <c r="G606" s="975" t="s">
        <v>254</v>
      </c>
      <c r="H606" s="938" t="str">
        <f>項目一覧②!$F$914</f>
        <v/>
      </c>
      <c r="J606" s="935"/>
      <c r="K606" s="935"/>
      <c r="L606" s="903"/>
      <c r="M606" s="935"/>
      <c r="N606" s="935"/>
      <c r="O606" s="935"/>
      <c r="P606" s="935"/>
      <c r="Q606" s="935"/>
      <c r="R606" s="903"/>
      <c r="S606" s="903"/>
      <c r="T606" s="903"/>
      <c r="U606" s="903"/>
      <c r="V606" s="975"/>
      <c r="W606" s="975" t="s">
        <v>253</v>
      </c>
      <c r="X606" s="1686" t="str">
        <f>項目一覧②!$F$920</f>
        <v/>
      </c>
      <c r="Y606" s="1686"/>
      <c r="Z606" s="1686"/>
      <c r="AA606" s="906" t="s">
        <v>252</v>
      </c>
      <c r="AB606" s="903"/>
    </row>
    <row r="607" spans="1:28" ht="16.149999999999999" customHeight="1">
      <c r="A607" s="959" t="s">
        <v>109</v>
      </c>
      <c r="B607" s="937" t="s">
        <v>251</v>
      </c>
      <c r="C607" s="937"/>
      <c r="D607" s="937"/>
      <c r="E607" s="937"/>
      <c r="F607" s="937"/>
      <c r="G607" s="937"/>
      <c r="H607" s="937"/>
      <c r="I607" s="937"/>
      <c r="J607" s="937"/>
      <c r="K607" s="937"/>
      <c r="L607" s="937"/>
      <c r="M607" s="937"/>
      <c r="N607" s="937"/>
      <c r="O607" s="937"/>
      <c r="P607" s="937"/>
      <c r="Q607" s="937"/>
      <c r="R607" s="937"/>
      <c r="S607" s="937"/>
      <c r="T607" s="937"/>
      <c r="U607" s="937"/>
      <c r="V607" s="937"/>
      <c r="W607" s="937"/>
      <c r="X607" s="937"/>
      <c r="Y607" s="937"/>
      <c r="Z607" s="937"/>
      <c r="AA607" s="937"/>
      <c r="AB607" s="903"/>
    </row>
    <row r="608" spans="1:28" ht="16.149999999999999" customHeight="1">
      <c r="A608" s="936"/>
      <c r="B608" s="906"/>
      <c r="C608" s="906"/>
      <c r="D608" s="906"/>
      <c r="E608" s="906"/>
      <c r="F608" s="1668" t="str">
        <f>項目一覧②!$F$921</f>
        <v/>
      </c>
      <c r="G608" s="1668"/>
      <c r="H608" s="1668"/>
      <c r="I608" s="1668"/>
      <c r="J608" s="1668"/>
      <c r="K608" s="1668"/>
      <c r="L608" s="1668"/>
      <c r="M608" s="1668"/>
      <c r="N608" s="1668"/>
      <c r="O608" s="1668"/>
      <c r="P608" s="1668"/>
      <c r="Q608" s="1668"/>
      <c r="R608" s="1668"/>
      <c r="S608" s="1668"/>
      <c r="T608" s="1668"/>
      <c r="U608" s="1668"/>
      <c r="V608" s="1668"/>
      <c r="W608" s="1668"/>
      <c r="X608" s="1668"/>
      <c r="Y608" s="1668"/>
      <c r="Z608" s="1668"/>
      <c r="AA608" s="1668"/>
      <c r="AB608" s="903"/>
    </row>
    <row r="609" spans="1:28" ht="16.149999999999999" customHeight="1">
      <c r="A609" s="935"/>
      <c r="B609" s="935"/>
      <c r="C609" s="935"/>
      <c r="D609" s="935"/>
      <c r="E609" s="935"/>
      <c r="F609" s="1669"/>
      <c r="G609" s="1669"/>
      <c r="H609" s="1669"/>
      <c r="I609" s="1669"/>
      <c r="J609" s="1669"/>
      <c r="K609" s="1669"/>
      <c r="L609" s="1669"/>
      <c r="M609" s="1669"/>
      <c r="N609" s="1669"/>
      <c r="O609" s="1669"/>
      <c r="P609" s="1669"/>
      <c r="Q609" s="1669"/>
      <c r="R609" s="1669"/>
      <c r="S609" s="1669"/>
      <c r="T609" s="1669"/>
      <c r="U609" s="1669"/>
      <c r="V609" s="1669"/>
      <c r="W609" s="1669"/>
      <c r="X609" s="1669"/>
      <c r="Y609" s="1669"/>
      <c r="Z609" s="1669"/>
      <c r="AA609" s="1669"/>
      <c r="AB609" s="903"/>
    </row>
    <row r="610" spans="1:28" ht="16.149999999999999" customHeight="1">
      <c r="A610" s="936" t="s">
        <v>109</v>
      </c>
      <c r="B610" s="906" t="s">
        <v>250</v>
      </c>
      <c r="C610" s="906"/>
      <c r="D610" s="906"/>
      <c r="E610" s="906"/>
      <c r="F610" s="906"/>
      <c r="G610" s="906"/>
      <c r="H610" s="906"/>
      <c r="I610" s="906"/>
      <c r="J610" s="906"/>
      <c r="K610" s="906"/>
      <c r="L610" s="906"/>
      <c r="M610" s="906"/>
      <c r="N610" s="906"/>
      <c r="O610" s="906"/>
      <c r="P610" s="906"/>
      <c r="Q610" s="906"/>
      <c r="R610" s="906"/>
      <c r="S610" s="906"/>
      <c r="T610" s="906"/>
      <c r="U610" s="906"/>
      <c r="V610" s="906"/>
      <c r="W610" s="906"/>
      <c r="X610" s="906"/>
      <c r="Y610" s="906"/>
      <c r="Z610" s="906"/>
      <c r="AA610" s="906"/>
      <c r="AB610" s="903"/>
    </row>
    <row r="611" spans="1:28" ht="16.149999999999999" customHeight="1">
      <c r="A611" s="906"/>
      <c r="B611" s="906"/>
      <c r="C611" s="906"/>
      <c r="D611" s="906"/>
      <c r="E611" s="906"/>
      <c r="F611" s="1668" t="str">
        <f>項目一覧②!$F$922</f>
        <v/>
      </c>
      <c r="G611" s="1668"/>
      <c r="H611" s="1668"/>
      <c r="I611" s="1668"/>
      <c r="J611" s="1668"/>
      <c r="K611" s="1668"/>
      <c r="L611" s="1668"/>
      <c r="M611" s="1668"/>
      <c r="N611" s="1668"/>
      <c r="O611" s="1668"/>
      <c r="P611" s="1668"/>
      <c r="Q611" s="1668"/>
      <c r="R611" s="1668"/>
      <c r="S611" s="1668"/>
      <c r="T611" s="1668"/>
      <c r="U611" s="1668"/>
      <c r="V611" s="1668"/>
      <c r="W611" s="1668"/>
      <c r="X611" s="1668"/>
      <c r="Y611" s="1668"/>
      <c r="Z611" s="1668"/>
      <c r="AA611" s="1668"/>
      <c r="AB611" s="903"/>
    </row>
    <row r="612" spans="1:28" ht="16.149999999999999" customHeight="1">
      <c r="A612" s="935"/>
      <c r="B612" s="935"/>
      <c r="C612" s="935"/>
      <c r="D612" s="935"/>
      <c r="E612" s="935"/>
      <c r="F612" s="1669"/>
      <c r="G612" s="1669"/>
      <c r="H612" s="1669"/>
      <c r="I612" s="1669"/>
      <c r="J612" s="1669"/>
      <c r="K612" s="1669"/>
      <c r="L612" s="1669"/>
      <c r="M612" s="1669"/>
      <c r="N612" s="1669"/>
      <c r="O612" s="1669"/>
      <c r="P612" s="1669"/>
      <c r="Q612" s="1669"/>
      <c r="R612" s="1669"/>
      <c r="S612" s="1669"/>
      <c r="T612" s="1669"/>
      <c r="U612" s="1669"/>
      <c r="V612" s="1669"/>
      <c r="W612" s="1669"/>
      <c r="X612" s="1669"/>
      <c r="Y612" s="1669"/>
      <c r="Z612" s="1669"/>
      <c r="AA612" s="1669"/>
      <c r="AB612" s="903"/>
    </row>
    <row r="613" spans="1:28" ht="16.149999999999999" customHeight="1">
      <c r="A613" s="906"/>
      <c r="B613" s="906"/>
      <c r="C613" s="906"/>
      <c r="D613" s="906"/>
      <c r="E613" s="906"/>
      <c r="F613" s="1001"/>
      <c r="G613" s="1001"/>
      <c r="H613" s="1001"/>
      <c r="I613" s="1001"/>
      <c r="J613" s="1001"/>
      <c r="K613" s="1001"/>
      <c r="L613" s="1001"/>
      <c r="M613" s="1001"/>
      <c r="N613" s="1001"/>
      <c r="O613" s="1001"/>
      <c r="P613" s="1001"/>
      <c r="Q613" s="1001"/>
      <c r="R613" s="1001"/>
      <c r="S613" s="1001"/>
      <c r="T613" s="1001"/>
      <c r="U613" s="1001"/>
      <c r="V613" s="1001"/>
      <c r="W613" s="1001"/>
      <c r="X613" s="1001"/>
      <c r="Y613" s="1001"/>
      <c r="Z613" s="1001"/>
      <c r="AA613" s="1001"/>
      <c r="AB613" s="903"/>
    </row>
    <row r="614" spans="1:28" s="955" customFormat="1" ht="18" customHeight="1">
      <c r="A614" s="1750" t="s">
        <v>2139</v>
      </c>
      <c r="B614" s="1750"/>
      <c r="C614" s="1750"/>
      <c r="D614" s="1750"/>
      <c r="E614" s="1750"/>
      <c r="F614" s="1750"/>
      <c r="G614" s="1750"/>
      <c r="H614" s="1750"/>
      <c r="I614" s="1750"/>
      <c r="J614" s="1750"/>
      <c r="K614" s="1750"/>
      <c r="L614" s="1750"/>
      <c r="M614" s="1750"/>
      <c r="N614" s="1750"/>
      <c r="O614" s="1750"/>
      <c r="P614" s="1750"/>
      <c r="Q614" s="1750"/>
      <c r="R614" s="1750"/>
      <c r="S614" s="1750"/>
      <c r="T614" s="1750"/>
      <c r="U614" s="1750"/>
      <c r="V614" s="1750"/>
      <c r="W614" s="1750"/>
      <c r="X614" s="1750"/>
      <c r="Y614" s="1750"/>
      <c r="Z614" s="1750"/>
    </row>
    <row r="615" spans="1:28" s="955" customFormat="1" ht="18" customHeight="1">
      <c r="A615" s="955" t="s">
        <v>2093</v>
      </c>
      <c r="B615" s="1005"/>
    </row>
    <row r="616" spans="1:28" s="906" customFormat="1" ht="18" customHeight="1">
      <c r="A616" s="1006" t="s">
        <v>2031</v>
      </c>
      <c r="B616" s="1007" t="s">
        <v>2029</v>
      </c>
      <c r="C616" s="1008" t="s">
        <v>2030</v>
      </c>
      <c r="D616" s="1008"/>
      <c r="E616" s="1008"/>
      <c r="F616" s="1008"/>
      <c r="G616" s="1009">
        <f>項目一覧②!$F$752</f>
        <v>1</v>
      </c>
      <c r="H616" s="1009"/>
      <c r="I616" s="1009"/>
      <c r="J616" s="1008"/>
      <c r="K616" s="1008"/>
      <c r="L616" s="1008"/>
      <c r="M616" s="1008"/>
      <c r="N616" s="1008"/>
      <c r="O616" s="1008"/>
      <c r="P616" s="1008"/>
      <c r="Q616" s="1008"/>
      <c r="R616" s="1008"/>
      <c r="S616" s="1008"/>
      <c r="T616" s="1008"/>
      <c r="U616" s="1008"/>
      <c r="V616" s="1008"/>
      <c r="W616" s="1008"/>
      <c r="X616" s="1008"/>
      <c r="Y616" s="1008"/>
      <c r="Z616" s="1008"/>
      <c r="AA616" s="1008"/>
    </row>
    <row r="617" spans="1:28" s="955" customFormat="1" ht="18" customHeight="1">
      <c r="A617" s="1010" t="s">
        <v>2032</v>
      </c>
      <c r="B617" s="1011" t="s">
        <v>2033</v>
      </c>
      <c r="C617" s="1012" t="s">
        <v>2035</v>
      </c>
      <c r="D617" s="1012"/>
      <c r="E617" s="1012"/>
      <c r="F617" s="1013"/>
      <c r="G617" s="1755" t="str">
        <f>項目一覧②!$F$753</f>
        <v/>
      </c>
      <c r="H617" s="1755"/>
      <c r="I617" s="1755"/>
      <c r="J617" s="1012" t="s">
        <v>2036</v>
      </c>
      <c r="K617" s="1012"/>
      <c r="L617" s="1012"/>
      <c r="M617" s="1012"/>
      <c r="N617" s="1012"/>
      <c r="O617" s="1012"/>
      <c r="P617" s="1012"/>
      <c r="Q617" s="1012"/>
      <c r="R617" s="1012"/>
      <c r="S617" s="1012"/>
      <c r="T617" s="1012"/>
      <c r="U617" s="1012"/>
      <c r="V617" s="1012"/>
      <c r="W617" s="1012"/>
      <c r="X617" s="1012"/>
      <c r="Y617" s="1012"/>
      <c r="Z617" s="1012"/>
      <c r="AA617" s="1012"/>
    </row>
    <row r="618" spans="1:28" s="955" customFormat="1" ht="18" customHeight="1">
      <c r="A618" s="1014" t="s">
        <v>2032</v>
      </c>
      <c r="B618" s="1015" t="s">
        <v>2037</v>
      </c>
      <c r="C618" s="1016" t="s">
        <v>2038</v>
      </c>
      <c r="D618" s="1016"/>
      <c r="E618" s="1016"/>
      <c r="F618" s="1016"/>
      <c r="G618" s="1016"/>
      <c r="H618" s="1016"/>
      <c r="I618" s="1016"/>
      <c r="J618" s="1016"/>
      <c r="K618" s="1016"/>
      <c r="L618" s="1016"/>
      <c r="M618" s="1016"/>
      <c r="N618" s="1016"/>
      <c r="O618" s="1016"/>
      <c r="P618" s="1016"/>
      <c r="Q618" s="1016"/>
      <c r="R618" s="1016"/>
      <c r="S618" s="1016"/>
      <c r="T618" s="1016"/>
      <c r="U618" s="1016"/>
      <c r="V618" s="1016"/>
      <c r="W618" s="1016"/>
      <c r="X618" s="1016"/>
      <c r="Y618" s="1016"/>
      <c r="Z618" s="1016"/>
    </row>
    <row r="619" spans="1:28" s="955" customFormat="1" ht="18" customHeight="1">
      <c r="A619" s="1005"/>
      <c r="B619" s="1017" t="s">
        <v>2032</v>
      </c>
      <c r="C619" s="1004" t="s">
        <v>2039</v>
      </c>
      <c r="D619" s="955" t="s">
        <v>2040</v>
      </c>
      <c r="I619" s="1756" t="str">
        <f>項目一覧②!$F$754</f>
        <v/>
      </c>
      <c r="J619" s="1756"/>
      <c r="K619" s="1756"/>
      <c r="L619" s="1756"/>
      <c r="M619" s="955" t="s">
        <v>2048</v>
      </c>
    </row>
    <row r="620" spans="1:28" s="955" customFormat="1" ht="18" customHeight="1">
      <c r="A620" s="1005"/>
      <c r="B620" s="1017" t="s">
        <v>2032</v>
      </c>
      <c r="C620" s="1004" t="s">
        <v>2041</v>
      </c>
      <c r="D620" s="955" t="s">
        <v>2044</v>
      </c>
      <c r="I620" s="1756" t="str">
        <f>項目一覧②!$F$755</f>
        <v/>
      </c>
      <c r="J620" s="1756"/>
      <c r="K620" s="1756"/>
      <c r="L620" s="1756"/>
      <c r="M620" s="955" t="s">
        <v>2048</v>
      </c>
    </row>
    <row r="621" spans="1:28" s="955" customFormat="1" ht="18" customHeight="1">
      <c r="A621" s="1005"/>
      <c r="B621" s="1017" t="s">
        <v>2032</v>
      </c>
      <c r="C621" s="1004" t="s">
        <v>2042</v>
      </c>
      <c r="D621" s="955" t="s">
        <v>2045</v>
      </c>
      <c r="H621" s="955" t="s">
        <v>2086</v>
      </c>
      <c r="I621" s="1018"/>
      <c r="J621" s="1758" t="str">
        <f>項目一覧②!$F$756</f>
        <v/>
      </c>
      <c r="K621" s="1758"/>
      <c r="L621" s="1758"/>
      <c r="M621" s="955" t="s">
        <v>2049</v>
      </c>
      <c r="P621" s="955" t="s">
        <v>2087</v>
      </c>
      <c r="Q621" s="1018"/>
      <c r="R621" s="1758" t="str">
        <f>項目一覧②!$F$757</f>
        <v/>
      </c>
      <c r="S621" s="1758"/>
      <c r="T621" s="1758"/>
      <c r="U621" s="955" t="s">
        <v>2049</v>
      </c>
    </row>
    <row r="622" spans="1:28" s="955" customFormat="1" ht="18" customHeight="1">
      <c r="A622" s="1019"/>
      <c r="B622" s="1020" t="s">
        <v>2032</v>
      </c>
      <c r="C622" s="1021" t="s">
        <v>2043</v>
      </c>
      <c r="D622" s="1022" t="s">
        <v>2046</v>
      </c>
      <c r="E622" s="1022"/>
      <c r="F622" s="1022"/>
      <c r="G622" s="1022"/>
      <c r="H622" s="1022" t="str">
        <f>項目一覧②!$F$758&amp;IF(項目一覧②!$F$759="",""," 一部 "&amp;項目一覧②!$F$759)</f>
        <v/>
      </c>
      <c r="I622" s="1023"/>
      <c r="J622" s="1023"/>
      <c r="K622" s="1023"/>
      <c r="L622" s="1023"/>
      <c r="M622" s="1023"/>
      <c r="N622" s="1023"/>
      <c r="O622" s="1023"/>
      <c r="P622" s="1023"/>
      <c r="Q622" s="1022"/>
      <c r="R622" s="1022"/>
      <c r="S622" s="1023"/>
      <c r="T622" s="1023"/>
      <c r="U622" s="1023"/>
      <c r="V622" s="1023"/>
      <c r="W622" s="1023"/>
      <c r="X622" s="1023"/>
      <c r="Y622" s="1023"/>
      <c r="Z622" s="1023"/>
    </row>
    <row r="623" spans="1:28" s="955" customFormat="1" ht="18" customHeight="1">
      <c r="A623" s="1014" t="s">
        <v>2032</v>
      </c>
      <c r="B623" s="1015" t="s">
        <v>2050</v>
      </c>
      <c r="C623" s="1016" t="s">
        <v>2055</v>
      </c>
      <c r="D623" s="1016"/>
      <c r="E623" s="1016"/>
      <c r="F623" s="1016"/>
      <c r="G623" s="1016"/>
      <c r="H623" s="1016"/>
      <c r="I623" s="1016"/>
      <c r="J623" s="1016"/>
      <c r="K623" s="1016"/>
      <c r="L623" s="1016"/>
      <c r="M623" s="1016"/>
      <c r="N623" s="1016"/>
      <c r="O623" s="1016"/>
      <c r="P623" s="1016"/>
      <c r="Q623" s="1016"/>
      <c r="R623" s="1016"/>
      <c r="S623" s="1016"/>
      <c r="T623" s="1016"/>
      <c r="U623" s="1016"/>
      <c r="V623" s="1016"/>
      <c r="W623" s="1016"/>
      <c r="X623" s="1016"/>
      <c r="Y623" s="1016"/>
      <c r="Z623" s="1016"/>
      <c r="AA623" s="1016"/>
    </row>
    <row r="624" spans="1:28" s="955" customFormat="1" ht="18" customHeight="1">
      <c r="A624" s="1005"/>
      <c r="B624" s="1024"/>
      <c r="C624" s="1004" t="str">
        <f>IF(項目一覧②!$G$760=TRUE,"■","□")</f>
        <v>□</v>
      </c>
      <c r="D624" s="955" t="s">
        <v>2051</v>
      </c>
    </row>
    <row r="625" spans="1:27" s="955" customFormat="1" ht="18" customHeight="1">
      <c r="A625" s="1019"/>
      <c r="B625" s="1025"/>
      <c r="C625" s="1004" t="str">
        <f>IF(項目一覧②!$G$761=TRUE,"■","□")</f>
        <v>□</v>
      </c>
      <c r="D625" s="1022" t="s">
        <v>2052</v>
      </c>
      <c r="E625" s="1022"/>
      <c r="F625" s="1022"/>
      <c r="G625" s="1022"/>
      <c r="H625" s="1022"/>
      <c r="I625" s="1022"/>
      <c r="J625" s="1022"/>
      <c r="K625" s="1022"/>
      <c r="L625" s="1022"/>
      <c r="M625" s="1022"/>
      <c r="N625" s="1022"/>
      <c r="O625" s="1022"/>
      <c r="P625" s="1022"/>
      <c r="Q625" s="1022"/>
      <c r="R625" s="1022"/>
      <c r="S625" s="1022"/>
      <c r="T625" s="1022"/>
      <c r="U625" s="1022"/>
      <c r="V625" s="1022"/>
      <c r="W625" s="1022"/>
      <c r="X625" s="1022"/>
      <c r="Y625" s="1022"/>
      <c r="Z625" s="1022"/>
      <c r="AA625" s="1022"/>
    </row>
    <row r="626" spans="1:27" s="955" customFormat="1" ht="18" customHeight="1">
      <c r="A626" s="1014" t="s">
        <v>2032</v>
      </c>
      <c r="B626" s="1015" t="s">
        <v>2053</v>
      </c>
      <c r="C626" s="1016" t="s">
        <v>2054</v>
      </c>
      <c r="D626" s="1016"/>
      <c r="E626" s="1016"/>
      <c r="F626" s="1016"/>
      <c r="G626" s="1016"/>
      <c r="H626" s="1016"/>
      <c r="I626" s="1016"/>
      <c r="J626" s="1016"/>
      <c r="K626" s="1016"/>
      <c r="L626" s="1016"/>
      <c r="M626" s="1016"/>
      <c r="N626" s="1016"/>
      <c r="O626" s="1016"/>
      <c r="P626" s="1016"/>
      <c r="Q626" s="1016"/>
      <c r="R626" s="1016"/>
      <c r="S626" s="1016"/>
      <c r="T626" s="1016"/>
      <c r="U626" s="1016"/>
      <c r="V626" s="1016"/>
      <c r="W626" s="1016"/>
      <c r="X626" s="1016"/>
      <c r="Y626" s="1016"/>
      <c r="Z626" s="1016"/>
    </row>
    <row r="627" spans="1:27" s="955" customFormat="1" ht="18" customHeight="1">
      <c r="A627" s="1005"/>
      <c r="B627" s="1017"/>
      <c r="C627" s="1004" t="str">
        <f>IF(項目一覧②!$G$762=TRUE,"■","□")</f>
        <v>□</v>
      </c>
      <c r="D627" s="955" t="s">
        <v>2056</v>
      </c>
    </row>
    <row r="628" spans="1:27" s="955" customFormat="1" ht="18" customHeight="1">
      <c r="A628" s="1005"/>
      <c r="B628" s="1017"/>
      <c r="C628" s="1004" t="str">
        <f>IF(項目一覧②!$G$763=TRUE,"■","□")</f>
        <v>□</v>
      </c>
      <c r="D628" s="955" t="s">
        <v>2058</v>
      </c>
    </row>
    <row r="629" spans="1:27" s="955" customFormat="1" ht="18" customHeight="1">
      <c r="A629" s="1005"/>
      <c r="B629" s="1017"/>
      <c r="C629" s="1004" t="str">
        <f>IF(項目一覧②!$G$764=TRUE,"■","□")</f>
        <v>□</v>
      </c>
      <c r="D629" s="955" t="s">
        <v>2059</v>
      </c>
    </row>
    <row r="630" spans="1:27" s="955" customFormat="1" ht="18" customHeight="1">
      <c r="A630" s="1005"/>
      <c r="B630" s="1017"/>
      <c r="C630" s="1004" t="str">
        <f>IF(項目一覧②!$G$765=TRUE,"■","□")</f>
        <v>□</v>
      </c>
      <c r="D630" s="955" t="s">
        <v>2060</v>
      </c>
    </row>
    <row r="631" spans="1:27" s="955" customFormat="1" ht="18" customHeight="1">
      <c r="A631" s="1019"/>
      <c r="B631" s="1020"/>
      <c r="C631" s="1004" t="str">
        <f>IF(項目一覧②!$G$766=TRUE,"■","□")</f>
        <v>□</v>
      </c>
      <c r="D631" s="1022" t="s">
        <v>2057</v>
      </c>
      <c r="E631" s="1022"/>
      <c r="F631" s="1022"/>
      <c r="G631" s="1022"/>
      <c r="H631" s="1022"/>
      <c r="I631" s="1022"/>
      <c r="J631" s="1022"/>
      <c r="K631" s="1022"/>
      <c r="L631" s="1022"/>
      <c r="M631" s="1022"/>
      <c r="N631" s="1022"/>
      <c r="O631" s="1022"/>
      <c r="P631" s="1022"/>
      <c r="Q631" s="1022"/>
      <c r="R631" s="1022"/>
      <c r="S631" s="1022"/>
      <c r="T631" s="1022"/>
      <c r="U631" s="1022"/>
      <c r="V631" s="1022"/>
      <c r="W631" s="1022"/>
      <c r="X631" s="1022"/>
      <c r="Y631" s="1022"/>
      <c r="Z631" s="1022"/>
    </row>
    <row r="632" spans="1:27" s="955" customFormat="1" ht="18" customHeight="1">
      <c r="A632" s="1014" t="s">
        <v>2032</v>
      </c>
      <c r="B632" s="1015" t="s">
        <v>2061</v>
      </c>
      <c r="C632" s="1016" t="s">
        <v>2187</v>
      </c>
      <c r="D632" s="1016"/>
      <c r="E632" s="1016"/>
      <c r="F632" s="1016"/>
      <c r="G632" s="1016"/>
      <c r="H632" s="1016"/>
      <c r="I632" s="1016"/>
      <c r="J632" s="1016"/>
      <c r="K632" s="1016"/>
      <c r="L632" s="1016"/>
      <c r="M632" s="1016"/>
      <c r="N632" s="1016"/>
      <c r="O632" s="1016"/>
      <c r="P632" s="1016"/>
      <c r="Q632" s="1016"/>
      <c r="R632" s="1016"/>
      <c r="S632" s="1016"/>
      <c r="T632" s="1016"/>
      <c r="U632" s="1016"/>
      <c r="V632" s="1016"/>
      <c r="W632" s="1016"/>
      <c r="X632" s="1016"/>
      <c r="Y632" s="1016"/>
      <c r="Z632" s="1016"/>
      <c r="AA632" s="1016"/>
    </row>
    <row r="633" spans="1:27" s="955" customFormat="1" ht="18" customHeight="1">
      <c r="A633" s="1005"/>
      <c r="B633" s="1017" t="s">
        <v>2032</v>
      </c>
      <c r="C633" s="1004" t="s">
        <v>2039</v>
      </c>
      <c r="D633" s="955" t="s">
        <v>2063</v>
      </c>
      <c r="G633" s="955" t="str">
        <f>項目一覧②!$F$767</f>
        <v/>
      </c>
    </row>
    <row r="634" spans="1:27" s="955" customFormat="1" ht="18" customHeight="1">
      <c r="A634" s="1005"/>
      <c r="B634" s="1017" t="s">
        <v>2032</v>
      </c>
      <c r="C634" s="1004" t="s">
        <v>2041</v>
      </c>
      <c r="D634" s="955" t="s">
        <v>2064</v>
      </c>
    </row>
    <row r="635" spans="1:27" s="955" customFormat="1" ht="18" customHeight="1">
      <c r="A635" s="1005"/>
      <c r="B635" s="1017"/>
      <c r="C635" s="1004" t="str">
        <f>IF(項目一覧②!$G$768=TRUE,"■","□")</f>
        <v>□</v>
      </c>
      <c r="D635" s="955" t="s">
        <v>2065</v>
      </c>
    </row>
    <row r="636" spans="1:27" s="955" customFormat="1" ht="18" customHeight="1">
      <c r="A636" s="1005"/>
      <c r="B636" s="1017"/>
      <c r="S636" s="1005" t="s">
        <v>2068</v>
      </c>
      <c r="T636" s="1750" t="str">
        <f>項目一覧②!$F$769</f>
        <v/>
      </c>
      <c r="U636" s="1750"/>
      <c r="V636" s="1750"/>
      <c r="W636" s="1750"/>
      <c r="X636" s="1750"/>
      <c r="Y636" s="1750"/>
      <c r="Z636" s="955" t="s">
        <v>1968</v>
      </c>
    </row>
    <row r="637" spans="1:27" s="955" customFormat="1" ht="18" customHeight="1">
      <c r="A637" s="1019"/>
      <c r="B637" s="1020"/>
      <c r="C637" s="1004" t="str">
        <f>IF(項目一覧②!$G$770=TRUE,"■","□")</f>
        <v>□</v>
      </c>
      <c r="D637" s="1022" t="s">
        <v>2066</v>
      </c>
      <c r="E637" s="1022"/>
      <c r="F637" s="1022"/>
      <c r="G637" s="1022"/>
      <c r="H637" s="1022"/>
      <c r="I637" s="1022"/>
      <c r="J637" s="1022"/>
      <c r="K637" s="1022"/>
      <c r="L637" s="1022"/>
      <c r="M637" s="1022"/>
      <c r="N637" s="1022"/>
      <c r="O637" s="1022"/>
      <c r="P637" s="1022"/>
      <c r="Q637" s="1022"/>
      <c r="R637" s="1022"/>
      <c r="S637" s="1022"/>
      <c r="T637" s="1022"/>
      <c r="U637" s="1022"/>
      <c r="V637" s="1022"/>
      <c r="W637" s="1022"/>
      <c r="X637" s="1022"/>
      <c r="Y637" s="1022"/>
      <c r="Z637" s="1022"/>
    </row>
    <row r="638" spans="1:27" s="955" customFormat="1" ht="18" customHeight="1">
      <c r="A638" s="1010" t="s">
        <v>2032</v>
      </c>
      <c r="B638" s="1011" t="s">
        <v>2069</v>
      </c>
      <c r="C638" s="1012" t="s">
        <v>2070</v>
      </c>
      <c r="D638" s="1012"/>
      <c r="E638" s="1012"/>
      <c r="F638" s="1012"/>
      <c r="G638" s="1012"/>
      <c r="H638" s="1012"/>
      <c r="I638" s="1012"/>
      <c r="J638" s="1012"/>
      <c r="K638" s="1012"/>
      <c r="L638" s="1012"/>
      <c r="M638" s="1012"/>
      <c r="N638" s="1012"/>
      <c r="O638" s="1012"/>
      <c r="P638" s="1012"/>
      <c r="Q638" s="1012"/>
      <c r="R638" s="1012"/>
      <c r="S638" s="1010" t="s">
        <v>2088</v>
      </c>
      <c r="T638" s="1012" t="str">
        <f>項目一覧②!$F$771</f>
        <v/>
      </c>
      <c r="U638" s="1012"/>
      <c r="V638" s="1012"/>
      <c r="W638" s="1012"/>
      <c r="X638" s="1012"/>
      <c r="Y638" s="1012"/>
      <c r="Z638" s="1012" t="s">
        <v>2089</v>
      </c>
      <c r="AA638" s="1012"/>
    </row>
    <row r="639" spans="1:27" s="955" customFormat="1" ht="18" customHeight="1">
      <c r="A639" s="1014" t="s">
        <v>2032</v>
      </c>
      <c r="B639" s="1015" t="s">
        <v>2071</v>
      </c>
      <c r="C639" s="1016" t="s">
        <v>2072</v>
      </c>
      <c r="D639" s="1016"/>
      <c r="E639" s="1746" t="str">
        <f>項目一覧②!$F$772</f>
        <v/>
      </c>
      <c r="F639" s="1746"/>
      <c r="G639" s="1746"/>
      <c r="H639" s="1746"/>
      <c r="I639" s="1746"/>
      <c r="J639" s="1746"/>
      <c r="K639" s="1746"/>
      <c r="L639" s="1746"/>
      <c r="M639" s="1746"/>
      <c r="N639" s="1746"/>
      <c r="O639" s="1746"/>
      <c r="P639" s="1746"/>
      <c r="Q639" s="1746"/>
      <c r="R639" s="1746"/>
      <c r="S639" s="1746"/>
      <c r="T639" s="1746"/>
      <c r="U639" s="1746"/>
      <c r="V639" s="1746"/>
      <c r="W639" s="1746"/>
      <c r="X639" s="1746"/>
      <c r="Y639" s="1746"/>
      <c r="Z639" s="1746"/>
    </row>
    <row r="640" spans="1:27" s="955" customFormat="1" ht="18" customHeight="1">
      <c r="A640" s="1019"/>
      <c r="B640" s="1020"/>
      <c r="C640" s="1022"/>
      <c r="D640" s="1022"/>
      <c r="E640" s="1747"/>
      <c r="F640" s="1747"/>
      <c r="G640" s="1747"/>
      <c r="H640" s="1747"/>
      <c r="I640" s="1747"/>
      <c r="J640" s="1747"/>
      <c r="K640" s="1747"/>
      <c r="L640" s="1747"/>
      <c r="M640" s="1747"/>
      <c r="N640" s="1747"/>
      <c r="O640" s="1747"/>
      <c r="P640" s="1747"/>
      <c r="Q640" s="1747"/>
      <c r="R640" s="1747"/>
      <c r="S640" s="1747"/>
      <c r="T640" s="1747"/>
      <c r="U640" s="1747"/>
      <c r="V640" s="1747"/>
      <c r="W640" s="1747"/>
      <c r="X640" s="1747"/>
      <c r="Y640" s="1747"/>
      <c r="Z640" s="1747"/>
      <c r="AA640" s="1022"/>
    </row>
    <row r="641" spans="1:2" s="955" customFormat="1" ht="10.15" customHeight="1">
      <c r="A641" s="1005"/>
      <c r="B641" s="1017"/>
    </row>
  </sheetData>
  <sheetProtection selectLockedCells="1"/>
  <mergeCells count="420">
    <mergeCell ref="P396:S396"/>
    <mergeCell ref="V396:Y396"/>
    <mergeCell ref="V394:Y394"/>
    <mergeCell ref="E399:F399"/>
    <mergeCell ref="K415:M415"/>
    <mergeCell ref="F409:AA410"/>
    <mergeCell ref="J397:M397"/>
    <mergeCell ref="E606:F606"/>
    <mergeCell ref="X606:Z606"/>
    <mergeCell ref="P397:S397"/>
    <mergeCell ref="E397:F397"/>
    <mergeCell ref="V397:Y397"/>
    <mergeCell ref="X427:Z427"/>
    <mergeCell ref="X449:Z449"/>
    <mergeCell ref="D448:G448"/>
    <mergeCell ref="D423:G423"/>
    <mergeCell ref="J420:M420"/>
    <mergeCell ref="E427:F427"/>
    <mergeCell ref="E429:F429"/>
    <mergeCell ref="X428:Z428"/>
    <mergeCell ref="X429:Z429"/>
    <mergeCell ref="J442:M442"/>
    <mergeCell ref="J445:M445"/>
    <mergeCell ref="K440:M440"/>
    <mergeCell ref="J398:M398"/>
    <mergeCell ref="D548:G548"/>
    <mergeCell ref="J540:M540"/>
    <mergeCell ref="J543:M543"/>
    <mergeCell ref="F531:AA532"/>
    <mergeCell ref="I423:U423"/>
    <mergeCell ref="P401:S401"/>
    <mergeCell ref="V398:Y398"/>
    <mergeCell ref="L406:Q406"/>
    <mergeCell ref="J418:M418"/>
    <mergeCell ref="A412:AA412"/>
    <mergeCell ref="J416:M416"/>
    <mergeCell ref="J417:M417"/>
    <mergeCell ref="I407:AA408"/>
    <mergeCell ref="V401:Y401"/>
    <mergeCell ref="P398:S398"/>
    <mergeCell ref="V399:Y399"/>
    <mergeCell ref="V400:Y400"/>
    <mergeCell ref="E426:F426"/>
    <mergeCell ref="X426:Z426"/>
    <mergeCell ref="X448:Z448"/>
    <mergeCell ref="E449:F449"/>
    <mergeCell ref="E428:F428"/>
    <mergeCell ref="F431:AA432"/>
    <mergeCell ref="J621:L621"/>
    <mergeCell ref="R621:T621"/>
    <mergeCell ref="X453:Z453"/>
    <mergeCell ref="X454:Z454"/>
    <mergeCell ref="E528:F528"/>
    <mergeCell ref="F608:AA609"/>
    <mergeCell ref="F611:AA612"/>
    <mergeCell ref="X600:Z600"/>
    <mergeCell ref="E601:F601"/>
    <mergeCell ref="X601:Z601"/>
    <mergeCell ref="E602:F602"/>
    <mergeCell ref="I620:L620"/>
    <mergeCell ref="F581:AA582"/>
    <mergeCell ref="F584:AA585"/>
    <mergeCell ref="E574:F574"/>
    <mergeCell ref="X574:Z574"/>
    <mergeCell ref="E554:F554"/>
    <mergeCell ref="X554:Z554"/>
    <mergeCell ref="X575:Z575"/>
    <mergeCell ref="E576:F576"/>
    <mergeCell ref="J570:M570"/>
    <mergeCell ref="E579:F579"/>
    <mergeCell ref="X579:Z579"/>
    <mergeCell ref="J568:M568"/>
    <mergeCell ref="G617:I617"/>
    <mergeCell ref="I619:L619"/>
    <mergeCell ref="J595:M595"/>
    <mergeCell ref="J597:M597"/>
    <mergeCell ref="D600:G600"/>
    <mergeCell ref="I600:U600"/>
    <mergeCell ref="E605:F605"/>
    <mergeCell ref="A537:AA537"/>
    <mergeCell ref="A562:AA562"/>
    <mergeCell ref="J565:M565"/>
    <mergeCell ref="J566:M566"/>
    <mergeCell ref="J545:M545"/>
    <mergeCell ref="J541:M541"/>
    <mergeCell ref="J542:M542"/>
    <mergeCell ref="X573:Z573"/>
    <mergeCell ref="A614:Z614"/>
    <mergeCell ref="A589:AA589"/>
    <mergeCell ref="L591:M591"/>
    <mergeCell ref="J592:M592"/>
    <mergeCell ref="J593:M593"/>
    <mergeCell ref="J594:M594"/>
    <mergeCell ref="X602:Z602"/>
    <mergeCell ref="E603:F603"/>
    <mergeCell ref="X603:Z603"/>
    <mergeCell ref="E604:F604"/>
    <mergeCell ref="X604:Z604"/>
    <mergeCell ref="X605:Z605"/>
    <mergeCell ref="E577:F577"/>
    <mergeCell ref="X577:Z577"/>
    <mergeCell ref="E578:F578"/>
    <mergeCell ref="X578:Z578"/>
    <mergeCell ref="E529:F529"/>
    <mergeCell ref="E550:F550"/>
    <mergeCell ref="X550:Z550"/>
    <mergeCell ref="E551:F551"/>
    <mergeCell ref="X551:Z551"/>
    <mergeCell ref="X529:Z529"/>
    <mergeCell ref="L564:M564"/>
    <mergeCell ref="F534:AA535"/>
    <mergeCell ref="L282:AA282"/>
    <mergeCell ref="P293:T293"/>
    <mergeCell ref="P291:T291"/>
    <mergeCell ref="J297:N297"/>
    <mergeCell ref="V295:Z295"/>
    <mergeCell ref="J299:N299"/>
    <mergeCell ref="P299:T299"/>
    <mergeCell ref="J290:N290"/>
    <mergeCell ref="P298:T298"/>
    <mergeCell ref="V298:Z298"/>
    <mergeCell ref="P297:T297"/>
    <mergeCell ref="J293:N293"/>
    <mergeCell ref="J291:N291"/>
    <mergeCell ref="J295:N295"/>
    <mergeCell ref="J298:N298"/>
    <mergeCell ref="P295:T295"/>
    <mergeCell ref="R269:U269"/>
    <mergeCell ref="T636:Y636"/>
    <mergeCell ref="R273:U273"/>
    <mergeCell ref="L279:AA279"/>
    <mergeCell ref="M273:P273"/>
    <mergeCell ref="W269:Z269"/>
    <mergeCell ref="H273:K273"/>
    <mergeCell ref="K289:N289"/>
    <mergeCell ref="J288:N288"/>
    <mergeCell ref="P288:T288"/>
    <mergeCell ref="V288:Z288"/>
    <mergeCell ref="P286:T286"/>
    <mergeCell ref="R271:U271"/>
    <mergeCell ref="W271:Z271"/>
    <mergeCell ref="H269:K269"/>
    <mergeCell ref="M269:P269"/>
    <mergeCell ref="H271:K271"/>
    <mergeCell ref="M271:P271"/>
    <mergeCell ref="V297:Z297"/>
    <mergeCell ref="J302:N302"/>
    <mergeCell ref="V293:Z293"/>
    <mergeCell ref="V290:Z290"/>
    <mergeCell ref="P290:T290"/>
    <mergeCell ref="V291:Z291"/>
    <mergeCell ref="E639:Z640"/>
    <mergeCell ref="F509:AA510"/>
    <mergeCell ref="F556:AA557"/>
    <mergeCell ref="I548:U548"/>
    <mergeCell ref="F559:AA560"/>
    <mergeCell ref="E552:F552"/>
    <mergeCell ref="X552:Z552"/>
    <mergeCell ref="E553:F553"/>
    <mergeCell ref="X553:Z553"/>
    <mergeCell ref="X549:Z549"/>
    <mergeCell ref="X526:Z526"/>
    <mergeCell ref="E527:F527"/>
    <mergeCell ref="X527:Z527"/>
    <mergeCell ref="E526:F526"/>
    <mergeCell ref="X548:Z548"/>
    <mergeCell ref="E549:F549"/>
    <mergeCell ref="J515:M515"/>
    <mergeCell ref="I573:U573"/>
    <mergeCell ref="X576:Z576"/>
    <mergeCell ref="I523:U523"/>
    <mergeCell ref="X523:Z523"/>
    <mergeCell ref="E575:F575"/>
    <mergeCell ref="J567:M567"/>
    <mergeCell ref="D573:G573"/>
    <mergeCell ref="B5:AA5"/>
    <mergeCell ref="A248:AA248"/>
    <mergeCell ref="U43:AB44"/>
    <mergeCell ref="H223:Y223"/>
    <mergeCell ref="T16:AB16"/>
    <mergeCell ref="H91:AB91"/>
    <mergeCell ref="H100:AB100"/>
    <mergeCell ref="H188:AB188"/>
    <mergeCell ref="B39:H39"/>
    <mergeCell ref="U39:AB39"/>
    <mergeCell ref="U38:AB38"/>
    <mergeCell ref="H134:R134"/>
    <mergeCell ref="I152:AC153"/>
    <mergeCell ref="H179:AB179"/>
    <mergeCell ref="I160:AC161"/>
    <mergeCell ref="I171:AB172"/>
    <mergeCell ref="H72:AB72"/>
    <mergeCell ref="H82:AB82"/>
    <mergeCell ref="J74:AB75"/>
    <mergeCell ref="B13:Q14"/>
    <mergeCell ref="H157:AB157"/>
    <mergeCell ref="I190:AB191"/>
    <mergeCell ref="I199:AB200"/>
    <mergeCell ref="U40:AB41"/>
    <mergeCell ref="H149:AB149"/>
    <mergeCell ref="I144:AC145"/>
    <mergeCell ref="H238:AB238"/>
    <mergeCell ref="H197:AB197"/>
    <mergeCell ref="H245:AB245"/>
    <mergeCell ref="M268:P268"/>
    <mergeCell ref="D261:AA262"/>
    <mergeCell ref="H132:AB132"/>
    <mergeCell ref="H206:AB206"/>
    <mergeCell ref="I181:AB182"/>
    <mergeCell ref="R268:U268"/>
    <mergeCell ref="R267:U267"/>
    <mergeCell ref="H268:K268"/>
    <mergeCell ref="H231:AB231"/>
    <mergeCell ref="H169:AB169"/>
    <mergeCell ref="I135:AC136"/>
    <mergeCell ref="H267:K267"/>
    <mergeCell ref="M267:P267"/>
    <mergeCell ref="G250:AA252"/>
    <mergeCell ref="W268:Z268"/>
    <mergeCell ref="N265:Q265"/>
    <mergeCell ref="W267:Z267"/>
    <mergeCell ref="N264:Q264"/>
    <mergeCell ref="G253:AA255"/>
    <mergeCell ref="B38:H38"/>
    <mergeCell ref="A49:AA49"/>
    <mergeCell ref="N275:Q275"/>
    <mergeCell ref="J285:N285"/>
    <mergeCell ref="P285:T285"/>
    <mergeCell ref="Q276:T276"/>
    <mergeCell ref="Q277:T277"/>
    <mergeCell ref="J286:N286"/>
    <mergeCell ref="H214:AB214"/>
    <mergeCell ref="F224:AA225"/>
    <mergeCell ref="L280:AA280"/>
    <mergeCell ref="L281:AA281"/>
    <mergeCell ref="N274:Q274"/>
    <mergeCell ref="J84:AA85"/>
    <mergeCell ref="H141:AB141"/>
    <mergeCell ref="H55:AB55"/>
    <mergeCell ref="O39:T44"/>
    <mergeCell ref="O38:T38"/>
    <mergeCell ref="H63:AB63"/>
    <mergeCell ref="J102:AA103"/>
    <mergeCell ref="J93:AA94"/>
    <mergeCell ref="V285:Z285"/>
    <mergeCell ref="V286:Z286"/>
    <mergeCell ref="W273:Z273"/>
    <mergeCell ref="L311:O311"/>
    <mergeCell ref="L312:O312"/>
    <mergeCell ref="V302:Z302"/>
    <mergeCell ref="V299:Z299"/>
    <mergeCell ref="V303:Z303"/>
    <mergeCell ref="J300:N300"/>
    <mergeCell ref="P300:T300"/>
    <mergeCell ref="V300:Z300"/>
    <mergeCell ref="M309:Q309"/>
    <mergeCell ref="V306:Z306"/>
    <mergeCell ref="P306:T306"/>
    <mergeCell ref="J306:N306"/>
    <mergeCell ref="M308:Q308"/>
    <mergeCell ref="J307:N307"/>
    <mergeCell ref="J304:N304"/>
    <mergeCell ref="P304:T304"/>
    <mergeCell ref="V304:Z304"/>
    <mergeCell ref="V301:Z301"/>
    <mergeCell ref="V307:Z307"/>
    <mergeCell ref="P307:T307"/>
    <mergeCell ref="J305:N305"/>
    <mergeCell ref="P305:T305"/>
    <mergeCell ref="V305:Z305"/>
    <mergeCell ref="P302:T302"/>
    <mergeCell ref="J313:N313"/>
    <mergeCell ref="P313:T313"/>
    <mergeCell ref="I317:O317"/>
    <mergeCell ref="P317:V317"/>
    <mergeCell ref="J315:N315"/>
    <mergeCell ref="P315:T315"/>
    <mergeCell ref="J314:N314"/>
    <mergeCell ref="P314:T314"/>
    <mergeCell ref="J316:N316"/>
    <mergeCell ref="J303:N303"/>
    <mergeCell ref="P303:T303"/>
    <mergeCell ref="P301:T301"/>
    <mergeCell ref="J301:N301"/>
    <mergeCell ref="X528:Z528"/>
    <mergeCell ref="J516:M516"/>
    <mergeCell ref="J517:M517"/>
    <mergeCell ref="J518:M518"/>
    <mergeCell ref="G337:H337"/>
    <mergeCell ref="J338:AA338"/>
    <mergeCell ref="J337:AA337"/>
    <mergeCell ref="F336:I336"/>
    <mergeCell ref="E453:F453"/>
    <mergeCell ref="E452:F452"/>
    <mergeCell ref="A437:AA437"/>
    <mergeCell ref="F506:AA507"/>
    <mergeCell ref="J395:M395"/>
    <mergeCell ref="J401:M401"/>
    <mergeCell ref="J339:AA339"/>
    <mergeCell ref="K366:M366"/>
    <mergeCell ref="E502:F502"/>
    <mergeCell ref="X500:Z500"/>
    <mergeCell ref="P394:S394"/>
    <mergeCell ref="J394:M394"/>
    <mergeCell ref="K363:M363"/>
    <mergeCell ref="X475:Z475"/>
    <mergeCell ref="J492:M492"/>
    <mergeCell ref="X473:Z473"/>
    <mergeCell ref="X504:Z504"/>
    <mergeCell ref="A512:AA512"/>
    <mergeCell ref="A487:AA487"/>
    <mergeCell ref="E451:F451"/>
    <mergeCell ref="E450:F450"/>
    <mergeCell ref="J491:M491"/>
    <mergeCell ref="X451:Z451"/>
    <mergeCell ref="E477:F477"/>
    <mergeCell ref="X477:Z477"/>
    <mergeCell ref="E476:F476"/>
    <mergeCell ref="J495:M495"/>
    <mergeCell ref="X479:Z479"/>
    <mergeCell ref="F481:AA482"/>
    <mergeCell ref="E478:F478"/>
    <mergeCell ref="X478:Z478"/>
    <mergeCell ref="X476:Z476"/>
    <mergeCell ref="E474:F474"/>
    <mergeCell ref="I448:U448"/>
    <mergeCell ref="E424:F424"/>
    <mergeCell ref="X424:Z424"/>
    <mergeCell ref="F456:AA457"/>
    <mergeCell ref="E454:F454"/>
    <mergeCell ref="E524:F524"/>
    <mergeCell ref="X524:Z524"/>
    <mergeCell ref="E525:F525"/>
    <mergeCell ref="X525:Z525"/>
    <mergeCell ref="D523:G523"/>
    <mergeCell ref="E504:F504"/>
    <mergeCell ref="E503:F503"/>
    <mergeCell ref="J520:M520"/>
    <mergeCell ref="D498:G498"/>
    <mergeCell ref="E500:F500"/>
    <mergeCell ref="E499:F499"/>
    <mergeCell ref="X499:Z499"/>
    <mergeCell ref="X498:Z498"/>
    <mergeCell ref="I498:U498"/>
    <mergeCell ref="X501:Z501"/>
    <mergeCell ref="X502:Z502"/>
    <mergeCell ref="E501:F501"/>
    <mergeCell ref="X503:Z503"/>
    <mergeCell ref="E394:F394"/>
    <mergeCell ref="X425:Z425"/>
    <mergeCell ref="X474:Z474"/>
    <mergeCell ref="J493:M493"/>
    <mergeCell ref="E475:F475"/>
    <mergeCell ref="I331:AA332"/>
    <mergeCell ref="P395:S395"/>
    <mergeCell ref="M348:N348"/>
    <mergeCell ref="K365:M365"/>
    <mergeCell ref="J396:M396"/>
    <mergeCell ref="V395:Y395"/>
    <mergeCell ref="J405:N405"/>
    <mergeCell ref="E425:F425"/>
    <mergeCell ref="K490:M490"/>
    <mergeCell ref="F484:AA485"/>
    <mergeCell ref="E479:F479"/>
    <mergeCell ref="J467:M467"/>
    <mergeCell ref="J468:M468"/>
    <mergeCell ref="J466:M466"/>
    <mergeCell ref="F459:AA460"/>
    <mergeCell ref="A462:AA462"/>
    <mergeCell ref="K465:M465"/>
    <mergeCell ref="L464:M464"/>
    <mergeCell ref="X452:Z452"/>
    <mergeCell ref="A334:AA334"/>
    <mergeCell ref="I329:AA330"/>
    <mergeCell ref="J470:M470"/>
    <mergeCell ref="J441:M441"/>
    <mergeCell ref="J399:M399"/>
    <mergeCell ref="P399:S399"/>
    <mergeCell ref="X450:Z450"/>
    <mergeCell ref="D473:G473"/>
    <mergeCell ref="I473:U473"/>
    <mergeCell ref="X423:Z423"/>
    <mergeCell ref="G338:H338"/>
    <mergeCell ref="E393:F393"/>
    <mergeCell ref="V393:Y393"/>
    <mergeCell ref="P392:S392"/>
    <mergeCell ref="E395:F395"/>
    <mergeCell ref="G339:H339"/>
    <mergeCell ref="E398:F398"/>
    <mergeCell ref="E396:F396"/>
    <mergeCell ref="J392:M392"/>
    <mergeCell ref="J393:M393"/>
    <mergeCell ref="K369:N369"/>
    <mergeCell ref="L439:M439"/>
    <mergeCell ref="M378:Q378"/>
    <mergeCell ref="M379:Q379"/>
    <mergeCell ref="P393:S393"/>
    <mergeCell ref="G378:K378"/>
    <mergeCell ref="F434:AA435"/>
    <mergeCell ref="J443:M443"/>
    <mergeCell ref="W15:AA15"/>
    <mergeCell ref="J21:L21"/>
    <mergeCell ref="M21:O21"/>
    <mergeCell ref="M22:O22"/>
    <mergeCell ref="M24:O24"/>
    <mergeCell ref="M26:O26"/>
    <mergeCell ref="E400:F400"/>
    <mergeCell ref="J400:M400"/>
    <mergeCell ref="P400:S400"/>
    <mergeCell ref="P316:T316"/>
    <mergeCell ref="S327:Z327"/>
    <mergeCell ref="S328:Z328"/>
    <mergeCell ref="F327:H327"/>
    <mergeCell ref="V392:Y392"/>
    <mergeCell ref="K368:N368"/>
    <mergeCell ref="F328:H328"/>
    <mergeCell ref="S326:Z326"/>
    <mergeCell ref="K364:M364"/>
    <mergeCell ref="H320:AA322"/>
    <mergeCell ref="F326:H326"/>
  </mergeCells>
  <phoneticPr fontId="2"/>
  <dataValidations disablePrompts="1" count="2">
    <dataValidation imeMode="on" allowBlank="1" showInputMessage="1" showErrorMessage="1" sqref="E639" xr:uid="{00000000-0002-0000-0600-000000000000}"/>
    <dataValidation imeMode="off" allowBlank="1" showInputMessage="1" showErrorMessage="1" sqref="JA616:JD616 SW616:SZ616 ACS616:ACV616 AMO616:AMR616 AWK616:AWN616 BGG616:BGJ616 BQC616:BQF616 BZY616:CAB616 CJU616:CJX616 CTQ616:CTT616 DDM616:DDP616 DNI616:DNL616 DXE616:DXH616 EHA616:EHD616 EQW616:EQZ616 FAS616:FAV616 FKO616:FKR616 FUK616:FUN616 GEG616:GEJ616 GOC616:GOF616 GXY616:GYB616 HHU616:HHX616 HRQ616:HRT616 IBM616:IBP616 ILI616:ILL616 IVE616:IVH616 JFA616:JFD616 JOW616:JOZ616 JYS616:JYV616 KIO616:KIR616 KSK616:KSN616 LCG616:LCJ616 LMC616:LMF616 LVY616:LWB616 MFU616:MFX616 MPQ616:MPT616 MZM616:MZP616 NJI616:NJL616 NTE616:NTH616 ODA616:ODD616 OMW616:OMZ616 OWS616:OWV616 PGO616:PGR616 PQK616:PQN616 QAG616:QAJ616 QKC616:QKF616 QTY616:QUB616 RDU616:RDX616 RNQ616:RNT616 RXM616:RXP616 SHI616:SHL616 SRE616:SRH616 TBA616:TBD616 TKW616:TKZ616 TUS616:TUV616 UEO616:UER616 UOK616:UON616 UYG616:UYJ616 VIC616:VIF616 VRY616:VSB616 WBU616:WBX616 WLQ616:WLT616 WVM616:WVP616 Q621:R621 F617:G617 I619:I622 S622 G616:I616 J621" xr:uid="{00000000-0002-0000-0600-000001000000}"/>
  </dataValidations>
  <hyperlinks>
    <hyperlink ref="V1:Y1" location="作業メニュー!A1" display="作業メニュー" xr:uid="{00000000-0004-0000-0600-000000000000}"/>
  </hyperlinks>
  <printOptions horizontalCentered="1"/>
  <pageMargins left="0.59055118110236227" right="0.19685039370078741" top="0.59055118110236227" bottom="0.39370078740157483" header="0.39370078740157483" footer="0.19685039370078741"/>
  <pageSetup paperSize="9" scale="82" orientation="portrait" r:id="rId1"/>
  <headerFooter alignWithMargins="0">
    <oddFooter>&amp;R261101</oddFooter>
  </headerFooter>
  <rowBreaks count="9" manualBreakCount="9">
    <brk id="48" max="16383" man="1"/>
    <brk id="246" max="16383" man="1"/>
    <brk id="333" max="16383" man="1"/>
    <brk id="384" max="16383" man="1"/>
    <brk id="411" max="16383" man="1"/>
    <brk id="461" max="16383" man="1"/>
    <brk id="511" max="16383" man="1"/>
    <brk id="561" max="16383" man="1"/>
    <brk id="61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124" r:id="rId4" name="Check Box 4">
              <controlPr defaultSize="0" autoFill="0" autoLine="0" autoPict="0">
                <anchor moveWithCells="1">
                  <from>
                    <xdr:col>29</xdr:col>
                    <xdr:colOff>228600</xdr:colOff>
                    <xdr:row>20</xdr:row>
                    <xdr:rowOff>228600</xdr:rowOff>
                  </from>
                  <to>
                    <xdr:col>34</xdr:col>
                    <xdr:colOff>228600</xdr:colOff>
                    <xdr:row>22</xdr:row>
                    <xdr:rowOff>0</xdr:rowOff>
                  </to>
                </anchor>
              </controlPr>
            </control>
          </mc:Choice>
        </mc:AlternateContent>
        <mc:AlternateContent xmlns:mc="http://schemas.openxmlformats.org/markup-compatibility/2006">
          <mc:Choice Requires="x14">
            <control shapeId="5125" r:id="rId5" name="Check Box 5">
              <controlPr defaultSize="0" autoFill="0" autoLine="0" autoPict="0">
                <anchor moveWithCells="1">
                  <from>
                    <xdr:col>29</xdr:col>
                    <xdr:colOff>228600</xdr:colOff>
                    <xdr:row>23</xdr:row>
                    <xdr:rowOff>0</xdr:rowOff>
                  </from>
                  <to>
                    <xdr:col>34</xdr:col>
                    <xdr:colOff>228600</xdr:colOff>
                    <xdr:row>24</xdr:row>
                    <xdr:rowOff>0</xdr:rowOff>
                  </to>
                </anchor>
              </controlPr>
            </control>
          </mc:Choice>
        </mc:AlternateContent>
        <mc:AlternateContent xmlns:mc="http://schemas.openxmlformats.org/markup-compatibility/2006">
          <mc:Choice Requires="x14">
            <control shapeId="5126" r:id="rId6" name="Check Box 6">
              <controlPr defaultSize="0" autoFill="0" autoLine="0" autoPict="0">
                <anchor moveWithCells="1">
                  <from>
                    <xdr:col>29</xdr:col>
                    <xdr:colOff>228600</xdr:colOff>
                    <xdr:row>25</xdr:row>
                    <xdr:rowOff>0</xdr:rowOff>
                  </from>
                  <to>
                    <xdr:col>34</xdr:col>
                    <xdr:colOff>228600</xdr:colOff>
                    <xdr:row>26</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sheetPr>
  <dimension ref="A1:AP558"/>
  <sheetViews>
    <sheetView showGridLines="0" zoomScaleNormal="100" workbookViewId="0"/>
  </sheetViews>
  <sheetFormatPr defaultColWidth="3.33203125" defaultRowHeight="18" customHeight="1"/>
  <cols>
    <col min="1" max="16384" width="3.33203125" style="904"/>
  </cols>
  <sheetData>
    <row r="1" spans="1:32" s="897" customFormat="1" ht="38.25" customHeight="1" thickBot="1">
      <c r="A1" s="1045" t="s">
        <v>3704</v>
      </c>
      <c r="W1" s="1046" t="s">
        <v>64</v>
      </c>
      <c r="X1" s="1046"/>
      <c r="Y1" s="1046"/>
      <c r="Z1" s="898"/>
    </row>
    <row r="2" spans="1:32" ht="16.149999999999999" customHeight="1" thickTop="1">
      <c r="A2" s="1682" t="s">
        <v>313</v>
      </c>
      <c r="B2" s="1682"/>
      <c r="C2" s="1682"/>
      <c r="D2" s="1682"/>
      <c r="E2" s="1682"/>
      <c r="F2" s="1682"/>
      <c r="G2" s="1682"/>
      <c r="H2" s="1682"/>
      <c r="I2" s="1682"/>
      <c r="J2" s="1682"/>
      <c r="K2" s="1682"/>
      <c r="L2" s="1682"/>
      <c r="M2" s="1682"/>
      <c r="N2" s="1682"/>
      <c r="O2" s="1682"/>
      <c r="P2" s="1682"/>
      <c r="Q2" s="1682"/>
      <c r="R2" s="1682"/>
      <c r="S2" s="1682"/>
      <c r="T2" s="1682"/>
      <c r="U2" s="1682"/>
      <c r="V2" s="1682"/>
      <c r="W2" s="1682"/>
      <c r="X2" s="1682"/>
      <c r="Y2" s="1682"/>
      <c r="Z2" s="1682"/>
      <c r="AA2" s="1682"/>
    </row>
    <row r="3" spans="1:32" ht="16.149999999999999" customHeight="1">
      <c r="A3" s="906"/>
      <c r="B3" s="906" t="s">
        <v>312</v>
      </c>
      <c r="C3" s="906"/>
      <c r="D3" s="906"/>
      <c r="E3" s="906"/>
      <c r="F3" s="935"/>
      <c r="G3" s="935"/>
      <c r="H3" s="935"/>
      <c r="I3" s="935"/>
      <c r="J3" s="935"/>
      <c r="K3" s="935"/>
      <c r="L3" s="935"/>
      <c r="M3" s="906"/>
      <c r="N3" s="906"/>
      <c r="O3" s="906"/>
      <c r="P3" s="906"/>
      <c r="Q3" s="906"/>
      <c r="R3" s="906"/>
      <c r="S3" s="906"/>
      <c r="T3" s="906"/>
      <c r="U3" s="906"/>
      <c r="V3" s="906"/>
      <c r="W3" s="906"/>
      <c r="X3" s="906"/>
      <c r="Y3" s="906"/>
      <c r="Z3" s="906"/>
      <c r="AA3" s="906"/>
    </row>
    <row r="4" spans="1:32" ht="24" customHeight="1">
      <c r="A4" s="972" t="s">
        <v>309</v>
      </c>
      <c r="B4" s="973" t="s">
        <v>132</v>
      </c>
      <c r="C4" s="973"/>
      <c r="D4" s="973"/>
      <c r="E4" s="973"/>
      <c r="F4" s="1697">
        <f>項目一覧②!$F$252</f>
        <v>2</v>
      </c>
      <c r="G4" s="1697"/>
      <c r="H4" s="1697"/>
      <c r="I4" s="1697"/>
      <c r="K4" s="935"/>
      <c r="L4" s="935"/>
      <c r="M4" s="973"/>
      <c r="N4" s="973"/>
      <c r="O4" s="973"/>
      <c r="P4" s="973"/>
      <c r="Q4" s="973"/>
      <c r="R4" s="973"/>
      <c r="S4" s="973"/>
      <c r="T4" s="973"/>
      <c r="U4" s="973"/>
      <c r="V4" s="973"/>
      <c r="W4" s="973"/>
      <c r="X4" s="973"/>
      <c r="Y4" s="973"/>
      <c r="Z4" s="973"/>
      <c r="AA4" s="973"/>
    </row>
    <row r="5" spans="1:32" ht="16.149999999999999" customHeight="1">
      <c r="A5" s="959" t="s">
        <v>309</v>
      </c>
      <c r="B5" s="937" t="s">
        <v>311</v>
      </c>
      <c r="C5" s="937"/>
      <c r="D5" s="937"/>
      <c r="E5" s="937" t="s">
        <v>165</v>
      </c>
      <c r="F5" s="937"/>
      <c r="G5" s="1694" t="str">
        <f>項目一覧②!$F$253</f>
        <v/>
      </c>
      <c r="H5" s="1694"/>
      <c r="I5" s="937" t="s">
        <v>310</v>
      </c>
      <c r="J5" s="1696" t="str">
        <f>項目一覧②!$F$254</f>
        <v/>
      </c>
      <c r="K5" s="1696"/>
      <c r="L5" s="1696"/>
      <c r="M5" s="1696"/>
      <c r="N5" s="1696"/>
      <c r="O5" s="1696"/>
      <c r="P5" s="1696"/>
      <c r="Q5" s="1696"/>
      <c r="R5" s="1696"/>
      <c r="S5" s="1696"/>
      <c r="T5" s="1696"/>
      <c r="U5" s="1696"/>
      <c r="V5" s="1696"/>
      <c r="W5" s="1696"/>
      <c r="X5" s="1696"/>
      <c r="Y5" s="1696"/>
      <c r="Z5" s="1696"/>
      <c r="AA5" s="1696"/>
    </row>
    <row r="6" spans="1:32" ht="16.149999999999999" customHeight="1">
      <c r="A6" s="906"/>
      <c r="B6" s="906"/>
      <c r="C6" s="906"/>
      <c r="D6" s="906"/>
      <c r="E6" s="906" t="s">
        <v>165</v>
      </c>
      <c r="F6" s="906"/>
      <c r="G6" s="1673" t="str">
        <f>項目一覧②!$F$255</f>
        <v/>
      </c>
      <c r="H6" s="1673"/>
      <c r="I6" s="906" t="s">
        <v>310</v>
      </c>
      <c r="J6" s="1695" t="str">
        <f>項目一覧②!$F$256</f>
        <v/>
      </c>
      <c r="K6" s="1695"/>
      <c r="L6" s="1695"/>
      <c r="M6" s="1695"/>
      <c r="N6" s="1695"/>
      <c r="O6" s="1695"/>
      <c r="P6" s="1695"/>
      <c r="Q6" s="1695"/>
      <c r="R6" s="1695"/>
      <c r="S6" s="1695"/>
      <c r="T6" s="1695"/>
      <c r="U6" s="1695"/>
      <c r="V6" s="1695"/>
      <c r="W6" s="1695"/>
      <c r="X6" s="1695"/>
      <c r="Y6" s="1695"/>
      <c r="Z6" s="1695"/>
      <c r="AA6" s="1695"/>
    </row>
    <row r="7" spans="1:32" ht="16.149999999999999" customHeight="1">
      <c r="A7" s="906"/>
      <c r="B7" s="906"/>
      <c r="C7" s="906"/>
      <c r="D7" s="906"/>
      <c r="E7" s="906" t="s">
        <v>165</v>
      </c>
      <c r="F7" s="906"/>
      <c r="G7" s="1673" t="str">
        <f>項目一覧②!$F$257</f>
        <v/>
      </c>
      <c r="H7" s="1673"/>
      <c r="I7" s="906" t="s">
        <v>310</v>
      </c>
      <c r="J7" s="1695" t="str">
        <f>項目一覧②!$F$258</f>
        <v/>
      </c>
      <c r="K7" s="1695"/>
      <c r="L7" s="1695"/>
      <c r="M7" s="1695"/>
      <c r="N7" s="1695"/>
      <c r="O7" s="1695"/>
      <c r="P7" s="1695"/>
      <c r="Q7" s="1695"/>
      <c r="R7" s="1695"/>
      <c r="S7" s="1695"/>
      <c r="T7" s="1695"/>
      <c r="U7" s="1695"/>
      <c r="V7" s="1695"/>
      <c r="W7" s="1695"/>
      <c r="X7" s="1695"/>
      <c r="Y7" s="1695"/>
      <c r="Z7" s="1695"/>
      <c r="AA7" s="1695"/>
    </row>
    <row r="8" spans="1:32" ht="16.149999999999999" customHeight="1">
      <c r="A8" s="906"/>
      <c r="B8" s="906"/>
      <c r="C8" s="906"/>
      <c r="D8" s="906"/>
      <c r="E8" s="906" t="s">
        <v>165</v>
      </c>
      <c r="F8" s="906"/>
      <c r="G8" s="906"/>
      <c r="H8" s="906"/>
      <c r="I8" s="906" t="s">
        <v>310</v>
      </c>
      <c r="J8" s="906"/>
      <c r="K8" s="906"/>
      <c r="L8" s="906"/>
      <c r="M8" s="906"/>
      <c r="N8" s="906"/>
      <c r="O8" s="906"/>
      <c r="P8" s="906"/>
      <c r="Q8" s="906"/>
      <c r="R8" s="906"/>
      <c r="S8" s="906"/>
      <c r="T8" s="906"/>
      <c r="U8" s="906"/>
      <c r="V8" s="906"/>
      <c r="W8" s="906"/>
      <c r="X8" s="906"/>
      <c r="Y8" s="906"/>
      <c r="Z8" s="906"/>
      <c r="AA8" s="906"/>
    </row>
    <row r="9" spans="1:32" ht="16.149999999999999" customHeight="1">
      <c r="A9" s="959" t="s">
        <v>309</v>
      </c>
      <c r="B9" s="937" t="s">
        <v>129</v>
      </c>
      <c r="C9" s="937"/>
      <c r="D9" s="937"/>
      <c r="E9" s="937"/>
      <c r="F9" s="937"/>
      <c r="G9" s="937"/>
      <c r="H9" s="937"/>
      <c r="I9" s="937"/>
      <c r="J9" s="937"/>
      <c r="K9" s="937"/>
      <c r="L9" s="937"/>
      <c r="M9" s="937"/>
      <c r="N9" s="937"/>
      <c r="O9" s="937"/>
      <c r="P9" s="937"/>
      <c r="Q9" s="937"/>
      <c r="R9" s="937"/>
      <c r="S9" s="937"/>
      <c r="T9" s="937"/>
      <c r="U9" s="937"/>
      <c r="V9" s="937"/>
      <c r="W9" s="937"/>
      <c r="X9" s="937"/>
      <c r="Y9" s="937"/>
      <c r="Z9" s="937"/>
      <c r="AA9" s="937"/>
    </row>
    <row r="10" spans="1:32" ht="16.149999999999999" customHeight="1">
      <c r="A10" s="936"/>
      <c r="B10" s="936" t="str">
        <f>IF(項目一覧②!$G$259=TRUE,"■","□")</f>
        <v>□</v>
      </c>
      <c r="C10" s="906" t="s">
        <v>308</v>
      </c>
      <c r="D10" s="906"/>
      <c r="E10" s="936" t="str">
        <f>IF(項目一覧②!$H$259=TRUE,"■","□")</f>
        <v>□</v>
      </c>
      <c r="F10" s="906" t="s">
        <v>307</v>
      </c>
      <c r="G10" s="906"/>
      <c r="H10" s="940" t="str">
        <f>IF(項目一覧②!$I$259=TRUE,"■","□")</f>
        <v>□</v>
      </c>
      <c r="I10" s="935" t="s">
        <v>306</v>
      </c>
      <c r="J10" s="935"/>
      <c r="K10" s="940" t="str">
        <f>IF(項目一覧②!$J$259=TRUE,"■","□")</f>
        <v>□</v>
      </c>
      <c r="L10" s="935" t="s">
        <v>305</v>
      </c>
      <c r="M10" s="935"/>
      <c r="N10" s="940" t="str">
        <f>IF(項目一覧②!$K$259=TRUE,"■","□")</f>
        <v>□</v>
      </c>
      <c r="O10" s="935" t="s">
        <v>304</v>
      </c>
      <c r="P10" s="935"/>
      <c r="Q10" s="935"/>
      <c r="R10" s="940" t="str">
        <f>IF(項目一覧②!$L$259=TRUE,"■","□")</f>
        <v>□</v>
      </c>
      <c r="S10" s="935" t="s">
        <v>303</v>
      </c>
      <c r="T10" s="935"/>
      <c r="U10" s="935"/>
      <c r="V10" s="935"/>
      <c r="W10" s="940" t="str">
        <f>IF(項目一覧②!$M$259=TRUE,"■","□")</f>
        <v>□</v>
      </c>
      <c r="X10" s="951" t="s">
        <v>302</v>
      </c>
      <c r="Y10" s="935"/>
      <c r="Z10" s="935"/>
      <c r="AA10" s="932"/>
    </row>
    <row r="11" spans="1:32" ht="24" customHeight="1">
      <c r="A11" s="972" t="s">
        <v>269</v>
      </c>
      <c r="B11" s="973" t="s">
        <v>121</v>
      </c>
      <c r="C11" s="973"/>
      <c r="D11" s="973"/>
      <c r="E11" s="973"/>
      <c r="F11" s="973"/>
      <c r="G11" s="973"/>
      <c r="H11" s="973" t="str">
        <f>項目一覧②!$F$260&amp;IF(項目一覧②!$F$876="","","　一部  "&amp;項目一覧②!$F$876)</f>
        <v/>
      </c>
      <c r="I11" s="973"/>
      <c r="J11" s="973"/>
      <c r="K11" s="973"/>
      <c r="L11" s="973"/>
      <c r="M11" s="973"/>
      <c r="N11" s="973"/>
      <c r="O11" s="973"/>
      <c r="P11" s="973"/>
      <c r="Q11" s="973"/>
      <c r="R11" s="973"/>
      <c r="S11" s="973"/>
      <c r="T11" s="973"/>
      <c r="U11" s="973"/>
      <c r="V11" s="973"/>
      <c r="W11" s="973"/>
      <c r="X11" s="973"/>
      <c r="Y11" s="973"/>
      <c r="Z11" s="973"/>
      <c r="AA11" s="973"/>
    </row>
    <row r="12" spans="1:32" s="903" customFormat="1" ht="18" customHeight="1">
      <c r="A12" s="990" t="s">
        <v>109</v>
      </c>
      <c r="B12" s="983" t="s">
        <v>2861</v>
      </c>
      <c r="C12" s="983"/>
      <c r="D12" s="983"/>
      <c r="E12" s="983"/>
      <c r="F12" s="983"/>
      <c r="R12" s="906"/>
      <c r="S12" s="906"/>
      <c r="T12" s="906"/>
      <c r="U12" s="906"/>
      <c r="V12" s="906"/>
      <c r="W12" s="906"/>
      <c r="X12" s="906"/>
      <c r="Y12" s="906"/>
      <c r="Z12" s="906"/>
      <c r="AA12" s="906"/>
      <c r="AB12" s="906"/>
      <c r="AC12" s="906"/>
      <c r="AD12" s="906"/>
      <c r="AE12" s="906"/>
      <c r="AF12" s="906"/>
    </row>
    <row r="13" spans="1:32" s="903" customFormat="1" ht="17.25" customHeight="1">
      <c r="A13" s="990"/>
      <c r="B13" s="983"/>
      <c r="C13" s="983"/>
      <c r="D13" s="983"/>
      <c r="E13" s="975" t="str">
        <f>IF(項目一覧②!$G$833=TRUE,"■","□")</f>
        <v>□</v>
      </c>
      <c r="F13" s="906" t="s">
        <v>2815</v>
      </c>
      <c r="G13" s="906"/>
      <c r="H13" s="906"/>
      <c r="I13" s="906" t="s">
        <v>3179</v>
      </c>
      <c r="L13" s="906"/>
      <c r="M13" s="906"/>
      <c r="N13" s="906"/>
      <c r="O13" s="906"/>
      <c r="P13" s="906"/>
      <c r="Q13" s="906"/>
      <c r="R13" s="906"/>
      <c r="S13" s="906"/>
      <c r="T13" s="906"/>
      <c r="U13" s="906"/>
      <c r="V13" s="906"/>
      <c r="W13" s="906"/>
      <c r="X13" s="906"/>
      <c r="Y13" s="906"/>
      <c r="Z13" s="906"/>
      <c r="AA13" s="906"/>
      <c r="AB13" s="906"/>
      <c r="AC13" s="906"/>
      <c r="AD13" s="906"/>
    </row>
    <row r="14" spans="1:32" s="903" customFormat="1" ht="16.149999999999999" customHeight="1">
      <c r="A14" s="990"/>
      <c r="B14" s="983"/>
      <c r="C14" s="983"/>
      <c r="D14" s="983"/>
      <c r="E14" s="975" t="str">
        <f>IF(項目一覧②!$G$879=TRUE,"■","□")</f>
        <v>□</v>
      </c>
      <c r="F14" s="906" t="s">
        <v>2815</v>
      </c>
      <c r="G14" s="906"/>
      <c r="H14" s="906"/>
      <c r="I14" s="906" t="s">
        <v>3180</v>
      </c>
      <c r="L14" s="906"/>
      <c r="M14" s="906"/>
      <c r="N14" s="906"/>
      <c r="O14" s="906"/>
      <c r="P14" s="906"/>
      <c r="Q14" s="906"/>
      <c r="R14" s="906"/>
      <c r="S14" s="906"/>
      <c r="T14" s="906"/>
      <c r="U14" s="906"/>
      <c r="V14" s="906"/>
      <c r="W14" s="906"/>
      <c r="X14" s="906"/>
      <c r="Y14" s="906"/>
      <c r="Z14" s="906"/>
      <c r="AA14" s="906"/>
      <c r="AB14" s="906"/>
      <c r="AC14" s="906"/>
      <c r="AD14" s="906"/>
    </row>
    <row r="15" spans="1:32" s="903" customFormat="1" ht="17.25" customHeight="1">
      <c r="A15" s="990"/>
      <c r="B15" s="983"/>
      <c r="C15" s="983"/>
      <c r="D15" s="983"/>
      <c r="E15" s="975" t="str">
        <f>IF(項目一覧②!$G$834=TRUE,"■","□")</f>
        <v>□</v>
      </c>
      <c r="F15" s="906" t="s">
        <v>3198</v>
      </c>
      <c r="G15" s="906"/>
      <c r="H15" s="906"/>
      <c r="I15" s="906"/>
      <c r="J15" s="975"/>
      <c r="K15" s="906"/>
      <c r="L15" s="906"/>
      <c r="M15" s="906"/>
      <c r="N15" s="906"/>
      <c r="O15" s="906"/>
      <c r="P15" s="906"/>
      <c r="Q15" s="906"/>
      <c r="R15" s="906"/>
      <c r="S15" s="906"/>
      <c r="T15" s="906"/>
      <c r="U15" s="906"/>
      <c r="V15" s="906"/>
      <c r="W15" s="906"/>
      <c r="X15" s="906"/>
      <c r="Y15" s="906"/>
      <c r="Z15" s="906"/>
      <c r="AA15" s="906"/>
      <c r="AB15" s="906"/>
      <c r="AC15" s="906"/>
      <c r="AD15" s="906"/>
    </row>
    <row r="16" spans="1:32" s="903" customFormat="1" ht="17.25" customHeight="1">
      <c r="A16" s="990"/>
      <c r="B16" s="983"/>
      <c r="C16" s="983"/>
      <c r="D16" s="983"/>
      <c r="E16" s="975" t="str">
        <f>IF(項目一覧②!$G$835=TRUE,"■","□")</f>
        <v>□</v>
      </c>
      <c r="F16" s="906" t="s">
        <v>2816</v>
      </c>
      <c r="G16" s="906"/>
      <c r="H16" s="906"/>
      <c r="I16" s="906"/>
      <c r="K16" s="906"/>
      <c r="L16" s="936"/>
      <c r="M16" s="1667"/>
      <c r="N16" s="1667"/>
      <c r="O16" s="906"/>
      <c r="P16" s="906"/>
      <c r="Q16" s="906"/>
      <c r="R16" s="906"/>
      <c r="S16" s="906"/>
      <c r="T16" s="906"/>
      <c r="U16" s="906"/>
      <c r="V16" s="906"/>
      <c r="W16" s="906"/>
      <c r="X16" s="906"/>
      <c r="Y16" s="906"/>
      <c r="Z16" s="906"/>
      <c r="AA16" s="906"/>
      <c r="AB16" s="906"/>
      <c r="AC16" s="906"/>
      <c r="AD16" s="906"/>
      <c r="AE16" s="934"/>
    </row>
    <row r="17" spans="1:41" s="903" customFormat="1" ht="17.25" customHeight="1">
      <c r="A17" s="990"/>
      <c r="B17" s="983"/>
      <c r="C17" s="983"/>
      <c r="D17" s="983"/>
      <c r="E17" s="975" t="str">
        <f>IF(項目一覧②!$G$836=TRUE,"■","□")</f>
        <v>□</v>
      </c>
      <c r="F17" s="906" t="s">
        <v>2817</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c r="AE17" s="934"/>
    </row>
    <row r="18" spans="1:41" s="903" customFormat="1" ht="17.25" customHeight="1">
      <c r="A18" s="990"/>
      <c r="B18" s="983"/>
      <c r="C18" s="983"/>
      <c r="D18" s="983"/>
      <c r="E18" s="975" t="str">
        <f>IF(項目一覧②!$G$837=TRUE,"■","□")</f>
        <v>□</v>
      </c>
      <c r="F18" s="906" t="s">
        <v>2818</v>
      </c>
      <c r="G18" s="906"/>
      <c r="H18" s="906"/>
      <c r="I18" s="906"/>
      <c r="J18" s="906"/>
      <c r="K18" s="906"/>
      <c r="L18" s="906"/>
      <c r="M18" s="906"/>
      <c r="N18" s="906"/>
      <c r="O18" s="906"/>
      <c r="P18" s="906"/>
      <c r="Q18" s="906"/>
      <c r="R18" s="906"/>
      <c r="S18" s="906"/>
      <c r="T18" s="906"/>
      <c r="U18" s="906"/>
      <c r="V18" s="906"/>
      <c r="W18" s="906"/>
      <c r="X18" s="906"/>
      <c r="Y18" s="906"/>
      <c r="Z18" s="906"/>
      <c r="AA18" s="906"/>
      <c r="AB18" s="906"/>
      <c r="AC18" s="906"/>
      <c r="AD18" s="906"/>
      <c r="AE18" s="934"/>
    </row>
    <row r="19" spans="1:41" s="903" customFormat="1" ht="18" customHeight="1">
      <c r="A19" s="993"/>
      <c r="B19" s="994"/>
      <c r="C19" s="994"/>
      <c r="D19" s="994"/>
      <c r="E19" s="986" t="str">
        <f>IF(項目一覧②!$G$863=TRUE,"■","□")</f>
        <v>□</v>
      </c>
      <c r="F19" s="956" t="s">
        <v>1296</v>
      </c>
      <c r="G19" s="956"/>
      <c r="H19" s="956"/>
      <c r="I19" s="956"/>
      <c r="J19" s="956"/>
      <c r="K19" s="956"/>
      <c r="L19" s="956"/>
      <c r="M19" s="956"/>
      <c r="N19" s="956"/>
      <c r="O19" s="956"/>
      <c r="P19" s="956"/>
      <c r="Q19" s="956"/>
      <c r="R19" s="956"/>
      <c r="S19" s="956"/>
      <c r="T19" s="956"/>
      <c r="U19" s="956"/>
      <c r="V19" s="956"/>
      <c r="W19" s="956"/>
      <c r="X19" s="956"/>
      <c r="Y19" s="956"/>
      <c r="Z19" s="956"/>
      <c r="AA19" s="956"/>
      <c r="AB19" s="906"/>
      <c r="AC19" s="906"/>
      <c r="AD19" s="906"/>
      <c r="AE19" s="934"/>
    </row>
    <row r="20" spans="1:41" s="903" customFormat="1" ht="18" customHeight="1">
      <c r="A20" s="990" t="s">
        <v>109</v>
      </c>
      <c r="B20" s="983" t="s">
        <v>2862</v>
      </c>
      <c r="C20" s="983"/>
      <c r="D20" s="983"/>
      <c r="E20" s="983"/>
      <c r="F20" s="983"/>
      <c r="G20" s="983"/>
      <c r="H20" s="983"/>
      <c r="I20" s="983"/>
      <c r="J20" s="983"/>
      <c r="K20" s="983"/>
      <c r="L20" s="983"/>
      <c r="M20" s="906"/>
      <c r="N20" s="906"/>
      <c r="O20" s="906"/>
      <c r="P20" s="906"/>
      <c r="Q20" s="906"/>
      <c r="R20" s="906"/>
      <c r="S20" s="906"/>
      <c r="T20" s="906"/>
      <c r="U20" s="906"/>
      <c r="V20" s="906"/>
      <c r="W20" s="906"/>
      <c r="X20" s="906"/>
      <c r="Y20" s="906"/>
      <c r="Z20" s="906"/>
      <c r="AA20" s="906"/>
      <c r="AB20" s="906"/>
      <c r="AC20" s="906"/>
      <c r="AD20" s="906"/>
      <c r="AE20" s="906"/>
      <c r="AF20" s="906"/>
      <c r="AG20" s="906"/>
      <c r="AH20" s="906"/>
      <c r="AI20" s="906"/>
      <c r="AJ20" s="906"/>
      <c r="AK20" s="906"/>
      <c r="AL20" s="906"/>
      <c r="AM20" s="934"/>
    </row>
    <row r="21" spans="1:41" s="903" customFormat="1" ht="17.25" customHeight="1">
      <c r="A21" s="990"/>
      <c r="B21" s="983"/>
      <c r="C21" s="983"/>
      <c r="D21" s="983"/>
      <c r="E21" s="975" t="str">
        <f>IF(項目一覧②!$G$839=TRUE,"■","□")</f>
        <v>□</v>
      </c>
      <c r="F21" s="906" t="s">
        <v>2858</v>
      </c>
      <c r="G21" s="906"/>
      <c r="H21" s="906"/>
      <c r="I21" s="906"/>
      <c r="J21" s="906"/>
      <c r="K21" s="906"/>
      <c r="L21" s="906"/>
      <c r="M21" s="906"/>
      <c r="N21" s="906"/>
      <c r="O21" s="906"/>
      <c r="P21" s="906"/>
      <c r="Q21" s="906"/>
      <c r="R21" s="906"/>
      <c r="S21" s="906"/>
      <c r="T21" s="906"/>
      <c r="U21" s="906"/>
      <c r="V21" s="906"/>
      <c r="W21" s="906"/>
      <c r="X21" s="906"/>
      <c r="Y21" s="906"/>
      <c r="Z21" s="906"/>
      <c r="AA21" s="906"/>
      <c r="AB21" s="906"/>
      <c r="AC21" s="906"/>
      <c r="AD21" s="906"/>
      <c r="AE21" s="934"/>
    </row>
    <row r="22" spans="1:41" s="903" customFormat="1" ht="17.25" customHeight="1">
      <c r="A22" s="990"/>
      <c r="B22" s="983"/>
      <c r="C22" s="983"/>
      <c r="D22" s="983"/>
      <c r="E22" s="975" t="str">
        <f>IF(項目一覧②!$G$840=TRUE,"■","□")</f>
        <v>□</v>
      </c>
      <c r="F22" s="906" t="s">
        <v>2859</v>
      </c>
      <c r="G22" s="906"/>
      <c r="H22" s="906"/>
      <c r="I22" s="906"/>
      <c r="J22" s="906"/>
      <c r="K22" s="906"/>
      <c r="L22" s="906"/>
      <c r="M22" s="906"/>
      <c r="N22" s="906"/>
      <c r="O22" s="906"/>
      <c r="P22" s="906"/>
      <c r="Q22" s="906"/>
      <c r="R22" s="906"/>
      <c r="S22" s="906"/>
      <c r="T22" s="906"/>
      <c r="U22" s="906"/>
      <c r="V22" s="906"/>
      <c r="W22" s="906"/>
      <c r="X22" s="906"/>
      <c r="Y22" s="906"/>
      <c r="Z22" s="906"/>
      <c r="AA22" s="906"/>
      <c r="AB22" s="906"/>
      <c r="AC22" s="906"/>
      <c r="AD22" s="906"/>
      <c r="AE22" s="934"/>
    </row>
    <row r="23" spans="1:41" s="903" customFormat="1" ht="16.149999999999999" customHeight="1">
      <c r="A23" s="990"/>
      <c r="B23" s="983"/>
      <c r="C23" s="983"/>
      <c r="D23" s="983"/>
      <c r="E23" s="975" t="str">
        <f>IF(項目一覧②!$G$882=TRUE,"■","□")</f>
        <v>□</v>
      </c>
      <c r="F23" s="906" t="s">
        <v>3181</v>
      </c>
      <c r="G23" s="906"/>
      <c r="H23" s="906"/>
      <c r="I23" s="906"/>
      <c r="J23" s="906"/>
      <c r="K23" s="906"/>
      <c r="L23" s="906"/>
      <c r="M23" s="906"/>
      <c r="N23" s="906"/>
      <c r="O23" s="906"/>
      <c r="P23" s="906"/>
      <c r="Q23" s="906"/>
      <c r="R23" s="906"/>
      <c r="S23" s="906"/>
      <c r="T23" s="906"/>
      <c r="U23" s="906"/>
      <c r="V23" s="906"/>
      <c r="W23" s="906"/>
      <c r="X23" s="906"/>
      <c r="Y23" s="906"/>
      <c r="Z23" s="906"/>
      <c r="AA23" s="906"/>
      <c r="AB23" s="906"/>
      <c r="AC23" s="906"/>
      <c r="AD23" s="906"/>
      <c r="AE23" s="934"/>
    </row>
    <row r="24" spans="1:41" s="903" customFormat="1" ht="17.25" customHeight="1">
      <c r="A24" s="990"/>
      <c r="B24" s="983"/>
      <c r="C24" s="983"/>
      <c r="D24" s="983"/>
      <c r="E24" s="975" t="str">
        <f>IF(項目一覧②!$G$841=TRUE,"■","□")</f>
        <v>□</v>
      </c>
      <c r="F24" s="906" t="s">
        <v>2860</v>
      </c>
      <c r="G24" s="906"/>
      <c r="H24" s="906"/>
      <c r="I24" s="906"/>
      <c r="J24" s="906"/>
      <c r="K24" s="906"/>
      <c r="L24" s="906"/>
      <c r="M24" s="906"/>
      <c r="N24" s="906"/>
      <c r="O24" s="906"/>
      <c r="P24" s="906"/>
      <c r="Q24" s="906"/>
      <c r="R24" s="906"/>
      <c r="S24" s="906"/>
      <c r="T24" s="906"/>
      <c r="U24" s="906"/>
      <c r="V24" s="906"/>
      <c r="W24" s="906"/>
      <c r="X24" s="906"/>
      <c r="Y24" s="906"/>
      <c r="Z24" s="906"/>
      <c r="AA24" s="906"/>
      <c r="AB24" s="906"/>
      <c r="AC24" s="906"/>
      <c r="AD24" s="906"/>
      <c r="AE24" s="934"/>
    </row>
    <row r="25" spans="1:41" s="903" customFormat="1" ht="18" customHeight="1">
      <c r="A25" s="990"/>
      <c r="B25" s="983"/>
      <c r="C25" s="983"/>
      <c r="D25" s="983"/>
      <c r="E25" s="975" t="str">
        <f>IF(項目一覧②!$G$864=TRUE,"■","□")</f>
        <v>□</v>
      </c>
      <c r="F25" s="906" t="s">
        <v>1296</v>
      </c>
      <c r="G25" s="906"/>
      <c r="H25" s="906"/>
      <c r="I25" s="906"/>
      <c r="J25" s="906"/>
      <c r="K25" s="906"/>
      <c r="L25" s="906"/>
      <c r="M25" s="906"/>
      <c r="N25" s="906"/>
      <c r="O25" s="906"/>
      <c r="P25" s="906"/>
      <c r="Q25" s="906"/>
      <c r="R25" s="906"/>
      <c r="S25" s="906"/>
      <c r="T25" s="906"/>
      <c r="U25" s="906"/>
      <c r="V25" s="906"/>
      <c r="W25" s="906"/>
      <c r="X25" s="906"/>
      <c r="Y25" s="906"/>
      <c r="Z25" s="906"/>
      <c r="AA25" s="906"/>
      <c r="AB25" s="906"/>
      <c r="AC25" s="906"/>
      <c r="AD25" s="906"/>
      <c r="AE25" s="934"/>
    </row>
    <row r="26" spans="1:41" s="903" customFormat="1" ht="18" customHeight="1">
      <c r="A26" s="993"/>
      <c r="B26" s="994"/>
      <c r="C26" s="994"/>
      <c r="D26" s="994"/>
      <c r="E26" s="986" t="str">
        <f>IF(項目一覧②!$G$865=TRUE,"■","□")</f>
        <v>□</v>
      </c>
      <c r="F26" s="956" t="s">
        <v>2905</v>
      </c>
      <c r="G26" s="956"/>
      <c r="H26" s="956"/>
      <c r="I26" s="956"/>
      <c r="J26" s="956"/>
      <c r="K26" s="956"/>
      <c r="L26" s="956"/>
      <c r="M26" s="956"/>
      <c r="N26" s="956"/>
      <c r="O26" s="956"/>
      <c r="P26" s="956"/>
      <c r="Q26" s="956"/>
      <c r="R26" s="956"/>
      <c r="S26" s="956"/>
      <c r="T26" s="956"/>
      <c r="U26" s="956"/>
      <c r="V26" s="956"/>
      <c r="W26" s="956"/>
      <c r="X26" s="956"/>
      <c r="Y26" s="956"/>
      <c r="Z26" s="956"/>
      <c r="AA26" s="956"/>
      <c r="AB26" s="906"/>
      <c r="AC26" s="906"/>
      <c r="AD26" s="906"/>
      <c r="AE26" s="934"/>
    </row>
    <row r="27" spans="1:41" s="903" customFormat="1" ht="18" customHeight="1">
      <c r="A27" s="990" t="s">
        <v>109</v>
      </c>
      <c r="B27" s="983" t="s">
        <v>2918</v>
      </c>
      <c r="C27" s="983"/>
      <c r="D27" s="983"/>
      <c r="E27" s="983"/>
      <c r="F27" s="983"/>
      <c r="G27" s="983"/>
      <c r="H27" s="983"/>
      <c r="I27" s="983"/>
      <c r="J27" s="983"/>
      <c r="K27" s="983"/>
      <c r="L27" s="983"/>
      <c r="M27" s="906"/>
      <c r="N27" s="906"/>
      <c r="O27" s="906"/>
      <c r="P27" s="906"/>
      <c r="Q27" s="906"/>
      <c r="R27" s="906"/>
      <c r="S27" s="906"/>
      <c r="T27" s="906"/>
      <c r="U27" s="906"/>
      <c r="V27" s="906"/>
      <c r="W27" s="906"/>
      <c r="X27" s="906"/>
      <c r="Y27" s="906"/>
      <c r="Z27" s="906"/>
      <c r="AA27" s="906"/>
      <c r="AB27" s="906"/>
      <c r="AC27" s="906"/>
      <c r="AD27" s="906"/>
      <c r="AE27" s="906"/>
      <c r="AF27" s="906"/>
      <c r="AG27" s="906"/>
      <c r="AH27" s="906"/>
      <c r="AI27" s="906"/>
      <c r="AJ27" s="906"/>
      <c r="AK27" s="906"/>
      <c r="AL27" s="906"/>
      <c r="AM27" s="934"/>
    </row>
    <row r="28" spans="1:41" s="903" customFormat="1" ht="18" customHeight="1">
      <c r="A28" s="990"/>
      <c r="B28" s="983"/>
      <c r="C28" s="983"/>
      <c r="D28" s="983"/>
      <c r="E28" s="975" t="str">
        <f>IF(項目一覧②!$G$866=TRUE,"■","□")</f>
        <v>□</v>
      </c>
      <c r="F28" s="906" t="s">
        <v>2910</v>
      </c>
      <c r="G28" s="906"/>
      <c r="H28" s="906"/>
      <c r="I28" s="906"/>
      <c r="J28" s="975" t="str">
        <f>IF(項目一覧②!$G$842=TRUE,"■","□")</f>
        <v>□</v>
      </c>
      <c r="K28" s="906" t="s">
        <v>2824</v>
      </c>
      <c r="L28" s="906"/>
      <c r="M28" s="906"/>
      <c r="N28" s="906"/>
      <c r="O28" s="906"/>
      <c r="P28" s="975" t="str">
        <f>IF(項目一覧②!$G$867=TRUE,"■","□")</f>
        <v>□</v>
      </c>
      <c r="Q28" s="906" t="s">
        <v>2909</v>
      </c>
      <c r="T28" s="906"/>
      <c r="U28" s="975" t="str">
        <f>IF(項目一覧②!$G$843=TRUE,"■","□")</f>
        <v>□</v>
      </c>
      <c r="V28" s="906" t="s">
        <v>2876</v>
      </c>
      <c r="W28" s="906"/>
      <c r="X28" s="906"/>
      <c r="Y28" s="906"/>
      <c r="Z28" s="906"/>
      <c r="AA28" s="906"/>
      <c r="AD28" s="906"/>
      <c r="AE28" s="906"/>
      <c r="AF28" s="906"/>
      <c r="AG28" s="906"/>
      <c r="AH28" s="906"/>
      <c r="AI28" s="906"/>
      <c r="AJ28" s="906"/>
      <c r="AK28" s="906"/>
      <c r="AL28" s="906"/>
      <c r="AM28" s="906"/>
      <c r="AN28" s="906"/>
      <c r="AO28" s="934"/>
    </row>
    <row r="29" spans="1:41" s="903" customFormat="1" ht="18" customHeight="1">
      <c r="A29" s="990"/>
      <c r="B29" s="983"/>
      <c r="C29" s="983"/>
      <c r="D29" s="983"/>
      <c r="E29" s="975" t="str">
        <f>IF(項目一覧②!$G$844=TRUE,"■","□")</f>
        <v>□</v>
      </c>
      <c r="F29" s="906" t="s">
        <v>1969</v>
      </c>
      <c r="G29" s="906"/>
      <c r="H29" s="906"/>
      <c r="I29" s="906"/>
      <c r="J29" s="986" t="str">
        <f>IF(項目一覧②!$G$868=TRUE,"■","□")</f>
        <v>□</v>
      </c>
      <c r="K29" s="956" t="s">
        <v>2907</v>
      </c>
      <c r="L29" s="906"/>
      <c r="M29" s="906"/>
      <c r="N29" s="906"/>
      <c r="O29" s="906"/>
      <c r="P29" s="906"/>
      <c r="Q29" s="906"/>
      <c r="R29" s="975"/>
      <c r="S29" s="906"/>
      <c r="T29" s="906"/>
      <c r="U29" s="906"/>
      <c r="V29" s="906"/>
      <c r="W29" s="906"/>
      <c r="X29" s="906"/>
      <c r="Y29" s="906"/>
      <c r="Z29" s="906"/>
      <c r="AA29" s="906"/>
      <c r="AB29" s="906"/>
      <c r="AC29" s="906"/>
      <c r="AD29" s="906"/>
      <c r="AE29" s="934"/>
    </row>
    <row r="30" spans="1:41" ht="16.149999999999999" customHeight="1">
      <c r="A30" s="959" t="s">
        <v>269</v>
      </c>
      <c r="B30" s="937" t="s">
        <v>2863</v>
      </c>
      <c r="C30" s="937"/>
      <c r="D30" s="937"/>
      <c r="E30" s="937"/>
      <c r="F30" s="937"/>
      <c r="G30" s="937"/>
      <c r="H30" s="937"/>
      <c r="I30" s="937"/>
      <c r="J30" s="937"/>
      <c r="K30" s="937"/>
      <c r="L30" s="937"/>
      <c r="M30" s="937"/>
      <c r="N30" s="937"/>
      <c r="O30" s="937"/>
      <c r="P30" s="937"/>
      <c r="Q30" s="937"/>
      <c r="R30" s="937"/>
      <c r="S30" s="937"/>
      <c r="T30" s="937"/>
      <c r="U30" s="937"/>
      <c r="V30" s="937"/>
      <c r="W30" s="937"/>
      <c r="X30" s="937"/>
      <c r="Y30" s="937"/>
      <c r="Z30" s="937"/>
      <c r="AA30" s="937"/>
    </row>
    <row r="31" spans="1:41" ht="16.149999999999999" customHeight="1">
      <c r="A31" s="906"/>
      <c r="B31" s="906" t="s">
        <v>2267</v>
      </c>
      <c r="C31" s="906" t="s">
        <v>2244</v>
      </c>
      <c r="D31" s="906"/>
      <c r="E31" s="906"/>
      <c r="F31" s="906"/>
      <c r="G31" s="906"/>
      <c r="H31" s="906"/>
      <c r="I31" s="906"/>
      <c r="J31" s="906"/>
      <c r="K31" s="1667" t="str">
        <f>項目一覧②!$F$263</f>
        <v/>
      </c>
      <c r="L31" s="1667"/>
      <c r="M31" s="1667"/>
      <c r="N31" s="906"/>
      <c r="O31" s="906"/>
      <c r="P31" s="906"/>
      <c r="Q31" s="906"/>
      <c r="R31" s="906"/>
      <c r="S31" s="906"/>
      <c r="T31" s="906"/>
      <c r="U31" s="906"/>
      <c r="V31" s="906"/>
      <c r="W31" s="906"/>
      <c r="X31" s="906"/>
      <c r="Y31" s="906"/>
      <c r="Z31" s="906"/>
      <c r="AA31" s="906"/>
    </row>
    <row r="32" spans="1:41" ht="16.149999999999999" customHeight="1">
      <c r="A32" s="906"/>
      <c r="B32" s="906" t="s">
        <v>2268</v>
      </c>
      <c r="C32" s="906" t="s">
        <v>2245</v>
      </c>
      <c r="D32" s="906"/>
      <c r="E32" s="906"/>
      <c r="F32" s="906"/>
      <c r="G32" s="906"/>
      <c r="H32" s="906"/>
      <c r="I32" s="906"/>
      <c r="J32" s="906"/>
      <c r="K32" s="1667" t="str">
        <f>項目一覧②!$F$264</f>
        <v/>
      </c>
      <c r="L32" s="1667"/>
      <c r="M32" s="1667"/>
      <c r="N32" s="906"/>
      <c r="O32" s="906"/>
      <c r="P32" s="906"/>
      <c r="Q32" s="906"/>
      <c r="R32" s="906"/>
      <c r="S32" s="906"/>
      <c r="T32" s="906"/>
      <c r="U32" s="906"/>
      <c r="V32" s="906"/>
      <c r="W32" s="906"/>
      <c r="X32" s="906"/>
      <c r="Y32" s="906"/>
      <c r="Z32" s="906"/>
      <c r="AA32" s="906"/>
    </row>
    <row r="33" spans="1:41" ht="16.149999999999999" customHeight="1">
      <c r="A33" s="906"/>
      <c r="B33" s="906" t="s">
        <v>2246</v>
      </c>
      <c r="C33" s="906" t="s">
        <v>2247</v>
      </c>
      <c r="D33" s="906"/>
      <c r="E33" s="906"/>
      <c r="F33" s="906"/>
      <c r="G33" s="906"/>
      <c r="H33" s="906"/>
      <c r="I33" s="906"/>
      <c r="J33" s="906"/>
      <c r="K33" s="1667" t="str">
        <f>項目一覧②!$F$265</f>
        <v/>
      </c>
      <c r="L33" s="1667"/>
      <c r="M33" s="1667"/>
      <c r="N33" s="906"/>
      <c r="O33" s="906"/>
      <c r="P33" s="906"/>
      <c r="Q33" s="906"/>
      <c r="R33" s="906"/>
      <c r="S33" s="906"/>
      <c r="T33" s="906"/>
      <c r="U33" s="906"/>
      <c r="V33" s="906"/>
      <c r="W33" s="906"/>
      <c r="X33" s="906"/>
      <c r="Y33" s="906"/>
      <c r="Z33" s="906"/>
      <c r="AA33" s="906"/>
    </row>
    <row r="34" spans="1:41" ht="16.149999999999999" customHeight="1">
      <c r="A34" s="906"/>
      <c r="B34" s="906" t="s">
        <v>2269</v>
      </c>
      <c r="C34" s="906" t="s">
        <v>2248</v>
      </c>
      <c r="D34" s="906"/>
      <c r="E34" s="906"/>
      <c r="F34" s="906"/>
      <c r="G34" s="906"/>
      <c r="H34" s="906"/>
      <c r="I34" s="906"/>
      <c r="J34" s="906"/>
      <c r="K34" s="1699" t="str">
        <f>項目一覧②!$F$266</f>
        <v/>
      </c>
      <c r="L34" s="1699"/>
      <c r="M34" s="1699"/>
      <c r="N34" s="906"/>
      <c r="O34" s="906"/>
      <c r="P34" s="906"/>
      <c r="Q34" s="906"/>
      <c r="R34" s="906"/>
      <c r="S34" s="906"/>
      <c r="T34" s="906"/>
      <c r="U34" s="906"/>
      <c r="V34" s="906"/>
      <c r="W34" s="906"/>
      <c r="X34" s="906"/>
      <c r="Y34" s="906"/>
      <c r="Z34" s="906"/>
      <c r="AA34" s="906"/>
      <c r="AB34" s="906"/>
    </row>
    <row r="35" spans="1:41" ht="16.149999999999999" customHeight="1">
      <c r="A35" s="959" t="s">
        <v>269</v>
      </c>
      <c r="B35" s="937" t="s">
        <v>2864</v>
      </c>
      <c r="C35" s="937"/>
      <c r="D35" s="937"/>
      <c r="E35" s="937"/>
      <c r="F35" s="937"/>
      <c r="G35" s="937"/>
      <c r="H35" s="937"/>
      <c r="I35" s="937"/>
      <c r="J35" s="937"/>
      <c r="K35" s="937"/>
      <c r="L35" s="937"/>
      <c r="M35" s="937"/>
      <c r="N35" s="937"/>
      <c r="O35" s="937"/>
      <c r="P35" s="937"/>
      <c r="Q35" s="937"/>
      <c r="R35" s="937"/>
      <c r="S35" s="937"/>
      <c r="T35" s="937"/>
      <c r="U35" s="937"/>
      <c r="V35" s="937"/>
      <c r="W35" s="937"/>
      <c r="X35" s="937"/>
      <c r="Y35" s="937"/>
      <c r="Z35" s="937"/>
      <c r="AA35" s="937"/>
    </row>
    <row r="36" spans="1:41" ht="16.149999999999999" customHeight="1">
      <c r="A36" s="906"/>
      <c r="B36" s="906" t="s">
        <v>2211</v>
      </c>
      <c r="C36" s="906" t="s">
        <v>2236</v>
      </c>
      <c r="D36" s="906"/>
      <c r="E36" s="906"/>
      <c r="F36" s="906"/>
      <c r="G36" s="906"/>
      <c r="H36" s="906"/>
      <c r="I36" s="906"/>
      <c r="J36" s="906"/>
      <c r="K36" s="1677" t="str">
        <f>項目一覧②!$F$267</f>
        <v/>
      </c>
      <c r="L36" s="1677"/>
      <c r="M36" s="1677"/>
      <c r="N36" s="1677"/>
      <c r="O36" s="906" t="s">
        <v>267</v>
      </c>
      <c r="P36" s="906"/>
      <c r="Q36" s="906"/>
      <c r="R36" s="906"/>
      <c r="S36" s="906"/>
      <c r="T36" s="906"/>
      <c r="U36" s="906"/>
      <c r="V36" s="906"/>
      <c r="W36" s="906"/>
      <c r="X36" s="906"/>
      <c r="Y36" s="906"/>
      <c r="Z36" s="906"/>
      <c r="AA36" s="906"/>
    </row>
    <row r="37" spans="1:41" ht="16.149999999999999" customHeight="1">
      <c r="A37" s="935"/>
      <c r="B37" s="935" t="s">
        <v>2259</v>
      </c>
      <c r="C37" s="935" t="s">
        <v>2249</v>
      </c>
      <c r="D37" s="935"/>
      <c r="E37" s="935"/>
      <c r="F37" s="935"/>
      <c r="G37" s="935"/>
      <c r="H37" s="935"/>
      <c r="I37" s="935"/>
      <c r="J37" s="935"/>
      <c r="K37" s="1687" t="str">
        <f>項目一覧②!$F$268</f>
        <v/>
      </c>
      <c r="L37" s="1687"/>
      <c r="M37" s="1687"/>
      <c r="N37" s="1687"/>
      <c r="O37" s="906" t="s">
        <v>267</v>
      </c>
      <c r="P37" s="935"/>
      <c r="Q37" s="935"/>
      <c r="R37" s="935"/>
      <c r="S37" s="935"/>
      <c r="T37" s="935"/>
      <c r="U37" s="935"/>
      <c r="V37" s="935"/>
      <c r="W37" s="935"/>
      <c r="X37" s="935"/>
      <c r="Y37" s="935"/>
      <c r="Z37" s="935"/>
      <c r="AA37" s="935"/>
      <c r="AB37" s="906"/>
    </row>
    <row r="38" spans="1:41" ht="24" customHeight="1">
      <c r="A38" s="972" t="s">
        <v>269</v>
      </c>
      <c r="B38" s="973" t="s">
        <v>2865</v>
      </c>
      <c r="C38" s="973"/>
      <c r="D38" s="973"/>
      <c r="E38" s="973"/>
      <c r="F38" s="973"/>
      <c r="G38" s="973"/>
      <c r="H38" s="1769" t="str">
        <f>項目一覧②!$F$269</f>
        <v/>
      </c>
      <c r="I38" s="1769"/>
      <c r="J38" s="1769"/>
      <c r="K38" s="1769"/>
      <c r="L38" s="1769"/>
      <c r="M38" s="1769"/>
      <c r="N38" s="1769"/>
      <c r="O38" s="1769"/>
      <c r="P38" s="1769"/>
      <c r="Q38" s="1769"/>
      <c r="R38" s="1769"/>
      <c r="S38" s="1769"/>
      <c r="T38" s="1769"/>
      <c r="U38" s="1769"/>
      <c r="V38" s="1769"/>
      <c r="W38" s="1769"/>
      <c r="X38" s="1769"/>
      <c r="Y38" s="1769"/>
      <c r="Z38" s="1769"/>
      <c r="AA38" s="1769"/>
      <c r="AB38" s="906"/>
    </row>
    <row r="39" spans="1:41" ht="16.149999999999999" customHeight="1">
      <c r="A39" s="959" t="s">
        <v>269</v>
      </c>
      <c r="B39" s="937" t="s">
        <v>2866</v>
      </c>
      <c r="C39" s="937"/>
      <c r="D39" s="937"/>
      <c r="E39" s="937"/>
      <c r="F39" s="937"/>
      <c r="G39" s="937"/>
      <c r="H39" s="937"/>
      <c r="I39" s="937"/>
      <c r="J39" s="937"/>
      <c r="K39" s="937"/>
      <c r="L39" s="937"/>
      <c r="M39" s="937"/>
      <c r="N39" s="937"/>
      <c r="O39" s="937"/>
      <c r="P39" s="937"/>
      <c r="Q39" s="937"/>
      <c r="R39" s="937"/>
      <c r="S39" s="937"/>
      <c r="T39" s="937"/>
      <c r="U39" s="937"/>
      <c r="V39" s="937"/>
      <c r="W39" s="937"/>
      <c r="X39" s="937"/>
      <c r="Y39" s="937"/>
      <c r="Z39" s="937"/>
      <c r="AA39" s="937"/>
    </row>
    <row r="40" spans="1:41" ht="16.149999999999999" customHeight="1">
      <c r="A40" s="936"/>
      <c r="B40" s="906" t="s">
        <v>2265</v>
      </c>
      <c r="C40" s="906" t="s">
        <v>3574</v>
      </c>
      <c r="D40" s="906"/>
      <c r="E40" s="906"/>
      <c r="F40" s="906"/>
      <c r="G40" s="906"/>
      <c r="H40" s="906"/>
      <c r="I40" s="906"/>
      <c r="J40" s="906"/>
      <c r="K40" s="906"/>
      <c r="L40" s="906"/>
      <c r="M40" s="906"/>
      <c r="N40" s="906"/>
      <c r="O40" s="906"/>
      <c r="P40" s="906"/>
      <c r="Q40" s="906"/>
      <c r="R40" s="906"/>
      <c r="S40" s="906"/>
      <c r="T40" s="906"/>
      <c r="U40" s="906"/>
      <c r="V40" s="906"/>
      <c r="W40" s="906"/>
      <c r="X40" s="906"/>
      <c r="Y40" s="906"/>
      <c r="Z40" s="906"/>
      <c r="AA40" s="906"/>
    </row>
    <row r="41" spans="1:41" ht="16.149999999999999" customHeight="1">
      <c r="A41" s="906"/>
      <c r="C41" s="906"/>
      <c r="D41" s="906"/>
      <c r="E41" s="906"/>
      <c r="F41" s="906"/>
      <c r="G41" s="906"/>
      <c r="H41" s="906"/>
      <c r="I41" s="906"/>
      <c r="J41" s="906"/>
      <c r="K41" s="906"/>
      <c r="L41" s="906"/>
      <c r="M41" s="906"/>
      <c r="N41" s="906"/>
      <c r="O41" s="906"/>
      <c r="P41" s="906"/>
      <c r="Q41" s="906"/>
      <c r="R41" s="906"/>
      <c r="S41" s="906"/>
      <c r="T41" s="906"/>
      <c r="U41" s="936" t="str">
        <f>IF(項目一覧②!$G$270=TRUE,"■","□")</f>
        <v>□</v>
      </c>
      <c r="V41" s="906" t="s">
        <v>266</v>
      </c>
      <c r="W41" s="906"/>
      <c r="X41" s="936" t="str">
        <f>IF(項目一覧②!$H$270=TRUE,"■","□")</f>
        <v>□</v>
      </c>
      <c r="Y41" s="906" t="s">
        <v>265</v>
      </c>
      <c r="Z41" s="906"/>
      <c r="AA41" s="906"/>
    </row>
    <row r="42" spans="1:41" s="903" customFormat="1" ht="18" customHeight="1">
      <c r="A42" s="991"/>
      <c r="B42" s="983" t="s">
        <v>3601</v>
      </c>
      <c r="C42" s="983"/>
      <c r="D42" s="983"/>
      <c r="E42" s="983"/>
      <c r="F42" s="983"/>
      <c r="G42" s="983"/>
      <c r="H42" s="983"/>
      <c r="I42" s="983"/>
      <c r="J42" s="983"/>
      <c r="K42" s="983"/>
      <c r="L42" s="906"/>
      <c r="M42" s="906"/>
      <c r="N42" s="906"/>
      <c r="O42" s="906"/>
      <c r="P42" s="906"/>
      <c r="Q42" s="906"/>
      <c r="R42" s="906"/>
      <c r="S42" s="906"/>
      <c r="T42" s="906"/>
      <c r="U42" s="906"/>
      <c r="V42" s="906"/>
      <c r="W42" s="906"/>
      <c r="X42" s="906"/>
      <c r="Y42" s="906"/>
      <c r="Z42" s="906"/>
      <c r="AA42" s="906"/>
      <c r="AB42" s="906"/>
      <c r="AC42" s="906"/>
      <c r="AD42" s="975"/>
      <c r="AE42" s="906"/>
      <c r="AF42" s="906"/>
      <c r="AG42" s="975"/>
      <c r="AH42" s="906"/>
      <c r="AI42" s="906"/>
      <c r="AJ42" s="906"/>
      <c r="AK42" s="906"/>
      <c r="AL42" s="906"/>
      <c r="AM42" s="975"/>
      <c r="AO42" s="996"/>
    </row>
    <row r="43" spans="1:41" s="903" customFormat="1" ht="18" customHeight="1">
      <c r="A43" s="991"/>
      <c r="B43" s="983"/>
      <c r="C43" s="936" t="str">
        <f>IF(項目一覧②!$G$981=TRUE,"■","□")</f>
        <v>□</v>
      </c>
      <c r="D43" s="983" t="s">
        <v>3734</v>
      </c>
      <c r="E43" s="983"/>
      <c r="F43" s="983"/>
      <c r="G43" s="983"/>
      <c r="H43" s="983"/>
      <c r="I43" s="983"/>
      <c r="J43" s="983"/>
      <c r="K43" s="983"/>
      <c r="L43" s="906"/>
      <c r="M43" s="906"/>
      <c r="N43" s="906"/>
      <c r="O43" s="906"/>
      <c r="P43" s="906"/>
      <c r="Q43" s="906"/>
      <c r="R43" s="906"/>
      <c r="S43" s="906"/>
      <c r="T43" s="906"/>
      <c r="U43" s="906"/>
      <c r="V43" s="906"/>
      <c r="W43" s="906"/>
      <c r="X43" s="906"/>
      <c r="Y43" s="906"/>
      <c r="Z43" s="906"/>
      <c r="AA43" s="906"/>
      <c r="AB43" s="906"/>
      <c r="AC43" s="906"/>
      <c r="AD43" s="975"/>
      <c r="AE43" s="906"/>
      <c r="AF43" s="906"/>
      <c r="AG43" s="975"/>
      <c r="AH43" s="906"/>
      <c r="AI43" s="906"/>
      <c r="AJ43" s="906"/>
      <c r="AK43" s="906"/>
      <c r="AL43" s="906"/>
      <c r="AM43" s="975"/>
      <c r="AO43" s="996"/>
    </row>
    <row r="44" spans="1:41" s="903" customFormat="1" ht="18" customHeight="1">
      <c r="A44" s="991"/>
      <c r="B44" s="983"/>
      <c r="C44" s="936" t="str">
        <f>IF(項目一覧②!$G$982=TRUE,"■","□")</f>
        <v>□</v>
      </c>
      <c r="D44" s="983" t="s">
        <v>3735</v>
      </c>
      <c r="E44" s="983"/>
      <c r="F44" s="983"/>
      <c r="G44" s="983"/>
      <c r="H44" s="983"/>
      <c r="I44" s="983"/>
      <c r="J44" s="983"/>
      <c r="K44" s="983"/>
      <c r="L44" s="906"/>
      <c r="M44" s="906"/>
      <c r="N44" s="906"/>
      <c r="O44" s="906"/>
      <c r="P44" s="906"/>
      <c r="Q44" s="906"/>
      <c r="R44" s="906"/>
      <c r="S44" s="906"/>
      <c r="T44" s="906"/>
      <c r="U44" s="906"/>
      <c r="V44" s="906"/>
      <c r="W44" s="906"/>
      <c r="X44" s="906"/>
      <c r="Y44" s="906"/>
      <c r="Z44" s="906"/>
      <c r="AA44" s="906"/>
      <c r="AB44" s="906"/>
      <c r="AC44" s="906"/>
      <c r="AD44" s="975"/>
      <c r="AE44" s="906"/>
      <c r="AF44" s="906"/>
      <c r="AG44" s="975"/>
      <c r="AH44" s="906"/>
      <c r="AI44" s="906"/>
      <c r="AJ44" s="906"/>
      <c r="AK44" s="906"/>
      <c r="AL44" s="906"/>
      <c r="AM44" s="975"/>
      <c r="AO44" s="996"/>
    </row>
    <row r="45" spans="1:41" s="903" customFormat="1" ht="18" customHeight="1">
      <c r="A45" s="991"/>
      <c r="B45" s="983"/>
      <c r="C45" s="983"/>
      <c r="D45" s="983" t="s">
        <v>3703</v>
      </c>
      <c r="E45" s="983"/>
      <c r="F45" s="983"/>
      <c r="G45" s="983"/>
      <c r="H45" s="983"/>
      <c r="I45" s="983"/>
      <c r="J45" s="983"/>
      <c r="K45" s="983"/>
      <c r="L45" s="906"/>
      <c r="M45" s="906"/>
      <c r="N45" s="906"/>
      <c r="O45" s="906"/>
      <c r="P45" s="906"/>
      <c r="Q45" s="906"/>
      <c r="R45" s="906"/>
      <c r="S45" s="906"/>
      <c r="T45" s="906"/>
      <c r="U45" s="906"/>
      <c r="V45" s="906"/>
      <c r="W45" s="906"/>
      <c r="X45" s="906"/>
      <c r="Y45" s="906"/>
      <c r="Z45" s="906"/>
      <c r="AA45" s="906"/>
      <c r="AB45" s="906"/>
      <c r="AC45" s="906"/>
      <c r="AD45" s="975"/>
      <c r="AE45" s="906"/>
      <c r="AF45" s="906"/>
      <c r="AG45" s="975"/>
      <c r="AH45" s="906"/>
      <c r="AI45" s="906"/>
      <c r="AJ45" s="906"/>
      <c r="AK45" s="906"/>
      <c r="AL45" s="906"/>
      <c r="AM45" s="975"/>
      <c r="AO45" s="996"/>
    </row>
    <row r="46" spans="1:41" s="903" customFormat="1" ht="18" customHeight="1">
      <c r="A46" s="991"/>
      <c r="B46" s="983"/>
      <c r="C46" s="983"/>
      <c r="D46" s="983" t="s">
        <v>3592</v>
      </c>
      <c r="E46" s="983"/>
      <c r="F46" s="983"/>
      <c r="G46" s="1667" t="str">
        <f>項目一覧②!$F$983</f>
        <v/>
      </c>
      <c r="H46" s="1667"/>
      <c r="I46" s="1667"/>
      <c r="J46" s="1667"/>
      <c r="K46" s="1667"/>
      <c r="L46" s="906"/>
      <c r="M46" s="1667"/>
      <c r="N46" s="1667"/>
      <c r="O46" s="1667"/>
      <c r="P46" s="1667"/>
      <c r="Q46" s="1667"/>
      <c r="R46" s="906"/>
      <c r="S46" s="906"/>
      <c r="T46" s="906"/>
      <c r="U46" s="906"/>
      <c r="V46" s="906"/>
      <c r="W46" s="906"/>
      <c r="X46" s="906"/>
      <c r="Y46" s="906"/>
      <c r="Z46" s="906"/>
      <c r="AA46" s="906"/>
      <c r="AB46" s="906"/>
      <c r="AC46" s="906"/>
      <c r="AD46" s="975"/>
      <c r="AE46" s="906"/>
      <c r="AF46" s="906"/>
      <c r="AG46" s="975"/>
      <c r="AH46" s="906"/>
      <c r="AI46" s="906"/>
      <c r="AJ46" s="906"/>
      <c r="AK46" s="906"/>
      <c r="AL46" s="906"/>
      <c r="AM46" s="975"/>
      <c r="AO46" s="996"/>
    </row>
    <row r="47" spans="1:41" s="903" customFormat="1" ht="18" customHeight="1">
      <c r="A47" s="991"/>
      <c r="B47" s="983"/>
      <c r="C47" s="983"/>
      <c r="D47" s="983" t="s">
        <v>3593</v>
      </c>
      <c r="E47" s="983"/>
      <c r="F47" s="983"/>
      <c r="G47" s="983"/>
      <c r="H47" s="983"/>
      <c r="I47" s="983"/>
      <c r="J47" s="983"/>
      <c r="K47" s="983"/>
      <c r="L47" s="906"/>
      <c r="M47" s="1667" t="str">
        <f>項目一覧②!$F$984</f>
        <v/>
      </c>
      <c r="N47" s="1667"/>
      <c r="O47" s="1667"/>
      <c r="P47" s="1667"/>
      <c r="Q47" s="1667"/>
      <c r="R47" s="906" t="s">
        <v>2426</v>
      </c>
      <c r="S47" s="906"/>
      <c r="T47" s="906"/>
      <c r="U47" s="906"/>
      <c r="V47" s="906"/>
      <c r="W47" s="906"/>
      <c r="X47" s="906"/>
      <c r="Y47" s="906"/>
      <c r="Z47" s="906"/>
      <c r="AA47" s="906"/>
      <c r="AB47" s="906"/>
      <c r="AC47" s="906"/>
      <c r="AD47" s="975"/>
      <c r="AE47" s="906"/>
      <c r="AF47" s="906"/>
      <c r="AG47" s="975"/>
      <c r="AH47" s="906"/>
      <c r="AI47" s="906"/>
      <c r="AJ47" s="906"/>
      <c r="AK47" s="906"/>
      <c r="AL47" s="906"/>
      <c r="AM47" s="975"/>
      <c r="AO47" s="996"/>
    </row>
    <row r="48" spans="1:41" ht="16.149999999999999" customHeight="1">
      <c r="A48" s="906"/>
      <c r="B48" s="906" t="s">
        <v>357</v>
      </c>
      <c r="C48" s="906" t="s">
        <v>2266</v>
      </c>
      <c r="D48" s="906"/>
      <c r="E48" s="906"/>
      <c r="F48" s="906"/>
      <c r="G48" s="906"/>
      <c r="H48" s="906"/>
      <c r="I48" s="906"/>
      <c r="J48" s="906"/>
      <c r="K48" s="906"/>
      <c r="L48" s="906"/>
      <c r="M48" s="906"/>
      <c r="N48" s="906"/>
      <c r="O48" s="906"/>
      <c r="P48" s="906"/>
      <c r="Q48" s="906"/>
      <c r="R48" s="906"/>
      <c r="S48" s="906"/>
      <c r="T48" s="906"/>
      <c r="U48" s="936" t="str">
        <f>IF(項目一覧②!$G$271=TRUE,"■","□")</f>
        <v>□</v>
      </c>
      <c r="V48" s="906" t="s">
        <v>266</v>
      </c>
      <c r="W48" s="906"/>
      <c r="X48" s="936" t="str">
        <f>IF(項目一覧②!$H$271=TRUE,"■","□")</f>
        <v>□</v>
      </c>
      <c r="Y48" s="906" t="s">
        <v>83</v>
      </c>
      <c r="Z48" s="906"/>
      <c r="AA48" s="906"/>
    </row>
    <row r="49" spans="1:29" ht="16.149999999999999" customHeight="1">
      <c r="A49" s="906"/>
      <c r="B49" s="906" t="s">
        <v>355</v>
      </c>
      <c r="C49" s="906" t="s">
        <v>2334</v>
      </c>
      <c r="D49" s="906"/>
      <c r="E49" s="906"/>
      <c r="F49" s="906"/>
      <c r="G49" s="906"/>
      <c r="H49" s="906"/>
      <c r="I49" s="906"/>
      <c r="J49" s="906"/>
      <c r="K49" s="906"/>
      <c r="L49" s="906"/>
      <c r="M49" s="906"/>
      <c r="N49" s="906"/>
      <c r="O49" s="906"/>
      <c r="P49" s="906"/>
      <c r="Q49" s="906"/>
      <c r="R49" s="906"/>
      <c r="S49" s="906"/>
      <c r="T49" s="906"/>
      <c r="U49" s="906"/>
      <c r="V49" s="906"/>
      <c r="W49" s="906"/>
      <c r="X49" s="906"/>
      <c r="Y49" s="906"/>
      <c r="Z49" s="906"/>
      <c r="AA49" s="906"/>
    </row>
    <row r="50" spans="1:29" ht="16.149999999999999" customHeight="1">
      <c r="A50" s="906"/>
      <c r="B50" s="906"/>
      <c r="C50" s="906"/>
      <c r="D50" s="906"/>
      <c r="E50" s="906"/>
      <c r="F50" s="906"/>
      <c r="G50" s="906"/>
      <c r="H50" s="906"/>
      <c r="I50" s="906"/>
      <c r="J50" s="906"/>
      <c r="K50" s="906"/>
      <c r="L50" s="906" t="str">
        <f>IF(項目一覧②!$F$272="","第　　　　　　　　　　号","第   "&amp;項目一覧②!$F$272&amp;"   号")</f>
        <v>第　　　　　　　　　　号</v>
      </c>
      <c r="M50" s="906"/>
      <c r="N50" s="906"/>
      <c r="O50" s="906"/>
      <c r="P50" s="906"/>
      <c r="Q50" s="906"/>
      <c r="R50" s="906"/>
      <c r="S50" s="906"/>
      <c r="T50" s="906"/>
      <c r="U50" s="906"/>
      <c r="V50" s="906"/>
      <c r="W50" s="906"/>
      <c r="X50" s="906"/>
      <c r="Y50" s="906"/>
      <c r="Z50" s="906"/>
      <c r="AA50" s="906"/>
    </row>
    <row r="51" spans="1:29" ht="16.149999999999999" customHeight="1">
      <c r="A51" s="906"/>
      <c r="B51" s="906" t="s">
        <v>354</v>
      </c>
      <c r="C51" s="906" t="s">
        <v>2317</v>
      </c>
      <c r="D51" s="906"/>
      <c r="E51" s="906"/>
      <c r="F51" s="906"/>
      <c r="G51" s="906"/>
      <c r="H51" s="906"/>
      <c r="I51" s="906"/>
      <c r="J51" s="906"/>
      <c r="K51" s="906"/>
      <c r="L51" s="906"/>
      <c r="M51" s="906"/>
      <c r="N51" s="906"/>
      <c r="O51" s="906"/>
      <c r="P51" s="906"/>
      <c r="Q51" s="906"/>
      <c r="R51" s="906"/>
      <c r="S51" s="906"/>
      <c r="T51" s="906"/>
      <c r="U51" s="906"/>
      <c r="V51" s="906"/>
      <c r="W51" s="906"/>
      <c r="X51" s="906"/>
      <c r="Y51" s="906"/>
      <c r="Z51" s="906"/>
      <c r="AA51" s="906"/>
    </row>
    <row r="52" spans="1:29" ht="16.149999999999999" customHeight="1">
      <c r="A52" s="906"/>
      <c r="B52" s="906"/>
      <c r="C52" s="906"/>
      <c r="D52" s="906"/>
      <c r="E52" s="906"/>
      <c r="F52" s="906"/>
      <c r="G52" s="906"/>
      <c r="H52" s="906"/>
      <c r="I52" s="906"/>
      <c r="J52" s="906"/>
      <c r="K52" s="906"/>
      <c r="L52" s="906" t="str">
        <f>IF(項目一覧②!$F$273="","第　　　　　　　　　　号","第   "&amp;項目一覧②!$F$273&amp;"   号")</f>
        <v>第　　　　　　　　　　号</v>
      </c>
      <c r="M52" s="906"/>
      <c r="N52" s="906"/>
      <c r="O52" s="906"/>
      <c r="P52" s="906"/>
      <c r="Q52" s="906"/>
      <c r="R52" s="906"/>
      <c r="S52" s="906"/>
      <c r="T52" s="906"/>
      <c r="U52" s="906"/>
      <c r="V52" s="906"/>
      <c r="W52" s="906"/>
      <c r="X52" s="906"/>
      <c r="Y52" s="906"/>
      <c r="Z52" s="906"/>
      <c r="AA52" s="906"/>
    </row>
    <row r="53" spans="1:29" ht="16.149999999999999" customHeight="1">
      <c r="A53" s="906"/>
      <c r="B53" s="906" t="s">
        <v>352</v>
      </c>
      <c r="C53" s="906" t="s">
        <v>2318</v>
      </c>
      <c r="D53" s="906"/>
      <c r="E53" s="906"/>
      <c r="F53" s="906"/>
      <c r="G53" s="906"/>
      <c r="H53" s="906"/>
      <c r="I53" s="906"/>
      <c r="J53" s="906"/>
      <c r="K53" s="906"/>
      <c r="L53" s="906"/>
      <c r="M53" s="906"/>
      <c r="N53" s="906"/>
      <c r="O53" s="906"/>
      <c r="P53" s="906"/>
      <c r="Q53" s="906"/>
      <c r="R53" s="906"/>
      <c r="S53" s="906"/>
      <c r="T53" s="906"/>
      <c r="U53" s="906"/>
      <c r="V53" s="906"/>
      <c r="W53" s="906"/>
      <c r="X53" s="906"/>
      <c r="Y53" s="906"/>
      <c r="Z53" s="906"/>
      <c r="AA53" s="906"/>
    </row>
    <row r="54" spans="1:29" ht="16.149999999999999" customHeight="1">
      <c r="A54" s="906"/>
      <c r="C54" s="906"/>
      <c r="D54" s="906"/>
      <c r="E54" s="906"/>
      <c r="F54" s="906"/>
      <c r="G54" s="975" t="str">
        <f>IF(項目一覧②!$G$817=TRUE,"■","□")</f>
        <v>□</v>
      </c>
      <c r="H54" s="983" t="s">
        <v>2341</v>
      </c>
      <c r="I54" s="906"/>
      <c r="J54" s="906"/>
      <c r="K54" s="906"/>
      <c r="L54" s="906"/>
      <c r="M54" s="906"/>
      <c r="N54" s="906"/>
      <c r="O54" s="906"/>
      <c r="P54" s="906"/>
      <c r="Q54" s="906"/>
      <c r="R54" s="906"/>
      <c r="S54" s="906"/>
      <c r="T54" s="906"/>
      <c r="U54" s="906"/>
      <c r="V54" s="906"/>
      <c r="W54" s="906"/>
      <c r="X54" s="906"/>
      <c r="Y54" s="906"/>
      <c r="Z54" s="906"/>
      <c r="AA54" s="906"/>
    </row>
    <row r="55" spans="1:29" ht="16.149999999999999" customHeight="1">
      <c r="A55" s="906"/>
      <c r="B55" s="906"/>
      <c r="C55" s="906"/>
      <c r="D55" s="906"/>
      <c r="E55" s="906"/>
      <c r="F55" s="906"/>
      <c r="G55" s="975" t="str">
        <f>IF(項目一覧②!$G$818=TRUE,"■","□")</f>
        <v>□</v>
      </c>
      <c r="H55" s="983" t="s">
        <v>2342</v>
      </c>
      <c r="I55" s="906"/>
      <c r="J55" s="906"/>
      <c r="K55" s="906"/>
      <c r="L55" s="906"/>
      <c r="M55" s="906"/>
      <c r="N55" s="906"/>
      <c r="O55" s="906"/>
      <c r="P55" s="906"/>
      <c r="Q55" s="906"/>
      <c r="R55" s="906"/>
      <c r="S55" s="906"/>
      <c r="T55" s="906"/>
      <c r="U55" s="906"/>
      <c r="V55" s="906"/>
      <c r="W55" s="906"/>
      <c r="X55" s="906"/>
      <c r="Y55" s="906"/>
      <c r="Z55" s="906"/>
      <c r="AA55" s="906"/>
    </row>
    <row r="56" spans="1:29" ht="16.149999999999999" customHeight="1">
      <c r="A56" s="906"/>
      <c r="B56" s="906"/>
      <c r="C56" s="906"/>
      <c r="D56" s="906"/>
      <c r="E56" s="906"/>
      <c r="F56" s="906"/>
      <c r="G56" s="975" t="str">
        <f>IF(項目一覧②!$G$990=TRUE,"■","□")</f>
        <v>□</v>
      </c>
      <c r="H56" s="983" t="s">
        <v>3788</v>
      </c>
      <c r="I56" s="906"/>
      <c r="J56" s="906"/>
      <c r="K56" s="906"/>
      <c r="L56" s="906"/>
      <c r="M56" s="906"/>
      <c r="N56" s="906"/>
      <c r="O56" s="906"/>
      <c r="P56" s="906"/>
      <c r="Q56" s="906"/>
      <c r="R56" s="906"/>
      <c r="S56" s="906"/>
      <c r="T56" s="906"/>
      <c r="U56" s="906"/>
      <c r="V56" s="906"/>
      <c r="W56" s="906"/>
      <c r="X56" s="906"/>
      <c r="Y56" s="906"/>
      <c r="Z56" s="906"/>
      <c r="AA56" s="906"/>
      <c r="AC56" s="903"/>
    </row>
    <row r="57" spans="1:29" ht="16.149999999999999" customHeight="1">
      <c r="A57" s="906"/>
      <c r="B57" s="906" t="s">
        <v>3600</v>
      </c>
      <c r="C57" s="906" t="s">
        <v>2343</v>
      </c>
      <c r="D57" s="906"/>
      <c r="E57" s="906"/>
      <c r="F57" s="906"/>
      <c r="G57" s="906"/>
      <c r="H57" s="906"/>
      <c r="I57" s="906"/>
      <c r="J57" s="906"/>
      <c r="K57" s="906"/>
      <c r="L57" s="906"/>
      <c r="M57" s="906"/>
      <c r="N57" s="906"/>
      <c r="O57" s="906"/>
      <c r="P57" s="906"/>
      <c r="Q57" s="906"/>
      <c r="R57" s="906"/>
      <c r="S57" s="906"/>
      <c r="T57" s="906"/>
      <c r="U57" s="906"/>
      <c r="V57" s="906"/>
      <c r="W57" s="906"/>
      <c r="X57" s="906"/>
      <c r="Y57" s="906"/>
      <c r="Z57" s="906"/>
      <c r="AA57" s="906"/>
    </row>
    <row r="58" spans="1:29" ht="16.149999999999999" customHeight="1">
      <c r="A58" s="935"/>
      <c r="B58" s="935"/>
      <c r="C58" s="935"/>
      <c r="D58" s="935"/>
      <c r="E58" s="935"/>
      <c r="F58" s="935"/>
      <c r="G58" s="935"/>
      <c r="H58" s="935"/>
      <c r="I58" s="935"/>
      <c r="J58" s="935"/>
      <c r="K58" s="935"/>
      <c r="L58" s="935" t="str">
        <f>IF(項目一覧②!$F$274="","","第   "&amp;項目一覧②!$F$274&amp;"   号")</f>
        <v/>
      </c>
      <c r="M58" s="935"/>
      <c r="N58" s="935"/>
      <c r="O58" s="935"/>
      <c r="P58" s="935"/>
      <c r="Q58" s="935"/>
      <c r="R58" s="935"/>
      <c r="S58" s="935"/>
      <c r="T58" s="935"/>
      <c r="U58" s="935"/>
      <c r="V58" s="935"/>
      <c r="W58" s="935"/>
      <c r="X58" s="935"/>
      <c r="Y58" s="935"/>
      <c r="Z58" s="935"/>
      <c r="AA58" s="935"/>
      <c r="AB58" s="906"/>
    </row>
    <row r="59" spans="1:29" ht="16.149999999999999" customHeight="1">
      <c r="A59" s="936" t="s">
        <v>275</v>
      </c>
      <c r="B59" s="906" t="s">
        <v>2867</v>
      </c>
      <c r="C59" s="906"/>
      <c r="D59" s="906"/>
      <c r="E59" s="906"/>
      <c r="F59" s="906"/>
      <c r="G59" s="906"/>
      <c r="H59" s="906"/>
      <c r="I59" s="906"/>
      <c r="J59" s="906"/>
      <c r="K59" s="906"/>
      <c r="L59" s="906"/>
      <c r="M59" s="906"/>
      <c r="N59" s="906"/>
      <c r="O59" s="906"/>
      <c r="P59" s="906"/>
      <c r="Q59" s="906"/>
      <c r="R59" s="906"/>
      <c r="S59" s="906"/>
      <c r="T59" s="906"/>
      <c r="U59" s="906"/>
      <c r="V59" s="906"/>
      <c r="W59" s="906"/>
      <c r="X59" s="906"/>
      <c r="Y59" s="906"/>
      <c r="Z59" s="906"/>
      <c r="AA59" s="906"/>
    </row>
    <row r="60" spans="1:29" ht="16.149999999999999" customHeight="1">
      <c r="A60" s="906"/>
      <c r="B60" s="906" t="s">
        <v>300</v>
      </c>
      <c r="C60" s="906"/>
      <c r="D60" s="906"/>
      <c r="E60" s="906"/>
      <c r="F60" s="906"/>
      <c r="G60" s="906"/>
      <c r="H60" s="906"/>
      <c r="I60" s="975" t="s">
        <v>295</v>
      </c>
      <c r="J60" s="1667" t="s">
        <v>299</v>
      </c>
      <c r="K60" s="1667"/>
      <c r="L60" s="1667"/>
      <c r="M60" s="1667"/>
      <c r="N60" s="975" t="s">
        <v>294</v>
      </c>
      <c r="O60" s="975" t="s">
        <v>295</v>
      </c>
      <c r="P60" s="1667" t="s">
        <v>298</v>
      </c>
      <c r="Q60" s="1667"/>
      <c r="R60" s="1667"/>
      <c r="S60" s="1667"/>
      <c r="T60" s="975" t="s">
        <v>294</v>
      </c>
      <c r="U60" s="975" t="s">
        <v>295</v>
      </c>
      <c r="V60" s="1667" t="s">
        <v>297</v>
      </c>
      <c r="W60" s="1667"/>
      <c r="X60" s="1667"/>
      <c r="Y60" s="1667"/>
      <c r="Z60" s="945" t="s">
        <v>294</v>
      </c>
      <c r="AA60" s="906"/>
    </row>
    <row r="61" spans="1:29" ht="16.149999999999999" customHeight="1">
      <c r="A61" s="906"/>
      <c r="B61" s="906"/>
      <c r="C61" s="906"/>
      <c r="D61" s="975" t="s">
        <v>295</v>
      </c>
      <c r="E61" s="1673" t="str">
        <f>項目一覧②!$F$275</f>
        <v/>
      </c>
      <c r="F61" s="1673"/>
      <c r="G61" s="975" t="s">
        <v>294</v>
      </c>
      <c r="H61" s="906"/>
      <c r="I61" s="975" t="s">
        <v>295</v>
      </c>
      <c r="J61" s="1703" t="str">
        <f>項目一覧②!$F$282</f>
        <v/>
      </c>
      <c r="K61" s="1703"/>
      <c r="L61" s="1703"/>
      <c r="M61" s="1703"/>
      <c r="N61" s="975" t="s">
        <v>294</v>
      </c>
      <c r="O61" s="975" t="s">
        <v>295</v>
      </c>
      <c r="P61" s="1703" t="str">
        <f>項目一覧②!$F$289</f>
        <v/>
      </c>
      <c r="Q61" s="1703"/>
      <c r="R61" s="1703"/>
      <c r="S61" s="1703"/>
      <c r="T61" s="975" t="s">
        <v>294</v>
      </c>
      <c r="U61" s="975" t="s">
        <v>295</v>
      </c>
      <c r="V61" s="1703" t="str">
        <f>項目一覧②!$F$296</f>
        <v/>
      </c>
      <c r="W61" s="1703"/>
      <c r="X61" s="1703"/>
      <c r="Y61" s="1703"/>
      <c r="Z61" s="906" t="s">
        <v>278</v>
      </c>
      <c r="AA61" s="906"/>
    </row>
    <row r="62" spans="1:29" ht="16.149999999999999" customHeight="1">
      <c r="A62" s="906"/>
      <c r="B62" s="906"/>
      <c r="C62" s="906"/>
      <c r="D62" s="975" t="s">
        <v>295</v>
      </c>
      <c r="E62" s="1673" t="str">
        <f>項目一覧②!$F$276</f>
        <v/>
      </c>
      <c r="F62" s="1673"/>
      <c r="G62" s="975" t="s">
        <v>294</v>
      </c>
      <c r="H62" s="906"/>
      <c r="I62" s="975" t="s">
        <v>295</v>
      </c>
      <c r="J62" s="1703" t="str">
        <f>項目一覧②!$F$283</f>
        <v/>
      </c>
      <c r="K62" s="1703"/>
      <c r="L62" s="1703"/>
      <c r="M62" s="1703"/>
      <c r="N62" s="975" t="s">
        <v>294</v>
      </c>
      <c r="O62" s="975" t="s">
        <v>295</v>
      </c>
      <c r="P62" s="1703" t="str">
        <f>項目一覧②!$F$290</f>
        <v/>
      </c>
      <c r="Q62" s="1703"/>
      <c r="R62" s="1703"/>
      <c r="S62" s="1703"/>
      <c r="T62" s="975" t="s">
        <v>294</v>
      </c>
      <c r="U62" s="975" t="s">
        <v>295</v>
      </c>
      <c r="V62" s="1703" t="str">
        <f>項目一覧②!$F$297</f>
        <v/>
      </c>
      <c r="W62" s="1703"/>
      <c r="X62" s="1703"/>
      <c r="Y62" s="1703"/>
      <c r="Z62" s="906" t="s">
        <v>278</v>
      </c>
      <c r="AA62" s="906"/>
    </row>
    <row r="63" spans="1:29" ht="16.149999999999999" customHeight="1">
      <c r="A63" s="906"/>
      <c r="B63" s="906"/>
      <c r="C63" s="906"/>
      <c r="D63" s="975" t="s">
        <v>295</v>
      </c>
      <c r="E63" s="1673" t="str">
        <f>項目一覧②!$F$277</f>
        <v/>
      </c>
      <c r="F63" s="1673"/>
      <c r="G63" s="975" t="s">
        <v>294</v>
      </c>
      <c r="H63" s="906"/>
      <c r="I63" s="975" t="s">
        <v>295</v>
      </c>
      <c r="J63" s="1703" t="str">
        <f>項目一覧②!$F$284</f>
        <v/>
      </c>
      <c r="K63" s="1703"/>
      <c r="L63" s="1703"/>
      <c r="M63" s="1703"/>
      <c r="N63" s="975" t="s">
        <v>294</v>
      </c>
      <c r="O63" s="975" t="s">
        <v>295</v>
      </c>
      <c r="P63" s="1703" t="str">
        <f>項目一覧②!$F$291</f>
        <v/>
      </c>
      <c r="Q63" s="1703"/>
      <c r="R63" s="1703"/>
      <c r="S63" s="1703"/>
      <c r="T63" s="975" t="s">
        <v>294</v>
      </c>
      <c r="U63" s="975" t="s">
        <v>295</v>
      </c>
      <c r="V63" s="1703" t="str">
        <f>項目一覧②!$F$298</f>
        <v/>
      </c>
      <c r="W63" s="1703"/>
      <c r="X63" s="1703"/>
      <c r="Y63" s="1703"/>
      <c r="Z63" s="906" t="s">
        <v>278</v>
      </c>
      <c r="AA63" s="906"/>
    </row>
    <row r="64" spans="1:29" ht="16.149999999999999" customHeight="1">
      <c r="A64" s="906"/>
      <c r="B64" s="906"/>
      <c r="C64" s="906"/>
      <c r="D64" s="975" t="s">
        <v>295</v>
      </c>
      <c r="E64" s="1673" t="str">
        <f>項目一覧②!$F$278</f>
        <v/>
      </c>
      <c r="F64" s="1673"/>
      <c r="G64" s="975" t="s">
        <v>294</v>
      </c>
      <c r="H64" s="906"/>
      <c r="I64" s="975" t="s">
        <v>295</v>
      </c>
      <c r="J64" s="1703" t="str">
        <f>項目一覧②!$F$285</f>
        <v/>
      </c>
      <c r="K64" s="1703"/>
      <c r="L64" s="1703"/>
      <c r="M64" s="1703"/>
      <c r="N64" s="975" t="s">
        <v>294</v>
      </c>
      <c r="O64" s="975" t="s">
        <v>295</v>
      </c>
      <c r="P64" s="1703" t="str">
        <f>項目一覧②!$F$292</f>
        <v/>
      </c>
      <c r="Q64" s="1703"/>
      <c r="R64" s="1703"/>
      <c r="S64" s="1703"/>
      <c r="T64" s="975" t="s">
        <v>294</v>
      </c>
      <c r="U64" s="975" t="s">
        <v>295</v>
      </c>
      <c r="V64" s="1703" t="str">
        <f>項目一覧②!$F$299</f>
        <v/>
      </c>
      <c r="W64" s="1703"/>
      <c r="X64" s="1703"/>
      <c r="Y64" s="1703"/>
      <c r="Z64" s="906" t="s">
        <v>278</v>
      </c>
      <c r="AA64" s="906"/>
    </row>
    <row r="65" spans="1:28" ht="16.149999999999999" customHeight="1">
      <c r="A65" s="906"/>
      <c r="B65" s="906"/>
      <c r="C65" s="906"/>
      <c r="D65" s="975" t="s">
        <v>295</v>
      </c>
      <c r="E65" s="1673" t="str">
        <f>項目一覧②!$F$279</f>
        <v/>
      </c>
      <c r="F65" s="1673"/>
      <c r="G65" s="975" t="s">
        <v>294</v>
      </c>
      <c r="H65" s="906"/>
      <c r="I65" s="975" t="s">
        <v>295</v>
      </c>
      <c r="J65" s="1703" t="str">
        <f>項目一覧②!$F$286</f>
        <v/>
      </c>
      <c r="K65" s="1703"/>
      <c r="L65" s="1703"/>
      <c r="M65" s="1703"/>
      <c r="N65" s="975" t="s">
        <v>294</v>
      </c>
      <c r="O65" s="975" t="s">
        <v>295</v>
      </c>
      <c r="P65" s="1703" t="str">
        <f>項目一覧②!$F$293</f>
        <v/>
      </c>
      <c r="Q65" s="1703"/>
      <c r="R65" s="1703"/>
      <c r="S65" s="1703"/>
      <c r="T65" s="975" t="s">
        <v>294</v>
      </c>
      <c r="U65" s="975" t="s">
        <v>295</v>
      </c>
      <c r="V65" s="1703" t="str">
        <f>項目一覧②!$F$300</f>
        <v/>
      </c>
      <c r="W65" s="1703"/>
      <c r="X65" s="1703"/>
      <c r="Y65" s="1703"/>
      <c r="Z65" s="906" t="s">
        <v>278</v>
      </c>
      <c r="AA65" s="906"/>
    </row>
    <row r="66" spans="1:28" ht="16.149999999999999" customHeight="1">
      <c r="A66" s="906"/>
      <c r="B66" s="906"/>
      <c r="C66" s="906"/>
      <c r="D66" s="975" t="s">
        <v>295</v>
      </c>
      <c r="E66" s="1673" t="str">
        <f>項目一覧②!$F$280</f>
        <v/>
      </c>
      <c r="F66" s="1673"/>
      <c r="G66" s="975" t="s">
        <v>294</v>
      </c>
      <c r="H66" s="906"/>
      <c r="I66" s="975" t="s">
        <v>295</v>
      </c>
      <c r="J66" s="1703" t="str">
        <f>項目一覧②!$F$287</f>
        <v/>
      </c>
      <c r="K66" s="1703"/>
      <c r="L66" s="1703"/>
      <c r="M66" s="1703"/>
      <c r="N66" s="975" t="s">
        <v>294</v>
      </c>
      <c r="O66" s="975" t="s">
        <v>295</v>
      </c>
      <c r="P66" s="1703" t="str">
        <f>項目一覧②!$F$294</f>
        <v/>
      </c>
      <c r="Q66" s="1703"/>
      <c r="R66" s="1703"/>
      <c r="S66" s="1703"/>
      <c r="T66" s="975" t="s">
        <v>294</v>
      </c>
      <c r="U66" s="975" t="s">
        <v>295</v>
      </c>
      <c r="V66" s="1703" t="str">
        <f>項目一覧②!$F$301</f>
        <v/>
      </c>
      <c r="W66" s="1703"/>
      <c r="X66" s="1703"/>
      <c r="Y66" s="1703"/>
      <c r="Z66" s="906" t="s">
        <v>278</v>
      </c>
      <c r="AA66" s="906"/>
    </row>
    <row r="67" spans="1:28" ht="16.149999999999999" customHeight="1">
      <c r="A67" s="906"/>
      <c r="B67" s="906"/>
      <c r="C67" s="906"/>
      <c r="D67" s="975" t="s">
        <v>139</v>
      </c>
      <c r="E67" s="1673" t="str">
        <f>項目一覧②!$F$281</f>
        <v/>
      </c>
      <c r="F67" s="1673"/>
      <c r="G67" s="975" t="s">
        <v>67</v>
      </c>
      <c r="H67" s="906"/>
      <c r="I67" s="975" t="s">
        <v>139</v>
      </c>
      <c r="J67" s="1703" t="str">
        <f>項目一覧②!$F$288</f>
        <v/>
      </c>
      <c r="K67" s="1703"/>
      <c r="L67" s="1703"/>
      <c r="M67" s="1703"/>
      <c r="N67" s="975" t="s">
        <v>67</v>
      </c>
      <c r="O67" s="975" t="s">
        <v>139</v>
      </c>
      <c r="P67" s="1703" t="str">
        <f>項目一覧②!$F$295</f>
        <v/>
      </c>
      <c r="Q67" s="1703"/>
      <c r="R67" s="1703"/>
      <c r="S67" s="1703"/>
      <c r="T67" s="975" t="s">
        <v>67</v>
      </c>
      <c r="U67" s="975" t="s">
        <v>139</v>
      </c>
      <c r="V67" s="1703" t="str">
        <f>項目一覧②!$F$302</f>
        <v/>
      </c>
      <c r="W67" s="1703"/>
      <c r="X67" s="1703"/>
      <c r="Y67" s="1703"/>
      <c r="Z67" s="906" t="s">
        <v>252</v>
      </c>
      <c r="AA67" s="906"/>
    </row>
    <row r="68" spans="1:28" ht="16.149999999999999" customHeight="1">
      <c r="A68" s="906"/>
      <c r="B68" s="906"/>
      <c r="C68" s="906"/>
      <c r="D68" s="975" t="s">
        <v>139</v>
      </c>
      <c r="E68" s="1673" t="str">
        <f>項目一覧②!$F$888</f>
        <v/>
      </c>
      <c r="F68" s="1673"/>
      <c r="G68" s="975" t="s">
        <v>67</v>
      </c>
      <c r="H68" s="906"/>
      <c r="I68" s="975" t="s">
        <v>139</v>
      </c>
      <c r="J68" s="1703" t="str">
        <f>項目一覧②!$F$889</f>
        <v/>
      </c>
      <c r="K68" s="1703"/>
      <c r="L68" s="1703"/>
      <c r="M68" s="1703"/>
      <c r="N68" s="975" t="s">
        <v>67</v>
      </c>
      <c r="O68" s="975" t="s">
        <v>139</v>
      </c>
      <c r="P68" s="1703" t="str">
        <f>項目一覧②!$F$890</f>
        <v/>
      </c>
      <c r="Q68" s="1703"/>
      <c r="R68" s="1703"/>
      <c r="S68" s="1703"/>
      <c r="T68" s="975" t="s">
        <v>67</v>
      </c>
      <c r="U68" s="975" t="s">
        <v>139</v>
      </c>
      <c r="V68" s="1703" t="str">
        <f>項目一覧②!$F$891</f>
        <v/>
      </c>
      <c r="W68" s="1703"/>
      <c r="X68" s="1703"/>
      <c r="Y68" s="1703"/>
      <c r="Z68" s="906" t="s">
        <v>252</v>
      </c>
      <c r="AA68" s="906"/>
    </row>
    <row r="69" spans="1:28" ht="16.149999999999999" customHeight="1">
      <c r="A69" s="956"/>
      <c r="B69" s="956" t="s">
        <v>296</v>
      </c>
      <c r="C69" s="956"/>
      <c r="D69" s="956"/>
      <c r="E69" s="956"/>
      <c r="F69" s="956"/>
      <c r="G69" s="956"/>
      <c r="H69" s="956"/>
      <c r="I69" s="986" t="s">
        <v>295</v>
      </c>
      <c r="J69" s="1771" t="str">
        <f>項目一覧②!$F$303</f>
        <v/>
      </c>
      <c r="K69" s="1771"/>
      <c r="L69" s="1771"/>
      <c r="M69" s="1771"/>
      <c r="N69" s="986" t="s">
        <v>294</v>
      </c>
      <c r="O69" s="986" t="s">
        <v>295</v>
      </c>
      <c r="P69" s="1771" t="str">
        <f>項目一覧②!$F$304</f>
        <v/>
      </c>
      <c r="Q69" s="1771"/>
      <c r="R69" s="1771"/>
      <c r="S69" s="1771"/>
      <c r="T69" s="986" t="s">
        <v>294</v>
      </c>
      <c r="U69" s="986" t="s">
        <v>293</v>
      </c>
      <c r="V69" s="1771" t="str">
        <f>項目一覧②!$F$305</f>
        <v/>
      </c>
      <c r="W69" s="1771"/>
      <c r="X69" s="1771"/>
      <c r="Y69" s="1771"/>
      <c r="Z69" s="956" t="s">
        <v>292</v>
      </c>
      <c r="AA69" s="956"/>
      <c r="AB69" s="906"/>
    </row>
    <row r="70" spans="1:28" ht="22.15" customHeight="1">
      <c r="A70" s="972" t="s">
        <v>275</v>
      </c>
      <c r="B70" s="973" t="s">
        <v>2868</v>
      </c>
      <c r="C70" s="973"/>
      <c r="D70" s="973"/>
      <c r="E70" s="973"/>
      <c r="F70" s="1769" t="str">
        <f>項目一覧②!$F$306</f>
        <v/>
      </c>
      <c r="G70" s="1769"/>
      <c r="H70" s="1769"/>
      <c r="I70" s="1769"/>
      <c r="J70" s="1769"/>
      <c r="K70" s="1769"/>
      <c r="L70" s="1769"/>
      <c r="M70" s="1769"/>
      <c r="N70" s="1769"/>
      <c r="O70" s="1769"/>
      <c r="P70" s="1769"/>
      <c r="Q70" s="1769"/>
      <c r="R70" s="1769"/>
      <c r="S70" s="1769"/>
      <c r="T70" s="1769"/>
      <c r="U70" s="1769"/>
      <c r="V70" s="1769"/>
      <c r="W70" s="1769"/>
      <c r="X70" s="1769"/>
      <c r="Y70" s="1769"/>
      <c r="Z70" s="1769"/>
      <c r="AA70" s="1769"/>
      <c r="AB70" s="906"/>
    </row>
    <row r="71" spans="1:28" ht="22.15" customHeight="1">
      <c r="A71" s="972" t="s">
        <v>275</v>
      </c>
      <c r="B71" s="973" t="s">
        <v>2869</v>
      </c>
      <c r="C71" s="973"/>
      <c r="D71" s="973"/>
      <c r="E71" s="973"/>
      <c r="F71" s="1769" t="str">
        <f>項目一覧②!$F$307</f>
        <v/>
      </c>
      <c r="G71" s="1769"/>
      <c r="H71" s="1769"/>
      <c r="I71" s="1769"/>
      <c r="J71" s="1769"/>
      <c r="K71" s="1769"/>
      <c r="L71" s="1769"/>
      <c r="M71" s="1769"/>
      <c r="N71" s="1769"/>
      <c r="O71" s="1769"/>
      <c r="P71" s="1769"/>
      <c r="Q71" s="1769"/>
      <c r="R71" s="1769"/>
      <c r="S71" s="1769"/>
      <c r="T71" s="1769"/>
      <c r="U71" s="1769"/>
      <c r="V71" s="1769"/>
      <c r="W71" s="1769"/>
      <c r="X71" s="1769"/>
      <c r="Y71" s="1769"/>
      <c r="Z71" s="1769"/>
      <c r="AA71" s="1769"/>
      <c r="AB71" s="906"/>
    </row>
    <row r="72" spans="1:28" ht="22.15" customHeight="1">
      <c r="A72" s="972" t="s">
        <v>275</v>
      </c>
      <c r="B72" s="973" t="s">
        <v>2870</v>
      </c>
      <c r="C72" s="973"/>
      <c r="D72" s="973"/>
      <c r="E72" s="973"/>
      <c r="F72" s="1769" t="str">
        <f>項目一覧②!$F$308</f>
        <v/>
      </c>
      <c r="G72" s="1769"/>
      <c r="H72" s="1769"/>
      <c r="I72" s="1769"/>
      <c r="J72" s="1769"/>
      <c r="K72" s="1769"/>
      <c r="L72" s="1769"/>
      <c r="M72" s="1769"/>
      <c r="N72" s="1769"/>
      <c r="O72" s="1769"/>
      <c r="P72" s="1769"/>
      <c r="Q72" s="1769"/>
      <c r="R72" s="1769"/>
      <c r="S72" s="1769"/>
      <c r="T72" s="1769"/>
      <c r="U72" s="1769"/>
      <c r="V72" s="1769"/>
      <c r="W72" s="1769"/>
      <c r="X72" s="1769"/>
      <c r="Y72" s="1769"/>
      <c r="Z72" s="1769"/>
      <c r="AA72" s="1769"/>
      <c r="AB72" s="906"/>
    </row>
    <row r="73" spans="1:28" ht="22.15" customHeight="1">
      <c r="A73" s="972" t="s">
        <v>275</v>
      </c>
      <c r="B73" s="973" t="s">
        <v>2871</v>
      </c>
      <c r="C73" s="973"/>
      <c r="D73" s="973"/>
      <c r="E73" s="973"/>
      <c r="F73" s="973"/>
      <c r="G73" s="973"/>
      <c r="H73" s="973"/>
      <c r="I73" s="973"/>
      <c r="J73" s="1670" t="str">
        <f>項目一覧②!$F$309</f>
        <v/>
      </c>
      <c r="K73" s="1670"/>
      <c r="L73" s="1670"/>
      <c r="M73" s="1670"/>
      <c r="N73" s="1670"/>
      <c r="O73" s="984" t="s">
        <v>291</v>
      </c>
      <c r="P73" s="973"/>
      <c r="Q73" s="973"/>
      <c r="R73" s="973"/>
      <c r="S73" s="973"/>
      <c r="T73" s="973"/>
      <c r="U73" s="973"/>
      <c r="V73" s="973"/>
      <c r="W73" s="973"/>
      <c r="X73" s="973"/>
      <c r="Y73" s="973"/>
      <c r="Z73" s="973"/>
      <c r="AA73" s="973"/>
      <c r="AB73" s="906"/>
    </row>
    <row r="74" spans="1:28" ht="22.15" customHeight="1">
      <c r="A74" s="972" t="s">
        <v>275</v>
      </c>
      <c r="B74" s="973" t="s">
        <v>2872</v>
      </c>
      <c r="C74" s="973"/>
      <c r="D74" s="973"/>
      <c r="E74" s="973"/>
      <c r="F74" s="973"/>
      <c r="G74" s="973"/>
      <c r="H74" s="973"/>
      <c r="I74" s="973"/>
      <c r="J74" s="973"/>
      <c r="K74" s="973"/>
      <c r="L74" s="1760" t="str">
        <f>項目一覧②!$F$310</f>
        <v/>
      </c>
      <c r="M74" s="1760"/>
      <c r="N74" s="1760"/>
      <c r="O74" s="1760"/>
      <c r="P74" s="1760"/>
      <c r="Q74" s="1760"/>
      <c r="R74" s="973"/>
      <c r="S74" s="973"/>
      <c r="T74" s="973"/>
      <c r="U74" s="973"/>
      <c r="V74" s="973"/>
      <c r="W74" s="973"/>
      <c r="X74" s="973"/>
      <c r="Y74" s="973"/>
      <c r="Z74" s="973"/>
      <c r="AA74" s="973"/>
      <c r="AB74" s="906"/>
    </row>
    <row r="75" spans="1:28" ht="17.25" customHeight="1">
      <c r="A75" s="959" t="s">
        <v>275</v>
      </c>
      <c r="B75" s="937" t="s">
        <v>2873</v>
      </c>
      <c r="C75" s="937"/>
      <c r="D75" s="937"/>
      <c r="E75" s="937"/>
      <c r="F75" s="937"/>
      <c r="G75" s="937"/>
      <c r="H75" s="937"/>
      <c r="I75" s="1679" t="str">
        <f>項目一覧②!$F$311</f>
        <v/>
      </c>
      <c r="J75" s="1679"/>
      <c r="K75" s="1679"/>
      <c r="L75" s="1679"/>
      <c r="M75" s="1679"/>
      <c r="N75" s="1679"/>
      <c r="O75" s="1679"/>
      <c r="P75" s="1679"/>
      <c r="Q75" s="1679"/>
      <c r="R75" s="1679"/>
      <c r="S75" s="1679"/>
      <c r="T75" s="1679"/>
      <c r="U75" s="1679"/>
      <c r="V75" s="1679"/>
      <c r="W75" s="1679"/>
      <c r="X75" s="1679"/>
      <c r="Y75" s="1679"/>
      <c r="Z75" s="1679"/>
      <c r="AA75" s="1679"/>
    </row>
    <row r="76" spans="1:28" ht="17.25" customHeight="1">
      <c r="A76" s="974"/>
      <c r="B76" s="974"/>
      <c r="C76" s="974"/>
      <c r="D76" s="974"/>
      <c r="E76" s="974"/>
      <c r="F76" s="974"/>
      <c r="G76" s="974"/>
      <c r="H76" s="974"/>
      <c r="I76" s="1761"/>
      <c r="J76" s="1761"/>
      <c r="K76" s="1761"/>
      <c r="L76" s="1761"/>
      <c r="M76" s="1761"/>
      <c r="N76" s="1761"/>
      <c r="O76" s="1761"/>
      <c r="P76" s="1761"/>
      <c r="Q76" s="1761"/>
      <c r="R76" s="1761"/>
      <c r="S76" s="1761"/>
      <c r="T76" s="1761"/>
      <c r="U76" s="1761"/>
      <c r="V76" s="1761"/>
      <c r="W76" s="1761"/>
      <c r="X76" s="1761"/>
      <c r="Y76" s="1761"/>
      <c r="Z76" s="1761"/>
      <c r="AA76" s="1761"/>
      <c r="AB76" s="906"/>
    </row>
    <row r="77" spans="1:28" ht="17.25" customHeight="1">
      <c r="A77" s="959" t="s">
        <v>275</v>
      </c>
      <c r="B77" s="937" t="s">
        <v>2874</v>
      </c>
      <c r="C77" s="937"/>
      <c r="D77" s="937"/>
      <c r="E77" s="937"/>
      <c r="F77" s="1679" t="str">
        <f>項目一覧②!$F$312</f>
        <v/>
      </c>
      <c r="G77" s="1679"/>
      <c r="H77" s="1679"/>
      <c r="I77" s="1679"/>
      <c r="J77" s="1679"/>
      <c r="K77" s="1679"/>
      <c r="L77" s="1679"/>
      <c r="M77" s="1679"/>
      <c r="N77" s="1679"/>
      <c r="O77" s="1679"/>
      <c r="P77" s="1679"/>
      <c r="Q77" s="1679"/>
      <c r="R77" s="1679"/>
      <c r="S77" s="1679"/>
      <c r="T77" s="1679"/>
      <c r="U77" s="1679"/>
      <c r="V77" s="1679"/>
      <c r="W77" s="1679"/>
      <c r="X77" s="1679"/>
      <c r="Y77" s="1679"/>
      <c r="Z77" s="1679"/>
      <c r="AA77" s="1679"/>
    </row>
    <row r="78" spans="1:28" ht="17.25" customHeight="1">
      <c r="A78" s="935"/>
      <c r="B78" s="935"/>
      <c r="C78" s="935"/>
      <c r="D78" s="935"/>
      <c r="E78" s="935"/>
      <c r="F78" s="1763"/>
      <c r="G78" s="1763"/>
      <c r="H78" s="1763"/>
      <c r="I78" s="1763"/>
      <c r="J78" s="1763"/>
      <c r="K78" s="1763"/>
      <c r="L78" s="1763"/>
      <c r="M78" s="1763"/>
      <c r="N78" s="1763"/>
      <c r="O78" s="1763"/>
      <c r="P78" s="1763"/>
      <c r="Q78" s="1763"/>
      <c r="R78" s="1763"/>
      <c r="S78" s="1763"/>
      <c r="T78" s="1763"/>
      <c r="U78" s="1763"/>
      <c r="V78" s="1763"/>
      <c r="W78" s="1763"/>
      <c r="X78" s="1763"/>
      <c r="Y78" s="1763"/>
      <c r="Z78" s="1763"/>
      <c r="AA78" s="1763"/>
      <c r="AB78" s="906"/>
    </row>
    <row r="79" spans="1:28" ht="16.149999999999999" customHeight="1">
      <c r="A79" s="906"/>
      <c r="B79" s="906"/>
      <c r="C79" s="906"/>
      <c r="D79" s="906"/>
      <c r="E79" s="906"/>
      <c r="F79" s="909"/>
      <c r="G79" s="909"/>
      <c r="H79" s="909"/>
      <c r="I79" s="909"/>
      <c r="J79" s="909"/>
      <c r="K79" s="909"/>
      <c r="L79" s="909"/>
      <c r="M79" s="909"/>
      <c r="N79" s="909"/>
      <c r="O79" s="909"/>
      <c r="P79" s="909"/>
      <c r="Q79" s="909"/>
      <c r="R79" s="909"/>
      <c r="S79" s="909"/>
      <c r="T79" s="909"/>
      <c r="U79" s="909"/>
      <c r="V79" s="909"/>
      <c r="W79" s="909"/>
      <c r="X79" s="909"/>
      <c r="Y79" s="909"/>
      <c r="Z79" s="909"/>
      <c r="AA79" s="909"/>
    </row>
    <row r="80" spans="1:28" ht="17.25" customHeight="1">
      <c r="A80" s="1667" t="s">
        <v>277</v>
      </c>
      <c r="B80" s="1667"/>
      <c r="C80" s="1667"/>
      <c r="D80" s="1667"/>
      <c r="E80" s="1667"/>
      <c r="F80" s="1667"/>
      <c r="G80" s="1667"/>
      <c r="H80" s="1667"/>
      <c r="I80" s="1667"/>
      <c r="J80" s="1667"/>
      <c r="K80" s="1667"/>
      <c r="L80" s="1667"/>
      <c r="M80" s="1667"/>
      <c r="N80" s="1667"/>
      <c r="O80" s="1667"/>
      <c r="P80" s="1667"/>
      <c r="Q80" s="1667"/>
      <c r="R80" s="1667"/>
      <c r="S80" s="1667"/>
      <c r="T80" s="1667"/>
      <c r="U80" s="1667"/>
      <c r="V80" s="1667"/>
      <c r="W80" s="1667"/>
      <c r="X80" s="1667"/>
      <c r="Y80" s="1667"/>
      <c r="Z80" s="1667"/>
      <c r="AA80" s="1667"/>
      <c r="AB80" s="903"/>
    </row>
    <row r="81" spans="1:28" ht="17.25" customHeight="1">
      <c r="A81" s="935"/>
      <c r="B81" s="935" t="s">
        <v>276</v>
      </c>
      <c r="C81" s="935"/>
      <c r="D81" s="935"/>
      <c r="E81" s="935"/>
      <c r="F81" s="935"/>
      <c r="G81" s="935"/>
      <c r="H81" s="935"/>
      <c r="I81" s="935"/>
      <c r="J81" s="935"/>
      <c r="K81" s="935"/>
      <c r="L81" s="935"/>
      <c r="M81" s="935"/>
      <c r="N81" s="935"/>
      <c r="O81" s="935"/>
      <c r="P81" s="935"/>
      <c r="Q81" s="935"/>
      <c r="R81" s="935"/>
      <c r="S81" s="935"/>
      <c r="T81" s="935"/>
      <c r="U81" s="935"/>
      <c r="V81" s="935"/>
      <c r="W81" s="935"/>
      <c r="X81" s="935"/>
      <c r="Y81" s="935"/>
      <c r="Z81" s="935"/>
      <c r="AA81" s="935"/>
      <c r="AB81" s="906"/>
    </row>
    <row r="82" spans="1:28" ht="22.15" customHeight="1">
      <c r="A82" s="972" t="s">
        <v>275</v>
      </c>
      <c r="B82" s="973" t="s">
        <v>132</v>
      </c>
      <c r="C82" s="973"/>
      <c r="D82" s="973"/>
      <c r="E82" s="973"/>
      <c r="F82" s="973"/>
      <c r="G82" s="922"/>
      <c r="H82" s="973"/>
      <c r="I82" s="973"/>
      <c r="J82" s="973"/>
      <c r="K82" s="973"/>
      <c r="L82" s="973"/>
      <c r="M82" s="973">
        <f>項目一覧②!$F$313</f>
        <v>2</v>
      </c>
      <c r="N82" s="973"/>
      <c r="O82" s="973"/>
      <c r="P82" s="973"/>
      <c r="Q82" s="973"/>
      <c r="R82" s="973"/>
      <c r="S82" s="973"/>
      <c r="T82" s="973"/>
      <c r="U82" s="973"/>
      <c r="V82" s="973"/>
      <c r="W82" s="973"/>
      <c r="X82" s="973"/>
      <c r="Y82" s="973"/>
      <c r="Z82" s="973"/>
      <c r="AA82" s="973"/>
      <c r="AB82" s="906"/>
    </row>
    <row r="83" spans="1:28" ht="22.15" customHeight="1">
      <c r="A83" s="972" t="s">
        <v>275</v>
      </c>
      <c r="B83" s="973" t="s">
        <v>274</v>
      </c>
      <c r="C83" s="973"/>
      <c r="D83" s="973"/>
      <c r="E83" s="973"/>
      <c r="F83" s="973"/>
      <c r="G83" s="903"/>
      <c r="H83" s="903"/>
      <c r="I83" s="973"/>
      <c r="J83" s="1692" t="str">
        <f>項目一覧②!$F$314</f>
        <v/>
      </c>
      <c r="K83" s="1692"/>
      <c r="L83" s="1692"/>
      <c r="M83" s="1692"/>
      <c r="N83" s="984" t="s">
        <v>273</v>
      </c>
      <c r="O83" s="973"/>
      <c r="P83" s="973"/>
      <c r="Q83" s="973"/>
      <c r="R83" s="973"/>
      <c r="S83" s="973"/>
      <c r="T83" s="973"/>
      <c r="U83" s="973"/>
      <c r="V83" s="973"/>
      <c r="W83" s="973"/>
      <c r="X83" s="973"/>
      <c r="Y83" s="973"/>
      <c r="Z83" s="973"/>
      <c r="AA83" s="973"/>
      <c r="AB83" s="906"/>
    </row>
    <row r="84" spans="1:28" ht="22.15" customHeight="1">
      <c r="A84" s="972" t="s">
        <v>110</v>
      </c>
      <c r="B84" s="973" t="s">
        <v>272</v>
      </c>
      <c r="C84" s="973"/>
      <c r="D84" s="973"/>
      <c r="E84" s="973"/>
      <c r="F84" s="973"/>
      <c r="G84" s="973"/>
      <c r="H84" s="973"/>
      <c r="I84" s="973"/>
      <c r="J84" s="1670" t="str">
        <f>項目一覧②!$F$315</f>
        <v/>
      </c>
      <c r="K84" s="1670"/>
      <c r="L84" s="1670"/>
      <c r="M84" s="1670"/>
      <c r="N84" s="998" t="s">
        <v>92</v>
      </c>
      <c r="O84" s="973"/>
      <c r="P84" s="973"/>
      <c r="Q84" s="973"/>
      <c r="R84" s="973"/>
      <c r="S84" s="973"/>
      <c r="T84" s="973"/>
      <c r="U84" s="973"/>
      <c r="V84" s="973"/>
      <c r="W84" s="973"/>
      <c r="X84" s="973"/>
      <c r="Y84" s="973"/>
      <c r="Z84" s="973"/>
      <c r="AA84" s="973"/>
      <c r="AB84" s="906"/>
    </row>
    <row r="85" spans="1:28" ht="22.15" customHeight="1">
      <c r="A85" s="972" t="s">
        <v>110</v>
      </c>
      <c r="B85" s="973" t="s">
        <v>271</v>
      </c>
      <c r="C85" s="973"/>
      <c r="D85" s="973"/>
      <c r="E85" s="973"/>
      <c r="F85" s="973"/>
      <c r="G85" s="973"/>
      <c r="H85" s="973"/>
      <c r="I85" s="973"/>
      <c r="J85" s="1670" t="str">
        <f>項目一覧②!$F$316</f>
        <v/>
      </c>
      <c r="K85" s="1670"/>
      <c r="L85" s="1670"/>
      <c r="M85" s="1670"/>
      <c r="N85" s="999" t="s">
        <v>92</v>
      </c>
      <c r="O85" s="973"/>
      <c r="P85" s="973"/>
      <c r="Q85" s="973"/>
      <c r="R85" s="973"/>
      <c r="S85" s="973"/>
      <c r="T85" s="973"/>
      <c r="U85" s="973"/>
      <c r="V85" s="973"/>
      <c r="W85" s="973"/>
      <c r="X85" s="973"/>
      <c r="Y85" s="973"/>
      <c r="Z85" s="973"/>
      <c r="AA85" s="973"/>
      <c r="AB85" s="906"/>
    </row>
    <row r="86" spans="1:28" ht="22.15" customHeight="1">
      <c r="A86" s="972" t="s">
        <v>110</v>
      </c>
      <c r="B86" s="973" t="s">
        <v>270</v>
      </c>
      <c r="C86" s="973"/>
      <c r="D86" s="973"/>
      <c r="E86" s="973"/>
      <c r="F86" s="973"/>
      <c r="G86" s="973"/>
      <c r="H86" s="973"/>
      <c r="I86" s="973"/>
      <c r="J86" s="1670" t="str">
        <f>項目一覧②!$F$317</f>
        <v/>
      </c>
      <c r="K86" s="1670"/>
      <c r="L86" s="1670"/>
      <c r="M86" s="1670"/>
      <c r="N86" s="998" t="s">
        <v>92</v>
      </c>
      <c r="O86" s="973"/>
      <c r="P86" s="973"/>
      <c r="Q86" s="973"/>
      <c r="R86" s="973"/>
      <c r="S86" s="973"/>
      <c r="T86" s="973"/>
      <c r="U86" s="973"/>
      <c r="V86" s="973"/>
      <c r="W86" s="973"/>
      <c r="X86" s="973"/>
      <c r="Y86" s="973"/>
      <c r="Z86" s="973"/>
      <c r="AA86" s="973"/>
      <c r="AB86" s="906"/>
    </row>
    <row r="87" spans="1:28" ht="17.25" customHeight="1">
      <c r="A87" s="959" t="s">
        <v>110</v>
      </c>
      <c r="B87" s="937" t="s">
        <v>268</v>
      </c>
      <c r="C87" s="937"/>
      <c r="D87" s="937"/>
      <c r="E87" s="937"/>
      <c r="F87" s="937"/>
      <c r="G87" s="937"/>
      <c r="H87" s="937"/>
      <c r="I87" s="937"/>
      <c r="O87" s="937"/>
      <c r="P87" s="937"/>
      <c r="Q87" s="937"/>
      <c r="R87" s="937"/>
      <c r="S87" s="937"/>
      <c r="T87" s="937"/>
      <c r="U87" s="937"/>
      <c r="V87" s="937"/>
      <c r="W87" s="937"/>
      <c r="X87" s="937"/>
      <c r="Y87" s="937"/>
      <c r="Z87" s="937"/>
      <c r="AA87" s="937"/>
      <c r="AB87" s="903"/>
    </row>
    <row r="88" spans="1:28" ht="17.25" customHeight="1">
      <c r="A88" s="936"/>
      <c r="B88" s="906"/>
      <c r="C88" s="906" t="s">
        <v>2260</v>
      </c>
      <c r="D88" s="906" t="s">
        <v>2261</v>
      </c>
      <c r="E88" s="906"/>
      <c r="F88" s="906"/>
      <c r="G88" s="906"/>
      <c r="H88" s="906"/>
      <c r="I88" s="906"/>
      <c r="J88" s="1685" t="str">
        <f>項目一覧②!$F$318</f>
        <v/>
      </c>
      <c r="K88" s="1685"/>
      <c r="L88" s="1685"/>
      <c r="M88" s="1685"/>
      <c r="N88" s="999" t="s">
        <v>92</v>
      </c>
      <c r="O88" s="906"/>
      <c r="P88" s="906"/>
      <c r="Q88" s="906"/>
      <c r="R88" s="906"/>
      <c r="S88" s="906"/>
      <c r="T88" s="906"/>
      <c r="U88" s="906"/>
      <c r="V88" s="906"/>
      <c r="W88" s="906"/>
      <c r="X88" s="906"/>
      <c r="Y88" s="906"/>
      <c r="Z88" s="906"/>
      <c r="AA88" s="906"/>
      <c r="AB88" s="903"/>
    </row>
    <row r="89" spans="1:28" ht="17.25" customHeight="1">
      <c r="A89" s="936"/>
      <c r="B89" s="906"/>
      <c r="C89" s="906" t="s">
        <v>2262</v>
      </c>
      <c r="D89" s="906" t="s">
        <v>2263</v>
      </c>
      <c r="E89" s="906"/>
      <c r="F89" s="906"/>
      <c r="G89" s="906"/>
      <c r="H89" s="906"/>
      <c r="I89" s="906"/>
      <c r="J89" s="1000"/>
      <c r="K89" s="1000"/>
      <c r="L89" s="1000"/>
      <c r="M89" s="1000"/>
      <c r="N89" s="999"/>
      <c r="O89" s="906"/>
      <c r="P89" s="906"/>
      <c r="Q89" s="975" t="str">
        <f>IF(項目一覧②!$G$319=TRUE,"■","□")</f>
        <v>□</v>
      </c>
      <c r="R89" s="906" t="s">
        <v>84</v>
      </c>
      <c r="S89" s="906"/>
      <c r="T89" s="975" t="str">
        <f>IF(項目一覧②!$H$319=TRUE,"■","□")</f>
        <v>□</v>
      </c>
      <c r="U89" s="906" t="s">
        <v>454</v>
      </c>
      <c r="V89" s="906"/>
      <c r="W89" s="906"/>
      <c r="X89" s="906"/>
      <c r="Y89" s="906"/>
      <c r="Z89" s="906"/>
      <c r="AA89" s="906"/>
      <c r="AB89" s="906"/>
    </row>
    <row r="90" spans="1:28" ht="17.25" customHeight="1">
      <c r="A90" s="959" t="s">
        <v>275</v>
      </c>
      <c r="B90" s="937" t="s">
        <v>264</v>
      </c>
      <c r="C90" s="937"/>
      <c r="D90" s="937"/>
      <c r="E90" s="937"/>
      <c r="F90" s="937"/>
      <c r="G90" s="937"/>
      <c r="H90" s="937"/>
      <c r="I90" s="937"/>
      <c r="J90" s="937"/>
      <c r="K90" s="937"/>
      <c r="L90" s="937"/>
      <c r="M90" s="937"/>
      <c r="N90" s="937"/>
      <c r="O90" s="937"/>
      <c r="P90" s="937"/>
      <c r="Q90" s="937"/>
      <c r="R90" s="937"/>
      <c r="S90" s="937"/>
      <c r="T90" s="937"/>
      <c r="U90" s="937"/>
      <c r="V90" s="937"/>
      <c r="W90" s="937"/>
      <c r="X90" s="937"/>
      <c r="Y90" s="937"/>
      <c r="Z90" s="937"/>
      <c r="AA90" s="937"/>
      <c r="AB90" s="903"/>
    </row>
    <row r="91" spans="1:28" ht="17.25" customHeight="1">
      <c r="A91" s="906"/>
      <c r="B91" s="906"/>
      <c r="C91" s="906"/>
      <c r="D91" s="1667" t="s">
        <v>263</v>
      </c>
      <c r="E91" s="1667"/>
      <c r="F91" s="1667"/>
      <c r="G91" s="1667"/>
      <c r="H91" s="975"/>
      <c r="I91" s="1667" t="s">
        <v>262</v>
      </c>
      <c r="J91" s="1667"/>
      <c r="K91" s="1667"/>
      <c r="L91" s="1667"/>
      <c r="M91" s="1667"/>
      <c r="N91" s="1667"/>
      <c r="O91" s="1667"/>
      <c r="P91" s="1667"/>
      <c r="Q91" s="1667"/>
      <c r="R91" s="1667"/>
      <c r="S91" s="1667"/>
      <c r="T91" s="1667"/>
      <c r="U91" s="1667"/>
      <c r="V91" s="975"/>
      <c r="W91" s="975" t="s">
        <v>279</v>
      </c>
      <c r="X91" s="1667" t="s">
        <v>289</v>
      </c>
      <c r="Y91" s="1667"/>
      <c r="Z91" s="1667"/>
      <c r="AA91" s="906" t="s">
        <v>288</v>
      </c>
      <c r="AB91" s="903"/>
    </row>
    <row r="92" spans="1:28" ht="17.25" customHeight="1">
      <c r="A92" s="906"/>
      <c r="B92" s="906" t="s">
        <v>287</v>
      </c>
      <c r="C92" s="906"/>
      <c r="D92" s="975" t="s">
        <v>281</v>
      </c>
      <c r="E92" s="1689" t="str">
        <f>項目一覧②!$F$320</f>
        <v/>
      </c>
      <c r="F92" s="1689"/>
      <c r="G92" s="975" t="s">
        <v>280</v>
      </c>
      <c r="H92" s="938" t="str">
        <f>項目一覧②!$F$326</f>
        <v/>
      </c>
      <c r="J92" s="906"/>
      <c r="K92" s="906"/>
      <c r="L92" s="903"/>
      <c r="M92" s="906"/>
      <c r="N92" s="906"/>
      <c r="O92" s="906"/>
      <c r="P92" s="906"/>
      <c r="Q92" s="906"/>
      <c r="R92" s="903"/>
      <c r="S92" s="903"/>
      <c r="T92" s="903"/>
      <c r="U92" s="903"/>
      <c r="V92" s="975"/>
      <c r="W92" s="975" t="s">
        <v>279</v>
      </c>
      <c r="X92" s="1686" t="str">
        <f>項目一覧②!$F$332</f>
        <v/>
      </c>
      <c r="Y92" s="1686"/>
      <c r="Z92" s="1686"/>
      <c r="AA92" s="906" t="s">
        <v>278</v>
      </c>
      <c r="AB92" s="903"/>
    </row>
    <row r="93" spans="1:28" ht="17.25" customHeight="1">
      <c r="A93" s="906"/>
      <c r="B93" s="906" t="s">
        <v>286</v>
      </c>
      <c r="C93" s="906"/>
      <c r="D93" s="975" t="s">
        <v>281</v>
      </c>
      <c r="E93" s="1689" t="str">
        <f>項目一覧②!$F$321</f>
        <v/>
      </c>
      <c r="F93" s="1689"/>
      <c r="G93" s="975" t="s">
        <v>280</v>
      </c>
      <c r="H93" s="938" t="str">
        <f>項目一覧②!$F$327</f>
        <v/>
      </c>
      <c r="J93" s="906"/>
      <c r="K93" s="906"/>
      <c r="L93" s="903"/>
      <c r="M93" s="906"/>
      <c r="N93" s="906"/>
      <c r="O93" s="906"/>
      <c r="P93" s="906"/>
      <c r="Q93" s="906"/>
      <c r="R93" s="903"/>
      <c r="S93" s="903"/>
      <c r="T93" s="903"/>
      <c r="U93" s="903"/>
      <c r="V93" s="975"/>
      <c r="W93" s="975" t="s">
        <v>279</v>
      </c>
      <c r="X93" s="1686" t="str">
        <f>項目一覧②!$F$333</f>
        <v/>
      </c>
      <c r="Y93" s="1686"/>
      <c r="Z93" s="1686"/>
      <c r="AA93" s="906" t="s">
        <v>278</v>
      </c>
      <c r="AB93" s="903"/>
    </row>
    <row r="94" spans="1:28" ht="17.25" customHeight="1">
      <c r="A94" s="906"/>
      <c r="B94" s="906" t="s">
        <v>285</v>
      </c>
      <c r="C94" s="906"/>
      <c r="D94" s="975" t="s">
        <v>281</v>
      </c>
      <c r="E94" s="1689" t="str">
        <f>項目一覧②!$F$322</f>
        <v/>
      </c>
      <c r="F94" s="1689"/>
      <c r="G94" s="975" t="s">
        <v>280</v>
      </c>
      <c r="H94" s="938" t="str">
        <f>項目一覧②!$F$328</f>
        <v/>
      </c>
      <c r="J94" s="906"/>
      <c r="K94" s="906"/>
      <c r="L94" s="903"/>
      <c r="M94" s="906"/>
      <c r="N94" s="906"/>
      <c r="O94" s="906"/>
      <c r="P94" s="906"/>
      <c r="Q94" s="906"/>
      <c r="R94" s="903"/>
      <c r="S94" s="903"/>
      <c r="T94" s="903"/>
      <c r="U94" s="903"/>
      <c r="V94" s="975"/>
      <c r="W94" s="975" t="s">
        <v>279</v>
      </c>
      <c r="X94" s="1686" t="str">
        <f>項目一覧②!$F$334</f>
        <v/>
      </c>
      <c r="Y94" s="1686"/>
      <c r="Z94" s="1686"/>
      <c r="AA94" s="906" t="s">
        <v>278</v>
      </c>
      <c r="AB94" s="903"/>
    </row>
    <row r="95" spans="1:28" ht="17.25" customHeight="1">
      <c r="A95" s="906"/>
      <c r="B95" s="906" t="s">
        <v>284</v>
      </c>
      <c r="C95" s="906"/>
      <c r="D95" s="975" t="s">
        <v>281</v>
      </c>
      <c r="E95" s="1689" t="str">
        <f>項目一覧②!$F$323</f>
        <v/>
      </c>
      <c r="F95" s="1689"/>
      <c r="G95" s="975" t="s">
        <v>280</v>
      </c>
      <c r="H95" s="938" t="str">
        <f>項目一覧②!$F$329</f>
        <v/>
      </c>
      <c r="J95" s="906"/>
      <c r="K95" s="906"/>
      <c r="L95" s="903"/>
      <c r="M95" s="906"/>
      <c r="N95" s="906"/>
      <c r="O95" s="906"/>
      <c r="P95" s="906"/>
      <c r="Q95" s="906"/>
      <c r="R95" s="903"/>
      <c r="S95" s="903"/>
      <c r="T95" s="903"/>
      <c r="U95" s="903"/>
      <c r="V95" s="975"/>
      <c r="W95" s="975" t="s">
        <v>279</v>
      </c>
      <c r="X95" s="1686" t="str">
        <f>項目一覧②!$F$335</f>
        <v/>
      </c>
      <c r="Y95" s="1686"/>
      <c r="Z95" s="1686"/>
      <c r="AA95" s="906" t="s">
        <v>278</v>
      </c>
      <c r="AB95" s="903"/>
    </row>
    <row r="96" spans="1:28" ht="17.25" customHeight="1">
      <c r="A96" s="906"/>
      <c r="B96" s="906" t="s">
        <v>283</v>
      </c>
      <c r="C96" s="906"/>
      <c r="D96" s="975" t="s">
        <v>281</v>
      </c>
      <c r="E96" s="1689" t="str">
        <f>項目一覧②!$F$324</f>
        <v/>
      </c>
      <c r="F96" s="1689"/>
      <c r="G96" s="975" t="s">
        <v>280</v>
      </c>
      <c r="H96" s="938" t="str">
        <f>項目一覧②!$F$330</f>
        <v/>
      </c>
      <c r="J96" s="906"/>
      <c r="K96" s="906"/>
      <c r="L96" s="903"/>
      <c r="M96" s="906"/>
      <c r="N96" s="906"/>
      <c r="O96" s="906"/>
      <c r="P96" s="906"/>
      <c r="Q96" s="906"/>
      <c r="R96" s="903"/>
      <c r="S96" s="903"/>
      <c r="T96" s="903"/>
      <c r="U96" s="903"/>
      <c r="V96" s="975"/>
      <c r="W96" s="975" t="s">
        <v>279</v>
      </c>
      <c r="X96" s="1686" t="str">
        <f>項目一覧②!$F$336</f>
        <v/>
      </c>
      <c r="Y96" s="1686"/>
      <c r="Z96" s="1686"/>
      <c r="AA96" s="906" t="s">
        <v>278</v>
      </c>
      <c r="AB96" s="903"/>
    </row>
    <row r="97" spans="1:28" ht="17.25" customHeight="1">
      <c r="A97" s="935"/>
      <c r="B97" s="935" t="s">
        <v>282</v>
      </c>
      <c r="C97" s="935"/>
      <c r="D97" s="975" t="s">
        <v>281</v>
      </c>
      <c r="E97" s="1689" t="str">
        <f>項目一覧②!$F$325</f>
        <v/>
      </c>
      <c r="F97" s="1689"/>
      <c r="G97" s="975" t="s">
        <v>280</v>
      </c>
      <c r="H97" s="938" t="str">
        <f>項目一覧②!$F$331</f>
        <v/>
      </c>
      <c r="J97" s="935"/>
      <c r="K97" s="935"/>
      <c r="L97" s="903"/>
      <c r="M97" s="935"/>
      <c r="N97" s="935"/>
      <c r="O97" s="935"/>
      <c r="P97" s="935"/>
      <c r="Q97" s="935"/>
      <c r="R97" s="903"/>
      <c r="S97" s="903"/>
      <c r="T97" s="903"/>
      <c r="U97" s="903"/>
      <c r="V97" s="975"/>
      <c r="W97" s="975" t="s">
        <v>279</v>
      </c>
      <c r="X97" s="1693" t="str">
        <f>項目一覧②!$F$337</f>
        <v/>
      </c>
      <c r="Y97" s="1693"/>
      <c r="Z97" s="1693"/>
      <c r="AA97" s="906" t="s">
        <v>278</v>
      </c>
      <c r="AB97" s="906"/>
    </row>
    <row r="98" spans="1:28" ht="17.25" customHeight="1">
      <c r="A98" s="959" t="s">
        <v>275</v>
      </c>
      <c r="B98" s="937" t="s">
        <v>251</v>
      </c>
      <c r="C98" s="937"/>
      <c r="D98" s="937"/>
      <c r="E98" s="937"/>
      <c r="F98" s="937"/>
      <c r="G98" s="937"/>
      <c r="H98" s="937"/>
      <c r="I98" s="937"/>
      <c r="J98" s="937"/>
      <c r="K98" s="937"/>
      <c r="L98" s="937"/>
      <c r="M98" s="937"/>
      <c r="N98" s="937"/>
      <c r="O98" s="937"/>
      <c r="P98" s="937"/>
      <c r="Q98" s="937"/>
      <c r="R98" s="937"/>
      <c r="S98" s="937"/>
      <c r="T98" s="937"/>
      <c r="U98" s="937"/>
      <c r="V98" s="937"/>
      <c r="W98" s="937"/>
      <c r="X98" s="937"/>
      <c r="Y98" s="937"/>
      <c r="Z98" s="937"/>
      <c r="AA98" s="937"/>
      <c r="AB98" s="903"/>
    </row>
    <row r="99" spans="1:28" ht="17.25" customHeight="1">
      <c r="A99" s="936"/>
      <c r="B99" s="906"/>
      <c r="C99" s="906"/>
      <c r="D99" s="906"/>
      <c r="E99" s="906"/>
      <c r="F99" s="1668" t="str">
        <f>項目一覧②!$F$338</f>
        <v/>
      </c>
      <c r="G99" s="1668"/>
      <c r="H99" s="1668"/>
      <c r="I99" s="1668"/>
      <c r="J99" s="1668"/>
      <c r="K99" s="1668"/>
      <c r="L99" s="1668"/>
      <c r="M99" s="1668"/>
      <c r="N99" s="1668"/>
      <c r="O99" s="1668"/>
      <c r="P99" s="1668"/>
      <c r="Q99" s="1668"/>
      <c r="R99" s="1668"/>
      <c r="S99" s="1668"/>
      <c r="T99" s="1668"/>
      <c r="U99" s="1668"/>
      <c r="V99" s="1668"/>
      <c r="W99" s="1668"/>
      <c r="X99" s="1668"/>
      <c r="Y99" s="1668"/>
      <c r="Z99" s="1668"/>
      <c r="AA99" s="1668"/>
      <c r="AB99" s="903"/>
    </row>
    <row r="100" spans="1:28" ht="17.25" customHeight="1">
      <c r="A100" s="935"/>
      <c r="B100" s="935"/>
      <c r="C100" s="935"/>
      <c r="D100" s="935"/>
      <c r="E100" s="935"/>
      <c r="F100" s="1669"/>
      <c r="G100" s="1669"/>
      <c r="H100" s="1669"/>
      <c r="I100" s="1669"/>
      <c r="J100" s="1669"/>
      <c r="K100" s="1669"/>
      <c r="L100" s="1669"/>
      <c r="M100" s="1669"/>
      <c r="N100" s="1669"/>
      <c r="O100" s="1669"/>
      <c r="P100" s="1669"/>
      <c r="Q100" s="1669"/>
      <c r="R100" s="1669"/>
      <c r="S100" s="1669"/>
      <c r="T100" s="1669"/>
      <c r="U100" s="1669"/>
      <c r="V100" s="1669"/>
      <c r="W100" s="1669"/>
      <c r="X100" s="1669"/>
      <c r="Y100" s="1669"/>
      <c r="Z100" s="1669"/>
      <c r="AA100" s="1669"/>
      <c r="AB100" s="906"/>
    </row>
    <row r="101" spans="1:28" ht="17.25" customHeight="1">
      <c r="A101" s="936" t="s">
        <v>275</v>
      </c>
      <c r="B101" s="906" t="s">
        <v>250</v>
      </c>
      <c r="C101" s="906"/>
      <c r="D101" s="906"/>
      <c r="E101" s="906"/>
      <c r="F101" s="906"/>
      <c r="G101" s="906"/>
      <c r="H101" s="906"/>
      <c r="I101" s="906"/>
      <c r="J101" s="906"/>
      <c r="K101" s="906"/>
      <c r="L101" s="906"/>
      <c r="M101" s="906"/>
      <c r="N101" s="906"/>
      <c r="O101" s="906"/>
      <c r="P101" s="906"/>
      <c r="Q101" s="906"/>
      <c r="R101" s="906"/>
      <c r="S101" s="906"/>
      <c r="T101" s="906"/>
      <c r="U101" s="906"/>
      <c r="V101" s="906"/>
      <c r="W101" s="906"/>
      <c r="X101" s="906"/>
      <c r="Y101" s="906"/>
      <c r="Z101" s="906"/>
      <c r="AA101" s="906"/>
      <c r="AB101" s="903"/>
    </row>
    <row r="102" spans="1:28" ht="17.25" customHeight="1">
      <c r="A102" s="906"/>
      <c r="B102" s="906"/>
      <c r="C102" s="906"/>
      <c r="D102" s="906"/>
      <c r="E102" s="906"/>
      <c r="F102" s="1668" t="str">
        <f>項目一覧②!$F$339</f>
        <v/>
      </c>
      <c r="G102" s="1668"/>
      <c r="H102" s="1668"/>
      <c r="I102" s="1668"/>
      <c r="J102" s="1668"/>
      <c r="K102" s="1668"/>
      <c r="L102" s="1668"/>
      <c r="M102" s="1668"/>
      <c r="N102" s="1668"/>
      <c r="O102" s="1668"/>
      <c r="P102" s="1668"/>
      <c r="Q102" s="1668"/>
      <c r="R102" s="1668"/>
      <c r="S102" s="1668"/>
      <c r="T102" s="1668"/>
      <c r="U102" s="1668"/>
      <c r="V102" s="1668"/>
      <c r="W102" s="1668"/>
      <c r="X102" s="1668"/>
      <c r="Y102" s="1668"/>
      <c r="Z102" s="1668"/>
      <c r="AA102" s="1668"/>
      <c r="AB102" s="903"/>
    </row>
    <row r="103" spans="1:28" ht="17.25" customHeight="1">
      <c r="A103" s="935"/>
      <c r="B103" s="935"/>
      <c r="C103" s="935"/>
      <c r="D103" s="935"/>
      <c r="E103" s="935"/>
      <c r="F103" s="1669"/>
      <c r="G103" s="1669"/>
      <c r="H103" s="1669"/>
      <c r="I103" s="1669"/>
      <c r="J103" s="1669"/>
      <c r="K103" s="1669"/>
      <c r="L103" s="1669"/>
      <c r="M103" s="1669"/>
      <c r="N103" s="1669"/>
      <c r="O103" s="1669"/>
      <c r="P103" s="1669"/>
      <c r="Q103" s="1669"/>
      <c r="R103" s="1669"/>
      <c r="S103" s="1669"/>
      <c r="T103" s="1669"/>
      <c r="U103" s="1669"/>
      <c r="V103" s="1669"/>
      <c r="W103" s="1669"/>
      <c r="X103" s="1669"/>
      <c r="Y103" s="1669"/>
      <c r="Z103" s="1669"/>
      <c r="AA103" s="1669"/>
      <c r="AB103" s="906"/>
    </row>
    <row r="104" spans="1:28" ht="17.25" customHeight="1">
      <c r="A104" s="906"/>
      <c r="B104" s="906"/>
      <c r="C104" s="906"/>
      <c r="D104" s="906"/>
      <c r="E104" s="906"/>
      <c r="F104" s="906"/>
      <c r="G104" s="906"/>
      <c r="H104" s="906"/>
      <c r="I104" s="906"/>
      <c r="J104" s="906"/>
      <c r="K104" s="906"/>
      <c r="L104" s="906"/>
      <c r="M104" s="906"/>
      <c r="N104" s="906"/>
      <c r="O104" s="906"/>
      <c r="P104" s="906"/>
      <c r="Q104" s="906"/>
      <c r="R104" s="906"/>
      <c r="S104" s="906"/>
      <c r="T104" s="906"/>
      <c r="U104" s="906"/>
      <c r="V104" s="906"/>
      <c r="W104" s="906"/>
      <c r="X104" s="906"/>
      <c r="Y104" s="906"/>
      <c r="Z104" s="906"/>
      <c r="AA104" s="906"/>
      <c r="AB104" s="903"/>
    </row>
    <row r="105" spans="1:28" ht="17.25" customHeight="1">
      <c r="A105" s="1667" t="s">
        <v>277</v>
      </c>
      <c r="B105" s="1667"/>
      <c r="C105" s="1667"/>
      <c r="D105" s="1667"/>
      <c r="E105" s="1667"/>
      <c r="F105" s="1667"/>
      <c r="G105" s="1667"/>
      <c r="H105" s="1667"/>
      <c r="I105" s="1667"/>
      <c r="J105" s="1667"/>
      <c r="K105" s="1667"/>
      <c r="L105" s="1667"/>
      <c r="M105" s="1667"/>
      <c r="N105" s="1667"/>
      <c r="O105" s="1667"/>
      <c r="P105" s="1667"/>
      <c r="Q105" s="1667"/>
      <c r="R105" s="1667"/>
      <c r="S105" s="1667"/>
      <c r="T105" s="1667"/>
      <c r="U105" s="1667"/>
      <c r="V105" s="1667"/>
      <c r="W105" s="1667"/>
      <c r="X105" s="1667"/>
      <c r="Y105" s="1667"/>
      <c r="Z105" s="1667"/>
      <c r="AA105" s="1667"/>
      <c r="AB105" s="903"/>
    </row>
    <row r="106" spans="1:28" ht="17.25" customHeight="1">
      <c r="A106" s="935"/>
      <c r="B106" s="935" t="s">
        <v>276</v>
      </c>
      <c r="C106" s="935"/>
      <c r="D106" s="935"/>
      <c r="E106" s="935"/>
      <c r="F106" s="935"/>
      <c r="G106" s="935"/>
      <c r="H106" s="935"/>
      <c r="I106" s="935"/>
      <c r="J106" s="935"/>
      <c r="K106" s="935"/>
      <c r="L106" s="935"/>
      <c r="M106" s="935"/>
      <c r="N106" s="935"/>
      <c r="O106" s="935"/>
      <c r="P106" s="935"/>
      <c r="Q106" s="935"/>
      <c r="R106" s="935"/>
      <c r="S106" s="935"/>
      <c r="T106" s="935"/>
      <c r="U106" s="935"/>
      <c r="V106" s="935"/>
      <c r="W106" s="935"/>
      <c r="X106" s="935"/>
      <c r="Y106" s="935"/>
      <c r="Z106" s="935"/>
      <c r="AA106" s="935"/>
      <c r="AB106" s="906"/>
    </row>
    <row r="107" spans="1:28" ht="22.15" customHeight="1">
      <c r="A107" s="972" t="s">
        <v>275</v>
      </c>
      <c r="B107" s="973" t="s">
        <v>132</v>
      </c>
      <c r="C107" s="973"/>
      <c r="D107" s="973"/>
      <c r="E107" s="973"/>
      <c r="F107" s="973"/>
      <c r="G107" s="922"/>
      <c r="H107" s="973"/>
      <c r="I107" s="973"/>
      <c r="J107" s="973"/>
      <c r="K107" s="973"/>
      <c r="L107" s="973"/>
      <c r="M107" s="973">
        <f>項目一覧②!$F$340</f>
        <v>2</v>
      </c>
      <c r="N107" s="973"/>
      <c r="O107" s="973"/>
      <c r="P107" s="973"/>
      <c r="Q107" s="973"/>
      <c r="R107" s="973"/>
      <c r="S107" s="973"/>
      <c r="T107" s="973"/>
      <c r="U107" s="973"/>
      <c r="V107" s="973"/>
      <c r="W107" s="973"/>
      <c r="X107" s="973"/>
      <c r="Y107" s="973"/>
      <c r="Z107" s="973"/>
      <c r="AA107" s="973"/>
      <c r="AB107" s="906"/>
    </row>
    <row r="108" spans="1:28" ht="22.15" customHeight="1">
      <c r="A108" s="972" t="s">
        <v>275</v>
      </c>
      <c r="B108" s="973" t="s">
        <v>274</v>
      </c>
      <c r="C108" s="973"/>
      <c r="D108" s="973"/>
      <c r="E108" s="973"/>
      <c r="F108" s="973"/>
      <c r="G108" s="903"/>
      <c r="H108" s="903"/>
      <c r="I108" s="973"/>
      <c r="J108" s="1692" t="str">
        <f>項目一覧②!$F$341</f>
        <v/>
      </c>
      <c r="K108" s="1692"/>
      <c r="L108" s="1692"/>
      <c r="M108" s="1692"/>
      <c r="N108" s="984" t="s">
        <v>273</v>
      </c>
      <c r="O108" s="973"/>
      <c r="P108" s="973"/>
      <c r="Q108" s="973"/>
      <c r="R108" s="973"/>
      <c r="S108" s="973"/>
      <c r="T108" s="973"/>
      <c r="U108" s="973"/>
      <c r="V108" s="973"/>
      <c r="W108" s="973"/>
      <c r="X108" s="973"/>
      <c r="Y108" s="973"/>
      <c r="Z108" s="973"/>
      <c r="AA108" s="973"/>
      <c r="AB108" s="906"/>
    </row>
    <row r="109" spans="1:28" ht="22.15" customHeight="1">
      <c r="A109" s="972" t="s">
        <v>110</v>
      </c>
      <c r="B109" s="973" t="s">
        <v>272</v>
      </c>
      <c r="C109" s="973"/>
      <c r="D109" s="973"/>
      <c r="E109" s="973"/>
      <c r="F109" s="973"/>
      <c r="G109" s="973"/>
      <c r="H109" s="973"/>
      <c r="I109" s="973"/>
      <c r="J109" s="1670" t="str">
        <f>項目一覧②!$F$342</f>
        <v/>
      </c>
      <c r="K109" s="1670"/>
      <c r="L109" s="1670"/>
      <c r="M109" s="1670"/>
      <c r="N109" s="998" t="s">
        <v>92</v>
      </c>
      <c r="O109" s="973"/>
      <c r="P109" s="973"/>
      <c r="Q109" s="973"/>
      <c r="R109" s="973"/>
      <c r="S109" s="973"/>
      <c r="T109" s="973"/>
      <c r="U109" s="973"/>
      <c r="V109" s="973"/>
      <c r="W109" s="973"/>
      <c r="X109" s="973"/>
      <c r="Y109" s="973"/>
      <c r="Z109" s="973"/>
      <c r="AA109" s="973"/>
      <c r="AB109" s="906"/>
    </row>
    <row r="110" spans="1:28" ht="22.15" customHeight="1">
      <c r="A110" s="972" t="s">
        <v>110</v>
      </c>
      <c r="B110" s="973" t="s">
        <v>271</v>
      </c>
      <c r="C110" s="973"/>
      <c r="D110" s="973"/>
      <c r="E110" s="973"/>
      <c r="F110" s="973"/>
      <c r="G110" s="973"/>
      <c r="H110" s="973"/>
      <c r="I110" s="973"/>
      <c r="J110" s="1670" t="str">
        <f>項目一覧②!$F$343</f>
        <v/>
      </c>
      <c r="K110" s="1670"/>
      <c r="L110" s="1670"/>
      <c r="M110" s="1670"/>
      <c r="N110" s="999" t="s">
        <v>92</v>
      </c>
      <c r="O110" s="973"/>
      <c r="P110" s="973"/>
      <c r="Q110" s="973"/>
      <c r="R110" s="973"/>
      <c r="S110" s="973"/>
      <c r="T110" s="973"/>
      <c r="U110" s="973"/>
      <c r="V110" s="973"/>
      <c r="W110" s="973"/>
      <c r="X110" s="973"/>
      <c r="Y110" s="973"/>
      <c r="Z110" s="973"/>
      <c r="AA110" s="973"/>
      <c r="AB110" s="906"/>
    </row>
    <row r="111" spans="1:28" ht="22.15" customHeight="1">
      <c r="A111" s="972" t="s">
        <v>110</v>
      </c>
      <c r="B111" s="973" t="s">
        <v>270</v>
      </c>
      <c r="C111" s="973"/>
      <c r="D111" s="973"/>
      <c r="E111" s="973"/>
      <c r="F111" s="973"/>
      <c r="G111" s="973"/>
      <c r="H111" s="973"/>
      <c r="I111" s="973"/>
      <c r="J111" s="1670" t="str">
        <f>項目一覧②!$F$344</f>
        <v/>
      </c>
      <c r="K111" s="1670"/>
      <c r="L111" s="1670"/>
      <c r="M111" s="1670"/>
      <c r="N111" s="998" t="s">
        <v>92</v>
      </c>
      <c r="O111" s="973"/>
      <c r="P111" s="973"/>
      <c r="Q111" s="973"/>
      <c r="R111" s="973"/>
      <c r="S111" s="973"/>
      <c r="T111" s="973"/>
      <c r="U111" s="973"/>
      <c r="V111" s="973"/>
      <c r="W111" s="973"/>
      <c r="X111" s="973"/>
      <c r="Y111" s="973"/>
      <c r="Z111" s="973"/>
      <c r="AA111" s="973"/>
      <c r="AB111" s="906"/>
    </row>
    <row r="112" spans="1:28" ht="17.25" customHeight="1">
      <c r="A112" s="959" t="s">
        <v>110</v>
      </c>
      <c r="B112" s="937" t="s">
        <v>268</v>
      </c>
      <c r="C112" s="937"/>
      <c r="D112" s="937"/>
      <c r="E112" s="937"/>
      <c r="F112" s="937"/>
      <c r="G112" s="937"/>
      <c r="H112" s="937"/>
      <c r="I112" s="937"/>
      <c r="O112" s="937"/>
      <c r="P112" s="937"/>
      <c r="Q112" s="937"/>
      <c r="R112" s="937"/>
      <c r="S112" s="937"/>
      <c r="T112" s="937"/>
      <c r="U112" s="937"/>
      <c r="V112" s="937"/>
      <c r="W112" s="937"/>
      <c r="X112" s="937"/>
      <c r="Y112" s="937"/>
      <c r="Z112" s="937"/>
      <c r="AA112" s="937"/>
      <c r="AB112" s="903"/>
    </row>
    <row r="113" spans="1:28" ht="17.25" customHeight="1">
      <c r="A113" s="936"/>
      <c r="B113" s="906"/>
      <c r="C113" s="906" t="s">
        <v>2260</v>
      </c>
      <c r="D113" s="906" t="s">
        <v>2261</v>
      </c>
      <c r="E113" s="906"/>
      <c r="F113" s="906"/>
      <c r="G113" s="906"/>
      <c r="H113" s="906"/>
      <c r="I113" s="906"/>
      <c r="J113" s="1685" t="str">
        <f>項目一覧②!$F$345</f>
        <v/>
      </c>
      <c r="K113" s="1685"/>
      <c r="L113" s="1685"/>
      <c r="M113" s="1685"/>
      <c r="N113" s="999" t="s">
        <v>92</v>
      </c>
      <c r="O113" s="906"/>
      <c r="P113" s="906"/>
      <c r="Q113" s="906"/>
      <c r="R113" s="906"/>
      <c r="S113" s="906"/>
      <c r="T113" s="906"/>
      <c r="U113" s="906"/>
      <c r="V113" s="906"/>
      <c r="W113" s="906"/>
      <c r="X113" s="906"/>
      <c r="Y113" s="906"/>
      <c r="Z113" s="906"/>
      <c r="AA113" s="906"/>
      <c r="AB113" s="903"/>
    </row>
    <row r="114" spans="1:28" ht="17.25" customHeight="1">
      <c r="A114" s="936"/>
      <c r="B114" s="906"/>
      <c r="C114" s="906" t="s">
        <v>2262</v>
      </c>
      <c r="D114" s="906" t="s">
        <v>2263</v>
      </c>
      <c r="E114" s="906"/>
      <c r="F114" s="906"/>
      <c r="G114" s="906"/>
      <c r="H114" s="906"/>
      <c r="I114" s="906"/>
      <c r="J114" s="1000"/>
      <c r="K114" s="1000"/>
      <c r="L114" s="1000"/>
      <c r="M114" s="1000"/>
      <c r="N114" s="999"/>
      <c r="O114" s="906"/>
      <c r="P114" s="906"/>
      <c r="Q114" s="906" t="str">
        <f>IF(項目一覧②!$G$346=TRUE,"■","□")</f>
        <v>□</v>
      </c>
      <c r="R114" s="906" t="s">
        <v>84</v>
      </c>
      <c r="S114" s="906"/>
      <c r="T114" s="906" t="str">
        <f>IF(項目一覧②!$H$346=TRUE,"■","□")</f>
        <v>□</v>
      </c>
      <c r="U114" s="906" t="s">
        <v>454</v>
      </c>
      <c r="V114" s="906"/>
      <c r="W114" s="906"/>
      <c r="X114" s="906"/>
      <c r="Y114" s="906"/>
      <c r="Z114" s="906"/>
      <c r="AA114" s="906"/>
      <c r="AB114" s="906"/>
    </row>
    <row r="115" spans="1:28" ht="17.25" customHeight="1">
      <c r="A115" s="959" t="s">
        <v>275</v>
      </c>
      <c r="B115" s="937" t="s">
        <v>264</v>
      </c>
      <c r="C115" s="937"/>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7"/>
      <c r="AA115" s="937"/>
      <c r="AB115" s="903"/>
    </row>
    <row r="116" spans="1:28" ht="17.25" customHeight="1">
      <c r="A116" s="906"/>
      <c r="B116" s="906"/>
      <c r="C116" s="906"/>
      <c r="D116" s="1667" t="s">
        <v>263</v>
      </c>
      <c r="E116" s="1667"/>
      <c r="F116" s="1667"/>
      <c r="G116" s="1667"/>
      <c r="H116" s="975"/>
      <c r="I116" s="1667" t="s">
        <v>262</v>
      </c>
      <c r="J116" s="1667"/>
      <c r="K116" s="1667"/>
      <c r="L116" s="1667"/>
      <c r="M116" s="1667"/>
      <c r="N116" s="1667"/>
      <c r="O116" s="1667"/>
      <c r="P116" s="1667"/>
      <c r="Q116" s="1667"/>
      <c r="R116" s="1667"/>
      <c r="S116" s="1667"/>
      <c r="T116" s="1667"/>
      <c r="U116" s="1667"/>
      <c r="V116" s="975"/>
      <c r="W116" s="975" t="s">
        <v>279</v>
      </c>
      <c r="X116" s="1667" t="s">
        <v>289</v>
      </c>
      <c r="Y116" s="1667"/>
      <c r="Z116" s="1667"/>
      <c r="AA116" s="906" t="s">
        <v>288</v>
      </c>
      <c r="AB116" s="903"/>
    </row>
    <row r="117" spans="1:28" ht="17.25" customHeight="1">
      <c r="A117" s="906"/>
      <c r="B117" s="906" t="s">
        <v>287</v>
      </c>
      <c r="C117" s="906"/>
      <c r="D117" s="975" t="s">
        <v>281</v>
      </c>
      <c r="E117" s="1689" t="str">
        <f>項目一覧②!$F$347</f>
        <v/>
      </c>
      <c r="F117" s="1689"/>
      <c r="G117" s="975" t="s">
        <v>280</v>
      </c>
      <c r="H117" s="938" t="str">
        <f>項目一覧②!$F$353</f>
        <v/>
      </c>
      <c r="J117" s="906"/>
      <c r="K117" s="906"/>
      <c r="L117" s="903"/>
      <c r="M117" s="906"/>
      <c r="N117" s="906"/>
      <c r="O117" s="906"/>
      <c r="P117" s="906"/>
      <c r="Q117" s="906"/>
      <c r="R117" s="903"/>
      <c r="S117" s="903"/>
      <c r="T117" s="903"/>
      <c r="U117" s="903"/>
      <c r="V117" s="975"/>
      <c r="W117" s="975" t="s">
        <v>279</v>
      </c>
      <c r="X117" s="1686" t="str">
        <f>項目一覧②!$F$359</f>
        <v/>
      </c>
      <c r="Y117" s="1686"/>
      <c r="Z117" s="1686"/>
      <c r="AA117" s="906" t="s">
        <v>278</v>
      </c>
      <c r="AB117" s="903"/>
    </row>
    <row r="118" spans="1:28" ht="17.25" customHeight="1">
      <c r="A118" s="906"/>
      <c r="B118" s="906" t="s">
        <v>286</v>
      </c>
      <c r="C118" s="906"/>
      <c r="D118" s="975" t="s">
        <v>281</v>
      </c>
      <c r="E118" s="1689" t="str">
        <f>項目一覧②!$F$348</f>
        <v/>
      </c>
      <c r="F118" s="1689"/>
      <c r="G118" s="975" t="s">
        <v>280</v>
      </c>
      <c r="H118" s="938" t="str">
        <f>項目一覧②!$F$354</f>
        <v/>
      </c>
      <c r="J118" s="906"/>
      <c r="K118" s="906"/>
      <c r="L118" s="903"/>
      <c r="M118" s="906"/>
      <c r="N118" s="906"/>
      <c r="O118" s="906"/>
      <c r="P118" s="906"/>
      <c r="Q118" s="906"/>
      <c r="R118" s="903"/>
      <c r="S118" s="903"/>
      <c r="T118" s="903"/>
      <c r="U118" s="903"/>
      <c r="V118" s="975"/>
      <c r="W118" s="975" t="s">
        <v>279</v>
      </c>
      <c r="X118" s="1686" t="str">
        <f>項目一覧②!$F$360</f>
        <v/>
      </c>
      <c r="Y118" s="1686"/>
      <c r="Z118" s="1686"/>
      <c r="AA118" s="906" t="s">
        <v>278</v>
      </c>
      <c r="AB118" s="903"/>
    </row>
    <row r="119" spans="1:28" ht="17.25" customHeight="1">
      <c r="A119" s="906"/>
      <c r="B119" s="906" t="s">
        <v>285</v>
      </c>
      <c r="C119" s="906"/>
      <c r="D119" s="975" t="s">
        <v>281</v>
      </c>
      <c r="E119" s="1689" t="str">
        <f>項目一覧②!$F$349</f>
        <v/>
      </c>
      <c r="F119" s="1689"/>
      <c r="G119" s="975" t="s">
        <v>280</v>
      </c>
      <c r="H119" s="938" t="str">
        <f>項目一覧②!$F$355</f>
        <v/>
      </c>
      <c r="J119" s="906"/>
      <c r="K119" s="906"/>
      <c r="L119" s="903"/>
      <c r="M119" s="906"/>
      <c r="N119" s="906"/>
      <c r="O119" s="906"/>
      <c r="P119" s="906"/>
      <c r="Q119" s="906"/>
      <c r="R119" s="903"/>
      <c r="S119" s="903"/>
      <c r="T119" s="903"/>
      <c r="U119" s="903"/>
      <c r="V119" s="975"/>
      <c r="W119" s="975" t="s">
        <v>279</v>
      </c>
      <c r="X119" s="1686" t="str">
        <f>項目一覧②!$F$361</f>
        <v/>
      </c>
      <c r="Y119" s="1686"/>
      <c r="Z119" s="1686"/>
      <c r="AA119" s="906" t="s">
        <v>278</v>
      </c>
      <c r="AB119" s="903"/>
    </row>
    <row r="120" spans="1:28" ht="17.25" customHeight="1">
      <c r="A120" s="906"/>
      <c r="B120" s="906" t="s">
        <v>284</v>
      </c>
      <c r="C120" s="906"/>
      <c r="D120" s="975" t="s">
        <v>281</v>
      </c>
      <c r="E120" s="1689" t="str">
        <f>項目一覧②!$F$350</f>
        <v/>
      </c>
      <c r="F120" s="1689"/>
      <c r="G120" s="975" t="s">
        <v>280</v>
      </c>
      <c r="H120" s="938">
        <f>項目一覧②!$F$356</f>
        <v>0</v>
      </c>
      <c r="J120" s="906"/>
      <c r="K120" s="906"/>
      <c r="L120" s="903"/>
      <c r="M120" s="906"/>
      <c r="N120" s="906"/>
      <c r="O120" s="906"/>
      <c r="P120" s="906"/>
      <c r="Q120" s="906"/>
      <c r="R120" s="903"/>
      <c r="S120" s="903"/>
      <c r="T120" s="903"/>
      <c r="U120" s="903"/>
      <c r="V120" s="975"/>
      <c r="W120" s="975" t="s">
        <v>279</v>
      </c>
      <c r="X120" s="1686" t="str">
        <f>項目一覧②!$F$362</f>
        <v/>
      </c>
      <c r="Y120" s="1686"/>
      <c r="Z120" s="1686"/>
      <c r="AA120" s="906" t="s">
        <v>278</v>
      </c>
      <c r="AB120" s="903"/>
    </row>
    <row r="121" spans="1:28" ht="17.25" customHeight="1">
      <c r="A121" s="906"/>
      <c r="B121" s="906" t="s">
        <v>283</v>
      </c>
      <c r="C121" s="906"/>
      <c r="D121" s="975" t="s">
        <v>281</v>
      </c>
      <c r="E121" s="1689" t="str">
        <f>項目一覧②!$F$351</f>
        <v/>
      </c>
      <c r="F121" s="1689"/>
      <c r="G121" s="975" t="s">
        <v>280</v>
      </c>
      <c r="H121" s="938" t="str">
        <f>項目一覧②!$F$357</f>
        <v/>
      </c>
      <c r="J121" s="906"/>
      <c r="K121" s="906"/>
      <c r="L121" s="903"/>
      <c r="M121" s="906"/>
      <c r="N121" s="906"/>
      <c r="O121" s="906"/>
      <c r="P121" s="906"/>
      <c r="Q121" s="906"/>
      <c r="R121" s="903"/>
      <c r="S121" s="903"/>
      <c r="T121" s="903"/>
      <c r="U121" s="903"/>
      <c r="V121" s="975"/>
      <c r="W121" s="975" t="s">
        <v>279</v>
      </c>
      <c r="X121" s="1686" t="str">
        <f>項目一覧②!$F$363</f>
        <v/>
      </c>
      <c r="Y121" s="1686"/>
      <c r="Z121" s="1686"/>
      <c r="AA121" s="906" t="s">
        <v>278</v>
      </c>
      <c r="AB121" s="903"/>
    </row>
    <row r="122" spans="1:28" ht="17.25" customHeight="1">
      <c r="A122" s="935"/>
      <c r="B122" s="935" t="s">
        <v>282</v>
      </c>
      <c r="C122" s="935"/>
      <c r="D122" s="975" t="s">
        <v>281</v>
      </c>
      <c r="E122" s="1689" t="str">
        <f>項目一覧②!$F$352</f>
        <v/>
      </c>
      <c r="F122" s="1689"/>
      <c r="G122" s="975" t="s">
        <v>280</v>
      </c>
      <c r="H122" s="938" t="str">
        <f>項目一覧②!$F$358</f>
        <v/>
      </c>
      <c r="J122" s="935"/>
      <c r="K122" s="935"/>
      <c r="L122" s="903"/>
      <c r="M122" s="935"/>
      <c r="N122" s="935"/>
      <c r="O122" s="935"/>
      <c r="P122" s="935"/>
      <c r="Q122" s="935"/>
      <c r="R122" s="903"/>
      <c r="S122" s="903"/>
      <c r="T122" s="903"/>
      <c r="U122" s="903"/>
      <c r="V122" s="975"/>
      <c r="W122" s="975" t="s">
        <v>279</v>
      </c>
      <c r="X122" s="1693" t="str">
        <f>項目一覧②!$F$364</f>
        <v/>
      </c>
      <c r="Y122" s="1693"/>
      <c r="Z122" s="1693"/>
      <c r="AA122" s="906" t="s">
        <v>278</v>
      </c>
      <c r="AB122" s="906"/>
    </row>
    <row r="123" spans="1:28" ht="17.25" customHeight="1">
      <c r="A123" s="959" t="s">
        <v>275</v>
      </c>
      <c r="B123" s="937" t="s">
        <v>251</v>
      </c>
      <c r="C123" s="937"/>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7"/>
      <c r="AA123" s="937"/>
      <c r="AB123" s="903"/>
    </row>
    <row r="124" spans="1:28" ht="17.25" customHeight="1">
      <c r="A124" s="936"/>
      <c r="B124" s="906"/>
      <c r="C124" s="906"/>
      <c r="D124" s="906"/>
      <c r="E124" s="906"/>
      <c r="F124" s="1668" t="str">
        <f>項目一覧②!$F$365</f>
        <v/>
      </c>
      <c r="G124" s="1668"/>
      <c r="H124" s="1668"/>
      <c r="I124" s="1668"/>
      <c r="J124" s="1668"/>
      <c r="K124" s="1668"/>
      <c r="L124" s="1668"/>
      <c r="M124" s="1668"/>
      <c r="N124" s="1668"/>
      <c r="O124" s="1668"/>
      <c r="P124" s="1668"/>
      <c r="Q124" s="1668"/>
      <c r="R124" s="1668"/>
      <c r="S124" s="1668"/>
      <c r="T124" s="1668"/>
      <c r="U124" s="1668"/>
      <c r="V124" s="1668"/>
      <c r="W124" s="1668"/>
      <c r="X124" s="1668"/>
      <c r="Y124" s="1668"/>
      <c r="Z124" s="1668"/>
      <c r="AA124" s="1668"/>
      <c r="AB124" s="903"/>
    </row>
    <row r="125" spans="1:28" ht="17.25" customHeight="1">
      <c r="A125" s="935"/>
      <c r="B125" s="935"/>
      <c r="C125" s="935"/>
      <c r="D125" s="935"/>
      <c r="E125" s="935"/>
      <c r="F125" s="1669"/>
      <c r="G125" s="1669"/>
      <c r="H125" s="1669"/>
      <c r="I125" s="1669"/>
      <c r="J125" s="1669"/>
      <c r="K125" s="1669"/>
      <c r="L125" s="1669"/>
      <c r="M125" s="1669"/>
      <c r="N125" s="1669"/>
      <c r="O125" s="1669"/>
      <c r="P125" s="1669"/>
      <c r="Q125" s="1669"/>
      <c r="R125" s="1669"/>
      <c r="S125" s="1669"/>
      <c r="T125" s="1669"/>
      <c r="U125" s="1669"/>
      <c r="V125" s="1669"/>
      <c r="W125" s="1669"/>
      <c r="X125" s="1669"/>
      <c r="Y125" s="1669"/>
      <c r="Z125" s="1669"/>
      <c r="AA125" s="1669"/>
      <c r="AB125" s="906"/>
    </row>
    <row r="126" spans="1:28" ht="17.25" customHeight="1">
      <c r="A126" s="936" t="s">
        <v>275</v>
      </c>
      <c r="B126" s="906" t="s">
        <v>250</v>
      </c>
      <c r="C126" s="906"/>
      <c r="D126" s="906"/>
      <c r="E126" s="906"/>
      <c r="F126" s="906"/>
      <c r="G126" s="906"/>
      <c r="H126" s="906"/>
      <c r="I126" s="906"/>
      <c r="J126" s="906"/>
      <c r="K126" s="906"/>
      <c r="L126" s="906"/>
      <c r="M126" s="906"/>
      <c r="N126" s="906"/>
      <c r="O126" s="906"/>
      <c r="P126" s="906"/>
      <c r="Q126" s="906"/>
      <c r="R126" s="906"/>
      <c r="S126" s="906"/>
      <c r="T126" s="906"/>
      <c r="U126" s="906"/>
      <c r="V126" s="906"/>
      <c r="W126" s="906"/>
      <c r="X126" s="906"/>
      <c r="Y126" s="906"/>
      <c r="Z126" s="906"/>
      <c r="AA126" s="906"/>
      <c r="AB126" s="903"/>
    </row>
    <row r="127" spans="1:28" ht="17.25" customHeight="1">
      <c r="A127" s="906"/>
      <c r="B127" s="906"/>
      <c r="C127" s="906"/>
      <c r="D127" s="906"/>
      <c r="E127" s="906"/>
      <c r="F127" s="1668" t="str">
        <f>項目一覧②!$F$366</f>
        <v/>
      </c>
      <c r="G127" s="1668"/>
      <c r="H127" s="1668"/>
      <c r="I127" s="1668"/>
      <c r="J127" s="1668"/>
      <c r="K127" s="1668"/>
      <c r="L127" s="1668"/>
      <c r="M127" s="1668"/>
      <c r="N127" s="1668"/>
      <c r="O127" s="1668"/>
      <c r="P127" s="1668"/>
      <c r="Q127" s="1668"/>
      <c r="R127" s="1668"/>
      <c r="S127" s="1668"/>
      <c r="T127" s="1668"/>
      <c r="U127" s="1668"/>
      <c r="V127" s="1668"/>
      <c r="W127" s="1668"/>
      <c r="X127" s="1668"/>
      <c r="Y127" s="1668"/>
      <c r="Z127" s="1668"/>
      <c r="AA127" s="1668"/>
      <c r="AB127" s="903"/>
    </row>
    <row r="128" spans="1:28" ht="17.25" customHeight="1">
      <c r="A128" s="935"/>
      <c r="B128" s="935"/>
      <c r="C128" s="935"/>
      <c r="D128" s="935"/>
      <c r="E128" s="935"/>
      <c r="F128" s="1669"/>
      <c r="G128" s="1669"/>
      <c r="H128" s="1669"/>
      <c r="I128" s="1669"/>
      <c r="J128" s="1669"/>
      <c r="K128" s="1669"/>
      <c r="L128" s="1669"/>
      <c r="M128" s="1669"/>
      <c r="N128" s="1669"/>
      <c r="O128" s="1669"/>
      <c r="P128" s="1669"/>
      <c r="Q128" s="1669"/>
      <c r="R128" s="1669"/>
      <c r="S128" s="1669"/>
      <c r="T128" s="1669"/>
      <c r="U128" s="1669"/>
      <c r="V128" s="1669"/>
      <c r="W128" s="1669"/>
      <c r="X128" s="1669"/>
      <c r="Y128" s="1669"/>
      <c r="Z128" s="1669"/>
      <c r="AA128" s="1669"/>
      <c r="AB128" s="906"/>
    </row>
    <row r="129" spans="1:28" ht="17.25" customHeight="1">
      <c r="A129" s="906"/>
      <c r="B129" s="906"/>
      <c r="C129" s="906"/>
      <c r="D129" s="906"/>
      <c r="E129" s="906"/>
      <c r="F129" s="906"/>
      <c r="G129" s="906"/>
      <c r="H129" s="906"/>
      <c r="I129" s="906"/>
      <c r="J129" s="906"/>
      <c r="K129" s="906"/>
      <c r="L129" s="906"/>
      <c r="M129" s="906"/>
      <c r="N129" s="906"/>
      <c r="O129" s="906"/>
      <c r="P129" s="906"/>
      <c r="Q129" s="906"/>
      <c r="R129" s="906"/>
      <c r="S129" s="906"/>
      <c r="T129" s="906"/>
      <c r="U129" s="906"/>
      <c r="V129" s="906"/>
      <c r="W129" s="906"/>
      <c r="X129" s="906"/>
      <c r="Y129" s="906"/>
      <c r="Z129" s="906"/>
      <c r="AA129" s="906"/>
      <c r="AB129" s="903"/>
    </row>
    <row r="130" spans="1:28" ht="17.25" customHeight="1">
      <c r="A130" s="1667" t="s">
        <v>277</v>
      </c>
      <c r="B130" s="1667"/>
      <c r="C130" s="1667"/>
      <c r="D130" s="1667"/>
      <c r="E130" s="1667"/>
      <c r="F130" s="1667"/>
      <c r="G130" s="1667"/>
      <c r="H130" s="1667"/>
      <c r="I130" s="1667"/>
      <c r="J130" s="1667"/>
      <c r="K130" s="1667"/>
      <c r="L130" s="1667"/>
      <c r="M130" s="1667"/>
      <c r="N130" s="1667"/>
      <c r="O130" s="1667"/>
      <c r="P130" s="1667"/>
      <c r="Q130" s="1667"/>
      <c r="R130" s="1667"/>
      <c r="S130" s="1667"/>
      <c r="T130" s="1667"/>
      <c r="U130" s="1667"/>
      <c r="V130" s="1667"/>
      <c r="W130" s="1667"/>
      <c r="X130" s="1667"/>
      <c r="Y130" s="1667"/>
      <c r="Z130" s="1667"/>
      <c r="AA130" s="1667"/>
      <c r="AB130" s="903"/>
    </row>
    <row r="131" spans="1:28" ht="17.25" customHeight="1">
      <c r="A131" s="935"/>
      <c r="B131" s="935" t="s">
        <v>276</v>
      </c>
      <c r="C131" s="935"/>
      <c r="D131" s="935"/>
      <c r="E131" s="935"/>
      <c r="F131" s="935"/>
      <c r="G131" s="935"/>
      <c r="H131" s="935"/>
      <c r="I131" s="935"/>
      <c r="J131" s="935"/>
      <c r="K131" s="935"/>
      <c r="L131" s="935"/>
      <c r="M131" s="935"/>
      <c r="N131" s="935"/>
      <c r="O131" s="935"/>
      <c r="P131" s="935"/>
      <c r="Q131" s="935"/>
      <c r="R131" s="935"/>
      <c r="S131" s="935"/>
      <c r="T131" s="935"/>
      <c r="U131" s="935"/>
      <c r="V131" s="935"/>
      <c r="W131" s="935"/>
      <c r="X131" s="935"/>
      <c r="Y131" s="935"/>
      <c r="Z131" s="935"/>
      <c r="AA131" s="935"/>
      <c r="AB131" s="906"/>
    </row>
    <row r="132" spans="1:28" ht="22.15" customHeight="1">
      <c r="A132" s="972" t="s">
        <v>275</v>
      </c>
      <c r="B132" s="973" t="s">
        <v>132</v>
      </c>
      <c r="C132" s="973"/>
      <c r="D132" s="973"/>
      <c r="E132" s="973"/>
      <c r="F132" s="973"/>
      <c r="G132" s="922"/>
      <c r="H132" s="973"/>
      <c r="I132" s="973"/>
      <c r="J132" s="973"/>
      <c r="K132" s="973"/>
      <c r="L132" s="973"/>
      <c r="M132" s="973">
        <f>項目一覧②!$F$367</f>
        <v>2</v>
      </c>
      <c r="N132" s="973"/>
      <c r="O132" s="973"/>
      <c r="P132" s="973"/>
      <c r="Q132" s="973"/>
      <c r="R132" s="973"/>
      <c r="S132" s="973"/>
      <c r="T132" s="973"/>
      <c r="U132" s="973"/>
      <c r="V132" s="973"/>
      <c r="W132" s="973"/>
      <c r="X132" s="973"/>
      <c r="Y132" s="973"/>
      <c r="Z132" s="973"/>
      <c r="AA132" s="973"/>
      <c r="AB132" s="906"/>
    </row>
    <row r="133" spans="1:28" ht="22.15" customHeight="1">
      <c r="A133" s="972" t="s">
        <v>275</v>
      </c>
      <c r="B133" s="973" t="s">
        <v>274</v>
      </c>
      <c r="C133" s="973"/>
      <c r="D133" s="973"/>
      <c r="E133" s="973"/>
      <c r="F133" s="973"/>
      <c r="G133" s="903"/>
      <c r="H133" s="903"/>
      <c r="I133" s="973"/>
      <c r="J133" s="973"/>
      <c r="K133" s="1762" t="str">
        <f>項目一覧②!$F$368</f>
        <v/>
      </c>
      <c r="L133" s="1762"/>
      <c r="M133" s="1762"/>
      <c r="N133" s="984" t="s">
        <v>273</v>
      </c>
      <c r="O133" s="973"/>
      <c r="P133" s="973"/>
      <c r="Q133" s="973"/>
      <c r="R133" s="973"/>
      <c r="S133" s="973"/>
      <c r="T133" s="973"/>
      <c r="U133" s="973"/>
      <c r="V133" s="973"/>
      <c r="W133" s="973"/>
      <c r="X133" s="973"/>
      <c r="Y133" s="973"/>
      <c r="Z133" s="973"/>
      <c r="AA133" s="973"/>
      <c r="AB133" s="906"/>
    </row>
    <row r="134" spans="1:28" ht="22.15" customHeight="1">
      <c r="A134" s="972" t="s">
        <v>110</v>
      </c>
      <c r="B134" s="973" t="s">
        <v>272</v>
      </c>
      <c r="C134" s="973"/>
      <c r="D134" s="973"/>
      <c r="E134" s="973"/>
      <c r="F134" s="973"/>
      <c r="G134" s="973"/>
      <c r="H134" s="973"/>
      <c r="I134" s="973"/>
      <c r="J134" s="1670" t="str">
        <f>項目一覧②!$F$369</f>
        <v/>
      </c>
      <c r="K134" s="1670"/>
      <c r="L134" s="1670"/>
      <c r="M134" s="1670"/>
      <c r="N134" s="998" t="s">
        <v>92</v>
      </c>
      <c r="O134" s="973"/>
      <c r="P134" s="973"/>
      <c r="Q134" s="973"/>
      <c r="R134" s="973"/>
      <c r="S134" s="973"/>
      <c r="T134" s="973"/>
      <c r="U134" s="973"/>
      <c r="V134" s="973"/>
      <c r="W134" s="973"/>
      <c r="X134" s="973"/>
      <c r="Y134" s="973"/>
      <c r="Z134" s="973"/>
      <c r="AA134" s="973"/>
      <c r="AB134" s="906"/>
    </row>
    <row r="135" spans="1:28" ht="22.15" customHeight="1">
      <c r="A135" s="972" t="s">
        <v>110</v>
      </c>
      <c r="B135" s="973" t="s">
        <v>271</v>
      </c>
      <c r="C135" s="973"/>
      <c r="D135" s="973"/>
      <c r="E135" s="973"/>
      <c r="F135" s="973"/>
      <c r="G135" s="973"/>
      <c r="H135" s="973"/>
      <c r="I135" s="973"/>
      <c r="J135" s="1670" t="str">
        <f>項目一覧②!$F$370</f>
        <v/>
      </c>
      <c r="K135" s="1670"/>
      <c r="L135" s="1670"/>
      <c r="M135" s="1670"/>
      <c r="N135" s="999" t="s">
        <v>92</v>
      </c>
      <c r="O135" s="973"/>
      <c r="P135" s="973"/>
      <c r="Q135" s="973"/>
      <c r="R135" s="973"/>
      <c r="S135" s="973"/>
      <c r="T135" s="973"/>
      <c r="U135" s="973"/>
      <c r="V135" s="973"/>
      <c r="W135" s="973"/>
      <c r="X135" s="973"/>
      <c r="Y135" s="973"/>
      <c r="Z135" s="973"/>
      <c r="AA135" s="973"/>
      <c r="AB135" s="906"/>
    </row>
    <row r="136" spans="1:28" ht="22.15" customHeight="1">
      <c r="A136" s="972" t="s">
        <v>110</v>
      </c>
      <c r="B136" s="973" t="s">
        <v>270</v>
      </c>
      <c r="C136" s="973"/>
      <c r="D136" s="973"/>
      <c r="E136" s="973"/>
      <c r="F136" s="973"/>
      <c r="G136" s="973"/>
      <c r="H136" s="973"/>
      <c r="I136" s="973"/>
      <c r="J136" s="1670" t="str">
        <f>項目一覧②!$F$371</f>
        <v/>
      </c>
      <c r="K136" s="1670"/>
      <c r="L136" s="1670"/>
      <c r="M136" s="1670"/>
      <c r="N136" s="998" t="s">
        <v>92</v>
      </c>
      <c r="O136" s="973"/>
      <c r="P136" s="973"/>
      <c r="Q136" s="973"/>
      <c r="R136" s="973"/>
      <c r="S136" s="973"/>
      <c r="T136" s="973"/>
      <c r="U136" s="973"/>
      <c r="V136" s="973"/>
      <c r="W136" s="973"/>
      <c r="X136" s="973"/>
      <c r="Y136" s="973"/>
      <c r="Z136" s="973"/>
      <c r="AA136" s="973"/>
      <c r="AB136" s="906"/>
    </row>
    <row r="137" spans="1:28" ht="17.25" customHeight="1">
      <c r="A137" s="959" t="s">
        <v>110</v>
      </c>
      <c r="B137" s="937" t="s">
        <v>268</v>
      </c>
      <c r="C137" s="937"/>
      <c r="D137" s="937"/>
      <c r="E137" s="937"/>
      <c r="F137" s="937"/>
      <c r="G137" s="937"/>
      <c r="H137" s="937"/>
      <c r="I137" s="937"/>
      <c r="O137" s="937"/>
      <c r="P137" s="937"/>
      <c r="Q137" s="937"/>
      <c r="R137" s="937"/>
      <c r="S137" s="937"/>
      <c r="T137" s="937"/>
      <c r="U137" s="937"/>
      <c r="V137" s="937"/>
      <c r="W137" s="937"/>
      <c r="X137" s="937"/>
      <c r="Y137" s="937"/>
      <c r="Z137" s="937"/>
      <c r="AA137" s="937"/>
      <c r="AB137" s="903"/>
    </row>
    <row r="138" spans="1:28" ht="17.25" customHeight="1">
      <c r="A138" s="936"/>
      <c r="B138" s="906"/>
      <c r="C138" s="906" t="s">
        <v>2260</v>
      </c>
      <c r="D138" s="906" t="s">
        <v>2261</v>
      </c>
      <c r="E138" s="906"/>
      <c r="F138" s="906"/>
      <c r="G138" s="906"/>
      <c r="H138" s="906"/>
      <c r="I138" s="906"/>
      <c r="J138" s="1685" t="str">
        <f>項目一覧②!$F$372</f>
        <v/>
      </c>
      <c r="K138" s="1685"/>
      <c r="L138" s="1685"/>
      <c r="M138" s="1685"/>
      <c r="N138" s="999" t="s">
        <v>92</v>
      </c>
      <c r="O138" s="906"/>
      <c r="P138" s="906"/>
      <c r="Q138" s="906"/>
      <c r="R138" s="906"/>
      <c r="S138" s="906"/>
      <c r="T138" s="906"/>
      <c r="U138" s="906"/>
      <c r="V138" s="906"/>
      <c r="W138" s="906"/>
      <c r="X138" s="906"/>
      <c r="Y138" s="906"/>
      <c r="Z138" s="906"/>
      <c r="AA138" s="906"/>
      <c r="AB138" s="903"/>
    </row>
    <row r="139" spans="1:28" ht="17.25" customHeight="1">
      <c r="A139" s="936"/>
      <c r="B139" s="906"/>
      <c r="C139" s="906" t="s">
        <v>2262</v>
      </c>
      <c r="D139" s="906" t="s">
        <v>2263</v>
      </c>
      <c r="E139" s="906"/>
      <c r="F139" s="906"/>
      <c r="G139" s="906"/>
      <c r="H139" s="906"/>
      <c r="I139" s="906"/>
      <c r="J139" s="1000"/>
      <c r="K139" s="1000"/>
      <c r="L139" s="1000"/>
      <c r="M139" s="1000"/>
      <c r="N139" s="999"/>
      <c r="O139" s="906"/>
      <c r="P139" s="906"/>
      <c r="Q139" s="906" t="str">
        <f>IF(項目一覧②!$G$373=TRUE,"■","□")</f>
        <v>□</v>
      </c>
      <c r="R139" s="906" t="s">
        <v>84</v>
      </c>
      <c r="S139" s="906"/>
      <c r="T139" s="906" t="str">
        <f>IF(項目一覧②!$H$373=TRUE,"■","□")</f>
        <v>□</v>
      </c>
      <c r="U139" s="906" t="s">
        <v>454</v>
      </c>
      <c r="V139" s="906"/>
      <c r="W139" s="906"/>
      <c r="X139" s="906"/>
      <c r="Y139" s="906"/>
      <c r="Z139" s="906"/>
      <c r="AA139" s="906"/>
      <c r="AB139" s="906"/>
    </row>
    <row r="140" spans="1:28" ht="17.25" customHeight="1">
      <c r="A140" s="959" t="s">
        <v>275</v>
      </c>
      <c r="B140" s="937" t="s">
        <v>264</v>
      </c>
      <c r="C140" s="937"/>
      <c r="D140" s="937"/>
      <c r="E140" s="937"/>
      <c r="F140" s="937"/>
      <c r="G140" s="937"/>
      <c r="H140" s="937"/>
      <c r="I140" s="937"/>
      <c r="J140" s="937"/>
      <c r="K140" s="937"/>
      <c r="L140" s="937"/>
      <c r="M140" s="937"/>
      <c r="N140" s="937"/>
      <c r="O140" s="937"/>
      <c r="P140" s="937"/>
      <c r="Q140" s="937"/>
      <c r="R140" s="937"/>
      <c r="S140" s="937"/>
      <c r="T140" s="937"/>
      <c r="U140" s="937"/>
      <c r="V140" s="937"/>
      <c r="W140" s="937"/>
      <c r="X140" s="937"/>
      <c r="Y140" s="937"/>
      <c r="Z140" s="937"/>
      <c r="AA140" s="937"/>
      <c r="AB140" s="903"/>
    </row>
    <row r="141" spans="1:28" ht="17.25" customHeight="1">
      <c r="A141" s="906"/>
      <c r="B141" s="906"/>
      <c r="C141" s="906"/>
      <c r="D141" s="1667" t="s">
        <v>263</v>
      </c>
      <c r="E141" s="1667"/>
      <c r="F141" s="1667"/>
      <c r="G141" s="1667"/>
      <c r="H141" s="975"/>
      <c r="I141" s="1667" t="s">
        <v>262</v>
      </c>
      <c r="J141" s="1667"/>
      <c r="K141" s="1667"/>
      <c r="L141" s="1667"/>
      <c r="M141" s="1667"/>
      <c r="N141" s="1667"/>
      <c r="O141" s="1667"/>
      <c r="P141" s="1667"/>
      <c r="Q141" s="1667"/>
      <c r="R141" s="1667"/>
      <c r="S141" s="1667"/>
      <c r="T141" s="1667"/>
      <c r="U141" s="1667"/>
      <c r="V141" s="975"/>
      <c r="W141" s="975" t="s">
        <v>279</v>
      </c>
      <c r="X141" s="1667" t="s">
        <v>289</v>
      </c>
      <c r="Y141" s="1667"/>
      <c r="Z141" s="1667"/>
      <c r="AA141" s="906" t="s">
        <v>288</v>
      </c>
      <c r="AB141" s="903"/>
    </row>
    <row r="142" spans="1:28" ht="17.25" customHeight="1">
      <c r="A142" s="906"/>
      <c r="B142" s="906" t="s">
        <v>287</v>
      </c>
      <c r="C142" s="906"/>
      <c r="D142" s="975" t="s">
        <v>281</v>
      </c>
      <c r="E142" s="1689" t="str">
        <f>項目一覧②!$F$374</f>
        <v/>
      </c>
      <c r="F142" s="1689"/>
      <c r="G142" s="975" t="s">
        <v>280</v>
      </c>
      <c r="H142" s="938" t="str">
        <f>項目一覧②!$F$380</f>
        <v/>
      </c>
      <c r="J142" s="906"/>
      <c r="K142" s="906"/>
      <c r="L142" s="903"/>
      <c r="M142" s="906"/>
      <c r="N142" s="906"/>
      <c r="O142" s="906"/>
      <c r="P142" s="906"/>
      <c r="Q142" s="906"/>
      <c r="R142" s="903"/>
      <c r="S142" s="903"/>
      <c r="T142" s="903"/>
      <c r="U142" s="903"/>
      <c r="V142" s="975"/>
      <c r="W142" s="975" t="s">
        <v>279</v>
      </c>
      <c r="X142" s="1686" t="str">
        <f>項目一覧②!$F$386</f>
        <v/>
      </c>
      <c r="Y142" s="1686"/>
      <c r="Z142" s="1686"/>
      <c r="AA142" s="906" t="s">
        <v>278</v>
      </c>
      <c r="AB142" s="903"/>
    </row>
    <row r="143" spans="1:28" ht="17.25" customHeight="1">
      <c r="A143" s="906"/>
      <c r="B143" s="906" t="s">
        <v>286</v>
      </c>
      <c r="C143" s="906"/>
      <c r="D143" s="975" t="s">
        <v>281</v>
      </c>
      <c r="E143" s="1689" t="str">
        <f>項目一覧②!$F$375</f>
        <v/>
      </c>
      <c r="F143" s="1689"/>
      <c r="G143" s="975" t="s">
        <v>280</v>
      </c>
      <c r="H143" s="938" t="str">
        <f>項目一覧②!$F$381</f>
        <v/>
      </c>
      <c r="J143" s="906"/>
      <c r="K143" s="906"/>
      <c r="L143" s="903"/>
      <c r="M143" s="906"/>
      <c r="N143" s="906"/>
      <c r="O143" s="906"/>
      <c r="P143" s="906"/>
      <c r="Q143" s="906"/>
      <c r="R143" s="903"/>
      <c r="S143" s="903"/>
      <c r="T143" s="903"/>
      <c r="U143" s="903"/>
      <c r="V143" s="975"/>
      <c r="W143" s="975" t="s">
        <v>279</v>
      </c>
      <c r="X143" s="1686" t="str">
        <f>項目一覧②!$F$387</f>
        <v/>
      </c>
      <c r="Y143" s="1686"/>
      <c r="Z143" s="1686"/>
      <c r="AA143" s="906" t="s">
        <v>278</v>
      </c>
      <c r="AB143" s="903"/>
    </row>
    <row r="144" spans="1:28" ht="17.25" customHeight="1">
      <c r="A144" s="906"/>
      <c r="B144" s="906" t="s">
        <v>285</v>
      </c>
      <c r="C144" s="906"/>
      <c r="D144" s="975" t="s">
        <v>281</v>
      </c>
      <c r="E144" s="1689" t="str">
        <f>項目一覧②!$F$376</f>
        <v/>
      </c>
      <c r="F144" s="1689"/>
      <c r="G144" s="975" t="s">
        <v>280</v>
      </c>
      <c r="H144" s="938" t="str">
        <f>項目一覧②!$F$382</f>
        <v/>
      </c>
      <c r="J144" s="906"/>
      <c r="K144" s="906"/>
      <c r="L144" s="903"/>
      <c r="M144" s="906"/>
      <c r="N144" s="906"/>
      <c r="O144" s="906"/>
      <c r="P144" s="906"/>
      <c r="Q144" s="906"/>
      <c r="R144" s="903"/>
      <c r="S144" s="903"/>
      <c r="T144" s="903"/>
      <c r="U144" s="903"/>
      <c r="V144" s="975"/>
      <c r="W144" s="975" t="s">
        <v>279</v>
      </c>
      <c r="X144" s="1686" t="str">
        <f>項目一覧②!$F$388</f>
        <v/>
      </c>
      <c r="Y144" s="1686"/>
      <c r="Z144" s="1686"/>
      <c r="AA144" s="906" t="s">
        <v>278</v>
      </c>
      <c r="AB144" s="903"/>
    </row>
    <row r="145" spans="1:28" ht="17.25" customHeight="1">
      <c r="A145" s="906"/>
      <c r="B145" s="906" t="s">
        <v>284</v>
      </c>
      <c r="C145" s="906"/>
      <c r="D145" s="975" t="s">
        <v>281</v>
      </c>
      <c r="E145" s="1689" t="str">
        <f>項目一覧②!$F$377</f>
        <v/>
      </c>
      <c r="F145" s="1689"/>
      <c r="G145" s="975" t="s">
        <v>280</v>
      </c>
      <c r="H145" s="938" t="str">
        <f>項目一覧②!$F$383</f>
        <v/>
      </c>
      <c r="J145" s="906"/>
      <c r="K145" s="906"/>
      <c r="L145" s="903"/>
      <c r="M145" s="906"/>
      <c r="N145" s="906"/>
      <c r="O145" s="906"/>
      <c r="P145" s="906"/>
      <c r="Q145" s="906"/>
      <c r="R145" s="903"/>
      <c r="S145" s="903"/>
      <c r="T145" s="903"/>
      <c r="U145" s="903"/>
      <c r="V145" s="975"/>
      <c r="W145" s="975" t="s">
        <v>279</v>
      </c>
      <c r="X145" s="1686" t="str">
        <f>項目一覧②!$F$389</f>
        <v/>
      </c>
      <c r="Y145" s="1686"/>
      <c r="Z145" s="1686"/>
      <c r="AA145" s="906" t="s">
        <v>278</v>
      </c>
      <c r="AB145" s="903"/>
    </row>
    <row r="146" spans="1:28" ht="17.25" customHeight="1">
      <c r="A146" s="906"/>
      <c r="B146" s="906" t="s">
        <v>283</v>
      </c>
      <c r="C146" s="906"/>
      <c r="D146" s="975" t="s">
        <v>281</v>
      </c>
      <c r="E146" s="1689" t="str">
        <f>項目一覧②!$F$378</f>
        <v/>
      </c>
      <c r="F146" s="1689"/>
      <c r="G146" s="975" t="s">
        <v>280</v>
      </c>
      <c r="H146" s="938" t="str">
        <f>項目一覧②!$F$384</f>
        <v/>
      </c>
      <c r="J146" s="906"/>
      <c r="K146" s="906"/>
      <c r="L146" s="903"/>
      <c r="M146" s="906"/>
      <c r="N146" s="906"/>
      <c r="O146" s="906"/>
      <c r="P146" s="906"/>
      <c r="Q146" s="906"/>
      <c r="R146" s="903"/>
      <c r="S146" s="903"/>
      <c r="T146" s="903"/>
      <c r="U146" s="903"/>
      <c r="V146" s="975"/>
      <c r="W146" s="975" t="s">
        <v>279</v>
      </c>
      <c r="X146" s="1686" t="str">
        <f>項目一覧②!$F$390</f>
        <v/>
      </c>
      <c r="Y146" s="1686"/>
      <c r="Z146" s="1686"/>
      <c r="AA146" s="906" t="s">
        <v>278</v>
      </c>
      <c r="AB146" s="903"/>
    </row>
    <row r="147" spans="1:28" ht="17.25" customHeight="1">
      <c r="A147" s="935"/>
      <c r="B147" s="935" t="s">
        <v>282</v>
      </c>
      <c r="C147" s="935"/>
      <c r="D147" s="975" t="s">
        <v>281</v>
      </c>
      <c r="E147" s="1689" t="str">
        <f>項目一覧②!$F$379</f>
        <v/>
      </c>
      <c r="F147" s="1689"/>
      <c r="G147" s="975" t="s">
        <v>280</v>
      </c>
      <c r="H147" s="938" t="str">
        <f>項目一覧②!$F$385</f>
        <v/>
      </c>
      <c r="J147" s="935"/>
      <c r="K147" s="935"/>
      <c r="L147" s="903"/>
      <c r="M147" s="935"/>
      <c r="N147" s="935"/>
      <c r="O147" s="935"/>
      <c r="P147" s="935"/>
      <c r="Q147" s="935"/>
      <c r="R147" s="903"/>
      <c r="S147" s="903"/>
      <c r="T147" s="903"/>
      <c r="U147" s="903"/>
      <c r="V147" s="975"/>
      <c r="W147" s="975" t="s">
        <v>279</v>
      </c>
      <c r="X147" s="1693" t="str">
        <f>項目一覧②!$F$391</f>
        <v/>
      </c>
      <c r="Y147" s="1693"/>
      <c r="Z147" s="1693"/>
      <c r="AA147" s="906" t="s">
        <v>278</v>
      </c>
      <c r="AB147" s="906"/>
    </row>
    <row r="148" spans="1:28" ht="17.25" customHeight="1">
      <c r="A148" s="959" t="s">
        <v>275</v>
      </c>
      <c r="B148" s="937" t="s">
        <v>251</v>
      </c>
      <c r="C148" s="937"/>
      <c r="D148" s="937"/>
      <c r="E148" s="937"/>
      <c r="F148" s="937"/>
      <c r="G148" s="937"/>
      <c r="H148" s="937"/>
      <c r="I148" s="937"/>
      <c r="J148" s="937"/>
      <c r="K148" s="937"/>
      <c r="L148" s="937"/>
      <c r="M148" s="937"/>
      <c r="N148" s="937"/>
      <c r="O148" s="937"/>
      <c r="P148" s="937"/>
      <c r="Q148" s="937"/>
      <c r="R148" s="937"/>
      <c r="S148" s="937"/>
      <c r="T148" s="937"/>
      <c r="U148" s="937"/>
      <c r="V148" s="937"/>
      <c r="W148" s="937"/>
      <c r="X148" s="937"/>
      <c r="Y148" s="937"/>
      <c r="Z148" s="937"/>
      <c r="AA148" s="937"/>
      <c r="AB148" s="903"/>
    </row>
    <row r="149" spans="1:28" ht="17.25" customHeight="1">
      <c r="A149" s="936"/>
      <c r="B149" s="906"/>
      <c r="C149" s="906"/>
      <c r="D149" s="906"/>
      <c r="E149" s="906"/>
      <c r="F149" s="1668" t="str">
        <f>項目一覧②!$F$392</f>
        <v/>
      </c>
      <c r="G149" s="1668"/>
      <c r="H149" s="1668"/>
      <c r="I149" s="1668"/>
      <c r="J149" s="1668"/>
      <c r="K149" s="1668"/>
      <c r="L149" s="1668"/>
      <c r="M149" s="1668"/>
      <c r="N149" s="1668"/>
      <c r="O149" s="1668"/>
      <c r="P149" s="1668"/>
      <c r="Q149" s="1668"/>
      <c r="R149" s="1668"/>
      <c r="S149" s="1668"/>
      <c r="T149" s="1668"/>
      <c r="U149" s="1668"/>
      <c r="V149" s="1668"/>
      <c r="W149" s="1668"/>
      <c r="X149" s="1668"/>
      <c r="Y149" s="1668"/>
      <c r="Z149" s="1668"/>
      <c r="AA149" s="1668"/>
      <c r="AB149" s="903"/>
    </row>
    <row r="150" spans="1:28" ht="17.25" customHeight="1">
      <c r="A150" s="935"/>
      <c r="B150" s="935"/>
      <c r="C150" s="935"/>
      <c r="D150" s="935"/>
      <c r="E150" s="935"/>
      <c r="F150" s="1669"/>
      <c r="G150" s="1669"/>
      <c r="H150" s="1669"/>
      <c r="I150" s="1669"/>
      <c r="J150" s="1669"/>
      <c r="K150" s="1669"/>
      <c r="L150" s="1669"/>
      <c r="M150" s="1669"/>
      <c r="N150" s="1669"/>
      <c r="O150" s="1669"/>
      <c r="P150" s="1669"/>
      <c r="Q150" s="1669"/>
      <c r="R150" s="1669"/>
      <c r="S150" s="1669"/>
      <c r="T150" s="1669"/>
      <c r="U150" s="1669"/>
      <c r="V150" s="1669"/>
      <c r="W150" s="1669"/>
      <c r="X150" s="1669"/>
      <c r="Y150" s="1669"/>
      <c r="Z150" s="1669"/>
      <c r="AA150" s="1669"/>
      <c r="AB150" s="906"/>
    </row>
    <row r="151" spans="1:28" ht="17.25" customHeight="1">
      <c r="A151" s="936" t="s">
        <v>275</v>
      </c>
      <c r="B151" s="906" t="s">
        <v>250</v>
      </c>
      <c r="C151" s="906"/>
      <c r="D151" s="906"/>
      <c r="E151" s="906"/>
      <c r="F151" s="906"/>
      <c r="G151" s="906"/>
      <c r="H151" s="906"/>
      <c r="I151" s="906"/>
      <c r="J151" s="906"/>
      <c r="K151" s="906"/>
      <c r="L151" s="906"/>
      <c r="M151" s="906"/>
      <c r="N151" s="906"/>
      <c r="O151" s="906"/>
      <c r="P151" s="906"/>
      <c r="Q151" s="906"/>
      <c r="R151" s="906"/>
      <c r="S151" s="906"/>
      <c r="T151" s="906"/>
      <c r="U151" s="906"/>
      <c r="V151" s="906"/>
      <c r="W151" s="906"/>
      <c r="X151" s="906"/>
      <c r="Y151" s="906"/>
      <c r="Z151" s="906"/>
      <c r="AA151" s="906"/>
      <c r="AB151" s="903"/>
    </row>
    <row r="152" spans="1:28" ht="17.25" customHeight="1">
      <c r="A152" s="906"/>
      <c r="B152" s="906"/>
      <c r="C152" s="906"/>
      <c r="D152" s="906"/>
      <c r="E152" s="906"/>
      <c r="F152" s="1668" t="str">
        <f>項目一覧②!$F$393</f>
        <v/>
      </c>
      <c r="G152" s="1668"/>
      <c r="H152" s="1668"/>
      <c r="I152" s="1668"/>
      <c r="J152" s="1668"/>
      <c r="K152" s="1668"/>
      <c r="L152" s="1668"/>
      <c r="M152" s="1668"/>
      <c r="N152" s="1668"/>
      <c r="O152" s="1668"/>
      <c r="P152" s="1668"/>
      <c r="Q152" s="1668"/>
      <c r="R152" s="1668"/>
      <c r="S152" s="1668"/>
      <c r="T152" s="1668"/>
      <c r="U152" s="1668"/>
      <c r="V152" s="1668"/>
      <c r="W152" s="1668"/>
      <c r="X152" s="1668"/>
      <c r="Y152" s="1668"/>
      <c r="Z152" s="1668"/>
      <c r="AA152" s="1668"/>
      <c r="AB152" s="903"/>
    </row>
    <row r="153" spans="1:28" ht="17.25" customHeight="1">
      <c r="A153" s="935"/>
      <c r="B153" s="935"/>
      <c r="C153" s="935"/>
      <c r="D153" s="935"/>
      <c r="E153" s="935"/>
      <c r="F153" s="1669"/>
      <c r="G153" s="1669"/>
      <c r="H153" s="1669"/>
      <c r="I153" s="1669"/>
      <c r="J153" s="1669"/>
      <c r="K153" s="1669"/>
      <c r="L153" s="1669"/>
      <c r="M153" s="1669"/>
      <c r="N153" s="1669"/>
      <c r="O153" s="1669"/>
      <c r="P153" s="1669"/>
      <c r="Q153" s="1669"/>
      <c r="R153" s="1669"/>
      <c r="S153" s="1669"/>
      <c r="T153" s="1669"/>
      <c r="U153" s="1669"/>
      <c r="V153" s="1669"/>
      <c r="W153" s="1669"/>
      <c r="X153" s="1669"/>
      <c r="Y153" s="1669"/>
      <c r="Z153" s="1669"/>
      <c r="AA153" s="1669"/>
      <c r="AB153" s="906"/>
    </row>
    <row r="154" spans="1:28" ht="17.25" customHeight="1">
      <c r="A154" s="906"/>
      <c r="B154" s="906"/>
      <c r="C154" s="906"/>
      <c r="D154" s="906"/>
      <c r="E154" s="906"/>
      <c r="F154" s="906"/>
      <c r="G154" s="906"/>
      <c r="H154" s="906"/>
      <c r="I154" s="906"/>
      <c r="J154" s="906"/>
      <c r="K154" s="906"/>
      <c r="L154" s="906"/>
      <c r="M154" s="906"/>
      <c r="N154" s="906"/>
      <c r="O154" s="906"/>
      <c r="P154" s="906"/>
      <c r="Q154" s="906"/>
      <c r="R154" s="906"/>
      <c r="S154" s="906"/>
      <c r="T154" s="906"/>
      <c r="U154" s="906"/>
      <c r="V154" s="906"/>
      <c r="W154" s="906"/>
      <c r="X154" s="906"/>
      <c r="Y154" s="906"/>
      <c r="Z154" s="906"/>
      <c r="AA154" s="906"/>
      <c r="AB154" s="903"/>
    </row>
    <row r="155" spans="1:28" ht="17.25" customHeight="1">
      <c r="A155" s="1667" t="s">
        <v>277</v>
      </c>
      <c r="B155" s="1667"/>
      <c r="C155" s="1667"/>
      <c r="D155" s="1667"/>
      <c r="E155" s="1667"/>
      <c r="F155" s="1667"/>
      <c r="G155" s="1667"/>
      <c r="H155" s="1667"/>
      <c r="I155" s="1667"/>
      <c r="J155" s="1667"/>
      <c r="K155" s="1667"/>
      <c r="L155" s="1667"/>
      <c r="M155" s="1667"/>
      <c r="N155" s="1667"/>
      <c r="O155" s="1667"/>
      <c r="P155" s="1667"/>
      <c r="Q155" s="1667"/>
      <c r="R155" s="1667"/>
      <c r="S155" s="1667"/>
      <c r="T155" s="1667"/>
      <c r="U155" s="1667"/>
      <c r="V155" s="1667"/>
      <c r="W155" s="1667"/>
      <c r="X155" s="1667"/>
      <c r="Y155" s="1667"/>
      <c r="Z155" s="1667"/>
      <c r="AA155" s="1667"/>
      <c r="AB155" s="903"/>
    </row>
    <row r="156" spans="1:28" ht="17.25" customHeight="1">
      <c r="A156" s="935"/>
      <c r="B156" s="935" t="s">
        <v>276</v>
      </c>
      <c r="C156" s="935"/>
      <c r="D156" s="935"/>
      <c r="E156" s="935"/>
      <c r="F156" s="935"/>
      <c r="G156" s="935"/>
      <c r="H156" s="935"/>
      <c r="I156" s="935"/>
      <c r="J156" s="935"/>
      <c r="K156" s="935"/>
      <c r="L156" s="935"/>
      <c r="M156" s="935"/>
      <c r="N156" s="935"/>
      <c r="O156" s="935"/>
      <c r="P156" s="935"/>
      <c r="Q156" s="935"/>
      <c r="R156" s="935"/>
      <c r="S156" s="935"/>
      <c r="T156" s="935"/>
      <c r="U156" s="935"/>
      <c r="V156" s="935"/>
      <c r="W156" s="935"/>
      <c r="X156" s="935"/>
      <c r="Y156" s="935"/>
      <c r="Z156" s="935"/>
      <c r="AA156" s="935"/>
      <c r="AB156" s="906"/>
    </row>
    <row r="157" spans="1:28" ht="22.15" customHeight="1">
      <c r="A157" s="972" t="s">
        <v>275</v>
      </c>
      <c r="B157" s="973" t="s">
        <v>132</v>
      </c>
      <c r="C157" s="973"/>
      <c r="D157" s="973"/>
      <c r="E157" s="973"/>
      <c r="F157" s="973"/>
      <c r="G157" s="922"/>
      <c r="H157" s="973"/>
      <c r="I157" s="973"/>
      <c r="J157" s="973"/>
      <c r="K157" s="973"/>
      <c r="L157" s="1688">
        <f>項目一覧②!$F$394</f>
        <v>2</v>
      </c>
      <c r="M157" s="1688"/>
      <c r="N157" s="973"/>
      <c r="O157" s="973"/>
      <c r="P157" s="973"/>
      <c r="Q157" s="973"/>
      <c r="R157" s="973"/>
      <c r="S157" s="973"/>
      <c r="T157" s="973"/>
      <c r="U157" s="973"/>
      <c r="V157" s="973"/>
      <c r="W157" s="973"/>
      <c r="X157" s="973"/>
      <c r="Y157" s="973"/>
      <c r="Z157" s="973"/>
      <c r="AA157" s="973"/>
      <c r="AB157" s="906"/>
    </row>
    <row r="158" spans="1:28" ht="22.15" customHeight="1">
      <c r="A158" s="972" t="s">
        <v>275</v>
      </c>
      <c r="B158" s="973" t="s">
        <v>274</v>
      </c>
      <c r="C158" s="973"/>
      <c r="D158" s="973"/>
      <c r="E158" s="973"/>
      <c r="F158" s="973"/>
      <c r="G158" s="903"/>
      <c r="H158" s="903"/>
      <c r="I158" s="973"/>
      <c r="J158" s="973"/>
      <c r="K158" s="1692" t="str">
        <f>項目一覧②!$F$395</f>
        <v/>
      </c>
      <c r="L158" s="1692"/>
      <c r="M158" s="1692"/>
      <c r="N158" s="973" t="s">
        <v>273</v>
      </c>
      <c r="O158" s="973"/>
      <c r="P158" s="973"/>
      <c r="Q158" s="973"/>
      <c r="R158" s="973"/>
      <c r="S158" s="973"/>
      <c r="T158" s="973"/>
      <c r="U158" s="973"/>
      <c r="V158" s="973"/>
      <c r="W158" s="973"/>
      <c r="X158" s="973"/>
      <c r="Y158" s="973"/>
      <c r="Z158" s="973"/>
      <c r="AA158" s="973"/>
      <c r="AB158" s="906"/>
    </row>
    <row r="159" spans="1:28" ht="22.15" customHeight="1">
      <c r="A159" s="972" t="s">
        <v>110</v>
      </c>
      <c r="B159" s="973" t="s">
        <v>272</v>
      </c>
      <c r="C159" s="973"/>
      <c r="D159" s="973"/>
      <c r="E159" s="973"/>
      <c r="F159" s="973"/>
      <c r="G159" s="973"/>
      <c r="H159" s="973"/>
      <c r="I159" s="973"/>
      <c r="J159" s="1670" t="str">
        <f>項目一覧②!$F$396</f>
        <v/>
      </c>
      <c r="K159" s="1670"/>
      <c r="L159" s="1670"/>
      <c r="M159" s="1670"/>
      <c r="N159" s="1002" t="s">
        <v>92</v>
      </c>
      <c r="O159" s="973"/>
      <c r="P159" s="973"/>
      <c r="Q159" s="973"/>
      <c r="R159" s="973"/>
      <c r="S159" s="973"/>
      <c r="T159" s="973"/>
      <c r="U159" s="973"/>
      <c r="V159" s="973"/>
      <c r="W159" s="973"/>
      <c r="X159" s="973"/>
      <c r="Y159" s="973"/>
      <c r="Z159" s="973"/>
      <c r="AA159" s="973"/>
      <c r="AB159" s="906"/>
    </row>
    <row r="160" spans="1:28" ht="22.15" customHeight="1">
      <c r="A160" s="972" t="s">
        <v>110</v>
      </c>
      <c r="B160" s="973" t="s">
        <v>271</v>
      </c>
      <c r="C160" s="973"/>
      <c r="D160" s="973"/>
      <c r="E160" s="973"/>
      <c r="F160" s="973"/>
      <c r="G160" s="973"/>
      <c r="H160" s="973"/>
      <c r="I160" s="973"/>
      <c r="J160" s="1670" t="str">
        <f>項目一覧②!$F$397</f>
        <v/>
      </c>
      <c r="K160" s="1670"/>
      <c r="L160" s="1670"/>
      <c r="M160" s="1670"/>
      <c r="N160" s="1003" t="s">
        <v>92</v>
      </c>
      <c r="O160" s="973"/>
      <c r="P160" s="973"/>
      <c r="Q160" s="973"/>
      <c r="R160" s="973"/>
      <c r="S160" s="973"/>
      <c r="T160" s="973"/>
      <c r="U160" s="973"/>
      <c r="V160" s="973"/>
      <c r="W160" s="973"/>
      <c r="X160" s="973"/>
      <c r="Y160" s="973"/>
      <c r="Z160" s="973"/>
      <c r="AA160" s="973"/>
      <c r="AB160" s="906"/>
    </row>
    <row r="161" spans="1:28" ht="22.15" customHeight="1">
      <c r="A161" s="972" t="s">
        <v>110</v>
      </c>
      <c r="B161" s="973" t="s">
        <v>270</v>
      </c>
      <c r="C161" s="973"/>
      <c r="D161" s="973"/>
      <c r="E161" s="973"/>
      <c r="F161" s="973"/>
      <c r="G161" s="973"/>
      <c r="H161" s="973"/>
      <c r="I161" s="973"/>
      <c r="J161" s="1670" t="str">
        <f>項目一覧②!$F$398</f>
        <v/>
      </c>
      <c r="K161" s="1670"/>
      <c r="L161" s="1670"/>
      <c r="M161" s="1670"/>
      <c r="N161" s="1002" t="s">
        <v>92</v>
      </c>
      <c r="O161" s="973"/>
      <c r="P161" s="973"/>
      <c r="Q161" s="973"/>
      <c r="R161" s="973"/>
      <c r="S161" s="973"/>
      <c r="T161" s="973"/>
      <c r="U161" s="973"/>
      <c r="V161" s="973"/>
      <c r="W161" s="973"/>
      <c r="X161" s="973"/>
      <c r="Y161" s="973"/>
      <c r="Z161" s="973"/>
      <c r="AA161" s="973"/>
      <c r="AB161" s="906"/>
    </row>
    <row r="162" spans="1:28" ht="17.25" customHeight="1">
      <c r="A162" s="959" t="s">
        <v>110</v>
      </c>
      <c r="B162" s="937" t="s">
        <v>268</v>
      </c>
      <c r="C162" s="937"/>
      <c r="D162" s="937"/>
      <c r="E162" s="937"/>
      <c r="F162" s="937"/>
      <c r="G162" s="937"/>
      <c r="H162" s="937"/>
      <c r="I162" s="937"/>
      <c r="O162" s="937"/>
      <c r="P162" s="937"/>
      <c r="Q162" s="937"/>
      <c r="R162" s="937"/>
      <c r="S162" s="937"/>
      <c r="T162" s="937"/>
      <c r="U162" s="937"/>
      <c r="V162" s="937"/>
      <c r="W162" s="937"/>
      <c r="X162" s="937"/>
      <c r="Y162" s="937"/>
      <c r="Z162" s="937"/>
      <c r="AA162" s="937"/>
      <c r="AB162" s="903"/>
    </row>
    <row r="163" spans="1:28" ht="17.25" customHeight="1">
      <c r="A163" s="936"/>
      <c r="B163" s="906"/>
      <c r="C163" s="906" t="s">
        <v>2260</v>
      </c>
      <c r="D163" s="906" t="s">
        <v>2261</v>
      </c>
      <c r="E163" s="906"/>
      <c r="F163" s="906"/>
      <c r="G163" s="906"/>
      <c r="H163" s="906"/>
      <c r="I163" s="906"/>
      <c r="J163" s="1685" t="str">
        <f>項目一覧②!$F$399</f>
        <v/>
      </c>
      <c r="K163" s="1685"/>
      <c r="L163" s="1685"/>
      <c r="M163" s="1685"/>
      <c r="N163" s="1003" t="s">
        <v>92</v>
      </c>
      <c r="O163" s="906"/>
      <c r="P163" s="906"/>
      <c r="Q163" s="906"/>
      <c r="R163" s="906"/>
      <c r="S163" s="906"/>
      <c r="T163" s="906"/>
      <c r="U163" s="906"/>
      <c r="V163" s="906"/>
      <c r="W163" s="906"/>
      <c r="X163" s="906"/>
      <c r="Y163" s="906"/>
      <c r="Z163" s="906"/>
      <c r="AA163" s="906"/>
      <c r="AB163" s="903"/>
    </row>
    <row r="164" spans="1:28" ht="17.25" customHeight="1">
      <c r="A164" s="936"/>
      <c r="B164" s="906"/>
      <c r="C164" s="906" t="s">
        <v>2262</v>
      </c>
      <c r="D164" s="906" t="s">
        <v>2263</v>
      </c>
      <c r="E164" s="906"/>
      <c r="F164" s="906"/>
      <c r="G164" s="906"/>
      <c r="H164" s="906"/>
      <c r="I164" s="906"/>
      <c r="J164" s="1000"/>
      <c r="K164" s="1000"/>
      <c r="L164" s="1000"/>
      <c r="M164" s="1000"/>
      <c r="N164" s="1003"/>
      <c r="O164" s="906"/>
      <c r="P164" s="906"/>
      <c r="Q164" s="906" t="str">
        <f>IF(項目一覧②!$G$400=TRUE,"■","□")</f>
        <v>□</v>
      </c>
      <c r="R164" s="906" t="s">
        <v>84</v>
      </c>
      <c r="S164" s="906"/>
      <c r="T164" s="906" t="str">
        <f>IF(項目一覧②!$H$400=TRUE,"■","□")</f>
        <v>□</v>
      </c>
      <c r="U164" s="906" t="s">
        <v>454</v>
      </c>
      <c r="V164" s="906"/>
      <c r="W164" s="906"/>
      <c r="X164" s="906"/>
      <c r="Y164" s="906"/>
      <c r="Z164" s="906"/>
      <c r="AA164" s="906"/>
      <c r="AB164" s="906"/>
    </row>
    <row r="165" spans="1:28" ht="17.25" customHeight="1">
      <c r="A165" s="959" t="s">
        <v>275</v>
      </c>
      <c r="B165" s="937" t="s">
        <v>264</v>
      </c>
      <c r="C165" s="937"/>
      <c r="D165" s="937"/>
      <c r="E165" s="937"/>
      <c r="F165" s="937"/>
      <c r="G165" s="937"/>
      <c r="H165" s="937"/>
      <c r="I165" s="937"/>
      <c r="J165" s="937"/>
      <c r="K165" s="937"/>
      <c r="L165" s="937"/>
      <c r="M165" s="937"/>
      <c r="N165" s="937"/>
      <c r="O165" s="937"/>
      <c r="P165" s="937"/>
      <c r="Q165" s="937"/>
      <c r="R165" s="937"/>
      <c r="S165" s="937"/>
      <c r="T165" s="937"/>
      <c r="U165" s="937"/>
      <c r="V165" s="937"/>
      <c r="W165" s="937"/>
      <c r="X165" s="937"/>
      <c r="Y165" s="937"/>
      <c r="Z165" s="937"/>
      <c r="AA165" s="937"/>
      <c r="AB165" s="903"/>
    </row>
    <row r="166" spans="1:28" ht="17.25" customHeight="1">
      <c r="A166" s="906"/>
      <c r="B166" s="906"/>
      <c r="C166" s="906"/>
      <c r="D166" s="1667" t="s">
        <v>263</v>
      </c>
      <c r="E166" s="1667"/>
      <c r="F166" s="1667"/>
      <c r="G166" s="1667"/>
      <c r="H166" s="975"/>
      <c r="I166" s="1667" t="s">
        <v>262</v>
      </c>
      <c r="J166" s="1667"/>
      <c r="K166" s="1667"/>
      <c r="L166" s="1667"/>
      <c r="M166" s="1667"/>
      <c r="N166" s="1667"/>
      <c r="O166" s="1667"/>
      <c r="P166" s="1667"/>
      <c r="Q166" s="1667"/>
      <c r="R166" s="1667"/>
      <c r="S166" s="1667"/>
      <c r="T166" s="1667"/>
      <c r="U166" s="1667"/>
      <c r="V166" s="975"/>
      <c r="W166" s="975" t="s">
        <v>279</v>
      </c>
      <c r="X166" s="1667" t="s">
        <v>289</v>
      </c>
      <c r="Y166" s="1667"/>
      <c r="Z166" s="1667"/>
      <c r="AA166" s="906" t="s">
        <v>288</v>
      </c>
      <c r="AB166" s="903"/>
    </row>
    <row r="167" spans="1:28" ht="17.25" customHeight="1">
      <c r="A167" s="906"/>
      <c r="B167" s="906" t="s">
        <v>287</v>
      </c>
      <c r="C167" s="906"/>
      <c r="D167" s="975" t="s">
        <v>281</v>
      </c>
      <c r="E167" s="1689" t="str">
        <f>項目一覧②!$F$401</f>
        <v/>
      </c>
      <c r="F167" s="1689"/>
      <c r="G167" s="975" t="s">
        <v>280</v>
      </c>
      <c r="H167" s="938" t="str">
        <f>項目一覧②!$F$407</f>
        <v/>
      </c>
      <c r="J167" s="906"/>
      <c r="K167" s="906"/>
      <c r="L167" s="903"/>
      <c r="M167" s="906"/>
      <c r="N167" s="906"/>
      <c r="O167" s="906"/>
      <c r="P167" s="906"/>
      <c r="Q167" s="906"/>
      <c r="R167" s="903"/>
      <c r="S167" s="903"/>
      <c r="T167" s="903"/>
      <c r="U167" s="903"/>
      <c r="V167" s="975"/>
      <c r="W167" s="975" t="s">
        <v>279</v>
      </c>
      <c r="X167" s="1686" t="str">
        <f>項目一覧②!$F$413</f>
        <v/>
      </c>
      <c r="Y167" s="1686"/>
      <c r="Z167" s="1686"/>
      <c r="AA167" s="906" t="s">
        <v>278</v>
      </c>
      <c r="AB167" s="903"/>
    </row>
    <row r="168" spans="1:28" ht="17.25" customHeight="1">
      <c r="A168" s="906"/>
      <c r="B168" s="906" t="s">
        <v>286</v>
      </c>
      <c r="C168" s="906"/>
      <c r="D168" s="975" t="s">
        <v>281</v>
      </c>
      <c r="E168" s="1689" t="str">
        <f>項目一覧②!$F$402</f>
        <v/>
      </c>
      <c r="F168" s="1689"/>
      <c r="G168" s="975" t="s">
        <v>280</v>
      </c>
      <c r="H168" s="938" t="str">
        <f>項目一覧②!$F$408</f>
        <v/>
      </c>
      <c r="J168" s="906"/>
      <c r="K168" s="906"/>
      <c r="L168" s="903"/>
      <c r="M168" s="906"/>
      <c r="N168" s="906"/>
      <c r="O168" s="906"/>
      <c r="P168" s="906"/>
      <c r="Q168" s="906"/>
      <c r="R168" s="903"/>
      <c r="S168" s="903"/>
      <c r="T168" s="903"/>
      <c r="U168" s="903"/>
      <c r="V168" s="975"/>
      <c r="W168" s="975" t="s">
        <v>279</v>
      </c>
      <c r="X168" s="1686" t="str">
        <f>項目一覧②!$F$414</f>
        <v/>
      </c>
      <c r="Y168" s="1686"/>
      <c r="Z168" s="1686"/>
      <c r="AA168" s="906" t="s">
        <v>278</v>
      </c>
      <c r="AB168" s="903"/>
    </row>
    <row r="169" spans="1:28" ht="17.25" customHeight="1">
      <c r="A169" s="906"/>
      <c r="B169" s="906" t="s">
        <v>285</v>
      </c>
      <c r="C169" s="906"/>
      <c r="D169" s="975" t="s">
        <v>281</v>
      </c>
      <c r="E169" s="1689" t="str">
        <f>項目一覧②!$F$403</f>
        <v/>
      </c>
      <c r="F169" s="1689"/>
      <c r="G169" s="975" t="s">
        <v>280</v>
      </c>
      <c r="H169" s="938" t="str">
        <f>項目一覧②!$F$409</f>
        <v/>
      </c>
      <c r="J169" s="906"/>
      <c r="K169" s="906"/>
      <c r="L169" s="903"/>
      <c r="M169" s="906"/>
      <c r="N169" s="906"/>
      <c r="O169" s="906"/>
      <c r="P169" s="906"/>
      <c r="Q169" s="906"/>
      <c r="R169" s="903"/>
      <c r="S169" s="903"/>
      <c r="T169" s="903"/>
      <c r="U169" s="903"/>
      <c r="V169" s="975"/>
      <c r="W169" s="975" t="s">
        <v>279</v>
      </c>
      <c r="X169" s="1686" t="str">
        <f>項目一覧②!$F$415</f>
        <v/>
      </c>
      <c r="Y169" s="1686"/>
      <c r="Z169" s="1686"/>
      <c r="AA169" s="906" t="s">
        <v>278</v>
      </c>
      <c r="AB169" s="903"/>
    </row>
    <row r="170" spans="1:28" ht="17.25" customHeight="1">
      <c r="A170" s="906"/>
      <c r="B170" s="906" t="s">
        <v>284</v>
      </c>
      <c r="C170" s="906"/>
      <c r="D170" s="975" t="s">
        <v>281</v>
      </c>
      <c r="E170" s="1689" t="str">
        <f>項目一覧②!$F$404</f>
        <v/>
      </c>
      <c r="F170" s="1689"/>
      <c r="G170" s="975" t="s">
        <v>280</v>
      </c>
      <c r="H170" s="938" t="str">
        <f>項目一覧②!$F$410</f>
        <v/>
      </c>
      <c r="J170" s="906"/>
      <c r="K170" s="906"/>
      <c r="L170" s="903"/>
      <c r="M170" s="906"/>
      <c r="N170" s="906"/>
      <c r="O170" s="906"/>
      <c r="P170" s="906"/>
      <c r="Q170" s="906"/>
      <c r="R170" s="903"/>
      <c r="S170" s="903"/>
      <c r="T170" s="903"/>
      <c r="U170" s="903"/>
      <c r="V170" s="975"/>
      <c r="W170" s="975" t="s">
        <v>279</v>
      </c>
      <c r="X170" s="1686" t="str">
        <f>項目一覧②!$F$416</f>
        <v/>
      </c>
      <c r="Y170" s="1686"/>
      <c r="Z170" s="1686"/>
      <c r="AA170" s="906" t="s">
        <v>278</v>
      </c>
      <c r="AB170" s="903"/>
    </row>
    <row r="171" spans="1:28" ht="17.25" customHeight="1">
      <c r="A171" s="906"/>
      <c r="B171" s="906" t="s">
        <v>283</v>
      </c>
      <c r="C171" s="906"/>
      <c r="D171" s="975" t="s">
        <v>281</v>
      </c>
      <c r="E171" s="1689" t="str">
        <f>項目一覧②!$F$405</f>
        <v/>
      </c>
      <c r="F171" s="1689"/>
      <c r="G171" s="975" t="s">
        <v>280</v>
      </c>
      <c r="H171" s="938" t="str">
        <f>項目一覧②!$F$411</f>
        <v/>
      </c>
      <c r="J171" s="906"/>
      <c r="K171" s="906"/>
      <c r="L171" s="903"/>
      <c r="M171" s="906"/>
      <c r="N171" s="906"/>
      <c r="O171" s="906"/>
      <c r="P171" s="906"/>
      <c r="Q171" s="906"/>
      <c r="R171" s="903"/>
      <c r="S171" s="903"/>
      <c r="T171" s="903"/>
      <c r="U171" s="903"/>
      <c r="V171" s="975"/>
      <c r="W171" s="975" t="s">
        <v>279</v>
      </c>
      <c r="X171" s="1686" t="str">
        <f>項目一覧②!$F$417</f>
        <v/>
      </c>
      <c r="Y171" s="1686"/>
      <c r="Z171" s="1686"/>
      <c r="AA171" s="906" t="s">
        <v>278</v>
      </c>
      <c r="AB171" s="903"/>
    </row>
    <row r="172" spans="1:28" ht="17.25" customHeight="1">
      <c r="A172" s="935"/>
      <c r="B172" s="935" t="s">
        <v>282</v>
      </c>
      <c r="C172" s="935"/>
      <c r="D172" s="975" t="s">
        <v>281</v>
      </c>
      <c r="E172" s="1689" t="str">
        <f>項目一覧②!$F$406</f>
        <v/>
      </c>
      <c r="F172" s="1689"/>
      <c r="G172" s="975" t="s">
        <v>280</v>
      </c>
      <c r="H172" s="938" t="str">
        <f>項目一覧②!$F$412</f>
        <v/>
      </c>
      <c r="J172" s="935"/>
      <c r="K172" s="935"/>
      <c r="L172" s="903"/>
      <c r="M172" s="935"/>
      <c r="N172" s="935"/>
      <c r="O172" s="935"/>
      <c r="P172" s="935"/>
      <c r="Q172" s="935"/>
      <c r="R172" s="903"/>
      <c r="S172" s="903"/>
      <c r="T172" s="903"/>
      <c r="U172" s="903"/>
      <c r="V172" s="975"/>
      <c r="W172" s="975" t="s">
        <v>279</v>
      </c>
      <c r="X172" s="1693" t="str">
        <f>項目一覧②!$F$418</f>
        <v/>
      </c>
      <c r="Y172" s="1693"/>
      <c r="Z172" s="1693"/>
      <c r="AA172" s="906" t="s">
        <v>278</v>
      </c>
      <c r="AB172" s="906"/>
    </row>
    <row r="173" spans="1:28" ht="17.25" customHeight="1">
      <c r="A173" s="959" t="s">
        <v>275</v>
      </c>
      <c r="B173" s="937" t="s">
        <v>251</v>
      </c>
      <c r="C173" s="937"/>
      <c r="D173" s="937"/>
      <c r="E173" s="937"/>
      <c r="F173" s="937"/>
      <c r="G173" s="937"/>
      <c r="H173" s="937"/>
      <c r="I173" s="937"/>
      <c r="J173" s="937"/>
      <c r="K173" s="937"/>
      <c r="L173" s="937"/>
      <c r="M173" s="937"/>
      <c r="N173" s="937"/>
      <c r="O173" s="937"/>
      <c r="P173" s="937"/>
      <c r="Q173" s="937"/>
      <c r="R173" s="937"/>
      <c r="S173" s="937"/>
      <c r="T173" s="937"/>
      <c r="U173" s="937"/>
      <c r="V173" s="937"/>
      <c r="W173" s="937"/>
      <c r="X173" s="937"/>
      <c r="Y173" s="937"/>
      <c r="Z173" s="937"/>
      <c r="AA173" s="937"/>
      <c r="AB173" s="903"/>
    </row>
    <row r="174" spans="1:28" ht="17.25" customHeight="1">
      <c r="A174" s="936"/>
      <c r="B174" s="906"/>
      <c r="C174" s="906"/>
      <c r="D174" s="906"/>
      <c r="E174" s="906"/>
      <c r="F174" s="1668" t="str">
        <f>項目一覧②!$F$419</f>
        <v/>
      </c>
      <c r="G174" s="1668"/>
      <c r="H174" s="1668"/>
      <c r="I174" s="1668"/>
      <c r="J174" s="1668"/>
      <c r="K174" s="1668"/>
      <c r="L174" s="1668"/>
      <c r="M174" s="1668"/>
      <c r="N174" s="1668"/>
      <c r="O174" s="1668"/>
      <c r="P174" s="1668"/>
      <c r="Q174" s="1668"/>
      <c r="R174" s="1668"/>
      <c r="S174" s="1668"/>
      <c r="T174" s="1668"/>
      <c r="U174" s="1668"/>
      <c r="V174" s="1668"/>
      <c r="W174" s="1668"/>
      <c r="X174" s="1668"/>
      <c r="Y174" s="1668"/>
      <c r="Z174" s="1668"/>
      <c r="AA174" s="1668"/>
      <c r="AB174" s="903"/>
    </row>
    <row r="175" spans="1:28" ht="17.25" customHeight="1">
      <c r="A175" s="935"/>
      <c r="B175" s="935"/>
      <c r="C175" s="935"/>
      <c r="D175" s="935"/>
      <c r="E175" s="935"/>
      <c r="F175" s="1669"/>
      <c r="G175" s="1669"/>
      <c r="H175" s="1669"/>
      <c r="I175" s="1669"/>
      <c r="J175" s="1669"/>
      <c r="K175" s="1669"/>
      <c r="L175" s="1669"/>
      <c r="M175" s="1669"/>
      <c r="N175" s="1669"/>
      <c r="O175" s="1669"/>
      <c r="P175" s="1669"/>
      <c r="Q175" s="1669"/>
      <c r="R175" s="1669"/>
      <c r="S175" s="1669"/>
      <c r="T175" s="1669"/>
      <c r="U175" s="1669"/>
      <c r="V175" s="1669"/>
      <c r="W175" s="1669"/>
      <c r="X175" s="1669"/>
      <c r="Y175" s="1669"/>
      <c r="Z175" s="1669"/>
      <c r="AA175" s="1669"/>
      <c r="AB175" s="906"/>
    </row>
    <row r="176" spans="1:28" ht="17.25" customHeight="1">
      <c r="A176" s="936" t="s">
        <v>275</v>
      </c>
      <c r="B176" s="906" t="s">
        <v>250</v>
      </c>
      <c r="C176" s="906"/>
      <c r="D176" s="906"/>
      <c r="E176" s="906"/>
      <c r="F176" s="906"/>
      <c r="G176" s="906"/>
      <c r="H176" s="906"/>
      <c r="I176" s="906"/>
      <c r="J176" s="906"/>
      <c r="K176" s="906"/>
      <c r="L176" s="906"/>
      <c r="M176" s="906"/>
      <c r="N176" s="906"/>
      <c r="O176" s="906"/>
      <c r="P176" s="906"/>
      <c r="Q176" s="906"/>
      <c r="R176" s="906"/>
      <c r="S176" s="906"/>
      <c r="T176" s="906"/>
      <c r="U176" s="906"/>
      <c r="V176" s="906"/>
      <c r="W176" s="906"/>
      <c r="X176" s="906"/>
      <c r="Y176" s="906"/>
      <c r="Z176" s="906"/>
      <c r="AA176" s="906"/>
      <c r="AB176" s="903"/>
    </row>
    <row r="177" spans="1:28" ht="17.25" customHeight="1">
      <c r="A177" s="906"/>
      <c r="B177" s="906"/>
      <c r="C177" s="906"/>
      <c r="D177" s="906"/>
      <c r="E177" s="906"/>
      <c r="F177" s="1668" t="str">
        <f>項目一覧②!$F$420</f>
        <v/>
      </c>
      <c r="G177" s="1668"/>
      <c r="H177" s="1668"/>
      <c r="I177" s="1668"/>
      <c r="J177" s="1668"/>
      <c r="K177" s="1668"/>
      <c r="L177" s="1668"/>
      <c r="M177" s="1668"/>
      <c r="N177" s="1668"/>
      <c r="O177" s="1668"/>
      <c r="P177" s="1668"/>
      <c r="Q177" s="1668"/>
      <c r="R177" s="1668"/>
      <c r="S177" s="1668"/>
      <c r="T177" s="1668"/>
      <c r="U177" s="1668"/>
      <c r="V177" s="1668"/>
      <c r="W177" s="1668"/>
      <c r="X177" s="1668"/>
      <c r="Y177" s="1668"/>
      <c r="Z177" s="1668"/>
      <c r="AA177" s="1668"/>
      <c r="AB177" s="903"/>
    </row>
    <row r="178" spans="1:28" ht="17.25" customHeight="1">
      <c r="A178" s="935"/>
      <c r="B178" s="935"/>
      <c r="C178" s="935"/>
      <c r="D178" s="935"/>
      <c r="E178" s="935"/>
      <c r="F178" s="1669"/>
      <c r="G178" s="1669"/>
      <c r="H178" s="1669"/>
      <c r="I178" s="1669"/>
      <c r="J178" s="1669"/>
      <c r="K178" s="1669"/>
      <c r="L178" s="1669"/>
      <c r="M178" s="1669"/>
      <c r="N178" s="1669"/>
      <c r="O178" s="1669"/>
      <c r="P178" s="1669"/>
      <c r="Q178" s="1669"/>
      <c r="R178" s="1669"/>
      <c r="S178" s="1669"/>
      <c r="T178" s="1669"/>
      <c r="U178" s="1669"/>
      <c r="V178" s="1669"/>
      <c r="W178" s="1669"/>
      <c r="X178" s="1669"/>
      <c r="Y178" s="1669"/>
      <c r="Z178" s="1669"/>
      <c r="AA178" s="1669"/>
      <c r="AB178" s="906"/>
    </row>
    <row r="179" spans="1:28" ht="17.25" customHeight="1">
      <c r="A179" s="906"/>
      <c r="B179" s="906"/>
      <c r="C179" s="906"/>
      <c r="D179" s="906"/>
      <c r="E179" s="906"/>
      <c r="F179" s="906"/>
      <c r="G179" s="906"/>
      <c r="H179" s="906"/>
      <c r="I179" s="906"/>
      <c r="J179" s="906"/>
      <c r="K179" s="906"/>
      <c r="L179" s="906"/>
      <c r="M179" s="906"/>
      <c r="N179" s="906"/>
      <c r="O179" s="906"/>
      <c r="P179" s="906"/>
      <c r="Q179" s="906"/>
      <c r="R179" s="906"/>
      <c r="S179" s="906"/>
      <c r="T179" s="906"/>
      <c r="U179" s="906"/>
      <c r="V179" s="906"/>
      <c r="W179" s="906"/>
      <c r="X179" s="906"/>
      <c r="Y179" s="906"/>
      <c r="Z179" s="906"/>
      <c r="AA179" s="906"/>
      <c r="AB179" s="903"/>
    </row>
    <row r="180" spans="1:28" ht="17.25" customHeight="1">
      <c r="A180" s="1667" t="s">
        <v>277</v>
      </c>
      <c r="B180" s="1667"/>
      <c r="C180" s="1667"/>
      <c r="D180" s="1667"/>
      <c r="E180" s="1667"/>
      <c r="F180" s="1667"/>
      <c r="G180" s="1667"/>
      <c r="H180" s="1667"/>
      <c r="I180" s="1667"/>
      <c r="J180" s="1667"/>
      <c r="K180" s="1667"/>
      <c r="L180" s="1667"/>
      <c r="M180" s="1667"/>
      <c r="N180" s="1667"/>
      <c r="O180" s="1667"/>
      <c r="P180" s="1667"/>
      <c r="Q180" s="1667"/>
      <c r="R180" s="1667"/>
      <c r="S180" s="1667"/>
      <c r="T180" s="1667"/>
      <c r="U180" s="1667"/>
      <c r="V180" s="1667"/>
      <c r="W180" s="1667"/>
      <c r="X180" s="1667"/>
      <c r="Y180" s="1667"/>
      <c r="Z180" s="1667"/>
      <c r="AA180" s="1667"/>
      <c r="AB180" s="903"/>
    </row>
    <row r="181" spans="1:28" ht="17.25" customHeight="1">
      <c r="A181" s="935"/>
      <c r="B181" s="935" t="s">
        <v>276</v>
      </c>
      <c r="C181" s="935"/>
      <c r="D181" s="935"/>
      <c r="E181" s="935"/>
      <c r="F181" s="935"/>
      <c r="G181" s="935"/>
      <c r="H181" s="935"/>
      <c r="I181" s="935"/>
      <c r="J181" s="935"/>
      <c r="K181" s="935"/>
      <c r="L181" s="935"/>
      <c r="M181" s="935"/>
      <c r="N181" s="935"/>
      <c r="O181" s="935"/>
      <c r="P181" s="935"/>
      <c r="Q181" s="935"/>
      <c r="R181" s="935"/>
      <c r="S181" s="935"/>
      <c r="T181" s="935"/>
      <c r="U181" s="935"/>
      <c r="V181" s="935"/>
      <c r="W181" s="935"/>
      <c r="X181" s="935"/>
      <c r="Y181" s="935"/>
      <c r="Z181" s="935"/>
      <c r="AA181" s="935"/>
      <c r="AB181" s="906"/>
    </row>
    <row r="182" spans="1:28" ht="22.15" customHeight="1">
      <c r="A182" s="972" t="s">
        <v>275</v>
      </c>
      <c r="B182" s="973" t="s">
        <v>132</v>
      </c>
      <c r="C182" s="973"/>
      <c r="D182" s="973"/>
      <c r="E182" s="973"/>
      <c r="F182" s="973"/>
      <c r="G182" s="922"/>
      <c r="H182" s="973"/>
      <c r="I182" s="973"/>
      <c r="J182" s="973"/>
      <c r="K182" s="973"/>
      <c r="L182" s="1697">
        <f>項目一覧②!$F$421</f>
        <v>2</v>
      </c>
      <c r="M182" s="1697"/>
      <c r="N182" s="973"/>
      <c r="O182" s="973"/>
      <c r="P182" s="973"/>
      <c r="Q182" s="973"/>
      <c r="R182" s="973"/>
      <c r="S182" s="973"/>
      <c r="T182" s="973"/>
      <c r="U182" s="973"/>
      <c r="V182" s="973"/>
      <c r="W182" s="973"/>
      <c r="X182" s="973"/>
      <c r="Y182" s="973"/>
      <c r="Z182" s="973"/>
      <c r="AA182" s="973"/>
      <c r="AB182" s="906"/>
    </row>
    <row r="183" spans="1:28" ht="22.15" customHeight="1">
      <c r="A183" s="972" t="s">
        <v>275</v>
      </c>
      <c r="B183" s="973" t="s">
        <v>274</v>
      </c>
      <c r="C183" s="973"/>
      <c r="D183" s="973"/>
      <c r="E183" s="973"/>
      <c r="F183" s="973"/>
      <c r="G183" s="903"/>
      <c r="H183" s="903"/>
      <c r="I183" s="973"/>
      <c r="J183" s="973"/>
      <c r="K183" s="1692" t="str">
        <f>項目一覧②!$F$422</f>
        <v/>
      </c>
      <c r="L183" s="1692"/>
      <c r="M183" s="1692"/>
      <c r="N183" s="973" t="s">
        <v>273</v>
      </c>
      <c r="O183" s="973"/>
      <c r="P183" s="973"/>
      <c r="Q183" s="973"/>
      <c r="R183" s="973"/>
      <c r="S183" s="973"/>
      <c r="T183" s="973"/>
      <c r="U183" s="973"/>
      <c r="V183" s="973"/>
      <c r="W183" s="973"/>
      <c r="X183" s="973"/>
      <c r="Y183" s="973"/>
      <c r="Z183" s="973"/>
      <c r="AA183" s="973"/>
      <c r="AB183" s="906"/>
    </row>
    <row r="184" spans="1:28" ht="22.15" customHeight="1">
      <c r="A184" s="972" t="s">
        <v>110</v>
      </c>
      <c r="B184" s="973" t="s">
        <v>272</v>
      </c>
      <c r="C184" s="973"/>
      <c r="D184" s="973"/>
      <c r="E184" s="973"/>
      <c r="F184" s="973"/>
      <c r="G184" s="973"/>
      <c r="H184" s="973"/>
      <c r="I184" s="973"/>
      <c r="J184" s="1670" t="str">
        <f>項目一覧②!$F$423</f>
        <v/>
      </c>
      <c r="K184" s="1670"/>
      <c r="L184" s="1670"/>
      <c r="M184" s="1670"/>
      <c r="N184" s="1002" t="s">
        <v>92</v>
      </c>
      <c r="O184" s="973"/>
      <c r="P184" s="973"/>
      <c r="Q184" s="973"/>
      <c r="R184" s="973"/>
      <c r="S184" s="973"/>
      <c r="T184" s="973"/>
      <c r="U184" s="973"/>
      <c r="V184" s="973"/>
      <c r="W184" s="973"/>
      <c r="X184" s="973"/>
      <c r="Y184" s="973"/>
      <c r="Z184" s="973"/>
      <c r="AA184" s="973"/>
      <c r="AB184" s="906"/>
    </row>
    <row r="185" spans="1:28" ht="22.15" customHeight="1">
      <c r="A185" s="972" t="s">
        <v>110</v>
      </c>
      <c r="B185" s="973" t="s">
        <v>271</v>
      </c>
      <c r="C185" s="973"/>
      <c r="D185" s="973"/>
      <c r="E185" s="973"/>
      <c r="F185" s="973"/>
      <c r="G185" s="973"/>
      <c r="H185" s="973"/>
      <c r="I185" s="973"/>
      <c r="J185" s="1670" t="str">
        <f>項目一覧②!$F$424</f>
        <v/>
      </c>
      <c r="K185" s="1670"/>
      <c r="L185" s="1670"/>
      <c r="M185" s="1670"/>
      <c r="N185" s="1003" t="s">
        <v>92</v>
      </c>
      <c r="O185" s="973"/>
      <c r="P185" s="973"/>
      <c r="Q185" s="973"/>
      <c r="R185" s="973"/>
      <c r="S185" s="973"/>
      <c r="T185" s="973"/>
      <c r="U185" s="973"/>
      <c r="V185" s="973"/>
      <c r="W185" s="973"/>
      <c r="X185" s="973"/>
      <c r="Y185" s="973"/>
      <c r="Z185" s="973"/>
      <c r="AA185" s="973"/>
      <c r="AB185" s="906"/>
    </row>
    <row r="186" spans="1:28" ht="22.15" customHeight="1">
      <c r="A186" s="972" t="s">
        <v>110</v>
      </c>
      <c r="B186" s="973" t="s">
        <v>270</v>
      </c>
      <c r="C186" s="973"/>
      <c r="D186" s="973"/>
      <c r="E186" s="973"/>
      <c r="F186" s="973"/>
      <c r="G186" s="973"/>
      <c r="H186" s="973"/>
      <c r="I186" s="973"/>
      <c r="J186" s="1670" t="str">
        <f>項目一覧②!$F$425</f>
        <v/>
      </c>
      <c r="K186" s="1670"/>
      <c r="L186" s="1670"/>
      <c r="M186" s="1670"/>
      <c r="N186" s="1002" t="s">
        <v>92</v>
      </c>
      <c r="O186" s="973"/>
      <c r="P186" s="973"/>
      <c r="Q186" s="973"/>
      <c r="R186" s="973"/>
      <c r="S186" s="973"/>
      <c r="T186" s="973"/>
      <c r="U186" s="973"/>
      <c r="V186" s="973"/>
      <c r="W186" s="973"/>
      <c r="X186" s="973"/>
      <c r="Y186" s="973"/>
      <c r="Z186" s="973"/>
      <c r="AA186" s="973"/>
      <c r="AB186" s="906"/>
    </row>
    <row r="187" spans="1:28" ht="17.25" customHeight="1">
      <c r="A187" s="959" t="s">
        <v>110</v>
      </c>
      <c r="B187" s="937" t="s">
        <v>268</v>
      </c>
      <c r="C187" s="937"/>
      <c r="D187" s="937"/>
      <c r="E187" s="937"/>
      <c r="F187" s="937"/>
      <c r="G187" s="937"/>
      <c r="H187" s="937"/>
      <c r="I187" s="937"/>
      <c r="O187" s="937"/>
      <c r="P187" s="937"/>
      <c r="Q187" s="937"/>
      <c r="R187" s="937"/>
      <c r="S187" s="937"/>
      <c r="T187" s="937"/>
      <c r="U187" s="937"/>
      <c r="V187" s="937"/>
      <c r="W187" s="937"/>
      <c r="X187" s="937"/>
      <c r="Y187" s="937"/>
      <c r="Z187" s="937"/>
      <c r="AA187" s="937"/>
      <c r="AB187" s="903"/>
    </row>
    <row r="188" spans="1:28" ht="17.25" customHeight="1">
      <c r="A188" s="936"/>
      <c r="B188" s="906"/>
      <c r="C188" s="906" t="s">
        <v>2260</v>
      </c>
      <c r="D188" s="906" t="s">
        <v>2261</v>
      </c>
      <c r="E188" s="906"/>
      <c r="F188" s="906"/>
      <c r="G188" s="906"/>
      <c r="H188" s="906"/>
      <c r="I188" s="906"/>
      <c r="J188" s="1685" t="str">
        <f>項目一覧②!$F$426</f>
        <v/>
      </c>
      <c r="K188" s="1685"/>
      <c r="L188" s="1685"/>
      <c r="M188" s="1685"/>
      <c r="N188" s="999" t="s">
        <v>92</v>
      </c>
      <c r="O188" s="906"/>
      <c r="P188" s="906"/>
      <c r="Q188" s="906"/>
      <c r="R188" s="906"/>
      <c r="S188" s="906"/>
      <c r="T188" s="906"/>
      <c r="U188" s="906"/>
      <c r="V188" s="906"/>
      <c r="W188" s="906"/>
      <c r="X188" s="906"/>
      <c r="Y188" s="906"/>
      <c r="Z188" s="906"/>
      <c r="AA188" s="906"/>
      <c r="AB188" s="903"/>
    </row>
    <row r="189" spans="1:28" ht="17.25" customHeight="1">
      <c r="A189" s="936"/>
      <c r="B189" s="906"/>
      <c r="C189" s="906" t="s">
        <v>2262</v>
      </c>
      <c r="D189" s="906" t="s">
        <v>2263</v>
      </c>
      <c r="E189" s="906"/>
      <c r="F189" s="906"/>
      <c r="G189" s="906"/>
      <c r="H189" s="906"/>
      <c r="I189" s="906"/>
      <c r="J189" s="1000"/>
      <c r="K189" s="1000"/>
      <c r="L189" s="1000"/>
      <c r="M189" s="1000"/>
      <c r="N189" s="999"/>
      <c r="O189" s="906"/>
      <c r="P189" s="906"/>
      <c r="Q189" s="906" t="str">
        <f>IF(項目一覧②!$G$427=TRUE,"■","□")</f>
        <v>□</v>
      </c>
      <c r="R189" s="906" t="s">
        <v>84</v>
      </c>
      <c r="S189" s="906"/>
      <c r="T189" s="906" t="str">
        <f>IF(項目一覧②!$H$427=TRUE,"■","□")</f>
        <v>□</v>
      </c>
      <c r="U189" s="906" t="s">
        <v>454</v>
      </c>
      <c r="V189" s="906"/>
      <c r="W189" s="906"/>
      <c r="X189" s="906"/>
      <c r="Y189" s="906"/>
      <c r="Z189" s="906"/>
      <c r="AA189" s="906"/>
      <c r="AB189" s="906"/>
    </row>
    <row r="190" spans="1:28" ht="17.25" customHeight="1">
      <c r="A190" s="959" t="s">
        <v>275</v>
      </c>
      <c r="B190" s="937" t="s">
        <v>264</v>
      </c>
      <c r="C190" s="937"/>
      <c r="D190" s="937"/>
      <c r="E190" s="937"/>
      <c r="F190" s="937"/>
      <c r="G190" s="937"/>
      <c r="H190" s="937"/>
      <c r="I190" s="937"/>
      <c r="J190" s="937"/>
      <c r="K190" s="937"/>
      <c r="L190" s="937"/>
      <c r="M190" s="937"/>
      <c r="N190" s="937"/>
      <c r="O190" s="937"/>
      <c r="P190" s="937"/>
      <c r="Q190" s="937"/>
      <c r="R190" s="937"/>
      <c r="S190" s="937"/>
      <c r="T190" s="937"/>
      <c r="U190" s="937"/>
      <c r="V190" s="937"/>
      <c r="W190" s="937"/>
      <c r="X190" s="937"/>
      <c r="Y190" s="937"/>
      <c r="Z190" s="937"/>
      <c r="AA190" s="937"/>
      <c r="AB190" s="903"/>
    </row>
    <row r="191" spans="1:28" ht="17.25" customHeight="1">
      <c r="A191" s="906"/>
      <c r="B191" s="906"/>
      <c r="C191" s="906"/>
      <c r="D191" s="1667" t="s">
        <v>263</v>
      </c>
      <c r="E191" s="1667"/>
      <c r="F191" s="1667"/>
      <c r="G191" s="1667"/>
      <c r="H191" s="975"/>
      <c r="I191" s="1667" t="s">
        <v>262</v>
      </c>
      <c r="J191" s="1667"/>
      <c r="K191" s="1667"/>
      <c r="L191" s="1667"/>
      <c r="M191" s="1667"/>
      <c r="N191" s="1667"/>
      <c r="O191" s="1667"/>
      <c r="P191" s="1667"/>
      <c r="Q191" s="1667"/>
      <c r="R191" s="1667"/>
      <c r="S191" s="1667"/>
      <c r="T191" s="1667"/>
      <c r="U191" s="1667"/>
      <c r="V191" s="975"/>
      <c r="W191" s="975" t="s">
        <v>279</v>
      </c>
      <c r="X191" s="1667" t="s">
        <v>289</v>
      </c>
      <c r="Y191" s="1667"/>
      <c r="Z191" s="1667"/>
      <c r="AA191" s="906" t="s">
        <v>288</v>
      </c>
      <c r="AB191" s="903"/>
    </row>
    <row r="192" spans="1:28" ht="17.25" customHeight="1">
      <c r="A192" s="906"/>
      <c r="B192" s="906" t="s">
        <v>287</v>
      </c>
      <c r="C192" s="906"/>
      <c r="D192" s="975" t="s">
        <v>281</v>
      </c>
      <c r="E192" s="1689" t="str">
        <f>項目一覧②!$F$428</f>
        <v/>
      </c>
      <c r="F192" s="1689"/>
      <c r="G192" s="975" t="s">
        <v>280</v>
      </c>
      <c r="H192" s="938" t="str">
        <f>項目一覧②!$F$434</f>
        <v/>
      </c>
      <c r="J192" s="906"/>
      <c r="K192" s="906"/>
      <c r="L192" s="903"/>
      <c r="M192" s="906"/>
      <c r="N192" s="906"/>
      <c r="O192" s="906"/>
      <c r="P192" s="906"/>
      <c r="Q192" s="906"/>
      <c r="R192" s="903"/>
      <c r="S192" s="903"/>
      <c r="T192" s="903"/>
      <c r="U192" s="903"/>
      <c r="V192" s="975"/>
      <c r="W192" s="975" t="s">
        <v>279</v>
      </c>
      <c r="X192" s="1686" t="str">
        <f>項目一覧②!$F$440</f>
        <v/>
      </c>
      <c r="Y192" s="1686"/>
      <c r="Z192" s="1686"/>
      <c r="AA192" s="906" t="s">
        <v>278</v>
      </c>
      <c r="AB192" s="903"/>
    </row>
    <row r="193" spans="1:28" ht="17.25" customHeight="1">
      <c r="A193" s="906"/>
      <c r="B193" s="906" t="s">
        <v>286</v>
      </c>
      <c r="C193" s="906"/>
      <c r="D193" s="975" t="s">
        <v>281</v>
      </c>
      <c r="E193" s="1689" t="str">
        <f>項目一覧②!$F$429</f>
        <v/>
      </c>
      <c r="F193" s="1689"/>
      <c r="G193" s="975" t="s">
        <v>280</v>
      </c>
      <c r="H193" s="938" t="str">
        <f>項目一覧②!$F$435</f>
        <v/>
      </c>
      <c r="J193" s="906"/>
      <c r="K193" s="906"/>
      <c r="L193" s="903"/>
      <c r="M193" s="906"/>
      <c r="N193" s="906"/>
      <c r="O193" s="906"/>
      <c r="P193" s="906"/>
      <c r="Q193" s="906"/>
      <c r="R193" s="903"/>
      <c r="S193" s="903"/>
      <c r="T193" s="903"/>
      <c r="U193" s="903"/>
      <c r="V193" s="975"/>
      <c r="W193" s="975" t="s">
        <v>279</v>
      </c>
      <c r="X193" s="1686" t="str">
        <f>項目一覧②!$F$441</f>
        <v/>
      </c>
      <c r="Y193" s="1686"/>
      <c r="Z193" s="1686"/>
      <c r="AA193" s="906" t="s">
        <v>278</v>
      </c>
      <c r="AB193" s="903"/>
    </row>
    <row r="194" spans="1:28" ht="17.25" customHeight="1">
      <c r="A194" s="906"/>
      <c r="B194" s="906" t="s">
        <v>285</v>
      </c>
      <c r="C194" s="906"/>
      <c r="D194" s="975" t="s">
        <v>281</v>
      </c>
      <c r="E194" s="1689" t="str">
        <f>項目一覧②!$F$430</f>
        <v/>
      </c>
      <c r="F194" s="1689"/>
      <c r="G194" s="975" t="s">
        <v>280</v>
      </c>
      <c r="H194" s="938" t="str">
        <f>項目一覧②!$F$436</f>
        <v/>
      </c>
      <c r="J194" s="906"/>
      <c r="K194" s="906"/>
      <c r="L194" s="903"/>
      <c r="M194" s="906"/>
      <c r="N194" s="906"/>
      <c r="O194" s="906"/>
      <c r="P194" s="906"/>
      <c r="Q194" s="906"/>
      <c r="R194" s="903"/>
      <c r="S194" s="903"/>
      <c r="T194" s="903"/>
      <c r="U194" s="903"/>
      <c r="V194" s="975"/>
      <c r="W194" s="975" t="s">
        <v>279</v>
      </c>
      <c r="X194" s="1686" t="str">
        <f>項目一覧②!$F$442</f>
        <v/>
      </c>
      <c r="Y194" s="1686"/>
      <c r="Z194" s="1686"/>
      <c r="AA194" s="906" t="s">
        <v>278</v>
      </c>
      <c r="AB194" s="903"/>
    </row>
    <row r="195" spans="1:28" ht="17.25" customHeight="1">
      <c r="A195" s="906"/>
      <c r="B195" s="906" t="s">
        <v>284</v>
      </c>
      <c r="C195" s="906"/>
      <c r="D195" s="975" t="s">
        <v>281</v>
      </c>
      <c r="E195" s="1689" t="str">
        <f>項目一覧②!$F$431</f>
        <v/>
      </c>
      <c r="F195" s="1689"/>
      <c r="G195" s="975" t="s">
        <v>280</v>
      </c>
      <c r="H195" s="938" t="str">
        <f>項目一覧②!$F$437</f>
        <v/>
      </c>
      <c r="J195" s="906"/>
      <c r="K195" s="906"/>
      <c r="L195" s="903"/>
      <c r="M195" s="906"/>
      <c r="N195" s="906"/>
      <c r="O195" s="906"/>
      <c r="P195" s="906"/>
      <c r="Q195" s="906"/>
      <c r="R195" s="903"/>
      <c r="S195" s="903"/>
      <c r="T195" s="903"/>
      <c r="U195" s="903"/>
      <c r="V195" s="975"/>
      <c r="W195" s="975" t="s">
        <v>279</v>
      </c>
      <c r="X195" s="1686" t="str">
        <f>項目一覧②!$F$443</f>
        <v/>
      </c>
      <c r="Y195" s="1686"/>
      <c r="Z195" s="1686"/>
      <c r="AA195" s="906" t="s">
        <v>278</v>
      </c>
      <c r="AB195" s="903"/>
    </row>
    <row r="196" spans="1:28" ht="17.25" customHeight="1">
      <c r="A196" s="906"/>
      <c r="B196" s="906" t="s">
        <v>283</v>
      </c>
      <c r="C196" s="906"/>
      <c r="D196" s="975" t="s">
        <v>281</v>
      </c>
      <c r="E196" s="1689" t="str">
        <f>項目一覧②!$F$432</f>
        <v/>
      </c>
      <c r="F196" s="1689"/>
      <c r="G196" s="975" t="s">
        <v>280</v>
      </c>
      <c r="H196" s="938" t="str">
        <f>項目一覧②!$F$438</f>
        <v/>
      </c>
      <c r="J196" s="906"/>
      <c r="K196" s="906"/>
      <c r="L196" s="903"/>
      <c r="M196" s="906"/>
      <c r="N196" s="906"/>
      <c r="O196" s="906"/>
      <c r="P196" s="906"/>
      <c r="Q196" s="906"/>
      <c r="R196" s="903"/>
      <c r="S196" s="903"/>
      <c r="T196" s="903"/>
      <c r="U196" s="903"/>
      <c r="V196" s="975"/>
      <c r="W196" s="975" t="s">
        <v>279</v>
      </c>
      <c r="X196" s="1686" t="str">
        <f>項目一覧②!$F$444</f>
        <v/>
      </c>
      <c r="Y196" s="1686"/>
      <c r="Z196" s="1686"/>
      <c r="AA196" s="906" t="s">
        <v>278</v>
      </c>
      <c r="AB196" s="903"/>
    </row>
    <row r="197" spans="1:28" ht="17.25" customHeight="1">
      <c r="A197" s="935"/>
      <c r="B197" s="935" t="s">
        <v>282</v>
      </c>
      <c r="C197" s="935"/>
      <c r="D197" s="975" t="s">
        <v>281</v>
      </c>
      <c r="E197" s="1689" t="str">
        <f>項目一覧②!$F$433</f>
        <v/>
      </c>
      <c r="F197" s="1689"/>
      <c r="G197" s="975" t="s">
        <v>280</v>
      </c>
      <c r="H197" s="938" t="str">
        <f>項目一覧②!$F$439</f>
        <v/>
      </c>
      <c r="J197" s="935"/>
      <c r="K197" s="935"/>
      <c r="L197" s="903"/>
      <c r="M197" s="935"/>
      <c r="N197" s="935"/>
      <c r="O197" s="935"/>
      <c r="P197" s="935"/>
      <c r="Q197" s="935"/>
      <c r="R197" s="903"/>
      <c r="S197" s="903"/>
      <c r="T197" s="903"/>
      <c r="U197" s="903"/>
      <c r="V197" s="975"/>
      <c r="W197" s="975" t="s">
        <v>279</v>
      </c>
      <c r="X197" s="1686" t="str">
        <f>項目一覧②!$F$445</f>
        <v/>
      </c>
      <c r="Y197" s="1686"/>
      <c r="Z197" s="1686"/>
      <c r="AA197" s="906" t="s">
        <v>278</v>
      </c>
      <c r="AB197" s="906"/>
    </row>
    <row r="198" spans="1:28" ht="17.25" customHeight="1">
      <c r="A198" s="959" t="s">
        <v>275</v>
      </c>
      <c r="B198" s="937" t="s">
        <v>251</v>
      </c>
      <c r="C198" s="937"/>
      <c r="D198" s="937"/>
      <c r="E198" s="937"/>
      <c r="F198" s="937"/>
      <c r="G198" s="937"/>
      <c r="H198" s="937"/>
      <c r="I198" s="937"/>
      <c r="J198" s="937"/>
      <c r="K198" s="937"/>
      <c r="L198" s="937"/>
      <c r="M198" s="937"/>
      <c r="N198" s="937"/>
      <c r="O198" s="937"/>
      <c r="P198" s="937"/>
      <c r="Q198" s="937"/>
      <c r="R198" s="937"/>
      <c r="S198" s="937"/>
      <c r="T198" s="937"/>
      <c r="U198" s="937"/>
      <c r="V198" s="937"/>
      <c r="W198" s="937"/>
      <c r="X198" s="937"/>
      <c r="Y198" s="937"/>
      <c r="Z198" s="937"/>
      <c r="AA198" s="937"/>
      <c r="AB198" s="903"/>
    </row>
    <row r="199" spans="1:28" ht="17.25" customHeight="1">
      <c r="A199" s="936"/>
      <c r="B199" s="906"/>
      <c r="C199" s="906"/>
      <c r="D199" s="906"/>
      <c r="E199" s="906"/>
      <c r="F199" s="1668" t="str">
        <f>項目一覧②!$F$446</f>
        <v/>
      </c>
      <c r="G199" s="1668"/>
      <c r="H199" s="1668"/>
      <c r="I199" s="1668"/>
      <c r="J199" s="1668"/>
      <c r="K199" s="1668"/>
      <c r="L199" s="1668"/>
      <c r="M199" s="1668"/>
      <c r="N199" s="1668"/>
      <c r="O199" s="1668"/>
      <c r="P199" s="1668"/>
      <c r="Q199" s="1668"/>
      <c r="R199" s="1668"/>
      <c r="S199" s="1668"/>
      <c r="T199" s="1668"/>
      <c r="U199" s="1668"/>
      <c r="V199" s="1668"/>
      <c r="W199" s="1668"/>
      <c r="X199" s="1668"/>
      <c r="Y199" s="1668"/>
      <c r="Z199" s="1668"/>
      <c r="AA199" s="1668"/>
      <c r="AB199" s="903"/>
    </row>
    <row r="200" spans="1:28" ht="17.25" customHeight="1">
      <c r="A200" s="935"/>
      <c r="B200" s="935"/>
      <c r="C200" s="935"/>
      <c r="D200" s="935"/>
      <c r="E200" s="935"/>
      <c r="F200" s="1669"/>
      <c r="G200" s="1669"/>
      <c r="H200" s="1669"/>
      <c r="I200" s="1669"/>
      <c r="J200" s="1669"/>
      <c r="K200" s="1669"/>
      <c r="L200" s="1669"/>
      <c r="M200" s="1669"/>
      <c r="N200" s="1669"/>
      <c r="O200" s="1669"/>
      <c r="P200" s="1669"/>
      <c r="Q200" s="1669"/>
      <c r="R200" s="1669"/>
      <c r="S200" s="1669"/>
      <c r="T200" s="1669"/>
      <c r="U200" s="1669"/>
      <c r="V200" s="1669"/>
      <c r="W200" s="1669"/>
      <c r="X200" s="1669"/>
      <c r="Y200" s="1669"/>
      <c r="Z200" s="1669"/>
      <c r="AA200" s="1669"/>
      <c r="AB200" s="906"/>
    </row>
    <row r="201" spans="1:28" ht="17.25" customHeight="1">
      <c r="A201" s="936" t="s">
        <v>275</v>
      </c>
      <c r="B201" s="906" t="s">
        <v>250</v>
      </c>
      <c r="C201" s="906"/>
      <c r="D201" s="906"/>
      <c r="E201" s="906"/>
      <c r="F201" s="906"/>
      <c r="G201" s="906"/>
      <c r="H201" s="906"/>
      <c r="I201" s="906"/>
      <c r="J201" s="906"/>
      <c r="K201" s="906"/>
      <c r="L201" s="906"/>
      <c r="M201" s="906"/>
      <c r="N201" s="906"/>
      <c r="O201" s="906"/>
      <c r="P201" s="906"/>
      <c r="Q201" s="906"/>
      <c r="R201" s="906"/>
      <c r="S201" s="906"/>
      <c r="T201" s="906"/>
      <c r="U201" s="906"/>
      <c r="V201" s="906"/>
      <c r="W201" s="906"/>
      <c r="X201" s="906"/>
      <c r="Y201" s="906"/>
      <c r="Z201" s="906"/>
      <c r="AA201" s="906"/>
      <c r="AB201" s="903"/>
    </row>
    <row r="202" spans="1:28" ht="17.25" customHeight="1">
      <c r="A202" s="906"/>
      <c r="B202" s="906"/>
      <c r="C202" s="906"/>
      <c r="D202" s="906"/>
      <c r="E202" s="906"/>
      <c r="F202" s="1668" t="str">
        <f>項目一覧②!$F$447</f>
        <v/>
      </c>
      <c r="G202" s="1668"/>
      <c r="H202" s="1668"/>
      <c r="I202" s="1668"/>
      <c r="J202" s="1668"/>
      <c r="K202" s="1668"/>
      <c r="L202" s="1668"/>
      <c r="M202" s="1668"/>
      <c r="N202" s="1668"/>
      <c r="O202" s="1668"/>
      <c r="P202" s="1668"/>
      <c r="Q202" s="1668"/>
      <c r="R202" s="1668"/>
      <c r="S202" s="1668"/>
      <c r="T202" s="1668"/>
      <c r="U202" s="1668"/>
      <c r="V202" s="1668"/>
      <c r="W202" s="1668"/>
      <c r="X202" s="1668"/>
      <c r="Y202" s="1668"/>
      <c r="Z202" s="1668"/>
      <c r="AA202" s="1668"/>
      <c r="AB202" s="903"/>
    </row>
    <row r="203" spans="1:28" ht="17.25" customHeight="1">
      <c r="A203" s="935"/>
      <c r="B203" s="935"/>
      <c r="C203" s="935"/>
      <c r="D203" s="935"/>
      <c r="E203" s="935"/>
      <c r="F203" s="1669"/>
      <c r="G203" s="1669"/>
      <c r="H203" s="1669"/>
      <c r="I203" s="1669"/>
      <c r="J203" s="1669"/>
      <c r="K203" s="1669"/>
      <c r="L203" s="1669"/>
      <c r="M203" s="1669"/>
      <c r="N203" s="1669"/>
      <c r="O203" s="1669"/>
      <c r="P203" s="1669"/>
      <c r="Q203" s="1669"/>
      <c r="R203" s="1669"/>
      <c r="S203" s="1669"/>
      <c r="T203" s="1669"/>
      <c r="U203" s="1669"/>
      <c r="V203" s="1669"/>
      <c r="W203" s="1669"/>
      <c r="X203" s="1669"/>
      <c r="Y203" s="1669"/>
      <c r="Z203" s="1669"/>
      <c r="AA203" s="1669"/>
      <c r="AB203" s="906"/>
    </row>
    <row r="204" spans="1:28" ht="17.25" customHeight="1">
      <c r="A204" s="906"/>
      <c r="B204" s="906"/>
      <c r="C204" s="906"/>
      <c r="D204" s="906"/>
      <c r="E204" s="906"/>
      <c r="F204" s="906"/>
      <c r="G204" s="906"/>
      <c r="H204" s="906"/>
      <c r="I204" s="906"/>
      <c r="J204" s="906"/>
      <c r="K204" s="906"/>
      <c r="L204" s="906"/>
      <c r="M204" s="906"/>
      <c r="N204" s="906"/>
      <c r="O204" s="906"/>
      <c r="P204" s="906"/>
      <c r="Q204" s="906"/>
      <c r="R204" s="906"/>
      <c r="S204" s="906"/>
      <c r="T204" s="906"/>
      <c r="U204" s="906"/>
      <c r="V204" s="906"/>
      <c r="W204" s="906"/>
      <c r="X204" s="906"/>
      <c r="Y204" s="906"/>
      <c r="Z204" s="906"/>
      <c r="AA204" s="906"/>
      <c r="AB204" s="903"/>
    </row>
    <row r="205" spans="1:28" ht="17.25" customHeight="1">
      <c r="A205" s="1667" t="s">
        <v>277</v>
      </c>
      <c r="B205" s="1667"/>
      <c r="C205" s="1667"/>
      <c r="D205" s="1667"/>
      <c r="E205" s="1667"/>
      <c r="F205" s="1667"/>
      <c r="G205" s="1667"/>
      <c r="H205" s="1667"/>
      <c r="I205" s="1667"/>
      <c r="J205" s="1667"/>
      <c r="K205" s="1667"/>
      <c r="L205" s="1667"/>
      <c r="M205" s="1667"/>
      <c r="N205" s="1667"/>
      <c r="O205" s="1667"/>
      <c r="P205" s="1667"/>
      <c r="Q205" s="1667"/>
      <c r="R205" s="1667"/>
      <c r="S205" s="1667"/>
      <c r="T205" s="1667"/>
      <c r="U205" s="1667"/>
      <c r="V205" s="1667"/>
      <c r="W205" s="1667"/>
      <c r="X205" s="1667"/>
      <c r="Y205" s="1667"/>
      <c r="Z205" s="1667"/>
      <c r="AA205" s="1667"/>
      <c r="AB205" s="903"/>
    </row>
    <row r="206" spans="1:28" ht="17.25" customHeight="1">
      <c r="A206" s="935"/>
      <c r="B206" s="935" t="s">
        <v>276</v>
      </c>
      <c r="C206" s="935"/>
      <c r="D206" s="935"/>
      <c r="E206" s="935"/>
      <c r="F206" s="935"/>
      <c r="G206" s="935"/>
      <c r="H206" s="935"/>
      <c r="I206" s="935"/>
      <c r="J206" s="935"/>
      <c r="K206" s="935"/>
      <c r="L206" s="935"/>
      <c r="M206" s="935"/>
      <c r="N206" s="935"/>
      <c r="O206" s="935"/>
      <c r="P206" s="935"/>
      <c r="Q206" s="935"/>
      <c r="R206" s="935"/>
      <c r="S206" s="935"/>
      <c r="T206" s="935"/>
      <c r="U206" s="935"/>
      <c r="V206" s="935"/>
      <c r="W206" s="935"/>
      <c r="X206" s="935"/>
      <c r="Y206" s="935"/>
      <c r="Z206" s="935"/>
      <c r="AA206" s="935"/>
      <c r="AB206" s="906"/>
    </row>
    <row r="207" spans="1:28" ht="22.15" customHeight="1">
      <c r="A207" s="972" t="s">
        <v>275</v>
      </c>
      <c r="B207" s="973" t="s">
        <v>132</v>
      </c>
      <c r="C207" s="973"/>
      <c r="D207" s="973"/>
      <c r="E207" s="973"/>
      <c r="F207" s="973"/>
      <c r="G207" s="922"/>
      <c r="H207" s="973"/>
      <c r="I207" s="973"/>
      <c r="J207" s="973"/>
      <c r="K207" s="973"/>
      <c r="L207" s="1688">
        <f>項目一覧②!$F$475</f>
        <v>2</v>
      </c>
      <c r="M207" s="1688"/>
      <c r="N207" s="973"/>
      <c r="O207" s="973"/>
      <c r="P207" s="973"/>
      <c r="Q207" s="973"/>
      <c r="R207" s="973"/>
      <c r="S207" s="973"/>
      <c r="T207" s="973"/>
      <c r="U207" s="973"/>
      <c r="V207" s="973"/>
      <c r="W207" s="973"/>
      <c r="X207" s="973"/>
      <c r="Y207" s="973"/>
      <c r="Z207" s="973"/>
      <c r="AA207" s="973"/>
      <c r="AB207" s="906"/>
    </row>
    <row r="208" spans="1:28" ht="22.15" customHeight="1">
      <c r="A208" s="972" t="s">
        <v>275</v>
      </c>
      <c r="B208" s="973" t="s">
        <v>274</v>
      </c>
      <c r="C208" s="973"/>
      <c r="D208" s="973"/>
      <c r="E208" s="973"/>
      <c r="F208" s="973"/>
      <c r="G208" s="903"/>
      <c r="H208" s="903"/>
      <c r="I208" s="973"/>
      <c r="J208" s="1697" t="str">
        <f>項目一覧②!$F$449</f>
        <v/>
      </c>
      <c r="K208" s="1697"/>
      <c r="L208" s="1697"/>
      <c r="M208" s="1697"/>
      <c r="N208" s="973" t="s">
        <v>273</v>
      </c>
      <c r="O208" s="973"/>
      <c r="P208" s="973"/>
      <c r="Q208" s="973"/>
      <c r="R208" s="973"/>
      <c r="S208" s="973"/>
      <c r="T208" s="973"/>
      <c r="U208" s="973"/>
      <c r="V208" s="973"/>
      <c r="W208" s="973"/>
      <c r="X208" s="973"/>
      <c r="Y208" s="973"/>
      <c r="Z208" s="973"/>
      <c r="AA208" s="973"/>
      <c r="AB208" s="906"/>
    </row>
    <row r="209" spans="1:28" ht="22.15" customHeight="1">
      <c r="A209" s="972" t="s">
        <v>110</v>
      </c>
      <c r="B209" s="973" t="s">
        <v>272</v>
      </c>
      <c r="C209" s="973"/>
      <c r="D209" s="973"/>
      <c r="E209" s="973"/>
      <c r="F209" s="973"/>
      <c r="G209" s="973"/>
      <c r="H209" s="973"/>
      <c r="I209" s="973"/>
      <c r="J209" s="1670" t="str">
        <f>項目一覧②!$F$450</f>
        <v/>
      </c>
      <c r="K209" s="1670"/>
      <c r="L209" s="1670"/>
      <c r="M209" s="1670"/>
      <c r="N209" s="1002" t="s">
        <v>92</v>
      </c>
      <c r="O209" s="973"/>
      <c r="P209" s="973"/>
      <c r="Q209" s="973"/>
      <c r="R209" s="973"/>
      <c r="S209" s="973"/>
      <c r="T209" s="973"/>
      <c r="U209" s="973"/>
      <c r="V209" s="973"/>
      <c r="W209" s="973"/>
      <c r="X209" s="973"/>
      <c r="Y209" s="973"/>
      <c r="Z209" s="973"/>
      <c r="AA209" s="973"/>
      <c r="AB209" s="906"/>
    </row>
    <row r="210" spans="1:28" ht="22.15" customHeight="1">
      <c r="A210" s="972" t="s">
        <v>110</v>
      </c>
      <c r="B210" s="973" t="s">
        <v>271</v>
      </c>
      <c r="C210" s="973"/>
      <c r="D210" s="973"/>
      <c r="E210" s="973"/>
      <c r="F210" s="973"/>
      <c r="G210" s="973"/>
      <c r="H210" s="973"/>
      <c r="I210" s="973"/>
      <c r="J210" s="1670" t="str">
        <f>項目一覧②!$F$451</f>
        <v/>
      </c>
      <c r="K210" s="1670"/>
      <c r="L210" s="1670"/>
      <c r="M210" s="1670"/>
      <c r="N210" s="1003" t="s">
        <v>92</v>
      </c>
      <c r="O210" s="973"/>
      <c r="P210" s="973"/>
      <c r="Q210" s="973"/>
      <c r="R210" s="973"/>
      <c r="S210" s="973"/>
      <c r="T210" s="973"/>
      <c r="U210" s="973"/>
      <c r="V210" s="973"/>
      <c r="W210" s="973"/>
      <c r="X210" s="973"/>
      <c r="Y210" s="973"/>
      <c r="Z210" s="973"/>
      <c r="AA210" s="973"/>
      <c r="AB210" s="906"/>
    </row>
    <row r="211" spans="1:28" ht="22.15" customHeight="1">
      <c r="A211" s="972" t="s">
        <v>110</v>
      </c>
      <c r="B211" s="973" t="s">
        <v>270</v>
      </c>
      <c r="C211" s="973"/>
      <c r="D211" s="973"/>
      <c r="E211" s="973"/>
      <c r="F211" s="973"/>
      <c r="G211" s="973"/>
      <c r="H211" s="973"/>
      <c r="I211" s="973"/>
      <c r="J211" s="1670" t="str">
        <f>項目一覧②!$F$452</f>
        <v/>
      </c>
      <c r="K211" s="1670"/>
      <c r="L211" s="1670"/>
      <c r="M211" s="1670"/>
      <c r="N211" s="1002" t="s">
        <v>92</v>
      </c>
      <c r="O211" s="973"/>
      <c r="P211" s="973"/>
      <c r="Q211" s="973"/>
      <c r="R211" s="973"/>
      <c r="S211" s="973"/>
      <c r="T211" s="973"/>
      <c r="U211" s="973"/>
      <c r="V211" s="973"/>
      <c r="W211" s="973"/>
      <c r="X211" s="973"/>
      <c r="Y211" s="973"/>
      <c r="Z211" s="973"/>
      <c r="AA211" s="973"/>
      <c r="AB211" s="906"/>
    </row>
    <row r="212" spans="1:28" ht="17.25" customHeight="1">
      <c r="A212" s="959" t="s">
        <v>110</v>
      </c>
      <c r="B212" s="937" t="s">
        <v>268</v>
      </c>
      <c r="C212" s="937"/>
      <c r="D212" s="937"/>
      <c r="E212" s="937"/>
      <c r="F212" s="937"/>
      <c r="G212" s="937"/>
      <c r="H212" s="937"/>
      <c r="I212" s="937"/>
      <c r="O212" s="937"/>
      <c r="P212" s="937"/>
      <c r="Q212" s="937"/>
      <c r="R212" s="937"/>
      <c r="S212" s="937"/>
      <c r="T212" s="937"/>
      <c r="U212" s="937"/>
      <c r="V212" s="937"/>
      <c r="W212" s="937"/>
      <c r="X212" s="937"/>
      <c r="Y212" s="937"/>
      <c r="Z212" s="937"/>
      <c r="AA212" s="937"/>
      <c r="AB212" s="903"/>
    </row>
    <row r="213" spans="1:28" ht="17.25" customHeight="1">
      <c r="A213" s="936"/>
      <c r="B213" s="906"/>
      <c r="C213" s="906" t="s">
        <v>2260</v>
      </c>
      <c r="D213" s="906" t="s">
        <v>2261</v>
      </c>
      <c r="E213" s="906"/>
      <c r="F213" s="906"/>
      <c r="G213" s="906"/>
      <c r="H213" s="906"/>
      <c r="I213" s="906"/>
      <c r="J213" s="1685" t="str">
        <f>項目一覧②!$F$453</f>
        <v/>
      </c>
      <c r="K213" s="1685"/>
      <c r="L213" s="1685"/>
      <c r="M213" s="1685"/>
      <c r="N213" s="1003" t="s">
        <v>92</v>
      </c>
      <c r="O213" s="906"/>
      <c r="P213" s="906"/>
      <c r="Q213" s="906"/>
      <c r="R213" s="906"/>
      <c r="S213" s="906"/>
      <c r="T213" s="906"/>
      <c r="U213" s="906"/>
      <c r="V213" s="906"/>
      <c r="W213" s="906"/>
      <c r="X213" s="906"/>
      <c r="Y213" s="906"/>
      <c r="Z213" s="906"/>
      <c r="AA213" s="906"/>
      <c r="AB213" s="903"/>
    </row>
    <row r="214" spans="1:28" ht="17.25" customHeight="1">
      <c r="A214" s="936"/>
      <c r="B214" s="906"/>
      <c r="C214" s="906" t="s">
        <v>2262</v>
      </c>
      <c r="D214" s="906" t="s">
        <v>2263</v>
      </c>
      <c r="E214" s="906"/>
      <c r="F214" s="906"/>
      <c r="G214" s="906"/>
      <c r="H214" s="906"/>
      <c r="I214" s="906"/>
      <c r="J214" s="1000"/>
      <c r="K214" s="1000"/>
      <c r="L214" s="1000"/>
      <c r="M214" s="1000"/>
      <c r="N214" s="1003"/>
      <c r="O214" s="906"/>
      <c r="P214" s="906"/>
      <c r="Q214" s="906" t="str">
        <f>IF(項目一覧②!$G$454=TRUE,"■","□")</f>
        <v>□</v>
      </c>
      <c r="R214" s="906" t="s">
        <v>84</v>
      </c>
      <c r="S214" s="906"/>
      <c r="T214" s="906" t="str">
        <f>IF(項目一覧②!$H$454=TRUE,"■","□")</f>
        <v>□</v>
      </c>
      <c r="U214" s="906" t="s">
        <v>454</v>
      </c>
      <c r="V214" s="906"/>
      <c r="W214" s="906"/>
      <c r="X214" s="906"/>
      <c r="Y214" s="906"/>
      <c r="Z214" s="906"/>
      <c r="AA214" s="906"/>
      <c r="AB214" s="906"/>
    </row>
    <row r="215" spans="1:28" ht="17.25" customHeight="1">
      <c r="A215" s="959" t="s">
        <v>309</v>
      </c>
      <c r="B215" s="937" t="s">
        <v>264</v>
      </c>
      <c r="C215" s="937"/>
      <c r="D215" s="937"/>
      <c r="E215" s="937"/>
      <c r="F215" s="937"/>
      <c r="G215" s="937"/>
      <c r="H215" s="937"/>
      <c r="I215" s="937"/>
      <c r="J215" s="937"/>
      <c r="K215" s="937"/>
      <c r="L215" s="937"/>
      <c r="M215" s="937"/>
      <c r="N215" s="937"/>
      <c r="O215" s="937"/>
      <c r="P215" s="937"/>
      <c r="Q215" s="937"/>
      <c r="R215" s="937"/>
      <c r="S215" s="937"/>
      <c r="T215" s="937"/>
      <c r="U215" s="937"/>
      <c r="V215" s="937"/>
      <c r="W215" s="937"/>
      <c r="X215" s="937"/>
      <c r="Y215" s="937"/>
      <c r="Z215" s="937"/>
      <c r="AA215" s="937"/>
      <c r="AB215" s="903"/>
    </row>
    <row r="216" spans="1:28" ht="17.25" customHeight="1">
      <c r="A216" s="906"/>
      <c r="B216" s="906"/>
      <c r="C216" s="906"/>
      <c r="D216" s="1667" t="s">
        <v>263</v>
      </c>
      <c r="E216" s="1667"/>
      <c r="F216" s="1667"/>
      <c r="G216" s="1667"/>
      <c r="H216" s="975"/>
      <c r="I216" s="1667" t="s">
        <v>262</v>
      </c>
      <c r="J216" s="1667"/>
      <c r="K216" s="1667"/>
      <c r="L216" s="1667"/>
      <c r="M216" s="1667"/>
      <c r="N216" s="1667"/>
      <c r="O216" s="1667"/>
      <c r="P216" s="1667"/>
      <c r="Q216" s="1667"/>
      <c r="R216" s="1667"/>
      <c r="S216" s="1667"/>
      <c r="T216" s="1667"/>
      <c r="U216" s="1667"/>
      <c r="V216" s="975"/>
      <c r="W216" s="975" t="s">
        <v>455</v>
      </c>
      <c r="X216" s="1667" t="s">
        <v>464</v>
      </c>
      <c r="Y216" s="1667"/>
      <c r="Z216" s="1667"/>
      <c r="AA216" s="906" t="s">
        <v>310</v>
      </c>
      <c r="AB216" s="903"/>
    </row>
    <row r="217" spans="1:28" ht="17.25" customHeight="1">
      <c r="A217" s="906"/>
      <c r="B217" s="906" t="s">
        <v>463</v>
      </c>
      <c r="C217" s="906"/>
      <c r="D217" s="975" t="s">
        <v>457</v>
      </c>
      <c r="E217" s="1689" t="str">
        <f>項目一覧②!$F$455</f>
        <v/>
      </c>
      <c r="F217" s="1689"/>
      <c r="G217" s="975" t="s">
        <v>456</v>
      </c>
      <c r="H217" s="938" t="str">
        <f>項目一覧②!$F$461</f>
        <v/>
      </c>
      <c r="J217" s="906"/>
      <c r="K217" s="906"/>
      <c r="L217" s="903"/>
      <c r="M217" s="906"/>
      <c r="N217" s="906"/>
      <c r="O217" s="906"/>
      <c r="P217" s="906"/>
      <c r="Q217" s="906"/>
      <c r="R217" s="903"/>
      <c r="S217" s="903"/>
      <c r="T217" s="903"/>
      <c r="U217" s="903"/>
      <c r="V217" s="975"/>
      <c r="W217" s="975" t="s">
        <v>455</v>
      </c>
      <c r="X217" s="1686" t="str">
        <f>項目一覧②!$F$467</f>
        <v/>
      </c>
      <c r="Y217" s="1686"/>
      <c r="Z217" s="1686"/>
      <c r="AA217" s="906" t="s">
        <v>380</v>
      </c>
      <c r="AB217" s="903"/>
    </row>
    <row r="218" spans="1:28" ht="17.25" customHeight="1">
      <c r="A218" s="906"/>
      <c r="B218" s="906" t="s">
        <v>462</v>
      </c>
      <c r="C218" s="906"/>
      <c r="D218" s="975" t="s">
        <v>457</v>
      </c>
      <c r="E218" s="1689" t="str">
        <f>項目一覧②!$F$456</f>
        <v/>
      </c>
      <c r="F218" s="1689"/>
      <c r="G218" s="975" t="s">
        <v>456</v>
      </c>
      <c r="H218" s="938" t="str">
        <f>項目一覧②!$F$462</f>
        <v/>
      </c>
      <c r="J218" s="906"/>
      <c r="K218" s="906"/>
      <c r="L218" s="903"/>
      <c r="M218" s="906"/>
      <c r="N218" s="906"/>
      <c r="O218" s="906"/>
      <c r="P218" s="906"/>
      <c r="Q218" s="906"/>
      <c r="R218" s="903"/>
      <c r="S218" s="903"/>
      <c r="T218" s="903"/>
      <c r="U218" s="903"/>
      <c r="V218" s="975"/>
      <c r="W218" s="975" t="s">
        <v>455</v>
      </c>
      <c r="X218" s="1686" t="str">
        <f>項目一覧②!$F$468</f>
        <v/>
      </c>
      <c r="Y218" s="1686"/>
      <c r="Z218" s="1686"/>
      <c r="AA218" s="906" t="s">
        <v>380</v>
      </c>
      <c r="AB218" s="903"/>
    </row>
    <row r="219" spans="1:28" ht="17.25" customHeight="1">
      <c r="A219" s="906"/>
      <c r="B219" s="906" t="s">
        <v>461</v>
      </c>
      <c r="C219" s="906"/>
      <c r="D219" s="975" t="s">
        <v>457</v>
      </c>
      <c r="E219" s="1689" t="str">
        <f>項目一覧②!$F$457</f>
        <v/>
      </c>
      <c r="F219" s="1689"/>
      <c r="G219" s="975" t="s">
        <v>456</v>
      </c>
      <c r="H219" s="938" t="str">
        <f>項目一覧②!$F$463</f>
        <v/>
      </c>
      <c r="J219" s="906"/>
      <c r="K219" s="906"/>
      <c r="L219" s="903"/>
      <c r="M219" s="906"/>
      <c r="N219" s="906"/>
      <c r="O219" s="906"/>
      <c r="P219" s="906"/>
      <c r="Q219" s="906"/>
      <c r="R219" s="903"/>
      <c r="S219" s="903"/>
      <c r="T219" s="903"/>
      <c r="U219" s="903"/>
      <c r="V219" s="975"/>
      <c r="W219" s="975" t="s">
        <v>455</v>
      </c>
      <c r="X219" s="1686" t="str">
        <f>項目一覧②!$F$469</f>
        <v/>
      </c>
      <c r="Y219" s="1686"/>
      <c r="Z219" s="1686"/>
      <c r="AA219" s="906" t="s">
        <v>380</v>
      </c>
      <c r="AB219" s="903"/>
    </row>
    <row r="220" spans="1:28" ht="17.25" customHeight="1">
      <c r="A220" s="906"/>
      <c r="B220" s="906" t="s">
        <v>460</v>
      </c>
      <c r="C220" s="906"/>
      <c r="D220" s="975" t="s">
        <v>457</v>
      </c>
      <c r="E220" s="1689" t="str">
        <f>項目一覧②!$F$458</f>
        <v/>
      </c>
      <c r="F220" s="1689"/>
      <c r="G220" s="975" t="s">
        <v>456</v>
      </c>
      <c r="H220" s="938" t="str">
        <f>項目一覧②!$F$464</f>
        <v/>
      </c>
      <c r="J220" s="906"/>
      <c r="K220" s="906"/>
      <c r="L220" s="903"/>
      <c r="M220" s="906"/>
      <c r="N220" s="906"/>
      <c r="O220" s="906"/>
      <c r="P220" s="906"/>
      <c r="Q220" s="906"/>
      <c r="R220" s="903"/>
      <c r="S220" s="903"/>
      <c r="T220" s="903"/>
      <c r="U220" s="903"/>
      <c r="V220" s="975"/>
      <c r="W220" s="975" t="s">
        <v>455</v>
      </c>
      <c r="X220" s="1686" t="str">
        <f>項目一覧②!$F$470</f>
        <v/>
      </c>
      <c r="Y220" s="1686"/>
      <c r="Z220" s="1686"/>
      <c r="AA220" s="906" t="s">
        <v>380</v>
      </c>
      <c r="AB220" s="903"/>
    </row>
    <row r="221" spans="1:28" ht="17.25" customHeight="1">
      <c r="A221" s="906"/>
      <c r="B221" s="906" t="s">
        <v>459</v>
      </c>
      <c r="C221" s="906"/>
      <c r="D221" s="975" t="s">
        <v>457</v>
      </c>
      <c r="E221" s="1689" t="str">
        <f>項目一覧②!$F$459</f>
        <v/>
      </c>
      <c r="F221" s="1689"/>
      <c r="G221" s="975" t="s">
        <v>456</v>
      </c>
      <c r="H221" s="938" t="str">
        <f>項目一覧②!$F$465</f>
        <v/>
      </c>
      <c r="J221" s="906"/>
      <c r="K221" s="906"/>
      <c r="L221" s="903"/>
      <c r="M221" s="906"/>
      <c r="N221" s="906"/>
      <c r="O221" s="906"/>
      <c r="P221" s="906"/>
      <c r="Q221" s="906"/>
      <c r="R221" s="903"/>
      <c r="S221" s="903"/>
      <c r="T221" s="903"/>
      <c r="U221" s="903"/>
      <c r="V221" s="975"/>
      <c r="W221" s="975" t="s">
        <v>455</v>
      </c>
      <c r="X221" s="1686" t="str">
        <f>項目一覧②!$F$471</f>
        <v/>
      </c>
      <c r="Y221" s="1686"/>
      <c r="Z221" s="1686"/>
      <c r="AA221" s="906" t="s">
        <v>380</v>
      </c>
      <c r="AB221" s="903"/>
    </row>
    <row r="222" spans="1:28" ht="17.25" customHeight="1">
      <c r="A222" s="935"/>
      <c r="B222" s="935" t="s">
        <v>458</v>
      </c>
      <c r="C222" s="935"/>
      <c r="D222" s="975" t="s">
        <v>457</v>
      </c>
      <c r="E222" s="1689" t="str">
        <f>項目一覧②!$F$460</f>
        <v/>
      </c>
      <c r="F222" s="1689"/>
      <c r="G222" s="975" t="s">
        <v>456</v>
      </c>
      <c r="H222" s="938" t="str">
        <f>項目一覧②!$F$466</f>
        <v/>
      </c>
      <c r="J222" s="935"/>
      <c r="K222" s="935"/>
      <c r="L222" s="903"/>
      <c r="M222" s="935"/>
      <c r="N222" s="935"/>
      <c r="O222" s="935"/>
      <c r="P222" s="935"/>
      <c r="Q222" s="935"/>
      <c r="R222" s="903"/>
      <c r="S222" s="903"/>
      <c r="T222" s="903"/>
      <c r="U222" s="903"/>
      <c r="V222" s="975"/>
      <c r="W222" s="975" t="s">
        <v>455</v>
      </c>
      <c r="X222" s="1686" t="str">
        <f>項目一覧②!$F$472</f>
        <v/>
      </c>
      <c r="Y222" s="1686"/>
      <c r="Z222" s="1686"/>
      <c r="AA222" s="906" t="s">
        <v>380</v>
      </c>
      <c r="AB222" s="906"/>
    </row>
    <row r="223" spans="1:28" ht="17.25" customHeight="1">
      <c r="A223" s="959" t="s">
        <v>309</v>
      </c>
      <c r="B223" s="937" t="s">
        <v>251</v>
      </c>
      <c r="C223" s="937"/>
      <c r="D223" s="937"/>
      <c r="E223" s="937"/>
      <c r="F223" s="937"/>
      <c r="G223" s="937"/>
      <c r="H223" s="937"/>
      <c r="I223" s="937"/>
      <c r="J223" s="937"/>
      <c r="K223" s="937"/>
      <c r="L223" s="937"/>
      <c r="M223" s="937"/>
      <c r="N223" s="937"/>
      <c r="O223" s="937"/>
      <c r="P223" s="937"/>
      <c r="Q223" s="937"/>
      <c r="R223" s="937"/>
      <c r="S223" s="937"/>
      <c r="T223" s="937"/>
      <c r="U223" s="937"/>
      <c r="V223" s="937"/>
      <c r="W223" s="937"/>
      <c r="X223" s="937"/>
      <c r="Y223" s="937"/>
      <c r="Z223" s="937"/>
      <c r="AA223" s="937"/>
      <c r="AB223" s="903"/>
    </row>
    <row r="224" spans="1:28" ht="17.25" customHeight="1">
      <c r="A224" s="936"/>
      <c r="B224" s="906"/>
      <c r="C224" s="906"/>
      <c r="D224" s="906"/>
      <c r="E224" s="906"/>
      <c r="F224" s="1668" t="str">
        <f>項目一覧②!$F$473</f>
        <v/>
      </c>
      <c r="G224" s="1668"/>
      <c r="H224" s="1668"/>
      <c r="I224" s="1668"/>
      <c r="J224" s="1668"/>
      <c r="K224" s="1668"/>
      <c r="L224" s="1668"/>
      <c r="M224" s="1668"/>
      <c r="N224" s="1668"/>
      <c r="O224" s="1668"/>
      <c r="P224" s="1668"/>
      <c r="Q224" s="1668"/>
      <c r="R224" s="1668"/>
      <c r="S224" s="1668"/>
      <c r="T224" s="1668"/>
      <c r="U224" s="1668"/>
      <c r="V224" s="1668"/>
      <c r="W224" s="1668"/>
      <c r="X224" s="1668"/>
      <c r="Y224" s="1668"/>
      <c r="Z224" s="1668"/>
      <c r="AA224" s="1668"/>
      <c r="AB224" s="903"/>
    </row>
    <row r="225" spans="1:28" ht="17.25" customHeight="1">
      <c r="A225" s="935"/>
      <c r="B225" s="935"/>
      <c r="C225" s="935"/>
      <c r="D225" s="935"/>
      <c r="E225" s="935"/>
      <c r="F225" s="1669"/>
      <c r="G225" s="1669"/>
      <c r="H225" s="1669"/>
      <c r="I225" s="1669"/>
      <c r="J225" s="1669"/>
      <c r="K225" s="1669"/>
      <c r="L225" s="1669"/>
      <c r="M225" s="1669"/>
      <c r="N225" s="1669"/>
      <c r="O225" s="1669"/>
      <c r="P225" s="1669"/>
      <c r="Q225" s="1669"/>
      <c r="R225" s="1669"/>
      <c r="S225" s="1669"/>
      <c r="T225" s="1669"/>
      <c r="U225" s="1669"/>
      <c r="V225" s="1669"/>
      <c r="W225" s="1669"/>
      <c r="X225" s="1669"/>
      <c r="Y225" s="1669"/>
      <c r="Z225" s="1669"/>
      <c r="AA225" s="1669"/>
      <c r="AB225" s="906"/>
    </row>
    <row r="226" spans="1:28" ht="17.25" customHeight="1">
      <c r="A226" s="936" t="s">
        <v>309</v>
      </c>
      <c r="B226" s="906" t="s">
        <v>250</v>
      </c>
      <c r="C226" s="906"/>
      <c r="D226" s="906"/>
      <c r="E226" s="906"/>
      <c r="F226" s="906"/>
      <c r="G226" s="906"/>
      <c r="H226" s="906"/>
      <c r="I226" s="906"/>
      <c r="J226" s="906"/>
      <c r="K226" s="906"/>
      <c r="L226" s="906"/>
      <c r="M226" s="906"/>
      <c r="N226" s="906"/>
      <c r="O226" s="906"/>
      <c r="P226" s="906"/>
      <c r="Q226" s="906"/>
      <c r="R226" s="906"/>
      <c r="S226" s="906"/>
      <c r="T226" s="906"/>
      <c r="U226" s="906"/>
      <c r="V226" s="906"/>
      <c r="W226" s="906"/>
      <c r="X226" s="906"/>
      <c r="Y226" s="906"/>
      <c r="Z226" s="906"/>
      <c r="AA226" s="906"/>
      <c r="AB226" s="903"/>
    </row>
    <row r="227" spans="1:28" ht="17.25" customHeight="1">
      <c r="A227" s="906"/>
      <c r="B227" s="906"/>
      <c r="C227" s="906"/>
      <c r="D227" s="906"/>
      <c r="E227" s="906"/>
      <c r="F227" s="1668" t="str">
        <f>項目一覧②!$F$474</f>
        <v/>
      </c>
      <c r="G227" s="1668"/>
      <c r="H227" s="1668"/>
      <c r="I227" s="1668"/>
      <c r="J227" s="1668"/>
      <c r="K227" s="1668"/>
      <c r="L227" s="1668"/>
      <c r="M227" s="1668"/>
      <c r="N227" s="1668"/>
      <c r="O227" s="1668"/>
      <c r="P227" s="1668"/>
      <c r="Q227" s="1668"/>
      <c r="R227" s="1668"/>
      <c r="S227" s="1668"/>
      <c r="T227" s="1668"/>
      <c r="U227" s="1668"/>
      <c r="V227" s="1668"/>
      <c r="W227" s="1668"/>
      <c r="X227" s="1668"/>
      <c r="Y227" s="1668"/>
      <c r="Z227" s="1668"/>
      <c r="AA227" s="1668"/>
      <c r="AB227" s="903"/>
    </row>
    <row r="228" spans="1:28" ht="17.25" customHeight="1">
      <c r="A228" s="935"/>
      <c r="B228" s="935"/>
      <c r="C228" s="935"/>
      <c r="D228" s="935"/>
      <c r="E228" s="935"/>
      <c r="F228" s="1669"/>
      <c r="G228" s="1669"/>
      <c r="H228" s="1669"/>
      <c r="I228" s="1669"/>
      <c r="J228" s="1669"/>
      <c r="K228" s="1669"/>
      <c r="L228" s="1669"/>
      <c r="M228" s="1669"/>
      <c r="N228" s="1669"/>
      <c r="O228" s="1669"/>
      <c r="P228" s="1669"/>
      <c r="Q228" s="1669"/>
      <c r="R228" s="1669"/>
      <c r="S228" s="1669"/>
      <c r="T228" s="1669"/>
      <c r="U228" s="1669"/>
      <c r="V228" s="1669"/>
      <c r="W228" s="1669"/>
      <c r="X228" s="1669"/>
      <c r="Y228" s="1669"/>
      <c r="Z228" s="1669"/>
      <c r="AA228" s="1669"/>
      <c r="AB228" s="906"/>
    </row>
    <row r="229" spans="1:28" ht="17.25" customHeight="1">
      <c r="A229" s="906"/>
      <c r="B229" s="906"/>
      <c r="C229" s="906"/>
      <c r="D229" s="906"/>
      <c r="E229" s="906"/>
      <c r="F229" s="906"/>
      <c r="G229" s="906"/>
      <c r="H229" s="906"/>
      <c r="I229" s="906"/>
      <c r="J229" s="906"/>
      <c r="K229" s="906"/>
      <c r="L229" s="906"/>
      <c r="M229" s="906"/>
      <c r="N229" s="906"/>
      <c r="O229" s="906"/>
      <c r="P229" s="906"/>
      <c r="Q229" s="906"/>
      <c r="R229" s="906"/>
      <c r="S229" s="906"/>
      <c r="T229" s="906"/>
      <c r="U229" s="906"/>
      <c r="V229" s="906"/>
      <c r="W229" s="906"/>
      <c r="X229" s="906"/>
      <c r="Y229" s="906"/>
      <c r="Z229" s="906"/>
      <c r="AA229" s="906"/>
      <c r="AB229" s="903"/>
    </row>
    <row r="230" spans="1:28" ht="17.25" customHeight="1">
      <c r="A230" s="1667" t="s">
        <v>277</v>
      </c>
      <c r="B230" s="1667"/>
      <c r="C230" s="1667"/>
      <c r="D230" s="1667"/>
      <c r="E230" s="1667"/>
      <c r="F230" s="1667"/>
      <c r="G230" s="1667"/>
      <c r="H230" s="1667"/>
      <c r="I230" s="1667"/>
      <c r="J230" s="1667"/>
      <c r="K230" s="1667"/>
      <c r="L230" s="1667"/>
      <c r="M230" s="1667"/>
      <c r="N230" s="1667"/>
      <c r="O230" s="1667"/>
      <c r="P230" s="1667"/>
      <c r="Q230" s="1667"/>
      <c r="R230" s="1667"/>
      <c r="S230" s="1667"/>
      <c r="T230" s="1667"/>
      <c r="U230" s="1667"/>
      <c r="V230" s="1667"/>
      <c r="W230" s="1667"/>
      <c r="X230" s="1667"/>
      <c r="Y230" s="1667"/>
      <c r="Z230" s="1667"/>
      <c r="AA230" s="1667"/>
      <c r="AB230" s="903"/>
    </row>
    <row r="231" spans="1:28" ht="17.25" customHeight="1">
      <c r="A231" s="935"/>
      <c r="B231" s="935" t="s">
        <v>276</v>
      </c>
      <c r="C231" s="935"/>
      <c r="D231" s="935"/>
      <c r="E231" s="935"/>
      <c r="F231" s="935"/>
      <c r="G231" s="935"/>
      <c r="H231" s="935"/>
      <c r="I231" s="935"/>
      <c r="J231" s="935"/>
      <c r="K231" s="935"/>
      <c r="L231" s="935"/>
      <c r="M231" s="935"/>
      <c r="N231" s="935"/>
      <c r="O231" s="935"/>
      <c r="P231" s="935"/>
      <c r="Q231" s="935"/>
      <c r="R231" s="935"/>
      <c r="S231" s="935"/>
      <c r="T231" s="935"/>
      <c r="U231" s="935"/>
      <c r="V231" s="935"/>
      <c r="W231" s="935"/>
      <c r="X231" s="935"/>
      <c r="Y231" s="935"/>
      <c r="Z231" s="935"/>
      <c r="AA231" s="935"/>
      <c r="AB231" s="906"/>
    </row>
    <row r="232" spans="1:28" ht="22.15" customHeight="1">
      <c r="A232" s="972" t="s">
        <v>109</v>
      </c>
      <c r="B232" s="973" t="s">
        <v>132</v>
      </c>
      <c r="C232" s="973"/>
      <c r="D232" s="973"/>
      <c r="E232" s="973"/>
      <c r="F232" s="973"/>
      <c r="G232" s="922"/>
      <c r="H232" s="973"/>
      <c r="I232" s="973"/>
      <c r="J232" s="973"/>
      <c r="K232" s="973"/>
      <c r="L232" s="1688">
        <f>項目一覧②!$F$475</f>
        <v>2</v>
      </c>
      <c r="M232" s="1688"/>
      <c r="N232" s="973"/>
      <c r="O232" s="973"/>
      <c r="P232" s="973"/>
      <c r="Q232" s="973"/>
      <c r="R232" s="973"/>
      <c r="S232" s="973"/>
      <c r="T232" s="973"/>
      <c r="U232" s="973"/>
      <c r="V232" s="973"/>
      <c r="W232" s="973"/>
      <c r="X232" s="973"/>
      <c r="Y232" s="973"/>
      <c r="Z232" s="973"/>
      <c r="AA232" s="973"/>
      <c r="AB232" s="906"/>
    </row>
    <row r="233" spans="1:28" ht="22.15" customHeight="1">
      <c r="A233" s="972" t="s">
        <v>109</v>
      </c>
      <c r="B233" s="973" t="s">
        <v>274</v>
      </c>
      <c r="C233" s="973"/>
      <c r="D233" s="973"/>
      <c r="E233" s="973"/>
      <c r="F233" s="973"/>
      <c r="G233" s="903"/>
      <c r="H233" s="903"/>
      <c r="I233" s="973"/>
      <c r="J233" s="1697" t="str">
        <f>項目一覧②!$F$476</f>
        <v/>
      </c>
      <c r="K233" s="1697"/>
      <c r="L233" s="1697"/>
      <c r="M233" s="1697"/>
      <c r="N233" s="973" t="s">
        <v>273</v>
      </c>
      <c r="O233" s="973"/>
      <c r="P233" s="973"/>
      <c r="Q233" s="973"/>
      <c r="R233" s="973"/>
      <c r="S233" s="973"/>
      <c r="T233" s="973"/>
      <c r="U233" s="973"/>
      <c r="V233" s="973"/>
      <c r="W233" s="973"/>
      <c r="X233" s="973"/>
      <c r="Y233" s="973"/>
      <c r="Z233" s="973"/>
      <c r="AA233" s="973"/>
      <c r="AB233" s="906"/>
    </row>
    <row r="234" spans="1:28" ht="22.15" customHeight="1">
      <c r="A234" s="972" t="s">
        <v>109</v>
      </c>
      <c r="B234" s="973" t="s">
        <v>272</v>
      </c>
      <c r="C234" s="973"/>
      <c r="D234" s="973"/>
      <c r="E234" s="973"/>
      <c r="F234" s="973"/>
      <c r="G234" s="973"/>
      <c r="H234" s="973"/>
      <c r="I234" s="973"/>
      <c r="J234" s="1670" t="str">
        <f>項目一覧②!$F$477</f>
        <v/>
      </c>
      <c r="K234" s="1670"/>
      <c r="L234" s="1670"/>
      <c r="M234" s="1670"/>
      <c r="N234" s="1002" t="s">
        <v>85</v>
      </c>
      <c r="O234" s="973"/>
      <c r="P234" s="973"/>
      <c r="Q234" s="973"/>
      <c r="R234" s="973"/>
      <c r="S234" s="973"/>
      <c r="T234" s="973"/>
      <c r="U234" s="973"/>
      <c r="V234" s="973"/>
      <c r="W234" s="973"/>
      <c r="X234" s="973"/>
      <c r="Y234" s="973"/>
      <c r="Z234" s="973"/>
      <c r="AA234" s="973"/>
      <c r="AB234" s="906"/>
    </row>
    <row r="235" spans="1:28" ht="22.15" customHeight="1">
      <c r="A235" s="972" t="s">
        <v>109</v>
      </c>
      <c r="B235" s="973" t="s">
        <v>271</v>
      </c>
      <c r="C235" s="973"/>
      <c r="D235" s="973"/>
      <c r="E235" s="973"/>
      <c r="F235" s="973"/>
      <c r="G235" s="973"/>
      <c r="H235" s="973"/>
      <c r="I235" s="973"/>
      <c r="J235" s="1670" t="str">
        <f>項目一覧②!$F$478</f>
        <v/>
      </c>
      <c r="K235" s="1670"/>
      <c r="L235" s="1670"/>
      <c r="M235" s="1670"/>
      <c r="N235" s="1003" t="s">
        <v>85</v>
      </c>
      <c r="O235" s="973"/>
      <c r="P235" s="973"/>
      <c r="Q235" s="973"/>
      <c r="R235" s="973"/>
      <c r="S235" s="973"/>
      <c r="T235" s="973"/>
      <c r="U235" s="973"/>
      <c r="V235" s="973"/>
      <c r="W235" s="973"/>
      <c r="X235" s="973"/>
      <c r="Y235" s="973"/>
      <c r="Z235" s="973"/>
      <c r="AA235" s="973"/>
      <c r="AB235" s="906"/>
    </row>
    <row r="236" spans="1:28" ht="22.15" customHeight="1">
      <c r="A236" s="972" t="s">
        <v>109</v>
      </c>
      <c r="B236" s="973" t="s">
        <v>270</v>
      </c>
      <c r="C236" s="973"/>
      <c r="D236" s="973"/>
      <c r="E236" s="973"/>
      <c r="F236" s="973"/>
      <c r="G236" s="973"/>
      <c r="H236" s="973"/>
      <c r="I236" s="973"/>
      <c r="J236" s="1670" t="str">
        <f>項目一覧②!$F$479</f>
        <v/>
      </c>
      <c r="K236" s="1670"/>
      <c r="L236" s="1670"/>
      <c r="M236" s="1670"/>
      <c r="N236" s="1002" t="s">
        <v>85</v>
      </c>
      <c r="O236" s="973"/>
      <c r="P236" s="973"/>
      <c r="Q236" s="973"/>
      <c r="R236" s="973"/>
      <c r="S236" s="973"/>
      <c r="T236" s="973"/>
      <c r="U236" s="973"/>
      <c r="V236" s="973"/>
      <c r="W236" s="973"/>
      <c r="X236" s="973"/>
      <c r="Y236" s="973"/>
      <c r="Z236" s="973"/>
      <c r="AA236" s="973"/>
      <c r="AB236" s="906"/>
    </row>
    <row r="237" spans="1:28" ht="17.25" customHeight="1">
      <c r="A237" s="959" t="s">
        <v>109</v>
      </c>
      <c r="B237" s="937" t="s">
        <v>268</v>
      </c>
      <c r="C237" s="937"/>
      <c r="D237" s="937"/>
      <c r="E237" s="937"/>
      <c r="F237" s="937"/>
      <c r="G237" s="937"/>
      <c r="H237" s="937"/>
      <c r="I237" s="937"/>
      <c r="O237" s="937"/>
      <c r="P237" s="937"/>
      <c r="Q237" s="937"/>
      <c r="R237" s="937"/>
      <c r="S237" s="937"/>
      <c r="T237" s="937"/>
      <c r="U237" s="937"/>
      <c r="V237" s="937"/>
      <c r="W237" s="937"/>
      <c r="X237" s="937"/>
      <c r="Y237" s="937"/>
      <c r="Z237" s="937"/>
      <c r="AA237" s="937"/>
      <c r="AB237" s="903"/>
    </row>
    <row r="238" spans="1:28" ht="17.25" customHeight="1">
      <c r="A238" s="936"/>
      <c r="B238" s="906"/>
      <c r="C238" s="906" t="s">
        <v>2260</v>
      </c>
      <c r="D238" s="906" t="s">
        <v>2261</v>
      </c>
      <c r="E238" s="906"/>
      <c r="F238" s="906"/>
      <c r="G238" s="906"/>
      <c r="H238" s="906"/>
      <c r="I238" s="906"/>
      <c r="J238" s="1685" t="str">
        <f>項目一覧②!$F$480</f>
        <v/>
      </c>
      <c r="K238" s="1685"/>
      <c r="L238" s="1685"/>
      <c r="M238" s="1685"/>
      <c r="N238" s="1003" t="s">
        <v>85</v>
      </c>
      <c r="O238" s="906"/>
      <c r="P238" s="906"/>
      <c r="Q238" s="906"/>
      <c r="R238" s="906"/>
      <c r="S238" s="906"/>
      <c r="T238" s="906"/>
      <c r="U238" s="906"/>
      <c r="V238" s="906"/>
      <c r="W238" s="906"/>
      <c r="X238" s="906"/>
      <c r="Y238" s="906"/>
      <c r="Z238" s="906"/>
      <c r="AA238" s="906"/>
      <c r="AB238" s="903"/>
    </row>
    <row r="239" spans="1:28" ht="17.25" customHeight="1">
      <c r="A239" s="936"/>
      <c r="B239" s="906"/>
      <c r="C239" s="906" t="s">
        <v>2262</v>
      </c>
      <c r="D239" s="906" t="s">
        <v>2263</v>
      </c>
      <c r="E239" s="906"/>
      <c r="F239" s="906"/>
      <c r="G239" s="906"/>
      <c r="H239" s="906"/>
      <c r="I239" s="906"/>
      <c r="J239" s="1000"/>
      <c r="K239" s="1000"/>
      <c r="L239" s="1000"/>
      <c r="M239" s="1000"/>
      <c r="N239" s="1003"/>
      <c r="O239" s="906"/>
      <c r="P239" s="906"/>
      <c r="Q239" s="906" t="str">
        <f>IF(項目一覧②!$G$481=TRUE,"■","□")</f>
        <v>□</v>
      </c>
      <c r="R239" s="906" t="s">
        <v>84</v>
      </c>
      <c r="S239" s="906"/>
      <c r="T239" s="906" t="str">
        <f>IF(項目一覧②!$H$481=TRUE,"■","□")</f>
        <v>□</v>
      </c>
      <c r="U239" s="906" t="s">
        <v>115</v>
      </c>
      <c r="V239" s="906"/>
      <c r="W239" s="906"/>
      <c r="X239" s="906"/>
      <c r="Y239" s="906"/>
      <c r="Z239" s="906"/>
      <c r="AA239" s="906"/>
      <c r="AB239" s="906"/>
    </row>
    <row r="240" spans="1:28" ht="17.25" customHeight="1">
      <c r="A240" s="959" t="s">
        <v>109</v>
      </c>
      <c r="B240" s="937" t="s">
        <v>264</v>
      </c>
      <c r="C240" s="937"/>
      <c r="D240" s="937"/>
      <c r="E240" s="937"/>
      <c r="F240" s="937"/>
      <c r="G240" s="937"/>
      <c r="H240" s="937"/>
      <c r="I240" s="937"/>
      <c r="J240" s="937"/>
      <c r="K240" s="937"/>
      <c r="L240" s="937"/>
      <c r="M240" s="937"/>
      <c r="N240" s="937"/>
      <c r="O240" s="937"/>
      <c r="P240" s="937"/>
      <c r="Q240" s="937"/>
      <c r="R240" s="937"/>
      <c r="S240" s="937"/>
      <c r="T240" s="937"/>
      <c r="U240" s="937"/>
      <c r="V240" s="937"/>
      <c r="W240" s="937"/>
      <c r="X240" s="937"/>
      <c r="Y240" s="937"/>
      <c r="Z240" s="937"/>
      <c r="AA240" s="937"/>
      <c r="AB240" s="903"/>
    </row>
    <row r="241" spans="1:29" ht="17.25" customHeight="1">
      <c r="A241" s="906"/>
      <c r="B241" s="906"/>
      <c r="C241" s="906"/>
      <c r="D241" s="1667" t="s">
        <v>263</v>
      </c>
      <c r="E241" s="1667"/>
      <c r="F241" s="1667"/>
      <c r="G241" s="1667"/>
      <c r="H241" s="975"/>
      <c r="I241" s="1667" t="s">
        <v>262</v>
      </c>
      <c r="J241" s="1667"/>
      <c r="K241" s="1667"/>
      <c r="L241" s="1667"/>
      <c r="M241" s="1667"/>
      <c r="N241" s="1667"/>
      <c r="O241" s="1667"/>
      <c r="P241" s="1667"/>
      <c r="Q241" s="1667"/>
      <c r="R241" s="1667"/>
      <c r="S241" s="1667"/>
      <c r="T241" s="1667"/>
      <c r="U241" s="1667"/>
      <c r="V241" s="975"/>
      <c r="W241" s="975" t="s">
        <v>253</v>
      </c>
      <c r="X241" s="1667" t="s">
        <v>261</v>
      </c>
      <c r="Y241" s="1667"/>
      <c r="Z241" s="1667"/>
      <c r="AA241" s="906" t="s">
        <v>175</v>
      </c>
      <c r="AB241" s="903"/>
    </row>
    <row r="242" spans="1:29" ht="17.25" customHeight="1">
      <c r="A242" s="906"/>
      <c r="B242" s="906" t="s">
        <v>260</v>
      </c>
      <c r="C242" s="906"/>
      <c r="D242" s="975" t="s">
        <v>187</v>
      </c>
      <c r="E242" s="1689" t="str">
        <f>項目一覧②!$F$482</f>
        <v/>
      </c>
      <c r="F242" s="1689"/>
      <c r="G242" s="975" t="s">
        <v>254</v>
      </c>
      <c r="H242" s="938" t="str">
        <f>項目一覧②!$F$488</f>
        <v/>
      </c>
      <c r="J242" s="906"/>
      <c r="K242" s="906"/>
      <c r="L242" s="903"/>
      <c r="M242" s="906"/>
      <c r="N242" s="906"/>
      <c r="O242" s="906"/>
      <c r="P242" s="906"/>
      <c r="Q242" s="906"/>
      <c r="R242" s="903"/>
      <c r="S242" s="903"/>
      <c r="T242" s="903"/>
      <c r="U242" s="903"/>
      <c r="V242" s="975"/>
      <c r="W242" s="975" t="s">
        <v>253</v>
      </c>
      <c r="X242" s="1686" t="str">
        <f>項目一覧②!$F$494</f>
        <v/>
      </c>
      <c r="Y242" s="1686"/>
      <c r="Z242" s="1686"/>
      <c r="AA242" s="906" t="s">
        <v>252</v>
      </c>
      <c r="AB242" s="903"/>
    </row>
    <row r="243" spans="1:29" ht="17.25" customHeight="1">
      <c r="A243" s="906"/>
      <c r="B243" s="906" t="s">
        <v>259</v>
      </c>
      <c r="C243" s="906"/>
      <c r="D243" s="975" t="s">
        <v>187</v>
      </c>
      <c r="E243" s="1689" t="str">
        <f>項目一覧②!$F$483</f>
        <v/>
      </c>
      <c r="F243" s="1689"/>
      <c r="G243" s="975" t="s">
        <v>254</v>
      </c>
      <c r="H243" s="938" t="str">
        <f>項目一覧②!$F$489</f>
        <v/>
      </c>
      <c r="J243" s="906"/>
      <c r="K243" s="906"/>
      <c r="L243" s="903"/>
      <c r="M243" s="906"/>
      <c r="N243" s="906"/>
      <c r="O243" s="906"/>
      <c r="P243" s="906"/>
      <c r="Q243" s="906"/>
      <c r="R243" s="903"/>
      <c r="S243" s="903"/>
      <c r="T243" s="903"/>
      <c r="U243" s="903"/>
      <c r="V243" s="975"/>
      <c r="W243" s="975" t="s">
        <v>253</v>
      </c>
      <c r="X243" s="1686" t="str">
        <f>項目一覧②!$F$495</f>
        <v/>
      </c>
      <c r="Y243" s="1686"/>
      <c r="Z243" s="1686"/>
      <c r="AA243" s="906" t="s">
        <v>252</v>
      </c>
      <c r="AB243" s="903"/>
    </row>
    <row r="244" spans="1:29" ht="17.25" customHeight="1">
      <c r="A244" s="906"/>
      <c r="B244" s="906" t="s">
        <v>258</v>
      </c>
      <c r="C244" s="906"/>
      <c r="D244" s="975" t="s">
        <v>187</v>
      </c>
      <c r="E244" s="1689" t="str">
        <f>項目一覧②!$F$484</f>
        <v/>
      </c>
      <c r="F244" s="1689"/>
      <c r="G244" s="975" t="s">
        <v>254</v>
      </c>
      <c r="H244" s="938" t="str">
        <f>項目一覧②!$F$490</f>
        <v/>
      </c>
      <c r="J244" s="906"/>
      <c r="K244" s="906"/>
      <c r="L244" s="903"/>
      <c r="M244" s="906"/>
      <c r="N244" s="906"/>
      <c r="O244" s="906"/>
      <c r="P244" s="906"/>
      <c r="Q244" s="906"/>
      <c r="R244" s="903"/>
      <c r="S244" s="903"/>
      <c r="T244" s="903"/>
      <c r="U244" s="903"/>
      <c r="V244" s="975"/>
      <c r="W244" s="975" t="s">
        <v>253</v>
      </c>
      <c r="X244" s="1686" t="str">
        <f>項目一覧②!$F$496</f>
        <v/>
      </c>
      <c r="Y244" s="1686"/>
      <c r="Z244" s="1686"/>
      <c r="AA244" s="906" t="s">
        <v>252</v>
      </c>
      <c r="AB244" s="903"/>
    </row>
    <row r="245" spans="1:29" ht="17.25" customHeight="1">
      <c r="A245" s="906"/>
      <c r="B245" s="906" t="s">
        <v>257</v>
      </c>
      <c r="C245" s="906"/>
      <c r="D245" s="975" t="s">
        <v>187</v>
      </c>
      <c r="E245" s="1689" t="str">
        <f>項目一覧②!$F$485</f>
        <v/>
      </c>
      <c r="F245" s="1689"/>
      <c r="G245" s="975" t="s">
        <v>254</v>
      </c>
      <c r="H245" s="938" t="str">
        <f>項目一覧②!$F$491</f>
        <v/>
      </c>
      <c r="J245" s="906"/>
      <c r="K245" s="906"/>
      <c r="L245" s="903"/>
      <c r="M245" s="906"/>
      <c r="N245" s="906"/>
      <c r="O245" s="906"/>
      <c r="P245" s="906"/>
      <c r="Q245" s="906"/>
      <c r="R245" s="903"/>
      <c r="S245" s="903"/>
      <c r="T245" s="903"/>
      <c r="U245" s="903"/>
      <c r="V245" s="975"/>
      <c r="W245" s="975" t="s">
        <v>253</v>
      </c>
      <c r="X245" s="1686" t="str">
        <f>項目一覧②!$F$497</f>
        <v/>
      </c>
      <c r="Y245" s="1686"/>
      <c r="Z245" s="1686"/>
      <c r="AA245" s="906" t="s">
        <v>252</v>
      </c>
      <c r="AB245" s="903"/>
    </row>
    <row r="246" spans="1:29" ht="17.25" customHeight="1">
      <c r="A246" s="906"/>
      <c r="B246" s="906" t="s">
        <v>256</v>
      </c>
      <c r="C246" s="906"/>
      <c r="D246" s="975" t="s">
        <v>187</v>
      </c>
      <c r="E246" s="1689" t="str">
        <f>項目一覧②!$F$486</f>
        <v/>
      </c>
      <c r="F246" s="1689"/>
      <c r="G246" s="975" t="s">
        <v>254</v>
      </c>
      <c r="H246" s="938" t="str">
        <f>項目一覧②!$F$492</f>
        <v/>
      </c>
      <c r="J246" s="906"/>
      <c r="K246" s="906"/>
      <c r="L246" s="903"/>
      <c r="M246" s="906"/>
      <c r="N246" s="906"/>
      <c r="O246" s="906"/>
      <c r="P246" s="906"/>
      <c r="Q246" s="906"/>
      <c r="R246" s="903"/>
      <c r="S246" s="903"/>
      <c r="T246" s="903"/>
      <c r="U246" s="903"/>
      <c r="V246" s="975"/>
      <c r="W246" s="975" t="s">
        <v>253</v>
      </c>
      <c r="X246" s="1686" t="str">
        <f>項目一覧②!$F$498</f>
        <v/>
      </c>
      <c r="Y246" s="1686"/>
      <c r="Z246" s="1686"/>
      <c r="AA246" s="906" t="s">
        <v>252</v>
      </c>
      <c r="AB246" s="903"/>
    </row>
    <row r="247" spans="1:29" ht="17.25" customHeight="1">
      <c r="A247" s="935"/>
      <c r="B247" s="935" t="s">
        <v>255</v>
      </c>
      <c r="C247" s="935"/>
      <c r="D247" s="975" t="s">
        <v>187</v>
      </c>
      <c r="E247" s="1689" t="str">
        <f>項目一覧②!$F$487</f>
        <v/>
      </c>
      <c r="F247" s="1689"/>
      <c r="G247" s="975" t="s">
        <v>254</v>
      </c>
      <c r="H247" s="938" t="str">
        <f>項目一覧②!$F$493</f>
        <v/>
      </c>
      <c r="J247" s="935"/>
      <c r="K247" s="935"/>
      <c r="L247" s="903"/>
      <c r="M247" s="935"/>
      <c r="N247" s="935"/>
      <c r="O247" s="935"/>
      <c r="P247" s="935"/>
      <c r="Q247" s="935"/>
      <c r="R247" s="903"/>
      <c r="S247" s="903"/>
      <c r="T247" s="903"/>
      <c r="U247" s="903"/>
      <c r="V247" s="975"/>
      <c r="W247" s="975" t="s">
        <v>253</v>
      </c>
      <c r="X247" s="1686" t="str">
        <f>項目一覧②!$F$499</f>
        <v/>
      </c>
      <c r="Y247" s="1686"/>
      <c r="Z247" s="1686"/>
      <c r="AA247" s="906" t="s">
        <v>252</v>
      </c>
      <c r="AB247" s="906"/>
    </row>
    <row r="248" spans="1:29" ht="17.25" customHeight="1">
      <c r="A248" s="959" t="s">
        <v>109</v>
      </c>
      <c r="B248" s="937" t="s">
        <v>251</v>
      </c>
      <c r="C248" s="937"/>
      <c r="D248" s="937"/>
      <c r="E248" s="937"/>
      <c r="F248" s="937"/>
      <c r="G248" s="937"/>
      <c r="H248" s="937"/>
      <c r="I248" s="937"/>
      <c r="J248" s="937"/>
      <c r="K248" s="937"/>
      <c r="L248" s="937"/>
      <c r="M248" s="937"/>
      <c r="N248" s="937"/>
      <c r="O248" s="937"/>
      <c r="P248" s="937"/>
      <c r="Q248" s="937"/>
      <c r="R248" s="937"/>
      <c r="S248" s="937"/>
      <c r="T248" s="937"/>
      <c r="U248" s="937"/>
      <c r="V248" s="937"/>
      <c r="W248" s="937"/>
      <c r="X248" s="937"/>
      <c r="Y248" s="937"/>
      <c r="Z248" s="937"/>
      <c r="AA248" s="937"/>
      <c r="AB248" s="903"/>
    </row>
    <row r="249" spans="1:29" ht="17.25" customHeight="1">
      <c r="A249" s="936"/>
      <c r="B249" s="906"/>
      <c r="C249" s="906"/>
      <c r="D249" s="906"/>
      <c r="E249" s="906"/>
      <c r="F249" s="1668" t="str">
        <f>項目一覧②!$F$500</f>
        <v/>
      </c>
      <c r="G249" s="1668"/>
      <c r="H249" s="1668"/>
      <c r="I249" s="1668"/>
      <c r="J249" s="1668"/>
      <c r="K249" s="1668"/>
      <c r="L249" s="1668"/>
      <c r="M249" s="1668"/>
      <c r="N249" s="1668"/>
      <c r="O249" s="1668"/>
      <c r="P249" s="1668"/>
      <c r="Q249" s="1668"/>
      <c r="R249" s="1668"/>
      <c r="S249" s="1668"/>
      <c r="T249" s="1668"/>
      <c r="U249" s="1668"/>
      <c r="V249" s="1668"/>
      <c r="W249" s="1668"/>
      <c r="X249" s="1668"/>
      <c r="Y249" s="1668"/>
      <c r="Z249" s="1668"/>
      <c r="AA249" s="1668"/>
      <c r="AB249" s="903"/>
    </row>
    <row r="250" spans="1:29" ht="17.25" customHeight="1">
      <c r="A250" s="935"/>
      <c r="B250" s="935"/>
      <c r="C250" s="935"/>
      <c r="D250" s="935"/>
      <c r="E250" s="935"/>
      <c r="F250" s="1669"/>
      <c r="G250" s="1669"/>
      <c r="H250" s="1669"/>
      <c r="I250" s="1669"/>
      <c r="J250" s="1669"/>
      <c r="K250" s="1669"/>
      <c r="L250" s="1669"/>
      <c r="M250" s="1669"/>
      <c r="N250" s="1669"/>
      <c r="O250" s="1669"/>
      <c r="P250" s="1669"/>
      <c r="Q250" s="1669"/>
      <c r="R250" s="1669"/>
      <c r="S250" s="1669"/>
      <c r="T250" s="1669"/>
      <c r="U250" s="1669"/>
      <c r="V250" s="1669"/>
      <c r="W250" s="1669"/>
      <c r="X250" s="1669"/>
      <c r="Y250" s="1669"/>
      <c r="Z250" s="1669"/>
      <c r="AA250" s="1669"/>
      <c r="AB250" s="906"/>
    </row>
    <row r="251" spans="1:29" ht="17.25" customHeight="1">
      <c r="A251" s="936" t="s">
        <v>109</v>
      </c>
      <c r="B251" s="906" t="s">
        <v>250</v>
      </c>
      <c r="C251" s="906"/>
      <c r="D251" s="906"/>
      <c r="E251" s="906"/>
      <c r="F251" s="906"/>
      <c r="G251" s="906"/>
      <c r="H251" s="906"/>
      <c r="I251" s="906"/>
      <c r="J251" s="906"/>
      <c r="K251" s="906"/>
      <c r="L251" s="906"/>
      <c r="M251" s="906"/>
      <c r="N251" s="906"/>
      <c r="O251" s="906"/>
      <c r="P251" s="906"/>
      <c r="Q251" s="906"/>
      <c r="R251" s="906"/>
      <c r="S251" s="906"/>
      <c r="T251" s="906"/>
      <c r="U251" s="906"/>
      <c r="V251" s="906"/>
      <c r="W251" s="906"/>
      <c r="X251" s="906"/>
      <c r="Y251" s="906"/>
      <c r="Z251" s="906"/>
      <c r="AA251" s="906"/>
      <c r="AB251" s="903"/>
    </row>
    <row r="252" spans="1:29" ht="17.25" customHeight="1">
      <c r="A252" s="906"/>
      <c r="B252" s="906"/>
      <c r="C252" s="906"/>
      <c r="D252" s="906"/>
      <c r="E252" s="906"/>
      <c r="F252" s="1668" t="str">
        <f>項目一覧②!$F$501</f>
        <v/>
      </c>
      <c r="G252" s="1668"/>
      <c r="H252" s="1668"/>
      <c r="I252" s="1668"/>
      <c r="J252" s="1668"/>
      <c r="K252" s="1668"/>
      <c r="L252" s="1668"/>
      <c r="M252" s="1668"/>
      <c r="N252" s="1668"/>
      <c r="O252" s="1668"/>
      <c r="P252" s="1668"/>
      <c r="Q252" s="1668"/>
      <c r="R252" s="1668"/>
      <c r="S252" s="1668"/>
      <c r="T252" s="1668"/>
      <c r="U252" s="1668"/>
      <c r="V252" s="1668"/>
      <c r="W252" s="1668"/>
      <c r="X252" s="1668"/>
      <c r="Y252" s="1668"/>
      <c r="Z252" s="1668"/>
      <c r="AA252" s="1668"/>
      <c r="AB252" s="906"/>
    </row>
    <row r="253" spans="1:29" ht="17.25" customHeight="1">
      <c r="A253" s="935"/>
      <c r="B253" s="935"/>
      <c r="C253" s="935"/>
      <c r="D253" s="935"/>
      <c r="E253" s="935"/>
      <c r="F253" s="1669"/>
      <c r="G253" s="1669"/>
      <c r="H253" s="1669"/>
      <c r="I253" s="1669"/>
      <c r="J253" s="1669"/>
      <c r="K253" s="1669"/>
      <c r="L253" s="1669"/>
      <c r="M253" s="1669"/>
      <c r="N253" s="1669"/>
      <c r="O253" s="1669"/>
      <c r="P253" s="1669"/>
      <c r="Q253" s="1669"/>
      <c r="R253" s="1669"/>
      <c r="S253" s="1669"/>
      <c r="T253" s="1669"/>
      <c r="U253" s="1669"/>
      <c r="V253" s="1669"/>
      <c r="W253" s="1669"/>
      <c r="X253" s="1669"/>
      <c r="Y253" s="1669"/>
      <c r="Z253" s="1669"/>
      <c r="AA253" s="1669"/>
      <c r="AB253" s="906"/>
    </row>
    <row r="254" spans="1:29" ht="16.149999999999999" customHeight="1"/>
    <row r="255" spans="1:29" ht="16.149999999999999" customHeight="1">
      <c r="A255" s="906"/>
      <c r="B255" s="906"/>
      <c r="C255" s="906"/>
      <c r="D255" s="906"/>
      <c r="E255" s="906"/>
      <c r="F255" s="1001"/>
      <c r="G255" s="1001"/>
      <c r="H255" s="1001"/>
      <c r="I255" s="1001"/>
      <c r="J255" s="1001"/>
      <c r="K255" s="1001"/>
      <c r="L255" s="1001"/>
      <c r="M255" s="1001"/>
      <c r="N255" s="1001"/>
      <c r="O255" s="1001"/>
      <c r="P255" s="1001"/>
      <c r="Q255" s="1001"/>
      <c r="R255" s="1001"/>
      <c r="S255" s="1001"/>
      <c r="T255" s="1001"/>
      <c r="U255" s="1001"/>
      <c r="V255" s="1001"/>
      <c r="W255" s="1001"/>
      <c r="X255" s="1001"/>
      <c r="Y255" s="1001"/>
      <c r="Z255" s="1001"/>
      <c r="AA255" s="1001"/>
      <c r="AB255" s="903"/>
      <c r="AC255" s="903"/>
    </row>
    <row r="256" spans="1:29" ht="14.25" customHeight="1">
      <c r="A256" s="1667" t="s">
        <v>277</v>
      </c>
      <c r="B256" s="1667"/>
      <c r="C256" s="1667"/>
      <c r="D256" s="1667"/>
      <c r="E256" s="1667"/>
      <c r="F256" s="1667"/>
      <c r="G256" s="1667"/>
      <c r="H256" s="1667"/>
      <c r="I256" s="1667"/>
      <c r="J256" s="1667"/>
      <c r="K256" s="1667"/>
      <c r="L256" s="1667"/>
      <c r="M256" s="1667"/>
      <c r="N256" s="1667"/>
      <c r="O256" s="1667"/>
      <c r="P256" s="1667"/>
      <c r="Q256" s="1667"/>
      <c r="R256" s="1667"/>
      <c r="S256" s="1667"/>
      <c r="T256" s="1667"/>
      <c r="U256" s="1667"/>
      <c r="V256" s="1667"/>
      <c r="W256" s="1667"/>
      <c r="X256" s="1667"/>
      <c r="Y256" s="1667"/>
      <c r="Z256" s="1667"/>
      <c r="AA256" s="1667"/>
      <c r="AB256" s="903"/>
      <c r="AC256" s="903"/>
    </row>
    <row r="257" spans="1:29" ht="14.25" customHeight="1">
      <c r="A257" s="935"/>
      <c r="B257" s="935" t="s">
        <v>276</v>
      </c>
      <c r="C257" s="935"/>
      <c r="D257" s="935"/>
      <c r="E257" s="935"/>
      <c r="F257" s="935"/>
      <c r="G257" s="935"/>
      <c r="H257" s="935"/>
      <c r="I257" s="935"/>
      <c r="J257" s="935"/>
      <c r="K257" s="935"/>
      <c r="L257" s="935"/>
      <c r="M257" s="935"/>
      <c r="N257" s="935"/>
      <c r="O257" s="935"/>
      <c r="P257" s="935"/>
      <c r="Q257" s="935"/>
      <c r="R257" s="935"/>
      <c r="S257" s="935"/>
      <c r="T257" s="935"/>
      <c r="U257" s="935"/>
      <c r="V257" s="935"/>
      <c r="W257" s="935"/>
      <c r="X257" s="935"/>
      <c r="Y257" s="935"/>
      <c r="Z257" s="935"/>
      <c r="AA257" s="935"/>
      <c r="AB257" s="903"/>
      <c r="AC257" s="903"/>
    </row>
    <row r="258" spans="1:29" ht="22.15" customHeight="1">
      <c r="A258" s="972" t="s">
        <v>109</v>
      </c>
      <c r="B258" s="973" t="s">
        <v>132</v>
      </c>
      <c r="C258" s="973"/>
      <c r="D258" s="973"/>
      <c r="E258" s="973"/>
      <c r="F258" s="973"/>
      <c r="G258" s="922"/>
      <c r="H258" s="973"/>
      <c r="I258" s="973"/>
      <c r="J258" s="973"/>
      <c r="K258" s="973"/>
      <c r="L258" s="1688">
        <f>項目一覧②!$F$923</f>
        <v>2</v>
      </c>
      <c r="M258" s="1688"/>
      <c r="N258" s="973"/>
      <c r="O258" s="973"/>
      <c r="P258" s="973"/>
      <c r="Q258" s="973"/>
      <c r="R258" s="973"/>
      <c r="S258" s="973"/>
      <c r="T258" s="973"/>
      <c r="U258" s="973"/>
      <c r="V258" s="973"/>
      <c r="W258" s="973"/>
      <c r="X258" s="973"/>
      <c r="Y258" s="973"/>
      <c r="Z258" s="973"/>
      <c r="AA258" s="973"/>
      <c r="AB258" s="903"/>
      <c r="AC258" s="903"/>
    </row>
    <row r="259" spans="1:29" ht="22.15" customHeight="1">
      <c r="A259" s="972" t="s">
        <v>109</v>
      </c>
      <c r="B259" s="973" t="s">
        <v>274</v>
      </c>
      <c r="C259" s="973"/>
      <c r="D259" s="973"/>
      <c r="E259" s="973"/>
      <c r="F259" s="973"/>
      <c r="G259" s="903"/>
      <c r="H259" s="903"/>
      <c r="I259" s="973"/>
      <c r="J259" s="1692" t="str">
        <f>項目一覧②!$F$924</f>
        <v/>
      </c>
      <c r="K259" s="1692"/>
      <c r="L259" s="1692"/>
      <c r="M259" s="1692"/>
      <c r="N259" s="973" t="s">
        <v>273</v>
      </c>
      <c r="O259" s="973"/>
      <c r="P259" s="973"/>
      <c r="Q259" s="973"/>
      <c r="R259" s="973"/>
      <c r="S259" s="973"/>
      <c r="T259" s="973"/>
      <c r="U259" s="973"/>
      <c r="V259" s="973"/>
      <c r="W259" s="973"/>
      <c r="X259" s="973"/>
      <c r="Y259" s="973"/>
      <c r="Z259" s="973"/>
      <c r="AA259" s="973"/>
      <c r="AB259" s="903"/>
      <c r="AC259" s="903"/>
    </row>
    <row r="260" spans="1:29" ht="22.15" customHeight="1">
      <c r="A260" s="972" t="s">
        <v>109</v>
      </c>
      <c r="B260" s="973" t="s">
        <v>272</v>
      </c>
      <c r="C260" s="973"/>
      <c r="D260" s="973"/>
      <c r="E260" s="973"/>
      <c r="F260" s="973"/>
      <c r="G260" s="973"/>
      <c r="H260" s="973"/>
      <c r="I260" s="973"/>
      <c r="J260" s="1748" t="str">
        <f>項目一覧②!$F$925</f>
        <v/>
      </c>
      <c r="K260" s="1748"/>
      <c r="L260" s="1748"/>
      <c r="M260" s="1748"/>
      <c r="N260" s="1002" t="s">
        <v>85</v>
      </c>
      <c r="O260" s="973"/>
      <c r="P260" s="973"/>
      <c r="Q260" s="973"/>
      <c r="R260" s="973"/>
      <c r="S260" s="973"/>
      <c r="T260" s="973"/>
      <c r="U260" s="973"/>
      <c r="V260" s="973"/>
      <c r="W260" s="973"/>
      <c r="X260" s="973"/>
      <c r="Y260" s="973"/>
      <c r="Z260" s="973"/>
      <c r="AA260" s="973"/>
      <c r="AB260" s="903"/>
      <c r="AC260" s="903"/>
    </row>
    <row r="261" spans="1:29" ht="22.15" customHeight="1">
      <c r="A261" s="972" t="s">
        <v>109</v>
      </c>
      <c r="B261" s="973" t="s">
        <v>271</v>
      </c>
      <c r="C261" s="973"/>
      <c r="D261" s="973"/>
      <c r="E261" s="973"/>
      <c r="F261" s="973"/>
      <c r="G261" s="973"/>
      <c r="H261" s="973"/>
      <c r="I261" s="973"/>
      <c r="J261" s="1748" t="str">
        <f>項目一覧②!$F$926</f>
        <v/>
      </c>
      <c r="K261" s="1748"/>
      <c r="L261" s="1748"/>
      <c r="M261" s="1748"/>
      <c r="N261" s="1003" t="s">
        <v>85</v>
      </c>
      <c r="O261" s="973"/>
      <c r="P261" s="973"/>
      <c r="Q261" s="973"/>
      <c r="R261" s="973"/>
      <c r="S261" s="973"/>
      <c r="T261" s="973"/>
      <c r="U261" s="973"/>
      <c r="V261" s="973"/>
      <c r="W261" s="973"/>
      <c r="X261" s="973"/>
      <c r="Y261" s="973"/>
      <c r="Z261" s="973"/>
      <c r="AA261" s="973"/>
      <c r="AB261" s="903"/>
      <c r="AC261" s="903"/>
    </row>
    <row r="262" spans="1:29" ht="22.15" customHeight="1">
      <c r="A262" s="972" t="s">
        <v>109</v>
      </c>
      <c r="B262" s="973" t="s">
        <v>270</v>
      </c>
      <c r="C262" s="973"/>
      <c r="D262" s="973"/>
      <c r="E262" s="973"/>
      <c r="F262" s="973"/>
      <c r="G262" s="973"/>
      <c r="H262" s="973"/>
      <c r="I262" s="973"/>
      <c r="J262" s="1748" t="str">
        <f>項目一覧②!$F$927</f>
        <v/>
      </c>
      <c r="K262" s="1748"/>
      <c r="L262" s="1748"/>
      <c r="M262" s="1748"/>
      <c r="N262" s="1002" t="s">
        <v>85</v>
      </c>
      <c r="O262" s="973"/>
      <c r="P262" s="973"/>
      <c r="Q262" s="973"/>
      <c r="R262" s="973"/>
      <c r="S262" s="973"/>
      <c r="T262" s="973"/>
      <c r="U262" s="973"/>
      <c r="V262" s="973"/>
      <c r="W262" s="973"/>
      <c r="X262" s="973"/>
      <c r="Y262" s="973"/>
      <c r="Z262" s="973"/>
      <c r="AA262" s="973"/>
      <c r="AB262" s="903"/>
      <c r="AC262" s="903"/>
    </row>
    <row r="263" spans="1:29" ht="16.149999999999999" customHeight="1">
      <c r="A263" s="959" t="s">
        <v>109</v>
      </c>
      <c r="B263" s="937" t="s">
        <v>268</v>
      </c>
      <c r="C263" s="937"/>
      <c r="D263" s="937"/>
      <c r="E263" s="937"/>
      <c r="F263" s="937"/>
      <c r="G263" s="937"/>
      <c r="H263" s="937"/>
      <c r="I263" s="937"/>
      <c r="O263" s="937"/>
      <c r="P263" s="937"/>
      <c r="Q263" s="937"/>
      <c r="R263" s="937"/>
      <c r="S263" s="937"/>
      <c r="T263" s="937"/>
      <c r="U263" s="937"/>
      <c r="V263" s="937"/>
      <c r="W263" s="937"/>
      <c r="X263" s="937"/>
      <c r="Y263" s="937"/>
      <c r="Z263" s="937"/>
      <c r="AA263" s="937"/>
      <c r="AB263" s="903"/>
      <c r="AC263" s="903"/>
    </row>
    <row r="264" spans="1:29" ht="16.149999999999999" customHeight="1">
      <c r="A264" s="936"/>
      <c r="B264" s="906"/>
      <c r="C264" s="906" t="s">
        <v>2260</v>
      </c>
      <c r="D264" s="906" t="s">
        <v>2261</v>
      </c>
      <c r="E264" s="906"/>
      <c r="F264" s="906"/>
      <c r="G264" s="906"/>
      <c r="H264" s="906"/>
      <c r="I264" s="906"/>
      <c r="J264" s="1757" t="str">
        <f>項目一覧②!$F$928</f>
        <v/>
      </c>
      <c r="K264" s="1757"/>
      <c r="L264" s="1757"/>
      <c r="M264" s="1757"/>
      <c r="N264" s="999" t="s">
        <v>85</v>
      </c>
      <c r="O264" s="906"/>
      <c r="P264" s="906"/>
      <c r="Q264" s="906"/>
      <c r="R264" s="906"/>
      <c r="S264" s="906"/>
      <c r="T264" s="906"/>
      <c r="U264" s="906"/>
      <c r="V264" s="906"/>
      <c r="W264" s="906"/>
      <c r="X264" s="906"/>
      <c r="Y264" s="906"/>
      <c r="Z264" s="906"/>
      <c r="AA264" s="906"/>
      <c r="AB264" s="903"/>
      <c r="AC264" s="903"/>
    </row>
    <row r="265" spans="1:29" ht="16.149999999999999" customHeight="1">
      <c r="A265" s="936"/>
      <c r="B265" s="906"/>
      <c r="C265" s="906" t="s">
        <v>2262</v>
      </c>
      <c r="D265" s="906" t="s">
        <v>2263</v>
      </c>
      <c r="E265" s="906"/>
      <c r="F265" s="906"/>
      <c r="G265" s="906"/>
      <c r="H265" s="906"/>
      <c r="I265" s="906"/>
      <c r="J265" s="1000"/>
      <c r="K265" s="1000"/>
      <c r="L265" s="1000"/>
      <c r="M265" s="1000"/>
      <c r="N265" s="1000"/>
      <c r="O265" s="999"/>
      <c r="P265" s="906"/>
      <c r="Q265" s="936" t="str">
        <f>IF(項目一覧②!$G$929=TRUE,"■","□")</f>
        <v>□</v>
      </c>
      <c r="R265" s="906" t="s">
        <v>266</v>
      </c>
      <c r="S265" s="906"/>
      <c r="T265" s="936" t="str">
        <f>IF(項目一覧②!$H$929=TRUE,"■","□")</f>
        <v>□</v>
      </c>
      <c r="U265" s="906" t="s">
        <v>83</v>
      </c>
      <c r="V265" s="906"/>
      <c r="W265" s="906"/>
      <c r="X265" s="906"/>
      <c r="Y265" s="906"/>
      <c r="Z265" s="906"/>
      <c r="AA265" s="906"/>
      <c r="AB265" s="906"/>
      <c r="AC265" s="903"/>
    </row>
    <row r="266" spans="1:29" ht="16.149999999999999" customHeight="1">
      <c r="A266" s="959" t="s">
        <v>109</v>
      </c>
      <c r="B266" s="937" t="s">
        <v>264</v>
      </c>
      <c r="C266" s="937"/>
      <c r="D266" s="937"/>
      <c r="E266" s="937"/>
      <c r="F266" s="937"/>
      <c r="G266" s="937"/>
      <c r="H266" s="937"/>
      <c r="I266" s="937"/>
      <c r="J266" s="937"/>
      <c r="K266" s="937"/>
      <c r="L266" s="937"/>
      <c r="M266" s="937"/>
      <c r="N266" s="937"/>
      <c r="O266" s="937"/>
      <c r="P266" s="937"/>
      <c r="Q266" s="937"/>
      <c r="R266" s="937"/>
      <c r="S266" s="937"/>
      <c r="T266" s="937"/>
      <c r="U266" s="937"/>
      <c r="V266" s="937"/>
      <c r="W266" s="937"/>
      <c r="X266" s="937"/>
      <c r="Y266" s="937"/>
      <c r="Z266" s="937"/>
      <c r="AA266" s="937"/>
      <c r="AB266" s="903"/>
      <c r="AC266" s="903"/>
    </row>
    <row r="267" spans="1:29" ht="16.149999999999999" customHeight="1">
      <c r="A267" s="906"/>
      <c r="B267" s="906"/>
      <c r="C267" s="906"/>
      <c r="D267" s="1667" t="s">
        <v>263</v>
      </c>
      <c r="E267" s="1667"/>
      <c r="F267" s="1667"/>
      <c r="G267" s="1667"/>
      <c r="H267" s="975"/>
      <c r="I267" s="1667" t="s">
        <v>262</v>
      </c>
      <c r="J267" s="1667"/>
      <c r="K267" s="1667"/>
      <c r="L267" s="1667"/>
      <c r="M267" s="1667"/>
      <c r="N267" s="1667"/>
      <c r="O267" s="1667"/>
      <c r="P267" s="1667"/>
      <c r="Q267" s="1667"/>
      <c r="R267" s="1667"/>
      <c r="S267" s="1667"/>
      <c r="T267" s="1667"/>
      <c r="U267" s="1667"/>
      <c r="V267" s="975"/>
      <c r="W267" s="975" t="s">
        <v>253</v>
      </c>
      <c r="X267" s="1667" t="s">
        <v>261</v>
      </c>
      <c r="Y267" s="1667"/>
      <c r="Z267" s="1667"/>
      <c r="AA267" s="906" t="s">
        <v>175</v>
      </c>
      <c r="AB267" s="903"/>
      <c r="AC267" s="903"/>
    </row>
    <row r="268" spans="1:29" ht="16.149999999999999" customHeight="1">
      <c r="A268" s="906"/>
      <c r="B268" s="906" t="s">
        <v>260</v>
      </c>
      <c r="C268" s="906"/>
      <c r="D268" s="975" t="s">
        <v>187</v>
      </c>
      <c r="E268" s="1689" t="str">
        <f>項目一覧②!$F$930</f>
        <v/>
      </c>
      <c r="F268" s="1689"/>
      <c r="G268" s="975" t="s">
        <v>254</v>
      </c>
      <c r="H268" s="938" t="str">
        <f>項目一覧②!$F$936</f>
        <v/>
      </c>
      <c r="J268" s="906"/>
      <c r="K268" s="906"/>
      <c r="L268" s="903"/>
      <c r="M268" s="906"/>
      <c r="N268" s="906"/>
      <c r="O268" s="906"/>
      <c r="P268" s="906"/>
      <c r="Q268" s="906"/>
      <c r="R268" s="903"/>
      <c r="S268" s="903"/>
      <c r="T268" s="903"/>
      <c r="U268" s="903"/>
      <c r="V268" s="975"/>
      <c r="W268" s="975" t="s">
        <v>253</v>
      </c>
      <c r="X268" s="1686" t="str">
        <f>項目一覧②!$F$942</f>
        <v/>
      </c>
      <c r="Y268" s="1686"/>
      <c r="Z268" s="1686"/>
      <c r="AA268" s="906" t="s">
        <v>252</v>
      </c>
      <c r="AB268" s="903"/>
      <c r="AC268" s="903"/>
    </row>
    <row r="269" spans="1:29" ht="16.149999999999999" customHeight="1">
      <c r="A269" s="906"/>
      <c r="B269" s="906" t="s">
        <v>259</v>
      </c>
      <c r="C269" s="906"/>
      <c r="D269" s="975" t="s">
        <v>187</v>
      </c>
      <c r="E269" s="1689" t="str">
        <f>項目一覧②!$F$931</f>
        <v/>
      </c>
      <c r="F269" s="1689"/>
      <c r="G269" s="975" t="s">
        <v>254</v>
      </c>
      <c r="H269" s="938" t="str">
        <f>項目一覧②!$F$937</f>
        <v/>
      </c>
      <c r="J269" s="906"/>
      <c r="K269" s="906"/>
      <c r="L269" s="903"/>
      <c r="M269" s="906"/>
      <c r="N269" s="906"/>
      <c r="O269" s="906"/>
      <c r="P269" s="906"/>
      <c r="Q269" s="906"/>
      <c r="R269" s="903"/>
      <c r="S269" s="903"/>
      <c r="T269" s="903"/>
      <c r="U269" s="903"/>
      <c r="V269" s="975"/>
      <c r="W269" s="975" t="s">
        <v>253</v>
      </c>
      <c r="X269" s="1686" t="str">
        <f>項目一覧②!$F$943</f>
        <v/>
      </c>
      <c r="Y269" s="1686"/>
      <c r="Z269" s="1686"/>
      <c r="AA269" s="906" t="s">
        <v>252</v>
      </c>
      <c r="AB269" s="903"/>
      <c r="AC269" s="903"/>
    </row>
    <row r="270" spans="1:29" ht="16.149999999999999" customHeight="1">
      <c r="A270" s="906"/>
      <c r="B270" s="906" t="s">
        <v>258</v>
      </c>
      <c r="C270" s="906"/>
      <c r="D270" s="975" t="s">
        <v>187</v>
      </c>
      <c r="E270" s="1689" t="str">
        <f>項目一覧②!$F$932</f>
        <v/>
      </c>
      <c r="F270" s="1689"/>
      <c r="G270" s="975" t="s">
        <v>254</v>
      </c>
      <c r="H270" s="938" t="str">
        <f>項目一覧②!$F$938</f>
        <v/>
      </c>
      <c r="J270" s="906"/>
      <c r="K270" s="906"/>
      <c r="L270" s="903"/>
      <c r="M270" s="906"/>
      <c r="N270" s="906"/>
      <c r="O270" s="906"/>
      <c r="P270" s="906"/>
      <c r="Q270" s="906"/>
      <c r="R270" s="903"/>
      <c r="S270" s="903"/>
      <c r="T270" s="903"/>
      <c r="U270" s="903"/>
      <c r="V270" s="975"/>
      <c r="W270" s="975" t="s">
        <v>253</v>
      </c>
      <c r="X270" s="1686" t="str">
        <f>項目一覧②!$F$944</f>
        <v/>
      </c>
      <c r="Y270" s="1686"/>
      <c r="Z270" s="1686"/>
      <c r="AA270" s="906" t="s">
        <v>252</v>
      </c>
      <c r="AB270" s="903"/>
      <c r="AC270" s="903"/>
    </row>
    <row r="271" spans="1:29" ht="16.149999999999999" customHeight="1">
      <c r="A271" s="906"/>
      <c r="B271" s="906" t="s">
        <v>257</v>
      </c>
      <c r="C271" s="906"/>
      <c r="D271" s="975" t="s">
        <v>187</v>
      </c>
      <c r="E271" s="1689" t="str">
        <f>項目一覧②!$F$933</f>
        <v/>
      </c>
      <c r="F271" s="1689"/>
      <c r="G271" s="975" t="s">
        <v>254</v>
      </c>
      <c r="H271" s="938" t="str">
        <f>項目一覧②!$F$939</f>
        <v/>
      </c>
      <c r="J271" s="906"/>
      <c r="K271" s="906"/>
      <c r="L271" s="903"/>
      <c r="M271" s="906"/>
      <c r="N271" s="906"/>
      <c r="O271" s="906"/>
      <c r="P271" s="906"/>
      <c r="Q271" s="906"/>
      <c r="R271" s="903"/>
      <c r="S271" s="903"/>
      <c r="T271" s="903"/>
      <c r="U271" s="903"/>
      <c r="V271" s="975"/>
      <c r="W271" s="975" t="s">
        <v>253</v>
      </c>
      <c r="X271" s="1686" t="str">
        <f>項目一覧②!$F$945</f>
        <v/>
      </c>
      <c r="Y271" s="1686"/>
      <c r="Z271" s="1686"/>
      <c r="AA271" s="906" t="s">
        <v>252</v>
      </c>
      <c r="AB271" s="903"/>
      <c r="AC271" s="903"/>
    </row>
    <row r="272" spans="1:29" ht="16.149999999999999" customHeight="1">
      <c r="A272" s="906"/>
      <c r="B272" s="906" t="s">
        <v>256</v>
      </c>
      <c r="C272" s="906"/>
      <c r="D272" s="975" t="s">
        <v>187</v>
      </c>
      <c r="E272" s="1689" t="str">
        <f>項目一覧②!$F$934</f>
        <v/>
      </c>
      <c r="F272" s="1689"/>
      <c r="G272" s="975" t="s">
        <v>254</v>
      </c>
      <c r="H272" s="938" t="str">
        <f>項目一覧②!$F$940</f>
        <v/>
      </c>
      <c r="J272" s="906"/>
      <c r="K272" s="906"/>
      <c r="L272" s="903"/>
      <c r="M272" s="906"/>
      <c r="N272" s="906"/>
      <c r="O272" s="906"/>
      <c r="P272" s="906"/>
      <c r="Q272" s="906"/>
      <c r="R272" s="903"/>
      <c r="S272" s="903"/>
      <c r="T272" s="903"/>
      <c r="U272" s="903"/>
      <c r="V272" s="975"/>
      <c r="W272" s="975" t="s">
        <v>253</v>
      </c>
      <c r="X272" s="1686" t="str">
        <f>項目一覧②!$F$946</f>
        <v/>
      </c>
      <c r="Y272" s="1686"/>
      <c r="Z272" s="1686"/>
      <c r="AA272" s="906" t="s">
        <v>252</v>
      </c>
      <c r="AB272" s="903"/>
      <c r="AC272" s="903"/>
    </row>
    <row r="273" spans="1:29" ht="16.149999999999999" customHeight="1">
      <c r="A273" s="935"/>
      <c r="B273" s="935" t="s">
        <v>255</v>
      </c>
      <c r="C273" s="935"/>
      <c r="D273" s="975" t="s">
        <v>187</v>
      </c>
      <c r="E273" s="1689" t="str">
        <f>項目一覧②!$F$935</f>
        <v/>
      </c>
      <c r="F273" s="1689"/>
      <c r="G273" s="975" t="s">
        <v>254</v>
      </c>
      <c r="H273" s="938" t="str">
        <f>項目一覧②!$F$941</f>
        <v/>
      </c>
      <c r="J273" s="935"/>
      <c r="K273" s="935"/>
      <c r="L273" s="903"/>
      <c r="M273" s="935"/>
      <c r="N273" s="935"/>
      <c r="O273" s="935"/>
      <c r="P273" s="935"/>
      <c r="Q273" s="935"/>
      <c r="R273" s="903"/>
      <c r="S273" s="903"/>
      <c r="T273" s="903"/>
      <c r="U273" s="903"/>
      <c r="V273" s="975"/>
      <c r="W273" s="975" t="s">
        <v>253</v>
      </c>
      <c r="X273" s="1686" t="str">
        <f>項目一覧②!$F$947</f>
        <v/>
      </c>
      <c r="Y273" s="1686"/>
      <c r="Z273" s="1686"/>
      <c r="AA273" s="906" t="s">
        <v>252</v>
      </c>
      <c r="AB273" s="903"/>
      <c r="AC273" s="903"/>
    </row>
    <row r="274" spans="1:29" ht="16.149999999999999" customHeight="1">
      <c r="A274" s="959" t="s">
        <v>109</v>
      </c>
      <c r="B274" s="937" t="s">
        <v>251</v>
      </c>
      <c r="C274" s="937"/>
      <c r="D274" s="937"/>
      <c r="E274" s="937"/>
      <c r="F274" s="937"/>
      <c r="G274" s="937"/>
      <c r="H274" s="937"/>
      <c r="I274" s="937"/>
      <c r="J274" s="937"/>
      <c r="K274" s="937"/>
      <c r="L274" s="937"/>
      <c r="M274" s="937"/>
      <c r="N274" s="937"/>
      <c r="O274" s="937"/>
      <c r="P274" s="937"/>
      <c r="Q274" s="937"/>
      <c r="R274" s="937"/>
      <c r="S274" s="937"/>
      <c r="T274" s="937"/>
      <c r="U274" s="937"/>
      <c r="V274" s="937"/>
      <c r="W274" s="937"/>
      <c r="X274" s="937"/>
      <c r="Y274" s="937"/>
      <c r="Z274" s="937"/>
      <c r="AA274" s="937"/>
      <c r="AB274" s="903"/>
      <c r="AC274" s="903"/>
    </row>
    <row r="275" spans="1:29" ht="16.149999999999999" customHeight="1">
      <c r="A275" s="936"/>
      <c r="B275" s="906"/>
      <c r="C275" s="906"/>
      <c r="D275" s="906"/>
      <c r="E275" s="906"/>
      <c r="F275" s="1668" t="str">
        <f>項目一覧②!$F$948</f>
        <v/>
      </c>
      <c r="G275" s="1668"/>
      <c r="H275" s="1668"/>
      <c r="I275" s="1668"/>
      <c r="J275" s="1668"/>
      <c r="K275" s="1668"/>
      <c r="L275" s="1668"/>
      <c r="M275" s="1668"/>
      <c r="N275" s="1668"/>
      <c r="O275" s="1668"/>
      <c r="P275" s="1668"/>
      <c r="Q275" s="1668"/>
      <c r="R275" s="1668"/>
      <c r="S275" s="1668"/>
      <c r="T275" s="1668"/>
      <c r="U275" s="1668"/>
      <c r="V275" s="1668"/>
      <c r="W275" s="1668"/>
      <c r="X275" s="1668"/>
      <c r="Y275" s="1668"/>
      <c r="Z275" s="1668"/>
      <c r="AA275" s="1668"/>
      <c r="AB275" s="903"/>
      <c r="AC275" s="903"/>
    </row>
    <row r="276" spans="1:29" ht="16.149999999999999" customHeight="1">
      <c r="A276" s="935"/>
      <c r="B276" s="935"/>
      <c r="C276" s="935"/>
      <c r="D276" s="935"/>
      <c r="E276" s="935"/>
      <c r="F276" s="1669"/>
      <c r="G276" s="1669"/>
      <c r="H276" s="1669"/>
      <c r="I276" s="1669"/>
      <c r="J276" s="1669"/>
      <c r="K276" s="1669"/>
      <c r="L276" s="1669"/>
      <c r="M276" s="1669"/>
      <c r="N276" s="1669"/>
      <c r="O276" s="1669"/>
      <c r="P276" s="1669"/>
      <c r="Q276" s="1669"/>
      <c r="R276" s="1669"/>
      <c r="S276" s="1669"/>
      <c r="T276" s="1669"/>
      <c r="U276" s="1669"/>
      <c r="V276" s="1669"/>
      <c r="W276" s="1669"/>
      <c r="X276" s="1669"/>
      <c r="Y276" s="1669"/>
      <c r="Z276" s="1669"/>
      <c r="AA276" s="1669"/>
      <c r="AB276" s="903"/>
      <c r="AC276" s="903"/>
    </row>
    <row r="277" spans="1:29" ht="16.149999999999999" customHeight="1">
      <c r="A277" s="936" t="s">
        <v>109</v>
      </c>
      <c r="B277" s="906" t="s">
        <v>250</v>
      </c>
      <c r="C277" s="906"/>
      <c r="D277" s="906"/>
      <c r="E277" s="906"/>
      <c r="F277" s="906"/>
      <c r="G277" s="906"/>
      <c r="H277" s="906"/>
      <c r="I277" s="906"/>
      <c r="J277" s="906"/>
      <c r="K277" s="906"/>
      <c r="L277" s="906"/>
      <c r="M277" s="906"/>
      <c r="N277" s="906"/>
      <c r="O277" s="906"/>
      <c r="P277" s="906"/>
      <c r="Q277" s="906"/>
      <c r="R277" s="906"/>
      <c r="S277" s="906"/>
      <c r="T277" s="906"/>
      <c r="U277" s="906"/>
      <c r="V277" s="906"/>
      <c r="W277" s="906"/>
      <c r="X277" s="906"/>
      <c r="Y277" s="906"/>
      <c r="Z277" s="906"/>
      <c r="AA277" s="906"/>
      <c r="AB277" s="903"/>
      <c r="AC277" s="903"/>
    </row>
    <row r="278" spans="1:29" ht="16.149999999999999" customHeight="1">
      <c r="A278" s="906"/>
      <c r="B278" s="906"/>
      <c r="C278" s="906"/>
      <c r="D278" s="906"/>
      <c r="E278" s="906"/>
      <c r="F278" s="1668" t="str">
        <f>項目一覧②!$F$949</f>
        <v/>
      </c>
      <c r="G278" s="1668"/>
      <c r="H278" s="1668"/>
      <c r="I278" s="1668"/>
      <c r="J278" s="1668"/>
      <c r="K278" s="1668"/>
      <c r="L278" s="1668"/>
      <c r="M278" s="1668"/>
      <c r="N278" s="1668"/>
      <c r="O278" s="1668"/>
      <c r="P278" s="1668"/>
      <c r="Q278" s="1668"/>
      <c r="R278" s="1668"/>
      <c r="S278" s="1668"/>
      <c r="T278" s="1668"/>
      <c r="U278" s="1668"/>
      <c r="V278" s="1668"/>
      <c r="W278" s="1668"/>
      <c r="X278" s="1668"/>
      <c r="Y278" s="1668"/>
      <c r="Z278" s="1668"/>
      <c r="AA278" s="1668"/>
      <c r="AB278" s="903"/>
      <c r="AC278" s="903"/>
    </row>
    <row r="279" spans="1:29" ht="16.149999999999999" customHeight="1">
      <c r="A279" s="935"/>
      <c r="B279" s="935"/>
      <c r="C279" s="935"/>
      <c r="D279" s="935"/>
      <c r="E279" s="935"/>
      <c r="F279" s="1669"/>
      <c r="G279" s="1669"/>
      <c r="H279" s="1669"/>
      <c r="I279" s="1669"/>
      <c r="J279" s="1669"/>
      <c r="K279" s="1669"/>
      <c r="L279" s="1669"/>
      <c r="M279" s="1669"/>
      <c r="N279" s="1669"/>
      <c r="O279" s="1669"/>
      <c r="P279" s="1669"/>
      <c r="Q279" s="1669"/>
      <c r="R279" s="1669"/>
      <c r="S279" s="1669"/>
      <c r="T279" s="1669"/>
      <c r="U279" s="1669"/>
      <c r="V279" s="1669"/>
      <c r="W279" s="1669"/>
      <c r="X279" s="1669"/>
      <c r="Y279" s="1669"/>
      <c r="Z279" s="1669"/>
      <c r="AA279" s="1669"/>
      <c r="AB279" s="903"/>
      <c r="AC279" s="903"/>
    </row>
    <row r="280" spans="1:29" ht="16.149999999999999" customHeight="1">
      <c r="A280" s="906"/>
      <c r="B280" s="906"/>
      <c r="C280" s="906"/>
      <c r="D280" s="906"/>
      <c r="E280" s="906"/>
      <c r="F280" s="1001"/>
      <c r="G280" s="1001"/>
      <c r="H280" s="1001"/>
      <c r="I280" s="1001"/>
      <c r="J280" s="1001"/>
      <c r="K280" s="1001"/>
      <c r="L280" s="1001"/>
      <c r="M280" s="1001"/>
      <c r="N280" s="1001"/>
      <c r="O280" s="1001"/>
      <c r="P280" s="1001"/>
      <c r="Q280" s="1001"/>
      <c r="R280" s="1001"/>
      <c r="S280" s="1001"/>
      <c r="T280" s="1001"/>
      <c r="U280" s="1001"/>
      <c r="V280" s="1001"/>
      <c r="W280" s="1001"/>
      <c r="X280" s="1001"/>
      <c r="Y280" s="1001"/>
      <c r="Z280" s="1001"/>
      <c r="AA280" s="1001"/>
      <c r="AB280" s="903"/>
      <c r="AC280" s="903"/>
    </row>
    <row r="281" spans="1:29" ht="16.149999999999999" customHeight="1">
      <c r="A281" s="1682" t="s">
        <v>313</v>
      </c>
      <c r="B281" s="1682"/>
      <c r="C281" s="1682"/>
      <c r="D281" s="1682"/>
      <c r="E281" s="1682"/>
      <c r="F281" s="1682"/>
      <c r="G281" s="1682"/>
      <c r="H281" s="1682"/>
      <c r="I281" s="1682"/>
      <c r="J281" s="1682"/>
      <c r="K281" s="1682"/>
      <c r="L281" s="1682"/>
      <c r="M281" s="1682"/>
      <c r="N281" s="1682"/>
      <c r="O281" s="1682"/>
      <c r="P281" s="1682"/>
      <c r="Q281" s="1682"/>
      <c r="R281" s="1682"/>
      <c r="S281" s="1682"/>
      <c r="T281" s="1682"/>
      <c r="U281" s="1682"/>
      <c r="V281" s="1682"/>
      <c r="W281" s="1682"/>
      <c r="X281" s="1682"/>
      <c r="Y281" s="1682"/>
      <c r="Z281" s="1682"/>
      <c r="AA281" s="1682"/>
    </row>
    <row r="282" spans="1:29" ht="16.149999999999999" customHeight="1">
      <c r="A282" s="906"/>
      <c r="B282" s="906" t="s">
        <v>312</v>
      </c>
      <c r="C282" s="906"/>
      <c r="D282" s="906"/>
      <c r="E282" s="906"/>
      <c r="F282" s="935"/>
      <c r="G282" s="935"/>
      <c r="H282" s="935"/>
      <c r="I282" s="935"/>
      <c r="J282" s="935"/>
      <c r="K282" s="935"/>
      <c r="L282" s="935"/>
      <c r="M282" s="906"/>
      <c r="N282" s="906"/>
      <c r="O282" s="906"/>
      <c r="P282" s="906"/>
      <c r="Q282" s="906"/>
      <c r="R282" s="906"/>
      <c r="S282" s="906"/>
      <c r="T282" s="906"/>
      <c r="U282" s="906"/>
      <c r="V282" s="906"/>
      <c r="W282" s="906"/>
      <c r="X282" s="906"/>
      <c r="Y282" s="906"/>
      <c r="Z282" s="906"/>
      <c r="AA282" s="906"/>
      <c r="AB282" s="906"/>
    </row>
    <row r="283" spans="1:29" ht="24" customHeight="1">
      <c r="A283" s="972" t="s">
        <v>309</v>
      </c>
      <c r="B283" s="973" t="s">
        <v>132</v>
      </c>
      <c r="C283" s="973"/>
      <c r="D283" s="973"/>
      <c r="E283" s="973"/>
      <c r="F283" s="1697">
        <f>項目一覧②!$F$502</f>
        <v>3</v>
      </c>
      <c r="G283" s="1697"/>
      <c r="H283" s="1697"/>
      <c r="I283" s="1697"/>
      <c r="K283" s="935"/>
      <c r="L283" s="935"/>
      <c r="M283" s="973"/>
      <c r="N283" s="973"/>
      <c r="O283" s="973"/>
      <c r="P283" s="973"/>
      <c r="Q283" s="973"/>
      <c r="R283" s="973"/>
      <c r="S283" s="973"/>
      <c r="T283" s="973"/>
      <c r="U283" s="973"/>
      <c r="V283" s="973"/>
      <c r="W283" s="973"/>
      <c r="X283" s="973"/>
      <c r="Y283" s="973"/>
      <c r="Z283" s="973"/>
      <c r="AA283" s="973"/>
      <c r="AB283" s="906"/>
    </row>
    <row r="284" spans="1:29" ht="16.149999999999999" customHeight="1">
      <c r="A284" s="959" t="s">
        <v>309</v>
      </c>
      <c r="B284" s="937" t="s">
        <v>311</v>
      </c>
      <c r="C284" s="937"/>
      <c r="D284" s="937"/>
      <c r="E284" s="937" t="s">
        <v>165</v>
      </c>
      <c r="F284" s="937"/>
      <c r="G284" s="1694" t="str">
        <f>項目一覧②!$F$503</f>
        <v/>
      </c>
      <c r="H284" s="1694"/>
      <c r="I284" s="978" t="s">
        <v>310</v>
      </c>
      <c r="J284" s="1696" t="str">
        <f>項目一覧②!$F$506</f>
        <v/>
      </c>
      <c r="K284" s="1696"/>
      <c r="L284" s="1696"/>
      <c r="M284" s="1696"/>
      <c r="N284" s="1696"/>
      <c r="O284" s="1696"/>
      <c r="P284" s="1696"/>
      <c r="Q284" s="1696"/>
      <c r="R284" s="1696"/>
      <c r="S284" s="1696"/>
      <c r="T284" s="1696"/>
      <c r="U284" s="1696"/>
      <c r="V284" s="1696"/>
      <c r="W284" s="1696"/>
      <c r="X284" s="1696"/>
      <c r="Y284" s="1696"/>
      <c r="Z284" s="1696"/>
      <c r="AA284" s="1696"/>
    </row>
    <row r="285" spans="1:29" ht="16.149999999999999" customHeight="1">
      <c r="A285" s="906"/>
      <c r="B285" s="906"/>
      <c r="C285" s="906"/>
      <c r="D285" s="906"/>
      <c r="E285" s="906" t="s">
        <v>165</v>
      </c>
      <c r="F285" s="906"/>
      <c r="G285" s="1673" t="str">
        <f>項目一覧②!$F$504</f>
        <v/>
      </c>
      <c r="H285" s="1673"/>
      <c r="I285" s="938" t="s">
        <v>310</v>
      </c>
      <c r="J285" s="1695" t="str">
        <f>項目一覧②!$F$507</f>
        <v/>
      </c>
      <c r="K285" s="1695"/>
      <c r="L285" s="1695"/>
      <c r="M285" s="1695"/>
      <c r="N285" s="1695"/>
      <c r="O285" s="1695"/>
      <c r="P285" s="1695"/>
      <c r="Q285" s="1695"/>
      <c r="R285" s="1695"/>
      <c r="S285" s="1695"/>
      <c r="T285" s="1695"/>
      <c r="U285" s="1695"/>
      <c r="V285" s="1695"/>
      <c r="W285" s="1695"/>
      <c r="X285" s="1695"/>
      <c r="Y285" s="1695"/>
      <c r="Z285" s="1695"/>
      <c r="AA285" s="1695"/>
    </row>
    <row r="286" spans="1:29" ht="16.149999999999999" customHeight="1">
      <c r="A286" s="906"/>
      <c r="B286" s="906"/>
      <c r="C286" s="906"/>
      <c r="D286" s="906"/>
      <c r="E286" s="906" t="s">
        <v>165</v>
      </c>
      <c r="F286" s="906"/>
      <c r="G286" s="1673" t="str">
        <f>項目一覧②!$F$505</f>
        <v/>
      </c>
      <c r="H286" s="1673"/>
      <c r="I286" s="938" t="s">
        <v>310</v>
      </c>
      <c r="J286" s="1695" t="str">
        <f>項目一覧②!$F$508</f>
        <v/>
      </c>
      <c r="K286" s="1695"/>
      <c r="L286" s="1695"/>
      <c r="M286" s="1695"/>
      <c r="N286" s="1695"/>
      <c r="O286" s="1695"/>
      <c r="P286" s="1695"/>
      <c r="Q286" s="1695"/>
      <c r="R286" s="1695"/>
      <c r="S286" s="1695"/>
      <c r="T286" s="1695"/>
      <c r="U286" s="1695"/>
      <c r="V286" s="1695"/>
      <c r="W286" s="1695"/>
      <c r="X286" s="1695"/>
      <c r="Y286" s="1695"/>
      <c r="Z286" s="1695"/>
      <c r="AA286" s="1695"/>
    </row>
    <row r="287" spans="1:29" ht="16.149999999999999" customHeight="1">
      <c r="A287" s="906"/>
      <c r="B287" s="906"/>
      <c r="C287" s="906"/>
      <c r="D287" s="906"/>
      <c r="E287" s="906" t="s">
        <v>165</v>
      </c>
      <c r="F287" s="906"/>
      <c r="G287" s="906"/>
      <c r="H287" s="906"/>
      <c r="I287" s="906" t="s">
        <v>310</v>
      </c>
      <c r="J287" s="906"/>
      <c r="K287" s="906"/>
      <c r="L287" s="906"/>
      <c r="M287" s="906"/>
      <c r="N287" s="906"/>
      <c r="O287" s="906"/>
      <c r="P287" s="906"/>
      <c r="Q287" s="906"/>
      <c r="R287" s="906"/>
      <c r="S287" s="906"/>
      <c r="T287" s="906"/>
      <c r="U287" s="906"/>
      <c r="V287" s="906"/>
      <c r="W287" s="906"/>
      <c r="X287" s="906"/>
      <c r="Y287" s="906"/>
      <c r="Z287" s="906"/>
      <c r="AA287" s="906"/>
      <c r="AB287" s="906"/>
    </row>
    <row r="288" spans="1:29" ht="16.149999999999999" customHeight="1">
      <c r="A288" s="959" t="s">
        <v>309</v>
      </c>
      <c r="B288" s="937" t="s">
        <v>129</v>
      </c>
      <c r="C288" s="937"/>
      <c r="D288" s="937"/>
      <c r="E288" s="937"/>
      <c r="F288" s="937"/>
      <c r="G288" s="937"/>
      <c r="H288" s="937"/>
      <c r="I288" s="937"/>
      <c r="J288" s="937"/>
      <c r="K288" s="937"/>
      <c r="L288" s="937"/>
      <c r="M288" s="937"/>
      <c r="N288" s="937"/>
      <c r="O288" s="937"/>
      <c r="P288" s="937"/>
      <c r="Q288" s="937"/>
      <c r="R288" s="937"/>
      <c r="S288" s="937"/>
      <c r="T288" s="937"/>
      <c r="U288" s="937"/>
      <c r="V288" s="937"/>
      <c r="W288" s="937"/>
      <c r="X288" s="937"/>
      <c r="Y288" s="937"/>
      <c r="Z288" s="937"/>
      <c r="AA288" s="937"/>
    </row>
    <row r="289" spans="1:39" ht="16.149999999999999" customHeight="1">
      <c r="A289" s="936"/>
      <c r="B289" s="936" t="str">
        <f>IF(項目一覧②!$G$509=TRUE,"■","□")</f>
        <v>□</v>
      </c>
      <c r="C289" s="906" t="s">
        <v>308</v>
      </c>
      <c r="D289" s="906"/>
      <c r="E289" s="936" t="str">
        <f>IF(項目一覧②!$H$509=TRUE,"■","□")</f>
        <v>□</v>
      </c>
      <c r="F289" s="906" t="s">
        <v>307</v>
      </c>
      <c r="G289" s="906"/>
      <c r="H289" s="940" t="str">
        <f>IF(項目一覧②!$I$509=TRUE,"■","□")</f>
        <v>□</v>
      </c>
      <c r="I289" s="935" t="s">
        <v>306</v>
      </c>
      <c r="J289" s="935"/>
      <c r="K289" s="940" t="str">
        <f>IF(項目一覧②!$J$509=TRUE,"■","□")</f>
        <v>□</v>
      </c>
      <c r="L289" s="935" t="s">
        <v>305</v>
      </c>
      <c r="M289" s="935"/>
      <c r="N289" s="940" t="str">
        <f>IF(項目一覧②!$K$509=TRUE,"■","□")</f>
        <v>□</v>
      </c>
      <c r="O289" s="935" t="s">
        <v>304</v>
      </c>
      <c r="P289" s="935"/>
      <c r="Q289" s="935"/>
      <c r="R289" s="940" t="str">
        <f>IF(項目一覧②!$L$509=TRUE,"■","□")</f>
        <v>□</v>
      </c>
      <c r="S289" s="935" t="s">
        <v>303</v>
      </c>
      <c r="T289" s="935"/>
      <c r="U289" s="935"/>
      <c r="V289" s="935"/>
      <c r="W289" s="940" t="str">
        <f>IF(項目一覧②!$M$509=TRUE,"■","□")</f>
        <v>□</v>
      </c>
      <c r="X289" s="951" t="s">
        <v>302</v>
      </c>
      <c r="Y289" s="935"/>
      <c r="Z289" s="935"/>
      <c r="AA289" s="932"/>
      <c r="AB289" s="906"/>
    </row>
    <row r="290" spans="1:39" ht="24" customHeight="1">
      <c r="A290" s="972" t="s">
        <v>269</v>
      </c>
      <c r="B290" s="973" t="s">
        <v>121</v>
      </c>
      <c r="C290" s="973"/>
      <c r="D290" s="973"/>
      <c r="E290" s="973"/>
      <c r="F290" s="973"/>
      <c r="G290" s="973"/>
      <c r="H290" s="973" t="str">
        <f>項目一覧②!$F$510&amp;IF(項目一覧②!F875="","","　一部　"&amp;項目一覧②!F875)</f>
        <v/>
      </c>
      <c r="I290" s="973"/>
      <c r="J290" s="973"/>
      <c r="K290" s="973"/>
      <c r="L290" s="973"/>
      <c r="M290" s="973"/>
      <c r="N290" s="973"/>
      <c r="O290" s="973"/>
      <c r="P290" s="973"/>
      <c r="Q290" s="973"/>
      <c r="R290" s="973"/>
      <c r="S290" s="973"/>
      <c r="T290" s="973"/>
      <c r="U290" s="973"/>
      <c r="V290" s="973"/>
      <c r="W290" s="973"/>
      <c r="X290" s="973"/>
      <c r="Y290" s="973"/>
      <c r="Z290" s="973"/>
      <c r="AA290" s="973"/>
      <c r="AB290" s="906"/>
    </row>
    <row r="291" spans="1:39" s="903" customFormat="1" ht="18" customHeight="1">
      <c r="A291" s="990" t="s">
        <v>109</v>
      </c>
      <c r="B291" s="983" t="s">
        <v>2861</v>
      </c>
      <c r="C291" s="983"/>
      <c r="D291" s="983"/>
      <c r="E291" s="983"/>
      <c r="F291" s="983"/>
      <c r="R291" s="906"/>
      <c r="S291" s="906"/>
      <c r="T291" s="906"/>
      <c r="U291" s="906"/>
      <c r="V291" s="906"/>
      <c r="W291" s="906"/>
      <c r="X291" s="906"/>
      <c r="Y291" s="906"/>
      <c r="Z291" s="906"/>
      <c r="AA291" s="906"/>
      <c r="AB291" s="906"/>
      <c r="AC291" s="906"/>
      <c r="AD291" s="906"/>
      <c r="AE291" s="906"/>
      <c r="AF291" s="906"/>
    </row>
    <row r="292" spans="1:39" s="903" customFormat="1" ht="17.25" customHeight="1">
      <c r="A292" s="990"/>
      <c r="B292" s="983"/>
      <c r="C292" s="983"/>
      <c r="D292" s="983"/>
      <c r="E292" s="975" t="str">
        <f>IF(項目一覧②!$G$845=TRUE,"■","□")</f>
        <v>□</v>
      </c>
      <c r="F292" s="906" t="s">
        <v>2815</v>
      </c>
      <c r="G292" s="906"/>
      <c r="H292" s="906"/>
      <c r="I292" s="906" t="s">
        <v>3179</v>
      </c>
      <c r="L292" s="906"/>
      <c r="M292" s="906"/>
      <c r="N292" s="906"/>
      <c r="O292" s="906"/>
      <c r="P292" s="906"/>
      <c r="Q292" s="906"/>
      <c r="R292" s="906"/>
      <c r="S292" s="906"/>
      <c r="T292" s="906"/>
      <c r="U292" s="906"/>
      <c r="V292" s="906"/>
      <c r="W292" s="906"/>
      <c r="X292" s="906"/>
      <c r="Y292" s="906"/>
      <c r="Z292" s="906"/>
      <c r="AA292" s="906"/>
      <c r="AB292" s="906"/>
      <c r="AC292" s="906"/>
      <c r="AD292" s="906"/>
    </row>
    <row r="293" spans="1:39" s="903" customFormat="1" ht="16.149999999999999" customHeight="1">
      <c r="A293" s="990"/>
      <c r="B293" s="983"/>
      <c r="C293" s="983"/>
      <c r="D293" s="983"/>
      <c r="E293" s="975" t="str">
        <f>IF(項目一覧②!$G$880=TRUE,"■","□")</f>
        <v>□</v>
      </c>
      <c r="F293" s="906" t="s">
        <v>2815</v>
      </c>
      <c r="G293" s="906"/>
      <c r="H293" s="906"/>
      <c r="I293" s="906" t="s">
        <v>3180</v>
      </c>
      <c r="L293" s="906"/>
      <c r="M293" s="906"/>
      <c r="N293" s="906"/>
      <c r="O293" s="906"/>
      <c r="P293" s="906"/>
      <c r="Q293" s="906"/>
      <c r="R293" s="906"/>
      <c r="S293" s="906"/>
      <c r="T293" s="906"/>
      <c r="U293" s="906"/>
      <c r="V293" s="906"/>
      <c r="W293" s="906"/>
      <c r="X293" s="906"/>
      <c r="Y293" s="906"/>
      <c r="Z293" s="906"/>
      <c r="AA293" s="906"/>
      <c r="AB293" s="906"/>
      <c r="AC293" s="906"/>
      <c r="AD293" s="906"/>
    </row>
    <row r="294" spans="1:39" s="903" customFormat="1" ht="17.25" customHeight="1">
      <c r="A294" s="990"/>
      <c r="B294" s="983"/>
      <c r="C294" s="983"/>
      <c r="D294" s="983"/>
      <c r="E294" s="975" t="str">
        <f>IF(項目一覧②!$G$846=TRUE,"■","□")</f>
        <v>□</v>
      </c>
      <c r="F294" s="906" t="s">
        <v>3198</v>
      </c>
      <c r="G294" s="906"/>
      <c r="H294" s="906"/>
      <c r="I294" s="906"/>
      <c r="J294" s="975"/>
      <c r="K294" s="906"/>
      <c r="L294" s="906"/>
      <c r="M294" s="906"/>
      <c r="N294" s="906"/>
      <c r="O294" s="906"/>
      <c r="P294" s="906"/>
      <c r="Q294" s="906"/>
      <c r="R294" s="906"/>
      <c r="S294" s="906"/>
      <c r="T294" s="906"/>
      <c r="U294" s="906"/>
      <c r="V294" s="906"/>
      <c r="W294" s="906"/>
      <c r="X294" s="906"/>
      <c r="Y294" s="906"/>
      <c r="Z294" s="906"/>
      <c r="AA294" s="906"/>
      <c r="AB294" s="906"/>
      <c r="AC294" s="906"/>
      <c r="AD294" s="906"/>
    </row>
    <row r="295" spans="1:39" s="903" customFormat="1" ht="17.25" customHeight="1">
      <c r="A295" s="990"/>
      <c r="B295" s="983"/>
      <c r="C295" s="983"/>
      <c r="D295" s="983"/>
      <c r="E295" s="975" t="str">
        <f>IF(項目一覧②!$G$847=TRUE,"■","□")</f>
        <v>□</v>
      </c>
      <c r="F295" s="906" t="s">
        <v>2816</v>
      </c>
      <c r="G295" s="906"/>
      <c r="H295" s="906"/>
      <c r="I295" s="906"/>
      <c r="K295" s="906"/>
      <c r="L295" s="936"/>
      <c r="M295" s="1667"/>
      <c r="N295" s="1667"/>
      <c r="O295" s="906"/>
      <c r="P295" s="906"/>
      <c r="Q295" s="906"/>
      <c r="R295" s="906"/>
      <c r="S295" s="906"/>
      <c r="T295" s="906"/>
      <c r="U295" s="906"/>
      <c r="V295" s="906"/>
      <c r="W295" s="906"/>
      <c r="X295" s="906"/>
      <c r="Y295" s="906"/>
      <c r="Z295" s="906"/>
      <c r="AA295" s="906"/>
      <c r="AB295" s="906"/>
      <c r="AC295" s="906"/>
      <c r="AD295" s="906"/>
      <c r="AE295" s="934"/>
    </row>
    <row r="296" spans="1:39" s="903" customFormat="1" ht="17.25" customHeight="1">
      <c r="A296" s="990"/>
      <c r="B296" s="983"/>
      <c r="C296" s="983"/>
      <c r="D296" s="983"/>
      <c r="E296" s="975" t="str">
        <f>IF(項目一覧②!$G$848=TRUE,"■","□")</f>
        <v>□</v>
      </c>
      <c r="F296" s="906" t="s">
        <v>2817</v>
      </c>
      <c r="G296" s="906"/>
      <c r="H296" s="906"/>
      <c r="I296" s="906"/>
      <c r="J296" s="906"/>
      <c r="K296" s="906"/>
      <c r="L296" s="906"/>
      <c r="M296" s="906"/>
      <c r="N296" s="906"/>
      <c r="O296" s="906"/>
      <c r="P296" s="906"/>
      <c r="Q296" s="906"/>
      <c r="R296" s="906"/>
      <c r="S296" s="906"/>
      <c r="T296" s="906"/>
      <c r="U296" s="906"/>
      <c r="V296" s="906"/>
      <c r="W296" s="906"/>
      <c r="X296" s="906"/>
      <c r="Y296" s="906"/>
      <c r="Z296" s="906"/>
      <c r="AA296" s="906"/>
      <c r="AB296" s="906"/>
      <c r="AC296" s="906"/>
      <c r="AD296" s="906"/>
      <c r="AE296" s="934"/>
    </row>
    <row r="297" spans="1:39" s="903" customFormat="1" ht="17.25" customHeight="1">
      <c r="A297" s="990"/>
      <c r="B297" s="983"/>
      <c r="C297" s="983"/>
      <c r="D297" s="983"/>
      <c r="E297" s="975" t="str">
        <f>IF(項目一覧②!$G$849=TRUE,"■","□")</f>
        <v>□</v>
      </c>
      <c r="F297" s="906" t="s">
        <v>2818</v>
      </c>
      <c r="G297" s="906"/>
      <c r="H297" s="906"/>
      <c r="I297" s="906"/>
      <c r="J297" s="906"/>
      <c r="K297" s="906"/>
      <c r="L297" s="906"/>
      <c r="M297" s="906"/>
      <c r="N297" s="906"/>
      <c r="O297" s="906"/>
      <c r="P297" s="906"/>
      <c r="Q297" s="906"/>
      <c r="R297" s="906"/>
      <c r="S297" s="906"/>
      <c r="T297" s="906"/>
      <c r="U297" s="906"/>
      <c r="V297" s="906"/>
      <c r="W297" s="906"/>
      <c r="X297" s="906"/>
      <c r="Y297" s="906"/>
      <c r="Z297" s="906"/>
      <c r="AA297" s="906"/>
      <c r="AB297" s="906"/>
      <c r="AC297" s="906"/>
      <c r="AD297" s="906"/>
      <c r="AE297" s="934"/>
    </row>
    <row r="298" spans="1:39" s="903" customFormat="1" ht="18" customHeight="1">
      <c r="A298" s="993"/>
      <c r="B298" s="994"/>
      <c r="C298" s="994"/>
      <c r="D298" s="994"/>
      <c r="E298" s="986" t="str">
        <f>IF(項目一覧②!$G$869=TRUE,"■","□")</f>
        <v>□</v>
      </c>
      <c r="F298" s="956" t="s">
        <v>1296</v>
      </c>
      <c r="G298" s="956"/>
      <c r="H298" s="956"/>
      <c r="I298" s="956"/>
      <c r="J298" s="956"/>
      <c r="K298" s="956"/>
      <c r="L298" s="956"/>
      <c r="M298" s="956"/>
      <c r="N298" s="956"/>
      <c r="O298" s="956"/>
      <c r="P298" s="956"/>
      <c r="Q298" s="956"/>
      <c r="R298" s="956"/>
      <c r="S298" s="956"/>
      <c r="T298" s="956"/>
      <c r="U298" s="956"/>
      <c r="V298" s="956"/>
      <c r="W298" s="956"/>
      <c r="X298" s="956"/>
      <c r="Y298" s="956"/>
      <c r="Z298" s="956"/>
      <c r="AA298" s="956"/>
      <c r="AB298" s="956"/>
      <c r="AC298" s="906"/>
      <c r="AD298" s="906"/>
      <c r="AE298" s="934"/>
    </row>
    <row r="299" spans="1:39" s="903" customFormat="1" ht="18" customHeight="1">
      <c r="A299" s="990" t="s">
        <v>109</v>
      </c>
      <c r="B299" s="983" t="s">
        <v>2862</v>
      </c>
      <c r="C299" s="983"/>
      <c r="D299" s="983"/>
      <c r="E299" s="983"/>
      <c r="F299" s="983"/>
      <c r="G299" s="983"/>
      <c r="H299" s="983"/>
      <c r="I299" s="983"/>
      <c r="J299" s="983"/>
      <c r="K299" s="983"/>
      <c r="L299" s="983"/>
      <c r="M299" s="906"/>
      <c r="N299" s="906"/>
      <c r="O299" s="906"/>
      <c r="P299" s="906"/>
      <c r="Q299" s="906"/>
      <c r="R299" s="906"/>
      <c r="S299" s="906"/>
      <c r="T299" s="906"/>
      <c r="U299" s="906"/>
      <c r="V299" s="906"/>
      <c r="W299" s="906"/>
      <c r="X299" s="906"/>
      <c r="Y299" s="906"/>
      <c r="Z299" s="906"/>
      <c r="AA299" s="906"/>
      <c r="AB299" s="906"/>
      <c r="AC299" s="906"/>
      <c r="AD299" s="906"/>
      <c r="AE299" s="906"/>
      <c r="AF299" s="906"/>
      <c r="AG299" s="906"/>
      <c r="AH299" s="906"/>
      <c r="AI299" s="906"/>
      <c r="AJ299" s="906"/>
      <c r="AK299" s="906"/>
      <c r="AL299" s="906"/>
      <c r="AM299" s="934"/>
    </row>
    <row r="300" spans="1:39" s="903" customFormat="1" ht="17.25" customHeight="1">
      <c r="A300" s="990"/>
      <c r="B300" s="983"/>
      <c r="C300" s="983"/>
      <c r="D300" s="983"/>
      <c r="E300" s="975" t="str">
        <f>IF(項目一覧②!$G$851=TRUE,"■","□")</f>
        <v>□</v>
      </c>
      <c r="F300" s="906" t="s">
        <v>2858</v>
      </c>
      <c r="G300" s="906"/>
      <c r="H300" s="906"/>
      <c r="I300" s="906"/>
      <c r="J300" s="906"/>
      <c r="K300" s="906"/>
      <c r="L300" s="906"/>
      <c r="M300" s="906"/>
      <c r="N300" s="906"/>
      <c r="O300" s="906"/>
      <c r="P300" s="906"/>
      <c r="Q300" s="906"/>
      <c r="R300" s="906"/>
      <c r="S300" s="906"/>
      <c r="T300" s="906"/>
      <c r="U300" s="906"/>
      <c r="V300" s="906"/>
      <c r="W300" s="906"/>
      <c r="X300" s="906"/>
      <c r="Y300" s="906"/>
      <c r="Z300" s="906"/>
      <c r="AA300" s="906"/>
      <c r="AB300" s="906"/>
      <c r="AC300" s="906"/>
      <c r="AD300" s="906"/>
      <c r="AE300" s="934"/>
    </row>
    <row r="301" spans="1:39" s="903" customFormat="1" ht="17.25" customHeight="1">
      <c r="A301" s="990"/>
      <c r="B301" s="983"/>
      <c r="C301" s="983"/>
      <c r="D301" s="983"/>
      <c r="E301" s="975" t="str">
        <f>IF(項目一覧②!$G$852=TRUE,"■","□")</f>
        <v>□</v>
      </c>
      <c r="F301" s="906" t="s">
        <v>2859</v>
      </c>
      <c r="G301" s="906"/>
      <c r="H301" s="906"/>
      <c r="I301" s="906"/>
      <c r="J301" s="906"/>
      <c r="K301" s="906"/>
      <c r="L301" s="906"/>
      <c r="M301" s="906"/>
      <c r="N301" s="906"/>
      <c r="O301" s="906"/>
      <c r="P301" s="906"/>
      <c r="Q301" s="906"/>
      <c r="R301" s="906"/>
      <c r="S301" s="906"/>
      <c r="T301" s="906"/>
      <c r="U301" s="906"/>
      <c r="V301" s="906"/>
      <c r="W301" s="906"/>
      <c r="X301" s="906"/>
      <c r="Y301" s="906"/>
      <c r="Z301" s="906"/>
      <c r="AA301" s="906"/>
      <c r="AB301" s="906"/>
      <c r="AC301" s="906"/>
      <c r="AD301" s="906"/>
      <c r="AE301" s="934"/>
    </row>
    <row r="302" spans="1:39" s="903" customFormat="1" ht="16.149999999999999" customHeight="1">
      <c r="A302" s="990"/>
      <c r="B302" s="983"/>
      <c r="C302" s="983"/>
      <c r="D302" s="983"/>
      <c r="E302" s="975" t="str">
        <f>IF(項目一覧②!$G$883=TRUE,"■","□")</f>
        <v>□</v>
      </c>
      <c r="F302" s="906" t="s">
        <v>3181</v>
      </c>
      <c r="G302" s="906"/>
      <c r="H302" s="906"/>
      <c r="I302" s="906"/>
      <c r="J302" s="906"/>
      <c r="K302" s="906"/>
      <c r="L302" s="906"/>
      <c r="M302" s="906"/>
      <c r="N302" s="906"/>
      <c r="O302" s="906"/>
      <c r="P302" s="906"/>
      <c r="Q302" s="906"/>
      <c r="R302" s="906"/>
      <c r="S302" s="906"/>
      <c r="T302" s="906"/>
      <c r="U302" s="906"/>
      <c r="V302" s="906"/>
      <c r="W302" s="906"/>
      <c r="X302" s="906"/>
      <c r="Y302" s="906"/>
      <c r="Z302" s="906"/>
      <c r="AA302" s="906"/>
      <c r="AB302" s="906"/>
      <c r="AC302" s="906"/>
      <c r="AD302" s="906"/>
      <c r="AE302" s="934"/>
    </row>
    <row r="303" spans="1:39" s="903" customFormat="1" ht="17.25" customHeight="1">
      <c r="A303" s="990"/>
      <c r="B303" s="983"/>
      <c r="C303" s="983"/>
      <c r="D303" s="983"/>
      <c r="E303" s="975" t="str">
        <f>IF(項目一覧②!$G$853=TRUE,"■","□")</f>
        <v>□</v>
      </c>
      <c r="F303" s="906" t="s">
        <v>2860</v>
      </c>
      <c r="G303" s="906"/>
      <c r="H303" s="906"/>
      <c r="I303" s="906"/>
      <c r="J303" s="906"/>
      <c r="K303" s="906"/>
      <c r="L303" s="906"/>
      <c r="M303" s="906"/>
      <c r="N303" s="906"/>
      <c r="O303" s="906"/>
      <c r="P303" s="906"/>
      <c r="Q303" s="906"/>
      <c r="R303" s="906"/>
      <c r="S303" s="906"/>
      <c r="T303" s="906"/>
      <c r="U303" s="906"/>
      <c r="V303" s="906"/>
      <c r="W303" s="906"/>
      <c r="X303" s="906"/>
      <c r="Y303" s="906"/>
      <c r="Z303" s="906"/>
      <c r="AA303" s="906"/>
      <c r="AB303" s="906"/>
      <c r="AC303" s="906"/>
      <c r="AD303" s="906"/>
      <c r="AE303" s="934"/>
    </row>
    <row r="304" spans="1:39" s="903" customFormat="1" ht="18" customHeight="1">
      <c r="A304" s="990"/>
      <c r="B304" s="983"/>
      <c r="C304" s="983"/>
      <c r="D304" s="983"/>
      <c r="E304" s="975" t="str">
        <f>IF(項目一覧②!$G$870=TRUE,"■","□")</f>
        <v>□</v>
      </c>
      <c r="F304" s="906" t="s">
        <v>1296</v>
      </c>
      <c r="G304" s="906"/>
      <c r="H304" s="906"/>
      <c r="I304" s="906"/>
      <c r="J304" s="906"/>
      <c r="K304" s="906"/>
      <c r="L304" s="906"/>
      <c r="M304" s="906"/>
      <c r="N304" s="906"/>
      <c r="O304" s="906"/>
      <c r="P304" s="906"/>
      <c r="Q304" s="906"/>
      <c r="R304" s="906"/>
      <c r="S304" s="906"/>
      <c r="T304" s="906"/>
      <c r="U304" s="906"/>
      <c r="V304" s="906"/>
      <c r="W304" s="906"/>
      <c r="X304" s="906"/>
      <c r="Y304" s="906"/>
      <c r="Z304" s="906"/>
      <c r="AA304" s="906"/>
      <c r="AB304" s="906"/>
      <c r="AC304" s="906"/>
      <c r="AD304" s="906"/>
      <c r="AE304" s="934"/>
    </row>
    <row r="305" spans="1:42" s="903" customFormat="1" ht="18" customHeight="1">
      <c r="A305" s="993"/>
      <c r="B305" s="994"/>
      <c r="C305" s="994"/>
      <c r="D305" s="994"/>
      <c r="E305" s="986" t="str">
        <f>IF(項目一覧②!$G$871=TRUE,"■","□")</f>
        <v>□</v>
      </c>
      <c r="F305" s="956" t="s">
        <v>2905</v>
      </c>
      <c r="G305" s="956"/>
      <c r="H305" s="956"/>
      <c r="I305" s="956"/>
      <c r="J305" s="956"/>
      <c r="K305" s="956"/>
      <c r="L305" s="956"/>
      <c r="M305" s="956"/>
      <c r="N305" s="956"/>
      <c r="O305" s="956"/>
      <c r="P305" s="956"/>
      <c r="Q305" s="956"/>
      <c r="R305" s="956"/>
      <c r="S305" s="956"/>
      <c r="T305" s="956"/>
      <c r="U305" s="956"/>
      <c r="V305" s="956"/>
      <c r="W305" s="956"/>
      <c r="X305" s="956"/>
      <c r="Y305" s="956"/>
      <c r="Z305" s="956"/>
      <c r="AA305" s="956"/>
      <c r="AB305" s="956"/>
      <c r="AC305" s="906"/>
      <c r="AD305" s="906"/>
      <c r="AE305" s="934"/>
    </row>
    <row r="306" spans="1:42" s="903" customFormat="1" ht="18" customHeight="1">
      <c r="A306" s="990" t="s">
        <v>109</v>
      </c>
      <c r="B306" s="983" t="s">
        <v>2918</v>
      </c>
      <c r="C306" s="983"/>
      <c r="D306" s="983"/>
      <c r="E306" s="983"/>
      <c r="F306" s="983"/>
      <c r="G306" s="983"/>
      <c r="H306" s="983"/>
      <c r="I306" s="983"/>
      <c r="J306" s="983"/>
      <c r="K306" s="983"/>
      <c r="L306" s="983"/>
      <c r="M306" s="906"/>
      <c r="N306" s="906"/>
      <c r="O306" s="906"/>
      <c r="P306" s="906"/>
      <c r="Q306" s="906"/>
      <c r="R306" s="906"/>
      <c r="S306" s="906"/>
      <c r="T306" s="906"/>
      <c r="U306" s="906"/>
      <c r="V306" s="906"/>
      <c r="W306" s="906"/>
      <c r="X306" s="906"/>
      <c r="Y306" s="906"/>
      <c r="Z306" s="906"/>
      <c r="AA306" s="906"/>
      <c r="AB306" s="906"/>
      <c r="AC306" s="906"/>
      <c r="AD306" s="906"/>
      <c r="AE306" s="906"/>
      <c r="AF306" s="906"/>
      <c r="AG306" s="906"/>
      <c r="AH306" s="906"/>
      <c r="AI306" s="906"/>
      <c r="AJ306" s="906"/>
      <c r="AK306" s="906"/>
      <c r="AL306" s="906"/>
      <c r="AM306" s="934"/>
    </row>
    <row r="307" spans="1:42" s="903" customFormat="1" ht="18" customHeight="1">
      <c r="A307" s="990"/>
      <c r="B307" s="983"/>
      <c r="C307" s="983"/>
      <c r="D307" s="983"/>
      <c r="E307" s="975" t="str">
        <f>IF(項目一覧②!$G$872=TRUE,"■","□")</f>
        <v>□</v>
      </c>
      <c r="F307" s="906" t="s">
        <v>2910</v>
      </c>
      <c r="G307" s="906"/>
      <c r="H307" s="906"/>
      <c r="I307" s="906"/>
      <c r="J307" s="975" t="str">
        <f>IF(項目一覧②!$G$854=TRUE,"■","□")</f>
        <v>□</v>
      </c>
      <c r="K307" s="906" t="s">
        <v>2824</v>
      </c>
      <c r="L307" s="906"/>
      <c r="M307" s="906"/>
      <c r="N307" s="906"/>
      <c r="O307" s="906"/>
      <c r="P307" s="975" t="str">
        <f>IF(項目一覧②!$G$873=TRUE,"■","□")</f>
        <v>□</v>
      </c>
      <c r="Q307" s="906" t="s">
        <v>2909</v>
      </c>
      <c r="T307" s="906"/>
      <c r="U307" s="906"/>
      <c r="V307" s="975" t="str">
        <f>IF(項目一覧②!$G$855=TRUE,"■","□")</f>
        <v>□</v>
      </c>
      <c r="W307" s="906" t="s">
        <v>2877</v>
      </c>
      <c r="X307" s="906"/>
      <c r="Y307" s="906"/>
      <c r="Z307" s="906"/>
      <c r="AA307" s="906"/>
      <c r="AB307" s="906"/>
      <c r="AE307" s="906"/>
      <c r="AF307" s="906"/>
      <c r="AG307" s="906"/>
      <c r="AH307" s="906"/>
      <c r="AI307" s="906"/>
      <c r="AJ307" s="906"/>
      <c r="AK307" s="906"/>
      <c r="AL307" s="906"/>
      <c r="AM307" s="906"/>
      <c r="AN307" s="906"/>
      <c r="AO307" s="906"/>
      <c r="AP307" s="934"/>
    </row>
    <row r="308" spans="1:42" s="903" customFormat="1" ht="18" customHeight="1">
      <c r="A308" s="993"/>
      <c r="B308" s="994"/>
      <c r="C308" s="994"/>
      <c r="D308" s="994"/>
      <c r="E308" s="986" t="str">
        <f>IF(項目一覧②!$G$856=TRUE,"■","□")</f>
        <v>□</v>
      </c>
      <c r="F308" s="956" t="s">
        <v>1969</v>
      </c>
      <c r="G308" s="956"/>
      <c r="H308" s="956"/>
      <c r="I308" s="956"/>
      <c r="J308" s="986" t="str">
        <f>IF(項目一覧②!$G$874=TRUE,"■","□")</f>
        <v>□</v>
      </c>
      <c r="K308" s="956" t="s">
        <v>2907</v>
      </c>
      <c r="L308" s="956"/>
      <c r="M308" s="956"/>
      <c r="N308" s="956"/>
      <c r="O308" s="956"/>
      <c r="P308" s="956"/>
      <c r="Q308" s="956"/>
      <c r="R308" s="986"/>
      <c r="S308" s="956"/>
      <c r="T308" s="956"/>
      <c r="U308" s="956"/>
      <c r="V308" s="956"/>
      <c r="W308" s="956"/>
      <c r="X308" s="956"/>
      <c r="Y308" s="956"/>
      <c r="Z308" s="956"/>
      <c r="AA308" s="956"/>
      <c r="AB308" s="956"/>
      <c r="AC308" s="906"/>
      <c r="AD308" s="906"/>
      <c r="AE308" s="934"/>
    </row>
    <row r="309" spans="1:42" ht="16.149999999999999" customHeight="1">
      <c r="A309" s="936" t="s">
        <v>269</v>
      </c>
      <c r="B309" s="906" t="s">
        <v>2863</v>
      </c>
      <c r="C309" s="906"/>
      <c r="D309" s="906"/>
      <c r="E309" s="906"/>
      <c r="F309" s="906"/>
      <c r="G309" s="906"/>
      <c r="H309" s="906"/>
      <c r="I309" s="906"/>
      <c r="J309" s="906"/>
      <c r="K309" s="906"/>
      <c r="L309" s="906"/>
      <c r="M309" s="906"/>
      <c r="N309" s="906"/>
      <c r="O309" s="906"/>
      <c r="P309" s="906"/>
      <c r="Q309" s="906"/>
      <c r="R309" s="906"/>
      <c r="S309" s="906"/>
      <c r="T309" s="906"/>
      <c r="U309" s="906"/>
      <c r="V309" s="906"/>
      <c r="W309" s="906"/>
      <c r="X309" s="906"/>
      <c r="Y309" s="906"/>
      <c r="Z309" s="906"/>
      <c r="AA309" s="906"/>
    </row>
    <row r="310" spans="1:42" ht="16.149999999999999" customHeight="1">
      <c r="A310" s="906"/>
      <c r="B310" s="906" t="s">
        <v>2211</v>
      </c>
      <c r="C310" s="906" t="s">
        <v>2244</v>
      </c>
      <c r="D310" s="906"/>
      <c r="E310" s="906"/>
      <c r="F310" s="906"/>
      <c r="G310" s="906"/>
      <c r="H310" s="906"/>
      <c r="I310" s="906"/>
      <c r="J310" s="906"/>
      <c r="K310" s="1667" t="str">
        <f>項目一覧②!$F$513</f>
        <v/>
      </c>
      <c r="L310" s="1667"/>
      <c r="M310" s="1667"/>
      <c r="N310" s="906"/>
      <c r="O310" s="906"/>
      <c r="P310" s="906"/>
      <c r="Q310" s="906"/>
      <c r="R310" s="906"/>
      <c r="S310" s="906"/>
      <c r="T310" s="906"/>
      <c r="U310" s="906"/>
      <c r="V310" s="906"/>
      <c r="W310" s="906"/>
      <c r="X310" s="906"/>
      <c r="Y310" s="906"/>
      <c r="Z310" s="906"/>
      <c r="AA310" s="906"/>
    </row>
    <row r="311" spans="1:42" ht="16.149999999999999" customHeight="1">
      <c r="A311" s="906"/>
      <c r="B311" s="906" t="s">
        <v>2230</v>
      </c>
      <c r="C311" s="906" t="s">
        <v>2245</v>
      </c>
      <c r="D311" s="906"/>
      <c r="E311" s="906"/>
      <c r="F311" s="906"/>
      <c r="G311" s="906"/>
      <c r="H311" s="906"/>
      <c r="I311" s="906"/>
      <c r="J311" s="906"/>
      <c r="K311" s="1667" t="str">
        <f>項目一覧②!$F$514</f>
        <v/>
      </c>
      <c r="L311" s="1667"/>
      <c r="M311" s="1667"/>
      <c r="N311" s="906"/>
      <c r="O311" s="906"/>
      <c r="P311" s="906"/>
      <c r="Q311" s="906"/>
      <c r="R311" s="906"/>
      <c r="S311" s="906"/>
      <c r="T311" s="906"/>
      <c r="U311" s="906"/>
      <c r="V311" s="906"/>
      <c r="W311" s="906"/>
      <c r="X311" s="906"/>
      <c r="Y311" s="906"/>
      <c r="Z311" s="906"/>
      <c r="AA311" s="906"/>
    </row>
    <row r="312" spans="1:42" ht="16.149999999999999" customHeight="1">
      <c r="A312" s="906"/>
      <c r="B312" s="906" t="s">
        <v>357</v>
      </c>
      <c r="C312" s="906" t="s">
        <v>2247</v>
      </c>
      <c r="D312" s="906"/>
      <c r="E312" s="906"/>
      <c r="F312" s="906"/>
      <c r="G312" s="906"/>
      <c r="H312" s="906"/>
      <c r="I312" s="906"/>
      <c r="J312" s="906"/>
      <c r="K312" s="1667" t="str">
        <f>項目一覧②!$F$515</f>
        <v/>
      </c>
      <c r="L312" s="1667"/>
      <c r="M312" s="1667"/>
      <c r="N312" s="906"/>
      <c r="O312" s="906"/>
      <c r="P312" s="906"/>
      <c r="Q312" s="906"/>
      <c r="R312" s="906"/>
      <c r="S312" s="906"/>
      <c r="T312" s="906"/>
      <c r="U312" s="906"/>
      <c r="V312" s="906"/>
      <c r="W312" s="906"/>
      <c r="X312" s="906"/>
      <c r="Y312" s="906"/>
      <c r="Z312" s="906"/>
      <c r="AA312" s="906"/>
    </row>
    <row r="313" spans="1:42" ht="16.149999999999999" customHeight="1">
      <c r="A313" s="906"/>
      <c r="B313" s="906" t="s">
        <v>355</v>
      </c>
      <c r="C313" s="906" t="s">
        <v>2248</v>
      </c>
      <c r="D313" s="906"/>
      <c r="E313" s="906"/>
      <c r="F313" s="906"/>
      <c r="G313" s="906"/>
      <c r="H313" s="906"/>
      <c r="I313" s="906"/>
      <c r="J313" s="906"/>
      <c r="K313" s="1699" t="str">
        <f>項目一覧②!$F$516</f>
        <v/>
      </c>
      <c r="L313" s="1699"/>
      <c r="M313" s="1699"/>
      <c r="N313" s="906"/>
      <c r="O313" s="906"/>
      <c r="P313" s="906"/>
      <c r="Q313" s="906"/>
      <c r="R313" s="906"/>
      <c r="S313" s="906"/>
      <c r="T313" s="906"/>
      <c r="U313" s="906"/>
      <c r="V313" s="906"/>
      <c r="W313" s="906"/>
      <c r="X313" s="906"/>
      <c r="Y313" s="906"/>
      <c r="Z313" s="906"/>
      <c r="AA313" s="906"/>
      <c r="AB313" s="906"/>
    </row>
    <row r="314" spans="1:42" ht="16.149999999999999" customHeight="1">
      <c r="A314" s="959" t="s">
        <v>269</v>
      </c>
      <c r="B314" s="937" t="s">
        <v>2864</v>
      </c>
      <c r="C314" s="937"/>
      <c r="D314" s="937"/>
      <c r="E314" s="937"/>
      <c r="F314" s="937"/>
      <c r="G314" s="937"/>
      <c r="H314" s="937"/>
      <c r="I314" s="937"/>
      <c r="J314" s="937"/>
      <c r="K314" s="937"/>
      <c r="L314" s="937"/>
      <c r="M314" s="937"/>
      <c r="N314" s="937"/>
      <c r="O314" s="937"/>
      <c r="P314" s="937"/>
      <c r="Q314" s="937"/>
      <c r="R314" s="937"/>
      <c r="S314" s="937"/>
      <c r="T314" s="937"/>
      <c r="U314" s="937"/>
      <c r="V314" s="937"/>
      <c r="W314" s="937"/>
      <c r="X314" s="937"/>
      <c r="Y314" s="937"/>
      <c r="Z314" s="937"/>
      <c r="AA314" s="937"/>
    </row>
    <row r="315" spans="1:42" ht="16.149999999999999" customHeight="1">
      <c r="A315" s="906"/>
      <c r="B315" s="906" t="s">
        <v>2211</v>
      </c>
      <c r="C315" s="906" t="s">
        <v>2236</v>
      </c>
      <c r="D315" s="906"/>
      <c r="E315" s="906"/>
      <c r="F315" s="906"/>
      <c r="G315" s="906"/>
      <c r="H315" s="906"/>
      <c r="I315" s="906"/>
      <c r="J315" s="906"/>
      <c r="K315" s="1677" t="str">
        <f>項目一覧②!$F$517</f>
        <v/>
      </c>
      <c r="L315" s="1677"/>
      <c r="M315" s="1677"/>
      <c r="N315" s="1677"/>
      <c r="O315" s="906" t="s">
        <v>267</v>
      </c>
      <c r="P315" s="906"/>
      <c r="Q315" s="906"/>
      <c r="R315" s="906"/>
      <c r="S315" s="906"/>
      <c r="T315" s="906"/>
      <c r="U315" s="906"/>
      <c r="V315" s="906"/>
      <c r="W315" s="906"/>
      <c r="X315" s="906"/>
      <c r="Y315" s="906"/>
      <c r="Z315" s="906"/>
      <c r="AA315" s="906"/>
    </row>
    <row r="316" spans="1:42" ht="16.149999999999999" customHeight="1">
      <c r="A316" s="935"/>
      <c r="B316" s="935" t="s">
        <v>2230</v>
      </c>
      <c r="C316" s="935" t="s">
        <v>2249</v>
      </c>
      <c r="D316" s="935"/>
      <c r="E316" s="935"/>
      <c r="F316" s="935"/>
      <c r="G316" s="935"/>
      <c r="H316" s="935"/>
      <c r="I316" s="935"/>
      <c r="J316" s="935"/>
      <c r="K316" s="1687" t="str">
        <f>項目一覧②!$F$518</f>
        <v/>
      </c>
      <c r="L316" s="1687"/>
      <c r="M316" s="1687"/>
      <c r="N316" s="1687"/>
      <c r="O316" s="906" t="s">
        <v>267</v>
      </c>
      <c r="P316" s="935"/>
      <c r="Q316" s="935"/>
      <c r="R316" s="935"/>
      <c r="S316" s="935"/>
      <c r="T316" s="935"/>
      <c r="U316" s="935"/>
      <c r="V316" s="935"/>
      <c r="W316" s="935"/>
      <c r="X316" s="935"/>
      <c r="Y316" s="935"/>
      <c r="Z316" s="935"/>
      <c r="AA316" s="935"/>
      <c r="AB316" s="906"/>
    </row>
    <row r="317" spans="1:42" ht="24" customHeight="1">
      <c r="A317" s="972" t="s">
        <v>269</v>
      </c>
      <c r="B317" s="973" t="s">
        <v>2865</v>
      </c>
      <c r="C317" s="973"/>
      <c r="D317" s="973"/>
      <c r="E317" s="973"/>
      <c r="F317" s="973"/>
      <c r="G317" s="973"/>
      <c r="H317" s="1767" t="str">
        <f>項目一覧②!$F$519</f>
        <v/>
      </c>
      <c r="I317" s="1767"/>
      <c r="J317" s="1767"/>
      <c r="K317" s="1767"/>
      <c r="L317" s="1767"/>
      <c r="M317" s="1767"/>
      <c r="N317" s="1767"/>
      <c r="O317" s="1767"/>
      <c r="P317" s="1767"/>
      <c r="Q317" s="1767"/>
      <c r="R317" s="1767"/>
      <c r="S317" s="1767"/>
      <c r="T317" s="1767"/>
      <c r="U317" s="1767"/>
      <c r="V317" s="1767"/>
      <c r="W317" s="1767"/>
      <c r="X317" s="1767"/>
      <c r="Y317" s="1767"/>
      <c r="Z317" s="1767"/>
      <c r="AA317" s="1767"/>
      <c r="AB317" s="906"/>
    </row>
    <row r="318" spans="1:42" ht="16.149999999999999" customHeight="1">
      <c r="A318" s="959" t="s">
        <v>269</v>
      </c>
      <c r="B318" s="937" t="s">
        <v>2866</v>
      </c>
      <c r="C318" s="937"/>
      <c r="D318" s="937"/>
      <c r="E318" s="937"/>
      <c r="F318" s="937"/>
      <c r="G318" s="937"/>
      <c r="H318" s="937"/>
      <c r="I318" s="937"/>
      <c r="J318" s="937"/>
      <c r="K318" s="937"/>
      <c r="L318" s="937"/>
      <c r="M318" s="937"/>
      <c r="N318" s="937"/>
      <c r="O318" s="937"/>
      <c r="P318" s="937"/>
      <c r="Q318" s="937"/>
      <c r="R318" s="937"/>
      <c r="S318" s="937"/>
      <c r="T318" s="937"/>
      <c r="U318" s="937"/>
      <c r="V318" s="937"/>
      <c r="W318" s="937"/>
      <c r="X318" s="937"/>
      <c r="Y318" s="937"/>
      <c r="Z318" s="937"/>
      <c r="AA318" s="937"/>
    </row>
    <row r="319" spans="1:42" ht="16.149999999999999" customHeight="1">
      <c r="A319" s="936"/>
      <c r="B319" s="906" t="s">
        <v>2211</v>
      </c>
      <c r="C319" s="906" t="s">
        <v>3575</v>
      </c>
      <c r="D319" s="906"/>
      <c r="E319" s="906"/>
      <c r="F319" s="906"/>
      <c r="G319" s="906"/>
      <c r="H319" s="906"/>
      <c r="I319" s="906"/>
      <c r="J319" s="906"/>
      <c r="K319" s="906"/>
      <c r="L319" s="906"/>
      <c r="M319" s="906"/>
      <c r="N319" s="906"/>
      <c r="O319" s="906"/>
      <c r="P319" s="906"/>
      <c r="Q319" s="906"/>
      <c r="R319" s="906"/>
      <c r="S319" s="906"/>
      <c r="T319" s="906"/>
      <c r="U319" s="906"/>
      <c r="V319" s="906"/>
      <c r="W319" s="906"/>
      <c r="X319" s="906"/>
      <c r="Y319" s="906"/>
      <c r="Z319" s="906"/>
      <c r="AA319" s="906"/>
    </row>
    <row r="320" spans="1:42" ht="16.149999999999999" customHeight="1">
      <c r="A320" s="906"/>
      <c r="C320" s="906"/>
      <c r="D320" s="906"/>
      <c r="E320" s="906"/>
      <c r="F320" s="906"/>
      <c r="G320" s="906"/>
      <c r="H320" s="906"/>
      <c r="I320" s="906"/>
      <c r="J320" s="906"/>
      <c r="K320" s="906"/>
      <c r="L320" s="906"/>
      <c r="M320" s="906"/>
      <c r="N320" s="906"/>
      <c r="O320" s="906"/>
      <c r="P320" s="906"/>
      <c r="Q320" s="906"/>
      <c r="R320" s="906"/>
      <c r="S320" s="906"/>
      <c r="T320" s="906"/>
      <c r="U320" s="936" t="str">
        <f>IF(項目一覧②!$G$520=TRUE,"■","□")</f>
        <v>□</v>
      </c>
      <c r="V320" s="906" t="s">
        <v>266</v>
      </c>
      <c r="W320" s="906"/>
      <c r="X320" s="936" t="str">
        <f>IF(項目一覧②!$H$520=TRUE,"■","□")</f>
        <v>□</v>
      </c>
      <c r="Y320" s="906" t="s">
        <v>265</v>
      </c>
      <c r="Z320" s="906"/>
      <c r="AA320" s="906"/>
    </row>
    <row r="321" spans="1:41" s="903" customFormat="1" ht="18" customHeight="1">
      <c r="A321" s="991"/>
      <c r="B321" s="983" t="s">
        <v>3601</v>
      </c>
      <c r="C321" s="983"/>
      <c r="D321" s="983"/>
      <c r="E321" s="983"/>
      <c r="F321" s="983"/>
      <c r="G321" s="983"/>
      <c r="H321" s="983"/>
      <c r="I321" s="983"/>
      <c r="J321" s="983"/>
      <c r="K321" s="983"/>
      <c r="L321" s="906"/>
      <c r="M321" s="906"/>
      <c r="N321" s="906"/>
      <c r="O321" s="906"/>
      <c r="P321" s="906"/>
      <c r="Q321" s="906"/>
      <c r="R321" s="906"/>
      <c r="S321" s="906"/>
      <c r="T321" s="906"/>
      <c r="U321" s="906"/>
      <c r="V321" s="906"/>
      <c r="W321" s="906"/>
      <c r="X321" s="906"/>
      <c r="Y321" s="906"/>
      <c r="Z321" s="906"/>
      <c r="AA321" s="906"/>
      <c r="AB321" s="906"/>
      <c r="AC321" s="906"/>
      <c r="AD321" s="975"/>
      <c r="AE321" s="906"/>
      <c r="AF321" s="906"/>
      <c r="AG321" s="975"/>
      <c r="AH321" s="906"/>
      <c r="AI321" s="906"/>
      <c r="AJ321" s="906"/>
      <c r="AK321" s="906"/>
      <c r="AL321" s="906"/>
      <c r="AM321" s="975"/>
      <c r="AO321" s="996"/>
    </row>
    <row r="322" spans="1:41" s="903" customFormat="1" ht="18" customHeight="1">
      <c r="A322" s="991"/>
      <c r="B322" s="983"/>
      <c r="C322" s="936" t="str">
        <f>IF(項目一覧②!$G$985=TRUE,"■","□")</f>
        <v>□</v>
      </c>
      <c r="D322" s="983" t="s">
        <v>3734</v>
      </c>
      <c r="E322" s="983"/>
      <c r="F322" s="983"/>
      <c r="G322" s="983"/>
      <c r="H322" s="983"/>
      <c r="I322" s="983"/>
      <c r="J322" s="983"/>
      <c r="K322" s="983"/>
      <c r="L322" s="906"/>
      <c r="M322" s="906"/>
      <c r="N322" s="906"/>
      <c r="O322" s="906"/>
      <c r="P322" s="906"/>
      <c r="Q322" s="906"/>
      <c r="R322" s="906"/>
      <c r="S322" s="906"/>
      <c r="T322" s="906"/>
      <c r="U322" s="906"/>
      <c r="V322" s="906"/>
      <c r="W322" s="906"/>
      <c r="X322" s="906"/>
      <c r="Y322" s="906"/>
      <c r="Z322" s="906"/>
      <c r="AA322" s="906"/>
      <c r="AB322" s="906"/>
      <c r="AC322" s="906"/>
      <c r="AD322" s="975"/>
      <c r="AE322" s="906"/>
      <c r="AF322" s="906"/>
      <c r="AG322" s="975"/>
      <c r="AH322" s="906"/>
      <c r="AI322" s="906"/>
      <c r="AJ322" s="906"/>
      <c r="AK322" s="906"/>
      <c r="AL322" s="906"/>
      <c r="AM322" s="975"/>
      <c r="AO322" s="996"/>
    </row>
    <row r="323" spans="1:41" s="903" customFormat="1" ht="18" customHeight="1">
      <c r="A323" s="991"/>
      <c r="B323" s="983"/>
      <c r="C323" s="936" t="str">
        <f>IF(項目一覧②!$G$986=TRUE,"■","□")</f>
        <v>□</v>
      </c>
      <c r="D323" s="983" t="s">
        <v>3735</v>
      </c>
      <c r="E323" s="983"/>
      <c r="F323" s="983"/>
      <c r="G323" s="983"/>
      <c r="H323" s="983"/>
      <c r="I323" s="983"/>
      <c r="J323" s="983"/>
      <c r="K323" s="983"/>
      <c r="L323" s="906"/>
      <c r="M323" s="906"/>
      <c r="N323" s="906"/>
      <c r="O323" s="906"/>
      <c r="P323" s="906"/>
      <c r="Q323" s="906"/>
      <c r="R323" s="906"/>
      <c r="S323" s="906"/>
      <c r="T323" s="906"/>
      <c r="U323" s="906"/>
      <c r="V323" s="906"/>
      <c r="W323" s="906"/>
      <c r="X323" s="906"/>
      <c r="Y323" s="906"/>
      <c r="Z323" s="906"/>
      <c r="AA323" s="906"/>
      <c r="AB323" s="906"/>
      <c r="AC323" s="906"/>
      <c r="AD323" s="975"/>
      <c r="AE323" s="906"/>
      <c r="AF323" s="906"/>
      <c r="AG323" s="975"/>
      <c r="AH323" s="906"/>
      <c r="AI323" s="906"/>
      <c r="AJ323" s="906"/>
      <c r="AK323" s="906"/>
      <c r="AL323" s="906"/>
      <c r="AM323" s="975"/>
      <c r="AO323" s="996"/>
    </row>
    <row r="324" spans="1:41" s="903" customFormat="1" ht="18" customHeight="1">
      <c r="A324" s="991"/>
      <c r="B324" s="983"/>
      <c r="C324" s="983"/>
      <c r="D324" s="983" t="s">
        <v>3703</v>
      </c>
      <c r="E324" s="983"/>
      <c r="F324" s="983"/>
      <c r="G324" s="983"/>
      <c r="H324" s="983"/>
      <c r="I324" s="983"/>
      <c r="J324" s="983"/>
      <c r="K324" s="983"/>
      <c r="L324" s="906"/>
      <c r="M324" s="906"/>
      <c r="N324" s="906"/>
      <c r="O324" s="906"/>
      <c r="P324" s="906"/>
      <c r="Q324" s="906"/>
      <c r="R324" s="906"/>
      <c r="S324" s="906"/>
      <c r="T324" s="906"/>
      <c r="U324" s="906"/>
      <c r="V324" s="906"/>
      <c r="W324" s="906"/>
      <c r="X324" s="906"/>
      <c r="Y324" s="906"/>
      <c r="Z324" s="906"/>
      <c r="AA324" s="906"/>
      <c r="AB324" s="906"/>
      <c r="AC324" s="906"/>
      <c r="AD324" s="975"/>
      <c r="AE324" s="906"/>
      <c r="AF324" s="906"/>
      <c r="AG324" s="975"/>
      <c r="AH324" s="906"/>
      <c r="AI324" s="906"/>
      <c r="AJ324" s="906"/>
      <c r="AK324" s="906"/>
      <c r="AL324" s="906"/>
      <c r="AM324" s="975"/>
      <c r="AO324" s="996"/>
    </row>
    <row r="325" spans="1:41" s="903" customFormat="1" ht="18" customHeight="1">
      <c r="A325" s="991"/>
      <c r="B325" s="983"/>
      <c r="C325" s="983"/>
      <c r="D325" s="983" t="s">
        <v>3592</v>
      </c>
      <c r="E325" s="983"/>
      <c r="F325" s="983"/>
      <c r="G325" s="1667" t="str">
        <f>項目一覧②!$F$987</f>
        <v/>
      </c>
      <c r="H325" s="1667"/>
      <c r="I325" s="1667"/>
      <c r="J325" s="1667"/>
      <c r="K325" s="1667"/>
      <c r="L325" s="906"/>
      <c r="M325" s="1667"/>
      <c r="N325" s="1667"/>
      <c r="O325" s="1667"/>
      <c r="P325" s="1667"/>
      <c r="Q325" s="1667"/>
      <c r="R325" s="906"/>
      <c r="S325" s="906"/>
      <c r="T325" s="906"/>
      <c r="U325" s="906"/>
      <c r="V325" s="906"/>
      <c r="W325" s="906"/>
      <c r="X325" s="906"/>
      <c r="Y325" s="906"/>
      <c r="Z325" s="906"/>
      <c r="AA325" s="906"/>
      <c r="AB325" s="906"/>
      <c r="AC325" s="906"/>
      <c r="AD325" s="975"/>
      <c r="AE325" s="906"/>
      <c r="AF325" s="906"/>
      <c r="AG325" s="975"/>
      <c r="AH325" s="906"/>
      <c r="AI325" s="906"/>
      <c r="AJ325" s="906"/>
      <c r="AK325" s="906"/>
      <c r="AL325" s="906"/>
      <c r="AM325" s="975"/>
      <c r="AO325" s="996"/>
    </row>
    <row r="326" spans="1:41" s="903" customFormat="1" ht="18" customHeight="1">
      <c r="A326" s="991"/>
      <c r="B326" s="983"/>
      <c r="C326" s="983"/>
      <c r="D326" s="983" t="s">
        <v>3593</v>
      </c>
      <c r="E326" s="983"/>
      <c r="F326" s="983"/>
      <c r="G326" s="983"/>
      <c r="H326" s="983"/>
      <c r="I326" s="983"/>
      <c r="J326" s="983"/>
      <c r="K326" s="983"/>
      <c r="L326" s="906"/>
      <c r="M326" s="1667" t="str">
        <f>項目一覧②!$F$988</f>
        <v/>
      </c>
      <c r="N326" s="1667"/>
      <c r="O326" s="1667"/>
      <c r="P326" s="1667"/>
      <c r="Q326" s="1667"/>
      <c r="R326" s="906" t="s">
        <v>2426</v>
      </c>
      <c r="S326" s="906"/>
      <c r="T326" s="906"/>
      <c r="U326" s="906"/>
      <c r="V326" s="906"/>
      <c r="W326" s="906"/>
      <c r="X326" s="906"/>
      <c r="Y326" s="906"/>
      <c r="Z326" s="906"/>
      <c r="AA326" s="906"/>
      <c r="AB326" s="906"/>
      <c r="AC326" s="906"/>
      <c r="AD326" s="975"/>
      <c r="AE326" s="906"/>
      <c r="AF326" s="906"/>
      <c r="AG326" s="975"/>
      <c r="AH326" s="906"/>
      <c r="AI326" s="906"/>
      <c r="AJ326" s="906"/>
      <c r="AK326" s="906"/>
      <c r="AL326" s="906"/>
      <c r="AM326" s="975"/>
      <c r="AO326" s="996"/>
    </row>
    <row r="327" spans="1:41" ht="16.149999999999999" customHeight="1">
      <c r="A327" s="906"/>
      <c r="B327" s="906" t="s">
        <v>357</v>
      </c>
      <c r="C327" s="906" t="s">
        <v>2266</v>
      </c>
      <c r="D327" s="906"/>
      <c r="E327" s="906"/>
      <c r="F327" s="906"/>
      <c r="G327" s="906"/>
      <c r="H327" s="906"/>
      <c r="I327" s="906"/>
      <c r="J327" s="906"/>
      <c r="K327" s="906"/>
      <c r="L327" s="906"/>
      <c r="M327" s="906"/>
      <c r="N327" s="906"/>
      <c r="O327" s="906"/>
      <c r="P327" s="906"/>
      <c r="Q327" s="906"/>
      <c r="R327" s="906"/>
      <c r="S327" s="906"/>
      <c r="T327" s="906"/>
      <c r="U327" s="936" t="str">
        <f>IF(項目一覧②!$G$521=TRUE,"■","□")</f>
        <v>□</v>
      </c>
      <c r="V327" s="906" t="s">
        <v>266</v>
      </c>
      <c r="W327" s="906"/>
      <c r="X327" s="936" t="str">
        <f>IF(項目一覧②!$H$521=TRUE,"■","□")</f>
        <v>□</v>
      </c>
      <c r="Y327" s="906" t="s">
        <v>83</v>
      </c>
      <c r="Z327" s="906"/>
      <c r="AA327" s="906"/>
    </row>
    <row r="328" spans="1:41" ht="16.149999999999999" customHeight="1">
      <c r="A328" s="906"/>
      <c r="B328" s="906" t="s">
        <v>355</v>
      </c>
      <c r="C328" s="906" t="s">
        <v>2334</v>
      </c>
      <c r="D328" s="906"/>
      <c r="E328" s="906"/>
      <c r="F328" s="906"/>
      <c r="G328" s="906"/>
      <c r="H328" s="906"/>
      <c r="I328" s="906"/>
      <c r="J328" s="906"/>
      <c r="K328" s="906"/>
      <c r="L328" s="906"/>
      <c r="M328" s="906"/>
      <c r="N328" s="906"/>
      <c r="O328" s="906"/>
      <c r="P328" s="906"/>
      <c r="Q328" s="906"/>
      <c r="R328" s="906"/>
      <c r="S328" s="906"/>
      <c r="T328" s="906"/>
      <c r="U328" s="906"/>
      <c r="V328" s="906"/>
      <c r="W328" s="906"/>
      <c r="X328" s="906"/>
      <c r="Y328" s="906"/>
      <c r="Z328" s="906"/>
      <c r="AA328" s="906"/>
    </row>
    <row r="329" spans="1:41" ht="16.149999999999999" customHeight="1">
      <c r="A329" s="906"/>
      <c r="B329" s="906"/>
      <c r="C329" s="906"/>
      <c r="D329" s="906"/>
      <c r="E329" s="906"/>
      <c r="F329" s="906"/>
      <c r="G329" s="906"/>
      <c r="H329" s="906"/>
      <c r="I329" s="906"/>
      <c r="J329" s="906"/>
      <c r="K329" s="906"/>
      <c r="L329" s="906" t="str">
        <f>IF(項目一覧②!$F$522="","第　　　　　　　　　　号","第   "&amp;項目一覧②!$F$522&amp;"   号")</f>
        <v>第　　　　　　　　　　号</v>
      </c>
      <c r="M329" s="906"/>
      <c r="N329" s="906"/>
      <c r="O329" s="906"/>
      <c r="P329" s="906"/>
      <c r="Q329" s="906"/>
      <c r="R329" s="906"/>
      <c r="S329" s="906"/>
      <c r="T329" s="906"/>
      <c r="U329" s="906"/>
      <c r="V329" s="906"/>
      <c r="W329" s="906"/>
      <c r="X329" s="906"/>
      <c r="Y329" s="906"/>
      <c r="Z329" s="906"/>
      <c r="AA329" s="906"/>
    </row>
    <row r="330" spans="1:41" ht="16.149999999999999" customHeight="1">
      <c r="A330" s="906"/>
      <c r="B330" s="906" t="s">
        <v>354</v>
      </c>
      <c r="C330" s="906" t="s">
        <v>2317</v>
      </c>
      <c r="D330" s="906"/>
      <c r="E330" s="906"/>
      <c r="F330" s="906"/>
      <c r="G330" s="906"/>
      <c r="H330" s="906"/>
      <c r="I330" s="906"/>
      <c r="J330" s="906"/>
      <c r="K330" s="906"/>
      <c r="L330" s="906"/>
      <c r="M330" s="906"/>
      <c r="N330" s="906"/>
      <c r="O330" s="906"/>
      <c r="P330" s="906"/>
      <c r="Q330" s="906"/>
      <c r="R330" s="906"/>
      <c r="S330" s="906"/>
      <c r="T330" s="906"/>
      <c r="U330" s="906"/>
      <c r="V330" s="906"/>
      <c r="W330" s="906"/>
      <c r="X330" s="906"/>
      <c r="Y330" s="906"/>
      <c r="Z330" s="906"/>
      <c r="AA330" s="906"/>
    </row>
    <row r="331" spans="1:41" ht="16.149999999999999" customHeight="1">
      <c r="A331" s="906"/>
      <c r="B331" s="906"/>
      <c r="C331" s="906"/>
      <c r="D331" s="906"/>
      <c r="E331" s="906"/>
      <c r="F331" s="906"/>
      <c r="G331" s="906"/>
      <c r="H331" s="906"/>
      <c r="I331" s="906"/>
      <c r="J331" s="906"/>
      <c r="K331" s="906"/>
      <c r="L331" s="906" t="str">
        <f>IF(項目一覧②!$F$523="","第　　　　　　　　　　号","第   "&amp;項目一覧②!$F$523&amp;"   号")</f>
        <v>第　　　　　　　　　　号</v>
      </c>
      <c r="M331" s="906"/>
      <c r="N331" s="906"/>
      <c r="O331" s="906"/>
      <c r="P331" s="906"/>
      <c r="Q331" s="906"/>
      <c r="R331" s="906"/>
      <c r="S331" s="906"/>
      <c r="T331" s="906"/>
      <c r="U331" s="906"/>
      <c r="V331" s="906"/>
      <c r="W331" s="906"/>
      <c r="X331" s="906"/>
      <c r="Y331" s="906"/>
      <c r="Z331" s="906"/>
      <c r="AA331" s="906"/>
    </row>
    <row r="332" spans="1:41" ht="16.149999999999999" customHeight="1">
      <c r="A332" s="906"/>
      <c r="B332" s="906" t="s">
        <v>352</v>
      </c>
      <c r="C332" s="906" t="s">
        <v>2318</v>
      </c>
      <c r="D332" s="906"/>
      <c r="E332" s="906"/>
      <c r="F332" s="906"/>
      <c r="G332" s="906"/>
      <c r="H332" s="906"/>
      <c r="I332" s="906"/>
      <c r="J332" s="906"/>
      <c r="K332" s="906"/>
      <c r="L332" s="906"/>
      <c r="M332" s="906"/>
      <c r="N332" s="906"/>
      <c r="O332" s="906"/>
      <c r="P332" s="906"/>
      <c r="Q332" s="906"/>
      <c r="R332" s="906"/>
      <c r="S332" s="906"/>
      <c r="T332" s="906"/>
      <c r="U332" s="906"/>
      <c r="V332" s="906"/>
      <c r="W332" s="906"/>
      <c r="X332" s="906"/>
      <c r="Y332" s="906"/>
      <c r="Z332" s="906"/>
      <c r="AA332" s="906"/>
    </row>
    <row r="333" spans="1:41" ht="16.149999999999999" customHeight="1">
      <c r="A333" s="906"/>
      <c r="C333" s="906"/>
      <c r="D333" s="906"/>
      <c r="E333" s="906"/>
      <c r="F333" s="906"/>
      <c r="G333" s="975" t="str">
        <f>IF(項目一覧②!$G$819=TRUE,"■","□")</f>
        <v>□</v>
      </c>
      <c r="H333" s="983" t="s">
        <v>2341</v>
      </c>
      <c r="I333" s="906"/>
      <c r="J333" s="906"/>
      <c r="K333" s="906"/>
      <c r="L333" s="906"/>
      <c r="M333" s="906"/>
      <c r="N333" s="906"/>
      <c r="O333" s="906"/>
      <c r="P333" s="906"/>
      <c r="Q333" s="906"/>
      <c r="R333" s="906"/>
      <c r="S333" s="906"/>
      <c r="T333" s="906"/>
      <c r="U333" s="906"/>
      <c r="V333" s="906"/>
      <c r="W333" s="906"/>
      <c r="X333" s="906"/>
      <c r="Y333" s="906"/>
      <c r="Z333" s="906"/>
      <c r="AA333" s="906"/>
    </row>
    <row r="334" spans="1:41" ht="16.149999999999999" customHeight="1">
      <c r="A334" s="906"/>
      <c r="B334" s="906"/>
      <c r="C334" s="906"/>
      <c r="D334" s="906"/>
      <c r="E334" s="906"/>
      <c r="F334" s="906"/>
      <c r="G334" s="975" t="str">
        <f>IF(項目一覧②!$G$820=TRUE,"■","□")</f>
        <v>□</v>
      </c>
      <c r="H334" s="983" t="s">
        <v>2342</v>
      </c>
      <c r="I334" s="906"/>
      <c r="J334" s="906"/>
      <c r="K334" s="906"/>
      <c r="L334" s="906"/>
      <c r="M334" s="906"/>
      <c r="N334" s="906"/>
      <c r="O334" s="906"/>
      <c r="P334" s="906"/>
      <c r="Q334" s="906"/>
      <c r="R334" s="906"/>
      <c r="S334" s="906"/>
      <c r="T334" s="906"/>
      <c r="U334" s="906"/>
      <c r="V334" s="906"/>
      <c r="W334" s="906"/>
      <c r="X334" s="906"/>
      <c r="Y334" s="906"/>
      <c r="Z334" s="906"/>
      <c r="AA334" s="906"/>
    </row>
    <row r="335" spans="1:41" ht="16.149999999999999" customHeight="1">
      <c r="A335" s="906"/>
      <c r="B335" s="906"/>
      <c r="C335" s="906"/>
      <c r="D335" s="906"/>
      <c r="E335" s="906"/>
      <c r="F335" s="906"/>
      <c r="G335" s="975" t="str">
        <f>IF(項目一覧②!$G$991=TRUE,"■","□")</f>
        <v>□</v>
      </c>
      <c r="H335" s="983" t="s">
        <v>3788</v>
      </c>
      <c r="I335" s="906"/>
      <c r="J335" s="906"/>
      <c r="K335" s="906"/>
      <c r="L335" s="906"/>
      <c r="M335" s="906"/>
      <c r="N335" s="906"/>
      <c r="O335" s="906"/>
      <c r="P335" s="906"/>
      <c r="Q335" s="906"/>
      <c r="R335" s="906"/>
      <c r="S335" s="906"/>
      <c r="T335" s="906"/>
      <c r="U335" s="906"/>
      <c r="V335" s="906"/>
      <c r="W335" s="906"/>
      <c r="X335" s="906"/>
      <c r="Y335" s="906"/>
      <c r="Z335" s="906"/>
      <c r="AA335" s="906"/>
      <c r="AC335" s="903"/>
    </row>
    <row r="336" spans="1:41" ht="16.149999999999999" customHeight="1">
      <c r="A336" s="906"/>
      <c r="B336" s="906" t="s">
        <v>3600</v>
      </c>
      <c r="C336" s="906" t="s">
        <v>2343</v>
      </c>
      <c r="D336" s="906"/>
      <c r="E336" s="906"/>
      <c r="F336" s="906"/>
      <c r="G336" s="906"/>
      <c r="H336" s="906"/>
      <c r="I336" s="906"/>
      <c r="J336" s="906"/>
      <c r="K336" s="906"/>
      <c r="L336" s="906"/>
      <c r="M336" s="906"/>
      <c r="N336" s="906"/>
      <c r="O336" s="906"/>
      <c r="P336" s="906"/>
      <c r="Q336" s="906"/>
      <c r="R336" s="906"/>
      <c r="S336" s="906"/>
      <c r="T336" s="906"/>
      <c r="U336" s="906"/>
      <c r="V336" s="906"/>
      <c r="W336" s="906"/>
      <c r="X336" s="906"/>
      <c r="Y336" s="906"/>
      <c r="Z336" s="906"/>
      <c r="AA336" s="906"/>
    </row>
    <row r="337" spans="1:28" ht="16.149999999999999" customHeight="1">
      <c r="A337" s="935"/>
      <c r="B337" s="935"/>
      <c r="C337" s="935"/>
      <c r="D337" s="935"/>
      <c r="E337" s="935"/>
      <c r="F337" s="935"/>
      <c r="G337" s="935"/>
      <c r="H337" s="935"/>
      <c r="I337" s="935"/>
      <c r="J337" s="935"/>
      <c r="K337" s="935"/>
      <c r="L337" s="935" t="str">
        <f>IF(項目一覧②!$F$524="","","第   "&amp;項目一覧②!$F$524&amp;"   号")</f>
        <v/>
      </c>
      <c r="M337" s="935"/>
      <c r="N337" s="935"/>
      <c r="O337" s="935"/>
      <c r="P337" s="935"/>
      <c r="Q337" s="935"/>
      <c r="R337" s="935"/>
      <c r="S337" s="935"/>
      <c r="T337" s="935"/>
      <c r="U337" s="935"/>
      <c r="V337" s="935"/>
      <c r="W337" s="935"/>
      <c r="X337" s="935"/>
      <c r="Y337" s="935"/>
      <c r="Z337" s="935"/>
      <c r="AA337" s="935"/>
      <c r="AB337" s="906"/>
    </row>
    <row r="338" spans="1:28" ht="16.149999999999999" customHeight="1">
      <c r="A338" s="936" t="s">
        <v>275</v>
      </c>
      <c r="B338" s="906" t="s">
        <v>2867</v>
      </c>
      <c r="C338" s="906"/>
      <c r="D338" s="906"/>
      <c r="E338" s="906"/>
      <c r="F338" s="906"/>
      <c r="G338" s="906"/>
      <c r="H338" s="906"/>
      <c r="I338" s="906"/>
      <c r="J338" s="906"/>
      <c r="K338" s="906"/>
      <c r="L338" s="906"/>
      <c r="M338" s="906"/>
      <c r="N338" s="906"/>
      <c r="O338" s="906"/>
      <c r="P338" s="906"/>
      <c r="Q338" s="906"/>
      <c r="R338" s="906"/>
      <c r="S338" s="906"/>
      <c r="T338" s="906"/>
      <c r="U338" s="906"/>
      <c r="V338" s="906"/>
      <c r="W338" s="906"/>
      <c r="X338" s="906"/>
      <c r="Y338" s="906"/>
      <c r="Z338" s="906"/>
      <c r="AA338" s="906"/>
    </row>
    <row r="339" spans="1:28" ht="16.149999999999999" customHeight="1">
      <c r="A339" s="906"/>
      <c r="B339" s="906" t="s">
        <v>300</v>
      </c>
      <c r="C339" s="906"/>
      <c r="D339" s="906"/>
      <c r="E339" s="906"/>
      <c r="F339" s="906"/>
      <c r="G339" s="906"/>
      <c r="H339" s="906"/>
      <c r="I339" s="975" t="s">
        <v>295</v>
      </c>
      <c r="J339" s="1667" t="s">
        <v>299</v>
      </c>
      <c r="K339" s="1667"/>
      <c r="L339" s="1667"/>
      <c r="M339" s="1667"/>
      <c r="N339" s="975" t="s">
        <v>294</v>
      </c>
      <c r="O339" s="975" t="s">
        <v>295</v>
      </c>
      <c r="P339" s="1667" t="s">
        <v>298</v>
      </c>
      <c r="Q339" s="1667"/>
      <c r="R339" s="1667"/>
      <c r="S339" s="1667"/>
      <c r="T339" s="975" t="s">
        <v>294</v>
      </c>
      <c r="U339" s="975" t="s">
        <v>295</v>
      </c>
      <c r="V339" s="1667" t="s">
        <v>297</v>
      </c>
      <c r="W339" s="1667"/>
      <c r="X339" s="1667"/>
      <c r="Y339" s="1667"/>
      <c r="Z339" s="945" t="s">
        <v>294</v>
      </c>
      <c r="AA339" s="906"/>
    </row>
    <row r="340" spans="1:28" ht="16.149999999999999" customHeight="1">
      <c r="A340" s="906"/>
      <c r="B340" s="906"/>
      <c r="C340" s="906"/>
      <c r="D340" s="975" t="s">
        <v>295</v>
      </c>
      <c r="E340" s="1673" t="str">
        <f>項目一覧②!$F$525</f>
        <v/>
      </c>
      <c r="F340" s="1673"/>
      <c r="G340" s="975" t="s">
        <v>294</v>
      </c>
      <c r="H340" s="906"/>
      <c r="I340" s="975" t="s">
        <v>295</v>
      </c>
      <c r="J340" s="1703" t="str">
        <f>項目一覧②!$F$532</f>
        <v/>
      </c>
      <c r="K340" s="1703"/>
      <c r="L340" s="1703"/>
      <c r="M340" s="1703"/>
      <c r="N340" s="975" t="s">
        <v>294</v>
      </c>
      <c r="O340" s="975" t="s">
        <v>295</v>
      </c>
      <c r="P340" s="1703" t="str">
        <f>項目一覧②!$F$539</f>
        <v/>
      </c>
      <c r="Q340" s="1703"/>
      <c r="R340" s="1703"/>
      <c r="S340" s="1703"/>
      <c r="T340" s="975" t="s">
        <v>294</v>
      </c>
      <c r="U340" s="975" t="s">
        <v>295</v>
      </c>
      <c r="V340" s="1703" t="str">
        <f>項目一覧②!$F$546</f>
        <v/>
      </c>
      <c r="W340" s="1703"/>
      <c r="X340" s="1703"/>
      <c r="Y340" s="1703"/>
      <c r="Z340" s="906" t="s">
        <v>278</v>
      </c>
      <c r="AA340" s="906"/>
    </row>
    <row r="341" spans="1:28" ht="16.149999999999999" customHeight="1">
      <c r="A341" s="906"/>
      <c r="B341" s="906"/>
      <c r="C341" s="906"/>
      <c r="D341" s="975" t="s">
        <v>295</v>
      </c>
      <c r="E341" s="1673" t="str">
        <f>項目一覧②!$F$526</f>
        <v/>
      </c>
      <c r="F341" s="1673"/>
      <c r="G341" s="975" t="s">
        <v>294</v>
      </c>
      <c r="H341" s="906"/>
      <c r="I341" s="975" t="s">
        <v>295</v>
      </c>
      <c r="J341" s="1703" t="str">
        <f>項目一覧②!$F$533</f>
        <v/>
      </c>
      <c r="K341" s="1703"/>
      <c r="L341" s="1703"/>
      <c r="M341" s="1703"/>
      <c r="N341" s="975" t="s">
        <v>294</v>
      </c>
      <c r="O341" s="975" t="s">
        <v>295</v>
      </c>
      <c r="P341" s="1703" t="str">
        <f>項目一覧②!$F$540</f>
        <v/>
      </c>
      <c r="Q341" s="1703"/>
      <c r="R341" s="1703"/>
      <c r="S341" s="1703"/>
      <c r="T341" s="975" t="s">
        <v>294</v>
      </c>
      <c r="U341" s="975" t="s">
        <v>295</v>
      </c>
      <c r="V341" s="1703" t="str">
        <f>項目一覧②!$F$547</f>
        <v/>
      </c>
      <c r="W341" s="1703"/>
      <c r="X341" s="1703"/>
      <c r="Y341" s="1703"/>
      <c r="Z341" s="906" t="s">
        <v>278</v>
      </c>
      <c r="AA341" s="906"/>
    </row>
    <row r="342" spans="1:28" ht="16.149999999999999" customHeight="1">
      <c r="A342" s="906"/>
      <c r="B342" s="906"/>
      <c r="C342" s="906"/>
      <c r="D342" s="975" t="s">
        <v>295</v>
      </c>
      <c r="E342" s="1673" t="str">
        <f>項目一覧②!$F$527</f>
        <v/>
      </c>
      <c r="F342" s="1673"/>
      <c r="G342" s="975" t="s">
        <v>294</v>
      </c>
      <c r="H342" s="906"/>
      <c r="I342" s="975" t="s">
        <v>295</v>
      </c>
      <c r="J342" s="1703" t="str">
        <f>項目一覧②!$F$534</f>
        <v/>
      </c>
      <c r="K342" s="1703"/>
      <c r="L342" s="1703"/>
      <c r="M342" s="1703"/>
      <c r="N342" s="975" t="s">
        <v>294</v>
      </c>
      <c r="O342" s="975" t="s">
        <v>295</v>
      </c>
      <c r="P342" s="1703" t="str">
        <f>項目一覧②!$F$541</f>
        <v/>
      </c>
      <c r="Q342" s="1703"/>
      <c r="R342" s="1703"/>
      <c r="S342" s="1703"/>
      <c r="T342" s="975" t="s">
        <v>294</v>
      </c>
      <c r="U342" s="975" t="s">
        <v>295</v>
      </c>
      <c r="V342" s="1703" t="str">
        <f>項目一覧②!$F$548</f>
        <v/>
      </c>
      <c r="W342" s="1703"/>
      <c r="X342" s="1703"/>
      <c r="Y342" s="1703"/>
      <c r="Z342" s="906" t="s">
        <v>278</v>
      </c>
      <c r="AA342" s="906"/>
    </row>
    <row r="343" spans="1:28" ht="16.149999999999999" customHeight="1">
      <c r="A343" s="906"/>
      <c r="B343" s="906"/>
      <c r="C343" s="906"/>
      <c r="D343" s="975" t="s">
        <v>295</v>
      </c>
      <c r="E343" s="1673" t="str">
        <f>項目一覧②!$F$528</f>
        <v/>
      </c>
      <c r="F343" s="1673"/>
      <c r="G343" s="975" t="s">
        <v>294</v>
      </c>
      <c r="H343" s="906"/>
      <c r="I343" s="975" t="s">
        <v>295</v>
      </c>
      <c r="J343" s="1703" t="str">
        <f>項目一覧②!$F$535</f>
        <v/>
      </c>
      <c r="K343" s="1703"/>
      <c r="L343" s="1703"/>
      <c r="M343" s="1703"/>
      <c r="N343" s="975" t="s">
        <v>294</v>
      </c>
      <c r="O343" s="975" t="s">
        <v>295</v>
      </c>
      <c r="P343" s="1703" t="str">
        <f>項目一覧②!$F$542</f>
        <v/>
      </c>
      <c r="Q343" s="1703"/>
      <c r="R343" s="1703"/>
      <c r="S343" s="1703"/>
      <c r="T343" s="975" t="s">
        <v>294</v>
      </c>
      <c r="U343" s="975" t="s">
        <v>295</v>
      </c>
      <c r="V343" s="1703" t="str">
        <f>項目一覧②!$F$549</f>
        <v/>
      </c>
      <c r="W343" s="1703"/>
      <c r="X343" s="1703"/>
      <c r="Y343" s="1703"/>
      <c r="Z343" s="906" t="s">
        <v>278</v>
      </c>
      <c r="AA343" s="906"/>
    </row>
    <row r="344" spans="1:28" ht="16.149999999999999" customHeight="1">
      <c r="A344" s="906"/>
      <c r="B344" s="906"/>
      <c r="C344" s="906"/>
      <c r="D344" s="975" t="s">
        <v>295</v>
      </c>
      <c r="E344" s="1673" t="str">
        <f>項目一覧②!$F$529</f>
        <v/>
      </c>
      <c r="F344" s="1673"/>
      <c r="G344" s="975" t="s">
        <v>294</v>
      </c>
      <c r="H344" s="906"/>
      <c r="I344" s="975" t="s">
        <v>295</v>
      </c>
      <c r="J344" s="1703" t="str">
        <f>項目一覧②!$F$536</f>
        <v/>
      </c>
      <c r="K344" s="1703"/>
      <c r="L344" s="1703"/>
      <c r="M344" s="1703"/>
      <c r="N344" s="975" t="s">
        <v>294</v>
      </c>
      <c r="O344" s="975" t="s">
        <v>295</v>
      </c>
      <c r="P344" s="1703" t="str">
        <f>項目一覧②!$F$543</f>
        <v/>
      </c>
      <c r="Q344" s="1703"/>
      <c r="R344" s="1703"/>
      <c r="S344" s="1703"/>
      <c r="T344" s="975" t="s">
        <v>294</v>
      </c>
      <c r="U344" s="975" t="s">
        <v>295</v>
      </c>
      <c r="V344" s="1703" t="str">
        <f>項目一覧②!$F$550</f>
        <v/>
      </c>
      <c r="W344" s="1703"/>
      <c r="X344" s="1703"/>
      <c r="Y344" s="1703"/>
      <c r="Z344" s="906" t="s">
        <v>278</v>
      </c>
      <c r="AA344" s="906"/>
    </row>
    <row r="345" spans="1:28" ht="16.149999999999999" customHeight="1">
      <c r="A345" s="906"/>
      <c r="B345" s="906"/>
      <c r="C345" s="906"/>
      <c r="D345" s="975" t="s">
        <v>295</v>
      </c>
      <c r="E345" s="1673" t="str">
        <f>項目一覧②!$F$530</f>
        <v/>
      </c>
      <c r="F345" s="1673"/>
      <c r="G345" s="975" t="s">
        <v>294</v>
      </c>
      <c r="H345" s="906"/>
      <c r="I345" s="975" t="s">
        <v>295</v>
      </c>
      <c r="J345" s="1703" t="str">
        <f>項目一覧②!$F$537</f>
        <v/>
      </c>
      <c r="K345" s="1703"/>
      <c r="L345" s="1703"/>
      <c r="M345" s="1703"/>
      <c r="N345" s="975" t="s">
        <v>294</v>
      </c>
      <c r="O345" s="975" t="s">
        <v>295</v>
      </c>
      <c r="P345" s="1703" t="str">
        <f>項目一覧②!$F$544</f>
        <v/>
      </c>
      <c r="Q345" s="1703"/>
      <c r="R345" s="1703"/>
      <c r="S345" s="1703"/>
      <c r="T345" s="975" t="s">
        <v>294</v>
      </c>
      <c r="U345" s="975" t="s">
        <v>295</v>
      </c>
      <c r="V345" s="1703" t="str">
        <f>項目一覧②!$F$551</f>
        <v/>
      </c>
      <c r="W345" s="1703"/>
      <c r="X345" s="1703"/>
      <c r="Y345" s="1703"/>
      <c r="Z345" s="906" t="s">
        <v>278</v>
      </c>
      <c r="AA345" s="906"/>
    </row>
    <row r="346" spans="1:28" ht="16.149999999999999" customHeight="1">
      <c r="A346" s="906"/>
      <c r="B346" s="906"/>
      <c r="C346" s="906"/>
      <c r="D346" s="975" t="s">
        <v>139</v>
      </c>
      <c r="E346" s="1673" t="str">
        <f>項目一覧②!$F$892</f>
        <v/>
      </c>
      <c r="F346" s="1673"/>
      <c r="G346" s="975" t="s">
        <v>67</v>
      </c>
      <c r="H346" s="906"/>
      <c r="I346" s="975" t="s">
        <v>139</v>
      </c>
      <c r="J346" s="1703" t="str">
        <f>項目一覧②!$F$893</f>
        <v/>
      </c>
      <c r="K346" s="1703"/>
      <c r="L346" s="1703"/>
      <c r="M346" s="1703"/>
      <c r="N346" s="975" t="s">
        <v>67</v>
      </c>
      <c r="O346" s="975" t="s">
        <v>139</v>
      </c>
      <c r="P346" s="1703" t="str">
        <f>項目一覧②!$F$894</f>
        <v/>
      </c>
      <c r="Q346" s="1703"/>
      <c r="R346" s="1703"/>
      <c r="S346" s="1703"/>
      <c r="T346" s="975" t="s">
        <v>67</v>
      </c>
      <c r="U346" s="975" t="s">
        <v>139</v>
      </c>
      <c r="V346" s="1703" t="str">
        <f>項目一覧②!$F$895</f>
        <v/>
      </c>
      <c r="W346" s="1703"/>
      <c r="X346" s="1703"/>
      <c r="Y346" s="1703"/>
      <c r="Z346" s="906" t="s">
        <v>252</v>
      </c>
      <c r="AA346" s="906"/>
    </row>
    <row r="347" spans="1:28" ht="15.75" customHeight="1">
      <c r="A347" s="906"/>
      <c r="B347" s="956" t="s">
        <v>296</v>
      </c>
      <c r="C347" s="906"/>
      <c r="D347" s="906"/>
      <c r="E347" s="906"/>
      <c r="F347" s="906"/>
      <c r="G347" s="906"/>
      <c r="H347" s="906"/>
      <c r="I347" s="975" t="s">
        <v>295</v>
      </c>
      <c r="J347" s="1768" t="str">
        <f>項目一覧②!$F$553</f>
        <v/>
      </c>
      <c r="K347" s="1768"/>
      <c r="L347" s="1768"/>
      <c r="M347" s="1768"/>
      <c r="N347" s="975" t="s">
        <v>294</v>
      </c>
      <c r="O347" s="975" t="s">
        <v>295</v>
      </c>
      <c r="P347" s="1703" t="str">
        <f>項目一覧②!$F$554</f>
        <v/>
      </c>
      <c r="Q347" s="1703"/>
      <c r="R347" s="1703"/>
      <c r="S347" s="1703"/>
      <c r="T347" s="975" t="s">
        <v>294</v>
      </c>
      <c r="U347" s="975" t="s">
        <v>293</v>
      </c>
      <c r="V347" s="1703" t="str">
        <f>項目一覧②!$F$555</f>
        <v/>
      </c>
      <c r="W347" s="1703"/>
      <c r="X347" s="1703"/>
      <c r="Y347" s="1703"/>
      <c r="Z347" s="906" t="s">
        <v>292</v>
      </c>
      <c r="AA347" s="906"/>
      <c r="AB347" s="906"/>
    </row>
    <row r="348" spans="1:28" ht="22.15" customHeight="1">
      <c r="A348" s="972" t="s">
        <v>275</v>
      </c>
      <c r="B348" s="973" t="s">
        <v>2868</v>
      </c>
      <c r="C348" s="973"/>
      <c r="D348" s="973"/>
      <c r="E348" s="973"/>
      <c r="F348" s="1769" t="str">
        <f>項目一覧②!$F$556</f>
        <v/>
      </c>
      <c r="G348" s="1769"/>
      <c r="H348" s="1769"/>
      <c r="I348" s="1769"/>
      <c r="J348" s="1769"/>
      <c r="K348" s="1769"/>
      <c r="L348" s="1769"/>
      <c r="M348" s="1769"/>
      <c r="N348" s="1769"/>
      <c r="O348" s="1769"/>
      <c r="P348" s="1769"/>
      <c r="Q348" s="1769"/>
      <c r="R348" s="1769"/>
      <c r="S348" s="1769"/>
      <c r="T348" s="1769"/>
      <c r="U348" s="1769"/>
      <c r="V348" s="1769"/>
      <c r="W348" s="1769"/>
      <c r="X348" s="1769"/>
      <c r="Y348" s="1769"/>
      <c r="Z348" s="1769"/>
      <c r="AA348" s="1769"/>
      <c r="AB348" s="906"/>
    </row>
    <row r="349" spans="1:28" ht="22.15" customHeight="1">
      <c r="A349" s="972" t="s">
        <v>275</v>
      </c>
      <c r="B349" s="973" t="s">
        <v>2869</v>
      </c>
      <c r="C349" s="973"/>
      <c r="D349" s="973"/>
      <c r="E349" s="973"/>
      <c r="F349" s="1769" t="str">
        <f>項目一覧②!$F$557</f>
        <v/>
      </c>
      <c r="G349" s="1769"/>
      <c r="H349" s="1769"/>
      <c r="I349" s="1769"/>
      <c r="J349" s="1769"/>
      <c r="K349" s="1769"/>
      <c r="L349" s="1769"/>
      <c r="M349" s="1769"/>
      <c r="N349" s="1769"/>
      <c r="O349" s="1769"/>
      <c r="P349" s="1769"/>
      <c r="Q349" s="1769"/>
      <c r="R349" s="1769"/>
      <c r="S349" s="1769"/>
      <c r="T349" s="1769"/>
      <c r="U349" s="1769"/>
      <c r="V349" s="1769"/>
      <c r="W349" s="1769"/>
      <c r="X349" s="1769"/>
      <c r="Y349" s="1769"/>
      <c r="Z349" s="1769"/>
      <c r="AA349" s="1769"/>
      <c r="AB349" s="906"/>
    </row>
    <row r="350" spans="1:28" ht="22.15" customHeight="1">
      <c r="A350" s="972" t="s">
        <v>275</v>
      </c>
      <c r="B350" s="973" t="s">
        <v>2870</v>
      </c>
      <c r="C350" s="973"/>
      <c r="D350" s="973"/>
      <c r="E350" s="973"/>
      <c r="F350" s="1769" t="str">
        <f>項目一覧②!$F$558</f>
        <v/>
      </c>
      <c r="G350" s="1769"/>
      <c r="H350" s="1769"/>
      <c r="I350" s="1769"/>
      <c r="J350" s="1769"/>
      <c r="K350" s="1769"/>
      <c r="L350" s="1769"/>
      <c r="M350" s="1769"/>
      <c r="N350" s="1769"/>
      <c r="O350" s="1769"/>
      <c r="P350" s="1769"/>
      <c r="Q350" s="1769"/>
      <c r="R350" s="1769"/>
      <c r="S350" s="1769"/>
      <c r="T350" s="1769"/>
      <c r="U350" s="1769"/>
      <c r="V350" s="1769"/>
      <c r="W350" s="1769"/>
      <c r="X350" s="1769"/>
      <c r="Y350" s="1769"/>
      <c r="Z350" s="1769"/>
      <c r="AA350" s="1769"/>
      <c r="AB350" s="906"/>
    </row>
    <row r="351" spans="1:28" ht="22.15" customHeight="1">
      <c r="A351" s="972" t="s">
        <v>275</v>
      </c>
      <c r="B351" s="973" t="s">
        <v>2871</v>
      </c>
      <c r="C351" s="973"/>
      <c r="D351" s="973"/>
      <c r="E351" s="973"/>
      <c r="F351" s="973"/>
      <c r="G351" s="973"/>
      <c r="H351" s="973"/>
      <c r="I351" s="973"/>
      <c r="J351" s="1670" t="str">
        <f>項目一覧②!$F$559</f>
        <v/>
      </c>
      <c r="K351" s="1670"/>
      <c r="L351" s="1670"/>
      <c r="M351" s="1670"/>
      <c r="N351" s="1670"/>
      <c r="O351" s="984" t="s">
        <v>291</v>
      </c>
      <c r="P351" s="973"/>
      <c r="Q351" s="973"/>
      <c r="R351" s="973"/>
      <c r="S351" s="973"/>
      <c r="T351" s="973"/>
      <c r="U351" s="973"/>
      <c r="V351" s="973"/>
      <c r="W351" s="973"/>
      <c r="X351" s="973"/>
      <c r="Y351" s="973"/>
      <c r="Z351" s="973"/>
      <c r="AA351" s="973"/>
      <c r="AB351" s="906"/>
    </row>
    <row r="352" spans="1:28" ht="22.15" customHeight="1">
      <c r="A352" s="972" t="s">
        <v>275</v>
      </c>
      <c r="B352" s="973" t="s">
        <v>2872</v>
      </c>
      <c r="C352" s="973"/>
      <c r="D352" s="973"/>
      <c r="E352" s="973"/>
      <c r="F352" s="973"/>
      <c r="G352" s="973"/>
      <c r="H352" s="973"/>
      <c r="I352" s="995"/>
      <c r="J352" s="973"/>
      <c r="K352" s="973"/>
      <c r="L352" s="1760" t="str">
        <f>項目一覧②!$F$560</f>
        <v/>
      </c>
      <c r="M352" s="1760"/>
      <c r="N352" s="1760"/>
      <c r="O352" s="1760"/>
      <c r="P352" s="1760"/>
      <c r="Q352" s="1760"/>
      <c r="R352" s="973"/>
      <c r="S352" s="973"/>
      <c r="T352" s="973"/>
      <c r="U352" s="973"/>
      <c r="V352" s="973"/>
      <c r="W352" s="973"/>
      <c r="X352" s="973"/>
      <c r="Y352" s="973"/>
      <c r="Z352" s="973"/>
      <c r="AA352" s="973"/>
      <c r="AB352" s="906"/>
    </row>
    <row r="353" spans="1:28" ht="17.25" customHeight="1">
      <c r="A353" s="959" t="s">
        <v>275</v>
      </c>
      <c r="B353" s="937" t="s">
        <v>2873</v>
      </c>
      <c r="C353" s="937"/>
      <c r="D353" s="937"/>
      <c r="E353" s="937"/>
      <c r="F353" s="937"/>
      <c r="G353" s="937"/>
      <c r="H353" s="937"/>
      <c r="I353" s="1679" t="str">
        <f>項目一覧②!$F$561</f>
        <v/>
      </c>
      <c r="J353" s="1679"/>
      <c r="K353" s="1679"/>
      <c r="L353" s="1679"/>
      <c r="M353" s="1679"/>
      <c r="N353" s="1679"/>
      <c r="O353" s="1679"/>
      <c r="P353" s="1679"/>
      <c r="Q353" s="1679"/>
      <c r="R353" s="1679"/>
      <c r="S353" s="1679"/>
      <c r="T353" s="1679"/>
      <c r="U353" s="1679"/>
      <c r="V353" s="1679"/>
      <c r="W353" s="1679"/>
      <c r="X353" s="1679"/>
      <c r="Y353" s="1679"/>
      <c r="Z353" s="1679"/>
      <c r="AA353" s="1679"/>
    </row>
    <row r="354" spans="1:28" ht="17.25" customHeight="1">
      <c r="A354" s="974"/>
      <c r="B354" s="974"/>
      <c r="C354" s="974"/>
      <c r="D354" s="974"/>
      <c r="E354" s="974"/>
      <c r="F354" s="974"/>
      <c r="G354" s="974"/>
      <c r="H354" s="974"/>
      <c r="I354" s="1761"/>
      <c r="J354" s="1761"/>
      <c r="K354" s="1761"/>
      <c r="L354" s="1761"/>
      <c r="M354" s="1761"/>
      <c r="N354" s="1761"/>
      <c r="O354" s="1761"/>
      <c r="P354" s="1761"/>
      <c r="Q354" s="1761"/>
      <c r="R354" s="1761"/>
      <c r="S354" s="1761"/>
      <c r="T354" s="1761"/>
      <c r="U354" s="1761"/>
      <c r="V354" s="1761"/>
      <c r="W354" s="1761"/>
      <c r="X354" s="1761"/>
      <c r="Y354" s="1761"/>
      <c r="Z354" s="1761"/>
      <c r="AA354" s="1761"/>
      <c r="AB354" s="906"/>
    </row>
    <row r="355" spans="1:28" ht="17.25" customHeight="1">
      <c r="A355" s="959" t="s">
        <v>275</v>
      </c>
      <c r="B355" s="937" t="s">
        <v>2874</v>
      </c>
      <c r="C355" s="937"/>
      <c r="D355" s="937"/>
      <c r="E355" s="937"/>
      <c r="F355" s="1679" t="str">
        <f>項目一覧②!$F$562</f>
        <v/>
      </c>
      <c r="G355" s="1679"/>
      <c r="H355" s="1679"/>
      <c r="I355" s="1679"/>
      <c r="J355" s="1679"/>
      <c r="K355" s="1679"/>
      <c r="L355" s="1679"/>
      <c r="M355" s="1679"/>
      <c r="N355" s="1679"/>
      <c r="O355" s="1679"/>
      <c r="P355" s="1679"/>
      <c r="Q355" s="1679"/>
      <c r="R355" s="1679"/>
      <c r="S355" s="1679"/>
      <c r="T355" s="1679"/>
      <c r="U355" s="1679"/>
      <c r="V355" s="1679"/>
      <c r="W355" s="1679"/>
      <c r="X355" s="1679"/>
      <c r="Y355" s="1679"/>
      <c r="Z355" s="1679"/>
      <c r="AA355" s="1679"/>
    </row>
    <row r="356" spans="1:28" ht="17.25" customHeight="1">
      <c r="A356" s="935"/>
      <c r="B356" s="935"/>
      <c r="C356" s="935"/>
      <c r="D356" s="935"/>
      <c r="E356" s="935"/>
      <c r="F356" s="1763"/>
      <c r="G356" s="1763"/>
      <c r="H356" s="1763"/>
      <c r="I356" s="1763"/>
      <c r="J356" s="1763"/>
      <c r="K356" s="1763"/>
      <c r="L356" s="1763"/>
      <c r="M356" s="1763"/>
      <c r="N356" s="1763"/>
      <c r="O356" s="1763"/>
      <c r="P356" s="1763"/>
      <c r="Q356" s="1763"/>
      <c r="R356" s="1763"/>
      <c r="S356" s="1763"/>
      <c r="T356" s="1763"/>
      <c r="U356" s="1763"/>
      <c r="V356" s="1763"/>
      <c r="W356" s="1763"/>
      <c r="X356" s="1763"/>
      <c r="Y356" s="1763"/>
      <c r="Z356" s="1763"/>
      <c r="AA356" s="1763"/>
      <c r="AB356" s="906"/>
    </row>
    <row r="357" spans="1:28" ht="17.25" customHeight="1">
      <c r="A357" s="906"/>
      <c r="B357" s="906"/>
      <c r="C357" s="906"/>
      <c r="D357" s="906"/>
      <c r="E357" s="906"/>
      <c r="F357" s="909"/>
      <c r="G357" s="909"/>
      <c r="H357" s="909"/>
      <c r="I357" s="909"/>
      <c r="J357" s="909"/>
      <c r="K357" s="909"/>
      <c r="L357" s="909"/>
      <c r="M357" s="909"/>
      <c r="N357" s="909"/>
      <c r="O357" s="909"/>
      <c r="P357" s="909"/>
      <c r="Q357" s="909"/>
      <c r="R357" s="909"/>
      <c r="S357" s="909"/>
      <c r="T357" s="909"/>
      <c r="U357" s="909"/>
      <c r="V357" s="909"/>
      <c r="W357" s="909"/>
      <c r="X357" s="909"/>
      <c r="Y357" s="909"/>
      <c r="Z357" s="909"/>
      <c r="AA357" s="909"/>
    </row>
    <row r="358" spans="1:28" ht="17.25" customHeight="1">
      <c r="A358" s="1667" t="s">
        <v>277</v>
      </c>
      <c r="B358" s="1667"/>
      <c r="C358" s="1667"/>
      <c r="D358" s="1667"/>
      <c r="E358" s="1667"/>
      <c r="F358" s="1667"/>
      <c r="G358" s="1667"/>
      <c r="H358" s="1667"/>
      <c r="I358" s="1667"/>
      <c r="J358" s="1667"/>
      <c r="K358" s="1667"/>
      <c r="L358" s="1667"/>
      <c r="M358" s="1667"/>
      <c r="N358" s="1667"/>
      <c r="O358" s="1667"/>
      <c r="P358" s="1667"/>
      <c r="Q358" s="1667"/>
      <c r="R358" s="1667"/>
      <c r="S358" s="1667"/>
      <c r="T358" s="1667"/>
      <c r="U358" s="1667"/>
      <c r="V358" s="1667"/>
      <c r="W358" s="1667"/>
      <c r="X358" s="1667"/>
      <c r="Y358" s="1667"/>
      <c r="Z358" s="1667"/>
      <c r="AA358" s="1667"/>
      <c r="AB358" s="903"/>
    </row>
    <row r="359" spans="1:28" ht="17.25" customHeight="1">
      <c r="A359" s="935"/>
      <c r="B359" s="935" t="s">
        <v>276</v>
      </c>
      <c r="C359" s="935"/>
      <c r="D359" s="935"/>
      <c r="E359" s="935"/>
      <c r="F359" s="935"/>
      <c r="G359" s="935"/>
      <c r="H359" s="935"/>
      <c r="I359" s="935"/>
      <c r="J359" s="935"/>
      <c r="K359" s="935"/>
      <c r="L359" s="935"/>
      <c r="M359" s="935"/>
      <c r="N359" s="935"/>
      <c r="O359" s="935"/>
      <c r="P359" s="935"/>
      <c r="Q359" s="935"/>
      <c r="R359" s="935"/>
      <c r="S359" s="935"/>
      <c r="T359" s="935"/>
      <c r="U359" s="935"/>
      <c r="V359" s="935"/>
      <c r="W359" s="935"/>
      <c r="X359" s="935"/>
      <c r="Y359" s="935"/>
      <c r="Z359" s="935"/>
      <c r="AA359" s="935"/>
      <c r="AB359" s="906"/>
    </row>
    <row r="360" spans="1:28" ht="22.15" customHeight="1">
      <c r="A360" s="972" t="s">
        <v>275</v>
      </c>
      <c r="B360" s="973" t="s">
        <v>132</v>
      </c>
      <c r="C360" s="973"/>
      <c r="D360" s="973"/>
      <c r="E360" s="973"/>
      <c r="F360" s="973"/>
      <c r="G360" s="922"/>
      <c r="H360" s="973"/>
      <c r="I360" s="973"/>
      <c r="J360" s="973"/>
      <c r="K360" s="973"/>
      <c r="L360" s="1688">
        <f>項目一覧②!$F$563</f>
        <v>3</v>
      </c>
      <c r="M360" s="1688"/>
      <c r="N360" s="973"/>
      <c r="O360" s="973"/>
      <c r="P360" s="973"/>
      <c r="Q360" s="973"/>
      <c r="R360" s="973"/>
      <c r="S360" s="973"/>
      <c r="T360" s="973"/>
      <c r="U360" s="973"/>
      <c r="V360" s="973"/>
      <c r="W360" s="973"/>
      <c r="X360" s="973"/>
      <c r="Y360" s="973"/>
      <c r="Z360" s="973"/>
      <c r="AA360" s="973"/>
      <c r="AB360" s="906"/>
    </row>
    <row r="361" spans="1:28" ht="22.15" customHeight="1">
      <c r="A361" s="972" t="s">
        <v>275</v>
      </c>
      <c r="B361" s="973" t="s">
        <v>274</v>
      </c>
      <c r="C361" s="973"/>
      <c r="D361" s="973"/>
      <c r="E361" s="973"/>
      <c r="F361" s="973"/>
      <c r="G361" s="903"/>
      <c r="H361" s="903"/>
      <c r="I361" s="973"/>
      <c r="J361" s="1692" t="str">
        <f>項目一覧②!$F$564</f>
        <v/>
      </c>
      <c r="K361" s="1692"/>
      <c r="L361" s="1692"/>
      <c r="M361" s="1692"/>
      <c r="N361" s="984" t="s">
        <v>273</v>
      </c>
      <c r="O361" s="973"/>
      <c r="P361" s="973"/>
      <c r="Q361" s="973"/>
      <c r="R361" s="973"/>
      <c r="S361" s="973"/>
      <c r="T361" s="973"/>
      <c r="U361" s="973"/>
      <c r="V361" s="973"/>
      <c r="W361" s="973"/>
      <c r="X361" s="973"/>
      <c r="Y361" s="973"/>
      <c r="Z361" s="973"/>
      <c r="AA361" s="973"/>
      <c r="AB361" s="906"/>
    </row>
    <row r="362" spans="1:28" ht="22.15" customHeight="1">
      <c r="A362" s="972" t="s">
        <v>110</v>
      </c>
      <c r="B362" s="973" t="s">
        <v>272</v>
      </c>
      <c r="C362" s="973"/>
      <c r="D362" s="973"/>
      <c r="E362" s="973"/>
      <c r="F362" s="973"/>
      <c r="G362" s="973"/>
      <c r="H362" s="973"/>
      <c r="I362" s="973"/>
      <c r="J362" s="1670" t="str">
        <f>項目一覧②!$F$565</f>
        <v/>
      </c>
      <c r="K362" s="1670"/>
      <c r="L362" s="1670"/>
      <c r="M362" s="1670"/>
      <c r="N362" s="998" t="s">
        <v>92</v>
      </c>
      <c r="O362" s="973"/>
      <c r="P362" s="973"/>
      <c r="Q362" s="973"/>
      <c r="R362" s="973"/>
      <c r="S362" s="973"/>
      <c r="T362" s="973"/>
      <c r="U362" s="973"/>
      <c r="V362" s="973"/>
      <c r="W362" s="973"/>
      <c r="X362" s="973"/>
      <c r="Y362" s="973"/>
      <c r="Z362" s="973"/>
      <c r="AA362" s="973"/>
      <c r="AB362" s="906"/>
    </row>
    <row r="363" spans="1:28" ht="22.15" customHeight="1">
      <c r="A363" s="972" t="s">
        <v>110</v>
      </c>
      <c r="B363" s="973" t="s">
        <v>271</v>
      </c>
      <c r="C363" s="973"/>
      <c r="D363" s="973"/>
      <c r="E363" s="973"/>
      <c r="F363" s="973"/>
      <c r="G363" s="973"/>
      <c r="H363" s="973"/>
      <c r="I363" s="973"/>
      <c r="J363" s="1670" t="str">
        <f>項目一覧②!$F$566</f>
        <v/>
      </c>
      <c r="K363" s="1670"/>
      <c r="L363" s="1670"/>
      <c r="M363" s="1670"/>
      <c r="N363" s="999" t="s">
        <v>92</v>
      </c>
      <c r="O363" s="973"/>
      <c r="P363" s="973"/>
      <c r="Q363" s="973"/>
      <c r="R363" s="973"/>
      <c r="S363" s="973"/>
      <c r="T363" s="973"/>
      <c r="U363" s="973"/>
      <c r="V363" s="973"/>
      <c r="W363" s="973"/>
      <c r="X363" s="973"/>
      <c r="Y363" s="973"/>
      <c r="Z363" s="973"/>
      <c r="AA363" s="973"/>
      <c r="AB363" s="906"/>
    </row>
    <row r="364" spans="1:28" ht="22.15" customHeight="1">
      <c r="A364" s="972" t="s">
        <v>110</v>
      </c>
      <c r="B364" s="973" t="s">
        <v>270</v>
      </c>
      <c r="C364" s="973"/>
      <c r="D364" s="973"/>
      <c r="E364" s="973"/>
      <c r="F364" s="973"/>
      <c r="G364" s="973"/>
      <c r="H364" s="973"/>
      <c r="I364" s="973"/>
      <c r="J364" s="1670" t="str">
        <f>項目一覧②!$F$567</f>
        <v/>
      </c>
      <c r="K364" s="1670"/>
      <c r="L364" s="1670"/>
      <c r="M364" s="1670"/>
      <c r="N364" s="998" t="s">
        <v>92</v>
      </c>
      <c r="O364" s="973"/>
      <c r="P364" s="973"/>
      <c r="Q364" s="973"/>
      <c r="R364" s="973"/>
      <c r="S364" s="973"/>
      <c r="T364" s="973"/>
      <c r="U364" s="973"/>
      <c r="V364" s="973"/>
      <c r="W364" s="973"/>
      <c r="X364" s="973"/>
      <c r="Y364" s="973"/>
      <c r="Z364" s="973"/>
      <c r="AA364" s="973"/>
      <c r="AB364" s="906"/>
    </row>
    <row r="365" spans="1:28" ht="17.25" customHeight="1">
      <c r="A365" s="959" t="s">
        <v>110</v>
      </c>
      <c r="B365" s="937" t="s">
        <v>268</v>
      </c>
      <c r="C365" s="937"/>
      <c r="D365" s="937"/>
      <c r="E365" s="937"/>
      <c r="F365" s="937"/>
      <c r="G365" s="937"/>
      <c r="H365" s="937"/>
      <c r="I365" s="937"/>
      <c r="O365" s="937"/>
      <c r="P365" s="937"/>
      <c r="Q365" s="937"/>
      <c r="R365" s="937"/>
      <c r="S365" s="937"/>
      <c r="T365" s="937"/>
      <c r="U365" s="937"/>
      <c r="V365" s="937"/>
      <c r="W365" s="937"/>
      <c r="X365" s="937"/>
      <c r="Y365" s="937"/>
      <c r="Z365" s="937"/>
      <c r="AA365" s="937"/>
      <c r="AB365" s="903"/>
    </row>
    <row r="366" spans="1:28" ht="17.25" customHeight="1">
      <c r="A366" s="936"/>
      <c r="B366" s="906"/>
      <c r="C366" s="906" t="s">
        <v>2260</v>
      </c>
      <c r="D366" s="906" t="s">
        <v>2261</v>
      </c>
      <c r="E366" s="906"/>
      <c r="F366" s="906"/>
      <c r="G366" s="906"/>
      <c r="H366" s="906"/>
      <c r="I366" s="906"/>
      <c r="J366" s="1685" t="str">
        <f>項目一覧②!$F$568</f>
        <v/>
      </c>
      <c r="K366" s="1685"/>
      <c r="L366" s="1685"/>
      <c r="M366" s="1685"/>
      <c r="N366" s="999" t="s">
        <v>92</v>
      </c>
      <c r="O366" s="906"/>
      <c r="P366" s="906"/>
      <c r="Q366" s="906"/>
      <c r="R366" s="906"/>
      <c r="S366" s="906"/>
      <c r="T366" s="906"/>
      <c r="U366" s="906"/>
      <c r="V366" s="906"/>
      <c r="W366" s="906"/>
      <c r="X366" s="906"/>
      <c r="Y366" s="906"/>
      <c r="Z366" s="906"/>
      <c r="AA366" s="906"/>
      <c r="AB366" s="903"/>
    </row>
    <row r="367" spans="1:28" ht="17.25" customHeight="1">
      <c r="A367" s="936"/>
      <c r="B367" s="906"/>
      <c r="C367" s="906" t="s">
        <v>2262</v>
      </c>
      <c r="D367" s="906" t="s">
        <v>2263</v>
      </c>
      <c r="E367" s="906"/>
      <c r="F367" s="906"/>
      <c r="G367" s="906"/>
      <c r="H367" s="906"/>
      <c r="I367" s="906"/>
      <c r="J367" s="1000"/>
      <c r="K367" s="1000"/>
      <c r="L367" s="1000"/>
      <c r="M367" s="1000"/>
      <c r="N367" s="999"/>
      <c r="O367" s="906"/>
      <c r="P367" s="906"/>
      <c r="Q367" s="906" t="str">
        <f>IF(項目一覧②!$G$569=TRUE,"■","□")</f>
        <v>□</v>
      </c>
      <c r="R367" s="906" t="s">
        <v>84</v>
      </c>
      <c r="S367" s="906"/>
      <c r="T367" s="906" t="str">
        <f>IF(項目一覧②!$H$569=TRUE,"■","□")</f>
        <v>□</v>
      </c>
      <c r="U367" s="906" t="s">
        <v>454</v>
      </c>
      <c r="V367" s="906"/>
      <c r="W367" s="906"/>
      <c r="X367" s="906"/>
      <c r="Y367" s="906"/>
      <c r="Z367" s="906"/>
      <c r="AA367" s="906"/>
      <c r="AB367" s="906"/>
    </row>
    <row r="368" spans="1:28" ht="17.25" customHeight="1">
      <c r="A368" s="959" t="s">
        <v>275</v>
      </c>
      <c r="B368" s="937" t="s">
        <v>264</v>
      </c>
      <c r="C368" s="937"/>
      <c r="D368" s="937"/>
      <c r="E368" s="937"/>
      <c r="F368" s="937"/>
      <c r="G368" s="937"/>
      <c r="H368" s="937"/>
      <c r="I368" s="937"/>
      <c r="J368" s="937"/>
      <c r="K368" s="937"/>
      <c r="L368" s="937"/>
      <c r="M368" s="937"/>
      <c r="N368" s="937"/>
      <c r="O368" s="937"/>
      <c r="P368" s="937"/>
      <c r="Q368" s="937"/>
      <c r="R368" s="937"/>
      <c r="S368" s="937"/>
      <c r="T368" s="937"/>
      <c r="U368" s="937"/>
      <c r="V368" s="937"/>
      <c r="W368" s="937"/>
      <c r="X368" s="937"/>
      <c r="Y368" s="937"/>
      <c r="Z368" s="937"/>
      <c r="AA368" s="937"/>
      <c r="AB368" s="903"/>
    </row>
    <row r="369" spans="1:28" ht="17.25" customHeight="1">
      <c r="A369" s="906"/>
      <c r="B369" s="906"/>
      <c r="C369" s="906"/>
      <c r="D369" s="1667" t="s">
        <v>263</v>
      </c>
      <c r="E369" s="1667"/>
      <c r="F369" s="1667"/>
      <c r="G369" s="1667"/>
      <c r="H369" s="975"/>
      <c r="I369" s="1667" t="s">
        <v>262</v>
      </c>
      <c r="J369" s="1667"/>
      <c r="K369" s="1667"/>
      <c r="L369" s="1667"/>
      <c r="M369" s="1667"/>
      <c r="N369" s="1667"/>
      <c r="O369" s="1667"/>
      <c r="P369" s="1667"/>
      <c r="Q369" s="1667"/>
      <c r="R369" s="1667"/>
      <c r="S369" s="1667"/>
      <c r="T369" s="1667"/>
      <c r="U369" s="1667"/>
      <c r="V369" s="975"/>
      <c r="W369" s="975" t="s">
        <v>279</v>
      </c>
      <c r="X369" s="1667" t="s">
        <v>289</v>
      </c>
      <c r="Y369" s="1667"/>
      <c r="Z369" s="1667"/>
      <c r="AA369" s="906" t="s">
        <v>288</v>
      </c>
      <c r="AB369" s="903"/>
    </row>
    <row r="370" spans="1:28" ht="17.25" customHeight="1">
      <c r="A370" s="906"/>
      <c r="B370" s="906" t="s">
        <v>287</v>
      </c>
      <c r="C370" s="906"/>
      <c r="D370" s="975" t="s">
        <v>281</v>
      </c>
      <c r="E370" s="1689" t="str">
        <f>項目一覧②!$F$570</f>
        <v/>
      </c>
      <c r="F370" s="1689"/>
      <c r="G370" s="960" t="s">
        <v>280</v>
      </c>
      <c r="H370" s="938" t="str">
        <f>項目一覧②!$F$576</f>
        <v/>
      </c>
      <c r="J370" s="906"/>
      <c r="K370" s="906"/>
      <c r="L370" s="903"/>
      <c r="M370" s="906"/>
      <c r="N370" s="906"/>
      <c r="O370" s="906"/>
      <c r="P370" s="906"/>
      <c r="Q370" s="906"/>
      <c r="R370" s="903"/>
      <c r="S370" s="903"/>
      <c r="T370" s="903"/>
      <c r="U370" s="903"/>
      <c r="V370" s="975"/>
      <c r="W370" s="975" t="s">
        <v>279</v>
      </c>
      <c r="X370" s="1686" t="str">
        <f>項目一覧②!$F$582</f>
        <v/>
      </c>
      <c r="Y370" s="1686"/>
      <c r="Z370" s="1686"/>
      <c r="AA370" s="906" t="s">
        <v>278</v>
      </c>
      <c r="AB370" s="903"/>
    </row>
    <row r="371" spans="1:28" ht="17.25" customHeight="1">
      <c r="A371" s="906"/>
      <c r="B371" s="906" t="s">
        <v>286</v>
      </c>
      <c r="C371" s="906"/>
      <c r="D371" s="975" t="s">
        <v>281</v>
      </c>
      <c r="E371" s="1689" t="str">
        <f>項目一覧②!$F$571</f>
        <v/>
      </c>
      <c r="F371" s="1689"/>
      <c r="G371" s="960" t="s">
        <v>280</v>
      </c>
      <c r="H371" s="938" t="str">
        <f>項目一覧②!$F$577</f>
        <v/>
      </c>
      <c r="J371" s="906"/>
      <c r="K371" s="906"/>
      <c r="L371" s="903"/>
      <c r="M371" s="906"/>
      <c r="N371" s="906"/>
      <c r="O371" s="906"/>
      <c r="P371" s="906"/>
      <c r="Q371" s="906"/>
      <c r="R371" s="903"/>
      <c r="S371" s="903"/>
      <c r="T371" s="903"/>
      <c r="U371" s="903"/>
      <c r="V371" s="975"/>
      <c r="W371" s="975" t="s">
        <v>279</v>
      </c>
      <c r="X371" s="1686" t="str">
        <f>項目一覧②!$F$583</f>
        <v/>
      </c>
      <c r="Y371" s="1686"/>
      <c r="Z371" s="1686"/>
      <c r="AA371" s="906" t="s">
        <v>278</v>
      </c>
      <c r="AB371" s="903"/>
    </row>
    <row r="372" spans="1:28" ht="17.25" customHeight="1">
      <c r="A372" s="906"/>
      <c r="B372" s="906" t="s">
        <v>285</v>
      </c>
      <c r="C372" s="906"/>
      <c r="D372" s="975" t="s">
        <v>281</v>
      </c>
      <c r="E372" s="1689" t="str">
        <f>項目一覧②!$F$572</f>
        <v/>
      </c>
      <c r="F372" s="1689"/>
      <c r="G372" s="960" t="s">
        <v>280</v>
      </c>
      <c r="H372" s="938" t="str">
        <f>項目一覧②!$F$578</f>
        <v/>
      </c>
      <c r="J372" s="906"/>
      <c r="K372" s="906"/>
      <c r="L372" s="903"/>
      <c r="M372" s="906"/>
      <c r="N372" s="906"/>
      <c r="O372" s="906"/>
      <c r="P372" s="906"/>
      <c r="Q372" s="906"/>
      <c r="R372" s="903"/>
      <c r="S372" s="903"/>
      <c r="T372" s="903"/>
      <c r="U372" s="903"/>
      <c r="V372" s="975"/>
      <c r="W372" s="975" t="s">
        <v>279</v>
      </c>
      <c r="X372" s="1686" t="str">
        <f>項目一覧②!$F$584</f>
        <v/>
      </c>
      <c r="Y372" s="1686"/>
      <c r="Z372" s="1686"/>
      <c r="AA372" s="906" t="s">
        <v>278</v>
      </c>
      <c r="AB372" s="903"/>
    </row>
    <row r="373" spans="1:28" ht="17.25" customHeight="1">
      <c r="A373" s="906"/>
      <c r="B373" s="906" t="s">
        <v>284</v>
      </c>
      <c r="C373" s="906"/>
      <c r="D373" s="975" t="s">
        <v>281</v>
      </c>
      <c r="E373" s="1689" t="str">
        <f>項目一覧②!$F$573</f>
        <v/>
      </c>
      <c r="F373" s="1689"/>
      <c r="G373" s="960" t="s">
        <v>280</v>
      </c>
      <c r="H373" s="938" t="str">
        <f>項目一覧②!$F$579</f>
        <v/>
      </c>
      <c r="J373" s="906"/>
      <c r="K373" s="906"/>
      <c r="L373" s="903"/>
      <c r="M373" s="906"/>
      <c r="N373" s="906"/>
      <c r="O373" s="906"/>
      <c r="P373" s="906"/>
      <c r="Q373" s="906"/>
      <c r="R373" s="903"/>
      <c r="S373" s="903"/>
      <c r="T373" s="903"/>
      <c r="U373" s="903"/>
      <c r="V373" s="975"/>
      <c r="W373" s="975" t="s">
        <v>279</v>
      </c>
      <c r="X373" s="1686" t="str">
        <f>項目一覧②!$F$585</f>
        <v/>
      </c>
      <c r="Y373" s="1686"/>
      <c r="Z373" s="1686"/>
      <c r="AA373" s="906" t="s">
        <v>278</v>
      </c>
      <c r="AB373" s="903"/>
    </row>
    <row r="374" spans="1:28" ht="17.25" customHeight="1">
      <c r="A374" s="906"/>
      <c r="B374" s="906" t="s">
        <v>283</v>
      </c>
      <c r="C374" s="906"/>
      <c r="D374" s="975" t="s">
        <v>281</v>
      </c>
      <c r="E374" s="1689" t="str">
        <f>項目一覧②!$F$574</f>
        <v/>
      </c>
      <c r="F374" s="1689"/>
      <c r="G374" s="960" t="s">
        <v>280</v>
      </c>
      <c r="H374" s="938" t="str">
        <f>項目一覧②!$F$580</f>
        <v/>
      </c>
      <c r="J374" s="906"/>
      <c r="K374" s="906"/>
      <c r="L374" s="903"/>
      <c r="M374" s="906"/>
      <c r="N374" s="906"/>
      <c r="O374" s="906"/>
      <c r="P374" s="906"/>
      <c r="Q374" s="906"/>
      <c r="R374" s="903"/>
      <c r="S374" s="903"/>
      <c r="T374" s="903"/>
      <c r="U374" s="903"/>
      <c r="V374" s="975"/>
      <c r="W374" s="975" t="s">
        <v>279</v>
      </c>
      <c r="X374" s="1686" t="str">
        <f>項目一覧②!$F$586</f>
        <v/>
      </c>
      <c r="Y374" s="1686"/>
      <c r="Z374" s="1686"/>
      <c r="AA374" s="906" t="s">
        <v>278</v>
      </c>
      <c r="AB374" s="903"/>
    </row>
    <row r="375" spans="1:28" ht="17.25" customHeight="1">
      <c r="A375" s="935"/>
      <c r="B375" s="935" t="s">
        <v>282</v>
      </c>
      <c r="C375" s="935"/>
      <c r="D375" s="975" t="s">
        <v>281</v>
      </c>
      <c r="E375" s="1689" t="str">
        <f>項目一覧②!$F$575</f>
        <v/>
      </c>
      <c r="F375" s="1689"/>
      <c r="G375" s="960" t="s">
        <v>280</v>
      </c>
      <c r="H375" s="938" t="str">
        <f>項目一覧②!$F$581</f>
        <v/>
      </c>
      <c r="J375" s="935"/>
      <c r="K375" s="935"/>
      <c r="L375" s="903"/>
      <c r="M375" s="935"/>
      <c r="N375" s="935"/>
      <c r="O375" s="935"/>
      <c r="P375" s="935"/>
      <c r="Q375" s="935"/>
      <c r="R375" s="903"/>
      <c r="S375" s="903"/>
      <c r="T375" s="903"/>
      <c r="U375" s="903"/>
      <c r="V375" s="975"/>
      <c r="W375" s="975" t="s">
        <v>279</v>
      </c>
      <c r="X375" s="1693" t="str">
        <f>項目一覧②!$F$587</f>
        <v/>
      </c>
      <c r="Y375" s="1693"/>
      <c r="Z375" s="1693"/>
      <c r="AA375" s="906" t="s">
        <v>278</v>
      </c>
      <c r="AB375" s="906"/>
    </row>
    <row r="376" spans="1:28" ht="17.25" customHeight="1">
      <c r="A376" s="959" t="s">
        <v>275</v>
      </c>
      <c r="B376" s="937" t="s">
        <v>251</v>
      </c>
      <c r="C376" s="937"/>
      <c r="D376" s="937"/>
      <c r="E376" s="937"/>
      <c r="F376" s="937"/>
      <c r="G376" s="937"/>
      <c r="H376" s="937"/>
      <c r="I376" s="937"/>
      <c r="J376" s="937"/>
      <c r="K376" s="937"/>
      <c r="L376" s="937"/>
      <c r="M376" s="937"/>
      <c r="N376" s="937"/>
      <c r="O376" s="937"/>
      <c r="P376" s="937"/>
      <c r="Q376" s="937"/>
      <c r="R376" s="937"/>
      <c r="S376" s="937"/>
      <c r="T376" s="937"/>
      <c r="U376" s="937"/>
      <c r="V376" s="937"/>
      <c r="W376" s="937"/>
      <c r="X376" s="937"/>
      <c r="Y376" s="937"/>
      <c r="Z376" s="937"/>
      <c r="AA376" s="937"/>
      <c r="AB376" s="903"/>
    </row>
    <row r="377" spans="1:28" ht="17.25" customHeight="1">
      <c r="A377" s="936"/>
      <c r="B377" s="906"/>
      <c r="C377" s="906"/>
      <c r="D377" s="906"/>
      <c r="E377" s="906"/>
      <c r="F377" s="1668" t="str">
        <f>項目一覧②!$F$588</f>
        <v/>
      </c>
      <c r="G377" s="1668"/>
      <c r="H377" s="1668"/>
      <c r="I377" s="1668"/>
      <c r="J377" s="1668"/>
      <c r="K377" s="1668"/>
      <c r="L377" s="1668"/>
      <c r="M377" s="1668"/>
      <c r="N377" s="1668"/>
      <c r="O377" s="1668"/>
      <c r="P377" s="1668"/>
      <c r="Q377" s="1668"/>
      <c r="R377" s="1668"/>
      <c r="S377" s="1668"/>
      <c r="T377" s="1668"/>
      <c r="U377" s="1668"/>
      <c r="V377" s="1668"/>
      <c r="W377" s="1668"/>
      <c r="X377" s="1668"/>
      <c r="Y377" s="1668"/>
      <c r="Z377" s="1668"/>
      <c r="AA377" s="1668"/>
      <c r="AB377" s="903"/>
    </row>
    <row r="378" spans="1:28" ht="17.25" customHeight="1">
      <c r="A378" s="935"/>
      <c r="B378" s="935"/>
      <c r="C378" s="935"/>
      <c r="D378" s="935"/>
      <c r="E378" s="935"/>
      <c r="F378" s="1669"/>
      <c r="G378" s="1669"/>
      <c r="H378" s="1669"/>
      <c r="I378" s="1669"/>
      <c r="J378" s="1669"/>
      <c r="K378" s="1669"/>
      <c r="L378" s="1669"/>
      <c r="M378" s="1669"/>
      <c r="N378" s="1669"/>
      <c r="O378" s="1669"/>
      <c r="P378" s="1669"/>
      <c r="Q378" s="1669"/>
      <c r="R378" s="1669"/>
      <c r="S378" s="1669"/>
      <c r="T378" s="1669"/>
      <c r="U378" s="1669"/>
      <c r="V378" s="1669"/>
      <c r="W378" s="1669"/>
      <c r="X378" s="1669"/>
      <c r="Y378" s="1669"/>
      <c r="Z378" s="1669"/>
      <c r="AA378" s="1669"/>
      <c r="AB378" s="906"/>
    </row>
    <row r="379" spans="1:28" ht="17.25" customHeight="1">
      <c r="A379" s="936" t="s">
        <v>275</v>
      </c>
      <c r="B379" s="906" t="s">
        <v>250</v>
      </c>
      <c r="C379" s="906"/>
      <c r="D379" s="906"/>
      <c r="E379" s="906"/>
      <c r="F379" s="906"/>
      <c r="G379" s="906"/>
      <c r="H379" s="906"/>
      <c r="I379" s="906"/>
      <c r="J379" s="906"/>
      <c r="K379" s="906"/>
      <c r="L379" s="906"/>
      <c r="M379" s="906"/>
      <c r="N379" s="906"/>
      <c r="O379" s="906"/>
      <c r="P379" s="906"/>
      <c r="Q379" s="906"/>
      <c r="R379" s="906"/>
      <c r="S379" s="906"/>
      <c r="T379" s="906"/>
      <c r="U379" s="906"/>
      <c r="V379" s="906"/>
      <c r="W379" s="906"/>
      <c r="X379" s="906"/>
      <c r="Y379" s="906"/>
      <c r="Z379" s="906"/>
      <c r="AA379" s="906"/>
      <c r="AB379" s="903"/>
    </row>
    <row r="380" spans="1:28" ht="17.25" customHeight="1">
      <c r="A380" s="906"/>
      <c r="B380" s="906"/>
      <c r="C380" s="906"/>
      <c r="D380" s="906"/>
      <c r="E380" s="906"/>
      <c r="F380" s="1668" t="str">
        <f>項目一覧②!$F$589</f>
        <v/>
      </c>
      <c r="G380" s="1668"/>
      <c r="H380" s="1668"/>
      <c r="I380" s="1668"/>
      <c r="J380" s="1668"/>
      <c r="K380" s="1668"/>
      <c r="L380" s="1668"/>
      <c r="M380" s="1668"/>
      <c r="N380" s="1668"/>
      <c r="O380" s="1668"/>
      <c r="P380" s="1668"/>
      <c r="Q380" s="1668"/>
      <c r="R380" s="1668"/>
      <c r="S380" s="1668"/>
      <c r="T380" s="1668"/>
      <c r="U380" s="1668"/>
      <c r="V380" s="1668"/>
      <c r="W380" s="1668"/>
      <c r="X380" s="1668"/>
      <c r="Y380" s="1668"/>
      <c r="Z380" s="1668"/>
      <c r="AA380" s="1668"/>
      <c r="AB380" s="903"/>
    </row>
    <row r="381" spans="1:28" ht="17.25" customHeight="1">
      <c r="A381" s="935"/>
      <c r="B381" s="935"/>
      <c r="C381" s="935"/>
      <c r="D381" s="935"/>
      <c r="E381" s="935"/>
      <c r="F381" s="1669"/>
      <c r="G381" s="1669"/>
      <c r="H381" s="1669"/>
      <c r="I381" s="1669"/>
      <c r="J381" s="1669"/>
      <c r="K381" s="1669"/>
      <c r="L381" s="1669"/>
      <c r="M381" s="1669"/>
      <c r="N381" s="1669"/>
      <c r="O381" s="1669"/>
      <c r="P381" s="1669"/>
      <c r="Q381" s="1669"/>
      <c r="R381" s="1669"/>
      <c r="S381" s="1669"/>
      <c r="T381" s="1669"/>
      <c r="U381" s="1669"/>
      <c r="V381" s="1669"/>
      <c r="W381" s="1669"/>
      <c r="X381" s="1669"/>
      <c r="Y381" s="1669"/>
      <c r="Z381" s="1669"/>
      <c r="AA381" s="1669"/>
      <c r="AB381" s="906"/>
    </row>
    <row r="382" spans="1:28" ht="17.25" customHeight="1">
      <c r="A382" s="906"/>
      <c r="B382" s="906"/>
      <c r="C382" s="906"/>
      <c r="D382" s="906"/>
      <c r="E382" s="906"/>
      <c r="F382" s="906"/>
      <c r="G382" s="906"/>
      <c r="H382" s="906"/>
      <c r="I382" s="906"/>
      <c r="J382" s="906"/>
      <c r="K382" s="906"/>
      <c r="L382" s="906"/>
      <c r="M382" s="906"/>
      <c r="N382" s="906"/>
      <c r="O382" s="906"/>
      <c r="P382" s="906"/>
      <c r="Q382" s="906"/>
      <c r="R382" s="906"/>
      <c r="S382" s="906"/>
      <c r="T382" s="906"/>
      <c r="U382" s="906"/>
      <c r="V382" s="906"/>
      <c r="W382" s="906"/>
      <c r="X382" s="906"/>
      <c r="Y382" s="906"/>
      <c r="Z382" s="906"/>
      <c r="AA382" s="906"/>
      <c r="AB382" s="903"/>
    </row>
    <row r="383" spans="1:28" ht="17.25" customHeight="1">
      <c r="A383" s="1667" t="s">
        <v>277</v>
      </c>
      <c r="B383" s="1667"/>
      <c r="C383" s="1667"/>
      <c r="D383" s="1667"/>
      <c r="E383" s="1667"/>
      <c r="F383" s="1667"/>
      <c r="G383" s="1667"/>
      <c r="H383" s="1667"/>
      <c r="I383" s="1667"/>
      <c r="J383" s="1667"/>
      <c r="K383" s="1667"/>
      <c r="L383" s="1667"/>
      <c r="M383" s="1667"/>
      <c r="N383" s="1667"/>
      <c r="O383" s="1667"/>
      <c r="P383" s="1667"/>
      <c r="Q383" s="1667"/>
      <c r="R383" s="1667"/>
      <c r="S383" s="1667"/>
      <c r="T383" s="1667"/>
      <c r="U383" s="1667"/>
      <c r="V383" s="1667"/>
      <c r="W383" s="1667"/>
      <c r="X383" s="1667"/>
      <c r="Y383" s="1667"/>
      <c r="Z383" s="1667"/>
      <c r="AA383" s="1667"/>
      <c r="AB383" s="903"/>
    </row>
    <row r="384" spans="1:28" ht="17.25" customHeight="1">
      <c r="A384" s="935"/>
      <c r="B384" s="935" t="s">
        <v>276</v>
      </c>
      <c r="C384" s="935"/>
      <c r="D384" s="935"/>
      <c r="E384" s="935"/>
      <c r="F384" s="935"/>
      <c r="G384" s="935"/>
      <c r="H384" s="935"/>
      <c r="I384" s="935"/>
      <c r="J384" s="935"/>
      <c r="K384" s="935"/>
      <c r="L384" s="935"/>
      <c r="M384" s="935"/>
      <c r="N384" s="935"/>
      <c r="O384" s="935"/>
      <c r="P384" s="935"/>
      <c r="Q384" s="935"/>
      <c r="R384" s="935"/>
      <c r="S384" s="935"/>
      <c r="T384" s="935"/>
      <c r="U384" s="935"/>
      <c r="V384" s="935"/>
      <c r="W384" s="935"/>
      <c r="X384" s="935"/>
      <c r="Y384" s="935"/>
      <c r="Z384" s="935"/>
      <c r="AA384" s="935"/>
      <c r="AB384" s="906"/>
    </row>
    <row r="385" spans="1:28" ht="22.15" customHeight="1">
      <c r="A385" s="972" t="s">
        <v>275</v>
      </c>
      <c r="B385" s="973" t="s">
        <v>132</v>
      </c>
      <c r="C385" s="973"/>
      <c r="D385" s="973"/>
      <c r="E385" s="973"/>
      <c r="F385" s="973"/>
      <c r="G385" s="922"/>
      <c r="H385" s="973"/>
      <c r="I385" s="973"/>
      <c r="J385" s="973"/>
      <c r="K385" s="973"/>
      <c r="L385" s="1688">
        <f>項目一覧②!$F$590</f>
        <v>3</v>
      </c>
      <c r="M385" s="1688"/>
      <c r="N385" s="973"/>
      <c r="O385" s="973"/>
      <c r="P385" s="973"/>
      <c r="Q385" s="973"/>
      <c r="R385" s="973"/>
      <c r="S385" s="973"/>
      <c r="T385" s="973"/>
      <c r="U385" s="973"/>
      <c r="V385" s="973"/>
      <c r="W385" s="973"/>
      <c r="X385" s="973"/>
      <c r="Y385" s="973"/>
      <c r="Z385" s="973"/>
      <c r="AA385" s="973"/>
      <c r="AB385" s="906"/>
    </row>
    <row r="386" spans="1:28" ht="22.15" customHeight="1">
      <c r="A386" s="972" t="s">
        <v>275</v>
      </c>
      <c r="B386" s="973" t="s">
        <v>274</v>
      </c>
      <c r="C386" s="973"/>
      <c r="D386" s="973"/>
      <c r="E386" s="973"/>
      <c r="F386" s="973"/>
      <c r="G386" s="903"/>
      <c r="H386" s="903"/>
      <c r="I386" s="973"/>
      <c r="J386" s="1692" t="str">
        <f>項目一覧②!$F$591</f>
        <v/>
      </c>
      <c r="K386" s="1692"/>
      <c r="L386" s="1692"/>
      <c r="M386" s="1692"/>
      <c r="N386" s="984" t="s">
        <v>273</v>
      </c>
      <c r="O386" s="973"/>
      <c r="P386" s="973"/>
      <c r="Q386" s="973"/>
      <c r="R386" s="973"/>
      <c r="S386" s="973"/>
      <c r="T386" s="973"/>
      <c r="U386" s="973"/>
      <c r="V386" s="973"/>
      <c r="W386" s="973"/>
      <c r="X386" s="973"/>
      <c r="Y386" s="973"/>
      <c r="Z386" s="973"/>
      <c r="AA386" s="973"/>
      <c r="AB386" s="906"/>
    </row>
    <row r="387" spans="1:28" ht="22.15" customHeight="1">
      <c r="A387" s="972" t="s">
        <v>110</v>
      </c>
      <c r="B387" s="973" t="s">
        <v>272</v>
      </c>
      <c r="C387" s="973"/>
      <c r="D387" s="973"/>
      <c r="E387" s="973"/>
      <c r="F387" s="973"/>
      <c r="G387" s="973"/>
      <c r="H387" s="973"/>
      <c r="I387" s="973"/>
      <c r="J387" s="1670" t="str">
        <f>項目一覧②!$F$592</f>
        <v/>
      </c>
      <c r="K387" s="1670"/>
      <c r="L387" s="1670"/>
      <c r="M387" s="1670"/>
      <c r="N387" s="998" t="s">
        <v>92</v>
      </c>
      <c r="O387" s="973"/>
      <c r="P387" s="973"/>
      <c r="Q387" s="973"/>
      <c r="R387" s="973"/>
      <c r="S387" s="973"/>
      <c r="T387" s="973"/>
      <c r="U387" s="973"/>
      <c r="V387" s="973"/>
      <c r="W387" s="973"/>
      <c r="X387" s="973"/>
      <c r="Y387" s="973"/>
      <c r="Z387" s="973"/>
      <c r="AA387" s="973"/>
      <c r="AB387" s="906"/>
    </row>
    <row r="388" spans="1:28" ht="22.15" customHeight="1">
      <c r="A388" s="972" t="s">
        <v>110</v>
      </c>
      <c r="B388" s="973" t="s">
        <v>271</v>
      </c>
      <c r="C388" s="973"/>
      <c r="D388" s="973"/>
      <c r="E388" s="973"/>
      <c r="F388" s="973"/>
      <c r="G388" s="973"/>
      <c r="H388" s="973"/>
      <c r="I388" s="973"/>
      <c r="J388" s="1670" t="str">
        <f>項目一覧②!$F$593</f>
        <v/>
      </c>
      <c r="K388" s="1670"/>
      <c r="L388" s="1670"/>
      <c r="M388" s="1670"/>
      <c r="N388" s="999" t="s">
        <v>92</v>
      </c>
      <c r="O388" s="973"/>
      <c r="P388" s="973"/>
      <c r="Q388" s="973"/>
      <c r="R388" s="973"/>
      <c r="S388" s="973"/>
      <c r="T388" s="973"/>
      <c r="U388" s="973"/>
      <c r="V388" s="973"/>
      <c r="W388" s="973"/>
      <c r="X388" s="973"/>
      <c r="Y388" s="973"/>
      <c r="Z388" s="973"/>
      <c r="AA388" s="973"/>
      <c r="AB388" s="906"/>
    </row>
    <row r="389" spans="1:28" ht="22.15" customHeight="1">
      <c r="A389" s="972" t="s">
        <v>110</v>
      </c>
      <c r="B389" s="973" t="s">
        <v>270</v>
      </c>
      <c r="C389" s="973"/>
      <c r="D389" s="973"/>
      <c r="E389" s="973"/>
      <c r="F389" s="973"/>
      <c r="G389" s="973"/>
      <c r="H389" s="973"/>
      <c r="I389" s="973"/>
      <c r="J389" s="1670" t="str">
        <f>項目一覧②!$F$594</f>
        <v/>
      </c>
      <c r="K389" s="1670"/>
      <c r="L389" s="1670"/>
      <c r="M389" s="1670"/>
      <c r="N389" s="998" t="s">
        <v>92</v>
      </c>
      <c r="O389" s="973"/>
      <c r="P389" s="973"/>
      <c r="Q389" s="973"/>
      <c r="R389" s="973"/>
      <c r="S389" s="973"/>
      <c r="T389" s="973"/>
      <c r="U389" s="973"/>
      <c r="V389" s="973"/>
      <c r="W389" s="973"/>
      <c r="X389" s="973"/>
      <c r="Y389" s="973"/>
      <c r="Z389" s="973"/>
      <c r="AA389" s="973"/>
      <c r="AB389" s="906"/>
    </row>
    <row r="390" spans="1:28" ht="17.25" customHeight="1">
      <c r="A390" s="959" t="s">
        <v>110</v>
      </c>
      <c r="B390" s="937" t="s">
        <v>268</v>
      </c>
      <c r="C390" s="937"/>
      <c r="D390" s="937"/>
      <c r="E390" s="937"/>
      <c r="F390" s="937"/>
      <c r="G390" s="937"/>
      <c r="H390" s="937"/>
      <c r="I390" s="937"/>
      <c r="O390" s="937"/>
      <c r="P390" s="937"/>
      <c r="Q390" s="937"/>
      <c r="R390" s="937"/>
      <c r="S390" s="937"/>
      <c r="T390" s="937"/>
      <c r="U390" s="937"/>
      <c r="V390" s="937"/>
      <c r="W390" s="937"/>
      <c r="X390" s="937"/>
      <c r="Y390" s="937"/>
      <c r="Z390" s="937"/>
      <c r="AA390" s="937"/>
      <c r="AB390" s="903"/>
    </row>
    <row r="391" spans="1:28" ht="17.25" customHeight="1">
      <c r="A391" s="936"/>
      <c r="B391" s="906"/>
      <c r="C391" s="906" t="s">
        <v>2260</v>
      </c>
      <c r="D391" s="906" t="s">
        <v>2261</v>
      </c>
      <c r="E391" s="906"/>
      <c r="F391" s="906"/>
      <c r="G391" s="906"/>
      <c r="H391" s="906"/>
      <c r="I391" s="906"/>
      <c r="J391" s="1685" t="str">
        <f>項目一覧②!$F$595</f>
        <v/>
      </c>
      <c r="K391" s="1685"/>
      <c r="L391" s="1685"/>
      <c r="M391" s="1685"/>
      <c r="N391" s="999" t="s">
        <v>92</v>
      </c>
      <c r="O391" s="906"/>
      <c r="P391" s="906"/>
      <c r="Q391" s="906"/>
      <c r="R391" s="906"/>
      <c r="S391" s="906"/>
      <c r="T391" s="906"/>
      <c r="U391" s="906"/>
      <c r="V391" s="906"/>
      <c r="W391" s="906"/>
      <c r="X391" s="906"/>
      <c r="Y391" s="906"/>
      <c r="Z391" s="906"/>
      <c r="AA391" s="906"/>
      <c r="AB391" s="903"/>
    </row>
    <row r="392" spans="1:28" ht="17.25" customHeight="1">
      <c r="A392" s="936"/>
      <c r="B392" s="906"/>
      <c r="C392" s="906" t="s">
        <v>2262</v>
      </c>
      <c r="D392" s="906" t="s">
        <v>2263</v>
      </c>
      <c r="E392" s="906"/>
      <c r="F392" s="906"/>
      <c r="G392" s="906"/>
      <c r="H392" s="906"/>
      <c r="I392" s="906"/>
      <c r="J392" s="1000"/>
      <c r="K392" s="1000"/>
      <c r="L392" s="1000"/>
      <c r="M392" s="1000"/>
      <c r="N392" s="999"/>
      <c r="O392" s="906"/>
      <c r="P392" s="906"/>
      <c r="Q392" s="906" t="str">
        <f>IF(項目一覧②!$G$596=TRUE,"■","□")</f>
        <v>□</v>
      </c>
      <c r="R392" s="906" t="s">
        <v>84</v>
      </c>
      <c r="S392" s="906"/>
      <c r="T392" s="906" t="str">
        <f>IF(項目一覧②!$H$596=TRUE,"■","□")</f>
        <v>□</v>
      </c>
      <c r="U392" s="906" t="s">
        <v>454</v>
      </c>
      <c r="V392" s="906"/>
      <c r="W392" s="906"/>
      <c r="X392" s="906"/>
      <c r="Y392" s="906"/>
      <c r="Z392" s="906"/>
      <c r="AA392" s="906"/>
      <c r="AB392" s="906"/>
    </row>
    <row r="393" spans="1:28" ht="17.25" customHeight="1">
      <c r="A393" s="959" t="s">
        <v>275</v>
      </c>
      <c r="B393" s="937" t="s">
        <v>264</v>
      </c>
      <c r="C393" s="937"/>
      <c r="D393" s="937"/>
      <c r="E393" s="937"/>
      <c r="F393" s="937"/>
      <c r="G393" s="937"/>
      <c r="H393" s="937"/>
      <c r="I393" s="937"/>
      <c r="J393" s="937"/>
      <c r="K393" s="937"/>
      <c r="L393" s="937"/>
      <c r="M393" s="937"/>
      <c r="N393" s="937"/>
      <c r="O393" s="937"/>
      <c r="P393" s="937"/>
      <c r="Q393" s="937"/>
      <c r="R393" s="937"/>
      <c r="S393" s="937"/>
      <c r="T393" s="937"/>
      <c r="U393" s="937"/>
      <c r="V393" s="937"/>
      <c r="W393" s="937"/>
      <c r="X393" s="937"/>
      <c r="Y393" s="937"/>
      <c r="Z393" s="937"/>
      <c r="AA393" s="937"/>
      <c r="AB393" s="903"/>
    </row>
    <row r="394" spans="1:28" ht="17.25" customHeight="1">
      <c r="A394" s="906"/>
      <c r="B394" s="906"/>
      <c r="C394" s="906"/>
      <c r="D394" s="1667" t="s">
        <v>263</v>
      </c>
      <c r="E394" s="1667"/>
      <c r="F394" s="1667"/>
      <c r="G394" s="1667"/>
      <c r="H394" s="975"/>
      <c r="I394" s="1667" t="s">
        <v>262</v>
      </c>
      <c r="J394" s="1667"/>
      <c r="K394" s="1667"/>
      <c r="L394" s="1667"/>
      <c r="M394" s="1667"/>
      <c r="N394" s="1667"/>
      <c r="O394" s="1667"/>
      <c r="P394" s="1667"/>
      <c r="Q394" s="1667"/>
      <c r="R394" s="1667"/>
      <c r="S394" s="1667"/>
      <c r="T394" s="1667"/>
      <c r="U394" s="1667"/>
      <c r="V394" s="975"/>
      <c r="W394" s="975" t="s">
        <v>279</v>
      </c>
      <c r="X394" s="1667" t="s">
        <v>289</v>
      </c>
      <c r="Y394" s="1667"/>
      <c r="Z394" s="1667"/>
      <c r="AA394" s="906" t="s">
        <v>288</v>
      </c>
      <c r="AB394" s="903"/>
    </row>
    <row r="395" spans="1:28" ht="17.25" customHeight="1">
      <c r="A395" s="906"/>
      <c r="B395" s="906" t="s">
        <v>287</v>
      </c>
      <c r="C395" s="906"/>
      <c r="D395" s="975" t="s">
        <v>281</v>
      </c>
      <c r="E395" s="1689" t="str">
        <f>項目一覧②!$F$597</f>
        <v/>
      </c>
      <c r="F395" s="1689"/>
      <c r="G395" s="960" t="s">
        <v>280</v>
      </c>
      <c r="H395" s="938" t="str">
        <f>項目一覧②!$F$603</f>
        <v/>
      </c>
      <c r="J395" s="906"/>
      <c r="K395" s="906"/>
      <c r="L395" s="903"/>
      <c r="M395" s="906"/>
      <c r="N395" s="906"/>
      <c r="O395" s="906"/>
      <c r="P395" s="906"/>
      <c r="Q395" s="906"/>
      <c r="R395" s="903"/>
      <c r="S395" s="903"/>
      <c r="T395" s="903"/>
      <c r="U395" s="903"/>
      <c r="V395" s="975"/>
      <c r="W395" s="975" t="s">
        <v>279</v>
      </c>
      <c r="X395" s="1686" t="str">
        <f>項目一覧②!$F$609</f>
        <v/>
      </c>
      <c r="Y395" s="1686"/>
      <c r="Z395" s="1686"/>
      <c r="AA395" s="906" t="s">
        <v>278</v>
      </c>
      <c r="AB395" s="903"/>
    </row>
    <row r="396" spans="1:28" ht="17.25" customHeight="1">
      <c r="A396" s="906"/>
      <c r="B396" s="906" t="s">
        <v>286</v>
      </c>
      <c r="C396" s="906"/>
      <c r="D396" s="975" t="s">
        <v>281</v>
      </c>
      <c r="E396" s="1689" t="str">
        <f>項目一覧②!$F$598</f>
        <v/>
      </c>
      <c r="F396" s="1689"/>
      <c r="G396" s="960" t="s">
        <v>280</v>
      </c>
      <c r="H396" s="938" t="str">
        <f>項目一覧②!$F$604</f>
        <v/>
      </c>
      <c r="J396" s="906"/>
      <c r="K396" s="906"/>
      <c r="L396" s="903"/>
      <c r="M396" s="906"/>
      <c r="N396" s="906"/>
      <c r="O396" s="906"/>
      <c r="P396" s="906"/>
      <c r="Q396" s="906"/>
      <c r="R396" s="903"/>
      <c r="S396" s="903"/>
      <c r="T396" s="903"/>
      <c r="U396" s="903"/>
      <c r="V396" s="975"/>
      <c r="W396" s="975" t="s">
        <v>279</v>
      </c>
      <c r="X396" s="1686" t="str">
        <f>項目一覧②!$F$610</f>
        <v/>
      </c>
      <c r="Y396" s="1686"/>
      <c r="Z396" s="1686"/>
      <c r="AA396" s="906" t="s">
        <v>278</v>
      </c>
      <c r="AB396" s="903"/>
    </row>
    <row r="397" spans="1:28" ht="17.25" customHeight="1">
      <c r="A397" s="906"/>
      <c r="B397" s="906" t="s">
        <v>285</v>
      </c>
      <c r="C397" s="906"/>
      <c r="D397" s="975" t="s">
        <v>281</v>
      </c>
      <c r="E397" s="1689" t="str">
        <f>項目一覧②!$F$599</f>
        <v/>
      </c>
      <c r="F397" s="1689"/>
      <c r="G397" s="960" t="s">
        <v>280</v>
      </c>
      <c r="H397" s="938" t="str">
        <f>項目一覧②!$F$605</f>
        <v/>
      </c>
      <c r="J397" s="906"/>
      <c r="K397" s="906"/>
      <c r="L397" s="903"/>
      <c r="M397" s="906"/>
      <c r="N397" s="906"/>
      <c r="O397" s="906"/>
      <c r="P397" s="906"/>
      <c r="Q397" s="906"/>
      <c r="R397" s="903"/>
      <c r="S397" s="903"/>
      <c r="T397" s="903"/>
      <c r="U397" s="903"/>
      <c r="V397" s="975"/>
      <c r="W397" s="975" t="s">
        <v>279</v>
      </c>
      <c r="X397" s="1686" t="str">
        <f>項目一覧②!$F$611</f>
        <v/>
      </c>
      <c r="Y397" s="1686"/>
      <c r="Z397" s="1686"/>
      <c r="AA397" s="906" t="s">
        <v>278</v>
      </c>
      <c r="AB397" s="903"/>
    </row>
    <row r="398" spans="1:28" ht="17.25" customHeight="1">
      <c r="A398" s="906"/>
      <c r="B398" s="906" t="s">
        <v>284</v>
      </c>
      <c r="C398" s="906"/>
      <c r="D398" s="975" t="s">
        <v>281</v>
      </c>
      <c r="E398" s="1689" t="str">
        <f>項目一覧②!$F$600</f>
        <v/>
      </c>
      <c r="F398" s="1689"/>
      <c r="G398" s="960" t="s">
        <v>280</v>
      </c>
      <c r="H398" s="938" t="str">
        <f>項目一覧②!$F$606</f>
        <v/>
      </c>
      <c r="J398" s="906"/>
      <c r="K398" s="906"/>
      <c r="L398" s="903"/>
      <c r="M398" s="906"/>
      <c r="N398" s="906"/>
      <c r="O398" s="906"/>
      <c r="P398" s="906"/>
      <c r="Q398" s="906"/>
      <c r="R398" s="903"/>
      <c r="S398" s="903"/>
      <c r="T398" s="903"/>
      <c r="U398" s="903"/>
      <c r="V398" s="975"/>
      <c r="W398" s="975" t="s">
        <v>279</v>
      </c>
      <c r="X398" s="1686" t="str">
        <f>項目一覧②!$F$612</f>
        <v/>
      </c>
      <c r="Y398" s="1686"/>
      <c r="Z398" s="1686"/>
      <c r="AA398" s="906" t="s">
        <v>278</v>
      </c>
      <c r="AB398" s="903"/>
    </row>
    <row r="399" spans="1:28" ht="17.25" customHeight="1">
      <c r="A399" s="906"/>
      <c r="B399" s="906" t="s">
        <v>283</v>
      </c>
      <c r="C399" s="906"/>
      <c r="D399" s="975" t="s">
        <v>281</v>
      </c>
      <c r="E399" s="1689" t="str">
        <f>項目一覧②!$F$601</f>
        <v/>
      </c>
      <c r="F399" s="1689"/>
      <c r="G399" s="960" t="s">
        <v>280</v>
      </c>
      <c r="H399" s="938" t="str">
        <f>項目一覧②!$F$607</f>
        <v/>
      </c>
      <c r="J399" s="906"/>
      <c r="K399" s="906"/>
      <c r="L399" s="903"/>
      <c r="M399" s="906"/>
      <c r="N399" s="906"/>
      <c r="O399" s="906"/>
      <c r="P399" s="906"/>
      <c r="Q399" s="906"/>
      <c r="R399" s="903"/>
      <c r="S399" s="903"/>
      <c r="T399" s="903"/>
      <c r="U399" s="903"/>
      <c r="V399" s="975"/>
      <c r="W399" s="975" t="s">
        <v>279</v>
      </c>
      <c r="X399" s="1686" t="str">
        <f>項目一覧②!$F$613</f>
        <v/>
      </c>
      <c r="Y399" s="1686"/>
      <c r="Z399" s="1686"/>
      <c r="AA399" s="906" t="s">
        <v>278</v>
      </c>
      <c r="AB399" s="903"/>
    </row>
    <row r="400" spans="1:28" ht="17.25" customHeight="1">
      <c r="A400" s="935"/>
      <c r="B400" s="935" t="s">
        <v>282</v>
      </c>
      <c r="C400" s="935"/>
      <c r="D400" s="975" t="s">
        <v>281</v>
      </c>
      <c r="E400" s="1689" t="str">
        <f>項目一覧②!$F$602</f>
        <v/>
      </c>
      <c r="F400" s="1689"/>
      <c r="G400" s="960" t="s">
        <v>280</v>
      </c>
      <c r="H400" s="938" t="str">
        <f>項目一覧②!$F$608</f>
        <v/>
      </c>
      <c r="J400" s="935"/>
      <c r="K400" s="935"/>
      <c r="L400" s="903"/>
      <c r="M400" s="935"/>
      <c r="N400" s="935"/>
      <c r="O400" s="935"/>
      <c r="P400" s="935"/>
      <c r="Q400" s="935"/>
      <c r="R400" s="903"/>
      <c r="S400" s="903"/>
      <c r="T400" s="903"/>
      <c r="U400" s="903"/>
      <c r="V400" s="975"/>
      <c r="W400" s="975" t="s">
        <v>279</v>
      </c>
      <c r="X400" s="1693" t="str">
        <f>項目一覧②!$F$614</f>
        <v/>
      </c>
      <c r="Y400" s="1693"/>
      <c r="Z400" s="1693"/>
      <c r="AA400" s="906" t="s">
        <v>278</v>
      </c>
      <c r="AB400" s="906"/>
    </row>
    <row r="401" spans="1:28" ht="17.25" customHeight="1">
      <c r="A401" s="959" t="s">
        <v>275</v>
      </c>
      <c r="B401" s="937" t="s">
        <v>251</v>
      </c>
      <c r="C401" s="937"/>
      <c r="D401" s="937"/>
      <c r="E401" s="937"/>
      <c r="F401" s="937"/>
      <c r="G401" s="937"/>
      <c r="H401" s="937"/>
      <c r="I401" s="937"/>
      <c r="J401" s="937"/>
      <c r="K401" s="937"/>
      <c r="L401" s="937"/>
      <c r="M401" s="937"/>
      <c r="N401" s="937"/>
      <c r="O401" s="937"/>
      <c r="P401" s="937"/>
      <c r="Q401" s="937"/>
      <c r="R401" s="937"/>
      <c r="S401" s="937"/>
      <c r="T401" s="937"/>
      <c r="U401" s="937"/>
      <c r="V401" s="937"/>
      <c r="W401" s="937"/>
      <c r="X401" s="937"/>
      <c r="Y401" s="937"/>
      <c r="Z401" s="937"/>
      <c r="AA401" s="937"/>
      <c r="AB401" s="903"/>
    </row>
    <row r="402" spans="1:28" ht="17.25" customHeight="1">
      <c r="A402" s="936"/>
      <c r="B402" s="906"/>
      <c r="C402" s="906"/>
      <c r="D402" s="906"/>
      <c r="E402" s="906"/>
      <c r="F402" s="1668" t="str">
        <f>項目一覧②!$F$615</f>
        <v/>
      </c>
      <c r="G402" s="1668"/>
      <c r="H402" s="1668"/>
      <c r="I402" s="1668"/>
      <c r="J402" s="1668"/>
      <c r="K402" s="1668"/>
      <c r="L402" s="1668"/>
      <c r="M402" s="1668"/>
      <c r="N402" s="1668"/>
      <c r="O402" s="1668"/>
      <c r="P402" s="1668"/>
      <c r="Q402" s="1668"/>
      <c r="R402" s="1668"/>
      <c r="S402" s="1668"/>
      <c r="T402" s="1668"/>
      <c r="U402" s="1668"/>
      <c r="V402" s="1668"/>
      <c r="W402" s="1668"/>
      <c r="X402" s="1668"/>
      <c r="Y402" s="1668"/>
      <c r="Z402" s="1668"/>
      <c r="AA402" s="1668"/>
      <c r="AB402" s="903"/>
    </row>
    <row r="403" spans="1:28" ht="17.25" customHeight="1">
      <c r="A403" s="935"/>
      <c r="B403" s="935"/>
      <c r="C403" s="935"/>
      <c r="D403" s="935"/>
      <c r="E403" s="935"/>
      <c r="F403" s="1669"/>
      <c r="G403" s="1669"/>
      <c r="H403" s="1669"/>
      <c r="I403" s="1669"/>
      <c r="J403" s="1669"/>
      <c r="K403" s="1669"/>
      <c r="L403" s="1669"/>
      <c r="M403" s="1669"/>
      <c r="N403" s="1669"/>
      <c r="O403" s="1669"/>
      <c r="P403" s="1669"/>
      <c r="Q403" s="1669"/>
      <c r="R403" s="1669"/>
      <c r="S403" s="1669"/>
      <c r="T403" s="1669"/>
      <c r="U403" s="1669"/>
      <c r="V403" s="1669"/>
      <c r="W403" s="1669"/>
      <c r="X403" s="1669"/>
      <c r="Y403" s="1669"/>
      <c r="Z403" s="1669"/>
      <c r="AA403" s="1669"/>
      <c r="AB403" s="906"/>
    </row>
    <row r="404" spans="1:28" ht="17.25" customHeight="1">
      <c r="A404" s="936" t="s">
        <v>275</v>
      </c>
      <c r="B404" s="906" t="s">
        <v>250</v>
      </c>
      <c r="C404" s="906"/>
      <c r="D404" s="906"/>
      <c r="E404" s="906"/>
      <c r="F404" s="938"/>
      <c r="G404" s="938"/>
      <c r="H404" s="938"/>
      <c r="I404" s="938"/>
      <c r="J404" s="938"/>
      <c r="K404" s="938"/>
      <c r="L404" s="938"/>
      <c r="M404" s="938"/>
      <c r="N404" s="938"/>
      <c r="O404" s="938"/>
      <c r="P404" s="938"/>
      <c r="Q404" s="938"/>
      <c r="R404" s="938"/>
      <c r="S404" s="938"/>
      <c r="T404" s="938"/>
      <c r="U404" s="938"/>
      <c r="V404" s="938"/>
      <c r="W404" s="938"/>
      <c r="X404" s="938"/>
      <c r="Y404" s="938"/>
      <c r="Z404" s="938"/>
      <c r="AA404" s="938"/>
      <c r="AB404" s="903"/>
    </row>
    <row r="405" spans="1:28" ht="17.25" customHeight="1">
      <c r="A405" s="906"/>
      <c r="B405" s="906"/>
      <c r="C405" s="906"/>
      <c r="D405" s="906"/>
      <c r="E405" s="906"/>
      <c r="F405" s="1668" t="str">
        <f>項目一覧②!$F$616</f>
        <v/>
      </c>
      <c r="G405" s="1668"/>
      <c r="H405" s="1668"/>
      <c r="I405" s="1668"/>
      <c r="J405" s="1668"/>
      <c r="K405" s="1668"/>
      <c r="L405" s="1668"/>
      <c r="M405" s="1668"/>
      <c r="N405" s="1668"/>
      <c r="O405" s="1668"/>
      <c r="P405" s="1668"/>
      <c r="Q405" s="1668"/>
      <c r="R405" s="1668"/>
      <c r="S405" s="1668"/>
      <c r="T405" s="1668"/>
      <c r="U405" s="1668"/>
      <c r="V405" s="1668"/>
      <c r="W405" s="1668"/>
      <c r="X405" s="1668"/>
      <c r="Y405" s="1668"/>
      <c r="Z405" s="1668"/>
      <c r="AA405" s="1668"/>
      <c r="AB405" s="903"/>
    </row>
    <row r="406" spans="1:28" ht="17.25" customHeight="1">
      <c r="A406" s="935"/>
      <c r="B406" s="935"/>
      <c r="C406" s="935"/>
      <c r="D406" s="935"/>
      <c r="E406" s="935"/>
      <c r="F406" s="1669"/>
      <c r="G406" s="1669"/>
      <c r="H406" s="1669"/>
      <c r="I406" s="1669"/>
      <c r="J406" s="1669"/>
      <c r="K406" s="1669"/>
      <c r="L406" s="1669"/>
      <c r="M406" s="1669"/>
      <c r="N406" s="1669"/>
      <c r="O406" s="1669"/>
      <c r="P406" s="1669"/>
      <c r="Q406" s="1669"/>
      <c r="R406" s="1669"/>
      <c r="S406" s="1669"/>
      <c r="T406" s="1669"/>
      <c r="U406" s="1669"/>
      <c r="V406" s="1669"/>
      <c r="W406" s="1669"/>
      <c r="X406" s="1669"/>
      <c r="Y406" s="1669"/>
      <c r="Z406" s="1669"/>
      <c r="AA406" s="1669"/>
      <c r="AB406" s="906"/>
    </row>
    <row r="407" spans="1:28" ht="17.25" customHeight="1">
      <c r="A407" s="906"/>
      <c r="B407" s="906"/>
      <c r="C407" s="906"/>
      <c r="D407" s="906"/>
      <c r="E407" s="906"/>
      <c r="F407" s="906"/>
      <c r="G407" s="906"/>
      <c r="H407" s="906"/>
      <c r="I407" s="906"/>
      <c r="J407" s="906"/>
      <c r="K407" s="906"/>
      <c r="L407" s="906"/>
      <c r="M407" s="906"/>
      <c r="N407" s="906"/>
      <c r="O407" s="906"/>
      <c r="P407" s="906"/>
      <c r="Q407" s="906"/>
      <c r="R407" s="906"/>
      <c r="S407" s="906"/>
      <c r="T407" s="906"/>
      <c r="U407" s="906"/>
      <c r="V407" s="906"/>
      <c r="W407" s="906"/>
      <c r="X407" s="906"/>
      <c r="Y407" s="906"/>
      <c r="Z407" s="906"/>
      <c r="AA407" s="906"/>
      <c r="AB407" s="903"/>
    </row>
    <row r="408" spans="1:28" ht="17.25" customHeight="1">
      <c r="A408" s="1667" t="s">
        <v>277</v>
      </c>
      <c r="B408" s="1667"/>
      <c r="C408" s="1667"/>
      <c r="D408" s="1667"/>
      <c r="E408" s="1667"/>
      <c r="F408" s="1667"/>
      <c r="G408" s="1667"/>
      <c r="H408" s="1667"/>
      <c r="I408" s="1667"/>
      <c r="J408" s="1667"/>
      <c r="K408" s="1667"/>
      <c r="L408" s="1667"/>
      <c r="M408" s="1667"/>
      <c r="N408" s="1667"/>
      <c r="O408" s="1667"/>
      <c r="P408" s="1667"/>
      <c r="Q408" s="1667"/>
      <c r="R408" s="1667"/>
      <c r="S408" s="1667"/>
      <c r="T408" s="1667"/>
      <c r="U408" s="1667"/>
      <c r="V408" s="1667"/>
      <c r="W408" s="1667"/>
      <c r="X408" s="1667"/>
      <c r="Y408" s="1667"/>
      <c r="Z408" s="1667"/>
      <c r="AA408" s="1667"/>
      <c r="AB408" s="903"/>
    </row>
    <row r="409" spans="1:28" ht="17.25" customHeight="1">
      <c r="A409" s="935"/>
      <c r="B409" s="935" t="s">
        <v>276</v>
      </c>
      <c r="C409" s="935"/>
      <c r="D409" s="935"/>
      <c r="E409" s="935"/>
      <c r="F409" s="935"/>
      <c r="G409" s="935"/>
      <c r="H409" s="935"/>
      <c r="I409" s="935"/>
      <c r="J409" s="935"/>
      <c r="K409" s="935"/>
      <c r="L409" s="935"/>
      <c r="M409" s="935"/>
      <c r="N409" s="935"/>
      <c r="O409" s="935"/>
      <c r="P409" s="935"/>
      <c r="Q409" s="935"/>
      <c r="R409" s="935"/>
      <c r="S409" s="935"/>
      <c r="T409" s="935"/>
      <c r="U409" s="935"/>
      <c r="V409" s="935"/>
      <c r="W409" s="935"/>
      <c r="X409" s="935"/>
      <c r="Y409" s="935"/>
      <c r="Z409" s="935"/>
      <c r="AA409" s="935"/>
      <c r="AB409" s="906"/>
    </row>
    <row r="410" spans="1:28" ht="22.15" customHeight="1">
      <c r="A410" s="972" t="s">
        <v>275</v>
      </c>
      <c r="B410" s="973" t="s">
        <v>132</v>
      </c>
      <c r="C410" s="973"/>
      <c r="D410" s="973"/>
      <c r="E410" s="973"/>
      <c r="F410" s="973"/>
      <c r="G410" s="922"/>
      <c r="H410" s="973"/>
      <c r="I410" s="973"/>
      <c r="J410" s="973"/>
      <c r="K410" s="973"/>
      <c r="L410" s="1688">
        <f>項目一覧②!$F$617</f>
        <v>3</v>
      </c>
      <c r="M410" s="1688"/>
      <c r="N410" s="973"/>
      <c r="O410" s="973"/>
      <c r="P410" s="973"/>
      <c r="Q410" s="973"/>
      <c r="R410" s="973"/>
      <c r="S410" s="973"/>
      <c r="T410" s="973"/>
      <c r="U410" s="973"/>
      <c r="V410" s="973"/>
      <c r="W410" s="973"/>
      <c r="X410" s="973"/>
      <c r="Y410" s="973"/>
      <c r="Z410" s="973"/>
      <c r="AA410" s="973"/>
      <c r="AB410" s="906"/>
    </row>
    <row r="411" spans="1:28" ht="22.15" customHeight="1">
      <c r="A411" s="972" t="s">
        <v>275</v>
      </c>
      <c r="B411" s="973" t="s">
        <v>274</v>
      </c>
      <c r="C411" s="973"/>
      <c r="D411" s="973"/>
      <c r="E411" s="973"/>
      <c r="F411" s="973"/>
      <c r="G411" s="903"/>
      <c r="H411" s="903"/>
      <c r="I411" s="973"/>
      <c r="J411" s="973"/>
      <c r="K411" s="973"/>
      <c r="L411" s="903"/>
      <c r="M411" s="973" t="str">
        <f>項目一覧②!$F$618</f>
        <v/>
      </c>
      <c r="N411" s="973" t="s">
        <v>273</v>
      </c>
      <c r="O411" s="973"/>
      <c r="P411" s="973"/>
      <c r="Q411" s="973"/>
      <c r="R411" s="973"/>
      <c r="S411" s="973"/>
      <c r="T411" s="973"/>
      <c r="U411" s="973"/>
      <c r="V411" s="973"/>
      <c r="W411" s="973"/>
      <c r="X411" s="973"/>
      <c r="Y411" s="973"/>
      <c r="Z411" s="973"/>
      <c r="AA411" s="973"/>
      <c r="AB411" s="906"/>
    </row>
    <row r="412" spans="1:28" ht="22.15" customHeight="1">
      <c r="A412" s="972" t="s">
        <v>110</v>
      </c>
      <c r="B412" s="973" t="s">
        <v>272</v>
      </c>
      <c r="C412" s="973"/>
      <c r="D412" s="973"/>
      <c r="E412" s="973"/>
      <c r="F412" s="973"/>
      <c r="G412" s="973"/>
      <c r="H412" s="973"/>
      <c r="I412" s="973"/>
      <c r="J412" s="1765" t="str">
        <f>項目一覧②!$F$619</f>
        <v/>
      </c>
      <c r="K412" s="1765"/>
      <c r="L412" s="1765"/>
      <c r="M412" s="1765"/>
      <c r="N412" s="998" t="s">
        <v>92</v>
      </c>
      <c r="O412" s="973"/>
      <c r="P412" s="973"/>
      <c r="Q412" s="973"/>
      <c r="R412" s="973"/>
      <c r="S412" s="973"/>
      <c r="T412" s="973"/>
      <c r="U412" s="973"/>
      <c r="V412" s="973"/>
      <c r="W412" s="973"/>
      <c r="X412" s="973"/>
      <c r="Y412" s="973"/>
      <c r="Z412" s="973"/>
      <c r="AA412" s="973"/>
      <c r="AB412" s="906"/>
    </row>
    <row r="413" spans="1:28" ht="22.15" customHeight="1">
      <c r="A413" s="972" t="s">
        <v>110</v>
      </c>
      <c r="B413" s="973" t="s">
        <v>271</v>
      </c>
      <c r="C413" s="973"/>
      <c r="D413" s="973"/>
      <c r="E413" s="973"/>
      <c r="F413" s="973"/>
      <c r="G413" s="973"/>
      <c r="H413" s="973"/>
      <c r="I413" s="973"/>
      <c r="J413" s="1765" t="str">
        <f>項目一覧②!$F$620</f>
        <v/>
      </c>
      <c r="K413" s="1765"/>
      <c r="L413" s="1765"/>
      <c r="M413" s="1765"/>
      <c r="N413" s="999" t="s">
        <v>92</v>
      </c>
      <c r="O413" s="973"/>
      <c r="P413" s="973"/>
      <c r="Q413" s="973"/>
      <c r="R413" s="973"/>
      <c r="S413" s="973"/>
      <c r="T413" s="973"/>
      <c r="U413" s="973"/>
      <c r="V413" s="973"/>
      <c r="W413" s="973"/>
      <c r="X413" s="973"/>
      <c r="Y413" s="973"/>
      <c r="Z413" s="973"/>
      <c r="AA413" s="973"/>
      <c r="AB413" s="906"/>
    </row>
    <row r="414" spans="1:28" ht="22.15" customHeight="1">
      <c r="A414" s="972" t="s">
        <v>110</v>
      </c>
      <c r="B414" s="973" t="s">
        <v>270</v>
      </c>
      <c r="C414" s="973"/>
      <c r="D414" s="973"/>
      <c r="E414" s="973"/>
      <c r="F414" s="973"/>
      <c r="G414" s="973"/>
      <c r="H414" s="973"/>
      <c r="I414" s="973"/>
      <c r="J414" s="1765" t="str">
        <f>項目一覧②!$F$621</f>
        <v/>
      </c>
      <c r="K414" s="1765"/>
      <c r="L414" s="1765"/>
      <c r="M414" s="1765"/>
      <c r="N414" s="998" t="s">
        <v>92</v>
      </c>
      <c r="O414" s="973"/>
      <c r="P414" s="973"/>
      <c r="Q414" s="973"/>
      <c r="R414" s="973"/>
      <c r="S414" s="973"/>
      <c r="T414" s="973"/>
      <c r="U414" s="973"/>
      <c r="V414" s="973"/>
      <c r="W414" s="973"/>
      <c r="X414" s="973"/>
      <c r="Y414" s="973"/>
      <c r="Z414" s="973"/>
      <c r="AA414" s="973"/>
      <c r="AB414" s="906"/>
    </row>
    <row r="415" spans="1:28" ht="17.25" customHeight="1">
      <c r="A415" s="959" t="s">
        <v>110</v>
      </c>
      <c r="B415" s="937" t="s">
        <v>268</v>
      </c>
      <c r="C415" s="937"/>
      <c r="D415" s="937"/>
      <c r="E415" s="937"/>
      <c r="F415" s="937"/>
      <c r="G415" s="937"/>
      <c r="H415" s="937"/>
      <c r="I415" s="937"/>
      <c r="O415" s="937"/>
      <c r="P415" s="937"/>
      <c r="Q415" s="937"/>
      <c r="R415" s="937"/>
      <c r="S415" s="937"/>
      <c r="T415" s="937"/>
      <c r="U415" s="937"/>
      <c r="V415" s="937"/>
      <c r="W415" s="937"/>
      <c r="X415" s="937"/>
      <c r="Y415" s="937"/>
      <c r="Z415" s="937"/>
      <c r="AA415" s="937"/>
      <c r="AB415" s="903"/>
    </row>
    <row r="416" spans="1:28" ht="17.25" customHeight="1">
      <c r="A416" s="936"/>
      <c r="B416" s="906"/>
      <c r="C416" s="906" t="s">
        <v>2260</v>
      </c>
      <c r="D416" s="906" t="s">
        <v>2261</v>
      </c>
      <c r="E416" s="906"/>
      <c r="F416" s="906"/>
      <c r="G416" s="906"/>
      <c r="H416" s="906"/>
      <c r="I416" s="906"/>
      <c r="J416" s="1766" t="str">
        <f>項目一覧②!$F$622</f>
        <v/>
      </c>
      <c r="K416" s="1766"/>
      <c r="L416" s="1766"/>
      <c r="M416" s="1766"/>
      <c r="N416" s="999" t="s">
        <v>92</v>
      </c>
      <c r="O416" s="906"/>
      <c r="P416" s="906"/>
      <c r="Q416" s="906"/>
      <c r="R416" s="906"/>
      <c r="S416" s="906"/>
      <c r="T416" s="906"/>
      <c r="U416" s="906"/>
      <c r="V416" s="906"/>
      <c r="W416" s="906"/>
      <c r="X416" s="906"/>
      <c r="Y416" s="906"/>
      <c r="Z416" s="906"/>
      <c r="AA416" s="906"/>
      <c r="AB416" s="903"/>
    </row>
    <row r="417" spans="1:28" ht="17.25" customHeight="1">
      <c r="A417" s="936"/>
      <c r="B417" s="906"/>
      <c r="C417" s="906" t="s">
        <v>2262</v>
      </c>
      <c r="D417" s="906" t="s">
        <v>2263</v>
      </c>
      <c r="E417" s="906"/>
      <c r="F417" s="906"/>
      <c r="G417" s="906"/>
      <c r="H417" s="906"/>
      <c r="I417" s="906"/>
      <c r="J417" s="1000"/>
      <c r="K417" s="1000"/>
      <c r="L417" s="1000"/>
      <c r="M417" s="1000"/>
      <c r="N417" s="999"/>
      <c r="O417" s="906"/>
      <c r="P417" s="906"/>
      <c r="Q417" s="906" t="str">
        <f>IF(項目一覧②!$G$623=TRUE,"■","□")</f>
        <v>□</v>
      </c>
      <c r="R417" s="906" t="s">
        <v>84</v>
      </c>
      <c r="S417" s="906"/>
      <c r="T417" s="906" t="str">
        <f>IF(項目一覧②!$H$623=TRUE,"■","□")</f>
        <v>□</v>
      </c>
      <c r="U417" s="906" t="s">
        <v>454</v>
      </c>
      <c r="V417" s="906"/>
      <c r="W417" s="906"/>
      <c r="X417" s="906"/>
      <c r="Y417" s="906"/>
      <c r="Z417" s="906"/>
      <c r="AA417" s="906"/>
      <c r="AB417" s="906"/>
    </row>
    <row r="418" spans="1:28" ht="17.25" customHeight="1">
      <c r="A418" s="959" t="s">
        <v>275</v>
      </c>
      <c r="B418" s="937" t="s">
        <v>264</v>
      </c>
      <c r="C418" s="937"/>
      <c r="D418" s="937"/>
      <c r="E418" s="937"/>
      <c r="F418" s="937"/>
      <c r="G418" s="937"/>
      <c r="H418" s="937"/>
      <c r="I418" s="937"/>
      <c r="J418" s="937"/>
      <c r="K418" s="937"/>
      <c r="L418" s="937"/>
      <c r="M418" s="937"/>
      <c r="N418" s="937"/>
      <c r="O418" s="937"/>
      <c r="P418" s="937"/>
      <c r="Q418" s="937"/>
      <c r="R418" s="937"/>
      <c r="S418" s="937"/>
      <c r="T418" s="937"/>
      <c r="U418" s="937"/>
      <c r="V418" s="937"/>
      <c r="W418" s="937"/>
      <c r="X418" s="937"/>
      <c r="Y418" s="937"/>
      <c r="Z418" s="937"/>
      <c r="AA418" s="937"/>
      <c r="AB418" s="903"/>
    </row>
    <row r="419" spans="1:28" ht="17.25" customHeight="1">
      <c r="A419" s="906"/>
      <c r="B419" s="906"/>
      <c r="C419" s="906"/>
      <c r="D419" s="1667" t="s">
        <v>263</v>
      </c>
      <c r="E419" s="1667"/>
      <c r="F419" s="1667"/>
      <c r="G419" s="1667"/>
      <c r="H419" s="975"/>
      <c r="I419" s="1667" t="s">
        <v>262</v>
      </c>
      <c r="J419" s="1667"/>
      <c r="K419" s="1667"/>
      <c r="L419" s="1667"/>
      <c r="M419" s="1667"/>
      <c r="N419" s="1667"/>
      <c r="O419" s="1667"/>
      <c r="P419" s="1667"/>
      <c r="Q419" s="1667"/>
      <c r="R419" s="1667"/>
      <c r="S419" s="1667"/>
      <c r="T419" s="1667"/>
      <c r="U419" s="1667"/>
      <c r="V419" s="975"/>
      <c r="W419" s="975" t="s">
        <v>279</v>
      </c>
      <c r="X419" s="1667" t="s">
        <v>289</v>
      </c>
      <c r="Y419" s="1667"/>
      <c r="Z419" s="1667"/>
      <c r="AA419" s="906" t="s">
        <v>288</v>
      </c>
      <c r="AB419" s="903"/>
    </row>
    <row r="420" spans="1:28" ht="17.25" customHeight="1">
      <c r="A420" s="906"/>
      <c r="B420" s="906" t="s">
        <v>287</v>
      </c>
      <c r="C420" s="906"/>
      <c r="D420" s="975" t="s">
        <v>281</v>
      </c>
      <c r="E420" s="1689" t="str">
        <f>項目一覧②!$F$624</f>
        <v/>
      </c>
      <c r="F420" s="1689"/>
      <c r="G420" s="960" t="s">
        <v>280</v>
      </c>
      <c r="H420" s="938" t="str">
        <f>項目一覧②!$F$630</f>
        <v/>
      </c>
      <c r="J420" s="906"/>
      <c r="K420" s="906"/>
      <c r="L420" s="903"/>
      <c r="M420" s="906"/>
      <c r="N420" s="906"/>
      <c r="O420" s="906"/>
      <c r="P420" s="906"/>
      <c r="Q420" s="906"/>
      <c r="R420" s="903"/>
      <c r="S420" s="903"/>
      <c r="T420" s="903"/>
      <c r="U420" s="903"/>
      <c r="V420" s="975"/>
      <c r="W420" s="975" t="s">
        <v>279</v>
      </c>
      <c r="X420" s="1764" t="str">
        <f>項目一覧②!$F$636</f>
        <v/>
      </c>
      <c r="Y420" s="1764"/>
      <c r="Z420" s="1764"/>
      <c r="AA420" s="906" t="s">
        <v>278</v>
      </c>
      <c r="AB420" s="903"/>
    </row>
    <row r="421" spans="1:28" ht="17.25" customHeight="1">
      <c r="A421" s="906"/>
      <c r="B421" s="906" t="s">
        <v>286</v>
      </c>
      <c r="C421" s="906"/>
      <c r="D421" s="975" t="s">
        <v>281</v>
      </c>
      <c r="E421" s="1689" t="str">
        <f>項目一覧②!$F$625</f>
        <v/>
      </c>
      <c r="F421" s="1689"/>
      <c r="G421" s="960" t="s">
        <v>280</v>
      </c>
      <c r="H421" s="938" t="str">
        <f>項目一覧②!$F$631</f>
        <v/>
      </c>
      <c r="J421" s="906"/>
      <c r="K421" s="906"/>
      <c r="L421" s="903"/>
      <c r="M421" s="906"/>
      <c r="N421" s="906"/>
      <c r="O421" s="906"/>
      <c r="P421" s="906"/>
      <c r="Q421" s="906"/>
      <c r="R421" s="903"/>
      <c r="S421" s="903"/>
      <c r="T421" s="903"/>
      <c r="U421" s="903"/>
      <c r="V421" s="975"/>
      <c r="W421" s="975" t="s">
        <v>279</v>
      </c>
      <c r="X421" s="1764" t="str">
        <f>項目一覧②!$F$637</f>
        <v/>
      </c>
      <c r="Y421" s="1764"/>
      <c r="Z421" s="1764"/>
      <c r="AA421" s="906" t="s">
        <v>278</v>
      </c>
      <c r="AB421" s="903"/>
    </row>
    <row r="422" spans="1:28" ht="17.25" customHeight="1">
      <c r="A422" s="906"/>
      <c r="B422" s="906" t="s">
        <v>285</v>
      </c>
      <c r="C422" s="906"/>
      <c r="D422" s="975" t="s">
        <v>281</v>
      </c>
      <c r="E422" s="1689" t="str">
        <f>項目一覧②!$F$626</f>
        <v/>
      </c>
      <c r="F422" s="1689"/>
      <c r="G422" s="960" t="s">
        <v>280</v>
      </c>
      <c r="H422" s="938" t="str">
        <f>項目一覧②!$F$632</f>
        <v/>
      </c>
      <c r="J422" s="906"/>
      <c r="K422" s="906"/>
      <c r="L422" s="903"/>
      <c r="M422" s="906"/>
      <c r="N422" s="906"/>
      <c r="O422" s="906"/>
      <c r="P422" s="906"/>
      <c r="Q422" s="906"/>
      <c r="R422" s="903"/>
      <c r="S422" s="903"/>
      <c r="T422" s="903"/>
      <c r="U422" s="903"/>
      <c r="V422" s="975"/>
      <c r="W422" s="975" t="s">
        <v>279</v>
      </c>
      <c r="X422" s="1764" t="str">
        <f>項目一覧②!$F$638</f>
        <v/>
      </c>
      <c r="Y422" s="1764"/>
      <c r="Z422" s="1764"/>
      <c r="AA422" s="906" t="s">
        <v>278</v>
      </c>
      <c r="AB422" s="903"/>
    </row>
    <row r="423" spans="1:28" ht="17.25" customHeight="1">
      <c r="A423" s="906"/>
      <c r="B423" s="906" t="s">
        <v>284</v>
      </c>
      <c r="C423" s="906"/>
      <c r="D423" s="975" t="s">
        <v>281</v>
      </c>
      <c r="E423" s="1689" t="str">
        <f>項目一覧②!$F$627</f>
        <v/>
      </c>
      <c r="F423" s="1689"/>
      <c r="G423" s="960" t="s">
        <v>280</v>
      </c>
      <c r="H423" s="938" t="str">
        <f>項目一覧②!$F$633</f>
        <v/>
      </c>
      <c r="J423" s="906"/>
      <c r="K423" s="906"/>
      <c r="L423" s="903"/>
      <c r="M423" s="906"/>
      <c r="N423" s="906"/>
      <c r="O423" s="906"/>
      <c r="P423" s="906"/>
      <c r="Q423" s="906"/>
      <c r="R423" s="903"/>
      <c r="S423" s="903"/>
      <c r="T423" s="903"/>
      <c r="U423" s="903"/>
      <c r="V423" s="975"/>
      <c r="W423" s="975" t="s">
        <v>279</v>
      </c>
      <c r="X423" s="1764" t="str">
        <f>項目一覧②!$F$639</f>
        <v/>
      </c>
      <c r="Y423" s="1764"/>
      <c r="Z423" s="1764"/>
      <c r="AA423" s="906" t="s">
        <v>278</v>
      </c>
      <c r="AB423" s="903"/>
    </row>
    <row r="424" spans="1:28" ht="17.25" customHeight="1">
      <c r="A424" s="906"/>
      <c r="B424" s="906" t="s">
        <v>283</v>
      </c>
      <c r="C424" s="906"/>
      <c r="D424" s="975" t="s">
        <v>281</v>
      </c>
      <c r="E424" s="1689" t="str">
        <f>項目一覧②!$F$628</f>
        <v/>
      </c>
      <c r="F424" s="1689"/>
      <c r="G424" s="960" t="s">
        <v>280</v>
      </c>
      <c r="H424" s="938" t="str">
        <f>項目一覧②!$F$634</f>
        <v/>
      </c>
      <c r="J424" s="906"/>
      <c r="K424" s="906"/>
      <c r="L424" s="903"/>
      <c r="M424" s="906"/>
      <c r="N424" s="906"/>
      <c r="O424" s="906"/>
      <c r="P424" s="906"/>
      <c r="Q424" s="906"/>
      <c r="R424" s="903"/>
      <c r="S424" s="903"/>
      <c r="T424" s="903"/>
      <c r="U424" s="903"/>
      <c r="V424" s="975"/>
      <c r="W424" s="975" t="s">
        <v>279</v>
      </c>
      <c r="X424" s="1764" t="str">
        <f>項目一覧②!$F$640</f>
        <v/>
      </c>
      <c r="Y424" s="1764"/>
      <c r="Z424" s="1764"/>
      <c r="AA424" s="906" t="s">
        <v>278</v>
      </c>
      <c r="AB424" s="903"/>
    </row>
    <row r="425" spans="1:28" ht="17.25" customHeight="1">
      <c r="A425" s="935"/>
      <c r="B425" s="935" t="s">
        <v>282</v>
      </c>
      <c r="C425" s="935"/>
      <c r="D425" s="975" t="s">
        <v>281</v>
      </c>
      <c r="E425" s="1689" t="str">
        <f>項目一覧②!$F$629</f>
        <v/>
      </c>
      <c r="F425" s="1689"/>
      <c r="G425" s="960" t="s">
        <v>280</v>
      </c>
      <c r="H425" s="938" t="str">
        <f>項目一覧②!$F$635</f>
        <v/>
      </c>
      <c r="J425" s="935"/>
      <c r="K425" s="935"/>
      <c r="L425" s="903"/>
      <c r="M425" s="935"/>
      <c r="N425" s="935"/>
      <c r="O425" s="935"/>
      <c r="P425" s="935"/>
      <c r="Q425" s="935"/>
      <c r="R425" s="903"/>
      <c r="S425" s="903"/>
      <c r="T425" s="903"/>
      <c r="U425" s="903"/>
      <c r="V425" s="975"/>
      <c r="W425" s="975" t="s">
        <v>279</v>
      </c>
      <c r="X425" s="1770" t="str">
        <f>項目一覧②!$F$641</f>
        <v/>
      </c>
      <c r="Y425" s="1770"/>
      <c r="Z425" s="1770"/>
      <c r="AA425" s="906" t="s">
        <v>278</v>
      </c>
      <c r="AB425" s="906"/>
    </row>
    <row r="426" spans="1:28" ht="17.25" customHeight="1">
      <c r="A426" s="959" t="s">
        <v>275</v>
      </c>
      <c r="B426" s="937" t="s">
        <v>251</v>
      </c>
      <c r="C426" s="937"/>
      <c r="D426" s="937"/>
      <c r="E426" s="937"/>
      <c r="F426" s="937"/>
      <c r="G426" s="937"/>
      <c r="H426" s="937"/>
      <c r="I426" s="937"/>
      <c r="J426" s="937"/>
      <c r="K426" s="937"/>
      <c r="L426" s="937"/>
      <c r="M426" s="937"/>
      <c r="N426" s="937"/>
      <c r="O426" s="937"/>
      <c r="P426" s="937"/>
      <c r="Q426" s="937"/>
      <c r="R426" s="937"/>
      <c r="S426" s="937"/>
      <c r="T426" s="937"/>
      <c r="U426" s="937"/>
      <c r="V426" s="937"/>
      <c r="W426" s="937"/>
      <c r="X426" s="937"/>
      <c r="Y426" s="937"/>
      <c r="Z426" s="937"/>
      <c r="AA426" s="937"/>
      <c r="AB426" s="903"/>
    </row>
    <row r="427" spans="1:28" ht="17.25" customHeight="1">
      <c r="A427" s="936"/>
      <c r="B427" s="906"/>
      <c r="C427" s="906"/>
      <c r="D427" s="906"/>
      <c r="E427" s="906"/>
      <c r="F427" s="1668" t="str">
        <f>項目一覧②!$F$642</f>
        <v/>
      </c>
      <c r="G427" s="1668"/>
      <c r="H427" s="1668"/>
      <c r="I427" s="1668"/>
      <c r="J427" s="1668"/>
      <c r="K427" s="1668"/>
      <c r="L427" s="1668"/>
      <c r="M427" s="1668"/>
      <c r="N427" s="1668"/>
      <c r="O427" s="1668"/>
      <c r="P427" s="1668"/>
      <c r="Q427" s="1668"/>
      <c r="R427" s="1668"/>
      <c r="S427" s="1668"/>
      <c r="T427" s="1668"/>
      <c r="U427" s="1668"/>
      <c r="V427" s="1668"/>
      <c r="W427" s="1668"/>
      <c r="X427" s="1668"/>
      <c r="Y427" s="1668"/>
      <c r="Z427" s="1668"/>
      <c r="AA427" s="1668"/>
      <c r="AB427" s="903"/>
    </row>
    <row r="428" spans="1:28" ht="17.25" customHeight="1">
      <c r="A428" s="935"/>
      <c r="B428" s="935"/>
      <c r="C428" s="935"/>
      <c r="D428" s="935"/>
      <c r="E428" s="935"/>
      <c r="F428" s="1669"/>
      <c r="G428" s="1669"/>
      <c r="H428" s="1669"/>
      <c r="I428" s="1669"/>
      <c r="J428" s="1669"/>
      <c r="K428" s="1669"/>
      <c r="L428" s="1669"/>
      <c r="M428" s="1669"/>
      <c r="N428" s="1669"/>
      <c r="O428" s="1669"/>
      <c r="P428" s="1669"/>
      <c r="Q428" s="1669"/>
      <c r="R428" s="1669"/>
      <c r="S428" s="1669"/>
      <c r="T428" s="1669"/>
      <c r="U428" s="1669"/>
      <c r="V428" s="1669"/>
      <c r="W428" s="1669"/>
      <c r="X428" s="1669"/>
      <c r="Y428" s="1669"/>
      <c r="Z428" s="1669"/>
      <c r="AA428" s="1669"/>
      <c r="AB428" s="906"/>
    </row>
    <row r="429" spans="1:28" ht="17.25" customHeight="1">
      <c r="A429" s="936" t="s">
        <v>275</v>
      </c>
      <c r="B429" s="906" t="s">
        <v>250</v>
      </c>
      <c r="C429" s="906"/>
      <c r="D429" s="906"/>
      <c r="E429" s="906"/>
      <c r="F429" s="906"/>
      <c r="G429" s="906"/>
      <c r="H429" s="906"/>
      <c r="I429" s="906"/>
      <c r="J429" s="906"/>
      <c r="K429" s="906"/>
      <c r="L429" s="906"/>
      <c r="M429" s="906"/>
      <c r="N429" s="906"/>
      <c r="O429" s="906"/>
      <c r="P429" s="906"/>
      <c r="Q429" s="906"/>
      <c r="R429" s="906"/>
      <c r="S429" s="906"/>
      <c r="T429" s="906"/>
      <c r="U429" s="906"/>
      <c r="V429" s="906"/>
      <c r="W429" s="906"/>
      <c r="X429" s="906"/>
      <c r="Y429" s="906"/>
      <c r="Z429" s="906"/>
      <c r="AA429" s="906"/>
      <c r="AB429" s="903"/>
    </row>
    <row r="430" spans="1:28" ht="17.25" customHeight="1">
      <c r="A430" s="906"/>
      <c r="B430" s="906"/>
      <c r="C430" s="906"/>
      <c r="D430" s="906"/>
      <c r="E430" s="906"/>
      <c r="F430" s="1668" t="str">
        <f>項目一覧②!$F$643</f>
        <v/>
      </c>
      <c r="G430" s="1668"/>
      <c r="H430" s="1668"/>
      <c r="I430" s="1668"/>
      <c r="J430" s="1668"/>
      <c r="K430" s="1668"/>
      <c r="L430" s="1668"/>
      <c r="M430" s="1668"/>
      <c r="N430" s="1668"/>
      <c r="O430" s="1668"/>
      <c r="P430" s="1668"/>
      <c r="Q430" s="1668"/>
      <c r="R430" s="1668"/>
      <c r="S430" s="1668"/>
      <c r="T430" s="1668"/>
      <c r="U430" s="1668"/>
      <c r="V430" s="1668"/>
      <c r="W430" s="1668"/>
      <c r="X430" s="1668"/>
      <c r="Y430" s="1668"/>
      <c r="Z430" s="1668"/>
      <c r="AA430" s="1668"/>
      <c r="AB430" s="903"/>
    </row>
    <row r="431" spans="1:28" ht="17.25" customHeight="1">
      <c r="A431" s="935"/>
      <c r="B431" s="935"/>
      <c r="C431" s="935"/>
      <c r="D431" s="935"/>
      <c r="E431" s="935"/>
      <c r="F431" s="1669"/>
      <c r="G431" s="1669"/>
      <c r="H431" s="1669"/>
      <c r="I431" s="1669"/>
      <c r="J431" s="1669"/>
      <c r="K431" s="1669"/>
      <c r="L431" s="1669"/>
      <c r="M431" s="1669"/>
      <c r="N431" s="1669"/>
      <c r="O431" s="1669"/>
      <c r="P431" s="1669"/>
      <c r="Q431" s="1669"/>
      <c r="R431" s="1669"/>
      <c r="S431" s="1669"/>
      <c r="T431" s="1669"/>
      <c r="U431" s="1669"/>
      <c r="V431" s="1669"/>
      <c r="W431" s="1669"/>
      <c r="X431" s="1669"/>
      <c r="Y431" s="1669"/>
      <c r="Z431" s="1669"/>
      <c r="AA431" s="1669"/>
      <c r="AB431" s="906"/>
    </row>
    <row r="432" spans="1:28" ht="17.25" customHeight="1">
      <c r="A432" s="906"/>
      <c r="B432" s="906"/>
      <c r="C432" s="906"/>
      <c r="D432" s="906"/>
      <c r="E432" s="906"/>
      <c r="F432" s="906"/>
      <c r="G432" s="906"/>
      <c r="H432" s="906"/>
      <c r="I432" s="906"/>
      <c r="J432" s="906"/>
      <c r="K432" s="906"/>
      <c r="L432" s="906"/>
      <c r="M432" s="906"/>
      <c r="N432" s="906"/>
      <c r="O432" s="906"/>
      <c r="P432" s="906"/>
      <c r="Q432" s="906"/>
      <c r="R432" s="906"/>
      <c r="S432" s="906"/>
      <c r="T432" s="906"/>
      <c r="U432" s="906"/>
      <c r="V432" s="906"/>
      <c r="W432" s="906"/>
      <c r="X432" s="906"/>
      <c r="Y432" s="906"/>
      <c r="Z432" s="906"/>
      <c r="AA432" s="906"/>
      <c r="AB432" s="903"/>
    </row>
    <row r="433" spans="1:28" ht="17.25" customHeight="1">
      <c r="A433" s="1667" t="s">
        <v>277</v>
      </c>
      <c r="B433" s="1667"/>
      <c r="C433" s="1667"/>
      <c r="D433" s="1667"/>
      <c r="E433" s="1667"/>
      <c r="F433" s="1667"/>
      <c r="G433" s="1667"/>
      <c r="H433" s="1667"/>
      <c r="I433" s="1667"/>
      <c r="J433" s="1667"/>
      <c r="K433" s="1667"/>
      <c r="L433" s="1667"/>
      <c r="M433" s="1667"/>
      <c r="N433" s="1667"/>
      <c r="O433" s="1667"/>
      <c r="P433" s="1667"/>
      <c r="Q433" s="1667"/>
      <c r="R433" s="1667"/>
      <c r="S433" s="1667"/>
      <c r="T433" s="1667"/>
      <c r="U433" s="1667"/>
      <c r="V433" s="1667"/>
      <c r="W433" s="1667"/>
      <c r="X433" s="1667"/>
      <c r="Y433" s="1667"/>
      <c r="Z433" s="1667"/>
      <c r="AA433" s="1667"/>
      <c r="AB433" s="903"/>
    </row>
    <row r="434" spans="1:28" ht="17.25" customHeight="1">
      <c r="A434" s="935"/>
      <c r="B434" s="935" t="s">
        <v>276</v>
      </c>
      <c r="C434" s="935"/>
      <c r="D434" s="935"/>
      <c r="E434" s="935"/>
      <c r="F434" s="935"/>
      <c r="G434" s="935"/>
      <c r="H434" s="935"/>
      <c r="I434" s="935"/>
      <c r="J434" s="935"/>
      <c r="K434" s="935"/>
      <c r="L434" s="935"/>
      <c r="M434" s="935"/>
      <c r="N434" s="935"/>
      <c r="O434" s="935"/>
      <c r="P434" s="935"/>
      <c r="Q434" s="935"/>
      <c r="R434" s="935"/>
      <c r="S434" s="935"/>
      <c r="T434" s="935"/>
      <c r="U434" s="935"/>
      <c r="V434" s="935"/>
      <c r="W434" s="935"/>
      <c r="X434" s="935"/>
      <c r="Y434" s="935"/>
      <c r="Z434" s="935"/>
      <c r="AA434" s="935"/>
      <c r="AB434" s="906"/>
    </row>
    <row r="435" spans="1:28" ht="22.15" customHeight="1">
      <c r="A435" s="972" t="s">
        <v>275</v>
      </c>
      <c r="B435" s="973" t="s">
        <v>132</v>
      </c>
      <c r="C435" s="973"/>
      <c r="D435" s="973"/>
      <c r="E435" s="973"/>
      <c r="F435" s="973"/>
      <c r="G435" s="922"/>
      <c r="H435" s="973"/>
      <c r="I435" s="973"/>
      <c r="J435" s="973"/>
      <c r="K435" s="973"/>
      <c r="L435" s="1688">
        <f>項目一覧②!$F$644</f>
        <v>3</v>
      </c>
      <c r="M435" s="1688"/>
      <c r="N435" s="973"/>
      <c r="O435" s="973"/>
      <c r="P435" s="973"/>
      <c r="Q435" s="973"/>
      <c r="R435" s="973"/>
      <c r="S435" s="973"/>
      <c r="T435" s="973"/>
      <c r="U435" s="973"/>
      <c r="V435" s="973"/>
      <c r="W435" s="973"/>
      <c r="X435" s="973"/>
      <c r="Y435" s="973"/>
      <c r="Z435" s="973"/>
      <c r="AA435" s="973"/>
      <c r="AB435" s="906"/>
    </row>
    <row r="436" spans="1:28" ht="22.15" customHeight="1">
      <c r="A436" s="972" t="s">
        <v>275</v>
      </c>
      <c r="B436" s="973" t="s">
        <v>274</v>
      </c>
      <c r="C436" s="973"/>
      <c r="D436" s="973"/>
      <c r="E436" s="973"/>
      <c r="F436" s="973"/>
      <c r="G436" s="903"/>
      <c r="H436" s="903"/>
      <c r="I436" s="973"/>
      <c r="J436" s="973"/>
      <c r="K436" s="1692" t="str">
        <f>項目一覧②!$F$645</f>
        <v/>
      </c>
      <c r="L436" s="1692"/>
      <c r="M436" s="1692"/>
      <c r="N436" s="973" t="s">
        <v>273</v>
      </c>
      <c r="O436" s="973"/>
      <c r="P436" s="973"/>
      <c r="Q436" s="973"/>
      <c r="R436" s="973"/>
      <c r="S436" s="973"/>
      <c r="T436" s="973"/>
      <c r="U436" s="973"/>
      <c r="V436" s="973"/>
      <c r="W436" s="973"/>
      <c r="X436" s="973"/>
      <c r="Y436" s="973"/>
      <c r="Z436" s="973"/>
      <c r="AA436" s="973"/>
      <c r="AB436" s="906"/>
    </row>
    <row r="437" spans="1:28" ht="22.15" customHeight="1">
      <c r="A437" s="972" t="s">
        <v>110</v>
      </c>
      <c r="B437" s="973" t="s">
        <v>272</v>
      </c>
      <c r="C437" s="973"/>
      <c r="D437" s="973"/>
      <c r="E437" s="973"/>
      <c r="F437" s="973"/>
      <c r="G437" s="973"/>
      <c r="H437" s="973"/>
      <c r="I437" s="973"/>
      <c r="J437" s="1765" t="str">
        <f>項目一覧②!$F$646</f>
        <v/>
      </c>
      <c r="K437" s="1765"/>
      <c r="L437" s="1765"/>
      <c r="M437" s="1765"/>
      <c r="N437" s="1002" t="s">
        <v>92</v>
      </c>
      <c r="O437" s="973"/>
      <c r="P437" s="973"/>
      <c r="Q437" s="973"/>
      <c r="R437" s="973"/>
      <c r="S437" s="973"/>
      <c r="T437" s="973"/>
      <c r="U437" s="973"/>
      <c r="V437" s="973"/>
      <c r="W437" s="973"/>
      <c r="X437" s="973"/>
      <c r="Y437" s="973"/>
      <c r="Z437" s="973"/>
      <c r="AA437" s="973"/>
      <c r="AB437" s="906"/>
    </row>
    <row r="438" spans="1:28" ht="22.15" customHeight="1">
      <c r="A438" s="972" t="s">
        <v>110</v>
      </c>
      <c r="B438" s="973" t="s">
        <v>271</v>
      </c>
      <c r="C438" s="973"/>
      <c r="D438" s="973"/>
      <c r="E438" s="973"/>
      <c r="F438" s="973"/>
      <c r="G438" s="973"/>
      <c r="H438" s="973"/>
      <c r="I438" s="973"/>
      <c r="J438" s="1765" t="str">
        <f>項目一覧②!$F$647</f>
        <v/>
      </c>
      <c r="K438" s="1765"/>
      <c r="L438" s="1765"/>
      <c r="M438" s="1765"/>
      <c r="N438" s="1003" t="s">
        <v>92</v>
      </c>
      <c r="O438" s="973"/>
      <c r="P438" s="973"/>
      <c r="Q438" s="973"/>
      <c r="R438" s="973"/>
      <c r="S438" s="973"/>
      <c r="T438" s="973"/>
      <c r="U438" s="973"/>
      <c r="V438" s="973"/>
      <c r="W438" s="973"/>
      <c r="X438" s="973"/>
      <c r="Y438" s="973"/>
      <c r="Z438" s="973"/>
      <c r="AA438" s="973"/>
      <c r="AB438" s="906"/>
    </row>
    <row r="439" spans="1:28" ht="22.15" customHeight="1">
      <c r="A439" s="972" t="s">
        <v>110</v>
      </c>
      <c r="B439" s="973" t="s">
        <v>270</v>
      </c>
      <c r="C439" s="973"/>
      <c r="D439" s="973"/>
      <c r="E439" s="973"/>
      <c r="F439" s="973"/>
      <c r="G439" s="973"/>
      <c r="H439" s="973"/>
      <c r="I439" s="973"/>
      <c r="J439" s="1765" t="str">
        <f>項目一覧②!$F$648</f>
        <v/>
      </c>
      <c r="K439" s="1765"/>
      <c r="L439" s="1765"/>
      <c r="M439" s="1765"/>
      <c r="N439" s="1002" t="s">
        <v>92</v>
      </c>
      <c r="O439" s="973"/>
      <c r="P439" s="973"/>
      <c r="Q439" s="973"/>
      <c r="R439" s="973"/>
      <c r="S439" s="973"/>
      <c r="T439" s="973"/>
      <c r="U439" s="973"/>
      <c r="V439" s="973"/>
      <c r="W439" s="973"/>
      <c r="X439" s="973"/>
      <c r="Y439" s="973"/>
      <c r="Z439" s="973"/>
      <c r="AA439" s="973"/>
      <c r="AB439" s="906"/>
    </row>
    <row r="440" spans="1:28" ht="17.25" customHeight="1">
      <c r="A440" s="959" t="s">
        <v>110</v>
      </c>
      <c r="B440" s="937" t="s">
        <v>268</v>
      </c>
      <c r="C440" s="937"/>
      <c r="D440" s="937"/>
      <c r="E440" s="937"/>
      <c r="F440" s="937"/>
      <c r="G440" s="937"/>
      <c r="H440" s="937"/>
      <c r="I440" s="937"/>
      <c r="O440" s="937"/>
      <c r="P440" s="937"/>
      <c r="Q440" s="937"/>
      <c r="R440" s="937"/>
      <c r="S440" s="937"/>
      <c r="T440" s="937"/>
      <c r="U440" s="937"/>
      <c r="V440" s="937"/>
      <c r="W440" s="937"/>
      <c r="X440" s="937"/>
      <c r="Y440" s="937"/>
      <c r="Z440" s="937"/>
      <c r="AA440" s="937"/>
      <c r="AB440" s="903"/>
    </row>
    <row r="441" spans="1:28" ht="17.25" customHeight="1">
      <c r="A441" s="936"/>
      <c r="B441" s="906"/>
      <c r="C441" s="906" t="s">
        <v>2260</v>
      </c>
      <c r="D441" s="906" t="s">
        <v>2261</v>
      </c>
      <c r="E441" s="906"/>
      <c r="F441" s="906"/>
      <c r="G441" s="906"/>
      <c r="H441" s="906"/>
      <c r="I441" s="906"/>
      <c r="J441" s="1766" t="str">
        <f>項目一覧②!$F$649</f>
        <v/>
      </c>
      <c r="K441" s="1766"/>
      <c r="L441" s="1766"/>
      <c r="M441" s="1766"/>
      <c r="N441" s="1003" t="s">
        <v>92</v>
      </c>
      <c r="O441" s="906"/>
      <c r="P441" s="906"/>
      <c r="Q441" s="906"/>
      <c r="R441" s="906"/>
      <c r="S441" s="906"/>
      <c r="T441" s="906"/>
      <c r="U441" s="906"/>
      <c r="V441" s="906"/>
      <c r="W441" s="906"/>
      <c r="X441" s="906"/>
      <c r="Y441" s="906"/>
      <c r="Z441" s="906"/>
      <c r="AA441" s="906"/>
      <c r="AB441" s="903"/>
    </row>
    <row r="442" spans="1:28" ht="17.25" customHeight="1">
      <c r="A442" s="936"/>
      <c r="B442" s="906"/>
      <c r="C442" s="906" t="s">
        <v>2262</v>
      </c>
      <c r="D442" s="906" t="s">
        <v>2263</v>
      </c>
      <c r="E442" s="906"/>
      <c r="F442" s="906"/>
      <c r="G442" s="906"/>
      <c r="H442" s="906"/>
      <c r="I442" s="906"/>
      <c r="J442" s="1000"/>
      <c r="K442" s="1000"/>
      <c r="L442" s="1000"/>
      <c r="M442" s="1000"/>
      <c r="N442" s="1003"/>
      <c r="O442" s="906"/>
      <c r="P442" s="906"/>
      <c r="Q442" s="906" t="str">
        <f>IF(項目一覧②!$G$650=TRUE,"■","□")</f>
        <v>□</v>
      </c>
      <c r="R442" s="906" t="s">
        <v>84</v>
      </c>
      <c r="S442" s="906"/>
      <c r="T442" s="906" t="str">
        <f>IF(項目一覧②!$H$650=TRUE,"■","□")</f>
        <v>□</v>
      </c>
      <c r="U442" s="906" t="s">
        <v>454</v>
      </c>
      <c r="V442" s="906"/>
      <c r="W442" s="906"/>
      <c r="X442" s="906"/>
      <c r="Y442" s="906"/>
      <c r="Z442" s="906"/>
      <c r="AA442" s="906"/>
      <c r="AB442" s="906"/>
    </row>
    <row r="443" spans="1:28" ht="17.25" customHeight="1">
      <c r="A443" s="959" t="s">
        <v>275</v>
      </c>
      <c r="B443" s="937" t="s">
        <v>264</v>
      </c>
      <c r="C443" s="937"/>
      <c r="D443" s="937"/>
      <c r="E443" s="937"/>
      <c r="F443" s="937"/>
      <c r="G443" s="937"/>
      <c r="H443" s="937"/>
      <c r="I443" s="937"/>
      <c r="J443" s="937"/>
      <c r="K443" s="937"/>
      <c r="L443" s="937"/>
      <c r="M443" s="937"/>
      <c r="N443" s="937"/>
      <c r="O443" s="937"/>
      <c r="P443" s="937"/>
      <c r="Q443" s="937"/>
      <c r="R443" s="937"/>
      <c r="S443" s="937"/>
      <c r="T443" s="937"/>
      <c r="U443" s="937"/>
      <c r="V443" s="937"/>
      <c r="W443" s="937"/>
      <c r="X443" s="937"/>
      <c r="Y443" s="937"/>
      <c r="Z443" s="937"/>
      <c r="AA443" s="937"/>
      <c r="AB443" s="903"/>
    </row>
    <row r="444" spans="1:28" ht="17.25" customHeight="1">
      <c r="A444" s="906"/>
      <c r="B444" s="906"/>
      <c r="C444" s="906"/>
      <c r="D444" s="1667" t="s">
        <v>263</v>
      </c>
      <c r="E444" s="1667"/>
      <c r="F444" s="1667"/>
      <c r="G444" s="1667"/>
      <c r="H444" s="975"/>
      <c r="I444" s="1667" t="s">
        <v>262</v>
      </c>
      <c r="J444" s="1667"/>
      <c r="K444" s="1667"/>
      <c r="L444" s="1667"/>
      <c r="M444" s="1667"/>
      <c r="N444" s="1667"/>
      <c r="O444" s="1667"/>
      <c r="P444" s="1667"/>
      <c r="Q444" s="1667"/>
      <c r="R444" s="1667"/>
      <c r="S444" s="1667"/>
      <c r="T444" s="1667"/>
      <c r="U444" s="1667"/>
      <c r="V444" s="975"/>
      <c r="W444" s="975" t="s">
        <v>279</v>
      </c>
      <c r="X444" s="1667" t="s">
        <v>289</v>
      </c>
      <c r="Y444" s="1667"/>
      <c r="Z444" s="1667"/>
      <c r="AA444" s="906" t="s">
        <v>288</v>
      </c>
      <c r="AB444" s="903"/>
    </row>
    <row r="445" spans="1:28" ht="17.25" customHeight="1">
      <c r="A445" s="906"/>
      <c r="B445" s="906" t="s">
        <v>287</v>
      </c>
      <c r="C445" s="906"/>
      <c r="D445" s="975" t="s">
        <v>281</v>
      </c>
      <c r="E445" s="1689" t="str">
        <f>項目一覧②!$F$651</f>
        <v/>
      </c>
      <c r="F445" s="1689"/>
      <c r="G445" s="960" t="s">
        <v>280</v>
      </c>
      <c r="H445" s="938" t="str">
        <f>項目一覧②!$F$657</f>
        <v/>
      </c>
      <c r="J445" s="906"/>
      <c r="K445" s="906"/>
      <c r="L445" s="903"/>
      <c r="M445" s="906"/>
      <c r="N445" s="906"/>
      <c r="O445" s="906"/>
      <c r="P445" s="906"/>
      <c r="Q445" s="906"/>
      <c r="R445" s="903"/>
      <c r="S445" s="903"/>
      <c r="T445" s="903"/>
      <c r="U445" s="903"/>
      <c r="V445" s="975"/>
      <c r="W445" s="975" t="s">
        <v>279</v>
      </c>
      <c r="X445" s="1764" t="str">
        <f>項目一覧②!$F$663</f>
        <v/>
      </c>
      <c r="Y445" s="1764"/>
      <c r="Z445" s="1764"/>
      <c r="AA445" s="906" t="s">
        <v>278</v>
      </c>
      <c r="AB445" s="903"/>
    </row>
    <row r="446" spans="1:28" ht="17.25" customHeight="1">
      <c r="A446" s="906"/>
      <c r="B446" s="906" t="s">
        <v>286</v>
      </c>
      <c r="C446" s="906"/>
      <c r="D446" s="975" t="s">
        <v>281</v>
      </c>
      <c r="E446" s="1689" t="str">
        <f>項目一覧②!$F$652</f>
        <v/>
      </c>
      <c r="F446" s="1689"/>
      <c r="G446" s="960" t="s">
        <v>280</v>
      </c>
      <c r="H446" s="938" t="str">
        <f>項目一覧②!$F$658</f>
        <v/>
      </c>
      <c r="J446" s="906"/>
      <c r="K446" s="906"/>
      <c r="L446" s="903"/>
      <c r="M446" s="906"/>
      <c r="N446" s="906"/>
      <c r="O446" s="906"/>
      <c r="P446" s="906"/>
      <c r="Q446" s="906"/>
      <c r="R446" s="903"/>
      <c r="S446" s="903"/>
      <c r="T446" s="903"/>
      <c r="U446" s="903"/>
      <c r="V446" s="975"/>
      <c r="W446" s="975" t="s">
        <v>279</v>
      </c>
      <c r="X446" s="1764" t="str">
        <f>項目一覧②!$F$664</f>
        <v/>
      </c>
      <c r="Y446" s="1764"/>
      <c r="Z446" s="1764"/>
      <c r="AA446" s="906" t="s">
        <v>278</v>
      </c>
      <c r="AB446" s="903"/>
    </row>
    <row r="447" spans="1:28" ht="17.25" customHeight="1">
      <c r="A447" s="906"/>
      <c r="B447" s="906" t="s">
        <v>285</v>
      </c>
      <c r="C447" s="906"/>
      <c r="D447" s="975" t="s">
        <v>281</v>
      </c>
      <c r="E447" s="1689" t="str">
        <f>項目一覧②!$F$653</f>
        <v/>
      </c>
      <c r="F447" s="1689"/>
      <c r="G447" s="960" t="s">
        <v>280</v>
      </c>
      <c r="H447" s="938" t="str">
        <f>項目一覧②!$F$659</f>
        <v/>
      </c>
      <c r="J447" s="906"/>
      <c r="K447" s="906"/>
      <c r="L447" s="903"/>
      <c r="M447" s="906"/>
      <c r="N447" s="906"/>
      <c r="O447" s="906"/>
      <c r="P447" s="906"/>
      <c r="Q447" s="906"/>
      <c r="R447" s="903"/>
      <c r="S447" s="903"/>
      <c r="T447" s="903"/>
      <c r="U447" s="903"/>
      <c r="V447" s="975"/>
      <c r="W447" s="975" t="s">
        <v>279</v>
      </c>
      <c r="X447" s="1764" t="str">
        <f>項目一覧②!$F$665</f>
        <v/>
      </c>
      <c r="Y447" s="1764"/>
      <c r="Z447" s="1764"/>
      <c r="AA447" s="906" t="s">
        <v>278</v>
      </c>
      <c r="AB447" s="903"/>
    </row>
    <row r="448" spans="1:28" ht="17.25" customHeight="1">
      <c r="A448" s="906"/>
      <c r="B448" s="906" t="s">
        <v>284</v>
      </c>
      <c r="C448" s="906"/>
      <c r="D448" s="975" t="s">
        <v>281</v>
      </c>
      <c r="E448" s="1689" t="str">
        <f>項目一覧②!$F$654</f>
        <v/>
      </c>
      <c r="F448" s="1689"/>
      <c r="G448" s="960" t="s">
        <v>280</v>
      </c>
      <c r="H448" s="938" t="str">
        <f>項目一覧②!$F$660</f>
        <v/>
      </c>
      <c r="J448" s="906"/>
      <c r="K448" s="906"/>
      <c r="L448" s="903"/>
      <c r="M448" s="906"/>
      <c r="N448" s="906"/>
      <c r="O448" s="906"/>
      <c r="P448" s="906"/>
      <c r="Q448" s="906"/>
      <c r="R448" s="903"/>
      <c r="S448" s="903"/>
      <c r="T448" s="903"/>
      <c r="U448" s="903"/>
      <c r="V448" s="975"/>
      <c r="W448" s="975" t="s">
        <v>279</v>
      </c>
      <c r="X448" s="1764" t="str">
        <f>項目一覧②!$F$666</f>
        <v/>
      </c>
      <c r="Y448" s="1764"/>
      <c r="Z448" s="1764"/>
      <c r="AA448" s="906" t="s">
        <v>278</v>
      </c>
      <c r="AB448" s="903"/>
    </row>
    <row r="449" spans="1:28" ht="17.25" customHeight="1">
      <c r="A449" s="906"/>
      <c r="B449" s="906" t="s">
        <v>283</v>
      </c>
      <c r="C449" s="906"/>
      <c r="D449" s="975" t="s">
        <v>281</v>
      </c>
      <c r="E449" s="1689" t="str">
        <f>項目一覧②!$F$655</f>
        <v/>
      </c>
      <c r="F449" s="1689"/>
      <c r="G449" s="960" t="s">
        <v>280</v>
      </c>
      <c r="H449" s="938" t="str">
        <f>項目一覧②!$F$661</f>
        <v/>
      </c>
      <c r="J449" s="906"/>
      <c r="K449" s="906"/>
      <c r="L449" s="903"/>
      <c r="M449" s="906"/>
      <c r="N449" s="906"/>
      <c r="O449" s="906"/>
      <c r="P449" s="906"/>
      <c r="Q449" s="906"/>
      <c r="R449" s="903"/>
      <c r="S449" s="903"/>
      <c r="T449" s="903"/>
      <c r="U449" s="903"/>
      <c r="V449" s="975"/>
      <c r="W449" s="975" t="s">
        <v>279</v>
      </c>
      <c r="X449" s="1764" t="str">
        <f>項目一覧②!$F$667</f>
        <v/>
      </c>
      <c r="Y449" s="1764"/>
      <c r="Z449" s="1764"/>
      <c r="AA449" s="906" t="s">
        <v>278</v>
      </c>
      <c r="AB449" s="903"/>
    </row>
    <row r="450" spans="1:28" ht="17.25" customHeight="1">
      <c r="A450" s="935"/>
      <c r="B450" s="935" t="s">
        <v>282</v>
      </c>
      <c r="C450" s="935"/>
      <c r="D450" s="975" t="s">
        <v>281</v>
      </c>
      <c r="E450" s="1689" t="str">
        <f>項目一覧②!$F$656</f>
        <v/>
      </c>
      <c r="F450" s="1689"/>
      <c r="G450" s="960" t="s">
        <v>280</v>
      </c>
      <c r="H450" s="938" t="str">
        <f>項目一覧②!$F$662</f>
        <v/>
      </c>
      <c r="J450" s="935"/>
      <c r="K450" s="935"/>
      <c r="L450" s="903"/>
      <c r="M450" s="935"/>
      <c r="N450" s="935"/>
      <c r="O450" s="935"/>
      <c r="P450" s="935"/>
      <c r="Q450" s="935"/>
      <c r="R450" s="903"/>
      <c r="S450" s="903"/>
      <c r="T450" s="903"/>
      <c r="U450" s="903"/>
      <c r="V450" s="975"/>
      <c r="W450" s="975" t="s">
        <v>279</v>
      </c>
      <c r="X450" s="1770" t="str">
        <f>項目一覧②!$F$668</f>
        <v/>
      </c>
      <c r="Y450" s="1770"/>
      <c r="Z450" s="1770"/>
      <c r="AA450" s="906" t="s">
        <v>278</v>
      </c>
      <c r="AB450" s="906"/>
    </row>
    <row r="451" spans="1:28" ht="17.25" customHeight="1">
      <c r="A451" s="959" t="s">
        <v>275</v>
      </c>
      <c r="B451" s="937" t="s">
        <v>251</v>
      </c>
      <c r="C451" s="937"/>
      <c r="D451" s="937"/>
      <c r="E451" s="937"/>
      <c r="F451" s="937"/>
      <c r="G451" s="937"/>
      <c r="H451" s="937"/>
      <c r="I451" s="937"/>
      <c r="J451" s="937"/>
      <c r="K451" s="937"/>
      <c r="L451" s="937"/>
      <c r="M451" s="937"/>
      <c r="N451" s="937"/>
      <c r="O451" s="937"/>
      <c r="P451" s="937"/>
      <c r="Q451" s="937"/>
      <c r="R451" s="937"/>
      <c r="S451" s="937"/>
      <c r="T451" s="937"/>
      <c r="U451" s="937"/>
      <c r="V451" s="937"/>
      <c r="W451" s="937"/>
      <c r="X451" s="937"/>
      <c r="Y451" s="937"/>
      <c r="Z451" s="937"/>
      <c r="AA451" s="937"/>
      <c r="AB451" s="903"/>
    </row>
    <row r="452" spans="1:28" ht="17.25" customHeight="1">
      <c r="A452" s="936"/>
      <c r="B452" s="906"/>
      <c r="C452" s="906"/>
      <c r="D452" s="906"/>
      <c r="E452" s="906"/>
      <c r="F452" s="1668" t="str">
        <f>項目一覧②!$F$669</f>
        <v/>
      </c>
      <c r="G452" s="1668"/>
      <c r="H452" s="1668"/>
      <c r="I452" s="1668"/>
      <c r="J452" s="1668"/>
      <c r="K452" s="1668"/>
      <c r="L452" s="1668"/>
      <c r="M452" s="1668"/>
      <c r="N452" s="1668"/>
      <c r="O452" s="1668"/>
      <c r="P452" s="1668"/>
      <c r="Q452" s="1668"/>
      <c r="R452" s="1668"/>
      <c r="S452" s="1668"/>
      <c r="T452" s="1668"/>
      <c r="U452" s="1668"/>
      <c r="V452" s="1668"/>
      <c r="W452" s="1668"/>
      <c r="X452" s="1668"/>
      <c r="Y452" s="1668"/>
      <c r="Z452" s="1668"/>
      <c r="AA452" s="1668"/>
      <c r="AB452" s="903"/>
    </row>
    <row r="453" spans="1:28" ht="17.25" customHeight="1">
      <c r="A453" s="935"/>
      <c r="B453" s="935"/>
      <c r="C453" s="935"/>
      <c r="D453" s="935"/>
      <c r="E453" s="935"/>
      <c r="F453" s="1669"/>
      <c r="G453" s="1669"/>
      <c r="H453" s="1669"/>
      <c r="I453" s="1669"/>
      <c r="J453" s="1669"/>
      <c r="K453" s="1669"/>
      <c r="L453" s="1669"/>
      <c r="M453" s="1669"/>
      <c r="N453" s="1669"/>
      <c r="O453" s="1669"/>
      <c r="P453" s="1669"/>
      <c r="Q453" s="1669"/>
      <c r="R453" s="1669"/>
      <c r="S453" s="1669"/>
      <c r="T453" s="1669"/>
      <c r="U453" s="1669"/>
      <c r="V453" s="1669"/>
      <c r="W453" s="1669"/>
      <c r="X453" s="1669"/>
      <c r="Y453" s="1669"/>
      <c r="Z453" s="1669"/>
      <c r="AA453" s="1669"/>
      <c r="AB453" s="906"/>
    </row>
    <row r="454" spans="1:28" ht="17.25" customHeight="1">
      <c r="A454" s="936" t="s">
        <v>275</v>
      </c>
      <c r="B454" s="906" t="s">
        <v>250</v>
      </c>
      <c r="C454" s="906"/>
      <c r="D454" s="906"/>
      <c r="E454" s="906"/>
      <c r="F454" s="938"/>
      <c r="G454" s="938"/>
      <c r="H454" s="938"/>
      <c r="I454" s="938"/>
      <c r="J454" s="938"/>
      <c r="K454" s="938"/>
      <c r="L454" s="938"/>
      <c r="M454" s="938"/>
      <c r="N454" s="938"/>
      <c r="O454" s="938"/>
      <c r="P454" s="938"/>
      <c r="Q454" s="938"/>
      <c r="R454" s="938"/>
      <c r="S454" s="938"/>
      <c r="T454" s="938"/>
      <c r="U454" s="938"/>
      <c r="V454" s="938"/>
      <c r="W454" s="938"/>
      <c r="X454" s="938"/>
      <c r="Y454" s="938"/>
      <c r="Z454" s="938"/>
      <c r="AA454" s="938"/>
      <c r="AB454" s="903"/>
    </row>
    <row r="455" spans="1:28" ht="17.25" customHeight="1">
      <c r="A455" s="906"/>
      <c r="B455" s="906"/>
      <c r="C455" s="906"/>
      <c r="D455" s="906"/>
      <c r="E455" s="906"/>
      <c r="F455" s="1668" t="str">
        <f>項目一覧②!$F$670</f>
        <v/>
      </c>
      <c r="G455" s="1668"/>
      <c r="H455" s="1668"/>
      <c r="I455" s="1668"/>
      <c r="J455" s="1668"/>
      <c r="K455" s="1668"/>
      <c r="L455" s="1668"/>
      <c r="M455" s="1668"/>
      <c r="N455" s="1668"/>
      <c r="O455" s="1668"/>
      <c r="P455" s="1668"/>
      <c r="Q455" s="1668"/>
      <c r="R455" s="1668"/>
      <c r="S455" s="1668"/>
      <c r="T455" s="1668"/>
      <c r="U455" s="1668"/>
      <c r="V455" s="1668"/>
      <c r="W455" s="1668"/>
      <c r="X455" s="1668"/>
      <c r="Y455" s="1668"/>
      <c r="Z455" s="1668"/>
      <c r="AA455" s="1668"/>
      <c r="AB455" s="903"/>
    </row>
    <row r="456" spans="1:28" ht="17.25" customHeight="1">
      <c r="A456" s="935"/>
      <c r="B456" s="935"/>
      <c r="C456" s="935"/>
      <c r="D456" s="935"/>
      <c r="E456" s="935"/>
      <c r="F456" s="1669"/>
      <c r="G456" s="1669"/>
      <c r="H456" s="1669"/>
      <c r="I456" s="1669"/>
      <c r="J456" s="1669"/>
      <c r="K456" s="1669"/>
      <c r="L456" s="1669"/>
      <c r="M456" s="1669"/>
      <c r="N456" s="1669"/>
      <c r="O456" s="1669"/>
      <c r="P456" s="1669"/>
      <c r="Q456" s="1669"/>
      <c r="R456" s="1669"/>
      <c r="S456" s="1669"/>
      <c r="T456" s="1669"/>
      <c r="U456" s="1669"/>
      <c r="V456" s="1669"/>
      <c r="W456" s="1669"/>
      <c r="X456" s="1669"/>
      <c r="Y456" s="1669"/>
      <c r="Z456" s="1669"/>
      <c r="AA456" s="1669"/>
      <c r="AB456" s="906"/>
    </row>
    <row r="457" spans="1:28" ht="17.25" customHeight="1">
      <c r="A457" s="906"/>
      <c r="B457" s="906"/>
      <c r="C457" s="906"/>
      <c r="D457" s="906"/>
      <c r="E457" s="906"/>
      <c r="F457" s="906"/>
      <c r="G457" s="906"/>
      <c r="H457" s="906"/>
      <c r="I457" s="906"/>
      <c r="J457" s="906"/>
      <c r="K457" s="906"/>
      <c r="L457" s="906"/>
      <c r="M457" s="906"/>
      <c r="N457" s="906"/>
      <c r="O457" s="906"/>
      <c r="P457" s="906"/>
      <c r="Q457" s="906"/>
      <c r="R457" s="906"/>
      <c r="S457" s="906"/>
      <c r="T457" s="906"/>
      <c r="U457" s="906"/>
      <c r="V457" s="906"/>
      <c r="W457" s="906"/>
      <c r="X457" s="906"/>
      <c r="Y457" s="906"/>
      <c r="Z457" s="906"/>
      <c r="AA457" s="906"/>
      <c r="AB457" s="903"/>
    </row>
    <row r="458" spans="1:28" ht="17.25" customHeight="1">
      <c r="A458" s="1667" t="s">
        <v>277</v>
      </c>
      <c r="B458" s="1667"/>
      <c r="C458" s="1667"/>
      <c r="D458" s="1667"/>
      <c r="E458" s="1667"/>
      <c r="F458" s="1667"/>
      <c r="G458" s="1667"/>
      <c r="H458" s="1667"/>
      <c r="I458" s="1667"/>
      <c r="J458" s="1667"/>
      <c r="K458" s="1667"/>
      <c r="L458" s="1667"/>
      <c r="M458" s="1667"/>
      <c r="N458" s="1667"/>
      <c r="O458" s="1667"/>
      <c r="P458" s="1667"/>
      <c r="Q458" s="1667"/>
      <c r="R458" s="1667"/>
      <c r="S458" s="1667"/>
      <c r="T458" s="1667"/>
      <c r="U458" s="1667"/>
      <c r="V458" s="1667"/>
      <c r="W458" s="1667"/>
      <c r="X458" s="1667"/>
      <c r="Y458" s="1667"/>
      <c r="Z458" s="1667"/>
      <c r="AA458" s="1667"/>
      <c r="AB458" s="903"/>
    </row>
    <row r="459" spans="1:28" ht="17.25" customHeight="1">
      <c r="A459" s="935"/>
      <c r="B459" s="935" t="s">
        <v>276</v>
      </c>
      <c r="C459" s="935"/>
      <c r="D459" s="935"/>
      <c r="E459" s="935"/>
      <c r="F459" s="935"/>
      <c r="G459" s="935"/>
      <c r="H459" s="935"/>
      <c r="I459" s="935"/>
      <c r="J459" s="935"/>
      <c r="K459" s="935"/>
      <c r="L459" s="935"/>
      <c r="M459" s="935"/>
      <c r="N459" s="935"/>
      <c r="O459" s="935"/>
      <c r="P459" s="935"/>
      <c r="Q459" s="935"/>
      <c r="R459" s="935"/>
      <c r="S459" s="935"/>
      <c r="T459" s="935"/>
      <c r="U459" s="935"/>
      <c r="V459" s="935"/>
      <c r="W459" s="935"/>
      <c r="X459" s="935"/>
      <c r="Y459" s="935"/>
      <c r="Z459" s="935"/>
      <c r="AA459" s="935"/>
      <c r="AB459" s="906"/>
    </row>
    <row r="460" spans="1:28" ht="22.15" customHeight="1">
      <c r="A460" s="972" t="s">
        <v>275</v>
      </c>
      <c r="B460" s="973" t="s">
        <v>132</v>
      </c>
      <c r="C460" s="973"/>
      <c r="D460" s="973"/>
      <c r="E460" s="973"/>
      <c r="F460" s="973"/>
      <c r="G460" s="922"/>
      <c r="H460" s="973"/>
      <c r="I460" s="973"/>
      <c r="J460" s="973"/>
      <c r="K460" s="973"/>
      <c r="L460" s="1697">
        <f>項目一覧②!$F$671</f>
        <v>3</v>
      </c>
      <c r="M460" s="1697"/>
      <c r="N460" s="973"/>
      <c r="O460" s="973"/>
      <c r="P460" s="973"/>
      <c r="Q460" s="973"/>
      <c r="R460" s="973"/>
      <c r="S460" s="973"/>
      <c r="T460" s="973"/>
      <c r="U460" s="973"/>
      <c r="V460" s="973"/>
      <c r="W460" s="973"/>
      <c r="X460" s="973"/>
      <c r="Y460" s="973"/>
      <c r="Z460" s="973"/>
      <c r="AA460" s="973"/>
      <c r="AB460" s="906"/>
    </row>
    <row r="461" spans="1:28" ht="22.15" customHeight="1">
      <c r="A461" s="972" t="s">
        <v>275</v>
      </c>
      <c r="B461" s="973" t="s">
        <v>274</v>
      </c>
      <c r="C461" s="973"/>
      <c r="D461" s="973"/>
      <c r="E461" s="973"/>
      <c r="F461" s="973"/>
      <c r="G461" s="903"/>
      <c r="H461" s="903"/>
      <c r="I461" s="973"/>
      <c r="J461" s="973"/>
      <c r="K461" s="1692" t="str">
        <f>項目一覧②!$F$672</f>
        <v/>
      </c>
      <c r="L461" s="1692"/>
      <c r="M461" s="1692"/>
      <c r="N461" s="973" t="s">
        <v>273</v>
      </c>
      <c r="O461" s="973"/>
      <c r="P461" s="973"/>
      <c r="Q461" s="973"/>
      <c r="R461" s="973"/>
      <c r="S461" s="973"/>
      <c r="T461" s="973"/>
      <c r="U461" s="973"/>
      <c r="V461" s="973"/>
      <c r="W461" s="973"/>
      <c r="X461" s="973"/>
      <c r="Y461" s="973"/>
      <c r="Z461" s="973"/>
      <c r="AA461" s="973"/>
      <c r="AB461" s="906"/>
    </row>
    <row r="462" spans="1:28" ht="22.15" customHeight="1">
      <c r="A462" s="972" t="s">
        <v>110</v>
      </c>
      <c r="B462" s="973" t="s">
        <v>272</v>
      </c>
      <c r="C462" s="973"/>
      <c r="D462" s="973"/>
      <c r="E462" s="973"/>
      <c r="F462" s="973"/>
      <c r="G462" s="973"/>
      <c r="H462" s="973"/>
      <c r="I462" s="973"/>
      <c r="J462" s="1765" t="str">
        <f>項目一覧②!$F$673</f>
        <v/>
      </c>
      <c r="K462" s="1765"/>
      <c r="L462" s="1765"/>
      <c r="M462" s="1765"/>
      <c r="N462" s="1002" t="s">
        <v>92</v>
      </c>
      <c r="O462" s="973"/>
      <c r="P462" s="973"/>
      <c r="Q462" s="973"/>
      <c r="R462" s="973"/>
      <c r="S462" s="973"/>
      <c r="T462" s="973"/>
      <c r="U462" s="973"/>
      <c r="V462" s="973"/>
      <c r="W462" s="973"/>
      <c r="X462" s="973"/>
      <c r="Y462" s="973"/>
      <c r="Z462" s="973"/>
      <c r="AA462" s="973"/>
      <c r="AB462" s="906"/>
    </row>
    <row r="463" spans="1:28" ht="22.15" customHeight="1">
      <c r="A463" s="972" t="s">
        <v>110</v>
      </c>
      <c r="B463" s="973" t="s">
        <v>271</v>
      </c>
      <c r="C463" s="973"/>
      <c r="D463" s="973"/>
      <c r="E463" s="973"/>
      <c r="F463" s="973"/>
      <c r="G463" s="973"/>
      <c r="H463" s="973"/>
      <c r="I463" s="973"/>
      <c r="J463" s="1765" t="str">
        <f>項目一覧②!$F$674</f>
        <v/>
      </c>
      <c r="K463" s="1765"/>
      <c r="L463" s="1765"/>
      <c r="M463" s="1765"/>
      <c r="N463" s="1003" t="s">
        <v>92</v>
      </c>
      <c r="O463" s="973"/>
      <c r="P463" s="973"/>
      <c r="Q463" s="973"/>
      <c r="R463" s="973"/>
      <c r="S463" s="973"/>
      <c r="T463" s="973"/>
      <c r="U463" s="973"/>
      <c r="V463" s="973"/>
      <c r="W463" s="973"/>
      <c r="X463" s="973"/>
      <c r="Y463" s="973"/>
      <c r="Z463" s="973"/>
      <c r="AA463" s="973"/>
      <c r="AB463" s="906"/>
    </row>
    <row r="464" spans="1:28" ht="22.15" customHeight="1">
      <c r="A464" s="972" t="s">
        <v>110</v>
      </c>
      <c r="B464" s="973" t="s">
        <v>270</v>
      </c>
      <c r="C464" s="973"/>
      <c r="D464" s="973"/>
      <c r="E464" s="973"/>
      <c r="F464" s="973"/>
      <c r="G464" s="973"/>
      <c r="H464" s="973"/>
      <c r="I464" s="973"/>
      <c r="J464" s="1765" t="str">
        <f>項目一覧②!$F$675</f>
        <v/>
      </c>
      <c r="K464" s="1765"/>
      <c r="L464" s="1765"/>
      <c r="M464" s="1765"/>
      <c r="N464" s="1002" t="s">
        <v>92</v>
      </c>
      <c r="O464" s="973"/>
      <c r="P464" s="973"/>
      <c r="Q464" s="973"/>
      <c r="R464" s="973"/>
      <c r="S464" s="973"/>
      <c r="T464" s="973"/>
      <c r="U464" s="973"/>
      <c r="V464" s="973"/>
      <c r="W464" s="973"/>
      <c r="X464" s="973"/>
      <c r="Y464" s="973"/>
      <c r="Z464" s="973"/>
      <c r="AA464" s="973"/>
      <c r="AB464" s="906"/>
    </row>
    <row r="465" spans="1:28" ht="17.25" customHeight="1">
      <c r="A465" s="959" t="s">
        <v>110</v>
      </c>
      <c r="B465" s="937" t="s">
        <v>268</v>
      </c>
      <c r="C465" s="937"/>
      <c r="D465" s="937"/>
      <c r="E465" s="937"/>
      <c r="F465" s="937"/>
      <c r="G465" s="937"/>
      <c r="H465" s="937"/>
      <c r="I465" s="937"/>
      <c r="O465" s="937"/>
      <c r="P465" s="937"/>
      <c r="Q465" s="937"/>
      <c r="R465" s="937"/>
      <c r="S465" s="937"/>
      <c r="T465" s="937"/>
      <c r="U465" s="937"/>
      <c r="V465" s="937"/>
      <c r="W465" s="937"/>
      <c r="X465" s="937"/>
      <c r="Y465" s="937"/>
      <c r="Z465" s="937"/>
      <c r="AA465" s="937"/>
      <c r="AB465" s="903"/>
    </row>
    <row r="466" spans="1:28" ht="17.25" customHeight="1">
      <c r="A466" s="936"/>
      <c r="B466" s="906"/>
      <c r="C466" s="906" t="s">
        <v>2260</v>
      </c>
      <c r="D466" s="906" t="s">
        <v>2261</v>
      </c>
      <c r="E466" s="906"/>
      <c r="F466" s="906"/>
      <c r="G466" s="906"/>
      <c r="H466" s="906"/>
      <c r="I466" s="906"/>
      <c r="J466" s="1766" t="str">
        <f>項目一覧②!$F$676</f>
        <v/>
      </c>
      <c r="K466" s="1766"/>
      <c r="L466" s="1766"/>
      <c r="M466" s="1766"/>
      <c r="N466" s="999" t="s">
        <v>92</v>
      </c>
      <c r="O466" s="906"/>
      <c r="P466" s="906"/>
      <c r="Q466" s="906"/>
      <c r="R466" s="906"/>
      <c r="S466" s="906"/>
      <c r="T466" s="906"/>
      <c r="U466" s="906"/>
      <c r="V466" s="906"/>
      <c r="W466" s="906"/>
      <c r="X466" s="906"/>
      <c r="Y466" s="906"/>
      <c r="Z466" s="906"/>
      <c r="AA466" s="906"/>
      <c r="AB466" s="903"/>
    </row>
    <row r="467" spans="1:28" ht="17.25" customHeight="1">
      <c r="A467" s="936"/>
      <c r="B467" s="906"/>
      <c r="C467" s="906" t="s">
        <v>2262</v>
      </c>
      <c r="D467" s="906" t="s">
        <v>2263</v>
      </c>
      <c r="E467" s="906"/>
      <c r="F467" s="906"/>
      <c r="G467" s="906"/>
      <c r="H467" s="906"/>
      <c r="I467" s="906"/>
      <c r="J467" s="1000"/>
      <c r="K467" s="1000"/>
      <c r="L467" s="1000"/>
      <c r="M467" s="1000"/>
      <c r="N467" s="999"/>
      <c r="O467" s="906"/>
      <c r="P467" s="906"/>
      <c r="Q467" s="906" t="str">
        <f>IF(項目一覧②!$G$677=TRUE,"■","□")</f>
        <v>□</v>
      </c>
      <c r="R467" s="906" t="s">
        <v>84</v>
      </c>
      <c r="S467" s="906"/>
      <c r="T467" s="906" t="str">
        <f>IF(項目一覧②!$H$677=TRUE,"■","□")</f>
        <v>□</v>
      </c>
      <c r="U467" s="906" t="s">
        <v>454</v>
      </c>
      <c r="V467" s="906"/>
      <c r="W467" s="906"/>
      <c r="X467" s="906"/>
      <c r="Y467" s="906"/>
      <c r="Z467" s="906"/>
      <c r="AA467" s="906"/>
      <c r="AB467" s="906"/>
    </row>
    <row r="468" spans="1:28" ht="17.25" customHeight="1">
      <c r="A468" s="959" t="s">
        <v>275</v>
      </c>
      <c r="B468" s="937" t="s">
        <v>264</v>
      </c>
      <c r="C468" s="937"/>
      <c r="D468" s="937"/>
      <c r="E468" s="937"/>
      <c r="F468" s="937"/>
      <c r="G468" s="937"/>
      <c r="H468" s="937"/>
      <c r="I468" s="937"/>
      <c r="J468" s="937"/>
      <c r="K468" s="937"/>
      <c r="L468" s="937"/>
      <c r="M468" s="937"/>
      <c r="N468" s="937"/>
      <c r="O468" s="937"/>
      <c r="P468" s="937"/>
      <c r="Q468" s="937"/>
      <c r="R468" s="937"/>
      <c r="S468" s="937"/>
      <c r="T468" s="937"/>
      <c r="U468" s="937"/>
      <c r="V468" s="937"/>
      <c r="W468" s="937"/>
      <c r="X468" s="937"/>
      <c r="Y468" s="937"/>
      <c r="Z468" s="937"/>
      <c r="AA468" s="937"/>
      <c r="AB468" s="903"/>
    </row>
    <row r="469" spans="1:28" ht="17.25" customHeight="1">
      <c r="A469" s="906"/>
      <c r="B469" s="906"/>
      <c r="C469" s="906"/>
      <c r="D469" s="1667" t="s">
        <v>263</v>
      </c>
      <c r="E469" s="1667"/>
      <c r="F469" s="1667"/>
      <c r="G469" s="1667"/>
      <c r="H469" s="975"/>
      <c r="I469" s="1667" t="s">
        <v>262</v>
      </c>
      <c r="J469" s="1667"/>
      <c r="K469" s="1667"/>
      <c r="L469" s="1667"/>
      <c r="M469" s="1667"/>
      <c r="N469" s="1667"/>
      <c r="O469" s="1667"/>
      <c r="P469" s="1667"/>
      <c r="Q469" s="1667"/>
      <c r="R469" s="1667"/>
      <c r="S469" s="1667"/>
      <c r="T469" s="1667"/>
      <c r="U469" s="1667"/>
      <c r="V469" s="975"/>
      <c r="W469" s="975" t="s">
        <v>279</v>
      </c>
      <c r="X469" s="1667" t="s">
        <v>289</v>
      </c>
      <c r="Y469" s="1667"/>
      <c r="Z469" s="1667"/>
      <c r="AA469" s="906" t="s">
        <v>288</v>
      </c>
      <c r="AB469" s="903"/>
    </row>
    <row r="470" spans="1:28" ht="17.25" customHeight="1">
      <c r="A470" s="906"/>
      <c r="B470" s="906" t="s">
        <v>287</v>
      </c>
      <c r="C470" s="906"/>
      <c r="D470" s="975" t="s">
        <v>281</v>
      </c>
      <c r="E470" s="1689" t="str">
        <f>項目一覧②!$F$678</f>
        <v/>
      </c>
      <c r="F470" s="1689"/>
      <c r="G470" s="960" t="s">
        <v>280</v>
      </c>
      <c r="H470" s="938" t="str">
        <f>項目一覧②!$F$684</f>
        <v/>
      </c>
      <c r="J470" s="906"/>
      <c r="K470" s="906"/>
      <c r="L470" s="903"/>
      <c r="M470" s="906"/>
      <c r="N470" s="906"/>
      <c r="O470" s="906"/>
      <c r="P470" s="906"/>
      <c r="Q470" s="906"/>
      <c r="R470" s="903"/>
      <c r="S470" s="903"/>
      <c r="T470" s="903"/>
      <c r="U470" s="903"/>
      <c r="V470" s="975"/>
      <c r="W470" s="975" t="s">
        <v>279</v>
      </c>
      <c r="X470" s="1764" t="str">
        <f>項目一覧②!$F$690</f>
        <v/>
      </c>
      <c r="Y470" s="1764"/>
      <c r="Z470" s="1764"/>
      <c r="AA470" s="906" t="s">
        <v>278</v>
      </c>
      <c r="AB470" s="903"/>
    </row>
    <row r="471" spans="1:28" ht="17.25" customHeight="1">
      <c r="A471" s="906"/>
      <c r="B471" s="906" t="s">
        <v>286</v>
      </c>
      <c r="C471" s="906"/>
      <c r="D471" s="975" t="s">
        <v>281</v>
      </c>
      <c r="E471" s="1689" t="str">
        <f>項目一覧②!$F$679</f>
        <v/>
      </c>
      <c r="F471" s="1689"/>
      <c r="G471" s="960" t="s">
        <v>280</v>
      </c>
      <c r="H471" s="938" t="str">
        <f>項目一覧②!$F$685</f>
        <v/>
      </c>
      <c r="J471" s="906"/>
      <c r="K471" s="906"/>
      <c r="L471" s="903"/>
      <c r="M471" s="906"/>
      <c r="N471" s="906"/>
      <c r="O471" s="906"/>
      <c r="P471" s="906"/>
      <c r="Q471" s="906"/>
      <c r="R471" s="903"/>
      <c r="S471" s="903"/>
      <c r="T471" s="903"/>
      <c r="U471" s="903"/>
      <c r="V471" s="975"/>
      <c r="W471" s="975" t="s">
        <v>279</v>
      </c>
      <c r="X471" s="1764" t="str">
        <f>項目一覧②!$F$691</f>
        <v/>
      </c>
      <c r="Y471" s="1764"/>
      <c r="Z471" s="1764"/>
      <c r="AA471" s="906" t="s">
        <v>278</v>
      </c>
      <c r="AB471" s="903"/>
    </row>
    <row r="472" spans="1:28" ht="17.25" customHeight="1">
      <c r="A472" s="906"/>
      <c r="B472" s="906" t="s">
        <v>285</v>
      </c>
      <c r="C472" s="906"/>
      <c r="D472" s="975" t="s">
        <v>281</v>
      </c>
      <c r="E472" s="1689" t="str">
        <f>項目一覧②!$F$680</f>
        <v/>
      </c>
      <c r="F472" s="1689"/>
      <c r="G472" s="960" t="s">
        <v>280</v>
      </c>
      <c r="H472" s="938" t="str">
        <f>項目一覧②!$F$686</f>
        <v/>
      </c>
      <c r="J472" s="906"/>
      <c r="K472" s="906"/>
      <c r="L472" s="903"/>
      <c r="M472" s="906"/>
      <c r="N472" s="906"/>
      <c r="O472" s="906"/>
      <c r="P472" s="906"/>
      <c r="Q472" s="906"/>
      <c r="R472" s="903"/>
      <c r="S472" s="903"/>
      <c r="T472" s="903"/>
      <c r="U472" s="903"/>
      <c r="V472" s="975"/>
      <c r="W472" s="975" t="s">
        <v>279</v>
      </c>
      <c r="X472" s="1764" t="str">
        <f>項目一覧②!$F$692</f>
        <v/>
      </c>
      <c r="Y472" s="1764"/>
      <c r="Z472" s="1764"/>
      <c r="AA472" s="906" t="s">
        <v>278</v>
      </c>
      <c r="AB472" s="903"/>
    </row>
    <row r="473" spans="1:28" ht="17.25" customHeight="1">
      <c r="A473" s="906"/>
      <c r="B473" s="906" t="s">
        <v>284</v>
      </c>
      <c r="C473" s="906"/>
      <c r="D473" s="975" t="s">
        <v>281</v>
      </c>
      <c r="E473" s="1689" t="str">
        <f>項目一覧②!$F$681</f>
        <v/>
      </c>
      <c r="F473" s="1689"/>
      <c r="G473" s="960" t="s">
        <v>280</v>
      </c>
      <c r="H473" s="938" t="str">
        <f>項目一覧②!$F$687</f>
        <v/>
      </c>
      <c r="J473" s="906"/>
      <c r="K473" s="906"/>
      <c r="L473" s="903"/>
      <c r="M473" s="906"/>
      <c r="N473" s="906"/>
      <c r="O473" s="906"/>
      <c r="P473" s="906"/>
      <c r="Q473" s="906"/>
      <c r="R473" s="903"/>
      <c r="S473" s="903"/>
      <c r="T473" s="903"/>
      <c r="U473" s="903"/>
      <c r="V473" s="975"/>
      <c r="W473" s="975" t="s">
        <v>279</v>
      </c>
      <c r="X473" s="1764" t="str">
        <f>項目一覧②!$F$693</f>
        <v/>
      </c>
      <c r="Y473" s="1764"/>
      <c r="Z473" s="1764"/>
      <c r="AA473" s="906" t="s">
        <v>278</v>
      </c>
      <c r="AB473" s="903"/>
    </row>
    <row r="474" spans="1:28" ht="17.25" customHeight="1">
      <c r="A474" s="906"/>
      <c r="B474" s="906" t="s">
        <v>283</v>
      </c>
      <c r="C474" s="906"/>
      <c r="D474" s="975" t="s">
        <v>281</v>
      </c>
      <c r="E474" s="1689" t="str">
        <f>項目一覧②!$F$682</f>
        <v/>
      </c>
      <c r="F474" s="1689"/>
      <c r="G474" s="960" t="s">
        <v>280</v>
      </c>
      <c r="H474" s="938" t="str">
        <f>項目一覧②!$F$688</f>
        <v/>
      </c>
      <c r="J474" s="906"/>
      <c r="K474" s="906"/>
      <c r="L474" s="903"/>
      <c r="M474" s="906"/>
      <c r="N474" s="906"/>
      <c r="O474" s="906"/>
      <c r="P474" s="906"/>
      <c r="Q474" s="906"/>
      <c r="R474" s="903"/>
      <c r="S474" s="903"/>
      <c r="T474" s="903"/>
      <c r="U474" s="903"/>
      <c r="V474" s="975"/>
      <c r="W474" s="975" t="s">
        <v>279</v>
      </c>
      <c r="X474" s="1764" t="str">
        <f>項目一覧②!$F$694</f>
        <v/>
      </c>
      <c r="Y474" s="1764"/>
      <c r="Z474" s="1764"/>
      <c r="AA474" s="906" t="s">
        <v>278</v>
      </c>
      <c r="AB474" s="903"/>
    </row>
    <row r="475" spans="1:28" ht="17.25" customHeight="1">
      <c r="A475" s="935"/>
      <c r="B475" s="935" t="s">
        <v>282</v>
      </c>
      <c r="C475" s="935"/>
      <c r="D475" s="975" t="s">
        <v>281</v>
      </c>
      <c r="E475" s="1689" t="str">
        <f>項目一覧②!$F$683</f>
        <v/>
      </c>
      <c r="F475" s="1689"/>
      <c r="G475" s="960" t="s">
        <v>280</v>
      </c>
      <c r="H475" s="938" t="str">
        <f>項目一覧②!$F$689</f>
        <v/>
      </c>
      <c r="J475" s="935"/>
      <c r="K475" s="935"/>
      <c r="L475" s="903"/>
      <c r="M475" s="935"/>
      <c r="N475" s="935"/>
      <c r="O475" s="935"/>
      <c r="P475" s="935"/>
      <c r="Q475" s="935"/>
      <c r="R475" s="903"/>
      <c r="S475" s="903"/>
      <c r="T475" s="903"/>
      <c r="U475" s="903"/>
      <c r="V475" s="975"/>
      <c r="W475" s="975" t="s">
        <v>279</v>
      </c>
      <c r="X475" s="1764" t="str">
        <f>項目一覧②!$F$695</f>
        <v/>
      </c>
      <c r="Y475" s="1764"/>
      <c r="Z475" s="1764"/>
      <c r="AA475" s="906" t="s">
        <v>278</v>
      </c>
      <c r="AB475" s="906"/>
    </row>
    <row r="476" spans="1:28" ht="17.25" customHeight="1">
      <c r="A476" s="959" t="s">
        <v>275</v>
      </c>
      <c r="B476" s="937" t="s">
        <v>251</v>
      </c>
      <c r="C476" s="937"/>
      <c r="D476" s="937"/>
      <c r="E476" s="937"/>
      <c r="F476" s="937"/>
      <c r="G476" s="937"/>
      <c r="H476" s="937"/>
      <c r="I476" s="937"/>
      <c r="J476" s="937"/>
      <c r="K476" s="937"/>
      <c r="L476" s="937"/>
      <c r="M476" s="937"/>
      <c r="N476" s="937"/>
      <c r="O476" s="937"/>
      <c r="P476" s="937"/>
      <c r="Q476" s="937"/>
      <c r="R476" s="937"/>
      <c r="S476" s="937"/>
      <c r="T476" s="937"/>
      <c r="U476" s="937"/>
      <c r="V476" s="937"/>
      <c r="W476" s="937"/>
      <c r="X476" s="937"/>
      <c r="Y476" s="937"/>
      <c r="Z476" s="937"/>
      <c r="AA476" s="937"/>
      <c r="AB476" s="903"/>
    </row>
    <row r="477" spans="1:28" ht="17.25" customHeight="1">
      <c r="A477" s="936"/>
      <c r="B477" s="906"/>
      <c r="C477" s="906"/>
      <c r="D477" s="906"/>
      <c r="E477" s="906"/>
      <c r="F477" s="1668" t="str">
        <f>項目一覧②!$F$696</f>
        <v/>
      </c>
      <c r="G477" s="1668"/>
      <c r="H477" s="1668"/>
      <c r="I477" s="1668"/>
      <c r="J477" s="1668"/>
      <c r="K477" s="1668"/>
      <c r="L477" s="1668"/>
      <c r="M477" s="1668"/>
      <c r="N477" s="1668"/>
      <c r="O477" s="1668"/>
      <c r="P477" s="1668"/>
      <c r="Q477" s="1668"/>
      <c r="R477" s="1668"/>
      <c r="S477" s="1668"/>
      <c r="T477" s="1668"/>
      <c r="U477" s="1668"/>
      <c r="V477" s="1668"/>
      <c r="W477" s="1668"/>
      <c r="X477" s="1668"/>
      <c r="Y477" s="1668"/>
      <c r="Z477" s="1668"/>
      <c r="AA477" s="1668"/>
      <c r="AB477" s="903"/>
    </row>
    <row r="478" spans="1:28" ht="17.25" customHeight="1">
      <c r="A478" s="935"/>
      <c r="B478" s="935"/>
      <c r="C478" s="935"/>
      <c r="D478" s="935"/>
      <c r="E478" s="935"/>
      <c r="F478" s="1669"/>
      <c r="G478" s="1669"/>
      <c r="H478" s="1669"/>
      <c r="I478" s="1669"/>
      <c r="J478" s="1669"/>
      <c r="K478" s="1669"/>
      <c r="L478" s="1669"/>
      <c r="M478" s="1669"/>
      <c r="N478" s="1669"/>
      <c r="O478" s="1669"/>
      <c r="P478" s="1669"/>
      <c r="Q478" s="1669"/>
      <c r="R478" s="1669"/>
      <c r="S478" s="1669"/>
      <c r="T478" s="1669"/>
      <c r="U478" s="1669"/>
      <c r="V478" s="1669"/>
      <c r="W478" s="1669"/>
      <c r="X478" s="1669"/>
      <c r="Y478" s="1669"/>
      <c r="Z478" s="1669"/>
      <c r="AA478" s="1669"/>
      <c r="AB478" s="906"/>
    </row>
    <row r="479" spans="1:28" ht="17.25" customHeight="1">
      <c r="A479" s="936" t="s">
        <v>275</v>
      </c>
      <c r="B479" s="906" t="s">
        <v>250</v>
      </c>
      <c r="C479" s="906"/>
      <c r="D479" s="906"/>
      <c r="E479" s="906"/>
      <c r="F479" s="906"/>
      <c r="G479" s="906"/>
      <c r="H479" s="906"/>
      <c r="I479" s="906"/>
      <c r="J479" s="906"/>
      <c r="K479" s="906"/>
      <c r="L479" s="906"/>
      <c r="M479" s="906"/>
      <c r="N479" s="906"/>
      <c r="O479" s="906"/>
      <c r="P479" s="906"/>
      <c r="Q479" s="906"/>
      <c r="R479" s="906"/>
      <c r="S479" s="906"/>
      <c r="T479" s="906"/>
      <c r="U479" s="906"/>
      <c r="V479" s="906"/>
      <c r="W479" s="906"/>
      <c r="X479" s="906"/>
      <c r="Y479" s="906"/>
      <c r="Z479" s="906"/>
      <c r="AA479" s="906"/>
      <c r="AB479" s="903"/>
    </row>
    <row r="480" spans="1:28" ht="17.25" customHeight="1">
      <c r="A480" s="906"/>
      <c r="B480" s="906"/>
      <c r="C480" s="906"/>
      <c r="D480" s="906"/>
      <c r="E480" s="906"/>
      <c r="F480" s="1668" t="str">
        <f>項目一覧②!$F$697</f>
        <v/>
      </c>
      <c r="G480" s="1668"/>
      <c r="H480" s="1668"/>
      <c r="I480" s="1668"/>
      <c r="J480" s="1668"/>
      <c r="K480" s="1668"/>
      <c r="L480" s="1668"/>
      <c r="M480" s="1668"/>
      <c r="N480" s="1668"/>
      <c r="O480" s="1668"/>
      <c r="P480" s="1668"/>
      <c r="Q480" s="1668"/>
      <c r="R480" s="1668"/>
      <c r="S480" s="1668"/>
      <c r="T480" s="1668"/>
      <c r="U480" s="1668"/>
      <c r="V480" s="1668"/>
      <c r="W480" s="1668"/>
      <c r="X480" s="1668"/>
      <c r="Y480" s="1668"/>
      <c r="Z480" s="1668"/>
      <c r="AA480" s="1668"/>
      <c r="AB480" s="903"/>
    </row>
    <row r="481" spans="1:28" ht="17.25" customHeight="1">
      <c r="A481" s="935"/>
      <c r="B481" s="935"/>
      <c r="C481" s="935"/>
      <c r="D481" s="935"/>
      <c r="E481" s="935"/>
      <c r="F481" s="1669"/>
      <c r="G481" s="1669"/>
      <c r="H481" s="1669"/>
      <c r="I481" s="1669"/>
      <c r="J481" s="1669"/>
      <c r="K481" s="1669"/>
      <c r="L481" s="1669"/>
      <c r="M481" s="1669"/>
      <c r="N481" s="1669"/>
      <c r="O481" s="1669"/>
      <c r="P481" s="1669"/>
      <c r="Q481" s="1669"/>
      <c r="R481" s="1669"/>
      <c r="S481" s="1669"/>
      <c r="T481" s="1669"/>
      <c r="U481" s="1669"/>
      <c r="V481" s="1669"/>
      <c r="W481" s="1669"/>
      <c r="X481" s="1669"/>
      <c r="Y481" s="1669"/>
      <c r="Z481" s="1669"/>
      <c r="AA481" s="1669"/>
      <c r="AB481" s="906"/>
    </row>
    <row r="482" spans="1:28" ht="17.25" customHeight="1">
      <c r="A482" s="906"/>
      <c r="B482" s="906"/>
      <c r="C482" s="906"/>
      <c r="D482" s="906"/>
      <c r="E482" s="906"/>
      <c r="F482" s="906"/>
      <c r="G482" s="906"/>
      <c r="H482" s="906"/>
      <c r="I482" s="906"/>
      <c r="J482" s="906"/>
      <c r="K482" s="906"/>
      <c r="L482" s="906"/>
      <c r="M482" s="906"/>
      <c r="N482" s="906"/>
      <c r="O482" s="906"/>
      <c r="P482" s="906"/>
      <c r="Q482" s="906"/>
      <c r="R482" s="906"/>
      <c r="S482" s="906"/>
      <c r="T482" s="906"/>
      <c r="U482" s="906"/>
      <c r="V482" s="906"/>
      <c r="W482" s="906"/>
      <c r="X482" s="906"/>
      <c r="Y482" s="906"/>
      <c r="Z482" s="906"/>
      <c r="AA482" s="906"/>
      <c r="AB482" s="903"/>
    </row>
    <row r="483" spans="1:28" ht="17.25" customHeight="1">
      <c r="A483" s="1667" t="s">
        <v>277</v>
      </c>
      <c r="B483" s="1667"/>
      <c r="C483" s="1667"/>
      <c r="D483" s="1667"/>
      <c r="E483" s="1667"/>
      <c r="F483" s="1667"/>
      <c r="G483" s="1667"/>
      <c r="H483" s="1667"/>
      <c r="I483" s="1667"/>
      <c r="J483" s="1667"/>
      <c r="K483" s="1667"/>
      <c r="L483" s="1667"/>
      <c r="M483" s="1667"/>
      <c r="N483" s="1667"/>
      <c r="O483" s="1667"/>
      <c r="P483" s="1667"/>
      <c r="Q483" s="1667"/>
      <c r="R483" s="1667"/>
      <c r="S483" s="1667"/>
      <c r="T483" s="1667"/>
      <c r="U483" s="1667"/>
      <c r="V483" s="1667"/>
      <c r="W483" s="1667"/>
      <c r="X483" s="1667"/>
      <c r="Y483" s="1667"/>
      <c r="Z483" s="1667"/>
      <c r="AA483" s="1667"/>
      <c r="AB483" s="903"/>
    </row>
    <row r="484" spans="1:28" ht="17.25" customHeight="1">
      <c r="A484" s="935"/>
      <c r="B484" s="935" t="s">
        <v>276</v>
      </c>
      <c r="C484" s="935"/>
      <c r="D484" s="935"/>
      <c r="E484" s="935"/>
      <c r="F484" s="935"/>
      <c r="G484" s="935"/>
      <c r="H484" s="935"/>
      <c r="I484" s="935"/>
      <c r="J484" s="935"/>
      <c r="K484" s="935"/>
      <c r="L484" s="935"/>
      <c r="M484" s="935"/>
      <c r="N484" s="935"/>
      <c r="O484" s="935"/>
      <c r="P484" s="935"/>
      <c r="Q484" s="935"/>
      <c r="R484" s="935"/>
      <c r="S484" s="935"/>
      <c r="T484" s="935"/>
      <c r="U484" s="935"/>
      <c r="V484" s="935"/>
      <c r="W484" s="935"/>
      <c r="X484" s="935"/>
      <c r="Y484" s="935"/>
      <c r="Z484" s="935"/>
      <c r="AA484" s="935"/>
      <c r="AB484" s="906"/>
    </row>
    <row r="485" spans="1:28" ht="22.15" customHeight="1">
      <c r="A485" s="972" t="s">
        <v>275</v>
      </c>
      <c r="B485" s="973" t="s">
        <v>132</v>
      </c>
      <c r="C485" s="973"/>
      <c r="D485" s="973"/>
      <c r="E485" s="973"/>
      <c r="F485" s="973"/>
      <c r="G485" s="922"/>
      <c r="H485" s="973"/>
      <c r="I485" s="973"/>
      <c r="J485" s="973"/>
      <c r="K485" s="973"/>
      <c r="L485" s="1688">
        <f>項目一覧②!$F$698</f>
        <v>3</v>
      </c>
      <c r="M485" s="1688"/>
      <c r="N485" s="973"/>
      <c r="O485" s="973"/>
      <c r="P485" s="973"/>
      <c r="Q485" s="973"/>
      <c r="R485" s="973"/>
      <c r="S485" s="973"/>
      <c r="T485" s="973"/>
      <c r="U485" s="973"/>
      <c r="V485" s="973"/>
      <c r="W485" s="973"/>
      <c r="X485" s="973"/>
      <c r="Y485" s="973"/>
      <c r="Z485" s="973"/>
      <c r="AA485" s="973"/>
      <c r="AB485" s="906"/>
    </row>
    <row r="486" spans="1:28" ht="22.15" customHeight="1">
      <c r="A486" s="972" t="s">
        <v>275</v>
      </c>
      <c r="B486" s="973" t="s">
        <v>274</v>
      </c>
      <c r="C486" s="973"/>
      <c r="D486" s="973"/>
      <c r="E486" s="973"/>
      <c r="F486" s="973"/>
      <c r="G486" s="903"/>
      <c r="H486" s="903"/>
      <c r="I486" s="973"/>
      <c r="J486" s="1697" t="str">
        <f>項目一覧②!$F$699</f>
        <v/>
      </c>
      <c r="K486" s="1697"/>
      <c r="L486" s="1697"/>
      <c r="M486" s="1697"/>
      <c r="N486" s="973" t="s">
        <v>273</v>
      </c>
      <c r="O486" s="973"/>
      <c r="P486" s="973"/>
      <c r="Q486" s="973"/>
      <c r="R486" s="973"/>
      <c r="S486" s="973"/>
      <c r="T486" s="973"/>
      <c r="U486" s="973"/>
      <c r="V486" s="973"/>
      <c r="W486" s="973"/>
      <c r="X486" s="973"/>
      <c r="Y486" s="973"/>
      <c r="Z486" s="973"/>
      <c r="AA486" s="973"/>
      <c r="AB486" s="906"/>
    </row>
    <row r="487" spans="1:28" ht="22.15" customHeight="1">
      <c r="A487" s="972" t="s">
        <v>110</v>
      </c>
      <c r="B487" s="973" t="s">
        <v>272</v>
      </c>
      <c r="C487" s="973"/>
      <c r="D487" s="973"/>
      <c r="E487" s="973"/>
      <c r="F487" s="973"/>
      <c r="G487" s="973"/>
      <c r="H487" s="973"/>
      <c r="I487" s="973"/>
      <c r="J487" s="1765" t="str">
        <f>項目一覧②!$F$700</f>
        <v/>
      </c>
      <c r="K487" s="1765"/>
      <c r="L487" s="1765"/>
      <c r="M487" s="1765"/>
      <c r="N487" s="1002" t="s">
        <v>92</v>
      </c>
      <c r="O487" s="973"/>
      <c r="P487" s="973"/>
      <c r="Q487" s="973"/>
      <c r="R487" s="973"/>
      <c r="S487" s="973"/>
      <c r="T487" s="973"/>
      <c r="U487" s="973"/>
      <c r="V487" s="973"/>
      <c r="W487" s="973"/>
      <c r="X487" s="973"/>
      <c r="Y487" s="973"/>
      <c r="Z487" s="973"/>
      <c r="AA487" s="973"/>
      <c r="AB487" s="906"/>
    </row>
    <row r="488" spans="1:28" ht="22.15" customHeight="1">
      <c r="A488" s="972" t="s">
        <v>110</v>
      </c>
      <c r="B488" s="973" t="s">
        <v>271</v>
      </c>
      <c r="C488" s="973"/>
      <c r="D488" s="973"/>
      <c r="E488" s="973"/>
      <c r="F488" s="973"/>
      <c r="G488" s="973"/>
      <c r="H488" s="973"/>
      <c r="I488" s="973"/>
      <c r="J488" s="1765" t="str">
        <f>項目一覧②!$F$701</f>
        <v/>
      </c>
      <c r="K488" s="1765"/>
      <c r="L488" s="1765"/>
      <c r="M488" s="1765"/>
      <c r="N488" s="1003" t="s">
        <v>92</v>
      </c>
      <c r="O488" s="973"/>
      <c r="P488" s="973"/>
      <c r="Q488" s="973"/>
      <c r="R488" s="973"/>
      <c r="S488" s="973"/>
      <c r="T488" s="973"/>
      <c r="U488" s="973"/>
      <c r="V488" s="973"/>
      <c r="W488" s="973"/>
      <c r="X488" s="973"/>
      <c r="Y488" s="973"/>
      <c r="Z488" s="973"/>
      <c r="AA488" s="973"/>
      <c r="AB488" s="906"/>
    </row>
    <row r="489" spans="1:28" ht="22.15" customHeight="1">
      <c r="A489" s="972" t="s">
        <v>110</v>
      </c>
      <c r="B489" s="973" t="s">
        <v>270</v>
      </c>
      <c r="C489" s="973"/>
      <c r="D489" s="973"/>
      <c r="E489" s="973"/>
      <c r="F489" s="973"/>
      <c r="G489" s="973"/>
      <c r="H489" s="973"/>
      <c r="I489" s="973"/>
      <c r="J489" s="1765" t="str">
        <f>項目一覧②!$F$702</f>
        <v/>
      </c>
      <c r="K489" s="1765"/>
      <c r="L489" s="1765"/>
      <c r="M489" s="1765"/>
      <c r="N489" s="1002" t="s">
        <v>92</v>
      </c>
      <c r="O489" s="973"/>
      <c r="P489" s="973"/>
      <c r="Q489" s="973"/>
      <c r="R489" s="973"/>
      <c r="S489" s="973"/>
      <c r="T489" s="973"/>
      <c r="U489" s="973"/>
      <c r="V489" s="973"/>
      <c r="W489" s="973"/>
      <c r="X489" s="973"/>
      <c r="Y489" s="973"/>
      <c r="Z489" s="973"/>
      <c r="AA489" s="973"/>
      <c r="AB489" s="906"/>
    </row>
    <row r="490" spans="1:28" ht="17.25" customHeight="1">
      <c r="A490" s="959" t="s">
        <v>110</v>
      </c>
      <c r="B490" s="937" t="s">
        <v>268</v>
      </c>
      <c r="C490" s="937"/>
      <c r="D490" s="937"/>
      <c r="E490" s="937"/>
      <c r="F490" s="937"/>
      <c r="G490" s="937"/>
      <c r="H490" s="937"/>
      <c r="I490" s="937"/>
      <c r="O490" s="937"/>
      <c r="P490" s="937"/>
      <c r="Q490" s="937"/>
      <c r="R490" s="937"/>
      <c r="S490" s="937"/>
      <c r="T490" s="937"/>
      <c r="U490" s="937"/>
      <c r="V490" s="937"/>
      <c r="W490" s="937"/>
      <c r="X490" s="937"/>
      <c r="Y490" s="937"/>
      <c r="Z490" s="937"/>
      <c r="AA490" s="937"/>
      <c r="AB490" s="906"/>
    </row>
    <row r="491" spans="1:28" ht="17.25" customHeight="1">
      <c r="A491" s="936"/>
      <c r="B491" s="906"/>
      <c r="C491" s="906" t="s">
        <v>2260</v>
      </c>
      <c r="D491" s="906" t="s">
        <v>2261</v>
      </c>
      <c r="E491" s="906"/>
      <c r="F491" s="906"/>
      <c r="G491" s="906"/>
      <c r="H491" s="906"/>
      <c r="I491" s="906"/>
      <c r="J491" s="1766" t="str">
        <f>項目一覧②!$F$703</f>
        <v/>
      </c>
      <c r="K491" s="1766"/>
      <c r="L491" s="1766"/>
      <c r="M491" s="1766"/>
      <c r="N491" s="1003" t="s">
        <v>92</v>
      </c>
      <c r="O491" s="906"/>
      <c r="P491" s="906"/>
      <c r="Q491" s="906"/>
      <c r="R491" s="906"/>
      <c r="S491" s="906"/>
      <c r="T491" s="906"/>
      <c r="U491" s="906"/>
      <c r="V491" s="906"/>
      <c r="W491" s="906"/>
      <c r="X491" s="906"/>
      <c r="Y491" s="906"/>
      <c r="Z491" s="906"/>
      <c r="AA491" s="906"/>
      <c r="AB491" s="903"/>
    </row>
    <row r="492" spans="1:28" ht="17.25" customHeight="1">
      <c r="A492" s="936"/>
      <c r="B492" s="906"/>
      <c r="C492" s="906" t="s">
        <v>2262</v>
      </c>
      <c r="D492" s="906" t="s">
        <v>2263</v>
      </c>
      <c r="E492" s="906"/>
      <c r="F492" s="906"/>
      <c r="G492" s="906"/>
      <c r="H492" s="906"/>
      <c r="I492" s="906"/>
      <c r="J492" s="1000"/>
      <c r="K492" s="1000"/>
      <c r="L492" s="1000"/>
      <c r="M492" s="1000"/>
      <c r="N492" s="1003"/>
      <c r="O492" s="906"/>
      <c r="P492" s="906"/>
      <c r="Q492" s="906" t="str">
        <f>IF(項目一覧②!$G$704=TRUE,"■","□")</f>
        <v>□</v>
      </c>
      <c r="R492" s="906" t="s">
        <v>84</v>
      </c>
      <c r="S492" s="906"/>
      <c r="T492" s="906" t="str">
        <f>IF(項目一覧②!$H$704=TRUE,"■","□")</f>
        <v>□</v>
      </c>
      <c r="U492" s="906" t="s">
        <v>454</v>
      </c>
      <c r="V492" s="906"/>
      <c r="W492" s="906"/>
      <c r="X492" s="906"/>
      <c r="Y492" s="906"/>
      <c r="Z492" s="906"/>
      <c r="AA492" s="906"/>
      <c r="AB492" s="906"/>
    </row>
    <row r="493" spans="1:28" ht="17.25" customHeight="1">
      <c r="A493" s="959" t="s">
        <v>441</v>
      </c>
      <c r="B493" s="937" t="s">
        <v>264</v>
      </c>
      <c r="C493" s="937"/>
      <c r="D493" s="937"/>
      <c r="E493" s="937"/>
      <c r="F493" s="937"/>
      <c r="G493" s="937"/>
      <c r="H493" s="937"/>
      <c r="I493" s="937"/>
      <c r="J493" s="937"/>
      <c r="K493" s="937"/>
      <c r="L493" s="937"/>
      <c r="M493" s="937"/>
      <c r="N493" s="937"/>
      <c r="O493" s="937"/>
      <c r="P493" s="937"/>
      <c r="Q493" s="937"/>
      <c r="R493" s="937"/>
      <c r="S493" s="937"/>
      <c r="T493" s="937"/>
      <c r="U493" s="937"/>
      <c r="V493" s="937"/>
      <c r="W493" s="937"/>
      <c r="X493" s="937"/>
      <c r="Y493" s="937"/>
      <c r="Z493" s="937"/>
      <c r="AA493" s="937"/>
      <c r="AB493" s="903"/>
    </row>
    <row r="494" spans="1:28" ht="17.25" customHeight="1">
      <c r="A494" s="906"/>
      <c r="B494" s="906"/>
      <c r="C494" s="906"/>
      <c r="D494" s="1667" t="s">
        <v>263</v>
      </c>
      <c r="E494" s="1667"/>
      <c r="F494" s="1667"/>
      <c r="G494" s="1667"/>
      <c r="H494" s="975"/>
      <c r="I494" s="1667" t="s">
        <v>262</v>
      </c>
      <c r="J494" s="1667"/>
      <c r="K494" s="1667"/>
      <c r="L494" s="1667"/>
      <c r="M494" s="1667"/>
      <c r="N494" s="1667"/>
      <c r="O494" s="1667"/>
      <c r="P494" s="1667"/>
      <c r="Q494" s="1667"/>
      <c r="R494" s="1667"/>
      <c r="S494" s="1667"/>
      <c r="T494" s="1667"/>
      <c r="U494" s="1667"/>
      <c r="V494" s="975"/>
      <c r="W494" s="975" t="s">
        <v>443</v>
      </c>
      <c r="X494" s="1667" t="s">
        <v>453</v>
      </c>
      <c r="Y494" s="1667"/>
      <c r="Z494" s="1667"/>
      <c r="AA494" s="906" t="s">
        <v>452</v>
      </c>
      <c r="AB494" s="903"/>
    </row>
    <row r="495" spans="1:28" ht="17.25" customHeight="1">
      <c r="A495" s="906"/>
      <c r="B495" s="906" t="s">
        <v>451</v>
      </c>
      <c r="C495" s="906"/>
      <c r="D495" s="975" t="s">
        <v>445</v>
      </c>
      <c r="E495" s="1689" t="str">
        <f>項目一覧②!$F$705</f>
        <v/>
      </c>
      <c r="F495" s="1689"/>
      <c r="G495" s="960" t="s">
        <v>444</v>
      </c>
      <c r="H495" s="938" t="str">
        <f>項目一覧②!$F$711</f>
        <v/>
      </c>
      <c r="J495" s="906"/>
      <c r="K495" s="906"/>
      <c r="L495" s="903"/>
      <c r="M495" s="906"/>
      <c r="N495" s="906"/>
      <c r="O495" s="906"/>
      <c r="P495" s="906"/>
      <c r="Q495" s="906"/>
      <c r="R495" s="903"/>
      <c r="S495" s="903"/>
      <c r="T495" s="903"/>
      <c r="U495" s="903"/>
      <c r="V495" s="975"/>
      <c r="W495" s="975" t="s">
        <v>443</v>
      </c>
      <c r="X495" s="1764" t="str">
        <f>項目一覧②!$F$717</f>
        <v/>
      </c>
      <c r="Y495" s="1764"/>
      <c r="Z495" s="1764"/>
      <c r="AA495" s="906" t="s">
        <v>442</v>
      </c>
      <c r="AB495" s="903"/>
    </row>
    <row r="496" spans="1:28" ht="17.25" customHeight="1">
      <c r="A496" s="906"/>
      <c r="B496" s="906" t="s">
        <v>450</v>
      </c>
      <c r="C496" s="906"/>
      <c r="D496" s="975" t="s">
        <v>445</v>
      </c>
      <c r="E496" s="1689" t="str">
        <f>項目一覧②!$F$706</f>
        <v/>
      </c>
      <c r="F496" s="1689"/>
      <c r="G496" s="960" t="s">
        <v>444</v>
      </c>
      <c r="H496" s="938" t="str">
        <f>項目一覧②!$F$712</f>
        <v/>
      </c>
      <c r="J496" s="906"/>
      <c r="K496" s="906"/>
      <c r="L496" s="903"/>
      <c r="M496" s="906"/>
      <c r="N496" s="906"/>
      <c r="O496" s="906"/>
      <c r="P496" s="906"/>
      <c r="Q496" s="906"/>
      <c r="R496" s="903"/>
      <c r="S496" s="903"/>
      <c r="T496" s="903"/>
      <c r="U496" s="903"/>
      <c r="V496" s="975"/>
      <c r="W496" s="975" t="s">
        <v>443</v>
      </c>
      <c r="X496" s="1764" t="str">
        <f>項目一覧②!$F$718</f>
        <v/>
      </c>
      <c r="Y496" s="1764"/>
      <c r="Z496" s="1764"/>
      <c r="AA496" s="906" t="s">
        <v>442</v>
      </c>
      <c r="AB496" s="903"/>
    </row>
    <row r="497" spans="1:28" ht="17.25" customHeight="1">
      <c r="A497" s="906"/>
      <c r="B497" s="906" t="s">
        <v>449</v>
      </c>
      <c r="C497" s="906"/>
      <c r="D497" s="975" t="s">
        <v>445</v>
      </c>
      <c r="E497" s="1689" t="str">
        <f>項目一覧②!$F$707</f>
        <v/>
      </c>
      <c r="F497" s="1689"/>
      <c r="G497" s="960" t="s">
        <v>444</v>
      </c>
      <c r="H497" s="938" t="str">
        <f>項目一覧②!$F$713</f>
        <v/>
      </c>
      <c r="J497" s="906"/>
      <c r="K497" s="906"/>
      <c r="L497" s="903"/>
      <c r="M497" s="906"/>
      <c r="N497" s="906"/>
      <c r="O497" s="906"/>
      <c r="P497" s="906"/>
      <c r="Q497" s="906"/>
      <c r="R497" s="903"/>
      <c r="S497" s="903"/>
      <c r="T497" s="903"/>
      <c r="U497" s="903"/>
      <c r="V497" s="975"/>
      <c r="W497" s="975" t="s">
        <v>443</v>
      </c>
      <c r="X497" s="1764" t="str">
        <f>項目一覧②!$F$719</f>
        <v/>
      </c>
      <c r="Y497" s="1764"/>
      <c r="Z497" s="1764"/>
      <c r="AA497" s="906" t="s">
        <v>442</v>
      </c>
      <c r="AB497" s="903"/>
    </row>
    <row r="498" spans="1:28" ht="17.25" customHeight="1">
      <c r="A498" s="906"/>
      <c r="B498" s="906" t="s">
        <v>448</v>
      </c>
      <c r="C498" s="906"/>
      <c r="D498" s="975" t="s">
        <v>445</v>
      </c>
      <c r="E498" s="1689" t="str">
        <f>項目一覧②!$F$708</f>
        <v/>
      </c>
      <c r="F498" s="1689"/>
      <c r="G498" s="960" t="s">
        <v>444</v>
      </c>
      <c r="H498" s="938" t="str">
        <f>項目一覧②!$F$714</f>
        <v/>
      </c>
      <c r="J498" s="906"/>
      <c r="K498" s="906"/>
      <c r="L498" s="903"/>
      <c r="M498" s="906"/>
      <c r="N498" s="906"/>
      <c r="O498" s="906"/>
      <c r="P498" s="906"/>
      <c r="Q498" s="906"/>
      <c r="R498" s="903"/>
      <c r="S498" s="903"/>
      <c r="T498" s="903"/>
      <c r="U498" s="903"/>
      <c r="V498" s="975"/>
      <c r="W498" s="975" t="s">
        <v>443</v>
      </c>
      <c r="X498" s="1764" t="str">
        <f>項目一覧②!$F$720</f>
        <v/>
      </c>
      <c r="Y498" s="1764"/>
      <c r="Z498" s="1764"/>
      <c r="AA498" s="906" t="s">
        <v>442</v>
      </c>
      <c r="AB498" s="903"/>
    </row>
    <row r="499" spans="1:28" ht="17.25" customHeight="1">
      <c r="A499" s="906"/>
      <c r="B499" s="906" t="s">
        <v>447</v>
      </c>
      <c r="C499" s="906"/>
      <c r="D499" s="975" t="s">
        <v>445</v>
      </c>
      <c r="E499" s="1689" t="str">
        <f>項目一覧②!$F$709</f>
        <v/>
      </c>
      <c r="F499" s="1689"/>
      <c r="G499" s="960" t="s">
        <v>444</v>
      </c>
      <c r="H499" s="938" t="str">
        <f>項目一覧②!$F$715</f>
        <v/>
      </c>
      <c r="J499" s="906"/>
      <c r="K499" s="906"/>
      <c r="L499" s="903"/>
      <c r="M499" s="906"/>
      <c r="N499" s="906"/>
      <c r="O499" s="906"/>
      <c r="P499" s="906"/>
      <c r="Q499" s="906"/>
      <c r="R499" s="903"/>
      <c r="S499" s="903"/>
      <c r="T499" s="903"/>
      <c r="U499" s="903"/>
      <c r="V499" s="975"/>
      <c r="W499" s="975" t="s">
        <v>443</v>
      </c>
      <c r="X499" s="1764" t="str">
        <f>項目一覧②!$F$721</f>
        <v/>
      </c>
      <c r="Y499" s="1764"/>
      <c r="Z499" s="1764"/>
      <c r="AA499" s="906" t="s">
        <v>442</v>
      </c>
      <c r="AB499" s="903"/>
    </row>
    <row r="500" spans="1:28" ht="17.25" customHeight="1">
      <c r="A500" s="935"/>
      <c r="B500" s="935" t="s">
        <v>446</v>
      </c>
      <c r="C500" s="935"/>
      <c r="D500" s="975" t="s">
        <v>445</v>
      </c>
      <c r="E500" s="1689" t="str">
        <f>項目一覧②!$F$710</f>
        <v/>
      </c>
      <c r="F500" s="1689"/>
      <c r="G500" s="960" t="s">
        <v>444</v>
      </c>
      <c r="H500" s="938" t="str">
        <f>項目一覧②!$F$716</f>
        <v/>
      </c>
      <c r="J500" s="935"/>
      <c r="K500" s="935"/>
      <c r="L500" s="903"/>
      <c r="M500" s="935"/>
      <c r="N500" s="935"/>
      <c r="O500" s="935"/>
      <c r="P500" s="935"/>
      <c r="Q500" s="935"/>
      <c r="R500" s="903"/>
      <c r="S500" s="903"/>
      <c r="T500" s="903"/>
      <c r="U500" s="903"/>
      <c r="V500" s="975"/>
      <c r="W500" s="975" t="s">
        <v>443</v>
      </c>
      <c r="X500" s="1764" t="str">
        <f>項目一覧②!$F$722</f>
        <v/>
      </c>
      <c r="Y500" s="1764"/>
      <c r="Z500" s="1764"/>
      <c r="AA500" s="906" t="s">
        <v>442</v>
      </c>
      <c r="AB500" s="906"/>
    </row>
    <row r="501" spans="1:28" ht="17.25" customHeight="1">
      <c r="A501" s="959" t="s">
        <v>441</v>
      </c>
      <c r="B501" s="937" t="s">
        <v>251</v>
      </c>
      <c r="C501" s="937"/>
      <c r="D501" s="937"/>
      <c r="E501" s="937"/>
      <c r="F501" s="937"/>
      <c r="G501" s="937"/>
      <c r="H501" s="937"/>
      <c r="I501" s="937"/>
      <c r="J501" s="937"/>
      <c r="K501" s="937"/>
      <c r="L501" s="937"/>
      <c r="M501" s="937"/>
      <c r="N501" s="937"/>
      <c r="O501" s="937"/>
      <c r="P501" s="937"/>
      <c r="Q501" s="937"/>
      <c r="R501" s="937"/>
      <c r="S501" s="937"/>
      <c r="T501" s="937"/>
      <c r="U501" s="937"/>
      <c r="V501" s="937"/>
      <c r="W501" s="937"/>
      <c r="X501" s="937"/>
      <c r="Y501" s="937"/>
      <c r="Z501" s="937"/>
      <c r="AA501" s="937"/>
      <c r="AB501" s="903"/>
    </row>
    <row r="502" spans="1:28" ht="17.25" customHeight="1">
      <c r="A502" s="936"/>
      <c r="B502" s="906"/>
      <c r="C502" s="906"/>
      <c r="D502" s="906"/>
      <c r="E502" s="906"/>
      <c r="F502" s="1668" t="str">
        <f>項目一覧②!$F$723</f>
        <v/>
      </c>
      <c r="G502" s="1668"/>
      <c r="H502" s="1668"/>
      <c r="I502" s="1668"/>
      <c r="J502" s="1668"/>
      <c r="K502" s="1668"/>
      <c r="L502" s="1668"/>
      <c r="M502" s="1668"/>
      <c r="N502" s="1668"/>
      <c r="O502" s="1668"/>
      <c r="P502" s="1668"/>
      <c r="Q502" s="1668"/>
      <c r="R502" s="1668"/>
      <c r="S502" s="1668"/>
      <c r="T502" s="1668"/>
      <c r="U502" s="1668"/>
      <c r="V502" s="1668"/>
      <c r="W502" s="1668"/>
      <c r="X502" s="1668"/>
      <c r="Y502" s="1668"/>
      <c r="Z502" s="1668"/>
      <c r="AA502" s="1668"/>
      <c r="AB502" s="903"/>
    </row>
    <row r="503" spans="1:28" ht="17.25" customHeight="1">
      <c r="A503" s="935"/>
      <c r="B503" s="935"/>
      <c r="C503" s="935"/>
      <c r="D503" s="935"/>
      <c r="E503" s="935"/>
      <c r="F503" s="1669"/>
      <c r="G503" s="1669"/>
      <c r="H503" s="1669"/>
      <c r="I503" s="1669"/>
      <c r="J503" s="1669"/>
      <c r="K503" s="1669"/>
      <c r="L503" s="1669"/>
      <c r="M503" s="1669"/>
      <c r="N503" s="1669"/>
      <c r="O503" s="1669"/>
      <c r="P503" s="1669"/>
      <c r="Q503" s="1669"/>
      <c r="R503" s="1669"/>
      <c r="S503" s="1669"/>
      <c r="T503" s="1669"/>
      <c r="U503" s="1669"/>
      <c r="V503" s="1669"/>
      <c r="W503" s="1669"/>
      <c r="X503" s="1669"/>
      <c r="Y503" s="1669"/>
      <c r="Z503" s="1669"/>
      <c r="AA503" s="1669"/>
      <c r="AB503" s="906"/>
    </row>
    <row r="504" spans="1:28" ht="17.25" customHeight="1">
      <c r="A504" s="936" t="s">
        <v>441</v>
      </c>
      <c r="B504" s="906" t="s">
        <v>250</v>
      </c>
      <c r="C504" s="906"/>
      <c r="D504" s="906"/>
      <c r="E504" s="906"/>
      <c r="F504" s="906"/>
      <c r="G504" s="906"/>
      <c r="H504" s="906"/>
      <c r="I504" s="906"/>
      <c r="J504" s="906"/>
      <c r="K504" s="906"/>
      <c r="L504" s="906"/>
      <c r="M504" s="906"/>
      <c r="N504" s="906"/>
      <c r="O504" s="906"/>
      <c r="P504" s="906"/>
      <c r="Q504" s="906"/>
      <c r="R504" s="906"/>
      <c r="S504" s="906"/>
      <c r="T504" s="906"/>
      <c r="U504" s="906"/>
      <c r="V504" s="906"/>
      <c r="W504" s="906"/>
      <c r="X504" s="906"/>
      <c r="Y504" s="906"/>
      <c r="Z504" s="906"/>
      <c r="AA504" s="906"/>
      <c r="AB504" s="903"/>
    </row>
    <row r="505" spans="1:28" ht="17.25" customHeight="1">
      <c r="A505" s="906"/>
      <c r="B505" s="906"/>
      <c r="C505" s="906"/>
      <c r="D505" s="906"/>
      <c r="E505" s="906"/>
      <c r="F505" s="1668" t="str">
        <f>項目一覧②!$F$724</f>
        <v/>
      </c>
      <c r="G505" s="1668"/>
      <c r="H505" s="1668"/>
      <c r="I505" s="1668"/>
      <c r="J505" s="1668"/>
      <c r="K505" s="1668"/>
      <c r="L505" s="1668"/>
      <c r="M505" s="1668"/>
      <c r="N505" s="1668"/>
      <c r="O505" s="1668"/>
      <c r="P505" s="1668"/>
      <c r="Q505" s="1668"/>
      <c r="R505" s="1668"/>
      <c r="S505" s="1668"/>
      <c r="T505" s="1668"/>
      <c r="U505" s="1668"/>
      <c r="V505" s="1668"/>
      <c r="W505" s="1668"/>
      <c r="X505" s="1668"/>
      <c r="Y505" s="1668"/>
      <c r="Z505" s="1668"/>
      <c r="AA505" s="1668"/>
      <c r="AB505" s="903"/>
    </row>
    <row r="506" spans="1:28" ht="17.25" customHeight="1">
      <c r="A506" s="935"/>
      <c r="B506" s="935"/>
      <c r="C506" s="935"/>
      <c r="D506" s="935"/>
      <c r="E506" s="935"/>
      <c r="F506" s="1669"/>
      <c r="G506" s="1669"/>
      <c r="H506" s="1669"/>
      <c r="I506" s="1669"/>
      <c r="J506" s="1669"/>
      <c r="K506" s="1669"/>
      <c r="L506" s="1669"/>
      <c r="M506" s="1669"/>
      <c r="N506" s="1669"/>
      <c r="O506" s="1669"/>
      <c r="P506" s="1669"/>
      <c r="Q506" s="1669"/>
      <c r="R506" s="1669"/>
      <c r="S506" s="1669"/>
      <c r="T506" s="1669"/>
      <c r="U506" s="1669"/>
      <c r="V506" s="1669"/>
      <c r="W506" s="1669"/>
      <c r="X506" s="1669"/>
      <c r="Y506" s="1669"/>
      <c r="Z506" s="1669"/>
      <c r="AA506" s="1669"/>
      <c r="AB506" s="906"/>
    </row>
    <row r="508" spans="1:28" ht="17.25" customHeight="1">
      <c r="A508" s="1667" t="s">
        <v>277</v>
      </c>
      <c r="B508" s="1667"/>
      <c r="C508" s="1667"/>
      <c r="D508" s="1667"/>
      <c r="E508" s="1667"/>
      <c r="F508" s="1667"/>
      <c r="G508" s="1667"/>
      <c r="H508" s="1667"/>
      <c r="I508" s="1667"/>
      <c r="J508" s="1667"/>
      <c r="K508" s="1667"/>
      <c r="L508" s="1667"/>
      <c r="M508" s="1667"/>
      <c r="N508" s="1667"/>
      <c r="O508" s="1667"/>
      <c r="P508" s="1667"/>
      <c r="Q508" s="1667"/>
      <c r="R508" s="1667"/>
      <c r="S508" s="1667"/>
      <c r="T508" s="1667"/>
      <c r="U508" s="1667"/>
      <c r="V508" s="1667"/>
      <c r="W508" s="1667"/>
      <c r="X508" s="1667"/>
      <c r="Y508" s="1667"/>
      <c r="Z508" s="1667"/>
      <c r="AA508" s="1667"/>
      <c r="AB508" s="903"/>
    </row>
    <row r="509" spans="1:28" ht="17.25" customHeight="1">
      <c r="A509" s="935"/>
      <c r="B509" s="935" t="s">
        <v>276</v>
      </c>
      <c r="C509" s="935"/>
      <c r="D509" s="935"/>
      <c r="E509" s="935"/>
      <c r="F509" s="935"/>
      <c r="G509" s="935"/>
      <c r="H509" s="935"/>
      <c r="I509" s="935"/>
      <c r="J509" s="935"/>
      <c r="K509" s="935"/>
      <c r="L509" s="935"/>
      <c r="M509" s="935"/>
      <c r="N509" s="935"/>
      <c r="O509" s="935"/>
      <c r="P509" s="935"/>
      <c r="Q509" s="935"/>
      <c r="R509" s="935"/>
      <c r="S509" s="935"/>
      <c r="T509" s="935"/>
      <c r="U509" s="935"/>
      <c r="V509" s="935"/>
      <c r="W509" s="935"/>
      <c r="X509" s="935"/>
      <c r="Y509" s="935"/>
      <c r="Z509" s="935"/>
      <c r="AA509" s="935"/>
      <c r="AB509" s="906"/>
    </row>
    <row r="510" spans="1:28" ht="22.15" customHeight="1">
      <c r="A510" s="972" t="s">
        <v>109</v>
      </c>
      <c r="B510" s="973" t="s">
        <v>132</v>
      </c>
      <c r="C510" s="973"/>
      <c r="D510" s="973"/>
      <c r="E510" s="973"/>
      <c r="F510" s="973"/>
      <c r="G510" s="922"/>
      <c r="H510" s="973"/>
      <c r="I510" s="973"/>
      <c r="J510" s="973"/>
      <c r="K510" s="973"/>
      <c r="L510" s="1688">
        <f>項目一覧②!$F$725</f>
        <v>3</v>
      </c>
      <c r="M510" s="1688"/>
      <c r="N510" s="973"/>
      <c r="O510" s="973"/>
      <c r="P510" s="973"/>
      <c r="Q510" s="973"/>
      <c r="R510" s="973"/>
      <c r="S510" s="973"/>
      <c r="T510" s="973"/>
      <c r="U510" s="973"/>
      <c r="V510" s="973"/>
      <c r="W510" s="973"/>
      <c r="X510" s="973"/>
      <c r="Y510" s="973"/>
      <c r="Z510" s="973"/>
      <c r="AA510" s="973"/>
      <c r="AB510" s="906"/>
    </row>
    <row r="511" spans="1:28" ht="22.15" customHeight="1">
      <c r="A511" s="972" t="s">
        <v>109</v>
      </c>
      <c r="B511" s="973" t="s">
        <v>274</v>
      </c>
      <c r="C511" s="973"/>
      <c r="D511" s="973"/>
      <c r="E511" s="973"/>
      <c r="F511" s="973"/>
      <c r="G511" s="903"/>
      <c r="H511" s="903"/>
      <c r="I511" s="973"/>
      <c r="J511" s="1697" t="str">
        <f>項目一覧②!$F$726</f>
        <v/>
      </c>
      <c r="K511" s="1697"/>
      <c r="L511" s="1697"/>
      <c r="M511" s="1697"/>
      <c r="N511" s="973" t="s">
        <v>273</v>
      </c>
      <c r="O511" s="973"/>
      <c r="P511" s="973"/>
      <c r="Q511" s="973"/>
      <c r="R511" s="973"/>
      <c r="S511" s="973"/>
      <c r="T511" s="973"/>
      <c r="U511" s="973"/>
      <c r="V511" s="973"/>
      <c r="W511" s="973"/>
      <c r="X511" s="973"/>
      <c r="Y511" s="973"/>
      <c r="Z511" s="973"/>
      <c r="AA511" s="973"/>
      <c r="AB511" s="906"/>
    </row>
    <row r="512" spans="1:28" ht="22.15" customHeight="1">
      <c r="A512" s="972" t="s">
        <v>109</v>
      </c>
      <c r="B512" s="973" t="s">
        <v>272</v>
      </c>
      <c r="C512" s="973"/>
      <c r="D512" s="973"/>
      <c r="E512" s="973"/>
      <c r="F512" s="973"/>
      <c r="G512" s="973"/>
      <c r="H512" s="973"/>
      <c r="I512" s="973"/>
      <c r="J512" s="1765" t="str">
        <f>項目一覧②!$F$727</f>
        <v/>
      </c>
      <c r="K512" s="1765"/>
      <c r="L512" s="1765"/>
      <c r="M512" s="1765"/>
      <c r="N512" s="1002" t="s">
        <v>85</v>
      </c>
      <c r="O512" s="973"/>
      <c r="P512" s="973"/>
      <c r="Q512" s="973"/>
      <c r="R512" s="973"/>
      <c r="S512" s="973"/>
      <c r="T512" s="973"/>
      <c r="U512" s="973"/>
      <c r="V512" s="973"/>
      <c r="W512" s="973"/>
      <c r="X512" s="973"/>
      <c r="Y512" s="973"/>
      <c r="Z512" s="973"/>
      <c r="AA512" s="973"/>
      <c r="AB512" s="906"/>
    </row>
    <row r="513" spans="1:28" ht="22.15" customHeight="1">
      <c r="A513" s="972" t="s">
        <v>109</v>
      </c>
      <c r="B513" s="973" t="s">
        <v>271</v>
      </c>
      <c r="C513" s="973"/>
      <c r="D513" s="973"/>
      <c r="E513" s="973"/>
      <c r="F513" s="973"/>
      <c r="G513" s="973"/>
      <c r="H513" s="973"/>
      <c r="I513" s="973"/>
      <c r="J513" s="1765" t="str">
        <f>項目一覧②!$F$728</f>
        <v/>
      </c>
      <c r="K513" s="1765"/>
      <c r="L513" s="1765"/>
      <c r="M513" s="1765"/>
      <c r="N513" s="1003" t="s">
        <v>85</v>
      </c>
      <c r="O513" s="973"/>
      <c r="P513" s="973"/>
      <c r="Q513" s="973"/>
      <c r="R513" s="973"/>
      <c r="S513" s="973"/>
      <c r="T513" s="973"/>
      <c r="U513" s="973"/>
      <c r="V513" s="973"/>
      <c r="W513" s="973"/>
      <c r="X513" s="973"/>
      <c r="Y513" s="973"/>
      <c r="Z513" s="973"/>
      <c r="AA513" s="973"/>
      <c r="AB513" s="906"/>
    </row>
    <row r="514" spans="1:28" ht="22.15" customHeight="1">
      <c r="A514" s="972" t="s">
        <v>109</v>
      </c>
      <c r="B514" s="973" t="s">
        <v>270</v>
      </c>
      <c r="C514" s="973"/>
      <c r="D514" s="973"/>
      <c r="E514" s="973"/>
      <c r="F514" s="973"/>
      <c r="G514" s="973"/>
      <c r="H514" s="973"/>
      <c r="I514" s="973"/>
      <c r="J514" s="1765" t="str">
        <f>項目一覧②!$F$729</f>
        <v/>
      </c>
      <c r="K514" s="1765"/>
      <c r="L514" s="1765"/>
      <c r="M514" s="1765"/>
      <c r="N514" s="1002" t="s">
        <v>85</v>
      </c>
      <c r="O514" s="973"/>
      <c r="P514" s="973"/>
      <c r="Q514" s="973"/>
      <c r="R514" s="973"/>
      <c r="S514" s="973"/>
      <c r="T514" s="973"/>
      <c r="U514" s="973"/>
      <c r="V514" s="973"/>
      <c r="W514" s="973"/>
      <c r="X514" s="973"/>
      <c r="Y514" s="973"/>
      <c r="Z514" s="973"/>
      <c r="AA514" s="973"/>
      <c r="AB514" s="906"/>
    </row>
    <row r="515" spans="1:28" ht="17.25" customHeight="1">
      <c r="A515" s="959" t="s">
        <v>109</v>
      </c>
      <c r="B515" s="937" t="s">
        <v>268</v>
      </c>
      <c r="C515" s="937"/>
      <c r="D515" s="937"/>
      <c r="E515" s="937"/>
      <c r="F515" s="937"/>
      <c r="G515" s="937"/>
      <c r="H515" s="937"/>
      <c r="I515" s="937"/>
      <c r="O515" s="937"/>
      <c r="P515" s="937"/>
      <c r="Q515" s="937"/>
      <c r="R515" s="937"/>
      <c r="S515" s="937"/>
      <c r="T515" s="937"/>
      <c r="U515" s="937"/>
      <c r="V515" s="937"/>
      <c r="W515" s="937"/>
      <c r="X515" s="937"/>
      <c r="Y515" s="937"/>
      <c r="Z515" s="937"/>
      <c r="AA515" s="937"/>
      <c r="AB515" s="903"/>
    </row>
    <row r="516" spans="1:28" ht="17.25" customHeight="1">
      <c r="A516" s="936"/>
      <c r="B516" s="906"/>
      <c r="C516" s="906" t="s">
        <v>2260</v>
      </c>
      <c r="D516" s="906" t="s">
        <v>2261</v>
      </c>
      <c r="E516" s="906"/>
      <c r="F516" s="906"/>
      <c r="G516" s="906"/>
      <c r="H516" s="906"/>
      <c r="I516" s="906"/>
      <c r="J516" s="1766" t="str">
        <f>項目一覧②!$F$730</f>
        <v/>
      </c>
      <c r="K516" s="1766"/>
      <c r="L516" s="1766"/>
      <c r="M516" s="1766"/>
      <c r="N516" s="1003" t="s">
        <v>85</v>
      </c>
      <c r="O516" s="906"/>
      <c r="P516" s="906"/>
      <c r="Q516" s="906"/>
      <c r="R516" s="906"/>
      <c r="S516" s="906"/>
      <c r="T516" s="906"/>
      <c r="U516" s="906"/>
      <c r="V516" s="906"/>
      <c r="W516" s="906"/>
      <c r="X516" s="906"/>
      <c r="Y516" s="906"/>
      <c r="Z516" s="906"/>
      <c r="AA516" s="906"/>
      <c r="AB516" s="903"/>
    </row>
    <row r="517" spans="1:28" ht="17.25" customHeight="1">
      <c r="A517" s="936"/>
      <c r="B517" s="906"/>
      <c r="C517" s="906" t="s">
        <v>2262</v>
      </c>
      <c r="D517" s="906" t="s">
        <v>2263</v>
      </c>
      <c r="E517" s="906"/>
      <c r="F517" s="906"/>
      <c r="G517" s="906"/>
      <c r="H517" s="906"/>
      <c r="I517" s="906"/>
      <c r="J517" s="1000"/>
      <c r="K517" s="1000"/>
      <c r="L517" s="1000"/>
      <c r="M517" s="1000"/>
      <c r="N517" s="1003"/>
      <c r="O517" s="906"/>
      <c r="P517" s="906"/>
      <c r="Q517" s="906" t="str">
        <f>IF(項目一覧②!$G$731=TRUE,"■","□")</f>
        <v>□</v>
      </c>
      <c r="R517" s="906" t="s">
        <v>84</v>
      </c>
      <c r="S517" s="906"/>
      <c r="T517" s="906" t="str">
        <f>IF(項目一覧②!$H$731=TRUE,"■","□")</f>
        <v>□</v>
      </c>
      <c r="U517" s="906" t="s">
        <v>115</v>
      </c>
      <c r="V517" s="906"/>
      <c r="W517" s="906"/>
      <c r="X517" s="906"/>
      <c r="Y517" s="906"/>
      <c r="Z517" s="906"/>
      <c r="AA517" s="906"/>
      <c r="AB517" s="906"/>
    </row>
    <row r="518" spans="1:28" ht="17.25" customHeight="1">
      <c r="A518" s="959" t="s">
        <v>109</v>
      </c>
      <c r="B518" s="937" t="s">
        <v>264</v>
      </c>
      <c r="C518" s="937"/>
      <c r="D518" s="937"/>
      <c r="E518" s="937"/>
      <c r="F518" s="937"/>
      <c r="G518" s="937"/>
      <c r="H518" s="937"/>
      <c r="I518" s="937"/>
      <c r="J518" s="937"/>
      <c r="K518" s="937"/>
      <c r="L518" s="937"/>
      <c r="M518" s="937"/>
      <c r="N518" s="937"/>
      <c r="O518" s="937"/>
      <c r="P518" s="937"/>
      <c r="Q518" s="937"/>
      <c r="R518" s="937"/>
      <c r="S518" s="937"/>
      <c r="T518" s="937"/>
      <c r="U518" s="937"/>
      <c r="V518" s="937"/>
      <c r="W518" s="937"/>
      <c r="X518" s="937"/>
      <c r="Y518" s="937"/>
      <c r="Z518" s="937"/>
      <c r="AA518" s="937"/>
      <c r="AB518" s="903"/>
    </row>
    <row r="519" spans="1:28" ht="17.25" customHeight="1">
      <c r="A519" s="906"/>
      <c r="B519" s="906"/>
      <c r="C519" s="906"/>
      <c r="D519" s="1667" t="s">
        <v>263</v>
      </c>
      <c r="E519" s="1667"/>
      <c r="F519" s="1667"/>
      <c r="G519" s="1667"/>
      <c r="H519" s="975"/>
      <c r="I519" s="1667" t="s">
        <v>262</v>
      </c>
      <c r="J519" s="1667"/>
      <c r="K519" s="1667"/>
      <c r="L519" s="1667"/>
      <c r="M519" s="1667"/>
      <c r="N519" s="1667"/>
      <c r="O519" s="1667"/>
      <c r="P519" s="1667"/>
      <c r="Q519" s="1667"/>
      <c r="R519" s="1667"/>
      <c r="S519" s="1667"/>
      <c r="T519" s="1667"/>
      <c r="U519" s="1667"/>
      <c r="V519" s="975"/>
      <c r="W519" s="975" t="s">
        <v>253</v>
      </c>
      <c r="X519" s="1667" t="s">
        <v>261</v>
      </c>
      <c r="Y519" s="1667"/>
      <c r="Z519" s="1667"/>
      <c r="AA519" s="906" t="s">
        <v>175</v>
      </c>
      <c r="AB519" s="903"/>
    </row>
    <row r="520" spans="1:28" ht="17.25" customHeight="1">
      <c r="A520" s="906"/>
      <c r="B520" s="906" t="s">
        <v>260</v>
      </c>
      <c r="C520" s="906"/>
      <c r="D520" s="975" t="s">
        <v>187</v>
      </c>
      <c r="E520" s="1689" t="str">
        <f>項目一覧②!$F$732</f>
        <v/>
      </c>
      <c r="F520" s="1689"/>
      <c r="G520" s="960" t="s">
        <v>254</v>
      </c>
      <c r="H520" s="938" t="str">
        <f>項目一覧②!$F$738</f>
        <v/>
      </c>
      <c r="J520" s="906"/>
      <c r="K520" s="906"/>
      <c r="L520" s="903"/>
      <c r="M520" s="906"/>
      <c r="N520" s="906"/>
      <c r="O520" s="906"/>
      <c r="P520" s="906"/>
      <c r="Q520" s="906"/>
      <c r="R520" s="903"/>
      <c r="S520" s="903"/>
      <c r="T520" s="903"/>
      <c r="U520" s="903"/>
      <c r="V520" s="975"/>
      <c r="W520" s="975" t="s">
        <v>253</v>
      </c>
      <c r="X520" s="1764" t="str">
        <f>項目一覧②!$F$744</f>
        <v/>
      </c>
      <c r="Y520" s="1764"/>
      <c r="Z520" s="1764"/>
      <c r="AA520" s="906" t="s">
        <v>252</v>
      </c>
      <c r="AB520" s="903"/>
    </row>
    <row r="521" spans="1:28" ht="17.25" customHeight="1">
      <c r="A521" s="906"/>
      <c r="B521" s="906" t="s">
        <v>259</v>
      </c>
      <c r="C521" s="906"/>
      <c r="D521" s="975" t="s">
        <v>187</v>
      </c>
      <c r="E521" s="1689" t="str">
        <f>項目一覧②!$F$733</f>
        <v/>
      </c>
      <c r="F521" s="1689"/>
      <c r="G521" s="960" t="s">
        <v>254</v>
      </c>
      <c r="H521" s="938" t="str">
        <f>項目一覧②!$F$739</f>
        <v/>
      </c>
      <c r="J521" s="906"/>
      <c r="K521" s="906"/>
      <c r="L521" s="903"/>
      <c r="M521" s="906"/>
      <c r="N521" s="906"/>
      <c r="O521" s="906"/>
      <c r="P521" s="906"/>
      <c r="Q521" s="906"/>
      <c r="R521" s="903"/>
      <c r="S521" s="903"/>
      <c r="T521" s="903"/>
      <c r="U521" s="903"/>
      <c r="V521" s="975"/>
      <c r="W521" s="975" t="s">
        <v>253</v>
      </c>
      <c r="X521" s="1764" t="str">
        <f>項目一覧②!$F$745</f>
        <v/>
      </c>
      <c r="Y521" s="1764"/>
      <c r="Z521" s="1764"/>
      <c r="AA521" s="906" t="s">
        <v>252</v>
      </c>
      <c r="AB521" s="903"/>
    </row>
    <row r="522" spans="1:28" ht="17.25" customHeight="1">
      <c r="A522" s="906"/>
      <c r="B522" s="906" t="s">
        <v>258</v>
      </c>
      <c r="C522" s="906"/>
      <c r="D522" s="975" t="s">
        <v>187</v>
      </c>
      <c r="E522" s="1689" t="str">
        <f>項目一覧②!$F$734</f>
        <v/>
      </c>
      <c r="F522" s="1689"/>
      <c r="G522" s="960" t="s">
        <v>254</v>
      </c>
      <c r="H522" s="938" t="str">
        <f>項目一覧②!$F$740</f>
        <v/>
      </c>
      <c r="J522" s="906"/>
      <c r="K522" s="906"/>
      <c r="L522" s="903"/>
      <c r="M522" s="906"/>
      <c r="N522" s="906"/>
      <c r="O522" s="906"/>
      <c r="P522" s="906"/>
      <c r="Q522" s="906"/>
      <c r="R522" s="903"/>
      <c r="S522" s="903"/>
      <c r="T522" s="903"/>
      <c r="U522" s="903"/>
      <c r="V522" s="975"/>
      <c r="W522" s="975" t="s">
        <v>253</v>
      </c>
      <c r="X522" s="1764" t="str">
        <f>項目一覧②!$F$746</f>
        <v/>
      </c>
      <c r="Y522" s="1764"/>
      <c r="Z522" s="1764"/>
      <c r="AA522" s="906" t="s">
        <v>252</v>
      </c>
      <c r="AB522" s="903"/>
    </row>
    <row r="523" spans="1:28" ht="17.25" customHeight="1">
      <c r="A523" s="906"/>
      <c r="B523" s="906" t="s">
        <v>257</v>
      </c>
      <c r="C523" s="906"/>
      <c r="D523" s="975" t="s">
        <v>187</v>
      </c>
      <c r="E523" s="1689" t="str">
        <f>項目一覧②!$F$735</f>
        <v/>
      </c>
      <c r="F523" s="1689"/>
      <c r="G523" s="960" t="s">
        <v>254</v>
      </c>
      <c r="H523" s="938" t="str">
        <f>項目一覧②!$F$741</f>
        <v/>
      </c>
      <c r="J523" s="906"/>
      <c r="K523" s="906"/>
      <c r="L523" s="903"/>
      <c r="M523" s="906"/>
      <c r="N523" s="906"/>
      <c r="O523" s="906"/>
      <c r="P523" s="906"/>
      <c r="Q523" s="906"/>
      <c r="R523" s="903"/>
      <c r="S523" s="903"/>
      <c r="T523" s="903"/>
      <c r="U523" s="903"/>
      <c r="V523" s="975"/>
      <c r="W523" s="975" t="s">
        <v>253</v>
      </c>
      <c r="X523" s="1764" t="str">
        <f>項目一覧②!$F$747</f>
        <v/>
      </c>
      <c r="Y523" s="1764"/>
      <c r="Z523" s="1764"/>
      <c r="AA523" s="906" t="s">
        <v>252</v>
      </c>
      <c r="AB523" s="903"/>
    </row>
    <row r="524" spans="1:28" ht="17.25" customHeight="1">
      <c r="A524" s="906"/>
      <c r="B524" s="906" t="s">
        <v>256</v>
      </c>
      <c r="C524" s="906"/>
      <c r="D524" s="975" t="s">
        <v>187</v>
      </c>
      <c r="E524" s="1689" t="str">
        <f>項目一覧②!$F$736</f>
        <v/>
      </c>
      <c r="F524" s="1689"/>
      <c r="G524" s="960" t="s">
        <v>254</v>
      </c>
      <c r="H524" s="938" t="str">
        <f>項目一覧②!$F$742</f>
        <v/>
      </c>
      <c r="J524" s="906"/>
      <c r="K524" s="906"/>
      <c r="L524" s="903"/>
      <c r="M524" s="906"/>
      <c r="N524" s="906"/>
      <c r="O524" s="906"/>
      <c r="P524" s="906"/>
      <c r="Q524" s="906"/>
      <c r="R524" s="903"/>
      <c r="S524" s="903"/>
      <c r="T524" s="903"/>
      <c r="U524" s="903"/>
      <c r="V524" s="975"/>
      <c r="W524" s="975" t="s">
        <v>253</v>
      </c>
      <c r="X524" s="1764" t="str">
        <f>項目一覧②!$F$748</f>
        <v/>
      </c>
      <c r="Y524" s="1764"/>
      <c r="Z524" s="1764"/>
      <c r="AA524" s="906" t="s">
        <v>252</v>
      </c>
      <c r="AB524" s="903"/>
    </row>
    <row r="525" spans="1:28" ht="17.25" customHeight="1">
      <c r="A525" s="935"/>
      <c r="B525" s="935" t="s">
        <v>255</v>
      </c>
      <c r="C525" s="935"/>
      <c r="D525" s="975" t="s">
        <v>187</v>
      </c>
      <c r="E525" s="1689" t="str">
        <f>項目一覧②!$F$737</f>
        <v/>
      </c>
      <c r="F525" s="1689"/>
      <c r="G525" s="960" t="s">
        <v>254</v>
      </c>
      <c r="H525" s="938" t="str">
        <f>項目一覧②!$F$743</f>
        <v/>
      </c>
      <c r="J525" s="935"/>
      <c r="K525" s="935"/>
      <c r="L525" s="903"/>
      <c r="M525" s="935"/>
      <c r="N525" s="935"/>
      <c r="O525" s="935"/>
      <c r="P525" s="935"/>
      <c r="Q525" s="935"/>
      <c r="R525" s="903"/>
      <c r="S525" s="903"/>
      <c r="T525" s="903"/>
      <c r="U525" s="903"/>
      <c r="V525" s="975"/>
      <c r="W525" s="975" t="s">
        <v>253</v>
      </c>
      <c r="X525" s="1764" t="str">
        <f>項目一覧②!$F$749</f>
        <v/>
      </c>
      <c r="Y525" s="1764"/>
      <c r="Z525" s="1764"/>
      <c r="AA525" s="906" t="s">
        <v>252</v>
      </c>
      <c r="AB525" s="906"/>
    </row>
    <row r="526" spans="1:28" ht="17.25" customHeight="1">
      <c r="A526" s="959" t="s">
        <v>109</v>
      </c>
      <c r="B526" s="937" t="s">
        <v>251</v>
      </c>
      <c r="C526" s="937"/>
      <c r="D526" s="937"/>
      <c r="E526" s="937"/>
      <c r="F526" s="937"/>
      <c r="G526" s="937"/>
      <c r="H526" s="937"/>
      <c r="I526" s="937"/>
      <c r="J526" s="937"/>
      <c r="K526" s="937"/>
      <c r="L526" s="937"/>
      <c r="M526" s="937"/>
      <c r="N526" s="937"/>
      <c r="O526" s="937"/>
      <c r="P526" s="937"/>
      <c r="Q526" s="937"/>
      <c r="R526" s="937"/>
      <c r="S526" s="937"/>
      <c r="T526" s="937"/>
      <c r="U526" s="937"/>
      <c r="V526" s="937"/>
      <c r="W526" s="937"/>
      <c r="X526" s="937"/>
      <c r="Y526" s="937"/>
      <c r="Z526" s="937"/>
      <c r="AA526" s="937"/>
      <c r="AB526" s="903"/>
    </row>
    <row r="527" spans="1:28" ht="17.25" customHeight="1">
      <c r="A527" s="936"/>
      <c r="B527" s="906"/>
      <c r="C527" s="906"/>
      <c r="D527" s="906"/>
      <c r="E527" s="906"/>
      <c r="F527" s="1668" t="str">
        <f>項目一覧②!$F$750</f>
        <v/>
      </c>
      <c r="G527" s="1668"/>
      <c r="H527" s="1668"/>
      <c r="I527" s="1668"/>
      <c r="J527" s="1668"/>
      <c r="K527" s="1668"/>
      <c r="L527" s="1668"/>
      <c r="M527" s="1668"/>
      <c r="N527" s="1668"/>
      <c r="O527" s="1668"/>
      <c r="P527" s="1668"/>
      <c r="Q527" s="1668"/>
      <c r="R527" s="1668"/>
      <c r="S527" s="1668"/>
      <c r="T527" s="1668"/>
      <c r="U527" s="1668"/>
      <c r="V527" s="1668"/>
      <c r="W527" s="1668"/>
      <c r="X527" s="1668"/>
      <c r="Y527" s="1668"/>
      <c r="Z527" s="1668"/>
      <c r="AA527" s="1668"/>
      <c r="AB527" s="903"/>
    </row>
    <row r="528" spans="1:28" ht="17.25" customHeight="1">
      <c r="A528" s="935"/>
      <c r="B528" s="935"/>
      <c r="C528" s="935"/>
      <c r="D528" s="935"/>
      <c r="E528" s="935"/>
      <c r="F528" s="1669"/>
      <c r="G528" s="1669"/>
      <c r="H528" s="1669"/>
      <c r="I528" s="1669"/>
      <c r="J528" s="1669"/>
      <c r="K528" s="1669"/>
      <c r="L528" s="1669"/>
      <c r="M528" s="1669"/>
      <c r="N528" s="1669"/>
      <c r="O528" s="1669"/>
      <c r="P528" s="1669"/>
      <c r="Q528" s="1669"/>
      <c r="R528" s="1669"/>
      <c r="S528" s="1669"/>
      <c r="T528" s="1669"/>
      <c r="U528" s="1669"/>
      <c r="V528" s="1669"/>
      <c r="W528" s="1669"/>
      <c r="X528" s="1669"/>
      <c r="Y528" s="1669"/>
      <c r="Z528" s="1669"/>
      <c r="AA528" s="1669"/>
      <c r="AB528" s="906"/>
    </row>
    <row r="529" spans="1:29" ht="17.25" customHeight="1">
      <c r="A529" s="936" t="s">
        <v>109</v>
      </c>
      <c r="B529" s="906" t="s">
        <v>250</v>
      </c>
      <c r="C529" s="906"/>
      <c r="D529" s="906"/>
      <c r="E529" s="906"/>
      <c r="F529" s="906"/>
      <c r="G529" s="906"/>
      <c r="H529" s="906"/>
      <c r="I529" s="906"/>
      <c r="J529" s="906"/>
      <c r="K529" s="906"/>
      <c r="L529" s="906"/>
      <c r="M529" s="906"/>
      <c r="N529" s="906"/>
      <c r="O529" s="906"/>
      <c r="P529" s="906"/>
      <c r="Q529" s="906"/>
      <c r="R529" s="906"/>
      <c r="S529" s="906"/>
      <c r="T529" s="906"/>
      <c r="U529" s="906"/>
      <c r="V529" s="906"/>
      <c r="W529" s="906"/>
      <c r="X529" s="906"/>
      <c r="Y529" s="906"/>
      <c r="Z529" s="906"/>
      <c r="AA529" s="906"/>
      <c r="AB529" s="903"/>
    </row>
    <row r="530" spans="1:29" ht="17.25" customHeight="1">
      <c r="A530" s="906"/>
      <c r="B530" s="906"/>
      <c r="C530" s="906"/>
      <c r="D530" s="906"/>
      <c r="E530" s="906"/>
      <c r="F530" s="1668" t="str">
        <f>項目一覧②!$F$751</f>
        <v/>
      </c>
      <c r="G530" s="1668"/>
      <c r="H530" s="1668"/>
      <c r="I530" s="1668"/>
      <c r="J530" s="1668"/>
      <c r="K530" s="1668"/>
      <c r="L530" s="1668"/>
      <c r="M530" s="1668"/>
      <c r="N530" s="1668"/>
      <c r="O530" s="1668"/>
      <c r="P530" s="1668"/>
      <c r="Q530" s="1668"/>
      <c r="R530" s="1668"/>
      <c r="S530" s="1668"/>
      <c r="T530" s="1668"/>
      <c r="U530" s="1668"/>
      <c r="V530" s="1668"/>
      <c r="W530" s="1668"/>
      <c r="X530" s="1668"/>
      <c r="Y530" s="1668"/>
      <c r="Z530" s="1668"/>
      <c r="AA530" s="1668"/>
      <c r="AB530" s="903"/>
    </row>
    <row r="531" spans="1:29" ht="17.25" customHeight="1">
      <c r="A531" s="935"/>
      <c r="B531" s="935"/>
      <c r="C531" s="935"/>
      <c r="D531" s="935"/>
      <c r="E531" s="935"/>
      <c r="F531" s="1669"/>
      <c r="G531" s="1669"/>
      <c r="H531" s="1669"/>
      <c r="I531" s="1669"/>
      <c r="J531" s="1669"/>
      <c r="K531" s="1669"/>
      <c r="L531" s="1669"/>
      <c r="M531" s="1669"/>
      <c r="N531" s="1669"/>
      <c r="O531" s="1669"/>
      <c r="P531" s="1669"/>
      <c r="Q531" s="1669"/>
      <c r="R531" s="1669"/>
      <c r="S531" s="1669"/>
      <c r="T531" s="1669"/>
      <c r="U531" s="1669"/>
      <c r="V531" s="1669"/>
      <c r="W531" s="1669"/>
      <c r="X531" s="1669"/>
      <c r="Y531" s="1669"/>
      <c r="Z531" s="1669"/>
      <c r="AA531" s="1669"/>
      <c r="AB531" s="906"/>
    </row>
    <row r="533" spans="1:29" ht="16.149999999999999" customHeight="1">
      <c r="A533" s="906"/>
      <c r="B533" s="906"/>
      <c r="C533" s="906"/>
      <c r="D533" s="906"/>
      <c r="E533" s="906"/>
      <c r="F533" s="1001"/>
      <c r="G533" s="1001"/>
      <c r="H533" s="1001"/>
      <c r="I533" s="1001"/>
      <c r="J533" s="1001"/>
      <c r="K533" s="1001"/>
      <c r="L533" s="1001"/>
      <c r="M533" s="1001"/>
      <c r="N533" s="1001"/>
      <c r="O533" s="1001"/>
      <c r="P533" s="1001"/>
      <c r="Q533" s="1001"/>
      <c r="R533" s="1001"/>
      <c r="S533" s="1001"/>
      <c r="T533" s="1001"/>
      <c r="U533" s="1001"/>
      <c r="V533" s="1001"/>
      <c r="W533" s="1001"/>
      <c r="X533" s="1001"/>
      <c r="Y533" s="1001"/>
      <c r="Z533" s="1001"/>
      <c r="AA533" s="1001"/>
      <c r="AB533" s="903"/>
      <c r="AC533" s="903"/>
    </row>
    <row r="534" spans="1:29" ht="14.25" customHeight="1">
      <c r="A534" s="1667" t="s">
        <v>277</v>
      </c>
      <c r="B534" s="1667"/>
      <c r="C534" s="1667"/>
      <c r="D534" s="1667"/>
      <c r="E534" s="1667"/>
      <c r="F534" s="1667"/>
      <c r="G534" s="1667"/>
      <c r="H534" s="1667"/>
      <c r="I534" s="1667"/>
      <c r="J534" s="1667"/>
      <c r="K534" s="1667"/>
      <c r="L534" s="1667"/>
      <c r="M534" s="1667"/>
      <c r="N534" s="1667"/>
      <c r="O534" s="1667"/>
      <c r="P534" s="1667"/>
      <c r="Q534" s="1667"/>
      <c r="R534" s="1667"/>
      <c r="S534" s="1667"/>
      <c r="T534" s="1667"/>
      <c r="U534" s="1667"/>
      <c r="V534" s="1667"/>
      <c r="W534" s="1667"/>
      <c r="X534" s="1667"/>
      <c r="Y534" s="1667"/>
      <c r="Z534" s="1667"/>
      <c r="AA534" s="1667"/>
      <c r="AB534" s="903"/>
      <c r="AC534" s="903"/>
    </row>
    <row r="535" spans="1:29" ht="14.25" customHeight="1">
      <c r="A535" s="935"/>
      <c r="B535" s="935" t="s">
        <v>276</v>
      </c>
      <c r="C535" s="935"/>
      <c r="D535" s="935"/>
      <c r="E535" s="935"/>
      <c r="F535" s="935"/>
      <c r="G535" s="935"/>
      <c r="H535" s="935"/>
      <c r="I535" s="935"/>
      <c r="J535" s="935"/>
      <c r="K535" s="935"/>
      <c r="L535" s="935"/>
      <c r="M535" s="935"/>
      <c r="N535" s="935"/>
      <c r="O535" s="935"/>
      <c r="P535" s="935"/>
      <c r="Q535" s="935"/>
      <c r="R535" s="935"/>
      <c r="S535" s="935"/>
      <c r="T535" s="935"/>
      <c r="U535" s="935"/>
      <c r="V535" s="935"/>
      <c r="W535" s="935"/>
      <c r="X535" s="935"/>
      <c r="Y535" s="935"/>
      <c r="Z535" s="935"/>
      <c r="AA535" s="935"/>
      <c r="AB535" s="903"/>
      <c r="AC535" s="903"/>
    </row>
    <row r="536" spans="1:29" ht="22.15" customHeight="1">
      <c r="A536" s="972" t="s">
        <v>109</v>
      </c>
      <c r="B536" s="973" t="s">
        <v>132</v>
      </c>
      <c r="C536" s="973"/>
      <c r="D536" s="973"/>
      <c r="E536" s="973"/>
      <c r="F536" s="973"/>
      <c r="G536" s="922"/>
      <c r="H536" s="973"/>
      <c r="I536" s="973"/>
      <c r="J536" s="973"/>
      <c r="K536" s="973"/>
      <c r="L536" s="1688">
        <f>項目一覧②!$F$950</f>
        <v>3</v>
      </c>
      <c r="M536" s="1688"/>
      <c r="N536" s="973"/>
      <c r="O536" s="973"/>
      <c r="P536" s="973"/>
      <c r="Q536" s="973"/>
      <c r="R536" s="973"/>
      <c r="S536" s="973"/>
      <c r="T536" s="973"/>
      <c r="U536" s="973"/>
      <c r="V536" s="973"/>
      <c r="W536" s="973"/>
      <c r="X536" s="973"/>
      <c r="Y536" s="973"/>
      <c r="Z536" s="973"/>
      <c r="AA536" s="973"/>
      <c r="AB536" s="903"/>
      <c r="AC536" s="903"/>
    </row>
    <row r="537" spans="1:29" ht="22.15" customHeight="1">
      <c r="A537" s="972" t="s">
        <v>109</v>
      </c>
      <c r="B537" s="973" t="s">
        <v>274</v>
      </c>
      <c r="C537" s="973"/>
      <c r="D537" s="973"/>
      <c r="E537" s="973"/>
      <c r="F537" s="973"/>
      <c r="G537" s="903"/>
      <c r="H537" s="903"/>
      <c r="I537" s="973"/>
      <c r="J537" s="1692" t="str">
        <f>項目一覧②!$F$951</f>
        <v/>
      </c>
      <c r="K537" s="1692"/>
      <c r="L537" s="1692"/>
      <c r="M537" s="1692"/>
      <c r="N537" s="973" t="s">
        <v>273</v>
      </c>
      <c r="O537" s="973"/>
      <c r="P537" s="973"/>
      <c r="Q537" s="973"/>
      <c r="R537" s="973"/>
      <c r="S537" s="973"/>
      <c r="T537" s="973"/>
      <c r="U537" s="973"/>
      <c r="V537" s="973"/>
      <c r="W537" s="973"/>
      <c r="X537" s="973"/>
      <c r="Y537" s="973"/>
      <c r="Z537" s="973"/>
      <c r="AA537" s="973"/>
      <c r="AB537" s="903"/>
      <c r="AC537" s="903"/>
    </row>
    <row r="538" spans="1:29" ht="22.15" customHeight="1">
      <c r="A538" s="972" t="s">
        <v>109</v>
      </c>
      <c r="B538" s="973" t="s">
        <v>272</v>
      </c>
      <c r="C538" s="973"/>
      <c r="D538" s="973"/>
      <c r="E538" s="973"/>
      <c r="F538" s="973"/>
      <c r="G538" s="973"/>
      <c r="H538" s="973"/>
      <c r="I538" s="973"/>
      <c r="J538" s="1748" t="str">
        <f>項目一覧②!$F$952</f>
        <v/>
      </c>
      <c r="K538" s="1748"/>
      <c r="L538" s="1748"/>
      <c r="M538" s="1748"/>
      <c r="N538" s="1002" t="s">
        <v>85</v>
      </c>
      <c r="O538" s="973"/>
      <c r="P538" s="973"/>
      <c r="Q538" s="973"/>
      <c r="R538" s="973"/>
      <c r="S538" s="973"/>
      <c r="T538" s="973"/>
      <c r="U538" s="973"/>
      <c r="V538" s="973"/>
      <c r="W538" s="973"/>
      <c r="X538" s="973"/>
      <c r="Y538" s="973"/>
      <c r="Z538" s="973"/>
      <c r="AA538" s="973"/>
      <c r="AB538" s="903"/>
      <c r="AC538" s="903"/>
    </row>
    <row r="539" spans="1:29" ht="22.15" customHeight="1">
      <c r="A539" s="972" t="s">
        <v>109</v>
      </c>
      <c r="B539" s="973" t="s">
        <v>271</v>
      </c>
      <c r="C539" s="973"/>
      <c r="D539" s="973"/>
      <c r="E539" s="973"/>
      <c r="F539" s="973"/>
      <c r="G539" s="973"/>
      <c r="H539" s="973"/>
      <c r="I539" s="973"/>
      <c r="J539" s="1748" t="str">
        <f>項目一覧②!$F$953</f>
        <v/>
      </c>
      <c r="K539" s="1748"/>
      <c r="L539" s="1748"/>
      <c r="M539" s="1748"/>
      <c r="N539" s="1003" t="s">
        <v>85</v>
      </c>
      <c r="O539" s="973"/>
      <c r="P539" s="973"/>
      <c r="Q539" s="973"/>
      <c r="R539" s="973"/>
      <c r="S539" s="973"/>
      <c r="T539" s="973"/>
      <c r="U539" s="973"/>
      <c r="V539" s="973"/>
      <c r="W539" s="973"/>
      <c r="X539" s="973"/>
      <c r="Y539" s="973"/>
      <c r="Z539" s="973"/>
      <c r="AA539" s="973"/>
      <c r="AB539" s="903"/>
      <c r="AC539" s="903"/>
    </row>
    <row r="540" spans="1:29" ht="22.15" customHeight="1">
      <c r="A540" s="972" t="s">
        <v>109</v>
      </c>
      <c r="B540" s="973" t="s">
        <v>270</v>
      </c>
      <c r="C540" s="973"/>
      <c r="D540" s="973"/>
      <c r="E540" s="973"/>
      <c r="F540" s="973"/>
      <c r="G540" s="973"/>
      <c r="H540" s="973"/>
      <c r="I540" s="973"/>
      <c r="J540" s="1748" t="str">
        <f>項目一覧②!$F$954</f>
        <v/>
      </c>
      <c r="K540" s="1748"/>
      <c r="L540" s="1748"/>
      <c r="M540" s="1748"/>
      <c r="N540" s="1002" t="s">
        <v>85</v>
      </c>
      <c r="O540" s="973"/>
      <c r="P540" s="973"/>
      <c r="Q540" s="973"/>
      <c r="R540" s="973"/>
      <c r="S540" s="973"/>
      <c r="T540" s="973"/>
      <c r="U540" s="973"/>
      <c r="V540" s="973"/>
      <c r="W540" s="973"/>
      <c r="X540" s="973"/>
      <c r="Y540" s="973"/>
      <c r="Z540" s="973"/>
      <c r="AA540" s="973"/>
      <c r="AB540" s="903"/>
      <c r="AC540" s="903"/>
    </row>
    <row r="541" spans="1:29" ht="16.149999999999999" customHeight="1">
      <c r="A541" s="959" t="s">
        <v>109</v>
      </c>
      <c r="B541" s="937" t="s">
        <v>268</v>
      </c>
      <c r="C541" s="937"/>
      <c r="D541" s="937"/>
      <c r="E541" s="937"/>
      <c r="F541" s="937"/>
      <c r="G541" s="937"/>
      <c r="H541" s="937"/>
      <c r="I541" s="937"/>
      <c r="O541" s="937"/>
      <c r="P541" s="937"/>
      <c r="Q541" s="937"/>
      <c r="R541" s="937"/>
      <c r="S541" s="937"/>
      <c r="T541" s="937"/>
      <c r="U541" s="937"/>
      <c r="V541" s="937"/>
      <c r="W541" s="937"/>
      <c r="X541" s="937"/>
      <c r="Y541" s="937"/>
      <c r="Z541" s="937"/>
      <c r="AA541" s="937"/>
      <c r="AB541" s="903"/>
      <c r="AC541" s="903"/>
    </row>
    <row r="542" spans="1:29" ht="16.149999999999999" customHeight="1">
      <c r="A542" s="936"/>
      <c r="B542" s="906"/>
      <c r="C542" s="906" t="s">
        <v>2260</v>
      </c>
      <c r="D542" s="906" t="s">
        <v>2261</v>
      </c>
      <c r="E542" s="906"/>
      <c r="F542" s="906"/>
      <c r="G542" s="906"/>
      <c r="H542" s="906"/>
      <c r="I542" s="906"/>
      <c r="J542" s="1757" t="str">
        <f>項目一覧②!$F$955</f>
        <v/>
      </c>
      <c r="K542" s="1757"/>
      <c r="L542" s="1757"/>
      <c r="M542" s="1757"/>
      <c r="N542" s="999" t="s">
        <v>85</v>
      </c>
      <c r="O542" s="906"/>
      <c r="P542" s="906"/>
      <c r="Q542" s="906"/>
      <c r="R542" s="906"/>
      <c r="S542" s="906"/>
      <c r="T542" s="906"/>
      <c r="U542" s="906"/>
      <c r="V542" s="906"/>
      <c r="W542" s="906"/>
      <c r="X542" s="906"/>
      <c r="Y542" s="906"/>
      <c r="Z542" s="906"/>
      <c r="AA542" s="906"/>
      <c r="AB542" s="903"/>
      <c r="AC542" s="903"/>
    </row>
    <row r="543" spans="1:29" ht="16.149999999999999" customHeight="1">
      <c r="A543" s="936"/>
      <c r="B543" s="906"/>
      <c r="C543" s="906" t="s">
        <v>2262</v>
      </c>
      <c r="D543" s="906" t="s">
        <v>2263</v>
      </c>
      <c r="E543" s="906"/>
      <c r="F543" s="906"/>
      <c r="G543" s="906"/>
      <c r="H543" s="906"/>
      <c r="I543" s="906"/>
      <c r="J543" s="1000"/>
      <c r="K543" s="1000"/>
      <c r="L543" s="1000"/>
      <c r="M543" s="1000"/>
      <c r="N543" s="1000"/>
      <c r="O543" s="999"/>
      <c r="P543" s="906"/>
      <c r="Q543" s="936" t="str">
        <f>IF(項目一覧②!$G$956=TRUE,"■","□")</f>
        <v>□</v>
      </c>
      <c r="R543" s="906" t="s">
        <v>266</v>
      </c>
      <c r="S543" s="906"/>
      <c r="T543" s="936" t="str">
        <f>IF(項目一覧②!$H$956=TRUE,"■","□")</f>
        <v>□</v>
      </c>
      <c r="U543" s="906" t="s">
        <v>83</v>
      </c>
      <c r="V543" s="906"/>
      <c r="W543" s="906"/>
      <c r="X543" s="906"/>
      <c r="Y543" s="906"/>
      <c r="Z543" s="906"/>
      <c r="AA543" s="906"/>
      <c r="AB543" s="906"/>
      <c r="AC543" s="903"/>
    </row>
    <row r="544" spans="1:29" ht="16.149999999999999" customHeight="1">
      <c r="A544" s="959" t="s">
        <v>109</v>
      </c>
      <c r="B544" s="937" t="s">
        <v>264</v>
      </c>
      <c r="C544" s="937"/>
      <c r="D544" s="937"/>
      <c r="E544" s="937"/>
      <c r="F544" s="937"/>
      <c r="G544" s="937"/>
      <c r="H544" s="937"/>
      <c r="I544" s="937"/>
      <c r="J544" s="937"/>
      <c r="K544" s="937"/>
      <c r="L544" s="937"/>
      <c r="M544" s="937"/>
      <c r="N544" s="937"/>
      <c r="O544" s="937"/>
      <c r="P544" s="937"/>
      <c r="Q544" s="937"/>
      <c r="R544" s="937"/>
      <c r="S544" s="937"/>
      <c r="T544" s="937"/>
      <c r="U544" s="937"/>
      <c r="V544" s="937"/>
      <c r="W544" s="937"/>
      <c r="X544" s="937"/>
      <c r="Y544" s="937"/>
      <c r="Z544" s="937"/>
      <c r="AA544" s="937"/>
      <c r="AB544" s="903"/>
      <c r="AC544" s="903"/>
    </row>
    <row r="545" spans="1:29" ht="16.149999999999999" customHeight="1">
      <c r="A545" s="906"/>
      <c r="B545" s="906"/>
      <c r="C545" s="906"/>
      <c r="D545" s="1667" t="s">
        <v>263</v>
      </c>
      <c r="E545" s="1667"/>
      <c r="F545" s="1667"/>
      <c r="G545" s="1667"/>
      <c r="H545" s="975"/>
      <c r="I545" s="1667" t="s">
        <v>262</v>
      </c>
      <c r="J545" s="1667"/>
      <c r="K545" s="1667"/>
      <c r="L545" s="1667"/>
      <c r="M545" s="1667"/>
      <c r="N545" s="1667"/>
      <c r="O545" s="1667"/>
      <c r="P545" s="1667"/>
      <c r="Q545" s="1667"/>
      <c r="R545" s="1667"/>
      <c r="S545" s="1667"/>
      <c r="T545" s="1667"/>
      <c r="U545" s="1667"/>
      <c r="V545" s="975"/>
      <c r="W545" s="975" t="s">
        <v>253</v>
      </c>
      <c r="X545" s="1667" t="s">
        <v>261</v>
      </c>
      <c r="Y545" s="1667"/>
      <c r="Z545" s="1667"/>
      <c r="AA545" s="906" t="s">
        <v>175</v>
      </c>
      <c r="AB545" s="903"/>
      <c r="AC545" s="903"/>
    </row>
    <row r="546" spans="1:29" ht="16.149999999999999" customHeight="1">
      <c r="A546" s="906"/>
      <c r="B546" s="906" t="s">
        <v>260</v>
      </c>
      <c r="C546" s="906"/>
      <c r="D546" s="975" t="s">
        <v>187</v>
      </c>
      <c r="E546" s="1689" t="str">
        <f>項目一覧②!$F$957</f>
        <v/>
      </c>
      <c r="F546" s="1689"/>
      <c r="G546" s="975" t="s">
        <v>254</v>
      </c>
      <c r="H546" s="938" t="str">
        <f>項目一覧②!$F$963</f>
        <v/>
      </c>
      <c r="J546" s="906"/>
      <c r="K546" s="906"/>
      <c r="L546" s="903"/>
      <c r="M546" s="906"/>
      <c r="N546" s="906"/>
      <c r="O546" s="906"/>
      <c r="P546" s="906"/>
      <c r="Q546" s="906"/>
      <c r="R546" s="903"/>
      <c r="S546" s="903"/>
      <c r="T546" s="903"/>
      <c r="U546" s="903"/>
      <c r="V546" s="975"/>
      <c r="W546" s="975" t="s">
        <v>253</v>
      </c>
      <c r="X546" s="1686" t="str">
        <f>項目一覧②!$F$969</f>
        <v/>
      </c>
      <c r="Y546" s="1686"/>
      <c r="Z546" s="1686"/>
      <c r="AA546" s="906" t="s">
        <v>252</v>
      </c>
      <c r="AB546" s="903"/>
      <c r="AC546" s="903"/>
    </row>
    <row r="547" spans="1:29" ht="16.149999999999999" customHeight="1">
      <c r="A547" s="906"/>
      <c r="B547" s="906" t="s">
        <v>259</v>
      </c>
      <c r="C547" s="906"/>
      <c r="D547" s="975" t="s">
        <v>187</v>
      </c>
      <c r="E547" s="1689" t="str">
        <f>項目一覧②!$F$958</f>
        <v/>
      </c>
      <c r="F547" s="1689"/>
      <c r="G547" s="975" t="s">
        <v>254</v>
      </c>
      <c r="H547" s="938" t="str">
        <f>項目一覧②!$F$964</f>
        <v/>
      </c>
      <c r="J547" s="906"/>
      <c r="K547" s="906"/>
      <c r="L547" s="903"/>
      <c r="M547" s="906"/>
      <c r="N547" s="906"/>
      <c r="O547" s="906"/>
      <c r="P547" s="906"/>
      <c r="Q547" s="906"/>
      <c r="R547" s="903"/>
      <c r="S547" s="903"/>
      <c r="T547" s="903"/>
      <c r="U547" s="903"/>
      <c r="V547" s="975"/>
      <c r="W547" s="975" t="s">
        <v>253</v>
      </c>
      <c r="X547" s="1686" t="str">
        <f>項目一覧②!$F$970</f>
        <v/>
      </c>
      <c r="Y547" s="1686"/>
      <c r="Z547" s="1686"/>
      <c r="AA547" s="906" t="s">
        <v>252</v>
      </c>
      <c r="AB547" s="903"/>
      <c r="AC547" s="903"/>
    </row>
    <row r="548" spans="1:29" ht="16.149999999999999" customHeight="1">
      <c r="A548" s="906"/>
      <c r="B548" s="906" t="s">
        <v>258</v>
      </c>
      <c r="C548" s="906"/>
      <c r="D548" s="975" t="s">
        <v>187</v>
      </c>
      <c r="E548" s="1689" t="str">
        <f>項目一覧②!$F$959</f>
        <v/>
      </c>
      <c r="F548" s="1689"/>
      <c r="G548" s="975" t="s">
        <v>254</v>
      </c>
      <c r="H548" s="938" t="str">
        <f>項目一覧②!$F$965</f>
        <v/>
      </c>
      <c r="J548" s="906"/>
      <c r="K548" s="906"/>
      <c r="L548" s="903"/>
      <c r="M548" s="906"/>
      <c r="N548" s="906"/>
      <c r="O548" s="906"/>
      <c r="P548" s="906"/>
      <c r="Q548" s="906"/>
      <c r="R548" s="903"/>
      <c r="S548" s="903"/>
      <c r="T548" s="903"/>
      <c r="U548" s="903"/>
      <c r="V548" s="975"/>
      <c r="W548" s="975" t="s">
        <v>253</v>
      </c>
      <c r="X548" s="1686" t="str">
        <f>項目一覧②!$F$971</f>
        <v/>
      </c>
      <c r="Y548" s="1686"/>
      <c r="Z548" s="1686"/>
      <c r="AA548" s="906" t="s">
        <v>252</v>
      </c>
      <c r="AB548" s="903"/>
      <c r="AC548" s="903"/>
    </row>
    <row r="549" spans="1:29" ht="16.149999999999999" customHeight="1">
      <c r="A549" s="906"/>
      <c r="B549" s="906" t="s">
        <v>257</v>
      </c>
      <c r="C549" s="906"/>
      <c r="D549" s="975" t="s">
        <v>187</v>
      </c>
      <c r="E549" s="1689" t="str">
        <f>項目一覧②!$F$960</f>
        <v/>
      </c>
      <c r="F549" s="1689"/>
      <c r="G549" s="975" t="s">
        <v>254</v>
      </c>
      <c r="H549" s="938" t="str">
        <f>項目一覧②!$F$966</f>
        <v/>
      </c>
      <c r="J549" s="906"/>
      <c r="K549" s="906"/>
      <c r="L549" s="903"/>
      <c r="M549" s="906"/>
      <c r="N549" s="906"/>
      <c r="O549" s="906"/>
      <c r="P549" s="906"/>
      <c r="Q549" s="906"/>
      <c r="R549" s="903"/>
      <c r="S549" s="903"/>
      <c r="T549" s="903"/>
      <c r="U549" s="903"/>
      <c r="V549" s="975"/>
      <c r="W549" s="975" t="s">
        <v>253</v>
      </c>
      <c r="X549" s="1686" t="str">
        <f>項目一覧②!$F$972</f>
        <v/>
      </c>
      <c r="Y549" s="1686"/>
      <c r="Z549" s="1686"/>
      <c r="AA549" s="906" t="s">
        <v>252</v>
      </c>
      <c r="AB549" s="903"/>
      <c r="AC549" s="903"/>
    </row>
    <row r="550" spans="1:29" ht="16.149999999999999" customHeight="1">
      <c r="A550" s="906"/>
      <c r="B550" s="906" t="s">
        <v>256</v>
      </c>
      <c r="C550" s="906"/>
      <c r="D550" s="975" t="s">
        <v>187</v>
      </c>
      <c r="E550" s="1689" t="str">
        <f>項目一覧②!$F$961</f>
        <v/>
      </c>
      <c r="F550" s="1689"/>
      <c r="G550" s="975" t="s">
        <v>254</v>
      </c>
      <c r="H550" s="938" t="str">
        <f>項目一覧②!$F$967</f>
        <v/>
      </c>
      <c r="J550" s="906"/>
      <c r="K550" s="906"/>
      <c r="L550" s="903"/>
      <c r="M550" s="906"/>
      <c r="N550" s="906"/>
      <c r="O550" s="906"/>
      <c r="P550" s="906"/>
      <c r="Q550" s="906"/>
      <c r="R550" s="903"/>
      <c r="S550" s="903"/>
      <c r="T550" s="903"/>
      <c r="U550" s="903"/>
      <c r="V550" s="975"/>
      <c r="W550" s="975" t="s">
        <v>253</v>
      </c>
      <c r="X550" s="1686" t="str">
        <f>項目一覧②!$F$973</f>
        <v/>
      </c>
      <c r="Y550" s="1686"/>
      <c r="Z550" s="1686"/>
      <c r="AA550" s="906" t="s">
        <v>252</v>
      </c>
      <c r="AB550" s="903"/>
      <c r="AC550" s="903"/>
    </row>
    <row r="551" spans="1:29" ht="16.149999999999999" customHeight="1">
      <c r="A551" s="935"/>
      <c r="B551" s="935" t="s">
        <v>255</v>
      </c>
      <c r="C551" s="935"/>
      <c r="D551" s="975" t="s">
        <v>187</v>
      </c>
      <c r="E551" s="1689" t="str">
        <f>項目一覧②!$F$962</f>
        <v/>
      </c>
      <c r="F551" s="1689"/>
      <c r="G551" s="975" t="s">
        <v>254</v>
      </c>
      <c r="H551" s="938" t="str">
        <f>項目一覧②!$F$968</f>
        <v/>
      </c>
      <c r="J551" s="935"/>
      <c r="K551" s="935"/>
      <c r="L551" s="903"/>
      <c r="M551" s="935"/>
      <c r="N551" s="935"/>
      <c r="O551" s="935"/>
      <c r="P551" s="935"/>
      <c r="Q551" s="935"/>
      <c r="R551" s="903"/>
      <c r="S551" s="903"/>
      <c r="T551" s="903"/>
      <c r="U551" s="903"/>
      <c r="V551" s="975"/>
      <c r="W551" s="975" t="s">
        <v>253</v>
      </c>
      <c r="X551" s="1686" t="str">
        <f>項目一覧②!$F$974</f>
        <v/>
      </c>
      <c r="Y551" s="1686"/>
      <c r="Z551" s="1686"/>
      <c r="AA551" s="906" t="s">
        <v>252</v>
      </c>
      <c r="AB551" s="903"/>
      <c r="AC551" s="903"/>
    </row>
    <row r="552" spans="1:29" ht="16.149999999999999" customHeight="1">
      <c r="A552" s="959" t="s">
        <v>109</v>
      </c>
      <c r="B552" s="937" t="s">
        <v>251</v>
      </c>
      <c r="C552" s="937"/>
      <c r="D552" s="937"/>
      <c r="E552" s="937"/>
      <c r="F552" s="937"/>
      <c r="G552" s="937"/>
      <c r="H552" s="937"/>
      <c r="I552" s="937"/>
      <c r="J552" s="937"/>
      <c r="K552" s="937"/>
      <c r="L552" s="937"/>
      <c r="M552" s="937"/>
      <c r="N552" s="937"/>
      <c r="O552" s="937"/>
      <c r="P552" s="937"/>
      <c r="Q552" s="937"/>
      <c r="R552" s="937"/>
      <c r="S552" s="937"/>
      <c r="T552" s="937"/>
      <c r="U552" s="937"/>
      <c r="V552" s="937"/>
      <c r="W552" s="937"/>
      <c r="X552" s="937"/>
      <c r="Y552" s="937"/>
      <c r="Z552" s="937"/>
      <c r="AA552" s="937"/>
      <c r="AB552" s="903"/>
      <c r="AC552" s="903"/>
    </row>
    <row r="553" spans="1:29" ht="16.149999999999999" customHeight="1">
      <c r="A553" s="936"/>
      <c r="B553" s="906"/>
      <c r="C553" s="906"/>
      <c r="D553" s="906"/>
      <c r="E553" s="906"/>
      <c r="F553" s="1668" t="str">
        <f>項目一覧②!$F$975</f>
        <v/>
      </c>
      <c r="G553" s="1668"/>
      <c r="H553" s="1668"/>
      <c r="I553" s="1668"/>
      <c r="J553" s="1668"/>
      <c r="K553" s="1668"/>
      <c r="L553" s="1668"/>
      <c r="M553" s="1668"/>
      <c r="N553" s="1668"/>
      <c r="O553" s="1668"/>
      <c r="P553" s="1668"/>
      <c r="Q553" s="1668"/>
      <c r="R553" s="1668"/>
      <c r="S553" s="1668"/>
      <c r="T553" s="1668"/>
      <c r="U553" s="1668"/>
      <c r="V553" s="1668"/>
      <c r="W553" s="1668"/>
      <c r="X553" s="1668"/>
      <c r="Y553" s="1668"/>
      <c r="Z553" s="1668"/>
      <c r="AA553" s="1668"/>
      <c r="AB553" s="903"/>
      <c r="AC553" s="903"/>
    </row>
    <row r="554" spans="1:29" ht="16.149999999999999" customHeight="1">
      <c r="A554" s="935"/>
      <c r="B554" s="935"/>
      <c r="C554" s="935"/>
      <c r="D554" s="935"/>
      <c r="E554" s="935"/>
      <c r="F554" s="1669"/>
      <c r="G554" s="1669"/>
      <c r="H554" s="1669"/>
      <c r="I554" s="1669"/>
      <c r="J554" s="1669"/>
      <c r="K554" s="1669"/>
      <c r="L554" s="1669"/>
      <c r="M554" s="1669"/>
      <c r="N554" s="1669"/>
      <c r="O554" s="1669"/>
      <c r="P554" s="1669"/>
      <c r="Q554" s="1669"/>
      <c r="R554" s="1669"/>
      <c r="S554" s="1669"/>
      <c r="T554" s="1669"/>
      <c r="U554" s="1669"/>
      <c r="V554" s="1669"/>
      <c r="W554" s="1669"/>
      <c r="X554" s="1669"/>
      <c r="Y554" s="1669"/>
      <c r="Z554" s="1669"/>
      <c r="AA554" s="1669"/>
      <c r="AB554" s="903"/>
      <c r="AC554" s="903"/>
    </row>
    <row r="555" spans="1:29" ht="16.149999999999999" customHeight="1">
      <c r="A555" s="936" t="s">
        <v>109</v>
      </c>
      <c r="B555" s="906" t="s">
        <v>250</v>
      </c>
      <c r="C555" s="906"/>
      <c r="D555" s="906"/>
      <c r="E555" s="906"/>
      <c r="F555" s="906"/>
      <c r="G555" s="906"/>
      <c r="H555" s="906"/>
      <c r="I555" s="906"/>
      <c r="J555" s="906"/>
      <c r="K555" s="906"/>
      <c r="L555" s="906"/>
      <c r="M555" s="906"/>
      <c r="N555" s="906"/>
      <c r="O555" s="906"/>
      <c r="P555" s="906"/>
      <c r="Q555" s="906"/>
      <c r="R555" s="906"/>
      <c r="S555" s="906"/>
      <c r="T555" s="906"/>
      <c r="U555" s="906"/>
      <c r="V555" s="906"/>
      <c r="W555" s="906"/>
      <c r="X555" s="906"/>
      <c r="Y555" s="906"/>
      <c r="Z555" s="906"/>
      <c r="AA555" s="906"/>
      <c r="AB555" s="903"/>
      <c r="AC555" s="903"/>
    </row>
    <row r="556" spans="1:29" ht="16.149999999999999" customHeight="1">
      <c r="A556" s="906"/>
      <c r="B556" s="906"/>
      <c r="C556" s="906"/>
      <c r="D556" s="906"/>
      <c r="E556" s="906"/>
      <c r="F556" s="1668" t="str">
        <f>項目一覧②!$F$976</f>
        <v/>
      </c>
      <c r="G556" s="1668"/>
      <c r="H556" s="1668"/>
      <c r="I556" s="1668"/>
      <c r="J556" s="1668"/>
      <c r="K556" s="1668"/>
      <c r="L556" s="1668"/>
      <c r="M556" s="1668"/>
      <c r="N556" s="1668"/>
      <c r="O556" s="1668"/>
      <c r="P556" s="1668"/>
      <c r="Q556" s="1668"/>
      <c r="R556" s="1668"/>
      <c r="S556" s="1668"/>
      <c r="T556" s="1668"/>
      <c r="U556" s="1668"/>
      <c r="V556" s="1668"/>
      <c r="W556" s="1668"/>
      <c r="X556" s="1668"/>
      <c r="Y556" s="1668"/>
      <c r="Z556" s="1668"/>
      <c r="AA556" s="1668"/>
      <c r="AB556" s="903"/>
      <c r="AC556" s="903"/>
    </row>
    <row r="557" spans="1:29" ht="16.149999999999999" customHeight="1">
      <c r="A557" s="935"/>
      <c r="B557" s="935"/>
      <c r="C557" s="935"/>
      <c r="D557" s="935"/>
      <c r="E557" s="935"/>
      <c r="F557" s="1669"/>
      <c r="G557" s="1669"/>
      <c r="H557" s="1669"/>
      <c r="I557" s="1669"/>
      <c r="J557" s="1669"/>
      <c r="K557" s="1669"/>
      <c r="L557" s="1669"/>
      <c r="M557" s="1669"/>
      <c r="N557" s="1669"/>
      <c r="O557" s="1669"/>
      <c r="P557" s="1669"/>
      <c r="Q557" s="1669"/>
      <c r="R557" s="1669"/>
      <c r="S557" s="1669"/>
      <c r="T557" s="1669"/>
      <c r="U557" s="1669"/>
      <c r="V557" s="1669"/>
      <c r="W557" s="1669"/>
      <c r="X557" s="1669"/>
      <c r="Y557" s="1669"/>
      <c r="Z557" s="1669"/>
      <c r="AA557" s="1669"/>
      <c r="AB557" s="903"/>
      <c r="AC557" s="903"/>
    </row>
    <row r="558" spans="1:29" ht="16.149999999999999" customHeight="1">
      <c r="A558" s="906"/>
      <c r="B558" s="906"/>
      <c r="C558" s="906"/>
      <c r="D558" s="906"/>
      <c r="E558" s="906"/>
      <c r="F558" s="1001"/>
      <c r="G558" s="1001"/>
      <c r="H558" s="1001"/>
      <c r="I558" s="1001"/>
      <c r="J558" s="1001"/>
      <c r="K558" s="1001"/>
      <c r="L558" s="1001"/>
      <c r="M558" s="1001"/>
      <c r="N558" s="1001"/>
      <c r="O558" s="1001"/>
      <c r="P558" s="1001"/>
      <c r="Q558" s="1001"/>
      <c r="R558" s="1001"/>
      <c r="S558" s="1001"/>
      <c r="T558" s="1001"/>
      <c r="U558" s="1001"/>
      <c r="V558" s="1001"/>
      <c r="W558" s="1001"/>
      <c r="X558" s="1001"/>
      <c r="Y558" s="1001"/>
      <c r="Z558" s="1001"/>
      <c r="AA558" s="1001"/>
      <c r="AB558" s="903"/>
      <c r="AC558" s="903"/>
    </row>
  </sheetData>
  <sheetProtection selectLockedCells="1"/>
  <mergeCells count="504">
    <mergeCell ref="M47:Q47"/>
    <mergeCell ref="G325:K325"/>
    <mergeCell ref="M325:Q325"/>
    <mergeCell ref="M326:Q326"/>
    <mergeCell ref="F556:AA557"/>
    <mergeCell ref="E548:F548"/>
    <mergeCell ref="X548:Z548"/>
    <mergeCell ref="E549:F549"/>
    <mergeCell ref="X549:Z549"/>
    <mergeCell ref="E550:F550"/>
    <mergeCell ref="X550:Z550"/>
    <mergeCell ref="E551:F551"/>
    <mergeCell ref="X551:Z551"/>
    <mergeCell ref="F553:AA554"/>
    <mergeCell ref="J540:M540"/>
    <mergeCell ref="J542:M542"/>
    <mergeCell ref="D545:G545"/>
    <mergeCell ref="I545:U545"/>
    <mergeCell ref="X545:Z545"/>
    <mergeCell ref="E546:F546"/>
    <mergeCell ref="X546:Z546"/>
    <mergeCell ref="E547:F547"/>
    <mergeCell ref="X547:Z547"/>
    <mergeCell ref="E273:F273"/>
    <mergeCell ref="X273:Z273"/>
    <mergeCell ref="F275:AA276"/>
    <mergeCell ref="F278:AA279"/>
    <mergeCell ref="A534:AA534"/>
    <mergeCell ref="L536:M536"/>
    <mergeCell ref="J537:M537"/>
    <mergeCell ref="J538:M538"/>
    <mergeCell ref="J539:M539"/>
    <mergeCell ref="F480:AA481"/>
    <mergeCell ref="J463:M463"/>
    <mergeCell ref="J464:M464"/>
    <mergeCell ref="E449:F449"/>
    <mergeCell ref="X449:Z449"/>
    <mergeCell ref="E450:F450"/>
    <mergeCell ref="X450:Z450"/>
    <mergeCell ref="F452:AA453"/>
    <mergeCell ref="F455:AA456"/>
    <mergeCell ref="A458:AA458"/>
    <mergeCell ref="L460:M460"/>
    <mergeCell ref="K461:M461"/>
    <mergeCell ref="J462:M462"/>
    <mergeCell ref="X474:Z474"/>
    <mergeCell ref="E475:F475"/>
    <mergeCell ref="E473:F473"/>
    <mergeCell ref="E268:F268"/>
    <mergeCell ref="X268:Z268"/>
    <mergeCell ref="E269:F269"/>
    <mergeCell ref="X269:Z269"/>
    <mergeCell ref="E270:F270"/>
    <mergeCell ref="X270:Z270"/>
    <mergeCell ref="E271:F271"/>
    <mergeCell ref="X271:Z271"/>
    <mergeCell ref="E272:F272"/>
    <mergeCell ref="X272:Z272"/>
    <mergeCell ref="A256:AA256"/>
    <mergeCell ref="L258:M258"/>
    <mergeCell ref="J259:M259"/>
    <mergeCell ref="J260:M260"/>
    <mergeCell ref="J261:M261"/>
    <mergeCell ref="J262:M262"/>
    <mergeCell ref="J264:M264"/>
    <mergeCell ref="D267:G267"/>
    <mergeCell ref="I267:U267"/>
    <mergeCell ref="X267:Z267"/>
    <mergeCell ref="A2:AA2"/>
    <mergeCell ref="G7:H7"/>
    <mergeCell ref="J7:AA7"/>
    <mergeCell ref="G5:H5"/>
    <mergeCell ref="J6:AA6"/>
    <mergeCell ref="E61:F61"/>
    <mergeCell ref="J61:M61"/>
    <mergeCell ref="V60:Y60"/>
    <mergeCell ref="J60:M60"/>
    <mergeCell ref="V61:Y61"/>
    <mergeCell ref="F4:I4"/>
    <mergeCell ref="K36:N36"/>
    <mergeCell ref="K31:M31"/>
    <mergeCell ref="H38:AA38"/>
    <mergeCell ref="P60:S60"/>
    <mergeCell ref="K37:N37"/>
    <mergeCell ref="K32:M32"/>
    <mergeCell ref="K33:M33"/>
    <mergeCell ref="K34:M34"/>
    <mergeCell ref="J5:AA5"/>
    <mergeCell ref="G6:H6"/>
    <mergeCell ref="M16:N16"/>
    <mergeCell ref="G46:K46"/>
    <mergeCell ref="M46:Q46"/>
    <mergeCell ref="J63:M63"/>
    <mergeCell ref="J66:M66"/>
    <mergeCell ref="J65:M65"/>
    <mergeCell ref="J64:M64"/>
    <mergeCell ref="P64:S64"/>
    <mergeCell ref="P62:S62"/>
    <mergeCell ref="P61:S61"/>
    <mergeCell ref="J62:M62"/>
    <mergeCell ref="V64:Y64"/>
    <mergeCell ref="P66:S66"/>
    <mergeCell ref="V65:Y65"/>
    <mergeCell ref="P65:S65"/>
    <mergeCell ref="V62:Y62"/>
    <mergeCell ref="V63:Y63"/>
    <mergeCell ref="P63:S63"/>
    <mergeCell ref="I75:AA76"/>
    <mergeCell ref="F71:AA71"/>
    <mergeCell ref="P69:S69"/>
    <mergeCell ref="V69:Y69"/>
    <mergeCell ref="J73:N73"/>
    <mergeCell ref="J69:M69"/>
    <mergeCell ref="F70:AA70"/>
    <mergeCell ref="F72:AA72"/>
    <mergeCell ref="L74:Q74"/>
    <mergeCell ref="E62:F62"/>
    <mergeCell ref="E63:F63"/>
    <mergeCell ref="E65:F65"/>
    <mergeCell ref="E66:F66"/>
    <mergeCell ref="E64:F64"/>
    <mergeCell ref="V66:Y66"/>
    <mergeCell ref="E95:F95"/>
    <mergeCell ref="X95:Z95"/>
    <mergeCell ref="X91:Z91"/>
    <mergeCell ref="E92:F92"/>
    <mergeCell ref="X92:Z92"/>
    <mergeCell ref="E93:F93"/>
    <mergeCell ref="X93:Z93"/>
    <mergeCell ref="A80:AA80"/>
    <mergeCell ref="J84:M84"/>
    <mergeCell ref="J83:M83"/>
    <mergeCell ref="E94:F94"/>
    <mergeCell ref="X94:Z94"/>
    <mergeCell ref="J85:M85"/>
    <mergeCell ref="J86:M86"/>
    <mergeCell ref="J88:M88"/>
    <mergeCell ref="D91:G91"/>
    <mergeCell ref="I91:U91"/>
    <mergeCell ref="F77:AA78"/>
    <mergeCell ref="A105:AA105"/>
    <mergeCell ref="J109:M109"/>
    <mergeCell ref="J108:M108"/>
    <mergeCell ref="J110:M110"/>
    <mergeCell ref="J111:M111"/>
    <mergeCell ref="J113:M113"/>
    <mergeCell ref="E96:F96"/>
    <mergeCell ref="X96:Z96"/>
    <mergeCell ref="E97:F97"/>
    <mergeCell ref="X97:Z97"/>
    <mergeCell ref="F99:AA100"/>
    <mergeCell ref="F102:AA103"/>
    <mergeCell ref="E119:F119"/>
    <mergeCell ref="X119:Z119"/>
    <mergeCell ref="E120:F120"/>
    <mergeCell ref="X120:Z120"/>
    <mergeCell ref="E121:F121"/>
    <mergeCell ref="X121:Z121"/>
    <mergeCell ref="D116:G116"/>
    <mergeCell ref="I116:U116"/>
    <mergeCell ref="X116:Z116"/>
    <mergeCell ref="E117:F117"/>
    <mergeCell ref="X117:Z117"/>
    <mergeCell ref="E118:F118"/>
    <mergeCell ref="X118:Z118"/>
    <mergeCell ref="X141:Z141"/>
    <mergeCell ref="E142:F142"/>
    <mergeCell ref="X142:Z142"/>
    <mergeCell ref="E143:F143"/>
    <mergeCell ref="X143:Z143"/>
    <mergeCell ref="E144:F144"/>
    <mergeCell ref="X144:Z144"/>
    <mergeCell ref="E145:F145"/>
    <mergeCell ref="E122:F122"/>
    <mergeCell ref="X122:Z122"/>
    <mergeCell ref="X145:Z145"/>
    <mergeCell ref="F124:AA125"/>
    <mergeCell ref="F127:AA128"/>
    <mergeCell ref="A130:AA130"/>
    <mergeCell ref="J134:M134"/>
    <mergeCell ref="J135:M135"/>
    <mergeCell ref="J136:M136"/>
    <mergeCell ref="J138:M138"/>
    <mergeCell ref="D141:G141"/>
    <mergeCell ref="I141:U141"/>
    <mergeCell ref="K133:M133"/>
    <mergeCell ref="E146:F146"/>
    <mergeCell ref="X146:Z146"/>
    <mergeCell ref="E147:F147"/>
    <mergeCell ref="X147:Z147"/>
    <mergeCell ref="F149:AA150"/>
    <mergeCell ref="X166:Z166"/>
    <mergeCell ref="E167:F167"/>
    <mergeCell ref="J159:M159"/>
    <mergeCell ref="K158:M158"/>
    <mergeCell ref="E169:F169"/>
    <mergeCell ref="X169:Z169"/>
    <mergeCell ref="E170:F170"/>
    <mergeCell ref="X170:Z170"/>
    <mergeCell ref="F152:AA153"/>
    <mergeCell ref="A155:AA155"/>
    <mergeCell ref="F174:AA175"/>
    <mergeCell ref="J160:M160"/>
    <mergeCell ref="J161:M161"/>
    <mergeCell ref="J163:M163"/>
    <mergeCell ref="D166:G166"/>
    <mergeCell ref="I166:U166"/>
    <mergeCell ref="X167:Z167"/>
    <mergeCell ref="E168:F168"/>
    <mergeCell ref="X168:Z168"/>
    <mergeCell ref="L157:M157"/>
    <mergeCell ref="J185:M185"/>
    <mergeCell ref="J186:M186"/>
    <mergeCell ref="J188:M188"/>
    <mergeCell ref="D191:G191"/>
    <mergeCell ref="I191:U191"/>
    <mergeCell ref="E171:F171"/>
    <mergeCell ref="X171:Z171"/>
    <mergeCell ref="E172:F172"/>
    <mergeCell ref="X172:Z172"/>
    <mergeCell ref="J184:M184"/>
    <mergeCell ref="L182:M182"/>
    <mergeCell ref="K183:M183"/>
    <mergeCell ref="F177:AA178"/>
    <mergeCell ref="A180:AA180"/>
    <mergeCell ref="E195:F195"/>
    <mergeCell ref="X195:Z195"/>
    <mergeCell ref="X191:Z191"/>
    <mergeCell ref="E192:F192"/>
    <mergeCell ref="X192:Z192"/>
    <mergeCell ref="E193:F193"/>
    <mergeCell ref="X193:Z193"/>
    <mergeCell ref="E194:F194"/>
    <mergeCell ref="X194:Z194"/>
    <mergeCell ref="A205:AA205"/>
    <mergeCell ref="J208:M208"/>
    <mergeCell ref="J209:M209"/>
    <mergeCell ref="J210:M210"/>
    <mergeCell ref="J211:M211"/>
    <mergeCell ref="J213:M213"/>
    <mergeCell ref="E196:F196"/>
    <mergeCell ref="X196:Z196"/>
    <mergeCell ref="E197:F197"/>
    <mergeCell ref="X197:Z197"/>
    <mergeCell ref="F199:AA200"/>
    <mergeCell ref="F202:AA203"/>
    <mergeCell ref="L207:M207"/>
    <mergeCell ref="E219:F219"/>
    <mergeCell ref="X219:Z219"/>
    <mergeCell ref="E220:F220"/>
    <mergeCell ref="X220:Z220"/>
    <mergeCell ref="E221:F221"/>
    <mergeCell ref="X221:Z221"/>
    <mergeCell ref="D216:G216"/>
    <mergeCell ref="I216:U216"/>
    <mergeCell ref="X216:Z216"/>
    <mergeCell ref="E217:F217"/>
    <mergeCell ref="X217:Z217"/>
    <mergeCell ref="E218:F218"/>
    <mergeCell ref="X218:Z218"/>
    <mergeCell ref="E222:F222"/>
    <mergeCell ref="X222:Z222"/>
    <mergeCell ref="F224:AA225"/>
    <mergeCell ref="F227:AA228"/>
    <mergeCell ref="E500:F500"/>
    <mergeCell ref="X500:Z500"/>
    <mergeCell ref="X475:Z475"/>
    <mergeCell ref="F477:AA478"/>
    <mergeCell ref="E498:F498"/>
    <mergeCell ref="X498:Z498"/>
    <mergeCell ref="J487:M487"/>
    <mergeCell ref="J488:M488"/>
    <mergeCell ref="E495:F495"/>
    <mergeCell ref="X495:Z495"/>
    <mergeCell ref="E496:F496"/>
    <mergeCell ref="J489:M489"/>
    <mergeCell ref="J491:M491"/>
    <mergeCell ref="A483:AA483"/>
    <mergeCell ref="J486:M486"/>
    <mergeCell ref="E471:F471"/>
    <mergeCell ref="X471:Z471"/>
    <mergeCell ref="E472:F472"/>
    <mergeCell ref="X472:Z472"/>
    <mergeCell ref="E474:F474"/>
    <mergeCell ref="X473:Z473"/>
    <mergeCell ref="J466:M466"/>
    <mergeCell ref="D469:G469"/>
    <mergeCell ref="I469:U469"/>
    <mergeCell ref="X469:Z469"/>
    <mergeCell ref="E470:F470"/>
    <mergeCell ref="X470:Z470"/>
    <mergeCell ref="F427:AA428"/>
    <mergeCell ref="F430:AA431"/>
    <mergeCell ref="E448:F448"/>
    <mergeCell ref="X448:Z448"/>
    <mergeCell ref="J439:M439"/>
    <mergeCell ref="J441:M441"/>
    <mergeCell ref="D444:G444"/>
    <mergeCell ref="I444:U444"/>
    <mergeCell ref="X444:Z444"/>
    <mergeCell ref="E445:F445"/>
    <mergeCell ref="X445:Z445"/>
    <mergeCell ref="E446:F446"/>
    <mergeCell ref="X446:Z446"/>
    <mergeCell ref="E447:F447"/>
    <mergeCell ref="X447:Z447"/>
    <mergeCell ref="A433:AA433"/>
    <mergeCell ref="K436:M436"/>
    <mergeCell ref="J437:M437"/>
    <mergeCell ref="J438:M438"/>
    <mergeCell ref="E422:F422"/>
    <mergeCell ref="X422:Z422"/>
    <mergeCell ref="E424:F424"/>
    <mergeCell ref="X424:Z424"/>
    <mergeCell ref="E421:F421"/>
    <mergeCell ref="X421:Z421"/>
    <mergeCell ref="E425:F425"/>
    <mergeCell ref="X425:Z425"/>
    <mergeCell ref="E423:F423"/>
    <mergeCell ref="X423:Z423"/>
    <mergeCell ref="A408:AA408"/>
    <mergeCell ref="J412:M412"/>
    <mergeCell ref="J413:M413"/>
    <mergeCell ref="J414:M414"/>
    <mergeCell ref="J416:M416"/>
    <mergeCell ref="D419:G419"/>
    <mergeCell ref="I419:U419"/>
    <mergeCell ref="X419:Z419"/>
    <mergeCell ref="E420:F420"/>
    <mergeCell ref="X420:Z420"/>
    <mergeCell ref="F405:AA406"/>
    <mergeCell ref="E396:F396"/>
    <mergeCell ref="X396:Z396"/>
    <mergeCell ref="E397:F397"/>
    <mergeCell ref="X397:Z397"/>
    <mergeCell ref="E398:F398"/>
    <mergeCell ref="X398:Z398"/>
    <mergeCell ref="E399:F399"/>
    <mergeCell ref="X399:Z399"/>
    <mergeCell ref="E400:F400"/>
    <mergeCell ref="F402:AA403"/>
    <mergeCell ref="X400:Z400"/>
    <mergeCell ref="X394:Z394"/>
    <mergeCell ref="E395:F395"/>
    <mergeCell ref="X395:Z395"/>
    <mergeCell ref="E374:F374"/>
    <mergeCell ref="J391:M391"/>
    <mergeCell ref="D394:G394"/>
    <mergeCell ref="I394:U394"/>
    <mergeCell ref="J388:M388"/>
    <mergeCell ref="X375:Z375"/>
    <mergeCell ref="X369:Z369"/>
    <mergeCell ref="E370:F370"/>
    <mergeCell ref="X370:Z370"/>
    <mergeCell ref="E371:F371"/>
    <mergeCell ref="X371:Z371"/>
    <mergeCell ref="E372:F372"/>
    <mergeCell ref="X373:Z373"/>
    <mergeCell ref="J389:M389"/>
    <mergeCell ref="D369:G369"/>
    <mergeCell ref="E373:F373"/>
    <mergeCell ref="E375:F375"/>
    <mergeCell ref="F377:AA378"/>
    <mergeCell ref="F380:AA381"/>
    <mergeCell ref="A383:AA383"/>
    <mergeCell ref="J386:M386"/>
    <mergeCell ref="X374:Z374"/>
    <mergeCell ref="J387:M387"/>
    <mergeCell ref="X372:Z372"/>
    <mergeCell ref="I369:U369"/>
    <mergeCell ref="V344:Y344"/>
    <mergeCell ref="E345:F345"/>
    <mergeCell ref="J345:M345"/>
    <mergeCell ref="P345:S345"/>
    <mergeCell ref="V345:Y345"/>
    <mergeCell ref="J362:M362"/>
    <mergeCell ref="J347:M347"/>
    <mergeCell ref="F350:AA350"/>
    <mergeCell ref="J366:M366"/>
    <mergeCell ref="E344:F344"/>
    <mergeCell ref="J344:M344"/>
    <mergeCell ref="J363:M363"/>
    <mergeCell ref="J364:M364"/>
    <mergeCell ref="P347:S347"/>
    <mergeCell ref="V347:Y347"/>
    <mergeCell ref="F348:AA348"/>
    <mergeCell ref="F349:AA349"/>
    <mergeCell ref="J361:M361"/>
    <mergeCell ref="A358:AA358"/>
    <mergeCell ref="J351:N351"/>
    <mergeCell ref="L352:Q352"/>
    <mergeCell ref="I353:AA354"/>
    <mergeCell ref="F355:AA356"/>
    <mergeCell ref="P344:S344"/>
    <mergeCell ref="E343:F343"/>
    <mergeCell ref="J343:M343"/>
    <mergeCell ref="P343:S343"/>
    <mergeCell ref="V343:Y343"/>
    <mergeCell ref="P340:S340"/>
    <mergeCell ref="V340:Y340"/>
    <mergeCell ref="H317:AA317"/>
    <mergeCell ref="J339:M339"/>
    <mergeCell ref="P339:S339"/>
    <mergeCell ref="V339:Y339"/>
    <mergeCell ref="E342:F342"/>
    <mergeCell ref="J342:M342"/>
    <mergeCell ref="P342:S342"/>
    <mergeCell ref="V342:Y342"/>
    <mergeCell ref="E67:F67"/>
    <mergeCell ref="J67:M67"/>
    <mergeCell ref="P67:S67"/>
    <mergeCell ref="V67:Y67"/>
    <mergeCell ref="E346:F346"/>
    <mergeCell ref="J346:M346"/>
    <mergeCell ref="P346:S346"/>
    <mergeCell ref="V346:Y346"/>
    <mergeCell ref="A508:AA508"/>
    <mergeCell ref="F252:AA253"/>
    <mergeCell ref="A281:AA281"/>
    <mergeCell ref="F283:I283"/>
    <mergeCell ref="G284:H284"/>
    <mergeCell ref="J284:AA284"/>
    <mergeCell ref="G285:H285"/>
    <mergeCell ref="J285:AA285"/>
    <mergeCell ref="G286:H286"/>
    <mergeCell ref="J286:AA286"/>
    <mergeCell ref="K310:M310"/>
    <mergeCell ref="K311:M311"/>
    <mergeCell ref="K315:N315"/>
    <mergeCell ref="K316:N316"/>
    <mergeCell ref="E340:F340"/>
    <mergeCell ref="J340:M340"/>
    <mergeCell ref="X246:Z246"/>
    <mergeCell ref="E247:F247"/>
    <mergeCell ref="X247:Z247"/>
    <mergeCell ref="F249:AA250"/>
    <mergeCell ref="E521:F521"/>
    <mergeCell ref="X521:Z521"/>
    <mergeCell ref="E522:F522"/>
    <mergeCell ref="A230:AA230"/>
    <mergeCell ref="J233:M233"/>
    <mergeCell ref="J234:M234"/>
    <mergeCell ref="J235:M235"/>
    <mergeCell ref="J236:M236"/>
    <mergeCell ref="J238:M238"/>
    <mergeCell ref="D241:G241"/>
    <mergeCell ref="I241:U241"/>
    <mergeCell ref="X241:Z241"/>
    <mergeCell ref="L232:M232"/>
    <mergeCell ref="X522:Z522"/>
    <mergeCell ref="J511:M511"/>
    <mergeCell ref="J512:M512"/>
    <mergeCell ref="J513:M513"/>
    <mergeCell ref="J514:M514"/>
    <mergeCell ref="J516:M516"/>
    <mergeCell ref="D519:G519"/>
    <mergeCell ref="L485:M485"/>
    <mergeCell ref="L510:M510"/>
    <mergeCell ref="F527:AA528"/>
    <mergeCell ref="F530:AA531"/>
    <mergeCell ref="E523:F523"/>
    <mergeCell ref="X523:Z523"/>
    <mergeCell ref="E524:F524"/>
    <mergeCell ref="X524:Z524"/>
    <mergeCell ref="E525:F525"/>
    <mergeCell ref="X525:Z525"/>
    <mergeCell ref="X519:Z519"/>
    <mergeCell ref="E520:F520"/>
    <mergeCell ref="X520:Z520"/>
    <mergeCell ref="I519:U519"/>
    <mergeCell ref="F502:AA503"/>
    <mergeCell ref="F505:AA506"/>
    <mergeCell ref="E499:F499"/>
    <mergeCell ref="X499:Z499"/>
    <mergeCell ref="D494:G494"/>
    <mergeCell ref="I494:U494"/>
    <mergeCell ref="X494:Z494"/>
    <mergeCell ref="X496:Z496"/>
    <mergeCell ref="E497:F497"/>
    <mergeCell ref="X497:Z497"/>
    <mergeCell ref="E68:F68"/>
    <mergeCell ref="J68:M68"/>
    <mergeCell ref="P68:S68"/>
    <mergeCell ref="V68:Y68"/>
    <mergeCell ref="M295:N295"/>
    <mergeCell ref="L360:M360"/>
    <mergeCell ref="L385:M385"/>
    <mergeCell ref="L410:M410"/>
    <mergeCell ref="L435:M435"/>
    <mergeCell ref="K312:M312"/>
    <mergeCell ref="K313:M313"/>
    <mergeCell ref="E341:F341"/>
    <mergeCell ref="J341:M341"/>
    <mergeCell ref="P341:S341"/>
    <mergeCell ref="V341:Y341"/>
    <mergeCell ref="E242:F242"/>
    <mergeCell ref="X242:Z242"/>
    <mergeCell ref="E243:F243"/>
    <mergeCell ref="X243:Z243"/>
    <mergeCell ref="E244:F244"/>
    <mergeCell ref="X244:Z244"/>
    <mergeCell ref="E245:F245"/>
    <mergeCell ref="X245:Z245"/>
    <mergeCell ref="E246:F246"/>
  </mergeCells>
  <phoneticPr fontId="2"/>
  <hyperlinks>
    <hyperlink ref="W1:Z1" location="作業メニュー!A1" display="作業メニュー" xr:uid="{00000000-0004-0000-0700-000000000000}"/>
  </hyperlinks>
  <printOptions horizontalCentered="1"/>
  <pageMargins left="0.59055118110236227" right="0.39370078740157483" top="0.59055118110236227" bottom="0.39370078740157483" header="0.39370078740157483" footer="0.19685039370078741"/>
  <pageSetup paperSize="9" scale="80" orientation="portrait" r:id="rId1"/>
  <headerFooter alignWithMargins="0">
    <oddFooter>&amp;R261101</oddFooter>
  </headerFooter>
  <rowBreaks count="11" manualBreakCount="11">
    <brk id="50" max="26" man="1"/>
    <brk id="79" max="26" man="1"/>
    <brk id="129" max="26" man="1"/>
    <brk id="179" max="26" man="1"/>
    <brk id="229" max="26" man="1"/>
    <brk id="280" max="16383" man="1"/>
    <brk id="331" max="16383" man="1"/>
    <brk id="357" max="16383" man="1"/>
    <brk id="407" max="26" man="1"/>
    <brk id="457" max="26" man="1"/>
    <brk id="507" max="2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5"/>
  <dimension ref="A1:Z57"/>
  <sheetViews>
    <sheetView showGridLines="0" workbookViewId="0"/>
  </sheetViews>
  <sheetFormatPr defaultColWidth="3" defaultRowHeight="18" customHeight="1"/>
  <cols>
    <col min="1" max="1" width="3" style="1005"/>
    <col min="2" max="2" width="2.58203125" style="1017" customWidth="1"/>
    <col min="3" max="5" width="3" style="955"/>
    <col min="6" max="6" width="3" style="955" customWidth="1"/>
    <col min="7" max="8" width="3" style="955"/>
    <col min="9" max="9" width="3" style="955" customWidth="1"/>
    <col min="10" max="16" width="3" style="955"/>
    <col min="17" max="17" width="3" style="955" customWidth="1"/>
    <col min="18" max="16384" width="3" style="955"/>
  </cols>
  <sheetData>
    <row r="1" spans="1:26" s="1038" customFormat="1" ht="40.15" customHeight="1" thickBot="1">
      <c r="A1" s="1038" t="s">
        <v>2091</v>
      </c>
      <c r="B1" s="1039"/>
      <c r="V1" s="1774" t="s">
        <v>2103</v>
      </c>
      <c r="W1" s="1774"/>
      <c r="X1" s="1775"/>
      <c r="Y1" s="1774"/>
      <c r="Z1" s="1774"/>
    </row>
    <row r="2" spans="1:26" s="1040" customFormat="1" ht="10.15" customHeight="1" thickTop="1">
      <c r="B2" s="1041"/>
    </row>
    <row r="3" spans="1:26" s="1040" customFormat="1" ht="18" customHeight="1">
      <c r="A3" s="1042" t="s">
        <v>2228</v>
      </c>
      <c r="B3" s="1043"/>
      <c r="C3" s="1044"/>
      <c r="D3" s="1044"/>
      <c r="E3" s="1044"/>
      <c r="F3" s="1044"/>
      <c r="G3" s="1044"/>
      <c r="H3" s="1044"/>
      <c r="I3" s="1044"/>
      <c r="J3" s="1044"/>
      <c r="K3" s="1044"/>
      <c r="L3" s="1044"/>
      <c r="M3" s="1044"/>
      <c r="N3" s="1044"/>
      <c r="O3" s="1044"/>
      <c r="P3" s="1044"/>
      <c r="Q3" s="1044"/>
      <c r="R3" s="1044"/>
      <c r="S3" s="1044"/>
      <c r="T3" s="1044"/>
      <c r="U3" s="1044"/>
      <c r="V3" s="1044"/>
      <c r="W3" s="1044"/>
      <c r="X3" s="1044"/>
      <c r="Y3" s="1044"/>
      <c r="Z3" s="1044"/>
    </row>
    <row r="5" spans="1:26" s="906" customFormat="1" ht="18" customHeight="1">
      <c r="A5" s="1006" t="s">
        <v>2031</v>
      </c>
      <c r="B5" s="1007" t="s">
        <v>2029</v>
      </c>
      <c r="C5" s="1008" t="s">
        <v>2030</v>
      </c>
      <c r="D5" s="1008"/>
      <c r="E5" s="1008"/>
      <c r="F5" s="1009"/>
      <c r="G5" s="1009">
        <f>項目一覧②!$F$773</f>
        <v>2</v>
      </c>
      <c r="H5" s="1009"/>
      <c r="I5" s="1009"/>
      <c r="J5" s="1008"/>
      <c r="K5" s="1008"/>
      <c r="L5" s="1008"/>
      <c r="M5" s="1008"/>
      <c r="N5" s="1008"/>
      <c r="O5" s="1008"/>
      <c r="P5" s="1008"/>
      <c r="Q5" s="1008"/>
      <c r="R5" s="1008"/>
      <c r="S5" s="1008"/>
      <c r="T5" s="1008"/>
      <c r="U5" s="1008"/>
      <c r="V5" s="1008"/>
      <c r="W5" s="1008"/>
      <c r="X5" s="1008"/>
      <c r="Y5" s="1008"/>
      <c r="Z5" s="1008"/>
    </row>
    <row r="6" spans="1:26" ht="18" customHeight="1">
      <c r="A6" s="1010" t="s">
        <v>2032</v>
      </c>
      <c r="B6" s="1011" t="s">
        <v>2033</v>
      </c>
      <c r="C6" s="1012" t="s">
        <v>2035</v>
      </c>
      <c r="D6" s="1012"/>
      <c r="E6" s="1012"/>
      <c r="F6" s="1009"/>
      <c r="G6" s="1772" t="str">
        <f>項目一覧②!$F$774</f>
        <v/>
      </c>
      <c r="H6" s="1772"/>
      <c r="I6" s="1772"/>
      <c r="J6" s="1012" t="s">
        <v>2036</v>
      </c>
      <c r="K6" s="1012"/>
      <c r="L6" s="1012"/>
      <c r="M6" s="1012"/>
      <c r="N6" s="1012"/>
      <c r="O6" s="1012"/>
      <c r="P6" s="1012"/>
      <c r="Q6" s="1012"/>
      <c r="R6" s="1012"/>
      <c r="S6" s="1012"/>
      <c r="T6" s="1012"/>
      <c r="U6" s="1012"/>
      <c r="V6" s="1012"/>
      <c r="W6" s="1012"/>
      <c r="X6" s="1012"/>
      <c r="Y6" s="1012"/>
      <c r="Z6" s="1012"/>
    </row>
    <row r="7" spans="1:26" ht="18" customHeight="1">
      <c r="A7" s="1014" t="s">
        <v>2032</v>
      </c>
      <c r="B7" s="1015" t="s">
        <v>2037</v>
      </c>
      <c r="C7" s="1016" t="s">
        <v>2038</v>
      </c>
      <c r="D7" s="1016"/>
      <c r="E7" s="1016"/>
      <c r="F7" s="1016"/>
      <c r="G7" s="1016"/>
      <c r="H7" s="1016"/>
      <c r="I7" s="1016"/>
      <c r="J7" s="1016"/>
      <c r="K7" s="1016"/>
      <c r="L7" s="1016"/>
      <c r="M7" s="1016"/>
      <c r="N7" s="1016"/>
      <c r="O7" s="1016"/>
      <c r="P7" s="1016"/>
      <c r="Q7" s="1016"/>
      <c r="R7" s="1016"/>
      <c r="S7" s="1016"/>
      <c r="T7" s="1016"/>
      <c r="U7" s="1016"/>
      <c r="V7" s="1016"/>
      <c r="W7" s="1016"/>
      <c r="X7" s="1016"/>
      <c r="Y7" s="1016"/>
      <c r="Z7" s="1016"/>
    </row>
    <row r="8" spans="1:26" ht="18" customHeight="1">
      <c r="B8" s="1017" t="s">
        <v>2032</v>
      </c>
      <c r="C8" s="955" t="s">
        <v>2039</v>
      </c>
      <c r="D8" s="955" t="s">
        <v>2040</v>
      </c>
      <c r="I8" s="1778" t="str">
        <f>項目一覧②!$F$775</f>
        <v/>
      </c>
      <c r="J8" s="1778"/>
      <c r="K8" s="1778"/>
      <c r="L8" s="1778"/>
      <c r="M8" s="955" t="s">
        <v>2048</v>
      </c>
    </row>
    <row r="9" spans="1:26" ht="18" customHeight="1">
      <c r="B9" s="1017" t="s">
        <v>2032</v>
      </c>
      <c r="C9" s="955" t="s">
        <v>2041</v>
      </c>
      <c r="D9" s="955" t="s">
        <v>2044</v>
      </c>
      <c r="I9" s="1778" t="str">
        <f>項目一覧②!$F$776</f>
        <v/>
      </c>
      <c r="J9" s="1778"/>
      <c r="K9" s="1778"/>
      <c r="L9" s="1778"/>
      <c r="M9" s="955" t="s">
        <v>2048</v>
      </c>
    </row>
    <row r="10" spans="1:26" ht="18" customHeight="1">
      <c r="B10" s="1017" t="s">
        <v>2032</v>
      </c>
      <c r="C10" s="955" t="s">
        <v>2042</v>
      </c>
      <c r="D10" s="955" t="s">
        <v>2045</v>
      </c>
      <c r="H10" s="955" t="s">
        <v>2086</v>
      </c>
      <c r="I10" s="1018"/>
      <c r="J10" s="1758" t="str">
        <f>項目一覧②!$F$777</f>
        <v/>
      </c>
      <c r="K10" s="1758"/>
      <c r="L10" s="1758"/>
      <c r="M10" s="955" t="s">
        <v>2049</v>
      </c>
      <c r="P10" s="955" t="s">
        <v>2087</v>
      </c>
      <c r="Q10" s="1018"/>
      <c r="R10" s="1758" t="str">
        <f>項目一覧②!$F$778</f>
        <v/>
      </c>
      <c r="S10" s="1758"/>
      <c r="T10" s="1758"/>
      <c r="U10" s="955" t="s">
        <v>2049</v>
      </c>
    </row>
    <row r="11" spans="1:26" ht="18" customHeight="1">
      <c r="A11" s="1019"/>
      <c r="B11" s="1020" t="s">
        <v>2032</v>
      </c>
      <c r="C11" s="1022" t="s">
        <v>2043</v>
      </c>
      <c r="D11" s="1022" t="s">
        <v>2046</v>
      </c>
      <c r="E11" s="1022"/>
      <c r="F11" s="1022"/>
      <c r="G11" s="1022"/>
      <c r="H11" s="1022"/>
      <c r="I11" s="1023" t="str">
        <f>項目一覧②!$F$779&amp;IF(項目一覧②!$F$780="",""," 一部 "&amp;項目一覧②!$F$780)</f>
        <v/>
      </c>
      <c r="J11" s="1023"/>
      <c r="K11" s="1023"/>
      <c r="L11" s="1023"/>
      <c r="M11" s="1023"/>
      <c r="N11" s="1023"/>
      <c r="O11" s="1023"/>
      <c r="P11" s="1023"/>
      <c r="Q11" s="1022"/>
      <c r="R11" s="1022"/>
      <c r="S11" s="1023"/>
      <c r="T11" s="1023"/>
      <c r="U11" s="1023"/>
      <c r="V11" s="1023"/>
      <c r="W11" s="1023"/>
      <c r="X11" s="1023"/>
      <c r="Y11" s="1023"/>
      <c r="Z11" s="1023"/>
    </row>
    <row r="12" spans="1:26" ht="18" customHeight="1">
      <c r="A12" s="1014" t="s">
        <v>2032</v>
      </c>
      <c r="B12" s="1015" t="s">
        <v>2050</v>
      </c>
      <c r="C12" s="1016" t="s">
        <v>2055</v>
      </c>
      <c r="D12" s="1016"/>
      <c r="E12" s="1016"/>
      <c r="F12" s="1016"/>
      <c r="G12" s="1016"/>
      <c r="H12" s="1016"/>
      <c r="I12" s="1016"/>
      <c r="J12" s="1016"/>
      <c r="K12" s="1016"/>
      <c r="L12" s="1016"/>
      <c r="M12" s="1016"/>
      <c r="N12" s="1016"/>
      <c r="O12" s="1016"/>
      <c r="P12" s="1016"/>
      <c r="Q12" s="1016"/>
      <c r="R12" s="1016"/>
      <c r="S12" s="1016"/>
      <c r="T12" s="1016"/>
      <c r="U12" s="1016"/>
      <c r="V12" s="1016"/>
      <c r="W12" s="1016"/>
      <c r="X12" s="1016"/>
      <c r="Y12" s="1016"/>
      <c r="Z12" s="1016"/>
    </row>
    <row r="13" spans="1:26" ht="18" customHeight="1">
      <c r="B13" s="1024"/>
      <c r="C13" s="1004" t="str">
        <f>IF(項目一覧②!$G$781=TRUE,"■","□")</f>
        <v>□</v>
      </c>
      <c r="D13" s="955" t="s">
        <v>2051</v>
      </c>
    </row>
    <row r="14" spans="1:26" ht="18" customHeight="1">
      <c r="A14" s="1019"/>
      <c r="B14" s="1025"/>
      <c r="C14" s="1004" t="str">
        <f>IF(項目一覧②!$G$782=TRUE,"■","□")</f>
        <v>□</v>
      </c>
      <c r="D14" s="1022" t="s">
        <v>2052</v>
      </c>
      <c r="E14" s="1022"/>
      <c r="F14" s="1022"/>
      <c r="G14" s="1022"/>
      <c r="H14" s="1022"/>
      <c r="I14" s="1022"/>
      <c r="J14" s="1022"/>
      <c r="K14" s="1022"/>
      <c r="L14" s="1022"/>
      <c r="M14" s="1022"/>
      <c r="N14" s="1022"/>
      <c r="O14" s="1022"/>
      <c r="P14" s="1022"/>
      <c r="Q14" s="1022"/>
      <c r="R14" s="1022"/>
      <c r="S14" s="1022"/>
      <c r="T14" s="1022"/>
      <c r="U14" s="1022"/>
      <c r="V14" s="1022"/>
      <c r="W14" s="1022"/>
      <c r="X14" s="1022"/>
      <c r="Y14" s="1022"/>
      <c r="Z14" s="1022"/>
    </row>
    <row r="15" spans="1:26" ht="18" customHeight="1">
      <c r="A15" s="1014" t="s">
        <v>2032</v>
      </c>
      <c r="B15" s="1015" t="s">
        <v>2053</v>
      </c>
      <c r="C15" s="1016" t="s">
        <v>2054</v>
      </c>
      <c r="D15" s="1016"/>
      <c r="E15" s="1016"/>
      <c r="F15" s="1016"/>
      <c r="G15" s="1016"/>
      <c r="H15" s="1016"/>
      <c r="I15" s="1016"/>
      <c r="J15" s="1016"/>
      <c r="K15" s="1016"/>
      <c r="L15" s="1016"/>
      <c r="M15" s="1016"/>
      <c r="N15" s="1016"/>
      <c r="O15" s="1016"/>
      <c r="P15" s="1016"/>
      <c r="Q15" s="1016"/>
      <c r="R15" s="1016"/>
      <c r="S15" s="1016"/>
      <c r="T15" s="1016"/>
      <c r="U15" s="1016"/>
      <c r="V15" s="1016"/>
      <c r="W15" s="1016"/>
      <c r="X15" s="1016"/>
      <c r="Y15" s="1016"/>
      <c r="Z15" s="1016"/>
    </row>
    <row r="16" spans="1:26" ht="18" customHeight="1">
      <c r="C16" s="1004" t="str">
        <f>IF(項目一覧②!$G$783=TRUE,"■","□")</f>
        <v>□</v>
      </c>
      <c r="D16" s="955" t="s">
        <v>2056</v>
      </c>
    </row>
    <row r="17" spans="1:26" ht="18" customHeight="1">
      <c r="C17" s="1004" t="str">
        <f>IF(項目一覧②!$G$781=TRUE,"■","□")</f>
        <v>□</v>
      </c>
      <c r="D17" s="955" t="s">
        <v>2058</v>
      </c>
    </row>
    <row r="18" spans="1:26" ht="18" customHeight="1">
      <c r="C18" s="1004" t="str">
        <f>IF(項目一覧②!$G$784=TRUE,"■","□")</f>
        <v>□</v>
      </c>
      <c r="D18" s="955" t="s">
        <v>2059</v>
      </c>
    </row>
    <row r="19" spans="1:26" ht="18" customHeight="1">
      <c r="C19" s="1004" t="str">
        <f>IF(項目一覧②!$G$785=TRUE,"■","□")</f>
        <v>□</v>
      </c>
      <c r="D19" s="955" t="s">
        <v>2060</v>
      </c>
    </row>
    <row r="20" spans="1:26" ht="18" customHeight="1">
      <c r="A20" s="1019"/>
      <c r="B20" s="1020"/>
      <c r="C20" s="1021" t="str">
        <f>IF(項目一覧②!$G$786=TRUE,"■","□")</f>
        <v>□</v>
      </c>
      <c r="D20" s="1022" t="s">
        <v>2057</v>
      </c>
      <c r="E20" s="1022"/>
      <c r="F20" s="1022"/>
      <c r="G20" s="1022"/>
      <c r="H20" s="1022"/>
      <c r="I20" s="1022"/>
      <c r="J20" s="1022"/>
      <c r="K20" s="1022"/>
      <c r="L20" s="1022"/>
      <c r="M20" s="1022"/>
      <c r="N20" s="1022"/>
      <c r="O20" s="1022"/>
      <c r="P20" s="1022"/>
      <c r="Q20" s="1022"/>
      <c r="R20" s="1022"/>
      <c r="S20" s="1022"/>
      <c r="T20" s="1022"/>
      <c r="U20" s="1022"/>
      <c r="V20" s="1022"/>
      <c r="W20" s="1022"/>
      <c r="X20" s="1022"/>
      <c r="Y20" s="1022"/>
      <c r="Z20" s="1022"/>
    </row>
    <row r="21" spans="1:26" ht="18" customHeight="1">
      <c r="A21" s="1014" t="s">
        <v>2032</v>
      </c>
      <c r="B21" s="1015" t="s">
        <v>2061</v>
      </c>
      <c r="C21" s="1016" t="s">
        <v>2062</v>
      </c>
      <c r="D21" s="1016"/>
      <c r="E21" s="1016"/>
      <c r="F21" s="1016"/>
      <c r="G21" s="1016"/>
      <c r="H21" s="1016"/>
      <c r="I21" s="1016"/>
      <c r="J21" s="1016"/>
      <c r="K21" s="1016"/>
      <c r="L21" s="1016"/>
      <c r="M21" s="1016"/>
      <c r="N21" s="1016"/>
      <c r="O21" s="1016"/>
      <c r="P21" s="1016"/>
      <c r="Q21" s="1016"/>
      <c r="R21" s="1016"/>
      <c r="S21" s="1016"/>
      <c r="T21" s="1016"/>
      <c r="U21" s="1016"/>
      <c r="V21" s="1016"/>
      <c r="W21" s="1016"/>
      <c r="X21" s="1016"/>
      <c r="Y21" s="1016"/>
      <c r="Z21" s="1016"/>
    </row>
    <row r="22" spans="1:26" ht="18" customHeight="1">
      <c r="B22" s="1017" t="s">
        <v>2032</v>
      </c>
      <c r="C22" s="955" t="s">
        <v>2039</v>
      </c>
      <c r="D22" s="955" t="s">
        <v>2063</v>
      </c>
      <c r="F22" s="955" t="str">
        <f>項目一覧②!$F$788</f>
        <v/>
      </c>
      <c r="G22" s="955" t="str">
        <f>項目一覧②!$F$788</f>
        <v/>
      </c>
    </row>
    <row r="23" spans="1:26" ht="18" customHeight="1">
      <c r="B23" s="1017" t="s">
        <v>2032</v>
      </c>
      <c r="C23" s="955" t="s">
        <v>2041</v>
      </c>
      <c r="D23" s="955" t="s">
        <v>2064</v>
      </c>
    </row>
    <row r="24" spans="1:26" ht="18" customHeight="1">
      <c r="C24" s="1004" t="str">
        <f>IF(項目一覧②!$G$789=TRUE,"■","□")</f>
        <v>□</v>
      </c>
      <c r="D24" s="955" t="s">
        <v>2065</v>
      </c>
    </row>
    <row r="25" spans="1:26" ht="18" customHeight="1">
      <c r="S25" s="1005" t="s">
        <v>2068</v>
      </c>
      <c r="T25" s="1776" t="str">
        <f>項目一覧②!$F$790</f>
        <v/>
      </c>
      <c r="U25" s="1750"/>
      <c r="V25" s="1750"/>
      <c r="W25" s="1750"/>
      <c r="X25" s="1750"/>
      <c r="Y25" s="1750"/>
      <c r="Z25" s="955" t="s">
        <v>1968</v>
      </c>
    </row>
    <row r="26" spans="1:26" ht="18" customHeight="1">
      <c r="A26" s="1019"/>
      <c r="B26" s="1020"/>
      <c r="C26" s="1021" t="str">
        <f>IF(項目一覧②!$G$791=TRUE,"■","□")</f>
        <v>□</v>
      </c>
      <c r="D26" s="1022" t="s">
        <v>2066</v>
      </c>
      <c r="E26" s="1022"/>
      <c r="F26" s="1022"/>
      <c r="G26" s="1022"/>
      <c r="H26" s="1022"/>
      <c r="I26" s="1022"/>
      <c r="J26" s="1022"/>
      <c r="K26" s="1022"/>
      <c r="L26" s="1022"/>
      <c r="M26" s="1022"/>
      <c r="N26" s="1022"/>
      <c r="O26" s="1022"/>
      <c r="P26" s="1022"/>
      <c r="Q26" s="1022"/>
      <c r="R26" s="1022"/>
      <c r="S26" s="1022"/>
      <c r="T26" s="1022"/>
      <c r="U26" s="1022"/>
      <c r="V26" s="1022"/>
      <c r="W26" s="1022"/>
      <c r="X26" s="1022"/>
      <c r="Y26" s="1022"/>
      <c r="Z26" s="1022"/>
    </row>
    <row r="27" spans="1:26" ht="18" customHeight="1">
      <c r="A27" s="1010" t="s">
        <v>2032</v>
      </c>
      <c r="B27" s="1011" t="s">
        <v>2069</v>
      </c>
      <c r="C27" s="1012" t="s">
        <v>2070</v>
      </c>
      <c r="D27" s="1012"/>
      <c r="E27" s="1012"/>
      <c r="F27" s="1012"/>
      <c r="G27" s="1012"/>
      <c r="H27" s="1012"/>
      <c r="I27" s="1012"/>
      <c r="J27" s="1012"/>
      <c r="K27" s="1012"/>
      <c r="L27" s="1012"/>
      <c r="M27" s="1012"/>
      <c r="N27" s="1012"/>
      <c r="O27" s="1012"/>
      <c r="P27" s="1012"/>
      <c r="Q27" s="1012"/>
      <c r="R27" s="1012"/>
      <c r="S27" s="1010" t="s">
        <v>2090</v>
      </c>
      <c r="T27" s="1012" t="str">
        <f>項目一覧②!$F$792</f>
        <v/>
      </c>
      <c r="U27" s="1012"/>
      <c r="V27" s="1012"/>
      <c r="W27" s="1012"/>
      <c r="X27" s="1012"/>
      <c r="Y27" s="1012"/>
      <c r="Z27" s="1012" t="s">
        <v>1968</v>
      </c>
    </row>
    <row r="28" spans="1:26" ht="18" customHeight="1">
      <c r="A28" s="1014" t="s">
        <v>2032</v>
      </c>
      <c r="B28" s="1015" t="s">
        <v>2071</v>
      </c>
      <c r="C28" s="1016" t="s">
        <v>2072</v>
      </c>
      <c r="D28" s="1016"/>
      <c r="E28" s="1746" t="str">
        <f>項目一覧②!$F$793</f>
        <v/>
      </c>
      <c r="F28" s="1746"/>
      <c r="G28" s="1746"/>
      <c r="H28" s="1746"/>
      <c r="I28" s="1746"/>
      <c r="J28" s="1746"/>
      <c r="K28" s="1746"/>
      <c r="L28" s="1746"/>
      <c r="M28" s="1746"/>
      <c r="N28" s="1746"/>
      <c r="O28" s="1746"/>
      <c r="P28" s="1746"/>
      <c r="Q28" s="1746"/>
      <c r="R28" s="1746"/>
      <c r="S28" s="1746"/>
      <c r="T28" s="1746"/>
      <c r="U28" s="1746"/>
      <c r="V28" s="1746"/>
      <c r="W28" s="1746"/>
      <c r="X28" s="1746"/>
      <c r="Y28" s="1746"/>
      <c r="Z28" s="1746"/>
    </row>
    <row r="29" spans="1:26" ht="18" customHeight="1">
      <c r="A29" s="1019"/>
      <c r="B29" s="1025"/>
      <c r="C29" s="1022"/>
      <c r="D29" s="1022"/>
      <c r="E29" s="1747"/>
      <c r="F29" s="1747"/>
      <c r="G29" s="1747"/>
      <c r="H29" s="1747"/>
      <c r="I29" s="1747"/>
      <c r="J29" s="1747"/>
      <c r="K29" s="1747"/>
      <c r="L29" s="1747"/>
      <c r="M29" s="1747"/>
      <c r="N29" s="1747"/>
      <c r="O29" s="1747"/>
      <c r="P29" s="1747"/>
      <c r="Q29" s="1747"/>
      <c r="R29" s="1747"/>
      <c r="S29" s="1747"/>
      <c r="T29" s="1747"/>
      <c r="U29" s="1747"/>
      <c r="V29" s="1747"/>
      <c r="W29" s="1747"/>
      <c r="X29" s="1747"/>
      <c r="Y29" s="1747"/>
      <c r="Z29" s="1747"/>
    </row>
    <row r="30" spans="1:26" ht="10.15" customHeight="1">
      <c r="B30" s="1024"/>
    </row>
    <row r="31" spans="1:26" s="1040" customFormat="1" ht="18" customHeight="1">
      <c r="A31" s="1042" t="s">
        <v>2228</v>
      </c>
      <c r="B31" s="1043"/>
      <c r="C31" s="1044"/>
      <c r="D31" s="1044"/>
      <c r="E31" s="1044"/>
      <c r="F31" s="1044"/>
      <c r="G31" s="1044"/>
      <c r="H31" s="1044"/>
      <c r="I31" s="1044"/>
      <c r="J31" s="1044"/>
      <c r="K31" s="1044"/>
      <c r="L31" s="1044"/>
      <c r="M31" s="1044"/>
      <c r="N31" s="1044"/>
      <c r="O31" s="1044"/>
      <c r="P31" s="1044"/>
      <c r="Q31" s="1044"/>
      <c r="R31" s="1044"/>
      <c r="S31" s="1044"/>
      <c r="T31" s="1044"/>
      <c r="U31" s="1044"/>
      <c r="V31" s="1044"/>
      <c r="W31" s="1044"/>
      <c r="X31" s="1044"/>
      <c r="Y31" s="1044"/>
      <c r="Z31" s="1044"/>
    </row>
    <row r="32" spans="1:26" ht="18" customHeight="1">
      <c r="B32" s="1024"/>
    </row>
    <row r="33" spans="1:26" s="906" customFormat="1" ht="18" customHeight="1">
      <c r="A33" s="1006" t="s">
        <v>2031</v>
      </c>
      <c r="B33" s="1007" t="s">
        <v>2029</v>
      </c>
      <c r="C33" s="1008" t="s">
        <v>2030</v>
      </c>
      <c r="D33" s="1008"/>
      <c r="E33" s="1008"/>
      <c r="F33" s="1008"/>
      <c r="G33" s="1009">
        <f>項目一覧②!$F$794</f>
        <v>3</v>
      </c>
      <c r="H33" s="1009"/>
      <c r="I33" s="1009"/>
      <c r="J33" s="1009"/>
      <c r="K33" s="1008"/>
      <c r="L33" s="1008"/>
      <c r="M33" s="1008"/>
      <c r="N33" s="1008"/>
      <c r="O33" s="1008"/>
      <c r="P33" s="1008"/>
      <c r="Q33" s="1008"/>
      <c r="R33" s="1008"/>
      <c r="S33" s="1008"/>
      <c r="T33" s="1008"/>
      <c r="U33" s="1008"/>
      <c r="V33" s="1008"/>
      <c r="W33" s="1008"/>
      <c r="X33" s="1008"/>
      <c r="Y33" s="1008"/>
      <c r="Z33" s="1008"/>
    </row>
    <row r="34" spans="1:26" ht="18" customHeight="1">
      <c r="A34" s="1010" t="s">
        <v>2032</v>
      </c>
      <c r="B34" s="1011" t="s">
        <v>2033</v>
      </c>
      <c r="C34" s="1012" t="s">
        <v>2035</v>
      </c>
      <c r="D34" s="1012"/>
      <c r="E34" s="1012"/>
      <c r="F34" s="1012"/>
      <c r="G34" s="1777" t="str">
        <f>項目一覧②!$F$795</f>
        <v/>
      </c>
      <c r="H34" s="1777"/>
      <c r="I34" s="1777"/>
      <c r="J34" s="1777"/>
      <c r="K34" s="1012" t="s">
        <v>2036</v>
      </c>
      <c r="L34" s="1012"/>
      <c r="M34" s="1012"/>
      <c r="N34" s="1012"/>
      <c r="O34" s="1012"/>
      <c r="P34" s="1012"/>
      <c r="Q34" s="1012"/>
      <c r="R34" s="1012"/>
      <c r="S34" s="1012"/>
      <c r="T34" s="1012"/>
      <c r="U34" s="1012"/>
      <c r="V34" s="1012"/>
      <c r="W34" s="1012"/>
      <c r="X34" s="1012"/>
      <c r="Y34" s="1012"/>
      <c r="Z34" s="1012"/>
    </row>
    <row r="35" spans="1:26" ht="18" customHeight="1">
      <c r="A35" s="1014" t="s">
        <v>2032</v>
      </c>
      <c r="B35" s="1015" t="s">
        <v>2037</v>
      </c>
      <c r="C35" s="1016" t="s">
        <v>2038</v>
      </c>
      <c r="D35" s="1016"/>
      <c r="E35" s="1016"/>
      <c r="F35" s="1016"/>
      <c r="G35" s="1016"/>
      <c r="H35" s="1016"/>
      <c r="I35" s="1016"/>
      <c r="J35" s="1016"/>
      <c r="K35" s="1016"/>
      <c r="L35" s="1016"/>
      <c r="M35" s="1016"/>
      <c r="N35" s="1016"/>
      <c r="O35" s="1016"/>
      <c r="P35" s="1016"/>
      <c r="Q35" s="1016"/>
      <c r="R35" s="1016"/>
      <c r="S35" s="1016"/>
      <c r="T35" s="1016"/>
      <c r="U35" s="1016"/>
      <c r="V35" s="1016"/>
      <c r="W35" s="1016"/>
      <c r="X35" s="1016"/>
      <c r="Y35" s="1016"/>
      <c r="Z35" s="1016"/>
    </row>
    <row r="36" spans="1:26" ht="18" customHeight="1">
      <c r="B36" s="1017" t="s">
        <v>2032</v>
      </c>
      <c r="C36" s="955" t="s">
        <v>2039</v>
      </c>
      <c r="D36" s="955" t="s">
        <v>2040</v>
      </c>
      <c r="I36" s="1756" t="str">
        <f>項目一覧②!$F$796</f>
        <v/>
      </c>
      <c r="J36" s="1756"/>
      <c r="K36" s="1756"/>
      <c r="L36" s="1756"/>
      <c r="M36" s="955" t="s">
        <v>2048</v>
      </c>
    </row>
    <row r="37" spans="1:26" ht="18" customHeight="1">
      <c r="B37" s="1017" t="s">
        <v>2032</v>
      </c>
      <c r="C37" s="955" t="s">
        <v>2041</v>
      </c>
      <c r="D37" s="955" t="s">
        <v>2044</v>
      </c>
      <c r="I37" s="1756" t="str">
        <f>項目一覧②!$F$797</f>
        <v/>
      </c>
      <c r="J37" s="1756"/>
      <c r="K37" s="1756"/>
      <c r="L37" s="1756"/>
      <c r="M37" s="955" t="s">
        <v>2048</v>
      </c>
    </row>
    <row r="38" spans="1:26" ht="18" customHeight="1">
      <c r="B38" s="1017" t="s">
        <v>2032</v>
      </c>
      <c r="C38" s="955" t="s">
        <v>2042</v>
      </c>
      <c r="D38" s="955" t="s">
        <v>2045</v>
      </c>
      <c r="H38" s="1005" t="s">
        <v>2086</v>
      </c>
      <c r="I38" s="1758" t="str">
        <f>項目一覧②!$F$798</f>
        <v/>
      </c>
      <c r="J38" s="1758"/>
      <c r="K38" s="1758"/>
      <c r="L38" s="1758"/>
      <c r="M38" s="955" t="s">
        <v>2049</v>
      </c>
      <c r="P38" s="1005" t="s">
        <v>2087</v>
      </c>
      <c r="Q38" s="1758" t="str">
        <f>項目一覧②!$F$799</f>
        <v/>
      </c>
      <c r="R38" s="1758"/>
      <c r="S38" s="1758"/>
      <c r="T38" s="1758"/>
      <c r="U38" s="955" t="s">
        <v>2049</v>
      </c>
    </row>
    <row r="39" spans="1:26" ht="18" customHeight="1">
      <c r="A39" s="1019"/>
      <c r="B39" s="1020" t="s">
        <v>2032</v>
      </c>
      <c r="C39" s="1022" t="s">
        <v>2043</v>
      </c>
      <c r="D39" s="1022" t="s">
        <v>2046</v>
      </c>
      <c r="E39" s="1022"/>
      <c r="F39" s="1022"/>
      <c r="G39" s="1022"/>
      <c r="H39" s="1022"/>
      <c r="I39" s="1023" t="str">
        <f>項目一覧②!$F$800&amp;IF(項目一覧②!$F$801="",""," 一部 "&amp;項目一覧②!$F$801)</f>
        <v/>
      </c>
      <c r="J39" s="1023"/>
      <c r="K39" s="1023"/>
      <c r="L39" s="1023"/>
      <c r="M39" s="1023"/>
      <c r="N39" s="1023"/>
      <c r="O39" s="1023"/>
      <c r="P39" s="1023"/>
      <c r="Q39" s="1022"/>
      <c r="R39" s="1022"/>
      <c r="S39" s="1023"/>
      <c r="T39" s="1023"/>
      <c r="U39" s="1023"/>
      <c r="V39" s="1023"/>
      <c r="W39" s="1023"/>
      <c r="X39" s="1023"/>
      <c r="Y39" s="1023"/>
      <c r="Z39" s="1023"/>
    </row>
    <row r="40" spans="1:26" ht="18" customHeight="1">
      <c r="A40" s="1014" t="s">
        <v>2032</v>
      </c>
      <c r="B40" s="1015" t="s">
        <v>2050</v>
      </c>
      <c r="C40" s="1016" t="s">
        <v>2055</v>
      </c>
      <c r="D40" s="1016"/>
      <c r="E40" s="1016"/>
      <c r="F40" s="1016"/>
      <c r="G40" s="1016"/>
      <c r="H40" s="1016"/>
      <c r="I40" s="1016"/>
      <c r="J40" s="1016"/>
      <c r="K40" s="1016"/>
      <c r="L40" s="1016"/>
      <c r="M40" s="1016"/>
      <c r="N40" s="1016"/>
      <c r="O40" s="1016"/>
      <c r="P40" s="1016"/>
      <c r="Q40" s="1016"/>
      <c r="R40" s="1016"/>
      <c r="S40" s="1016"/>
      <c r="T40" s="1016"/>
      <c r="U40" s="1016"/>
      <c r="V40" s="1016"/>
      <c r="W40" s="1016"/>
      <c r="X40" s="1016"/>
      <c r="Y40" s="1016"/>
      <c r="Z40" s="1016"/>
    </row>
    <row r="41" spans="1:26" ht="18" customHeight="1">
      <c r="B41" s="1024"/>
      <c r="C41" s="1004" t="str">
        <f>IF(項目一覧②!$G$802=TRUE,"■","□")</f>
        <v>□</v>
      </c>
      <c r="D41" s="955" t="s">
        <v>2051</v>
      </c>
    </row>
    <row r="42" spans="1:26" ht="18" customHeight="1">
      <c r="A42" s="1019"/>
      <c r="B42" s="1025"/>
      <c r="C42" s="1004" t="str">
        <f>IF(項目一覧②!$G$803=TRUE,"■","□")</f>
        <v>□</v>
      </c>
      <c r="D42" s="1022" t="s">
        <v>2052</v>
      </c>
      <c r="E42" s="1022"/>
      <c r="F42" s="1022"/>
      <c r="G42" s="1022"/>
      <c r="H42" s="1022"/>
      <c r="I42" s="1022"/>
      <c r="J42" s="1022"/>
      <c r="K42" s="1022"/>
      <c r="L42" s="1022"/>
      <c r="M42" s="1022"/>
      <c r="N42" s="1022"/>
      <c r="O42" s="1022"/>
      <c r="P42" s="1022"/>
      <c r="Q42" s="1022"/>
      <c r="R42" s="1022"/>
      <c r="S42" s="1022"/>
      <c r="T42" s="1022"/>
      <c r="U42" s="1022"/>
      <c r="V42" s="1022"/>
      <c r="W42" s="1022"/>
      <c r="X42" s="1022"/>
      <c r="Y42" s="1022"/>
      <c r="Z42" s="1022"/>
    </row>
    <row r="43" spans="1:26" ht="18" customHeight="1">
      <c r="A43" s="1014" t="s">
        <v>2032</v>
      </c>
      <c r="B43" s="1015" t="s">
        <v>2053</v>
      </c>
      <c r="C43" s="1016" t="s">
        <v>2054</v>
      </c>
      <c r="D43" s="1016"/>
      <c r="E43" s="1016"/>
      <c r="F43" s="1016"/>
      <c r="G43" s="1016"/>
      <c r="H43" s="1016"/>
      <c r="I43" s="1016"/>
      <c r="J43" s="1016"/>
      <c r="K43" s="1016"/>
      <c r="L43" s="1016"/>
      <c r="M43" s="1016"/>
      <c r="N43" s="1016"/>
      <c r="O43" s="1016"/>
      <c r="P43" s="1016"/>
      <c r="Q43" s="1016"/>
      <c r="R43" s="1016"/>
      <c r="S43" s="1016"/>
      <c r="T43" s="1016"/>
      <c r="U43" s="1016"/>
      <c r="V43" s="1016"/>
      <c r="W43" s="1016"/>
      <c r="X43" s="1016"/>
      <c r="Y43" s="1016"/>
      <c r="Z43" s="1016"/>
    </row>
    <row r="44" spans="1:26" ht="18" customHeight="1">
      <c r="C44" s="1004" t="str">
        <f>IF(項目一覧②!$G$804=TRUE,"■","□")</f>
        <v>□</v>
      </c>
      <c r="D44" s="955" t="s">
        <v>2056</v>
      </c>
    </row>
    <row r="45" spans="1:26" ht="18" customHeight="1">
      <c r="C45" s="1004" t="str">
        <f>IF(項目一覧②!$G$805=TRUE,"■","□")</f>
        <v>□</v>
      </c>
      <c r="D45" s="955" t="s">
        <v>2058</v>
      </c>
    </row>
    <row r="46" spans="1:26" ht="18" customHeight="1">
      <c r="C46" s="1004" t="str">
        <f>IF(項目一覧②!$G$806=TRUE,"■","□")</f>
        <v>□</v>
      </c>
      <c r="D46" s="955" t="s">
        <v>2059</v>
      </c>
    </row>
    <row r="47" spans="1:26" ht="18" customHeight="1">
      <c r="C47" s="1004" t="str">
        <f>IF(項目一覧②!$G$807=TRUE,"■","□")</f>
        <v>□</v>
      </c>
      <c r="D47" s="955" t="s">
        <v>2060</v>
      </c>
    </row>
    <row r="48" spans="1:26" ht="18" customHeight="1">
      <c r="A48" s="1019"/>
      <c r="B48" s="1020"/>
      <c r="C48" s="1021" t="str">
        <f>IF(項目一覧②!$G$808=TRUE,"■","□")</f>
        <v>□</v>
      </c>
      <c r="D48" s="1022" t="s">
        <v>2057</v>
      </c>
      <c r="E48" s="1022"/>
      <c r="F48" s="1022"/>
      <c r="G48" s="1022"/>
      <c r="H48" s="1022"/>
      <c r="I48" s="1022"/>
      <c r="J48" s="1022"/>
      <c r="K48" s="1022"/>
      <c r="L48" s="1022"/>
      <c r="M48" s="1022"/>
      <c r="N48" s="1022"/>
      <c r="O48" s="1022"/>
      <c r="P48" s="1022"/>
      <c r="Q48" s="1022"/>
      <c r="R48" s="1022"/>
      <c r="S48" s="1022"/>
      <c r="T48" s="1022"/>
      <c r="U48" s="1022"/>
      <c r="V48" s="1022"/>
      <c r="W48" s="1022"/>
      <c r="X48" s="1022"/>
      <c r="Y48" s="1022"/>
      <c r="Z48" s="1022"/>
    </row>
    <row r="49" spans="1:26" ht="18" customHeight="1">
      <c r="A49" s="1014" t="s">
        <v>2032</v>
      </c>
      <c r="B49" s="1015" t="s">
        <v>2061</v>
      </c>
      <c r="C49" s="1016" t="s">
        <v>2062</v>
      </c>
      <c r="D49" s="1016"/>
      <c r="E49" s="1016"/>
      <c r="F49" s="1016"/>
      <c r="G49" s="1016"/>
      <c r="H49" s="1016"/>
      <c r="I49" s="1016"/>
      <c r="J49" s="1016"/>
      <c r="K49" s="1016"/>
      <c r="L49" s="1016"/>
      <c r="M49" s="1016"/>
      <c r="N49" s="1016"/>
      <c r="O49" s="1016"/>
      <c r="P49" s="1016"/>
      <c r="Q49" s="1016"/>
      <c r="R49" s="1016"/>
      <c r="S49" s="1016"/>
      <c r="T49" s="1016"/>
      <c r="U49" s="1016"/>
      <c r="V49" s="1016"/>
      <c r="W49" s="1016"/>
      <c r="X49" s="1016"/>
      <c r="Y49" s="1016"/>
      <c r="Z49" s="1016"/>
    </row>
    <row r="50" spans="1:26" ht="18" customHeight="1">
      <c r="B50" s="1017" t="s">
        <v>2032</v>
      </c>
      <c r="C50" s="955" t="s">
        <v>2039</v>
      </c>
      <c r="D50" s="955" t="s">
        <v>2063</v>
      </c>
      <c r="F50" s="955" t="str">
        <f>項目一覧②!$F$809</f>
        <v/>
      </c>
      <c r="G50" s="955" t="str">
        <f>項目一覧②!F809</f>
        <v/>
      </c>
    </row>
    <row r="51" spans="1:26" ht="18" customHeight="1">
      <c r="B51" s="1017" t="s">
        <v>2032</v>
      </c>
      <c r="C51" s="955" t="s">
        <v>2041</v>
      </c>
      <c r="D51" s="955" t="s">
        <v>2064</v>
      </c>
    </row>
    <row r="52" spans="1:26" ht="18" customHeight="1">
      <c r="C52" s="1004" t="str">
        <f>IF(項目一覧②!$G$810=TRUE,"■","□")</f>
        <v>□</v>
      </c>
      <c r="D52" s="955" t="s">
        <v>2065</v>
      </c>
    </row>
    <row r="53" spans="1:26" ht="18" customHeight="1">
      <c r="S53" s="1005" t="s">
        <v>2068</v>
      </c>
      <c r="T53" s="1750" t="str">
        <f>項目一覧②!$F$811</f>
        <v/>
      </c>
      <c r="U53" s="1750"/>
      <c r="V53" s="1750"/>
      <c r="W53" s="1750"/>
      <c r="X53" s="1750"/>
      <c r="Y53" s="1750"/>
      <c r="Z53" s="955" t="s">
        <v>1968</v>
      </c>
    </row>
    <row r="54" spans="1:26" ht="18" customHeight="1">
      <c r="A54" s="1019"/>
      <c r="B54" s="1020"/>
      <c r="C54" s="1021" t="str">
        <f>IF(項目一覧②!$G$812=TRUE,"■","□")</f>
        <v>□</v>
      </c>
      <c r="D54" s="1022" t="s">
        <v>2066</v>
      </c>
      <c r="E54" s="1022"/>
      <c r="F54" s="1022"/>
      <c r="G54" s="1022"/>
      <c r="H54" s="1022"/>
      <c r="I54" s="1022"/>
      <c r="J54" s="1022"/>
      <c r="K54" s="1022"/>
      <c r="L54" s="1022"/>
      <c r="M54" s="1022"/>
      <c r="N54" s="1022"/>
      <c r="O54" s="1022"/>
      <c r="P54" s="1022"/>
      <c r="Q54" s="1022"/>
      <c r="R54" s="1022"/>
      <c r="S54" s="1022"/>
      <c r="T54" s="1022"/>
      <c r="U54" s="1022"/>
      <c r="V54" s="1022"/>
      <c r="W54" s="1022"/>
      <c r="X54" s="1022"/>
      <c r="Y54" s="1022"/>
      <c r="Z54" s="1022"/>
    </row>
    <row r="55" spans="1:26" ht="18" customHeight="1">
      <c r="A55" s="1010" t="s">
        <v>2032</v>
      </c>
      <c r="B55" s="1011" t="s">
        <v>2069</v>
      </c>
      <c r="C55" s="1012" t="s">
        <v>2070</v>
      </c>
      <c r="D55" s="1012"/>
      <c r="E55" s="1012"/>
      <c r="F55" s="1012"/>
      <c r="G55" s="1012"/>
      <c r="H55" s="1012"/>
      <c r="I55" s="1012"/>
      <c r="J55" s="1012"/>
      <c r="K55" s="1012"/>
      <c r="L55" s="1012"/>
      <c r="M55" s="1012"/>
      <c r="N55" s="1012"/>
      <c r="O55" s="1012"/>
      <c r="P55" s="1012"/>
      <c r="Q55" s="1012"/>
      <c r="R55" s="1012"/>
      <c r="S55" s="1010" t="s">
        <v>2090</v>
      </c>
      <c r="T55" s="1773" t="str">
        <f>項目一覧②!$F$813</f>
        <v/>
      </c>
      <c r="U55" s="1773"/>
      <c r="V55" s="1773"/>
      <c r="W55" s="1773"/>
      <c r="X55" s="1773"/>
      <c r="Y55" s="1773"/>
      <c r="Z55" s="1012" t="s">
        <v>1968</v>
      </c>
    </row>
    <row r="56" spans="1:26" ht="18" customHeight="1">
      <c r="A56" s="1014" t="s">
        <v>2032</v>
      </c>
      <c r="B56" s="1015" t="s">
        <v>2071</v>
      </c>
      <c r="C56" s="1016" t="s">
        <v>2072</v>
      </c>
      <c r="D56" s="1016"/>
      <c r="E56" s="1746" t="str">
        <f>項目一覧②!$F$814</f>
        <v/>
      </c>
      <c r="F56" s="1746"/>
      <c r="G56" s="1746"/>
      <c r="H56" s="1746"/>
      <c r="I56" s="1746"/>
      <c r="J56" s="1746"/>
      <c r="K56" s="1746"/>
      <c r="L56" s="1746"/>
      <c r="M56" s="1746"/>
      <c r="N56" s="1746"/>
      <c r="O56" s="1746"/>
      <c r="P56" s="1746"/>
      <c r="Q56" s="1746"/>
      <c r="R56" s="1746"/>
      <c r="S56" s="1746"/>
      <c r="T56" s="1746"/>
      <c r="U56" s="1746"/>
      <c r="V56" s="1746"/>
      <c r="W56" s="1746"/>
      <c r="X56" s="1746"/>
      <c r="Y56" s="1746"/>
      <c r="Z56" s="1746"/>
    </row>
    <row r="57" spans="1:26" ht="18" customHeight="1">
      <c r="A57" s="1019"/>
      <c r="B57" s="1020"/>
      <c r="C57" s="1022"/>
      <c r="D57" s="1022"/>
      <c r="E57" s="1747"/>
      <c r="F57" s="1747"/>
      <c r="G57" s="1747"/>
      <c r="H57" s="1747"/>
      <c r="I57" s="1747"/>
      <c r="J57" s="1747"/>
      <c r="K57" s="1747"/>
      <c r="L57" s="1747"/>
      <c r="M57" s="1747"/>
      <c r="N57" s="1747"/>
      <c r="O57" s="1747"/>
      <c r="P57" s="1747"/>
      <c r="Q57" s="1747"/>
      <c r="R57" s="1747"/>
      <c r="S57" s="1747"/>
      <c r="T57" s="1747"/>
      <c r="U57" s="1747"/>
      <c r="V57" s="1747"/>
      <c r="W57" s="1747"/>
      <c r="X57" s="1747"/>
      <c r="Y57" s="1747"/>
      <c r="Z57" s="1747"/>
    </row>
  </sheetData>
  <mergeCells count="16">
    <mergeCell ref="G6:I6"/>
    <mergeCell ref="T55:Y55"/>
    <mergeCell ref="E56:Z57"/>
    <mergeCell ref="V1:Z1"/>
    <mergeCell ref="T25:Y25"/>
    <mergeCell ref="E28:Z29"/>
    <mergeCell ref="Q38:T38"/>
    <mergeCell ref="I38:L38"/>
    <mergeCell ref="G34:J34"/>
    <mergeCell ref="T53:Y53"/>
    <mergeCell ref="R10:T10"/>
    <mergeCell ref="I37:L37"/>
    <mergeCell ref="I36:L36"/>
    <mergeCell ref="I8:L8"/>
    <mergeCell ref="I9:L9"/>
    <mergeCell ref="J10:L10"/>
  </mergeCells>
  <phoneticPr fontId="2"/>
  <dataValidations count="2">
    <dataValidation imeMode="on" allowBlank="1" showInputMessage="1" showErrorMessage="1" sqref="E28 E56" xr:uid="{00000000-0002-0000-0800-000000000000}"/>
    <dataValidation imeMode="off" allowBlank="1" showInputMessage="1" showErrorMessage="1" sqref="S11:Z11 S39:Z39 F5:I5 JA5:JD5 SW5:SZ5 ACS5:ACV5 AMO5:AMR5 AWK5:AWN5 BGG5:BGJ5 BQC5:BQF5 BZY5:CAB5 CJU5:CJX5 CTQ5:CTT5 DDM5:DDP5 DNI5:DNL5 DXE5:DXH5 EHA5:EHD5 EQW5:EQZ5 FAS5:FAV5 FKO5:FKR5 FUK5:FUN5 GEG5:GEJ5 GOC5:GOF5 GXY5:GYB5 HHU5:HHX5 HRQ5:HRT5 IBM5:IBP5 ILI5:ILL5 IVE5:IVH5 JFA5:JFD5 JOW5:JOZ5 JYS5:JYV5 KIO5:KIR5 KSK5:KSN5 LCG5:LCJ5 LMC5:LMF5 LVY5:LWB5 MFU5:MFX5 MPQ5:MPT5 MZM5:MZP5 NJI5:NJL5 NTE5:NTH5 ODA5:ODD5 OMW5:OMZ5 OWS5:OWV5 PGO5:PGR5 PQK5:PQN5 QAG5:QAJ5 QKC5:QKF5 QTY5:QUB5 RDU5:RDX5 RNQ5:RNT5 RXM5:RXP5 SHI5:SHL5 SRE5:SRH5 TBA5:TBD5 TKW5:TKZ5 TUS5:TUV5 UEO5:UER5 UOK5:UON5 UYG5:UYJ5 VIC5:VIF5 VRY5:VSB5 WBU5:WBX5 WLQ5:WLT5 WVM5:WVP5 G33:J33 JB33:JE33 SX33:TA33 ACT33:ACW33 AMP33:AMS33 AWL33:AWO33 BGH33:BGK33 BQD33:BQG33 BZZ33:CAC33 CJV33:CJY33 CTR33:CTU33 DDN33:DDQ33 DNJ33:DNM33 DXF33:DXI33 EHB33:EHE33 EQX33:ERA33 FAT33:FAW33 FKP33:FKS33 FUL33:FUO33 GEH33:GEK33 GOD33:GOG33 GXZ33:GYC33 HHV33:HHY33 HRR33:HRU33 IBN33:IBQ33 ILJ33:ILM33 IVF33:IVI33 JFB33:JFE33 JOX33:JPA33 JYT33:JYW33 KIP33:KIS33 KSL33:KSO33 LCH33:LCK33 LMD33:LMG33 LVZ33:LWC33 MFV33:MFY33 MPR33:MPU33 MZN33:MZQ33 NJJ33:NJM33 NTF33:NTI33 ODB33:ODE33 OMX33:ONA33 OWT33:OWW33 PGP33:PGS33 PQL33:PQO33 QAH33:QAK33 QKD33:QKG33 QTZ33:QUC33 RDV33:RDY33 RNR33:RNU33 RXN33:RXQ33 SHJ33:SHM33 SRF33:SRI33 TBB33:TBE33 TKX33:TLA33 TUT33:TUW33 UEP33:UES33 UOL33:UOO33 UYH33:UYK33 VID33:VIG33 VRZ33:VSC33 WBV33:WBY33 WLR33:WLU33 WVN33:WVQ33 I36:I38 I39:P39 Q10:R10 Q38 F6:G6 I11:P11 J10 I8:I10 G34" xr:uid="{00000000-0002-0000-0800-000001000000}"/>
  </dataValidations>
  <hyperlinks>
    <hyperlink ref="V1:Z1" location="作業メニュー!A1" display="作業メニュー" xr:uid="{00000000-0004-0000-0800-000000000000}"/>
  </hyperlinks>
  <printOptions horizontalCentered="1"/>
  <pageMargins left="0.59055118110236227" right="0.39370078740157483" top="0.78740157480314965" bottom="0.39370078740157483" header="0.31496062992125984" footer="0.19685039370078741"/>
  <pageSetup paperSize="9" orientation="portrait" r:id="rId1"/>
  <headerFooter>
    <oddFooter>&amp;R150601</oddFooter>
  </headerFooter>
  <rowBreaks count="1" manualBreakCount="1">
    <brk id="30"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BW37"/>
  <sheetViews>
    <sheetView showGridLines="0" workbookViewId="0">
      <selection activeCell="T1" sqref="T1:W1"/>
    </sheetView>
  </sheetViews>
  <sheetFormatPr defaultColWidth="2.83203125" defaultRowHeight="13"/>
  <cols>
    <col min="1" max="16384" width="2.83203125" style="904"/>
  </cols>
  <sheetData>
    <row r="1" spans="1:75" s="897" customFormat="1" ht="38.25" customHeight="1" thickBot="1">
      <c r="A1" s="1026" t="s">
        <v>488</v>
      </c>
      <c r="T1" s="1779" t="s">
        <v>64</v>
      </c>
      <c r="U1" s="1779"/>
      <c r="V1" s="1779"/>
      <c r="W1" s="1779"/>
      <c r="X1" s="1027"/>
      <c r="Y1" s="1027"/>
    </row>
    <row r="2" spans="1:75" ht="4.5" customHeight="1" thickTop="1">
      <c r="A2" s="1028"/>
      <c r="B2" s="1029"/>
      <c r="C2" s="1029"/>
      <c r="D2" s="1029"/>
      <c r="E2" s="1029"/>
      <c r="F2" s="1029"/>
      <c r="G2" s="1029"/>
      <c r="H2" s="1029"/>
      <c r="I2" s="1029"/>
      <c r="J2" s="1029"/>
      <c r="K2" s="1029"/>
      <c r="L2" s="1029"/>
      <c r="M2" s="1029"/>
      <c r="N2" s="1029"/>
      <c r="O2" s="1029"/>
      <c r="P2" s="1029"/>
      <c r="Q2" s="1029"/>
      <c r="R2" s="1029"/>
      <c r="S2" s="1029"/>
      <c r="T2" s="1029"/>
      <c r="U2" s="1029"/>
      <c r="V2" s="1029"/>
      <c r="W2" s="1029"/>
      <c r="X2" s="1029"/>
      <c r="Y2" s="1029"/>
      <c r="Z2" s="1029"/>
      <c r="AA2" s="1029"/>
      <c r="AB2" s="1029"/>
      <c r="AC2" s="1029"/>
    </row>
    <row r="3" spans="1:75" ht="18" customHeight="1">
      <c r="A3" s="935"/>
      <c r="B3" s="935" t="s">
        <v>3569</v>
      </c>
      <c r="C3" s="935"/>
      <c r="D3" s="935"/>
      <c r="E3" s="935"/>
      <c r="F3" s="935"/>
      <c r="G3" s="935"/>
      <c r="H3" s="935"/>
      <c r="I3" s="935"/>
      <c r="J3" s="935"/>
      <c r="K3" s="935"/>
      <c r="L3" s="935"/>
      <c r="M3" s="935"/>
      <c r="N3" s="935"/>
      <c r="O3" s="935"/>
      <c r="P3" s="935"/>
      <c r="Q3" s="935"/>
      <c r="R3" s="935"/>
      <c r="S3" s="935"/>
      <c r="T3" s="935"/>
      <c r="U3" s="935"/>
      <c r="V3" s="935"/>
      <c r="W3" s="935"/>
      <c r="X3" s="956"/>
      <c r="Y3" s="956"/>
      <c r="Z3" s="935"/>
      <c r="AA3" s="935"/>
      <c r="AB3" s="935"/>
      <c r="AC3" s="935"/>
      <c r="AE3" s="1030"/>
      <c r="AF3" s="1030"/>
      <c r="AG3" s="1030"/>
      <c r="AH3" s="1030"/>
      <c r="AI3" s="1030"/>
      <c r="AJ3" s="1030"/>
      <c r="AK3" s="1030"/>
      <c r="AL3" s="1030"/>
      <c r="AM3" s="1030"/>
      <c r="AN3" s="1030"/>
      <c r="AO3" s="1030"/>
      <c r="AP3" s="1030"/>
      <c r="AQ3" s="1030"/>
      <c r="AR3" s="1030"/>
      <c r="AS3" s="1030"/>
      <c r="AT3" s="1030"/>
      <c r="AU3" s="1030"/>
      <c r="AV3" s="1030"/>
      <c r="AW3" s="1030"/>
      <c r="AX3" s="1030"/>
      <c r="AY3" s="1030"/>
      <c r="AZ3" s="1030"/>
      <c r="BA3" s="1030"/>
      <c r="BB3" s="1030"/>
      <c r="BC3" s="1030"/>
      <c r="BD3" s="1030"/>
      <c r="BE3" s="1030"/>
      <c r="BF3" s="1030"/>
      <c r="BG3" s="1030"/>
      <c r="BH3" s="1030"/>
      <c r="BV3" s="903"/>
      <c r="BW3" s="903"/>
    </row>
    <row r="4" spans="1:75" ht="18" customHeight="1">
      <c r="A4" s="936" t="s">
        <v>109</v>
      </c>
      <c r="B4" s="906" t="s">
        <v>486</v>
      </c>
      <c r="C4" s="906"/>
      <c r="D4" s="906"/>
      <c r="E4" s="906"/>
      <c r="F4" s="906"/>
      <c r="G4" s="906"/>
      <c r="H4" s="906"/>
      <c r="I4" s="906"/>
      <c r="J4" s="906"/>
      <c r="K4" s="906"/>
      <c r="L4" s="906"/>
      <c r="M4" s="906"/>
      <c r="N4" s="906"/>
      <c r="O4" s="906"/>
      <c r="P4" s="906"/>
      <c r="Q4" s="906"/>
      <c r="R4" s="906"/>
      <c r="S4" s="906"/>
      <c r="T4" s="906"/>
      <c r="U4" s="937"/>
      <c r="V4" s="937"/>
      <c r="W4" s="937"/>
      <c r="X4" s="966"/>
      <c r="Y4" s="966"/>
      <c r="Z4" s="937"/>
      <c r="AA4" s="937"/>
      <c r="AB4" s="937"/>
      <c r="AC4" s="937"/>
      <c r="AE4" s="1030"/>
      <c r="AF4" s="1030"/>
      <c r="AG4" s="1030"/>
      <c r="AH4" s="1030"/>
      <c r="AI4" s="1030"/>
      <c r="AJ4" s="1030"/>
      <c r="AK4" s="1030"/>
      <c r="AL4" s="1030"/>
      <c r="AM4" s="1030"/>
      <c r="AN4" s="1030"/>
      <c r="AO4" s="1030"/>
      <c r="AP4" s="1030"/>
      <c r="AQ4" s="1030"/>
      <c r="AR4" s="1030"/>
      <c r="AS4" s="1030"/>
      <c r="AT4" s="1030"/>
      <c r="AU4" s="1030"/>
      <c r="AV4" s="1030"/>
      <c r="AW4" s="1030"/>
      <c r="AX4" s="1030"/>
      <c r="AY4" s="1030"/>
      <c r="AZ4" s="1030"/>
      <c r="BA4" s="1030"/>
      <c r="BB4" s="1030"/>
      <c r="BC4" s="1030"/>
      <c r="BD4" s="1030"/>
      <c r="BE4" s="1030"/>
      <c r="BF4" s="1030"/>
      <c r="BG4" s="1030"/>
      <c r="BH4" s="1030"/>
      <c r="BU4" s="903"/>
      <c r="BV4" s="903"/>
    </row>
    <row r="5" spans="1:75" ht="18" customHeight="1">
      <c r="A5" s="936"/>
      <c r="B5" s="906" t="s">
        <v>431</v>
      </c>
      <c r="C5" s="906"/>
      <c r="D5" s="906"/>
      <c r="E5" s="906"/>
      <c r="F5" s="906"/>
      <c r="G5" s="906"/>
      <c r="H5" s="906"/>
      <c r="I5" s="938" t="str">
        <f>項目一覧!$C$174</f>
        <v/>
      </c>
      <c r="J5" s="906"/>
      <c r="K5" s="906"/>
      <c r="L5" s="906"/>
      <c r="M5" s="906"/>
      <c r="N5" s="906"/>
      <c r="O5" s="906"/>
      <c r="P5" s="906"/>
      <c r="Q5" s="906"/>
      <c r="R5" s="906"/>
      <c r="S5" s="906"/>
      <c r="T5" s="906"/>
      <c r="U5" s="906"/>
      <c r="V5" s="906"/>
      <c r="W5" s="906"/>
      <c r="X5" s="906"/>
      <c r="Y5" s="906"/>
      <c r="Z5" s="906"/>
      <c r="AA5" s="906"/>
      <c r="AB5" s="906"/>
      <c r="AC5" s="906"/>
      <c r="AE5" s="1030"/>
      <c r="AF5" s="1031"/>
      <c r="AG5" s="906"/>
      <c r="AH5" s="1780"/>
      <c r="AI5" s="1780"/>
      <c r="AJ5" s="1780"/>
      <c r="AK5" s="1780"/>
      <c r="AL5" s="1780"/>
      <c r="AM5" s="1780"/>
      <c r="AN5" s="1780"/>
      <c r="AO5" s="1780"/>
      <c r="AP5" s="1031"/>
      <c r="AQ5" s="1031"/>
      <c r="AR5" s="1031"/>
      <c r="AS5" s="1031"/>
      <c r="AT5" s="1031"/>
      <c r="AU5" s="1031"/>
      <c r="AV5" s="1031"/>
      <c r="AW5" s="1031"/>
      <c r="AX5" s="1031"/>
      <c r="AY5" s="1031"/>
      <c r="AZ5" s="1031"/>
      <c r="BA5" s="1031"/>
      <c r="BB5" s="1031"/>
      <c r="BC5" s="1031"/>
      <c r="BD5" s="1031"/>
      <c r="BE5" s="1031"/>
      <c r="BF5" s="1031"/>
      <c r="BG5" s="1031"/>
      <c r="BH5" s="906"/>
      <c r="BI5" s="906"/>
      <c r="BJ5" s="906"/>
      <c r="BU5" s="903"/>
      <c r="BV5" s="903"/>
    </row>
    <row r="6" spans="1:75" ht="18" customHeight="1">
      <c r="A6" s="936"/>
      <c r="B6" s="906" t="s">
        <v>408</v>
      </c>
      <c r="C6" s="906"/>
      <c r="D6" s="906"/>
      <c r="E6" s="906"/>
      <c r="F6" s="906"/>
      <c r="G6" s="906"/>
      <c r="H6" s="906"/>
      <c r="I6" s="938" t="str">
        <f>項目一覧!$C$173</f>
        <v/>
      </c>
      <c r="J6" s="906"/>
      <c r="K6" s="906"/>
      <c r="L6" s="906"/>
      <c r="M6" s="906"/>
      <c r="N6" s="906"/>
      <c r="O6" s="906"/>
      <c r="P6" s="906"/>
      <c r="Q6" s="906"/>
      <c r="R6" s="906"/>
      <c r="S6" s="906"/>
      <c r="T6" s="906"/>
      <c r="U6" s="906"/>
      <c r="V6" s="906"/>
      <c r="W6" s="906"/>
      <c r="X6" s="906"/>
      <c r="Y6" s="906"/>
      <c r="Z6" s="906"/>
      <c r="AA6" s="906"/>
      <c r="AB6" s="906"/>
      <c r="AC6" s="906"/>
      <c r="AE6" s="1030"/>
      <c r="AF6" s="1031"/>
      <c r="AG6" s="906"/>
      <c r="AH6" s="1780"/>
      <c r="AI6" s="1780"/>
      <c r="AJ6" s="1780"/>
      <c r="AK6" s="1780"/>
      <c r="AL6" s="1780"/>
      <c r="AM6" s="1780"/>
      <c r="AN6" s="1780"/>
      <c r="AO6" s="1780"/>
      <c r="AP6" s="1031"/>
      <c r="AQ6" s="1031"/>
      <c r="AR6" s="1031"/>
      <c r="AS6" s="1031"/>
      <c r="AT6" s="1031"/>
      <c r="AU6" s="1031"/>
      <c r="AV6" s="1031"/>
      <c r="AW6" s="1031"/>
      <c r="AX6" s="1031"/>
      <c r="AY6" s="1031"/>
      <c r="AZ6" s="1031"/>
      <c r="BA6" s="1031"/>
      <c r="BB6" s="1031"/>
      <c r="BC6" s="1031"/>
      <c r="BD6" s="1031"/>
      <c r="BE6" s="1031"/>
      <c r="BF6" s="1031"/>
      <c r="BG6" s="1031"/>
      <c r="BH6" s="906"/>
      <c r="BI6" s="906"/>
      <c r="BJ6" s="906"/>
      <c r="BU6" s="903"/>
      <c r="BV6" s="903"/>
    </row>
    <row r="7" spans="1:75" ht="18" customHeight="1">
      <c r="A7" s="936"/>
      <c r="B7" s="906" t="s">
        <v>399</v>
      </c>
      <c r="C7" s="906"/>
      <c r="D7" s="906"/>
      <c r="E7" s="906"/>
      <c r="F7" s="906"/>
      <c r="G7" s="906"/>
      <c r="H7" s="906"/>
      <c r="I7" s="938" t="str">
        <f>項目一覧!$C$175</f>
        <v/>
      </c>
      <c r="J7" s="906"/>
      <c r="K7" s="906"/>
      <c r="L7" s="906"/>
      <c r="M7" s="906"/>
      <c r="N7" s="906"/>
      <c r="O7" s="906"/>
      <c r="P7" s="906"/>
      <c r="Q7" s="906"/>
      <c r="R7" s="906"/>
      <c r="S7" s="906"/>
      <c r="T7" s="906"/>
      <c r="U7" s="906"/>
      <c r="V7" s="906"/>
      <c r="W7" s="906"/>
      <c r="X7" s="906"/>
      <c r="Y7" s="906"/>
      <c r="Z7" s="906"/>
      <c r="AA7" s="906"/>
      <c r="AB7" s="906"/>
      <c r="AC7" s="906"/>
      <c r="AE7" s="1030"/>
      <c r="AF7" s="1031"/>
      <c r="AG7" s="906"/>
      <c r="AH7" s="1780"/>
      <c r="AI7" s="1780"/>
      <c r="AJ7" s="1780"/>
      <c r="AK7" s="1780"/>
      <c r="AL7" s="1780"/>
      <c r="AM7" s="1780"/>
      <c r="AN7" s="1780"/>
      <c r="AO7" s="1780"/>
      <c r="AP7" s="1031"/>
      <c r="AQ7" s="1031"/>
      <c r="AR7" s="1031"/>
      <c r="AS7" s="1031"/>
      <c r="AT7" s="1031"/>
      <c r="AU7" s="1031"/>
      <c r="AV7" s="1031"/>
      <c r="AW7" s="1031"/>
      <c r="AX7" s="1031"/>
      <c r="AY7" s="1031"/>
      <c r="AZ7" s="1031"/>
      <c r="BA7" s="1031"/>
      <c r="BB7" s="1031"/>
      <c r="BC7" s="1031"/>
      <c r="BD7" s="1031"/>
      <c r="BE7" s="1031"/>
      <c r="BF7" s="1031"/>
      <c r="BG7" s="1031"/>
      <c r="BH7" s="906"/>
      <c r="BI7" s="906"/>
      <c r="BJ7" s="906"/>
      <c r="BU7" s="903"/>
      <c r="BV7" s="903"/>
    </row>
    <row r="8" spans="1:75" ht="18" customHeight="1">
      <c r="A8" s="936"/>
      <c r="B8" s="906" t="s">
        <v>430</v>
      </c>
      <c r="C8" s="906"/>
      <c r="D8" s="906"/>
      <c r="E8" s="906"/>
      <c r="F8" s="906"/>
      <c r="G8" s="906"/>
      <c r="H8" s="906"/>
      <c r="I8" s="1034" t="str">
        <f>項目一覧!$C$176</f>
        <v/>
      </c>
      <c r="J8" s="906"/>
      <c r="K8" s="906"/>
      <c r="L8" s="906"/>
      <c r="M8" s="906"/>
      <c r="N8" s="906"/>
      <c r="O8" s="906"/>
      <c r="P8" s="906"/>
      <c r="Q8" s="906"/>
      <c r="R8" s="906"/>
      <c r="S8" s="906"/>
      <c r="T8" s="906"/>
      <c r="U8" s="906"/>
      <c r="V8" s="906"/>
      <c r="W8" s="906"/>
      <c r="X8" s="906"/>
      <c r="Y8" s="906"/>
      <c r="Z8" s="906"/>
      <c r="AA8" s="906"/>
      <c r="AB8" s="906"/>
      <c r="AC8" s="906"/>
      <c r="AE8" s="1030"/>
      <c r="AF8" s="1031"/>
      <c r="AG8" s="906"/>
      <c r="AH8" s="1780"/>
      <c r="AI8" s="1780"/>
      <c r="AJ8" s="1780"/>
      <c r="AK8" s="1780"/>
      <c r="AL8" s="1780"/>
      <c r="AM8" s="1780"/>
      <c r="AN8" s="1780"/>
      <c r="AO8" s="1780"/>
      <c r="AP8" s="1780"/>
      <c r="AQ8" s="1780"/>
      <c r="AR8" s="1780"/>
      <c r="AS8" s="1780"/>
      <c r="AT8" s="1780"/>
      <c r="AU8" s="1780"/>
      <c r="AV8" s="1780"/>
      <c r="AW8" s="1780"/>
      <c r="AX8" s="1780"/>
      <c r="AY8" s="1780"/>
      <c r="AZ8" s="1780"/>
      <c r="BA8" s="1780"/>
      <c r="BB8" s="1780"/>
      <c r="BC8" s="1780"/>
      <c r="BD8" s="1780"/>
      <c r="BE8" s="1780"/>
      <c r="BF8" s="1780"/>
      <c r="BG8" s="1780"/>
      <c r="BH8" s="906"/>
      <c r="BI8" s="906"/>
      <c r="BJ8" s="906"/>
      <c r="BU8" s="903"/>
      <c r="BV8" s="903"/>
    </row>
    <row r="9" spans="1:75" ht="18" customHeight="1">
      <c r="A9" s="940"/>
      <c r="B9" s="935" t="s">
        <v>397</v>
      </c>
      <c r="C9" s="935"/>
      <c r="D9" s="935"/>
      <c r="E9" s="935"/>
      <c r="F9" s="935"/>
      <c r="G9" s="935"/>
      <c r="H9" s="935"/>
      <c r="I9" s="1036" t="str">
        <f>項目一覧!$C$177</f>
        <v/>
      </c>
      <c r="J9" s="935"/>
      <c r="K9" s="935"/>
      <c r="L9" s="935"/>
      <c r="M9" s="935"/>
      <c r="N9" s="935"/>
      <c r="O9" s="935"/>
      <c r="P9" s="935"/>
      <c r="Q9" s="935"/>
      <c r="R9" s="935"/>
      <c r="S9" s="935"/>
      <c r="T9" s="935"/>
      <c r="U9" s="935"/>
      <c r="V9" s="935"/>
      <c r="W9" s="935"/>
      <c r="X9" s="956"/>
      <c r="Y9" s="956"/>
      <c r="Z9" s="935"/>
      <c r="AA9" s="935"/>
      <c r="AB9" s="935"/>
      <c r="AC9" s="935"/>
      <c r="AE9" s="1030"/>
      <c r="AF9" s="1031"/>
      <c r="AG9" s="906"/>
      <c r="AH9" s="1780"/>
      <c r="AI9" s="1780"/>
      <c r="AJ9" s="1780"/>
      <c r="AK9" s="1780"/>
      <c r="AL9" s="1780"/>
      <c r="AM9" s="1780"/>
      <c r="AN9" s="1780"/>
      <c r="AO9" s="1780"/>
      <c r="AP9" s="1031"/>
      <c r="AQ9" s="1031"/>
      <c r="AR9" s="1031"/>
      <c r="AS9" s="1031"/>
      <c r="AT9" s="1031"/>
      <c r="AU9" s="1031"/>
      <c r="AV9" s="1031"/>
      <c r="AW9" s="1031"/>
      <c r="AX9" s="1031"/>
      <c r="AY9" s="1031"/>
      <c r="AZ9" s="1031"/>
      <c r="BA9" s="1031"/>
      <c r="BB9" s="1031"/>
      <c r="BC9" s="1031"/>
      <c r="BD9" s="1031"/>
      <c r="BE9" s="1031"/>
      <c r="BF9" s="1031"/>
      <c r="BG9" s="1031"/>
      <c r="BH9" s="906"/>
      <c r="BI9" s="906"/>
      <c r="BJ9" s="906"/>
      <c r="BV9" s="903"/>
      <c r="BW9" s="903"/>
    </row>
    <row r="10" spans="1:75" ht="16.5">
      <c r="I10" s="1037"/>
      <c r="AE10" s="1030"/>
      <c r="AF10" s="1031"/>
      <c r="AG10" s="1031"/>
      <c r="AH10" s="1031"/>
      <c r="AI10" s="1031"/>
      <c r="AJ10" s="1031"/>
      <c r="AK10" s="1031"/>
      <c r="AL10" s="1031"/>
      <c r="AM10" s="1031"/>
      <c r="AN10" s="1031"/>
      <c r="AO10" s="1031"/>
      <c r="AP10" s="1031"/>
      <c r="AQ10" s="1031"/>
      <c r="AR10" s="1031"/>
      <c r="AS10" s="1031"/>
      <c r="AT10" s="1031"/>
      <c r="AU10" s="1031"/>
      <c r="AV10" s="1031"/>
      <c r="AW10" s="1031"/>
      <c r="AX10" s="1031"/>
      <c r="AY10" s="1031"/>
      <c r="AZ10" s="1031"/>
      <c r="BA10" s="1031"/>
      <c r="BB10" s="1031"/>
      <c r="BC10" s="1031"/>
      <c r="BD10" s="1031"/>
      <c r="BE10" s="1031"/>
      <c r="BF10" s="1031"/>
      <c r="BG10" s="1031"/>
      <c r="BH10" s="1031"/>
      <c r="BI10" s="906"/>
      <c r="BJ10" s="906"/>
    </row>
    <row r="11" spans="1:75" ht="16.5">
      <c r="A11" s="936" t="s">
        <v>109</v>
      </c>
      <c r="B11" s="906" t="s">
        <v>485</v>
      </c>
      <c r="C11" s="906"/>
      <c r="D11" s="906"/>
      <c r="E11" s="906"/>
      <c r="F11" s="906"/>
      <c r="G11" s="906"/>
      <c r="H11" s="906"/>
      <c r="I11" s="938"/>
      <c r="J11" s="906"/>
      <c r="K11" s="906"/>
      <c r="L11" s="906"/>
      <c r="M11" s="906"/>
      <c r="N11" s="906"/>
      <c r="O11" s="906"/>
      <c r="P11" s="906"/>
      <c r="Q11" s="906"/>
      <c r="R11" s="906"/>
      <c r="S11" s="906"/>
      <c r="T11" s="906"/>
      <c r="U11" s="906"/>
      <c r="V11" s="906"/>
      <c r="W11" s="906"/>
      <c r="X11" s="906"/>
      <c r="Y11" s="906"/>
      <c r="Z11" s="906"/>
      <c r="AA11" s="906"/>
      <c r="AB11" s="906"/>
      <c r="AC11" s="906"/>
      <c r="AE11" s="1030"/>
      <c r="AF11" s="1031"/>
      <c r="AG11" s="1031"/>
      <c r="AH11" s="1031"/>
      <c r="AI11" s="1031"/>
      <c r="AJ11" s="1031"/>
      <c r="AK11" s="1031"/>
      <c r="AL11" s="1031"/>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c r="BG11" s="1031"/>
      <c r="BH11" s="1031"/>
      <c r="BI11" s="906"/>
      <c r="BJ11" s="906"/>
    </row>
    <row r="12" spans="1:75" ht="16.5">
      <c r="A12" s="936"/>
      <c r="B12" s="906" t="s">
        <v>431</v>
      </c>
      <c r="C12" s="906"/>
      <c r="D12" s="906"/>
      <c r="E12" s="906"/>
      <c r="F12" s="906"/>
      <c r="G12" s="906"/>
      <c r="H12" s="906"/>
      <c r="I12" s="938" t="str">
        <f>項目一覧!$C$179</f>
        <v/>
      </c>
      <c r="J12" s="906"/>
      <c r="K12" s="906"/>
      <c r="L12" s="906"/>
      <c r="M12" s="906"/>
      <c r="N12" s="906"/>
      <c r="O12" s="906"/>
      <c r="P12" s="906"/>
      <c r="Q12" s="906"/>
      <c r="R12" s="906"/>
      <c r="S12" s="906"/>
      <c r="T12" s="906"/>
      <c r="U12" s="906"/>
      <c r="V12" s="906"/>
      <c r="W12" s="906"/>
      <c r="X12" s="906"/>
      <c r="Y12" s="906"/>
      <c r="Z12" s="906"/>
      <c r="AA12" s="906"/>
      <c r="AB12" s="906"/>
      <c r="AC12" s="906"/>
      <c r="AE12" s="1030"/>
      <c r="AF12" s="1031"/>
      <c r="AG12" s="1031"/>
      <c r="AH12" s="1780"/>
      <c r="AI12" s="1780"/>
      <c r="AJ12" s="1780"/>
      <c r="AK12" s="1780"/>
      <c r="AL12" s="1780"/>
      <c r="AM12" s="1780"/>
      <c r="AN12" s="1780"/>
      <c r="AO12" s="1780"/>
      <c r="AP12" s="1031"/>
      <c r="AQ12" s="1031"/>
      <c r="AR12" s="1031"/>
      <c r="AS12" s="1031"/>
      <c r="AT12" s="1031"/>
      <c r="AU12" s="1031"/>
      <c r="AV12" s="1031"/>
      <c r="AW12" s="1031"/>
      <c r="AX12" s="1031"/>
      <c r="AY12" s="1031"/>
      <c r="AZ12" s="1031"/>
      <c r="BA12" s="1031"/>
      <c r="BB12" s="1031"/>
      <c r="BC12" s="1031"/>
      <c r="BD12" s="1031"/>
      <c r="BE12" s="1031"/>
      <c r="BF12" s="1031"/>
      <c r="BG12" s="1031"/>
      <c r="BH12" s="906"/>
      <c r="BI12" s="906"/>
      <c r="BJ12" s="906"/>
    </row>
    <row r="13" spans="1:75" ht="16.5">
      <c r="A13" s="936"/>
      <c r="B13" s="906" t="s">
        <v>408</v>
      </c>
      <c r="C13" s="906"/>
      <c r="D13" s="906"/>
      <c r="E13" s="906"/>
      <c r="F13" s="906"/>
      <c r="G13" s="906"/>
      <c r="H13" s="906"/>
      <c r="I13" s="938" t="str">
        <f>項目一覧!$C$178</f>
        <v/>
      </c>
      <c r="J13" s="906"/>
      <c r="K13" s="906"/>
      <c r="L13" s="906"/>
      <c r="M13" s="906"/>
      <c r="N13" s="906"/>
      <c r="O13" s="906"/>
      <c r="P13" s="906"/>
      <c r="Q13" s="906"/>
      <c r="R13" s="906"/>
      <c r="S13" s="906"/>
      <c r="T13" s="906"/>
      <c r="U13" s="906"/>
      <c r="V13" s="906"/>
      <c r="W13" s="906"/>
      <c r="X13" s="906"/>
      <c r="Y13" s="906"/>
      <c r="Z13" s="906"/>
      <c r="AA13" s="906"/>
      <c r="AB13" s="906"/>
      <c r="AC13" s="906"/>
      <c r="AE13" s="1030"/>
      <c r="AF13" s="1031"/>
      <c r="AG13" s="1031"/>
      <c r="AH13" s="1780"/>
      <c r="AI13" s="1780"/>
      <c r="AJ13" s="1780"/>
      <c r="AK13" s="1780"/>
      <c r="AL13" s="1780"/>
      <c r="AM13" s="1780"/>
      <c r="AN13" s="1780"/>
      <c r="AO13" s="1780"/>
      <c r="AP13" s="1031"/>
      <c r="AQ13" s="1031"/>
      <c r="AR13" s="1031"/>
      <c r="AS13" s="1031"/>
      <c r="AT13" s="1031"/>
      <c r="AU13" s="1031"/>
      <c r="AV13" s="1031"/>
      <c r="AW13" s="1031"/>
      <c r="AX13" s="1031"/>
      <c r="AY13" s="1031"/>
      <c r="AZ13" s="1031"/>
      <c r="BA13" s="1031"/>
      <c r="BB13" s="1031"/>
      <c r="BC13" s="1031"/>
      <c r="BD13" s="1031"/>
      <c r="BE13" s="1031"/>
      <c r="BF13" s="1031"/>
      <c r="BG13" s="1031"/>
      <c r="BH13" s="906"/>
      <c r="BI13" s="906"/>
      <c r="BJ13" s="906"/>
    </row>
    <row r="14" spans="1:75" ht="16.5">
      <c r="A14" s="936"/>
      <c r="B14" s="906" t="s">
        <v>399</v>
      </c>
      <c r="C14" s="906"/>
      <c r="D14" s="906"/>
      <c r="E14" s="906"/>
      <c r="F14" s="906"/>
      <c r="G14" s="906"/>
      <c r="H14" s="906"/>
      <c r="I14" s="938" t="str">
        <f>項目一覧!$C$180</f>
        <v/>
      </c>
      <c r="J14" s="906"/>
      <c r="K14" s="906"/>
      <c r="L14" s="906"/>
      <c r="M14" s="906"/>
      <c r="N14" s="906"/>
      <c r="O14" s="906"/>
      <c r="P14" s="906"/>
      <c r="Q14" s="906"/>
      <c r="R14" s="906"/>
      <c r="S14" s="906"/>
      <c r="T14" s="906"/>
      <c r="U14" s="906"/>
      <c r="V14" s="906"/>
      <c r="W14" s="906"/>
      <c r="X14" s="906"/>
      <c r="Y14" s="906"/>
      <c r="Z14" s="906"/>
      <c r="AA14" s="906"/>
      <c r="AB14" s="906"/>
      <c r="AC14" s="906"/>
      <c r="AE14" s="1030"/>
      <c r="AF14" s="1031"/>
      <c r="AG14" s="1031"/>
      <c r="AH14" s="1780"/>
      <c r="AI14" s="1780"/>
      <c r="AJ14" s="1780"/>
      <c r="AK14" s="1780"/>
      <c r="AL14" s="1780"/>
      <c r="AM14" s="1780"/>
      <c r="AN14" s="1780"/>
      <c r="AO14" s="1780"/>
      <c r="AP14" s="1031"/>
      <c r="AQ14" s="1031"/>
      <c r="AR14" s="1031"/>
      <c r="AS14" s="1031"/>
      <c r="AT14" s="1031"/>
      <c r="AU14" s="1031"/>
      <c r="AV14" s="1031"/>
      <c r="AW14" s="1031"/>
      <c r="AX14" s="1031"/>
      <c r="AY14" s="1031"/>
      <c r="AZ14" s="1031"/>
      <c r="BA14" s="1031"/>
      <c r="BB14" s="1031"/>
      <c r="BC14" s="1031"/>
      <c r="BD14" s="1031"/>
      <c r="BE14" s="1031"/>
      <c r="BF14" s="1031"/>
      <c r="BG14" s="1031"/>
      <c r="BH14" s="906"/>
      <c r="BI14" s="906"/>
      <c r="BJ14" s="906"/>
    </row>
    <row r="15" spans="1:75" ht="16.5">
      <c r="A15" s="936"/>
      <c r="B15" s="906" t="s">
        <v>430</v>
      </c>
      <c r="C15" s="906"/>
      <c r="D15" s="906"/>
      <c r="E15" s="906"/>
      <c r="F15" s="906"/>
      <c r="G15" s="906"/>
      <c r="H15" s="906"/>
      <c r="I15" s="1034" t="str">
        <f>項目一覧!$C$181</f>
        <v/>
      </c>
      <c r="J15" s="906"/>
      <c r="K15" s="906"/>
      <c r="L15" s="906"/>
      <c r="M15" s="906"/>
      <c r="N15" s="906"/>
      <c r="O15" s="906"/>
      <c r="P15" s="906"/>
      <c r="Q15" s="906"/>
      <c r="R15" s="906"/>
      <c r="S15" s="906"/>
      <c r="T15" s="906"/>
      <c r="U15" s="906"/>
      <c r="V15" s="906"/>
      <c r="W15" s="906"/>
      <c r="X15" s="906"/>
      <c r="Y15" s="906"/>
      <c r="Z15" s="906"/>
      <c r="AA15" s="906"/>
      <c r="AB15" s="906"/>
      <c r="AC15" s="906"/>
      <c r="AE15" s="1030"/>
      <c r="AF15" s="1031"/>
      <c r="AG15" s="1031"/>
      <c r="AH15" s="1780"/>
      <c r="AI15" s="1780"/>
      <c r="AJ15" s="1780"/>
      <c r="AK15" s="1780"/>
      <c r="AL15" s="1780"/>
      <c r="AM15" s="1780"/>
      <c r="AN15" s="1780"/>
      <c r="AO15" s="1780"/>
      <c r="AP15" s="1780"/>
      <c r="AQ15" s="1780"/>
      <c r="AR15" s="1780"/>
      <c r="AS15" s="1780"/>
      <c r="AT15" s="1780"/>
      <c r="AU15" s="1780"/>
      <c r="AV15" s="1780"/>
      <c r="AW15" s="1780"/>
      <c r="AX15" s="1780"/>
      <c r="AY15" s="1780"/>
      <c r="AZ15" s="1780"/>
      <c r="BA15" s="1780"/>
      <c r="BB15" s="1780"/>
      <c r="BC15" s="1780"/>
      <c r="BD15" s="1780"/>
      <c r="BE15" s="1780"/>
      <c r="BF15" s="1780"/>
      <c r="BG15" s="1780"/>
      <c r="BH15" s="906"/>
      <c r="BI15" s="906"/>
      <c r="BJ15" s="906"/>
    </row>
    <row r="16" spans="1:75" ht="16.5">
      <c r="A16" s="940"/>
      <c r="B16" s="935" t="s">
        <v>397</v>
      </c>
      <c r="C16" s="935"/>
      <c r="D16" s="935"/>
      <c r="E16" s="935"/>
      <c r="F16" s="935"/>
      <c r="G16" s="935"/>
      <c r="H16" s="935"/>
      <c r="I16" s="1036" t="str">
        <f>項目一覧!$C$182</f>
        <v/>
      </c>
      <c r="J16" s="935"/>
      <c r="K16" s="935"/>
      <c r="L16" s="935"/>
      <c r="M16" s="935"/>
      <c r="N16" s="935"/>
      <c r="O16" s="935"/>
      <c r="P16" s="935"/>
      <c r="Q16" s="935"/>
      <c r="R16" s="935"/>
      <c r="S16" s="935"/>
      <c r="T16" s="935"/>
      <c r="U16" s="935"/>
      <c r="V16" s="935"/>
      <c r="W16" s="935"/>
      <c r="X16" s="956"/>
      <c r="Y16" s="956"/>
      <c r="Z16" s="935"/>
      <c r="AA16" s="935"/>
      <c r="AB16" s="935"/>
      <c r="AC16" s="935"/>
      <c r="AE16" s="1030"/>
      <c r="AF16" s="1031"/>
      <c r="AG16" s="1031"/>
      <c r="AH16" s="1780"/>
      <c r="AI16" s="1780"/>
      <c r="AJ16" s="1780"/>
      <c r="AK16" s="1780"/>
      <c r="AL16" s="1780"/>
      <c r="AM16" s="1780"/>
      <c r="AN16" s="1780"/>
      <c r="AO16" s="1780"/>
      <c r="AP16" s="1031"/>
      <c r="AQ16" s="1031"/>
      <c r="AR16" s="1031"/>
      <c r="AS16" s="1031"/>
      <c r="AT16" s="1031"/>
      <c r="AU16" s="1031"/>
      <c r="AV16" s="1031"/>
      <c r="AW16" s="1031"/>
      <c r="AX16" s="1031"/>
      <c r="AY16" s="1031"/>
      <c r="AZ16" s="1031"/>
      <c r="BA16" s="1031"/>
      <c r="BB16" s="1031"/>
      <c r="BC16" s="1031"/>
      <c r="BD16" s="1031"/>
      <c r="BE16" s="1031"/>
      <c r="BF16" s="1031"/>
      <c r="BG16" s="1031"/>
      <c r="BH16" s="906"/>
      <c r="BI16" s="906"/>
      <c r="BJ16" s="906"/>
    </row>
    <row r="17" spans="1:60" ht="16.5">
      <c r="I17" s="1037"/>
      <c r="AE17" s="1030"/>
      <c r="AF17" s="1031"/>
      <c r="AG17" s="1031"/>
      <c r="AH17" s="1031"/>
      <c r="AI17" s="1031"/>
      <c r="AJ17" s="1031"/>
      <c r="AK17" s="1031"/>
      <c r="AL17" s="1031"/>
      <c r="AM17" s="1031"/>
      <c r="AN17" s="1031"/>
      <c r="AO17" s="1031"/>
      <c r="AP17" s="1031"/>
      <c r="AQ17" s="1031"/>
      <c r="AR17" s="1031"/>
      <c r="AS17" s="1031"/>
      <c r="AT17" s="1031"/>
      <c r="AU17" s="1031"/>
      <c r="AV17" s="1031"/>
      <c r="AW17" s="1031"/>
      <c r="AX17" s="1031"/>
      <c r="AY17" s="1031"/>
      <c r="AZ17" s="1031"/>
      <c r="BA17" s="1031"/>
      <c r="BB17" s="1031"/>
      <c r="BC17" s="1031"/>
      <c r="BD17" s="1031"/>
      <c r="BE17" s="1031"/>
      <c r="BF17" s="1031"/>
      <c r="BG17" s="1031"/>
      <c r="BH17" s="1031"/>
    </row>
    <row r="18" spans="1:60" ht="16.5">
      <c r="A18" s="936" t="s">
        <v>109</v>
      </c>
      <c r="B18" s="906" t="s">
        <v>484</v>
      </c>
      <c r="C18" s="906"/>
      <c r="D18" s="906"/>
      <c r="E18" s="906"/>
      <c r="F18" s="906"/>
      <c r="G18" s="906"/>
      <c r="H18" s="906"/>
      <c r="I18" s="938"/>
      <c r="J18" s="906"/>
      <c r="K18" s="906"/>
      <c r="L18" s="906"/>
      <c r="M18" s="906"/>
      <c r="N18" s="906"/>
      <c r="O18" s="906"/>
      <c r="P18" s="906"/>
      <c r="Q18" s="906"/>
      <c r="R18" s="906"/>
      <c r="S18" s="906"/>
      <c r="T18" s="906"/>
      <c r="U18" s="906"/>
      <c r="V18" s="906"/>
      <c r="W18" s="906"/>
      <c r="X18" s="906"/>
      <c r="Y18" s="906"/>
      <c r="Z18" s="906"/>
      <c r="AA18" s="906"/>
      <c r="AB18" s="906"/>
      <c r="AC18" s="906"/>
      <c r="AE18" s="1030"/>
      <c r="AF18" s="1031"/>
      <c r="AG18" s="1031"/>
      <c r="AH18" s="1031"/>
      <c r="AI18" s="1031"/>
      <c r="AJ18" s="1031"/>
      <c r="AK18" s="1031"/>
      <c r="AL18" s="1031"/>
      <c r="AM18" s="1031"/>
      <c r="AN18" s="1031"/>
      <c r="AO18" s="1031"/>
      <c r="AP18" s="1031"/>
      <c r="AQ18" s="1031"/>
      <c r="AR18" s="1031"/>
      <c r="AS18" s="1031"/>
      <c r="AT18" s="1031"/>
      <c r="AU18" s="1031"/>
      <c r="AV18" s="1031"/>
      <c r="AW18" s="1031"/>
      <c r="AX18" s="1031"/>
      <c r="AY18" s="1031"/>
      <c r="AZ18" s="1031"/>
      <c r="BA18" s="1031"/>
      <c r="BB18" s="1031"/>
      <c r="BC18" s="1031"/>
      <c r="BD18" s="1031"/>
      <c r="BE18" s="1031"/>
      <c r="BF18" s="1031"/>
      <c r="BG18" s="1031"/>
      <c r="BH18" s="1031"/>
    </row>
    <row r="19" spans="1:60" ht="16.5">
      <c r="A19" s="936"/>
      <c r="B19" s="906" t="s">
        <v>431</v>
      </c>
      <c r="C19" s="906"/>
      <c r="D19" s="906"/>
      <c r="E19" s="906"/>
      <c r="F19" s="906"/>
      <c r="G19" s="906"/>
      <c r="H19" s="906"/>
      <c r="I19" s="938" t="str">
        <f>項目一覧!$C$185</f>
        <v/>
      </c>
      <c r="J19" s="906"/>
      <c r="K19" s="906"/>
      <c r="L19" s="906"/>
      <c r="M19" s="906"/>
      <c r="N19" s="906"/>
      <c r="O19" s="906"/>
      <c r="P19" s="906"/>
      <c r="Q19" s="906"/>
      <c r="R19" s="906"/>
      <c r="S19" s="906"/>
      <c r="T19" s="906"/>
      <c r="U19" s="906"/>
      <c r="V19" s="906"/>
      <c r="W19" s="906"/>
      <c r="X19" s="906"/>
      <c r="Y19" s="906"/>
      <c r="Z19" s="906"/>
      <c r="AA19" s="906"/>
      <c r="AB19" s="906"/>
      <c r="AC19" s="906"/>
      <c r="AE19" s="1030"/>
      <c r="AF19" s="1031"/>
      <c r="AG19" s="1031"/>
      <c r="AH19" s="1780"/>
      <c r="AI19" s="1780"/>
      <c r="AJ19" s="1780"/>
      <c r="AK19" s="1780"/>
      <c r="AL19" s="1780"/>
      <c r="AM19" s="1780"/>
      <c r="AN19" s="1780"/>
      <c r="AO19" s="1780"/>
      <c r="AP19" s="1031"/>
      <c r="AQ19" s="1031"/>
      <c r="AR19" s="1031"/>
      <c r="AS19" s="1031"/>
      <c r="AT19" s="1031"/>
      <c r="AU19" s="1031"/>
      <c r="AV19" s="1031"/>
      <c r="AW19" s="1031"/>
      <c r="AX19" s="1031"/>
      <c r="AY19" s="1031"/>
      <c r="AZ19" s="1031"/>
      <c r="BA19" s="1031"/>
      <c r="BB19" s="1031"/>
      <c r="BC19" s="1031"/>
      <c r="BD19" s="1031"/>
      <c r="BE19" s="1031"/>
      <c r="BF19" s="1031"/>
      <c r="BG19" s="1031"/>
      <c r="BH19" s="906"/>
    </row>
    <row r="20" spans="1:60" ht="16.5">
      <c r="A20" s="936"/>
      <c r="B20" s="906" t="s">
        <v>408</v>
      </c>
      <c r="C20" s="906"/>
      <c r="D20" s="906"/>
      <c r="E20" s="906"/>
      <c r="F20" s="906"/>
      <c r="G20" s="906"/>
      <c r="H20" s="906"/>
      <c r="I20" s="938" t="str">
        <f>項目一覧!$C$184</f>
        <v/>
      </c>
      <c r="J20" s="906"/>
      <c r="K20" s="906"/>
      <c r="L20" s="906"/>
      <c r="M20" s="906"/>
      <c r="N20" s="906"/>
      <c r="O20" s="906"/>
      <c r="P20" s="906"/>
      <c r="Q20" s="906"/>
      <c r="R20" s="906"/>
      <c r="S20" s="906"/>
      <c r="T20" s="906"/>
      <c r="U20" s="906"/>
      <c r="V20" s="906"/>
      <c r="W20" s="906"/>
      <c r="X20" s="906"/>
      <c r="Y20" s="906"/>
      <c r="Z20" s="906"/>
      <c r="AA20" s="906"/>
      <c r="AB20" s="906"/>
      <c r="AC20" s="906"/>
      <c r="AE20" s="1030"/>
      <c r="AF20" s="1031"/>
      <c r="AG20" s="1031"/>
      <c r="AH20" s="1780"/>
      <c r="AI20" s="1780"/>
      <c r="AJ20" s="1780"/>
      <c r="AK20" s="1780"/>
      <c r="AL20" s="1780"/>
      <c r="AM20" s="1780"/>
      <c r="AN20" s="1780"/>
      <c r="AO20" s="1780"/>
      <c r="AP20" s="1031"/>
      <c r="AQ20" s="1031"/>
      <c r="AR20" s="1031"/>
      <c r="AS20" s="1031"/>
      <c r="AT20" s="1031"/>
      <c r="AU20" s="1031"/>
      <c r="AV20" s="1031"/>
      <c r="AW20" s="1031"/>
      <c r="AX20" s="1031"/>
      <c r="AY20" s="1031"/>
      <c r="AZ20" s="1031"/>
      <c r="BA20" s="1031"/>
      <c r="BB20" s="1031"/>
      <c r="BC20" s="1031"/>
      <c r="BD20" s="1031"/>
      <c r="BE20" s="1031"/>
      <c r="BF20" s="1031"/>
      <c r="BG20" s="1031"/>
      <c r="BH20" s="906"/>
    </row>
    <row r="21" spans="1:60" ht="16.5">
      <c r="A21" s="936"/>
      <c r="B21" s="906" t="s">
        <v>399</v>
      </c>
      <c r="C21" s="906"/>
      <c r="D21" s="906"/>
      <c r="E21" s="906"/>
      <c r="F21" s="906"/>
      <c r="G21" s="906"/>
      <c r="H21" s="906"/>
      <c r="I21" s="938" t="str">
        <f>項目一覧!$C$186</f>
        <v/>
      </c>
      <c r="J21" s="906"/>
      <c r="K21" s="906"/>
      <c r="L21" s="906"/>
      <c r="M21" s="906"/>
      <c r="N21" s="906"/>
      <c r="O21" s="906"/>
      <c r="P21" s="906"/>
      <c r="Q21" s="906"/>
      <c r="R21" s="906"/>
      <c r="S21" s="906"/>
      <c r="T21" s="906"/>
      <c r="U21" s="906"/>
      <c r="V21" s="906"/>
      <c r="W21" s="906"/>
      <c r="X21" s="906"/>
      <c r="Y21" s="906"/>
      <c r="Z21" s="906"/>
      <c r="AA21" s="906"/>
      <c r="AB21" s="906"/>
      <c r="AC21" s="906"/>
      <c r="AE21" s="1030"/>
      <c r="AF21" s="1031"/>
      <c r="AG21" s="1031"/>
      <c r="AH21" s="1780"/>
      <c r="AI21" s="1780"/>
      <c r="AJ21" s="1780"/>
      <c r="AK21" s="1780"/>
      <c r="AL21" s="1780"/>
      <c r="AM21" s="1780"/>
      <c r="AN21" s="1780"/>
      <c r="AO21" s="1780"/>
      <c r="AP21" s="1031"/>
      <c r="AQ21" s="1031"/>
      <c r="AR21" s="1031"/>
      <c r="AS21" s="1031"/>
      <c r="AT21" s="1031"/>
      <c r="AU21" s="1031"/>
      <c r="AV21" s="1031"/>
      <c r="AW21" s="1031"/>
      <c r="AX21" s="1031"/>
      <c r="AY21" s="1031"/>
      <c r="AZ21" s="1031"/>
      <c r="BA21" s="1031"/>
      <c r="BB21" s="1031"/>
      <c r="BC21" s="1031"/>
      <c r="BD21" s="1031"/>
      <c r="BE21" s="1031"/>
      <c r="BF21" s="1031"/>
      <c r="BG21" s="1031"/>
      <c r="BH21" s="906"/>
    </row>
    <row r="22" spans="1:60" ht="16.5">
      <c r="A22" s="936"/>
      <c r="B22" s="906" t="s">
        <v>430</v>
      </c>
      <c r="C22" s="906"/>
      <c r="D22" s="906"/>
      <c r="E22" s="906"/>
      <c r="F22" s="906"/>
      <c r="G22" s="906"/>
      <c r="H22" s="906"/>
      <c r="I22" s="1034" t="str">
        <f>項目一覧!$C$187</f>
        <v/>
      </c>
      <c r="J22" s="906"/>
      <c r="K22" s="906"/>
      <c r="L22" s="906"/>
      <c r="M22" s="906"/>
      <c r="N22" s="906"/>
      <c r="O22" s="906"/>
      <c r="P22" s="906"/>
      <c r="Q22" s="906"/>
      <c r="R22" s="906"/>
      <c r="S22" s="906"/>
      <c r="T22" s="906"/>
      <c r="U22" s="906"/>
      <c r="V22" s="906"/>
      <c r="W22" s="906"/>
      <c r="X22" s="906"/>
      <c r="Y22" s="906"/>
      <c r="Z22" s="906"/>
      <c r="AA22" s="906"/>
      <c r="AB22" s="906"/>
      <c r="AC22" s="906"/>
      <c r="AE22" s="1030"/>
      <c r="AF22" s="1031"/>
      <c r="AG22" s="1031"/>
      <c r="AH22" s="1780"/>
      <c r="AI22" s="1780"/>
      <c r="AJ22" s="1780"/>
      <c r="AK22" s="1780"/>
      <c r="AL22" s="1780"/>
      <c r="AM22" s="1780"/>
      <c r="AN22" s="1780"/>
      <c r="AO22" s="1780"/>
      <c r="AP22" s="1780"/>
      <c r="AQ22" s="1780"/>
      <c r="AR22" s="1780"/>
      <c r="AS22" s="1780"/>
      <c r="AT22" s="1780"/>
      <c r="AU22" s="1780"/>
      <c r="AV22" s="1780"/>
      <c r="AW22" s="1780"/>
      <c r="AX22" s="1780"/>
      <c r="AY22" s="1780"/>
      <c r="AZ22" s="1780"/>
      <c r="BA22" s="1780"/>
      <c r="BB22" s="1780"/>
      <c r="BC22" s="1780"/>
      <c r="BD22" s="1780"/>
      <c r="BE22" s="1780"/>
      <c r="BF22" s="1780"/>
      <c r="BG22" s="1780"/>
      <c r="BH22" s="906"/>
    </row>
    <row r="23" spans="1:60" ht="16.5">
      <c r="A23" s="940"/>
      <c r="B23" s="935" t="s">
        <v>397</v>
      </c>
      <c r="C23" s="935"/>
      <c r="D23" s="935"/>
      <c r="E23" s="935"/>
      <c r="F23" s="935"/>
      <c r="G23" s="935"/>
      <c r="H23" s="935"/>
      <c r="I23" s="1036" t="str">
        <f>項目一覧!$C$188</f>
        <v/>
      </c>
      <c r="J23" s="935"/>
      <c r="K23" s="935"/>
      <c r="L23" s="935"/>
      <c r="M23" s="935"/>
      <c r="N23" s="935"/>
      <c r="O23" s="935"/>
      <c r="P23" s="935"/>
      <c r="Q23" s="935"/>
      <c r="R23" s="935"/>
      <c r="S23" s="935"/>
      <c r="T23" s="935"/>
      <c r="U23" s="935"/>
      <c r="V23" s="935"/>
      <c r="W23" s="935"/>
      <c r="X23" s="956"/>
      <c r="Y23" s="956"/>
      <c r="Z23" s="935"/>
      <c r="AA23" s="935"/>
      <c r="AB23" s="935"/>
      <c r="AC23" s="935"/>
      <c r="AE23" s="1030"/>
      <c r="AF23" s="1031"/>
      <c r="AG23" s="1031"/>
      <c r="AH23" s="1780"/>
      <c r="AI23" s="1780"/>
      <c r="AJ23" s="1780"/>
      <c r="AK23" s="1780"/>
      <c r="AL23" s="1780"/>
      <c r="AM23" s="1780"/>
      <c r="AN23" s="1780"/>
      <c r="AO23" s="1780"/>
      <c r="AP23" s="1031"/>
      <c r="AQ23" s="1031"/>
      <c r="AR23" s="1031"/>
      <c r="AS23" s="1031"/>
      <c r="AT23" s="1031"/>
      <c r="AU23" s="1031"/>
      <c r="AV23" s="1031"/>
      <c r="AW23" s="1031"/>
      <c r="AX23" s="1031"/>
      <c r="AY23" s="1031"/>
      <c r="AZ23" s="1031"/>
      <c r="BA23" s="1031"/>
      <c r="BB23" s="1031"/>
      <c r="BC23" s="1031"/>
      <c r="BD23" s="1031"/>
      <c r="BE23" s="1031"/>
      <c r="BF23" s="1031"/>
      <c r="BG23" s="1031"/>
      <c r="BH23" s="906"/>
    </row>
    <row r="26" spans="1:60">
      <c r="B26" s="903"/>
      <c r="C26" s="903"/>
      <c r="D26" s="903"/>
      <c r="E26" s="903"/>
      <c r="F26" s="903"/>
      <c r="G26" s="903"/>
      <c r="H26" s="903"/>
      <c r="I26" s="903"/>
      <c r="J26" s="903"/>
      <c r="M26" s="903"/>
    </row>
    <row r="27" spans="1:60">
      <c r="B27" s="1035"/>
      <c r="C27" s="1035"/>
      <c r="D27" s="1035"/>
      <c r="E27" s="1035"/>
      <c r="F27" s="1035"/>
      <c r="G27" s="1035"/>
      <c r="H27" s="1035"/>
      <c r="I27" s="1035"/>
      <c r="J27" s="1035"/>
      <c r="K27" s="1035"/>
      <c r="L27" s="1035"/>
      <c r="M27" s="1035"/>
      <c r="N27" s="1035"/>
    </row>
    <row r="28" spans="1:60">
      <c r="B28" s="1035"/>
      <c r="C28" s="1035"/>
      <c r="D28" s="1035"/>
      <c r="E28" s="1035"/>
      <c r="F28" s="1035"/>
      <c r="G28" s="1035"/>
      <c r="H28" s="1035"/>
      <c r="I28" s="1035"/>
      <c r="J28" s="1035"/>
      <c r="K28" s="1035"/>
      <c r="L28" s="1035"/>
      <c r="M28" s="1035"/>
      <c r="N28" s="1035"/>
    </row>
    <row r="29" spans="1:60">
      <c r="C29" s="903"/>
      <c r="D29" s="903"/>
      <c r="E29" s="903"/>
      <c r="F29" s="903"/>
      <c r="G29" s="903"/>
      <c r="H29" s="903"/>
      <c r="I29" s="903"/>
      <c r="J29" s="903"/>
      <c r="M29" s="903"/>
    </row>
    <row r="30" spans="1:60">
      <c r="C30" s="1035"/>
      <c r="D30" s="1035"/>
      <c r="E30" s="1035"/>
      <c r="F30" s="1035"/>
      <c r="G30" s="1035"/>
      <c r="H30" s="1035"/>
      <c r="I30" s="1035"/>
      <c r="J30" s="1035"/>
      <c r="K30" s="1035"/>
      <c r="L30" s="1035"/>
      <c r="M30" s="1035"/>
      <c r="N30" s="1035"/>
    </row>
    <row r="31" spans="1:60">
      <c r="B31" s="1035"/>
      <c r="C31" s="1035"/>
      <c r="D31" s="1035"/>
      <c r="E31" s="1035"/>
      <c r="F31" s="1035"/>
      <c r="G31" s="1035"/>
      <c r="H31" s="1035"/>
      <c r="I31" s="1035"/>
      <c r="J31" s="1035"/>
      <c r="K31" s="1035"/>
      <c r="L31" s="1035"/>
      <c r="M31" s="1035"/>
      <c r="N31" s="1035"/>
    </row>
    <row r="32" spans="1:60">
      <c r="C32" s="903"/>
      <c r="D32" s="903"/>
      <c r="E32" s="903"/>
      <c r="F32" s="903"/>
      <c r="G32" s="903"/>
      <c r="H32" s="903"/>
      <c r="I32" s="903"/>
      <c r="J32" s="903"/>
      <c r="M32" s="903"/>
    </row>
    <row r="33" spans="2:14">
      <c r="C33" s="1035"/>
      <c r="D33" s="1035"/>
      <c r="E33" s="1035"/>
      <c r="F33" s="1035"/>
      <c r="G33" s="1035"/>
      <c r="H33" s="1035"/>
      <c r="I33" s="1035"/>
      <c r="J33" s="1035"/>
      <c r="K33" s="1035"/>
      <c r="L33" s="1035"/>
      <c r="M33" s="1035"/>
      <c r="N33" s="1035"/>
    </row>
    <row r="34" spans="2:14">
      <c r="B34" s="1035"/>
      <c r="C34" s="1035"/>
      <c r="D34" s="1035"/>
      <c r="E34" s="1035"/>
      <c r="F34" s="1035"/>
      <c r="G34" s="1035"/>
      <c r="H34" s="1035"/>
      <c r="I34" s="1035"/>
      <c r="J34" s="1035"/>
      <c r="K34" s="1035"/>
      <c r="L34" s="1035"/>
      <c r="M34" s="1035"/>
      <c r="N34" s="1035"/>
    </row>
    <row r="35" spans="2:14">
      <c r="C35" s="903"/>
      <c r="D35" s="903"/>
      <c r="E35" s="903"/>
      <c r="F35" s="903"/>
      <c r="G35" s="903"/>
      <c r="H35" s="903"/>
      <c r="I35" s="903"/>
      <c r="J35" s="903"/>
      <c r="M35" s="903"/>
    </row>
    <row r="36" spans="2:14">
      <c r="C36" s="1035"/>
      <c r="D36" s="1035"/>
      <c r="E36" s="1035"/>
      <c r="F36" s="1035"/>
      <c r="G36" s="1035"/>
      <c r="H36" s="1035"/>
      <c r="I36" s="1035"/>
      <c r="J36" s="1035"/>
      <c r="K36" s="1035"/>
      <c r="L36" s="1035"/>
      <c r="M36" s="1035"/>
      <c r="N36" s="1035"/>
    </row>
    <row r="37" spans="2:14">
      <c r="B37" s="1035"/>
      <c r="C37" s="1035"/>
      <c r="D37" s="1035"/>
      <c r="E37" s="1035"/>
      <c r="F37" s="1035"/>
      <c r="G37" s="1035"/>
      <c r="H37" s="1035"/>
      <c r="I37" s="1035"/>
      <c r="J37" s="1035"/>
      <c r="K37" s="1035"/>
      <c r="L37" s="1035"/>
      <c r="M37" s="1035"/>
      <c r="N37" s="1035"/>
    </row>
  </sheetData>
  <sheetProtection selectLockedCells="1"/>
  <mergeCells count="16">
    <mergeCell ref="T1:W1"/>
    <mergeCell ref="AH15:BG15"/>
    <mergeCell ref="AH16:AO16"/>
    <mergeCell ref="AH23:AO23"/>
    <mergeCell ref="AH19:AO19"/>
    <mergeCell ref="AH20:AO20"/>
    <mergeCell ref="AH21:AO21"/>
    <mergeCell ref="AH22:BG22"/>
    <mergeCell ref="AH14:AO14"/>
    <mergeCell ref="AH9:AO9"/>
    <mergeCell ref="AH12:AO12"/>
    <mergeCell ref="AH5:AO5"/>
    <mergeCell ref="AH6:AO6"/>
    <mergeCell ref="AH7:AO7"/>
    <mergeCell ref="AH13:AO13"/>
    <mergeCell ref="AH8:BG8"/>
  </mergeCells>
  <phoneticPr fontId="2"/>
  <hyperlinks>
    <hyperlink ref="T1:W1" location="作業メニュー!A1" display="作業メニュー" xr:uid="{00000000-0004-0000-0900-000000000000}"/>
  </hyperlinks>
  <printOptions horizontalCentered="1"/>
  <pageMargins left="0.74803149606299213" right="0.35433070866141736" top="0.70866141732283472" bottom="0.35433070866141736" header="0.51181102362204722" footer="0.27559055118110237"/>
  <pageSetup paperSize="9" scale="93" orientation="portrait" r:id="rId1"/>
  <headerFooter alignWithMargins="0">
    <oddFooter>&amp;R070620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autoPageBreaks="0"/>
  </sheetPr>
  <dimension ref="A1:BW37"/>
  <sheetViews>
    <sheetView showGridLines="0" zoomScaleNormal="100" workbookViewId="0"/>
  </sheetViews>
  <sheetFormatPr defaultColWidth="2.83203125" defaultRowHeight="13"/>
  <cols>
    <col min="1" max="3" width="2.83203125" style="904"/>
    <col min="4" max="4" width="7.58203125" style="904" bestFit="1" customWidth="1"/>
    <col min="5" max="6" width="2.83203125" style="904"/>
    <col min="7" max="7" width="9.33203125" style="904" bestFit="1" customWidth="1"/>
    <col min="8" max="16384" width="2.83203125" style="904"/>
  </cols>
  <sheetData>
    <row r="1" spans="1:75" s="897" customFormat="1" ht="38.25" customHeight="1" thickBot="1">
      <c r="A1" s="1026" t="s">
        <v>3613</v>
      </c>
      <c r="T1" s="1779" t="s">
        <v>64</v>
      </c>
      <c r="U1" s="1779"/>
      <c r="V1" s="1779"/>
      <c r="W1" s="1779"/>
      <c r="X1" s="1027"/>
      <c r="Y1" s="1027"/>
    </row>
    <row r="2" spans="1:75" ht="4.5" customHeight="1" thickTop="1">
      <c r="A2" s="1028"/>
      <c r="B2" s="1029"/>
      <c r="C2" s="1029"/>
      <c r="D2" s="1029"/>
      <c r="E2" s="1029"/>
      <c r="F2" s="1029"/>
      <c r="G2" s="1029"/>
      <c r="H2" s="1029"/>
      <c r="I2" s="1029"/>
      <c r="J2" s="1029"/>
      <c r="K2" s="1029"/>
      <c r="L2" s="1029"/>
      <c r="M2" s="1029"/>
      <c r="N2" s="1029"/>
      <c r="O2" s="1029"/>
      <c r="P2" s="1029"/>
      <c r="Q2" s="1029"/>
      <c r="R2" s="1029"/>
      <c r="S2" s="1029"/>
      <c r="T2" s="1029"/>
      <c r="U2" s="1029"/>
      <c r="V2" s="1029"/>
      <c r="W2" s="1029"/>
      <c r="X2" s="1029"/>
      <c r="Y2" s="1029"/>
      <c r="Z2" s="1029"/>
      <c r="AA2" s="1029"/>
      <c r="AB2" s="1029"/>
      <c r="AC2" s="1029"/>
    </row>
    <row r="3" spans="1:75" ht="18" customHeight="1">
      <c r="A3" s="935"/>
      <c r="B3" s="935" t="s">
        <v>3569</v>
      </c>
      <c r="C3" s="935"/>
      <c r="D3" s="935"/>
      <c r="E3" s="935"/>
      <c r="F3" s="935"/>
      <c r="G3" s="935"/>
      <c r="H3" s="935"/>
      <c r="I3" s="935"/>
      <c r="J3" s="935"/>
      <c r="K3" s="935"/>
      <c r="L3" s="935"/>
      <c r="M3" s="935"/>
      <c r="N3" s="935"/>
      <c r="O3" s="935"/>
      <c r="P3" s="935"/>
      <c r="Q3" s="935"/>
      <c r="R3" s="935"/>
      <c r="S3" s="935"/>
      <c r="T3" s="935"/>
      <c r="U3" s="935"/>
      <c r="V3" s="935"/>
      <c r="W3" s="935"/>
      <c r="X3" s="956"/>
      <c r="Y3" s="956"/>
      <c r="Z3" s="935"/>
      <c r="AA3" s="935"/>
      <c r="AB3" s="935"/>
      <c r="AC3" s="935"/>
      <c r="AE3" s="1030"/>
      <c r="AF3" s="1030"/>
      <c r="AG3" s="1030"/>
      <c r="AH3" s="1030"/>
      <c r="AI3" s="1030"/>
      <c r="AJ3" s="1030"/>
      <c r="AK3" s="1030"/>
      <c r="AL3" s="1030"/>
      <c r="AM3" s="1030"/>
      <c r="AN3" s="1030"/>
      <c r="AO3" s="1030"/>
      <c r="AP3" s="1030"/>
      <c r="AQ3" s="1030"/>
      <c r="AR3" s="1030"/>
      <c r="AS3" s="1030"/>
      <c r="AT3" s="1030"/>
      <c r="AU3" s="1030"/>
      <c r="AV3" s="1030"/>
      <c r="AW3" s="1030"/>
      <c r="AX3" s="1030"/>
      <c r="AY3" s="1030"/>
      <c r="AZ3" s="1030"/>
      <c r="BA3" s="1030"/>
      <c r="BB3" s="1030"/>
      <c r="BC3" s="1030"/>
      <c r="BD3" s="1030"/>
      <c r="BE3" s="1030"/>
      <c r="BF3" s="1030"/>
      <c r="BG3" s="1030"/>
      <c r="BH3" s="1030"/>
      <c r="BV3" s="903"/>
      <c r="BW3" s="903"/>
    </row>
    <row r="4" spans="1:75" ht="18" customHeight="1">
      <c r="A4" s="936" t="s">
        <v>109</v>
      </c>
      <c r="B4" s="906" t="s">
        <v>3614</v>
      </c>
      <c r="C4" s="906"/>
      <c r="D4" s="906"/>
      <c r="E4" s="906"/>
      <c r="F4" s="906"/>
      <c r="G4" s="906" t="s">
        <v>3628</v>
      </c>
      <c r="H4" s="906"/>
      <c r="I4" s="906"/>
      <c r="J4" s="906"/>
      <c r="K4" s="906"/>
      <c r="L4" s="906"/>
      <c r="M4" s="906"/>
      <c r="N4" s="906"/>
      <c r="O4" s="906"/>
      <c r="P4" s="906"/>
      <c r="Q4" s="906"/>
      <c r="R4" s="906"/>
      <c r="S4" s="906"/>
      <c r="T4" s="906"/>
      <c r="U4" s="937"/>
      <c r="V4" s="937"/>
      <c r="W4" s="937"/>
      <c r="X4" s="966"/>
      <c r="Y4" s="966"/>
      <c r="Z4" s="937"/>
      <c r="AA4" s="937"/>
      <c r="AB4" s="937"/>
      <c r="AC4" s="937"/>
      <c r="AE4" s="1030"/>
      <c r="AF4" s="1030"/>
      <c r="AG4" s="1030"/>
      <c r="AH4" s="1030"/>
      <c r="AI4" s="1030"/>
      <c r="AJ4" s="1030"/>
      <c r="AK4" s="1030"/>
      <c r="AL4" s="1030"/>
      <c r="AM4" s="1030"/>
      <c r="AN4" s="1030"/>
      <c r="AO4" s="1030"/>
      <c r="AP4" s="1030"/>
      <c r="AQ4" s="1030"/>
      <c r="AR4" s="1030"/>
      <c r="AS4" s="1030"/>
      <c r="AT4" s="1030"/>
      <c r="AU4" s="1030"/>
      <c r="AV4" s="1030"/>
      <c r="AW4" s="1030"/>
      <c r="AX4" s="1030"/>
      <c r="AY4" s="1030"/>
      <c r="AZ4" s="1030"/>
      <c r="BA4" s="1030"/>
      <c r="BB4" s="1030"/>
      <c r="BC4" s="1030"/>
      <c r="BD4" s="1030"/>
      <c r="BE4" s="1030"/>
      <c r="BF4" s="1030"/>
      <c r="BG4" s="1030"/>
      <c r="BH4" s="1030"/>
      <c r="BU4" s="903"/>
      <c r="BV4" s="903"/>
    </row>
    <row r="5" spans="1:75" ht="18" customHeight="1">
      <c r="A5" s="936"/>
      <c r="B5" s="906" t="s">
        <v>3615</v>
      </c>
      <c r="C5" s="906"/>
      <c r="D5" s="906"/>
      <c r="E5" s="906"/>
      <c r="F5" s="906"/>
      <c r="G5" s="1700" t="str">
        <f>項目一覧!$C$380</f>
        <v/>
      </c>
      <c r="H5" s="1700"/>
      <c r="I5" s="1700"/>
      <c r="J5" s="1700"/>
      <c r="K5" s="1700"/>
      <c r="L5" s="1700"/>
      <c r="M5" s="1700"/>
      <c r="N5" s="1700"/>
      <c r="O5" s="1700"/>
      <c r="P5" s="1700"/>
      <c r="Q5" s="1700"/>
      <c r="R5" s="1700"/>
      <c r="S5" s="1700"/>
      <c r="T5" s="1700"/>
      <c r="U5" s="1700"/>
      <c r="V5" s="1700"/>
      <c r="W5" s="1700"/>
      <c r="X5" s="1700"/>
      <c r="Y5" s="1700"/>
      <c r="Z5" s="1700"/>
      <c r="AA5" s="1700"/>
      <c r="AB5" s="1700"/>
      <c r="AC5" s="1700"/>
      <c r="AE5" s="1030"/>
      <c r="AF5" s="1031"/>
      <c r="AG5" s="906"/>
      <c r="AH5" s="1780"/>
      <c r="AI5" s="1780"/>
      <c r="AJ5" s="1780"/>
      <c r="AK5" s="1780"/>
      <c r="AL5" s="1780"/>
      <c r="AM5" s="1780"/>
      <c r="AN5" s="1780"/>
      <c r="AO5" s="1780"/>
      <c r="AP5" s="1031"/>
      <c r="AQ5" s="1031"/>
      <c r="AR5" s="1031"/>
      <c r="AS5" s="1031"/>
      <c r="AT5" s="1031"/>
      <c r="AU5" s="1031"/>
      <c r="AV5" s="1031"/>
      <c r="AW5" s="1031"/>
      <c r="AX5" s="1031"/>
      <c r="AY5" s="1031"/>
      <c r="AZ5" s="1031"/>
      <c r="BA5" s="1031"/>
      <c r="BB5" s="1031"/>
      <c r="BC5" s="1031"/>
      <c r="BD5" s="1031"/>
      <c r="BE5" s="1031"/>
      <c r="BF5" s="1031"/>
      <c r="BG5" s="1031"/>
      <c r="BH5" s="906"/>
      <c r="BI5" s="906"/>
      <c r="BJ5" s="906"/>
      <c r="BU5" s="903"/>
      <c r="BV5" s="903"/>
    </row>
    <row r="6" spans="1:75" ht="18" customHeight="1">
      <c r="A6" s="936"/>
      <c r="B6" s="906" t="s">
        <v>3616</v>
      </c>
      <c r="C6" s="906"/>
      <c r="D6" s="906"/>
      <c r="E6" s="906"/>
      <c r="F6" s="906"/>
      <c r="G6" s="1700" t="str">
        <f>項目一覧!$C$381</f>
        <v/>
      </c>
      <c r="H6" s="1700"/>
      <c r="I6" s="1700"/>
      <c r="J6" s="1700"/>
      <c r="K6" s="1700"/>
      <c r="L6" s="1700"/>
      <c r="M6" s="1700"/>
      <c r="N6" s="1700"/>
      <c r="O6" s="1700"/>
      <c r="P6" s="1700"/>
      <c r="Q6" s="1700"/>
      <c r="R6" s="1700"/>
      <c r="S6" s="1700"/>
      <c r="T6" s="1700"/>
      <c r="U6" s="1700"/>
      <c r="V6" s="1700"/>
      <c r="W6" s="1700"/>
      <c r="X6" s="1700"/>
      <c r="Y6" s="1700"/>
      <c r="Z6" s="1700"/>
      <c r="AA6" s="1700"/>
      <c r="AB6" s="1700"/>
      <c r="AC6" s="1700"/>
      <c r="AE6" s="1030"/>
      <c r="AF6" s="1031"/>
      <c r="AG6" s="906"/>
      <c r="AH6" s="1780"/>
      <c r="AI6" s="1780"/>
      <c r="AJ6" s="1780"/>
      <c r="AK6" s="1780"/>
      <c r="AL6" s="1780"/>
      <c r="AM6" s="1780"/>
      <c r="AN6" s="1780"/>
      <c r="AO6" s="1780"/>
      <c r="AP6" s="1031"/>
      <c r="AQ6" s="1031"/>
      <c r="AR6" s="1031"/>
      <c r="AS6" s="1031"/>
      <c r="AT6" s="1031"/>
      <c r="AU6" s="1031"/>
      <c r="AV6" s="1031"/>
      <c r="AW6" s="1031"/>
      <c r="AX6" s="1031"/>
      <c r="AY6" s="1031"/>
      <c r="AZ6" s="1031"/>
      <c r="BA6" s="1031"/>
      <c r="BB6" s="1031"/>
      <c r="BC6" s="1031"/>
      <c r="BD6" s="1031"/>
      <c r="BE6" s="1031"/>
      <c r="BF6" s="1031"/>
      <c r="BG6" s="1031"/>
      <c r="BH6" s="906"/>
      <c r="BI6" s="906"/>
      <c r="BJ6" s="906"/>
      <c r="BU6" s="903"/>
      <c r="BV6" s="903"/>
    </row>
    <row r="7" spans="1:75" ht="18" customHeight="1">
      <c r="A7" s="936"/>
      <c r="B7" s="906" t="s">
        <v>3617</v>
      </c>
      <c r="C7" s="906"/>
      <c r="D7" s="906"/>
      <c r="E7" s="906"/>
      <c r="F7" s="906"/>
      <c r="G7" s="960">
        <f>'確認申請書（建築）入力'!BG341</f>
        <v>0</v>
      </c>
      <c r="H7" s="938" t="s">
        <v>3631</v>
      </c>
      <c r="I7" s="938"/>
      <c r="J7" s="938"/>
      <c r="L7" s="938"/>
      <c r="M7" s="938"/>
      <c r="N7" s="938"/>
      <c r="O7" s="938"/>
      <c r="P7" s="938"/>
      <c r="Q7" s="938"/>
      <c r="R7" s="938"/>
      <c r="S7" s="938"/>
      <c r="T7" s="938"/>
      <c r="U7" s="938"/>
      <c r="V7" s="938"/>
      <c r="W7" s="938"/>
      <c r="X7" s="938"/>
      <c r="Y7" s="938"/>
      <c r="Z7" s="938"/>
      <c r="AA7" s="938"/>
      <c r="AB7" s="938"/>
      <c r="AC7" s="938"/>
      <c r="AE7" s="1030"/>
      <c r="AF7" s="1031"/>
      <c r="AG7" s="906"/>
      <c r="AH7" s="1780"/>
      <c r="AI7" s="1780"/>
      <c r="AJ7" s="1780"/>
      <c r="AK7" s="1780"/>
      <c r="AL7" s="1780"/>
      <c r="AM7" s="1780"/>
      <c r="AN7" s="1780"/>
      <c r="AO7" s="1780"/>
      <c r="AP7" s="1031"/>
      <c r="AQ7" s="1031"/>
      <c r="AR7" s="1031"/>
      <c r="AS7" s="1031"/>
      <c r="AT7" s="1031"/>
      <c r="AU7" s="1031"/>
      <c r="AV7" s="1031"/>
      <c r="AW7" s="1031"/>
      <c r="AX7" s="1031"/>
      <c r="AY7" s="1031"/>
      <c r="AZ7" s="1031"/>
      <c r="BA7" s="1031"/>
      <c r="BB7" s="1031"/>
      <c r="BC7" s="1031"/>
      <c r="BD7" s="1031"/>
      <c r="BE7" s="1031"/>
      <c r="BF7" s="1031"/>
      <c r="BG7" s="1031"/>
      <c r="BH7" s="906"/>
      <c r="BI7" s="906"/>
      <c r="BJ7" s="906"/>
      <c r="BU7" s="903"/>
      <c r="BV7" s="903"/>
    </row>
    <row r="8" spans="1:75" ht="18" customHeight="1">
      <c r="A8" s="936"/>
      <c r="B8" s="906" t="s">
        <v>3618</v>
      </c>
      <c r="C8" s="906"/>
      <c r="D8" s="906"/>
      <c r="E8" s="906"/>
      <c r="F8" s="906"/>
      <c r="G8" s="960">
        <f>'確認申請書（建築）入力'!BG342</f>
        <v>0</v>
      </c>
      <c r="H8" s="938" t="s">
        <v>3632</v>
      </c>
      <c r="I8" s="938"/>
      <c r="J8" s="938"/>
      <c r="L8" s="938"/>
      <c r="M8" s="938"/>
      <c r="N8" s="938"/>
      <c r="O8" s="938"/>
      <c r="P8" s="938"/>
      <c r="Q8" s="938"/>
      <c r="R8" s="938"/>
      <c r="S8" s="938"/>
      <c r="T8" s="938"/>
      <c r="U8" s="938"/>
      <c r="V8" s="938"/>
      <c r="W8" s="938"/>
      <c r="X8" s="938"/>
      <c r="Y8" s="938"/>
      <c r="Z8" s="938"/>
      <c r="AA8" s="938"/>
      <c r="AB8" s="938"/>
      <c r="AC8" s="938"/>
      <c r="AE8" s="1030"/>
      <c r="AF8" s="1031"/>
      <c r="AG8" s="906"/>
      <c r="AH8" s="1780"/>
      <c r="AI8" s="1780"/>
      <c r="AJ8" s="1780"/>
      <c r="AK8" s="1780"/>
      <c r="AL8" s="1780"/>
      <c r="AM8" s="1780"/>
      <c r="AN8" s="1780"/>
      <c r="AO8" s="1780"/>
      <c r="AP8" s="1780"/>
      <c r="AQ8" s="1780"/>
      <c r="AR8" s="1780"/>
      <c r="AS8" s="1780"/>
      <c r="AT8" s="1780"/>
      <c r="AU8" s="1780"/>
      <c r="AV8" s="1780"/>
      <c r="AW8" s="1780"/>
      <c r="AX8" s="1780"/>
      <c r="AY8" s="1780"/>
      <c r="AZ8" s="1780"/>
      <c r="BA8" s="1780"/>
      <c r="BB8" s="1780"/>
      <c r="BC8" s="1780"/>
      <c r="BD8" s="1780"/>
      <c r="BE8" s="1780"/>
      <c r="BF8" s="1780"/>
      <c r="BG8" s="1780"/>
      <c r="BH8" s="906"/>
      <c r="BI8" s="906"/>
      <c r="BJ8" s="906"/>
      <c r="BU8" s="903"/>
      <c r="BV8" s="903"/>
    </row>
    <row r="9" spans="1:75" ht="18" customHeight="1">
      <c r="A9" s="936"/>
      <c r="B9" s="906" t="s">
        <v>3619</v>
      </c>
      <c r="C9" s="906"/>
      <c r="D9" s="906"/>
      <c r="E9" s="906"/>
      <c r="F9" s="906"/>
      <c r="G9" s="960">
        <f>'確認申請書（建築）入力'!BG343</f>
        <v>0</v>
      </c>
      <c r="H9" s="938" t="s">
        <v>3633</v>
      </c>
      <c r="I9" s="938"/>
      <c r="J9" s="938"/>
      <c r="L9" s="938"/>
      <c r="M9" s="938"/>
      <c r="N9" s="938"/>
      <c r="O9" s="938"/>
      <c r="P9" s="938"/>
      <c r="Q9" s="938"/>
      <c r="R9" s="938"/>
      <c r="S9" s="938"/>
      <c r="T9" s="938"/>
      <c r="U9" s="938"/>
      <c r="V9" s="938"/>
      <c r="W9" s="938"/>
      <c r="X9" s="938"/>
      <c r="Y9" s="938"/>
      <c r="Z9" s="938"/>
      <c r="AA9" s="938"/>
      <c r="AB9" s="938"/>
      <c r="AC9" s="938"/>
      <c r="AE9" s="1030"/>
      <c r="AF9" s="1031"/>
      <c r="AG9" s="906"/>
      <c r="AH9" s="1780"/>
      <c r="AI9" s="1780"/>
      <c r="AJ9" s="1780"/>
      <c r="AK9" s="1780"/>
      <c r="AL9" s="1780"/>
      <c r="AM9" s="1780"/>
      <c r="AN9" s="1780"/>
      <c r="AO9" s="1780"/>
      <c r="AP9" s="1031"/>
      <c r="AQ9" s="1031"/>
      <c r="AR9" s="1031"/>
      <c r="AS9" s="1031"/>
      <c r="AT9" s="1031"/>
      <c r="AU9" s="1031"/>
      <c r="AV9" s="1031"/>
      <c r="AW9" s="1031"/>
      <c r="AX9" s="1031"/>
      <c r="AY9" s="1031"/>
      <c r="AZ9" s="1031"/>
      <c r="BA9" s="1031"/>
      <c r="BB9" s="1031"/>
      <c r="BC9" s="1031"/>
      <c r="BD9" s="1031"/>
      <c r="BE9" s="1031"/>
      <c r="BF9" s="1031"/>
      <c r="BG9" s="1031"/>
      <c r="BH9" s="906"/>
      <c r="BI9" s="906"/>
      <c r="BJ9" s="906"/>
      <c r="BV9" s="903"/>
      <c r="BW9" s="903"/>
    </row>
    <row r="10" spans="1:75" ht="18" customHeight="1">
      <c r="A10" s="940"/>
      <c r="B10" s="935" t="s">
        <v>699</v>
      </c>
      <c r="C10" s="935"/>
      <c r="D10" s="935"/>
      <c r="E10" s="935"/>
      <c r="F10" s="935"/>
      <c r="G10" s="962">
        <f>'確認申請書（建築）入力'!BG344</f>
        <v>0</v>
      </c>
      <c r="H10" s="935"/>
      <c r="I10" s="1032"/>
      <c r="J10" s="1032"/>
      <c r="K10" s="1032"/>
      <c r="L10" s="1032"/>
      <c r="M10" s="1032"/>
      <c r="N10" s="1032"/>
      <c r="O10" s="1032"/>
      <c r="P10" s="1032"/>
      <c r="Q10" s="1032"/>
      <c r="R10" s="1032"/>
      <c r="S10" s="1032"/>
      <c r="T10" s="1032"/>
      <c r="U10" s="1032"/>
      <c r="V10" s="1032"/>
      <c r="W10" s="1032"/>
      <c r="X10" s="1032"/>
      <c r="Y10" s="1032"/>
      <c r="Z10" s="1032"/>
      <c r="AA10" s="1032"/>
      <c r="AB10" s="1032"/>
      <c r="AC10" s="1032"/>
      <c r="AE10" s="1030"/>
      <c r="AF10" s="1031"/>
      <c r="AG10" s="906"/>
      <c r="AH10" s="1780"/>
      <c r="AI10" s="1780"/>
      <c r="AJ10" s="1780"/>
      <c r="AK10" s="1780"/>
      <c r="AL10" s="1780"/>
      <c r="AM10" s="1780"/>
      <c r="AN10" s="1780"/>
      <c r="AO10" s="1780"/>
      <c r="AP10" s="1031"/>
      <c r="AQ10" s="1031"/>
      <c r="AR10" s="1031"/>
      <c r="AS10" s="1031"/>
      <c r="AT10" s="1031"/>
      <c r="AU10" s="1031"/>
      <c r="AV10" s="1031"/>
      <c r="AW10" s="1031"/>
      <c r="AX10" s="1031"/>
      <c r="AY10" s="1031"/>
      <c r="AZ10" s="1031"/>
      <c r="BA10" s="1031"/>
      <c r="BB10" s="1031"/>
      <c r="BC10" s="1031"/>
      <c r="BD10" s="1031"/>
      <c r="BE10" s="1031"/>
      <c r="BF10" s="1031"/>
      <c r="BG10" s="1031"/>
      <c r="BH10" s="906"/>
      <c r="BI10" s="906"/>
      <c r="BJ10" s="906"/>
      <c r="BV10" s="903"/>
      <c r="BW10" s="903"/>
    </row>
    <row r="11" spans="1:75" ht="16.5">
      <c r="A11" s="1781" t="str">
        <f>IF(G12&lt;&gt;"", "  [　昇降機の概要　] 　           （番号　２　）", "")</f>
        <v/>
      </c>
      <c r="B11" s="1781"/>
      <c r="C11" s="1781"/>
      <c r="D11" s="1781"/>
      <c r="E11" s="1781"/>
      <c r="F11" s="1781"/>
      <c r="G11" s="1781"/>
      <c r="H11" s="1781"/>
      <c r="I11" s="1781"/>
      <c r="J11" s="1781"/>
      <c r="K11" s="906"/>
      <c r="L11" s="906"/>
      <c r="M11" s="906"/>
      <c r="N11" s="906"/>
      <c r="O11" s="906"/>
      <c r="P11" s="906"/>
      <c r="Q11" s="906"/>
      <c r="R11" s="906"/>
      <c r="S11" s="906"/>
      <c r="T11" s="906"/>
      <c r="U11" s="906"/>
      <c r="V11" s="906"/>
      <c r="W11" s="906"/>
      <c r="X11" s="906"/>
      <c r="Y11" s="906"/>
      <c r="Z11" s="906"/>
      <c r="AA11" s="906"/>
      <c r="AB11" s="906"/>
      <c r="AC11" s="906"/>
      <c r="AE11" s="1030"/>
      <c r="AF11" s="1031"/>
      <c r="AG11" s="1031"/>
      <c r="AH11" s="1031"/>
      <c r="AI11" s="1031"/>
      <c r="AJ11" s="1031"/>
      <c r="AK11" s="1031"/>
      <c r="AL11" s="1031"/>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c r="BG11" s="1031"/>
      <c r="BH11" s="1031"/>
      <c r="BI11" s="906"/>
      <c r="BJ11" s="906"/>
    </row>
    <row r="12" spans="1:75" ht="16.5">
      <c r="A12" s="936"/>
      <c r="B12" s="906" t="str">
        <f>IF(G12&lt;&gt;"", "[ｲ．　種別]", "")</f>
        <v/>
      </c>
      <c r="C12" s="906"/>
      <c r="D12" s="906"/>
      <c r="E12" s="906"/>
      <c r="F12" s="906"/>
      <c r="G12" s="1700" t="str">
        <f>項目一覧!$C$386</f>
        <v/>
      </c>
      <c r="H12" s="1700"/>
      <c r="I12" s="1700"/>
      <c r="J12" s="1700"/>
      <c r="K12" s="1700"/>
      <c r="L12" s="1700"/>
      <c r="M12" s="1700"/>
      <c r="N12" s="1700"/>
      <c r="O12" s="1700"/>
      <c r="P12" s="1700"/>
      <c r="Q12" s="1700"/>
      <c r="R12" s="1700"/>
      <c r="S12" s="1700"/>
      <c r="T12" s="1700"/>
      <c r="U12" s="1700"/>
      <c r="V12" s="1700"/>
      <c r="W12" s="1700"/>
      <c r="X12" s="1700"/>
      <c r="Y12" s="1700"/>
      <c r="Z12" s="1700"/>
      <c r="AA12" s="1700"/>
      <c r="AB12" s="1700"/>
      <c r="AC12" s="1700"/>
      <c r="AE12" s="1030"/>
      <c r="AF12" s="1031"/>
      <c r="AG12" s="1031"/>
      <c r="AH12" s="1780"/>
      <c r="AI12" s="1780"/>
      <c r="AJ12" s="1780"/>
      <c r="AK12" s="1780"/>
      <c r="AL12" s="1780"/>
      <c r="AM12" s="1780"/>
      <c r="AN12" s="1780"/>
      <c r="AO12" s="1780"/>
      <c r="AP12" s="1031"/>
      <c r="AQ12" s="1031"/>
      <c r="AR12" s="1031"/>
      <c r="AS12" s="1031"/>
      <c r="AT12" s="1031"/>
      <c r="AU12" s="1031"/>
      <c r="AV12" s="1031"/>
      <c r="AW12" s="1031"/>
      <c r="AX12" s="1031"/>
      <c r="AY12" s="1031"/>
      <c r="AZ12" s="1031"/>
      <c r="BA12" s="1031"/>
      <c r="BB12" s="1031"/>
      <c r="BC12" s="1031"/>
      <c r="BD12" s="1031"/>
      <c r="BE12" s="1031"/>
      <c r="BF12" s="1031"/>
      <c r="BG12" s="1031"/>
      <c r="BH12" s="906"/>
      <c r="BI12" s="906"/>
      <c r="BJ12" s="906"/>
    </row>
    <row r="13" spans="1:75" ht="16.5">
      <c r="A13" s="936"/>
      <c r="B13" s="906" t="str">
        <f>IF(G13&lt;&gt;"", "[ﾛ．　用途]", "")</f>
        <v/>
      </c>
      <c r="C13" s="906"/>
      <c r="D13" s="906"/>
      <c r="E13" s="906"/>
      <c r="F13" s="906"/>
      <c r="G13" s="1700" t="str">
        <f>項目一覧!$C$387</f>
        <v/>
      </c>
      <c r="H13" s="1700"/>
      <c r="I13" s="1700"/>
      <c r="J13" s="1700"/>
      <c r="K13" s="1700"/>
      <c r="L13" s="1700"/>
      <c r="M13" s="1700"/>
      <c r="N13" s="1700"/>
      <c r="O13" s="1700"/>
      <c r="P13" s="1700"/>
      <c r="Q13" s="1700"/>
      <c r="R13" s="1700"/>
      <c r="S13" s="1700"/>
      <c r="T13" s="1700"/>
      <c r="U13" s="1700"/>
      <c r="V13" s="1700"/>
      <c r="W13" s="1700"/>
      <c r="X13" s="1700"/>
      <c r="Y13" s="1700"/>
      <c r="Z13" s="1700"/>
      <c r="AA13" s="1700"/>
      <c r="AB13" s="1700"/>
      <c r="AC13" s="1700"/>
      <c r="AE13" s="1030"/>
      <c r="AF13" s="1031"/>
      <c r="AG13" s="1031"/>
      <c r="AH13" s="1780"/>
      <c r="AI13" s="1780"/>
      <c r="AJ13" s="1780"/>
      <c r="AK13" s="1780"/>
      <c r="AL13" s="1780"/>
      <c r="AM13" s="1780"/>
      <c r="AN13" s="1780"/>
      <c r="AO13" s="1780"/>
      <c r="AP13" s="1031"/>
      <c r="AQ13" s="1031"/>
      <c r="AR13" s="1031"/>
      <c r="AS13" s="1031"/>
      <c r="AT13" s="1031"/>
      <c r="AU13" s="1031"/>
      <c r="AV13" s="1031"/>
      <c r="AW13" s="1031"/>
      <c r="AX13" s="1031"/>
      <c r="AY13" s="1031"/>
      <c r="AZ13" s="1031"/>
      <c r="BA13" s="1031"/>
      <c r="BB13" s="1031"/>
      <c r="BC13" s="1031"/>
      <c r="BD13" s="1031"/>
      <c r="BE13" s="1031"/>
      <c r="BF13" s="1031"/>
      <c r="BG13" s="1031"/>
      <c r="BH13" s="906"/>
      <c r="BI13" s="906"/>
      <c r="BJ13" s="906"/>
    </row>
    <row r="14" spans="1:75" ht="16.5">
      <c r="A14" s="936"/>
      <c r="B14" s="906" t="str">
        <f>IF(ISBLANK('確認申請書（建築）入力'!BU341), "", "[ﾊ． 積載荷重]")</f>
        <v/>
      </c>
      <c r="C14" s="906"/>
      <c r="D14" s="906"/>
      <c r="E14" s="906"/>
      <c r="F14" s="906"/>
      <c r="G14" s="960">
        <f>'確認申請書（建築）入力'!BU341</f>
        <v>0</v>
      </c>
      <c r="H14" s="938" t="str">
        <f>IF(ISBLANK('確認申請書（建築）入力'!BU341), "", "N")</f>
        <v/>
      </c>
      <c r="I14" s="938"/>
      <c r="J14" s="938"/>
      <c r="L14" s="938"/>
      <c r="M14" s="938"/>
      <c r="N14" s="938"/>
      <c r="O14" s="938"/>
      <c r="P14" s="938"/>
      <c r="Q14" s="938"/>
      <c r="R14" s="938"/>
      <c r="S14" s="938"/>
      <c r="T14" s="938"/>
      <c r="U14" s="938"/>
      <c r="V14" s="938"/>
      <c r="W14" s="938"/>
      <c r="X14" s="938"/>
      <c r="Y14" s="938"/>
      <c r="Z14" s="938"/>
      <c r="AA14" s="938"/>
      <c r="AB14" s="938"/>
      <c r="AC14" s="938"/>
      <c r="AE14" s="1030"/>
      <c r="AF14" s="1031"/>
      <c r="AG14" s="1031"/>
      <c r="AH14" s="1780"/>
      <c r="AI14" s="1780"/>
      <c r="AJ14" s="1780"/>
      <c r="AK14" s="1780"/>
      <c r="AL14" s="1780"/>
      <c r="AM14" s="1780"/>
      <c r="AN14" s="1780"/>
      <c r="AO14" s="1780"/>
      <c r="AP14" s="1031"/>
      <c r="AQ14" s="1031"/>
      <c r="AR14" s="1031"/>
      <c r="AS14" s="1031"/>
      <c r="AT14" s="1031"/>
      <c r="AU14" s="1031"/>
      <c r="AV14" s="1031"/>
      <c r="AW14" s="1031"/>
      <c r="AX14" s="1031"/>
      <c r="AY14" s="1031"/>
      <c r="AZ14" s="1031"/>
      <c r="BA14" s="1031"/>
      <c r="BB14" s="1031"/>
      <c r="BC14" s="1031"/>
      <c r="BD14" s="1031"/>
      <c r="BE14" s="1031"/>
      <c r="BF14" s="1031"/>
      <c r="BG14" s="1031"/>
      <c r="BH14" s="906"/>
      <c r="BI14" s="906"/>
      <c r="BJ14" s="906"/>
    </row>
    <row r="15" spans="1:75" ht="16.5">
      <c r="A15" s="936"/>
      <c r="B15" s="906" t="str">
        <f>IF(ISBLANK('確認申請書（建築）入力'!BU342), "", "[ﾆ．　最大定員]")</f>
        <v/>
      </c>
      <c r="C15" s="906"/>
      <c r="D15" s="906"/>
      <c r="E15" s="906"/>
      <c r="F15" s="906"/>
      <c r="G15" s="960">
        <f>'確認申請書（建築）入力'!BU342</f>
        <v>0</v>
      </c>
      <c r="H15" s="938" t="str">
        <f>IF(ISBLANK('確認申請書（建築）入力'!BU341), "", "人")</f>
        <v/>
      </c>
      <c r="I15" s="938"/>
      <c r="J15" s="938"/>
      <c r="L15" s="938"/>
      <c r="M15" s="938"/>
      <c r="N15" s="938"/>
      <c r="O15" s="938"/>
      <c r="P15" s="938"/>
      <c r="Q15" s="938"/>
      <c r="R15" s="938"/>
      <c r="S15" s="938"/>
      <c r="T15" s="938"/>
      <c r="U15" s="938"/>
      <c r="V15" s="938"/>
      <c r="W15" s="938"/>
      <c r="X15" s="938"/>
      <c r="Y15" s="938"/>
      <c r="Z15" s="938"/>
      <c r="AA15" s="938"/>
      <c r="AB15" s="938"/>
      <c r="AC15" s="938"/>
      <c r="AE15" s="1030"/>
      <c r="AF15" s="1031"/>
      <c r="AG15" s="1031"/>
      <c r="AH15" s="1780"/>
      <c r="AI15" s="1780"/>
      <c r="AJ15" s="1780"/>
      <c r="AK15" s="1780"/>
      <c r="AL15" s="1780"/>
      <c r="AM15" s="1780"/>
      <c r="AN15" s="1780"/>
      <c r="AO15" s="1780"/>
      <c r="AP15" s="1780"/>
      <c r="AQ15" s="1780"/>
      <c r="AR15" s="1780"/>
      <c r="AS15" s="1780"/>
      <c r="AT15" s="1780"/>
      <c r="AU15" s="1780"/>
      <c r="AV15" s="1780"/>
      <c r="AW15" s="1780"/>
      <c r="AX15" s="1780"/>
      <c r="AY15" s="1780"/>
      <c r="AZ15" s="1780"/>
      <c r="BA15" s="1780"/>
      <c r="BB15" s="1780"/>
      <c r="BC15" s="1780"/>
      <c r="BD15" s="1780"/>
      <c r="BE15" s="1780"/>
      <c r="BF15" s="1780"/>
      <c r="BG15" s="1780"/>
      <c r="BH15" s="906"/>
      <c r="BI15" s="906"/>
      <c r="BJ15" s="906"/>
    </row>
    <row r="16" spans="1:75" ht="16.5">
      <c r="A16" s="936"/>
      <c r="B16" s="906" t="str">
        <f>IF(ISBLANK('確認申請書（建築）入力'!BU343), "", "[ﾎ．　定格速度]")</f>
        <v/>
      </c>
      <c r="C16" s="906"/>
      <c r="D16" s="906"/>
      <c r="E16" s="906"/>
      <c r="F16" s="906"/>
      <c r="G16" s="960">
        <f>'確認申請書（建築）入力'!BU343</f>
        <v>0</v>
      </c>
      <c r="H16" s="938" t="str">
        <f>IF(ISBLANK('確認申請書（建築）入力'!BU341), "", "ｍ/分")</f>
        <v/>
      </c>
      <c r="I16" s="938"/>
      <c r="J16" s="938"/>
      <c r="L16" s="938"/>
      <c r="M16" s="938"/>
      <c r="N16" s="938"/>
      <c r="O16" s="938"/>
      <c r="P16" s="938"/>
      <c r="Q16" s="938"/>
      <c r="R16" s="938"/>
      <c r="S16" s="938"/>
      <c r="T16" s="938"/>
      <c r="U16" s="938"/>
      <c r="V16" s="938"/>
      <c r="W16" s="938"/>
      <c r="X16" s="938"/>
      <c r="Y16" s="938"/>
      <c r="Z16" s="938"/>
      <c r="AA16" s="938"/>
      <c r="AB16" s="938"/>
      <c r="AC16" s="938"/>
      <c r="AE16" s="1030"/>
      <c r="AF16" s="1031"/>
      <c r="AG16" s="1031"/>
      <c r="AH16" s="1780"/>
      <c r="AI16" s="1780"/>
      <c r="AJ16" s="1780"/>
      <c r="AK16" s="1780"/>
      <c r="AL16" s="1780"/>
      <c r="AM16" s="1780"/>
      <c r="AN16" s="1780"/>
      <c r="AO16" s="1780"/>
      <c r="AP16" s="1031"/>
      <c r="AQ16" s="1031"/>
      <c r="AR16" s="1031"/>
      <c r="AS16" s="1031"/>
      <c r="AT16" s="1031"/>
      <c r="AU16" s="1031"/>
      <c r="AV16" s="1031"/>
      <c r="AW16" s="1031"/>
      <c r="AX16" s="1031"/>
      <c r="AY16" s="1031"/>
      <c r="AZ16" s="1031"/>
      <c r="BA16" s="1031"/>
      <c r="BB16" s="1031"/>
      <c r="BC16" s="1031"/>
      <c r="BD16" s="1031"/>
      <c r="BE16" s="1031"/>
      <c r="BF16" s="1031"/>
      <c r="BG16" s="1031"/>
      <c r="BH16" s="906"/>
      <c r="BI16" s="906"/>
      <c r="BJ16" s="906"/>
    </row>
    <row r="17" spans="1:60" ht="16.5">
      <c r="A17" s="936"/>
      <c r="B17" s="906" t="str">
        <f>IF(ISBLANK('確認申請書（建築）入力'!BU344), "", "[ﾍ．　その他必要な事項]")</f>
        <v/>
      </c>
      <c r="C17" s="906"/>
      <c r="D17" s="906"/>
      <c r="E17" s="906"/>
      <c r="F17" s="906"/>
      <c r="G17" s="960">
        <f>'確認申請書（建築）入力'!BU344</f>
        <v>0</v>
      </c>
      <c r="H17" s="906"/>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E17" s="1030"/>
      <c r="AF17" s="1031"/>
      <c r="AG17" s="1031"/>
      <c r="AH17" s="1031"/>
      <c r="AI17" s="1031"/>
      <c r="AJ17" s="1031"/>
      <c r="AK17" s="1031"/>
      <c r="AL17" s="1031"/>
      <c r="AM17" s="1031"/>
      <c r="AN17" s="1031"/>
      <c r="AO17" s="1031"/>
      <c r="AP17" s="1031"/>
      <c r="AQ17" s="1031"/>
      <c r="AR17" s="1031"/>
      <c r="AS17" s="1031"/>
      <c r="AT17" s="1031"/>
      <c r="AU17" s="1031"/>
      <c r="AV17" s="1031"/>
      <c r="AW17" s="1031"/>
      <c r="AX17" s="1031"/>
      <c r="AY17" s="1031"/>
      <c r="AZ17" s="1031"/>
      <c r="BA17" s="1031"/>
      <c r="BB17" s="1031"/>
      <c r="BC17" s="1031"/>
      <c r="BD17" s="1031"/>
      <c r="BE17" s="1031"/>
      <c r="BF17" s="1031"/>
      <c r="BG17" s="1031"/>
      <c r="BH17" s="1031"/>
    </row>
    <row r="18" spans="1:60" ht="16.5">
      <c r="A18" s="936"/>
      <c r="B18" s="906"/>
      <c r="C18" s="906"/>
      <c r="D18" s="906"/>
      <c r="E18" s="906"/>
      <c r="F18" s="906"/>
      <c r="G18" s="906"/>
      <c r="H18" s="906"/>
      <c r="I18" s="938"/>
      <c r="J18" s="906"/>
      <c r="K18" s="906"/>
      <c r="L18" s="906"/>
      <c r="M18" s="906"/>
      <c r="N18" s="906"/>
      <c r="O18" s="906"/>
      <c r="P18" s="906"/>
      <c r="Q18" s="906"/>
      <c r="R18" s="906"/>
      <c r="S18" s="906"/>
      <c r="T18" s="906"/>
      <c r="U18" s="906"/>
      <c r="V18" s="906"/>
      <c r="W18" s="906"/>
      <c r="X18" s="906"/>
      <c r="Y18" s="906"/>
      <c r="Z18" s="906"/>
      <c r="AA18" s="906"/>
      <c r="AB18" s="906"/>
      <c r="AC18" s="906"/>
      <c r="AE18" s="1030"/>
      <c r="AF18" s="1031"/>
      <c r="AG18" s="1031"/>
      <c r="AH18" s="1031"/>
      <c r="AI18" s="1031"/>
      <c r="AJ18" s="1031"/>
      <c r="AK18" s="1031"/>
      <c r="AL18" s="1031"/>
      <c r="AM18" s="1031"/>
      <c r="AN18" s="1031"/>
      <c r="AO18" s="1031"/>
      <c r="AP18" s="1031"/>
      <c r="AQ18" s="1031"/>
      <c r="AR18" s="1031"/>
      <c r="AS18" s="1031"/>
      <c r="AT18" s="1031"/>
      <c r="AU18" s="1031"/>
      <c r="AV18" s="1031"/>
      <c r="AW18" s="1031"/>
      <c r="AX18" s="1031"/>
      <c r="AY18" s="1031"/>
      <c r="AZ18" s="1031"/>
      <c r="BA18" s="1031"/>
      <c r="BB18" s="1031"/>
      <c r="BC18" s="1031"/>
      <c r="BD18" s="1031"/>
      <c r="BE18" s="1031"/>
      <c r="BF18" s="1031"/>
      <c r="BG18" s="1031"/>
      <c r="BH18" s="1031"/>
    </row>
    <row r="19" spans="1:60" ht="16.5">
      <c r="A19" s="936"/>
      <c r="B19" s="906"/>
      <c r="C19" s="906"/>
      <c r="D19" s="906"/>
      <c r="E19" s="906"/>
      <c r="F19" s="906"/>
      <c r="G19" s="906"/>
      <c r="H19" s="906"/>
      <c r="I19" s="938"/>
      <c r="J19" s="906"/>
      <c r="K19" s="906"/>
      <c r="L19" s="906"/>
      <c r="M19" s="906"/>
      <c r="N19" s="906"/>
      <c r="O19" s="906"/>
      <c r="P19" s="906"/>
      <c r="Q19" s="906"/>
      <c r="R19" s="906"/>
      <c r="S19" s="906"/>
      <c r="T19" s="906"/>
      <c r="U19" s="906"/>
      <c r="V19" s="906"/>
      <c r="W19" s="906"/>
      <c r="X19" s="906"/>
      <c r="Y19" s="906"/>
      <c r="Z19" s="906"/>
      <c r="AA19" s="906"/>
      <c r="AB19" s="906"/>
      <c r="AC19" s="906"/>
      <c r="AE19" s="1030"/>
      <c r="AF19" s="1031"/>
      <c r="AG19" s="1031"/>
      <c r="AH19" s="1780"/>
      <c r="AI19" s="1780"/>
      <c r="AJ19" s="1780"/>
      <c r="AK19" s="1780"/>
      <c r="AL19" s="1780"/>
      <c r="AM19" s="1780"/>
      <c r="AN19" s="1780"/>
      <c r="AO19" s="1780"/>
      <c r="AP19" s="1031"/>
      <c r="AQ19" s="1031"/>
      <c r="AR19" s="1031"/>
      <c r="AS19" s="1031"/>
      <c r="AT19" s="1031"/>
      <c r="AU19" s="1031"/>
      <c r="AV19" s="1031"/>
      <c r="AW19" s="1031"/>
      <c r="AX19" s="1031"/>
      <c r="AY19" s="1031"/>
      <c r="AZ19" s="1031"/>
      <c r="BA19" s="1031"/>
      <c r="BB19" s="1031"/>
      <c r="BC19" s="1031"/>
      <c r="BD19" s="1031"/>
      <c r="BE19" s="1031"/>
      <c r="BF19" s="1031"/>
      <c r="BG19" s="1031"/>
      <c r="BH19" s="906"/>
    </row>
    <row r="20" spans="1:60" ht="16.5">
      <c r="A20" s="936"/>
      <c r="B20" s="906"/>
      <c r="C20" s="906"/>
      <c r="D20" s="906"/>
      <c r="E20" s="906"/>
      <c r="F20" s="906"/>
      <c r="G20" s="906"/>
      <c r="H20" s="906"/>
      <c r="I20" s="938"/>
      <c r="J20" s="906"/>
      <c r="K20" s="906"/>
      <c r="L20" s="906"/>
      <c r="M20" s="906"/>
      <c r="N20" s="906"/>
      <c r="O20" s="906"/>
      <c r="P20" s="906"/>
      <c r="Q20" s="906"/>
      <c r="R20" s="906"/>
      <c r="S20" s="906"/>
      <c r="T20" s="906"/>
      <c r="U20" s="906"/>
      <c r="V20" s="906"/>
      <c r="W20" s="906"/>
      <c r="X20" s="906"/>
      <c r="Y20" s="906"/>
      <c r="Z20" s="906"/>
      <c r="AA20" s="906"/>
      <c r="AB20" s="906"/>
      <c r="AC20" s="906"/>
      <c r="AE20" s="1030"/>
      <c r="AF20" s="1031"/>
      <c r="AG20" s="1031"/>
      <c r="AH20" s="1780"/>
      <c r="AI20" s="1780"/>
      <c r="AJ20" s="1780"/>
      <c r="AK20" s="1780"/>
      <c r="AL20" s="1780"/>
      <c r="AM20" s="1780"/>
      <c r="AN20" s="1780"/>
      <c r="AO20" s="1780"/>
      <c r="AP20" s="1031"/>
      <c r="AQ20" s="1031"/>
      <c r="AR20" s="1031"/>
      <c r="AS20" s="1031"/>
      <c r="AT20" s="1031"/>
      <c r="AU20" s="1031"/>
      <c r="AV20" s="1031"/>
      <c r="AW20" s="1031"/>
      <c r="AX20" s="1031"/>
      <c r="AY20" s="1031"/>
      <c r="AZ20" s="1031"/>
      <c r="BA20" s="1031"/>
      <c r="BB20" s="1031"/>
      <c r="BC20" s="1031"/>
      <c r="BD20" s="1031"/>
      <c r="BE20" s="1031"/>
      <c r="BF20" s="1031"/>
      <c r="BG20" s="1031"/>
      <c r="BH20" s="906"/>
    </row>
    <row r="21" spans="1:60" ht="16.5">
      <c r="A21" s="936"/>
      <c r="B21" s="906"/>
      <c r="C21" s="906"/>
      <c r="D21" s="906"/>
      <c r="E21" s="906"/>
      <c r="F21" s="906"/>
      <c r="G21" s="906"/>
      <c r="H21" s="906"/>
      <c r="I21" s="938"/>
      <c r="J21" s="906"/>
      <c r="K21" s="906"/>
      <c r="L21" s="906"/>
      <c r="M21" s="906"/>
      <c r="N21" s="906"/>
      <c r="O21" s="906"/>
      <c r="P21" s="906"/>
      <c r="Q21" s="906"/>
      <c r="R21" s="906"/>
      <c r="S21" s="906"/>
      <c r="T21" s="906"/>
      <c r="U21" s="906"/>
      <c r="V21" s="906"/>
      <c r="W21" s="906"/>
      <c r="X21" s="906"/>
      <c r="Y21" s="906"/>
      <c r="Z21" s="906"/>
      <c r="AA21" s="906"/>
      <c r="AB21" s="906"/>
      <c r="AC21" s="906"/>
      <c r="AE21" s="1030"/>
      <c r="AF21" s="1031"/>
      <c r="AG21" s="1031"/>
      <c r="AH21" s="1780"/>
      <c r="AI21" s="1780"/>
      <c r="AJ21" s="1780"/>
      <c r="AK21" s="1780"/>
      <c r="AL21" s="1780"/>
      <c r="AM21" s="1780"/>
      <c r="AN21" s="1780"/>
      <c r="AO21" s="1780"/>
      <c r="AP21" s="1031"/>
      <c r="AQ21" s="1031"/>
      <c r="AR21" s="1031"/>
      <c r="AS21" s="1031"/>
      <c r="AT21" s="1031"/>
      <c r="AU21" s="1031"/>
      <c r="AV21" s="1031"/>
      <c r="AW21" s="1031"/>
      <c r="AX21" s="1031"/>
      <c r="AY21" s="1031"/>
      <c r="AZ21" s="1031"/>
      <c r="BA21" s="1031"/>
      <c r="BB21" s="1031"/>
      <c r="BC21" s="1031"/>
      <c r="BD21" s="1031"/>
      <c r="BE21" s="1031"/>
      <c r="BF21" s="1031"/>
      <c r="BG21" s="1031"/>
      <c r="BH21" s="906"/>
    </row>
    <row r="22" spans="1:60" ht="16.5">
      <c r="A22" s="936"/>
      <c r="B22" s="906"/>
      <c r="C22" s="906"/>
      <c r="D22" s="906"/>
      <c r="E22" s="906"/>
      <c r="F22" s="906"/>
      <c r="G22" s="906"/>
      <c r="H22" s="906"/>
      <c r="I22" s="1034"/>
      <c r="J22" s="906"/>
      <c r="K22" s="906"/>
      <c r="L22" s="906"/>
      <c r="M22" s="906"/>
      <c r="N22" s="906"/>
      <c r="O22" s="906"/>
      <c r="P22" s="906"/>
      <c r="Q22" s="906"/>
      <c r="R22" s="906"/>
      <c r="S22" s="906"/>
      <c r="T22" s="906"/>
      <c r="U22" s="906"/>
      <c r="V22" s="906"/>
      <c r="W22" s="906"/>
      <c r="X22" s="906"/>
      <c r="Y22" s="906"/>
      <c r="Z22" s="906"/>
      <c r="AA22" s="906"/>
      <c r="AB22" s="906"/>
      <c r="AC22" s="906"/>
      <c r="AE22" s="1030"/>
      <c r="AF22" s="1031"/>
      <c r="AG22" s="1031"/>
      <c r="AH22" s="1780"/>
      <c r="AI22" s="1780"/>
      <c r="AJ22" s="1780"/>
      <c r="AK22" s="1780"/>
      <c r="AL22" s="1780"/>
      <c r="AM22" s="1780"/>
      <c r="AN22" s="1780"/>
      <c r="AO22" s="1780"/>
      <c r="AP22" s="1780"/>
      <c r="AQ22" s="1780"/>
      <c r="AR22" s="1780"/>
      <c r="AS22" s="1780"/>
      <c r="AT22" s="1780"/>
      <c r="AU22" s="1780"/>
      <c r="AV22" s="1780"/>
      <c r="AW22" s="1780"/>
      <c r="AX22" s="1780"/>
      <c r="AY22" s="1780"/>
      <c r="AZ22" s="1780"/>
      <c r="BA22" s="1780"/>
      <c r="BB22" s="1780"/>
      <c r="BC22" s="1780"/>
      <c r="BD22" s="1780"/>
      <c r="BE22" s="1780"/>
      <c r="BF22" s="1780"/>
      <c r="BG22" s="1780"/>
      <c r="BH22" s="906"/>
    </row>
    <row r="23" spans="1:60" ht="16.5">
      <c r="A23" s="936"/>
      <c r="B23" s="906"/>
      <c r="C23" s="906"/>
      <c r="D23" s="906"/>
      <c r="E23" s="906"/>
      <c r="F23" s="906"/>
      <c r="G23" s="906"/>
      <c r="H23" s="906"/>
      <c r="I23" s="1034"/>
      <c r="J23" s="906"/>
      <c r="K23" s="906"/>
      <c r="L23" s="906"/>
      <c r="M23" s="906"/>
      <c r="N23" s="906"/>
      <c r="O23" s="906"/>
      <c r="P23" s="906"/>
      <c r="Q23" s="906"/>
      <c r="R23" s="906"/>
      <c r="S23" s="906"/>
      <c r="T23" s="906"/>
      <c r="U23" s="906"/>
      <c r="V23" s="906"/>
      <c r="W23" s="906"/>
      <c r="X23" s="906"/>
      <c r="Y23" s="906"/>
      <c r="Z23" s="906"/>
      <c r="AA23" s="906"/>
      <c r="AB23" s="906"/>
      <c r="AC23" s="906"/>
      <c r="AE23" s="1030"/>
      <c r="AF23" s="1031"/>
      <c r="AG23" s="1031"/>
      <c r="AH23" s="1780"/>
      <c r="AI23" s="1780"/>
      <c r="AJ23" s="1780"/>
      <c r="AK23" s="1780"/>
      <c r="AL23" s="1780"/>
      <c r="AM23" s="1780"/>
      <c r="AN23" s="1780"/>
      <c r="AO23" s="1780"/>
      <c r="AP23" s="1031"/>
      <c r="AQ23" s="1031"/>
      <c r="AR23" s="1031"/>
      <c r="AS23" s="1031"/>
      <c r="AT23" s="1031"/>
      <c r="AU23" s="1031"/>
      <c r="AV23" s="1031"/>
      <c r="AW23" s="1031"/>
      <c r="AX23" s="1031"/>
      <c r="AY23" s="1031"/>
      <c r="AZ23" s="1031"/>
      <c r="BA23" s="1031"/>
      <c r="BB23" s="1031"/>
      <c r="BC23" s="1031"/>
      <c r="BD23" s="1031"/>
      <c r="BE23" s="1031"/>
      <c r="BF23" s="1031"/>
      <c r="BG23" s="1031"/>
      <c r="BH23" s="906"/>
    </row>
    <row r="26" spans="1:60">
      <c r="B26" s="903"/>
      <c r="C26" s="903"/>
      <c r="D26" s="903"/>
      <c r="E26" s="903"/>
      <c r="F26" s="903"/>
      <c r="G26" s="903"/>
      <c r="H26" s="903"/>
      <c r="I26" s="903"/>
      <c r="J26" s="903"/>
      <c r="M26" s="903"/>
    </row>
    <row r="27" spans="1:60">
      <c r="B27" s="1035"/>
      <c r="C27" s="1035"/>
      <c r="D27" s="1035"/>
      <c r="E27" s="1035"/>
      <c r="F27" s="1035"/>
      <c r="G27" s="1035"/>
      <c r="H27" s="1035"/>
      <c r="I27" s="1035"/>
      <c r="J27" s="1035"/>
      <c r="K27" s="1035"/>
      <c r="L27" s="1035"/>
      <c r="M27" s="1035"/>
      <c r="N27" s="1035"/>
    </row>
    <row r="28" spans="1:60">
      <c r="B28" s="1035"/>
      <c r="C28" s="1035"/>
      <c r="D28" s="1035"/>
      <c r="E28" s="1035"/>
      <c r="F28" s="1035"/>
      <c r="G28" s="1035"/>
      <c r="H28" s="1035"/>
      <c r="I28" s="1035"/>
      <c r="J28" s="1035"/>
      <c r="K28" s="1035"/>
      <c r="L28" s="1035"/>
      <c r="M28" s="1035"/>
      <c r="N28" s="1035"/>
    </row>
    <row r="29" spans="1:60">
      <c r="C29" s="903"/>
      <c r="D29" s="903"/>
      <c r="E29" s="903"/>
      <c r="F29" s="903"/>
      <c r="G29" s="903"/>
      <c r="H29" s="903"/>
      <c r="I29" s="903"/>
      <c r="J29" s="903"/>
      <c r="M29" s="903"/>
    </row>
    <row r="30" spans="1:60">
      <c r="C30" s="1035"/>
      <c r="D30" s="1035"/>
      <c r="E30" s="1035"/>
      <c r="F30" s="1035"/>
      <c r="G30" s="1035"/>
      <c r="H30" s="1035"/>
      <c r="I30" s="1035"/>
      <c r="J30" s="1035"/>
      <c r="K30" s="1035"/>
      <c r="L30" s="1035"/>
      <c r="M30" s="1035"/>
      <c r="N30" s="1035"/>
    </row>
    <row r="31" spans="1:60">
      <c r="B31" s="1035"/>
      <c r="C31" s="1035"/>
      <c r="D31" s="1035"/>
      <c r="E31" s="1035"/>
      <c r="F31" s="1035"/>
      <c r="G31" s="1035"/>
      <c r="H31" s="1035"/>
      <c r="I31" s="1035"/>
      <c r="J31" s="1035"/>
      <c r="K31" s="1035"/>
      <c r="L31" s="1035"/>
      <c r="M31" s="1035"/>
      <c r="N31" s="1035"/>
    </row>
    <row r="32" spans="1:60">
      <c r="C32" s="903"/>
      <c r="D32" s="903"/>
      <c r="E32" s="903"/>
      <c r="F32" s="903"/>
      <c r="G32" s="903"/>
      <c r="H32" s="903"/>
      <c r="I32" s="903"/>
      <c r="J32" s="903"/>
      <c r="M32" s="903"/>
    </row>
    <row r="33" spans="2:14">
      <c r="C33" s="1035"/>
      <c r="D33" s="1035"/>
      <c r="E33" s="1035"/>
      <c r="F33" s="1035"/>
      <c r="G33" s="1035"/>
      <c r="H33" s="1035"/>
      <c r="I33" s="1035"/>
      <c r="J33" s="1035"/>
      <c r="K33" s="1035"/>
      <c r="L33" s="1035"/>
      <c r="M33" s="1035"/>
      <c r="N33" s="1035"/>
    </row>
    <row r="34" spans="2:14">
      <c r="B34" s="1035"/>
      <c r="C34" s="1035"/>
      <c r="D34" s="1035"/>
      <c r="E34" s="1035"/>
      <c r="F34" s="1035"/>
      <c r="G34" s="1035"/>
      <c r="H34" s="1035"/>
      <c r="I34" s="1035"/>
      <c r="J34" s="1035"/>
      <c r="K34" s="1035"/>
      <c r="L34" s="1035"/>
      <c r="M34" s="1035"/>
      <c r="N34" s="1035"/>
    </row>
    <row r="35" spans="2:14">
      <c r="C35" s="903"/>
      <c r="D35" s="903"/>
      <c r="E35" s="903"/>
      <c r="F35" s="903"/>
      <c r="G35" s="903"/>
      <c r="H35" s="903"/>
      <c r="I35" s="903"/>
      <c r="J35" s="903"/>
      <c r="M35" s="903"/>
    </row>
    <row r="36" spans="2:14">
      <c r="C36" s="1035"/>
      <c r="D36" s="1035"/>
      <c r="E36" s="1035"/>
      <c r="F36" s="1035"/>
      <c r="G36" s="1035"/>
      <c r="H36" s="1035"/>
      <c r="I36" s="1035"/>
      <c r="J36" s="1035"/>
      <c r="K36" s="1035"/>
      <c r="L36" s="1035"/>
      <c r="M36" s="1035"/>
      <c r="N36" s="1035"/>
    </row>
    <row r="37" spans="2:14">
      <c r="B37" s="1035"/>
      <c r="C37" s="1035"/>
      <c r="D37" s="1035"/>
      <c r="E37" s="1035"/>
      <c r="F37" s="1035"/>
      <c r="G37" s="1035"/>
      <c r="H37" s="1035"/>
      <c r="I37" s="1035"/>
      <c r="J37" s="1035"/>
      <c r="K37" s="1035"/>
      <c r="L37" s="1035"/>
      <c r="M37" s="1035"/>
      <c r="N37" s="1035"/>
    </row>
  </sheetData>
  <sheetProtection selectLockedCells="1"/>
  <mergeCells count="22">
    <mergeCell ref="A11:J11"/>
    <mergeCell ref="G12:AC12"/>
    <mergeCell ref="G13:AC13"/>
    <mergeCell ref="AH20:AO20"/>
    <mergeCell ref="AH21:AO21"/>
    <mergeCell ref="AH22:BG22"/>
    <mergeCell ref="AH23:AO23"/>
    <mergeCell ref="AH10:AO10"/>
    <mergeCell ref="AH12:AO12"/>
    <mergeCell ref="AH13:AO13"/>
    <mergeCell ref="AH14:AO14"/>
    <mergeCell ref="AH15:BG15"/>
    <mergeCell ref="AH16:AO16"/>
    <mergeCell ref="AH19:AO19"/>
    <mergeCell ref="AH9:AO9"/>
    <mergeCell ref="T1:W1"/>
    <mergeCell ref="AH5:AO5"/>
    <mergeCell ref="AH6:AO6"/>
    <mergeCell ref="AH7:AO7"/>
    <mergeCell ref="AH8:BG8"/>
    <mergeCell ref="G5:AC5"/>
    <mergeCell ref="G6:AC6"/>
  </mergeCells>
  <phoneticPr fontId="2"/>
  <conditionalFormatting sqref="A17:AC17">
    <cfRule type="expression" dxfId="19" priority="1">
      <formula>$G$12&lt;&gt;""</formula>
    </cfRule>
  </conditionalFormatting>
  <hyperlinks>
    <hyperlink ref="T1:W1" location="作業メニュー!A1" display="作業メニュー" xr:uid="{00000000-0004-0000-0A00-000000000000}"/>
  </hyperlinks>
  <printOptions horizontalCentered="1"/>
  <pageMargins left="0.74803149606299213" right="0.35433070866141736" top="0.70866141732283472" bottom="0.35433070866141736" header="0.51181102362204722" footer="0.27559055118110237"/>
  <pageSetup paperSize="9" scale="93" orientation="portrait" r:id="rId1"/>
  <headerFooter alignWithMargins="0">
    <oddFooter>&amp;R250401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autoPageBreaks="0"/>
  </sheetPr>
  <dimension ref="A1:AF369"/>
  <sheetViews>
    <sheetView showGridLines="0" workbookViewId="0">
      <selection activeCell="P1" sqref="P1:S1"/>
    </sheetView>
  </sheetViews>
  <sheetFormatPr defaultColWidth="3.25" defaultRowHeight="13"/>
  <cols>
    <col min="1" max="7" width="3.25" style="904"/>
    <col min="8" max="8" width="4.5" style="904" bestFit="1" customWidth="1"/>
    <col min="9" max="16384" width="3.25" style="904"/>
  </cols>
  <sheetData>
    <row r="1" spans="1:32" s="1048" customFormat="1" ht="38.25" customHeight="1" thickBot="1">
      <c r="A1" s="1047" t="s">
        <v>52</v>
      </c>
      <c r="P1" s="1794" t="s">
        <v>64</v>
      </c>
      <c r="Q1" s="1795"/>
      <c r="R1" s="1795"/>
      <c r="S1" s="1795"/>
      <c r="X1" s="1049"/>
      <c r="AD1" s="900"/>
      <c r="AE1" s="1050" t="s">
        <v>3182</v>
      </c>
    </row>
    <row r="2" spans="1:32" ht="6.75" customHeight="1" thickTop="1"/>
    <row r="3" spans="1:32" ht="12" customHeight="1">
      <c r="A3" s="1051"/>
      <c r="B3" s="1052" t="s">
        <v>529</v>
      </c>
      <c r="M3" s="1785" t="s">
        <v>539</v>
      </c>
      <c r="N3" s="1053"/>
      <c r="O3" s="1054"/>
      <c r="P3" s="1054"/>
      <c r="Q3" s="1054"/>
      <c r="R3" s="1054"/>
      <c r="S3" s="1054"/>
      <c r="T3" s="1055"/>
      <c r="U3" s="1788" t="s">
        <v>528</v>
      </c>
      <c r="V3" s="1690"/>
      <c r="W3" s="1690"/>
      <c r="X3" s="1690"/>
      <c r="Y3" s="1690"/>
      <c r="Z3" s="1690"/>
      <c r="AA3" s="1789"/>
    </row>
    <row r="4" spans="1:32" ht="12.75" customHeight="1">
      <c r="B4" s="1792" t="s">
        <v>3009</v>
      </c>
      <c r="C4" s="1792"/>
      <c r="D4" s="1792"/>
      <c r="E4" s="1792"/>
      <c r="F4" s="1792"/>
      <c r="G4" s="1792"/>
      <c r="H4" s="1792"/>
      <c r="I4" s="1792"/>
      <c r="J4" s="1792"/>
      <c r="K4" s="1792"/>
      <c r="L4" s="1793"/>
      <c r="M4" s="1786"/>
      <c r="U4" s="1790"/>
      <c r="V4" s="1691"/>
      <c r="W4" s="1691"/>
      <c r="X4" s="1691"/>
      <c r="Y4" s="1691"/>
      <c r="Z4" s="1691"/>
      <c r="AA4" s="1791"/>
    </row>
    <row r="5" spans="1:32" ht="17.25" customHeight="1">
      <c r="B5" s="1792"/>
      <c r="C5" s="1792"/>
      <c r="D5" s="1792"/>
      <c r="E5" s="1792"/>
      <c r="F5" s="1792"/>
      <c r="G5" s="1792"/>
      <c r="H5" s="1792"/>
      <c r="I5" s="1792"/>
      <c r="J5" s="1792"/>
      <c r="K5" s="1792"/>
      <c r="L5" s="1793"/>
      <c r="M5" s="1786"/>
      <c r="U5" s="1788" t="s">
        <v>2796</v>
      </c>
      <c r="V5" s="1690"/>
      <c r="W5" s="1690"/>
      <c r="X5" s="1690"/>
      <c r="Y5" s="1690"/>
      <c r="Z5" s="1690"/>
      <c r="AA5" s="1789"/>
    </row>
    <row r="6" spans="1:32" ht="22.5" customHeight="1">
      <c r="B6" s="1792"/>
      <c r="C6" s="1792"/>
      <c r="D6" s="1792"/>
      <c r="E6" s="1792"/>
      <c r="F6" s="1792"/>
      <c r="G6" s="1792"/>
      <c r="H6" s="1792"/>
      <c r="I6" s="1792"/>
      <c r="J6" s="1792"/>
      <c r="K6" s="1792"/>
      <c r="L6" s="1793"/>
      <c r="M6" s="1786"/>
      <c r="U6" s="1790"/>
      <c r="V6" s="1691"/>
      <c r="W6" s="1691"/>
      <c r="X6" s="1691"/>
      <c r="Y6" s="1691"/>
      <c r="Z6" s="1691"/>
      <c r="AA6" s="1791"/>
    </row>
    <row r="7" spans="1:32" ht="35.25" customHeight="1">
      <c r="M7" s="1786"/>
      <c r="U7" s="1058" t="s">
        <v>527</v>
      </c>
      <c r="V7" s="976"/>
      <c r="W7" s="1059"/>
      <c r="X7" s="1059"/>
      <c r="Y7" s="1059"/>
      <c r="Z7" s="1060"/>
      <c r="AA7" s="1061"/>
    </row>
    <row r="8" spans="1:32" ht="20.25" customHeight="1">
      <c r="M8" s="1787"/>
      <c r="N8" s="974"/>
      <c r="O8" s="974"/>
      <c r="P8" s="974"/>
      <c r="Q8" s="974"/>
      <c r="R8" s="974"/>
      <c r="S8" s="974"/>
      <c r="T8" s="1057"/>
      <c r="U8" s="1056" t="s">
        <v>526</v>
      </c>
      <c r="V8" s="974"/>
      <c r="W8" s="974"/>
      <c r="X8" s="974"/>
      <c r="Y8" s="974"/>
      <c r="Z8" s="1062"/>
      <c r="AA8" s="1063" t="s">
        <v>111</v>
      </c>
    </row>
    <row r="9" spans="1:32" ht="18" customHeight="1"/>
    <row r="10" spans="1:32" ht="18" customHeight="1"/>
    <row r="11" spans="1:32" ht="18" customHeight="1">
      <c r="A11" s="1096" t="s">
        <v>525</v>
      </c>
      <c r="B11" s="1064"/>
      <c r="C11" s="1064"/>
      <c r="D11" s="1064"/>
      <c r="E11" s="1064"/>
      <c r="F11" s="1064"/>
      <c r="G11" s="1064"/>
      <c r="H11" s="1064"/>
      <c r="I11" s="1064"/>
      <c r="J11" s="1064"/>
      <c r="K11" s="1064"/>
      <c r="L11" s="1064"/>
      <c r="M11" s="1064"/>
      <c r="N11" s="1064"/>
      <c r="O11" s="1064"/>
      <c r="P11" s="1064"/>
      <c r="Q11" s="1064"/>
      <c r="R11" s="1064"/>
      <c r="S11" s="1064"/>
      <c r="T11" s="1064"/>
      <c r="U11" s="1064"/>
      <c r="V11" s="1064"/>
      <c r="W11" s="1064"/>
      <c r="X11" s="1064"/>
      <c r="Y11" s="1064"/>
      <c r="Z11" s="1064"/>
      <c r="AA11" s="1064"/>
    </row>
    <row r="12" spans="1:32" ht="18" customHeight="1">
      <c r="A12" s="935"/>
      <c r="B12" s="935" t="s">
        <v>433</v>
      </c>
      <c r="C12" s="935"/>
      <c r="D12" s="935"/>
      <c r="E12" s="935"/>
      <c r="F12" s="935"/>
      <c r="G12" s="935"/>
      <c r="H12" s="935"/>
      <c r="I12" s="935"/>
      <c r="J12" s="935"/>
      <c r="K12" s="935"/>
      <c r="L12" s="935"/>
      <c r="M12" s="935"/>
      <c r="N12" s="935"/>
      <c r="O12" s="935"/>
      <c r="P12" s="935"/>
      <c r="Q12" s="935"/>
      <c r="R12" s="935"/>
      <c r="S12" s="935"/>
      <c r="T12" s="935"/>
      <c r="U12" s="935"/>
      <c r="V12" s="935"/>
      <c r="W12" s="935"/>
      <c r="X12" s="935"/>
      <c r="Y12" s="935"/>
      <c r="Z12" s="935"/>
      <c r="AA12" s="935"/>
    </row>
    <row r="13" spans="1:32" ht="18" customHeight="1">
      <c r="A13" s="936" t="s">
        <v>200</v>
      </c>
      <c r="B13" s="906" t="s">
        <v>432</v>
      </c>
      <c r="C13" s="906"/>
      <c r="D13" s="906"/>
      <c r="E13" s="906"/>
      <c r="F13" s="906"/>
      <c r="G13" s="906"/>
      <c r="H13" s="906"/>
      <c r="I13" s="906"/>
      <c r="J13" s="906"/>
      <c r="K13" s="906"/>
      <c r="L13" s="906"/>
      <c r="M13" s="906"/>
      <c r="N13" s="906"/>
      <c r="O13" s="906"/>
      <c r="P13" s="906"/>
      <c r="Q13" s="906"/>
      <c r="R13" s="906"/>
      <c r="S13" s="906"/>
      <c r="T13" s="906"/>
      <c r="U13" s="937"/>
      <c r="V13" s="937"/>
      <c r="W13" s="937"/>
      <c r="X13" s="937"/>
      <c r="Y13" s="937"/>
      <c r="Z13" s="937"/>
      <c r="AA13" s="937"/>
      <c r="AE13" s="1065" t="s">
        <v>538</v>
      </c>
    </row>
    <row r="14" spans="1:32" ht="18" customHeight="1">
      <c r="A14" s="936"/>
      <c r="B14" s="906" t="s">
        <v>431</v>
      </c>
      <c r="C14" s="906"/>
      <c r="D14" s="906"/>
      <c r="E14" s="906"/>
      <c r="F14" s="906"/>
      <c r="G14" s="906"/>
      <c r="H14" s="906" t="str">
        <f>IF(項目一覧!$C$21=0,"",項目一覧!$C$21&amp;"  ")&amp;IF(項目一覧!$C$5=0,"",項目一覧!$C$5)</f>
        <v xml:space="preserve">  </v>
      </c>
      <c r="J14" s="906"/>
      <c r="K14" s="906"/>
      <c r="L14" s="906"/>
      <c r="M14" s="906"/>
      <c r="N14" s="906" t="str">
        <f>IF(項目一覧!$C$174=0,"",項目一覧!$C$174&amp;"  ")</f>
        <v xml:space="preserve">  </v>
      </c>
      <c r="O14" s="906"/>
      <c r="P14" s="906"/>
      <c r="Q14" s="906"/>
      <c r="R14" s="906"/>
      <c r="S14" s="906" t="str">
        <f>IF(項目一覧!$C$179=0,"",項目一覧!$C$179&amp;"  ")</f>
        <v xml:space="preserve">  </v>
      </c>
      <c r="T14" s="906"/>
      <c r="U14" s="906"/>
      <c r="V14" s="906"/>
      <c r="W14" s="906"/>
      <c r="X14" s="906" t="str">
        <f>IF(項目一覧!$C$185=0,"",項目一覧!$C$185&amp;"  ")</f>
        <v xml:space="preserve">  </v>
      </c>
      <c r="Y14" s="906"/>
      <c r="Z14" s="906"/>
      <c r="AA14" s="906"/>
      <c r="AB14" s="906"/>
      <c r="AF14" s="1065" t="s">
        <v>537</v>
      </c>
    </row>
    <row r="15" spans="1:32" ht="18" customHeight="1">
      <c r="A15" s="936"/>
      <c r="B15" s="906" t="s">
        <v>408</v>
      </c>
      <c r="C15" s="906"/>
      <c r="D15" s="906"/>
      <c r="E15" s="906"/>
      <c r="F15" s="906"/>
      <c r="G15" s="906"/>
      <c r="H15" s="906" t="str">
        <f>IF(項目一覧!$C$183=0,"",項目一覧!$C$183&amp;"  ")&amp;IF(項目一覧!$C$4=0,"",項目一覧!$C$4)</f>
        <v xml:space="preserve">  </v>
      </c>
      <c r="J15" s="906"/>
      <c r="K15" s="906"/>
      <c r="L15" s="906"/>
      <c r="M15" s="906"/>
      <c r="N15" s="906" t="str">
        <f>IF(項目一覧!$C$173=0,"",項目一覧!$C$173&amp;"  ")</f>
        <v xml:space="preserve">  </v>
      </c>
      <c r="O15" s="906"/>
      <c r="R15" s="906"/>
      <c r="S15" s="906" t="str">
        <f>IF(項目一覧!$C$178=0,"",項目一覧!$C$178&amp;"  ")</f>
        <v xml:space="preserve">  </v>
      </c>
      <c r="T15" s="906"/>
      <c r="U15" s="906"/>
      <c r="V15" s="906"/>
      <c r="X15" s="906" t="str">
        <f>IF(項目一覧!$C$184=0,"",項目一覧!$C$184&amp;"  ")</f>
        <v xml:space="preserve">  </v>
      </c>
      <c r="Y15" s="906"/>
      <c r="Z15" s="906"/>
      <c r="AA15" s="906"/>
      <c r="AB15" s="906"/>
    </row>
    <row r="16" spans="1:32" ht="18" customHeight="1">
      <c r="A16" s="936"/>
      <c r="B16" s="906" t="s">
        <v>399</v>
      </c>
      <c r="C16" s="906"/>
      <c r="D16" s="906"/>
      <c r="E16" s="906"/>
      <c r="F16" s="906"/>
      <c r="G16" s="906"/>
      <c r="H16" s="938" t="str">
        <f>項目一覧!$C$6</f>
        <v/>
      </c>
      <c r="I16" s="939"/>
      <c r="J16" s="938"/>
      <c r="K16" s="938"/>
      <c r="L16" s="938"/>
      <c r="M16" s="938"/>
      <c r="N16" s="938"/>
      <c r="O16" s="938"/>
      <c r="P16" s="938"/>
      <c r="Q16" s="938"/>
      <c r="R16" s="938"/>
      <c r="S16" s="938"/>
      <c r="T16" s="938"/>
      <c r="U16" s="938"/>
      <c r="V16" s="938"/>
      <c r="W16" s="938"/>
      <c r="X16" s="938"/>
      <c r="Y16" s="938"/>
      <c r="Z16" s="938"/>
      <c r="AA16" s="938"/>
      <c r="AB16" s="939"/>
      <c r="AE16" s="1066" t="s">
        <v>536</v>
      </c>
    </row>
    <row r="17" spans="1:32" ht="18" customHeight="1">
      <c r="A17" s="936"/>
      <c r="B17" s="906" t="s">
        <v>430</v>
      </c>
      <c r="C17" s="906"/>
      <c r="D17" s="906"/>
      <c r="E17" s="906"/>
      <c r="F17" s="906"/>
      <c r="G17" s="906"/>
      <c r="H17" s="938" t="str">
        <f>項目一覧!$C$7</f>
        <v/>
      </c>
      <c r="I17" s="963"/>
      <c r="J17" s="963"/>
      <c r="K17" s="963"/>
      <c r="L17" s="963"/>
      <c r="M17" s="963"/>
      <c r="N17" s="963"/>
      <c r="O17" s="963"/>
      <c r="P17" s="963"/>
      <c r="Q17" s="963"/>
      <c r="R17" s="963"/>
      <c r="S17" s="963"/>
      <c r="T17" s="963"/>
      <c r="U17" s="963"/>
      <c r="V17" s="963"/>
      <c r="W17" s="963"/>
      <c r="X17" s="963"/>
      <c r="Y17" s="963"/>
      <c r="Z17" s="963"/>
      <c r="AA17" s="963"/>
      <c r="AB17" s="963"/>
      <c r="AF17" s="1066" t="s">
        <v>535</v>
      </c>
    </row>
    <row r="18" spans="1:32" ht="18" customHeight="1">
      <c r="A18" s="940"/>
      <c r="B18" s="935"/>
      <c r="C18" s="935"/>
      <c r="D18" s="935"/>
      <c r="E18" s="935"/>
      <c r="F18" s="935"/>
      <c r="G18" s="935"/>
      <c r="H18" s="941"/>
      <c r="I18" s="942"/>
      <c r="J18" s="941"/>
      <c r="K18" s="941"/>
      <c r="L18" s="941"/>
      <c r="M18" s="941"/>
      <c r="N18" s="941"/>
      <c r="O18" s="941"/>
      <c r="P18" s="941"/>
      <c r="Q18" s="941"/>
      <c r="R18" s="941"/>
      <c r="S18" s="941"/>
      <c r="T18" s="941"/>
      <c r="U18" s="941"/>
      <c r="V18" s="941"/>
      <c r="W18" s="941"/>
      <c r="X18" s="941"/>
      <c r="Y18" s="941"/>
      <c r="Z18" s="941"/>
      <c r="AA18" s="941"/>
      <c r="AB18" s="939"/>
      <c r="AF18" s="904">
        <f>他の建築主入力!F4</f>
        <v>0</v>
      </c>
    </row>
    <row r="19" spans="1:32" ht="18" customHeight="1">
      <c r="A19" s="936" t="s">
        <v>200</v>
      </c>
      <c r="B19" s="906" t="s">
        <v>429</v>
      </c>
      <c r="C19" s="906"/>
      <c r="D19" s="906"/>
      <c r="E19" s="906"/>
      <c r="F19" s="906"/>
      <c r="G19" s="906"/>
      <c r="H19" s="938"/>
      <c r="I19" s="938"/>
      <c r="J19" s="938"/>
      <c r="K19" s="938"/>
      <c r="L19" s="938"/>
      <c r="M19" s="938"/>
      <c r="N19" s="938"/>
      <c r="O19" s="938"/>
      <c r="P19" s="938"/>
      <c r="Q19" s="938"/>
      <c r="R19" s="938"/>
      <c r="S19" s="938"/>
      <c r="T19" s="938"/>
      <c r="U19" s="938"/>
      <c r="V19" s="938"/>
      <c r="W19" s="938"/>
      <c r="X19" s="938"/>
      <c r="Y19" s="938"/>
      <c r="Z19" s="938"/>
      <c r="AA19" s="938"/>
      <c r="AB19" s="939"/>
      <c r="AF19" s="904">
        <f>他の建築主入力!F5</f>
        <v>0</v>
      </c>
    </row>
    <row r="20" spans="1:32" ht="18" customHeight="1">
      <c r="A20" s="936"/>
      <c r="B20" s="906" t="s">
        <v>409</v>
      </c>
      <c r="C20" s="906"/>
      <c r="D20" s="906"/>
      <c r="E20" s="906"/>
      <c r="F20" s="906"/>
      <c r="G20" s="906"/>
      <c r="H20" s="944" t="str">
        <f>IF(項目一覧!$C$9=0,"","("&amp;項目一覧!$C$9&amp;") 建築士  （"&amp;項目一覧!$C$10&amp;"）登録　第　 "&amp;項目一覧!$C$11&amp;"　号")</f>
        <v>() 建築士  （）登録　第　 　号</v>
      </c>
      <c r="I20" s="939"/>
      <c r="J20" s="938"/>
      <c r="K20" s="938"/>
      <c r="L20" s="938"/>
      <c r="M20" s="938"/>
      <c r="N20" s="938"/>
      <c r="O20" s="938"/>
      <c r="P20" s="938"/>
      <c r="Q20" s="938"/>
      <c r="R20" s="938"/>
      <c r="S20" s="938"/>
      <c r="T20" s="938"/>
      <c r="U20" s="938"/>
      <c r="V20" s="938"/>
      <c r="W20" s="938"/>
      <c r="X20" s="938"/>
      <c r="Y20" s="938"/>
      <c r="Z20" s="938"/>
      <c r="AA20" s="938"/>
      <c r="AB20" s="939"/>
      <c r="AF20" s="904">
        <f>他の建築主入力!F6</f>
        <v>0</v>
      </c>
    </row>
    <row r="21" spans="1:32" ht="18" customHeight="1">
      <c r="A21" s="936"/>
      <c r="B21" s="906" t="s">
        <v>408</v>
      </c>
      <c r="C21" s="906"/>
      <c r="D21" s="906"/>
      <c r="E21" s="906"/>
      <c r="F21" s="906"/>
      <c r="G21" s="906"/>
      <c r="H21" s="938" t="str">
        <f>項目一覧!$C$12</f>
        <v/>
      </c>
      <c r="I21" s="939"/>
      <c r="J21" s="938"/>
      <c r="K21" s="938"/>
      <c r="L21" s="938"/>
      <c r="M21" s="938"/>
      <c r="N21" s="938"/>
      <c r="O21" s="938"/>
      <c r="P21" s="938"/>
      <c r="Q21" s="938"/>
      <c r="R21" s="938"/>
      <c r="S21" s="938"/>
      <c r="T21" s="938"/>
      <c r="U21" s="938"/>
      <c r="V21" s="938"/>
      <c r="W21" s="938"/>
      <c r="X21" s="938"/>
      <c r="Y21" s="938"/>
      <c r="Z21" s="938"/>
      <c r="AA21" s="938"/>
      <c r="AB21" s="939"/>
      <c r="AF21" s="904">
        <f>他の建築主入力!F7</f>
        <v>0</v>
      </c>
    </row>
    <row r="22" spans="1:32" ht="18" customHeight="1">
      <c r="A22" s="936"/>
      <c r="B22" s="906" t="s">
        <v>407</v>
      </c>
      <c r="C22" s="906"/>
      <c r="D22" s="906"/>
      <c r="E22" s="906"/>
      <c r="F22" s="906"/>
      <c r="G22" s="906"/>
      <c r="H22" s="944" t="str">
        <f>IF(項目一覧!$C$13=0,"","("&amp;項目一覧!$C$13&amp;") 建築士事務所  （"&amp;項目一覧!$C$14&amp;"）知事登録　第　 "&amp;項目一覧!$C$15&amp;"　号")</f>
        <v>() 建築士事務所  （）知事登録　第　 　号</v>
      </c>
      <c r="I22" s="939"/>
      <c r="J22" s="938"/>
      <c r="K22" s="938"/>
      <c r="L22" s="938"/>
      <c r="M22" s="938"/>
      <c r="N22" s="938"/>
      <c r="O22" s="938"/>
      <c r="P22" s="938"/>
      <c r="Q22" s="938"/>
      <c r="R22" s="938"/>
      <c r="S22" s="938"/>
      <c r="T22" s="938"/>
      <c r="U22" s="938"/>
      <c r="V22" s="938"/>
      <c r="W22" s="938"/>
      <c r="X22" s="938"/>
      <c r="Y22" s="938"/>
      <c r="Z22" s="938"/>
      <c r="AA22" s="938"/>
      <c r="AB22" s="939"/>
      <c r="AF22" s="1066" t="s">
        <v>534</v>
      </c>
    </row>
    <row r="23" spans="1:32" ht="18" customHeight="1">
      <c r="A23" s="936"/>
      <c r="B23" s="906"/>
      <c r="C23" s="906"/>
      <c r="D23" s="906"/>
      <c r="E23" s="906"/>
      <c r="F23" s="906"/>
      <c r="G23" s="906"/>
      <c r="H23" s="938" t="str">
        <f>項目一覧!$C$16</f>
        <v/>
      </c>
      <c r="I23" s="939"/>
      <c r="J23" s="938"/>
      <c r="K23" s="938"/>
      <c r="L23" s="938"/>
      <c r="M23" s="938"/>
      <c r="N23" s="938"/>
      <c r="O23" s="938"/>
      <c r="P23" s="938"/>
      <c r="Q23" s="938"/>
      <c r="R23" s="938"/>
      <c r="S23" s="938"/>
      <c r="T23" s="938"/>
      <c r="U23" s="938"/>
      <c r="V23" s="938"/>
      <c r="W23" s="938"/>
      <c r="X23" s="938"/>
      <c r="Y23" s="938"/>
      <c r="Z23" s="938"/>
      <c r="AA23" s="938"/>
      <c r="AB23" s="939"/>
      <c r="AF23" s="904">
        <f>他の建築主入力!F12</f>
        <v>0</v>
      </c>
    </row>
    <row r="24" spans="1:32" ht="18" customHeight="1">
      <c r="A24" s="936"/>
      <c r="B24" s="906" t="s">
        <v>406</v>
      </c>
      <c r="C24" s="906"/>
      <c r="D24" s="906"/>
      <c r="E24" s="906"/>
      <c r="F24" s="906"/>
      <c r="G24" s="906"/>
      <c r="H24" s="938" t="str">
        <f>項目一覧!$C$17</f>
        <v/>
      </c>
      <c r="I24" s="939"/>
      <c r="J24" s="938"/>
      <c r="K24" s="938"/>
      <c r="L24" s="938"/>
      <c r="M24" s="938"/>
      <c r="N24" s="938"/>
      <c r="O24" s="938"/>
      <c r="P24" s="938"/>
      <c r="Q24" s="938"/>
      <c r="R24" s="938"/>
      <c r="S24" s="938"/>
      <c r="T24" s="938"/>
      <c r="U24" s="938"/>
      <c r="V24" s="938"/>
      <c r="W24" s="938"/>
      <c r="X24" s="938"/>
      <c r="Y24" s="938"/>
      <c r="Z24" s="938"/>
      <c r="AA24" s="938"/>
      <c r="AB24" s="939"/>
      <c r="AF24" s="904">
        <f>他の建築主入力!F13</f>
        <v>0</v>
      </c>
    </row>
    <row r="25" spans="1:32" ht="18" customHeight="1">
      <c r="A25" s="936"/>
      <c r="B25" s="906" t="s">
        <v>405</v>
      </c>
      <c r="C25" s="906"/>
      <c r="D25" s="906"/>
      <c r="E25" s="906"/>
      <c r="F25" s="906"/>
      <c r="G25" s="906"/>
      <c r="H25" s="1711" t="str">
        <f>項目一覧!$C$18</f>
        <v/>
      </c>
      <c r="I25" s="1711"/>
      <c r="J25" s="1711"/>
      <c r="K25" s="1711"/>
      <c r="L25" s="1711"/>
      <c r="M25" s="1711"/>
      <c r="N25" s="1711"/>
      <c r="O25" s="1711"/>
      <c r="P25" s="1711"/>
      <c r="Q25" s="1711"/>
      <c r="R25" s="1711"/>
      <c r="S25" s="1711"/>
      <c r="T25" s="1711"/>
      <c r="U25" s="1711"/>
      <c r="V25" s="1711"/>
      <c r="W25" s="1711"/>
      <c r="X25" s="1711"/>
      <c r="Y25" s="1711"/>
      <c r="Z25" s="1711"/>
      <c r="AA25" s="1711"/>
      <c r="AB25" s="1711"/>
      <c r="AF25" s="904">
        <f>他の建築主入力!F14</f>
        <v>0</v>
      </c>
    </row>
    <row r="26" spans="1:32" ht="18" customHeight="1">
      <c r="A26" s="940"/>
      <c r="B26" s="935" t="s">
        <v>404</v>
      </c>
      <c r="C26" s="935"/>
      <c r="D26" s="935"/>
      <c r="E26" s="935"/>
      <c r="F26" s="935"/>
      <c r="G26" s="935"/>
      <c r="H26" s="941" t="str">
        <f>項目一覧!$C$19</f>
        <v/>
      </c>
      <c r="I26" s="942"/>
      <c r="J26" s="941"/>
      <c r="K26" s="941"/>
      <c r="L26" s="941"/>
      <c r="M26" s="941"/>
      <c r="N26" s="941"/>
      <c r="O26" s="941"/>
      <c r="P26" s="941"/>
      <c r="Q26" s="941"/>
      <c r="R26" s="941"/>
      <c r="S26" s="941"/>
      <c r="T26" s="941"/>
      <c r="U26" s="941"/>
      <c r="V26" s="941"/>
      <c r="W26" s="941"/>
      <c r="X26" s="941"/>
      <c r="Y26" s="941"/>
      <c r="Z26" s="941"/>
      <c r="AA26" s="941"/>
      <c r="AB26" s="939"/>
      <c r="AF26" s="904">
        <f>他の建築主入力!F15</f>
        <v>0</v>
      </c>
    </row>
    <row r="27" spans="1:32" ht="18" customHeight="1">
      <c r="A27" s="936" t="s">
        <v>200</v>
      </c>
      <c r="B27" s="906" t="s">
        <v>428</v>
      </c>
      <c r="C27" s="906"/>
      <c r="D27" s="906"/>
      <c r="E27" s="906"/>
      <c r="F27" s="906"/>
      <c r="G27" s="906"/>
      <c r="H27" s="938"/>
      <c r="I27" s="938"/>
      <c r="J27" s="938"/>
      <c r="K27" s="938"/>
      <c r="L27" s="938"/>
      <c r="M27" s="938"/>
      <c r="N27" s="938"/>
      <c r="O27" s="938"/>
      <c r="P27" s="938"/>
      <c r="Q27" s="938"/>
      <c r="R27" s="938"/>
      <c r="S27" s="938"/>
      <c r="T27" s="938"/>
      <c r="U27" s="938"/>
      <c r="V27" s="938"/>
      <c r="W27" s="938"/>
      <c r="X27" s="938"/>
      <c r="Y27" s="938"/>
      <c r="Z27" s="938"/>
      <c r="AA27" s="938"/>
      <c r="AB27" s="939"/>
      <c r="AF27" s="1066" t="s">
        <v>533</v>
      </c>
    </row>
    <row r="28" spans="1:32" ht="18" customHeight="1">
      <c r="A28" s="936"/>
      <c r="B28" s="906" t="s">
        <v>427</v>
      </c>
      <c r="C28" s="906"/>
      <c r="D28" s="906"/>
      <c r="E28" s="906"/>
      <c r="F28" s="906"/>
      <c r="G28" s="906"/>
      <c r="H28" s="938"/>
      <c r="I28" s="938"/>
      <c r="J28" s="938"/>
      <c r="K28" s="938"/>
      <c r="L28" s="938"/>
      <c r="M28" s="938"/>
      <c r="N28" s="938"/>
      <c r="O28" s="938"/>
      <c r="P28" s="938"/>
      <c r="Q28" s="938"/>
      <c r="R28" s="938"/>
      <c r="S28" s="938"/>
      <c r="T28" s="938"/>
      <c r="U28" s="938"/>
      <c r="V28" s="938"/>
      <c r="W28" s="938"/>
      <c r="X28" s="938"/>
      <c r="Y28" s="938"/>
      <c r="Z28" s="938"/>
      <c r="AA28" s="938"/>
      <c r="AB28" s="939"/>
      <c r="AF28" s="904">
        <f>他の建築主入力!F20</f>
        <v>0</v>
      </c>
    </row>
    <row r="29" spans="1:32" ht="18" customHeight="1">
      <c r="A29" s="936"/>
      <c r="B29" s="906" t="s">
        <v>409</v>
      </c>
      <c r="C29" s="906"/>
      <c r="D29" s="906"/>
      <c r="E29" s="906"/>
      <c r="F29" s="906"/>
      <c r="G29" s="906"/>
      <c r="H29" s="944" t="str">
        <f>IF(項目一覧!$C$22=0,"","("&amp;項目一覧!$C$22&amp;") 建築士  （"&amp;項目一覧!$C$23&amp;"）登録　第　 "&amp;項目一覧!$C$24&amp;"　号")</f>
        <v>() 建築士  （）登録　第　 　号</v>
      </c>
      <c r="I29" s="939"/>
      <c r="J29" s="938"/>
      <c r="K29" s="938"/>
      <c r="L29" s="938"/>
      <c r="M29" s="938"/>
      <c r="N29" s="938"/>
      <c r="O29" s="938"/>
      <c r="P29" s="938"/>
      <c r="Q29" s="938"/>
      <c r="R29" s="938"/>
      <c r="S29" s="938"/>
      <c r="T29" s="938"/>
      <c r="U29" s="938"/>
      <c r="V29" s="938"/>
      <c r="W29" s="938"/>
      <c r="X29" s="938"/>
      <c r="Y29" s="938"/>
      <c r="Z29" s="938"/>
      <c r="AA29" s="938"/>
      <c r="AB29" s="939"/>
      <c r="AF29" s="904">
        <f>他の建築主入力!F21</f>
        <v>0</v>
      </c>
    </row>
    <row r="30" spans="1:32" ht="18" customHeight="1">
      <c r="A30" s="936"/>
      <c r="B30" s="906" t="s">
        <v>408</v>
      </c>
      <c r="C30" s="906"/>
      <c r="D30" s="906"/>
      <c r="E30" s="906"/>
      <c r="F30" s="906"/>
      <c r="G30" s="906"/>
      <c r="H30" s="938" t="str">
        <f>項目一覧!$C$25</f>
        <v/>
      </c>
      <c r="I30" s="939"/>
      <c r="J30" s="938"/>
      <c r="K30" s="938"/>
      <c r="L30" s="938"/>
      <c r="M30" s="938"/>
      <c r="N30" s="938"/>
      <c r="O30" s="938"/>
      <c r="P30" s="938"/>
      <c r="Q30" s="938"/>
      <c r="R30" s="938"/>
      <c r="S30" s="938"/>
      <c r="T30" s="938"/>
      <c r="U30" s="938"/>
      <c r="V30" s="938"/>
      <c r="W30" s="938"/>
      <c r="X30" s="938"/>
      <c r="Y30" s="938"/>
      <c r="Z30" s="938"/>
      <c r="AA30" s="938"/>
      <c r="AB30" s="939"/>
      <c r="AF30" s="904">
        <f>他の建築主入力!F22</f>
        <v>0</v>
      </c>
    </row>
    <row r="31" spans="1:32" ht="18" customHeight="1">
      <c r="A31" s="945"/>
      <c r="B31" s="906" t="s">
        <v>407</v>
      </c>
      <c r="C31" s="906"/>
      <c r="D31" s="906"/>
      <c r="E31" s="906"/>
      <c r="F31" s="906"/>
      <c r="G31" s="906"/>
      <c r="H31" s="944" t="str">
        <f>IF(項目一覧!$C$27=0,"","("&amp;項目一覧!$C$27&amp;") 建築士事務所  （"&amp;項目一覧!$C$28&amp;"）知事登録　第　 "&amp;項目一覧!$C$29&amp;"　号")</f>
        <v>() 建築士事務所  （）知事登録　第　 　号</v>
      </c>
      <c r="I31" s="939"/>
      <c r="J31" s="938"/>
      <c r="K31" s="938"/>
      <c r="L31" s="938"/>
      <c r="M31" s="938"/>
      <c r="N31" s="938"/>
      <c r="O31" s="938"/>
      <c r="P31" s="938"/>
      <c r="Q31" s="938"/>
      <c r="R31" s="938"/>
      <c r="S31" s="938"/>
      <c r="T31" s="938"/>
      <c r="U31" s="938"/>
      <c r="V31" s="938"/>
      <c r="W31" s="938"/>
      <c r="X31" s="938"/>
      <c r="Y31" s="938"/>
      <c r="Z31" s="938"/>
      <c r="AA31" s="938"/>
      <c r="AB31" s="939"/>
      <c r="AF31" s="904">
        <f>他の建築主入力!F23</f>
        <v>0</v>
      </c>
    </row>
    <row r="32" spans="1:32" ht="18" customHeight="1">
      <c r="A32" s="945"/>
      <c r="B32" s="906"/>
      <c r="C32" s="906"/>
      <c r="D32" s="906"/>
      <c r="E32" s="906"/>
      <c r="F32" s="906"/>
      <c r="G32" s="906"/>
      <c r="H32" s="938" t="str">
        <f>項目一覧!$C$30</f>
        <v/>
      </c>
      <c r="I32" s="939"/>
      <c r="J32" s="938"/>
      <c r="K32" s="938"/>
      <c r="L32" s="938"/>
      <c r="M32" s="938"/>
      <c r="N32" s="938"/>
      <c r="O32" s="938"/>
      <c r="P32" s="938"/>
      <c r="Q32" s="938"/>
      <c r="R32" s="938"/>
      <c r="S32" s="938"/>
      <c r="T32" s="938"/>
      <c r="U32" s="938"/>
      <c r="V32" s="938"/>
      <c r="W32" s="938"/>
      <c r="X32" s="938"/>
      <c r="Y32" s="938"/>
      <c r="Z32" s="938"/>
      <c r="AA32" s="938"/>
      <c r="AB32" s="939"/>
    </row>
    <row r="33" spans="1:32" ht="18" customHeight="1">
      <c r="A33" s="945"/>
      <c r="B33" s="906" t="s">
        <v>406</v>
      </c>
      <c r="C33" s="906"/>
      <c r="D33" s="906"/>
      <c r="E33" s="906"/>
      <c r="F33" s="906"/>
      <c r="G33" s="906"/>
      <c r="H33" s="938" t="str">
        <f>項目一覧!$C$31</f>
        <v/>
      </c>
      <c r="I33" s="939"/>
      <c r="J33" s="938"/>
      <c r="K33" s="938"/>
      <c r="L33" s="938"/>
      <c r="M33" s="938"/>
      <c r="N33" s="938"/>
      <c r="O33" s="938"/>
      <c r="P33" s="938"/>
      <c r="Q33" s="938"/>
      <c r="R33" s="938"/>
      <c r="S33" s="938"/>
      <c r="T33" s="938"/>
      <c r="U33" s="938"/>
      <c r="V33" s="938"/>
      <c r="W33" s="938"/>
      <c r="X33" s="938"/>
      <c r="Y33" s="938"/>
      <c r="Z33" s="938"/>
      <c r="AA33" s="938"/>
      <c r="AB33" s="939"/>
    </row>
    <row r="34" spans="1:32" ht="18" customHeight="1">
      <c r="A34" s="945"/>
      <c r="B34" s="906" t="s">
        <v>405</v>
      </c>
      <c r="C34" s="906"/>
      <c r="D34" s="906"/>
      <c r="E34" s="906"/>
      <c r="F34" s="906"/>
      <c r="G34" s="906"/>
      <c r="H34" s="1711" t="str">
        <f>項目一覧!$C$32</f>
        <v/>
      </c>
      <c r="I34" s="1711"/>
      <c r="J34" s="1711"/>
      <c r="K34" s="1711"/>
      <c r="L34" s="1711"/>
      <c r="M34" s="1711"/>
      <c r="N34" s="1711"/>
      <c r="O34" s="1711"/>
      <c r="P34" s="1711"/>
      <c r="Q34" s="1711"/>
      <c r="R34" s="1711"/>
      <c r="S34" s="1711"/>
      <c r="T34" s="1711"/>
      <c r="U34" s="1711"/>
      <c r="V34" s="1711"/>
      <c r="W34" s="1711"/>
      <c r="X34" s="1711"/>
      <c r="Y34" s="1711"/>
      <c r="Z34" s="1711"/>
      <c r="AA34" s="1711"/>
      <c r="AB34" s="1711"/>
    </row>
    <row r="35" spans="1:32" ht="18" customHeight="1">
      <c r="A35" s="945"/>
      <c r="B35" s="906" t="s">
        <v>404</v>
      </c>
      <c r="C35" s="906"/>
      <c r="D35" s="906"/>
      <c r="E35" s="906"/>
      <c r="F35" s="906"/>
      <c r="G35" s="906"/>
      <c r="H35" s="938" t="str">
        <f>項目一覧!$C$33</f>
        <v/>
      </c>
      <c r="I35" s="939"/>
      <c r="J35" s="938"/>
      <c r="K35" s="938"/>
      <c r="L35" s="938"/>
      <c r="M35" s="938"/>
      <c r="N35" s="938"/>
      <c r="O35" s="938"/>
      <c r="P35" s="938"/>
      <c r="Q35" s="938"/>
      <c r="R35" s="938"/>
      <c r="S35" s="938"/>
      <c r="T35" s="938"/>
      <c r="U35" s="938"/>
      <c r="V35" s="938"/>
      <c r="W35" s="938"/>
      <c r="X35" s="938"/>
      <c r="Y35" s="938"/>
      <c r="Z35" s="938"/>
      <c r="AA35" s="938"/>
      <c r="AB35" s="939"/>
    </row>
    <row r="36" spans="1:32" ht="18" customHeight="1">
      <c r="A36" s="945"/>
      <c r="B36" s="902" t="s">
        <v>425</v>
      </c>
      <c r="C36" s="906"/>
      <c r="D36" s="906"/>
      <c r="E36" s="906"/>
      <c r="F36" s="906"/>
      <c r="G36" s="906"/>
      <c r="H36" s="938"/>
      <c r="I36" s="938"/>
      <c r="J36" s="1725" t="str">
        <f>項目一覧!$C$35</f>
        <v/>
      </c>
      <c r="K36" s="1725"/>
      <c r="L36" s="1725"/>
      <c r="M36" s="1725"/>
      <c r="N36" s="1725"/>
      <c r="O36" s="1725"/>
      <c r="P36" s="1725"/>
      <c r="Q36" s="1725"/>
      <c r="R36" s="1725"/>
      <c r="S36" s="1725"/>
      <c r="T36" s="1725"/>
      <c r="U36" s="1725"/>
      <c r="V36" s="1725"/>
      <c r="W36" s="1725"/>
      <c r="X36" s="1725"/>
      <c r="Y36" s="1725"/>
      <c r="Z36" s="1725"/>
      <c r="AA36" s="1725"/>
      <c r="AB36" s="938"/>
      <c r="AC36" s="906"/>
    </row>
    <row r="37" spans="1:32" ht="18" customHeight="1">
      <c r="A37" s="945"/>
      <c r="B37" s="902"/>
      <c r="C37" s="906"/>
      <c r="D37" s="906"/>
      <c r="E37" s="906"/>
      <c r="F37" s="906"/>
      <c r="G37" s="906"/>
      <c r="H37" s="938"/>
      <c r="I37" s="938"/>
      <c r="J37" s="1725"/>
      <c r="K37" s="1725"/>
      <c r="L37" s="1725"/>
      <c r="M37" s="1725"/>
      <c r="N37" s="1725"/>
      <c r="O37" s="1725"/>
      <c r="P37" s="1725"/>
      <c r="Q37" s="1725"/>
      <c r="R37" s="1725"/>
      <c r="S37" s="1725"/>
      <c r="T37" s="1725"/>
      <c r="U37" s="1725"/>
      <c r="V37" s="1725"/>
      <c r="W37" s="1725"/>
      <c r="X37" s="1725"/>
      <c r="Y37" s="1725"/>
      <c r="Z37" s="1725"/>
      <c r="AA37" s="1725"/>
      <c r="AB37" s="938"/>
      <c r="AC37" s="906"/>
    </row>
    <row r="38" spans="1:32" ht="18" customHeight="1">
      <c r="A38" s="945"/>
      <c r="B38" s="902" t="s">
        <v>532</v>
      </c>
      <c r="C38" s="906"/>
      <c r="D38" s="906"/>
      <c r="E38" s="906"/>
      <c r="F38" s="906"/>
      <c r="G38" s="906"/>
      <c r="H38" s="938"/>
      <c r="I38" s="939"/>
      <c r="J38" s="938"/>
      <c r="K38" s="938"/>
      <c r="L38" s="938"/>
      <c r="M38" s="938"/>
      <c r="N38" s="938"/>
      <c r="O38" s="938"/>
      <c r="P38" s="938"/>
      <c r="Q38" s="938"/>
      <c r="R38" s="938"/>
      <c r="S38" s="938"/>
      <c r="T38" s="938"/>
      <c r="U38" s="938"/>
      <c r="V38" s="938"/>
      <c r="W38" s="938"/>
      <c r="X38" s="938"/>
      <c r="Y38" s="938"/>
      <c r="Z38" s="938"/>
      <c r="AA38" s="938"/>
      <c r="AB38" s="939"/>
    </row>
    <row r="39" spans="1:32" ht="18" customHeight="1">
      <c r="A39" s="936"/>
      <c r="B39" s="906" t="s">
        <v>409</v>
      </c>
      <c r="C39" s="906"/>
      <c r="D39" s="906"/>
      <c r="E39" s="906"/>
      <c r="F39" s="906"/>
      <c r="G39" s="906"/>
      <c r="H39" s="944" t="str">
        <f>IF(項目一覧!$C$189=0,"","("&amp;項目一覧!$C$189&amp;") 建築士  （"&amp;項目一覧!$C$190&amp;"）登録　第　 "&amp;項目一覧!$C$191&amp;"　号")</f>
        <v>() 建築士  （）登録　第　 　号</v>
      </c>
      <c r="I39" s="939"/>
      <c r="J39" s="938"/>
      <c r="K39" s="938"/>
      <c r="L39" s="938"/>
      <c r="M39" s="938"/>
      <c r="N39" s="938"/>
      <c r="O39" s="938"/>
      <c r="P39" s="938"/>
      <c r="Q39" s="938"/>
      <c r="R39" s="938"/>
      <c r="S39" s="938"/>
      <c r="T39" s="938"/>
      <c r="U39" s="938"/>
      <c r="V39" s="938"/>
      <c r="W39" s="938"/>
      <c r="X39" s="938"/>
      <c r="Y39" s="938"/>
      <c r="Z39" s="938"/>
      <c r="AA39" s="938"/>
      <c r="AB39" s="939"/>
      <c r="AF39" s="904">
        <f>他の建築主入力!F30</f>
        <v>0</v>
      </c>
    </row>
    <row r="40" spans="1:32" ht="18" customHeight="1">
      <c r="A40" s="936"/>
      <c r="B40" s="906" t="s">
        <v>408</v>
      </c>
      <c r="C40" s="906"/>
      <c r="D40" s="906"/>
      <c r="E40" s="906"/>
      <c r="F40" s="906"/>
      <c r="G40" s="906"/>
      <c r="H40" s="938" t="str">
        <f>項目一覧!$C$192</f>
        <v/>
      </c>
      <c r="I40" s="939"/>
      <c r="J40" s="938"/>
      <c r="K40" s="938"/>
      <c r="L40" s="938"/>
      <c r="M40" s="938"/>
      <c r="N40" s="938"/>
      <c r="O40" s="938"/>
      <c r="P40" s="938"/>
      <c r="Q40" s="938"/>
      <c r="R40" s="938"/>
      <c r="S40" s="938"/>
      <c r="T40" s="938"/>
      <c r="U40" s="938"/>
      <c r="V40" s="938"/>
      <c r="W40" s="938"/>
      <c r="X40" s="938"/>
      <c r="Y40" s="938"/>
      <c r="Z40" s="938"/>
      <c r="AA40" s="938"/>
      <c r="AB40" s="939"/>
      <c r="AF40" s="904">
        <f>他の建築主入力!F31</f>
        <v>0</v>
      </c>
    </row>
    <row r="41" spans="1:32" ht="18" customHeight="1">
      <c r="A41" s="945"/>
      <c r="B41" s="906" t="s">
        <v>407</v>
      </c>
      <c r="C41" s="906"/>
      <c r="D41" s="906"/>
      <c r="E41" s="906"/>
      <c r="F41" s="906"/>
      <c r="G41" s="906"/>
      <c r="H41" s="944" t="str">
        <f>IF(項目一覧!$C$194=0,"","("&amp;項目一覧!$C$194&amp;") 建築士事務所  （"&amp;項目一覧!$C$195&amp;"）知事登録　第　 "&amp;項目一覧!$C$196&amp;"　号")</f>
        <v>() 建築士事務所  （）知事登録　第　 　号</v>
      </c>
      <c r="I41" s="939"/>
      <c r="J41" s="938"/>
      <c r="K41" s="938"/>
      <c r="L41" s="938"/>
      <c r="M41" s="938"/>
      <c r="N41" s="938"/>
      <c r="O41" s="938"/>
      <c r="P41" s="938"/>
      <c r="Q41" s="938"/>
      <c r="R41" s="938"/>
      <c r="S41" s="938"/>
      <c r="T41" s="938"/>
      <c r="U41" s="938"/>
      <c r="V41" s="938"/>
      <c r="W41" s="938"/>
      <c r="X41" s="938"/>
      <c r="Y41" s="938"/>
      <c r="Z41" s="938"/>
      <c r="AA41" s="938"/>
      <c r="AB41" s="939"/>
      <c r="AF41" s="904">
        <f>他の建築主入力!F32</f>
        <v>0</v>
      </c>
    </row>
    <row r="42" spans="1:32" ht="18" customHeight="1">
      <c r="A42" s="945"/>
      <c r="B42" s="906"/>
      <c r="C42" s="906"/>
      <c r="D42" s="906"/>
      <c r="E42" s="906"/>
      <c r="F42" s="906"/>
      <c r="G42" s="906"/>
      <c r="H42" s="938" t="str">
        <f>項目一覧!$C$197</f>
        <v/>
      </c>
      <c r="I42" s="939"/>
      <c r="J42" s="938"/>
      <c r="K42" s="938"/>
      <c r="L42" s="938"/>
      <c r="M42" s="938"/>
      <c r="N42" s="938"/>
      <c r="O42" s="938"/>
      <c r="P42" s="938"/>
      <c r="Q42" s="938"/>
      <c r="R42" s="938"/>
      <c r="S42" s="938"/>
      <c r="T42" s="938"/>
      <c r="U42" s="938"/>
      <c r="V42" s="938"/>
      <c r="W42" s="938"/>
      <c r="X42" s="938"/>
      <c r="Y42" s="938"/>
      <c r="Z42" s="938"/>
      <c r="AA42" s="938"/>
      <c r="AB42" s="939"/>
    </row>
    <row r="43" spans="1:32" ht="18" customHeight="1">
      <c r="A43" s="945"/>
      <c r="B43" s="906" t="s">
        <v>406</v>
      </c>
      <c r="C43" s="906"/>
      <c r="D43" s="906"/>
      <c r="E43" s="906"/>
      <c r="F43" s="906"/>
      <c r="G43" s="906"/>
      <c r="H43" s="938" t="str">
        <f>項目一覧!$C$198</f>
        <v/>
      </c>
      <c r="I43" s="939"/>
      <c r="J43" s="938"/>
      <c r="K43" s="938"/>
      <c r="L43" s="938"/>
      <c r="M43" s="938"/>
      <c r="N43" s="938"/>
      <c r="O43" s="938"/>
      <c r="P43" s="938"/>
      <c r="Q43" s="938"/>
      <c r="R43" s="938"/>
      <c r="S43" s="938"/>
      <c r="T43" s="938"/>
      <c r="U43" s="938"/>
      <c r="V43" s="938"/>
      <c r="W43" s="938"/>
      <c r="X43" s="938"/>
      <c r="Y43" s="938"/>
      <c r="Z43" s="938"/>
      <c r="AA43" s="938"/>
      <c r="AB43" s="939"/>
    </row>
    <row r="44" spans="1:32" ht="18" customHeight="1">
      <c r="A44" s="945"/>
      <c r="B44" s="906" t="s">
        <v>405</v>
      </c>
      <c r="C44" s="906"/>
      <c r="D44" s="906"/>
      <c r="E44" s="906"/>
      <c r="F44" s="906"/>
      <c r="G44" s="906"/>
      <c r="H44" s="1711" t="str">
        <f>項目一覧!$C$199</f>
        <v/>
      </c>
      <c r="I44" s="1711"/>
      <c r="J44" s="1711"/>
      <c r="K44" s="1711"/>
      <c r="L44" s="1711"/>
      <c r="M44" s="1711"/>
      <c r="N44" s="1711"/>
      <c r="O44" s="1711"/>
      <c r="P44" s="1711"/>
      <c r="Q44" s="1711"/>
      <c r="R44" s="1711"/>
      <c r="S44" s="1711"/>
      <c r="T44" s="1711"/>
      <c r="U44" s="1711"/>
      <c r="V44" s="1711"/>
      <c r="W44" s="1711"/>
      <c r="X44" s="1711"/>
      <c r="Y44" s="1711"/>
      <c r="Z44" s="1711"/>
      <c r="AA44" s="1711"/>
      <c r="AB44" s="1711"/>
    </row>
    <row r="45" spans="1:32" ht="18" customHeight="1">
      <c r="A45" s="945"/>
      <c r="B45" s="906" t="s">
        <v>404</v>
      </c>
      <c r="C45" s="906"/>
      <c r="D45" s="906"/>
      <c r="E45" s="906"/>
      <c r="F45" s="906"/>
      <c r="G45" s="906"/>
      <c r="H45" s="938" t="str">
        <f>項目一覧!$C$200</f>
        <v/>
      </c>
      <c r="I45" s="939"/>
      <c r="J45" s="938"/>
      <c r="K45" s="938"/>
      <c r="L45" s="938"/>
      <c r="M45" s="938"/>
      <c r="N45" s="938"/>
      <c r="O45" s="938"/>
      <c r="P45" s="938"/>
      <c r="Q45" s="938"/>
      <c r="R45" s="938"/>
      <c r="S45" s="938"/>
      <c r="T45" s="938"/>
      <c r="U45" s="938"/>
      <c r="V45" s="938"/>
      <c r="W45" s="938"/>
      <c r="X45" s="938"/>
      <c r="Y45" s="938"/>
      <c r="Z45" s="938"/>
      <c r="AA45" s="938"/>
      <c r="AB45" s="939"/>
    </row>
    <row r="46" spans="1:32" ht="18" customHeight="1">
      <c r="A46" s="945"/>
      <c r="B46" s="902" t="s">
        <v>425</v>
      </c>
      <c r="C46" s="906"/>
      <c r="D46" s="906"/>
      <c r="E46" s="906"/>
      <c r="F46" s="906"/>
      <c r="G46" s="906"/>
      <c r="H46" s="938"/>
      <c r="I46" s="938"/>
      <c r="J46" s="1725" t="str">
        <f>項目一覧!$C$202</f>
        <v/>
      </c>
      <c r="K46" s="1725"/>
      <c r="L46" s="1725"/>
      <c r="M46" s="1725"/>
      <c r="N46" s="1725"/>
      <c r="O46" s="1725"/>
      <c r="P46" s="1725"/>
      <c r="Q46" s="1725"/>
      <c r="R46" s="1725"/>
      <c r="S46" s="1725"/>
      <c r="T46" s="1725"/>
      <c r="U46" s="1725"/>
      <c r="V46" s="1725"/>
      <c r="W46" s="1725"/>
      <c r="X46" s="1725"/>
      <c r="Y46" s="1725"/>
      <c r="Z46" s="1725"/>
      <c r="AA46" s="1725"/>
      <c r="AB46" s="938"/>
      <c r="AC46" s="906"/>
    </row>
    <row r="47" spans="1:32" ht="18" customHeight="1">
      <c r="A47" s="945"/>
      <c r="B47" s="906"/>
      <c r="C47" s="906"/>
      <c r="D47" s="906"/>
      <c r="E47" s="906"/>
      <c r="F47" s="906"/>
      <c r="G47" s="906"/>
      <c r="H47" s="938"/>
      <c r="I47" s="938"/>
      <c r="J47" s="1725"/>
      <c r="K47" s="1725"/>
      <c r="L47" s="1725"/>
      <c r="M47" s="1725"/>
      <c r="N47" s="1725"/>
      <c r="O47" s="1725"/>
      <c r="P47" s="1725"/>
      <c r="Q47" s="1725"/>
      <c r="R47" s="1725"/>
      <c r="S47" s="1725"/>
      <c r="T47" s="1725"/>
      <c r="U47" s="1725"/>
      <c r="V47" s="1725"/>
      <c r="W47" s="1725"/>
      <c r="X47" s="1725"/>
      <c r="Y47" s="1725"/>
      <c r="Z47" s="1725"/>
      <c r="AA47" s="1725"/>
      <c r="AB47" s="938"/>
      <c r="AC47" s="906"/>
    </row>
    <row r="48" spans="1:32" ht="18" customHeight="1">
      <c r="A48" s="936"/>
      <c r="B48" s="906" t="s">
        <v>409</v>
      </c>
      <c r="C48" s="906"/>
      <c r="D48" s="906"/>
      <c r="E48" s="906"/>
      <c r="F48" s="906"/>
      <c r="G48" s="906"/>
      <c r="H48" s="944" t="str">
        <f>IF(項目一覧!$C$203=0,"","("&amp;項目一覧!$C$203&amp;") 建築士  （"&amp;項目一覧!$C$204&amp;"）登録　第　 "&amp;項目一覧!$C$205&amp;"　号")</f>
        <v>() 建築士  （）登録　第　 　号</v>
      </c>
      <c r="I48" s="939"/>
      <c r="J48" s="938"/>
      <c r="K48" s="938"/>
      <c r="L48" s="938"/>
      <c r="M48" s="938"/>
      <c r="N48" s="938"/>
      <c r="O48" s="938"/>
      <c r="P48" s="938"/>
      <c r="Q48" s="938"/>
      <c r="R48" s="938"/>
      <c r="S48" s="938"/>
      <c r="T48" s="938"/>
      <c r="U48" s="938"/>
      <c r="V48" s="938"/>
      <c r="W48" s="938"/>
      <c r="X48" s="938"/>
      <c r="Y48" s="938"/>
      <c r="Z48" s="938"/>
      <c r="AA48" s="938"/>
      <c r="AB48" s="939"/>
      <c r="AF48" s="904">
        <f>他の建築主入力!F39</f>
        <v>0</v>
      </c>
    </row>
    <row r="49" spans="1:32" ht="18" customHeight="1">
      <c r="A49" s="936"/>
      <c r="B49" s="906" t="s">
        <v>408</v>
      </c>
      <c r="C49" s="906"/>
      <c r="D49" s="906"/>
      <c r="E49" s="906"/>
      <c r="F49" s="906"/>
      <c r="G49" s="906"/>
      <c r="H49" s="938" t="str">
        <f>項目一覧!$C$206</f>
        <v/>
      </c>
      <c r="I49" s="939"/>
      <c r="J49" s="938"/>
      <c r="K49" s="938"/>
      <c r="L49" s="938"/>
      <c r="M49" s="938"/>
      <c r="N49" s="938"/>
      <c r="O49" s="938"/>
      <c r="P49" s="938"/>
      <c r="Q49" s="938"/>
      <c r="R49" s="938"/>
      <c r="S49" s="938"/>
      <c r="T49" s="938"/>
      <c r="U49" s="938"/>
      <c r="V49" s="938"/>
      <c r="W49" s="938"/>
      <c r="X49" s="938"/>
      <c r="Y49" s="938"/>
      <c r="Z49" s="938"/>
      <c r="AA49" s="938"/>
      <c r="AB49" s="939"/>
      <c r="AF49" s="904">
        <f>他の建築主入力!F40</f>
        <v>0</v>
      </c>
    </row>
    <row r="50" spans="1:32" ht="18" customHeight="1">
      <c r="A50" s="945"/>
      <c r="B50" s="906" t="s">
        <v>407</v>
      </c>
      <c r="C50" s="906"/>
      <c r="D50" s="906"/>
      <c r="E50" s="906"/>
      <c r="F50" s="906"/>
      <c r="G50" s="906"/>
      <c r="H50" s="944" t="str">
        <f>IF(項目一覧!$C$208=0,"","("&amp;項目一覧!$C$208&amp;") 建築士事務所  （"&amp;項目一覧!$C$209&amp;"）知事登録　第　 "&amp;項目一覧!$C$210&amp;"　号")</f>
        <v>() 建築士事務所  （）知事登録　第　 　号</v>
      </c>
      <c r="I50" s="939"/>
      <c r="J50" s="938"/>
      <c r="K50" s="938"/>
      <c r="L50" s="938"/>
      <c r="M50" s="938"/>
      <c r="N50" s="938"/>
      <c r="O50" s="938"/>
      <c r="P50" s="938"/>
      <c r="Q50" s="938"/>
      <c r="R50" s="938"/>
      <c r="S50" s="938"/>
      <c r="T50" s="938"/>
      <c r="U50" s="938"/>
      <c r="V50" s="938"/>
      <c r="W50" s="938"/>
      <c r="X50" s="938"/>
      <c r="Y50" s="938"/>
      <c r="Z50" s="938"/>
      <c r="AA50" s="938"/>
      <c r="AB50" s="939"/>
      <c r="AF50" s="904">
        <f>他の建築主入力!F41</f>
        <v>0</v>
      </c>
    </row>
    <row r="51" spans="1:32" ht="18" customHeight="1">
      <c r="A51" s="945"/>
      <c r="B51" s="906"/>
      <c r="C51" s="906"/>
      <c r="D51" s="906"/>
      <c r="E51" s="906"/>
      <c r="F51" s="906"/>
      <c r="G51" s="906"/>
      <c r="H51" s="938" t="str">
        <f>項目一覧!$C$211</f>
        <v/>
      </c>
      <c r="I51" s="939"/>
      <c r="J51" s="938"/>
      <c r="K51" s="938"/>
      <c r="L51" s="938"/>
      <c r="M51" s="938"/>
      <c r="N51" s="938"/>
      <c r="O51" s="938"/>
      <c r="P51" s="938"/>
      <c r="Q51" s="938"/>
      <c r="R51" s="938"/>
      <c r="S51" s="938"/>
      <c r="T51" s="938"/>
      <c r="U51" s="938"/>
      <c r="V51" s="938"/>
      <c r="W51" s="938"/>
      <c r="X51" s="938"/>
      <c r="Y51" s="938"/>
      <c r="Z51" s="938"/>
      <c r="AA51" s="938"/>
      <c r="AB51" s="939"/>
    </row>
    <row r="52" spans="1:32" ht="18" customHeight="1">
      <c r="A52" s="945"/>
      <c r="B52" s="906" t="s">
        <v>406</v>
      </c>
      <c r="C52" s="906"/>
      <c r="D52" s="906"/>
      <c r="E52" s="906"/>
      <c r="F52" s="906"/>
      <c r="G52" s="906"/>
      <c r="H52" s="938" t="str">
        <f>項目一覧!$C$212</f>
        <v/>
      </c>
      <c r="I52" s="939"/>
      <c r="J52" s="938"/>
      <c r="K52" s="938"/>
      <c r="L52" s="938"/>
      <c r="M52" s="938"/>
      <c r="N52" s="938"/>
      <c r="O52" s="938"/>
      <c r="P52" s="938"/>
      <c r="Q52" s="938"/>
      <c r="R52" s="938"/>
      <c r="S52" s="938"/>
      <c r="T52" s="938"/>
      <c r="U52" s="938"/>
      <c r="V52" s="938"/>
      <c r="W52" s="938"/>
      <c r="X52" s="938"/>
      <c r="Y52" s="938"/>
      <c r="Z52" s="938"/>
      <c r="AA52" s="938"/>
      <c r="AB52" s="939"/>
    </row>
    <row r="53" spans="1:32" ht="18" customHeight="1">
      <c r="A53" s="945"/>
      <c r="B53" s="906" t="s">
        <v>405</v>
      </c>
      <c r="C53" s="906"/>
      <c r="D53" s="906"/>
      <c r="E53" s="906"/>
      <c r="F53" s="906"/>
      <c r="G53" s="906"/>
      <c r="H53" s="1711" t="str">
        <f>項目一覧!$C$213</f>
        <v/>
      </c>
      <c r="I53" s="1711"/>
      <c r="J53" s="1711"/>
      <c r="K53" s="1711"/>
      <c r="L53" s="1711"/>
      <c r="M53" s="1711"/>
      <c r="N53" s="1711"/>
      <c r="O53" s="1711"/>
      <c r="P53" s="1711"/>
      <c r="Q53" s="1711"/>
      <c r="R53" s="1711"/>
      <c r="S53" s="1711"/>
      <c r="T53" s="1711"/>
      <c r="U53" s="1711"/>
      <c r="V53" s="1711"/>
      <c r="W53" s="1711"/>
      <c r="X53" s="1711"/>
      <c r="Y53" s="1711"/>
      <c r="Z53" s="1711"/>
      <c r="AA53" s="1711"/>
      <c r="AB53" s="1711"/>
    </row>
    <row r="54" spans="1:32" ht="18" customHeight="1">
      <c r="A54" s="945"/>
      <c r="B54" s="906" t="s">
        <v>404</v>
      </c>
      <c r="C54" s="906"/>
      <c r="D54" s="906"/>
      <c r="E54" s="906"/>
      <c r="F54" s="906"/>
      <c r="G54" s="906"/>
      <c r="H54" s="938" t="str">
        <f>項目一覧!$C$214</f>
        <v/>
      </c>
      <c r="I54" s="939"/>
      <c r="J54" s="938"/>
      <c r="K54" s="938"/>
      <c r="L54" s="938"/>
      <c r="M54" s="938"/>
      <c r="N54" s="938"/>
      <c r="O54" s="938"/>
      <c r="P54" s="938"/>
      <c r="Q54" s="938"/>
      <c r="R54" s="938"/>
      <c r="S54" s="938"/>
      <c r="T54" s="938"/>
      <c r="U54" s="938"/>
      <c r="V54" s="938"/>
      <c r="W54" s="938"/>
      <c r="X54" s="938"/>
      <c r="Y54" s="938"/>
      <c r="Z54" s="938"/>
      <c r="AA54" s="938"/>
      <c r="AB54" s="939"/>
    </row>
    <row r="55" spans="1:32" ht="18" customHeight="1">
      <c r="A55" s="945"/>
      <c r="B55" s="902" t="s">
        <v>425</v>
      </c>
      <c r="C55" s="906"/>
      <c r="D55" s="906"/>
      <c r="E55" s="906"/>
      <c r="F55" s="906"/>
      <c r="G55" s="906"/>
      <c r="H55" s="938"/>
      <c r="I55" s="938"/>
      <c r="J55" s="1725" t="str">
        <f>項目一覧!$C$216</f>
        <v/>
      </c>
      <c r="K55" s="1725"/>
      <c r="L55" s="1725"/>
      <c r="M55" s="1725"/>
      <c r="N55" s="1725"/>
      <c r="O55" s="1725"/>
      <c r="P55" s="1725"/>
      <c r="Q55" s="1725"/>
      <c r="R55" s="1725"/>
      <c r="S55" s="1725"/>
      <c r="T55" s="1725"/>
      <c r="U55" s="1725"/>
      <c r="V55" s="1725"/>
      <c r="W55" s="1725"/>
      <c r="X55" s="1725"/>
      <c r="Y55" s="1725"/>
      <c r="Z55" s="1725"/>
      <c r="AA55" s="1725"/>
      <c r="AB55" s="938"/>
      <c r="AC55" s="906"/>
    </row>
    <row r="56" spans="1:32" ht="18" customHeight="1">
      <c r="A56" s="945"/>
      <c r="B56" s="906"/>
      <c r="C56" s="906"/>
      <c r="D56" s="906"/>
      <c r="E56" s="906"/>
      <c r="F56" s="906"/>
      <c r="G56" s="906"/>
      <c r="H56" s="938"/>
      <c r="I56" s="938"/>
      <c r="J56" s="1725"/>
      <c r="K56" s="1725"/>
      <c r="L56" s="1725"/>
      <c r="M56" s="1725"/>
      <c r="N56" s="1725"/>
      <c r="O56" s="1725"/>
      <c r="P56" s="1725"/>
      <c r="Q56" s="1725"/>
      <c r="R56" s="1725"/>
      <c r="S56" s="1725"/>
      <c r="T56" s="1725"/>
      <c r="U56" s="1725"/>
      <c r="V56" s="1725"/>
      <c r="W56" s="1725"/>
      <c r="X56" s="1725"/>
      <c r="Y56" s="1725"/>
      <c r="Z56" s="1725"/>
      <c r="AA56" s="1725"/>
      <c r="AB56" s="938"/>
      <c r="AC56" s="906"/>
    </row>
    <row r="57" spans="1:32" ht="18" customHeight="1">
      <c r="A57" s="936"/>
      <c r="B57" s="906" t="s">
        <v>409</v>
      </c>
      <c r="C57" s="906"/>
      <c r="D57" s="906"/>
      <c r="E57" s="906"/>
      <c r="F57" s="906"/>
      <c r="G57" s="906"/>
      <c r="H57" s="944" t="str">
        <f>IF(項目一覧!$C$217=0,"","("&amp;項目一覧!$C$217&amp;") 建築士  （"&amp;項目一覧!$C$218&amp;"）登録　第　 "&amp;項目一覧!$C$219&amp;"　号")</f>
        <v>() 建築士  （）登録　第　 　号</v>
      </c>
      <c r="I57" s="939"/>
      <c r="J57" s="938"/>
      <c r="K57" s="938"/>
      <c r="L57" s="938"/>
      <c r="M57" s="938"/>
      <c r="N57" s="938"/>
      <c r="O57" s="938"/>
      <c r="P57" s="938"/>
      <c r="Q57" s="938"/>
      <c r="R57" s="938"/>
      <c r="S57" s="938"/>
      <c r="T57" s="938"/>
      <c r="U57" s="938"/>
      <c r="V57" s="938"/>
      <c r="W57" s="938"/>
      <c r="X57" s="938"/>
      <c r="Y57" s="938"/>
      <c r="Z57" s="938"/>
      <c r="AA57" s="938"/>
      <c r="AB57" s="939"/>
      <c r="AF57" s="904">
        <f>他の建築主入力!F48</f>
        <v>0</v>
      </c>
    </row>
    <row r="58" spans="1:32" ht="18" customHeight="1">
      <c r="A58" s="936"/>
      <c r="B58" s="906" t="s">
        <v>408</v>
      </c>
      <c r="C58" s="906"/>
      <c r="D58" s="906"/>
      <c r="E58" s="906"/>
      <c r="F58" s="906"/>
      <c r="G58" s="906"/>
      <c r="H58" s="938" t="str">
        <f>項目一覧!$C$220</f>
        <v/>
      </c>
      <c r="I58" s="939"/>
      <c r="J58" s="938"/>
      <c r="K58" s="938"/>
      <c r="L58" s="938"/>
      <c r="M58" s="938"/>
      <c r="N58" s="938"/>
      <c r="O58" s="938"/>
      <c r="P58" s="938"/>
      <c r="Q58" s="938"/>
      <c r="R58" s="938"/>
      <c r="S58" s="938"/>
      <c r="T58" s="938"/>
      <c r="U58" s="938"/>
      <c r="V58" s="938"/>
      <c r="W58" s="938"/>
      <c r="X58" s="938"/>
      <c r="Y58" s="938"/>
      <c r="Z58" s="938"/>
      <c r="AA58" s="938"/>
      <c r="AB58" s="939"/>
      <c r="AF58" s="904">
        <f>他の建築主入力!F49</f>
        <v>0</v>
      </c>
    </row>
    <row r="59" spans="1:32" ht="18" customHeight="1">
      <c r="A59" s="945"/>
      <c r="B59" s="906" t="s">
        <v>407</v>
      </c>
      <c r="C59" s="906"/>
      <c r="D59" s="906"/>
      <c r="E59" s="906"/>
      <c r="F59" s="906"/>
      <c r="G59" s="906"/>
      <c r="H59" s="944" t="str">
        <f>IF(項目一覧!$C$222=0,"","("&amp;項目一覧!$C$222&amp;") 建築士事務所  （"&amp;項目一覧!$C$223&amp;"）知事登録　第　 "&amp;項目一覧!$C$224&amp;"　号")</f>
        <v>() 建築士事務所  （）知事登録　第　 　号</v>
      </c>
      <c r="I59" s="939"/>
      <c r="J59" s="938"/>
      <c r="K59" s="938"/>
      <c r="L59" s="938"/>
      <c r="M59" s="938"/>
      <c r="N59" s="938"/>
      <c r="O59" s="938"/>
      <c r="P59" s="938"/>
      <c r="Q59" s="938"/>
      <c r="R59" s="938"/>
      <c r="S59" s="938"/>
      <c r="T59" s="938"/>
      <c r="U59" s="938"/>
      <c r="V59" s="938"/>
      <c r="W59" s="938"/>
      <c r="X59" s="938"/>
      <c r="Y59" s="938"/>
      <c r="Z59" s="938"/>
      <c r="AA59" s="938"/>
      <c r="AB59" s="939"/>
      <c r="AF59" s="904">
        <f>他の建築主入力!F50</f>
        <v>0</v>
      </c>
    </row>
    <row r="60" spans="1:32" ht="18" customHeight="1">
      <c r="A60" s="945"/>
      <c r="B60" s="906"/>
      <c r="C60" s="906"/>
      <c r="D60" s="906"/>
      <c r="E60" s="906"/>
      <c r="F60" s="906"/>
      <c r="G60" s="906"/>
      <c r="H60" s="938" t="str">
        <f>項目一覧!$C$225</f>
        <v/>
      </c>
      <c r="I60" s="939"/>
      <c r="J60" s="938"/>
      <c r="K60" s="938"/>
      <c r="L60" s="938"/>
      <c r="M60" s="938"/>
      <c r="N60" s="938"/>
      <c r="O60" s="938"/>
      <c r="P60" s="938"/>
      <c r="Q60" s="938"/>
      <c r="R60" s="938"/>
      <c r="S60" s="938"/>
      <c r="T60" s="938"/>
      <c r="U60" s="938"/>
      <c r="V60" s="938"/>
      <c r="W60" s="938"/>
      <c r="X60" s="938"/>
      <c r="Y60" s="938"/>
      <c r="Z60" s="938"/>
      <c r="AA60" s="938"/>
      <c r="AB60" s="939"/>
    </row>
    <row r="61" spans="1:32" ht="18" customHeight="1">
      <c r="A61" s="945"/>
      <c r="B61" s="906" t="s">
        <v>406</v>
      </c>
      <c r="C61" s="906"/>
      <c r="D61" s="906"/>
      <c r="E61" s="906"/>
      <c r="F61" s="906"/>
      <c r="G61" s="906"/>
      <c r="H61" s="938" t="str">
        <f>項目一覧!$C$226</f>
        <v/>
      </c>
      <c r="I61" s="939"/>
      <c r="J61" s="938"/>
      <c r="K61" s="938"/>
      <c r="L61" s="938"/>
      <c r="M61" s="938"/>
      <c r="N61" s="938"/>
      <c r="O61" s="938"/>
      <c r="P61" s="938"/>
      <c r="Q61" s="938"/>
      <c r="R61" s="938"/>
      <c r="S61" s="938"/>
      <c r="T61" s="938"/>
      <c r="U61" s="938"/>
      <c r="V61" s="938"/>
      <c r="W61" s="938"/>
      <c r="X61" s="938"/>
      <c r="Y61" s="938"/>
      <c r="Z61" s="938"/>
      <c r="AA61" s="938"/>
      <c r="AB61" s="939"/>
    </row>
    <row r="62" spans="1:32" ht="18" customHeight="1">
      <c r="A62" s="945"/>
      <c r="B62" s="906" t="s">
        <v>405</v>
      </c>
      <c r="C62" s="906"/>
      <c r="D62" s="906"/>
      <c r="E62" s="906"/>
      <c r="F62" s="906"/>
      <c r="G62" s="906"/>
      <c r="H62" s="1711" t="str">
        <f>項目一覧!$C$227</f>
        <v/>
      </c>
      <c r="I62" s="1711"/>
      <c r="J62" s="1711"/>
      <c r="K62" s="1711"/>
      <c r="L62" s="1711"/>
      <c r="M62" s="1711"/>
      <c r="N62" s="1711"/>
      <c r="O62" s="1711"/>
      <c r="P62" s="1711"/>
      <c r="Q62" s="1711"/>
      <c r="R62" s="1711"/>
      <c r="S62" s="1711"/>
      <c r="T62" s="1711"/>
      <c r="U62" s="1711"/>
      <c r="V62" s="1711"/>
      <c r="W62" s="1711"/>
      <c r="X62" s="1711"/>
      <c r="Y62" s="1711"/>
      <c r="Z62" s="1711"/>
      <c r="AA62" s="1711"/>
      <c r="AB62" s="1711"/>
    </row>
    <row r="63" spans="1:32" ht="18" customHeight="1">
      <c r="A63" s="945"/>
      <c r="B63" s="906" t="s">
        <v>404</v>
      </c>
      <c r="C63" s="906"/>
      <c r="D63" s="906"/>
      <c r="E63" s="906"/>
      <c r="F63" s="906"/>
      <c r="G63" s="906"/>
      <c r="H63" s="938" t="str">
        <f>項目一覧!$C$228</f>
        <v/>
      </c>
      <c r="I63" s="939"/>
      <c r="J63" s="938"/>
      <c r="K63" s="938"/>
      <c r="L63" s="938"/>
      <c r="M63" s="938"/>
      <c r="N63" s="938"/>
      <c r="O63" s="938"/>
      <c r="P63" s="938"/>
      <c r="Q63" s="938"/>
      <c r="R63" s="938"/>
      <c r="S63" s="938"/>
      <c r="T63" s="938"/>
      <c r="U63" s="938"/>
      <c r="V63" s="938"/>
      <c r="W63" s="938"/>
      <c r="X63" s="938"/>
      <c r="Y63" s="938"/>
      <c r="Z63" s="938"/>
      <c r="AA63" s="938"/>
      <c r="AB63" s="939"/>
    </row>
    <row r="64" spans="1:32" ht="18" customHeight="1">
      <c r="A64" s="945"/>
      <c r="B64" s="902" t="s">
        <v>425</v>
      </c>
      <c r="C64" s="906"/>
      <c r="D64" s="906"/>
      <c r="E64" s="906"/>
      <c r="F64" s="906"/>
      <c r="G64" s="906"/>
      <c r="H64" s="938"/>
      <c r="I64" s="938"/>
      <c r="J64" s="1725" t="str">
        <f>項目一覧!$C$230</f>
        <v/>
      </c>
      <c r="K64" s="1725"/>
      <c r="L64" s="1725"/>
      <c r="M64" s="1725"/>
      <c r="N64" s="1725"/>
      <c r="O64" s="1725"/>
      <c r="P64" s="1725"/>
      <c r="Q64" s="1725"/>
      <c r="R64" s="1725"/>
      <c r="S64" s="1725"/>
      <c r="T64" s="1725"/>
      <c r="U64" s="1725"/>
      <c r="V64" s="1725"/>
      <c r="W64" s="1725"/>
      <c r="X64" s="1725"/>
      <c r="Y64" s="1725"/>
      <c r="Z64" s="1725"/>
      <c r="AA64" s="1725"/>
      <c r="AB64" s="938"/>
      <c r="AC64" s="906"/>
    </row>
    <row r="65" spans="1:29" s="1071" customFormat="1" ht="18" customHeight="1">
      <c r="A65" s="1067"/>
      <c r="B65" s="1068"/>
      <c r="C65" s="1069"/>
      <c r="D65" s="1069"/>
      <c r="E65" s="1069"/>
      <c r="F65" s="1069"/>
      <c r="G65" s="1069"/>
      <c r="H65" s="1070"/>
      <c r="I65" s="1070"/>
      <c r="J65" s="1725"/>
      <c r="K65" s="1725"/>
      <c r="L65" s="1725"/>
      <c r="M65" s="1725"/>
      <c r="N65" s="1725"/>
      <c r="O65" s="1725"/>
      <c r="P65" s="1725"/>
      <c r="Q65" s="1725"/>
      <c r="R65" s="1725"/>
      <c r="S65" s="1725"/>
      <c r="T65" s="1725"/>
      <c r="U65" s="1725"/>
      <c r="V65" s="1725"/>
      <c r="W65" s="1725"/>
      <c r="X65" s="1725"/>
      <c r="Y65" s="1725"/>
      <c r="Z65" s="1725"/>
      <c r="AA65" s="1725"/>
      <c r="AB65" s="1070"/>
      <c r="AC65" s="1069"/>
    </row>
    <row r="66" spans="1:29" ht="18" customHeight="1">
      <c r="A66" s="945"/>
      <c r="B66" s="906" t="s">
        <v>224</v>
      </c>
      <c r="C66" s="906"/>
      <c r="D66" s="906"/>
      <c r="E66" s="906"/>
      <c r="F66" s="906"/>
      <c r="G66" s="906"/>
      <c r="H66" s="938"/>
      <c r="I66" s="939"/>
      <c r="J66" s="938"/>
      <c r="K66" s="938"/>
      <c r="L66" s="938"/>
      <c r="M66" s="938"/>
      <c r="N66" s="938"/>
      <c r="O66" s="938"/>
      <c r="P66" s="938"/>
      <c r="Q66" s="938"/>
      <c r="R66" s="938"/>
      <c r="S66" s="938"/>
      <c r="T66" s="938"/>
      <c r="U66" s="938"/>
      <c r="V66" s="938"/>
      <c r="W66" s="938"/>
      <c r="X66" s="938"/>
      <c r="Y66" s="938"/>
      <c r="Z66" s="938"/>
      <c r="AA66" s="938"/>
      <c r="AB66" s="939"/>
    </row>
    <row r="67" spans="1:29" ht="18" customHeight="1">
      <c r="A67" s="945"/>
      <c r="B67" s="906" t="s">
        <v>223</v>
      </c>
      <c r="C67" s="906"/>
      <c r="D67" s="906"/>
      <c r="E67" s="906"/>
      <c r="F67" s="906"/>
      <c r="G67" s="906"/>
      <c r="H67" s="953"/>
      <c r="I67" s="953"/>
      <c r="J67" s="953"/>
      <c r="K67" s="953"/>
      <c r="L67" s="953"/>
      <c r="M67" s="953"/>
      <c r="N67" s="953"/>
      <c r="O67" s="953"/>
      <c r="P67" s="953"/>
      <c r="Q67" s="953"/>
      <c r="R67" s="953"/>
      <c r="S67" s="953"/>
      <c r="T67" s="953"/>
      <c r="U67" s="953"/>
      <c r="V67" s="953"/>
      <c r="W67" s="953"/>
      <c r="X67" s="953"/>
      <c r="Y67" s="953"/>
      <c r="Z67" s="953"/>
      <c r="AA67" s="953"/>
      <c r="AB67" s="953"/>
    </row>
    <row r="68" spans="1:29" ht="18" customHeight="1">
      <c r="A68" s="945"/>
      <c r="B68" s="936" t="str">
        <f>IF(項目一覧!$D$316=TRUE,"■","□")</f>
        <v>□</v>
      </c>
      <c r="C68" s="906" t="s">
        <v>424</v>
      </c>
      <c r="D68" s="906"/>
      <c r="E68" s="906"/>
      <c r="F68" s="906"/>
      <c r="G68" s="906"/>
      <c r="H68" s="953"/>
      <c r="I68" s="953"/>
      <c r="J68" s="953"/>
      <c r="K68" s="953"/>
      <c r="L68" s="953"/>
      <c r="M68" s="953"/>
      <c r="N68" s="953"/>
      <c r="O68" s="953"/>
      <c r="P68" s="953"/>
      <c r="Q68" s="953"/>
      <c r="R68" s="953"/>
      <c r="S68" s="953"/>
      <c r="T68" s="953"/>
      <c r="U68" s="953"/>
      <c r="V68" s="953"/>
      <c r="W68" s="953"/>
      <c r="X68" s="953"/>
      <c r="Y68" s="953"/>
      <c r="Z68" s="953"/>
      <c r="AA68" s="953"/>
      <c r="AB68" s="953"/>
    </row>
    <row r="69" spans="1:29" ht="18" customHeight="1">
      <c r="A69" s="945"/>
      <c r="B69" s="945"/>
      <c r="C69" s="906" t="s">
        <v>401</v>
      </c>
      <c r="D69" s="906"/>
      <c r="E69" s="906"/>
      <c r="F69" s="906"/>
      <c r="G69" s="906"/>
      <c r="H69" s="938" t="str">
        <f>項目一覧!$C$317</f>
        <v/>
      </c>
      <c r="I69" s="953"/>
      <c r="J69" s="953"/>
      <c r="K69" s="953"/>
      <c r="L69" s="953"/>
      <c r="M69" s="953"/>
      <c r="N69" s="953"/>
      <c r="O69" s="953"/>
      <c r="P69" s="953"/>
      <c r="Q69" s="953"/>
      <c r="R69" s="953"/>
      <c r="S69" s="953"/>
      <c r="T69" s="953"/>
      <c r="U69" s="953"/>
      <c r="V69" s="953"/>
      <c r="W69" s="953"/>
      <c r="X69" s="953"/>
      <c r="Y69" s="953"/>
      <c r="Z69" s="953"/>
      <c r="AA69" s="953"/>
      <c r="AB69" s="953"/>
    </row>
    <row r="70" spans="1:29" ht="18" customHeight="1">
      <c r="A70" s="945"/>
      <c r="B70" s="945"/>
      <c r="C70" s="906" t="s">
        <v>419</v>
      </c>
      <c r="D70" s="906"/>
      <c r="E70" s="906"/>
      <c r="F70" s="906" t="s">
        <v>422</v>
      </c>
      <c r="G70" s="906"/>
      <c r="H70" s="938"/>
      <c r="I70" s="953"/>
      <c r="J70" s="953"/>
      <c r="K70" s="953"/>
      <c r="L70" s="953"/>
      <c r="M70" s="938" t="str">
        <f>項目一覧!$C$318</f>
        <v/>
      </c>
      <c r="N70" s="938"/>
      <c r="O70" s="953" t="s">
        <v>111</v>
      </c>
      <c r="P70" s="953"/>
      <c r="Q70" s="953"/>
      <c r="R70" s="953"/>
      <c r="S70" s="953"/>
      <c r="T70" s="953"/>
      <c r="U70" s="953"/>
      <c r="V70" s="953"/>
      <c r="W70" s="953"/>
      <c r="X70" s="953"/>
      <c r="Y70" s="953"/>
      <c r="Z70" s="953"/>
      <c r="AA70" s="939"/>
      <c r="AB70" s="939"/>
    </row>
    <row r="71" spans="1:29" ht="18" customHeight="1">
      <c r="A71" s="945"/>
      <c r="B71" s="936" t="str">
        <f>IF(項目一覧!$D$319=TRUE,"■","□")</f>
        <v>□</v>
      </c>
      <c r="C71" s="906" t="s">
        <v>423</v>
      </c>
      <c r="D71" s="906"/>
      <c r="E71" s="906"/>
      <c r="F71" s="906"/>
      <c r="G71" s="906"/>
      <c r="H71" s="953"/>
      <c r="I71" s="953"/>
      <c r="J71" s="953"/>
      <c r="K71" s="953"/>
      <c r="L71" s="953"/>
      <c r="M71" s="953"/>
      <c r="N71" s="953"/>
      <c r="O71" s="953"/>
      <c r="P71" s="953"/>
      <c r="Q71" s="953"/>
      <c r="R71" s="953"/>
      <c r="S71" s="953"/>
      <c r="T71" s="953"/>
      <c r="U71" s="953"/>
      <c r="V71" s="953"/>
      <c r="W71" s="953"/>
      <c r="X71" s="953"/>
      <c r="Y71" s="953"/>
      <c r="Z71" s="939"/>
      <c r="AA71" s="939"/>
      <c r="AB71" s="939"/>
    </row>
    <row r="72" spans="1:29" ht="18" customHeight="1">
      <c r="A72" s="945"/>
      <c r="B72" s="945"/>
      <c r="C72" s="906" t="s">
        <v>401</v>
      </c>
      <c r="D72" s="906"/>
      <c r="E72" s="906"/>
      <c r="F72" s="906"/>
      <c r="G72" s="906"/>
      <c r="H72" s="938" t="str">
        <f>項目一覧!$C$320</f>
        <v/>
      </c>
      <c r="I72" s="953"/>
      <c r="J72" s="953"/>
      <c r="K72" s="953"/>
      <c r="L72" s="953"/>
      <c r="M72" s="953"/>
      <c r="N72" s="953"/>
      <c r="O72" s="953"/>
      <c r="P72" s="953"/>
      <c r="Q72" s="953"/>
      <c r="R72" s="953"/>
      <c r="S72" s="953"/>
      <c r="T72" s="953"/>
      <c r="U72" s="953"/>
      <c r="V72" s="953"/>
      <c r="W72" s="953"/>
      <c r="X72" s="953"/>
      <c r="Y72" s="953"/>
      <c r="Z72" s="939"/>
      <c r="AA72" s="939"/>
      <c r="AB72" s="939"/>
    </row>
    <row r="73" spans="1:29" ht="18" customHeight="1">
      <c r="A73" s="945"/>
      <c r="B73" s="945"/>
      <c r="C73" s="906" t="s">
        <v>419</v>
      </c>
      <c r="D73" s="906"/>
      <c r="E73" s="906"/>
      <c r="F73" s="906" t="s">
        <v>422</v>
      </c>
      <c r="G73" s="906"/>
      <c r="H73" s="938"/>
      <c r="I73" s="953"/>
      <c r="J73" s="953"/>
      <c r="K73" s="953"/>
      <c r="L73" s="953"/>
      <c r="M73" s="938" t="str">
        <f>項目一覧!$C$321</f>
        <v/>
      </c>
      <c r="N73" s="938"/>
      <c r="O73" s="953" t="s">
        <v>111</v>
      </c>
      <c r="P73" s="953"/>
      <c r="Q73" s="953"/>
      <c r="R73" s="953"/>
      <c r="S73" s="953"/>
      <c r="T73" s="953"/>
      <c r="U73" s="953"/>
      <c r="V73" s="953"/>
      <c r="W73" s="953"/>
      <c r="X73" s="953"/>
      <c r="Y73" s="953"/>
      <c r="Z73" s="953"/>
      <c r="AA73" s="939"/>
      <c r="AB73" s="939"/>
    </row>
    <row r="74" spans="1:29" ht="18" customHeight="1">
      <c r="A74" s="945"/>
      <c r="B74" s="936" t="s">
        <v>2210</v>
      </c>
      <c r="C74" s="906" t="s">
        <v>421</v>
      </c>
      <c r="D74" s="906"/>
      <c r="E74" s="906"/>
      <c r="F74" s="906"/>
      <c r="G74" s="906"/>
      <c r="H74" s="949"/>
      <c r="I74" s="949"/>
      <c r="J74" s="949"/>
      <c r="K74" s="949"/>
      <c r="L74" s="949"/>
      <c r="M74" s="949"/>
      <c r="N74" s="949"/>
      <c r="O74" s="949"/>
      <c r="P74" s="949"/>
      <c r="Q74" s="949"/>
      <c r="R74" s="949"/>
      <c r="S74" s="949"/>
      <c r="T74" s="949"/>
      <c r="U74" s="949"/>
      <c r="V74" s="949"/>
      <c r="W74" s="949"/>
      <c r="X74" s="949"/>
      <c r="Y74" s="949"/>
    </row>
    <row r="75" spans="1:29" ht="18" customHeight="1">
      <c r="A75" s="945"/>
      <c r="B75" s="945"/>
      <c r="C75" s="906" t="s">
        <v>401</v>
      </c>
      <c r="D75" s="906"/>
      <c r="E75" s="906"/>
      <c r="F75" s="906"/>
      <c r="G75" s="906"/>
      <c r="H75" s="906"/>
      <c r="I75" s="949"/>
      <c r="J75" s="949"/>
      <c r="K75" s="949"/>
      <c r="L75" s="949"/>
      <c r="M75" s="949"/>
      <c r="N75" s="949"/>
      <c r="O75" s="949"/>
      <c r="P75" s="949"/>
      <c r="Q75" s="949"/>
      <c r="R75" s="949"/>
      <c r="S75" s="949"/>
      <c r="T75" s="949"/>
      <c r="U75" s="949"/>
      <c r="V75" s="949"/>
      <c r="W75" s="949"/>
      <c r="X75" s="949"/>
      <c r="Y75" s="949"/>
    </row>
    <row r="76" spans="1:29" ht="18" customHeight="1">
      <c r="A76" s="945"/>
      <c r="B76" s="945"/>
      <c r="C76" s="906" t="s">
        <v>419</v>
      </c>
      <c r="D76" s="906"/>
      <c r="E76" s="906"/>
      <c r="F76" s="906" t="s">
        <v>418</v>
      </c>
      <c r="G76" s="906"/>
      <c r="H76" s="906"/>
      <c r="I76" s="949"/>
      <c r="J76" s="949"/>
      <c r="K76" s="949"/>
      <c r="L76" s="949"/>
      <c r="M76" s="950"/>
      <c r="N76" s="906"/>
      <c r="O76" s="949" t="s">
        <v>111</v>
      </c>
      <c r="P76" s="949"/>
      <c r="Q76" s="949"/>
      <c r="R76" s="949"/>
      <c r="S76" s="949"/>
      <c r="T76" s="949"/>
      <c r="U76" s="949"/>
      <c r="V76" s="949"/>
      <c r="W76" s="949"/>
      <c r="X76" s="949"/>
      <c r="Y76" s="949"/>
      <c r="Z76" s="949"/>
    </row>
    <row r="77" spans="1:29" ht="18" customHeight="1">
      <c r="A77" s="945"/>
      <c r="B77" s="945"/>
      <c r="C77" s="906" t="s">
        <v>401</v>
      </c>
      <c r="D77" s="906"/>
      <c r="E77" s="906"/>
      <c r="F77" s="906"/>
      <c r="G77" s="906"/>
      <c r="H77" s="906"/>
      <c r="I77" s="949"/>
      <c r="J77" s="949"/>
      <c r="K77" s="949"/>
      <c r="L77" s="949"/>
      <c r="M77" s="949"/>
      <c r="N77" s="949"/>
      <c r="O77" s="949"/>
      <c r="P77" s="949"/>
      <c r="Q77" s="949"/>
      <c r="R77" s="949"/>
      <c r="S77" s="949"/>
      <c r="T77" s="949"/>
      <c r="U77" s="949"/>
      <c r="V77" s="949"/>
      <c r="W77" s="949"/>
      <c r="X77" s="949"/>
      <c r="Y77" s="949"/>
    </row>
    <row r="78" spans="1:29" ht="18" customHeight="1">
      <c r="A78" s="945"/>
      <c r="B78" s="945"/>
      <c r="C78" s="906" t="s">
        <v>419</v>
      </c>
      <c r="D78" s="906"/>
      <c r="E78" s="906"/>
      <c r="F78" s="906" t="s">
        <v>418</v>
      </c>
      <c r="G78" s="906"/>
      <c r="H78" s="906"/>
      <c r="I78" s="949"/>
      <c r="J78" s="949"/>
      <c r="K78" s="949"/>
      <c r="L78" s="949"/>
      <c r="M78" s="950"/>
      <c r="N78" s="906"/>
      <c r="O78" s="949" t="s">
        <v>111</v>
      </c>
      <c r="P78" s="949"/>
      <c r="Q78" s="949"/>
      <c r="R78" s="949"/>
      <c r="S78" s="949"/>
      <c r="T78" s="949"/>
      <c r="U78" s="949"/>
      <c r="V78" s="949"/>
      <c r="W78" s="949"/>
      <c r="X78" s="949"/>
      <c r="Y78" s="949"/>
      <c r="Z78" s="949"/>
    </row>
    <row r="79" spans="1:29" ht="18" customHeight="1">
      <c r="A79" s="945"/>
      <c r="B79" s="945"/>
      <c r="C79" s="906" t="s">
        <v>401</v>
      </c>
      <c r="D79" s="906"/>
      <c r="E79" s="906"/>
      <c r="F79" s="906"/>
      <c r="G79" s="906"/>
      <c r="H79" s="906"/>
      <c r="I79" s="949"/>
      <c r="J79" s="949"/>
      <c r="K79" s="949"/>
      <c r="L79" s="949"/>
      <c r="M79" s="949"/>
      <c r="N79" s="949"/>
      <c r="O79" s="949"/>
      <c r="P79" s="949"/>
      <c r="Q79" s="949"/>
      <c r="R79" s="949"/>
      <c r="S79" s="949"/>
      <c r="T79" s="949"/>
      <c r="U79" s="949"/>
      <c r="V79" s="949"/>
      <c r="W79" s="949"/>
      <c r="X79" s="949"/>
      <c r="Y79" s="949"/>
    </row>
    <row r="80" spans="1:29" ht="18" customHeight="1">
      <c r="A80" s="945"/>
      <c r="B80" s="945"/>
      <c r="C80" s="906" t="s">
        <v>419</v>
      </c>
      <c r="D80" s="906"/>
      <c r="E80" s="906"/>
      <c r="F80" s="906" t="s">
        <v>418</v>
      </c>
      <c r="G80" s="906"/>
      <c r="H80" s="906"/>
      <c r="I80" s="949"/>
      <c r="J80" s="949"/>
      <c r="K80" s="949"/>
      <c r="L80" s="949"/>
      <c r="M80" s="950"/>
      <c r="N80" s="906"/>
      <c r="O80" s="949" t="s">
        <v>111</v>
      </c>
      <c r="P80" s="949"/>
      <c r="Q80" s="949"/>
      <c r="R80" s="949"/>
      <c r="S80" s="949"/>
      <c r="T80" s="949"/>
      <c r="U80" s="949"/>
      <c r="V80" s="949"/>
      <c r="W80" s="949"/>
      <c r="X80" s="949"/>
      <c r="Y80" s="949"/>
      <c r="Z80" s="949"/>
    </row>
    <row r="81" spans="1:28" ht="18" customHeight="1">
      <c r="A81" s="945"/>
      <c r="B81" s="936" t="s">
        <v>2210</v>
      </c>
      <c r="C81" s="906" t="s">
        <v>420</v>
      </c>
      <c r="D81" s="906"/>
      <c r="E81" s="906"/>
      <c r="F81" s="906"/>
      <c r="G81" s="906"/>
      <c r="H81" s="949"/>
      <c r="I81" s="949"/>
      <c r="J81" s="949"/>
      <c r="K81" s="949"/>
      <c r="L81" s="949"/>
      <c r="M81" s="949"/>
      <c r="N81" s="949"/>
      <c r="O81" s="949"/>
      <c r="P81" s="949"/>
      <c r="Q81" s="949"/>
      <c r="R81" s="949"/>
      <c r="S81" s="949"/>
      <c r="T81" s="949"/>
      <c r="U81" s="949"/>
      <c r="V81" s="949"/>
      <c r="W81" s="949"/>
      <c r="X81" s="949"/>
      <c r="Y81" s="949"/>
    </row>
    <row r="82" spans="1:28" ht="18" customHeight="1">
      <c r="A82" s="945"/>
      <c r="B82" s="945"/>
      <c r="C82" s="906" t="s">
        <v>401</v>
      </c>
      <c r="D82" s="906"/>
      <c r="E82" s="906"/>
      <c r="F82" s="906"/>
      <c r="G82" s="906"/>
      <c r="H82" s="906"/>
      <c r="I82" s="949"/>
      <c r="J82" s="949"/>
      <c r="K82" s="949"/>
      <c r="L82" s="949"/>
      <c r="M82" s="949"/>
      <c r="N82" s="949"/>
      <c r="O82" s="949"/>
      <c r="P82" s="949"/>
      <c r="Q82" s="949"/>
      <c r="R82" s="949"/>
      <c r="S82" s="949"/>
      <c r="T82" s="949"/>
      <c r="U82" s="949"/>
      <c r="V82" s="949"/>
      <c r="W82" s="949"/>
      <c r="X82" s="949"/>
      <c r="Y82" s="949"/>
    </row>
    <row r="83" spans="1:28" ht="18" customHeight="1">
      <c r="A83" s="945"/>
      <c r="B83" s="945"/>
      <c r="C83" s="906" t="s">
        <v>419</v>
      </c>
      <c r="D83" s="906"/>
      <c r="E83" s="906"/>
      <c r="F83" s="906" t="s">
        <v>418</v>
      </c>
      <c r="G83" s="906"/>
      <c r="H83" s="906"/>
      <c r="I83" s="949"/>
      <c r="J83" s="949"/>
      <c r="K83" s="949"/>
      <c r="L83" s="949"/>
      <c r="M83" s="950"/>
      <c r="N83" s="906"/>
      <c r="O83" s="949" t="s">
        <v>111</v>
      </c>
      <c r="P83" s="949"/>
      <c r="Q83" s="949"/>
      <c r="R83" s="949"/>
      <c r="S83" s="949"/>
      <c r="T83" s="949"/>
      <c r="U83" s="949"/>
      <c r="V83" s="949"/>
      <c r="W83" s="949"/>
      <c r="X83" s="949"/>
      <c r="Y83" s="949"/>
      <c r="Z83" s="949"/>
    </row>
    <row r="84" spans="1:28" ht="18" customHeight="1">
      <c r="A84" s="945"/>
      <c r="B84" s="945"/>
      <c r="C84" s="906" t="s">
        <v>401</v>
      </c>
      <c r="D84" s="906"/>
      <c r="E84" s="906"/>
      <c r="F84" s="906"/>
      <c r="G84" s="906"/>
      <c r="H84" s="906"/>
      <c r="I84" s="949"/>
      <c r="J84" s="949"/>
      <c r="K84" s="949"/>
      <c r="L84" s="949"/>
      <c r="M84" s="949"/>
      <c r="N84" s="949"/>
      <c r="O84" s="949"/>
      <c r="P84" s="949"/>
      <c r="Q84" s="949"/>
      <c r="R84" s="949"/>
      <c r="S84" s="949"/>
      <c r="T84" s="949"/>
      <c r="U84" s="949"/>
      <c r="V84" s="949"/>
      <c r="W84" s="949"/>
      <c r="X84" s="949"/>
      <c r="Y84" s="949"/>
    </row>
    <row r="85" spans="1:28" ht="18" customHeight="1">
      <c r="A85" s="945"/>
      <c r="B85" s="945"/>
      <c r="C85" s="906" t="s">
        <v>419</v>
      </c>
      <c r="D85" s="906"/>
      <c r="E85" s="906"/>
      <c r="F85" s="906" t="s">
        <v>418</v>
      </c>
      <c r="G85" s="906"/>
      <c r="H85" s="906"/>
      <c r="I85" s="949"/>
      <c r="J85" s="949"/>
      <c r="K85" s="949"/>
      <c r="L85" s="949"/>
      <c r="M85" s="950"/>
      <c r="N85" s="906"/>
      <c r="O85" s="949" t="s">
        <v>111</v>
      </c>
      <c r="P85" s="949"/>
      <c r="Q85" s="949"/>
      <c r="R85" s="949"/>
      <c r="S85" s="949"/>
      <c r="T85" s="949"/>
      <c r="U85" s="949"/>
      <c r="V85" s="949"/>
      <c r="W85" s="949"/>
      <c r="X85" s="949"/>
      <c r="Y85" s="949"/>
      <c r="Z85" s="949"/>
    </row>
    <row r="86" spans="1:28" ht="18" customHeight="1">
      <c r="A86" s="945"/>
      <c r="B86" s="945"/>
      <c r="C86" s="906" t="s">
        <v>401</v>
      </c>
      <c r="D86" s="906"/>
      <c r="E86" s="906"/>
      <c r="F86" s="906"/>
      <c r="G86" s="906"/>
      <c r="H86" s="906"/>
      <c r="I86" s="949"/>
      <c r="J86" s="949"/>
      <c r="K86" s="949"/>
      <c r="L86" s="949"/>
      <c r="M86" s="949"/>
      <c r="N86" s="949"/>
      <c r="O86" s="949"/>
      <c r="P86" s="949"/>
      <c r="Q86" s="949"/>
      <c r="R86" s="949"/>
      <c r="S86" s="949"/>
      <c r="T86" s="949"/>
      <c r="U86" s="949"/>
      <c r="V86" s="949"/>
      <c r="W86" s="949"/>
      <c r="X86" s="949"/>
      <c r="Y86" s="949"/>
    </row>
    <row r="87" spans="1:28" ht="18" customHeight="1">
      <c r="A87" s="945"/>
      <c r="B87" s="945"/>
      <c r="C87" s="906" t="s">
        <v>419</v>
      </c>
      <c r="D87" s="906"/>
      <c r="E87" s="906"/>
      <c r="F87" s="906" t="s">
        <v>418</v>
      </c>
      <c r="G87" s="906"/>
      <c r="H87" s="906"/>
      <c r="I87" s="949"/>
      <c r="J87" s="949"/>
      <c r="K87" s="949"/>
      <c r="L87" s="949"/>
      <c r="M87" s="950"/>
      <c r="N87" s="906"/>
      <c r="O87" s="949" t="s">
        <v>111</v>
      </c>
      <c r="P87" s="949"/>
      <c r="Q87" s="949"/>
      <c r="R87" s="949"/>
      <c r="S87" s="949"/>
      <c r="T87" s="949"/>
      <c r="U87" s="949"/>
      <c r="V87" s="949"/>
      <c r="W87" s="949"/>
      <c r="X87" s="949"/>
      <c r="Y87" s="949"/>
      <c r="Z87" s="949"/>
    </row>
    <row r="88" spans="1:28" ht="18" customHeight="1">
      <c r="A88" s="951"/>
      <c r="B88" s="1072"/>
      <c r="C88" s="935"/>
      <c r="D88" s="935"/>
      <c r="E88" s="935"/>
      <c r="F88" s="935"/>
      <c r="G88" s="935"/>
      <c r="H88" s="935"/>
      <c r="I88" s="974"/>
      <c r="J88" s="935"/>
      <c r="K88" s="935"/>
      <c r="L88" s="935"/>
      <c r="M88" s="935"/>
      <c r="N88" s="935"/>
      <c r="O88" s="935"/>
      <c r="P88" s="935"/>
      <c r="Q88" s="935"/>
      <c r="R88" s="935"/>
      <c r="S88" s="935"/>
      <c r="T88" s="935"/>
      <c r="U88" s="935"/>
      <c r="V88" s="935"/>
      <c r="W88" s="935"/>
      <c r="X88" s="935"/>
      <c r="Y88" s="935"/>
      <c r="Z88" s="935"/>
      <c r="AA88" s="935"/>
    </row>
    <row r="89" spans="1:28" ht="18" customHeight="1">
      <c r="A89" s="936" t="s">
        <v>309</v>
      </c>
      <c r="B89" s="906" t="s">
        <v>531</v>
      </c>
      <c r="C89" s="906"/>
      <c r="D89" s="906"/>
      <c r="E89" s="906"/>
      <c r="F89" s="906"/>
      <c r="G89" s="906"/>
      <c r="H89" s="906"/>
      <c r="I89" s="906"/>
      <c r="J89" s="906"/>
      <c r="K89" s="906"/>
      <c r="L89" s="906"/>
      <c r="M89" s="906"/>
      <c r="N89" s="906"/>
      <c r="O89" s="906"/>
      <c r="P89" s="906"/>
      <c r="Q89" s="906"/>
      <c r="R89" s="906"/>
      <c r="S89" s="906"/>
      <c r="T89" s="906"/>
      <c r="U89" s="906"/>
      <c r="V89" s="906"/>
      <c r="W89" s="906"/>
      <c r="X89" s="906"/>
      <c r="Y89" s="906"/>
      <c r="Z89" s="906"/>
      <c r="AA89" s="906"/>
    </row>
    <row r="90" spans="1:28" ht="18" customHeight="1">
      <c r="A90" s="936"/>
      <c r="B90" s="906" t="s">
        <v>416</v>
      </c>
      <c r="C90" s="906"/>
      <c r="D90" s="906"/>
      <c r="E90" s="906"/>
      <c r="F90" s="906"/>
      <c r="G90" s="906"/>
      <c r="H90" s="906"/>
      <c r="I90" s="906"/>
      <c r="J90" s="906"/>
      <c r="K90" s="906"/>
      <c r="L90" s="906"/>
      <c r="M90" s="906"/>
      <c r="N90" s="906"/>
      <c r="O90" s="906"/>
      <c r="P90" s="906"/>
      <c r="Q90" s="906"/>
      <c r="R90" s="906"/>
      <c r="S90" s="906"/>
      <c r="T90" s="906"/>
      <c r="U90" s="906"/>
      <c r="V90" s="906"/>
      <c r="W90" s="906"/>
      <c r="X90" s="906"/>
      <c r="Y90" s="906"/>
      <c r="Z90" s="906"/>
      <c r="AA90" s="906"/>
    </row>
    <row r="91" spans="1:28" ht="18" customHeight="1">
      <c r="A91" s="945"/>
      <c r="B91" s="906" t="s">
        <v>401</v>
      </c>
      <c r="C91" s="906"/>
      <c r="D91" s="906"/>
      <c r="E91" s="906"/>
      <c r="F91" s="938"/>
      <c r="G91" s="938"/>
      <c r="H91" s="938" t="str">
        <f>項目一覧!$C$36</f>
        <v/>
      </c>
      <c r="I91" s="939"/>
      <c r="J91" s="938"/>
      <c r="K91" s="938"/>
      <c r="L91" s="938"/>
      <c r="M91" s="938"/>
      <c r="N91" s="938"/>
      <c r="O91" s="938"/>
      <c r="P91" s="938"/>
      <c r="Q91" s="938"/>
      <c r="R91" s="938"/>
      <c r="S91" s="938"/>
      <c r="T91" s="938"/>
      <c r="U91" s="938"/>
      <c r="V91" s="938"/>
      <c r="W91" s="938"/>
      <c r="X91" s="938"/>
      <c r="Y91" s="938"/>
      <c r="Z91" s="938"/>
      <c r="AA91" s="938"/>
      <c r="AB91" s="939"/>
    </row>
    <row r="92" spans="1:28" ht="18" customHeight="1">
      <c r="A92" s="945"/>
      <c r="B92" s="906" t="s">
        <v>414</v>
      </c>
      <c r="C92" s="906"/>
      <c r="D92" s="906"/>
      <c r="E92" s="906"/>
      <c r="F92" s="938"/>
      <c r="G92" s="938"/>
      <c r="H92" s="938" t="str">
        <f>項目一覧!$C$37</f>
        <v/>
      </c>
      <c r="I92" s="939"/>
      <c r="J92" s="938"/>
      <c r="K92" s="938"/>
      <c r="L92" s="938"/>
      <c r="M92" s="938"/>
      <c r="N92" s="938"/>
      <c r="O92" s="938"/>
      <c r="P92" s="938"/>
      <c r="Q92" s="938"/>
      <c r="R92" s="938"/>
      <c r="S92" s="938"/>
      <c r="T92" s="938"/>
      <c r="U92" s="938"/>
      <c r="V92" s="938"/>
      <c r="W92" s="938"/>
      <c r="X92" s="938"/>
      <c r="Y92" s="938"/>
      <c r="Z92" s="938"/>
      <c r="AA92" s="938"/>
      <c r="AB92" s="939"/>
    </row>
    <row r="93" spans="1:28" ht="18" customHeight="1">
      <c r="A93" s="945"/>
      <c r="B93" s="906" t="s">
        <v>399</v>
      </c>
      <c r="C93" s="906"/>
      <c r="D93" s="906"/>
      <c r="E93" s="906"/>
      <c r="F93" s="938"/>
      <c r="G93" s="938"/>
      <c r="H93" s="938" t="str">
        <f>項目一覧!$C$38</f>
        <v/>
      </c>
      <c r="I93" s="939"/>
      <c r="J93" s="938"/>
      <c r="K93" s="938"/>
      <c r="L93" s="938"/>
      <c r="M93" s="938"/>
      <c r="N93" s="938"/>
      <c r="O93" s="938"/>
      <c r="P93" s="938"/>
      <c r="Q93" s="938"/>
      <c r="R93" s="938"/>
      <c r="S93" s="938"/>
      <c r="T93" s="938"/>
      <c r="U93" s="938"/>
      <c r="V93" s="938"/>
      <c r="W93" s="938"/>
      <c r="X93" s="938"/>
      <c r="Y93" s="938"/>
      <c r="Z93" s="938"/>
      <c r="AA93" s="938"/>
      <c r="AB93" s="939"/>
    </row>
    <row r="94" spans="1:28" ht="18" customHeight="1">
      <c r="A94" s="945"/>
      <c r="B94" s="906" t="s">
        <v>398</v>
      </c>
      <c r="C94" s="906"/>
      <c r="D94" s="906"/>
      <c r="E94" s="906"/>
      <c r="F94" s="938"/>
      <c r="G94" s="938"/>
      <c r="H94" s="1711" t="str">
        <f>項目一覧!$C$39</f>
        <v/>
      </c>
      <c r="I94" s="1711"/>
      <c r="J94" s="1711"/>
      <c r="K94" s="1711"/>
      <c r="L94" s="1711"/>
      <c r="M94" s="1711"/>
      <c r="N94" s="1711"/>
      <c r="O94" s="1711"/>
      <c r="P94" s="1711"/>
      <c r="Q94" s="1711"/>
      <c r="R94" s="1711"/>
      <c r="S94" s="1711"/>
      <c r="T94" s="1711"/>
      <c r="U94" s="1711"/>
      <c r="V94" s="1711"/>
      <c r="W94" s="1711"/>
      <c r="X94" s="1711"/>
      <c r="Y94" s="1711"/>
      <c r="Z94" s="1711"/>
      <c r="AA94" s="1711"/>
      <c r="AB94" s="1711"/>
    </row>
    <row r="95" spans="1:28" ht="18" customHeight="1">
      <c r="A95" s="945"/>
      <c r="B95" s="906" t="s">
        <v>397</v>
      </c>
      <c r="C95" s="906"/>
      <c r="D95" s="906"/>
      <c r="E95" s="906"/>
      <c r="F95" s="938"/>
      <c r="G95" s="938"/>
      <c r="H95" s="938" t="str">
        <f>項目一覧!$C$40</f>
        <v/>
      </c>
      <c r="I95" s="939"/>
      <c r="J95" s="938"/>
      <c r="K95" s="938"/>
      <c r="L95" s="938"/>
      <c r="M95" s="938"/>
      <c r="N95" s="938"/>
      <c r="O95" s="938"/>
      <c r="P95" s="938"/>
      <c r="Q95" s="938"/>
      <c r="R95" s="938"/>
      <c r="S95" s="938"/>
      <c r="T95" s="938"/>
      <c r="U95" s="938"/>
      <c r="V95" s="938"/>
      <c r="W95" s="938"/>
      <c r="X95" s="938"/>
      <c r="Y95" s="938"/>
      <c r="Z95" s="938"/>
      <c r="AA95" s="938"/>
      <c r="AB95" s="939"/>
    </row>
    <row r="96" spans="1:28" ht="18" customHeight="1">
      <c r="A96" s="945"/>
      <c r="B96" s="906" t="s">
        <v>413</v>
      </c>
      <c r="C96" s="906"/>
      <c r="D96" s="906"/>
      <c r="E96" s="906"/>
      <c r="F96" s="938"/>
      <c r="G96" s="938"/>
      <c r="H96" s="1695" t="str">
        <f>項目一覧!$C$41</f>
        <v/>
      </c>
      <c r="I96" s="1695"/>
      <c r="J96" s="1695"/>
      <c r="K96" s="1695"/>
      <c r="L96" s="1695"/>
      <c r="M96" s="1695"/>
      <c r="N96" s="1695"/>
      <c r="O96" s="1695"/>
      <c r="P96" s="1695"/>
      <c r="Q96" s="1695"/>
      <c r="R96" s="1695"/>
      <c r="S96" s="938"/>
      <c r="T96" s="938"/>
      <c r="U96" s="938"/>
      <c r="V96" s="938"/>
      <c r="W96" s="938"/>
      <c r="X96" s="938"/>
      <c r="Y96" s="938"/>
      <c r="Z96" s="938"/>
      <c r="AA96" s="938"/>
      <c r="AB96" s="939"/>
    </row>
    <row r="97" spans="1:28" ht="18" customHeight="1">
      <c r="A97" s="945"/>
      <c r="B97" s="902" t="s">
        <v>412</v>
      </c>
      <c r="C97" s="906"/>
      <c r="D97" s="906"/>
      <c r="E97" s="906"/>
      <c r="F97" s="938"/>
      <c r="G97" s="938"/>
      <c r="H97" s="938"/>
      <c r="I97" s="1037" t="str">
        <f>項目一覧!$C$42</f>
        <v/>
      </c>
      <c r="J97" s="938"/>
      <c r="K97" s="938"/>
      <c r="L97" s="938"/>
      <c r="M97" s="938"/>
      <c r="N97" s="938"/>
      <c r="O97" s="938"/>
      <c r="P97" s="938"/>
      <c r="Q97" s="938"/>
      <c r="R97" s="938"/>
      <c r="S97" s="938"/>
      <c r="T97" s="938"/>
      <c r="U97" s="938"/>
      <c r="V97" s="938"/>
      <c r="W97" s="938"/>
      <c r="X97" s="938"/>
      <c r="Y97" s="938"/>
      <c r="Z97" s="938"/>
      <c r="AA97" s="938"/>
      <c r="AB97" s="939"/>
    </row>
    <row r="98" spans="1:28" ht="18" customHeight="1">
      <c r="A98" s="945"/>
      <c r="B98" s="902"/>
      <c r="C98" s="906"/>
      <c r="D98" s="906"/>
      <c r="E98" s="906"/>
      <c r="F98" s="938"/>
      <c r="G98" s="938"/>
      <c r="H98" s="938"/>
      <c r="I98" s="1037"/>
      <c r="J98" s="938"/>
      <c r="K98" s="938"/>
      <c r="L98" s="938"/>
      <c r="M98" s="938"/>
      <c r="N98" s="938"/>
      <c r="O98" s="938"/>
      <c r="P98" s="938"/>
      <c r="Q98" s="938"/>
      <c r="R98" s="938"/>
      <c r="S98" s="938"/>
      <c r="T98" s="938"/>
      <c r="U98" s="938"/>
      <c r="V98" s="938"/>
      <c r="W98" s="938"/>
      <c r="X98" s="938"/>
      <c r="Y98" s="938"/>
      <c r="Z98" s="938"/>
      <c r="AA98" s="938"/>
      <c r="AB98" s="939"/>
    </row>
    <row r="99" spans="1:28" ht="18" customHeight="1">
      <c r="A99" s="945"/>
      <c r="B99" s="906" t="s">
        <v>530</v>
      </c>
      <c r="C99" s="906"/>
      <c r="D99" s="906"/>
      <c r="E99" s="906"/>
      <c r="F99" s="938"/>
      <c r="G99" s="938"/>
      <c r="H99" s="938"/>
      <c r="I99" s="939"/>
      <c r="J99" s="938"/>
      <c r="K99" s="938"/>
      <c r="L99" s="938"/>
      <c r="M99" s="938"/>
      <c r="N99" s="938"/>
      <c r="O99" s="938"/>
      <c r="P99" s="938"/>
      <c r="Q99" s="938"/>
      <c r="R99" s="938"/>
      <c r="S99" s="938"/>
      <c r="T99" s="938"/>
      <c r="U99" s="938"/>
      <c r="V99" s="938"/>
      <c r="W99" s="938"/>
      <c r="X99" s="938"/>
      <c r="Y99" s="938"/>
      <c r="Z99" s="938"/>
      <c r="AA99" s="938"/>
      <c r="AB99" s="939"/>
    </row>
    <row r="100" spans="1:28" ht="18" customHeight="1">
      <c r="A100" s="945"/>
      <c r="B100" s="906" t="s">
        <v>401</v>
      </c>
      <c r="C100" s="906"/>
      <c r="D100" s="906"/>
      <c r="E100" s="906"/>
      <c r="F100" s="938"/>
      <c r="G100" s="938"/>
      <c r="H100" s="938" t="str">
        <f>項目一覧!$C$231</f>
        <v/>
      </c>
      <c r="I100" s="939"/>
      <c r="J100" s="938"/>
      <c r="K100" s="938"/>
      <c r="L100" s="938"/>
      <c r="M100" s="938"/>
      <c r="N100" s="938"/>
      <c r="O100" s="938"/>
      <c r="P100" s="938"/>
      <c r="Q100" s="938"/>
      <c r="R100" s="938"/>
      <c r="S100" s="938"/>
      <c r="T100" s="938"/>
      <c r="U100" s="938"/>
      <c r="V100" s="938"/>
      <c r="W100" s="938"/>
      <c r="X100" s="938"/>
      <c r="Y100" s="938"/>
      <c r="Z100" s="938"/>
      <c r="AA100" s="938"/>
      <c r="AB100" s="939"/>
    </row>
    <row r="101" spans="1:28" ht="18" customHeight="1">
      <c r="A101" s="945"/>
      <c r="B101" s="906" t="s">
        <v>414</v>
      </c>
      <c r="C101" s="906"/>
      <c r="D101" s="906"/>
      <c r="E101" s="906"/>
      <c r="F101" s="938"/>
      <c r="G101" s="938"/>
      <c r="H101" s="938" t="str">
        <f>項目一覧!$C$232</f>
        <v/>
      </c>
      <c r="I101" s="939"/>
      <c r="J101" s="938"/>
      <c r="K101" s="938"/>
      <c r="L101" s="938"/>
      <c r="M101" s="938"/>
      <c r="N101" s="938"/>
      <c r="O101" s="938"/>
      <c r="P101" s="938"/>
      <c r="Q101" s="938"/>
      <c r="R101" s="938"/>
      <c r="S101" s="938"/>
      <c r="T101" s="938"/>
      <c r="U101" s="938"/>
      <c r="V101" s="938"/>
      <c r="W101" s="938"/>
      <c r="X101" s="938"/>
      <c r="Y101" s="938"/>
      <c r="Z101" s="938"/>
      <c r="AA101" s="938"/>
      <c r="AB101" s="939"/>
    </row>
    <row r="102" spans="1:28" ht="18" customHeight="1">
      <c r="A102" s="945"/>
      <c r="B102" s="906" t="s">
        <v>399</v>
      </c>
      <c r="C102" s="906"/>
      <c r="D102" s="906"/>
      <c r="E102" s="906"/>
      <c r="F102" s="938"/>
      <c r="G102" s="938"/>
      <c r="H102" s="938" t="str">
        <f>項目一覧!$C$233</f>
        <v/>
      </c>
      <c r="I102" s="939"/>
      <c r="J102" s="938"/>
      <c r="K102" s="938"/>
      <c r="L102" s="938"/>
      <c r="M102" s="938"/>
      <c r="N102" s="938"/>
      <c r="O102" s="938"/>
      <c r="P102" s="938"/>
      <c r="Q102" s="938"/>
      <c r="R102" s="938"/>
      <c r="S102" s="938"/>
      <c r="T102" s="938"/>
      <c r="U102" s="938"/>
      <c r="V102" s="938"/>
      <c r="W102" s="938"/>
      <c r="X102" s="938"/>
      <c r="Y102" s="938"/>
      <c r="Z102" s="938"/>
      <c r="AA102" s="938"/>
      <c r="AB102" s="939"/>
    </row>
    <row r="103" spans="1:28" ht="18" customHeight="1">
      <c r="A103" s="945"/>
      <c r="B103" s="906" t="s">
        <v>398</v>
      </c>
      <c r="C103" s="906"/>
      <c r="D103" s="906"/>
      <c r="E103" s="906"/>
      <c r="F103" s="938"/>
      <c r="G103" s="938"/>
      <c r="H103" s="1711" t="str">
        <f>項目一覧!$C$234</f>
        <v/>
      </c>
      <c r="I103" s="1711"/>
      <c r="J103" s="1711"/>
      <c r="K103" s="1711"/>
      <c r="L103" s="1711"/>
      <c r="M103" s="1711"/>
      <c r="N103" s="1711"/>
      <c r="O103" s="1711"/>
      <c r="P103" s="1711"/>
      <c r="Q103" s="1711"/>
      <c r="R103" s="1711"/>
      <c r="S103" s="1711"/>
      <c r="T103" s="1711"/>
      <c r="U103" s="1711"/>
      <c r="V103" s="1711"/>
      <c r="W103" s="1711"/>
      <c r="X103" s="1711"/>
      <c r="Y103" s="1711"/>
      <c r="Z103" s="1711"/>
      <c r="AA103" s="1711"/>
      <c r="AB103" s="1711"/>
    </row>
    <row r="104" spans="1:28" ht="18" customHeight="1">
      <c r="A104" s="945"/>
      <c r="B104" s="906" t="s">
        <v>397</v>
      </c>
      <c r="C104" s="906"/>
      <c r="D104" s="906"/>
      <c r="E104" s="906"/>
      <c r="F104" s="938"/>
      <c r="G104" s="938"/>
      <c r="H104" s="938" t="str">
        <f>項目一覧!$C$235</f>
        <v/>
      </c>
      <c r="I104" s="939"/>
      <c r="J104" s="938"/>
      <c r="K104" s="938"/>
      <c r="L104" s="938"/>
      <c r="M104" s="938"/>
      <c r="N104" s="938"/>
      <c r="O104" s="938"/>
      <c r="P104" s="938"/>
      <c r="Q104" s="938"/>
      <c r="R104" s="938"/>
      <c r="S104" s="938"/>
      <c r="T104" s="938"/>
      <c r="U104" s="938"/>
      <c r="V104" s="938"/>
      <c r="W104" s="938"/>
      <c r="X104" s="938"/>
      <c r="Y104" s="938"/>
      <c r="Z104" s="938"/>
      <c r="AA104" s="938"/>
      <c r="AB104" s="939"/>
    </row>
    <row r="105" spans="1:28" ht="18" customHeight="1">
      <c r="A105" s="945"/>
      <c r="B105" s="906" t="s">
        <v>413</v>
      </c>
      <c r="C105" s="906"/>
      <c r="D105" s="906"/>
      <c r="E105" s="906"/>
      <c r="F105" s="938"/>
      <c r="G105" s="938"/>
      <c r="H105" s="938" t="str">
        <f>項目一覧!$C$236</f>
        <v/>
      </c>
      <c r="I105" s="939"/>
      <c r="J105" s="938"/>
      <c r="K105" s="938"/>
      <c r="L105" s="938"/>
      <c r="M105" s="938"/>
      <c r="N105" s="938"/>
      <c r="O105" s="938"/>
      <c r="P105" s="938"/>
      <c r="Q105" s="938"/>
      <c r="R105" s="938"/>
      <c r="S105" s="938"/>
      <c r="T105" s="938"/>
      <c r="U105" s="938"/>
      <c r="V105" s="938"/>
      <c r="W105" s="938"/>
      <c r="X105" s="938"/>
      <c r="Y105" s="938"/>
      <c r="Z105" s="938"/>
      <c r="AA105" s="938"/>
      <c r="AB105" s="939"/>
    </row>
    <row r="106" spans="1:28" ht="18" customHeight="1">
      <c r="A106" s="945"/>
      <c r="B106" s="902" t="s">
        <v>412</v>
      </c>
      <c r="C106" s="906"/>
      <c r="D106" s="906"/>
      <c r="E106" s="906"/>
      <c r="F106" s="938"/>
      <c r="G106" s="938"/>
      <c r="H106" s="938"/>
      <c r="I106" s="1037" t="str">
        <f>項目一覧!$C$237</f>
        <v/>
      </c>
      <c r="J106" s="938"/>
      <c r="K106" s="938"/>
      <c r="L106" s="938"/>
      <c r="M106" s="938"/>
      <c r="N106" s="938"/>
      <c r="O106" s="938"/>
      <c r="P106" s="938"/>
      <c r="Q106" s="938"/>
      <c r="R106" s="938"/>
      <c r="S106" s="938"/>
      <c r="T106" s="938"/>
      <c r="U106" s="938"/>
      <c r="V106" s="938"/>
      <c r="W106" s="938"/>
      <c r="X106" s="938"/>
      <c r="Y106" s="938"/>
      <c r="Z106" s="938"/>
      <c r="AA106" s="938"/>
      <c r="AB106" s="939"/>
    </row>
    <row r="107" spans="1:28" ht="18" customHeight="1">
      <c r="A107" s="945"/>
      <c r="B107" s="902"/>
      <c r="C107" s="906"/>
      <c r="D107" s="906"/>
      <c r="E107" s="906"/>
      <c r="F107" s="938"/>
      <c r="G107" s="938"/>
      <c r="H107" s="938"/>
      <c r="I107" s="1037"/>
      <c r="J107" s="938"/>
      <c r="K107" s="938"/>
      <c r="L107" s="938"/>
      <c r="M107" s="938"/>
      <c r="N107" s="938"/>
      <c r="O107" s="938"/>
      <c r="P107" s="938"/>
      <c r="Q107" s="938"/>
      <c r="R107" s="938"/>
      <c r="S107" s="938"/>
      <c r="T107" s="938"/>
      <c r="U107" s="938"/>
      <c r="V107" s="938"/>
      <c r="W107" s="938"/>
      <c r="X107" s="938"/>
      <c r="Y107" s="938"/>
      <c r="Z107" s="938"/>
      <c r="AA107" s="938"/>
      <c r="AB107" s="939"/>
    </row>
    <row r="108" spans="1:28" ht="18" customHeight="1">
      <c r="A108" s="945"/>
      <c r="B108" s="906" t="s">
        <v>401</v>
      </c>
      <c r="C108" s="906"/>
      <c r="D108" s="906"/>
      <c r="E108" s="906"/>
      <c r="F108" s="938"/>
      <c r="G108" s="938"/>
      <c r="H108" s="938" t="str">
        <f>項目一覧!$C$238</f>
        <v/>
      </c>
      <c r="I108" s="939"/>
      <c r="J108" s="938"/>
      <c r="K108" s="938"/>
      <c r="L108" s="938"/>
      <c r="M108" s="938"/>
      <c r="N108" s="938"/>
      <c r="O108" s="938"/>
      <c r="P108" s="938"/>
      <c r="Q108" s="938"/>
      <c r="R108" s="938"/>
      <c r="S108" s="938"/>
      <c r="T108" s="938"/>
      <c r="U108" s="938"/>
      <c r="V108" s="938"/>
      <c r="W108" s="938"/>
      <c r="X108" s="938"/>
      <c r="Y108" s="938"/>
      <c r="Z108" s="938"/>
      <c r="AA108" s="938"/>
      <c r="AB108" s="939"/>
    </row>
    <row r="109" spans="1:28" ht="18" customHeight="1">
      <c r="A109" s="945"/>
      <c r="B109" s="906" t="s">
        <v>414</v>
      </c>
      <c r="C109" s="906"/>
      <c r="D109" s="906"/>
      <c r="E109" s="906"/>
      <c r="F109" s="938"/>
      <c r="G109" s="938"/>
      <c r="H109" s="938" t="str">
        <f>項目一覧!$C$239</f>
        <v/>
      </c>
      <c r="I109" s="939"/>
      <c r="J109" s="938"/>
      <c r="K109" s="938"/>
      <c r="L109" s="938"/>
      <c r="M109" s="938"/>
      <c r="N109" s="938"/>
      <c r="O109" s="938"/>
      <c r="P109" s="938"/>
      <c r="Q109" s="938"/>
      <c r="R109" s="938"/>
      <c r="S109" s="938"/>
      <c r="T109" s="938"/>
      <c r="U109" s="938"/>
      <c r="V109" s="938"/>
      <c r="W109" s="938"/>
      <c r="X109" s="938"/>
      <c r="Y109" s="938"/>
      <c r="Z109" s="938"/>
      <c r="AA109" s="938"/>
      <c r="AB109" s="939"/>
    </row>
    <row r="110" spans="1:28" ht="18" customHeight="1">
      <c r="A110" s="945"/>
      <c r="B110" s="906" t="s">
        <v>399</v>
      </c>
      <c r="C110" s="906"/>
      <c r="D110" s="906"/>
      <c r="E110" s="906"/>
      <c r="F110" s="938"/>
      <c r="G110" s="938"/>
      <c r="H110" s="938" t="str">
        <f>項目一覧!$C$240</f>
        <v/>
      </c>
      <c r="I110" s="939"/>
      <c r="J110" s="938"/>
      <c r="K110" s="938"/>
      <c r="L110" s="938"/>
      <c r="M110" s="938"/>
      <c r="N110" s="938"/>
      <c r="O110" s="938"/>
      <c r="P110" s="938"/>
      <c r="Q110" s="938"/>
      <c r="R110" s="938"/>
      <c r="S110" s="938"/>
      <c r="T110" s="938"/>
      <c r="U110" s="938"/>
      <c r="V110" s="938"/>
      <c r="W110" s="938"/>
      <c r="X110" s="938"/>
      <c r="Y110" s="938"/>
      <c r="Z110" s="938"/>
      <c r="AA110" s="938"/>
      <c r="AB110" s="939"/>
    </row>
    <row r="111" spans="1:28" ht="18" customHeight="1">
      <c r="A111" s="945"/>
      <c r="B111" s="906" t="s">
        <v>398</v>
      </c>
      <c r="C111" s="906"/>
      <c r="D111" s="906"/>
      <c r="E111" s="906"/>
      <c r="F111" s="938"/>
      <c r="G111" s="938"/>
      <c r="H111" s="1711" t="str">
        <f>項目一覧!$C$241</f>
        <v/>
      </c>
      <c r="I111" s="1711"/>
      <c r="J111" s="1711"/>
      <c r="K111" s="1711"/>
      <c r="L111" s="1711"/>
      <c r="M111" s="1711"/>
      <c r="N111" s="1711"/>
      <c r="O111" s="1711"/>
      <c r="P111" s="1711"/>
      <c r="Q111" s="1711"/>
      <c r="R111" s="1711"/>
      <c r="S111" s="1711"/>
      <c r="T111" s="1711"/>
      <c r="U111" s="1711"/>
      <c r="V111" s="1711"/>
      <c r="W111" s="1711"/>
      <c r="X111" s="1711"/>
      <c r="Y111" s="1711"/>
      <c r="Z111" s="1711"/>
      <c r="AA111" s="1711"/>
      <c r="AB111" s="1711"/>
    </row>
    <row r="112" spans="1:28" ht="18" customHeight="1">
      <c r="A112" s="945"/>
      <c r="B112" s="906" t="s">
        <v>397</v>
      </c>
      <c r="C112" s="906"/>
      <c r="D112" s="906"/>
      <c r="E112" s="906"/>
      <c r="F112" s="938"/>
      <c r="G112" s="938"/>
      <c r="H112" s="938" t="str">
        <f>項目一覧!$C$242</f>
        <v/>
      </c>
      <c r="I112" s="939"/>
      <c r="J112" s="938"/>
      <c r="K112" s="938"/>
      <c r="L112" s="938"/>
      <c r="M112" s="938"/>
      <c r="N112" s="938"/>
      <c r="O112" s="938"/>
      <c r="P112" s="938"/>
      <c r="Q112" s="938"/>
      <c r="R112" s="938"/>
      <c r="S112" s="938"/>
      <c r="T112" s="938"/>
      <c r="U112" s="938"/>
      <c r="V112" s="938"/>
      <c r="W112" s="938"/>
      <c r="X112" s="938"/>
      <c r="Y112" s="938"/>
      <c r="Z112" s="938"/>
      <c r="AA112" s="938"/>
      <c r="AB112" s="939"/>
    </row>
    <row r="113" spans="1:28" ht="18" customHeight="1">
      <c r="A113" s="945"/>
      <c r="B113" s="906" t="s">
        <v>413</v>
      </c>
      <c r="C113" s="906"/>
      <c r="D113" s="906"/>
      <c r="E113" s="906"/>
      <c r="F113" s="938"/>
      <c r="G113" s="938"/>
      <c r="H113" s="938" t="str">
        <f>項目一覧!$C$243</f>
        <v/>
      </c>
      <c r="I113" s="939"/>
      <c r="J113" s="938"/>
      <c r="K113" s="938"/>
      <c r="L113" s="938"/>
      <c r="M113" s="938"/>
      <c r="N113" s="938"/>
      <c r="O113" s="938"/>
      <c r="P113" s="938"/>
      <c r="Q113" s="938"/>
      <c r="R113" s="938"/>
      <c r="S113" s="938"/>
      <c r="T113" s="938"/>
      <c r="U113" s="938"/>
      <c r="V113" s="938"/>
      <c r="W113" s="938"/>
      <c r="X113" s="938"/>
      <c r="Y113" s="938"/>
      <c r="Z113" s="938"/>
      <c r="AA113" s="938"/>
      <c r="AB113" s="939"/>
    </row>
    <row r="114" spans="1:28" ht="18" customHeight="1">
      <c r="A114" s="945"/>
      <c r="B114" s="902" t="s">
        <v>412</v>
      </c>
      <c r="C114" s="906"/>
      <c r="D114" s="906"/>
      <c r="E114" s="906"/>
      <c r="F114" s="938"/>
      <c r="G114" s="938"/>
      <c r="H114" s="938"/>
      <c r="I114" s="1037" t="str">
        <f>項目一覧!$C$244</f>
        <v/>
      </c>
      <c r="J114" s="938"/>
      <c r="K114" s="938"/>
      <c r="L114" s="938"/>
      <c r="M114" s="938"/>
      <c r="N114" s="938"/>
      <c r="O114" s="938"/>
      <c r="P114" s="938"/>
      <c r="Q114" s="938"/>
      <c r="R114" s="938"/>
      <c r="S114" s="938"/>
      <c r="T114" s="938"/>
      <c r="U114" s="938"/>
      <c r="V114" s="938"/>
      <c r="W114" s="938"/>
      <c r="X114" s="938"/>
      <c r="Y114" s="938"/>
      <c r="Z114" s="938"/>
      <c r="AA114" s="938"/>
      <c r="AB114" s="939"/>
    </row>
    <row r="115" spans="1:28" ht="18" customHeight="1">
      <c r="A115" s="945"/>
      <c r="B115" s="902"/>
      <c r="C115" s="906"/>
      <c r="D115" s="906"/>
      <c r="E115" s="906"/>
      <c r="F115" s="938"/>
      <c r="G115" s="938"/>
      <c r="H115" s="938"/>
      <c r="I115" s="1037"/>
      <c r="J115" s="938"/>
      <c r="K115" s="938"/>
      <c r="L115" s="938"/>
      <c r="M115" s="938"/>
      <c r="N115" s="938"/>
      <c r="O115" s="938"/>
      <c r="P115" s="938"/>
      <c r="Q115" s="938"/>
      <c r="R115" s="938"/>
      <c r="S115" s="938"/>
      <c r="T115" s="938"/>
      <c r="U115" s="938"/>
      <c r="V115" s="938"/>
      <c r="W115" s="938"/>
      <c r="X115" s="938"/>
      <c r="Y115" s="938"/>
      <c r="Z115" s="938"/>
      <c r="AA115" s="938"/>
      <c r="AB115" s="939"/>
    </row>
    <row r="116" spans="1:28" ht="18" customHeight="1">
      <c r="A116" s="945"/>
      <c r="B116" s="906" t="s">
        <v>401</v>
      </c>
      <c r="C116" s="906"/>
      <c r="D116" s="906"/>
      <c r="E116" s="906"/>
      <c r="F116" s="938"/>
      <c r="G116" s="938"/>
      <c r="H116" s="938" t="str">
        <f>項目一覧!$C$245</f>
        <v/>
      </c>
      <c r="I116" s="939"/>
      <c r="J116" s="938"/>
      <c r="K116" s="938"/>
      <c r="L116" s="938"/>
      <c r="M116" s="938"/>
      <c r="N116" s="938"/>
      <c r="O116" s="938"/>
      <c r="P116" s="938"/>
      <c r="Q116" s="938"/>
      <c r="R116" s="938"/>
      <c r="S116" s="938"/>
      <c r="T116" s="938"/>
      <c r="U116" s="938"/>
      <c r="V116" s="938"/>
      <c r="W116" s="938"/>
      <c r="X116" s="938"/>
      <c r="Y116" s="938"/>
      <c r="Z116" s="938"/>
      <c r="AA116" s="938"/>
      <c r="AB116" s="939"/>
    </row>
    <row r="117" spans="1:28" ht="18" customHeight="1">
      <c r="A117" s="945"/>
      <c r="B117" s="906" t="s">
        <v>414</v>
      </c>
      <c r="C117" s="906"/>
      <c r="D117" s="906"/>
      <c r="E117" s="906"/>
      <c r="F117" s="938"/>
      <c r="G117" s="938"/>
      <c r="H117" s="938" t="str">
        <f>項目一覧!$C$246</f>
        <v/>
      </c>
      <c r="I117" s="939"/>
      <c r="J117" s="938"/>
      <c r="K117" s="938"/>
      <c r="L117" s="938"/>
      <c r="M117" s="938"/>
      <c r="N117" s="938"/>
      <c r="O117" s="938"/>
      <c r="P117" s="938"/>
      <c r="Q117" s="938"/>
      <c r="R117" s="938"/>
      <c r="S117" s="938"/>
      <c r="T117" s="938"/>
      <c r="U117" s="938"/>
      <c r="V117" s="938"/>
      <c r="W117" s="938"/>
      <c r="X117" s="938"/>
      <c r="Y117" s="938"/>
      <c r="Z117" s="938"/>
      <c r="AA117" s="938"/>
      <c r="AB117" s="939"/>
    </row>
    <row r="118" spans="1:28" ht="18" customHeight="1">
      <c r="A118" s="945"/>
      <c r="B118" s="906" t="s">
        <v>399</v>
      </c>
      <c r="C118" s="906"/>
      <c r="D118" s="906"/>
      <c r="E118" s="906"/>
      <c r="F118" s="938"/>
      <c r="G118" s="938"/>
      <c r="H118" s="938" t="str">
        <f>項目一覧!$C$247</f>
        <v/>
      </c>
      <c r="I118" s="939"/>
      <c r="J118" s="938"/>
      <c r="K118" s="938"/>
      <c r="L118" s="938"/>
      <c r="M118" s="938"/>
      <c r="N118" s="938"/>
      <c r="O118" s="938"/>
      <c r="P118" s="938"/>
      <c r="Q118" s="938"/>
      <c r="R118" s="938"/>
      <c r="S118" s="938"/>
      <c r="T118" s="938"/>
      <c r="U118" s="938"/>
      <c r="V118" s="938"/>
      <c r="W118" s="938"/>
      <c r="X118" s="938"/>
      <c r="Y118" s="938"/>
      <c r="Z118" s="938"/>
      <c r="AA118" s="938"/>
      <c r="AB118" s="939"/>
    </row>
    <row r="119" spans="1:28" ht="18" customHeight="1">
      <c r="A119" s="945"/>
      <c r="B119" s="906" t="s">
        <v>398</v>
      </c>
      <c r="C119" s="906"/>
      <c r="D119" s="906"/>
      <c r="E119" s="906"/>
      <c r="F119" s="938"/>
      <c r="G119" s="938"/>
      <c r="H119" s="1711" t="str">
        <f>項目一覧!$C$248</f>
        <v/>
      </c>
      <c r="I119" s="1711"/>
      <c r="J119" s="1711"/>
      <c r="K119" s="1711"/>
      <c r="L119" s="1711"/>
      <c r="M119" s="1711"/>
      <c r="N119" s="1711"/>
      <c r="O119" s="1711"/>
      <c r="P119" s="1711"/>
      <c r="Q119" s="1711"/>
      <c r="R119" s="1711"/>
      <c r="S119" s="1711"/>
      <c r="T119" s="1711"/>
      <c r="U119" s="1711"/>
      <c r="V119" s="1711"/>
      <c r="W119" s="1711"/>
      <c r="X119" s="1711"/>
      <c r="Y119" s="1711"/>
      <c r="Z119" s="1711"/>
      <c r="AA119" s="1711"/>
      <c r="AB119" s="1711"/>
    </row>
    <row r="120" spans="1:28" ht="18" customHeight="1">
      <c r="A120" s="945"/>
      <c r="B120" s="906" t="s">
        <v>397</v>
      </c>
      <c r="C120" s="906"/>
      <c r="D120" s="906"/>
      <c r="E120" s="906"/>
      <c r="F120" s="938"/>
      <c r="G120" s="938"/>
      <c r="H120" s="938" t="str">
        <f>項目一覧!$C$249</f>
        <v/>
      </c>
      <c r="I120" s="939"/>
      <c r="J120" s="938"/>
      <c r="K120" s="938"/>
      <c r="L120" s="938"/>
      <c r="M120" s="938"/>
      <c r="N120" s="938"/>
      <c r="O120" s="938"/>
      <c r="P120" s="938"/>
      <c r="Q120" s="938"/>
      <c r="R120" s="938"/>
      <c r="S120" s="938"/>
      <c r="T120" s="938"/>
      <c r="U120" s="938"/>
      <c r="V120" s="938"/>
      <c r="W120" s="938"/>
      <c r="X120" s="938"/>
      <c r="Y120" s="938"/>
      <c r="Z120" s="938"/>
      <c r="AA120" s="938"/>
      <c r="AB120" s="939"/>
    </row>
    <row r="121" spans="1:28" ht="18" customHeight="1">
      <c r="A121" s="945"/>
      <c r="B121" s="906" t="s">
        <v>413</v>
      </c>
      <c r="C121" s="906"/>
      <c r="D121" s="906"/>
      <c r="E121" s="906"/>
      <c r="F121" s="938"/>
      <c r="G121" s="938"/>
      <c r="H121" s="938" t="str">
        <f>項目一覧!$C$250</f>
        <v/>
      </c>
      <c r="I121" s="939"/>
      <c r="J121" s="938"/>
      <c r="K121" s="938"/>
      <c r="L121" s="938"/>
      <c r="M121" s="938"/>
      <c r="N121" s="938"/>
      <c r="O121" s="938"/>
      <c r="P121" s="938"/>
      <c r="Q121" s="938"/>
      <c r="R121" s="938"/>
      <c r="S121" s="938"/>
      <c r="T121" s="938"/>
      <c r="U121" s="938"/>
      <c r="V121" s="938"/>
      <c r="W121" s="938"/>
      <c r="X121" s="938"/>
      <c r="Y121" s="938"/>
      <c r="Z121" s="938"/>
      <c r="AA121" s="938"/>
      <c r="AB121" s="939"/>
    </row>
    <row r="122" spans="1:28" ht="18" customHeight="1">
      <c r="A122" s="945"/>
      <c r="B122" s="902" t="s">
        <v>412</v>
      </c>
      <c r="C122" s="906"/>
      <c r="D122" s="906"/>
      <c r="E122" s="906"/>
      <c r="F122" s="938"/>
      <c r="G122" s="938"/>
      <c r="H122" s="938"/>
      <c r="I122" s="1037" t="str">
        <f>項目一覧!$C$251</f>
        <v/>
      </c>
      <c r="J122" s="938"/>
      <c r="K122" s="938"/>
      <c r="L122" s="938"/>
      <c r="M122" s="938"/>
      <c r="N122" s="938"/>
      <c r="O122" s="938"/>
      <c r="P122" s="938"/>
      <c r="Q122" s="938"/>
      <c r="R122" s="938"/>
      <c r="S122" s="938"/>
      <c r="T122" s="938"/>
      <c r="U122" s="938"/>
      <c r="V122" s="938"/>
      <c r="W122" s="938"/>
      <c r="X122" s="938"/>
      <c r="Y122" s="938"/>
      <c r="Z122" s="938"/>
      <c r="AA122" s="938"/>
      <c r="AB122" s="939"/>
    </row>
    <row r="123" spans="1:28" ht="18" customHeight="1">
      <c r="A123" s="951"/>
      <c r="B123" s="1072"/>
      <c r="C123" s="935"/>
      <c r="D123" s="935"/>
      <c r="E123" s="935"/>
      <c r="F123" s="941"/>
      <c r="G123" s="941"/>
      <c r="H123" s="941"/>
      <c r="I123" s="942"/>
      <c r="J123" s="941"/>
      <c r="K123" s="941"/>
      <c r="L123" s="941"/>
      <c r="M123" s="941"/>
      <c r="N123" s="941"/>
      <c r="O123" s="941"/>
      <c r="P123" s="941"/>
      <c r="Q123" s="941"/>
      <c r="R123" s="941"/>
      <c r="S123" s="941"/>
      <c r="T123" s="941"/>
      <c r="U123" s="941"/>
      <c r="V123" s="941"/>
      <c r="W123" s="941"/>
      <c r="X123" s="941"/>
      <c r="Y123" s="941"/>
      <c r="Z123" s="941"/>
      <c r="AA123" s="941"/>
      <c r="AB123" s="939"/>
    </row>
    <row r="124" spans="1:28" ht="18" customHeight="1">
      <c r="A124" s="936" t="s">
        <v>309</v>
      </c>
      <c r="B124" s="906" t="s">
        <v>411</v>
      </c>
      <c r="C124" s="906"/>
      <c r="D124" s="906"/>
      <c r="E124" s="906"/>
      <c r="F124" s="938"/>
      <c r="G124" s="938"/>
      <c r="H124" s="938"/>
      <c r="I124" s="938"/>
      <c r="J124" s="938"/>
      <c r="K124" s="938"/>
      <c r="L124" s="938"/>
      <c r="M124" s="938"/>
      <c r="N124" s="938"/>
      <c r="O124" s="938"/>
      <c r="P124" s="938"/>
      <c r="Q124" s="938"/>
      <c r="R124" s="938"/>
      <c r="S124" s="938"/>
      <c r="T124" s="938"/>
      <c r="U124" s="938"/>
      <c r="V124" s="938"/>
      <c r="W124" s="938"/>
      <c r="X124" s="938"/>
      <c r="Y124" s="938"/>
      <c r="Z124" s="938"/>
      <c r="AA124" s="938"/>
      <c r="AB124" s="939"/>
    </row>
    <row r="125" spans="1:28" ht="18" customHeight="1">
      <c r="A125" s="936"/>
      <c r="B125" s="906" t="s">
        <v>212</v>
      </c>
      <c r="C125" s="906"/>
      <c r="D125" s="906"/>
      <c r="E125" s="906"/>
      <c r="F125" s="938"/>
      <c r="G125" s="938"/>
      <c r="H125" s="938"/>
      <c r="I125" s="938"/>
      <c r="J125" s="938"/>
      <c r="K125" s="938"/>
      <c r="L125" s="938"/>
      <c r="M125" s="938"/>
      <c r="N125" s="938"/>
      <c r="O125" s="938"/>
      <c r="P125" s="938"/>
      <c r="Q125" s="938"/>
      <c r="R125" s="938"/>
      <c r="S125" s="938"/>
      <c r="T125" s="938"/>
      <c r="U125" s="938"/>
      <c r="V125" s="938"/>
      <c r="W125" s="938"/>
      <c r="X125" s="938"/>
      <c r="Y125" s="938"/>
      <c r="Z125" s="938"/>
      <c r="AA125" s="938"/>
      <c r="AB125" s="939"/>
    </row>
    <row r="126" spans="1:28" ht="18" customHeight="1">
      <c r="A126" s="945"/>
      <c r="B126" s="906" t="s">
        <v>409</v>
      </c>
      <c r="C126" s="906"/>
      <c r="D126" s="906"/>
      <c r="E126" s="906"/>
      <c r="F126" s="938"/>
      <c r="G126" s="938"/>
      <c r="H126" s="944" t="str">
        <f>IF(項目一覧!$C$43=0,"","("&amp;項目一覧!$C$43&amp;") 建築士  （"&amp;項目一覧!$C$44&amp;"）登録　第　 "&amp;項目一覧!$C$45&amp;"　号")</f>
        <v>() 建築士  （）登録　第　 　号</v>
      </c>
      <c r="I126" s="939"/>
      <c r="J126" s="938"/>
      <c r="K126" s="938"/>
      <c r="L126" s="938"/>
      <c r="M126" s="938"/>
      <c r="N126" s="938"/>
      <c r="O126" s="938"/>
      <c r="P126" s="938"/>
      <c r="Q126" s="938"/>
      <c r="R126" s="938"/>
      <c r="S126" s="938"/>
      <c r="T126" s="938"/>
      <c r="U126" s="938"/>
      <c r="V126" s="938"/>
      <c r="W126" s="938"/>
      <c r="X126" s="938"/>
      <c r="Y126" s="938"/>
      <c r="Z126" s="938"/>
      <c r="AA126" s="938"/>
      <c r="AB126" s="939"/>
    </row>
    <row r="127" spans="1:28" ht="18" customHeight="1">
      <c r="A127" s="945"/>
      <c r="B127" s="906" t="s">
        <v>408</v>
      </c>
      <c r="C127" s="906"/>
      <c r="D127" s="906"/>
      <c r="E127" s="906"/>
      <c r="F127" s="938"/>
      <c r="G127" s="938"/>
      <c r="H127" s="938" t="str">
        <f>項目一覧!$C$46</f>
        <v/>
      </c>
      <c r="I127" s="939"/>
      <c r="J127" s="938"/>
      <c r="K127" s="938"/>
      <c r="L127" s="938"/>
      <c r="M127" s="938"/>
      <c r="N127" s="938"/>
      <c r="O127" s="938"/>
      <c r="P127" s="938"/>
      <c r="Q127" s="938"/>
      <c r="R127" s="938"/>
      <c r="S127" s="938"/>
      <c r="T127" s="938"/>
      <c r="U127" s="938"/>
      <c r="V127" s="938"/>
      <c r="W127" s="938"/>
      <c r="X127" s="938"/>
      <c r="Y127" s="938"/>
      <c r="Z127" s="938"/>
      <c r="AA127" s="938"/>
      <c r="AB127" s="939"/>
    </row>
    <row r="128" spans="1:28" ht="18" customHeight="1">
      <c r="A128" s="945"/>
      <c r="B128" s="906" t="s">
        <v>407</v>
      </c>
      <c r="C128" s="906"/>
      <c r="D128" s="906"/>
      <c r="E128" s="906"/>
      <c r="F128" s="938"/>
      <c r="G128" s="938"/>
      <c r="H128" s="944" t="str">
        <f>IF(項目一覧!$C$47=0,"","("&amp;項目一覧!$C$47&amp;") 建築士事務所  （"&amp;項目一覧!$C$48&amp;"）知事登録　第　 "&amp;項目一覧!$C$49&amp;"　号")</f>
        <v>() 建築士事務所  （）知事登録　第　 　号</v>
      </c>
      <c r="I128" s="939"/>
      <c r="J128" s="938"/>
      <c r="K128" s="938"/>
      <c r="L128" s="938"/>
      <c r="M128" s="938"/>
      <c r="N128" s="938"/>
      <c r="O128" s="938"/>
      <c r="P128" s="938"/>
      <c r="Q128" s="938"/>
      <c r="R128" s="938"/>
      <c r="S128" s="938"/>
      <c r="T128" s="938"/>
      <c r="U128" s="938"/>
      <c r="V128" s="938"/>
      <c r="W128" s="938"/>
      <c r="X128" s="938"/>
      <c r="Y128" s="938"/>
      <c r="Z128" s="938"/>
      <c r="AA128" s="938"/>
      <c r="AB128" s="939"/>
    </row>
    <row r="129" spans="1:28" ht="18" customHeight="1">
      <c r="A129" s="945"/>
      <c r="B129" s="906"/>
      <c r="C129" s="906"/>
      <c r="D129" s="906"/>
      <c r="E129" s="906"/>
      <c r="F129" s="938"/>
      <c r="G129" s="938"/>
      <c r="H129" s="938" t="str">
        <f>項目一覧!$C$50</f>
        <v/>
      </c>
      <c r="I129" s="939"/>
      <c r="J129" s="938"/>
      <c r="K129" s="938"/>
      <c r="L129" s="938"/>
      <c r="M129" s="938"/>
      <c r="N129" s="938"/>
      <c r="O129" s="938"/>
      <c r="P129" s="938"/>
      <c r="Q129" s="938"/>
      <c r="R129" s="938"/>
      <c r="S129" s="938"/>
      <c r="T129" s="938"/>
      <c r="U129" s="938"/>
      <c r="V129" s="938"/>
      <c r="W129" s="938"/>
      <c r="X129" s="938"/>
      <c r="Y129" s="938"/>
      <c r="Z129" s="938"/>
      <c r="AA129" s="938"/>
      <c r="AB129" s="939"/>
    </row>
    <row r="130" spans="1:28" ht="18" customHeight="1">
      <c r="A130" s="945"/>
      <c r="B130" s="906" t="s">
        <v>406</v>
      </c>
      <c r="C130" s="906"/>
      <c r="D130" s="906"/>
      <c r="E130" s="906"/>
      <c r="F130" s="938"/>
      <c r="G130" s="938"/>
      <c r="H130" s="938" t="str">
        <f>項目一覧!$C$51</f>
        <v/>
      </c>
      <c r="I130" s="939"/>
      <c r="J130" s="938"/>
      <c r="K130" s="938"/>
      <c r="L130" s="938"/>
      <c r="M130" s="938"/>
      <c r="N130" s="938"/>
      <c r="O130" s="938"/>
      <c r="P130" s="938"/>
      <c r="Q130" s="938"/>
      <c r="R130" s="938"/>
      <c r="S130" s="938"/>
      <c r="T130" s="938"/>
      <c r="U130" s="938"/>
      <c r="V130" s="938"/>
      <c r="W130" s="938"/>
      <c r="X130" s="938"/>
      <c r="Y130" s="938"/>
      <c r="Z130" s="938"/>
      <c r="AA130" s="938"/>
      <c r="AB130" s="939"/>
    </row>
    <row r="131" spans="1:28" ht="18" customHeight="1">
      <c r="A131" s="945"/>
      <c r="B131" s="906" t="s">
        <v>405</v>
      </c>
      <c r="C131" s="906"/>
      <c r="D131" s="906"/>
      <c r="E131" s="906"/>
      <c r="F131" s="938"/>
      <c r="G131" s="938"/>
      <c r="H131" s="1711" t="str">
        <f>項目一覧!$C$52</f>
        <v/>
      </c>
      <c r="I131" s="1711"/>
      <c r="J131" s="1711"/>
      <c r="K131" s="1711"/>
      <c r="L131" s="1711"/>
      <c r="M131" s="1711"/>
      <c r="N131" s="1711"/>
      <c r="O131" s="1711"/>
      <c r="P131" s="1711"/>
      <c r="Q131" s="1711"/>
      <c r="R131" s="1711"/>
      <c r="S131" s="1711"/>
      <c r="T131" s="1711"/>
      <c r="U131" s="1711"/>
      <c r="V131" s="1711"/>
      <c r="W131" s="1711"/>
      <c r="X131" s="1711"/>
      <c r="Y131" s="1711"/>
      <c r="Z131" s="1711"/>
      <c r="AA131" s="1711"/>
      <c r="AB131" s="1711"/>
    </row>
    <row r="132" spans="1:28" ht="18" customHeight="1">
      <c r="A132" s="945"/>
      <c r="B132" s="906" t="s">
        <v>404</v>
      </c>
      <c r="C132" s="906"/>
      <c r="D132" s="906"/>
      <c r="E132" s="906"/>
      <c r="F132" s="938"/>
      <c r="G132" s="938"/>
      <c r="H132" s="938" t="str">
        <f>項目一覧!$C$53</f>
        <v/>
      </c>
      <c r="I132" s="939"/>
      <c r="J132" s="938"/>
      <c r="K132" s="938"/>
      <c r="L132" s="938"/>
      <c r="M132" s="938"/>
      <c r="N132" s="938"/>
      <c r="O132" s="938"/>
      <c r="P132" s="938"/>
      <c r="Q132" s="938"/>
      <c r="R132" s="938"/>
      <c r="S132" s="938"/>
      <c r="T132" s="938"/>
      <c r="U132" s="938"/>
      <c r="V132" s="938"/>
      <c r="W132" s="938"/>
      <c r="X132" s="938"/>
      <c r="Y132" s="938"/>
      <c r="Z132" s="938"/>
      <c r="AA132" s="938"/>
      <c r="AB132" s="939"/>
    </row>
    <row r="133" spans="1:28" ht="18" customHeight="1">
      <c r="A133" s="945"/>
      <c r="B133" s="954" t="s">
        <v>523</v>
      </c>
      <c r="C133" s="906"/>
      <c r="D133" s="906"/>
      <c r="E133" s="906"/>
      <c r="F133" s="938"/>
      <c r="G133" s="938"/>
      <c r="H133" s="938"/>
      <c r="I133" s="1037" t="str">
        <f>項目一覧!$C$54</f>
        <v/>
      </c>
      <c r="J133" s="938"/>
      <c r="K133" s="938"/>
      <c r="L133" s="938"/>
      <c r="M133" s="938"/>
      <c r="N133" s="938"/>
      <c r="O133" s="938"/>
      <c r="P133" s="938"/>
      <c r="Q133" s="938"/>
      <c r="R133" s="938"/>
      <c r="S133" s="938"/>
      <c r="T133" s="938"/>
      <c r="U133" s="938"/>
      <c r="V133" s="938"/>
      <c r="W133" s="938"/>
      <c r="X133" s="938"/>
      <c r="Y133" s="938"/>
      <c r="Z133" s="938"/>
      <c r="AA133" s="938"/>
      <c r="AB133" s="939"/>
    </row>
    <row r="134" spans="1:28" ht="18" customHeight="1">
      <c r="A134" s="945"/>
      <c r="B134" s="954"/>
      <c r="C134" s="906"/>
      <c r="D134" s="906"/>
      <c r="E134" s="906"/>
      <c r="F134" s="938"/>
      <c r="G134" s="938"/>
      <c r="H134" s="938"/>
      <c r="I134" s="939"/>
      <c r="J134" s="938"/>
      <c r="K134" s="938"/>
      <c r="L134" s="938"/>
      <c r="M134" s="938"/>
      <c r="N134" s="938"/>
      <c r="O134" s="938"/>
      <c r="P134" s="938"/>
      <c r="Q134" s="938"/>
      <c r="R134" s="938"/>
      <c r="S134" s="938"/>
      <c r="T134" s="938"/>
      <c r="U134" s="938"/>
      <c r="V134" s="938"/>
      <c r="W134" s="938"/>
      <c r="X134" s="938"/>
      <c r="Y134" s="938"/>
      <c r="Z134" s="938"/>
      <c r="AA134" s="938"/>
      <c r="AB134" s="939"/>
    </row>
    <row r="135" spans="1:28" ht="18" customHeight="1">
      <c r="A135" s="945"/>
      <c r="B135" s="906" t="s">
        <v>410</v>
      </c>
      <c r="C135" s="906"/>
      <c r="D135" s="906"/>
      <c r="E135" s="906"/>
      <c r="F135" s="938"/>
      <c r="G135" s="938"/>
      <c r="H135" s="938"/>
      <c r="I135" s="939"/>
      <c r="J135" s="938"/>
      <c r="K135" s="938"/>
      <c r="L135" s="938"/>
      <c r="M135" s="938"/>
      <c r="N135" s="938"/>
      <c r="O135" s="938"/>
      <c r="P135" s="938"/>
      <c r="Q135" s="938"/>
      <c r="R135" s="938"/>
      <c r="S135" s="938"/>
      <c r="T135" s="938"/>
      <c r="U135" s="938"/>
      <c r="V135" s="938"/>
      <c r="W135" s="938"/>
      <c r="X135" s="938"/>
      <c r="Y135" s="938"/>
      <c r="Z135" s="938"/>
      <c r="AA135" s="938"/>
      <c r="AB135" s="939"/>
    </row>
    <row r="136" spans="1:28" ht="18" customHeight="1">
      <c r="A136" s="945"/>
      <c r="B136" s="906" t="s">
        <v>409</v>
      </c>
      <c r="C136" s="906"/>
      <c r="D136" s="906"/>
      <c r="E136" s="906"/>
      <c r="F136" s="938"/>
      <c r="G136" s="938"/>
      <c r="H136" s="944" t="str">
        <f>IF(項目一覧!$C$252=0,"","("&amp;項目一覧!$C$252&amp;") 建築士  （"&amp;項目一覧!$C$253&amp;"）登録　第　 "&amp;項目一覧!$C$254&amp;"　号")</f>
        <v>() 建築士  （）登録　第　 　号</v>
      </c>
      <c r="I136" s="939"/>
      <c r="J136" s="938"/>
      <c r="K136" s="938"/>
      <c r="L136" s="938"/>
      <c r="M136" s="938"/>
      <c r="N136" s="938"/>
      <c r="O136" s="938"/>
      <c r="P136" s="938"/>
      <c r="Q136" s="938"/>
      <c r="R136" s="938"/>
      <c r="S136" s="938"/>
      <c r="T136" s="938"/>
      <c r="U136" s="938"/>
      <c r="V136" s="938"/>
      <c r="W136" s="938"/>
      <c r="X136" s="938"/>
      <c r="Y136" s="938"/>
      <c r="Z136" s="938"/>
      <c r="AA136" s="938"/>
      <c r="AB136" s="939"/>
    </row>
    <row r="137" spans="1:28" ht="18" customHeight="1">
      <c r="A137" s="945"/>
      <c r="B137" s="906" t="s">
        <v>408</v>
      </c>
      <c r="C137" s="906"/>
      <c r="D137" s="906"/>
      <c r="E137" s="906"/>
      <c r="F137" s="938"/>
      <c r="G137" s="938"/>
      <c r="H137" s="938" t="str">
        <f>項目一覧!$C$255</f>
        <v/>
      </c>
      <c r="I137" s="939"/>
      <c r="J137" s="938"/>
      <c r="K137" s="938"/>
      <c r="L137" s="938"/>
      <c r="M137" s="938"/>
      <c r="N137" s="938"/>
      <c r="O137" s="938"/>
      <c r="P137" s="938"/>
      <c r="Q137" s="938"/>
      <c r="R137" s="938"/>
      <c r="S137" s="938"/>
      <c r="T137" s="938"/>
      <c r="U137" s="938"/>
      <c r="V137" s="938"/>
      <c r="W137" s="938"/>
      <c r="X137" s="938"/>
      <c r="Y137" s="938"/>
      <c r="Z137" s="938"/>
      <c r="AA137" s="938"/>
      <c r="AB137" s="939"/>
    </row>
    <row r="138" spans="1:28" ht="18" customHeight="1">
      <c r="A138" s="945"/>
      <c r="B138" s="906" t="s">
        <v>407</v>
      </c>
      <c r="C138" s="906"/>
      <c r="D138" s="906"/>
      <c r="E138" s="906"/>
      <c r="F138" s="938"/>
      <c r="G138" s="938"/>
      <c r="H138" s="944" t="str">
        <f>IF(項目一覧!$C$256=0,"","("&amp;項目一覧!$C$256&amp;") 建築士事務所  （"&amp;項目一覧!$C$257&amp;"）知事登録　第　 "&amp;項目一覧!$C$258&amp;"　号")</f>
        <v>() 建築士事務所  （）知事登録　第　 　号</v>
      </c>
      <c r="I138" s="939"/>
      <c r="J138" s="938"/>
      <c r="K138" s="938"/>
      <c r="L138" s="938"/>
      <c r="M138" s="938"/>
      <c r="N138" s="938"/>
      <c r="O138" s="938"/>
      <c r="P138" s="938"/>
      <c r="Q138" s="938"/>
      <c r="R138" s="938"/>
      <c r="S138" s="938"/>
      <c r="T138" s="938"/>
      <c r="U138" s="938"/>
      <c r="V138" s="938"/>
      <c r="W138" s="938"/>
      <c r="X138" s="938"/>
      <c r="Y138" s="938"/>
      <c r="Z138" s="938"/>
      <c r="AA138" s="938"/>
      <c r="AB138" s="939"/>
    </row>
    <row r="139" spans="1:28" ht="18" customHeight="1">
      <c r="A139" s="945"/>
      <c r="B139" s="906"/>
      <c r="C139" s="906"/>
      <c r="D139" s="906"/>
      <c r="E139" s="906"/>
      <c r="F139" s="938"/>
      <c r="G139" s="938"/>
      <c r="H139" s="938" t="str">
        <f>項目一覧!$C$259</f>
        <v/>
      </c>
      <c r="I139" s="939"/>
      <c r="J139" s="938"/>
      <c r="K139" s="938"/>
      <c r="L139" s="938"/>
      <c r="M139" s="938"/>
      <c r="N139" s="938"/>
      <c r="O139" s="938"/>
      <c r="P139" s="938"/>
      <c r="Q139" s="938"/>
      <c r="R139" s="938"/>
      <c r="S139" s="938"/>
      <c r="T139" s="938"/>
      <c r="U139" s="938"/>
      <c r="V139" s="938"/>
      <c r="W139" s="938"/>
      <c r="X139" s="938"/>
      <c r="Y139" s="938"/>
      <c r="Z139" s="938"/>
      <c r="AA139" s="938"/>
      <c r="AB139" s="939"/>
    </row>
    <row r="140" spans="1:28" ht="18" customHeight="1">
      <c r="A140" s="945"/>
      <c r="B140" s="906" t="s">
        <v>406</v>
      </c>
      <c r="C140" s="906"/>
      <c r="D140" s="906"/>
      <c r="E140" s="906"/>
      <c r="F140" s="938"/>
      <c r="G140" s="938"/>
      <c r="H140" s="938" t="str">
        <f>項目一覧!$C$260</f>
        <v/>
      </c>
      <c r="I140" s="939"/>
      <c r="J140" s="938"/>
      <c r="K140" s="938"/>
      <c r="L140" s="938"/>
      <c r="M140" s="938"/>
      <c r="N140" s="938"/>
      <c r="O140" s="938"/>
      <c r="P140" s="938"/>
      <c r="Q140" s="938"/>
      <c r="R140" s="938"/>
      <c r="S140" s="938"/>
      <c r="T140" s="938"/>
      <c r="U140" s="938"/>
      <c r="V140" s="938"/>
      <c r="W140" s="938"/>
      <c r="X140" s="938"/>
      <c r="Y140" s="938"/>
      <c r="Z140" s="938"/>
      <c r="AA140" s="938"/>
      <c r="AB140" s="939"/>
    </row>
    <row r="141" spans="1:28" ht="18" customHeight="1">
      <c r="A141" s="945"/>
      <c r="B141" s="906" t="s">
        <v>405</v>
      </c>
      <c r="C141" s="906"/>
      <c r="D141" s="906"/>
      <c r="E141" s="906"/>
      <c r="F141" s="938"/>
      <c r="G141" s="938"/>
      <c r="H141" s="1711" t="str">
        <f>項目一覧!$C$261</f>
        <v/>
      </c>
      <c r="I141" s="1711"/>
      <c r="J141" s="1711"/>
      <c r="K141" s="1711"/>
      <c r="L141" s="1711"/>
      <c r="M141" s="1711"/>
      <c r="N141" s="1711"/>
      <c r="O141" s="1711"/>
      <c r="P141" s="1711"/>
      <c r="Q141" s="1711"/>
      <c r="R141" s="1711"/>
      <c r="S141" s="1711"/>
      <c r="T141" s="1711"/>
      <c r="U141" s="1711"/>
      <c r="V141" s="1711"/>
      <c r="W141" s="1711"/>
      <c r="X141" s="1711"/>
      <c r="Y141" s="1711"/>
      <c r="Z141" s="1711"/>
      <c r="AA141" s="1711"/>
      <c r="AB141" s="1711"/>
    </row>
    <row r="142" spans="1:28" ht="18" customHeight="1">
      <c r="A142" s="945"/>
      <c r="B142" s="906" t="s">
        <v>404</v>
      </c>
      <c r="C142" s="906"/>
      <c r="D142" s="906"/>
      <c r="E142" s="906"/>
      <c r="F142" s="938"/>
      <c r="G142" s="938"/>
      <c r="H142" s="938" t="str">
        <f>項目一覧!$C$262</f>
        <v/>
      </c>
      <c r="I142" s="939"/>
      <c r="J142" s="938"/>
      <c r="K142" s="938"/>
      <c r="L142" s="938"/>
      <c r="M142" s="938"/>
      <c r="N142" s="938"/>
      <c r="O142" s="938"/>
      <c r="P142" s="938"/>
      <c r="Q142" s="938"/>
      <c r="R142" s="938"/>
      <c r="S142" s="938"/>
      <c r="T142" s="938"/>
      <c r="U142" s="938"/>
      <c r="V142" s="938"/>
      <c r="W142" s="938"/>
      <c r="X142" s="938"/>
      <c r="Y142" s="938"/>
      <c r="Z142" s="938"/>
      <c r="AA142" s="938"/>
      <c r="AB142" s="939"/>
    </row>
    <row r="143" spans="1:28" ht="18" customHeight="1">
      <c r="A143" s="945"/>
      <c r="B143" s="954" t="s">
        <v>523</v>
      </c>
      <c r="C143" s="906"/>
      <c r="D143" s="906"/>
      <c r="E143" s="906"/>
      <c r="F143" s="938"/>
      <c r="G143" s="938"/>
      <c r="H143" s="938"/>
      <c r="I143" s="1037" t="str">
        <f>項目一覧!$C$263</f>
        <v/>
      </c>
      <c r="J143" s="938"/>
      <c r="K143" s="938"/>
      <c r="L143" s="938"/>
      <c r="M143" s="938"/>
      <c r="N143" s="938"/>
      <c r="O143" s="938"/>
      <c r="P143" s="938"/>
      <c r="Q143" s="938"/>
      <c r="R143" s="938"/>
      <c r="S143" s="938"/>
      <c r="T143" s="938"/>
      <c r="U143" s="938"/>
      <c r="V143" s="938"/>
      <c r="W143" s="938"/>
      <c r="X143" s="938"/>
      <c r="Y143" s="938"/>
      <c r="Z143" s="938"/>
      <c r="AA143" s="938"/>
      <c r="AB143" s="939"/>
    </row>
    <row r="144" spans="1:28" ht="18" customHeight="1">
      <c r="A144" s="945"/>
      <c r="B144" s="906"/>
      <c r="C144" s="906"/>
      <c r="D144" s="906"/>
      <c r="E144" s="906"/>
      <c r="F144" s="938"/>
      <c r="G144" s="938"/>
      <c r="H144" s="938"/>
      <c r="I144" s="939"/>
      <c r="J144" s="938"/>
      <c r="K144" s="938"/>
      <c r="L144" s="938"/>
      <c r="M144" s="938"/>
      <c r="N144" s="938"/>
      <c r="O144" s="938"/>
      <c r="P144" s="938"/>
      <c r="Q144" s="938"/>
      <c r="R144" s="938"/>
      <c r="S144" s="938"/>
      <c r="T144" s="938"/>
      <c r="U144" s="938"/>
      <c r="V144" s="938"/>
      <c r="W144" s="938"/>
      <c r="X144" s="938"/>
      <c r="Y144" s="938"/>
      <c r="Z144" s="938"/>
      <c r="AA144" s="938"/>
      <c r="AB144" s="939"/>
    </row>
    <row r="145" spans="1:28" ht="18" customHeight="1">
      <c r="A145" s="945"/>
      <c r="B145" s="906" t="s">
        <v>409</v>
      </c>
      <c r="C145" s="906"/>
      <c r="D145" s="906"/>
      <c r="E145" s="906"/>
      <c r="F145" s="938"/>
      <c r="G145" s="938"/>
      <c r="H145" s="944" t="str">
        <f>IF(項目一覧!$C$264=0,"","("&amp;項目一覧!$C$264&amp;") 建築士  （"&amp;項目一覧!$C$265&amp;"）登録　第　 "&amp;項目一覧!$C$266&amp;"　号")</f>
        <v>() 建築士  （）登録　第　 　号</v>
      </c>
      <c r="I145" s="939"/>
      <c r="J145" s="938"/>
      <c r="K145" s="938"/>
      <c r="L145" s="938"/>
      <c r="M145" s="938"/>
      <c r="N145" s="938"/>
      <c r="O145" s="938"/>
      <c r="P145" s="938"/>
      <c r="Q145" s="938"/>
      <c r="R145" s="938"/>
      <c r="S145" s="938"/>
      <c r="T145" s="938"/>
      <c r="U145" s="938"/>
      <c r="V145" s="938"/>
      <c r="W145" s="938"/>
      <c r="X145" s="938"/>
      <c r="Y145" s="938"/>
      <c r="Z145" s="938"/>
      <c r="AA145" s="938"/>
      <c r="AB145" s="939"/>
    </row>
    <row r="146" spans="1:28" ht="18" customHeight="1">
      <c r="A146" s="945"/>
      <c r="B146" s="906" t="s">
        <v>408</v>
      </c>
      <c r="C146" s="906"/>
      <c r="D146" s="906"/>
      <c r="E146" s="906"/>
      <c r="F146" s="938"/>
      <c r="G146" s="938"/>
      <c r="H146" s="938" t="str">
        <f>項目一覧!$C$267</f>
        <v/>
      </c>
      <c r="I146" s="939"/>
      <c r="J146" s="938"/>
      <c r="K146" s="938"/>
      <c r="L146" s="938"/>
      <c r="M146" s="938"/>
      <c r="N146" s="938"/>
      <c r="O146" s="938"/>
      <c r="P146" s="938"/>
      <c r="Q146" s="938"/>
      <c r="R146" s="938"/>
      <c r="S146" s="938"/>
      <c r="T146" s="938"/>
      <c r="U146" s="938"/>
      <c r="V146" s="938"/>
      <c r="W146" s="938"/>
      <c r="X146" s="938"/>
      <c r="Y146" s="938"/>
      <c r="Z146" s="938"/>
      <c r="AA146" s="938"/>
      <c r="AB146" s="939"/>
    </row>
    <row r="147" spans="1:28" ht="18" customHeight="1">
      <c r="A147" s="945"/>
      <c r="B147" s="906" t="s">
        <v>407</v>
      </c>
      <c r="C147" s="906"/>
      <c r="D147" s="906"/>
      <c r="E147" s="906"/>
      <c r="F147" s="938"/>
      <c r="G147" s="938"/>
      <c r="H147" s="944" t="str">
        <f>IF(項目一覧!$C$268=0,"","("&amp;項目一覧!$C$268&amp;") 建築士事務所  （"&amp;項目一覧!$C$269&amp;"）知事登録　第　 "&amp;項目一覧!$C$270&amp;"　号")</f>
        <v>() 建築士事務所  （）知事登録　第　 　号</v>
      </c>
      <c r="I147" s="939"/>
      <c r="J147" s="938"/>
      <c r="K147" s="938"/>
      <c r="L147" s="938"/>
      <c r="M147" s="938"/>
      <c r="N147" s="938"/>
      <c r="O147" s="938"/>
      <c r="P147" s="938"/>
      <c r="Q147" s="938"/>
      <c r="R147" s="938"/>
      <c r="S147" s="938"/>
      <c r="T147" s="938"/>
      <c r="U147" s="938"/>
      <c r="V147" s="938"/>
      <c r="W147" s="938"/>
      <c r="X147" s="938"/>
      <c r="Y147" s="938"/>
      <c r="Z147" s="938"/>
      <c r="AA147" s="938"/>
      <c r="AB147" s="939"/>
    </row>
    <row r="148" spans="1:28" ht="18" customHeight="1">
      <c r="A148" s="945"/>
      <c r="B148" s="906"/>
      <c r="C148" s="906"/>
      <c r="D148" s="906"/>
      <c r="E148" s="906"/>
      <c r="F148" s="938"/>
      <c r="G148" s="938"/>
      <c r="H148" s="938" t="str">
        <f>項目一覧!$C$271</f>
        <v/>
      </c>
      <c r="I148" s="939"/>
      <c r="J148" s="938"/>
      <c r="K148" s="938"/>
      <c r="L148" s="938"/>
      <c r="M148" s="938"/>
      <c r="N148" s="938"/>
      <c r="O148" s="938"/>
      <c r="P148" s="938"/>
      <c r="Q148" s="938"/>
      <c r="R148" s="938"/>
      <c r="S148" s="938"/>
      <c r="T148" s="938"/>
      <c r="U148" s="938"/>
      <c r="V148" s="938"/>
      <c r="W148" s="938"/>
      <c r="X148" s="938"/>
      <c r="Y148" s="938"/>
      <c r="Z148" s="938"/>
      <c r="AA148" s="938"/>
      <c r="AB148" s="939"/>
    </row>
    <row r="149" spans="1:28" ht="18" customHeight="1">
      <c r="A149" s="945"/>
      <c r="B149" s="906" t="s">
        <v>406</v>
      </c>
      <c r="C149" s="906"/>
      <c r="D149" s="906"/>
      <c r="E149" s="906"/>
      <c r="F149" s="938"/>
      <c r="G149" s="938"/>
      <c r="H149" s="938" t="str">
        <f>項目一覧!$C$272</f>
        <v/>
      </c>
      <c r="I149" s="939"/>
      <c r="J149" s="938"/>
      <c r="K149" s="938"/>
      <c r="L149" s="938"/>
      <c r="M149" s="938"/>
      <c r="N149" s="938"/>
      <c r="O149" s="938"/>
      <c r="P149" s="938"/>
      <c r="Q149" s="938"/>
      <c r="R149" s="938"/>
      <c r="S149" s="938"/>
      <c r="T149" s="938"/>
      <c r="U149" s="938"/>
      <c r="V149" s="938"/>
      <c r="W149" s="938"/>
      <c r="X149" s="938"/>
      <c r="Y149" s="938"/>
      <c r="Z149" s="938"/>
      <c r="AA149" s="938"/>
      <c r="AB149" s="939"/>
    </row>
    <row r="150" spans="1:28" ht="18" customHeight="1">
      <c r="A150" s="945"/>
      <c r="B150" s="906" t="s">
        <v>405</v>
      </c>
      <c r="C150" s="906"/>
      <c r="D150" s="906"/>
      <c r="E150" s="906"/>
      <c r="F150" s="938"/>
      <c r="G150" s="938"/>
      <c r="H150" s="1711" t="str">
        <f>項目一覧!$C$273</f>
        <v/>
      </c>
      <c r="I150" s="1711"/>
      <c r="J150" s="1711"/>
      <c r="K150" s="1711"/>
      <c r="L150" s="1711"/>
      <c r="M150" s="1711"/>
      <c r="N150" s="1711"/>
      <c r="O150" s="1711"/>
      <c r="P150" s="1711"/>
      <c r="Q150" s="1711"/>
      <c r="R150" s="1711"/>
      <c r="S150" s="1711"/>
      <c r="T150" s="1711"/>
      <c r="U150" s="1711"/>
      <c r="V150" s="1711"/>
      <c r="W150" s="1711"/>
      <c r="X150" s="1711"/>
      <c r="Y150" s="1711"/>
      <c r="Z150" s="1711"/>
      <c r="AA150" s="1711"/>
      <c r="AB150" s="1711"/>
    </row>
    <row r="151" spans="1:28" ht="18" customHeight="1">
      <c r="A151" s="945"/>
      <c r="B151" s="906" t="s">
        <v>404</v>
      </c>
      <c r="C151" s="906"/>
      <c r="D151" s="906"/>
      <c r="E151" s="906"/>
      <c r="F151" s="938"/>
      <c r="G151" s="938"/>
      <c r="H151" s="938" t="str">
        <f>項目一覧!$C$274</f>
        <v/>
      </c>
      <c r="I151" s="939"/>
      <c r="J151" s="938"/>
      <c r="K151" s="938"/>
      <c r="L151" s="938"/>
      <c r="M151" s="938"/>
      <c r="N151" s="938"/>
      <c r="O151" s="938"/>
      <c r="P151" s="938"/>
      <c r="Q151" s="938"/>
      <c r="R151" s="938"/>
      <c r="S151" s="938"/>
      <c r="T151" s="938"/>
      <c r="U151" s="938"/>
      <c r="V151" s="938"/>
      <c r="W151" s="938"/>
      <c r="X151" s="938"/>
      <c r="Y151" s="938"/>
      <c r="Z151" s="938"/>
      <c r="AA151" s="938"/>
      <c r="AB151" s="939"/>
    </row>
    <row r="152" spans="1:28" ht="18" customHeight="1">
      <c r="A152" s="945"/>
      <c r="B152" s="954" t="s">
        <v>523</v>
      </c>
      <c r="C152" s="906"/>
      <c r="D152" s="906"/>
      <c r="E152" s="906"/>
      <c r="F152" s="938"/>
      <c r="G152" s="938"/>
      <c r="H152" s="938"/>
      <c r="I152" s="1037" t="str">
        <f>項目一覧!$C$275</f>
        <v/>
      </c>
      <c r="J152" s="938"/>
      <c r="K152" s="938"/>
      <c r="L152" s="938"/>
      <c r="M152" s="938"/>
      <c r="N152" s="938"/>
      <c r="O152" s="938"/>
      <c r="P152" s="938"/>
      <c r="Q152" s="938"/>
      <c r="R152" s="938"/>
      <c r="S152" s="938"/>
      <c r="T152" s="938"/>
      <c r="U152" s="938"/>
      <c r="V152" s="938"/>
      <c r="W152" s="938"/>
      <c r="X152" s="938"/>
      <c r="Y152" s="938"/>
      <c r="Z152" s="938"/>
      <c r="AA152" s="938"/>
      <c r="AB152" s="939"/>
    </row>
    <row r="153" spans="1:28" ht="18" customHeight="1">
      <c r="A153" s="945"/>
      <c r="B153" s="906"/>
      <c r="C153" s="906"/>
      <c r="D153" s="906"/>
      <c r="E153" s="906"/>
      <c r="F153" s="938"/>
      <c r="G153" s="938"/>
      <c r="H153" s="938"/>
      <c r="I153" s="939"/>
      <c r="J153" s="938"/>
      <c r="K153" s="938"/>
      <c r="L153" s="938"/>
      <c r="M153" s="938"/>
      <c r="N153" s="938"/>
      <c r="O153" s="938"/>
      <c r="P153" s="938"/>
      <c r="Q153" s="938"/>
      <c r="R153" s="938"/>
      <c r="S153" s="938"/>
      <c r="T153" s="938"/>
      <c r="U153" s="938"/>
      <c r="V153" s="938"/>
      <c r="W153" s="938"/>
      <c r="X153" s="938"/>
      <c r="Y153" s="938"/>
      <c r="Z153" s="938"/>
      <c r="AA153" s="938"/>
      <c r="AB153" s="939"/>
    </row>
    <row r="154" spans="1:28" ht="18" customHeight="1">
      <c r="A154" s="945"/>
      <c r="B154" s="906" t="s">
        <v>409</v>
      </c>
      <c r="C154" s="906"/>
      <c r="D154" s="906"/>
      <c r="E154" s="906"/>
      <c r="F154" s="938"/>
      <c r="G154" s="938"/>
      <c r="H154" s="944" t="str">
        <f>IF(項目一覧!$C$276=0,"","("&amp;項目一覧!$C$276&amp;") 建築士  （"&amp;項目一覧!$C$277&amp;"）登録　第　 "&amp;項目一覧!$C$278&amp;"　号")</f>
        <v>() 建築士  （）登録　第　 　号</v>
      </c>
      <c r="I154" s="939"/>
      <c r="J154" s="938"/>
      <c r="K154" s="938"/>
      <c r="L154" s="938"/>
      <c r="M154" s="938"/>
      <c r="N154" s="938"/>
      <c r="O154" s="938"/>
      <c r="P154" s="938"/>
      <c r="Q154" s="938"/>
      <c r="R154" s="938"/>
      <c r="S154" s="938"/>
      <c r="T154" s="938"/>
      <c r="U154" s="938"/>
      <c r="V154" s="938"/>
      <c r="W154" s="938"/>
      <c r="X154" s="938"/>
      <c r="Y154" s="938"/>
      <c r="Z154" s="938"/>
      <c r="AA154" s="938"/>
      <c r="AB154" s="939"/>
    </row>
    <row r="155" spans="1:28" ht="18" customHeight="1">
      <c r="A155" s="945"/>
      <c r="B155" s="906" t="s">
        <v>408</v>
      </c>
      <c r="C155" s="906"/>
      <c r="D155" s="906"/>
      <c r="E155" s="906"/>
      <c r="F155" s="938"/>
      <c r="G155" s="938"/>
      <c r="H155" s="938" t="str">
        <f>項目一覧!$C$279</f>
        <v/>
      </c>
      <c r="I155" s="939"/>
      <c r="J155" s="938"/>
      <c r="K155" s="938"/>
      <c r="L155" s="938"/>
      <c r="M155" s="938"/>
      <c r="N155" s="938"/>
      <c r="O155" s="938"/>
      <c r="P155" s="938"/>
      <c r="Q155" s="938"/>
      <c r="R155" s="938"/>
      <c r="S155" s="938"/>
      <c r="T155" s="938"/>
      <c r="U155" s="938"/>
      <c r="V155" s="938"/>
      <c r="W155" s="938"/>
      <c r="X155" s="938"/>
      <c r="Y155" s="938"/>
      <c r="Z155" s="938"/>
      <c r="AA155" s="938"/>
      <c r="AB155" s="939"/>
    </row>
    <row r="156" spans="1:28" ht="18" customHeight="1">
      <c r="A156" s="945"/>
      <c r="B156" s="906" t="s">
        <v>407</v>
      </c>
      <c r="C156" s="906"/>
      <c r="D156" s="906"/>
      <c r="E156" s="906"/>
      <c r="F156" s="938"/>
      <c r="G156" s="938"/>
      <c r="H156" s="944" t="str">
        <f>IF(項目一覧!$C$280=0,"","("&amp;項目一覧!$C$280&amp;") 建築士事務所  （"&amp;項目一覧!$C$281&amp;"）知事登録　第　 "&amp;項目一覧!$C$282&amp;"　号")</f>
        <v>() 建築士事務所  （）知事登録　第　 　号</v>
      </c>
      <c r="I156" s="939"/>
      <c r="J156" s="938"/>
      <c r="K156" s="938"/>
      <c r="L156" s="938"/>
      <c r="M156" s="938"/>
      <c r="N156" s="938"/>
      <c r="O156" s="938"/>
      <c r="P156" s="938"/>
      <c r="Q156" s="938"/>
      <c r="R156" s="938"/>
      <c r="S156" s="938"/>
      <c r="T156" s="938"/>
      <c r="U156" s="938"/>
      <c r="V156" s="938"/>
      <c r="W156" s="938"/>
      <c r="X156" s="938"/>
      <c r="Y156" s="938"/>
      <c r="Z156" s="938"/>
      <c r="AA156" s="938"/>
      <c r="AB156" s="939"/>
    </row>
    <row r="157" spans="1:28" ht="18" customHeight="1">
      <c r="A157" s="945"/>
      <c r="B157" s="906"/>
      <c r="C157" s="906"/>
      <c r="D157" s="906"/>
      <c r="E157" s="906"/>
      <c r="F157" s="938"/>
      <c r="G157" s="938"/>
      <c r="H157" s="938" t="str">
        <f>項目一覧!$C$283</f>
        <v/>
      </c>
      <c r="I157" s="939"/>
      <c r="J157" s="938"/>
      <c r="K157" s="938"/>
      <c r="L157" s="938"/>
      <c r="M157" s="938"/>
      <c r="N157" s="938"/>
      <c r="O157" s="938"/>
      <c r="P157" s="938"/>
      <c r="Q157" s="938"/>
      <c r="R157" s="938"/>
      <c r="S157" s="938"/>
      <c r="T157" s="938"/>
      <c r="U157" s="938"/>
      <c r="V157" s="938"/>
      <c r="W157" s="938"/>
      <c r="X157" s="938"/>
      <c r="Y157" s="938"/>
      <c r="Z157" s="938"/>
      <c r="AA157" s="938"/>
      <c r="AB157" s="939"/>
    </row>
    <row r="158" spans="1:28" ht="18" customHeight="1">
      <c r="A158" s="945"/>
      <c r="B158" s="906" t="s">
        <v>406</v>
      </c>
      <c r="C158" s="906"/>
      <c r="D158" s="906"/>
      <c r="E158" s="906"/>
      <c r="F158" s="938"/>
      <c r="G158" s="938"/>
      <c r="H158" s="938" t="str">
        <f>項目一覧!$C$284</f>
        <v/>
      </c>
      <c r="I158" s="939"/>
      <c r="J158" s="938"/>
      <c r="K158" s="938"/>
      <c r="L158" s="938"/>
      <c r="M158" s="938"/>
      <c r="N158" s="938"/>
      <c r="O158" s="938"/>
      <c r="P158" s="938"/>
      <c r="Q158" s="938"/>
      <c r="R158" s="938"/>
      <c r="S158" s="938"/>
      <c r="T158" s="938"/>
      <c r="U158" s="938"/>
      <c r="V158" s="938"/>
      <c r="W158" s="938"/>
      <c r="X158" s="938"/>
      <c r="Y158" s="938"/>
      <c r="Z158" s="938"/>
      <c r="AA158" s="938"/>
      <c r="AB158" s="939"/>
    </row>
    <row r="159" spans="1:28" ht="18" customHeight="1">
      <c r="A159" s="945"/>
      <c r="B159" s="906" t="s">
        <v>405</v>
      </c>
      <c r="C159" s="906"/>
      <c r="D159" s="906"/>
      <c r="E159" s="906"/>
      <c r="F159" s="938"/>
      <c r="G159" s="938"/>
      <c r="H159" s="1711" t="str">
        <f>項目一覧!$C$285</f>
        <v/>
      </c>
      <c r="I159" s="1711"/>
      <c r="J159" s="1711"/>
      <c r="K159" s="1711"/>
      <c r="L159" s="1711"/>
      <c r="M159" s="1711"/>
      <c r="N159" s="1711"/>
      <c r="O159" s="1711"/>
      <c r="P159" s="1711"/>
      <c r="Q159" s="1711"/>
      <c r="R159" s="1711"/>
      <c r="S159" s="1711"/>
      <c r="T159" s="1711"/>
      <c r="U159" s="1711"/>
      <c r="V159" s="1711"/>
      <c r="W159" s="1711"/>
      <c r="X159" s="1711"/>
      <c r="Y159" s="1711"/>
      <c r="Z159" s="1711"/>
      <c r="AA159" s="1711"/>
      <c r="AB159" s="1711"/>
    </row>
    <row r="160" spans="1:28" ht="18" customHeight="1">
      <c r="A160" s="945"/>
      <c r="B160" s="906" t="s">
        <v>404</v>
      </c>
      <c r="C160" s="906"/>
      <c r="D160" s="906"/>
      <c r="E160" s="906"/>
      <c r="F160" s="938"/>
      <c r="G160" s="938"/>
      <c r="H160" s="938" t="str">
        <f>項目一覧!$C$286</f>
        <v/>
      </c>
      <c r="I160" s="939"/>
      <c r="J160" s="938"/>
      <c r="K160" s="938"/>
      <c r="L160" s="938"/>
      <c r="M160" s="938"/>
      <c r="N160" s="938"/>
      <c r="O160" s="938"/>
      <c r="P160" s="938"/>
      <c r="Q160" s="938"/>
      <c r="R160" s="938"/>
      <c r="S160" s="938"/>
      <c r="T160" s="938"/>
      <c r="U160" s="938"/>
      <c r="V160" s="938"/>
      <c r="W160" s="938"/>
      <c r="X160" s="938"/>
      <c r="Y160" s="938"/>
      <c r="Z160" s="938"/>
      <c r="AA160" s="938"/>
      <c r="AB160" s="939"/>
    </row>
    <row r="161" spans="1:28" ht="18" customHeight="1">
      <c r="A161" s="945"/>
      <c r="B161" s="954" t="s">
        <v>523</v>
      </c>
      <c r="C161" s="906"/>
      <c r="D161" s="906"/>
      <c r="E161" s="906"/>
      <c r="F161" s="938"/>
      <c r="G161" s="938"/>
      <c r="H161" s="938"/>
      <c r="I161" s="1037" t="str">
        <f>項目一覧!$C$287</f>
        <v/>
      </c>
      <c r="J161" s="938"/>
      <c r="K161" s="938"/>
      <c r="L161" s="938"/>
      <c r="M161" s="938"/>
      <c r="N161" s="938"/>
      <c r="O161" s="938"/>
      <c r="P161" s="938"/>
      <c r="Q161" s="938"/>
      <c r="R161" s="938"/>
      <c r="S161" s="938"/>
      <c r="T161" s="938"/>
      <c r="U161" s="938"/>
      <c r="V161" s="938"/>
      <c r="W161" s="938"/>
      <c r="X161" s="938"/>
      <c r="Y161" s="938"/>
      <c r="Z161" s="938"/>
      <c r="AA161" s="938"/>
      <c r="AB161" s="939"/>
    </row>
    <row r="162" spans="1:28" ht="18" customHeight="1">
      <c r="A162" s="951"/>
      <c r="B162" s="1072"/>
      <c r="C162" s="935"/>
      <c r="D162" s="935"/>
      <c r="E162" s="935"/>
      <c r="F162" s="941"/>
      <c r="G162" s="941"/>
      <c r="H162" s="941"/>
      <c r="I162" s="942"/>
      <c r="J162" s="941"/>
      <c r="K162" s="941"/>
      <c r="L162" s="941"/>
      <c r="M162" s="941"/>
      <c r="N162" s="941"/>
      <c r="O162" s="941"/>
      <c r="P162" s="941"/>
      <c r="Q162" s="941"/>
      <c r="R162" s="941"/>
      <c r="S162" s="941"/>
      <c r="T162" s="941"/>
      <c r="U162" s="941"/>
      <c r="V162" s="941"/>
      <c r="W162" s="941"/>
      <c r="X162" s="941"/>
      <c r="Y162" s="941"/>
      <c r="Z162" s="941"/>
      <c r="AA162" s="941"/>
      <c r="AB162" s="958"/>
    </row>
    <row r="163" spans="1:28" ht="18" customHeight="1">
      <c r="A163" s="936" t="s">
        <v>309</v>
      </c>
      <c r="B163" s="906" t="s">
        <v>402</v>
      </c>
      <c r="C163" s="906"/>
      <c r="D163" s="906"/>
      <c r="E163" s="906"/>
      <c r="F163" s="938"/>
      <c r="G163" s="938"/>
      <c r="H163" s="938"/>
      <c r="I163" s="938"/>
      <c r="J163" s="938"/>
      <c r="K163" s="938"/>
      <c r="L163" s="938"/>
      <c r="M163" s="938"/>
      <c r="N163" s="938"/>
      <c r="O163" s="938"/>
      <c r="P163" s="938"/>
      <c r="Q163" s="938"/>
      <c r="R163" s="938"/>
      <c r="S163" s="938"/>
      <c r="T163" s="938"/>
      <c r="U163" s="938"/>
      <c r="V163" s="938"/>
      <c r="W163" s="938"/>
      <c r="X163" s="938"/>
      <c r="Y163" s="938"/>
      <c r="Z163" s="938"/>
      <c r="AA163" s="938"/>
      <c r="AB163" s="939"/>
    </row>
    <row r="164" spans="1:28" ht="18" customHeight="1">
      <c r="A164" s="945"/>
      <c r="B164" s="906" t="s">
        <v>401</v>
      </c>
      <c r="C164" s="906"/>
      <c r="D164" s="906"/>
      <c r="E164" s="906"/>
      <c r="F164" s="938"/>
      <c r="G164" s="938"/>
      <c r="H164" s="938" t="str">
        <f>項目一覧!$C$55</f>
        <v/>
      </c>
      <c r="I164" s="939"/>
      <c r="J164" s="938"/>
      <c r="K164" s="938"/>
      <c r="L164" s="938"/>
      <c r="M164" s="938"/>
      <c r="N164" s="938"/>
      <c r="O164" s="938"/>
      <c r="P164" s="938"/>
      <c r="Q164" s="938"/>
      <c r="R164" s="938"/>
      <c r="S164" s="938"/>
      <c r="T164" s="938"/>
      <c r="U164" s="938"/>
      <c r="V164" s="938"/>
      <c r="W164" s="938"/>
      <c r="X164" s="938"/>
      <c r="Y164" s="938"/>
      <c r="Z164" s="938"/>
      <c r="AA164" s="938"/>
      <c r="AB164" s="939"/>
    </row>
    <row r="165" spans="1:28" ht="18" customHeight="1">
      <c r="A165" s="945"/>
      <c r="B165" s="906" t="s">
        <v>400</v>
      </c>
      <c r="C165" s="906"/>
      <c r="D165" s="906"/>
      <c r="E165" s="906"/>
      <c r="F165" s="938"/>
      <c r="G165" s="938"/>
      <c r="H165" s="946" t="str">
        <f>IF(項目一覧!$C$56=0,"","建設業の許可   ("&amp;項目一覧!$C$56&amp;")  第  （"&amp;項目一覧!$C$57&amp;"）　　 "&amp;項目一覧!C58&amp;"　号")</f>
        <v>建設業の許可   ()  第  （）　　 　号</v>
      </c>
      <c r="I165" s="939"/>
      <c r="J165" s="938"/>
      <c r="K165" s="938"/>
      <c r="L165" s="938"/>
      <c r="M165" s="938"/>
      <c r="N165" s="938"/>
      <c r="O165" s="938"/>
      <c r="P165" s="938"/>
      <c r="Q165" s="938"/>
      <c r="R165" s="938"/>
      <c r="S165" s="938"/>
      <c r="T165" s="938"/>
      <c r="U165" s="938"/>
      <c r="V165" s="938"/>
      <c r="W165" s="938"/>
      <c r="X165" s="938"/>
      <c r="Y165" s="938"/>
      <c r="Z165" s="938"/>
      <c r="AA165" s="938"/>
      <c r="AB165" s="939"/>
    </row>
    <row r="166" spans="1:28" ht="18" customHeight="1">
      <c r="A166" s="945"/>
      <c r="B166" s="906"/>
      <c r="C166" s="906"/>
      <c r="D166" s="906"/>
      <c r="E166" s="906"/>
      <c r="F166" s="938"/>
      <c r="G166" s="938"/>
      <c r="H166" s="938" t="str">
        <f>項目一覧!$C$59</f>
        <v/>
      </c>
      <c r="I166" s="939"/>
      <c r="J166" s="938"/>
      <c r="K166" s="938"/>
      <c r="L166" s="938"/>
      <c r="M166" s="938"/>
      <c r="N166" s="938"/>
      <c r="O166" s="938"/>
      <c r="P166" s="938"/>
      <c r="Q166" s="938"/>
      <c r="R166" s="938"/>
      <c r="S166" s="938"/>
      <c r="T166" s="938"/>
      <c r="U166" s="938"/>
      <c r="V166" s="938"/>
      <c r="W166" s="938"/>
      <c r="X166" s="938"/>
      <c r="Y166" s="938"/>
      <c r="Z166" s="938"/>
      <c r="AA166" s="938"/>
      <c r="AB166" s="939"/>
    </row>
    <row r="167" spans="1:28" ht="18" customHeight="1">
      <c r="A167" s="945"/>
      <c r="B167" s="906" t="s">
        <v>399</v>
      </c>
      <c r="C167" s="906"/>
      <c r="D167" s="906"/>
      <c r="E167" s="906"/>
      <c r="F167" s="938"/>
      <c r="G167" s="938"/>
      <c r="H167" s="938" t="str">
        <f>項目一覧!$C$60</f>
        <v/>
      </c>
      <c r="I167" s="939"/>
      <c r="J167" s="938"/>
      <c r="K167" s="938"/>
      <c r="L167" s="938"/>
      <c r="M167" s="938"/>
      <c r="N167" s="938"/>
      <c r="O167" s="938"/>
      <c r="P167" s="938"/>
      <c r="Q167" s="938"/>
      <c r="R167" s="938"/>
      <c r="S167" s="938"/>
      <c r="T167" s="938"/>
      <c r="U167" s="938"/>
      <c r="V167" s="938"/>
      <c r="W167" s="938"/>
      <c r="X167" s="938"/>
      <c r="Y167" s="938"/>
      <c r="Z167" s="938"/>
      <c r="AA167" s="938"/>
      <c r="AB167" s="939"/>
    </row>
    <row r="168" spans="1:28" ht="18" customHeight="1">
      <c r="A168" s="945"/>
      <c r="B168" s="906" t="s">
        <v>398</v>
      </c>
      <c r="C168" s="906"/>
      <c r="D168" s="906"/>
      <c r="E168" s="906"/>
      <c r="F168" s="938"/>
      <c r="G168" s="938"/>
      <c r="H168" s="1711" t="str">
        <f>項目一覧!$C$61</f>
        <v/>
      </c>
      <c r="I168" s="1711"/>
      <c r="J168" s="1711"/>
      <c r="K168" s="1711"/>
      <c r="L168" s="1711"/>
      <c r="M168" s="1711"/>
      <c r="N168" s="1711"/>
      <c r="O168" s="1711"/>
      <c r="P168" s="1711"/>
      <c r="Q168" s="1711"/>
      <c r="R168" s="1711"/>
      <c r="S168" s="1711"/>
      <c r="T168" s="1711"/>
      <c r="U168" s="1711"/>
      <c r="V168" s="1711"/>
      <c r="W168" s="1711"/>
      <c r="X168" s="1711"/>
      <c r="Y168" s="1711"/>
      <c r="Z168" s="1711"/>
      <c r="AA168" s="1711"/>
      <c r="AB168" s="1711"/>
    </row>
    <row r="169" spans="1:28" ht="18" customHeight="1">
      <c r="A169" s="906"/>
      <c r="B169" s="906" t="s">
        <v>397</v>
      </c>
      <c r="C169" s="906"/>
      <c r="D169" s="906"/>
      <c r="E169" s="906"/>
      <c r="F169" s="938"/>
      <c r="G169" s="938"/>
      <c r="H169" s="938" t="str">
        <f>項目一覧!$C$62</f>
        <v/>
      </c>
      <c r="I169" s="939"/>
      <c r="J169" s="938"/>
      <c r="K169" s="938"/>
      <c r="L169" s="938"/>
      <c r="M169" s="938"/>
      <c r="N169" s="938"/>
      <c r="O169" s="938"/>
      <c r="P169" s="938"/>
      <c r="Q169" s="938"/>
      <c r="R169" s="938"/>
      <c r="S169" s="938"/>
      <c r="T169" s="938"/>
      <c r="U169" s="938"/>
      <c r="V169" s="938"/>
      <c r="W169" s="938"/>
      <c r="X169" s="938"/>
      <c r="Y169" s="938"/>
      <c r="Z169" s="938"/>
      <c r="AA169" s="938"/>
      <c r="AB169" s="939"/>
    </row>
    <row r="170" spans="1:28" ht="10.15" customHeight="1">
      <c r="A170" s="906"/>
      <c r="B170" s="906"/>
      <c r="C170" s="906"/>
      <c r="D170" s="906"/>
      <c r="E170" s="906"/>
      <c r="F170" s="938"/>
      <c r="G170" s="938"/>
      <c r="H170" s="938"/>
      <c r="I170" s="939"/>
      <c r="J170" s="938"/>
      <c r="K170" s="938"/>
      <c r="L170" s="938"/>
      <c r="M170" s="938"/>
      <c r="N170" s="938"/>
      <c r="O170" s="938"/>
      <c r="P170" s="938"/>
      <c r="Q170" s="938"/>
      <c r="R170" s="938"/>
      <c r="S170" s="938"/>
      <c r="T170" s="938"/>
      <c r="U170" s="938"/>
      <c r="V170" s="938"/>
      <c r="W170" s="938"/>
      <c r="X170" s="938"/>
      <c r="Y170" s="938"/>
      <c r="Z170" s="938"/>
      <c r="AA170" s="938"/>
      <c r="AB170" s="938"/>
    </row>
    <row r="171" spans="1:28" ht="17.25" customHeight="1">
      <c r="A171" s="906"/>
      <c r="B171" s="906" t="s">
        <v>3104</v>
      </c>
      <c r="C171" s="906"/>
      <c r="D171" s="906"/>
      <c r="E171" s="906"/>
      <c r="F171" s="938"/>
      <c r="G171" s="938"/>
      <c r="H171" s="938"/>
      <c r="I171" s="939"/>
      <c r="J171" s="938"/>
      <c r="K171" s="938"/>
      <c r="L171" s="938"/>
      <c r="M171" s="938"/>
      <c r="N171" s="938"/>
      <c r="O171" s="938"/>
      <c r="P171" s="938"/>
      <c r="Q171" s="938"/>
      <c r="R171" s="938"/>
      <c r="S171" s="938"/>
      <c r="T171" s="938"/>
      <c r="U171" s="938"/>
      <c r="V171" s="938"/>
      <c r="W171" s="938"/>
      <c r="X171" s="938"/>
      <c r="Y171" s="938"/>
      <c r="Z171" s="938"/>
      <c r="AA171" s="938"/>
      <c r="AB171" s="938"/>
    </row>
    <row r="172" spans="1:28" ht="17.25" customHeight="1">
      <c r="A172" s="945"/>
      <c r="B172" s="906" t="s">
        <v>401</v>
      </c>
      <c r="C172" s="906"/>
      <c r="D172" s="906"/>
      <c r="E172" s="906"/>
      <c r="F172" s="938"/>
      <c r="G172" s="938"/>
      <c r="H172" s="938" t="str">
        <f>項目一覧!C360</f>
        <v/>
      </c>
      <c r="I172" s="939"/>
      <c r="J172" s="938"/>
      <c r="K172" s="938"/>
      <c r="L172" s="938"/>
      <c r="M172" s="938"/>
      <c r="N172" s="938"/>
      <c r="O172" s="938"/>
      <c r="P172" s="938"/>
      <c r="Q172" s="938"/>
      <c r="R172" s="938"/>
      <c r="S172" s="938"/>
      <c r="T172" s="938"/>
      <c r="U172" s="938"/>
      <c r="V172" s="938"/>
      <c r="W172" s="938"/>
      <c r="X172" s="938"/>
      <c r="Y172" s="938"/>
      <c r="Z172" s="938"/>
      <c r="AA172" s="938"/>
      <c r="AB172" s="939"/>
    </row>
    <row r="173" spans="1:28" ht="17.25" customHeight="1">
      <c r="A173" s="945"/>
      <c r="B173" s="906" t="s">
        <v>400</v>
      </c>
      <c r="C173" s="906"/>
      <c r="D173" s="906"/>
      <c r="E173" s="906"/>
      <c r="F173" s="938"/>
      <c r="G173" s="938"/>
      <c r="H173" s="946" t="str">
        <f>IF(項目一覧!C360=0,"","建設業の許可   ("&amp;項目一覧!C361&amp;")  第  （"&amp;項目一覧!C362&amp;"）　　 "&amp;項目一覧!C363&amp;"　号")</f>
        <v>建設業の許可   ()  第  （）　　 　号</v>
      </c>
      <c r="I173" s="939"/>
      <c r="J173" s="938"/>
      <c r="K173" s="938"/>
      <c r="L173" s="938"/>
      <c r="M173" s="938"/>
      <c r="N173" s="938"/>
      <c r="O173" s="938"/>
      <c r="P173" s="938"/>
      <c r="Q173" s="938"/>
      <c r="R173" s="938"/>
      <c r="S173" s="938"/>
      <c r="T173" s="938"/>
      <c r="U173" s="938"/>
      <c r="V173" s="938"/>
      <c r="W173" s="938"/>
      <c r="X173" s="938"/>
      <c r="Y173" s="938"/>
      <c r="Z173" s="938"/>
      <c r="AA173" s="938"/>
      <c r="AB173" s="939"/>
    </row>
    <row r="174" spans="1:28" ht="17.25" customHeight="1">
      <c r="A174" s="945"/>
      <c r="B174" s="906"/>
      <c r="C174" s="906"/>
      <c r="D174" s="906"/>
      <c r="E174" s="906"/>
      <c r="F174" s="938"/>
      <c r="G174" s="938"/>
      <c r="H174" s="938" t="str">
        <f>項目一覧!C364</f>
        <v/>
      </c>
      <c r="I174" s="939"/>
      <c r="J174" s="938"/>
      <c r="K174" s="938"/>
      <c r="L174" s="938"/>
      <c r="M174" s="938"/>
      <c r="N174" s="938"/>
      <c r="O174" s="938"/>
      <c r="P174" s="938"/>
      <c r="Q174" s="938"/>
      <c r="R174" s="938"/>
      <c r="S174" s="938"/>
      <c r="T174" s="938"/>
      <c r="U174" s="938"/>
      <c r="V174" s="938"/>
      <c r="W174" s="938"/>
      <c r="X174" s="938"/>
      <c r="Y174" s="938"/>
      <c r="Z174" s="938"/>
      <c r="AA174" s="938"/>
      <c r="AB174" s="939"/>
    </row>
    <row r="175" spans="1:28" ht="17.25" customHeight="1">
      <c r="A175" s="945"/>
      <c r="B175" s="906" t="s">
        <v>399</v>
      </c>
      <c r="C175" s="906"/>
      <c r="D175" s="906"/>
      <c r="E175" s="906"/>
      <c r="F175" s="938"/>
      <c r="G175" s="938"/>
      <c r="H175" s="938" t="str">
        <f>項目一覧!$C$365</f>
        <v/>
      </c>
      <c r="I175" s="939"/>
      <c r="J175" s="938"/>
      <c r="K175" s="938"/>
      <c r="L175" s="938"/>
      <c r="M175" s="938"/>
      <c r="N175" s="938"/>
      <c r="O175" s="938"/>
      <c r="P175" s="938"/>
      <c r="Q175" s="938"/>
      <c r="R175" s="938"/>
      <c r="S175" s="938"/>
      <c r="T175" s="938"/>
      <c r="U175" s="938"/>
      <c r="V175" s="938"/>
      <c r="W175" s="938"/>
      <c r="X175" s="938"/>
      <c r="Y175" s="938"/>
      <c r="Z175" s="938"/>
      <c r="AA175" s="938"/>
      <c r="AB175" s="939"/>
    </row>
    <row r="176" spans="1:28" ht="17.25" customHeight="1">
      <c r="A176" s="945"/>
      <c r="B176" s="906" t="s">
        <v>398</v>
      </c>
      <c r="C176" s="906"/>
      <c r="D176" s="906"/>
      <c r="E176" s="906"/>
      <c r="F176" s="938"/>
      <c r="G176" s="938"/>
      <c r="H176" s="1711" t="str">
        <f>項目一覧!$C$366</f>
        <v/>
      </c>
      <c r="I176" s="1711"/>
      <c r="J176" s="1711"/>
      <c r="K176" s="1711"/>
      <c r="L176" s="1711"/>
      <c r="M176" s="1711"/>
      <c r="N176" s="1711"/>
      <c r="O176" s="1711"/>
      <c r="P176" s="1711"/>
      <c r="Q176" s="1711"/>
      <c r="R176" s="1711"/>
      <c r="S176" s="1711"/>
      <c r="T176" s="1711"/>
      <c r="U176" s="1711"/>
      <c r="V176" s="1711"/>
      <c r="W176" s="1711"/>
      <c r="X176" s="1711"/>
      <c r="Y176" s="1711"/>
      <c r="Z176" s="1711"/>
      <c r="AA176" s="1711"/>
      <c r="AB176" s="1711"/>
    </row>
    <row r="177" spans="1:28" ht="17.25" customHeight="1">
      <c r="A177" s="956"/>
      <c r="B177" s="956" t="s">
        <v>397</v>
      </c>
      <c r="C177" s="956"/>
      <c r="D177" s="956"/>
      <c r="E177" s="956"/>
      <c r="F177" s="957"/>
      <c r="G177" s="957"/>
      <c r="H177" s="938" t="str">
        <f>項目一覧!$C$367</f>
        <v/>
      </c>
      <c r="I177" s="939"/>
      <c r="J177" s="938"/>
      <c r="K177" s="938"/>
      <c r="L177" s="938"/>
      <c r="M177" s="938"/>
      <c r="N177" s="938"/>
      <c r="O177" s="938"/>
      <c r="P177" s="938"/>
      <c r="Q177" s="938"/>
      <c r="R177" s="938"/>
      <c r="S177" s="938"/>
      <c r="T177" s="938"/>
      <c r="U177" s="938"/>
      <c r="V177" s="938"/>
      <c r="W177" s="938"/>
      <c r="X177" s="938"/>
      <c r="Y177" s="938"/>
      <c r="Z177" s="938"/>
      <c r="AA177" s="938"/>
      <c r="AB177" s="939"/>
    </row>
    <row r="178" spans="1:28" ht="18" customHeight="1">
      <c r="A178" s="959" t="s">
        <v>309</v>
      </c>
      <c r="B178" s="937" t="s">
        <v>396</v>
      </c>
      <c r="C178" s="914"/>
      <c r="D178" s="914"/>
      <c r="E178" s="914"/>
      <c r="F178" s="1683" t="str">
        <f>項目一覧!$C$66</f>
        <v/>
      </c>
      <c r="G178" s="1683"/>
      <c r="H178" s="1683"/>
      <c r="I178" s="1683"/>
      <c r="J178" s="1683"/>
      <c r="K178" s="1683"/>
      <c r="L178" s="1683"/>
      <c r="M178" s="1683"/>
      <c r="N178" s="1683"/>
      <c r="O178" s="1683"/>
      <c r="P178" s="1683"/>
      <c r="Q178" s="1683"/>
      <c r="R178" s="1683"/>
      <c r="S178" s="1683"/>
      <c r="T178" s="1683"/>
      <c r="U178" s="1683"/>
      <c r="V178" s="1683"/>
      <c r="W178" s="1683"/>
      <c r="X178" s="1683"/>
      <c r="Y178" s="1683"/>
      <c r="Z178" s="1683"/>
      <c r="AA178" s="1683"/>
      <c r="AB178" s="939"/>
    </row>
    <row r="179" spans="1:28" ht="18" customHeight="1">
      <c r="A179" s="1073"/>
      <c r="B179" s="932"/>
      <c r="C179" s="932"/>
      <c r="D179" s="932"/>
      <c r="E179" s="932"/>
      <c r="F179" s="1684"/>
      <c r="G179" s="1684"/>
      <c r="H179" s="1684"/>
      <c r="I179" s="1684"/>
      <c r="J179" s="1684"/>
      <c r="K179" s="1684"/>
      <c r="L179" s="1684"/>
      <c r="M179" s="1684"/>
      <c r="N179" s="1684"/>
      <c r="O179" s="1684"/>
      <c r="P179" s="1684"/>
      <c r="Q179" s="1684"/>
      <c r="R179" s="1684"/>
      <c r="S179" s="1684"/>
      <c r="T179" s="1684"/>
      <c r="U179" s="1684"/>
      <c r="V179" s="1684"/>
      <c r="W179" s="1684"/>
      <c r="X179" s="1684"/>
      <c r="Y179" s="1684"/>
      <c r="Z179" s="1684"/>
      <c r="AA179" s="1684"/>
      <c r="AB179" s="958"/>
    </row>
    <row r="180" spans="1:28" ht="18" customHeight="1">
      <c r="A180" s="1074"/>
      <c r="B180" s="903"/>
      <c r="C180" s="903"/>
      <c r="D180" s="903"/>
      <c r="E180" s="903"/>
      <c r="F180" s="948"/>
      <c r="G180" s="948"/>
      <c r="H180" s="948"/>
      <c r="I180" s="948"/>
      <c r="J180" s="948"/>
      <c r="K180" s="948"/>
      <c r="L180" s="948"/>
      <c r="M180" s="948"/>
      <c r="N180" s="948"/>
      <c r="O180" s="948"/>
      <c r="P180" s="948"/>
      <c r="Q180" s="948"/>
      <c r="R180" s="948"/>
      <c r="S180" s="948"/>
      <c r="T180" s="948"/>
      <c r="U180" s="948"/>
      <c r="V180" s="948"/>
      <c r="W180" s="948"/>
      <c r="X180" s="948"/>
      <c r="Y180" s="948"/>
      <c r="Z180" s="948"/>
      <c r="AA180" s="948"/>
    </row>
    <row r="181" spans="1:28" ht="18" customHeight="1">
      <c r="A181" s="1682" t="s">
        <v>522</v>
      </c>
      <c r="B181" s="1682"/>
      <c r="C181" s="1682"/>
      <c r="D181" s="1682"/>
      <c r="E181" s="1682"/>
      <c r="F181" s="1682"/>
      <c r="G181" s="1682"/>
      <c r="H181" s="1682"/>
      <c r="I181" s="1682"/>
      <c r="J181" s="1682"/>
      <c r="K181" s="1682"/>
      <c r="L181" s="1682"/>
      <c r="M181" s="1682"/>
      <c r="N181" s="1682"/>
      <c r="O181" s="1682"/>
      <c r="P181" s="1682"/>
      <c r="Q181" s="1682"/>
      <c r="R181" s="1682"/>
      <c r="S181" s="1682"/>
      <c r="T181" s="1682"/>
      <c r="U181" s="1682"/>
      <c r="V181" s="1682"/>
      <c r="W181" s="1682"/>
      <c r="X181" s="1682"/>
      <c r="Y181" s="1682"/>
      <c r="Z181" s="1682"/>
      <c r="AA181" s="1682"/>
    </row>
    <row r="182" spans="1:28" ht="18" customHeight="1">
      <c r="A182" s="935"/>
      <c r="B182" s="935" t="s">
        <v>193</v>
      </c>
      <c r="C182" s="935"/>
      <c r="D182" s="935"/>
      <c r="E182" s="935"/>
      <c r="F182" s="935"/>
      <c r="G182" s="935"/>
      <c r="H182" s="935"/>
      <c r="I182" s="935"/>
      <c r="J182" s="935"/>
      <c r="K182" s="935"/>
      <c r="L182" s="935"/>
      <c r="M182" s="935"/>
      <c r="N182" s="935"/>
      <c r="O182" s="935"/>
      <c r="P182" s="935"/>
      <c r="Q182" s="935"/>
      <c r="R182" s="935"/>
      <c r="S182" s="935"/>
      <c r="T182" s="935"/>
      <c r="U182" s="935"/>
      <c r="V182" s="935"/>
      <c r="W182" s="935"/>
      <c r="X182" s="935"/>
      <c r="Y182" s="935"/>
      <c r="Z182" s="935"/>
      <c r="AA182" s="935"/>
    </row>
    <row r="183" spans="1:28" ht="45" customHeight="1">
      <c r="A183" s="1075" t="s">
        <v>309</v>
      </c>
      <c r="B183" s="1076" t="s">
        <v>394</v>
      </c>
      <c r="C183" s="973"/>
      <c r="D183" s="973"/>
      <c r="E183" s="973"/>
      <c r="F183" s="973"/>
      <c r="G183" s="1782" t="str">
        <f>IF(項目一覧!$C$69=0,"",IF(項目一覧!$C$71=0,項目一覧!$C$69&amp;項目一覧!$C$70,項目一覧!$C$69&amp;項目一覧!$C$70&amp;項目一覧!$C$71))</f>
        <v/>
      </c>
      <c r="H183" s="1782"/>
      <c r="I183" s="1782"/>
      <c r="J183" s="1782"/>
      <c r="K183" s="1782"/>
      <c r="L183" s="1782"/>
      <c r="M183" s="1782"/>
      <c r="N183" s="1782"/>
      <c r="O183" s="1782"/>
      <c r="P183" s="1782"/>
      <c r="Q183" s="1782"/>
      <c r="R183" s="1782"/>
      <c r="S183" s="1782"/>
      <c r="T183" s="1782"/>
      <c r="U183" s="1782"/>
      <c r="V183" s="1782"/>
      <c r="W183" s="1782"/>
      <c r="X183" s="1782"/>
      <c r="Y183" s="1782"/>
      <c r="Z183" s="1782"/>
      <c r="AA183" s="1782"/>
    </row>
    <row r="184" spans="1:28" ht="45" customHeight="1">
      <c r="A184" s="1075" t="s">
        <v>309</v>
      </c>
      <c r="B184" s="1076" t="s">
        <v>393</v>
      </c>
      <c r="C184" s="973"/>
      <c r="D184" s="973"/>
      <c r="E184" s="973"/>
      <c r="F184" s="973"/>
      <c r="G184" s="1782" t="str">
        <f>IF(項目一覧!$C$72=0,"",IF(項目一覧!$C$74=0,項目一覧!$C$72&amp;項目一覧!$C$73,項目一覧!$C$72&amp;項目一覧!$C$73&amp;項目一覧!$C$74))</f>
        <v/>
      </c>
      <c r="H184" s="1782"/>
      <c r="I184" s="1782"/>
      <c r="J184" s="1782"/>
      <c r="K184" s="1782"/>
      <c r="L184" s="1782"/>
      <c r="M184" s="1782"/>
      <c r="N184" s="1782"/>
      <c r="O184" s="1782"/>
      <c r="P184" s="1782"/>
      <c r="Q184" s="1782"/>
      <c r="R184" s="1782"/>
      <c r="S184" s="1782"/>
      <c r="T184" s="1782"/>
      <c r="U184" s="1782"/>
      <c r="V184" s="1782"/>
      <c r="W184" s="1782"/>
      <c r="X184" s="1782"/>
      <c r="Y184" s="1782"/>
      <c r="Z184" s="1782"/>
      <c r="AA184" s="1782"/>
    </row>
    <row r="185" spans="1:28" ht="18" customHeight="1">
      <c r="A185" s="959" t="s">
        <v>309</v>
      </c>
      <c r="B185" s="937" t="s">
        <v>392</v>
      </c>
      <c r="C185" s="937"/>
      <c r="D185" s="937"/>
      <c r="E185" s="937"/>
      <c r="F185" s="937"/>
      <c r="G185" s="937"/>
      <c r="H185" s="937"/>
      <c r="I185" s="937"/>
      <c r="J185" s="937"/>
      <c r="K185" s="937"/>
      <c r="L185" s="937"/>
      <c r="M185" s="937"/>
      <c r="N185" s="937"/>
      <c r="O185" s="937"/>
      <c r="P185" s="937"/>
      <c r="Q185" s="937"/>
      <c r="R185" s="937"/>
      <c r="S185" s="937"/>
      <c r="T185" s="937"/>
      <c r="U185" s="937"/>
      <c r="V185" s="937"/>
      <c r="W185" s="937"/>
      <c r="X185" s="937"/>
      <c r="Y185" s="937"/>
      <c r="Z185" s="937"/>
      <c r="AA185" s="937"/>
    </row>
    <row r="186" spans="1:28" ht="18" customHeight="1">
      <c r="A186" s="936"/>
      <c r="B186" s="906"/>
      <c r="C186" s="906"/>
      <c r="D186" s="936" t="str">
        <f>IF(項目一覧!$D$75=TRUE,"■","□")</f>
        <v>□</v>
      </c>
      <c r="E186" s="906" t="s">
        <v>189</v>
      </c>
      <c r="F186" s="903"/>
      <c r="G186" s="906"/>
      <c r="H186" s="906"/>
      <c r="I186" s="906"/>
      <c r="J186" s="906"/>
      <c r="K186" s="906" t="str">
        <f>IF(項目一覧!$D$76=TRUE,"（■","（□")&amp;"市街化区域"</f>
        <v>（□市街化区域</v>
      </c>
      <c r="L186" s="906"/>
      <c r="M186" s="906"/>
      <c r="N186" s="906"/>
      <c r="O186" s="906"/>
      <c r="P186" s="906" t="str">
        <f>IF(項目一覧!$E$76=TRUE,"■","□")&amp;"市街化調整区域"</f>
        <v>□市街化調整区域</v>
      </c>
      <c r="Q186" s="906"/>
      <c r="R186" s="906"/>
      <c r="S186" s="906"/>
      <c r="T186" s="906"/>
      <c r="V186" s="906" t="str">
        <f>IF(項目一覧!$F$76=TRUE,"■","□")&amp;"区域区分非設定）"</f>
        <v>□区域区分非設定）</v>
      </c>
      <c r="W186" s="906"/>
      <c r="X186" s="906"/>
      <c r="Y186" s="906"/>
      <c r="Z186" s="936"/>
      <c r="AA186" s="906"/>
    </row>
    <row r="187" spans="1:28" ht="18" customHeight="1">
      <c r="A187" s="936"/>
      <c r="B187" s="906"/>
      <c r="C187" s="906"/>
      <c r="D187" s="936" t="str">
        <f>IF(項目一覧!$E$75=TRUE,"■","□")</f>
        <v>□</v>
      </c>
      <c r="E187" s="906" t="s">
        <v>391</v>
      </c>
      <c r="F187" s="903"/>
      <c r="G187" s="906"/>
      <c r="H187" s="935"/>
      <c r="I187" s="935"/>
      <c r="J187" s="935"/>
      <c r="K187" s="940" t="str">
        <f>IF(項目一覧!$F$75=TRUE,"■","□")</f>
        <v>□</v>
      </c>
      <c r="L187" s="935" t="s">
        <v>390</v>
      </c>
      <c r="O187" s="935"/>
      <c r="P187" s="935"/>
      <c r="Q187" s="935"/>
      <c r="R187" s="935"/>
      <c r="S187" s="935"/>
      <c r="T187" s="935"/>
      <c r="U187" s="935"/>
      <c r="V187" s="935"/>
      <c r="W187" s="935"/>
      <c r="X187" s="935"/>
      <c r="Y187" s="935"/>
      <c r="Z187" s="936"/>
      <c r="AA187" s="906"/>
    </row>
    <row r="188" spans="1:28" ht="18" customHeight="1">
      <c r="A188" s="972" t="s">
        <v>309</v>
      </c>
      <c r="B188" s="973" t="s">
        <v>389</v>
      </c>
      <c r="C188" s="973"/>
      <c r="D188" s="973"/>
      <c r="E188" s="973"/>
      <c r="F188" s="973"/>
      <c r="G188" s="973"/>
      <c r="H188" s="973"/>
      <c r="I188" s="972" t="str">
        <f>IF(項目一覧!$D$78=TRUE,"■","□")</f>
        <v>□</v>
      </c>
      <c r="J188" s="973" t="s">
        <v>181</v>
      </c>
      <c r="K188" s="973"/>
      <c r="L188" s="973"/>
      <c r="M188" s="973"/>
      <c r="N188" s="973"/>
      <c r="O188" s="972" t="str">
        <f>IF(項目一覧!$E$78=TRUE,"■","□")</f>
        <v>□</v>
      </c>
      <c r="P188" s="973" t="s">
        <v>180</v>
      </c>
      <c r="Q188" s="973"/>
      <c r="R188" s="973"/>
      <c r="S188" s="973"/>
      <c r="T188" s="973"/>
      <c r="U188" s="972" t="str">
        <f>IF(項目一覧!$F$78=TRUE,"■","□")</f>
        <v>□</v>
      </c>
      <c r="V188" s="973" t="s">
        <v>388</v>
      </c>
      <c r="W188" s="973"/>
      <c r="X188" s="935"/>
      <c r="Y188" s="935"/>
      <c r="Z188" s="973"/>
      <c r="AA188" s="973"/>
    </row>
    <row r="189" spans="1:28" ht="18" customHeight="1">
      <c r="A189" s="959" t="s">
        <v>309</v>
      </c>
      <c r="B189" s="937" t="s">
        <v>387</v>
      </c>
      <c r="C189" s="937"/>
      <c r="D189" s="937"/>
      <c r="E189" s="937"/>
      <c r="F189" s="937"/>
      <c r="G189" s="937"/>
      <c r="H189" s="937"/>
      <c r="I189" s="937"/>
      <c r="J189" s="937"/>
      <c r="K189" s="937"/>
      <c r="L189" s="937"/>
      <c r="M189" s="945"/>
      <c r="N189" s="937"/>
      <c r="O189" s="937"/>
      <c r="P189" s="937"/>
      <c r="Q189" s="937"/>
      <c r="R189" s="937"/>
      <c r="S189" s="937"/>
      <c r="T189" s="937"/>
      <c r="U189" s="937"/>
      <c r="V189" s="937"/>
      <c r="W189" s="937"/>
      <c r="X189" s="937"/>
      <c r="Y189" s="937"/>
      <c r="Z189" s="937"/>
      <c r="AA189" s="937"/>
    </row>
    <row r="190" spans="1:28" ht="20.25" customHeight="1">
      <c r="A190" s="936"/>
      <c r="B190" s="906"/>
      <c r="C190" s="1783" t="str">
        <f>IF(項目一覧!$C$80=0,"",項目一覧!$C$80&amp;"　 ")&amp;IF(項目一覧!$C$81=0,"",項目一覧!$C$81&amp;"　 ")&amp;IF(項目一覧!$C$82=0,"",項目一覧!$C$82&amp;"　 ")&amp;IF(項目一覧!$C$83=0,"",項目一覧!$C$83&amp;"　 ")&amp;IF(項目一覧!$C$84=0,"",項目一覧!$C$84&amp;"　 ")&amp;IF(項目一覧!$C$85=0,"",項目一覧!$C$85)</f>
        <v xml:space="preserve">　 　 　 　 　 </v>
      </c>
      <c r="D190" s="1783"/>
      <c r="E190" s="1783"/>
      <c r="F190" s="1783"/>
      <c r="G190" s="1783"/>
      <c r="H190" s="1783"/>
      <c r="I190" s="1783"/>
      <c r="J190" s="1783"/>
      <c r="K190" s="1783"/>
      <c r="L190" s="1783"/>
      <c r="M190" s="1783"/>
      <c r="N190" s="1783"/>
      <c r="O190" s="1783"/>
      <c r="P190" s="1783"/>
      <c r="Q190" s="1783"/>
      <c r="R190" s="1783"/>
      <c r="S190" s="1783"/>
      <c r="T190" s="1783"/>
      <c r="U190" s="1783"/>
      <c r="V190" s="1783"/>
      <c r="W190" s="1783"/>
      <c r="X190" s="1783"/>
      <c r="Y190" s="1783"/>
      <c r="Z190" s="1783"/>
      <c r="AA190" s="1783"/>
    </row>
    <row r="191" spans="1:28" ht="20.25" customHeight="1">
      <c r="A191" s="936"/>
      <c r="B191" s="906"/>
      <c r="C191" s="1784"/>
      <c r="D191" s="1784"/>
      <c r="E191" s="1784"/>
      <c r="F191" s="1784"/>
      <c r="G191" s="1784"/>
      <c r="H191" s="1784"/>
      <c r="I191" s="1784"/>
      <c r="J191" s="1784"/>
      <c r="K191" s="1784"/>
      <c r="L191" s="1784"/>
      <c r="M191" s="1784"/>
      <c r="N191" s="1784"/>
      <c r="O191" s="1784"/>
      <c r="P191" s="1784"/>
      <c r="Q191" s="1784"/>
      <c r="R191" s="1784"/>
      <c r="S191" s="1784"/>
      <c r="T191" s="1784"/>
      <c r="U191" s="1784"/>
      <c r="V191" s="1784"/>
      <c r="W191" s="1784"/>
      <c r="X191" s="1784"/>
      <c r="Y191" s="1784"/>
      <c r="Z191" s="1784"/>
      <c r="AA191" s="1784"/>
    </row>
    <row r="192" spans="1:28" ht="18" customHeight="1">
      <c r="A192" s="959" t="s">
        <v>309</v>
      </c>
      <c r="B192" s="937" t="s">
        <v>386</v>
      </c>
      <c r="C192" s="937"/>
      <c r="D192" s="937"/>
      <c r="E192" s="937"/>
      <c r="F192" s="937"/>
      <c r="G192" s="937"/>
      <c r="H192" s="937"/>
      <c r="I192" s="937"/>
      <c r="J192" s="937"/>
      <c r="K192" s="937"/>
      <c r="L192" s="937"/>
      <c r="M192" s="937"/>
      <c r="N192" s="937"/>
      <c r="O192" s="937"/>
      <c r="P192" s="937"/>
      <c r="Q192" s="937"/>
      <c r="R192" s="937"/>
      <c r="S192" s="937"/>
      <c r="T192" s="937"/>
      <c r="U192" s="937"/>
      <c r="V192" s="937"/>
      <c r="W192" s="937"/>
      <c r="X192" s="937"/>
      <c r="Y192" s="937"/>
      <c r="Z192" s="937"/>
      <c r="AA192" s="937"/>
    </row>
    <row r="193" spans="1:27" ht="18" customHeight="1">
      <c r="A193" s="936"/>
      <c r="B193" s="906" t="s">
        <v>385</v>
      </c>
      <c r="C193" s="906"/>
      <c r="D193" s="906"/>
      <c r="E193" s="906"/>
      <c r="F193" s="906"/>
      <c r="G193" s="906"/>
      <c r="H193" s="906"/>
      <c r="I193" s="906"/>
      <c r="J193" s="906"/>
      <c r="K193" s="906"/>
      <c r="L193" s="906"/>
      <c r="M193" s="906"/>
      <c r="N193" s="1729" t="str">
        <f>項目一覧!$C$86</f>
        <v/>
      </c>
      <c r="O193" s="1730"/>
      <c r="P193" s="1730"/>
      <c r="Q193" s="1730"/>
      <c r="R193" s="906" t="s">
        <v>383</v>
      </c>
      <c r="S193" s="906"/>
      <c r="T193" s="906"/>
      <c r="U193" s="906"/>
      <c r="V193" s="906"/>
      <c r="W193" s="906"/>
      <c r="X193" s="906"/>
      <c r="Y193" s="906"/>
      <c r="Z193" s="906"/>
      <c r="AA193" s="906"/>
    </row>
    <row r="194" spans="1:27" ht="18" customHeight="1">
      <c r="A194" s="936"/>
      <c r="B194" s="906" t="s">
        <v>384</v>
      </c>
      <c r="C194" s="906"/>
      <c r="D194" s="906"/>
      <c r="E194" s="906"/>
      <c r="F194" s="906"/>
      <c r="G194" s="906"/>
      <c r="H194" s="906"/>
      <c r="I194" s="906"/>
      <c r="J194" s="906"/>
      <c r="K194" s="906"/>
      <c r="L194" s="906"/>
      <c r="M194" s="906"/>
      <c r="N194" s="1727" t="str">
        <f>項目一覧!$C$87</f>
        <v/>
      </c>
      <c r="O194" s="1728"/>
      <c r="P194" s="1728"/>
      <c r="Q194" s="1728"/>
      <c r="R194" s="906" t="s">
        <v>383</v>
      </c>
      <c r="S194" s="906"/>
      <c r="T194" s="906"/>
      <c r="U194" s="906"/>
      <c r="V194" s="906"/>
      <c r="W194" s="906"/>
      <c r="X194" s="906"/>
      <c r="Y194" s="906"/>
      <c r="Z194" s="906"/>
      <c r="AA194" s="906"/>
    </row>
    <row r="195" spans="1:27" ht="18" customHeight="1">
      <c r="A195" s="959" t="s">
        <v>309</v>
      </c>
      <c r="B195" s="937" t="s">
        <v>382</v>
      </c>
      <c r="C195" s="937"/>
      <c r="D195" s="937"/>
      <c r="E195" s="937"/>
      <c r="F195" s="937"/>
      <c r="G195" s="937"/>
      <c r="H195" s="937"/>
      <c r="I195" s="937"/>
      <c r="J195" s="937"/>
      <c r="K195" s="937"/>
      <c r="L195" s="937"/>
      <c r="M195" s="937"/>
      <c r="N195" s="937"/>
      <c r="O195" s="937"/>
      <c r="P195" s="937"/>
      <c r="Q195" s="937"/>
      <c r="R195" s="937"/>
      <c r="S195" s="937"/>
      <c r="T195" s="937"/>
      <c r="U195" s="937"/>
      <c r="V195" s="937"/>
      <c r="W195" s="937"/>
      <c r="X195" s="937"/>
      <c r="Y195" s="937"/>
      <c r="Z195" s="937"/>
      <c r="AA195" s="937"/>
    </row>
    <row r="196" spans="1:27" ht="18" customHeight="1">
      <c r="A196" s="936"/>
      <c r="B196" s="906" t="s">
        <v>381</v>
      </c>
      <c r="C196" s="906"/>
      <c r="D196" s="906"/>
      <c r="E196" s="906"/>
      <c r="F196" s="950" t="s">
        <v>373</v>
      </c>
      <c r="G196" s="975" t="s">
        <v>315</v>
      </c>
      <c r="H196" s="1674" t="str">
        <f>項目一覧!$C$88</f>
        <v/>
      </c>
      <c r="I196" s="1709"/>
      <c r="J196" s="1709"/>
      <c r="K196" s="1709"/>
      <c r="L196" s="975" t="s">
        <v>376</v>
      </c>
      <c r="M196" s="1674" t="str">
        <f>項目一覧!$C$89</f>
        <v/>
      </c>
      <c r="N196" s="1709"/>
      <c r="O196" s="1709"/>
      <c r="P196" s="1709"/>
      <c r="Q196" s="975" t="s">
        <v>376</v>
      </c>
      <c r="R196" s="1674" t="str">
        <f>項目一覧!$C$90</f>
        <v/>
      </c>
      <c r="S196" s="1709"/>
      <c r="T196" s="1709"/>
      <c r="U196" s="1709"/>
      <c r="V196" s="975" t="s">
        <v>376</v>
      </c>
      <c r="W196" s="1674" t="str">
        <f>項目一覧!$C$91</f>
        <v/>
      </c>
      <c r="X196" s="1709"/>
      <c r="Y196" s="1709"/>
      <c r="Z196" s="1709"/>
      <c r="AA196" s="945" t="s">
        <v>380</v>
      </c>
    </row>
    <row r="197" spans="1:27" ht="18" customHeight="1">
      <c r="A197" s="936"/>
      <c r="B197" s="906"/>
      <c r="C197" s="906"/>
      <c r="D197" s="906"/>
      <c r="E197" s="906"/>
      <c r="F197" s="950" t="s">
        <v>372</v>
      </c>
      <c r="G197" s="975" t="s">
        <v>315</v>
      </c>
      <c r="H197" s="1674" t="str">
        <f>項目一覧!$C$92</f>
        <v/>
      </c>
      <c r="I197" s="1709"/>
      <c r="J197" s="1709"/>
      <c r="K197" s="1709"/>
      <c r="L197" s="975" t="s">
        <v>376</v>
      </c>
      <c r="M197" s="1674" t="str">
        <f>項目一覧!$C$93</f>
        <v/>
      </c>
      <c r="N197" s="1709"/>
      <c r="O197" s="1709"/>
      <c r="P197" s="1709"/>
      <c r="Q197" s="975" t="s">
        <v>376</v>
      </c>
      <c r="R197" s="1674" t="str">
        <f>項目一覧!$C$94</f>
        <v/>
      </c>
      <c r="S197" s="1709"/>
      <c r="T197" s="1709"/>
      <c r="U197" s="1709"/>
      <c r="V197" s="975" t="s">
        <v>376</v>
      </c>
      <c r="W197" s="1674" t="str">
        <f>項目一覧!$C$95</f>
        <v/>
      </c>
      <c r="X197" s="1709"/>
      <c r="Y197" s="1709"/>
      <c r="Z197" s="1709"/>
      <c r="AA197" s="945" t="s">
        <v>380</v>
      </c>
    </row>
    <row r="198" spans="1:27" ht="18" customHeight="1">
      <c r="A198" s="936"/>
      <c r="B198" s="906" t="s">
        <v>379</v>
      </c>
      <c r="C198" s="906"/>
      <c r="D198" s="906"/>
      <c r="E198" s="906"/>
      <c r="F198" s="950"/>
      <c r="G198" s="975" t="s">
        <v>315</v>
      </c>
      <c r="H198" s="1749" t="str">
        <f>項目一覧!$C$96</f>
        <v/>
      </c>
      <c r="I198" s="1749"/>
      <c r="J198" s="1749"/>
      <c r="K198" s="1749"/>
      <c r="L198" s="960" t="s">
        <v>376</v>
      </c>
      <c r="M198" s="1749" t="str">
        <f>項目一覧!$C$97</f>
        <v/>
      </c>
      <c r="N198" s="1749"/>
      <c r="O198" s="1749"/>
      <c r="P198" s="1749"/>
      <c r="Q198" s="960" t="s">
        <v>376</v>
      </c>
      <c r="R198" s="1749" t="str">
        <f>項目一覧!$C$98</f>
        <v/>
      </c>
      <c r="S198" s="1749"/>
      <c r="T198" s="1749"/>
      <c r="U198" s="1749"/>
      <c r="V198" s="960" t="s">
        <v>376</v>
      </c>
      <c r="W198" s="1749" t="str">
        <f>項目一覧!$C$99</f>
        <v/>
      </c>
      <c r="X198" s="1752"/>
      <c r="Y198" s="1752"/>
      <c r="Z198" s="1752"/>
      <c r="AA198" s="945" t="s">
        <v>310</v>
      </c>
    </row>
    <row r="199" spans="1:27" ht="18" customHeight="1">
      <c r="A199" s="936"/>
      <c r="B199" s="906" t="s">
        <v>378</v>
      </c>
      <c r="C199" s="906"/>
      <c r="D199" s="906"/>
      <c r="E199" s="906"/>
      <c r="F199" s="950"/>
      <c r="G199" s="906"/>
      <c r="H199" s="906"/>
      <c r="I199" s="906"/>
      <c r="J199" s="906"/>
      <c r="K199" s="906"/>
      <c r="L199" s="906"/>
      <c r="M199" s="906"/>
      <c r="N199" s="906"/>
      <c r="O199" s="906"/>
      <c r="P199" s="906"/>
      <c r="Q199" s="906"/>
      <c r="R199" s="906"/>
      <c r="S199" s="906"/>
      <c r="T199" s="906"/>
      <c r="U199" s="906"/>
      <c r="V199" s="906"/>
      <c r="W199" s="906"/>
      <c r="X199" s="906"/>
      <c r="Y199" s="906"/>
      <c r="Z199" s="906"/>
      <c r="AA199" s="945"/>
    </row>
    <row r="200" spans="1:27" ht="18" customHeight="1">
      <c r="A200" s="936"/>
      <c r="B200" s="906"/>
      <c r="C200" s="906"/>
      <c r="D200" s="906"/>
      <c r="E200" s="906"/>
      <c r="F200" s="950"/>
      <c r="G200" s="975" t="s">
        <v>315</v>
      </c>
      <c r="H200" s="1674" t="str">
        <f>項目一覧!$C$100</f>
        <v/>
      </c>
      <c r="I200" s="1709"/>
      <c r="J200" s="1709"/>
      <c r="K200" s="1709"/>
      <c r="L200" s="975" t="s">
        <v>376</v>
      </c>
      <c r="M200" s="1674" t="str">
        <f>項目一覧!$C$101</f>
        <v/>
      </c>
      <c r="N200" s="1709"/>
      <c r="O200" s="1709"/>
      <c r="P200" s="1709"/>
      <c r="Q200" s="975" t="s">
        <v>376</v>
      </c>
      <c r="R200" s="1674" t="str">
        <f>項目一覧!$C$102</f>
        <v/>
      </c>
      <c r="S200" s="1709"/>
      <c r="T200" s="1709"/>
      <c r="U200" s="1709"/>
      <c r="V200" s="975" t="s">
        <v>376</v>
      </c>
      <c r="W200" s="1674" t="str">
        <f>項目一覧!$C$103</f>
        <v/>
      </c>
      <c r="X200" s="1709"/>
      <c r="Y200" s="1709"/>
      <c r="Z200" s="1709"/>
      <c r="AA200" s="945" t="s">
        <v>375</v>
      </c>
    </row>
    <row r="201" spans="1:27" ht="18" customHeight="1">
      <c r="A201" s="936"/>
      <c r="B201" s="906" t="s">
        <v>377</v>
      </c>
      <c r="C201" s="906"/>
      <c r="D201" s="906"/>
      <c r="E201" s="906"/>
      <c r="F201" s="950"/>
      <c r="G201" s="906"/>
      <c r="H201" s="906"/>
      <c r="I201" s="906"/>
      <c r="J201" s="906"/>
      <c r="K201" s="906"/>
      <c r="L201" s="906"/>
      <c r="M201" s="906"/>
      <c r="N201" s="906"/>
      <c r="O201" s="906"/>
      <c r="P201" s="906"/>
      <c r="Q201" s="906"/>
      <c r="R201" s="906"/>
      <c r="S201" s="906"/>
      <c r="T201" s="906"/>
      <c r="U201" s="906"/>
      <c r="V201" s="906"/>
      <c r="W201" s="903"/>
      <c r="X201" s="906"/>
      <c r="Y201" s="906"/>
      <c r="Z201" s="903"/>
      <c r="AA201" s="976"/>
    </row>
    <row r="202" spans="1:27" ht="18" customHeight="1">
      <c r="A202" s="936"/>
      <c r="B202" s="906"/>
      <c r="C202" s="906"/>
      <c r="D202" s="906"/>
      <c r="E202" s="906"/>
      <c r="F202" s="950"/>
      <c r="G202" s="975" t="s">
        <v>315</v>
      </c>
      <c r="H202" s="1674" t="str">
        <f>項目一覧!$C$104</f>
        <v/>
      </c>
      <c r="I202" s="1709"/>
      <c r="J202" s="1709"/>
      <c r="K202" s="1709"/>
      <c r="L202" s="975" t="s">
        <v>376</v>
      </c>
      <c r="M202" s="1674" t="str">
        <f>項目一覧!$C$105</f>
        <v/>
      </c>
      <c r="N202" s="1709"/>
      <c r="O202" s="1709"/>
      <c r="P202" s="1709"/>
      <c r="Q202" s="975" t="s">
        <v>376</v>
      </c>
      <c r="R202" s="1674" t="str">
        <f>項目一覧!$C$106</f>
        <v/>
      </c>
      <c r="S202" s="1709"/>
      <c r="T202" s="1709"/>
      <c r="U202" s="1709"/>
      <c r="V202" s="975" t="s">
        <v>376</v>
      </c>
      <c r="W202" s="1674" t="str">
        <f>項目一覧!$C$107</f>
        <v/>
      </c>
      <c r="X202" s="1709"/>
      <c r="Y202" s="1709"/>
      <c r="Z202" s="1709"/>
      <c r="AA202" s="945" t="s">
        <v>375</v>
      </c>
    </row>
    <row r="203" spans="1:27" ht="18" customHeight="1">
      <c r="A203" s="936"/>
      <c r="B203" s="906" t="s">
        <v>374</v>
      </c>
      <c r="C203" s="906"/>
      <c r="D203" s="906"/>
      <c r="E203" s="906"/>
      <c r="F203" s="906"/>
      <c r="G203" s="906"/>
      <c r="H203" s="906"/>
      <c r="I203" s="950" t="s">
        <v>373</v>
      </c>
      <c r="J203" s="906"/>
      <c r="K203" s="906"/>
      <c r="L203" s="906"/>
      <c r="M203" s="906"/>
      <c r="N203" s="1674" t="str">
        <f>項目一覧!$C$108</f>
        <v/>
      </c>
      <c r="O203" s="1709"/>
      <c r="P203" s="1709"/>
      <c r="Q203" s="1709"/>
      <c r="R203" s="906" t="s">
        <v>371</v>
      </c>
      <c r="S203" s="906"/>
      <c r="T203" s="906"/>
      <c r="U203" s="906"/>
      <c r="V203" s="906"/>
      <c r="W203" s="906"/>
      <c r="X203" s="903"/>
      <c r="Y203" s="906"/>
      <c r="Z203" s="906"/>
      <c r="AA203" s="906"/>
    </row>
    <row r="204" spans="1:27" ht="18" customHeight="1">
      <c r="A204" s="936"/>
      <c r="B204" s="906"/>
      <c r="C204" s="906"/>
      <c r="D204" s="906"/>
      <c r="E204" s="906"/>
      <c r="F204" s="906"/>
      <c r="G204" s="906"/>
      <c r="H204" s="906"/>
      <c r="I204" s="950" t="s">
        <v>372</v>
      </c>
      <c r="J204" s="906"/>
      <c r="K204" s="906"/>
      <c r="L204" s="906"/>
      <c r="M204" s="906"/>
      <c r="N204" s="1674" t="str">
        <f>項目一覧!$C$109</f>
        <v/>
      </c>
      <c r="O204" s="1709"/>
      <c r="P204" s="1709"/>
      <c r="Q204" s="1709"/>
      <c r="R204" s="906" t="s">
        <v>371</v>
      </c>
      <c r="S204" s="906"/>
      <c r="T204" s="906"/>
      <c r="U204" s="906"/>
      <c r="V204" s="906"/>
      <c r="W204" s="906"/>
      <c r="X204" s="906"/>
      <c r="Y204" s="906"/>
      <c r="Z204" s="906"/>
      <c r="AA204" s="906"/>
    </row>
    <row r="205" spans="1:27" ht="18" customHeight="1">
      <c r="A205" s="936"/>
      <c r="B205" s="906" t="s">
        <v>370</v>
      </c>
      <c r="C205" s="906"/>
      <c r="D205" s="906"/>
      <c r="E205" s="906"/>
      <c r="F205" s="906"/>
      <c r="G205" s="906"/>
      <c r="H205" s="906"/>
      <c r="I205" s="950"/>
      <c r="J205" s="906"/>
      <c r="K205" s="906"/>
      <c r="L205" s="906"/>
      <c r="M205" s="906"/>
      <c r="N205" s="906"/>
      <c r="O205" s="906"/>
      <c r="P205" s="906"/>
      <c r="Q205" s="1667" t="str">
        <f>項目一覧!$C$110</f>
        <v/>
      </c>
      <c r="R205" s="1682"/>
      <c r="S205" s="1682"/>
      <c r="T205" s="1682"/>
      <c r="U205" s="906" t="s">
        <v>368</v>
      </c>
      <c r="V205" s="906"/>
      <c r="W205" s="906"/>
      <c r="X205" s="906"/>
      <c r="Y205" s="906"/>
      <c r="Z205" s="906"/>
      <c r="AA205" s="906"/>
    </row>
    <row r="206" spans="1:27" ht="18" customHeight="1">
      <c r="A206" s="936"/>
      <c r="B206" s="906" t="s">
        <v>369</v>
      </c>
      <c r="C206" s="906"/>
      <c r="D206" s="906"/>
      <c r="E206" s="906"/>
      <c r="F206" s="906"/>
      <c r="G206" s="906"/>
      <c r="H206" s="906"/>
      <c r="I206" s="950"/>
      <c r="J206" s="906"/>
      <c r="K206" s="906"/>
      <c r="L206" s="906"/>
      <c r="M206" s="906"/>
      <c r="N206" s="906"/>
      <c r="O206" s="906"/>
      <c r="P206" s="906"/>
      <c r="Q206" s="1667" t="str">
        <f>項目一覧!$C$111</f>
        <v/>
      </c>
      <c r="R206" s="1682"/>
      <c r="S206" s="1682"/>
      <c r="T206" s="1682"/>
      <c r="U206" s="906" t="s">
        <v>368</v>
      </c>
      <c r="V206" s="906"/>
      <c r="W206" s="906"/>
      <c r="X206" s="906"/>
      <c r="Y206" s="906"/>
      <c r="Z206" s="906"/>
      <c r="AA206" s="906"/>
    </row>
    <row r="207" spans="1:27" ht="18" customHeight="1">
      <c r="A207" s="936"/>
      <c r="B207" s="906" t="s">
        <v>367</v>
      </c>
      <c r="C207" s="906"/>
      <c r="D207" s="906"/>
      <c r="E207" s="906"/>
      <c r="F207" s="938" t="str">
        <f>項目一覧!$C$112</f>
        <v/>
      </c>
      <c r="G207" s="906"/>
      <c r="H207" s="906"/>
      <c r="I207" s="906"/>
      <c r="J207" s="906"/>
      <c r="K207" s="906"/>
      <c r="L207" s="906"/>
      <c r="M207" s="906"/>
      <c r="N207" s="906"/>
      <c r="O207" s="906"/>
      <c r="P207" s="906"/>
      <c r="Q207" s="906"/>
      <c r="R207" s="906"/>
      <c r="S207" s="906"/>
      <c r="T207" s="906"/>
      <c r="U207" s="906"/>
      <c r="V207" s="906"/>
      <c r="W207" s="906"/>
      <c r="X207" s="906"/>
      <c r="Y207" s="906"/>
      <c r="Z207" s="906"/>
      <c r="AA207" s="906"/>
    </row>
    <row r="208" spans="1:27" ht="15" customHeight="1">
      <c r="A208" s="959" t="s">
        <v>309</v>
      </c>
      <c r="B208" s="937" t="s">
        <v>366</v>
      </c>
      <c r="C208" s="937"/>
      <c r="D208" s="937"/>
      <c r="E208" s="937"/>
      <c r="F208" s="937"/>
      <c r="G208" s="977" t="s">
        <v>365</v>
      </c>
      <c r="H208" s="937"/>
      <c r="I208" s="978" t="str">
        <f>項目一覧!$C$113</f>
        <v/>
      </c>
      <c r="J208" s="978"/>
      <c r="K208" s="978" t="s">
        <v>364</v>
      </c>
      <c r="L208" s="1751" t="str">
        <f>項目一覧!$C$114</f>
        <v/>
      </c>
      <c r="M208" s="1751"/>
      <c r="N208" s="1751"/>
      <c r="O208" s="1751"/>
      <c r="P208" s="1751"/>
      <c r="Q208" s="1751"/>
      <c r="R208" s="1751"/>
      <c r="S208" s="1751"/>
      <c r="T208" s="1751"/>
      <c r="U208" s="1751"/>
      <c r="V208" s="1751"/>
      <c r="W208" s="1751"/>
      <c r="X208" s="1751"/>
      <c r="Y208" s="1751"/>
      <c r="Z208" s="1751"/>
      <c r="AA208" s="1751"/>
    </row>
    <row r="209" spans="1:27" ht="15" customHeight="1">
      <c r="A209" s="936"/>
      <c r="B209" s="906"/>
      <c r="C209" s="906"/>
      <c r="D209" s="906"/>
      <c r="E209" s="906"/>
      <c r="F209" s="906"/>
      <c r="G209" s="979" t="str">
        <f>IF(I209=0,"","（区分")</f>
        <v>（区分</v>
      </c>
      <c r="H209" s="906"/>
      <c r="I209" s="938" t="str">
        <f>項目一覧!$C$337</f>
        <v/>
      </c>
      <c r="J209" s="906"/>
      <c r="K209" s="906" t="str">
        <f>IF(I209=0,"",")")</f>
        <v>)</v>
      </c>
      <c r="L209" s="1714" t="str">
        <f>項目一覧!$C$338</f>
        <v/>
      </c>
      <c r="M209" s="1714"/>
      <c r="N209" s="1714"/>
      <c r="O209" s="1714"/>
      <c r="P209" s="1714"/>
      <c r="Q209" s="1714"/>
      <c r="R209" s="1714"/>
      <c r="S209" s="1714"/>
      <c r="T209" s="1714"/>
      <c r="U209" s="1714"/>
      <c r="V209" s="1714"/>
      <c r="W209" s="1714"/>
      <c r="X209" s="1714"/>
      <c r="Y209" s="1714"/>
      <c r="Z209" s="1714"/>
      <c r="AA209" s="1714"/>
    </row>
    <row r="210" spans="1:27" ht="15" customHeight="1">
      <c r="A210" s="936"/>
      <c r="B210" s="906"/>
      <c r="C210" s="906"/>
      <c r="D210" s="906"/>
      <c r="E210" s="906"/>
      <c r="F210" s="906"/>
      <c r="G210" s="979" t="str">
        <f>IF(I210=0,"","（区分")</f>
        <v>（区分</v>
      </c>
      <c r="H210" s="906"/>
      <c r="I210" s="938" t="str">
        <f>項目一覧!$C$339</f>
        <v/>
      </c>
      <c r="J210" s="906"/>
      <c r="K210" s="906" t="str">
        <f>IF(I210=0,"",")")</f>
        <v>)</v>
      </c>
      <c r="L210" s="1714" t="str">
        <f>項目一覧!$C$340</f>
        <v/>
      </c>
      <c r="M210" s="1714"/>
      <c r="N210" s="1714"/>
      <c r="O210" s="1714"/>
      <c r="P210" s="1714"/>
      <c r="Q210" s="1714"/>
      <c r="R210" s="1714"/>
      <c r="S210" s="1714"/>
      <c r="T210" s="1714"/>
      <c r="U210" s="1714"/>
      <c r="V210" s="1714"/>
      <c r="W210" s="1714"/>
      <c r="X210" s="1714"/>
      <c r="Y210" s="1714"/>
      <c r="Z210" s="1714"/>
      <c r="AA210" s="1714"/>
    </row>
    <row r="211" spans="1:27" ht="15" customHeight="1">
      <c r="A211" s="936"/>
      <c r="B211" s="906"/>
      <c r="C211" s="906"/>
      <c r="D211" s="906"/>
      <c r="E211" s="906"/>
      <c r="F211" s="906"/>
      <c r="G211" s="979"/>
      <c r="H211" s="906"/>
      <c r="I211" s="938"/>
      <c r="J211" s="938"/>
      <c r="K211" s="938"/>
      <c r="L211" s="1739">
        <f>項目一覧!$C$115</f>
        <v>0</v>
      </c>
      <c r="M211" s="1739"/>
      <c r="N211" s="1739"/>
      <c r="O211" s="1739"/>
      <c r="P211" s="1739"/>
      <c r="Q211" s="1739"/>
      <c r="R211" s="1739"/>
      <c r="S211" s="1739"/>
      <c r="T211" s="1739"/>
      <c r="U211" s="1739"/>
      <c r="V211" s="1739"/>
      <c r="W211" s="1739"/>
      <c r="X211" s="1739"/>
      <c r="Y211" s="1739"/>
      <c r="Z211" s="1739"/>
      <c r="AA211" s="1739"/>
    </row>
    <row r="212" spans="1:27" ht="18" customHeight="1">
      <c r="A212" s="959" t="s">
        <v>309</v>
      </c>
      <c r="B212" s="937" t="s">
        <v>363</v>
      </c>
      <c r="C212" s="937"/>
      <c r="D212" s="937"/>
      <c r="E212" s="937"/>
      <c r="F212" s="937"/>
      <c r="G212" s="937"/>
      <c r="H212" s="937"/>
      <c r="I212" s="937"/>
      <c r="J212" s="937"/>
      <c r="K212" s="937"/>
      <c r="L212" s="937"/>
      <c r="M212" s="937"/>
      <c r="N212" s="937"/>
      <c r="O212" s="937"/>
      <c r="P212" s="937"/>
      <c r="Q212" s="937"/>
      <c r="R212" s="937"/>
      <c r="S212" s="937"/>
      <c r="T212" s="937"/>
      <c r="U212" s="937"/>
      <c r="V212" s="937"/>
      <c r="W212" s="937"/>
      <c r="X212" s="937"/>
      <c r="Y212" s="937"/>
      <c r="Z212" s="937"/>
      <c r="AA212" s="937"/>
    </row>
    <row r="213" spans="1:27" ht="18" customHeight="1">
      <c r="A213" s="936"/>
      <c r="B213" s="936" t="str">
        <f>IF(項目一覧!$D$116=TRUE,"■","□")</f>
        <v>□</v>
      </c>
      <c r="C213" s="906" t="s">
        <v>308</v>
      </c>
      <c r="D213" s="906"/>
      <c r="E213" s="936" t="str">
        <f>IF(項目一覧!$E$116=TRUE,"■","□")</f>
        <v>□</v>
      </c>
      <c r="F213" s="906" t="s">
        <v>307</v>
      </c>
      <c r="G213" s="906"/>
      <c r="H213" s="940" t="str">
        <f>IF(項目一覧!$F$116=TRUE,"■","□")</f>
        <v>□</v>
      </c>
      <c r="I213" s="935" t="s">
        <v>306</v>
      </c>
      <c r="J213" s="935"/>
      <c r="K213" s="940" t="str">
        <f>IF(項目一覧!$G$116=TRUE,"■","□")</f>
        <v>□</v>
      </c>
      <c r="L213" s="935" t="s">
        <v>305</v>
      </c>
      <c r="M213" s="935"/>
      <c r="N213" s="940" t="str">
        <f>IF(項目一覧!$H$116=TRUE,"■","□")</f>
        <v>□</v>
      </c>
      <c r="O213" s="935" t="s">
        <v>304</v>
      </c>
      <c r="P213" s="935"/>
      <c r="Q213" s="935"/>
      <c r="R213" s="940" t="str">
        <f>IF(項目一覧!$I$116=TRUE,"■","□")</f>
        <v>□</v>
      </c>
      <c r="S213" s="935" t="s">
        <v>303</v>
      </c>
      <c r="T213" s="935"/>
      <c r="U213" s="935"/>
      <c r="V213" s="935"/>
      <c r="W213" s="940" t="str">
        <f>IF(項目一覧!$J$116=TRUE,"■","□")</f>
        <v>□</v>
      </c>
      <c r="X213" s="951" t="s">
        <v>302</v>
      </c>
      <c r="Y213" s="935"/>
      <c r="Z213" s="935"/>
      <c r="AA213" s="932"/>
    </row>
    <row r="214" spans="1:27" ht="18" customHeight="1">
      <c r="A214" s="959" t="s">
        <v>340</v>
      </c>
      <c r="B214" s="937" t="s">
        <v>362</v>
      </c>
      <c r="C214" s="937"/>
      <c r="D214" s="937"/>
      <c r="E214" s="937"/>
      <c r="F214" s="937"/>
      <c r="G214" s="937"/>
      <c r="H214" s="903"/>
      <c r="I214" s="975" t="s">
        <v>334</v>
      </c>
      <c r="J214" s="1710" t="s">
        <v>107</v>
      </c>
      <c r="K214" s="1710"/>
      <c r="L214" s="1710"/>
      <c r="M214" s="1710"/>
      <c r="N214" s="1710"/>
      <c r="O214" s="975" t="s">
        <v>333</v>
      </c>
      <c r="P214" s="1710" t="s">
        <v>360</v>
      </c>
      <c r="Q214" s="1710"/>
      <c r="R214" s="1710"/>
      <c r="S214" s="1710"/>
      <c r="T214" s="1710"/>
      <c r="U214" s="975" t="s">
        <v>333</v>
      </c>
      <c r="V214" s="1710" t="s">
        <v>359</v>
      </c>
      <c r="W214" s="1710"/>
      <c r="X214" s="1710"/>
      <c r="Y214" s="1710"/>
      <c r="Z214" s="1710"/>
      <c r="AA214" s="945" t="s">
        <v>358</v>
      </c>
    </row>
    <row r="215" spans="1:27" ht="18" customHeight="1">
      <c r="A215" s="936"/>
      <c r="B215" s="906" t="s">
        <v>2211</v>
      </c>
      <c r="C215" s="906" t="s">
        <v>3164</v>
      </c>
      <c r="D215" s="906"/>
      <c r="E215" s="906"/>
      <c r="F215" s="906"/>
      <c r="G215" s="906"/>
      <c r="H215" s="903"/>
      <c r="I215" s="975" t="s">
        <v>334</v>
      </c>
      <c r="J215" s="1674" t="str">
        <f>項目一覧!$C$117</f>
        <v/>
      </c>
      <c r="K215" s="1674"/>
      <c r="L215" s="1674"/>
      <c r="M215" s="1674"/>
      <c r="N215" s="1674"/>
      <c r="O215" s="975" t="s">
        <v>333</v>
      </c>
      <c r="P215" s="1674" t="str">
        <f>項目一覧!$C$118</f>
        <v/>
      </c>
      <c r="Q215" s="1674"/>
      <c r="R215" s="1674"/>
      <c r="S215" s="1674"/>
      <c r="T215" s="1674"/>
      <c r="U215" s="975" t="s">
        <v>333</v>
      </c>
      <c r="V215" s="1674" t="str">
        <f>項目一覧!$C$119</f>
        <v/>
      </c>
      <c r="W215" s="1674"/>
      <c r="X215" s="1674"/>
      <c r="Y215" s="1674"/>
      <c r="Z215" s="1674"/>
      <c r="AA215" s="945" t="s">
        <v>346</v>
      </c>
    </row>
    <row r="216" spans="1:27" ht="17.25" customHeight="1">
      <c r="A216" s="936"/>
      <c r="B216" s="906" t="s">
        <v>2230</v>
      </c>
      <c r="C216" s="906" t="s">
        <v>3161</v>
      </c>
      <c r="D216" s="906"/>
      <c r="E216" s="906"/>
      <c r="F216" s="906"/>
      <c r="G216" s="906"/>
      <c r="H216" s="903"/>
    </row>
    <row r="217" spans="1:27" ht="17.25" customHeight="1">
      <c r="A217" s="936"/>
      <c r="B217" s="906"/>
      <c r="C217" s="906"/>
      <c r="D217" s="906"/>
      <c r="E217" s="906"/>
      <c r="F217" s="906"/>
      <c r="G217" s="906"/>
      <c r="H217" s="903"/>
      <c r="I217" s="975" t="s">
        <v>139</v>
      </c>
      <c r="J217" s="1753" t="str">
        <f>項目一覧!$C$374</f>
        <v/>
      </c>
      <c r="K217" s="1753"/>
      <c r="L217" s="1753"/>
      <c r="M217" s="1753"/>
      <c r="N217" s="1753"/>
      <c r="O217" s="975" t="s">
        <v>149</v>
      </c>
      <c r="P217" s="1753" t="str">
        <f>項目一覧!$C$375</f>
        <v/>
      </c>
      <c r="Q217" s="1753"/>
      <c r="R217" s="1753"/>
      <c r="S217" s="1753"/>
      <c r="T217" s="1753"/>
      <c r="U217" s="975" t="s">
        <v>149</v>
      </c>
      <c r="V217" s="1753" t="str">
        <f>項目一覧!$C$376</f>
        <v/>
      </c>
      <c r="W217" s="1753"/>
      <c r="X217" s="1753"/>
      <c r="Y217" s="1753"/>
      <c r="Z217" s="1753"/>
      <c r="AA217" s="945" t="s">
        <v>346</v>
      </c>
    </row>
    <row r="218" spans="1:27" ht="18" customHeight="1">
      <c r="A218" s="936"/>
      <c r="B218" s="906" t="s">
        <v>357</v>
      </c>
      <c r="C218" s="906" t="s">
        <v>2257</v>
      </c>
      <c r="D218" s="906"/>
      <c r="E218" s="906"/>
      <c r="F218" s="906"/>
      <c r="G218" s="906"/>
      <c r="H218" s="935"/>
      <c r="I218" s="981"/>
      <c r="J218" s="935"/>
      <c r="K218" s="1699" t="str">
        <f>項目一覧!$C$120</f>
        <v>0.00</v>
      </c>
      <c r="L218" s="1699"/>
      <c r="M218" s="1699"/>
      <c r="N218" s="1699"/>
      <c r="O218" s="981" t="s">
        <v>342</v>
      </c>
      <c r="P218" s="935"/>
      <c r="Q218" s="935"/>
      <c r="R218" s="935"/>
      <c r="S218" s="935"/>
      <c r="T218" s="935"/>
      <c r="U218" s="981"/>
      <c r="V218" s="935"/>
      <c r="W218" s="935"/>
      <c r="X218" s="935"/>
      <c r="Y218" s="935"/>
      <c r="Z218" s="935"/>
      <c r="AA218" s="981"/>
    </row>
    <row r="219" spans="1:27" ht="18" customHeight="1">
      <c r="A219" s="959" t="s">
        <v>340</v>
      </c>
      <c r="B219" s="937" t="s">
        <v>361</v>
      </c>
      <c r="C219" s="937"/>
      <c r="D219" s="937"/>
      <c r="E219" s="937"/>
      <c r="F219" s="937"/>
      <c r="G219" s="937"/>
      <c r="H219" s="903"/>
      <c r="I219" s="975" t="s">
        <v>334</v>
      </c>
      <c r="J219" s="1667" t="s">
        <v>107</v>
      </c>
      <c r="K219" s="1667"/>
      <c r="L219" s="1667"/>
      <c r="M219" s="1667"/>
      <c r="N219" s="1667"/>
      <c r="O219" s="975" t="s">
        <v>333</v>
      </c>
      <c r="P219" s="1667" t="s">
        <v>360</v>
      </c>
      <c r="Q219" s="1667"/>
      <c r="R219" s="1667"/>
      <c r="S219" s="1667"/>
      <c r="T219" s="1667"/>
      <c r="U219" s="975" t="s">
        <v>333</v>
      </c>
      <c r="V219" s="1667" t="s">
        <v>359</v>
      </c>
      <c r="W219" s="1667"/>
      <c r="X219" s="1667"/>
      <c r="Y219" s="1667"/>
      <c r="Z219" s="1667"/>
      <c r="AA219" s="945" t="s">
        <v>358</v>
      </c>
    </row>
    <row r="220" spans="1:27" ht="18" customHeight="1">
      <c r="A220" s="936"/>
      <c r="B220" s="906" t="s">
        <v>2258</v>
      </c>
      <c r="C220" s="906" t="s">
        <v>2250</v>
      </c>
      <c r="D220" s="906"/>
      <c r="E220" s="906"/>
      <c r="F220" s="906"/>
      <c r="G220" s="906"/>
      <c r="H220" s="975"/>
      <c r="I220" s="975" t="s">
        <v>334</v>
      </c>
      <c r="J220" s="1674" t="str">
        <f>項目一覧!$C$121</f>
        <v/>
      </c>
      <c r="K220" s="1674"/>
      <c r="L220" s="1674"/>
      <c r="M220" s="1674"/>
      <c r="N220" s="1674"/>
      <c r="O220" s="975" t="s">
        <v>333</v>
      </c>
      <c r="P220" s="1674" t="str">
        <f>項目一覧!$C$122</f>
        <v/>
      </c>
      <c r="Q220" s="1674"/>
      <c r="R220" s="1674"/>
      <c r="S220" s="1674"/>
      <c r="T220" s="1674"/>
      <c r="U220" s="975" t="s">
        <v>333</v>
      </c>
      <c r="V220" s="1674" t="str">
        <f>項目一覧!$C$123</f>
        <v/>
      </c>
      <c r="W220" s="1674"/>
      <c r="X220" s="1674"/>
      <c r="Y220" s="1674"/>
      <c r="Z220" s="1674"/>
      <c r="AA220" s="945" t="s">
        <v>346</v>
      </c>
    </row>
    <row r="221" spans="1:27" ht="18" customHeight="1">
      <c r="A221" s="936"/>
      <c r="B221" s="906" t="s">
        <v>2230</v>
      </c>
      <c r="C221" s="906" t="s">
        <v>2781</v>
      </c>
      <c r="D221" s="906"/>
      <c r="E221" s="906"/>
      <c r="F221" s="906"/>
      <c r="G221" s="906"/>
      <c r="H221" s="975"/>
      <c r="I221" s="975"/>
      <c r="J221" s="982"/>
      <c r="K221" s="982"/>
      <c r="L221" s="982"/>
      <c r="M221" s="982"/>
      <c r="N221" s="982"/>
      <c r="O221" s="975"/>
      <c r="P221" s="982"/>
      <c r="Q221" s="982"/>
      <c r="R221" s="982"/>
      <c r="S221" s="982"/>
      <c r="T221" s="982"/>
      <c r="U221" s="975"/>
      <c r="V221" s="982"/>
      <c r="W221" s="982"/>
      <c r="X221" s="982"/>
      <c r="Y221" s="982"/>
      <c r="Z221" s="982"/>
      <c r="AA221" s="945"/>
    </row>
    <row r="222" spans="1:27" ht="18" customHeight="1">
      <c r="A222" s="936"/>
      <c r="B222" s="906"/>
      <c r="C222" s="906"/>
      <c r="D222" s="906"/>
      <c r="E222" s="906"/>
      <c r="F222" s="906"/>
      <c r="G222" s="906"/>
      <c r="H222" s="975"/>
      <c r="I222" s="975" t="s">
        <v>334</v>
      </c>
      <c r="J222" s="1674" t="str">
        <f>項目一覧!$C$124</f>
        <v/>
      </c>
      <c r="K222" s="1674"/>
      <c r="L222" s="1674"/>
      <c r="M222" s="1674"/>
      <c r="N222" s="1674"/>
      <c r="O222" s="975" t="s">
        <v>333</v>
      </c>
      <c r="P222" s="1674" t="str">
        <f>項目一覧!$C$125</f>
        <v/>
      </c>
      <c r="Q222" s="1674"/>
      <c r="R222" s="1674"/>
      <c r="S222" s="1674"/>
      <c r="T222" s="1674"/>
      <c r="U222" s="975" t="s">
        <v>333</v>
      </c>
      <c r="V222" s="1674" t="str">
        <f>項目一覧!$C$126</f>
        <v/>
      </c>
      <c r="W222" s="1674"/>
      <c r="X222" s="1674"/>
      <c r="Y222" s="1674"/>
      <c r="Z222" s="1674"/>
      <c r="AA222" s="945" t="s">
        <v>346</v>
      </c>
    </row>
    <row r="223" spans="1:27" ht="18" customHeight="1">
      <c r="A223" s="936"/>
      <c r="B223" s="906" t="s">
        <v>357</v>
      </c>
      <c r="C223" s="906" t="s">
        <v>356</v>
      </c>
      <c r="D223" s="906"/>
      <c r="E223" s="906"/>
      <c r="F223" s="906"/>
      <c r="G223" s="906"/>
      <c r="H223" s="975"/>
    </row>
    <row r="224" spans="1:27" ht="18" customHeight="1">
      <c r="A224" s="936"/>
      <c r="B224" s="906"/>
      <c r="C224" s="906"/>
      <c r="D224" s="906"/>
      <c r="E224" s="906"/>
      <c r="F224" s="906"/>
      <c r="G224" s="906"/>
      <c r="H224" s="975"/>
      <c r="I224" s="975" t="s">
        <v>334</v>
      </c>
      <c r="J224" s="1674" t="str">
        <f>項目一覧!$C$334</f>
        <v/>
      </c>
      <c r="K224" s="1674"/>
      <c r="L224" s="1674"/>
      <c r="M224" s="1674"/>
      <c r="N224" s="1674"/>
      <c r="O224" s="975" t="s">
        <v>333</v>
      </c>
      <c r="P224" s="1674" t="str">
        <f>項目一覧!$C$335</f>
        <v/>
      </c>
      <c r="Q224" s="1674"/>
      <c r="R224" s="1674"/>
      <c r="S224" s="1674"/>
      <c r="T224" s="1674"/>
      <c r="U224" s="975" t="s">
        <v>333</v>
      </c>
      <c r="V224" s="1674" t="str">
        <f>項目一覧!$C$336</f>
        <v/>
      </c>
      <c r="W224" s="1674"/>
      <c r="X224" s="1674"/>
      <c r="Y224" s="1674"/>
      <c r="Z224" s="1674"/>
      <c r="AA224" s="945" t="s">
        <v>346</v>
      </c>
    </row>
    <row r="225" spans="1:27" ht="18" customHeight="1">
      <c r="A225" s="936"/>
      <c r="B225" s="906" t="s">
        <v>483</v>
      </c>
      <c r="C225" s="906" t="s">
        <v>2782</v>
      </c>
      <c r="D225" s="906"/>
      <c r="E225" s="906"/>
      <c r="F225" s="906"/>
      <c r="G225" s="906"/>
      <c r="H225" s="906"/>
      <c r="I225" s="906"/>
      <c r="J225" s="906"/>
      <c r="K225" s="906"/>
      <c r="L225" s="906"/>
      <c r="M225" s="906"/>
      <c r="N225" s="906"/>
      <c r="O225" s="906"/>
      <c r="P225" s="906"/>
      <c r="Q225" s="906"/>
      <c r="R225" s="906"/>
      <c r="S225" s="906"/>
      <c r="T225" s="906"/>
      <c r="U225" s="906"/>
      <c r="V225" s="906"/>
      <c r="W225" s="906"/>
      <c r="X225" s="906"/>
      <c r="Y225" s="906"/>
      <c r="Z225" s="906"/>
      <c r="AA225" s="906"/>
    </row>
    <row r="226" spans="1:27" ht="18" customHeight="1">
      <c r="A226" s="936"/>
      <c r="B226" s="906"/>
      <c r="C226" s="906"/>
      <c r="D226" s="906"/>
      <c r="E226" s="906"/>
      <c r="F226" s="906"/>
      <c r="G226" s="906"/>
      <c r="H226" s="906"/>
      <c r="I226" s="975" t="s">
        <v>334</v>
      </c>
      <c r="J226" s="1674" t="str">
        <f>項目一覧!$C$127</f>
        <v/>
      </c>
      <c r="K226" s="1674"/>
      <c r="L226" s="1674"/>
      <c r="M226" s="1674"/>
      <c r="N226" s="1674"/>
      <c r="O226" s="975" t="s">
        <v>333</v>
      </c>
      <c r="P226" s="1674" t="str">
        <f>項目一覧!$C$128</f>
        <v/>
      </c>
      <c r="Q226" s="1674"/>
      <c r="R226" s="1674"/>
      <c r="S226" s="1674"/>
      <c r="T226" s="1674"/>
      <c r="U226" s="975" t="s">
        <v>333</v>
      </c>
      <c r="V226" s="1674" t="str">
        <f>項目一覧!$C$129</f>
        <v/>
      </c>
      <c r="W226" s="1674"/>
      <c r="X226" s="1674"/>
      <c r="Y226" s="1674"/>
      <c r="Z226" s="1674"/>
      <c r="AA226" s="945" t="s">
        <v>346</v>
      </c>
    </row>
    <row r="227" spans="1:27" ht="17.25" customHeight="1">
      <c r="A227" s="936"/>
      <c r="B227" s="906" t="s">
        <v>482</v>
      </c>
      <c r="C227" s="983" t="s">
        <v>3145</v>
      </c>
      <c r="D227" s="906"/>
      <c r="E227" s="906"/>
      <c r="F227" s="906"/>
      <c r="G227" s="906"/>
      <c r="H227" s="906"/>
      <c r="I227" s="975" t="s">
        <v>139</v>
      </c>
      <c r="J227" s="1703" t="str">
        <f>項目一覧!$C$368</f>
        <v/>
      </c>
      <c r="K227" s="1703"/>
      <c r="L227" s="1703"/>
      <c r="M227" s="1703"/>
      <c r="N227" s="1703"/>
      <c r="O227" s="975" t="s">
        <v>149</v>
      </c>
      <c r="P227" s="1703" t="str">
        <f>項目一覧!$C$369</f>
        <v/>
      </c>
      <c r="Q227" s="1703"/>
      <c r="R227" s="1703"/>
      <c r="S227" s="1703"/>
      <c r="T227" s="1703"/>
      <c r="U227" s="975" t="s">
        <v>149</v>
      </c>
      <c r="V227" s="1704" t="str">
        <f>項目一覧!$C$370</f>
        <v/>
      </c>
      <c r="W227" s="1704"/>
      <c r="X227" s="1704"/>
      <c r="Y227" s="1704"/>
      <c r="Z227" s="1704"/>
      <c r="AA227" s="945" t="s">
        <v>346</v>
      </c>
    </row>
    <row r="228" spans="1:27" ht="18" customHeight="1">
      <c r="A228" s="936"/>
      <c r="B228" s="906" t="s">
        <v>481</v>
      </c>
      <c r="C228" s="906" t="s">
        <v>353</v>
      </c>
      <c r="D228" s="906"/>
      <c r="E228" s="906"/>
      <c r="F228" s="906"/>
      <c r="G228" s="906"/>
      <c r="H228" s="906"/>
      <c r="I228" s="975" t="s">
        <v>334</v>
      </c>
      <c r="J228" s="1674" t="str">
        <f>項目一覧!$C$130</f>
        <v/>
      </c>
      <c r="K228" s="1674"/>
      <c r="L228" s="1674"/>
      <c r="M228" s="1674"/>
      <c r="N228" s="1674"/>
      <c r="O228" s="975" t="s">
        <v>333</v>
      </c>
      <c r="P228" s="1674" t="str">
        <f>項目一覧!$C$131</f>
        <v/>
      </c>
      <c r="Q228" s="1674"/>
      <c r="R228" s="1674"/>
      <c r="S228" s="1674"/>
      <c r="T228" s="1674"/>
      <c r="U228" s="975" t="s">
        <v>333</v>
      </c>
      <c r="V228" s="1674" t="str">
        <f>項目一覧!$C$132</f>
        <v/>
      </c>
      <c r="W228" s="1674"/>
      <c r="X228" s="1674"/>
      <c r="Y228" s="1674"/>
      <c r="Z228" s="1674"/>
      <c r="AA228" s="945" t="s">
        <v>346</v>
      </c>
    </row>
    <row r="229" spans="1:27" ht="18" customHeight="1">
      <c r="A229" s="936"/>
      <c r="B229" s="906" t="s">
        <v>480</v>
      </c>
      <c r="C229" s="906" t="s">
        <v>351</v>
      </c>
      <c r="D229" s="906"/>
      <c r="E229" s="906"/>
      <c r="F229" s="906"/>
      <c r="G229" s="906"/>
      <c r="H229" s="906"/>
      <c r="I229" s="975" t="s">
        <v>334</v>
      </c>
      <c r="J229" s="1674" t="str">
        <f>項目一覧!$C$322</f>
        <v/>
      </c>
      <c r="K229" s="1674"/>
      <c r="L229" s="1674"/>
      <c r="M229" s="1674"/>
      <c r="N229" s="1674"/>
      <c r="O229" s="975" t="s">
        <v>333</v>
      </c>
      <c r="P229" s="1674" t="str">
        <f>項目一覧!$C$323</f>
        <v/>
      </c>
      <c r="Q229" s="1674"/>
      <c r="R229" s="1674"/>
      <c r="S229" s="1674"/>
      <c r="T229" s="1674"/>
      <c r="U229" s="975" t="s">
        <v>333</v>
      </c>
      <c r="V229" s="1674" t="str">
        <f>項目一覧!$C$324</f>
        <v/>
      </c>
      <c r="W229" s="1674"/>
      <c r="X229" s="1674"/>
      <c r="Y229" s="1674"/>
      <c r="Z229" s="1674"/>
      <c r="AA229" s="945" t="s">
        <v>346</v>
      </c>
    </row>
    <row r="230" spans="1:27" ht="18" customHeight="1">
      <c r="A230" s="936"/>
      <c r="B230" s="906" t="s">
        <v>479</v>
      </c>
      <c r="C230" s="906" t="s">
        <v>350</v>
      </c>
      <c r="D230" s="906"/>
      <c r="E230" s="906"/>
      <c r="F230" s="906"/>
      <c r="G230" s="906"/>
      <c r="H230" s="906"/>
      <c r="I230" s="975" t="s">
        <v>334</v>
      </c>
      <c r="J230" s="1674" t="str">
        <f>項目一覧!$C$325</f>
        <v/>
      </c>
      <c r="K230" s="1674"/>
      <c r="L230" s="1674"/>
      <c r="M230" s="1674"/>
      <c r="N230" s="1674"/>
      <c r="O230" s="975" t="s">
        <v>333</v>
      </c>
      <c r="P230" s="1674" t="str">
        <f>項目一覧!$C$326</f>
        <v/>
      </c>
      <c r="Q230" s="1674"/>
      <c r="R230" s="1674"/>
      <c r="S230" s="1674"/>
      <c r="T230" s="1674"/>
      <c r="U230" s="975" t="s">
        <v>333</v>
      </c>
      <c r="V230" s="1674" t="str">
        <f>項目一覧!$C$327</f>
        <v/>
      </c>
      <c r="W230" s="1674"/>
      <c r="X230" s="1674"/>
      <c r="Y230" s="1674"/>
      <c r="Z230" s="1674"/>
      <c r="AA230" s="945" t="s">
        <v>346</v>
      </c>
    </row>
    <row r="231" spans="1:27" ht="18" customHeight="1">
      <c r="A231" s="936"/>
      <c r="B231" s="906" t="s">
        <v>478</v>
      </c>
      <c r="C231" s="902" t="s">
        <v>349</v>
      </c>
      <c r="D231" s="906"/>
      <c r="E231" s="906"/>
      <c r="F231" s="906"/>
      <c r="G231" s="906"/>
      <c r="H231" s="906"/>
      <c r="I231" s="975" t="s">
        <v>334</v>
      </c>
      <c r="J231" s="1674" t="str">
        <f>項目一覧!$C$328</f>
        <v/>
      </c>
      <c r="K231" s="1674"/>
      <c r="L231" s="1674"/>
      <c r="M231" s="1674"/>
      <c r="N231" s="1674"/>
      <c r="O231" s="975" t="s">
        <v>333</v>
      </c>
      <c r="P231" s="1674" t="str">
        <f>項目一覧!$C$329</f>
        <v/>
      </c>
      <c r="Q231" s="1674"/>
      <c r="R231" s="1674"/>
      <c r="S231" s="1674"/>
      <c r="T231" s="1674"/>
      <c r="U231" s="975" t="s">
        <v>333</v>
      </c>
      <c r="V231" s="1674" t="str">
        <f>項目一覧!$C$330</f>
        <v/>
      </c>
      <c r="W231" s="1674"/>
      <c r="X231" s="1674"/>
      <c r="Y231" s="1674"/>
      <c r="Z231" s="1674"/>
      <c r="AA231" s="945" t="s">
        <v>346</v>
      </c>
    </row>
    <row r="232" spans="1:27" ht="18" customHeight="1">
      <c r="A232" s="936"/>
      <c r="B232" s="906" t="s">
        <v>3147</v>
      </c>
      <c r="C232" s="906" t="s">
        <v>348</v>
      </c>
      <c r="D232" s="906"/>
      <c r="E232" s="906"/>
      <c r="F232" s="906"/>
      <c r="G232" s="906"/>
      <c r="H232" s="906"/>
      <c r="I232" s="975" t="s">
        <v>334</v>
      </c>
      <c r="J232" s="1674" t="str">
        <f>項目一覧!$C$331</f>
        <v/>
      </c>
      <c r="K232" s="1674"/>
      <c r="L232" s="1674"/>
      <c r="M232" s="1674"/>
      <c r="N232" s="1674"/>
      <c r="O232" s="975" t="s">
        <v>333</v>
      </c>
      <c r="P232" s="1674" t="str">
        <f>項目一覧!$C$332</f>
        <v/>
      </c>
      <c r="Q232" s="1674"/>
      <c r="R232" s="1674"/>
      <c r="S232" s="1674"/>
      <c r="T232" s="1674"/>
      <c r="U232" s="975" t="s">
        <v>333</v>
      </c>
      <c r="V232" s="1674" t="str">
        <f>項目一覧!$C$333</f>
        <v/>
      </c>
      <c r="W232" s="1674"/>
      <c r="X232" s="1674"/>
      <c r="Y232" s="1674"/>
      <c r="Z232" s="1674"/>
      <c r="AA232" s="945" t="s">
        <v>346</v>
      </c>
    </row>
    <row r="233" spans="1:27" ht="18" customHeight="1">
      <c r="A233" s="936"/>
      <c r="B233" s="906" t="s">
        <v>3148</v>
      </c>
      <c r="C233" s="906" t="s">
        <v>2766</v>
      </c>
      <c r="D233" s="906"/>
      <c r="E233" s="906"/>
      <c r="F233" s="906"/>
      <c r="G233" s="906"/>
      <c r="H233" s="906"/>
      <c r="I233" s="975" t="s">
        <v>334</v>
      </c>
      <c r="J233" s="1703" t="str">
        <f>項目一覧!$C$355</f>
        <v/>
      </c>
      <c r="K233" s="1703"/>
      <c r="L233" s="1703"/>
      <c r="M233" s="1703"/>
      <c r="N233" s="1703"/>
      <c r="O233" s="975" t="s">
        <v>333</v>
      </c>
      <c r="P233" s="1703" t="str">
        <f>項目一覧!$C$356</f>
        <v/>
      </c>
      <c r="Q233" s="1703"/>
      <c r="R233" s="1703"/>
      <c r="S233" s="1703"/>
      <c r="T233" s="1703"/>
      <c r="U233" s="975" t="s">
        <v>333</v>
      </c>
      <c r="V233" s="1704" t="str">
        <f>項目一覧!$C$357</f>
        <v/>
      </c>
      <c r="W233" s="1704"/>
      <c r="X233" s="1704"/>
      <c r="Y233" s="1704"/>
      <c r="Z233" s="1704"/>
      <c r="AA233" s="945" t="s">
        <v>346</v>
      </c>
    </row>
    <row r="234" spans="1:27" ht="17.25" customHeight="1">
      <c r="A234" s="936"/>
      <c r="B234" s="906" t="s">
        <v>3149</v>
      </c>
      <c r="C234" s="983" t="s">
        <v>3146</v>
      </c>
      <c r="D234" s="906"/>
      <c r="E234" s="906"/>
      <c r="F234" s="906"/>
      <c r="G234" s="906"/>
      <c r="H234" s="906"/>
      <c r="I234" s="975" t="s">
        <v>139</v>
      </c>
      <c r="J234" s="1703" t="str">
        <f>項目一覧!$C$371</f>
        <v/>
      </c>
      <c r="K234" s="1703"/>
      <c r="L234" s="1703"/>
      <c r="M234" s="1703"/>
      <c r="N234" s="1703"/>
      <c r="O234" s="975" t="s">
        <v>149</v>
      </c>
      <c r="P234" s="1703" t="str">
        <f>項目一覧!$C$372</f>
        <v/>
      </c>
      <c r="Q234" s="1703"/>
      <c r="R234" s="1703"/>
      <c r="S234" s="1703"/>
      <c r="T234" s="1703"/>
      <c r="U234" s="975" t="s">
        <v>149</v>
      </c>
      <c r="V234" s="1704" t="str">
        <f>項目一覧!$C$373</f>
        <v/>
      </c>
      <c r="W234" s="1704"/>
      <c r="X234" s="1704"/>
      <c r="Y234" s="1704"/>
      <c r="Z234" s="1704"/>
      <c r="AA234" s="945" t="s">
        <v>346</v>
      </c>
    </row>
    <row r="235" spans="1:27" ht="18" customHeight="1">
      <c r="A235" s="936"/>
      <c r="B235" s="906" t="s">
        <v>3150</v>
      </c>
      <c r="C235" s="906" t="s">
        <v>347</v>
      </c>
      <c r="D235" s="906"/>
      <c r="E235" s="906"/>
      <c r="F235" s="906"/>
      <c r="G235" s="906"/>
      <c r="H235" s="906"/>
      <c r="I235" s="975" t="s">
        <v>334</v>
      </c>
      <c r="J235" s="1674" t="str">
        <f>項目一覧!$C$133</f>
        <v/>
      </c>
      <c r="K235" s="1674"/>
      <c r="L235" s="1674"/>
      <c r="M235" s="1674"/>
      <c r="N235" s="1674"/>
      <c r="O235" s="975" t="s">
        <v>333</v>
      </c>
      <c r="P235" s="1674" t="str">
        <f>項目一覧!$C$134</f>
        <v/>
      </c>
      <c r="Q235" s="1674"/>
      <c r="R235" s="1674"/>
      <c r="S235" s="1674"/>
      <c r="T235" s="1674"/>
      <c r="U235" s="975" t="s">
        <v>333</v>
      </c>
      <c r="V235" s="1674" t="str">
        <f>項目一覧!$C$135</f>
        <v/>
      </c>
      <c r="W235" s="1674"/>
      <c r="X235" s="1674"/>
      <c r="Y235" s="1674"/>
      <c r="Z235" s="1674"/>
      <c r="AA235" s="945" t="s">
        <v>346</v>
      </c>
    </row>
    <row r="236" spans="1:27" ht="18" customHeight="1">
      <c r="A236" s="936"/>
      <c r="B236" s="906" t="s">
        <v>3151</v>
      </c>
      <c r="C236" s="906" t="s">
        <v>2783</v>
      </c>
      <c r="D236" s="906"/>
      <c r="E236" s="906"/>
      <c r="F236" s="906"/>
      <c r="G236" s="906"/>
      <c r="H236" s="906"/>
      <c r="I236" s="975" t="s">
        <v>139</v>
      </c>
      <c r="J236" s="1674" t="str">
        <f>項目一覧!$C$345</f>
        <v/>
      </c>
      <c r="K236" s="1674"/>
      <c r="L236" s="1674"/>
      <c r="M236" s="1674"/>
      <c r="N236" s="1674"/>
      <c r="O236" s="975" t="s">
        <v>149</v>
      </c>
      <c r="P236" s="1674" t="str">
        <f>項目一覧!$C$346</f>
        <v/>
      </c>
      <c r="Q236" s="1674"/>
      <c r="R236" s="1674"/>
      <c r="S236" s="1674"/>
      <c r="T236" s="1674"/>
      <c r="U236" s="975" t="s">
        <v>149</v>
      </c>
      <c r="V236" s="1705" t="str">
        <f>項目一覧!$C$347</f>
        <v/>
      </c>
      <c r="W236" s="1705"/>
      <c r="X236" s="1705"/>
      <c r="Y236" s="1705"/>
      <c r="Z236" s="1705"/>
      <c r="AA236" s="945" t="s">
        <v>346</v>
      </c>
    </row>
    <row r="237" spans="1:27" ht="18" customHeight="1">
      <c r="A237" s="936"/>
      <c r="B237" s="906" t="s">
        <v>3143</v>
      </c>
      <c r="C237" s="906" t="s">
        <v>345</v>
      </c>
      <c r="D237" s="906"/>
      <c r="E237" s="906"/>
      <c r="F237" s="906"/>
      <c r="G237" s="906"/>
      <c r="H237" s="906"/>
      <c r="I237" s="906"/>
      <c r="J237" s="906"/>
      <c r="K237" s="906"/>
      <c r="L237" s="906"/>
      <c r="M237" s="1674" t="str">
        <f>項目一覧!$C$136</f>
        <v/>
      </c>
      <c r="N237" s="1674"/>
      <c r="O237" s="1674"/>
      <c r="P237" s="1674"/>
      <c r="Q237" s="1674"/>
      <c r="R237" s="906" t="s">
        <v>344</v>
      </c>
      <c r="S237" s="906"/>
      <c r="T237" s="906"/>
      <c r="U237" s="906"/>
      <c r="V237" s="906"/>
      <c r="W237" s="906"/>
      <c r="X237" s="906"/>
      <c r="Y237" s="906"/>
      <c r="Z237" s="906"/>
      <c r="AA237" s="906"/>
    </row>
    <row r="238" spans="1:27" ht="18" customHeight="1">
      <c r="A238" s="940"/>
      <c r="B238" s="935" t="s">
        <v>3144</v>
      </c>
      <c r="C238" s="935" t="s">
        <v>343</v>
      </c>
      <c r="D238" s="935"/>
      <c r="E238" s="935"/>
      <c r="F238" s="935"/>
      <c r="G238" s="935"/>
      <c r="H238" s="935"/>
      <c r="I238" s="935"/>
      <c r="J238" s="935"/>
      <c r="K238" s="935"/>
      <c r="L238" s="935"/>
      <c r="M238" s="1699" t="str">
        <f>項目一覧!$C$137</f>
        <v/>
      </c>
      <c r="N238" s="1699"/>
      <c r="O238" s="1699"/>
      <c r="P238" s="1699"/>
      <c r="Q238" s="1699"/>
      <c r="R238" s="935" t="s">
        <v>342</v>
      </c>
      <c r="S238" s="935"/>
      <c r="T238" s="935"/>
      <c r="U238" s="935"/>
      <c r="V238" s="935"/>
      <c r="W238" s="935"/>
      <c r="X238" s="935"/>
      <c r="Y238" s="935"/>
      <c r="Z238" s="935"/>
      <c r="AA238" s="935"/>
    </row>
    <row r="239" spans="1:27" ht="18" customHeight="1">
      <c r="A239" s="936" t="s">
        <v>340</v>
      </c>
      <c r="B239" s="906" t="s">
        <v>341</v>
      </c>
      <c r="C239" s="906"/>
      <c r="D239" s="906"/>
      <c r="E239" s="906"/>
      <c r="F239" s="906"/>
      <c r="G239" s="906"/>
      <c r="H239" s="906"/>
      <c r="I239" s="906"/>
      <c r="J239" s="906"/>
      <c r="K239" s="906"/>
      <c r="L239" s="906"/>
      <c r="M239" s="906"/>
      <c r="N239" s="906"/>
      <c r="O239" s="906"/>
      <c r="P239" s="906"/>
      <c r="Q239" s="906"/>
      <c r="R239" s="906"/>
      <c r="S239" s="906"/>
      <c r="T239" s="906"/>
      <c r="U239" s="906"/>
      <c r="V239" s="906"/>
      <c r="W239" s="906"/>
      <c r="X239" s="906"/>
      <c r="Y239" s="906"/>
      <c r="Z239" s="906"/>
      <c r="AA239" s="906"/>
    </row>
    <row r="240" spans="1:27" ht="18" customHeight="1">
      <c r="A240" s="936"/>
      <c r="B240" s="906" t="s">
        <v>2211</v>
      </c>
      <c r="C240" s="906" t="s">
        <v>2242</v>
      </c>
      <c r="D240" s="906"/>
      <c r="E240" s="906"/>
      <c r="F240" s="906"/>
      <c r="G240" s="906"/>
      <c r="H240" s="906"/>
      <c r="I240" s="906"/>
      <c r="J240" s="906"/>
      <c r="K240" s="906"/>
      <c r="L240" s="1701" t="str">
        <f>項目一覧!$C$138</f>
        <v xml:space="preserve"> </v>
      </c>
      <c r="M240" s="1701"/>
      <c r="N240" s="1701"/>
      <c r="O240" s="1701"/>
      <c r="P240" s="906"/>
      <c r="Q240" s="906"/>
      <c r="R240" s="906"/>
      <c r="S240" s="906"/>
      <c r="T240" s="906"/>
      <c r="U240" s="906"/>
      <c r="V240" s="906"/>
      <c r="W240" s="906"/>
      <c r="X240" s="906"/>
      <c r="Y240" s="906"/>
      <c r="Z240" s="906"/>
      <c r="AA240" s="906"/>
    </row>
    <row r="241" spans="1:27" ht="18" customHeight="1">
      <c r="A241" s="940"/>
      <c r="B241" s="935" t="s">
        <v>2230</v>
      </c>
      <c r="C241" s="935" t="s">
        <v>2243</v>
      </c>
      <c r="D241" s="935"/>
      <c r="E241" s="935"/>
      <c r="F241" s="935"/>
      <c r="G241" s="935"/>
      <c r="H241" s="935"/>
      <c r="I241" s="935"/>
      <c r="J241" s="935"/>
      <c r="K241" s="935"/>
      <c r="L241" s="1702" t="str">
        <f>項目一覧!$C$139</f>
        <v>0</v>
      </c>
      <c r="M241" s="1702"/>
      <c r="N241" s="1702"/>
      <c r="O241" s="1702"/>
      <c r="P241" s="935"/>
      <c r="Q241" s="935"/>
      <c r="R241" s="935"/>
      <c r="S241" s="935"/>
      <c r="T241" s="935"/>
      <c r="U241" s="935"/>
      <c r="V241" s="935"/>
      <c r="W241" s="935"/>
      <c r="X241" s="935"/>
      <c r="Y241" s="935"/>
      <c r="Z241" s="935"/>
      <c r="AA241" s="935"/>
    </row>
    <row r="242" spans="1:27" ht="18" customHeight="1">
      <c r="A242" s="936" t="s">
        <v>340</v>
      </c>
      <c r="B242" s="906" t="s">
        <v>339</v>
      </c>
      <c r="C242" s="906"/>
      <c r="D242" s="906"/>
      <c r="E242" s="906"/>
      <c r="F242" s="906"/>
      <c r="G242" s="906"/>
      <c r="H242" s="906"/>
      <c r="I242" s="975" t="s">
        <v>293</v>
      </c>
      <c r="J242" s="1667" t="s">
        <v>338</v>
      </c>
      <c r="K242" s="1667"/>
      <c r="L242" s="1667"/>
      <c r="M242" s="1667"/>
      <c r="N242" s="1667"/>
      <c r="O242" s="975" t="s">
        <v>333</v>
      </c>
      <c r="P242" s="1667" t="s">
        <v>143</v>
      </c>
      <c r="Q242" s="1667"/>
      <c r="R242" s="1667"/>
      <c r="S242" s="1667"/>
      <c r="T242" s="1667"/>
      <c r="U242" s="906" t="s">
        <v>314</v>
      </c>
      <c r="V242" s="906"/>
      <c r="W242" s="906"/>
      <c r="X242" s="906"/>
      <c r="Y242" s="906"/>
      <c r="Z242" s="906"/>
      <c r="AA242" s="906"/>
    </row>
    <row r="243" spans="1:27" ht="18" customHeight="1">
      <c r="A243" s="936"/>
      <c r="B243" s="906" t="s">
        <v>301</v>
      </c>
      <c r="C243" s="906"/>
      <c r="D243" s="906"/>
      <c r="E243" s="906"/>
      <c r="F243" s="906"/>
      <c r="G243" s="906"/>
      <c r="H243" s="906"/>
      <c r="I243" s="975" t="s">
        <v>334</v>
      </c>
      <c r="J243" s="1677" t="str">
        <f>項目一覧!$C$140</f>
        <v/>
      </c>
      <c r="K243" s="1677"/>
      <c r="L243" s="1677"/>
      <c r="M243" s="1677"/>
      <c r="N243" s="1677"/>
      <c r="O243" s="975" t="s">
        <v>333</v>
      </c>
      <c r="P243" s="1677" t="str">
        <f>項目一覧!$C$141</f>
        <v/>
      </c>
      <c r="Q243" s="1677"/>
      <c r="R243" s="1677"/>
      <c r="S243" s="1677"/>
      <c r="T243" s="1677"/>
      <c r="U243" s="906" t="s">
        <v>337</v>
      </c>
      <c r="V243" s="906"/>
      <c r="W243" s="906"/>
      <c r="X243" s="906"/>
      <c r="Y243" s="906"/>
      <c r="Z243" s="906"/>
      <c r="AA243" s="906"/>
    </row>
    <row r="244" spans="1:27" ht="18" customHeight="1">
      <c r="A244" s="936"/>
      <c r="B244" s="906" t="s">
        <v>336</v>
      </c>
      <c r="C244" s="906"/>
      <c r="D244" s="906"/>
      <c r="E244" s="906"/>
      <c r="F244" s="906"/>
      <c r="G244" s="906" t="s">
        <v>335</v>
      </c>
      <c r="H244" s="906"/>
      <c r="I244" s="975" t="s">
        <v>334</v>
      </c>
      <c r="J244" s="1667" t="str">
        <f>項目一覧!C142</f>
        <v/>
      </c>
      <c r="K244" s="1667"/>
      <c r="L244" s="1667"/>
      <c r="M244" s="1667"/>
      <c r="N244" s="1667"/>
      <c r="O244" s="975" t="s">
        <v>333</v>
      </c>
      <c r="P244" s="1667" t="str">
        <f>項目一覧!$C$143</f>
        <v/>
      </c>
      <c r="Q244" s="1667"/>
      <c r="R244" s="1667"/>
      <c r="S244" s="1667"/>
      <c r="T244" s="1667"/>
      <c r="U244" s="906" t="s">
        <v>332</v>
      </c>
      <c r="V244" s="906"/>
      <c r="W244" s="906"/>
      <c r="X244" s="906"/>
      <c r="Y244" s="906"/>
      <c r="Z244" s="906"/>
      <c r="AA244" s="906"/>
    </row>
    <row r="245" spans="1:27" ht="18" customHeight="1">
      <c r="A245" s="936"/>
      <c r="B245" s="906"/>
      <c r="C245" s="906"/>
      <c r="D245" s="906"/>
      <c r="E245" s="906"/>
      <c r="F245" s="906"/>
      <c r="G245" s="906" t="s">
        <v>331</v>
      </c>
      <c r="H245" s="906"/>
      <c r="I245" s="975" t="s">
        <v>319</v>
      </c>
      <c r="J245" s="1667" t="str">
        <f>項目一覧!$C$144</f>
        <v/>
      </c>
      <c r="K245" s="1667"/>
      <c r="L245" s="1667"/>
      <c r="M245" s="1667"/>
      <c r="N245" s="1667"/>
      <c r="O245" s="975" t="s">
        <v>330</v>
      </c>
      <c r="P245" s="1667" t="str">
        <f>項目一覧!$C$145</f>
        <v/>
      </c>
      <c r="Q245" s="1667"/>
      <c r="R245" s="1667"/>
      <c r="S245" s="1667"/>
      <c r="T245" s="1667"/>
      <c r="U245" s="906" t="s">
        <v>320</v>
      </c>
      <c r="V245" s="906"/>
      <c r="W245" s="906"/>
      <c r="X245" s="906"/>
      <c r="Y245" s="906"/>
      <c r="Z245" s="906"/>
      <c r="AA245" s="906"/>
    </row>
    <row r="246" spans="1:27" ht="18" customHeight="1">
      <c r="A246" s="936"/>
      <c r="B246" s="906" t="s">
        <v>329</v>
      </c>
      <c r="C246" s="906"/>
      <c r="D246" s="906"/>
      <c r="E246" s="906"/>
      <c r="F246" s="906"/>
      <c r="G246" s="945"/>
      <c r="H246" s="906"/>
      <c r="I246" s="1695" t="str">
        <f>項目一覧!$C$146</f>
        <v/>
      </c>
      <c r="J246" s="1695"/>
      <c r="K246" s="1695"/>
      <c r="L246" s="1695"/>
      <c r="M246" s="1695"/>
      <c r="N246" s="1695"/>
      <c r="O246" s="1695"/>
      <c r="P246" s="1700" t="str">
        <f>IF(項目一覧!$C$149="","","一部　"&amp;項目一覧!$C$149)</f>
        <v/>
      </c>
      <c r="Q246" s="1700"/>
      <c r="R246" s="1700"/>
      <c r="S246" s="1700"/>
      <c r="T246" s="1700"/>
      <c r="U246" s="1700"/>
      <c r="V246" s="1700"/>
      <c r="W246" s="903"/>
      <c r="X246" s="906"/>
      <c r="Y246" s="906"/>
      <c r="Z246" s="906"/>
      <c r="AA246" s="906"/>
    </row>
    <row r="247" spans="1:27" ht="18" customHeight="1">
      <c r="A247" s="936"/>
      <c r="B247" s="906" t="s">
        <v>2233</v>
      </c>
      <c r="C247" s="906" t="s">
        <v>2234</v>
      </c>
      <c r="D247" s="906"/>
      <c r="E247" s="906"/>
      <c r="F247" s="906"/>
      <c r="G247" s="906"/>
      <c r="H247" s="906"/>
      <c r="I247" s="906"/>
      <c r="J247" s="906"/>
      <c r="K247" s="906"/>
      <c r="L247" s="906"/>
      <c r="M247" s="906"/>
      <c r="N247" s="906"/>
      <c r="O247" s="906"/>
      <c r="P247" s="906"/>
      <c r="Q247" s="936" t="str">
        <f>IF(項目一覧!$D$152=TRUE,"■","□")</f>
        <v>□</v>
      </c>
      <c r="R247" s="903" t="s">
        <v>328</v>
      </c>
      <c r="S247" s="903"/>
      <c r="T247" s="936" t="str">
        <f>IF(項目一覧!$E$152=TRUE,"■","□")</f>
        <v>□</v>
      </c>
      <c r="U247" s="903" t="s">
        <v>327</v>
      </c>
      <c r="V247" s="903"/>
      <c r="W247" s="906"/>
      <c r="X247" s="906"/>
      <c r="Y247" s="906"/>
      <c r="Z247" s="906"/>
      <c r="AA247" s="906"/>
    </row>
    <row r="248" spans="1:27" ht="18" customHeight="1">
      <c r="A248" s="936"/>
      <c r="B248" s="906" t="s">
        <v>2252</v>
      </c>
      <c r="C248" s="906" t="s">
        <v>2241</v>
      </c>
      <c r="D248" s="906"/>
      <c r="E248" s="906"/>
      <c r="F248" s="906"/>
      <c r="G248" s="906"/>
      <c r="H248" s="906"/>
      <c r="I248" s="906"/>
      <c r="J248" s="936"/>
      <c r="K248" s="906" t="str">
        <f xml:space="preserve"> IF(項目一覧!$D$153=TRUE,"■","□")&amp;"道路高さ制限不適用　"&amp;IF(項目一覧!$E$153=TRUE,"■","□")&amp;"隣地高さ制限不適用　"&amp;IF(項目一覧!$F$153=TRUE,"■","□")&amp;"北側高さ制限不適用"</f>
        <v>□道路高さ制限不適用　□隣地高さ制限不適用　□北側高さ制限不適用</v>
      </c>
      <c r="L248" s="906"/>
      <c r="M248" s="906"/>
      <c r="N248" s="906"/>
      <c r="O248" s="906"/>
      <c r="P248" s="936"/>
      <c r="Q248" s="906"/>
      <c r="R248" s="903"/>
      <c r="S248" s="906"/>
      <c r="T248" s="906"/>
      <c r="U248" s="906"/>
      <c r="V248" s="936"/>
      <c r="W248" s="906"/>
      <c r="X248" s="906"/>
      <c r="Y248" s="903"/>
      <c r="Z248" s="906"/>
      <c r="AA248" s="906"/>
    </row>
    <row r="249" spans="1:27" ht="18" customHeight="1">
      <c r="A249" s="959" t="s">
        <v>323</v>
      </c>
      <c r="B249" s="937" t="s">
        <v>521</v>
      </c>
      <c r="C249" s="937"/>
      <c r="D249" s="937"/>
      <c r="E249" s="937"/>
      <c r="F249" s="937"/>
      <c r="G249" s="937"/>
      <c r="H249" s="1679" t="str">
        <f>項目一覧!$C$154</f>
        <v/>
      </c>
      <c r="I249" s="1679"/>
      <c r="J249" s="1679"/>
      <c r="K249" s="1679"/>
      <c r="L249" s="1679"/>
      <c r="M249" s="1679"/>
      <c r="N249" s="1679"/>
      <c r="O249" s="1679"/>
      <c r="P249" s="1679"/>
      <c r="Q249" s="1679"/>
      <c r="R249" s="1679"/>
      <c r="S249" s="1679"/>
      <c r="T249" s="1679"/>
      <c r="U249" s="1679"/>
      <c r="V249" s="1679"/>
      <c r="W249" s="1679"/>
      <c r="X249" s="1679"/>
      <c r="Y249" s="1679"/>
      <c r="Z249" s="1679"/>
      <c r="AA249" s="1679"/>
    </row>
    <row r="250" spans="1:27" ht="18" customHeight="1">
      <c r="A250" s="936"/>
      <c r="B250" s="906"/>
      <c r="C250" s="906"/>
      <c r="D250" s="906"/>
      <c r="E250" s="906"/>
      <c r="F250" s="906"/>
      <c r="G250" s="906"/>
      <c r="H250" s="1680"/>
      <c r="I250" s="1680"/>
      <c r="J250" s="1680"/>
      <c r="K250" s="1680"/>
      <c r="L250" s="1680"/>
      <c r="M250" s="1680"/>
      <c r="N250" s="1680"/>
      <c r="O250" s="1680"/>
      <c r="P250" s="1680"/>
      <c r="Q250" s="1680"/>
      <c r="R250" s="1680"/>
      <c r="S250" s="1680"/>
      <c r="T250" s="1680"/>
      <c r="U250" s="1680"/>
      <c r="V250" s="1680"/>
      <c r="W250" s="1680"/>
      <c r="X250" s="1680"/>
      <c r="Y250" s="1680"/>
      <c r="Z250" s="1680"/>
      <c r="AA250" s="1680"/>
    </row>
    <row r="251" spans="1:27" ht="18" customHeight="1">
      <c r="A251" s="936"/>
      <c r="B251" s="906"/>
      <c r="C251" s="906"/>
      <c r="D251" s="906"/>
      <c r="E251" s="906"/>
      <c r="F251" s="906"/>
      <c r="G251" s="906"/>
      <c r="H251" s="1681"/>
      <c r="I251" s="1681"/>
      <c r="J251" s="1681"/>
      <c r="K251" s="1681"/>
      <c r="L251" s="1681"/>
      <c r="M251" s="1681"/>
      <c r="N251" s="1681"/>
      <c r="O251" s="1681"/>
      <c r="P251" s="1681"/>
      <c r="Q251" s="1681"/>
      <c r="R251" s="1681"/>
      <c r="S251" s="1681"/>
      <c r="T251" s="1681"/>
      <c r="U251" s="1681"/>
      <c r="V251" s="1681"/>
      <c r="W251" s="1681"/>
      <c r="X251" s="1681"/>
      <c r="Y251" s="1681"/>
      <c r="Z251" s="1681"/>
      <c r="AA251" s="1681"/>
    </row>
    <row r="252" spans="1:27" ht="18" customHeight="1">
      <c r="A252" s="972" t="s">
        <v>323</v>
      </c>
      <c r="B252" s="973" t="s">
        <v>325</v>
      </c>
      <c r="C252" s="973"/>
      <c r="D252" s="973"/>
      <c r="E252" s="973"/>
      <c r="F252" s="973"/>
      <c r="G252" s="973"/>
      <c r="H252" s="973"/>
      <c r="I252" s="973"/>
      <c r="J252" s="973" t="str">
        <f>IF(項目一覧!$C$155="","",IF(項目一覧!$C$155&lt;DATE(2019,5,1),"平成","令和"))</f>
        <v/>
      </c>
      <c r="K252" s="973"/>
      <c r="L252" s="984" t="str">
        <f>IF(項目一覧!$C$155="","",IF(項目一覧!$C$155&lt;DATE(2019,5,1),YEAR(項目一覧!$C$155)-1988,IF(YEAR(項目一覧!$C$155)-2018=1,"元",YEAR(項目一覧!$C$155)-2018)))</f>
        <v/>
      </c>
      <c r="M252" s="973" t="s">
        <v>318</v>
      </c>
      <c r="N252" s="972" t="str">
        <f>IF(項目一覧!$C$155="","",MONTH(項目一覧!$C$155))</f>
        <v/>
      </c>
      <c r="O252" s="973" t="s">
        <v>317</v>
      </c>
      <c r="P252" s="972" t="str">
        <f>IF(項目一覧!$C$155="","",DAY(項目一覧!$C$155))</f>
        <v/>
      </c>
      <c r="Q252" s="973" t="s">
        <v>316</v>
      </c>
      <c r="R252" s="973"/>
      <c r="S252" s="922"/>
      <c r="T252" s="922"/>
      <c r="U252" s="973"/>
      <c r="V252" s="973"/>
      <c r="W252" s="973"/>
      <c r="X252" s="973"/>
      <c r="Y252" s="973"/>
      <c r="Z252" s="973"/>
      <c r="AA252" s="973"/>
    </row>
    <row r="253" spans="1:27" ht="18" customHeight="1">
      <c r="A253" s="972" t="s">
        <v>323</v>
      </c>
      <c r="B253" s="973" t="s">
        <v>324</v>
      </c>
      <c r="C253" s="973"/>
      <c r="D253" s="973"/>
      <c r="E253" s="973"/>
      <c r="F253" s="973"/>
      <c r="G253" s="973"/>
      <c r="H253" s="973"/>
      <c r="I253" s="973"/>
      <c r="J253" s="935" t="str">
        <f>IF(項目一覧!$C$156="","",IF(項目一覧!$C$156&lt;DATE(2019,5,1),"平成","令和"))</f>
        <v/>
      </c>
      <c r="K253" s="973"/>
      <c r="L253" s="984" t="str">
        <f>IF(項目一覧!$C$156="","",IF(項目一覧!$C$156&lt;DATE(2019,5,1),YEAR(項目一覧!$C$156)-1988,IF(YEAR(項目一覧!$C$156)-2018=1,"元",YEAR(項目一覧!$C$156)-2018)))</f>
        <v/>
      </c>
      <c r="M253" s="973" t="s">
        <v>318</v>
      </c>
      <c r="N253" s="972" t="str">
        <f>IF(項目一覧!$C$156="","",MONTH(項目一覧!$C$156))</f>
        <v/>
      </c>
      <c r="O253" s="973" t="s">
        <v>317</v>
      </c>
      <c r="P253" s="972" t="str">
        <f>IF(項目一覧!$C$156="","",DAY(項目一覧!$C$156))</f>
        <v/>
      </c>
      <c r="Q253" s="973" t="s">
        <v>316</v>
      </c>
      <c r="R253" s="973"/>
      <c r="S253" s="922"/>
      <c r="T253" s="922"/>
      <c r="U253" s="973"/>
      <c r="V253" s="973"/>
      <c r="W253" s="973"/>
      <c r="X253" s="973"/>
      <c r="Y253" s="973"/>
      <c r="Z253" s="973"/>
      <c r="AA253" s="973"/>
    </row>
    <row r="254" spans="1:27" ht="18" customHeight="1">
      <c r="A254" s="936" t="s">
        <v>323</v>
      </c>
      <c r="B254" s="906" t="s">
        <v>322</v>
      </c>
      <c r="C254" s="906"/>
      <c r="D254" s="906"/>
      <c r="E254" s="906"/>
      <c r="F254" s="906"/>
      <c r="G254" s="906"/>
      <c r="H254" s="906"/>
      <c r="I254" s="906"/>
      <c r="J254" s="906"/>
      <c r="K254" s="906"/>
      <c r="L254" s="975"/>
      <c r="M254" s="906"/>
      <c r="N254" s="906"/>
      <c r="O254" s="906"/>
      <c r="P254" s="906"/>
      <c r="Q254" s="906"/>
      <c r="R254" s="906"/>
      <c r="S254" s="903"/>
      <c r="T254" s="903"/>
      <c r="U254" s="906" t="s">
        <v>321</v>
      </c>
      <c r="V254" s="906"/>
      <c r="W254" s="906"/>
      <c r="X254" s="906"/>
      <c r="Y254" s="906"/>
      <c r="Z254" s="906"/>
      <c r="AA254" s="906"/>
    </row>
    <row r="255" spans="1:27" ht="18" customHeight="1">
      <c r="A255" s="936"/>
      <c r="B255" s="906"/>
      <c r="C255" s="906"/>
      <c r="D255" s="906"/>
      <c r="E255" s="975" t="s">
        <v>319</v>
      </c>
      <c r="F255" s="1673" t="str">
        <f>項目一覧!$C$157</f>
        <v/>
      </c>
      <c r="G255" s="1673"/>
      <c r="H255" s="1673"/>
      <c r="I255" s="975" t="s">
        <v>320</v>
      </c>
      <c r="J255" s="906" t="str">
        <f>IF(項目一覧!$C$158="","",IF(項目一覧!$C$158&lt;DATE(2019,5,1),"平成","令和"))</f>
        <v/>
      </c>
      <c r="K255" s="906"/>
      <c r="L255" s="975" t="str">
        <f>IF(項目一覧!$C$158="","",IF(項目一覧!$C$158&lt;DATE(2019,5,1),YEAR(項目一覧!$C$158)-1988,IF(YEAR(項目一覧!$C$158)-2018=1,"元",YEAR(項目一覧!$C$158)-2018)))</f>
        <v/>
      </c>
      <c r="M255" s="906" t="s">
        <v>318</v>
      </c>
      <c r="N255" s="906" t="str">
        <f>IF(項目一覧!$C$158="","",MONTH(項目一覧!$C$158))</f>
        <v/>
      </c>
      <c r="O255" s="906" t="s">
        <v>317</v>
      </c>
      <c r="P255" s="906" t="str">
        <f>IF(項目一覧!$C$158="","",DAY(項目一覧!$C$158))</f>
        <v/>
      </c>
      <c r="Q255" s="906" t="s">
        <v>316</v>
      </c>
      <c r="R255" s="975" t="s">
        <v>319</v>
      </c>
      <c r="S255" s="1675" t="str">
        <f>項目一覧!$C$159</f>
        <v/>
      </c>
      <c r="T255" s="1675"/>
      <c r="U255" s="1675"/>
      <c r="V255" s="1675"/>
      <c r="W255" s="1675"/>
      <c r="X255" s="1675"/>
      <c r="Y255" s="1675"/>
      <c r="Z255" s="1675"/>
      <c r="AA255" s="975" t="s">
        <v>320</v>
      </c>
    </row>
    <row r="256" spans="1:27" ht="18" customHeight="1">
      <c r="A256" s="903"/>
      <c r="B256" s="903"/>
      <c r="C256" s="903"/>
      <c r="D256" s="903"/>
      <c r="E256" s="975" t="s">
        <v>293</v>
      </c>
      <c r="F256" s="1673" t="str">
        <f>項目一覧!$C$160</f>
        <v/>
      </c>
      <c r="G256" s="1673"/>
      <c r="H256" s="1673"/>
      <c r="I256" s="975" t="s">
        <v>314</v>
      </c>
      <c r="J256" s="906" t="str">
        <f>IF(項目一覧!$C$161="","",IF(項目一覧!$C$161&lt;DATE(2019,5,1),"平成","令和"))</f>
        <v/>
      </c>
      <c r="K256" s="906"/>
      <c r="L256" s="975" t="str">
        <f>IF(項目一覧!$C$161="","",IF(項目一覧!$C$161&lt;DATE(2019,5,1),YEAR(項目一覧!$C$161)-1988,IF(YEAR(項目一覧!$C$161)-2018=1,"元",YEAR(項目一覧!$C$161)-2018)))</f>
        <v/>
      </c>
      <c r="M256" s="906" t="s">
        <v>318</v>
      </c>
      <c r="N256" s="906" t="str">
        <f>IF(項目一覧!$C$161="","",MONTH(項目一覧!$C$161))</f>
        <v/>
      </c>
      <c r="O256" s="906" t="s">
        <v>317</v>
      </c>
      <c r="P256" s="906" t="str">
        <f>IF(項目一覧!$C$161="","",DAY(項目一覧!$C$161))</f>
        <v/>
      </c>
      <c r="Q256" s="906" t="s">
        <v>316</v>
      </c>
      <c r="R256" s="975" t="s">
        <v>319</v>
      </c>
      <c r="S256" s="1675" t="str">
        <f>項目一覧!$C$162</f>
        <v/>
      </c>
      <c r="T256" s="1675"/>
      <c r="U256" s="1675"/>
      <c r="V256" s="1675"/>
      <c r="W256" s="1675"/>
      <c r="X256" s="1675"/>
      <c r="Y256" s="1675"/>
      <c r="Z256" s="1675"/>
      <c r="AA256" s="934" t="s">
        <v>314</v>
      </c>
    </row>
    <row r="257" spans="1:28" ht="18" customHeight="1">
      <c r="A257" s="970"/>
      <c r="B257" s="970"/>
      <c r="C257" s="970"/>
      <c r="D257" s="970"/>
      <c r="E257" s="986" t="s">
        <v>293</v>
      </c>
      <c r="F257" s="1678" t="str">
        <f>項目一覧!$C$163</f>
        <v/>
      </c>
      <c r="G257" s="1678"/>
      <c r="H257" s="1678"/>
      <c r="I257" s="986" t="s">
        <v>314</v>
      </c>
      <c r="J257" s="956" t="str">
        <f>IF(項目一覧!$C$164="","",IF(項目一覧!$C$164&lt;DATE(2019,5,1),"平成","令和"))</f>
        <v/>
      </c>
      <c r="K257" s="956"/>
      <c r="L257" s="986" t="str">
        <f>IF(項目一覧!$C$164="","",IF(項目一覧!$C$164&lt;DATE(2019,5,1),YEAR(項目一覧!$C$164)-1988,IF(YEAR(項目一覧!$C$164)-2018=1,"元",YEAR(項目一覧!$C$164)-2018)))</f>
        <v/>
      </c>
      <c r="M257" s="956" t="s">
        <v>318</v>
      </c>
      <c r="N257" s="956" t="str">
        <f>IF(項目一覧!$C$164="","",MONTH(項目一覧!$C$164))</f>
        <v/>
      </c>
      <c r="O257" s="956" t="s">
        <v>317</v>
      </c>
      <c r="P257" s="956" t="str">
        <f>IF(項目一覧!$C$164="","",DAY(項目一覧!$C$164))</f>
        <v/>
      </c>
      <c r="Q257" s="956" t="s">
        <v>316</v>
      </c>
      <c r="R257" s="986" t="s">
        <v>520</v>
      </c>
      <c r="S257" s="1676" t="str">
        <f>項目一覧!$C$165</f>
        <v/>
      </c>
      <c r="T257" s="1676"/>
      <c r="U257" s="1676"/>
      <c r="V257" s="1676"/>
      <c r="W257" s="1676"/>
      <c r="X257" s="1676"/>
      <c r="Y257" s="1676"/>
      <c r="Z257" s="1676"/>
      <c r="AA257" s="989" t="s">
        <v>314</v>
      </c>
    </row>
    <row r="258" spans="1:28" ht="18" customHeight="1">
      <c r="A258" s="959" t="s">
        <v>109</v>
      </c>
      <c r="B258" s="937" t="s">
        <v>3755</v>
      </c>
      <c r="C258" s="903"/>
      <c r="D258" s="903"/>
      <c r="E258" s="975"/>
      <c r="F258" s="960"/>
      <c r="G258" s="960"/>
      <c r="H258" s="960"/>
      <c r="I258" s="975"/>
      <c r="J258" s="906"/>
      <c r="K258" s="906"/>
      <c r="L258" s="975"/>
      <c r="M258" s="906"/>
      <c r="N258" s="906"/>
      <c r="O258" s="906"/>
      <c r="P258" s="906"/>
      <c r="Q258" s="906"/>
      <c r="R258" s="975"/>
      <c r="S258" s="985"/>
      <c r="T258" s="985"/>
      <c r="U258" s="985"/>
      <c r="V258" s="985"/>
      <c r="W258" s="985"/>
      <c r="X258" s="985"/>
      <c r="Y258" s="985"/>
      <c r="Z258" s="985"/>
      <c r="AA258" s="934"/>
    </row>
    <row r="259" spans="1:28" ht="18" customHeight="1">
      <c r="A259" s="970"/>
      <c r="B259" s="970"/>
      <c r="C259" s="989" t="str">
        <f>IF(項目一覧!$D$359=TRUE,"■","□")</f>
        <v>□</v>
      </c>
      <c r="D259" s="970" t="s">
        <v>3056</v>
      </c>
      <c r="E259" s="986"/>
      <c r="F259" s="1077" t="str">
        <f>IF(項目一覧!$E$359=TRUE,"■","□")</f>
        <v>□</v>
      </c>
      <c r="G259" s="987" t="s">
        <v>3057</v>
      </c>
      <c r="H259" s="987"/>
      <c r="I259" s="986"/>
      <c r="J259" s="956"/>
      <c r="K259" s="956"/>
      <c r="L259" s="986"/>
      <c r="M259" s="956"/>
      <c r="N259" s="956"/>
      <c r="O259" s="956"/>
      <c r="P259" s="956"/>
      <c r="Q259" s="956"/>
      <c r="R259" s="986"/>
      <c r="S259" s="988"/>
      <c r="T259" s="988"/>
      <c r="U259" s="988"/>
      <c r="V259" s="988"/>
      <c r="W259" s="988"/>
      <c r="X259" s="988"/>
      <c r="Y259" s="988"/>
      <c r="Z259" s="988"/>
      <c r="AA259" s="989"/>
    </row>
    <row r="260" spans="1:28" ht="18" customHeight="1">
      <c r="A260" s="936" t="s">
        <v>519</v>
      </c>
      <c r="B260" s="906" t="s">
        <v>3055</v>
      </c>
      <c r="C260" s="903"/>
      <c r="D260" s="903"/>
      <c r="E260" s="975"/>
      <c r="F260" s="960"/>
      <c r="G260" s="960"/>
      <c r="H260" s="960"/>
      <c r="I260" s="975"/>
      <c r="J260" s="906"/>
      <c r="K260" s="906"/>
      <c r="L260" s="975"/>
      <c r="M260" s="906"/>
      <c r="N260" s="906"/>
      <c r="O260" s="906"/>
      <c r="P260" s="906"/>
      <c r="Q260" s="906"/>
      <c r="R260" s="975"/>
      <c r="S260" s="985"/>
      <c r="T260" s="985"/>
      <c r="U260" s="985"/>
      <c r="V260" s="985"/>
      <c r="W260" s="985"/>
      <c r="X260" s="985"/>
      <c r="Y260" s="985"/>
      <c r="Z260" s="985"/>
      <c r="AA260" s="934"/>
    </row>
    <row r="261" spans="1:28" ht="18" customHeight="1">
      <c r="A261" s="970"/>
      <c r="B261" s="970"/>
      <c r="C261" s="989" t="str">
        <f>IF(項目一覧!$D$358=TRUE,"■","□")</f>
        <v>□</v>
      </c>
      <c r="D261" s="970" t="s">
        <v>2747</v>
      </c>
      <c r="E261" s="986"/>
      <c r="F261" s="1077" t="str">
        <f>IF(項目一覧!$E$358=TRUE,"■","□")</f>
        <v>□</v>
      </c>
      <c r="G261" s="987" t="s">
        <v>2749</v>
      </c>
      <c r="H261" s="987"/>
      <c r="I261" s="986"/>
      <c r="J261" s="956"/>
      <c r="K261" s="956"/>
      <c r="L261" s="986"/>
      <c r="M261" s="956"/>
      <c r="N261" s="956"/>
      <c r="O261" s="956"/>
      <c r="P261" s="956"/>
      <c r="Q261" s="956"/>
      <c r="R261" s="986"/>
      <c r="S261" s="988"/>
      <c r="T261" s="988"/>
      <c r="U261" s="988"/>
      <c r="V261" s="988"/>
      <c r="W261" s="988"/>
      <c r="X261" s="988"/>
      <c r="Y261" s="988"/>
      <c r="Z261" s="988"/>
      <c r="AA261" s="989"/>
      <c r="AB261" s="917"/>
    </row>
    <row r="262" spans="1:28" ht="18" customHeight="1">
      <c r="A262" s="959" t="s">
        <v>519</v>
      </c>
      <c r="B262" s="966" t="s">
        <v>3759</v>
      </c>
      <c r="C262" s="937"/>
      <c r="D262" s="937"/>
      <c r="E262" s="937"/>
      <c r="F262" s="937"/>
      <c r="G262" s="937"/>
      <c r="H262" s="937"/>
      <c r="I262" s="1683" t="str">
        <f>項目一覧!$C$166</f>
        <v/>
      </c>
      <c r="J262" s="1683"/>
      <c r="K262" s="1683"/>
      <c r="L262" s="1683"/>
      <c r="M262" s="1683"/>
      <c r="N262" s="1683"/>
      <c r="O262" s="1683"/>
      <c r="P262" s="1683"/>
      <c r="Q262" s="1683"/>
      <c r="R262" s="1683"/>
      <c r="S262" s="1683"/>
      <c r="T262" s="1683"/>
      <c r="U262" s="1683"/>
      <c r="V262" s="1683"/>
      <c r="W262" s="1683"/>
      <c r="X262" s="1683"/>
      <c r="Y262" s="1683"/>
      <c r="Z262" s="1683"/>
      <c r="AA262" s="1683"/>
    </row>
    <row r="263" spans="1:28" ht="18" customHeight="1">
      <c r="A263" s="903"/>
      <c r="B263" s="903"/>
      <c r="C263" s="903"/>
      <c r="D263" s="903"/>
      <c r="E263" s="903"/>
      <c r="F263" s="903"/>
      <c r="G263" s="903"/>
      <c r="H263" s="903"/>
      <c r="I263" s="1802"/>
      <c r="J263" s="1802"/>
      <c r="K263" s="1802"/>
      <c r="L263" s="1802"/>
      <c r="M263" s="1802"/>
      <c r="N263" s="1802"/>
      <c r="O263" s="1802"/>
      <c r="P263" s="1802"/>
      <c r="Q263" s="1802"/>
      <c r="R263" s="1802"/>
      <c r="S263" s="1802"/>
      <c r="T263" s="1802"/>
      <c r="U263" s="1802"/>
      <c r="V263" s="1802"/>
      <c r="W263" s="1802"/>
      <c r="X263" s="1802"/>
      <c r="Y263" s="1802"/>
      <c r="Z263" s="1802"/>
      <c r="AA263" s="1802"/>
    </row>
    <row r="264" spans="1:28" ht="18" customHeight="1"/>
    <row r="265" spans="1:28" s="903" customFormat="1" ht="18" customHeight="1">
      <c r="A265" s="1078" t="s">
        <v>518</v>
      </c>
      <c r="B265" s="1078"/>
      <c r="C265" s="1078"/>
      <c r="D265" s="1078"/>
      <c r="E265" s="1078"/>
      <c r="F265" s="1078"/>
      <c r="G265" s="1078"/>
      <c r="H265" s="1078"/>
      <c r="I265" s="1078"/>
      <c r="J265" s="1078"/>
      <c r="K265" s="1078"/>
      <c r="L265" s="1078"/>
      <c r="M265" s="1078"/>
      <c r="N265" s="1078"/>
      <c r="O265" s="1078"/>
      <c r="P265" s="1078"/>
      <c r="Q265" s="1078"/>
      <c r="R265" s="1078"/>
      <c r="S265" s="1078"/>
      <c r="T265" s="1078"/>
      <c r="U265" s="1078"/>
      <c r="V265" s="1078"/>
      <c r="W265" s="1078"/>
      <c r="X265" s="1078"/>
      <c r="Y265" s="1078"/>
      <c r="Z265" s="1078"/>
      <c r="AA265" s="1078"/>
    </row>
    <row r="266" spans="1:28" ht="18" customHeight="1">
      <c r="B266" s="904" t="s">
        <v>517</v>
      </c>
    </row>
    <row r="267" spans="1:28" ht="18" customHeight="1">
      <c r="A267" s="1800"/>
      <c r="B267" s="1800"/>
      <c r="C267" s="1800"/>
      <c r="D267" s="1800"/>
      <c r="E267" s="1800"/>
      <c r="F267" s="1800"/>
      <c r="G267" s="1800"/>
      <c r="H267" s="1800"/>
      <c r="I267" s="1800"/>
      <c r="J267" s="1800"/>
      <c r="K267" s="1800"/>
      <c r="L267" s="1800"/>
      <c r="M267" s="1800"/>
      <c r="N267" s="1800"/>
      <c r="O267" s="1800"/>
      <c r="P267" s="1800"/>
      <c r="Q267" s="1800"/>
      <c r="R267" s="1800"/>
      <c r="S267" s="1800"/>
      <c r="T267" s="1800"/>
      <c r="U267" s="1800"/>
      <c r="V267" s="1800"/>
      <c r="W267" s="1800"/>
      <c r="X267" s="1800"/>
      <c r="Y267" s="1800"/>
      <c r="Z267" s="1800"/>
      <c r="AA267" s="1800"/>
    </row>
    <row r="268" spans="1:28" ht="18" customHeight="1">
      <c r="A268" s="1800"/>
      <c r="B268" s="1800"/>
      <c r="C268" s="1800"/>
      <c r="D268" s="1800"/>
      <c r="E268" s="1800"/>
      <c r="F268" s="1800"/>
      <c r="G268" s="1800"/>
      <c r="H268" s="1800"/>
      <c r="I268" s="1800"/>
      <c r="J268" s="1800"/>
      <c r="K268" s="1800"/>
      <c r="L268" s="1800"/>
      <c r="M268" s="1800"/>
      <c r="N268" s="1800"/>
      <c r="O268" s="1800"/>
      <c r="P268" s="1800"/>
      <c r="Q268" s="1800"/>
      <c r="R268" s="1800"/>
      <c r="S268" s="1800"/>
      <c r="T268" s="1800"/>
      <c r="U268" s="1800"/>
      <c r="V268" s="1800"/>
      <c r="W268" s="1800"/>
      <c r="X268" s="1800"/>
      <c r="Y268" s="1800"/>
      <c r="Z268" s="1800"/>
      <c r="AA268" s="1800"/>
    </row>
    <row r="269" spans="1:28" ht="18" customHeight="1">
      <c r="A269" s="1800"/>
      <c r="B269" s="1800"/>
      <c r="C269" s="1800"/>
      <c r="D269" s="1800"/>
      <c r="E269" s="1800"/>
      <c r="F269" s="1800"/>
      <c r="G269" s="1800"/>
      <c r="H269" s="1800"/>
      <c r="I269" s="1800"/>
      <c r="J269" s="1800"/>
      <c r="K269" s="1800"/>
      <c r="L269" s="1800"/>
      <c r="M269" s="1800"/>
      <c r="N269" s="1800"/>
      <c r="O269" s="1800"/>
      <c r="P269" s="1800"/>
      <c r="Q269" s="1800"/>
      <c r="R269" s="1800"/>
      <c r="S269" s="1800"/>
      <c r="T269" s="1800"/>
      <c r="U269" s="1800"/>
      <c r="V269" s="1800"/>
      <c r="W269" s="1800"/>
      <c r="X269" s="1800"/>
      <c r="Y269" s="1800"/>
      <c r="Z269" s="1800"/>
      <c r="AA269" s="1800"/>
    </row>
    <row r="270" spans="1:28" ht="18" customHeight="1">
      <c r="A270" s="1800"/>
      <c r="B270" s="1800"/>
      <c r="C270" s="1800"/>
      <c r="D270" s="1800"/>
      <c r="E270" s="1800"/>
      <c r="F270" s="1800"/>
      <c r="G270" s="1800"/>
      <c r="H270" s="1800"/>
      <c r="I270" s="1800"/>
      <c r="J270" s="1800"/>
      <c r="K270" s="1800"/>
      <c r="L270" s="1800"/>
      <c r="M270" s="1800"/>
      <c r="N270" s="1800"/>
      <c r="O270" s="1800"/>
      <c r="P270" s="1800"/>
      <c r="Q270" s="1800"/>
      <c r="R270" s="1800"/>
      <c r="S270" s="1800"/>
      <c r="T270" s="1800"/>
      <c r="U270" s="1800"/>
      <c r="V270" s="1800"/>
      <c r="W270" s="1800"/>
      <c r="X270" s="1800"/>
      <c r="Y270" s="1800"/>
      <c r="Z270" s="1800"/>
      <c r="AA270" s="1800"/>
    </row>
    <row r="271" spans="1:28" ht="18" customHeight="1">
      <c r="A271" s="1800"/>
      <c r="B271" s="1800"/>
      <c r="C271" s="1800"/>
      <c r="D271" s="1800"/>
      <c r="E271" s="1800"/>
      <c r="F271" s="1800"/>
      <c r="G271" s="1800"/>
      <c r="H271" s="1800"/>
      <c r="I271" s="1800"/>
      <c r="J271" s="1800"/>
      <c r="K271" s="1800"/>
      <c r="L271" s="1800"/>
      <c r="M271" s="1800"/>
      <c r="N271" s="1800"/>
      <c r="O271" s="1800"/>
      <c r="P271" s="1800"/>
      <c r="Q271" s="1800"/>
      <c r="R271" s="1800"/>
      <c r="S271" s="1800"/>
      <c r="T271" s="1800"/>
      <c r="U271" s="1800"/>
      <c r="V271" s="1800"/>
      <c r="W271" s="1800"/>
      <c r="X271" s="1800"/>
      <c r="Y271" s="1800"/>
      <c r="Z271" s="1800"/>
      <c r="AA271" s="1800"/>
    </row>
    <row r="272" spans="1:28" ht="18" customHeight="1">
      <c r="A272" s="1800"/>
      <c r="B272" s="1800"/>
      <c r="C272" s="1800"/>
      <c r="D272" s="1800"/>
      <c r="E272" s="1800"/>
      <c r="F272" s="1800"/>
      <c r="G272" s="1800"/>
      <c r="H272" s="1800"/>
      <c r="I272" s="1800"/>
      <c r="J272" s="1800"/>
      <c r="K272" s="1800"/>
      <c r="L272" s="1800"/>
      <c r="M272" s="1800"/>
      <c r="N272" s="1800"/>
      <c r="O272" s="1800"/>
      <c r="P272" s="1800"/>
      <c r="Q272" s="1800"/>
      <c r="R272" s="1800"/>
      <c r="S272" s="1800"/>
      <c r="T272" s="1800"/>
      <c r="U272" s="1800"/>
      <c r="V272" s="1800"/>
      <c r="W272" s="1800"/>
      <c r="X272" s="1800"/>
      <c r="Y272" s="1800"/>
      <c r="Z272" s="1800"/>
      <c r="AA272" s="1800"/>
    </row>
    <row r="273" spans="1:27" ht="18" customHeight="1">
      <c r="A273" s="1800"/>
      <c r="B273" s="1800"/>
      <c r="C273" s="1800"/>
      <c r="D273" s="1800"/>
      <c r="E273" s="1800"/>
      <c r="F273" s="1800"/>
      <c r="G273" s="1800"/>
      <c r="H273" s="1800"/>
      <c r="I273" s="1800"/>
      <c r="J273" s="1800"/>
      <c r="K273" s="1800"/>
      <c r="L273" s="1800"/>
      <c r="M273" s="1800"/>
      <c r="N273" s="1800"/>
      <c r="O273" s="1800"/>
      <c r="P273" s="1800"/>
      <c r="Q273" s="1800"/>
      <c r="R273" s="1800"/>
      <c r="S273" s="1800"/>
      <c r="T273" s="1800"/>
      <c r="U273" s="1800"/>
      <c r="V273" s="1800"/>
      <c r="W273" s="1800"/>
      <c r="X273" s="1800"/>
      <c r="Y273" s="1800"/>
      <c r="Z273" s="1800"/>
      <c r="AA273" s="1800"/>
    </row>
    <row r="274" spans="1:27" ht="18" customHeight="1">
      <c r="A274" s="1800"/>
      <c r="B274" s="1800"/>
      <c r="C274" s="1800"/>
      <c r="D274" s="1800"/>
      <c r="E274" s="1800"/>
      <c r="F274" s="1800"/>
      <c r="G274" s="1800"/>
      <c r="H274" s="1800"/>
      <c r="I274" s="1800"/>
      <c r="J274" s="1800"/>
      <c r="K274" s="1800"/>
      <c r="L274" s="1800"/>
      <c r="M274" s="1800"/>
      <c r="N274" s="1800"/>
      <c r="O274" s="1800"/>
      <c r="P274" s="1800"/>
      <c r="Q274" s="1800"/>
      <c r="R274" s="1800"/>
      <c r="S274" s="1800"/>
      <c r="T274" s="1800"/>
      <c r="U274" s="1800"/>
      <c r="V274" s="1800"/>
      <c r="W274" s="1800"/>
      <c r="X274" s="1800"/>
      <c r="Y274" s="1800"/>
      <c r="Z274" s="1800"/>
      <c r="AA274" s="1800"/>
    </row>
    <row r="275" spans="1:27" ht="18" customHeight="1">
      <c r="A275" s="1800"/>
      <c r="B275" s="1800"/>
      <c r="C275" s="1800"/>
      <c r="D275" s="1800"/>
      <c r="E275" s="1800"/>
      <c r="F275" s="1800"/>
      <c r="G275" s="1800"/>
      <c r="H275" s="1800"/>
      <c r="I275" s="1800"/>
      <c r="J275" s="1800"/>
      <c r="K275" s="1800"/>
      <c r="L275" s="1800"/>
      <c r="M275" s="1800"/>
      <c r="N275" s="1800"/>
      <c r="O275" s="1800"/>
      <c r="P275" s="1800"/>
      <c r="Q275" s="1800"/>
      <c r="R275" s="1800"/>
      <c r="S275" s="1800"/>
      <c r="T275" s="1800"/>
      <c r="U275" s="1800"/>
      <c r="V275" s="1800"/>
      <c r="W275" s="1800"/>
      <c r="X275" s="1800"/>
      <c r="Y275" s="1800"/>
      <c r="Z275" s="1800"/>
      <c r="AA275" s="1800"/>
    </row>
    <row r="276" spans="1:27" ht="18" customHeight="1">
      <c r="A276" s="1800"/>
      <c r="B276" s="1800"/>
      <c r="C276" s="1800"/>
      <c r="D276" s="1800"/>
      <c r="E276" s="1800"/>
      <c r="F276" s="1800"/>
      <c r="G276" s="1800"/>
      <c r="H276" s="1800"/>
      <c r="I276" s="1800"/>
      <c r="J276" s="1800"/>
      <c r="K276" s="1800"/>
      <c r="L276" s="1800"/>
      <c r="M276" s="1800"/>
      <c r="N276" s="1800"/>
      <c r="O276" s="1800"/>
      <c r="P276" s="1800"/>
      <c r="Q276" s="1800"/>
      <c r="R276" s="1800"/>
      <c r="S276" s="1800"/>
      <c r="T276" s="1800"/>
      <c r="U276" s="1800"/>
      <c r="V276" s="1800"/>
      <c r="W276" s="1800"/>
      <c r="X276" s="1800"/>
      <c r="Y276" s="1800"/>
      <c r="Z276" s="1800"/>
      <c r="AA276" s="1800"/>
    </row>
    <row r="277" spans="1:27" ht="18" customHeight="1">
      <c r="A277" s="1800"/>
      <c r="B277" s="1800"/>
      <c r="C277" s="1800"/>
      <c r="D277" s="1800"/>
      <c r="E277" s="1800"/>
      <c r="F277" s="1800"/>
      <c r="G277" s="1800"/>
      <c r="H277" s="1800"/>
      <c r="I277" s="1800"/>
      <c r="J277" s="1800"/>
      <c r="K277" s="1800"/>
      <c r="L277" s="1800"/>
      <c r="M277" s="1800"/>
      <c r="N277" s="1800"/>
      <c r="O277" s="1800"/>
      <c r="P277" s="1800"/>
      <c r="Q277" s="1800"/>
      <c r="R277" s="1800"/>
      <c r="S277" s="1800"/>
      <c r="T277" s="1800"/>
      <c r="U277" s="1800"/>
      <c r="V277" s="1800"/>
      <c r="W277" s="1800"/>
      <c r="X277" s="1800"/>
      <c r="Y277" s="1800"/>
      <c r="Z277" s="1800"/>
      <c r="AA277" s="1800"/>
    </row>
    <row r="278" spans="1:27" ht="18" customHeight="1">
      <c r="A278" s="1800"/>
      <c r="B278" s="1800"/>
      <c r="C278" s="1800"/>
      <c r="D278" s="1800"/>
      <c r="E278" s="1800"/>
      <c r="F278" s="1800"/>
      <c r="G278" s="1800"/>
      <c r="H278" s="1800"/>
      <c r="I278" s="1800"/>
      <c r="J278" s="1800"/>
      <c r="K278" s="1800"/>
      <c r="L278" s="1800"/>
      <c r="M278" s="1800"/>
      <c r="N278" s="1800"/>
      <c r="O278" s="1800"/>
      <c r="P278" s="1800"/>
      <c r="Q278" s="1800"/>
      <c r="R278" s="1800"/>
      <c r="S278" s="1800"/>
      <c r="T278" s="1800"/>
      <c r="U278" s="1800"/>
      <c r="V278" s="1800"/>
      <c r="W278" s="1800"/>
      <c r="X278" s="1800"/>
      <c r="Y278" s="1800"/>
      <c r="Z278" s="1800"/>
      <c r="AA278" s="1800"/>
    </row>
    <row r="279" spans="1:27" ht="18" customHeight="1">
      <c r="A279" s="1800"/>
      <c r="B279" s="1800"/>
      <c r="C279" s="1800"/>
      <c r="D279" s="1800"/>
      <c r="E279" s="1800"/>
      <c r="F279" s="1800"/>
      <c r="G279" s="1800"/>
      <c r="H279" s="1800"/>
      <c r="I279" s="1800"/>
      <c r="J279" s="1800"/>
      <c r="K279" s="1800"/>
      <c r="L279" s="1800"/>
      <c r="M279" s="1800"/>
      <c r="N279" s="1800"/>
      <c r="O279" s="1800"/>
      <c r="P279" s="1800"/>
      <c r="Q279" s="1800"/>
      <c r="R279" s="1800"/>
      <c r="S279" s="1800"/>
      <c r="T279" s="1800"/>
      <c r="U279" s="1800"/>
      <c r="V279" s="1800"/>
      <c r="W279" s="1800"/>
      <c r="X279" s="1800"/>
      <c r="Y279" s="1800"/>
      <c r="Z279" s="1800"/>
      <c r="AA279" s="1800"/>
    </row>
    <row r="280" spans="1:27" ht="18" customHeight="1">
      <c r="A280" s="1800"/>
      <c r="B280" s="1800"/>
      <c r="C280" s="1800"/>
      <c r="D280" s="1800"/>
      <c r="E280" s="1800"/>
      <c r="F280" s="1800"/>
      <c r="G280" s="1800"/>
      <c r="H280" s="1800"/>
      <c r="I280" s="1800"/>
      <c r="J280" s="1800"/>
      <c r="K280" s="1800"/>
      <c r="L280" s="1800"/>
      <c r="M280" s="1800"/>
      <c r="N280" s="1800"/>
      <c r="O280" s="1800"/>
      <c r="P280" s="1800"/>
      <c r="Q280" s="1800"/>
      <c r="R280" s="1800"/>
      <c r="S280" s="1800"/>
      <c r="T280" s="1800"/>
      <c r="U280" s="1800"/>
      <c r="V280" s="1800"/>
      <c r="W280" s="1800"/>
      <c r="X280" s="1800"/>
      <c r="Y280" s="1800"/>
      <c r="Z280" s="1800"/>
      <c r="AA280" s="1800"/>
    </row>
    <row r="281" spans="1:27" ht="18" customHeight="1">
      <c r="A281" s="1800"/>
      <c r="B281" s="1800"/>
      <c r="C281" s="1800"/>
      <c r="D281" s="1800"/>
      <c r="E281" s="1800"/>
      <c r="F281" s="1800"/>
      <c r="G281" s="1800"/>
      <c r="H281" s="1800"/>
      <c r="I281" s="1800"/>
      <c r="J281" s="1800"/>
      <c r="K281" s="1800"/>
      <c r="L281" s="1800"/>
      <c r="M281" s="1800"/>
      <c r="N281" s="1800"/>
      <c r="O281" s="1800"/>
      <c r="P281" s="1800"/>
      <c r="Q281" s="1800"/>
      <c r="R281" s="1800"/>
      <c r="S281" s="1800"/>
      <c r="T281" s="1800"/>
      <c r="U281" s="1800"/>
      <c r="V281" s="1800"/>
      <c r="W281" s="1800"/>
      <c r="X281" s="1800"/>
      <c r="Y281" s="1800"/>
      <c r="Z281" s="1800"/>
      <c r="AA281" s="1800"/>
    </row>
    <row r="282" spans="1:27" ht="18" customHeight="1">
      <c r="A282" s="1800"/>
      <c r="B282" s="1800"/>
      <c r="C282" s="1800"/>
      <c r="D282" s="1800"/>
      <c r="E282" s="1800"/>
      <c r="F282" s="1800"/>
      <c r="G282" s="1800"/>
      <c r="H282" s="1800"/>
      <c r="I282" s="1800"/>
      <c r="J282" s="1800"/>
      <c r="K282" s="1800"/>
      <c r="L282" s="1800"/>
      <c r="M282" s="1800"/>
      <c r="N282" s="1800"/>
      <c r="O282" s="1800"/>
      <c r="P282" s="1800"/>
      <c r="Q282" s="1800"/>
      <c r="R282" s="1800"/>
      <c r="S282" s="1800"/>
      <c r="T282" s="1800"/>
      <c r="U282" s="1800"/>
      <c r="V282" s="1800"/>
      <c r="W282" s="1800"/>
      <c r="X282" s="1800"/>
      <c r="Y282" s="1800"/>
      <c r="Z282" s="1800"/>
      <c r="AA282" s="1800"/>
    </row>
    <row r="283" spans="1:27" ht="18" customHeight="1">
      <c r="A283" s="1800"/>
      <c r="B283" s="1800"/>
      <c r="C283" s="1800"/>
      <c r="D283" s="1800"/>
      <c r="E283" s="1800"/>
      <c r="F283" s="1800"/>
      <c r="G283" s="1800"/>
      <c r="H283" s="1800"/>
      <c r="I283" s="1800"/>
      <c r="J283" s="1800"/>
      <c r="K283" s="1800"/>
      <c r="L283" s="1800"/>
      <c r="M283" s="1800"/>
      <c r="N283" s="1800"/>
      <c r="O283" s="1800"/>
      <c r="P283" s="1800"/>
      <c r="Q283" s="1800"/>
      <c r="R283" s="1800"/>
      <c r="S283" s="1800"/>
      <c r="T283" s="1800"/>
      <c r="U283" s="1800"/>
      <c r="V283" s="1800"/>
      <c r="W283" s="1800"/>
      <c r="X283" s="1800"/>
      <c r="Y283" s="1800"/>
      <c r="Z283" s="1800"/>
      <c r="AA283" s="1800"/>
    </row>
    <row r="284" spans="1:27" ht="18" customHeight="1">
      <c r="A284" s="1800"/>
      <c r="B284" s="1800"/>
      <c r="C284" s="1800"/>
      <c r="D284" s="1800"/>
      <c r="E284" s="1800"/>
      <c r="F284" s="1800"/>
      <c r="G284" s="1800"/>
      <c r="H284" s="1800"/>
      <c r="I284" s="1800"/>
      <c r="J284" s="1800"/>
      <c r="K284" s="1800"/>
      <c r="L284" s="1800"/>
      <c r="M284" s="1800"/>
      <c r="N284" s="1800"/>
      <c r="O284" s="1800"/>
      <c r="P284" s="1800"/>
      <c r="Q284" s="1800"/>
      <c r="R284" s="1800"/>
      <c r="S284" s="1800"/>
      <c r="T284" s="1800"/>
      <c r="U284" s="1800"/>
      <c r="V284" s="1800"/>
      <c r="W284" s="1800"/>
      <c r="X284" s="1800"/>
      <c r="Y284" s="1800"/>
      <c r="Z284" s="1800"/>
      <c r="AA284" s="1800"/>
    </row>
    <row r="285" spans="1:27" ht="18" customHeight="1">
      <c r="A285" s="1801"/>
      <c r="B285" s="1801"/>
      <c r="C285" s="1801"/>
      <c r="D285" s="1801"/>
      <c r="E285" s="1801"/>
      <c r="F285" s="1801"/>
      <c r="G285" s="1801"/>
      <c r="H285" s="1801"/>
      <c r="I285" s="1801"/>
      <c r="J285" s="1801"/>
      <c r="K285" s="1801"/>
      <c r="L285" s="1801"/>
      <c r="M285" s="1801"/>
      <c r="N285" s="1801"/>
      <c r="O285" s="1801"/>
      <c r="P285" s="1801"/>
      <c r="Q285" s="1801"/>
      <c r="R285" s="1801"/>
      <c r="S285" s="1801"/>
      <c r="T285" s="1801"/>
      <c r="U285" s="1801"/>
      <c r="V285" s="1801"/>
      <c r="W285" s="1801"/>
      <c r="X285" s="1801"/>
      <c r="Y285" s="1801"/>
      <c r="Z285" s="1801"/>
      <c r="AA285" s="1801"/>
    </row>
    <row r="286" spans="1:27" ht="18" customHeight="1">
      <c r="A286" s="916"/>
      <c r="B286" s="916" t="s">
        <v>516</v>
      </c>
      <c r="C286" s="916"/>
      <c r="D286" s="916"/>
      <c r="E286" s="916"/>
      <c r="F286" s="916"/>
      <c r="G286" s="916"/>
      <c r="H286" s="916"/>
      <c r="I286" s="916"/>
      <c r="J286" s="916"/>
      <c r="K286" s="916"/>
      <c r="L286" s="916"/>
      <c r="M286" s="916"/>
      <c r="N286" s="916"/>
      <c r="O286" s="916"/>
      <c r="P286" s="916"/>
      <c r="Q286" s="916"/>
      <c r="R286" s="916"/>
      <c r="S286" s="916"/>
      <c r="T286" s="916"/>
      <c r="U286" s="916"/>
      <c r="V286" s="916"/>
      <c r="W286" s="916"/>
      <c r="X286" s="916"/>
      <c r="Y286" s="916"/>
      <c r="Z286" s="916"/>
      <c r="AA286" s="916"/>
    </row>
    <row r="287" spans="1:27" ht="18" customHeight="1">
      <c r="A287" s="1800"/>
      <c r="B287" s="1800"/>
      <c r="C287" s="1800"/>
      <c r="D287" s="1800"/>
      <c r="E287" s="1800"/>
      <c r="F287" s="1800"/>
      <c r="G287" s="1800"/>
      <c r="H287" s="1800"/>
      <c r="I287" s="1800"/>
      <c r="J287" s="1800"/>
      <c r="K287" s="1800"/>
      <c r="L287" s="1800"/>
      <c r="M287" s="1800"/>
      <c r="N287" s="1800"/>
      <c r="O287" s="1800"/>
      <c r="P287" s="1800"/>
      <c r="Q287" s="1800"/>
      <c r="R287" s="1800"/>
      <c r="S287" s="1800"/>
      <c r="T287" s="1800"/>
      <c r="U287" s="1800"/>
      <c r="V287" s="1800"/>
      <c r="W287" s="1800"/>
      <c r="X287" s="1800"/>
      <c r="Y287" s="1800"/>
      <c r="Z287" s="1800"/>
      <c r="AA287" s="1800"/>
    </row>
    <row r="288" spans="1:27" ht="18" customHeight="1">
      <c r="A288" s="1800"/>
      <c r="B288" s="1800"/>
      <c r="C288" s="1800"/>
      <c r="D288" s="1800"/>
      <c r="E288" s="1800"/>
      <c r="F288" s="1800"/>
      <c r="G288" s="1800"/>
      <c r="H288" s="1800"/>
      <c r="I288" s="1800"/>
      <c r="J288" s="1800"/>
      <c r="K288" s="1800"/>
      <c r="L288" s="1800"/>
      <c r="M288" s="1800"/>
      <c r="N288" s="1800"/>
      <c r="O288" s="1800"/>
      <c r="P288" s="1800"/>
      <c r="Q288" s="1800"/>
      <c r="R288" s="1800"/>
      <c r="S288" s="1800"/>
      <c r="T288" s="1800"/>
      <c r="U288" s="1800"/>
      <c r="V288" s="1800"/>
      <c r="W288" s="1800"/>
      <c r="X288" s="1800"/>
      <c r="Y288" s="1800"/>
      <c r="Z288" s="1800"/>
      <c r="AA288" s="1800"/>
    </row>
    <row r="289" spans="1:27" ht="18" customHeight="1">
      <c r="A289" s="1800"/>
      <c r="B289" s="1800"/>
      <c r="C289" s="1800"/>
      <c r="D289" s="1800"/>
      <c r="E289" s="1800"/>
      <c r="F289" s="1800"/>
      <c r="G289" s="1800"/>
      <c r="H289" s="1800"/>
      <c r="I289" s="1800"/>
      <c r="J289" s="1800"/>
      <c r="K289" s="1800"/>
      <c r="L289" s="1800"/>
      <c r="M289" s="1800"/>
      <c r="N289" s="1800"/>
      <c r="O289" s="1800"/>
      <c r="P289" s="1800"/>
      <c r="Q289" s="1800"/>
      <c r="R289" s="1800"/>
      <c r="S289" s="1800"/>
      <c r="T289" s="1800"/>
      <c r="U289" s="1800"/>
      <c r="V289" s="1800"/>
      <c r="W289" s="1800"/>
      <c r="X289" s="1800"/>
      <c r="Y289" s="1800"/>
      <c r="Z289" s="1800"/>
      <c r="AA289" s="1800"/>
    </row>
    <row r="290" spans="1:27" ht="18" customHeight="1">
      <c r="A290" s="1800"/>
      <c r="B290" s="1800"/>
      <c r="C290" s="1800"/>
      <c r="D290" s="1800"/>
      <c r="E290" s="1800"/>
      <c r="F290" s="1800"/>
      <c r="G290" s="1800"/>
      <c r="H290" s="1800"/>
      <c r="I290" s="1800"/>
      <c r="J290" s="1800"/>
      <c r="K290" s="1800"/>
      <c r="L290" s="1800"/>
      <c r="M290" s="1800"/>
      <c r="N290" s="1800"/>
      <c r="O290" s="1800"/>
      <c r="P290" s="1800"/>
      <c r="Q290" s="1800"/>
      <c r="R290" s="1800"/>
      <c r="S290" s="1800"/>
      <c r="T290" s="1800"/>
      <c r="U290" s="1800"/>
      <c r="V290" s="1800"/>
      <c r="W290" s="1800"/>
      <c r="X290" s="1800"/>
      <c r="Y290" s="1800"/>
      <c r="Z290" s="1800"/>
      <c r="AA290" s="1800"/>
    </row>
    <row r="291" spans="1:27" ht="18" customHeight="1">
      <c r="A291" s="1800"/>
      <c r="B291" s="1800"/>
      <c r="C291" s="1800"/>
      <c r="D291" s="1800"/>
      <c r="E291" s="1800"/>
      <c r="F291" s="1800"/>
      <c r="G291" s="1800"/>
      <c r="H291" s="1800"/>
      <c r="I291" s="1800"/>
      <c r="J291" s="1800"/>
      <c r="K291" s="1800"/>
      <c r="L291" s="1800"/>
      <c r="M291" s="1800"/>
      <c r="N291" s="1800"/>
      <c r="O291" s="1800"/>
      <c r="P291" s="1800"/>
      <c r="Q291" s="1800"/>
      <c r="R291" s="1800"/>
      <c r="S291" s="1800"/>
      <c r="T291" s="1800"/>
      <c r="U291" s="1800"/>
      <c r="V291" s="1800"/>
      <c r="W291" s="1800"/>
      <c r="X291" s="1800"/>
      <c r="Y291" s="1800"/>
      <c r="Z291" s="1800"/>
      <c r="AA291" s="1800"/>
    </row>
    <row r="292" spans="1:27" ht="18" customHeight="1">
      <c r="A292" s="1800"/>
      <c r="B292" s="1800"/>
      <c r="C292" s="1800"/>
      <c r="D292" s="1800"/>
      <c r="E292" s="1800"/>
      <c r="F292" s="1800"/>
      <c r="G292" s="1800"/>
      <c r="H292" s="1800"/>
      <c r="I292" s="1800"/>
      <c r="J292" s="1800"/>
      <c r="K292" s="1800"/>
      <c r="L292" s="1800"/>
      <c r="M292" s="1800"/>
      <c r="N292" s="1800"/>
      <c r="O292" s="1800"/>
      <c r="P292" s="1800"/>
      <c r="Q292" s="1800"/>
      <c r="R292" s="1800"/>
      <c r="S292" s="1800"/>
      <c r="T292" s="1800"/>
      <c r="U292" s="1800"/>
      <c r="V292" s="1800"/>
      <c r="W292" s="1800"/>
      <c r="X292" s="1800"/>
      <c r="Y292" s="1800"/>
      <c r="Z292" s="1800"/>
      <c r="AA292" s="1800"/>
    </row>
    <row r="293" spans="1:27" ht="18" customHeight="1">
      <c r="A293" s="1800"/>
      <c r="B293" s="1800"/>
      <c r="C293" s="1800"/>
      <c r="D293" s="1800"/>
      <c r="E293" s="1800"/>
      <c r="F293" s="1800"/>
      <c r="G293" s="1800"/>
      <c r="H293" s="1800"/>
      <c r="I293" s="1800"/>
      <c r="J293" s="1800"/>
      <c r="K293" s="1800"/>
      <c r="L293" s="1800"/>
      <c r="M293" s="1800"/>
      <c r="N293" s="1800"/>
      <c r="O293" s="1800"/>
      <c r="P293" s="1800"/>
      <c r="Q293" s="1800"/>
      <c r="R293" s="1800"/>
      <c r="S293" s="1800"/>
      <c r="T293" s="1800"/>
      <c r="U293" s="1800"/>
      <c r="V293" s="1800"/>
      <c r="W293" s="1800"/>
      <c r="X293" s="1800"/>
      <c r="Y293" s="1800"/>
      <c r="Z293" s="1800"/>
      <c r="AA293" s="1800"/>
    </row>
    <row r="294" spans="1:27" ht="18" customHeight="1">
      <c r="A294" s="1800"/>
      <c r="B294" s="1800"/>
      <c r="C294" s="1800"/>
      <c r="D294" s="1800"/>
      <c r="E294" s="1800"/>
      <c r="F294" s="1800"/>
      <c r="G294" s="1800"/>
      <c r="H294" s="1800"/>
      <c r="I294" s="1800"/>
      <c r="J294" s="1800"/>
      <c r="K294" s="1800"/>
      <c r="L294" s="1800"/>
      <c r="M294" s="1800"/>
      <c r="N294" s="1800"/>
      <c r="O294" s="1800"/>
      <c r="P294" s="1800"/>
      <c r="Q294" s="1800"/>
      <c r="R294" s="1800"/>
      <c r="S294" s="1800"/>
      <c r="T294" s="1800"/>
      <c r="U294" s="1800"/>
      <c r="V294" s="1800"/>
      <c r="W294" s="1800"/>
      <c r="X294" s="1800"/>
      <c r="Y294" s="1800"/>
      <c r="Z294" s="1800"/>
      <c r="AA294" s="1800"/>
    </row>
    <row r="295" spans="1:27" ht="18" customHeight="1">
      <c r="A295" s="1800"/>
      <c r="B295" s="1800"/>
      <c r="C295" s="1800"/>
      <c r="D295" s="1800"/>
      <c r="E295" s="1800"/>
      <c r="F295" s="1800"/>
      <c r="G295" s="1800"/>
      <c r="H295" s="1800"/>
      <c r="I295" s="1800"/>
      <c r="J295" s="1800"/>
      <c r="K295" s="1800"/>
      <c r="L295" s="1800"/>
      <c r="M295" s="1800"/>
      <c r="N295" s="1800"/>
      <c r="O295" s="1800"/>
      <c r="P295" s="1800"/>
      <c r="Q295" s="1800"/>
      <c r="R295" s="1800"/>
      <c r="S295" s="1800"/>
      <c r="T295" s="1800"/>
      <c r="U295" s="1800"/>
      <c r="V295" s="1800"/>
      <c r="W295" s="1800"/>
      <c r="X295" s="1800"/>
      <c r="Y295" s="1800"/>
      <c r="Z295" s="1800"/>
      <c r="AA295" s="1800"/>
    </row>
    <row r="296" spans="1:27" ht="18" customHeight="1">
      <c r="A296" s="1800"/>
      <c r="B296" s="1800"/>
      <c r="C296" s="1800"/>
      <c r="D296" s="1800"/>
      <c r="E296" s="1800"/>
      <c r="F296" s="1800"/>
      <c r="G296" s="1800"/>
      <c r="H296" s="1800"/>
      <c r="I296" s="1800"/>
      <c r="J296" s="1800"/>
      <c r="K296" s="1800"/>
      <c r="L296" s="1800"/>
      <c r="M296" s="1800"/>
      <c r="N296" s="1800"/>
      <c r="O296" s="1800"/>
      <c r="P296" s="1800"/>
      <c r="Q296" s="1800"/>
      <c r="R296" s="1800"/>
      <c r="S296" s="1800"/>
      <c r="T296" s="1800"/>
      <c r="U296" s="1800"/>
      <c r="V296" s="1800"/>
      <c r="W296" s="1800"/>
      <c r="X296" s="1800"/>
      <c r="Y296" s="1800"/>
      <c r="Z296" s="1800"/>
      <c r="AA296" s="1800"/>
    </row>
    <row r="297" spans="1:27" ht="18" customHeight="1">
      <c r="A297" s="1800"/>
      <c r="B297" s="1800"/>
      <c r="C297" s="1800"/>
      <c r="D297" s="1800"/>
      <c r="E297" s="1800"/>
      <c r="F297" s="1800"/>
      <c r="G297" s="1800"/>
      <c r="H297" s="1800"/>
      <c r="I297" s="1800"/>
      <c r="J297" s="1800"/>
      <c r="K297" s="1800"/>
      <c r="L297" s="1800"/>
      <c r="M297" s="1800"/>
      <c r="N297" s="1800"/>
      <c r="O297" s="1800"/>
      <c r="P297" s="1800"/>
      <c r="Q297" s="1800"/>
      <c r="R297" s="1800"/>
      <c r="S297" s="1800"/>
      <c r="T297" s="1800"/>
      <c r="U297" s="1800"/>
      <c r="V297" s="1800"/>
      <c r="W297" s="1800"/>
      <c r="X297" s="1800"/>
      <c r="Y297" s="1800"/>
      <c r="Z297" s="1800"/>
      <c r="AA297" s="1800"/>
    </row>
    <row r="298" spans="1:27" ht="18" customHeight="1">
      <c r="A298" s="1800"/>
      <c r="B298" s="1800"/>
      <c r="C298" s="1800"/>
      <c r="D298" s="1800"/>
      <c r="E298" s="1800"/>
      <c r="F298" s="1800"/>
      <c r="G298" s="1800"/>
      <c r="H298" s="1800"/>
      <c r="I298" s="1800"/>
      <c r="J298" s="1800"/>
      <c r="K298" s="1800"/>
      <c r="L298" s="1800"/>
      <c r="M298" s="1800"/>
      <c r="N298" s="1800"/>
      <c r="O298" s="1800"/>
      <c r="P298" s="1800"/>
      <c r="Q298" s="1800"/>
      <c r="R298" s="1800"/>
      <c r="S298" s="1800"/>
      <c r="T298" s="1800"/>
      <c r="U298" s="1800"/>
      <c r="V298" s="1800"/>
      <c r="W298" s="1800"/>
      <c r="X298" s="1800"/>
      <c r="Y298" s="1800"/>
      <c r="Z298" s="1800"/>
      <c r="AA298" s="1800"/>
    </row>
    <row r="299" spans="1:27" ht="18" customHeight="1">
      <c r="A299" s="1800"/>
      <c r="B299" s="1800"/>
      <c r="C299" s="1800"/>
      <c r="D299" s="1800"/>
      <c r="E299" s="1800"/>
      <c r="F299" s="1800"/>
      <c r="G299" s="1800"/>
      <c r="H299" s="1800"/>
      <c r="I299" s="1800"/>
      <c r="J299" s="1800"/>
      <c r="K299" s="1800"/>
      <c r="L299" s="1800"/>
      <c r="M299" s="1800"/>
      <c r="N299" s="1800"/>
      <c r="O299" s="1800"/>
      <c r="P299" s="1800"/>
      <c r="Q299" s="1800"/>
      <c r="R299" s="1800"/>
      <c r="S299" s="1800"/>
      <c r="T299" s="1800"/>
      <c r="U299" s="1800"/>
      <c r="V299" s="1800"/>
      <c r="W299" s="1800"/>
      <c r="X299" s="1800"/>
      <c r="Y299" s="1800"/>
      <c r="Z299" s="1800"/>
      <c r="AA299" s="1800"/>
    </row>
    <row r="300" spans="1:27" ht="18" customHeight="1">
      <c r="A300" s="1800"/>
      <c r="B300" s="1800"/>
      <c r="C300" s="1800"/>
      <c r="D300" s="1800"/>
      <c r="E300" s="1800"/>
      <c r="F300" s="1800"/>
      <c r="G300" s="1800"/>
      <c r="H300" s="1800"/>
      <c r="I300" s="1800"/>
      <c r="J300" s="1800"/>
      <c r="K300" s="1800"/>
      <c r="L300" s="1800"/>
      <c r="M300" s="1800"/>
      <c r="N300" s="1800"/>
      <c r="O300" s="1800"/>
      <c r="P300" s="1800"/>
      <c r="Q300" s="1800"/>
      <c r="R300" s="1800"/>
      <c r="S300" s="1800"/>
      <c r="T300" s="1800"/>
      <c r="U300" s="1800"/>
      <c r="V300" s="1800"/>
      <c r="W300" s="1800"/>
      <c r="X300" s="1800"/>
      <c r="Y300" s="1800"/>
      <c r="Z300" s="1800"/>
      <c r="AA300" s="1800"/>
    </row>
    <row r="301" spans="1:27" ht="18" customHeight="1">
      <c r="A301" s="1800"/>
      <c r="B301" s="1800"/>
      <c r="C301" s="1800"/>
      <c r="D301" s="1800"/>
      <c r="E301" s="1800"/>
      <c r="F301" s="1800"/>
      <c r="G301" s="1800"/>
      <c r="H301" s="1800"/>
      <c r="I301" s="1800"/>
      <c r="J301" s="1800"/>
      <c r="K301" s="1800"/>
      <c r="L301" s="1800"/>
      <c r="M301" s="1800"/>
      <c r="N301" s="1800"/>
      <c r="O301" s="1800"/>
      <c r="P301" s="1800"/>
      <c r="Q301" s="1800"/>
      <c r="R301" s="1800"/>
      <c r="S301" s="1800"/>
      <c r="T301" s="1800"/>
      <c r="U301" s="1800"/>
      <c r="V301" s="1800"/>
      <c r="W301" s="1800"/>
      <c r="X301" s="1800"/>
      <c r="Y301" s="1800"/>
      <c r="Z301" s="1800"/>
      <c r="AA301" s="1800"/>
    </row>
    <row r="302" spans="1:27" ht="18" customHeight="1">
      <c r="A302" s="1800"/>
      <c r="B302" s="1800"/>
      <c r="C302" s="1800"/>
      <c r="D302" s="1800"/>
      <c r="E302" s="1800"/>
      <c r="F302" s="1800"/>
      <c r="G302" s="1800"/>
      <c r="H302" s="1800"/>
      <c r="I302" s="1800"/>
      <c r="J302" s="1800"/>
      <c r="K302" s="1800"/>
      <c r="L302" s="1800"/>
      <c r="M302" s="1800"/>
      <c r="N302" s="1800"/>
      <c r="O302" s="1800"/>
      <c r="P302" s="1800"/>
      <c r="Q302" s="1800"/>
      <c r="R302" s="1800"/>
      <c r="S302" s="1800"/>
      <c r="T302" s="1800"/>
      <c r="U302" s="1800"/>
      <c r="V302" s="1800"/>
      <c r="W302" s="1800"/>
      <c r="X302" s="1800"/>
      <c r="Y302" s="1800"/>
      <c r="Z302" s="1800"/>
      <c r="AA302" s="1800"/>
    </row>
    <row r="303" spans="1:27" ht="18" customHeight="1">
      <c r="A303" s="1800"/>
      <c r="B303" s="1800"/>
      <c r="C303" s="1800"/>
      <c r="D303" s="1800"/>
      <c r="E303" s="1800"/>
      <c r="F303" s="1800"/>
      <c r="G303" s="1800"/>
      <c r="H303" s="1800"/>
      <c r="I303" s="1800"/>
      <c r="J303" s="1800"/>
      <c r="K303" s="1800"/>
      <c r="L303" s="1800"/>
      <c r="M303" s="1800"/>
      <c r="N303" s="1800"/>
      <c r="O303" s="1800"/>
      <c r="P303" s="1800"/>
      <c r="Q303" s="1800"/>
      <c r="R303" s="1800"/>
      <c r="S303" s="1800"/>
      <c r="T303" s="1800"/>
      <c r="U303" s="1800"/>
      <c r="V303" s="1800"/>
      <c r="W303" s="1800"/>
      <c r="X303" s="1800"/>
      <c r="Y303" s="1800"/>
      <c r="Z303" s="1800"/>
      <c r="AA303" s="1800"/>
    </row>
    <row r="304" spans="1:27" ht="18" customHeight="1">
      <c r="A304" s="1800"/>
      <c r="B304" s="1800"/>
      <c r="C304" s="1800"/>
      <c r="D304" s="1800"/>
      <c r="E304" s="1800"/>
      <c r="F304" s="1800"/>
      <c r="G304" s="1800"/>
      <c r="H304" s="1800"/>
      <c r="I304" s="1800"/>
      <c r="J304" s="1800"/>
      <c r="K304" s="1800"/>
      <c r="L304" s="1800"/>
      <c r="M304" s="1800"/>
      <c r="N304" s="1800"/>
      <c r="O304" s="1800"/>
      <c r="P304" s="1800"/>
      <c r="Q304" s="1800"/>
      <c r="R304" s="1800"/>
      <c r="S304" s="1800"/>
      <c r="T304" s="1800"/>
      <c r="U304" s="1800"/>
      <c r="V304" s="1800"/>
      <c r="W304" s="1800"/>
      <c r="X304" s="1800"/>
      <c r="Y304" s="1800"/>
      <c r="Z304" s="1800"/>
      <c r="AA304" s="1800"/>
    </row>
    <row r="305" spans="1:30" ht="18" customHeight="1">
      <c r="A305" s="1800"/>
      <c r="B305" s="1800"/>
      <c r="C305" s="1800"/>
      <c r="D305" s="1800"/>
      <c r="E305" s="1800"/>
      <c r="F305" s="1800"/>
      <c r="G305" s="1800"/>
      <c r="H305" s="1800"/>
      <c r="I305" s="1800"/>
      <c r="J305" s="1800"/>
      <c r="K305" s="1800"/>
      <c r="L305" s="1800"/>
      <c r="M305" s="1800"/>
      <c r="N305" s="1800"/>
      <c r="O305" s="1800"/>
      <c r="P305" s="1800"/>
      <c r="Q305" s="1800"/>
      <c r="R305" s="1800"/>
      <c r="S305" s="1800"/>
      <c r="T305" s="1800"/>
      <c r="U305" s="1800"/>
      <c r="V305" s="1800"/>
      <c r="W305" s="1800"/>
      <c r="X305" s="1800"/>
      <c r="Y305" s="1800"/>
      <c r="Z305" s="1800"/>
      <c r="AA305" s="1800"/>
    </row>
    <row r="306" spans="1:30" ht="18" customHeight="1">
      <c r="A306" s="1800"/>
      <c r="B306" s="1800"/>
      <c r="C306" s="1800"/>
      <c r="D306" s="1800"/>
      <c r="E306" s="1800"/>
      <c r="F306" s="1800"/>
      <c r="G306" s="1800"/>
      <c r="H306" s="1800"/>
      <c r="I306" s="1800"/>
      <c r="J306" s="1800"/>
      <c r="K306" s="1800"/>
      <c r="L306" s="1800"/>
      <c r="M306" s="1800"/>
      <c r="N306" s="1800"/>
      <c r="O306" s="1800"/>
      <c r="P306" s="1800"/>
      <c r="Q306" s="1800"/>
      <c r="R306" s="1800"/>
      <c r="S306" s="1800"/>
      <c r="T306" s="1800"/>
      <c r="U306" s="1800"/>
      <c r="V306" s="1800"/>
      <c r="W306" s="1800"/>
      <c r="X306" s="1800"/>
      <c r="Y306" s="1800"/>
      <c r="Z306" s="1800"/>
      <c r="AA306" s="1800"/>
    </row>
    <row r="307" spans="1:30" ht="18" customHeight="1">
      <c r="A307" s="1800"/>
      <c r="B307" s="1800"/>
      <c r="C307" s="1800"/>
      <c r="D307" s="1800"/>
      <c r="E307" s="1800"/>
      <c r="F307" s="1800"/>
      <c r="G307" s="1800"/>
      <c r="H307" s="1800"/>
      <c r="I307" s="1800"/>
      <c r="J307" s="1800"/>
      <c r="K307" s="1800"/>
      <c r="L307" s="1800"/>
      <c r="M307" s="1800"/>
      <c r="N307" s="1800"/>
      <c r="O307" s="1800"/>
      <c r="P307" s="1800"/>
      <c r="Q307" s="1800"/>
      <c r="R307" s="1800"/>
      <c r="S307" s="1800"/>
      <c r="T307" s="1800"/>
      <c r="U307" s="1800"/>
      <c r="V307" s="1800"/>
      <c r="W307" s="1800"/>
      <c r="X307" s="1800"/>
      <c r="Y307" s="1800"/>
      <c r="Z307" s="1800"/>
      <c r="AA307" s="1800"/>
    </row>
    <row r="308" spans="1:30" ht="18" customHeight="1">
      <c r="A308" s="1800"/>
      <c r="B308" s="1800"/>
      <c r="C308" s="1800"/>
      <c r="D308" s="1800"/>
      <c r="E308" s="1800"/>
      <c r="F308" s="1800"/>
      <c r="G308" s="1800"/>
      <c r="H308" s="1800"/>
      <c r="I308" s="1800"/>
      <c r="J308" s="1800"/>
      <c r="K308" s="1800"/>
      <c r="L308" s="1800"/>
      <c r="M308" s="1800"/>
      <c r="N308" s="1800"/>
      <c r="O308" s="1800"/>
      <c r="P308" s="1800"/>
      <c r="Q308" s="1800"/>
      <c r="R308" s="1800"/>
      <c r="S308" s="1800"/>
      <c r="T308" s="1800"/>
      <c r="U308" s="1800"/>
      <c r="V308" s="1800"/>
      <c r="W308" s="1800"/>
      <c r="X308" s="1800"/>
      <c r="Y308" s="1800"/>
      <c r="Z308" s="1800"/>
      <c r="AA308" s="1800"/>
    </row>
    <row r="309" spans="1:30" ht="18" customHeight="1">
      <c r="A309" s="1801"/>
      <c r="B309" s="1801"/>
      <c r="C309" s="1801"/>
      <c r="D309" s="1801"/>
      <c r="E309" s="1801"/>
      <c r="F309" s="1801"/>
      <c r="G309" s="1801"/>
      <c r="H309" s="1801"/>
      <c r="I309" s="1801"/>
      <c r="J309" s="1801"/>
      <c r="K309" s="1801"/>
      <c r="L309" s="1801"/>
      <c r="M309" s="1801"/>
      <c r="N309" s="1801"/>
      <c r="O309" s="1801"/>
      <c r="P309" s="1801"/>
      <c r="Q309" s="1801"/>
      <c r="R309" s="1801"/>
      <c r="S309" s="1801"/>
      <c r="T309" s="1801"/>
      <c r="U309" s="1801"/>
      <c r="V309" s="1801"/>
      <c r="W309" s="1801"/>
      <c r="X309" s="1801"/>
      <c r="Y309" s="1801"/>
      <c r="Z309" s="1801"/>
      <c r="AA309" s="1801"/>
    </row>
    <row r="310" spans="1:30" s="1066" customFormat="1" ht="18" customHeight="1">
      <c r="A310" s="950" t="s">
        <v>3028</v>
      </c>
      <c r="B310" s="1079"/>
      <c r="C310" s="1079"/>
      <c r="D310" s="1079"/>
      <c r="E310" s="1079"/>
      <c r="F310" s="1079"/>
      <c r="G310" s="1079"/>
      <c r="H310" s="1079"/>
      <c r="I310" s="1079"/>
      <c r="J310" s="1079"/>
      <c r="K310" s="1079"/>
      <c r="L310" s="1079"/>
      <c r="M310" s="1079"/>
      <c r="N310" s="1079"/>
      <c r="O310" s="1079"/>
      <c r="P310" s="1079"/>
      <c r="Q310" s="1079"/>
      <c r="R310" s="1079"/>
      <c r="S310" s="1079"/>
      <c r="T310" s="1079"/>
      <c r="U310" s="1079"/>
      <c r="V310" s="1079"/>
      <c r="W310" s="1079"/>
      <c r="X310" s="1079"/>
      <c r="Y310" s="1079"/>
      <c r="Z310" s="1079"/>
      <c r="AA310" s="1079"/>
      <c r="AB310" s="1079"/>
      <c r="AC310" s="1079"/>
      <c r="AD310" s="1080" t="s">
        <v>515</v>
      </c>
    </row>
    <row r="311" spans="1:30" s="1066" customFormat="1" ht="18" customHeight="1">
      <c r="A311" s="1081"/>
      <c r="B311" s="1081"/>
      <c r="C311" s="1081"/>
      <c r="D311" s="1081"/>
      <c r="E311" s="1081"/>
      <c r="F311" s="1081"/>
      <c r="G311" s="1081"/>
      <c r="H311" s="1081"/>
      <c r="I311" s="1081"/>
      <c r="J311" s="1799" t="s">
        <v>514</v>
      </c>
      <c r="K311" s="1799"/>
      <c r="L311" s="1799"/>
      <c r="M311" s="1799"/>
      <c r="N311" s="1799"/>
      <c r="O311" s="1799"/>
      <c r="P311" s="1799"/>
      <c r="Q311" s="1799"/>
      <c r="R311" s="1799"/>
      <c r="S311" s="1799"/>
      <c r="T311" s="1081"/>
      <c r="U311" s="1081"/>
      <c r="V311" s="1081"/>
      <c r="W311" s="1081"/>
      <c r="X311" s="1081"/>
      <c r="Y311" s="1081"/>
      <c r="Z311" s="1081"/>
      <c r="AA311" s="1081"/>
      <c r="AB311" s="1079"/>
      <c r="AC311" s="1079"/>
    </row>
    <row r="312" spans="1:30" s="1082" customFormat="1" ht="18" customHeight="1">
      <c r="A312" s="950" t="s">
        <v>513</v>
      </c>
      <c r="B312" s="950"/>
      <c r="C312" s="950"/>
      <c r="D312" s="950"/>
      <c r="E312" s="950"/>
      <c r="F312" s="950"/>
      <c r="G312" s="950"/>
      <c r="H312" s="950"/>
      <c r="I312" s="950"/>
      <c r="J312" s="950"/>
      <c r="K312" s="950"/>
      <c r="L312" s="950"/>
      <c r="M312" s="950"/>
      <c r="N312" s="950"/>
      <c r="O312" s="950"/>
      <c r="P312" s="950"/>
      <c r="Q312" s="950"/>
      <c r="R312" s="950"/>
      <c r="S312" s="950"/>
      <c r="T312" s="950"/>
      <c r="U312" s="950"/>
      <c r="V312" s="950"/>
      <c r="W312" s="950"/>
      <c r="X312" s="950"/>
      <c r="Y312" s="950"/>
      <c r="Z312" s="950"/>
      <c r="AA312" s="950"/>
      <c r="AB312" s="950"/>
      <c r="AC312" s="950"/>
    </row>
    <row r="313" spans="1:30" s="1082" customFormat="1" ht="18" customHeight="1">
      <c r="A313" s="950"/>
      <c r="B313" s="950"/>
      <c r="C313" s="950" t="s">
        <v>510</v>
      </c>
      <c r="D313" s="950"/>
      <c r="E313" s="950"/>
      <c r="F313" s="950"/>
      <c r="G313" s="950"/>
      <c r="H313" s="950"/>
      <c r="I313" s="950" t="s">
        <v>512</v>
      </c>
      <c r="J313" s="950"/>
      <c r="K313" s="950"/>
      <c r="L313" s="950"/>
      <c r="M313" s="950"/>
      <c r="N313" s="950"/>
      <c r="O313" s="950"/>
      <c r="P313" s="950"/>
      <c r="Q313" s="950"/>
      <c r="R313" s="950"/>
      <c r="S313" s="950"/>
      <c r="T313" s="950"/>
      <c r="U313" s="950"/>
      <c r="V313" s="950"/>
      <c r="W313" s="950"/>
      <c r="X313" s="950"/>
      <c r="Y313" s="950"/>
      <c r="Z313" s="950"/>
      <c r="AA313" s="950"/>
      <c r="AB313" s="950"/>
      <c r="AC313" s="950"/>
    </row>
    <row r="314" spans="1:30" s="1082" customFormat="1" ht="18" customHeight="1">
      <c r="A314" s="950"/>
      <c r="B314" s="950"/>
      <c r="C314" s="950" t="s">
        <v>509</v>
      </c>
      <c r="D314" s="950"/>
      <c r="E314" s="950"/>
      <c r="F314" s="950"/>
      <c r="G314" s="950"/>
      <c r="H314" s="950"/>
      <c r="I314" s="950" t="s">
        <v>112</v>
      </c>
      <c r="J314" s="950"/>
      <c r="K314" s="950"/>
      <c r="L314" s="950"/>
      <c r="M314" s="1083"/>
      <c r="N314" s="950"/>
      <c r="O314" s="950"/>
      <c r="P314" s="950"/>
      <c r="Q314" s="950"/>
      <c r="R314" s="950" t="s">
        <v>111</v>
      </c>
      <c r="S314" s="950" t="s">
        <v>2797</v>
      </c>
      <c r="T314" s="950"/>
      <c r="U314" s="950"/>
      <c r="V314" s="950"/>
      <c r="W314" s="950"/>
      <c r="X314" s="950"/>
      <c r="Y314" s="950"/>
      <c r="Z314" s="950"/>
      <c r="AA314" s="950"/>
      <c r="AB314" s="950"/>
      <c r="AC314" s="950"/>
    </row>
    <row r="315" spans="1:30" s="1082" customFormat="1" ht="18" customHeight="1">
      <c r="A315" s="950" t="s">
        <v>511</v>
      </c>
      <c r="B315" s="950"/>
      <c r="C315" s="950"/>
      <c r="D315" s="950"/>
      <c r="E315" s="950"/>
      <c r="F315" s="950"/>
      <c r="G315" s="950"/>
      <c r="H315" s="950"/>
      <c r="I315" s="950"/>
      <c r="J315" s="950"/>
      <c r="K315" s="950"/>
      <c r="L315" s="950"/>
      <c r="M315" s="950"/>
      <c r="N315" s="950"/>
      <c r="O315" s="950"/>
      <c r="P315" s="950"/>
      <c r="Q315" s="950"/>
      <c r="R315" s="950"/>
      <c r="S315" s="950"/>
      <c r="T315" s="950"/>
      <c r="U315" s="950"/>
      <c r="V315" s="950"/>
      <c r="W315" s="950"/>
      <c r="X315" s="950"/>
      <c r="Y315" s="950"/>
      <c r="Z315" s="950"/>
      <c r="AA315" s="950"/>
      <c r="AB315" s="950"/>
      <c r="AC315" s="950"/>
    </row>
    <row r="316" spans="1:30" s="1082" customFormat="1" ht="18" customHeight="1">
      <c r="A316" s="950"/>
      <c r="B316" s="950" t="s">
        <v>507</v>
      </c>
      <c r="C316" s="950" t="s">
        <v>510</v>
      </c>
      <c r="D316" s="950"/>
      <c r="E316" s="950"/>
      <c r="F316" s="950"/>
      <c r="G316" s="950"/>
      <c r="H316" s="950"/>
      <c r="I316" s="950"/>
      <c r="J316" s="950"/>
      <c r="K316" s="950"/>
      <c r="L316" s="950"/>
      <c r="M316" s="950"/>
      <c r="N316" s="950"/>
      <c r="O316" s="950"/>
      <c r="P316" s="950"/>
      <c r="Q316" s="950"/>
      <c r="R316" s="950"/>
      <c r="S316" s="950"/>
      <c r="T316" s="950"/>
      <c r="U316" s="950"/>
      <c r="V316" s="950"/>
      <c r="W316" s="950"/>
      <c r="X316" s="950"/>
      <c r="Y316" s="950"/>
      <c r="Z316" s="950"/>
      <c r="AA316" s="950"/>
      <c r="AB316" s="950"/>
      <c r="AC316" s="950"/>
    </row>
    <row r="317" spans="1:30" s="1082" customFormat="1" ht="18" customHeight="1">
      <c r="A317" s="950"/>
      <c r="B317" s="950"/>
      <c r="C317" s="950" t="s">
        <v>509</v>
      </c>
      <c r="D317" s="950"/>
      <c r="E317" s="950"/>
      <c r="F317" s="950"/>
      <c r="G317" s="950"/>
      <c r="H317" s="950"/>
      <c r="I317" s="950" t="s">
        <v>112</v>
      </c>
      <c r="J317" s="950"/>
      <c r="K317" s="950"/>
      <c r="L317" s="950"/>
      <c r="M317" s="1083"/>
      <c r="N317" s="950"/>
      <c r="O317" s="950"/>
      <c r="P317" s="950"/>
      <c r="Q317" s="950"/>
      <c r="R317" s="950" t="s">
        <v>111</v>
      </c>
      <c r="S317" s="950" t="s">
        <v>2797</v>
      </c>
      <c r="T317" s="950"/>
      <c r="U317" s="950"/>
      <c r="V317" s="950"/>
      <c r="W317" s="950"/>
      <c r="X317" s="950"/>
      <c r="Y317" s="950"/>
      <c r="Z317" s="950"/>
      <c r="AA317" s="950"/>
      <c r="AB317" s="950"/>
      <c r="AC317" s="950"/>
    </row>
    <row r="318" spans="1:30" s="1082" customFormat="1" ht="18" customHeight="1">
      <c r="A318" s="950"/>
      <c r="B318" s="950" t="s">
        <v>506</v>
      </c>
      <c r="C318" s="950" t="s">
        <v>510</v>
      </c>
      <c r="D318" s="950"/>
      <c r="E318" s="950"/>
      <c r="F318" s="950"/>
      <c r="G318" s="950"/>
      <c r="H318" s="950"/>
      <c r="I318" s="950"/>
      <c r="J318" s="950"/>
      <c r="K318" s="950"/>
      <c r="L318" s="950"/>
      <c r="M318" s="950"/>
      <c r="N318" s="950"/>
      <c r="O318" s="950"/>
      <c r="P318" s="950"/>
      <c r="Q318" s="950"/>
      <c r="R318" s="950"/>
      <c r="S318" s="950"/>
      <c r="T318" s="950"/>
      <c r="U318" s="950"/>
      <c r="V318" s="950"/>
      <c r="W318" s="950"/>
      <c r="X318" s="950"/>
      <c r="Y318" s="950"/>
      <c r="Z318" s="950"/>
      <c r="AA318" s="950"/>
      <c r="AB318" s="950"/>
      <c r="AC318" s="950"/>
    </row>
    <row r="319" spans="1:30" s="1082" customFormat="1" ht="18" customHeight="1">
      <c r="A319" s="950"/>
      <c r="B319" s="950"/>
      <c r="C319" s="950" t="s">
        <v>509</v>
      </c>
      <c r="D319" s="950"/>
      <c r="E319" s="950"/>
      <c r="F319" s="950"/>
      <c r="G319" s="950"/>
      <c r="H319" s="950"/>
      <c r="I319" s="950" t="s">
        <v>112</v>
      </c>
      <c r="J319" s="950"/>
      <c r="K319" s="950"/>
      <c r="L319" s="950"/>
      <c r="M319" s="1083"/>
      <c r="N319" s="950"/>
      <c r="O319" s="950"/>
      <c r="P319" s="950"/>
      <c r="Q319" s="950"/>
      <c r="R319" s="950" t="s">
        <v>111</v>
      </c>
      <c r="S319" s="950" t="s">
        <v>2797</v>
      </c>
      <c r="T319" s="950"/>
      <c r="U319" s="950"/>
      <c r="V319" s="950"/>
      <c r="W319" s="950"/>
      <c r="X319" s="950"/>
      <c r="Y319" s="950"/>
      <c r="Z319" s="950"/>
      <c r="AA319" s="950"/>
      <c r="AB319" s="950"/>
      <c r="AC319" s="950"/>
    </row>
    <row r="320" spans="1:30" s="1082" customFormat="1" ht="18" customHeight="1">
      <c r="A320" s="950"/>
      <c r="B320" s="950" t="s">
        <v>505</v>
      </c>
      <c r="C320" s="950" t="s">
        <v>510</v>
      </c>
      <c r="D320" s="950"/>
      <c r="E320" s="950"/>
      <c r="F320" s="950"/>
      <c r="G320" s="950"/>
      <c r="H320" s="950"/>
      <c r="I320" s="950"/>
      <c r="J320" s="950"/>
      <c r="K320" s="950"/>
      <c r="L320" s="950"/>
      <c r="M320" s="950"/>
      <c r="N320" s="950"/>
      <c r="O320" s="950"/>
      <c r="P320" s="950"/>
      <c r="Q320" s="950"/>
      <c r="R320" s="950"/>
      <c r="S320" s="950"/>
      <c r="T320" s="950"/>
      <c r="U320" s="950"/>
      <c r="V320" s="950"/>
      <c r="W320" s="950"/>
      <c r="X320" s="950"/>
      <c r="Y320" s="950"/>
      <c r="Z320" s="950"/>
      <c r="AA320" s="950"/>
      <c r="AB320" s="950"/>
      <c r="AC320" s="950"/>
    </row>
    <row r="321" spans="1:29" s="1082" customFormat="1" ht="18" customHeight="1">
      <c r="A321" s="950"/>
      <c r="B321" s="950"/>
      <c r="C321" s="950" t="s">
        <v>509</v>
      </c>
      <c r="D321" s="950"/>
      <c r="E321" s="950"/>
      <c r="F321" s="950"/>
      <c r="G321" s="950"/>
      <c r="H321" s="950"/>
      <c r="I321" s="950" t="s">
        <v>112</v>
      </c>
      <c r="J321" s="950"/>
      <c r="K321" s="950"/>
      <c r="L321" s="950"/>
      <c r="M321" s="1083"/>
      <c r="N321" s="950"/>
      <c r="O321" s="950"/>
      <c r="P321" s="950"/>
      <c r="Q321" s="950"/>
      <c r="R321" s="950" t="s">
        <v>111</v>
      </c>
      <c r="S321" s="950" t="s">
        <v>2797</v>
      </c>
      <c r="T321" s="950"/>
      <c r="U321" s="950"/>
      <c r="V321" s="950"/>
      <c r="W321" s="950"/>
      <c r="X321" s="950"/>
      <c r="Y321" s="950"/>
      <c r="Z321" s="950"/>
      <c r="AA321" s="950"/>
      <c r="AB321" s="950"/>
      <c r="AC321" s="950"/>
    </row>
    <row r="322" spans="1:29" s="1082" customFormat="1" ht="18" customHeight="1">
      <c r="A322" s="950" t="s">
        <v>1955</v>
      </c>
      <c r="B322" s="950"/>
      <c r="C322" s="950"/>
      <c r="D322" s="950"/>
      <c r="E322" s="950"/>
      <c r="F322" s="950"/>
      <c r="G322" s="950"/>
      <c r="H322" s="950"/>
      <c r="I322" s="950"/>
      <c r="J322" s="950"/>
      <c r="K322" s="950"/>
      <c r="L322" s="950"/>
      <c r="M322" s="950"/>
      <c r="N322" s="950"/>
      <c r="O322" s="950"/>
      <c r="P322" s="950"/>
      <c r="Q322" s="950"/>
      <c r="R322" s="950"/>
      <c r="S322" s="950"/>
      <c r="T322" s="950"/>
      <c r="U322" s="950"/>
      <c r="V322" s="950"/>
      <c r="W322" s="950"/>
      <c r="X322" s="950"/>
      <c r="Y322" s="950"/>
      <c r="Z322" s="950"/>
      <c r="AA322" s="950"/>
      <c r="AB322" s="950"/>
      <c r="AC322" s="950"/>
    </row>
    <row r="323" spans="1:29" s="1082" customFormat="1" ht="18" customHeight="1">
      <c r="A323" s="950"/>
      <c r="B323" s="950"/>
      <c r="C323" s="950" t="s">
        <v>2212</v>
      </c>
      <c r="D323" s="950"/>
      <c r="E323" s="950"/>
      <c r="F323" s="950"/>
      <c r="G323" s="950"/>
      <c r="H323" s="950"/>
      <c r="I323" s="950"/>
      <c r="J323" s="950"/>
      <c r="K323" s="950"/>
      <c r="L323" s="950"/>
      <c r="M323" s="950"/>
      <c r="N323" s="950"/>
      <c r="O323" s="950"/>
      <c r="P323" s="950"/>
      <c r="Q323" s="950"/>
      <c r="R323" s="950"/>
      <c r="S323" s="950"/>
      <c r="T323" s="950"/>
      <c r="U323" s="950"/>
      <c r="V323" s="950"/>
      <c r="W323" s="950"/>
      <c r="X323" s="950"/>
      <c r="Y323" s="950"/>
      <c r="Z323" s="950"/>
      <c r="AA323" s="950"/>
      <c r="AB323" s="950"/>
      <c r="AC323" s="950"/>
    </row>
    <row r="324" spans="1:29" s="1082" customFormat="1" ht="18" customHeight="1">
      <c r="A324" s="1084"/>
      <c r="B324" s="1084"/>
      <c r="C324" s="1084" t="s">
        <v>2213</v>
      </c>
      <c r="D324" s="1084"/>
      <c r="E324" s="1084"/>
      <c r="F324" s="1084"/>
      <c r="G324" s="1084"/>
      <c r="H324" s="1084"/>
      <c r="I324" s="1084"/>
      <c r="J324" s="1084" t="s">
        <v>114</v>
      </c>
      <c r="K324" s="1085"/>
      <c r="L324" s="1084"/>
      <c r="M324" s="1086"/>
      <c r="N324" s="1084"/>
      <c r="O324" s="1084"/>
      <c r="P324" s="1084"/>
      <c r="Q324" s="1084"/>
      <c r="R324" s="1084" t="s">
        <v>111</v>
      </c>
      <c r="S324" s="1084" t="s">
        <v>2797</v>
      </c>
      <c r="T324" s="1084"/>
      <c r="U324" s="1084"/>
      <c r="V324" s="1084"/>
      <c r="W324" s="1084"/>
      <c r="X324" s="1084"/>
      <c r="Y324" s="1084"/>
      <c r="Z324" s="1084"/>
      <c r="AA324" s="1084"/>
      <c r="AB324" s="950"/>
      <c r="AC324" s="950"/>
    </row>
    <row r="325" spans="1:29" s="1082" customFormat="1" ht="18" customHeight="1">
      <c r="A325" s="950" t="s">
        <v>508</v>
      </c>
      <c r="B325" s="950"/>
      <c r="C325" s="950"/>
      <c r="D325" s="950"/>
      <c r="E325" s="950"/>
      <c r="F325" s="950"/>
      <c r="G325" s="950"/>
      <c r="H325" s="950"/>
      <c r="I325" s="950"/>
      <c r="J325" s="950"/>
      <c r="K325" s="950"/>
      <c r="L325" s="950"/>
      <c r="M325" s="950"/>
      <c r="N325" s="950"/>
      <c r="O325" s="950"/>
      <c r="P325" s="950"/>
      <c r="Q325" s="950"/>
      <c r="R325" s="950"/>
      <c r="S325" s="950"/>
      <c r="T325" s="950"/>
      <c r="U325" s="950"/>
      <c r="V325" s="950"/>
      <c r="W325" s="950"/>
      <c r="X325" s="950"/>
      <c r="Y325" s="950"/>
      <c r="Z325" s="950"/>
      <c r="AA325" s="950"/>
      <c r="AB325" s="950"/>
      <c r="AC325" s="950"/>
    </row>
    <row r="326" spans="1:29" s="1082" customFormat="1" ht="18" customHeight="1">
      <c r="A326" s="950"/>
      <c r="B326" s="950" t="s">
        <v>507</v>
      </c>
      <c r="C326" s="950" t="s">
        <v>504</v>
      </c>
      <c r="D326" s="950"/>
      <c r="E326" s="950"/>
      <c r="F326" s="950"/>
      <c r="G326" s="950"/>
      <c r="H326" s="950"/>
      <c r="I326" s="950"/>
      <c r="J326" s="950"/>
      <c r="K326" s="950"/>
      <c r="L326" s="950"/>
      <c r="M326" s="950"/>
      <c r="N326" s="950"/>
      <c r="O326" s="950"/>
      <c r="P326" s="950"/>
      <c r="Q326" s="950"/>
      <c r="R326" s="950"/>
      <c r="S326" s="950"/>
      <c r="T326" s="950"/>
      <c r="U326" s="950"/>
      <c r="V326" s="950"/>
      <c r="W326" s="950"/>
      <c r="X326" s="950"/>
      <c r="Y326" s="950"/>
      <c r="Z326" s="950"/>
      <c r="AA326" s="950"/>
      <c r="AB326" s="950"/>
      <c r="AC326" s="950"/>
    </row>
    <row r="327" spans="1:29" s="1082" customFormat="1" ht="18" customHeight="1">
      <c r="A327" s="950"/>
      <c r="B327" s="950"/>
      <c r="C327" s="950" t="s">
        <v>503</v>
      </c>
      <c r="D327" s="950"/>
      <c r="E327" s="950"/>
      <c r="F327" s="950"/>
      <c r="G327" s="950"/>
      <c r="H327" s="950"/>
      <c r="I327" s="950" t="s">
        <v>2800</v>
      </c>
      <c r="J327" s="950"/>
      <c r="K327" s="950"/>
      <c r="L327" s="950"/>
      <c r="M327" s="950"/>
      <c r="N327" s="950"/>
      <c r="O327" s="950"/>
      <c r="P327" s="950"/>
      <c r="Q327" s="950"/>
      <c r="R327" s="950"/>
      <c r="S327" s="950"/>
      <c r="T327" s="950"/>
      <c r="U327" s="950"/>
      <c r="V327" s="950"/>
      <c r="W327" s="950"/>
      <c r="X327" s="950"/>
      <c r="Y327" s="950"/>
      <c r="Z327" s="950"/>
      <c r="AA327" s="950"/>
      <c r="AB327" s="950"/>
      <c r="AC327" s="950"/>
    </row>
    <row r="328" spans="1:29" s="1082" customFormat="1" ht="18" customHeight="1">
      <c r="A328" s="950"/>
      <c r="B328" s="950"/>
      <c r="C328" s="950" t="s">
        <v>502</v>
      </c>
      <c r="D328" s="950"/>
      <c r="E328" s="950"/>
      <c r="F328" s="950"/>
      <c r="G328" s="950"/>
      <c r="H328" s="950"/>
      <c r="I328" s="950"/>
      <c r="J328" s="950"/>
      <c r="K328" s="950"/>
      <c r="L328" s="950"/>
      <c r="M328" s="950"/>
      <c r="N328" s="950"/>
      <c r="O328" s="950"/>
      <c r="P328" s="950"/>
      <c r="Q328" s="950"/>
      <c r="R328" s="950"/>
      <c r="S328" s="950"/>
      <c r="T328" s="950"/>
      <c r="U328" s="950"/>
      <c r="V328" s="950"/>
      <c r="W328" s="950"/>
      <c r="X328" s="950"/>
      <c r="Y328" s="950"/>
      <c r="Z328" s="950"/>
      <c r="AA328" s="950"/>
      <c r="AB328" s="950"/>
      <c r="AC328" s="950"/>
    </row>
    <row r="329" spans="1:29" s="1082" customFormat="1" ht="18" customHeight="1">
      <c r="A329" s="950"/>
      <c r="B329" s="950"/>
      <c r="C329" s="950" t="s">
        <v>501</v>
      </c>
      <c r="D329" s="950"/>
      <c r="E329" s="950"/>
      <c r="F329" s="950"/>
      <c r="G329" s="950"/>
      <c r="H329" s="950"/>
      <c r="I329" s="950"/>
      <c r="J329" s="950" t="s">
        <v>112</v>
      </c>
      <c r="K329" s="950"/>
      <c r="L329" s="950"/>
      <c r="M329" s="950"/>
      <c r="N329" s="1083"/>
      <c r="O329" s="950"/>
      <c r="P329" s="950"/>
      <c r="Q329" s="950"/>
      <c r="R329" s="950" t="s">
        <v>111</v>
      </c>
      <c r="S329" s="950" t="s">
        <v>2798</v>
      </c>
      <c r="T329" s="950"/>
      <c r="U329" s="950"/>
      <c r="V329" s="950"/>
      <c r="W329" s="950"/>
      <c r="X329" s="950"/>
      <c r="Y329" s="950"/>
      <c r="Z329" s="950"/>
      <c r="AA329" s="950"/>
      <c r="AB329" s="950"/>
      <c r="AC329" s="950"/>
    </row>
    <row r="330" spans="1:29" s="1082" customFormat="1" ht="18" customHeight="1">
      <c r="A330" s="950"/>
      <c r="B330" s="950" t="s">
        <v>506</v>
      </c>
      <c r="C330" s="950" t="s">
        <v>504</v>
      </c>
      <c r="D330" s="950"/>
      <c r="E330" s="950"/>
      <c r="F330" s="950"/>
      <c r="G330" s="950"/>
      <c r="H330" s="950"/>
      <c r="I330" s="950"/>
      <c r="J330" s="950"/>
      <c r="K330" s="950"/>
      <c r="L330" s="950"/>
      <c r="M330" s="950"/>
      <c r="N330" s="950"/>
      <c r="O330" s="950"/>
      <c r="P330" s="950"/>
      <c r="Q330" s="950"/>
      <c r="R330" s="950"/>
      <c r="S330" s="950"/>
      <c r="T330" s="950"/>
      <c r="U330" s="950"/>
      <c r="V330" s="950"/>
      <c r="W330" s="950"/>
      <c r="X330" s="950"/>
      <c r="Y330" s="950"/>
      <c r="Z330" s="950"/>
      <c r="AA330" s="950"/>
      <c r="AB330" s="950"/>
      <c r="AC330" s="950"/>
    </row>
    <row r="331" spans="1:29" s="1082" customFormat="1" ht="18" customHeight="1">
      <c r="A331" s="950"/>
      <c r="B331" s="950"/>
      <c r="C331" s="950" t="s">
        <v>503</v>
      </c>
      <c r="D331" s="950"/>
      <c r="E331" s="950"/>
      <c r="F331" s="950"/>
      <c r="G331" s="950"/>
      <c r="H331" s="950"/>
      <c r="I331" s="950" t="s">
        <v>2800</v>
      </c>
      <c r="J331" s="950"/>
      <c r="K331" s="950"/>
      <c r="L331" s="950"/>
      <c r="M331" s="950"/>
      <c r="N331" s="950"/>
      <c r="O331" s="950"/>
      <c r="P331" s="950"/>
      <c r="Q331" s="950"/>
      <c r="R331" s="950"/>
      <c r="S331" s="950"/>
      <c r="T331" s="950"/>
      <c r="U331" s="950"/>
      <c r="V331" s="950"/>
      <c r="W331" s="950"/>
      <c r="X331" s="950"/>
      <c r="Y331" s="950"/>
      <c r="Z331" s="950"/>
      <c r="AA331" s="950"/>
      <c r="AB331" s="950"/>
      <c r="AC331" s="950"/>
    </row>
    <row r="332" spans="1:29" s="1082" customFormat="1" ht="18" customHeight="1">
      <c r="A332" s="950"/>
      <c r="B332" s="950"/>
      <c r="C332" s="950" t="s">
        <v>502</v>
      </c>
      <c r="D332" s="950"/>
      <c r="E332" s="950"/>
      <c r="F332" s="950"/>
      <c r="G332" s="950"/>
      <c r="H332" s="950"/>
      <c r="I332" s="950"/>
      <c r="J332" s="950"/>
      <c r="K332" s="950"/>
      <c r="L332" s="950"/>
      <c r="M332" s="950"/>
      <c r="N332" s="950"/>
      <c r="O332" s="950"/>
      <c r="P332" s="950"/>
      <c r="Q332" s="950"/>
      <c r="R332" s="950"/>
      <c r="S332" s="950"/>
      <c r="T332" s="950"/>
      <c r="U332" s="950"/>
      <c r="V332" s="950"/>
      <c r="W332" s="950"/>
      <c r="X332" s="950"/>
      <c r="Y332" s="950"/>
      <c r="Z332" s="950"/>
      <c r="AA332" s="950"/>
      <c r="AB332" s="950"/>
      <c r="AC332" s="950"/>
    </row>
    <row r="333" spans="1:29" s="1082" customFormat="1" ht="18" customHeight="1">
      <c r="A333" s="950"/>
      <c r="B333" s="950"/>
      <c r="C333" s="950" t="s">
        <v>501</v>
      </c>
      <c r="D333" s="950"/>
      <c r="E333" s="950"/>
      <c r="F333" s="950"/>
      <c r="G333" s="950"/>
      <c r="H333" s="950"/>
      <c r="I333" s="950"/>
      <c r="J333" s="950" t="s">
        <v>112</v>
      </c>
      <c r="K333" s="950"/>
      <c r="L333" s="950"/>
      <c r="M333" s="950"/>
      <c r="N333" s="1083"/>
      <c r="O333" s="950"/>
      <c r="P333" s="950"/>
      <c r="Q333" s="950"/>
      <c r="R333" s="950" t="s">
        <v>111</v>
      </c>
      <c r="S333" s="950" t="s">
        <v>2798</v>
      </c>
      <c r="T333" s="950"/>
      <c r="U333" s="950"/>
      <c r="V333" s="950"/>
      <c r="W333" s="950"/>
      <c r="X333" s="950"/>
      <c r="Y333" s="950"/>
      <c r="Z333" s="950"/>
      <c r="AA333" s="950"/>
      <c r="AB333" s="950"/>
      <c r="AC333" s="950"/>
    </row>
    <row r="334" spans="1:29" s="1082" customFormat="1" ht="18" customHeight="1">
      <c r="A334" s="950"/>
      <c r="B334" s="950" t="s">
        <v>505</v>
      </c>
      <c r="C334" s="950" t="s">
        <v>504</v>
      </c>
      <c r="D334" s="950"/>
      <c r="E334" s="950"/>
      <c r="F334" s="950"/>
      <c r="G334" s="950"/>
      <c r="H334" s="950"/>
      <c r="I334" s="950"/>
      <c r="J334" s="950"/>
      <c r="K334" s="950"/>
      <c r="L334" s="950"/>
      <c r="M334" s="950"/>
      <c r="N334" s="950"/>
      <c r="O334" s="950"/>
      <c r="P334" s="950"/>
      <c r="Q334" s="950"/>
      <c r="R334" s="950"/>
      <c r="S334" s="950"/>
      <c r="T334" s="950"/>
      <c r="U334" s="950"/>
      <c r="V334" s="950"/>
      <c r="W334" s="950"/>
      <c r="X334" s="950"/>
      <c r="Y334" s="950"/>
      <c r="Z334" s="950"/>
      <c r="AA334" s="950"/>
      <c r="AB334" s="950"/>
      <c r="AC334" s="950"/>
    </row>
    <row r="335" spans="1:29" s="1082" customFormat="1" ht="18" customHeight="1">
      <c r="A335" s="950"/>
      <c r="B335" s="950"/>
      <c r="C335" s="950" t="s">
        <v>503</v>
      </c>
      <c r="D335" s="950"/>
      <c r="E335" s="950"/>
      <c r="F335" s="950"/>
      <c r="G335" s="950"/>
      <c r="H335" s="950"/>
      <c r="I335" s="950" t="s">
        <v>2800</v>
      </c>
      <c r="J335" s="950"/>
      <c r="K335" s="950"/>
      <c r="L335" s="950"/>
      <c r="M335" s="950"/>
      <c r="N335" s="950"/>
      <c r="O335" s="950"/>
      <c r="P335" s="950"/>
      <c r="Q335" s="950"/>
      <c r="R335" s="950"/>
      <c r="S335" s="950"/>
      <c r="T335" s="950"/>
      <c r="U335" s="950"/>
      <c r="V335" s="950"/>
      <c r="W335" s="950"/>
      <c r="X335" s="950"/>
      <c r="Y335" s="950"/>
      <c r="Z335" s="950"/>
      <c r="AA335" s="950"/>
      <c r="AB335" s="950"/>
      <c r="AC335" s="950"/>
    </row>
    <row r="336" spans="1:29" s="1082" customFormat="1" ht="18" customHeight="1">
      <c r="A336" s="950"/>
      <c r="B336" s="950"/>
      <c r="C336" s="950" t="s">
        <v>502</v>
      </c>
      <c r="D336" s="950"/>
      <c r="E336" s="950"/>
      <c r="F336" s="950"/>
      <c r="G336" s="950"/>
      <c r="H336" s="950"/>
      <c r="I336" s="950"/>
      <c r="J336" s="950"/>
      <c r="K336" s="950"/>
      <c r="L336" s="950"/>
      <c r="M336" s="950"/>
      <c r="N336" s="950"/>
      <c r="O336" s="950"/>
      <c r="P336" s="950"/>
      <c r="Q336" s="950"/>
      <c r="R336" s="950"/>
      <c r="S336" s="950"/>
      <c r="T336" s="950"/>
      <c r="U336" s="950"/>
      <c r="V336" s="950"/>
      <c r="W336" s="950"/>
      <c r="X336" s="950"/>
      <c r="Y336" s="950"/>
      <c r="Z336" s="950"/>
      <c r="AA336" s="950"/>
      <c r="AB336" s="950"/>
      <c r="AC336" s="950"/>
    </row>
    <row r="337" spans="1:29" s="1082" customFormat="1" ht="18" customHeight="1">
      <c r="A337" s="1084"/>
      <c r="B337" s="1084"/>
      <c r="C337" s="1084" t="s">
        <v>501</v>
      </c>
      <c r="D337" s="1084"/>
      <c r="E337" s="1084"/>
      <c r="F337" s="1084"/>
      <c r="G337" s="1084"/>
      <c r="H337" s="1084"/>
      <c r="I337" s="1084"/>
      <c r="J337" s="1084" t="s">
        <v>112</v>
      </c>
      <c r="K337" s="1084"/>
      <c r="L337" s="1084"/>
      <c r="M337" s="1084"/>
      <c r="N337" s="1086"/>
      <c r="O337" s="1084"/>
      <c r="P337" s="1084"/>
      <c r="Q337" s="1084"/>
      <c r="R337" s="1084" t="s">
        <v>111</v>
      </c>
      <c r="S337" s="1084" t="s">
        <v>2798</v>
      </c>
      <c r="T337" s="1084"/>
      <c r="U337" s="1084"/>
      <c r="V337" s="1084"/>
      <c r="W337" s="1084"/>
      <c r="X337" s="1084"/>
      <c r="Y337" s="1084"/>
      <c r="Z337" s="1084"/>
      <c r="AA337" s="1084"/>
      <c r="AB337" s="950"/>
      <c r="AC337" s="950"/>
    </row>
    <row r="338" spans="1:29" s="1082" customFormat="1" ht="18" customHeight="1">
      <c r="A338" s="950" t="s">
        <v>500</v>
      </c>
      <c r="B338" s="950"/>
      <c r="C338" s="950"/>
      <c r="D338" s="950"/>
      <c r="E338" s="950"/>
      <c r="F338" s="950"/>
      <c r="G338" s="950"/>
      <c r="H338" s="950"/>
      <c r="I338" s="950"/>
      <c r="J338" s="950"/>
      <c r="K338" s="950"/>
      <c r="L338" s="950"/>
      <c r="M338" s="950"/>
      <c r="N338" s="950"/>
      <c r="O338" s="950"/>
      <c r="P338" s="950"/>
      <c r="Q338" s="950"/>
      <c r="R338" s="950"/>
      <c r="S338" s="950"/>
      <c r="T338" s="950"/>
      <c r="U338" s="950"/>
      <c r="V338" s="950"/>
      <c r="W338" s="950"/>
      <c r="X338" s="950"/>
      <c r="Y338" s="950"/>
      <c r="Z338" s="950"/>
      <c r="AA338" s="950"/>
      <c r="AB338" s="950"/>
      <c r="AC338" s="950"/>
    </row>
    <row r="339" spans="1:29" s="1082" customFormat="1" ht="18" customHeight="1">
      <c r="A339" s="950"/>
      <c r="B339" s="950"/>
      <c r="C339" s="950" t="s">
        <v>499</v>
      </c>
      <c r="D339" s="950"/>
      <c r="E339" s="950"/>
      <c r="F339" s="950"/>
      <c r="G339" s="950"/>
      <c r="H339" s="950"/>
      <c r="I339" s="950" t="s">
        <v>2800</v>
      </c>
      <c r="J339" s="950"/>
      <c r="K339" s="950"/>
      <c r="L339" s="950"/>
      <c r="M339" s="950"/>
      <c r="N339" s="950"/>
      <c r="O339" s="950"/>
      <c r="P339" s="950"/>
      <c r="Q339" s="950"/>
      <c r="R339" s="950"/>
      <c r="S339" s="950"/>
      <c r="T339" s="950"/>
      <c r="U339" s="950"/>
      <c r="V339" s="950"/>
      <c r="W339" s="950"/>
      <c r="X339" s="950"/>
      <c r="Y339" s="950"/>
      <c r="Z339" s="950"/>
      <c r="AA339" s="950"/>
      <c r="AB339" s="950"/>
      <c r="AC339" s="950"/>
    </row>
    <row r="340" spans="1:29" s="1082" customFormat="1" ht="18" customHeight="1">
      <c r="A340" s="950"/>
      <c r="B340" s="950"/>
      <c r="C340" s="950" t="s">
        <v>498</v>
      </c>
      <c r="D340" s="950"/>
      <c r="E340" s="950"/>
      <c r="F340" s="950"/>
      <c r="G340" s="950"/>
      <c r="H340" s="950"/>
      <c r="I340" s="950"/>
      <c r="J340" s="950"/>
      <c r="K340" s="950"/>
      <c r="L340" s="950"/>
      <c r="M340" s="950"/>
      <c r="N340" s="950"/>
      <c r="O340" s="950"/>
      <c r="P340" s="950"/>
      <c r="Q340" s="950"/>
      <c r="R340" s="950"/>
      <c r="S340" s="950"/>
      <c r="T340" s="950"/>
      <c r="U340" s="950"/>
      <c r="V340" s="950"/>
      <c r="W340" s="950"/>
      <c r="X340" s="950"/>
      <c r="Y340" s="950"/>
      <c r="Z340" s="950"/>
      <c r="AA340" s="950"/>
      <c r="AB340" s="950"/>
      <c r="AC340" s="950"/>
    </row>
    <row r="341" spans="1:29" s="1082" customFormat="1" ht="18" customHeight="1">
      <c r="A341" s="1084"/>
      <c r="B341" s="1084"/>
      <c r="C341" s="1084" t="s">
        <v>497</v>
      </c>
      <c r="D341" s="1084"/>
      <c r="E341" s="1084"/>
      <c r="F341" s="1084"/>
      <c r="G341" s="1084"/>
      <c r="H341" s="1084"/>
      <c r="I341" s="1084"/>
      <c r="J341" s="1084" t="s">
        <v>112</v>
      </c>
      <c r="K341" s="1084"/>
      <c r="L341" s="1084"/>
      <c r="M341" s="1086"/>
      <c r="N341" s="1084"/>
      <c r="O341" s="1084"/>
      <c r="P341" s="1084"/>
      <c r="Q341" s="1084"/>
      <c r="R341" s="1084" t="s">
        <v>111</v>
      </c>
      <c r="S341" s="1084" t="s">
        <v>2801</v>
      </c>
      <c r="T341" s="1084"/>
      <c r="U341" s="1084"/>
      <c r="V341" s="1084"/>
      <c r="W341" s="1084"/>
      <c r="X341" s="1084"/>
      <c r="Y341" s="1084"/>
      <c r="Z341" s="1084"/>
      <c r="AA341" s="1084"/>
      <c r="AB341" s="950"/>
      <c r="AC341" s="950"/>
    </row>
    <row r="342" spans="1:29" s="1082" customFormat="1" ht="18" customHeight="1">
      <c r="A342" s="950" t="s">
        <v>496</v>
      </c>
      <c r="B342" s="950"/>
      <c r="C342" s="950"/>
      <c r="D342" s="950"/>
      <c r="E342" s="950"/>
      <c r="F342" s="1796"/>
      <c r="G342" s="1796"/>
      <c r="H342" s="1796"/>
      <c r="I342" s="1796"/>
      <c r="J342" s="1796"/>
      <c r="K342" s="1796"/>
      <c r="L342" s="1796"/>
      <c r="M342" s="1796"/>
      <c r="N342" s="1796"/>
      <c r="O342" s="1796"/>
      <c r="P342" s="1796"/>
      <c r="Q342" s="1796"/>
      <c r="R342" s="1796"/>
      <c r="S342" s="1796"/>
      <c r="T342" s="1796"/>
      <c r="U342" s="1796"/>
      <c r="V342" s="1796"/>
      <c r="W342" s="1796"/>
      <c r="X342" s="1796"/>
      <c r="Y342" s="1796"/>
      <c r="Z342" s="1796"/>
      <c r="AA342" s="1796"/>
      <c r="AB342" s="950"/>
      <c r="AC342" s="950"/>
    </row>
    <row r="343" spans="1:29" s="1082" customFormat="1" ht="18" customHeight="1">
      <c r="A343" s="950"/>
      <c r="B343" s="950"/>
      <c r="C343" s="950"/>
      <c r="D343" s="950"/>
      <c r="E343" s="950"/>
      <c r="F343" s="1797"/>
      <c r="G343" s="1797"/>
      <c r="H343" s="1797"/>
      <c r="I343" s="1797"/>
      <c r="J343" s="1797"/>
      <c r="K343" s="1797"/>
      <c r="L343" s="1797"/>
      <c r="M343" s="1797"/>
      <c r="N343" s="1797"/>
      <c r="O343" s="1797"/>
      <c r="P343" s="1797"/>
      <c r="Q343" s="1797"/>
      <c r="R343" s="1797"/>
      <c r="S343" s="1797"/>
      <c r="T343" s="1797"/>
      <c r="U343" s="1797"/>
      <c r="V343" s="1797"/>
      <c r="W343" s="1797"/>
      <c r="X343" s="1797"/>
      <c r="Y343" s="1797"/>
      <c r="Z343" s="1797"/>
      <c r="AA343" s="1797"/>
      <c r="AB343" s="950"/>
      <c r="AC343" s="950"/>
    </row>
    <row r="344" spans="1:29" s="1082" customFormat="1" ht="18" customHeight="1">
      <c r="A344" s="1084"/>
      <c r="B344" s="1084"/>
      <c r="C344" s="1084"/>
      <c r="D344" s="1084"/>
      <c r="E344" s="1084"/>
      <c r="F344" s="1798"/>
      <c r="G344" s="1798"/>
      <c r="H344" s="1798"/>
      <c r="I344" s="1798"/>
      <c r="J344" s="1798"/>
      <c r="K344" s="1798"/>
      <c r="L344" s="1798"/>
      <c r="M344" s="1798"/>
      <c r="N344" s="1798"/>
      <c r="O344" s="1798"/>
      <c r="P344" s="1798"/>
      <c r="Q344" s="1798"/>
      <c r="R344" s="1798"/>
      <c r="S344" s="1798"/>
      <c r="T344" s="1798"/>
      <c r="U344" s="1798"/>
      <c r="V344" s="1798"/>
      <c r="W344" s="1798"/>
      <c r="X344" s="1798"/>
      <c r="Y344" s="1798"/>
      <c r="Z344" s="1798"/>
      <c r="AA344" s="1798"/>
      <c r="AB344" s="950"/>
      <c r="AC344" s="950"/>
    </row>
    <row r="345" spans="1:29" s="1082" customFormat="1" ht="18" customHeight="1">
      <c r="A345" s="950" t="s">
        <v>495</v>
      </c>
      <c r="B345" s="950"/>
      <c r="C345" s="950"/>
      <c r="D345" s="950"/>
      <c r="E345" s="950"/>
      <c r="F345" s="950"/>
      <c r="G345" s="950"/>
      <c r="H345" s="950"/>
      <c r="I345" s="950"/>
      <c r="J345" s="950"/>
      <c r="K345" s="950"/>
      <c r="L345" s="950"/>
      <c r="M345" s="950"/>
      <c r="N345" s="950"/>
      <c r="O345" s="950"/>
      <c r="P345" s="950"/>
      <c r="Q345" s="950"/>
      <c r="R345" s="950"/>
      <c r="S345" s="950"/>
      <c r="T345" s="950"/>
      <c r="U345" s="950"/>
      <c r="V345" s="950"/>
      <c r="W345" s="950"/>
      <c r="X345" s="950"/>
      <c r="Y345" s="950"/>
      <c r="Z345" s="950"/>
      <c r="AA345" s="950"/>
      <c r="AB345" s="950"/>
      <c r="AC345" s="950"/>
    </row>
    <row r="346" spans="1:29" s="1082" customFormat="1" ht="18" customHeight="1">
      <c r="A346" s="950"/>
      <c r="B346" s="950"/>
      <c r="C346" s="950" t="s">
        <v>494</v>
      </c>
      <c r="F346" s="950"/>
      <c r="G346" s="950"/>
      <c r="H346" s="950"/>
      <c r="I346" s="950" t="s">
        <v>2800</v>
      </c>
      <c r="J346" s="950"/>
      <c r="K346" s="950"/>
      <c r="L346" s="950"/>
      <c r="M346" s="950"/>
      <c r="N346" s="950"/>
      <c r="O346" s="950"/>
      <c r="P346" s="950"/>
      <c r="Q346" s="950"/>
      <c r="R346" s="950"/>
      <c r="S346" s="950"/>
      <c r="T346" s="950"/>
      <c r="U346" s="950"/>
      <c r="V346" s="950"/>
      <c r="W346" s="950"/>
      <c r="X346" s="950"/>
      <c r="Y346" s="950"/>
      <c r="Z346" s="950"/>
      <c r="AA346" s="950"/>
      <c r="AB346" s="950"/>
      <c r="AC346" s="950"/>
    </row>
    <row r="347" spans="1:29" s="1082" customFormat="1" ht="18" customHeight="1">
      <c r="A347" s="950"/>
      <c r="B347" s="950"/>
      <c r="C347" s="950" t="s">
        <v>493</v>
      </c>
      <c r="F347" s="950"/>
      <c r="G347" s="950"/>
      <c r="H347" s="950"/>
      <c r="I347" s="950" t="s">
        <v>2800</v>
      </c>
      <c r="J347" s="950"/>
      <c r="K347" s="950"/>
      <c r="L347" s="950"/>
      <c r="M347" s="950"/>
      <c r="N347" s="950"/>
      <c r="O347" s="950"/>
      <c r="P347" s="950"/>
      <c r="Q347" s="950"/>
      <c r="R347" s="950"/>
      <c r="S347" s="950"/>
      <c r="T347" s="950"/>
      <c r="U347" s="950"/>
      <c r="V347" s="950"/>
      <c r="W347" s="950"/>
      <c r="X347" s="950"/>
      <c r="Y347" s="950"/>
      <c r="Z347" s="950"/>
      <c r="AA347" s="950"/>
      <c r="AB347" s="950"/>
      <c r="AC347" s="950"/>
    </row>
    <row r="348" spans="1:29" s="1082" customFormat="1" ht="18" customHeight="1">
      <c r="C348" s="950" t="s">
        <v>492</v>
      </c>
      <c r="F348" s="950"/>
      <c r="G348" s="950"/>
      <c r="I348" s="950" t="s">
        <v>2800</v>
      </c>
    </row>
    <row r="349" spans="1:29" s="1082" customFormat="1" ht="18" customHeight="1">
      <c r="A349" s="950"/>
      <c r="B349" s="950"/>
      <c r="C349" s="950" t="s">
        <v>491</v>
      </c>
      <c r="F349" s="950"/>
      <c r="G349" s="950"/>
      <c r="H349" s="950"/>
      <c r="I349" s="950" t="s">
        <v>2800</v>
      </c>
      <c r="J349" s="950"/>
      <c r="K349" s="950"/>
      <c r="L349" s="950"/>
      <c r="M349" s="950"/>
      <c r="N349" s="950"/>
      <c r="O349" s="950"/>
      <c r="P349" s="950"/>
      <c r="Q349" s="950"/>
      <c r="R349" s="950"/>
      <c r="S349" s="950"/>
      <c r="T349" s="950"/>
      <c r="U349" s="950"/>
      <c r="V349" s="950"/>
      <c r="W349" s="950"/>
      <c r="X349" s="950"/>
      <c r="Y349" s="950"/>
      <c r="Z349" s="950"/>
      <c r="AA349" s="950"/>
      <c r="AB349" s="950"/>
      <c r="AC349" s="950"/>
    </row>
    <row r="350" spans="1:29" s="1082" customFormat="1" ht="18" customHeight="1">
      <c r="A350" s="950"/>
      <c r="B350" s="950"/>
      <c r="C350" s="950" t="s">
        <v>490</v>
      </c>
      <c r="F350" s="950"/>
      <c r="G350" s="950"/>
      <c r="H350" s="950"/>
      <c r="I350" s="950" t="s">
        <v>2800</v>
      </c>
      <c r="J350" s="950"/>
      <c r="K350" s="950"/>
      <c r="L350" s="950"/>
      <c r="M350" s="950"/>
      <c r="N350" s="950"/>
      <c r="O350" s="950"/>
      <c r="P350" s="950"/>
      <c r="Q350" s="950"/>
      <c r="R350" s="950"/>
      <c r="S350" s="950"/>
      <c r="T350" s="950"/>
      <c r="U350" s="950"/>
      <c r="V350" s="950"/>
      <c r="W350" s="950"/>
      <c r="X350" s="950"/>
      <c r="Y350" s="950"/>
      <c r="Z350" s="950"/>
      <c r="AA350" s="950"/>
      <c r="AB350" s="950"/>
      <c r="AC350" s="950"/>
    </row>
    <row r="351" spans="1:29" s="1082" customFormat="1" ht="18" customHeight="1">
      <c r="A351" s="950"/>
      <c r="B351" s="950"/>
      <c r="C351" s="950"/>
      <c r="D351" s="950"/>
      <c r="E351" s="950"/>
      <c r="F351" s="950"/>
      <c r="G351" s="950"/>
      <c r="H351" s="950"/>
      <c r="I351" s="950"/>
      <c r="J351" s="950"/>
      <c r="K351" s="950"/>
      <c r="L351" s="950"/>
      <c r="M351" s="950"/>
      <c r="N351" s="950"/>
      <c r="O351" s="950"/>
      <c r="P351" s="950"/>
      <c r="Q351" s="950"/>
      <c r="R351" s="950"/>
      <c r="S351" s="950"/>
      <c r="T351" s="950"/>
      <c r="U351" s="950"/>
      <c r="V351" s="950"/>
      <c r="W351" s="950"/>
      <c r="X351" s="950"/>
      <c r="Y351" s="950"/>
      <c r="Z351" s="950"/>
      <c r="AA351" s="950"/>
      <c r="AB351" s="950"/>
      <c r="AC351" s="950"/>
    </row>
    <row r="352" spans="1:29" s="1082" customFormat="1" ht="18" customHeight="1">
      <c r="A352" s="1088" t="s">
        <v>489</v>
      </c>
      <c r="B352" s="1088"/>
      <c r="C352" s="1088"/>
      <c r="D352" s="1796"/>
      <c r="E352" s="1796"/>
      <c r="F352" s="1796"/>
      <c r="G352" s="1796"/>
      <c r="H352" s="1796"/>
      <c r="I352" s="1796"/>
      <c r="J352" s="1796"/>
      <c r="K352" s="1796"/>
      <c r="L352" s="1796"/>
      <c r="M352" s="1796"/>
      <c r="N352" s="1796"/>
      <c r="O352" s="1796"/>
      <c r="P352" s="1796"/>
      <c r="Q352" s="1796"/>
      <c r="R352" s="1796"/>
      <c r="S352" s="1796"/>
      <c r="T352" s="1796"/>
      <c r="U352" s="1796"/>
      <c r="V352" s="1796"/>
      <c r="W352" s="1796"/>
      <c r="X352" s="1796"/>
      <c r="Y352" s="1796"/>
      <c r="Z352" s="1796"/>
      <c r="AA352" s="1796"/>
      <c r="AB352" s="1083"/>
      <c r="AC352" s="1083"/>
    </row>
    <row r="353" spans="1:29" s="1082" customFormat="1" ht="18" customHeight="1">
      <c r="A353" s="950"/>
      <c r="B353" s="950"/>
      <c r="C353" s="950"/>
      <c r="D353" s="1797"/>
      <c r="E353" s="1797"/>
      <c r="F353" s="1797"/>
      <c r="G353" s="1797"/>
      <c r="H353" s="1797"/>
      <c r="I353" s="1797"/>
      <c r="J353" s="1797"/>
      <c r="K353" s="1797"/>
      <c r="L353" s="1797"/>
      <c r="M353" s="1797"/>
      <c r="N353" s="1797"/>
      <c r="O353" s="1797"/>
      <c r="P353" s="1797"/>
      <c r="Q353" s="1797"/>
      <c r="R353" s="1797"/>
      <c r="S353" s="1797"/>
      <c r="T353" s="1797"/>
      <c r="U353" s="1797"/>
      <c r="V353" s="1797"/>
      <c r="W353" s="1797"/>
      <c r="X353" s="1797"/>
      <c r="Y353" s="1797"/>
      <c r="Z353" s="1797"/>
      <c r="AA353" s="1797"/>
      <c r="AB353" s="950"/>
      <c r="AC353" s="950"/>
    </row>
    <row r="354" spans="1:29" s="1082" customFormat="1" ht="18" customHeight="1">
      <c r="A354" s="950"/>
      <c r="B354" s="950"/>
      <c r="C354" s="950"/>
      <c r="D354" s="1797"/>
      <c r="E354" s="1797"/>
      <c r="F354" s="1797"/>
      <c r="G354" s="1797"/>
      <c r="H354" s="1797"/>
      <c r="I354" s="1797"/>
      <c r="J354" s="1797"/>
      <c r="K354" s="1797"/>
      <c r="L354" s="1797"/>
      <c r="M354" s="1797"/>
      <c r="N354" s="1797"/>
      <c r="O354" s="1797"/>
      <c r="P354" s="1797"/>
      <c r="Q354" s="1797"/>
      <c r="R354" s="1797"/>
      <c r="S354" s="1797"/>
      <c r="T354" s="1797"/>
      <c r="U354" s="1797"/>
      <c r="V354" s="1797"/>
      <c r="W354" s="1797"/>
      <c r="X354" s="1797"/>
      <c r="Y354" s="1797"/>
      <c r="Z354" s="1797"/>
      <c r="AA354" s="1797"/>
      <c r="AB354" s="950"/>
      <c r="AC354" s="950"/>
    </row>
    <row r="355" spans="1:29" s="1082" customFormat="1" ht="18" customHeight="1">
      <c r="A355" s="1084"/>
      <c r="B355" s="1084"/>
      <c r="C355" s="1084"/>
      <c r="D355" s="1798"/>
      <c r="E355" s="1798"/>
      <c r="F355" s="1798"/>
      <c r="G355" s="1798"/>
      <c r="H355" s="1798"/>
      <c r="I355" s="1798"/>
      <c r="J355" s="1798"/>
      <c r="K355" s="1798"/>
      <c r="L355" s="1798"/>
      <c r="M355" s="1798"/>
      <c r="N355" s="1798"/>
      <c r="O355" s="1798"/>
      <c r="P355" s="1798"/>
      <c r="Q355" s="1798"/>
      <c r="R355" s="1798"/>
      <c r="S355" s="1798"/>
      <c r="T355" s="1798"/>
      <c r="U355" s="1798"/>
      <c r="V355" s="1798"/>
      <c r="W355" s="1798"/>
      <c r="X355" s="1798"/>
      <c r="Y355" s="1798"/>
      <c r="Z355" s="1798"/>
      <c r="AA355" s="1798"/>
      <c r="AB355" s="950"/>
      <c r="AC355" s="950"/>
    </row>
    <row r="356" spans="1:29" s="1082" customFormat="1" ht="12">
      <c r="A356" s="950"/>
      <c r="B356" s="950"/>
      <c r="C356" s="950"/>
      <c r="D356" s="950"/>
      <c r="E356" s="950"/>
      <c r="F356" s="950"/>
      <c r="G356" s="950"/>
      <c r="H356" s="950"/>
      <c r="I356" s="950"/>
      <c r="J356" s="950"/>
      <c r="K356" s="950"/>
      <c r="L356" s="950"/>
      <c r="M356" s="950"/>
      <c r="N356" s="950"/>
      <c r="O356" s="950"/>
      <c r="P356" s="950"/>
      <c r="Q356" s="950"/>
      <c r="R356" s="950"/>
      <c r="S356" s="950"/>
      <c r="T356" s="950"/>
      <c r="U356" s="950"/>
      <c r="V356" s="950"/>
      <c r="W356" s="950"/>
      <c r="X356" s="950"/>
      <c r="Y356" s="950"/>
      <c r="Z356" s="950"/>
      <c r="AA356" s="950"/>
      <c r="AB356" s="950"/>
      <c r="AC356" s="950"/>
    </row>
    <row r="357" spans="1:29">
      <c r="A357" s="936"/>
      <c r="B357" s="906"/>
      <c r="C357" s="906"/>
      <c r="D357" s="906"/>
      <c r="E357" s="906"/>
      <c r="F357" s="906"/>
      <c r="G357" s="906"/>
      <c r="H357" s="906"/>
      <c r="I357" s="906"/>
      <c r="J357" s="906"/>
      <c r="K357" s="906"/>
      <c r="L357" s="906"/>
      <c r="M357" s="906"/>
      <c r="N357" s="906"/>
      <c r="O357" s="906"/>
      <c r="P357" s="906"/>
      <c r="Q357" s="906"/>
      <c r="R357" s="906"/>
      <c r="S357" s="906"/>
      <c r="T357" s="906"/>
      <c r="U357" s="906"/>
      <c r="V357" s="906"/>
      <c r="W357" s="906"/>
      <c r="X357" s="906"/>
      <c r="Y357" s="906"/>
      <c r="Z357" s="906"/>
      <c r="AA357" s="906"/>
      <c r="AB357" s="1089"/>
    </row>
    <row r="358" spans="1:29">
      <c r="A358" s="1082"/>
      <c r="B358" s="1082"/>
      <c r="C358" s="1082"/>
      <c r="D358" s="1082"/>
      <c r="E358" s="1082"/>
      <c r="F358" s="1082"/>
      <c r="G358" s="1082"/>
      <c r="H358" s="1082"/>
      <c r="I358" s="1082"/>
      <c r="J358" s="1082"/>
      <c r="K358" s="1082"/>
      <c r="L358" s="1082"/>
      <c r="M358" s="1082"/>
      <c r="N358" s="1082"/>
      <c r="O358" s="1082"/>
      <c r="P358" s="1082"/>
      <c r="Q358" s="1082"/>
      <c r="R358" s="1082"/>
      <c r="S358" s="1082"/>
      <c r="T358" s="1082"/>
      <c r="U358" s="1082"/>
      <c r="V358" s="1082"/>
      <c r="W358" s="1082"/>
      <c r="X358" s="1082"/>
      <c r="Y358" s="1082"/>
      <c r="Z358" s="1082"/>
      <c r="AA358" s="1082"/>
      <c r="AB358" s="1089"/>
    </row>
    <row r="359" spans="1:29">
      <c r="A359" s="1082"/>
      <c r="B359" s="1082"/>
      <c r="C359" s="1082"/>
      <c r="D359" s="1082"/>
      <c r="E359" s="1082"/>
      <c r="F359" s="1082"/>
      <c r="G359" s="1082"/>
      <c r="H359" s="1082"/>
      <c r="I359" s="1082"/>
      <c r="J359" s="1082"/>
      <c r="K359" s="1082"/>
      <c r="L359" s="1082"/>
      <c r="M359" s="1082"/>
      <c r="N359" s="1082"/>
      <c r="O359" s="1082"/>
      <c r="P359" s="1082"/>
      <c r="Q359" s="1082"/>
      <c r="R359" s="1082"/>
      <c r="S359" s="1082"/>
      <c r="T359" s="1082"/>
      <c r="U359" s="1082"/>
      <c r="V359" s="1082"/>
      <c r="W359" s="1082"/>
      <c r="X359" s="1082"/>
      <c r="Y359" s="1082"/>
      <c r="Z359" s="1082"/>
      <c r="AA359" s="1082"/>
      <c r="AB359" s="1089"/>
    </row>
    <row r="360" spans="1:29">
      <c r="A360" s="1082"/>
      <c r="B360" s="1082"/>
      <c r="C360" s="1082"/>
      <c r="D360" s="1082"/>
      <c r="E360" s="1082"/>
      <c r="F360" s="1082"/>
      <c r="G360" s="1082"/>
      <c r="H360" s="1082"/>
      <c r="I360" s="1082"/>
      <c r="J360" s="1082"/>
      <c r="K360" s="1082"/>
      <c r="L360" s="1082"/>
      <c r="M360" s="1082"/>
      <c r="N360" s="1082"/>
      <c r="O360" s="1082"/>
      <c r="P360" s="1082"/>
      <c r="Q360" s="1082"/>
      <c r="R360" s="1082"/>
      <c r="S360" s="1082"/>
      <c r="T360" s="1082"/>
      <c r="U360" s="1082"/>
      <c r="V360" s="1082"/>
      <c r="W360" s="1082"/>
      <c r="X360" s="1082"/>
      <c r="Y360" s="1082"/>
      <c r="Z360" s="1082"/>
      <c r="AA360" s="1082"/>
      <c r="AB360" s="1089"/>
    </row>
    <row r="361" spans="1:29">
      <c r="A361" s="1082"/>
      <c r="B361" s="1082"/>
      <c r="C361" s="1082"/>
      <c r="D361" s="1082"/>
      <c r="E361" s="1082"/>
      <c r="F361" s="1082"/>
      <c r="G361" s="1082"/>
      <c r="H361" s="1082"/>
      <c r="I361" s="1090"/>
      <c r="J361" s="1082"/>
      <c r="K361" s="1082"/>
      <c r="L361" s="1082"/>
      <c r="M361" s="1082"/>
      <c r="N361" s="1082"/>
      <c r="O361" s="1082"/>
      <c r="P361" s="1082"/>
      <c r="Q361" s="1082"/>
      <c r="R361" s="1082"/>
      <c r="S361" s="1082"/>
      <c r="T361" s="1082"/>
      <c r="U361" s="1082"/>
      <c r="V361" s="1082"/>
      <c r="W361" s="1082"/>
      <c r="X361" s="1082"/>
      <c r="Y361" s="1082"/>
      <c r="Z361" s="1082"/>
      <c r="AA361" s="1082"/>
      <c r="AB361" s="1089"/>
    </row>
    <row r="362" spans="1:29">
      <c r="A362" s="1082"/>
      <c r="B362" s="1082"/>
      <c r="E362" s="1082"/>
      <c r="F362" s="1082"/>
      <c r="G362" s="1082"/>
      <c r="H362" s="1082"/>
      <c r="I362" s="1090"/>
      <c r="J362" s="1082"/>
      <c r="K362" s="1082"/>
      <c r="L362" s="1082"/>
      <c r="M362" s="1082"/>
      <c r="N362" s="1082"/>
      <c r="O362" s="1082"/>
      <c r="P362" s="1082"/>
      <c r="Q362" s="1082"/>
      <c r="R362" s="1082"/>
      <c r="S362" s="1082"/>
      <c r="T362" s="1082"/>
      <c r="U362" s="1082"/>
      <c r="V362" s="1082"/>
      <c r="W362" s="1082"/>
      <c r="X362" s="1082"/>
      <c r="Y362" s="1082"/>
      <c r="Z362" s="1082"/>
      <c r="AA362" s="1082"/>
      <c r="AB362" s="1089"/>
    </row>
    <row r="363" spans="1:29">
      <c r="A363" s="1082"/>
      <c r="B363" s="1082"/>
      <c r="C363" s="1082"/>
      <c r="D363" s="1082"/>
      <c r="E363" s="1082"/>
      <c r="F363" s="1082"/>
      <c r="G363" s="1082"/>
      <c r="H363" s="1082"/>
      <c r="I363" s="1082"/>
      <c r="J363" s="1082"/>
      <c r="K363" s="1082"/>
      <c r="L363" s="1082"/>
      <c r="M363" s="1082"/>
      <c r="N363" s="1082"/>
      <c r="O363" s="1082"/>
      <c r="P363" s="1082"/>
      <c r="Q363" s="1082"/>
      <c r="R363" s="1082"/>
      <c r="S363" s="1082"/>
      <c r="T363" s="1082"/>
      <c r="U363" s="1082"/>
      <c r="V363" s="1082"/>
      <c r="W363" s="1082"/>
      <c r="X363" s="1082"/>
      <c r="Y363" s="1082"/>
      <c r="Z363" s="1082"/>
      <c r="AA363" s="1082"/>
      <c r="AB363" s="1089"/>
    </row>
    <row r="364" spans="1:29">
      <c r="A364" s="1082"/>
      <c r="B364" s="1082"/>
      <c r="C364" s="1082"/>
      <c r="D364" s="1082"/>
      <c r="E364" s="1082"/>
      <c r="F364" s="1082"/>
      <c r="G364" s="1082"/>
      <c r="H364" s="1082"/>
      <c r="I364" s="1082"/>
      <c r="J364" s="1082"/>
      <c r="K364" s="1082"/>
      <c r="L364" s="1082"/>
      <c r="M364" s="1082"/>
      <c r="N364" s="1082"/>
      <c r="O364" s="1082"/>
      <c r="P364" s="1082"/>
      <c r="Q364" s="1082"/>
      <c r="R364" s="1082"/>
      <c r="S364" s="1082"/>
      <c r="T364" s="1082"/>
      <c r="U364" s="1082"/>
      <c r="V364" s="1082"/>
      <c r="W364" s="1082"/>
      <c r="X364" s="1082"/>
      <c r="Y364" s="1082"/>
      <c r="Z364" s="1082"/>
      <c r="AA364" s="1082"/>
      <c r="AB364" s="1089"/>
    </row>
    <row r="365" spans="1:29">
      <c r="A365" s="1082"/>
      <c r="B365" s="1082"/>
      <c r="C365" s="1082"/>
      <c r="D365" s="1082"/>
      <c r="E365" s="1082"/>
      <c r="F365" s="1082"/>
      <c r="G365" s="1082"/>
      <c r="H365" s="1082"/>
      <c r="I365" s="1082"/>
      <c r="K365" s="1082"/>
      <c r="L365" s="1082"/>
      <c r="M365" s="1082"/>
      <c r="N365" s="1082"/>
      <c r="O365" s="1082"/>
      <c r="P365" s="1082"/>
      <c r="Q365" s="1082"/>
      <c r="R365" s="1082"/>
      <c r="S365" s="1082"/>
      <c r="T365" s="1082"/>
      <c r="U365" s="1082"/>
      <c r="V365" s="1082"/>
      <c r="W365" s="1082"/>
      <c r="X365" s="1082"/>
      <c r="Y365" s="1082"/>
      <c r="Z365" s="1082"/>
      <c r="AA365" s="1082"/>
      <c r="AB365" s="1089"/>
    </row>
    <row r="366" spans="1:29">
      <c r="A366" s="1066"/>
      <c r="B366" s="1066"/>
      <c r="C366" s="1066"/>
      <c r="D366" s="1066"/>
      <c r="E366" s="1066"/>
      <c r="F366" s="1066"/>
      <c r="G366" s="1066"/>
      <c r="H366" s="1066"/>
      <c r="I366" s="1066"/>
      <c r="J366" s="1066"/>
      <c r="K366" s="1066"/>
      <c r="L366" s="1066"/>
      <c r="M366" s="1066"/>
      <c r="N366" s="1066"/>
      <c r="O366" s="1066"/>
      <c r="P366" s="1066"/>
      <c r="Q366" s="1066"/>
      <c r="R366" s="1066"/>
      <c r="S366" s="1066"/>
      <c r="T366" s="1066"/>
      <c r="U366" s="1066"/>
      <c r="V366" s="1066"/>
      <c r="W366" s="1066"/>
      <c r="X366" s="1066"/>
      <c r="Y366" s="1066"/>
      <c r="Z366" s="1066"/>
      <c r="AA366" s="1066"/>
    </row>
    <row r="367" spans="1:29">
      <c r="A367" s="1066"/>
      <c r="B367" s="1066"/>
      <c r="C367" s="1066"/>
      <c r="D367" s="1066"/>
      <c r="E367" s="1066"/>
      <c r="F367" s="1066"/>
      <c r="G367" s="1066"/>
      <c r="H367" s="1066"/>
      <c r="I367" s="1066"/>
      <c r="J367" s="1066"/>
      <c r="K367" s="1066"/>
      <c r="L367" s="1066"/>
      <c r="M367" s="1066"/>
      <c r="N367" s="1066"/>
      <c r="O367" s="1066"/>
      <c r="P367" s="1066"/>
      <c r="Q367" s="1066"/>
      <c r="R367" s="1066"/>
      <c r="S367" s="1066"/>
      <c r="T367" s="1066"/>
      <c r="U367" s="1066"/>
      <c r="V367" s="1066"/>
      <c r="W367" s="1066"/>
      <c r="X367" s="1066"/>
      <c r="Y367" s="1066"/>
      <c r="Z367" s="1066"/>
      <c r="AA367" s="1066"/>
    </row>
    <row r="368" spans="1:29">
      <c r="A368" s="1066"/>
      <c r="B368" s="1066"/>
      <c r="C368" s="1066"/>
      <c r="D368" s="1066"/>
      <c r="E368" s="1066"/>
      <c r="F368" s="1066"/>
      <c r="G368" s="1066"/>
      <c r="H368" s="1066"/>
      <c r="I368" s="1066"/>
      <c r="J368" s="1066"/>
      <c r="K368" s="1066"/>
      <c r="L368" s="1066"/>
      <c r="M368" s="1066"/>
      <c r="N368" s="1066"/>
      <c r="O368" s="1066"/>
      <c r="P368" s="1066"/>
      <c r="Q368" s="1066"/>
      <c r="R368" s="1066"/>
      <c r="S368" s="1066"/>
      <c r="T368" s="1066"/>
      <c r="U368" s="1066"/>
      <c r="V368" s="1066"/>
      <c r="W368" s="1066"/>
      <c r="X368" s="1066"/>
      <c r="Y368" s="1066"/>
      <c r="Z368" s="1066"/>
      <c r="AA368" s="1066"/>
    </row>
    <row r="369" spans="1:27">
      <c r="A369" s="1066"/>
      <c r="B369" s="1066"/>
      <c r="C369" s="1066"/>
      <c r="D369" s="1066"/>
      <c r="E369" s="1066"/>
      <c r="F369" s="1066"/>
      <c r="G369" s="1066"/>
      <c r="H369" s="1066"/>
      <c r="I369" s="1066"/>
      <c r="J369" s="1066"/>
      <c r="K369" s="1066"/>
      <c r="L369" s="1066"/>
      <c r="M369" s="1066"/>
      <c r="N369" s="1066"/>
      <c r="O369" s="1066"/>
      <c r="P369" s="1066"/>
      <c r="Q369" s="1066"/>
      <c r="R369" s="1066"/>
      <c r="S369" s="1066"/>
      <c r="T369" s="1066"/>
      <c r="U369" s="1066"/>
      <c r="V369" s="1066"/>
      <c r="W369" s="1066"/>
      <c r="X369" s="1066"/>
      <c r="Y369" s="1066"/>
      <c r="Z369" s="1066"/>
      <c r="AA369" s="1066"/>
    </row>
  </sheetData>
  <sheetProtection selectLockedCells="1"/>
  <mergeCells count="142">
    <mergeCell ref="V217:Z217"/>
    <mergeCell ref="J227:N227"/>
    <mergeCell ref="P227:T227"/>
    <mergeCell ref="V227:Z227"/>
    <mergeCell ref="J234:N234"/>
    <mergeCell ref="P234:T234"/>
    <mergeCell ref="V234:Z234"/>
    <mergeCell ref="V222:Z222"/>
    <mergeCell ref="J219:N219"/>
    <mergeCell ref="F342:AA344"/>
    <mergeCell ref="D352:AA355"/>
    <mergeCell ref="P229:T229"/>
    <mergeCell ref="J228:N228"/>
    <mergeCell ref="J236:N236"/>
    <mergeCell ref="P236:T236"/>
    <mergeCell ref="V236:Z236"/>
    <mergeCell ref="J235:N235"/>
    <mergeCell ref="V235:Z235"/>
    <mergeCell ref="P235:T235"/>
    <mergeCell ref="J311:S311"/>
    <mergeCell ref="A267:AA285"/>
    <mergeCell ref="A287:AA309"/>
    <mergeCell ref="I262:AA263"/>
    <mergeCell ref="F256:H256"/>
    <mergeCell ref="F257:H257"/>
    <mergeCell ref="S257:Z257"/>
    <mergeCell ref="P245:T245"/>
    <mergeCell ref="J242:N242"/>
    <mergeCell ref="V229:Z229"/>
    <mergeCell ref="P230:T230"/>
    <mergeCell ref="J233:N233"/>
    <mergeCell ref="P233:T233"/>
    <mergeCell ref="V233:Z233"/>
    <mergeCell ref="S256:Z256"/>
    <mergeCell ref="M237:Q237"/>
    <mergeCell ref="M238:Q238"/>
    <mergeCell ref="L240:O240"/>
    <mergeCell ref="L241:O241"/>
    <mergeCell ref="H249:AA251"/>
    <mergeCell ref="F255:H255"/>
    <mergeCell ref="S255:Z255"/>
    <mergeCell ref="J244:N244"/>
    <mergeCell ref="P244:T244"/>
    <mergeCell ref="I246:O246"/>
    <mergeCell ref="J243:N243"/>
    <mergeCell ref="P243:T243"/>
    <mergeCell ref="P246:V246"/>
    <mergeCell ref="P242:T242"/>
    <mergeCell ref="J245:N245"/>
    <mergeCell ref="P1:S1"/>
    <mergeCell ref="J231:N231"/>
    <mergeCell ref="P231:T231"/>
    <mergeCell ref="P232:T232"/>
    <mergeCell ref="V231:Z231"/>
    <mergeCell ref="J230:N230"/>
    <mergeCell ref="J229:N229"/>
    <mergeCell ref="L209:AA209"/>
    <mergeCell ref="L210:AA210"/>
    <mergeCell ref="P224:T224"/>
    <mergeCell ref="V224:Z224"/>
    <mergeCell ref="V215:Z215"/>
    <mergeCell ref="Q206:T206"/>
    <mergeCell ref="J215:N215"/>
    <mergeCell ref="J226:N226"/>
    <mergeCell ref="P226:T226"/>
    <mergeCell ref="V226:Z226"/>
    <mergeCell ref="H96:R96"/>
    <mergeCell ref="J232:N232"/>
    <mergeCell ref="V232:Z232"/>
    <mergeCell ref="V230:Z230"/>
    <mergeCell ref="M202:P202"/>
    <mergeCell ref="V219:Z219"/>
    <mergeCell ref="J220:N220"/>
    <mergeCell ref="L211:AA211"/>
    <mergeCell ref="R200:U200"/>
    <mergeCell ref="V228:Z228"/>
    <mergeCell ref="W200:Z200"/>
    <mergeCell ref="H202:K202"/>
    <mergeCell ref="W202:Z202"/>
    <mergeCell ref="N204:Q204"/>
    <mergeCell ref="Q205:T205"/>
    <mergeCell ref="L208:AA208"/>
    <mergeCell ref="R202:U202"/>
    <mergeCell ref="J222:N222"/>
    <mergeCell ref="P222:T222"/>
    <mergeCell ref="J224:N224"/>
    <mergeCell ref="P215:T215"/>
    <mergeCell ref="P228:T228"/>
    <mergeCell ref="J214:N214"/>
    <mergeCell ref="P214:T214"/>
    <mergeCell ref="V214:Z214"/>
    <mergeCell ref="K218:N218"/>
    <mergeCell ref="P219:T219"/>
    <mergeCell ref="P220:T220"/>
    <mergeCell ref="V220:Z220"/>
    <mergeCell ref="J217:N217"/>
    <mergeCell ref="P217:T217"/>
    <mergeCell ref="M3:M8"/>
    <mergeCell ref="U3:AA4"/>
    <mergeCell ref="U5:AA6"/>
    <mergeCell ref="H111:AB111"/>
    <mergeCell ref="H103:AB103"/>
    <mergeCell ref="H94:AB94"/>
    <mergeCell ref="J64:AA65"/>
    <mergeCell ref="J55:AA56"/>
    <mergeCell ref="G183:AA183"/>
    <mergeCell ref="J36:AA37"/>
    <mergeCell ref="H25:AB25"/>
    <mergeCell ref="H34:AB34"/>
    <mergeCell ref="H150:AB150"/>
    <mergeCell ref="H44:AB44"/>
    <mergeCell ref="H119:AB119"/>
    <mergeCell ref="H131:AB131"/>
    <mergeCell ref="H53:AB53"/>
    <mergeCell ref="H168:AB168"/>
    <mergeCell ref="H62:AB62"/>
    <mergeCell ref="J46:AA47"/>
    <mergeCell ref="H141:AB141"/>
    <mergeCell ref="B4:L6"/>
    <mergeCell ref="M198:P198"/>
    <mergeCell ref="W198:Z198"/>
    <mergeCell ref="N203:Q203"/>
    <mergeCell ref="H159:AB159"/>
    <mergeCell ref="A181:AA181"/>
    <mergeCell ref="N193:Q193"/>
    <mergeCell ref="N194:Q194"/>
    <mergeCell ref="W196:Z196"/>
    <mergeCell ref="F178:AA179"/>
    <mergeCell ref="G184:AA184"/>
    <mergeCell ref="C190:AA191"/>
    <mergeCell ref="R198:U198"/>
    <mergeCell ref="H198:K198"/>
    <mergeCell ref="H196:K196"/>
    <mergeCell ref="M196:P196"/>
    <mergeCell ref="R196:U196"/>
    <mergeCell ref="H197:K197"/>
    <mergeCell ref="M197:P197"/>
    <mergeCell ref="R197:U197"/>
    <mergeCell ref="H200:K200"/>
    <mergeCell ref="M200:P200"/>
    <mergeCell ref="W197:Z197"/>
    <mergeCell ref="H176:AB176"/>
  </mergeCells>
  <phoneticPr fontId="2"/>
  <hyperlinks>
    <hyperlink ref="P1" location="作業メニュー!A1" display="作業メニュー" xr:uid="{00000000-0004-0000-0B00-000000000000}"/>
  </hyperlinks>
  <printOptions horizontalCentered="1"/>
  <pageMargins left="0.59055118110236227" right="0.39370078740157483" top="0.59055118110236227" bottom="0.39370078740157483" header="0.51181102362204722" footer="0.19685039370078741"/>
  <pageSetup paperSize="9" scale="92" orientation="portrait" r:id="rId1"/>
  <headerFooter alignWithMargins="0">
    <oddFooter>&amp;R260401</oddFooter>
  </headerFooter>
  <rowBreaks count="3" manualBreakCount="3">
    <brk id="180" max="26" man="1"/>
    <brk id="264" max="26" man="1"/>
    <brk id="309" max="26"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BU24"/>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30" width="5.75" style="904" customWidth="1"/>
    <col min="31" max="58" width="2.83203125" style="904" customWidth="1"/>
    <col min="59" max="63" width="2.75" style="904" customWidth="1"/>
    <col min="64" max="64" width="9" style="904" customWidth="1"/>
    <col min="65" max="72" width="2.75" style="904" customWidth="1"/>
    <col min="73" max="16384" width="9" style="904"/>
  </cols>
  <sheetData>
    <row r="1" spans="1:73" s="897" customFormat="1" ht="40.15" customHeight="1" thickBot="1">
      <c r="A1" s="1045" t="s">
        <v>540</v>
      </c>
      <c r="M1" s="898" t="s">
        <v>64</v>
      </c>
      <c r="N1" s="898"/>
      <c r="O1" s="898"/>
      <c r="P1" s="898"/>
      <c r="X1" s="1091"/>
    </row>
    <row r="2" spans="1:73" ht="18" customHeight="1" thickTop="1">
      <c r="A2" s="1092" t="s">
        <v>540</v>
      </c>
    </row>
    <row r="3" spans="1:73" ht="18" customHeight="1">
      <c r="A3" s="1089"/>
      <c r="BT3" s="903"/>
      <c r="BU3" s="903"/>
    </row>
    <row r="4" spans="1:73" ht="18" customHeight="1">
      <c r="A4" s="935"/>
      <c r="B4" s="935" t="s">
        <v>433</v>
      </c>
      <c r="C4" s="935"/>
      <c r="D4" s="935"/>
      <c r="E4" s="935"/>
      <c r="F4" s="935"/>
      <c r="G4" s="935"/>
      <c r="H4" s="935"/>
      <c r="I4" s="935"/>
      <c r="J4" s="935"/>
      <c r="K4" s="935"/>
      <c r="L4" s="935"/>
      <c r="M4" s="935"/>
      <c r="N4" s="935"/>
      <c r="O4" s="935"/>
      <c r="P4" s="935"/>
      <c r="Q4" s="935"/>
      <c r="R4" s="935"/>
      <c r="S4" s="935"/>
      <c r="T4" s="935"/>
      <c r="U4" s="935"/>
      <c r="V4" s="935"/>
      <c r="W4" s="935"/>
      <c r="X4" s="935"/>
      <c r="Y4" s="935"/>
      <c r="Z4" s="935"/>
      <c r="AA4" s="935"/>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1093"/>
      <c r="BA4" s="1093"/>
      <c r="BB4" s="1093"/>
      <c r="BC4" s="1093"/>
      <c r="BD4" s="1093"/>
      <c r="BE4" s="1093"/>
      <c r="BF4" s="1093"/>
      <c r="BS4" s="903"/>
      <c r="BT4" s="903"/>
    </row>
    <row r="5" spans="1:73" ht="18" customHeight="1">
      <c r="A5" s="936" t="s">
        <v>109</v>
      </c>
      <c r="B5" s="906" t="s">
        <v>486</v>
      </c>
      <c r="C5" s="906"/>
      <c r="D5" s="906"/>
      <c r="E5" s="906"/>
      <c r="F5" s="906"/>
      <c r="G5" s="906"/>
      <c r="H5" s="906"/>
      <c r="I5" s="906"/>
      <c r="J5" s="906"/>
      <c r="K5" s="906"/>
      <c r="L5" s="906"/>
      <c r="M5" s="906"/>
      <c r="N5" s="906"/>
      <c r="O5" s="906"/>
      <c r="P5" s="906"/>
      <c r="Q5" s="906"/>
      <c r="R5" s="906"/>
      <c r="S5" s="906"/>
      <c r="T5" s="906"/>
      <c r="U5" s="937"/>
      <c r="V5" s="937"/>
      <c r="W5" s="937"/>
      <c r="X5" s="937"/>
      <c r="Y5" s="937"/>
      <c r="Z5" s="937"/>
      <c r="AA5" s="937"/>
      <c r="AC5" s="1093"/>
      <c r="AD5" s="1093"/>
      <c r="AE5" s="1093"/>
      <c r="AF5" s="1093"/>
      <c r="AG5" s="1093"/>
      <c r="AH5" s="1093"/>
      <c r="AI5" s="1093"/>
      <c r="AJ5" s="1093"/>
      <c r="AK5" s="1093"/>
      <c r="AL5" s="1093"/>
      <c r="AM5" s="1093"/>
      <c r="AN5" s="1093"/>
      <c r="AO5" s="1093"/>
      <c r="AP5" s="1093"/>
      <c r="AQ5" s="1093"/>
      <c r="AR5" s="1093"/>
      <c r="AS5" s="1093"/>
      <c r="AT5" s="1093"/>
      <c r="AU5" s="1093"/>
      <c r="AV5" s="1093"/>
      <c r="AW5" s="1093"/>
      <c r="AX5" s="1093"/>
      <c r="AY5" s="1093"/>
      <c r="AZ5" s="1093"/>
      <c r="BA5" s="1093"/>
      <c r="BB5" s="1093"/>
      <c r="BC5" s="1093"/>
      <c r="BD5" s="1093"/>
      <c r="BE5" s="1093"/>
      <c r="BF5" s="1093"/>
      <c r="BG5" s="906"/>
      <c r="BH5" s="906"/>
      <c r="BS5" s="903"/>
      <c r="BT5" s="903"/>
    </row>
    <row r="6" spans="1:73" ht="18" customHeight="1">
      <c r="A6" s="936"/>
      <c r="B6" s="906" t="s">
        <v>431</v>
      </c>
      <c r="C6" s="906"/>
      <c r="D6" s="906"/>
      <c r="E6" s="906"/>
      <c r="F6" s="906"/>
      <c r="G6" s="906"/>
      <c r="H6" s="906"/>
      <c r="I6" s="938" t="str">
        <f>項目一覧!$C$174</f>
        <v/>
      </c>
      <c r="J6" s="906"/>
      <c r="K6" s="906"/>
      <c r="L6" s="906"/>
      <c r="M6" s="906"/>
      <c r="N6" s="906"/>
      <c r="O6" s="906"/>
      <c r="P6" s="906"/>
      <c r="Q6" s="906"/>
      <c r="R6" s="906"/>
      <c r="S6" s="906"/>
      <c r="T6" s="906"/>
      <c r="U6" s="906"/>
      <c r="V6" s="906"/>
      <c r="W6" s="906"/>
      <c r="X6" s="906"/>
      <c r="Y6" s="906"/>
      <c r="Z6" s="906"/>
      <c r="AA6" s="906"/>
      <c r="AC6" s="1093"/>
      <c r="AD6" s="1094"/>
      <c r="AE6" s="906"/>
      <c r="AF6" s="1803"/>
      <c r="AG6" s="1803"/>
      <c r="AH6" s="1803"/>
      <c r="AI6" s="1803"/>
      <c r="AJ6" s="1803"/>
      <c r="AK6" s="1803"/>
      <c r="AL6" s="1803"/>
      <c r="AM6" s="1803"/>
      <c r="AN6" s="1094"/>
      <c r="AO6" s="1094"/>
      <c r="AP6" s="1094"/>
      <c r="AQ6" s="1094"/>
      <c r="AR6" s="1094"/>
      <c r="AS6" s="1094"/>
      <c r="AT6" s="1094"/>
      <c r="AU6" s="1094"/>
      <c r="AV6" s="1094"/>
      <c r="AW6" s="1094"/>
      <c r="AX6" s="1094"/>
      <c r="AY6" s="1094"/>
      <c r="AZ6" s="1094"/>
      <c r="BA6" s="1094"/>
      <c r="BB6" s="1094"/>
      <c r="BC6" s="1094"/>
      <c r="BD6" s="1094"/>
      <c r="BE6" s="1094"/>
      <c r="BF6" s="906"/>
      <c r="BG6" s="906"/>
      <c r="BH6" s="906"/>
      <c r="BS6" s="903"/>
      <c r="BT6" s="903"/>
    </row>
    <row r="7" spans="1:73" ht="18" customHeight="1">
      <c r="A7" s="936"/>
      <c r="B7" s="906" t="s">
        <v>408</v>
      </c>
      <c r="C7" s="906"/>
      <c r="D7" s="906"/>
      <c r="E7" s="906"/>
      <c r="F7" s="906"/>
      <c r="G7" s="906"/>
      <c r="H7" s="906"/>
      <c r="I7" s="938" t="str">
        <f>項目一覧!$C$173</f>
        <v/>
      </c>
      <c r="J7" s="906"/>
      <c r="K7" s="906"/>
      <c r="L7" s="906"/>
      <c r="M7" s="906"/>
      <c r="N7" s="906"/>
      <c r="O7" s="906"/>
      <c r="P7" s="906"/>
      <c r="Q7" s="906"/>
      <c r="R7" s="906"/>
      <c r="S7" s="906"/>
      <c r="T7" s="906"/>
      <c r="U7" s="906"/>
      <c r="V7" s="906"/>
      <c r="W7" s="906"/>
      <c r="X7" s="906"/>
      <c r="Y7" s="906"/>
      <c r="Z7" s="906"/>
      <c r="AA7" s="906"/>
      <c r="AC7" s="1093"/>
      <c r="AD7" s="1094"/>
      <c r="AE7" s="906"/>
      <c r="AF7" s="1803"/>
      <c r="AG7" s="1803"/>
      <c r="AH7" s="1803"/>
      <c r="AI7" s="1803"/>
      <c r="AJ7" s="1803"/>
      <c r="AK7" s="1803"/>
      <c r="AL7" s="1803"/>
      <c r="AM7" s="1803"/>
      <c r="AN7" s="1094"/>
      <c r="AO7" s="1094"/>
      <c r="AP7" s="1094"/>
      <c r="AQ7" s="1094"/>
      <c r="AR7" s="1094"/>
      <c r="AS7" s="1094"/>
      <c r="AT7" s="1094"/>
      <c r="AU7" s="1094"/>
      <c r="AV7" s="1094"/>
      <c r="AW7" s="1094"/>
      <c r="AX7" s="1094"/>
      <c r="AY7" s="1094"/>
      <c r="AZ7" s="1094"/>
      <c r="BA7" s="1094"/>
      <c r="BB7" s="1094"/>
      <c r="BC7" s="1094"/>
      <c r="BD7" s="1094"/>
      <c r="BE7" s="1094"/>
      <c r="BF7" s="906"/>
      <c r="BG7" s="906"/>
      <c r="BH7" s="906"/>
      <c r="BS7" s="903"/>
      <c r="BT7" s="903"/>
    </row>
    <row r="8" spans="1:73" ht="18" customHeight="1">
      <c r="A8" s="936"/>
      <c r="B8" s="906" t="s">
        <v>399</v>
      </c>
      <c r="C8" s="906"/>
      <c r="D8" s="906"/>
      <c r="E8" s="906"/>
      <c r="F8" s="906"/>
      <c r="G8" s="906"/>
      <c r="H8" s="906"/>
      <c r="I8" s="938" t="str">
        <f>項目一覧!$C$175</f>
        <v/>
      </c>
      <c r="J8" s="906"/>
      <c r="K8" s="906"/>
      <c r="L8" s="906"/>
      <c r="M8" s="906"/>
      <c r="N8" s="906"/>
      <c r="O8" s="906"/>
      <c r="P8" s="906"/>
      <c r="Q8" s="906"/>
      <c r="R8" s="906"/>
      <c r="S8" s="906"/>
      <c r="T8" s="906"/>
      <c r="U8" s="906"/>
      <c r="V8" s="906"/>
      <c r="W8" s="906"/>
      <c r="X8" s="906"/>
      <c r="Y8" s="906"/>
      <c r="Z8" s="906"/>
      <c r="AA8" s="906"/>
      <c r="AC8" s="1093"/>
      <c r="AD8" s="1094"/>
      <c r="AE8" s="906"/>
      <c r="AF8" s="1803"/>
      <c r="AG8" s="1803"/>
      <c r="AH8" s="1803"/>
      <c r="AI8" s="1803"/>
      <c r="AJ8" s="1803"/>
      <c r="AK8" s="1803"/>
      <c r="AL8" s="1803"/>
      <c r="AM8" s="1803"/>
      <c r="AN8" s="1094"/>
      <c r="AO8" s="1094"/>
      <c r="AP8" s="1094"/>
      <c r="AQ8" s="1094"/>
      <c r="AR8" s="1094"/>
      <c r="AS8" s="1094"/>
      <c r="AT8" s="1094"/>
      <c r="AU8" s="1094"/>
      <c r="AV8" s="1094"/>
      <c r="AW8" s="1094"/>
      <c r="AX8" s="1094"/>
      <c r="AY8" s="1094"/>
      <c r="AZ8" s="1094"/>
      <c r="BA8" s="1094"/>
      <c r="BB8" s="1094"/>
      <c r="BC8" s="1094"/>
      <c r="BD8" s="1094"/>
      <c r="BE8" s="1094"/>
      <c r="BF8" s="906"/>
      <c r="BG8" s="906"/>
      <c r="BH8" s="906"/>
      <c r="BS8" s="903"/>
      <c r="BT8" s="903"/>
    </row>
    <row r="9" spans="1:73" ht="18" customHeight="1">
      <c r="A9" s="936"/>
      <c r="B9" s="906" t="s">
        <v>430</v>
      </c>
      <c r="C9" s="906"/>
      <c r="D9" s="906"/>
      <c r="E9" s="906"/>
      <c r="F9" s="906"/>
      <c r="G9" s="906"/>
      <c r="H9" s="906"/>
      <c r="I9" s="1034" t="str">
        <f>項目一覧!$C$176</f>
        <v/>
      </c>
      <c r="J9" s="906"/>
      <c r="K9" s="906"/>
      <c r="L9" s="906"/>
      <c r="M9" s="906"/>
      <c r="N9" s="906"/>
      <c r="O9" s="906"/>
      <c r="P9" s="906"/>
      <c r="Q9" s="906"/>
      <c r="R9" s="906"/>
      <c r="S9" s="906"/>
      <c r="T9" s="906"/>
      <c r="U9" s="906"/>
      <c r="V9" s="906"/>
      <c r="W9" s="906"/>
      <c r="X9" s="906"/>
      <c r="Y9" s="906"/>
      <c r="Z9" s="906"/>
      <c r="AA9" s="906"/>
      <c r="AB9" s="906"/>
      <c r="AC9" s="906"/>
      <c r="AD9" s="1094"/>
      <c r="AE9" s="906"/>
      <c r="AF9" s="1803"/>
      <c r="AG9" s="1803"/>
      <c r="AH9" s="1803"/>
      <c r="AI9" s="1803"/>
      <c r="AJ9" s="1803"/>
      <c r="AK9" s="1803"/>
      <c r="AL9" s="1803"/>
      <c r="AM9" s="1803"/>
      <c r="AN9" s="1803"/>
      <c r="AO9" s="1803"/>
      <c r="AP9" s="1803"/>
      <c r="AQ9" s="1803"/>
      <c r="AR9" s="1803"/>
      <c r="AS9" s="1803"/>
      <c r="AT9" s="1803"/>
      <c r="AU9" s="1803"/>
      <c r="AV9" s="1803"/>
      <c r="AW9" s="1803"/>
      <c r="AX9" s="1803"/>
      <c r="AY9" s="1803"/>
      <c r="AZ9" s="1803"/>
      <c r="BA9" s="1803"/>
      <c r="BB9" s="1803"/>
      <c r="BC9" s="1803"/>
      <c r="BD9" s="1803"/>
      <c r="BE9" s="1803"/>
      <c r="BF9" s="906"/>
      <c r="BG9" s="906"/>
      <c r="BH9" s="906"/>
      <c r="BT9" s="903"/>
      <c r="BU9" s="903"/>
    </row>
    <row r="10" spans="1:73" ht="16.5">
      <c r="A10" s="940"/>
      <c r="B10" s="935"/>
      <c r="C10" s="935"/>
      <c r="D10" s="935"/>
      <c r="E10" s="935"/>
      <c r="F10" s="935"/>
      <c r="G10" s="935"/>
      <c r="H10" s="935"/>
      <c r="I10" s="1036"/>
      <c r="J10" s="935"/>
      <c r="K10" s="935"/>
      <c r="L10" s="935"/>
      <c r="M10" s="935"/>
      <c r="N10" s="935"/>
      <c r="O10" s="935"/>
      <c r="P10" s="935"/>
      <c r="Q10" s="935"/>
      <c r="R10" s="935"/>
      <c r="S10" s="935"/>
      <c r="T10" s="935"/>
      <c r="U10" s="935"/>
      <c r="V10" s="935"/>
      <c r="W10" s="935"/>
      <c r="X10" s="935"/>
      <c r="Y10" s="935"/>
      <c r="Z10" s="935"/>
      <c r="AA10" s="935"/>
      <c r="AC10" s="1093"/>
      <c r="AD10" s="1094"/>
      <c r="AE10" s="906"/>
      <c r="AF10" s="1803"/>
      <c r="AG10" s="1803"/>
      <c r="AH10" s="1803"/>
      <c r="AI10" s="1803"/>
      <c r="AJ10" s="1803"/>
      <c r="AK10" s="1803"/>
      <c r="AL10" s="1803"/>
      <c r="AM10" s="1803"/>
      <c r="AN10" s="1094"/>
      <c r="AO10" s="1094"/>
      <c r="AP10" s="1094"/>
      <c r="AQ10" s="1094"/>
      <c r="AR10" s="1094"/>
      <c r="AS10" s="1094"/>
      <c r="AT10" s="1094"/>
      <c r="AU10" s="1094"/>
      <c r="AV10" s="1094"/>
      <c r="AW10" s="1094"/>
      <c r="AX10" s="1094"/>
      <c r="AY10" s="1094"/>
      <c r="AZ10" s="1094"/>
      <c r="BA10" s="1094"/>
      <c r="BB10" s="1094"/>
      <c r="BC10" s="1094"/>
      <c r="BD10" s="1094"/>
      <c r="BE10" s="1094"/>
      <c r="BF10" s="906"/>
      <c r="BG10" s="906"/>
      <c r="BH10" s="906"/>
    </row>
    <row r="11" spans="1:73" ht="16.5">
      <c r="I11" s="1037"/>
      <c r="AC11" s="1093"/>
      <c r="AD11" s="1094"/>
      <c r="AE11" s="1094"/>
      <c r="AF11" s="1094"/>
      <c r="AG11" s="1094"/>
      <c r="AH11" s="1094"/>
      <c r="AI11" s="1094"/>
      <c r="AJ11" s="1094"/>
      <c r="AK11" s="1094"/>
      <c r="AL11" s="1094"/>
      <c r="AM11" s="1094"/>
      <c r="AN11" s="1094"/>
      <c r="AO11" s="1094"/>
      <c r="AP11" s="1094"/>
      <c r="AQ11" s="1094"/>
      <c r="AR11" s="1094"/>
      <c r="AS11" s="1094"/>
      <c r="AT11" s="1094"/>
      <c r="AU11" s="1094"/>
      <c r="AV11" s="1094"/>
      <c r="AW11" s="1094"/>
      <c r="AX11" s="1094"/>
      <c r="AY11" s="1094"/>
      <c r="AZ11" s="1094"/>
      <c r="BA11" s="1094"/>
      <c r="BB11" s="1094"/>
      <c r="BC11" s="1094"/>
      <c r="BD11" s="1094"/>
      <c r="BE11" s="1094"/>
      <c r="BF11" s="1094"/>
      <c r="BG11" s="906"/>
      <c r="BH11" s="906"/>
    </row>
    <row r="12" spans="1:73" ht="16.5">
      <c r="A12" s="936" t="s">
        <v>109</v>
      </c>
      <c r="B12" s="906" t="s">
        <v>485</v>
      </c>
      <c r="C12" s="906"/>
      <c r="D12" s="906"/>
      <c r="E12" s="906"/>
      <c r="F12" s="906"/>
      <c r="G12" s="906"/>
      <c r="H12" s="906"/>
      <c r="I12" s="938"/>
      <c r="J12" s="906"/>
      <c r="K12" s="906"/>
      <c r="L12" s="906"/>
      <c r="M12" s="906"/>
      <c r="N12" s="906"/>
      <c r="O12" s="906"/>
      <c r="P12" s="906"/>
      <c r="Q12" s="906"/>
      <c r="R12" s="906"/>
      <c r="S12" s="906"/>
      <c r="T12" s="906"/>
      <c r="U12" s="906"/>
      <c r="V12" s="906"/>
      <c r="W12" s="906"/>
      <c r="X12" s="906"/>
      <c r="Y12" s="906"/>
      <c r="Z12" s="906"/>
      <c r="AA12" s="906"/>
      <c r="AC12" s="1093"/>
      <c r="AD12" s="1094"/>
      <c r="AE12" s="1094"/>
      <c r="AF12" s="1094"/>
      <c r="AG12" s="1094"/>
      <c r="AH12" s="1094"/>
      <c r="AI12" s="1094"/>
      <c r="AJ12" s="1094"/>
      <c r="AK12" s="1094"/>
      <c r="AL12" s="1094"/>
      <c r="AM12" s="1094"/>
      <c r="AN12" s="1094"/>
      <c r="AO12" s="1094"/>
      <c r="AP12" s="1094"/>
      <c r="AQ12" s="1094"/>
      <c r="AR12" s="1094"/>
      <c r="AS12" s="1094"/>
      <c r="AT12" s="1094"/>
      <c r="AU12" s="1094"/>
      <c r="AV12" s="1094"/>
      <c r="AW12" s="1094"/>
      <c r="AX12" s="1094"/>
      <c r="AY12" s="1094"/>
      <c r="AZ12" s="1094"/>
      <c r="BA12" s="1094"/>
      <c r="BB12" s="1094"/>
      <c r="BC12" s="1094"/>
      <c r="BD12" s="1094"/>
      <c r="BE12" s="1094"/>
      <c r="BF12" s="1094"/>
      <c r="BG12" s="906"/>
      <c r="BH12" s="906"/>
    </row>
    <row r="13" spans="1:73" ht="16.5">
      <c r="A13" s="936"/>
      <c r="B13" s="906" t="s">
        <v>431</v>
      </c>
      <c r="C13" s="906"/>
      <c r="D13" s="906"/>
      <c r="E13" s="906"/>
      <c r="F13" s="906"/>
      <c r="G13" s="906"/>
      <c r="H13" s="906"/>
      <c r="I13" s="938" t="str">
        <f>項目一覧!$C$179</f>
        <v/>
      </c>
      <c r="J13" s="906"/>
      <c r="K13" s="906"/>
      <c r="L13" s="906"/>
      <c r="M13" s="906"/>
      <c r="N13" s="906"/>
      <c r="O13" s="906"/>
      <c r="P13" s="906"/>
      <c r="Q13" s="906"/>
      <c r="R13" s="906"/>
      <c r="S13" s="906"/>
      <c r="T13" s="906"/>
      <c r="U13" s="906"/>
      <c r="V13" s="906"/>
      <c r="W13" s="906"/>
      <c r="X13" s="906"/>
      <c r="Y13" s="906"/>
      <c r="Z13" s="906"/>
      <c r="AA13" s="906"/>
      <c r="AC13" s="1093"/>
      <c r="AD13" s="1094"/>
      <c r="AE13" s="1094"/>
      <c r="AF13" s="1803"/>
      <c r="AG13" s="1803"/>
      <c r="AH13" s="1803"/>
      <c r="AI13" s="1803"/>
      <c r="AJ13" s="1803"/>
      <c r="AK13" s="1803"/>
      <c r="AL13" s="1803"/>
      <c r="AM13" s="1803"/>
      <c r="AN13" s="1094"/>
      <c r="AO13" s="1094"/>
      <c r="AP13" s="1094"/>
      <c r="AQ13" s="1094"/>
      <c r="AR13" s="1094"/>
      <c r="AS13" s="1094"/>
      <c r="AT13" s="1094"/>
      <c r="AU13" s="1094"/>
      <c r="AV13" s="1094"/>
      <c r="AW13" s="1094"/>
      <c r="AX13" s="1094"/>
      <c r="AY13" s="1094"/>
      <c r="AZ13" s="1094"/>
      <c r="BA13" s="1094"/>
      <c r="BB13" s="1094"/>
      <c r="BC13" s="1094"/>
      <c r="BD13" s="1094"/>
      <c r="BE13" s="1094"/>
      <c r="BF13" s="906"/>
      <c r="BG13" s="906"/>
      <c r="BH13" s="906"/>
    </row>
    <row r="14" spans="1:73" ht="16.5">
      <c r="A14" s="936"/>
      <c r="B14" s="906" t="s">
        <v>408</v>
      </c>
      <c r="C14" s="906"/>
      <c r="D14" s="906"/>
      <c r="E14" s="906"/>
      <c r="F14" s="906"/>
      <c r="G14" s="906"/>
      <c r="H14" s="906"/>
      <c r="I14" s="938" t="str">
        <f>項目一覧!$C$178</f>
        <v/>
      </c>
      <c r="J14" s="906"/>
      <c r="K14" s="906"/>
      <c r="L14" s="906"/>
      <c r="M14" s="906"/>
      <c r="N14" s="906"/>
      <c r="O14" s="906"/>
      <c r="P14" s="906"/>
      <c r="Q14" s="906"/>
      <c r="R14" s="906"/>
      <c r="S14" s="906"/>
      <c r="T14" s="906"/>
      <c r="U14" s="906"/>
      <c r="V14" s="906"/>
      <c r="W14" s="906"/>
      <c r="X14" s="906"/>
      <c r="Y14" s="906"/>
      <c r="Z14" s="906"/>
      <c r="AA14" s="906"/>
      <c r="AC14" s="1093"/>
      <c r="AD14" s="1094"/>
      <c r="AE14" s="1094"/>
      <c r="AF14" s="1803"/>
      <c r="AG14" s="1803"/>
      <c r="AH14" s="1803"/>
      <c r="AI14" s="1803"/>
      <c r="AJ14" s="1803"/>
      <c r="AK14" s="1803"/>
      <c r="AL14" s="1803"/>
      <c r="AM14" s="1803"/>
      <c r="AN14" s="1094"/>
      <c r="AO14" s="1094"/>
      <c r="AP14" s="1094"/>
      <c r="AQ14" s="1094"/>
      <c r="AR14" s="1094"/>
      <c r="AS14" s="1094"/>
      <c r="AT14" s="1094"/>
      <c r="AU14" s="1094"/>
      <c r="AV14" s="1094"/>
      <c r="AW14" s="1094"/>
      <c r="AX14" s="1094"/>
      <c r="AY14" s="1094"/>
      <c r="AZ14" s="1094"/>
      <c r="BA14" s="1094"/>
      <c r="BB14" s="1094"/>
      <c r="BC14" s="1094"/>
      <c r="BD14" s="1094"/>
      <c r="BE14" s="1094"/>
      <c r="BF14" s="906"/>
      <c r="BG14" s="906"/>
      <c r="BH14" s="906"/>
    </row>
    <row r="15" spans="1:73" ht="16.5">
      <c r="A15" s="936"/>
      <c r="B15" s="906" t="s">
        <v>399</v>
      </c>
      <c r="C15" s="906"/>
      <c r="D15" s="906"/>
      <c r="E15" s="906"/>
      <c r="F15" s="906"/>
      <c r="G15" s="906"/>
      <c r="H15" s="906"/>
      <c r="I15" s="938" t="str">
        <f>項目一覧!$C$180</f>
        <v/>
      </c>
      <c r="J15" s="906"/>
      <c r="K15" s="906"/>
      <c r="L15" s="906"/>
      <c r="M15" s="906"/>
      <c r="N15" s="906"/>
      <c r="O15" s="906"/>
      <c r="P15" s="906"/>
      <c r="Q15" s="906"/>
      <c r="R15" s="906"/>
      <c r="S15" s="906"/>
      <c r="T15" s="906"/>
      <c r="U15" s="906"/>
      <c r="V15" s="906"/>
      <c r="W15" s="906"/>
      <c r="X15" s="906"/>
      <c r="Y15" s="906"/>
      <c r="Z15" s="906"/>
      <c r="AA15" s="906"/>
      <c r="AC15" s="1093"/>
      <c r="AD15" s="1094"/>
      <c r="AE15" s="1094"/>
      <c r="AF15" s="1803"/>
      <c r="AG15" s="1803"/>
      <c r="AH15" s="1803"/>
      <c r="AI15" s="1803"/>
      <c r="AJ15" s="1803"/>
      <c r="AK15" s="1803"/>
      <c r="AL15" s="1803"/>
      <c r="AM15" s="1803"/>
      <c r="AN15" s="1094"/>
      <c r="AO15" s="1094"/>
      <c r="AP15" s="1094"/>
      <c r="AQ15" s="1094"/>
      <c r="AR15" s="1094"/>
      <c r="AS15" s="1094"/>
      <c r="AT15" s="1094"/>
      <c r="AU15" s="1094"/>
      <c r="AV15" s="1094"/>
      <c r="AW15" s="1094"/>
      <c r="AX15" s="1094"/>
      <c r="AY15" s="1094"/>
      <c r="AZ15" s="1094"/>
      <c r="BA15" s="1094"/>
      <c r="BB15" s="1094"/>
      <c r="BC15" s="1094"/>
      <c r="BD15" s="1094"/>
      <c r="BE15" s="1094"/>
      <c r="BF15" s="906"/>
      <c r="BG15" s="906"/>
      <c r="BH15" s="906"/>
    </row>
    <row r="16" spans="1:73" ht="16.5">
      <c r="A16" s="936"/>
      <c r="B16" s="906" t="s">
        <v>430</v>
      </c>
      <c r="C16" s="906"/>
      <c r="D16" s="906"/>
      <c r="E16" s="906"/>
      <c r="F16" s="906"/>
      <c r="G16" s="906"/>
      <c r="H16" s="906"/>
      <c r="I16" s="1034" t="str">
        <f>項目一覧!$C$181</f>
        <v/>
      </c>
      <c r="J16" s="906"/>
      <c r="K16" s="906"/>
      <c r="L16" s="906"/>
      <c r="M16" s="906"/>
      <c r="N16" s="906"/>
      <c r="O16" s="906"/>
      <c r="P16" s="906"/>
      <c r="Q16" s="906"/>
      <c r="R16" s="906"/>
      <c r="S16" s="906"/>
      <c r="T16" s="906"/>
      <c r="U16" s="906"/>
      <c r="V16" s="906"/>
      <c r="W16" s="906"/>
      <c r="X16" s="906"/>
      <c r="Y16" s="906"/>
      <c r="Z16" s="906"/>
      <c r="AA16" s="906"/>
      <c r="AC16" s="1093"/>
      <c r="AD16" s="1094"/>
      <c r="AE16" s="1094"/>
      <c r="AF16" s="1803"/>
      <c r="AG16" s="1803"/>
      <c r="AH16" s="1803"/>
      <c r="AI16" s="1803"/>
      <c r="AJ16" s="1803"/>
      <c r="AK16" s="1803"/>
      <c r="AL16" s="1803"/>
      <c r="AM16" s="1803"/>
      <c r="AN16" s="1803"/>
      <c r="AO16" s="1803"/>
      <c r="AP16" s="1803"/>
      <c r="AQ16" s="1803"/>
      <c r="AR16" s="1803"/>
      <c r="AS16" s="1803"/>
      <c r="AT16" s="1803"/>
      <c r="AU16" s="1803"/>
      <c r="AV16" s="1803"/>
      <c r="AW16" s="1803"/>
      <c r="AX16" s="1803"/>
      <c r="AY16" s="1803"/>
      <c r="AZ16" s="1803"/>
      <c r="BA16" s="1803"/>
      <c r="BB16" s="1803"/>
      <c r="BC16" s="1803"/>
      <c r="BD16" s="1803"/>
      <c r="BE16" s="1803"/>
      <c r="BF16" s="906"/>
      <c r="BG16" s="906"/>
      <c r="BH16" s="906"/>
    </row>
    <row r="17" spans="1:58" ht="16.5">
      <c r="A17" s="940"/>
      <c r="B17" s="935"/>
      <c r="C17" s="935"/>
      <c r="D17" s="935"/>
      <c r="E17" s="935"/>
      <c r="F17" s="935"/>
      <c r="G17" s="935"/>
      <c r="H17" s="935"/>
      <c r="I17" s="1036"/>
      <c r="J17" s="935"/>
      <c r="K17" s="935"/>
      <c r="L17" s="935"/>
      <c r="M17" s="935"/>
      <c r="N17" s="935"/>
      <c r="O17" s="935"/>
      <c r="P17" s="935"/>
      <c r="Q17" s="935"/>
      <c r="R17" s="935"/>
      <c r="S17" s="935"/>
      <c r="T17" s="935"/>
      <c r="U17" s="935"/>
      <c r="V17" s="935"/>
      <c r="W17" s="935"/>
      <c r="X17" s="935"/>
      <c r="Y17" s="935"/>
      <c r="Z17" s="935"/>
      <c r="AA17" s="935"/>
      <c r="AC17" s="1093"/>
      <c r="AD17" s="1094"/>
      <c r="AE17" s="1094"/>
      <c r="AF17" s="1803"/>
      <c r="AG17" s="1803"/>
      <c r="AH17" s="1803"/>
      <c r="AI17" s="1803"/>
      <c r="AJ17" s="1803"/>
      <c r="AK17" s="1803"/>
      <c r="AL17" s="1803"/>
      <c r="AM17" s="1803"/>
      <c r="AN17" s="1094"/>
      <c r="AO17" s="1094"/>
      <c r="AP17" s="1094"/>
      <c r="AQ17" s="1094"/>
      <c r="AR17" s="1094"/>
      <c r="AS17" s="1094"/>
      <c r="AT17" s="1094"/>
      <c r="AU17" s="1094"/>
      <c r="AV17" s="1094"/>
      <c r="AW17" s="1094"/>
      <c r="AX17" s="1094"/>
      <c r="AY17" s="1094"/>
      <c r="AZ17" s="1094"/>
      <c r="BA17" s="1094"/>
      <c r="BB17" s="1094"/>
      <c r="BC17" s="1094"/>
      <c r="BD17" s="1094"/>
      <c r="BE17" s="1094"/>
      <c r="BF17" s="906"/>
    </row>
    <row r="18" spans="1:58" ht="16.5">
      <c r="I18" s="1037"/>
      <c r="AC18" s="1093"/>
      <c r="AD18" s="1094"/>
      <c r="AE18" s="1094"/>
      <c r="AF18" s="1094"/>
      <c r="AG18" s="1094"/>
      <c r="AH18" s="1094"/>
      <c r="AI18" s="1094"/>
      <c r="AJ18" s="1094"/>
      <c r="AK18" s="1094"/>
      <c r="AL18" s="1094"/>
      <c r="AM18" s="1094"/>
      <c r="AN18" s="1094"/>
      <c r="AO18" s="1094"/>
      <c r="AP18" s="1094"/>
      <c r="AQ18" s="1094"/>
      <c r="AR18" s="1094"/>
      <c r="AS18" s="1094"/>
      <c r="AT18" s="1094"/>
      <c r="AU18" s="1094"/>
      <c r="AV18" s="1094"/>
      <c r="AW18" s="1094"/>
      <c r="AX18" s="1094"/>
      <c r="AY18" s="1094"/>
      <c r="AZ18" s="1094"/>
      <c r="BA18" s="1094"/>
      <c r="BB18" s="1094"/>
      <c r="BC18" s="1094"/>
      <c r="BD18" s="1094"/>
      <c r="BE18" s="1094"/>
      <c r="BF18" s="1094"/>
    </row>
    <row r="19" spans="1:58" ht="16.5">
      <c r="A19" s="936" t="s">
        <v>109</v>
      </c>
      <c r="B19" s="906" t="s">
        <v>484</v>
      </c>
      <c r="C19" s="906"/>
      <c r="D19" s="906"/>
      <c r="E19" s="906"/>
      <c r="F19" s="906"/>
      <c r="G19" s="906"/>
      <c r="H19" s="906"/>
      <c r="I19" s="938"/>
      <c r="J19" s="906"/>
      <c r="K19" s="906"/>
      <c r="L19" s="906"/>
      <c r="M19" s="906"/>
      <c r="N19" s="906"/>
      <c r="O19" s="906"/>
      <c r="P19" s="906"/>
      <c r="Q19" s="906"/>
      <c r="R19" s="906"/>
      <c r="S19" s="906"/>
      <c r="T19" s="906"/>
      <c r="U19" s="906"/>
      <c r="V19" s="906"/>
      <c r="W19" s="906"/>
      <c r="X19" s="906"/>
      <c r="Y19" s="906"/>
      <c r="Z19" s="906"/>
      <c r="AA19" s="906"/>
      <c r="AC19" s="1093"/>
      <c r="AD19" s="1094"/>
      <c r="AE19" s="1094"/>
      <c r="AF19" s="1094"/>
      <c r="AG19" s="1094"/>
      <c r="AH19" s="1094"/>
      <c r="AI19" s="1094"/>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row>
    <row r="20" spans="1:58" ht="16.5">
      <c r="A20" s="936"/>
      <c r="B20" s="906" t="s">
        <v>431</v>
      </c>
      <c r="C20" s="906"/>
      <c r="D20" s="906"/>
      <c r="E20" s="906"/>
      <c r="F20" s="906"/>
      <c r="G20" s="906"/>
      <c r="H20" s="906"/>
      <c r="I20" s="938" t="str">
        <f>項目一覧!$C$185</f>
        <v/>
      </c>
      <c r="J20" s="906"/>
      <c r="K20" s="906"/>
      <c r="L20" s="906"/>
      <c r="M20" s="906"/>
      <c r="N20" s="906"/>
      <c r="O20" s="906"/>
      <c r="P20" s="906"/>
      <c r="Q20" s="906"/>
      <c r="R20" s="906"/>
      <c r="S20" s="906"/>
      <c r="T20" s="906"/>
      <c r="U20" s="906"/>
      <c r="V20" s="906"/>
      <c r="W20" s="906"/>
      <c r="X20" s="906"/>
      <c r="Y20" s="906"/>
      <c r="Z20" s="906"/>
      <c r="AA20" s="906"/>
      <c r="AC20" s="1093"/>
      <c r="AD20" s="1094"/>
      <c r="AE20" s="1094"/>
      <c r="AF20" s="1803"/>
      <c r="AG20" s="1803"/>
      <c r="AH20" s="1803"/>
      <c r="AI20" s="1803"/>
      <c r="AJ20" s="1803"/>
      <c r="AK20" s="1803"/>
      <c r="AL20" s="1803"/>
      <c r="AM20" s="1803"/>
      <c r="AN20" s="1094"/>
      <c r="AO20" s="1094"/>
      <c r="AP20" s="1094"/>
      <c r="AQ20" s="1094"/>
      <c r="AR20" s="1094"/>
      <c r="AS20" s="1094"/>
      <c r="AT20" s="1094"/>
      <c r="AU20" s="1094"/>
      <c r="AV20" s="1094"/>
      <c r="AW20" s="1094"/>
      <c r="AX20" s="1094"/>
      <c r="AY20" s="1094"/>
      <c r="AZ20" s="1094"/>
      <c r="BA20" s="1094"/>
      <c r="BB20" s="1094"/>
      <c r="BC20" s="1094"/>
      <c r="BD20" s="1094"/>
      <c r="BE20" s="1094"/>
      <c r="BF20" s="906"/>
    </row>
    <row r="21" spans="1:58" ht="16.5">
      <c r="A21" s="936"/>
      <c r="B21" s="906" t="s">
        <v>408</v>
      </c>
      <c r="C21" s="906"/>
      <c r="D21" s="906"/>
      <c r="E21" s="906"/>
      <c r="F21" s="906"/>
      <c r="G21" s="906"/>
      <c r="H21" s="906"/>
      <c r="I21" s="938" t="str">
        <f>項目一覧!$C$184</f>
        <v/>
      </c>
      <c r="J21" s="906"/>
      <c r="K21" s="906"/>
      <c r="L21" s="906"/>
      <c r="M21" s="906"/>
      <c r="N21" s="906"/>
      <c r="O21" s="906"/>
      <c r="P21" s="906"/>
      <c r="Q21" s="906"/>
      <c r="R21" s="906"/>
      <c r="S21" s="906"/>
      <c r="T21" s="906"/>
      <c r="U21" s="906"/>
      <c r="V21" s="906"/>
      <c r="W21" s="906"/>
      <c r="X21" s="906"/>
      <c r="Y21" s="906"/>
      <c r="Z21" s="906"/>
      <c r="AA21" s="906"/>
      <c r="AC21" s="1093"/>
      <c r="AD21" s="1094"/>
      <c r="AE21" s="1094"/>
      <c r="AF21" s="1803"/>
      <c r="AG21" s="1803"/>
      <c r="AH21" s="1803"/>
      <c r="AI21" s="1803"/>
      <c r="AJ21" s="1803"/>
      <c r="AK21" s="1803"/>
      <c r="AL21" s="1803"/>
      <c r="AM21" s="1803"/>
      <c r="AN21" s="1094"/>
      <c r="AO21" s="1094"/>
      <c r="AP21" s="1094"/>
      <c r="AQ21" s="1094"/>
      <c r="AR21" s="1094"/>
      <c r="AS21" s="1094"/>
      <c r="AT21" s="1094"/>
      <c r="AU21" s="1094"/>
      <c r="AV21" s="1094"/>
      <c r="AW21" s="1094"/>
      <c r="AX21" s="1094"/>
      <c r="AY21" s="1094"/>
      <c r="AZ21" s="1094"/>
      <c r="BA21" s="1094"/>
      <c r="BB21" s="1094"/>
      <c r="BC21" s="1094"/>
      <c r="BD21" s="1094"/>
      <c r="BE21" s="1094"/>
      <c r="BF21" s="906"/>
    </row>
    <row r="22" spans="1:58" ht="16.5">
      <c r="A22" s="936"/>
      <c r="B22" s="906" t="s">
        <v>399</v>
      </c>
      <c r="C22" s="906"/>
      <c r="D22" s="906"/>
      <c r="E22" s="906"/>
      <c r="F22" s="906"/>
      <c r="G22" s="906"/>
      <c r="H22" s="906"/>
      <c r="I22" s="938" t="str">
        <f>項目一覧!$C$186</f>
        <v/>
      </c>
      <c r="J22" s="906"/>
      <c r="K22" s="906"/>
      <c r="L22" s="906"/>
      <c r="M22" s="906"/>
      <c r="N22" s="906"/>
      <c r="O22" s="906"/>
      <c r="P22" s="906"/>
      <c r="Q22" s="906"/>
      <c r="R22" s="906"/>
      <c r="S22" s="906"/>
      <c r="T22" s="906"/>
      <c r="U22" s="906"/>
      <c r="V22" s="906"/>
      <c r="W22" s="906"/>
      <c r="X22" s="906"/>
      <c r="Y22" s="906"/>
      <c r="Z22" s="906"/>
      <c r="AA22" s="906"/>
      <c r="AC22" s="1093"/>
      <c r="AD22" s="1094"/>
      <c r="AE22" s="1094"/>
      <c r="AF22" s="1803"/>
      <c r="AG22" s="1803"/>
      <c r="AH22" s="1803"/>
      <c r="AI22" s="1803"/>
      <c r="AJ22" s="1803"/>
      <c r="AK22" s="1803"/>
      <c r="AL22" s="1803"/>
      <c r="AM22" s="1803"/>
      <c r="AN22" s="1094"/>
      <c r="AO22" s="1094"/>
      <c r="AP22" s="1094"/>
      <c r="AQ22" s="1094"/>
      <c r="AR22" s="1094"/>
      <c r="AS22" s="1094"/>
      <c r="AT22" s="1094"/>
      <c r="AU22" s="1094"/>
      <c r="AV22" s="1094"/>
      <c r="AW22" s="1094"/>
      <c r="AX22" s="1094"/>
      <c r="AY22" s="1094"/>
      <c r="AZ22" s="1094"/>
      <c r="BA22" s="1094"/>
      <c r="BB22" s="1094"/>
      <c r="BC22" s="1094"/>
      <c r="BD22" s="1094"/>
      <c r="BE22" s="1094"/>
      <c r="BF22" s="906"/>
    </row>
    <row r="23" spans="1:58" ht="16.5">
      <c r="A23" s="936"/>
      <c r="B23" s="906" t="s">
        <v>430</v>
      </c>
      <c r="C23" s="906"/>
      <c r="D23" s="906"/>
      <c r="E23" s="906"/>
      <c r="F23" s="906"/>
      <c r="G23" s="906"/>
      <c r="H23" s="906"/>
      <c r="I23" s="1034" t="str">
        <f>項目一覧!$C$187</f>
        <v/>
      </c>
      <c r="J23" s="906"/>
      <c r="K23" s="906"/>
      <c r="L23" s="906"/>
      <c r="M23" s="906"/>
      <c r="N23" s="906"/>
      <c r="O23" s="906"/>
      <c r="P23" s="906"/>
      <c r="Q23" s="906"/>
      <c r="R23" s="906"/>
      <c r="S23" s="906"/>
      <c r="T23" s="906"/>
      <c r="U23" s="906"/>
      <c r="V23" s="906"/>
      <c r="W23" s="906"/>
      <c r="X23" s="906"/>
      <c r="Y23" s="906"/>
      <c r="Z23" s="906"/>
      <c r="AA23" s="906"/>
      <c r="AC23" s="1093"/>
      <c r="AD23" s="1094"/>
      <c r="AE23" s="1094"/>
      <c r="AF23" s="1803"/>
      <c r="AG23" s="1803"/>
      <c r="AH23" s="1803"/>
      <c r="AI23" s="1803"/>
      <c r="AJ23" s="1803"/>
      <c r="AK23" s="1803"/>
      <c r="AL23" s="1803"/>
      <c r="AM23" s="1803"/>
      <c r="AN23" s="1803"/>
      <c r="AO23" s="1803"/>
      <c r="AP23" s="1803"/>
      <c r="AQ23" s="1803"/>
      <c r="AR23" s="1803"/>
      <c r="AS23" s="1803"/>
      <c r="AT23" s="1803"/>
      <c r="AU23" s="1803"/>
      <c r="AV23" s="1803"/>
      <c r="AW23" s="1803"/>
      <c r="AX23" s="1803"/>
      <c r="AY23" s="1803"/>
      <c r="AZ23" s="1803"/>
      <c r="BA23" s="1803"/>
      <c r="BB23" s="1803"/>
      <c r="BC23" s="1803"/>
      <c r="BD23" s="1803"/>
      <c r="BE23" s="1803"/>
      <c r="BF23" s="906"/>
    </row>
    <row r="24" spans="1:58" ht="16.5">
      <c r="A24" s="940"/>
      <c r="B24" s="935"/>
      <c r="C24" s="935"/>
      <c r="D24" s="935"/>
      <c r="E24" s="935"/>
      <c r="F24" s="935"/>
      <c r="G24" s="935"/>
      <c r="H24" s="935"/>
      <c r="I24" s="1095"/>
      <c r="J24" s="935"/>
      <c r="K24" s="935"/>
      <c r="L24" s="935"/>
      <c r="M24" s="935"/>
      <c r="N24" s="935"/>
      <c r="O24" s="935"/>
      <c r="P24" s="935"/>
      <c r="Q24" s="935"/>
      <c r="R24" s="935"/>
      <c r="S24" s="935"/>
      <c r="T24" s="935"/>
      <c r="U24" s="935"/>
      <c r="V24" s="935"/>
      <c r="W24" s="935"/>
      <c r="X24" s="935"/>
      <c r="Y24" s="935"/>
      <c r="Z24" s="935"/>
      <c r="AA24" s="935"/>
      <c r="AC24" s="1093"/>
      <c r="AD24" s="1094"/>
      <c r="AE24" s="1094"/>
      <c r="AF24" s="1803"/>
      <c r="AG24" s="1803"/>
      <c r="AH24" s="1803"/>
      <c r="AI24" s="1803"/>
      <c r="AJ24" s="1803"/>
      <c r="AK24" s="1803"/>
      <c r="AL24" s="1803"/>
      <c r="AM24" s="1803"/>
      <c r="AN24" s="1094"/>
      <c r="AO24" s="1094"/>
      <c r="AP24" s="1094"/>
      <c r="AQ24" s="1094"/>
      <c r="AR24" s="1094"/>
      <c r="AS24" s="1094"/>
      <c r="AT24" s="1094"/>
      <c r="AU24" s="1094"/>
      <c r="AV24" s="1094"/>
      <c r="AW24" s="1094"/>
      <c r="AX24" s="1094"/>
      <c r="AY24" s="1094"/>
      <c r="AZ24" s="1094"/>
      <c r="BA24" s="1094"/>
      <c r="BB24" s="1094"/>
      <c r="BC24" s="1094"/>
      <c r="BD24" s="1094"/>
      <c r="BE24" s="1094"/>
      <c r="BF24" s="906"/>
    </row>
  </sheetData>
  <sheetProtection selectLockedCells="1"/>
  <mergeCells count="15">
    <mergeCell ref="AF14:AM14"/>
    <mergeCell ref="AF15:AM15"/>
    <mergeCell ref="AF6:AM6"/>
    <mergeCell ref="AF7:AM7"/>
    <mergeCell ref="AF8:AM8"/>
    <mergeCell ref="AF10:AM10"/>
    <mergeCell ref="AF13:AM13"/>
    <mergeCell ref="AF9:BE9"/>
    <mergeCell ref="AF16:BE16"/>
    <mergeCell ref="AF17:AM17"/>
    <mergeCell ref="AF24:AM24"/>
    <mergeCell ref="AF20:AM20"/>
    <mergeCell ref="AF21:AM21"/>
    <mergeCell ref="AF22:AM22"/>
    <mergeCell ref="AF23:BE23"/>
  </mergeCells>
  <phoneticPr fontId="2"/>
  <hyperlinks>
    <hyperlink ref="M1:P1" location="作業メニュー!A1" display="作業メニュー" xr:uid="{00000000-0004-0000-0C00-000000000000}"/>
  </hyperlinks>
  <printOptions horizontalCentered="1"/>
  <pageMargins left="0.74803149606299213" right="0.35433070866141736" top="0.70866141732283472" bottom="0.35433070866141736" header="0.51181102362204722" footer="0.27559055118110237"/>
  <pageSetup paperSize="9" scale="91" orientation="portrait" r:id="rId1"/>
  <headerFooter alignWithMargins="0">
    <oddFooter>&amp;R070620</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AR846"/>
  <sheetViews>
    <sheetView showGridLines="0" workbookViewId="0"/>
  </sheetViews>
  <sheetFormatPr defaultColWidth="2.58203125" defaultRowHeight="13"/>
  <cols>
    <col min="1" max="1" width="1.58203125" style="1102" customWidth="1"/>
    <col min="2" max="8" width="2.58203125" style="1102"/>
    <col min="9" max="9" width="3" style="1102" customWidth="1"/>
    <col min="10" max="14" width="2.58203125" style="1102"/>
    <col min="15" max="15" width="2.58203125" style="1102" customWidth="1"/>
    <col min="16" max="34" width="2.58203125" style="1102"/>
    <col min="35" max="37" width="2.5" style="1102" customWidth="1"/>
    <col min="38" max="38" width="0.83203125" style="1102" customWidth="1"/>
    <col min="39" max="39" width="1.83203125" style="1102" customWidth="1"/>
    <col min="40" max="40" width="1.5" style="1102" customWidth="1"/>
    <col min="41" max="41" width="1.33203125" style="1102" customWidth="1"/>
    <col min="42" max="43" width="1.5" style="1102" customWidth="1"/>
    <col min="44" max="44" width="1" style="1102" customWidth="1"/>
    <col min="45" max="50" width="2.58203125" style="1102"/>
    <col min="51" max="51" width="4.83203125" style="1102" bestFit="1" customWidth="1"/>
    <col min="52" max="16384" width="2.58203125" style="1102"/>
  </cols>
  <sheetData>
    <row r="1" spans="1:39" s="1098" customFormat="1" ht="40.15" customHeight="1" thickBot="1">
      <c r="A1" s="1097" t="s">
        <v>33</v>
      </c>
      <c r="X1" s="1027" t="s">
        <v>64</v>
      </c>
      <c r="AC1" s="1099" t="s">
        <v>549</v>
      </c>
      <c r="AD1" s="1100"/>
      <c r="AE1" s="1100"/>
      <c r="AF1" s="1100"/>
      <c r="AH1" s="1100"/>
    </row>
    <row r="2" spans="1:39" ht="13.5" thickTop="1">
      <c r="A2" s="1872" t="s">
        <v>3330</v>
      </c>
      <c r="B2" s="1872"/>
      <c r="C2" s="1872"/>
      <c r="D2" s="1872"/>
      <c r="E2" s="1872"/>
      <c r="F2" s="1872"/>
      <c r="G2" s="1872"/>
      <c r="H2" s="1872"/>
      <c r="I2" s="1872"/>
      <c r="J2" s="1872"/>
      <c r="K2" s="1872"/>
      <c r="L2" s="1872"/>
      <c r="M2" s="1872"/>
    </row>
    <row r="3" spans="1:39">
      <c r="A3" s="1872"/>
      <c r="B3" s="1872"/>
      <c r="C3" s="1872"/>
      <c r="D3" s="1872"/>
      <c r="E3" s="1872"/>
      <c r="F3" s="1872"/>
      <c r="G3" s="1872"/>
      <c r="H3" s="1872"/>
      <c r="I3" s="1872"/>
      <c r="J3" s="1872"/>
      <c r="K3" s="1872"/>
      <c r="L3" s="1872"/>
      <c r="M3" s="1872"/>
    </row>
    <row r="5" spans="1:39" ht="8.25" customHeight="1">
      <c r="A5" s="1872" t="s">
        <v>3329</v>
      </c>
      <c r="B5" s="1872"/>
      <c r="C5" s="1872"/>
      <c r="D5" s="1872"/>
      <c r="E5" s="1872"/>
      <c r="F5" s="1872"/>
      <c r="G5" s="1872"/>
      <c r="H5" s="1872"/>
      <c r="I5" s="1872"/>
      <c r="J5" s="1872"/>
      <c r="K5" s="1872"/>
      <c r="L5" s="1872"/>
      <c r="M5" s="1872"/>
      <c r="N5" s="1872"/>
      <c r="O5" s="1872"/>
      <c r="P5" s="1872"/>
      <c r="Q5" s="1872"/>
      <c r="R5" s="1872"/>
      <c r="S5" s="1872"/>
      <c r="T5" s="1872"/>
      <c r="U5" s="1872"/>
      <c r="V5" s="1872"/>
      <c r="W5" s="1872"/>
      <c r="X5" s="1872"/>
      <c r="Y5" s="1872"/>
      <c r="Z5" s="1872"/>
      <c r="AA5" s="1872"/>
      <c r="AB5" s="1872"/>
      <c r="AC5" s="1872"/>
      <c r="AD5" s="1872"/>
      <c r="AE5" s="1872"/>
      <c r="AF5" s="1872"/>
      <c r="AG5" s="1872"/>
      <c r="AH5" s="1872"/>
      <c r="AI5" s="1872"/>
      <c r="AJ5" s="1872"/>
      <c r="AK5" s="1101"/>
      <c r="AL5" s="1101"/>
      <c r="AM5" s="1101"/>
    </row>
    <row r="6" spans="1:39" ht="8.25" customHeight="1">
      <c r="A6" s="1872"/>
      <c r="B6" s="1872"/>
      <c r="C6" s="1872"/>
      <c r="D6" s="1872"/>
      <c r="E6" s="1872"/>
      <c r="F6" s="1872"/>
      <c r="G6" s="1872"/>
      <c r="H6" s="1872"/>
      <c r="I6" s="1872"/>
      <c r="J6" s="1872"/>
      <c r="K6" s="1872"/>
      <c r="L6" s="1872"/>
      <c r="M6" s="1872"/>
      <c r="N6" s="1872"/>
      <c r="O6" s="1872"/>
      <c r="P6" s="1872"/>
      <c r="Q6" s="1872"/>
      <c r="R6" s="1872"/>
      <c r="S6" s="1872"/>
      <c r="T6" s="1872"/>
      <c r="U6" s="1872"/>
      <c r="V6" s="1872"/>
      <c r="W6" s="1872"/>
      <c r="X6" s="1872"/>
      <c r="Y6" s="1872"/>
      <c r="Z6" s="1872"/>
      <c r="AA6" s="1872"/>
      <c r="AB6" s="1872"/>
      <c r="AC6" s="1872"/>
      <c r="AD6" s="1872"/>
      <c r="AE6" s="1872"/>
      <c r="AF6" s="1872"/>
      <c r="AG6" s="1872"/>
      <c r="AH6" s="1872"/>
      <c r="AI6" s="1872"/>
      <c r="AJ6" s="1872"/>
      <c r="AK6" s="1101"/>
      <c r="AL6" s="1101"/>
      <c r="AM6" s="1101"/>
    </row>
    <row r="7" spans="1:39" ht="8.25" customHeight="1">
      <c r="A7" s="1873" t="s">
        <v>548</v>
      </c>
      <c r="B7" s="1873"/>
      <c r="C7" s="1873"/>
      <c r="D7" s="1873"/>
      <c r="E7" s="1873"/>
      <c r="F7" s="1873"/>
      <c r="G7" s="1873"/>
      <c r="H7" s="1873"/>
      <c r="I7" s="1873"/>
      <c r="J7" s="1873"/>
      <c r="K7" s="1873"/>
      <c r="L7" s="1873"/>
      <c r="M7" s="1873"/>
      <c r="N7" s="1873"/>
      <c r="O7" s="1873"/>
      <c r="P7" s="1873"/>
      <c r="Q7" s="1873"/>
      <c r="R7" s="1873"/>
      <c r="S7" s="1873"/>
      <c r="T7" s="1873"/>
      <c r="U7" s="1873"/>
      <c r="V7" s="1873"/>
      <c r="W7" s="1873"/>
      <c r="X7" s="1873"/>
      <c r="Y7" s="1873"/>
      <c r="Z7" s="1873"/>
      <c r="AA7" s="1873"/>
      <c r="AB7" s="1873"/>
      <c r="AC7" s="1873"/>
      <c r="AD7" s="1873"/>
      <c r="AE7" s="1873"/>
      <c r="AF7" s="1873"/>
      <c r="AG7" s="1873"/>
      <c r="AH7" s="1873"/>
      <c r="AI7" s="1873"/>
      <c r="AJ7" s="1873"/>
      <c r="AK7" s="1101"/>
      <c r="AL7" s="1101"/>
      <c r="AM7" s="1101"/>
    </row>
    <row r="8" spans="1:39" ht="8.25" customHeight="1">
      <c r="A8" s="1873"/>
      <c r="B8" s="1873"/>
      <c r="C8" s="1873"/>
      <c r="D8" s="1873"/>
      <c r="E8" s="1873"/>
      <c r="F8" s="1873"/>
      <c r="G8" s="1873"/>
      <c r="H8" s="1873"/>
      <c r="I8" s="1873"/>
      <c r="J8" s="1873"/>
      <c r="K8" s="1873"/>
      <c r="L8" s="1873"/>
      <c r="M8" s="1873"/>
      <c r="N8" s="1873"/>
      <c r="O8" s="1873"/>
      <c r="P8" s="1873"/>
      <c r="Q8" s="1873"/>
      <c r="R8" s="1873"/>
      <c r="S8" s="1873"/>
      <c r="T8" s="1873"/>
      <c r="U8" s="1873"/>
      <c r="V8" s="1873"/>
      <c r="W8" s="1873"/>
      <c r="X8" s="1873"/>
      <c r="Y8" s="1873"/>
      <c r="Z8" s="1873"/>
      <c r="AA8" s="1873"/>
      <c r="AB8" s="1873"/>
      <c r="AC8" s="1873"/>
      <c r="AD8" s="1873"/>
      <c r="AE8" s="1873"/>
      <c r="AF8" s="1873"/>
      <c r="AG8" s="1873"/>
      <c r="AH8" s="1873"/>
      <c r="AI8" s="1873"/>
      <c r="AJ8" s="1873"/>
      <c r="AK8" s="1101"/>
      <c r="AL8" s="1101"/>
      <c r="AM8" s="1101"/>
    </row>
    <row r="9" spans="1:39" ht="8.25" customHeight="1">
      <c r="A9" s="1872" t="s">
        <v>3328</v>
      </c>
      <c r="B9" s="1872"/>
      <c r="C9" s="1872"/>
      <c r="D9" s="1872"/>
      <c r="E9" s="1872"/>
      <c r="F9" s="1872"/>
      <c r="G9" s="1872"/>
      <c r="H9" s="1872"/>
      <c r="I9" s="1872"/>
      <c r="J9" s="1872"/>
      <c r="K9" s="1872"/>
      <c r="L9" s="1872"/>
      <c r="M9" s="1872"/>
      <c r="N9" s="1872"/>
      <c r="O9" s="1872"/>
      <c r="P9" s="1872"/>
      <c r="Q9" s="1872"/>
      <c r="R9" s="1872"/>
      <c r="S9" s="1872"/>
      <c r="T9" s="1872"/>
      <c r="U9" s="1872"/>
      <c r="V9" s="1872"/>
      <c r="W9" s="1872"/>
      <c r="X9" s="1872"/>
      <c r="Y9" s="1872"/>
      <c r="Z9" s="1872"/>
      <c r="AA9" s="1872"/>
      <c r="AB9" s="1872"/>
      <c r="AC9" s="1872"/>
      <c r="AD9" s="1872"/>
      <c r="AE9" s="1872"/>
      <c r="AF9" s="1872"/>
      <c r="AG9" s="1872"/>
      <c r="AH9" s="1872"/>
      <c r="AI9" s="1872"/>
      <c r="AJ9" s="1872"/>
      <c r="AK9" s="1101"/>
      <c r="AL9" s="1101"/>
      <c r="AM9" s="1101"/>
    </row>
    <row r="10" spans="1:39" ht="8.25" customHeight="1">
      <c r="A10" s="1872"/>
      <c r="B10" s="1872"/>
      <c r="C10" s="1872"/>
      <c r="D10" s="1872"/>
      <c r="E10" s="1872"/>
      <c r="F10" s="1872"/>
      <c r="G10" s="1872"/>
      <c r="H10" s="1872"/>
      <c r="I10" s="1872"/>
      <c r="J10" s="1872"/>
      <c r="K10" s="1872"/>
      <c r="L10" s="1872"/>
      <c r="M10" s="1872"/>
      <c r="N10" s="1872"/>
      <c r="O10" s="1872"/>
      <c r="P10" s="1872"/>
      <c r="Q10" s="1872"/>
      <c r="R10" s="1872"/>
      <c r="S10" s="1872"/>
      <c r="T10" s="1872"/>
      <c r="U10" s="1872"/>
      <c r="V10" s="1872"/>
      <c r="W10" s="1872"/>
      <c r="X10" s="1872"/>
      <c r="Y10" s="1872"/>
      <c r="Z10" s="1872"/>
      <c r="AA10" s="1872"/>
      <c r="AB10" s="1872"/>
      <c r="AC10" s="1872"/>
      <c r="AD10" s="1872"/>
      <c r="AE10" s="1872"/>
      <c r="AF10" s="1872"/>
      <c r="AG10" s="1872"/>
      <c r="AH10" s="1872"/>
      <c r="AI10" s="1872"/>
      <c r="AJ10" s="1872"/>
      <c r="AK10" s="1101"/>
      <c r="AL10" s="1101"/>
      <c r="AM10" s="1101"/>
    </row>
    <row r="11" spans="1:39">
      <c r="Y11" s="1867"/>
      <c r="Z11" s="1867"/>
      <c r="AA11" s="1867"/>
      <c r="AB11" s="1867"/>
      <c r="AC11" s="1872" t="s">
        <v>318</v>
      </c>
      <c r="AD11" s="1867"/>
      <c r="AE11" s="1867"/>
      <c r="AF11" s="1872" t="s">
        <v>317</v>
      </c>
      <c r="AG11" s="1867"/>
      <c r="AH11" s="1867"/>
      <c r="AI11" s="1872" t="s">
        <v>2452</v>
      </c>
    </row>
    <row r="12" spans="1:39">
      <c r="Y12" s="1868"/>
      <c r="Z12" s="1868"/>
      <c r="AA12" s="1868"/>
      <c r="AB12" s="1868"/>
      <c r="AC12" s="1872"/>
      <c r="AD12" s="1868"/>
      <c r="AE12" s="1868"/>
      <c r="AF12" s="1872"/>
      <c r="AG12" s="1868"/>
      <c r="AH12" s="1868"/>
      <c r="AI12" s="1872"/>
    </row>
    <row r="13" spans="1:39">
      <c r="A13" s="1874"/>
      <c r="B13" s="1874"/>
      <c r="C13" s="1874"/>
      <c r="D13" s="1874"/>
      <c r="E13" s="1874"/>
      <c r="F13" s="1874"/>
      <c r="G13" s="1874"/>
      <c r="H13" s="1874"/>
      <c r="I13" s="1874"/>
      <c r="J13" s="1874"/>
      <c r="K13" s="1874"/>
      <c r="L13" s="1874"/>
      <c r="M13" s="1872" t="s">
        <v>3327</v>
      </c>
      <c r="N13" s="1872"/>
      <c r="O13" s="1872"/>
      <c r="P13" s="1872"/>
    </row>
    <row r="14" spans="1:39">
      <c r="A14" s="1875"/>
      <c r="B14" s="1875"/>
      <c r="C14" s="1875"/>
      <c r="D14" s="1875"/>
      <c r="E14" s="1875"/>
      <c r="F14" s="1875"/>
      <c r="G14" s="1875"/>
      <c r="H14" s="1875"/>
      <c r="I14" s="1875"/>
      <c r="J14" s="1875"/>
      <c r="K14" s="1875"/>
      <c r="L14" s="1875"/>
      <c r="M14" s="1872"/>
      <c r="N14" s="1872"/>
      <c r="O14" s="1872"/>
      <c r="P14" s="1872"/>
    </row>
    <row r="15" spans="1:39" ht="3.75" customHeight="1">
      <c r="D15" s="1870"/>
      <c r="E15" s="1870"/>
      <c r="F15" s="1870"/>
      <c r="G15" s="1870"/>
      <c r="H15" s="1870"/>
    </row>
    <row r="16" spans="1:39" ht="18" customHeight="1">
      <c r="A16" s="1845" t="s">
        <v>3326</v>
      </c>
      <c r="B16" s="1804"/>
      <c r="C16" s="1804"/>
      <c r="D16" s="1804"/>
      <c r="E16" s="1804"/>
      <c r="F16" s="1804"/>
      <c r="G16" s="1804"/>
      <c r="H16" s="1804"/>
      <c r="I16" s="1804"/>
      <c r="J16" s="1804"/>
      <c r="K16" s="1804"/>
      <c r="L16" s="1804"/>
      <c r="M16" s="1804"/>
      <c r="N16" s="1105"/>
      <c r="O16" s="1105"/>
      <c r="P16" s="1105"/>
      <c r="Q16" s="1105"/>
      <c r="R16" s="1105"/>
      <c r="S16" s="1105"/>
      <c r="T16" s="1105"/>
      <c r="U16" s="1105"/>
      <c r="V16" s="1105"/>
      <c r="W16" s="1105"/>
      <c r="X16" s="1105"/>
      <c r="Y16" s="1105"/>
      <c r="Z16" s="1105"/>
      <c r="AA16" s="1105"/>
      <c r="AB16" s="1105"/>
      <c r="AC16" s="1105"/>
      <c r="AD16" s="1105"/>
      <c r="AE16" s="1105"/>
      <c r="AF16" s="1105"/>
      <c r="AG16" s="1105"/>
      <c r="AH16" s="1105"/>
      <c r="AI16" s="1105"/>
      <c r="AJ16" s="1105"/>
      <c r="AK16" s="1105"/>
      <c r="AL16" s="1106"/>
    </row>
    <row r="17" spans="1:43" ht="20.25" customHeight="1">
      <c r="A17" s="1107"/>
      <c r="D17" s="1871" t="s">
        <v>3314</v>
      </c>
      <c r="E17" s="1871"/>
      <c r="F17" s="1871"/>
      <c r="G17" s="1871"/>
      <c r="H17" s="1871"/>
      <c r="I17" s="1859" t="str">
        <f>IF(項目一覧!$C$4=0,"",項目一覧!$C$4)</f>
        <v/>
      </c>
      <c r="J17" s="1860"/>
      <c r="K17" s="1860"/>
      <c r="L17" s="1860"/>
      <c r="M17" s="1860"/>
      <c r="N17" s="1860"/>
      <c r="O17" s="1860"/>
      <c r="P17" s="1860"/>
      <c r="Q17" s="1860"/>
      <c r="R17" s="1860"/>
      <c r="S17" s="1860"/>
      <c r="T17" s="1860"/>
      <c r="U17" s="1860"/>
      <c r="V17" s="1860"/>
      <c r="W17" s="1860"/>
      <c r="X17" s="1860"/>
      <c r="Y17" s="1860"/>
      <c r="Z17" s="1860"/>
      <c r="AA17" s="1860"/>
      <c r="AB17" s="1860"/>
      <c r="AC17" s="1860"/>
      <c r="AD17" s="1860"/>
      <c r="AE17" s="1860"/>
      <c r="AF17" s="1860"/>
      <c r="AG17" s="1860"/>
      <c r="AH17" s="1860"/>
      <c r="AI17" s="1860"/>
      <c r="AJ17" s="1861"/>
      <c r="AL17" s="1108"/>
      <c r="AP17" s="1109" t="s">
        <v>547</v>
      </c>
      <c r="AQ17" s="906"/>
    </row>
    <row r="18" spans="1:43" ht="20.25" customHeight="1">
      <c r="A18" s="1107"/>
      <c r="D18" s="1871" t="s">
        <v>3313</v>
      </c>
      <c r="E18" s="1871"/>
      <c r="F18" s="1871"/>
      <c r="G18" s="1871"/>
      <c r="H18" s="1871"/>
      <c r="I18" s="1859" t="str">
        <f>項目一覧!$C$6</f>
        <v/>
      </c>
      <c r="J18" s="1860"/>
      <c r="K18" s="1860"/>
      <c r="L18" s="1860"/>
      <c r="M18" s="1860"/>
      <c r="N18" s="1860"/>
      <c r="O18" s="1860"/>
      <c r="P18" s="1860"/>
      <c r="Q18" s="1860"/>
      <c r="R18" s="1860"/>
      <c r="S18" s="1860"/>
      <c r="T18" s="1861"/>
      <c r="U18" s="1110"/>
      <c r="V18" s="1110"/>
      <c r="W18" s="1110"/>
      <c r="X18" s="1110"/>
      <c r="Y18" s="1110"/>
      <c r="Z18" s="1110"/>
      <c r="AA18" s="1110"/>
      <c r="AB18" s="1110"/>
      <c r="AC18" s="1110"/>
      <c r="AD18" s="1110"/>
      <c r="AE18" s="1110"/>
      <c r="AF18" s="1110"/>
      <c r="AG18" s="1110"/>
      <c r="AL18" s="1108"/>
      <c r="AP18" s="1109" t="s">
        <v>546</v>
      </c>
      <c r="AQ18" s="906"/>
    </row>
    <row r="19" spans="1:43" ht="20.25" customHeight="1">
      <c r="A19" s="1107"/>
      <c r="D19" s="1871" t="s">
        <v>3325</v>
      </c>
      <c r="E19" s="1871"/>
      <c r="F19" s="1871"/>
      <c r="G19" s="1871"/>
      <c r="H19" s="1871"/>
      <c r="I19" s="1859" t="str">
        <f>項目一覧!$C$7</f>
        <v/>
      </c>
      <c r="J19" s="1860"/>
      <c r="K19" s="1860"/>
      <c r="L19" s="1860"/>
      <c r="M19" s="1860"/>
      <c r="N19" s="1860"/>
      <c r="O19" s="1860"/>
      <c r="P19" s="1860"/>
      <c r="Q19" s="1860"/>
      <c r="R19" s="1860"/>
      <c r="S19" s="1860"/>
      <c r="T19" s="1860"/>
      <c r="U19" s="1860"/>
      <c r="V19" s="1860"/>
      <c r="W19" s="1860"/>
      <c r="X19" s="1860"/>
      <c r="Y19" s="1860"/>
      <c r="Z19" s="1860"/>
      <c r="AA19" s="1860"/>
      <c r="AB19" s="1860"/>
      <c r="AC19" s="1860"/>
      <c r="AD19" s="1860"/>
      <c r="AE19" s="1860"/>
      <c r="AF19" s="1860"/>
      <c r="AG19" s="1860"/>
      <c r="AH19" s="1860"/>
      <c r="AI19" s="1860"/>
      <c r="AJ19" s="1861"/>
      <c r="AL19" s="1108"/>
      <c r="AP19" s="906"/>
      <c r="AQ19" s="906"/>
    </row>
    <row r="20" spans="1:43" ht="20.25" customHeight="1">
      <c r="A20" s="1107"/>
      <c r="D20" s="1871" t="s">
        <v>2492</v>
      </c>
      <c r="E20" s="1871"/>
      <c r="F20" s="1871"/>
      <c r="G20" s="1871"/>
      <c r="H20" s="1871"/>
      <c r="I20" s="1877" t="str">
        <f>項目一覧!$C$8</f>
        <v/>
      </c>
      <c r="J20" s="1839"/>
      <c r="K20" s="1839"/>
      <c r="L20" s="1839"/>
      <c r="M20" s="1839"/>
      <c r="N20" s="1839"/>
      <c r="O20" s="1839"/>
      <c r="P20" s="1839"/>
      <c r="Q20" s="1839"/>
      <c r="R20" s="1839"/>
      <c r="S20" s="1839"/>
      <c r="T20" s="1839"/>
      <c r="U20" s="1839"/>
      <c r="V20" s="1839"/>
      <c r="W20" s="1839"/>
      <c r="X20" s="1839"/>
      <c r="Y20" s="1839"/>
      <c r="Z20" s="1840"/>
      <c r="AA20" s="1110"/>
      <c r="AB20" s="1110"/>
      <c r="AC20" s="1110"/>
      <c r="AD20" s="1110"/>
      <c r="AE20" s="1110"/>
      <c r="AF20" s="1110"/>
      <c r="AG20" s="1110"/>
      <c r="AL20" s="1108"/>
      <c r="AP20" s="950" t="s">
        <v>545</v>
      </c>
      <c r="AQ20" s="906"/>
    </row>
    <row r="21" spans="1:43" ht="3.75" customHeight="1">
      <c r="A21" s="1107"/>
      <c r="AL21" s="1108"/>
      <c r="AQ21" s="906"/>
    </row>
    <row r="22" spans="1:43" ht="18" customHeight="1">
      <c r="A22" s="1107" t="s">
        <v>3324</v>
      </c>
      <c r="AL22" s="1108"/>
      <c r="AN22" s="1111" t="s">
        <v>2931</v>
      </c>
      <c r="AP22" s="906">
        <f>他の建築主入力!S8</f>
        <v>0</v>
      </c>
      <c r="AQ22" s="906"/>
    </row>
    <row r="23" spans="1:43" ht="20.25" customHeight="1">
      <c r="A23" s="1107"/>
      <c r="D23" s="1871" t="s">
        <v>3314</v>
      </c>
      <c r="E23" s="1871"/>
      <c r="F23" s="1871"/>
      <c r="G23" s="1871"/>
      <c r="H23" s="1871"/>
      <c r="I23" s="1859" t="str">
        <f>項目一覧!$C$55</f>
        <v/>
      </c>
      <c r="J23" s="1860"/>
      <c r="K23" s="1860"/>
      <c r="L23" s="1860"/>
      <c r="M23" s="1860"/>
      <c r="N23" s="1860"/>
      <c r="O23" s="1860"/>
      <c r="P23" s="1860"/>
      <c r="Q23" s="1860"/>
      <c r="R23" s="1860"/>
      <c r="S23" s="1860"/>
      <c r="T23" s="1860"/>
      <c r="U23" s="1860"/>
      <c r="V23" s="1860"/>
      <c r="W23" s="1860"/>
      <c r="X23" s="1860"/>
      <c r="Y23" s="1860"/>
      <c r="Z23" s="1860"/>
      <c r="AA23" s="1860"/>
      <c r="AB23" s="1860"/>
      <c r="AC23" s="1860"/>
      <c r="AD23" s="1860"/>
      <c r="AE23" s="1860"/>
      <c r="AF23" s="1860"/>
      <c r="AG23" s="1860"/>
      <c r="AH23" s="1860"/>
      <c r="AI23" s="1860"/>
      <c r="AJ23" s="1861"/>
      <c r="AL23" s="1108"/>
      <c r="AP23" s="906">
        <f>他の建築主入力!S9</f>
        <v>0</v>
      </c>
      <c r="AQ23" s="906"/>
    </row>
    <row r="24" spans="1:43" ht="20.25" customHeight="1">
      <c r="A24" s="1107"/>
      <c r="D24" s="1806" t="s">
        <v>3323</v>
      </c>
      <c r="E24" s="1807"/>
      <c r="F24" s="1807"/>
      <c r="G24" s="1807"/>
      <c r="H24" s="1807"/>
      <c r="I24" s="1847"/>
      <c r="J24" s="1847"/>
      <c r="K24" s="1847"/>
      <c r="L24" s="1847"/>
      <c r="M24" s="1847"/>
      <c r="N24" s="1847"/>
      <c r="O24" s="1848"/>
      <c r="P24" s="1859" t="str">
        <f>項目一覧!$C$59</f>
        <v/>
      </c>
      <c r="Q24" s="1860"/>
      <c r="R24" s="1860"/>
      <c r="S24" s="1860"/>
      <c r="T24" s="1860"/>
      <c r="U24" s="1860"/>
      <c r="V24" s="1860"/>
      <c r="W24" s="1860"/>
      <c r="X24" s="1860"/>
      <c r="Y24" s="1860"/>
      <c r="Z24" s="1860"/>
      <c r="AA24" s="1860"/>
      <c r="AB24" s="1860"/>
      <c r="AC24" s="1860"/>
      <c r="AD24" s="1860"/>
      <c r="AE24" s="1860"/>
      <c r="AF24" s="1860"/>
      <c r="AG24" s="1860"/>
      <c r="AH24" s="1860"/>
      <c r="AI24" s="1860"/>
      <c r="AJ24" s="1861"/>
      <c r="AL24" s="1108"/>
      <c r="AP24" s="906">
        <f>他の建築主入力!S10</f>
        <v>0</v>
      </c>
      <c r="AQ24" s="906"/>
    </row>
    <row r="25" spans="1:43" ht="20.25" customHeight="1">
      <c r="A25" s="1107"/>
      <c r="D25" s="1871" t="s">
        <v>2493</v>
      </c>
      <c r="E25" s="1871"/>
      <c r="F25" s="1871"/>
      <c r="G25" s="1871"/>
      <c r="H25" s="1871"/>
      <c r="I25" s="1859" t="str">
        <f>項目一覧!$C$60</f>
        <v/>
      </c>
      <c r="J25" s="1860"/>
      <c r="K25" s="1860"/>
      <c r="L25" s="1860"/>
      <c r="M25" s="1860"/>
      <c r="N25" s="1860"/>
      <c r="O25" s="1860"/>
      <c r="P25" s="1860"/>
      <c r="Q25" s="1860"/>
      <c r="R25" s="1860"/>
      <c r="S25" s="1860"/>
      <c r="T25" s="1861"/>
      <c r="U25" s="1110"/>
      <c r="V25" s="1110"/>
      <c r="W25" s="1110"/>
      <c r="X25" s="1110"/>
      <c r="Y25" s="1110"/>
      <c r="Z25" s="1110"/>
      <c r="AA25" s="1110"/>
      <c r="AB25" s="1110"/>
      <c r="AC25" s="1110"/>
      <c r="AD25" s="1110"/>
      <c r="AE25" s="1110"/>
      <c r="AF25" s="1110"/>
      <c r="AG25" s="1110"/>
      <c r="AL25" s="1108"/>
      <c r="AP25" s="906">
        <f>他の建築主入力!S11</f>
        <v>0</v>
      </c>
      <c r="AQ25" s="906"/>
    </row>
    <row r="26" spans="1:43" ht="20.25" customHeight="1">
      <c r="A26" s="1107"/>
      <c r="D26" s="1871" t="s">
        <v>2930</v>
      </c>
      <c r="E26" s="1871"/>
      <c r="F26" s="1871"/>
      <c r="G26" s="1871"/>
      <c r="H26" s="1871"/>
      <c r="I26" s="1859" t="str">
        <f>項目一覧!$C$61</f>
        <v/>
      </c>
      <c r="J26" s="1860"/>
      <c r="K26" s="1860"/>
      <c r="L26" s="1860"/>
      <c r="M26" s="1860"/>
      <c r="N26" s="1860"/>
      <c r="O26" s="1860"/>
      <c r="P26" s="1860"/>
      <c r="Q26" s="1860"/>
      <c r="R26" s="1860"/>
      <c r="S26" s="1860"/>
      <c r="T26" s="1860"/>
      <c r="U26" s="1860"/>
      <c r="V26" s="1860"/>
      <c r="W26" s="1860"/>
      <c r="X26" s="1860"/>
      <c r="Y26" s="1860"/>
      <c r="Z26" s="1860"/>
      <c r="AA26" s="1860"/>
      <c r="AB26" s="1860"/>
      <c r="AC26" s="1860"/>
      <c r="AD26" s="1860"/>
      <c r="AE26" s="1860"/>
      <c r="AF26" s="1860"/>
      <c r="AG26" s="1860"/>
      <c r="AH26" s="1860"/>
      <c r="AI26" s="1860"/>
      <c r="AJ26" s="1861"/>
      <c r="AL26" s="1108"/>
      <c r="AN26" s="1111" t="s">
        <v>2932</v>
      </c>
      <c r="AP26" s="906">
        <f>他の建築主入力!S16</f>
        <v>0</v>
      </c>
      <c r="AQ26" s="906"/>
    </row>
    <row r="27" spans="1:43" ht="20.25" customHeight="1">
      <c r="A27" s="1107"/>
      <c r="D27" s="1871" t="s">
        <v>2492</v>
      </c>
      <c r="E27" s="1871"/>
      <c r="F27" s="1871"/>
      <c r="G27" s="1871"/>
      <c r="H27" s="1871"/>
      <c r="I27" s="1877" t="str">
        <f>項目一覧!$C$62</f>
        <v/>
      </c>
      <c r="J27" s="1839"/>
      <c r="K27" s="1839"/>
      <c r="L27" s="1839"/>
      <c r="M27" s="1839"/>
      <c r="N27" s="1839"/>
      <c r="O27" s="1839"/>
      <c r="P27" s="1839"/>
      <c r="Q27" s="1839"/>
      <c r="R27" s="1839"/>
      <c r="S27" s="1839"/>
      <c r="T27" s="1839"/>
      <c r="U27" s="1839"/>
      <c r="V27" s="1839"/>
      <c r="W27" s="1839"/>
      <c r="X27" s="1839"/>
      <c r="Y27" s="1839"/>
      <c r="Z27" s="1840"/>
      <c r="AA27" s="1114"/>
      <c r="AB27" s="1110"/>
      <c r="AC27" s="1110"/>
      <c r="AD27" s="1110"/>
      <c r="AE27" s="1110"/>
      <c r="AF27" s="1110"/>
      <c r="AG27" s="1110"/>
      <c r="AL27" s="1108"/>
      <c r="AP27" s="906">
        <f>他の建築主入力!S17</f>
        <v>0</v>
      </c>
      <c r="AQ27" s="906"/>
    </row>
    <row r="28" spans="1:43" ht="20.25" customHeight="1">
      <c r="A28" s="1107"/>
      <c r="D28" s="1806" t="s">
        <v>3312</v>
      </c>
      <c r="E28" s="1807"/>
      <c r="F28" s="1807"/>
      <c r="G28" s="1807"/>
      <c r="H28" s="1807"/>
      <c r="I28" s="1807"/>
      <c r="J28" s="1807"/>
      <c r="K28" s="1826"/>
      <c r="L28" s="1809"/>
      <c r="M28" s="1809"/>
      <c r="N28" s="1809"/>
      <c r="O28" s="1809"/>
      <c r="P28" s="1809"/>
      <c r="Q28" s="1809"/>
      <c r="R28" s="1809"/>
      <c r="S28" s="1809"/>
      <c r="T28" s="1809"/>
      <c r="U28" s="1809"/>
      <c r="V28" s="1809"/>
      <c r="W28" s="1809"/>
      <c r="X28" s="1809"/>
      <c r="Y28" s="1809"/>
      <c r="Z28" s="1809"/>
      <c r="AA28" s="1809"/>
      <c r="AB28" s="1809"/>
      <c r="AC28" s="1809"/>
      <c r="AD28" s="1809"/>
      <c r="AE28" s="1809"/>
      <c r="AF28" s="1809"/>
      <c r="AG28" s="1809"/>
      <c r="AH28" s="1809"/>
      <c r="AI28" s="1809"/>
      <c r="AJ28" s="1864"/>
      <c r="AL28" s="1108"/>
      <c r="AP28" s="906">
        <f>他の建築主入力!S18</f>
        <v>0</v>
      </c>
      <c r="AQ28" s="906"/>
    </row>
    <row r="29" spans="1:43" ht="20.25" customHeight="1">
      <c r="A29" s="1107"/>
      <c r="D29" s="1806" t="s">
        <v>3311</v>
      </c>
      <c r="E29" s="1807"/>
      <c r="F29" s="1807"/>
      <c r="G29" s="1807"/>
      <c r="H29" s="1807"/>
      <c r="I29" s="1807"/>
      <c r="J29" s="1808"/>
      <c r="K29" s="1849"/>
      <c r="L29" s="1811"/>
      <c r="M29" s="1811"/>
      <c r="N29" s="1811"/>
      <c r="O29" s="1811"/>
      <c r="P29" s="1118" t="s">
        <v>3310</v>
      </c>
      <c r="Q29" s="1811"/>
      <c r="R29" s="1811"/>
      <c r="S29" s="1811"/>
      <c r="T29" s="1811"/>
      <c r="U29" s="1811"/>
      <c r="V29" s="1118" t="s">
        <v>3309</v>
      </c>
      <c r="W29" s="1811"/>
      <c r="X29" s="1811"/>
      <c r="Y29" s="1811"/>
      <c r="Z29" s="1811"/>
      <c r="AA29" s="1811"/>
      <c r="AB29" s="1812"/>
      <c r="AC29" s="1119"/>
      <c r="AD29" s="1119"/>
      <c r="AE29" s="1119"/>
      <c r="AF29" s="1119"/>
      <c r="AG29" s="1119"/>
      <c r="AH29" s="1119"/>
      <c r="AI29" s="1119"/>
      <c r="AJ29" s="1119"/>
      <c r="AL29" s="1108"/>
      <c r="AP29" s="906">
        <f>他の建築主入力!S19</f>
        <v>0</v>
      </c>
      <c r="AQ29" s="906"/>
    </row>
    <row r="30" spans="1:43" ht="3.75" customHeight="1">
      <c r="A30" s="1107"/>
      <c r="AL30" s="1108"/>
      <c r="AQ30" s="906"/>
    </row>
    <row r="31" spans="1:43" ht="18" customHeight="1">
      <c r="A31" s="1107" t="s">
        <v>3322</v>
      </c>
      <c r="AL31" s="1108"/>
      <c r="AN31" s="1111" t="s">
        <v>2933</v>
      </c>
      <c r="AP31" s="906">
        <f>他の建築主入力!S23</f>
        <v>0</v>
      </c>
    </row>
    <row r="32" spans="1:43" ht="20.25" customHeight="1">
      <c r="A32" s="1107"/>
      <c r="D32" s="1871" t="s">
        <v>3314</v>
      </c>
      <c r="E32" s="1871"/>
      <c r="F32" s="1871"/>
      <c r="G32" s="1871"/>
      <c r="H32" s="1871"/>
      <c r="I32" s="1859" t="str">
        <f>項目一覧!$C$46</f>
        <v/>
      </c>
      <c r="J32" s="1860"/>
      <c r="K32" s="1860"/>
      <c r="L32" s="1860"/>
      <c r="M32" s="1860"/>
      <c r="N32" s="1860"/>
      <c r="O32" s="1860"/>
      <c r="P32" s="1860"/>
      <c r="Q32" s="1860"/>
      <c r="R32" s="1860"/>
      <c r="S32" s="1860"/>
      <c r="T32" s="1860"/>
      <c r="U32" s="1860"/>
      <c r="V32" s="1860"/>
      <c r="W32" s="1860"/>
      <c r="X32" s="1860"/>
      <c r="Y32" s="1860"/>
      <c r="Z32" s="1860"/>
      <c r="AA32" s="1860"/>
      <c r="AB32" s="1860"/>
      <c r="AC32" s="1860"/>
      <c r="AD32" s="1860"/>
      <c r="AE32" s="1860"/>
      <c r="AF32" s="1860"/>
      <c r="AG32" s="1860"/>
      <c r="AH32" s="1860"/>
      <c r="AI32" s="1860"/>
      <c r="AJ32" s="1861"/>
      <c r="AL32" s="1108"/>
      <c r="AP32" s="906">
        <f>他の建築主入力!S24</f>
        <v>0</v>
      </c>
    </row>
    <row r="33" spans="1:43" ht="20.25" customHeight="1">
      <c r="A33" s="1107"/>
      <c r="D33" s="1806" t="s">
        <v>3321</v>
      </c>
      <c r="E33" s="1807"/>
      <c r="F33" s="1807"/>
      <c r="G33" s="1807"/>
      <c r="H33" s="1807"/>
      <c r="I33" s="1807"/>
      <c r="J33" s="1807"/>
      <c r="K33" s="1807"/>
      <c r="L33" s="1807"/>
      <c r="M33" s="1807"/>
      <c r="N33" s="1807"/>
      <c r="O33" s="1808"/>
      <c r="P33" s="1859" t="str">
        <f>項目一覧!$C$50</f>
        <v/>
      </c>
      <c r="Q33" s="1860"/>
      <c r="R33" s="1860"/>
      <c r="S33" s="1860"/>
      <c r="T33" s="1860"/>
      <c r="U33" s="1860"/>
      <c r="V33" s="1860"/>
      <c r="W33" s="1860"/>
      <c r="X33" s="1860"/>
      <c r="Y33" s="1860"/>
      <c r="Z33" s="1860"/>
      <c r="AA33" s="1860"/>
      <c r="AB33" s="1860"/>
      <c r="AC33" s="1860"/>
      <c r="AD33" s="1860"/>
      <c r="AE33" s="1860"/>
      <c r="AF33" s="1860"/>
      <c r="AG33" s="1860"/>
      <c r="AH33" s="1860"/>
      <c r="AI33" s="1860"/>
      <c r="AJ33" s="1861"/>
      <c r="AL33" s="1108"/>
      <c r="AP33" s="906">
        <f>他の建築主入力!S25</f>
        <v>0</v>
      </c>
    </row>
    <row r="34" spans="1:43" ht="20.25" customHeight="1">
      <c r="A34" s="1107"/>
      <c r="D34" s="1871" t="s">
        <v>3313</v>
      </c>
      <c r="E34" s="1871"/>
      <c r="F34" s="1871"/>
      <c r="G34" s="1871"/>
      <c r="H34" s="1871"/>
      <c r="I34" s="1859" t="str">
        <f>項目一覧!$C$51</f>
        <v/>
      </c>
      <c r="J34" s="1860"/>
      <c r="K34" s="1860"/>
      <c r="L34" s="1860"/>
      <c r="M34" s="1860"/>
      <c r="N34" s="1860"/>
      <c r="O34" s="1860"/>
      <c r="P34" s="1860"/>
      <c r="Q34" s="1860"/>
      <c r="R34" s="1860"/>
      <c r="S34" s="1860"/>
      <c r="T34" s="1861"/>
      <c r="U34" s="1110"/>
      <c r="V34" s="1110"/>
      <c r="W34" s="1110"/>
      <c r="X34" s="1110"/>
      <c r="Y34" s="1110"/>
      <c r="Z34" s="1110"/>
      <c r="AA34" s="1110"/>
      <c r="AB34" s="1110"/>
      <c r="AC34" s="1110"/>
      <c r="AD34" s="1110"/>
      <c r="AE34" s="1110"/>
      <c r="AF34" s="1110"/>
      <c r="AG34" s="1110"/>
      <c r="AL34" s="1108"/>
      <c r="AP34" s="906">
        <f>他の建築主入力!S26</f>
        <v>0</v>
      </c>
    </row>
    <row r="35" spans="1:43" ht="20.25" customHeight="1">
      <c r="A35" s="1107"/>
      <c r="D35" s="1806" t="s">
        <v>3320</v>
      </c>
      <c r="E35" s="1807"/>
      <c r="F35" s="1807"/>
      <c r="G35" s="1807"/>
      <c r="H35" s="1808"/>
      <c r="I35" s="1859" t="str">
        <f>項目一覧!$C$52</f>
        <v/>
      </c>
      <c r="J35" s="1860"/>
      <c r="K35" s="1860"/>
      <c r="L35" s="1860"/>
      <c r="M35" s="1860"/>
      <c r="N35" s="1860"/>
      <c r="O35" s="1860"/>
      <c r="P35" s="1860"/>
      <c r="Q35" s="1860"/>
      <c r="R35" s="1860"/>
      <c r="S35" s="1860"/>
      <c r="T35" s="1860"/>
      <c r="U35" s="1860"/>
      <c r="V35" s="1860"/>
      <c r="W35" s="1860"/>
      <c r="X35" s="1860"/>
      <c r="Y35" s="1860"/>
      <c r="Z35" s="1860"/>
      <c r="AA35" s="1860"/>
      <c r="AB35" s="1860"/>
      <c r="AC35" s="1860"/>
      <c r="AD35" s="1860"/>
      <c r="AE35" s="1860"/>
      <c r="AF35" s="1860"/>
      <c r="AG35" s="1860"/>
      <c r="AH35" s="1860"/>
      <c r="AI35" s="1860"/>
      <c r="AJ35" s="1861"/>
      <c r="AL35" s="1108"/>
      <c r="AP35" s="906">
        <f>他の建築主入力!S27</f>
        <v>0</v>
      </c>
    </row>
    <row r="36" spans="1:43" ht="20.25" customHeight="1">
      <c r="A36" s="1107"/>
      <c r="D36" s="1871" t="s">
        <v>2492</v>
      </c>
      <c r="E36" s="1871"/>
      <c r="F36" s="1871"/>
      <c r="G36" s="1871"/>
      <c r="H36" s="1871"/>
      <c r="I36" s="1877" t="str">
        <f>項目一覧!$C$53</f>
        <v/>
      </c>
      <c r="J36" s="1839"/>
      <c r="K36" s="1839"/>
      <c r="L36" s="1839"/>
      <c r="M36" s="1839"/>
      <c r="N36" s="1839"/>
      <c r="O36" s="1839"/>
      <c r="P36" s="1839"/>
      <c r="Q36" s="1839"/>
      <c r="R36" s="1839"/>
      <c r="S36" s="1839"/>
      <c r="T36" s="1839"/>
      <c r="U36" s="1839"/>
      <c r="V36" s="1839"/>
      <c r="W36" s="1839"/>
      <c r="X36" s="1839"/>
      <c r="Y36" s="1839"/>
      <c r="Z36" s="1840"/>
      <c r="AA36" s="1110"/>
      <c r="AB36" s="1110"/>
      <c r="AC36" s="1110"/>
      <c r="AD36" s="1110"/>
      <c r="AE36" s="1110"/>
      <c r="AF36" s="1110"/>
      <c r="AG36" s="1110"/>
      <c r="AL36" s="1108"/>
      <c r="AQ36" s="906"/>
    </row>
    <row r="37" spans="1:43" ht="3.75" customHeight="1">
      <c r="A37" s="1107"/>
      <c r="AL37" s="1108"/>
    </row>
    <row r="38" spans="1:43" ht="18" customHeight="1">
      <c r="A38" s="1869" t="s">
        <v>3319</v>
      </c>
      <c r="B38" s="1870"/>
      <c r="C38" s="1870"/>
      <c r="D38" s="1870"/>
      <c r="E38" s="1870"/>
      <c r="F38" s="1870"/>
      <c r="G38" s="1870"/>
      <c r="H38" s="1870"/>
      <c r="I38" s="1870"/>
      <c r="J38" s="1870"/>
      <c r="K38" s="1870"/>
      <c r="L38" s="1870"/>
      <c r="M38" s="1870"/>
      <c r="AL38" s="1108"/>
    </row>
    <row r="39" spans="1:43" ht="24.75" customHeight="1">
      <c r="A39" s="1107"/>
      <c r="C39" s="1108"/>
      <c r="D39" s="1806" t="s">
        <v>3318</v>
      </c>
      <c r="E39" s="1807"/>
      <c r="F39" s="1807"/>
      <c r="G39" s="1807"/>
      <c r="H39" s="1807"/>
      <c r="I39" s="1807"/>
      <c r="J39" s="1807"/>
      <c r="K39" s="1808"/>
      <c r="L39" s="1826"/>
      <c r="M39" s="1809"/>
      <c r="N39" s="1809"/>
      <c r="O39" s="1809" t="s">
        <v>112</v>
      </c>
      <c r="P39" s="1809"/>
      <c r="Q39" s="1809"/>
      <c r="R39" s="1809"/>
      <c r="S39" s="1809"/>
      <c r="T39" s="1809"/>
      <c r="U39" s="1809"/>
      <c r="V39" s="1809"/>
      <c r="W39" s="1809"/>
      <c r="X39" s="1809"/>
      <c r="Y39" s="1809"/>
      <c r="Z39" s="1809"/>
      <c r="AA39" s="1809"/>
      <c r="AB39" s="1809"/>
      <c r="AC39" s="1809"/>
      <c r="AD39" s="1809" t="s">
        <v>111</v>
      </c>
      <c r="AE39" s="1864"/>
      <c r="AL39" s="1108"/>
    </row>
    <row r="40" spans="1:43" ht="20.25" customHeight="1">
      <c r="A40" s="1107"/>
      <c r="C40" s="1108"/>
      <c r="D40" s="1832" t="s">
        <v>3317</v>
      </c>
      <c r="E40" s="1830"/>
      <c r="F40" s="1830"/>
      <c r="G40" s="1830"/>
      <c r="H40" s="1830"/>
      <c r="I40" s="1830"/>
      <c r="J40" s="1830"/>
      <c r="K40" s="1833"/>
      <c r="N40" s="1881"/>
      <c r="O40" s="1881"/>
      <c r="P40" s="1881"/>
      <c r="Q40" s="1881"/>
      <c r="R40" s="1102" t="s">
        <v>318</v>
      </c>
      <c r="S40" s="1860"/>
      <c r="T40" s="1860"/>
      <c r="U40" s="1860"/>
      <c r="V40" s="1860"/>
      <c r="W40" s="1102" t="s">
        <v>317</v>
      </c>
      <c r="X40" s="1860"/>
      <c r="Y40" s="1860"/>
      <c r="Z40" s="1860"/>
      <c r="AA40" s="1860"/>
      <c r="AB40" s="1102" t="s">
        <v>2452</v>
      </c>
      <c r="AC40" s="1120"/>
      <c r="AD40" s="1120"/>
      <c r="AE40" s="1121"/>
      <c r="AL40" s="1108"/>
    </row>
    <row r="41" spans="1:43" ht="20.25" customHeight="1">
      <c r="A41" s="1107"/>
      <c r="C41" s="1108"/>
      <c r="D41" s="1806" t="s">
        <v>3316</v>
      </c>
      <c r="E41" s="1807"/>
      <c r="F41" s="1807"/>
      <c r="G41" s="1807"/>
      <c r="H41" s="1807"/>
      <c r="I41" s="1807"/>
      <c r="J41" s="1807"/>
      <c r="K41" s="1808"/>
      <c r="L41" s="1859" t="s">
        <v>3331</v>
      </c>
      <c r="M41" s="1860"/>
      <c r="N41" s="1860"/>
      <c r="O41" s="1860"/>
      <c r="P41" s="1860"/>
      <c r="Q41" s="1860"/>
      <c r="R41" s="1860"/>
      <c r="S41" s="1860"/>
      <c r="T41" s="1860"/>
      <c r="U41" s="1860"/>
      <c r="V41" s="1860"/>
      <c r="W41" s="1860"/>
      <c r="X41" s="1860"/>
      <c r="Y41" s="1860"/>
      <c r="Z41" s="1860"/>
      <c r="AA41" s="1860"/>
      <c r="AB41" s="1860"/>
      <c r="AC41" s="1860"/>
      <c r="AD41" s="1860"/>
      <c r="AE41" s="1861"/>
      <c r="AF41" s="1110"/>
      <c r="AG41" s="1110"/>
      <c r="AL41" s="1108"/>
    </row>
    <row r="42" spans="1:43" ht="3.75" customHeight="1">
      <c r="A42" s="1107"/>
      <c r="AL42" s="1108"/>
    </row>
    <row r="43" spans="1:43" ht="18" customHeight="1">
      <c r="A43" s="1869" t="s">
        <v>3315</v>
      </c>
      <c r="B43" s="1870"/>
      <c r="C43" s="1870"/>
      <c r="D43" s="1870"/>
      <c r="E43" s="1870"/>
      <c r="F43" s="1870"/>
      <c r="G43" s="1870"/>
      <c r="H43" s="1870"/>
      <c r="I43" s="1870"/>
      <c r="J43" s="1870"/>
      <c r="K43" s="1870"/>
      <c r="L43" s="1870"/>
      <c r="M43" s="1870"/>
      <c r="AL43" s="1108"/>
    </row>
    <row r="44" spans="1:43" ht="20.25" customHeight="1">
      <c r="A44" s="1107"/>
      <c r="D44" s="1871" t="s">
        <v>3314</v>
      </c>
      <c r="E44" s="1871"/>
      <c r="F44" s="1871"/>
      <c r="G44" s="1871"/>
      <c r="H44" s="1871"/>
      <c r="I44" s="1859"/>
      <c r="J44" s="1860"/>
      <c r="K44" s="1860"/>
      <c r="L44" s="1860"/>
      <c r="M44" s="1860"/>
      <c r="N44" s="1860"/>
      <c r="O44" s="1860"/>
      <c r="P44" s="1860"/>
      <c r="Q44" s="1860"/>
      <c r="R44" s="1860"/>
      <c r="S44" s="1860"/>
      <c r="T44" s="1860"/>
      <c r="U44" s="1860"/>
      <c r="V44" s="1860"/>
      <c r="W44" s="1860"/>
      <c r="X44" s="1860"/>
      <c r="Y44" s="1860"/>
      <c r="Z44" s="1860"/>
      <c r="AA44" s="1860"/>
      <c r="AB44" s="1860"/>
      <c r="AC44" s="1860"/>
      <c r="AD44" s="1860"/>
      <c r="AE44" s="1860"/>
      <c r="AF44" s="1860"/>
      <c r="AG44" s="1860"/>
      <c r="AH44" s="1860"/>
      <c r="AI44" s="1860"/>
      <c r="AJ44" s="1861"/>
      <c r="AL44" s="1108"/>
    </row>
    <row r="45" spans="1:43" ht="20.25" customHeight="1">
      <c r="A45" s="1107"/>
      <c r="D45" s="1871" t="s">
        <v>2542</v>
      </c>
      <c r="E45" s="1871"/>
      <c r="F45" s="1871"/>
      <c r="G45" s="1871"/>
      <c r="H45" s="1871"/>
      <c r="I45" s="1859"/>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1"/>
      <c r="AL45" s="1108"/>
    </row>
    <row r="46" spans="1:43" ht="20.25" customHeight="1">
      <c r="A46" s="1107"/>
      <c r="D46" s="1871" t="s">
        <v>3313</v>
      </c>
      <c r="E46" s="1871"/>
      <c r="F46" s="1871"/>
      <c r="G46" s="1871"/>
      <c r="H46" s="1871"/>
      <c r="I46" s="1859"/>
      <c r="J46" s="1860"/>
      <c r="K46" s="1860"/>
      <c r="L46" s="1860"/>
      <c r="M46" s="1860"/>
      <c r="N46" s="1122" t="s">
        <v>3309</v>
      </c>
      <c r="O46" s="1860"/>
      <c r="P46" s="1860"/>
      <c r="Q46" s="1860"/>
      <c r="R46" s="1860"/>
      <c r="S46" s="1860"/>
      <c r="T46" s="1861"/>
      <c r="U46" s="1110"/>
      <c r="V46" s="1110"/>
      <c r="W46" s="1110"/>
      <c r="X46" s="1110"/>
      <c r="Y46" s="1110"/>
      <c r="Z46" s="1110"/>
      <c r="AA46" s="1110"/>
      <c r="AB46" s="1110"/>
      <c r="AC46" s="1110"/>
      <c r="AD46" s="1110"/>
      <c r="AE46" s="1110"/>
      <c r="AF46" s="1110"/>
      <c r="AG46" s="1110"/>
      <c r="AL46" s="1108"/>
    </row>
    <row r="47" spans="1:43" ht="20.25" customHeight="1">
      <c r="A47" s="1107"/>
      <c r="D47" s="1871" t="s">
        <v>2930</v>
      </c>
      <c r="E47" s="1871"/>
      <c r="F47" s="1871"/>
      <c r="G47" s="1871"/>
      <c r="H47" s="1871"/>
      <c r="I47" s="1859"/>
      <c r="J47" s="1860"/>
      <c r="K47" s="1860"/>
      <c r="L47" s="1860"/>
      <c r="M47" s="1860"/>
      <c r="N47" s="1860"/>
      <c r="O47" s="1860"/>
      <c r="P47" s="1860"/>
      <c r="Q47" s="1860"/>
      <c r="R47" s="1860"/>
      <c r="S47" s="1860"/>
      <c r="T47" s="1860"/>
      <c r="U47" s="1860"/>
      <c r="V47" s="1860"/>
      <c r="W47" s="1860"/>
      <c r="X47" s="1860"/>
      <c r="Y47" s="1860"/>
      <c r="Z47" s="1860"/>
      <c r="AA47" s="1860"/>
      <c r="AB47" s="1860"/>
      <c r="AC47" s="1860"/>
      <c r="AD47" s="1860"/>
      <c r="AE47" s="1860"/>
      <c r="AF47" s="1860"/>
      <c r="AG47" s="1860"/>
      <c r="AH47" s="1860"/>
      <c r="AI47" s="1860"/>
      <c r="AJ47" s="1861"/>
      <c r="AL47" s="1108"/>
    </row>
    <row r="48" spans="1:43" ht="20.25" customHeight="1">
      <c r="A48" s="1107"/>
      <c r="D48" s="1871" t="s">
        <v>2492</v>
      </c>
      <c r="E48" s="1871"/>
      <c r="F48" s="1871"/>
      <c r="G48" s="1871"/>
      <c r="H48" s="1871"/>
      <c r="I48" s="1849"/>
      <c r="J48" s="1811"/>
      <c r="K48" s="1811"/>
      <c r="L48" s="1811"/>
      <c r="M48" s="1811"/>
      <c r="N48" s="1118" t="s">
        <v>3310</v>
      </c>
      <c r="O48" s="1839"/>
      <c r="P48" s="1839"/>
      <c r="Q48" s="1839"/>
      <c r="R48" s="1839"/>
      <c r="S48" s="1839"/>
      <c r="T48" s="1118" t="s">
        <v>3309</v>
      </c>
      <c r="U48" s="1839"/>
      <c r="V48" s="1839"/>
      <c r="W48" s="1839"/>
      <c r="X48" s="1839"/>
      <c r="Y48" s="1839"/>
      <c r="Z48" s="1840"/>
      <c r="AA48" s="1110"/>
      <c r="AB48" s="1110"/>
      <c r="AC48" s="1110"/>
      <c r="AD48" s="1110"/>
      <c r="AE48" s="1110"/>
      <c r="AF48" s="1110"/>
      <c r="AG48" s="1110"/>
      <c r="AL48" s="1108"/>
    </row>
    <row r="49" spans="1:39" ht="20.25" customHeight="1">
      <c r="A49" s="1107"/>
      <c r="D49" s="1806" t="s">
        <v>3312</v>
      </c>
      <c r="E49" s="1807"/>
      <c r="F49" s="1807"/>
      <c r="G49" s="1807"/>
      <c r="H49" s="1807"/>
      <c r="I49" s="1807"/>
      <c r="J49" s="1807"/>
      <c r="K49" s="1826"/>
      <c r="L49" s="1809"/>
      <c r="M49" s="1809"/>
      <c r="N49" s="1809"/>
      <c r="O49" s="1809"/>
      <c r="P49" s="1809"/>
      <c r="Q49" s="1809"/>
      <c r="R49" s="1809"/>
      <c r="S49" s="1809"/>
      <c r="T49" s="1809"/>
      <c r="U49" s="1809"/>
      <c r="V49" s="1809"/>
      <c r="W49" s="1809"/>
      <c r="X49" s="1809"/>
      <c r="Y49" s="1809"/>
      <c r="Z49" s="1809"/>
      <c r="AA49" s="1809"/>
      <c r="AB49" s="1809"/>
      <c r="AC49" s="1809"/>
      <c r="AD49" s="1809"/>
      <c r="AE49" s="1809"/>
      <c r="AF49" s="1809"/>
      <c r="AG49" s="1809"/>
      <c r="AH49" s="1809"/>
      <c r="AI49" s="1809"/>
      <c r="AJ49" s="1864"/>
      <c r="AL49" s="1108"/>
    </row>
    <row r="50" spans="1:39" ht="20.25" customHeight="1">
      <c r="A50" s="1107"/>
      <c r="D50" s="1806" t="s">
        <v>3311</v>
      </c>
      <c r="E50" s="1807"/>
      <c r="F50" s="1807"/>
      <c r="G50" s="1807"/>
      <c r="H50" s="1807"/>
      <c r="I50" s="1807"/>
      <c r="J50" s="1808"/>
      <c r="K50" s="1849"/>
      <c r="L50" s="1811"/>
      <c r="M50" s="1811"/>
      <c r="N50" s="1811"/>
      <c r="O50" s="1811"/>
      <c r="P50" s="1118" t="s">
        <v>3310</v>
      </c>
      <c r="Q50" s="1811"/>
      <c r="R50" s="1811"/>
      <c r="S50" s="1811"/>
      <c r="T50" s="1811"/>
      <c r="U50" s="1811"/>
      <c r="V50" s="1118" t="s">
        <v>3309</v>
      </c>
      <c r="W50" s="1811"/>
      <c r="X50" s="1811"/>
      <c r="Y50" s="1811"/>
      <c r="Z50" s="1811"/>
      <c r="AA50" s="1811"/>
      <c r="AB50" s="1812"/>
      <c r="AC50" s="1119"/>
      <c r="AD50" s="1119"/>
      <c r="AE50" s="1119"/>
      <c r="AF50" s="1119"/>
      <c r="AG50" s="1119"/>
      <c r="AH50" s="1119"/>
      <c r="AI50" s="1119"/>
      <c r="AJ50" s="1119"/>
      <c r="AL50" s="1108"/>
    </row>
    <row r="51" spans="1:39" ht="5.25" customHeight="1">
      <c r="A51" s="1123"/>
      <c r="B51" s="1124"/>
      <c r="C51" s="1124"/>
      <c r="D51" s="1124"/>
      <c r="E51" s="1124"/>
      <c r="F51" s="1124"/>
      <c r="G51" s="1124"/>
      <c r="H51" s="1124"/>
      <c r="I51" s="1124"/>
      <c r="J51" s="1124"/>
      <c r="K51" s="1124"/>
      <c r="L51" s="1124"/>
      <c r="M51" s="1124"/>
      <c r="N51" s="1124"/>
      <c r="O51" s="1124"/>
      <c r="P51" s="1124"/>
      <c r="Q51" s="1124"/>
      <c r="R51" s="1124"/>
      <c r="S51" s="1124"/>
      <c r="T51" s="1124"/>
      <c r="U51" s="1124"/>
      <c r="V51" s="1124"/>
      <c r="W51" s="1124"/>
      <c r="X51" s="1124"/>
      <c r="Y51" s="1124"/>
      <c r="Z51" s="1124"/>
      <c r="AA51" s="1124"/>
      <c r="AB51" s="1124"/>
      <c r="AC51" s="1124"/>
      <c r="AD51" s="1124"/>
      <c r="AE51" s="1124"/>
      <c r="AF51" s="1124"/>
      <c r="AG51" s="1124"/>
      <c r="AH51" s="1124"/>
      <c r="AI51" s="1124"/>
      <c r="AJ51" s="1124"/>
      <c r="AK51" s="1124"/>
      <c r="AL51" s="1125"/>
    </row>
    <row r="52" spans="1:39" ht="5.25" customHeight="1"/>
    <row r="53" spans="1:39" ht="15" customHeight="1">
      <c r="A53" s="1870" t="s">
        <v>3308</v>
      </c>
      <c r="B53" s="1870"/>
      <c r="C53" s="1870"/>
      <c r="D53" s="1870"/>
      <c r="E53" s="1870"/>
      <c r="F53" s="1870"/>
      <c r="G53" s="1870"/>
      <c r="H53" s="1870"/>
      <c r="I53" s="1870"/>
      <c r="J53" s="1870"/>
      <c r="K53" s="1870"/>
      <c r="L53" s="1870"/>
      <c r="M53" s="1870"/>
    </row>
    <row r="54" spans="1:39" ht="15" customHeight="1">
      <c r="A54" s="1876"/>
      <c r="B54" s="1876"/>
      <c r="C54" s="1876"/>
      <c r="D54" s="1876"/>
      <c r="E54" s="1876"/>
      <c r="F54" s="1876"/>
      <c r="G54" s="1876"/>
      <c r="H54" s="1876"/>
      <c r="I54" s="1876"/>
      <c r="J54" s="1876"/>
      <c r="K54" s="1876"/>
      <c r="L54" s="1876"/>
      <c r="M54" s="1876"/>
      <c r="N54" s="1876"/>
      <c r="O54" s="1876"/>
      <c r="P54" s="1876"/>
      <c r="Q54" s="1876"/>
      <c r="R54" s="1876"/>
      <c r="S54" s="1876"/>
      <c r="T54" s="1876"/>
      <c r="U54" s="1876"/>
      <c r="V54" s="1876"/>
      <c r="W54" s="1876"/>
      <c r="X54" s="1876"/>
      <c r="Y54" s="1876"/>
      <c r="Z54" s="1876"/>
      <c r="AA54" s="1876"/>
      <c r="AB54" s="1876"/>
      <c r="AC54" s="1876"/>
      <c r="AD54" s="1876"/>
      <c r="AE54" s="1876"/>
      <c r="AF54" s="1876"/>
      <c r="AG54" s="1876"/>
      <c r="AH54" s="1876"/>
      <c r="AI54" s="1876"/>
      <c r="AJ54" s="1876"/>
      <c r="AK54" s="1119"/>
      <c r="AL54" s="1119"/>
      <c r="AM54" s="1126"/>
    </row>
    <row r="55" spans="1:39" ht="15" customHeight="1">
      <c r="A55" s="1876"/>
      <c r="B55" s="1876"/>
      <c r="C55" s="1876"/>
      <c r="D55" s="1876"/>
      <c r="E55" s="1876"/>
      <c r="F55" s="1876"/>
      <c r="G55" s="1876"/>
      <c r="H55" s="1876"/>
      <c r="I55" s="1876"/>
      <c r="J55" s="1876"/>
      <c r="K55" s="1876"/>
      <c r="L55" s="1876"/>
      <c r="M55" s="1876"/>
      <c r="N55" s="1876"/>
      <c r="O55" s="1876"/>
      <c r="P55" s="1876"/>
      <c r="Q55" s="1876"/>
      <c r="R55" s="1876"/>
      <c r="S55" s="1876"/>
      <c r="T55" s="1876"/>
      <c r="U55" s="1876"/>
      <c r="V55" s="1876"/>
      <c r="W55" s="1876"/>
      <c r="X55" s="1876"/>
      <c r="Y55" s="1876"/>
      <c r="Z55" s="1876"/>
      <c r="AA55" s="1876"/>
      <c r="AB55" s="1876"/>
      <c r="AC55" s="1876"/>
      <c r="AD55" s="1876"/>
      <c r="AE55" s="1876"/>
      <c r="AF55" s="1876"/>
      <c r="AG55" s="1876"/>
      <c r="AH55" s="1876"/>
      <c r="AI55" s="1876"/>
      <c r="AJ55" s="1876"/>
      <c r="AK55" s="1119"/>
      <c r="AL55" s="1119"/>
      <c r="AM55" s="1126"/>
    </row>
    <row r="56" spans="1:39" ht="15" customHeight="1">
      <c r="A56" s="1876"/>
      <c r="B56" s="1876"/>
      <c r="C56" s="1876"/>
      <c r="D56" s="1876"/>
      <c r="E56" s="1876"/>
      <c r="F56" s="1876"/>
      <c r="G56" s="1876"/>
      <c r="H56" s="1876"/>
      <c r="I56" s="1876"/>
      <c r="J56" s="1876"/>
      <c r="K56" s="1876"/>
      <c r="L56" s="1876"/>
      <c r="M56" s="1876"/>
      <c r="N56" s="1876"/>
      <c r="O56" s="1876"/>
      <c r="P56" s="1876"/>
      <c r="Q56" s="1876"/>
      <c r="R56" s="1876"/>
      <c r="S56" s="1876"/>
      <c r="T56" s="1876"/>
      <c r="U56" s="1876"/>
      <c r="V56" s="1876"/>
      <c r="W56" s="1876"/>
      <c r="X56" s="1876"/>
      <c r="Y56" s="1876"/>
      <c r="Z56" s="1876"/>
      <c r="AA56" s="1876"/>
      <c r="AB56" s="1876"/>
      <c r="AC56" s="1876"/>
      <c r="AD56" s="1876"/>
      <c r="AE56" s="1876"/>
      <c r="AF56" s="1876"/>
      <c r="AG56" s="1876"/>
      <c r="AH56" s="1876"/>
      <c r="AI56" s="1876"/>
      <c r="AJ56" s="1876"/>
      <c r="AK56" s="1119"/>
      <c r="AL56" s="1119"/>
      <c r="AM56" s="1126"/>
    </row>
    <row r="57" spans="1:39" ht="15" customHeight="1">
      <c r="A57" s="1831" t="s">
        <v>3307</v>
      </c>
      <c r="B57" s="1831"/>
      <c r="C57" s="1831"/>
      <c r="D57" s="1831"/>
      <c r="E57" s="1831"/>
      <c r="F57" s="1831"/>
      <c r="G57" s="1831"/>
      <c r="H57" s="1831"/>
      <c r="I57" s="1831"/>
      <c r="J57" s="1831"/>
      <c r="K57" s="1831"/>
      <c r="L57" s="1831"/>
      <c r="M57" s="1831"/>
      <c r="N57" s="1831"/>
      <c r="O57" s="1831"/>
      <c r="P57" s="1831"/>
      <c r="Q57" s="1831"/>
      <c r="R57" s="1831"/>
      <c r="S57" s="1831"/>
      <c r="T57" s="1831"/>
      <c r="U57" s="1831"/>
      <c r="V57" s="1831"/>
      <c r="W57" s="1831"/>
      <c r="X57" s="1831"/>
      <c r="Y57" s="1831"/>
      <c r="Z57" s="1831"/>
      <c r="AA57" s="1831"/>
      <c r="AB57" s="1831"/>
      <c r="AC57" s="1831"/>
      <c r="AD57" s="1831"/>
      <c r="AE57" s="1831"/>
      <c r="AF57" s="1831"/>
      <c r="AG57" s="1831"/>
      <c r="AH57" s="1831"/>
      <c r="AI57" s="1831"/>
      <c r="AJ57" s="1831"/>
      <c r="AK57" s="1127"/>
      <c r="AL57" s="1127"/>
    </row>
    <row r="58" spans="1:39" ht="4.1500000000000004" customHeight="1">
      <c r="A58" s="1128"/>
      <c r="B58" s="1128"/>
      <c r="C58" s="1128"/>
      <c r="D58" s="1128"/>
      <c r="E58" s="1128"/>
      <c r="F58" s="1128"/>
      <c r="G58" s="1128"/>
      <c r="H58" s="1128"/>
      <c r="I58" s="1128"/>
      <c r="J58" s="1128"/>
      <c r="K58" s="1128"/>
      <c r="L58" s="1128"/>
      <c r="M58" s="1128"/>
      <c r="N58" s="1128"/>
      <c r="O58" s="1128"/>
      <c r="P58" s="1128"/>
      <c r="Q58" s="1128"/>
      <c r="R58" s="1128"/>
      <c r="S58" s="1128"/>
      <c r="T58" s="1128"/>
      <c r="U58" s="1128"/>
      <c r="V58" s="1128"/>
      <c r="W58" s="1128"/>
      <c r="X58" s="1128"/>
      <c r="Y58" s="1128"/>
      <c r="Z58" s="1128"/>
      <c r="AA58" s="1128"/>
      <c r="AB58" s="1128"/>
      <c r="AC58" s="1128"/>
      <c r="AD58" s="1128"/>
      <c r="AE58" s="1128"/>
      <c r="AF58" s="1128"/>
      <c r="AG58" s="1128"/>
      <c r="AH58" s="1128"/>
      <c r="AI58" s="1128"/>
      <c r="AJ58" s="1128"/>
      <c r="AK58" s="1127"/>
      <c r="AL58" s="1127"/>
    </row>
    <row r="59" spans="1:39" ht="4.1500000000000004" customHeight="1">
      <c r="A59" s="1129"/>
      <c r="B59" s="1130"/>
      <c r="C59" s="1130"/>
      <c r="D59" s="1130"/>
      <c r="E59" s="1130"/>
      <c r="F59" s="1130"/>
      <c r="G59" s="1130"/>
      <c r="H59" s="1130"/>
      <c r="I59" s="1130"/>
      <c r="J59" s="1130"/>
      <c r="K59" s="1130"/>
      <c r="L59" s="1130"/>
      <c r="M59" s="1130"/>
      <c r="N59" s="1130"/>
      <c r="O59" s="1130"/>
      <c r="P59" s="1130"/>
      <c r="Q59" s="1130"/>
      <c r="R59" s="1130"/>
      <c r="S59" s="1130"/>
      <c r="T59" s="1130"/>
      <c r="U59" s="1130"/>
      <c r="V59" s="1130"/>
      <c r="W59" s="1130"/>
      <c r="X59" s="1130"/>
      <c r="Y59" s="1130"/>
      <c r="Z59" s="1130"/>
      <c r="AA59" s="1130"/>
      <c r="AB59" s="1130"/>
      <c r="AC59" s="1130"/>
      <c r="AD59" s="1130"/>
      <c r="AE59" s="1130"/>
      <c r="AF59" s="1130"/>
      <c r="AG59" s="1130"/>
      <c r="AH59" s="1130"/>
      <c r="AI59" s="1130"/>
      <c r="AJ59" s="1130"/>
      <c r="AK59" s="1130"/>
      <c r="AL59" s="1131"/>
    </row>
    <row r="60" spans="1:39" ht="18" customHeight="1">
      <c r="A60" s="1869" t="s">
        <v>3306</v>
      </c>
      <c r="B60" s="1870"/>
      <c r="C60" s="1870"/>
      <c r="D60" s="1870"/>
      <c r="E60" s="1870"/>
      <c r="F60" s="1870"/>
      <c r="G60" s="1870"/>
      <c r="H60" s="1870"/>
      <c r="I60" s="1870"/>
      <c r="J60" s="1870"/>
      <c r="K60" s="1870"/>
      <c r="L60" s="1870"/>
      <c r="M60" s="1870"/>
      <c r="N60" s="1870"/>
      <c r="O60" s="1870"/>
      <c r="AL60" s="1108"/>
    </row>
    <row r="61" spans="1:39" ht="23.25" customHeight="1">
      <c r="A61" s="1107"/>
      <c r="B61" s="1806" t="s">
        <v>3305</v>
      </c>
      <c r="C61" s="1807"/>
      <c r="D61" s="1807"/>
      <c r="E61" s="1807"/>
      <c r="F61" s="1807"/>
      <c r="G61" s="1807"/>
      <c r="H61" s="1807"/>
      <c r="I61" s="1807"/>
      <c r="J61" s="1878" t="str">
        <f>IF(項目一覧!$C$155="","　　　　　年　　　　月　　　　日",項目一覧!$C$155)</f>
        <v>　　　　　年　　　　月　　　　日</v>
      </c>
      <c r="K61" s="1879"/>
      <c r="L61" s="1879"/>
      <c r="M61" s="1879"/>
      <c r="N61" s="1879"/>
      <c r="O61" s="1879"/>
      <c r="P61" s="1879"/>
      <c r="Q61" s="1879"/>
      <c r="R61" s="1879"/>
      <c r="S61" s="1879"/>
      <c r="T61" s="1879"/>
      <c r="U61" s="1879"/>
      <c r="V61" s="1879"/>
      <c r="W61" s="1879"/>
      <c r="X61" s="1879"/>
      <c r="Y61" s="1880"/>
      <c r="AL61" s="1108"/>
      <c r="AM61" s="1102" t="str">
        <f>IF(OR(J61="",Q61="",U61=""),"未入力","")</f>
        <v>未入力</v>
      </c>
    </row>
    <row r="62" spans="1:39" ht="23.25" customHeight="1">
      <c r="A62" s="1107"/>
      <c r="B62" s="1832" t="s">
        <v>3304</v>
      </c>
      <c r="C62" s="1830"/>
      <c r="D62" s="1830"/>
      <c r="E62" s="1830"/>
      <c r="F62" s="1830"/>
      <c r="G62" s="1830"/>
      <c r="H62" s="1830"/>
      <c r="I62" s="1830"/>
      <c r="J62" s="1878" t="str">
        <f>IF(項目一覧!$C$156="","　　　　　年　　　　月　　　　日",項目一覧!$C$156)</f>
        <v>　　　　　年　　　　月　　　　日</v>
      </c>
      <c r="K62" s="1879"/>
      <c r="L62" s="1879"/>
      <c r="M62" s="1879"/>
      <c r="N62" s="1879"/>
      <c r="O62" s="1879"/>
      <c r="P62" s="1879"/>
      <c r="Q62" s="1879"/>
      <c r="R62" s="1879"/>
      <c r="S62" s="1879"/>
      <c r="T62" s="1879"/>
      <c r="U62" s="1879"/>
      <c r="V62" s="1879"/>
      <c r="W62" s="1879"/>
      <c r="X62" s="1879"/>
      <c r="Y62" s="1880"/>
      <c r="AL62" s="1108"/>
      <c r="AM62" s="1102" t="str">
        <f>IF(OR(J62="",Q62="",U62=""),"未入力","")</f>
        <v>未入力</v>
      </c>
    </row>
    <row r="63" spans="1:39" ht="4.1500000000000004" customHeight="1">
      <c r="A63" s="1107"/>
      <c r="AL63" s="1108"/>
    </row>
    <row r="64" spans="1:39" ht="4.1500000000000004" customHeight="1">
      <c r="A64" s="1107"/>
      <c r="AL64" s="1108"/>
    </row>
    <row r="65" spans="1:44" ht="18" customHeight="1">
      <c r="A65" s="1869" t="s">
        <v>3303</v>
      </c>
      <c r="B65" s="1870"/>
      <c r="C65" s="1870"/>
      <c r="D65" s="1870"/>
      <c r="E65" s="1870"/>
      <c r="F65" s="1870"/>
      <c r="AL65" s="1108"/>
    </row>
    <row r="66" spans="1:44" ht="17.649999999999999" customHeight="1">
      <c r="A66" s="1107"/>
      <c r="B66" s="1845" t="s">
        <v>3302</v>
      </c>
      <c r="C66" s="1804"/>
      <c r="D66" s="1804"/>
      <c r="E66" s="1804"/>
      <c r="F66" s="1804"/>
      <c r="G66" s="1804"/>
      <c r="H66" s="1804"/>
      <c r="I66" s="1805"/>
      <c r="J66" s="1132"/>
      <c r="K66" s="1105" t="s">
        <v>3301</v>
      </c>
      <c r="L66" s="1105"/>
      <c r="M66" s="1105"/>
      <c r="N66" s="1105"/>
      <c r="O66" s="1105"/>
      <c r="P66" s="1105"/>
      <c r="Q66" s="1105"/>
      <c r="R66" s="1105"/>
      <c r="S66" s="1105" t="s">
        <v>3300</v>
      </c>
      <c r="T66" s="1105"/>
      <c r="U66" s="1105"/>
      <c r="V66" s="1105"/>
      <c r="W66" s="1105"/>
      <c r="X66" s="1105"/>
      <c r="Y66" s="1105"/>
      <c r="Z66" s="1105"/>
      <c r="AA66" s="1105"/>
      <c r="AB66" s="1105"/>
      <c r="AC66" s="1105" t="s">
        <v>3299</v>
      </c>
      <c r="AD66" s="1105"/>
      <c r="AE66" s="1105"/>
      <c r="AF66" s="1105"/>
      <c r="AG66" s="1105"/>
      <c r="AH66" s="1105"/>
      <c r="AI66" s="1105"/>
      <c r="AJ66" s="1106"/>
      <c r="AL66" s="1108"/>
      <c r="AM66" s="1102" t="str">
        <f>IF(COUNTIF(AN66:AP67,TRUE)&gt;1,"複数選択",IF(COUNTIF(AN66:AP67,TRUE)=0,"未入力",""))</f>
        <v>未入力</v>
      </c>
      <c r="AN66" s="1133" t="b">
        <v>0</v>
      </c>
      <c r="AO66" s="1133" t="b">
        <v>0</v>
      </c>
      <c r="AP66" s="1133" t="b">
        <v>0</v>
      </c>
    </row>
    <row r="67" spans="1:44" ht="17.649999999999999" customHeight="1">
      <c r="A67" s="1107"/>
      <c r="B67" s="1846"/>
      <c r="C67" s="1847"/>
      <c r="D67" s="1847"/>
      <c r="E67" s="1847"/>
      <c r="F67" s="1847"/>
      <c r="G67" s="1847"/>
      <c r="H67" s="1847"/>
      <c r="I67" s="1848"/>
      <c r="J67" s="1123"/>
      <c r="K67" s="1124" t="s">
        <v>3298</v>
      </c>
      <c r="L67" s="1124"/>
      <c r="M67" s="1124"/>
      <c r="N67" s="1124"/>
      <c r="O67" s="1124"/>
      <c r="P67" s="1124"/>
      <c r="Q67" s="1124"/>
      <c r="R67" s="1124"/>
      <c r="S67" s="1124" t="s">
        <v>3297</v>
      </c>
      <c r="T67" s="1124"/>
      <c r="U67" s="1135"/>
      <c r="V67" s="1135"/>
      <c r="W67" s="1135"/>
      <c r="X67" s="1135"/>
      <c r="Y67" s="1124"/>
      <c r="Z67" s="1124"/>
      <c r="AA67" s="1124"/>
      <c r="AB67" s="1124"/>
      <c r="AC67" s="1124" t="s">
        <v>3296</v>
      </c>
      <c r="AD67" s="1124"/>
      <c r="AE67" s="1124"/>
      <c r="AF67" s="1124"/>
      <c r="AG67" s="1124"/>
      <c r="AH67" s="1124"/>
      <c r="AI67" s="1124"/>
      <c r="AJ67" s="1125"/>
      <c r="AL67" s="1108"/>
      <c r="AN67" s="1133" t="b">
        <v>0</v>
      </c>
      <c r="AO67" s="1133" t="b">
        <v>0</v>
      </c>
      <c r="AP67" s="1133" t="b">
        <v>0</v>
      </c>
    </row>
    <row r="68" spans="1:44" ht="17.649999999999999" customHeight="1">
      <c r="A68" s="1107"/>
      <c r="B68" s="1827" t="s">
        <v>3295</v>
      </c>
      <c r="C68" s="1828"/>
      <c r="D68" s="1828"/>
      <c r="E68" s="1828"/>
      <c r="F68" s="1828"/>
      <c r="G68" s="1828"/>
      <c r="H68" s="1828"/>
      <c r="I68" s="1829"/>
      <c r="J68" s="1132"/>
      <c r="K68" s="1105" t="s">
        <v>3294</v>
      </c>
      <c r="L68" s="1105"/>
      <c r="M68" s="1132"/>
      <c r="N68" s="1105"/>
      <c r="O68" s="1105"/>
      <c r="P68" s="1105"/>
      <c r="Q68" s="1105"/>
      <c r="R68" s="1105"/>
      <c r="T68" s="1105"/>
      <c r="U68" s="1105"/>
      <c r="V68" s="1105" t="s">
        <v>3293</v>
      </c>
      <c r="X68" s="1105"/>
      <c r="Y68" s="1105"/>
      <c r="Z68" s="1105"/>
      <c r="AA68" s="1105"/>
      <c r="AB68" s="1105"/>
      <c r="AC68" s="1105"/>
      <c r="AD68" s="1105"/>
      <c r="AE68" s="1105"/>
      <c r="AF68" s="1105"/>
      <c r="AG68" s="1105"/>
      <c r="AH68" s="1105"/>
      <c r="AI68" s="1105"/>
      <c r="AJ68" s="1106"/>
      <c r="AL68" s="1108"/>
      <c r="AM68" s="1102" t="str">
        <f>IF(AN67=FALSE,"",IF(COUNTIF(AN68:AP70,TRUE)&gt;1,"複数選択",IF(COUNTIF(AN68:AP70,TRUE)=0,"未入力","")))</f>
        <v/>
      </c>
      <c r="AN68" s="1133" t="b">
        <v>1</v>
      </c>
      <c r="AO68" s="1133" t="b">
        <v>0</v>
      </c>
    </row>
    <row r="69" spans="1:44" ht="17.649999999999999" customHeight="1">
      <c r="A69" s="1107"/>
      <c r="B69" s="1841"/>
      <c r="C69" s="1842"/>
      <c r="D69" s="1842"/>
      <c r="E69" s="1842"/>
      <c r="F69" s="1842"/>
      <c r="G69" s="1842"/>
      <c r="H69" s="1842"/>
      <c r="I69" s="1843"/>
      <c r="J69" s="1123"/>
      <c r="K69" s="1124" t="s">
        <v>3292</v>
      </c>
      <c r="L69" s="1124"/>
      <c r="M69" s="1123"/>
      <c r="N69" s="1124"/>
      <c r="O69" s="1124"/>
      <c r="P69" s="1124"/>
      <c r="Q69" s="1124"/>
      <c r="R69" s="1124"/>
      <c r="S69" s="1124"/>
      <c r="T69" s="1124"/>
      <c r="U69" s="1124"/>
      <c r="V69" s="1124" t="s">
        <v>3291</v>
      </c>
      <c r="W69" s="1124"/>
      <c r="X69" s="1124"/>
      <c r="Y69" s="1124"/>
      <c r="Z69" s="1124"/>
      <c r="AA69" s="1124"/>
      <c r="AB69" s="1124"/>
      <c r="AC69" s="1124"/>
      <c r="AD69" s="1124"/>
      <c r="AE69" s="1124"/>
      <c r="AF69" s="1124" t="s">
        <v>3290</v>
      </c>
      <c r="AG69" s="1124"/>
      <c r="AH69" s="1124"/>
      <c r="AI69" s="1124"/>
      <c r="AJ69" s="1125"/>
      <c r="AL69" s="1108"/>
      <c r="AN69" s="1133" t="b">
        <v>0</v>
      </c>
    </row>
    <row r="70" spans="1:44" ht="2.25" customHeight="1">
      <c r="A70" s="1107"/>
      <c r="AL70" s="1108"/>
    </row>
    <row r="71" spans="1:44" ht="1.5" customHeight="1">
      <c r="A71" s="1107"/>
      <c r="AL71" s="1108"/>
    </row>
    <row r="72" spans="1:44" ht="18" customHeight="1">
      <c r="A72" s="1107" t="s">
        <v>3289</v>
      </c>
      <c r="I72" s="1831"/>
      <c r="J72" s="1831"/>
      <c r="K72" s="1831"/>
      <c r="L72" s="1831"/>
      <c r="M72" s="1831"/>
      <c r="N72" s="1831"/>
      <c r="R72" s="1831"/>
      <c r="S72" s="1831"/>
      <c r="T72" s="1831"/>
      <c r="U72" s="1831"/>
      <c r="V72" s="1831"/>
      <c r="W72" s="1831"/>
      <c r="AL72" s="1108"/>
    </row>
    <row r="73" spans="1:44" ht="39" customHeight="1">
      <c r="A73" s="1107"/>
      <c r="B73" s="1806" t="s">
        <v>3288</v>
      </c>
      <c r="C73" s="1807"/>
      <c r="D73" s="1807"/>
      <c r="E73" s="1807"/>
      <c r="F73" s="1807"/>
      <c r="G73" s="1807"/>
      <c r="H73" s="1807"/>
      <c r="I73" s="1808"/>
      <c r="J73" s="1904" t="str">
        <f>IF(項目一覧!$C$69=0,"",IF(項目一覧!$C$71=0,項目一覧!$C$69&amp;項目一覧!$C$70,項目一覧!$C$69&amp;項目一覧!$C$70&amp;項目一覧!$C$71))</f>
        <v/>
      </c>
      <c r="K73" s="1905"/>
      <c r="L73" s="1905"/>
      <c r="M73" s="1905"/>
      <c r="N73" s="1905"/>
      <c r="O73" s="1905"/>
      <c r="P73" s="1905"/>
      <c r="Q73" s="1905"/>
      <c r="R73" s="1905"/>
      <c r="S73" s="1905"/>
      <c r="T73" s="1905"/>
      <c r="U73" s="1905"/>
      <c r="V73" s="1905"/>
      <c r="W73" s="1905"/>
      <c r="X73" s="1905"/>
      <c r="Y73" s="1905"/>
      <c r="Z73" s="1905"/>
      <c r="AA73" s="1905"/>
      <c r="AB73" s="1905"/>
      <c r="AC73" s="1905"/>
      <c r="AD73" s="1905"/>
      <c r="AE73" s="1905"/>
      <c r="AF73" s="1905"/>
      <c r="AG73" s="1905"/>
      <c r="AH73" s="1905"/>
      <c r="AI73" s="1905"/>
      <c r="AJ73" s="1906"/>
      <c r="AL73" s="1108"/>
      <c r="AM73" s="1102" t="str">
        <f>IF(OR(H73="",O73="",U73=""),"未入力（地番まで）","")</f>
        <v>未入力（地番まで）</v>
      </c>
    </row>
    <row r="74" spans="1:44" ht="17.649999999999999" customHeight="1">
      <c r="A74" s="1107"/>
      <c r="B74" s="1845" t="s">
        <v>3287</v>
      </c>
      <c r="C74" s="1804"/>
      <c r="D74" s="1804"/>
      <c r="E74" s="1804"/>
      <c r="F74" s="1804"/>
      <c r="G74" s="1804"/>
      <c r="H74" s="1804"/>
      <c r="I74" s="1804"/>
      <c r="J74" s="1132"/>
      <c r="K74" s="1104" t="s">
        <v>3286</v>
      </c>
      <c r="L74" s="1104"/>
      <c r="M74" s="1104"/>
      <c r="N74" s="1104"/>
      <c r="O74" s="1104"/>
      <c r="P74" s="1104"/>
      <c r="Q74" s="1105"/>
      <c r="R74" s="1105"/>
      <c r="T74" s="1104"/>
      <c r="U74" s="1104"/>
      <c r="V74" s="1104"/>
      <c r="W74" s="1104"/>
      <c r="X74" s="1104"/>
      <c r="Y74" s="1104"/>
      <c r="Z74" s="1104"/>
      <c r="AA74" s="1104" t="s">
        <v>3285</v>
      </c>
      <c r="AB74" s="1105"/>
      <c r="AC74" s="1105"/>
      <c r="AD74" s="1105"/>
      <c r="AE74" s="1105"/>
      <c r="AF74" s="1105"/>
      <c r="AG74" s="1105"/>
      <c r="AH74" s="1105"/>
      <c r="AI74" s="1105"/>
      <c r="AJ74" s="1106"/>
      <c r="AL74" s="1108"/>
      <c r="AM74" s="1102" t="str">
        <f>IF(COUNTIF(AN74:AP77,TRUE)&gt;1,"複数選択",IF(COUNTIF(AN74:AP77,TRUE)=0,"未入力",""))</f>
        <v>未入力</v>
      </c>
      <c r="AN74" s="1133" t="b">
        <v>0</v>
      </c>
      <c r="AO74" s="1133" t="b">
        <v>0</v>
      </c>
    </row>
    <row r="75" spans="1:44" ht="17.649999999999999" customHeight="1">
      <c r="A75" s="1107"/>
      <c r="B75" s="1869"/>
      <c r="C75" s="1870"/>
      <c r="D75" s="1870"/>
      <c r="E75" s="1870"/>
      <c r="F75" s="1870"/>
      <c r="G75" s="1870"/>
      <c r="H75" s="1870"/>
      <c r="I75" s="1870"/>
      <c r="J75" s="1107"/>
      <c r="K75" s="1102" t="s">
        <v>3284</v>
      </c>
      <c r="AA75" s="1103" t="s">
        <v>3283</v>
      </c>
      <c r="AB75" s="1103"/>
      <c r="AC75" s="1103"/>
      <c r="AD75" s="1103"/>
      <c r="AE75" s="1103"/>
      <c r="AF75" s="1103"/>
      <c r="AJ75" s="1108"/>
      <c r="AL75" s="1108"/>
      <c r="AN75" s="1133" t="b">
        <v>0</v>
      </c>
      <c r="AO75" s="1133" t="b">
        <v>0</v>
      </c>
    </row>
    <row r="76" spans="1:44" ht="17.649999999999999" customHeight="1">
      <c r="A76" s="1107"/>
      <c r="B76" s="1846"/>
      <c r="C76" s="1847"/>
      <c r="D76" s="1847"/>
      <c r="E76" s="1847"/>
      <c r="F76" s="1847"/>
      <c r="G76" s="1847"/>
      <c r="H76" s="1847"/>
      <c r="I76" s="1847"/>
      <c r="J76" s="1123"/>
      <c r="K76" s="1113" t="s">
        <v>3282</v>
      </c>
      <c r="L76" s="1113"/>
      <c r="M76" s="1113"/>
      <c r="N76" s="1113"/>
      <c r="O76" s="1113"/>
      <c r="P76" s="1113"/>
      <c r="Q76" s="1113"/>
      <c r="R76" s="1113"/>
      <c r="S76" s="1113"/>
      <c r="T76" s="1113"/>
      <c r="U76" s="1113"/>
      <c r="V76" s="1113"/>
      <c r="W76" s="1113"/>
      <c r="X76" s="1113"/>
      <c r="Y76" s="1113"/>
      <c r="Z76" s="1113"/>
      <c r="AA76" s="1113"/>
      <c r="AB76" s="1113"/>
      <c r="AC76" s="1113"/>
      <c r="AD76" s="1124"/>
      <c r="AE76" s="1124"/>
      <c r="AF76" s="1124"/>
      <c r="AG76" s="1124"/>
      <c r="AH76" s="1124"/>
      <c r="AI76" s="1124"/>
      <c r="AJ76" s="1125"/>
      <c r="AL76" s="1108"/>
      <c r="AN76" s="1133" t="b">
        <v>0</v>
      </c>
      <c r="AO76" s="1133"/>
    </row>
    <row r="77" spans="1:44" ht="4.1500000000000004" customHeight="1">
      <c r="A77" s="1107"/>
      <c r="AL77" s="1108"/>
    </row>
    <row r="78" spans="1:44" ht="4.1500000000000004" customHeight="1">
      <c r="A78" s="1107"/>
      <c r="AL78" s="1108"/>
    </row>
    <row r="79" spans="1:44" ht="17.649999999999999" customHeight="1">
      <c r="A79" s="1107" t="s">
        <v>3281</v>
      </c>
      <c r="I79" s="1108"/>
      <c r="J79" s="1137"/>
      <c r="K79" s="1112" t="s">
        <v>3280</v>
      </c>
      <c r="L79" s="1112"/>
      <c r="M79" s="1112"/>
      <c r="N79" s="1112"/>
      <c r="O79" s="1120"/>
      <c r="P79" s="1112" t="s">
        <v>3279</v>
      </c>
      <c r="Q79" s="1112"/>
      <c r="R79" s="1112"/>
      <c r="S79" s="1112"/>
      <c r="T79" s="1120"/>
      <c r="U79" s="1112" t="s">
        <v>3278</v>
      </c>
      <c r="V79" s="1112"/>
      <c r="W79" s="1112"/>
      <c r="X79" s="1112"/>
      <c r="Y79" s="1120"/>
      <c r="Z79" s="1112" t="s">
        <v>3277</v>
      </c>
      <c r="AA79" s="1112"/>
      <c r="AB79" s="1112"/>
      <c r="AC79" s="1112"/>
      <c r="AD79" s="1121"/>
      <c r="AL79" s="1108"/>
      <c r="AM79" s="1102" t="str">
        <f>IF(COUNTIF(AN79:AQ79,TRUE)&gt;1,"複数選択",IF(COUNTIF(AN79:AQ79,TRUE)=0,"未入力",""))</f>
        <v>未入力</v>
      </c>
      <c r="AN79" s="1133" t="b">
        <v>0</v>
      </c>
      <c r="AO79" s="1133" t="b">
        <v>0</v>
      </c>
      <c r="AP79" s="1133" t="b">
        <v>0</v>
      </c>
      <c r="AQ79" s="1133" t="b">
        <v>0</v>
      </c>
      <c r="AR79" s="1133"/>
    </row>
    <row r="80" spans="1:44" ht="4.1500000000000004" customHeight="1">
      <c r="A80" s="1107"/>
      <c r="AL80" s="1108"/>
    </row>
    <row r="81" spans="1:42" ht="3.75" customHeight="1">
      <c r="A81" s="1107"/>
      <c r="AL81" s="1108"/>
    </row>
    <row r="82" spans="1:42" ht="23.25" customHeight="1">
      <c r="A82" s="1869" t="s">
        <v>3276</v>
      </c>
      <c r="B82" s="1870"/>
      <c r="C82" s="1870"/>
      <c r="D82" s="1870"/>
      <c r="E82" s="1870"/>
      <c r="F82" s="1870"/>
      <c r="G82" s="1870"/>
      <c r="H82" s="1870"/>
      <c r="I82" s="1894"/>
      <c r="J82" s="1806"/>
      <c r="K82" s="1807"/>
      <c r="L82" s="1807"/>
      <c r="M82" s="1807"/>
      <c r="N82" s="1807"/>
      <c r="O82" s="1807"/>
      <c r="P82" s="1807"/>
      <c r="Q82" s="1807"/>
      <c r="R82" s="1808"/>
      <c r="S82" s="1102" t="s">
        <v>3275</v>
      </c>
      <c r="AL82" s="1108"/>
    </row>
    <row r="83" spans="1:42" ht="5.25" customHeight="1">
      <c r="A83" s="1107"/>
      <c r="AL83" s="1108"/>
    </row>
    <row r="84" spans="1:42" ht="18" customHeight="1">
      <c r="A84" s="1869" t="s">
        <v>3274</v>
      </c>
      <c r="B84" s="1870"/>
      <c r="C84" s="1870"/>
      <c r="D84" s="1870"/>
      <c r="E84" s="1870"/>
      <c r="F84" s="1870"/>
      <c r="G84" s="1870"/>
      <c r="H84" s="1870"/>
      <c r="I84" s="1870"/>
      <c r="J84" s="1870"/>
      <c r="K84" s="1870"/>
      <c r="AL84" s="1108"/>
    </row>
    <row r="85" spans="1:42" ht="23.25" customHeight="1">
      <c r="A85" s="1107"/>
      <c r="B85" s="1885" t="s">
        <v>3256</v>
      </c>
      <c r="C85" s="1883"/>
      <c r="D85" s="1883"/>
      <c r="E85" s="1883"/>
      <c r="F85" s="1883"/>
      <c r="G85" s="1883"/>
      <c r="H85" s="1883"/>
      <c r="I85" s="1883"/>
      <c r="J85" s="1885"/>
      <c r="K85" s="1883"/>
      <c r="L85" s="1883"/>
      <c r="M85" s="1883"/>
      <c r="N85" s="1883"/>
      <c r="O85" s="1883"/>
      <c r="P85" s="1883"/>
      <c r="Q85" s="1883"/>
      <c r="R85" s="1893"/>
      <c r="S85" s="1882"/>
      <c r="T85" s="1883"/>
      <c r="U85" s="1883"/>
      <c r="V85" s="1883"/>
      <c r="W85" s="1883"/>
      <c r="X85" s="1883"/>
      <c r="Y85" s="1883"/>
      <c r="Z85" s="1883"/>
      <c r="AA85" s="1893"/>
      <c r="AB85" s="1882"/>
      <c r="AC85" s="1883"/>
      <c r="AD85" s="1883"/>
      <c r="AE85" s="1883"/>
      <c r="AF85" s="1883"/>
      <c r="AG85" s="1883"/>
      <c r="AH85" s="1883"/>
      <c r="AI85" s="1883"/>
      <c r="AJ85" s="1884"/>
      <c r="AK85" s="1141"/>
      <c r="AL85" s="1142"/>
      <c r="AM85" s="1102" t="str">
        <f>IF(COUNTA(K85,T85,AC85)=0,"未入力","")</f>
        <v>未入力</v>
      </c>
    </row>
    <row r="86" spans="1:42" ht="39" customHeight="1">
      <c r="A86" s="1107"/>
      <c r="B86" s="1806" t="s">
        <v>3273</v>
      </c>
      <c r="C86" s="1807"/>
      <c r="D86" s="1807"/>
      <c r="E86" s="1807"/>
      <c r="F86" s="1807"/>
      <c r="G86" s="1807"/>
      <c r="H86" s="1807"/>
      <c r="I86" s="1807"/>
      <c r="J86" s="1885"/>
      <c r="K86" s="1883"/>
      <c r="L86" s="1883"/>
      <c r="M86" s="1883"/>
      <c r="N86" s="1883"/>
      <c r="O86" s="1883"/>
      <c r="P86" s="1883"/>
      <c r="Q86" s="1883"/>
      <c r="R86" s="1893"/>
      <c r="S86" s="1882"/>
      <c r="T86" s="1883"/>
      <c r="U86" s="1883"/>
      <c r="V86" s="1883"/>
      <c r="W86" s="1883"/>
      <c r="X86" s="1883"/>
      <c r="Y86" s="1883"/>
      <c r="Z86" s="1883"/>
      <c r="AA86" s="1893"/>
      <c r="AB86" s="1882"/>
      <c r="AC86" s="1883"/>
      <c r="AD86" s="1883"/>
      <c r="AE86" s="1883"/>
      <c r="AF86" s="1883"/>
      <c r="AG86" s="1883"/>
      <c r="AH86" s="1883"/>
      <c r="AI86" s="1883"/>
      <c r="AJ86" s="1884"/>
      <c r="AK86" s="1141"/>
      <c r="AL86" s="1142"/>
    </row>
    <row r="87" spans="1:42" ht="23.25" customHeight="1">
      <c r="A87" s="1107"/>
      <c r="B87" s="1827" t="s">
        <v>3705</v>
      </c>
      <c r="C87" s="1804"/>
      <c r="D87" s="1804"/>
      <c r="E87" s="1804"/>
      <c r="F87" s="1804"/>
      <c r="G87" s="1804"/>
      <c r="H87" s="1804"/>
      <c r="I87" s="1804"/>
      <c r="J87" s="1885"/>
      <c r="K87" s="1883"/>
      <c r="L87" s="1883"/>
      <c r="M87" s="1883"/>
      <c r="N87" s="1883"/>
      <c r="O87" s="1883"/>
      <c r="P87" s="1883"/>
      <c r="Q87" s="1883"/>
      <c r="R87" s="1893"/>
      <c r="S87" s="1882"/>
      <c r="T87" s="1883"/>
      <c r="U87" s="1883"/>
      <c r="V87" s="1883"/>
      <c r="W87" s="1883"/>
      <c r="X87" s="1883"/>
      <c r="Y87" s="1883"/>
      <c r="Z87" s="1883"/>
      <c r="AA87" s="1893"/>
      <c r="AB87" s="1882"/>
      <c r="AC87" s="1883"/>
      <c r="AD87" s="1883"/>
      <c r="AE87" s="1883"/>
      <c r="AF87" s="1883"/>
      <c r="AG87" s="1883"/>
      <c r="AH87" s="1883"/>
      <c r="AI87" s="1883"/>
      <c r="AJ87" s="1884"/>
      <c r="AK87" s="1141"/>
      <c r="AL87" s="1142"/>
      <c r="AM87" s="1102" t="e">
        <f>#REF!&amp;#REF!&amp;#REF!</f>
        <v>#REF!</v>
      </c>
      <c r="AN87" s="1133" t="b">
        <v>0</v>
      </c>
      <c r="AO87" s="1133" t="b">
        <v>0</v>
      </c>
      <c r="AP87" s="1133" t="b">
        <v>0</v>
      </c>
    </row>
    <row r="88" spans="1:42" ht="17.25" customHeight="1">
      <c r="A88" s="1107"/>
      <c r="B88" s="1846"/>
      <c r="C88" s="1847"/>
      <c r="D88" s="1847"/>
      <c r="E88" s="1847"/>
      <c r="F88" s="1847"/>
      <c r="G88" s="1847"/>
      <c r="H88" s="1847"/>
      <c r="I88" s="1847"/>
      <c r="J88" s="1898" t="s">
        <v>3272</v>
      </c>
      <c r="K88" s="1899"/>
      <c r="L88" s="1899"/>
      <c r="M88" s="1899"/>
      <c r="N88" s="1899"/>
      <c r="O88" s="1899"/>
      <c r="P88" s="1899"/>
      <c r="Q88" s="1899"/>
      <c r="R88" s="1900"/>
      <c r="S88" s="1901" t="s">
        <v>3272</v>
      </c>
      <c r="T88" s="1899"/>
      <c r="U88" s="1899"/>
      <c r="V88" s="1899"/>
      <c r="W88" s="1899"/>
      <c r="X88" s="1899"/>
      <c r="Y88" s="1899"/>
      <c r="Z88" s="1899"/>
      <c r="AA88" s="1900"/>
      <c r="AB88" s="1901" t="s">
        <v>3272</v>
      </c>
      <c r="AC88" s="1899"/>
      <c r="AD88" s="1899"/>
      <c r="AE88" s="1899"/>
      <c r="AF88" s="1899"/>
      <c r="AG88" s="1899"/>
      <c r="AH88" s="1899"/>
      <c r="AI88" s="1899"/>
      <c r="AJ88" s="1902"/>
      <c r="AK88" s="1143"/>
      <c r="AL88" s="1142"/>
      <c r="AM88" s="1138"/>
      <c r="AN88" s="1133"/>
      <c r="AO88" s="1133"/>
      <c r="AP88" s="1133"/>
    </row>
    <row r="89" spans="1:42" ht="20.25" customHeight="1">
      <c r="A89" s="1107"/>
      <c r="B89" s="1897" t="s">
        <v>3706</v>
      </c>
      <c r="C89" s="1851"/>
      <c r="D89" s="1851"/>
      <c r="E89" s="1851"/>
      <c r="F89" s="1851"/>
      <c r="G89" s="1851"/>
      <c r="H89" s="1851"/>
      <c r="I89" s="1851"/>
      <c r="J89" s="1895"/>
      <c r="K89" s="1819"/>
      <c r="L89" s="1819"/>
      <c r="M89" s="1819"/>
      <c r="N89" s="1819"/>
      <c r="O89" s="1819"/>
      <c r="P89" s="1819"/>
      <c r="Q89" s="1819"/>
      <c r="R89" s="1820"/>
      <c r="S89" s="1818"/>
      <c r="T89" s="1819"/>
      <c r="U89" s="1819"/>
      <c r="V89" s="1819"/>
      <c r="W89" s="1819"/>
      <c r="X89" s="1819"/>
      <c r="Y89" s="1819"/>
      <c r="Z89" s="1819"/>
      <c r="AA89" s="1820"/>
      <c r="AB89" s="1818"/>
      <c r="AC89" s="1819"/>
      <c r="AD89" s="1819"/>
      <c r="AE89" s="1819"/>
      <c r="AF89" s="1819"/>
      <c r="AG89" s="1819"/>
      <c r="AH89" s="1819"/>
      <c r="AI89" s="1819"/>
      <c r="AJ89" s="1824"/>
      <c r="AK89" s="1103"/>
      <c r="AL89" s="1138"/>
      <c r="AM89" s="1108"/>
      <c r="AN89" s="1133" t="b">
        <v>0</v>
      </c>
      <c r="AO89" s="1133" t="b">
        <v>0</v>
      </c>
      <c r="AP89" s="1133" t="b">
        <v>0</v>
      </c>
    </row>
    <row r="90" spans="1:42" ht="16.149999999999999" customHeight="1">
      <c r="A90" s="1107"/>
      <c r="B90" s="1887"/>
      <c r="C90" s="1888"/>
      <c r="D90" s="1888"/>
      <c r="E90" s="1888"/>
      <c r="F90" s="1888"/>
      <c r="G90" s="1888"/>
      <c r="H90" s="1888"/>
      <c r="I90" s="1888"/>
      <c r="J90" s="1896"/>
      <c r="K90" s="1822"/>
      <c r="L90" s="1822"/>
      <c r="M90" s="1822"/>
      <c r="N90" s="1822"/>
      <c r="O90" s="1822"/>
      <c r="P90" s="1822"/>
      <c r="Q90" s="1822"/>
      <c r="R90" s="1823"/>
      <c r="S90" s="1821"/>
      <c r="T90" s="1822"/>
      <c r="U90" s="1822"/>
      <c r="V90" s="1822"/>
      <c r="W90" s="1822"/>
      <c r="X90" s="1822"/>
      <c r="Y90" s="1822"/>
      <c r="Z90" s="1822"/>
      <c r="AA90" s="1823"/>
      <c r="AB90" s="1821"/>
      <c r="AC90" s="1822"/>
      <c r="AD90" s="1822"/>
      <c r="AE90" s="1822"/>
      <c r="AF90" s="1822"/>
      <c r="AG90" s="1822"/>
      <c r="AH90" s="1822"/>
      <c r="AI90" s="1822"/>
      <c r="AJ90" s="1825"/>
      <c r="AK90" s="1144"/>
      <c r="AL90" s="1145"/>
      <c r="AM90" s="1108"/>
      <c r="AN90" s="1133" t="b">
        <v>0</v>
      </c>
      <c r="AO90" s="1133" t="b">
        <v>0</v>
      </c>
      <c r="AP90" s="1133" t="b">
        <v>0</v>
      </c>
    </row>
    <row r="91" spans="1:42" ht="23.25" customHeight="1">
      <c r="A91" s="1107"/>
      <c r="B91" s="1832" t="s">
        <v>3271</v>
      </c>
      <c r="C91" s="1830"/>
      <c r="D91" s="1830"/>
      <c r="E91" s="1830"/>
      <c r="F91" s="1830"/>
      <c r="G91" s="1830"/>
      <c r="H91" s="1830"/>
      <c r="I91" s="1830"/>
      <c r="J91" s="1137"/>
      <c r="K91" s="1844"/>
      <c r="L91" s="1844"/>
      <c r="M91" s="1844"/>
      <c r="N91" s="1844"/>
      <c r="O91" s="1844"/>
      <c r="P91" s="1809" t="s">
        <v>3270</v>
      </c>
      <c r="Q91" s="1809"/>
      <c r="R91" s="1146"/>
      <c r="S91" s="1147"/>
      <c r="T91" s="1844"/>
      <c r="U91" s="1844"/>
      <c r="V91" s="1844"/>
      <c r="W91" s="1844"/>
      <c r="X91" s="1844"/>
      <c r="Y91" s="1809" t="s">
        <v>3270</v>
      </c>
      <c r="Z91" s="1809"/>
      <c r="AA91" s="1146"/>
      <c r="AB91" s="1147"/>
      <c r="AC91" s="1844"/>
      <c r="AD91" s="1844"/>
      <c r="AE91" s="1844"/>
      <c r="AF91" s="1844"/>
      <c r="AG91" s="1844"/>
      <c r="AH91" s="1809" t="s">
        <v>3270</v>
      </c>
      <c r="AI91" s="1809"/>
      <c r="AJ91" s="1121"/>
      <c r="AL91" s="1108"/>
      <c r="AM91" s="1102" t="e">
        <f>#REF!</f>
        <v>#REF!</v>
      </c>
    </row>
    <row r="92" spans="1:42" ht="12" customHeight="1">
      <c r="A92" s="1107"/>
      <c r="B92" s="1827" t="s">
        <v>3269</v>
      </c>
      <c r="C92" s="1828"/>
      <c r="D92" s="1828"/>
      <c r="E92" s="1828"/>
      <c r="F92" s="1828"/>
      <c r="G92" s="1828"/>
      <c r="H92" s="1828"/>
      <c r="I92" s="1828"/>
      <c r="J92" s="1132"/>
      <c r="K92" s="1105"/>
      <c r="L92" s="1105"/>
      <c r="M92" s="1105"/>
      <c r="N92" s="1105"/>
      <c r="O92" s="1105"/>
      <c r="P92" s="1105"/>
      <c r="Q92" s="1105"/>
      <c r="R92" s="1148"/>
      <c r="S92" s="1149"/>
      <c r="T92" s="1892"/>
      <c r="U92" s="1892"/>
      <c r="V92" s="1892"/>
      <c r="W92" s="1892"/>
      <c r="X92" s="1892"/>
      <c r="Y92" s="1105"/>
      <c r="Z92" s="1105"/>
      <c r="AA92" s="1148"/>
      <c r="AB92" s="1149"/>
      <c r="AC92" s="1105"/>
      <c r="AD92" s="1105"/>
      <c r="AE92" s="1105"/>
      <c r="AF92" s="1105"/>
      <c r="AG92" s="1105"/>
      <c r="AH92" s="1105"/>
      <c r="AI92" s="1105"/>
      <c r="AJ92" s="1106"/>
      <c r="AL92" s="1108"/>
    </row>
    <row r="93" spans="1:42" ht="19.149999999999999" customHeight="1">
      <c r="A93" s="1107"/>
      <c r="B93" s="1841"/>
      <c r="C93" s="1842"/>
      <c r="D93" s="1842"/>
      <c r="E93" s="1842"/>
      <c r="F93" s="1842"/>
      <c r="G93" s="1842"/>
      <c r="H93" s="1842"/>
      <c r="I93" s="1842"/>
      <c r="J93" s="1123"/>
      <c r="K93" s="1810"/>
      <c r="L93" s="1810"/>
      <c r="M93" s="1810"/>
      <c r="N93" s="1810"/>
      <c r="O93" s="1810"/>
      <c r="P93" s="1822" t="s">
        <v>147</v>
      </c>
      <c r="Q93" s="1822"/>
      <c r="R93" s="1152"/>
      <c r="S93" s="1153"/>
      <c r="T93" s="1831"/>
      <c r="U93" s="1831"/>
      <c r="V93" s="1831"/>
      <c r="W93" s="1831"/>
      <c r="X93" s="1831"/>
      <c r="Y93" s="1822" t="s">
        <v>69</v>
      </c>
      <c r="Z93" s="1822"/>
      <c r="AA93" s="1152"/>
      <c r="AB93" s="1153"/>
      <c r="AC93" s="1810"/>
      <c r="AD93" s="1810"/>
      <c r="AE93" s="1810"/>
      <c r="AF93" s="1810"/>
      <c r="AG93" s="1810"/>
      <c r="AH93" s="1822" t="s">
        <v>69</v>
      </c>
      <c r="AI93" s="1822"/>
      <c r="AJ93" s="1125"/>
      <c r="AL93" s="1108"/>
      <c r="AM93" s="1102" t="e">
        <f>#REF!</f>
        <v>#REF!</v>
      </c>
    </row>
    <row r="94" spans="1:42" ht="8.65" hidden="1" customHeight="1">
      <c r="A94" s="1107"/>
      <c r="B94" s="1154"/>
      <c r="C94" s="1154"/>
      <c r="D94" s="1154"/>
      <c r="E94" s="1154"/>
      <c r="F94" s="1154"/>
      <c r="G94" s="1154"/>
      <c r="H94" s="1154"/>
      <c r="I94" s="1139"/>
      <c r="J94" s="1107"/>
      <c r="K94" s="1155"/>
      <c r="L94" s="1155"/>
      <c r="M94" s="1155"/>
      <c r="N94" s="1155"/>
      <c r="O94" s="1127"/>
      <c r="P94" s="1127"/>
      <c r="R94" s="1156"/>
      <c r="S94" s="1157"/>
      <c r="T94" s="1155"/>
      <c r="U94" s="1155"/>
      <c r="V94" s="1155"/>
      <c r="W94" s="1155"/>
      <c r="X94" s="1127"/>
      <c r="Y94" s="1127"/>
      <c r="AA94" s="1156"/>
      <c r="AB94" s="1157"/>
      <c r="AC94" s="1155"/>
      <c r="AD94" s="1155"/>
      <c r="AE94" s="1155"/>
      <c r="AF94" s="1155"/>
      <c r="AG94" s="1127"/>
      <c r="AH94" s="1127"/>
      <c r="AJ94" s="1108"/>
      <c r="AL94" s="1108"/>
    </row>
    <row r="95" spans="1:42" ht="23.25" customHeight="1">
      <c r="A95" s="1107"/>
      <c r="B95" s="1827" t="s">
        <v>3707</v>
      </c>
      <c r="C95" s="1828"/>
      <c r="D95" s="1828"/>
      <c r="E95" s="1828"/>
      <c r="F95" s="1828"/>
      <c r="G95" s="1828"/>
      <c r="H95" s="1828"/>
      <c r="I95" s="1829"/>
      <c r="J95" s="1158" t="s">
        <v>3022</v>
      </c>
      <c r="K95" s="1815" t="s">
        <v>3266</v>
      </c>
      <c r="L95" s="1816"/>
      <c r="M95" s="1817"/>
      <c r="N95" s="1813"/>
      <c r="O95" s="1813"/>
      <c r="P95" s="1813"/>
      <c r="Q95" s="1813"/>
      <c r="R95" s="1814"/>
      <c r="S95" s="1106" t="s">
        <v>3022</v>
      </c>
      <c r="T95" s="1815" t="s">
        <v>3266</v>
      </c>
      <c r="U95" s="1816"/>
      <c r="V95" s="1817"/>
      <c r="W95" s="1856"/>
      <c r="X95" s="1813"/>
      <c r="Y95" s="1813"/>
      <c r="Z95" s="1813"/>
      <c r="AA95" s="1814"/>
      <c r="AB95" s="1106" t="s">
        <v>3022</v>
      </c>
      <c r="AC95" s="1815" t="s">
        <v>3266</v>
      </c>
      <c r="AD95" s="1816"/>
      <c r="AE95" s="1817"/>
      <c r="AF95" s="1856"/>
      <c r="AG95" s="1813"/>
      <c r="AH95" s="1813"/>
      <c r="AI95" s="1813"/>
      <c r="AJ95" s="1857"/>
      <c r="AL95" s="1108"/>
    </row>
    <row r="96" spans="1:42" ht="23.25" customHeight="1">
      <c r="A96" s="1107"/>
      <c r="B96" s="1889"/>
      <c r="C96" s="1890"/>
      <c r="D96" s="1890"/>
      <c r="E96" s="1890"/>
      <c r="F96" s="1890"/>
      <c r="G96" s="1890"/>
      <c r="H96" s="1890"/>
      <c r="I96" s="1891"/>
      <c r="J96" s="1159"/>
      <c r="K96" s="1815" t="s">
        <v>3265</v>
      </c>
      <c r="L96" s="1816"/>
      <c r="M96" s="1817"/>
      <c r="N96" s="1813"/>
      <c r="O96" s="1813"/>
      <c r="P96" s="1813"/>
      <c r="Q96" s="1813"/>
      <c r="R96" s="1146" t="s">
        <v>147</v>
      </c>
      <c r="S96" s="1125"/>
      <c r="T96" s="1815" t="s">
        <v>3265</v>
      </c>
      <c r="U96" s="1816"/>
      <c r="V96" s="1816"/>
      <c r="W96" s="1826"/>
      <c r="X96" s="1809"/>
      <c r="Y96" s="1809"/>
      <c r="Z96" s="1809"/>
      <c r="AA96" s="1146" t="s">
        <v>147</v>
      </c>
      <c r="AB96" s="1125"/>
      <c r="AC96" s="1815" t="s">
        <v>3265</v>
      </c>
      <c r="AD96" s="1816"/>
      <c r="AE96" s="1816"/>
      <c r="AF96" s="1826"/>
      <c r="AG96" s="1809"/>
      <c r="AH96" s="1809"/>
      <c r="AI96" s="1809"/>
      <c r="AJ96" s="1121" t="s">
        <v>147</v>
      </c>
      <c r="AL96" s="1108"/>
    </row>
    <row r="97" spans="1:42" ht="23.25" customHeight="1">
      <c r="A97" s="1107"/>
      <c r="B97" s="1889"/>
      <c r="C97" s="1890"/>
      <c r="D97" s="1890"/>
      <c r="E97" s="1890"/>
      <c r="F97" s="1890"/>
      <c r="G97" s="1890"/>
      <c r="H97" s="1890"/>
      <c r="I97" s="1891"/>
      <c r="J97" s="1158" t="s">
        <v>3268</v>
      </c>
      <c r="K97" s="1815" t="s">
        <v>3266</v>
      </c>
      <c r="L97" s="1816"/>
      <c r="M97" s="1817"/>
      <c r="N97" s="1813"/>
      <c r="O97" s="1813"/>
      <c r="P97" s="1813"/>
      <c r="Q97" s="1813"/>
      <c r="R97" s="1814"/>
      <c r="S97" s="1106" t="s">
        <v>3268</v>
      </c>
      <c r="T97" s="1815" t="s">
        <v>3266</v>
      </c>
      <c r="U97" s="1816"/>
      <c r="V97" s="1817"/>
      <c r="W97" s="1856"/>
      <c r="X97" s="1813"/>
      <c r="Y97" s="1813"/>
      <c r="Z97" s="1813"/>
      <c r="AA97" s="1814"/>
      <c r="AB97" s="1106" t="s">
        <v>3268</v>
      </c>
      <c r="AC97" s="1815" t="s">
        <v>3266</v>
      </c>
      <c r="AD97" s="1816"/>
      <c r="AE97" s="1817"/>
      <c r="AF97" s="1856"/>
      <c r="AG97" s="1813"/>
      <c r="AH97" s="1813"/>
      <c r="AI97" s="1813"/>
      <c r="AJ97" s="1857"/>
      <c r="AL97" s="1108"/>
    </row>
    <row r="98" spans="1:42" ht="23.25" customHeight="1">
      <c r="A98" s="1107"/>
      <c r="B98" s="1889"/>
      <c r="C98" s="1890"/>
      <c r="D98" s="1890"/>
      <c r="E98" s="1890"/>
      <c r="F98" s="1890"/>
      <c r="G98" s="1890"/>
      <c r="H98" s="1890"/>
      <c r="I98" s="1891"/>
      <c r="J98" s="1159"/>
      <c r="K98" s="1815" t="s">
        <v>3265</v>
      </c>
      <c r="L98" s="1816"/>
      <c r="M98" s="1817"/>
      <c r="N98" s="1813"/>
      <c r="O98" s="1813"/>
      <c r="P98" s="1813"/>
      <c r="Q98" s="1813"/>
      <c r="R98" s="1146" t="s">
        <v>147</v>
      </c>
      <c r="S98" s="1125"/>
      <c r="T98" s="1815" t="s">
        <v>3265</v>
      </c>
      <c r="U98" s="1816"/>
      <c r="V98" s="1816"/>
      <c r="W98" s="1826"/>
      <c r="X98" s="1809"/>
      <c r="Y98" s="1809"/>
      <c r="Z98" s="1809"/>
      <c r="AA98" s="1146" t="s">
        <v>147</v>
      </c>
      <c r="AB98" s="1125"/>
      <c r="AC98" s="1815" t="s">
        <v>3265</v>
      </c>
      <c r="AD98" s="1816"/>
      <c r="AE98" s="1816"/>
      <c r="AF98" s="1826"/>
      <c r="AG98" s="1809"/>
      <c r="AH98" s="1809"/>
      <c r="AI98" s="1809"/>
      <c r="AJ98" s="1121" t="s">
        <v>147</v>
      </c>
      <c r="AL98" s="1108"/>
    </row>
    <row r="99" spans="1:42" ht="23.25" customHeight="1">
      <c r="A99" s="1107"/>
      <c r="B99" s="1889"/>
      <c r="C99" s="1890"/>
      <c r="D99" s="1890"/>
      <c r="E99" s="1890"/>
      <c r="F99" s="1890"/>
      <c r="G99" s="1890"/>
      <c r="H99" s="1890"/>
      <c r="I99" s="1891"/>
      <c r="J99" s="1132" t="s">
        <v>3267</v>
      </c>
      <c r="K99" s="1815" t="s">
        <v>3266</v>
      </c>
      <c r="L99" s="1816"/>
      <c r="M99" s="1817"/>
      <c r="N99" s="1813"/>
      <c r="O99" s="1813"/>
      <c r="P99" s="1813"/>
      <c r="Q99" s="1813"/>
      <c r="R99" s="1814"/>
      <c r="S99" s="1105" t="s">
        <v>3267</v>
      </c>
      <c r="T99" s="1815" t="s">
        <v>3266</v>
      </c>
      <c r="U99" s="1816"/>
      <c r="V99" s="1817"/>
      <c r="W99" s="1856"/>
      <c r="X99" s="1813"/>
      <c r="Y99" s="1813"/>
      <c r="Z99" s="1813"/>
      <c r="AA99" s="1814"/>
      <c r="AB99" s="1105" t="s">
        <v>3267</v>
      </c>
      <c r="AC99" s="1815" t="s">
        <v>3266</v>
      </c>
      <c r="AD99" s="1816"/>
      <c r="AE99" s="1817"/>
      <c r="AF99" s="1856"/>
      <c r="AG99" s="1813"/>
      <c r="AH99" s="1813"/>
      <c r="AI99" s="1813"/>
      <c r="AJ99" s="1857"/>
      <c r="AL99" s="1108"/>
    </row>
    <row r="100" spans="1:42" ht="23.25" customHeight="1">
      <c r="A100" s="1107"/>
      <c r="B100" s="1841"/>
      <c r="C100" s="1842"/>
      <c r="D100" s="1842"/>
      <c r="E100" s="1842"/>
      <c r="F100" s="1842"/>
      <c r="G100" s="1842"/>
      <c r="H100" s="1842"/>
      <c r="I100" s="1843"/>
      <c r="J100" s="1123"/>
      <c r="K100" s="1815" t="s">
        <v>3265</v>
      </c>
      <c r="L100" s="1816"/>
      <c r="M100" s="1817"/>
      <c r="N100" s="1809"/>
      <c r="O100" s="1809"/>
      <c r="P100" s="1809"/>
      <c r="Q100" s="1809"/>
      <c r="R100" s="1146" t="s">
        <v>147</v>
      </c>
      <c r="S100" s="1124"/>
      <c r="T100" s="1815" t="s">
        <v>3265</v>
      </c>
      <c r="U100" s="1816"/>
      <c r="V100" s="1816"/>
      <c r="W100" s="1826"/>
      <c r="X100" s="1809"/>
      <c r="Y100" s="1809"/>
      <c r="Z100" s="1809"/>
      <c r="AA100" s="1146" t="s">
        <v>147</v>
      </c>
      <c r="AB100" s="1124"/>
      <c r="AC100" s="1815" t="s">
        <v>3265</v>
      </c>
      <c r="AD100" s="1816"/>
      <c r="AE100" s="1816"/>
      <c r="AF100" s="1826"/>
      <c r="AG100" s="1809"/>
      <c r="AH100" s="1809"/>
      <c r="AI100" s="1809"/>
      <c r="AJ100" s="1121" t="s">
        <v>147</v>
      </c>
      <c r="AL100" s="1108"/>
    </row>
    <row r="101" spans="1:42" ht="23.25" customHeight="1">
      <c r="A101" s="1107"/>
      <c r="B101" s="1850" t="s">
        <v>3264</v>
      </c>
      <c r="C101" s="1851"/>
      <c r="D101" s="1851"/>
      <c r="E101" s="1851"/>
      <c r="F101" s="1851"/>
      <c r="G101" s="1851"/>
      <c r="H101" s="1851"/>
      <c r="I101" s="1851"/>
      <c r="J101" s="1137"/>
      <c r="K101" s="1844"/>
      <c r="L101" s="1844"/>
      <c r="M101" s="1844"/>
      <c r="N101" s="1844"/>
      <c r="O101" s="1844"/>
      <c r="P101" s="1809" t="s">
        <v>3263</v>
      </c>
      <c r="Q101" s="1809"/>
      <c r="R101" s="1146"/>
      <c r="S101" s="1147"/>
      <c r="T101" s="1844"/>
      <c r="U101" s="1844"/>
      <c r="V101" s="1844"/>
      <c r="W101" s="1844"/>
      <c r="X101" s="1844"/>
      <c r="Y101" s="1809" t="s">
        <v>3263</v>
      </c>
      <c r="Z101" s="1809"/>
      <c r="AA101" s="1146"/>
      <c r="AB101" s="1147"/>
      <c r="AC101" s="1844"/>
      <c r="AD101" s="1844"/>
      <c r="AE101" s="1844"/>
      <c r="AF101" s="1844"/>
      <c r="AG101" s="1844"/>
      <c r="AH101" s="1809" t="s">
        <v>3263</v>
      </c>
      <c r="AI101" s="1809"/>
      <c r="AJ101" s="1121"/>
      <c r="AL101" s="1108"/>
      <c r="AM101" s="1102" t="e">
        <f>#REF!</f>
        <v>#REF!</v>
      </c>
      <c r="AN101" s="1102" t="e">
        <f>L101/L93*10</f>
        <v>#DIV/0!</v>
      </c>
      <c r="AO101" s="1102" t="e">
        <f>U101/U92*10</f>
        <v>#DIV/0!</v>
      </c>
      <c r="AP101" s="1102" t="e">
        <f>AD101/AD93*10</f>
        <v>#DIV/0!</v>
      </c>
    </row>
    <row r="102" spans="1:42" ht="8.65" hidden="1" customHeight="1">
      <c r="A102" s="1107"/>
      <c r="B102" s="1887"/>
      <c r="C102" s="1888"/>
      <c r="D102" s="1888"/>
      <c r="E102" s="1888"/>
      <c r="F102" s="1888"/>
      <c r="G102" s="1888"/>
      <c r="H102" s="1888"/>
      <c r="I102" s="1888"/>
      <c r="J102" s="1107"/>
      <c r="K102" s="1150"/>
      <c r="L102" s="1150"/>
      <c r="M102" s="1150"/>
      <c r="N102" s="1150"/>
      <c r="O102" s="1127"/>
      <c r="P102" s="1127"/>
      <c r="R102" s="1156"/>
      <c r="S102" s="1157"/>
      <c r="T102" s="1150"/>
      <c r="U102" s="1150"/>
      <c r="V102" s="1150"/>
      <c r="W102" s="1150"/>
      <c r="X102" s="1127"/>
      <c r="Y102" s="1127"/>
      <c r="AA102" s="1156"/>
      <c r="AB102" s="1157"/>
      <c r="AC102" s="1150"/>
      <c r="AD102" s="1150"/>
      <c r="AE102" s="1150"/>
      <c r="AF102" s="1150"/>
      <c r="AG102" s="1127"/>
      <c r="AH102" s="1127"/>
      <c r="AJ102" s="1108"/>
      <c r="AL102" s="1108"/>
    </row>
    <row r="103" spans="1:42" ht="17.649999999999999" customHeight="1">
      <c r="A103" s="1160"/>
      <c r="B103" s="1853"/>
      <c r="C103" s="1854"/>
      <c r="D103" s="1854"/>
      <c r="E103" s="1854"/>
      <c r="F103" s="1854"/>
      <c r="G103" s="1854"/>
      <c r="H103" s="1854"/>
      <c r="I103" s="1854"/>
      <c r="J103" s="1123"/>
      <c r="K103" s="1151"/>
      <c r="M103" s="1151"/>
      <c r="N103" s="1161" t="s">
        <v>3262</v>
      </c>
      <c r="O103" s="1128"/>
      <c r="P103" s="1128"/>
      <c r="Q103" s="1124"/>
      <c r="R103" s="1152"/>
      <c r="S103" s="1153"/>
      <c r="T103" s="1151"/>
      <c r="V103" s="1151"/>
      <c r="W103" s="1161" t="s">
        <v>3262</v>
      </c>
      <c r="X103" s="1128"/>
      <c r="Y103" s="1128"/>
      <c r="Z103" s="1124"/>
      <c r="AA103" s="1152"/>
      <c r="AB103" s="1153"/>
      <c r="AC103" s="1151"/>
      <c r="AE103" s="1151"/>
      <c r="AF103" s="1161" t="s">
        <v>3262</v>
      </c>
      <c r="AG103" s="1128"/>
      <c r="AH103" s="1128"/>
      <c r="AI103" s="1124"/>
      <c r="AJ103" s="1125"/>
      <c r="AL103" s="1108"/>
    </row>
    <row r="104" spans="1:42" ht="11.65" customHeight="1">
      <c r="A104" s="1160"/>
      <c r="B104" s="1827" t="s">
        <v>3261</v>
      </c>
      <c r="C104" s="1828"/>
      <c r="D104" s="1828"/>
      <c r="E104" s="1828"/>
      <c r="F104" s="1828"/>
      <c r="G104" s="1828"/>
      <c r="H104" s="1828"/>
      <c r="I104" s="1828"/>
      <c r="J104" s="1132"/>
      <c r="K104" s="1162"/>
      <c r="L104" s="1162"/>
      <c r="M104" s="1162"/>
      <c r="N104" s="1162"/>
      <c r="O104" s="1162"/>
      <c r="P104" s="1162"/>
      <c r="Q104" s="1105"/>
      <c r="R104" s="1148"/>
      <c r="S104" s="1149"/>
      <c r="T104" s="1162"/>
      <c r="U104" s="1162"/>
      <c r="V104" s="1162"/>
      <c r="W104" s="1162"/>
      <c r="X104" s="1162"/>
      <c r="Y104" s="1162"/>
      <c r="Z104" s="1105"/>
      <c r="AA104" s="1148"/>
      <c r="AB104" s="1149"/>
      <c r="AC104" s="1162"/>
      <c r="AD104" s="1162"/>
      <c r="AE104" s="1162"/>
      <c r="AF104" s="1162"/>
      <c r="AG104" s="1162"/>
      <c r="AH104" s="1162"/>
      <c r="AI104" s="1105"/>
      <c r="AJ104" s="1106"/>
      <c r="AL104" s="1108"/>
      <c r="AM104" s="1102" t="e">
        <f>#REF!</f>
        <v>#REF!</v>
      </c>
    </row>
    <row r="105" spans="1:42" ht="19.149999999999999" customHeight="1">
      <c r="A105" s="1160"/>
      <c r="B105" s="1841"/>
      <c r="C105" s="1842"/>
      <c r="D105" s="1842"/>
      <c r="E105" s="1842"/>
      <c r="F105" s="1842"/>
      <c r="G105" s="1842"/>
      <c r="H105" s="1842"/>
      <c r="I105" s="1842"/>
      <c r="J105" s="1123"/>
      <c r="K105" s="1810"/>
      <c r="L105" s="1810"/>
      <c r="M105" s="1810"/>
      <c r="N105" s="1810"/>
      <c r="O105" s="1810"/>
      <c r="P105" s="1810" t="s">
        <v>273</v>
      </c>
      <c r="Q105" s="1810"/>
      <c r="R105" s="1152"/>
      <c r="S105" s="1153"/>
      <c r="T105" s="1810"/>
      <c r="U105" s="1810"/>
      <c r="V105" s="1810"/>
      <c r="W105" s="1810"/>
      <c r="X105" s="1810"/>
      <c r="Y105" s="1810" t="s">
        <v>273</v>
      </c>
      <c r="Z105" s="1810"/>
      <c r="AA105" s="1152"/>
      <c r="AB105" s="1153"/>
      <c r="AC105" s="1810"/>
      <c r="AD105" s="1810"/>
      <c r="AE105" s="1810"/>
      <c r="AF105" s="1810"/>
      <c r="AG105" s="1810"/>
      <c r="AH105" s="1810" t="s">
        <v>273</v>
      </c>
      <c r="AI105" s="1810"/>
      <c r="AJ105" s="1125"/>
      <c r="AL105" s="1108"/>
    </row>
    <row r="106" spans="1:42" ht="12" customHeight="1">
      <c r="A106" s="1160"/>
      <c r="B106" s="1827" t="s">
        <v>3260</v>
      </c>
      <c r="C106" s="1828"/>
      <c r="D106" s="1828"/>
      <c r="E106" s="1828"/>
      <c r="F106" s="1828"/>
      <c r="G106" s="1828"/>
      <c r="H106" s="1828"/>
      <c r="I106" s="1828"/>
      <c r="J106" s="1132"/>
      <c r="K106" s="1834"/>
      <c r="L106" s="1834"/>
      <c r="M106" s="1834"/>
      <c r="N106" s="1834"/>
      <c r="O106" s="1834"/>
      <c r="P106" s="1834"/>
      <c r="Q106" s="1105"/>
      <c r="R106" s="1148"/>
      <c r="S106" s="1149"/>
      <c r="T106" s="1834"/>
      <c r="U106" s="1834"/>
      <c r="V106" s="1834"/>
      <c r="W106" s="1834"/>
      <c r="X106" s="1834"/>
      <c r="Y106" s="1834"/>
      <c r="Z106" s="1105"/>
      <c r="AA106" s="1148"/>
      <c r="AB106" s="1149"/>
      <c r="AC106" s="1834"/>
      <c r="AD106" s="1834"/>
      <c r="AE106" s="1834"/>
      <c r="AF106" s="1834"/>
      <c r="AG106" s="1834"/>
      <c r="AH106" s="1834"/>
      <c r="AI106" s="1105"/>
      <c r="AJ106" s="1106"/>
      <c r="AL106" s="1108"/>
      <c r="AM106" s="1102" t="e">
        <f>#REF!</f>
        <v>#REF!</v>
      </c>
    </row>
    <row r="107" spans="1:42" ht="19.149999999999999" customHeight="1">
      <c r="A107" s="1160"/>
      <c r="B107" s="1841"/>
      <c r="C107" s="1842"/>
      <c r="D107" s="1842"/>
      <c r="E107" s="1842"/>
      <c r="F107" s="1842"/>
      <c r="G107" s="1842"/>
      <c r="H107" s="1842"/>
      <c r="I107" s="1842"/>
      <c r="J107" s="1123"/>
      <c r="K107" s="1124" t="s">
        <v>331</v>
      </c>
      <c r="L107" s="1124"/>
      <c r="M107" s="1810"/>
      <c r="N107" s="1810"/>
      <c r="O107" s="1810"/>
      <c r="P107" s="1810" t="s">
        <v>273</v>
      </c>
      <c r="Q107" s="1810"/>
      <c r="R107" s="1152"/>
      <c r="S107" s="1153"/>
      <c r="T107" s="1124" t="s">
        <v>331</v>
      </c>
      <c r="U107" s="1124"/>
      <c r="V107" s="1810"/>
      <c r="W107" s="1810"/>
      <c r="X107" s="1810"/>
      <c r="Y107" s="1810" t="s">
        <v>273</v>
      </c>
      <c r="Z107" s="1810"/>
      <c r="AA107" s="1152"/>
      <c r="AB107" s="1153"/>
      <c r="AC107" s="1124" t="s">
        <v>331</v>
      </c>
      <c r="AD107" s="1124"/>
      <c r="AE107" s="1810"/>
      <c r="AF107" s="1810"/>
      <c r="AG107" s="1810"/>
      <c r="AH107" s="1810" t="s">
        <v>273</v>
      </c>
      <c r="AI107" s="1810"/>
      <c r="AJ107" s="1125"/>
      <c r="AL107" s="1108"/>
    </row>
    <row r="108" spans="1:42" ht="4.1500000000000004" customHeight="1">
      <c r="A108" s="1160"/>
      <c r="AL108" s="1108"/>
    </row>
    <row r="109" spans="1:42" ht="4.1500000000000004" customHeight="1">
      <c r="A109" s="1160"/>
      <c r="AL109" s="1108"/>
    </row>
    <row r="110" spans="1:42" ht="23.25" customHeight="1">
      <c r="A110" s="1886" t="s">
        <v>3259</v>
      </c>
      <c r="B110" s="1831"/>
      <c r="C110" s="1831"/>
      <c r="D110" s="1831"/>
      <c r="E110" s="1831"/>
      <c r="F110" s="1831"/>
      <c r="G110" s="1831"/>
      <c r="H110" s="1831"/>
      <c r="I110" s="1831"/>
      <c r="J110" s="1831"/>
      <c r="K110" s="1831"/>
      <c r="L110" s="1831"/>
      <c r="M110" s="1831"/>
      <c r="N110" s="1831"/>
      <c r="O110" s="1831"/>
      <c r="R110" s="1163"/>
      <c r="S110" s="1164"/>
      <c r="T110" s="1903"/>
      <c r="U110" s="1903"/>
      <c r="V110" s="1903"/>
      <c r="W110" s="1903"/>
      <c r="X110" s="1903"/>
      <c r="Y110" s="1903"/>
      <c r="Z110" s="1164"/>
      <c r="AA110" s="1115" t="s">
        <v>147</v>
      </c>
      <c r="AB110" s="1116"/>
      <c r="AC110" s="1165"/>
      <c r="AD110" s="1165"/>
      <c r="AL110" s="1108"/>
      <c r="AM110" s="1102" t="str">
        <f>IF(AND($AN$79=TRUE,R110=""),"未入力",IF(AND($AN$79=FALSE,R110&lt;&gt;""),"入力不要",""))</f>
        <v/>
      </c>
    </row>
    <row r="111" spans="1:42" ht="2.65" customHeight="1">
      <c r="A111" s="1123"/>
      <c r="B111" s="1124"/>
      <c r="C111" s="1124"/>
      <c r="D111" s="1124"/>
      <c r="E111" s="1124"/>
      <c r="F111" s="1124"/>
      <c r="G111" s="1124"/>
      <c r="H111" s="1124"/>
      <c r="I111" s="1124"/>
      <c r="J111" s="1124"/>
      <c r="K111" s="1124"/>
      <c r="L111" s="1124"/>
      <c r="M111" s="1124"/>
      <c r="N111" s="1124"/>
      <c r="O111" s="1124"/>
      <c r="P111" s="1124"/>
      <c r="Q111" s="1124"/>
      <c r="R111" s="1124"/>
      <c r="S111" s="1124"/>
      <c r="T111" s="1124"/>
      <c r="U111" s="1124"/>
      <c r="V111" s="1124"/>
      <c r="W111" s="1124"/>
      <c r="X111" s="1124"/>
      <c r="Y111" s="1124"/>
      <c r="Z111" s="1124"/>
      <c r="AA111" s="1124"/>
      <c r="AB111" s="1124"/>
      <c r="AC111" s="1124"/>
      <c r="AD111" s="1124"/>
      <c r="AE111" s="1124"/>
      <c r="AF111" s="1124"/>
      <c r="AG111" s="1124"/>
      <c r="AH111" s="1124"/>
      <c r="AI111" s="1124"/>
      <c r="AJ111" s="1124"/>
      <c r="AK111" s="1124"/>
      <c r="AL111" s="1125"/>
    </row>
    <row r="112" spans="1:42" ht="4.1500000000000004" customHeight="1"/>
    <row r="113" spans="1:43" ht="15" customHeight="1">
      <c r="A113" s="1831" t="s">
        <v>3258</v>
      </c>
      <c r="B113" s="1831"/>
      <c r="C113" s="1831"/>
      <c r="D113" s="1831"/>
      <c r="E113" s="1831"/>
      <c r="F113" s="1831"/>
      <c r="G113" s="1831"/>
      <c r="H113" s="1831"/>
      <c r="I113" s="1831"/>
      <c r="J113" s="1831"/>
      <c r="K113" s="1831"/>
      <c r="L113" s="1831"/>
      <c r="M113" s="1831"/>
      <c r="N113" s="1831"/>
      <c r="O113" s="1831"/>
      <c r="P113" s="1831"/>
      <c r="Q113" s="1831"/>
      <c r="R113" s="1831"/>
      <c r="S113" s="1831"/>
      <c r="T113" s="1831"/>
      <c r="U113" s="1831"/>
      <c r="V113" s="1831"/>
      <c r="W113" s="1831"/>
      <c r="X113" s="1831"/>
      <c r="Y113" s="1831"/>
      <c r="Z113" s="1831"/>
      <c r="AA113" s="1831"/>
      <c r="AB113" s="1831"/>
      <c r="AC113" s="1831"/>
      <c r="AD113" s="1831"/>
      <c r="AE113" s="1831"/>
      <c r="AF113" s="1831"/>
      <c r="AG113" s="1831"/>
      <c r="AH113" s="1831"/>
      <c r="AI113" s="1831"/>
      <c r="AJ113" s="1831"/>
      <c r="AK113" s="1127"/>
      <c r="AL113" s="1127"/>
    </row>
    <row r="114" spans="1:43" ht="2.25" customHeight="1"/>
    <row r="115" spans="1:43" ht="2.25" customHeight="1">
      <c r="A115" s="1132"/>
      <c r="B115" s="1105"/>
      <c r="C115" s="1105"/>
      <c r="D115" s="1105"/>
      <c r="E115" s="1105"/>
      <c r="F115" s="1105"/>
      <c r="G115" s="1105"/>
      <c r="H115" s="1105"/>
      <c r="I115" s="1105"/>
      <c r="J115" s="1105"/>
      <c r="K115" s="1105"/>
      <c r="L115" s="1105"/>
      <c r="M115" s="1105"/>
      <c r="N115" s="1105"/>
      <c r="O115" s="1105"/>
      <c r="P115" s="1105"/>
      <c r="Q115" s="1105"/>
      <c r="R115" s="1105"/>
      <c r="S115" s="1105"/>
      <c r="T115" s="1105"/>
      <c r="U115" s="1105"/>
      <c r="V115" s="1105"/>
      <c r="W115" s="1105"/>
      <c r="X115" s="1105"/>
      <c r="Y115" s="1105"/>
      <c r="Z115" s="1105"/>
      <c r="AA115" s="1105"/>
      <c r="AB115" s="1105"/>
      <c r="AC115" s="1105"/>
      <c r="AD115" s="1105"/>
      <c r="AE115" s="1105"/>
      <c r="AF115" s="1105"/>
      <c r="AG115" s="1105"/>
      <c r="AH115" s="1105"/>
      <c r="AI115" s="1105"/>
      <c r="AJ115" s="1105"/>
      <c r="AK115" s="1105"/>
      <c r="AL115" s="1106"/>
    </row>
    <row r="116" spans="1:43" ht="14.65" customHeight="1">
      <c r="A116" s="1160" t="s">
        <v>3257</v>
      </c>
      <c r="AL116" s="1108"/>
    </row>
    <row r="117" spans="1:43" ht="18" customHeight="1">
      <c r="A117" s="1160"/>
      <c r="B117" s="1806" t="s">
        <v>3256</v>
      </c>
      <c r="C117" s="1807"/>
      <c r="D117" s="1807"/>
      <c r="E117" s="1807"/>
      <c r="F117" s="1807"/>
      <c r="G117" s="1807"/>
      <c r="H117" s="1807"/>
      <c r="I117" s="1807"/>
      <c r="J117" s="1837"/>
      <c r="K117" s="1836"/>
      <c r="L117" s="1836"/>
      <c r="M117" s="1836"/>
      <c r="N117" s="1836"/>
      <c r="O117" s="1836"/>
      <c r="P117" s="1838"/>
      <c r="Q117" s="1166"/>
      <c r="R117" s="1166"/>
      <c r="S117" s="1166"/>
      <c r="T117" s="1166"/>
      <c r="U117" s="1166"/>
      <c r="V117" s="1166"/>
      <c r="W117" s="1166"/>
      <c r="X117" s="1166"/>
      <c r="Y117" s="1166"/>
      <c r="Z117" s="1166"/>
      <c r="AA117" s="1166"/>
      <c r="AB117" s="1166"/>
      <c r="AC117" s="1166"/>
      <c r="AD117" s="1166"/>
      <c r="AE117" s="1166"/>
      <c r="AF117" s="1166"/>
      <c r="AG117" s="1166"/>
      <c r="AH117" s="1166"/>
      <c r="AI117" s="1166"/>
      <c r="AL117" s="1108"/>
    </row>
    <row r="118" spans="1:43" ht="31.15" customHeight="1">
      <c r="A118" s="1160"/>
      <c r="B118" s="1827" t="s">
        <v>3255</v>
      </c>
      <c r="C118" s="1828"/>
      <c r="D118" s="1828"/>
      <c r="E118" s="1828"/>
      <c r="F118" s="1828"/>
      <c r="G118" s="1828"/>
      <c r="H118" s="1828"/>
      <c r="I118" s="1829"/>
      <c r="J118" s="1132"/>
      <c r="K118" s="1104" t="s">
        <v>3254</v>
      </c>
      <c r="L118" s="1104"/>
      <c r="M118" s="1104"/>
      <c r="N118" s="1104"/>
      <c r="O118" s="1105"/>
      <c r="P118" s="1103"/>
      <c r="Q118" s="1105" t="s">
        <v>3219</v>
      </c>
      <c r="R118" s="1130"/>
      <c r="S118" s="1130"/>
      <c r="T118" s="1105"/>
      <c r="U118" s="1130"/>
      <c r="V118" s="1130"/>
      <c r="W118" s="1105"/>
      <c r="X118" s="1130"/>
      <c r="Y118" s="1130"/>
      <c r="Z118" s="1106"/>
      <c r="AL118" s="1108"/>
      <c r="AN118" s="1102" t="b">
        <v>0</v>
      </c>
      <c r="AO118" s="1102" t="b">
        <v>0</v>
      </c>
      <c r="AP118" s="1102" t="b">
        <v>0</v>
      </c>
    </row>
    <row r="119" spans="1:43" ht="17.25" customHeight="1">
      <c r="A119" s="1160"/>
      <c r="B119" s="1850" t="s">
        <v>3253</v>
      </c>
      <c r="C119" s="1851"/>
      <c r="D119" s="1851"/>
      <c r="E119" s="1851"/>
      <c r="F119" s="1851"/>
      <c r="G119" s="1851"/>
      <c r="H119" s="1851"/>
      <c r="I119" s="1852"/>
      <c r="J119" s="1132"/>
      <c r="K119" s="1105" t="s">
        <v>3252</v>
      </c>
      <c r="L119" s="1105"/>
      <c r="M119" s="1105"/>
      <c r="N119" s="1105"/>
      <c r="O119" s="1105"/>
      <c r="P119" s="1105"/>
      <c r="Q119" s="1105"/>
      <c r="R119" s="1105"/>
      <c r="S119" s="1804" t="s">
        <v>3251</v>
      </c>
      <c r="T119" s="1804"/>
      <c r="U119" s="1804"/>
      <c r="V119" s="1804"/>
      <c r="W119" s="1804"/>
      <c r="X119" s="1105"/>
      <c r="Y119" s="1105"/>
      <c r="Z119" s="1804" t="s">
        <v>3250</v>
      </c>
      <c r="AA119" s="1804"/>
      <c r="AB119" s="1804"/>
      <c r="AC119" s="1804"/>
      <c r="AD119" s="1804"/>
      <c r="AE119" s="1804"/>
      <c r="AF119" s="1804"/>
      <c r="AG119" s="1804"/>
      <c r="AH119" s="1804"/>
      <c r="AI119" s="1805"/>
      <c r="AL119" s="1108"/>
      <c r="AN119" s="1102" t="b">
        <v>0</v>
      </c>
      <c r="AO119" s="1102" t="b">
        <v>0</v>
      </c>
      <c r="AP119" s="1102" t="b">
        <v>0</v>
      </c>
    </row>
    <row r="120" spans="1:43" ht="17.25" customHeight="1">
      <c r="A120" s="1160"/>
      <c r="B120" s="1853"/>
      <c r="C120" s="1854"/>
      <c r="D120" s="1854"/>
      <c r="E120" s="1854"/>
      <c r="F120" s="1854"/>
      <c r="G120" s="1854"/>
      <c r="H120" s="1854"/>
      <c r="I120" s="1855"/>
      <c r="J120" s="1123"/>
      <c r="K120" s="1847" t="s">
        <v>3249</v>
      </c>
      <c r="L120" s="1847"/>
      <c r="M120" s="1847"/>
      <c r="N120" s="1847"/>
      <c r="O120" s="1847"/>
      <c r="P120" s="1847"/>
      <c r="Q120" s="1847"/>
      <c r="R120" s="1847"/>
      <c r="S120" s="1124"/>
      <c r="T120" s="1124"/>
      <c r="U120" s="1847" t="s">
        <v>3248</v>
      </c>
      <c r="V120" s="1847"/>
      <c r="W120" s="1847"/>
      <c r="X120" s="1847"/>
      <c r="Y120" s="1124"/>
      <c r="Z120" s="1124"/>
      <c r="AA120" s="1124"/>
      <c r="AB120" s="1124"/>
      <c r="AC120" s="1124"/>
      <c r="AD120" s="1124"/>
      <c r="AE120" s="1124"/>
      <c r="AF120" s="1124"/>
      <c r="AG120" s="1124"/>
      <c r="AH120" s="1124"/>
      <c r="AI120" s="1125"/>
      <c r="AL120" s="1108"/>
      <c r="AN120" s="1102" t="b">
        <v>0</v>
      </c>
      <c r="AO120" s="1102" t="b">
        <v>0</v>
      </c>
    </row>
    <row r="121" spans="1:43" ht="17.25" customHeight="1">
      <c r="A121" s="1160"/>
      <c r="B121" s="1832" t="s">
        <v>3247</v>
      </c>
      <c r="C121" s="1830"/>
      <c r="D121" s="1830"/>
      <c r="E121" s="1830"/>
      <c r="F121" s="1830"/>
      <c r="G121" s="1830"/>
      <c r="H121" s="1830"/>
      <c r="I121" s="1833"/>
      <c r="J121" s="1137"/>
      <c r="K121" s="1807" t="s">
        <v>3246</v>
      </c>
      <c r="L121" s="1807"/>
      <c r="M121" s="1807"/>
      <c r="N121" s="1807"/>
      <c r="O121" s="1807"/>
      <c r="P121" s="1120"/>
      <c r="Q121" s="1120"/>
      <c r="R121" s="1830" t="s">
        <v>3245</v>
      </c>
      <c r="S121" s="1830"/>
      <c r="T121" s="1830"/>
      <c r="U121" s="1830"/>
      <c r="V121" s="1830"/>
      <c r="W121" s="1830"/>
      <c r="X121" s="1120"/>
      <c r="Y121" s="1807" t="s">
        <v>3244</v>
      </c>
      <c r="Z121" s="1807"/>
      <c r="AA121" s="1807"/>
      <c r="AB121" s="1807"/>
      <c r="AC121" s="1807"/>
      <c r="AD121" s="1808"/>
      <c r="AL121" s="1108"/>
      <c r="AN121" s="1102" t="b">
        <v>0</v>
      </c>
      <c r="AP121" s="1102" t="b">
        <v>0</v>
      </c>
    </row>
    <row r="122" spans="1:43" ht="17.25" customHeight="1">
      <c r="A122" s="1160"/>
      <c r="B122" s="1806" t="s">
        <v>3243</v>
      </c>
      <c r="C122" s="1807"/>
      <c r="D122" s="1807"/>
      <c r="E122" s="1807"/>
      <c r="F122" s="1807"/>
      <c r="G122" s="1807"/>
      <c r="H122" s="1807"/>
      <c r="I122" s="1808"/>
      <c r="J122" s="1137"/>
      <c r="K122" s="1807" t="s">
        <v>3242</v>
      </c>
      <c r="L122" s="1807"/>
      <c r="M122" s="1807"/>
      <c r="N122" s="1807"/>
      <c r="O122" s="1807"/>
      <c r="P122" s="1120"/>
      <c r="Q122" s="1120"/>
      <c r="R122" s="1807" t="s">
        <v>3241</v>
      </c>
      <c r="S122" s="1807"/>
      <c r="T122" s="1807"/>
      <c r="U122" s="1807"/>
      <c r="V122" s="1807"/>
      <c r="W122" s="1807"/>
      <c r="X122" s="1120"/>
      <c r="Y122" s="1830" t="s">
        <v>3240</v>
      </c>
      <c r="Z122" s="1830"/>
      <c r="AA122" s="1830"/>
      <c r="AB122" s="1830"/>
      <c r="AC122" s="1830"/>
      <c r="AD122" s="1833"/>
      <c r="AL122" s="1108"/>
      <c r="AN122" s="1102" t="b">
        <v>0</v>
      </c>
      <c r="AO122" s="1102" t="b">
        <v>0</v>
      </c>
      <c r="AP122" s="1102" t="b">
        <v>0</v>
      </c>
    </row>
    <row r="123" spans="1:43" ht="17.25" customHeight="1">
      <c r="A123" s="1160"/>
      <c r="B123" s="1806" t="s">
        <v>3239</v>
      </c>
      <c r="C123" s="1807"/>
      <c r="D123" s="1807"/>
      <c r="E123" s="1807"/>
      <c r="F123" s="1807"/>
      <c r="G123" s="1807"/>
      <c r="H123" s="1807"/>
      <c r="I123" s="1808"/>
      <c r="J123" s="1132"/>
      <c r="K123" s="1830" t="s">
        <v>3238</v>
      </c>
      <c r="L123" s="1830"/>
      <c r="M123" s="1830"/>
      <c r="N123" s="1830"/>
      <c r="O123" s="1830"/>
      <c r="P123" s="1830"/>
      <c r="Q123" s="1105"/>
      <c r="R123" s="1804" t="s">
        <v>3237</v>
      </c>
      <c r="S123" s="1804"/>
      <c r="T123" s="1804"/>
      <c r="U123" s="1804"/>
      <c r="V123" s="1804"/>
      <c r="W123" s="1804"/>
      <c r="X123" s="1105"/>
      <c r="Y123" s="1804" t="s">
        <v>3236</v>
      </c>
      <c r="Z123" s="1804"/>
      <c r="AA123" s="1804"/>
      <c r="AB123" s="1804"/>
      <c r="AC123" s="1804"/>
      <c r="AD123" s="1106"/>
      <c r="AE123" s="1831"/>
      <c r="AF123" s="1831"/>
      <c r="AG123" s="1831"/>
      <c r="AH123" s="1831"/>
      <c r="AI123" s="1831"/>
      <c r="AL123" s="1108"/>
      <c r="AN123" s="1102" t="b">
        <v>0</v>
      </c>
      <c r="AO123" s="1102" t="b">
        <v>0</v>
      </c>
      <c r="AP123" s="1102" t="b">
        <v>0</v>
      </c>
    </row>
    <row r="124" spans="1:43" ht="17.25" customHeight="1">
      <c r="A124" s="1160"/>
      <c r="B124" s="1806" t="s">
        <v>3235</v>
      </c>
      <c r="C124" s="1807"/>
      <c r="D124" s="1807"/>
      <c r="E124" s="1807"/>
      <c r="F124" s="1807"/>
      <c r="G124" s="1807"/>
      <c r="H124" s="1807"/>
      <c r="I124" s="1808"/>
      <c r="J124" s="1137"/>
      <c r="K124" s="1807" t="s">
        <v>3234</v>
      </c>
      <c r="L124" s="1807"/>
      <c r="M124" s="1807"/>
      <c r="N124" s="1807"/>
      <c r="O124" s="1807"/>
      <c r="P124" s="1866"/>
      <c r="Q124" s="1147"/>
      <c r="R124" s="1807" t="s">
        <v>3233</v>
      </c>
      <c r="S124" s="1807"/>
      <c r="T124" s="1807"/>
      <c r="U124" s="1807"/>
      <c r="V124" s="1807"/>
      <c r="W124" s="1120"/>
      <c r="X124" s="1147"/>
      <c r="Y124" s="1807" t="s">
        <v>3208</v>
      </c>
      <c r="Z124" s="1807"/>
      <c r="AA124" s="1807"/>
      <c r="AB124" s="1807"/>
      <c r="AC124" s="1807"/>
      <c r="AD124" s="1120"/>
      <c r="AE124" s="1149"/>
      <c r="AF124" s="1804" t="s">
        <v>3232</v>
      </c>
      <c r="AG124" s="1804"/>
      <c r="AH124" s="1804"/>
      <c r="AI124" s="1804"/>
      <c r="AJ124" s="1804"/>
      <c r="AK124" s="1104"/>
      <c r="AL124" s="1167"/>
      <c r="AN124" s="1102" t="b">
        <v>0</v>
      </c>
      <c r="AO124" s="1102" t="b">
        <v>0</v>
      </c>
      <c r="AP124" s="1102" t="b">
        <v>0</v>
      </c>
      <c r="AQ124" s="1102" t="b">
        <v>0</v>
      </c>
    </row>
    <row r="125" spans="1:43" ht="20.25" customHeight="1">
      <c r="A125" s="1160"/>
      <c r="B125" s="1806" t="s">
        <v>3231</v>
      </c>
      <c r="C125" s="1807"/>
      <c r="D125" s="1807"/>
      <c r="E125" s="1807"/>
      <c r="F125" s="1807"/>
      <c r="G125" s="1807"/>
      <c r="H125" s="1807"/>
      <c r="I125" s="1808"/>
      <c r="J125" s="1137"/>
      <c r="K125" s="1836"/>
      <c r="L125" s="1836"/>
      <c r="M125" s="1836"/>
      <c r="N125" s="1120"/>
      <c r="O125" s="1120" t="s">
        <v>3213</v>
      </c>
      <c r="P125" s="1120"/>
      <c r="Q125" s="1147"/>
      <c r="R125" s="1836"/>
      <c r="S125" s="1836"/>
      <c r="T125" s="1836"/>
      <c r="U125" s="1120"/>
      <c r="V125" s="1120" t="s">
        <v>3213</v>
      </c>
      <c r="W125" s="1120"/>
      <c r="X125" s="1147"/>
      <c r="Y125" s="1836"/>
      <c r="Z125" s="1836"/>
      <c r="AA125" s="1836"/>
      <c r="AB125" s="1120"/>
      <c r="AC125" s="1120" t="s">
        <v>3213</v>
      </c>
      <c r="AD125" s="1120"/>
      <c r="AE125" s="1149"/>
      <c r="AF125" s="1105"/>
      <c r="AG125" s="1105"/>
      <c r="AH125" s="1105"/>
      <c r="AI125" s="1105"/>
      <c r="AJ125" s="1105" t="s">
        <v>3213</v>
      </c>
      <c r="AK125" s="1105"/>
      <c r="AL125" s="1167"/>
    </row>
    <row r="126" spans="1:43" ht="27" customHeight="1">
      <c r="A126" s="1160"/>
      <c r="B126" s="1858" t="s">
        <v>3230</v>
      </c>
      <c r="C126" s="1858"/>
      <c r="D126" s="1858"/>
      <c r="E126" s="1858"/>
      <c r="F126" s="1858"/>
      <c r="G126" s="1858"/>
      <c r="H126" s="1858"/>
      <c r="I126" s="1858"/>
      <c r="J126" s="1826"/>
      <c r="K126" s="1809"/>
      <c r="L126" s="1809"/>
      <c r="M126" s="1809"/>
      <c r="N126" s="1120"/>
      <c r="O126" s="1120" t="s">
        <v>147</v>
      </c>
      <c r="P126" s="1120"/>
      <c r="Q126" s="1835"/>
      <c r="R126" s="1809"/>
      <c r="S126" s="1809"/>
      <c r="T126" s="1809"/>
      <c r="U126" s="1120"/>
      <c r="V126" s="1120" t="s">
        <v>147</v>
      </c>
      <c r="W126" s="1120"/>
      <c r="X126" s="1835"/>
      <c r="Y126" s="1809"/>
      <c r="Z126" s="1809"/>
      <c r="AA126" s="1809"/>
      <c r="AB126" s="1120"/>
      <c r="AC126" s="1120" t="s">
        <v>147</v>
      </c>
      <c r="AD126" s="1120"/>
      <c r="AE126" s="1835"/>
      <c r="AF126" s="1809"/>
      <c r="AG126" s="1809"/>
      <c r="AH126" s="1809"/>
      <c r="AI126" s="1120"/>
      <c r="AJ126" s="1120" t="s">
        <v>147</v>
      </c>
      <c r="AK126" s="1120"/>
      <c r="AL126" s="1167"/>
    </row>
    <row r="127" spans="1:43" ht="4.1500000000000004" customHeight="1">
      <c r="A127" s="1160"/>
      <c r="B127" s="1103"/>
      <c r="C127" s="1103"/>
      <c r="D127" s="1103"/>
      <c r="E127" s="1103"/>
      <c r="F127" s="1103"/>
      <c r="G127" s="1103"/>
      <c r="H127" s="1103"/>
      <c r="I127" s="1103"/>
      <c r="AL127" s="1108"/>
    </row>
    <row r="128" spans="1:43" ht="4.1500000000000004" customHeight="1">
      <c r="A128" s="1160"/>
      <c r="B128" s="1103"/>
      <c r="C128" s="1103"/>
      <c r="D128" s="1103"/>
      <c r="E128" s="1103"/>
      <c r="F128" s="1103"/>
      <c r="G128" s="1103"/>
      <c r="H128" s="1103"/>
      <c r="I128" s="1103"/>
      <c r="AL128" s="1108"/>
    </row>
    <row r="129" spans="1:38" ht="18" customHeight="1">
      <c r="A129" s="1160"/>
      <c r="B129" s="1806" t="s">
        <v>3256</v>
      </c>
      <c r="C129" s="1807"/>
      <c r="D129" s="1807"/>
      <c r="E129" s="1807"/>
      <c r="F129" s="1807"/>
      <c r="G129" s="1807"/>
      <c r="H129" s="1807"/>
      <c r="I129" s="1807"/>
      <c r="J129" s="1837"/>
      <c r="K129" s="1836"/>
      <c r="L129" s="1836"/>
      <c r="M129" s="1836"/>
      <c r="N129" s="1836"/>
      <c r="O129" s="1836"/>
      <c r="P129" s="1838"/>
      <c r="Q129" s="1166"/>
      <c r="R129" s="1166"/>
      <c r="S129" s="1166"/>
      <c r="T129" s="1166"/>
      <c r="U129" s="1166"/>
      <c r="V129" s="1166"/>
      <c r="W129" s="1166"/>
      <c r="X129" s="1166"/>
      <c r="Y129" s="1166"/>
      <c r="Z129" s="1166"/>
      <c r="AA129" s="1166"/>
      <c r="AB129" s="1166"/>
      <c r="AC129" s="1166"/>
      <c r="AD129" s="1166"/>
      <c r="AE129" s="1166"/>
      <c r="AF129" s="1166"/>
      <c r="AG129" s="1166"/>
      <c r="AH129" s="1166"/>
      <c r="AI129" s="1166"/>
      <c r="AL129" s="1108"/>
    </row>
    <row r="130" spans="1:38" ht="31.15" customHeight="1">
      <c r="A130" s="1160"/>
      <c r="B130" s="1827" t="s">
        <v>3255</v>
      </c>
      <c r="C130" s="1828"/>
      <c r="D130" s="1828"/>
      <c r="E130" s="1828"/>
      <c r="F130" s="1828"/>
      <c r="G130" s="1828"/>
      <c r="H130" s="1828"/>
      <c r="I130" s="1829"/>
      <c r="J130" s="1132"/>
      <c r="K130" s="1104" t="s">
        <v>3254</v>
      </c>
      <c r="L130" s="1104"/>
      <c r="M130" s="1104"/>
      <c r="N130" s="1104"/>
      <c r="O130" s="1105"/>
      <c r="P130" s="1103"/>
      <c r="Q130" s="1105" t="s">
        <v>3219</v>
      </c>
      <c r="R130" s="1130"/>
      <c r="S130" s="1130"/>
      <c r="T130" s="1105"/>
      <c r="U130" s="1130"/>
      <c r="V130" s="1130"/>
      <c r="W130" s="1105"/>
      <c r="X130" s="1130"/>
      <c r="Y130" s="1130"/>
      <c r="Z130" s="1106"/>
      <c r="AA130" s="1160"/>
      <c r="AL130" s="1108"/>
    </row>
    <row r="131" spans="1:38" ht="17.25" customHeight="1">
      <c r="A131" s="1160"/>
      <c r="B131" s="1850" t="s">
        <v>3253</v>
      </c>
      <c r="C131" s="1851"/>
      <c r="D131" s="1851"/>
      <c r="E131" s="1851"/>
      <c r="F131" s="1851"/>
      <c r="G131" s="1851"/>
      <c r="H131" s="1851"/>
      <c r="I131" s="1852"/>
      <c r="J131" s="1132"/>
      <c r="K131" s="1105" t="s">
        <v>3252</v>
      </c>
      <c r="L131" s="1105"/>
      <c r="M131" s="1105"/>
      <c r="N131" s="1105"/>
      <c r="O131" s="1105"/>
      <c r="P131" s="1105"/>
      <c r="Q131" s="1105"/>
      <c r="R131" s="1105"/>
      <c r="S131" s="1804" t="s">
        <v>3251</v>
      </c>
      <c r="T131" s="1804"/>
      <c r="U131" s="1804"/>
      <c r="V131" s="1804"/>
      <c r="W131" s="1804"/>
      <c r="X131" s="1105"/>
      <c r="Y131" s="1105"/>
      <c r="Z131" s="1804" t="s">
        <v>3250</v>
      </c>
      <c r="AA131" s="1804"/>
      <c r="AB131" s="1804"/>
      <c r="AC131" s="1804"/>
      <c r="AD131" s="1804"/>
      <c r="AE131" s="1804"/>
      <c r="AF131" s="1804"/>
      <c r="AG131" s="1804"/>
      <c r="AH131" s="1804"/>
      <c r="AI131" s="1805"/>
      <c r="AL131" s="1108"/>
    </row>
    <row r="132" spans="1:38" ht="17.25" customHeight="1">
      <c r="A132" s="1160"/>
      <c r="B132" s="1853"/>
      <c r="C132" s="1854"/>
      <c r="D132" s="1854"/>
      <c r="E132" s="1854"/>
      <c r="F132" s="1854"/>
      <c r="G132" s="1854"/>
      <c r="H132" s="1854"/>
      <c r="I132" s="1855"/>
      <c r="J132" s="1123"/>
      <c r="K132" s="1847" t="s">
        <v>3249</v>
      </c>
      <c r="L132" s="1847"/>
      <c r="M132" s="1847"/>
      <c r="N132" s="1847"/>
      <c r="O132" s="1847"/>
      <c r="P132" s="1847"/>
      <c r="Q132" s="1847"/>
      <c r="R132" s="1847"/>
      <c r="S132" s="1124"/>
      <c r="T132" s="1124"/>
      <c r="U132" s="1847" t="s">
        <v>3248</v>
      </c>
      <c r="V132" s="1847"/>
      <c r="W132" s="1847"/>
      <c r="X132" s="1847"/>
      <c r="Y132" s="1124"/>
      <c r="Z132" s="1124"/>
      <c r="AA132" s="1124"/>
      <c r="AB132" s="1124"/>
      <c r="AC132" s="1124"/>
      <c r="AD132" s="1124"/>
      <c r="AE132" s="1124"/>
      <c r="AF132" s="1124"/>
      <c r="AG132" s="1124"/>
      <c r="AH132" s="1124"/>
      <c r="AI132" s="1125"/>
      <c r="AL132" s="1108"/>
    </row>
    <row r="133" spans="1:38" ht="17.25" customHeight="1">
      <c r="A133" s="1160"/>
      <c r="B133" s="1832" t="s">
        <v>3247</v>
      </c>
      <c r="C133" s="1830"/>
      <c r="D133" s="1830"/>
      <c r="E133" s="1830"/>
      <c r="F133" s="1830"/>
      <c r="G133" s="1830"/>
      <c r="H133" s="1830"/>
      <c r="I133" s="1833"/>
      <c r="J133" s="1137"/>
      <c r="K133" s="1807" t="s">
        <v>3246</v>
      </c>
      <c r="L133" s="1807"/>
      <c r="M133" s="1807"/>
      <c r="N133" s="1807"/>
      <c r="O133" s="1807"/>
      <c r="P133" s="1120"/>
      <c r="Q133" s="1120"/>
      <c r="R133" s="1830" t="s">
        <v>3245</v>
      </c>
      <c r="S133" s="1830"/>
      <c r="T133" s="1830"/>
      <c r="U133" s="1830"/>
      <c r="V133" s="1830"/>
      <c r="W133" s="1830"/>
      <c r="X133" s="1120"/>
      <c r="Y133" s="1807" t="s">
        <v>3244</v>
      </c>
      <c r="Z133" s="1807"/>
      <c r="AA133" s="1807"/>
      <c r="AB133" s="1807"/>
      <c r="AC133" s="1807"/>
      <c r="AD133" s="1808"/>
      <c r="AL133" s="1108"/>
    </row>
    <row r="134" spans="1:38" ht="17.25" customHeight="1">
      <c r="A134" s="1160"/>
      <c r="B134" s="1806" t="s">
        <v>3243</v>
      </c>
      <c r="C134" s="1807"/>
      <c r="D134" s="1807"/>
      <c r="E134" s="1807"/>
      <c r="F134" s="1807"/>
      <c r="G134" s="1807"/>
      <c r="H134" s="1807"/>
      <c r="I134" s="1808"/>
      <c r="J134" s="1137"/>
      <c r="K134" s="1807" t="s">
        <v>3242</v>
      </c>
      <c r="L134" s="1807"/>
      <c r="M134" s="1807"/>
      <c r="N134" s="1807"/>
      <c r="O134" s="1807"/>
      <c r="P134" s="1120"/>
      <c r="Q134" s="1120"/>
      <c r="R134" s="1807" t="s">
        <v>3241</v>
      </c>
      <c r="S134" s="1807"/>
      <c r="T134" s="1807"/>
      <c r="U134" s="1807"/>
      <c r="V134" s="1807"/>
      <c r="W134" s="1807"/>
      <c r="X134" s="1120"/>
      <c r="Y134" s="1830" t="s">
        <v>3240</v>
      </c>
      <c r="Z134" s="1830"/>
      <c r="AA134" s="1830"/>
      <c r="AB134" s="1830"/>
      <c r="AC134" s="1830"/>
      <c r="AD134" s="1833"/>
      <c r="AL134" s="1108"/>
    </row>
    <row r="135" spans="1:38" ht="17.25" customHeight="1">
      <c r="A135" s="1160"/>
      <c r="B135" s="1806" t="s">
        <v>3239</v>
      </c>
      <c r="C135" s="1807"/>
      <c r="D135" s="1807"/>
      <c r="E135" s="1807"/>
      <c r="F135" s="1807"/>
      <c r="G135" s="1807"/>
      <c r="H135" s="1807"/>
      <c r="I135" s="1808"/>
      <c r="J135" s="1132"/>
      <c r="K135" s="1830" t="s">
        <v>3238</v>
      </c>
      <c r="L135" s="1830"/>
      <c r="M135" s="1830"/>
      <c r="N135" s="1830"/>
      <c r="O135" s="1830"/>
      <c r="P135" s="1830"/>
      <c r="Q135" s="1105"/>
      <c r="R135" s="1804" t="s">
        <v>3237</v>
      </c>
      <c r="S135" s="1804"/>
      <c r="T135" s="1804"/>
      <c r="U135" s="1804"/>
      <c r="V135" s="1804"/>
      <c r="W135" s="1804"/>
      <c r="X135" s="1105"/>
      <c r="Y135" s="1804" t="s">
        <v>3236</v>
      </c>
      <c r="Z135" s="1804"/>
      <c r="AA135" s="1804"/>
      <c r="AB135" s="1804"/>
      <c r="AC135" s="1804"/>
      <c r="AD135" s="1106"/>
      <c r="AE135" s="1831"/>
      <c r="AF135" s="1831"/>
      <c r="AG135" s="1831"/>
      <c r="AH135" s="1831"/>
      <c r="AI135" s="1831"/>
      <c r="AL135" s="1108"/>
    </row>
    <row r="136" spans="1:38" ht="17.25" customHeight="1">
      <c r="A136" s="1160"/>
      <c r="B136" s="1806" t="s">
        <v>3235</v>
      </c>
      <c r="C136" s="1807"/>
      <c r="D136" s="1807"/>
      <c r="E136" s="1807"/>
      <c r="F136" s="1807"/>
      <c r="G136" s="1807"/>
      <c r="H136" s="1807"/>
      <c r="I136" s="1808"/>
      <c r="J136" s="1137"/>
      <c r="K136" s="1807" t="s">
        <v>3234</v>
      </c>
      <c r="L136" s="1807"/>
      <c r="M136" s="1807"/>
      <c r="N136" s="1807"/>
      <c r="O136" s="1807"/>
      <c r="P136" s="1866"/>
      <c r="Q136" s="1147"/>
      <c r="R136" s="1807" t="s">
        <v>3233</v>
      </c>
      <c r="S136" s="1807"/>
      <c r="T136" s="1807"/>
      <c r="U136" s="1807"/>
      <c r="V136" s="1807"/>
      <c r="W136" s="1120"/>
      <c r="X136" s="1147"/>
      <c r="Y136" s="1807" t="s">
        <v>3208</v>
      </c>
      <c r="Z136" s="1807"/>
      <c r="AA136" s="1807"/>
      <c r="AB136" s="1807"/>
      <c r="AC136" s="1807"/>
      <c r="AD136" s="1120"/>
      <c r="AE136" s="1149"/>
      <c r="AF136" s="1804" t="s">
        <v>3232</v>
      </c>
      <c r="AG136" s="1804"/>
      <c r="AH136" s="1804"/>
      <c r="AI136" s="1804"/>
      <c r="AJ136" s="1804"/>
      <c r="AK136" s="1104"/>
      <c r="AL136" s="1167"/>
    </row>
    <row r="137" spans="1:38" ht="20.25" customHeight="1">
      <c r="A137" s="1160"/>
      <c r="B137" s="1806" t="s">
        <v>3231</v>
      </c>
      <c r="C137" s="1807"/>
      <c r="D137" s="1807"/>
      <c r="E137" s="1807"/>
      <c r="F137" s="1807"/>
      <c r="G137" s="1807"/>
      <c r="H137" s="1807"/>
      <c r="I137" s="1808"/>
      <c r="J137" s="1137"/>
      <c r="K137" s="1836"/>
      <c r="L137" s="1836"/>
      <c r="M137" s="1836"/>
      <c r="N137" s="1120"/>
      <c r="O137" s="1120" t="s">
        <v>3213</v>
      </c>
      <c r="P137" s="1120"/>
      <c r="Q137" s="1147"/>
      <c r="R137" s="1836"/>
      <c r="S137" s="1836"/>
      <c r="T137" s="1836"/>
      <c r="U137" s="1120"/>
      <c r="V137" s="1120" t="s">
        <v>3213</v>
      </c>
      <c r="W137" s="1120"/>
      <c r="X137" s="1147"/>
      <c r="Y137" s="1836"/>
      <c r="Z137" s="1836"/>
      <c r="AA137" s="1836"/>
      <c r="AB137" s="1120"/>
      <c r="AC137" s="1120" t="s">
        <v>3213</v>
      </c>
      <c r="AD137" s="1120"/>
      <c r="AE137" s="1149"/>
      <c r="AF137" s="1105"/>
      <c r="AG137" s="1105"/>
      <c r="AH137" s="1105"/>
      <c r="AI137" s="1105"/>
      <c r="AJ137" s="1105" t="s">
        <v>3213</v>
      </c>
      <c r="AK137" s="1105"/>
      <c r="AL137" s="1167"/>
    </row>
    <row r="138" spans="1:38" ht="27" customHeight="1">
      <c r="A138" s="1160"/>
      <c r="B138" s="1841" t="s">
        <v>3230</v>
      </c>
      <c r="C138" s="1842"/>
      <c r="D138" s="1842"/>
      <c r="E138" s="1842"/>
      <c r="F138" s="1842"/>
      <c r="G138" s="1842"/>
      <c r="H138" s="1842"/>
      <c r="I138" s="1843"/>
      <c r="J138" s="1826"/>
      <c r="K138" s="1809"/>
      <c r="L138" s="1809"/>
      <c r="M138" s="1809"/>
      <c r="N138" s="1120"/>
      <c r="O138" s="1120" t="s">
        <v>147</v>
      </c>
      <c r="P138" s="1120"/>
      <c r="Q138" s="1835"/>
      <c r="R138" s="1809"/>
      <c r="S138" s="1809"/>
      <c r="T138" s="1809"/>
      <c r="U138" s="1120"/>
      <c r="V138" s="1120" t="s">
        <v>147</v>
      </c>
      <c r="W138" s="1120"/>
      <c r="X138" s="1835"/>
      <c r="Y138" s="1809"/>
      <c r="Z138" s="1809"/>
      <c r="AA138" s="1809"/>
      <c r="AB138" s="1120"/>
      <c r="AC138" s="1120" t="s">
        <v>147</v>
      </c>
      <c r="AD138" s="1120"/>
      <c r="AE138" s="1835"/>
      <c r="AF138" s="1809"/>
      <c r="AG138" s="1809"/>
      <c r="AH138" s="1809"/>
      <c r="AI138" s="1120"/>
      <c r="AJ138" s="1120" t="s">
        <v>147</v>
      </c>
      <c r="AK138" s="1120"/>
      <c r="AL138" s="1167"/>
    </row>
    <row r="139" spans="1:38" ht="4.1500000000000004" customHeight="1">
      <c r="A139" s="1160"/>
      <c r="B139" s="1141"/>
      <c r="C139" s="1141"/>
      <c r="D139" s="1141"/>
      <c r="E139" s="1141"/>
      <c r="F139" s="1141"/>
      <c r="G139" s="1141"/>
      <c r="H139" s="1141"/>
      <c r="I139" s="1141"/>
      <c r="AL139" s="1108"/>
    </row>
    <row r="140" spans="1:38" ht="4.1500000000000004" customHeight="1">
      <c r="A140" s="1160"/>
      <c r="B140" s="1141"/>
      <c r="C140" s="1141"/>
      <c r="D140" s="1141"/>
      <c r="E140" s="1141"/>
      <c r="F140" s="1141"/>
      <c r="G140" s="1141"/>
      <c r="H140" s="1141"/>
      <c r="I140" s="1141"/>
      <c r="AL140" s="1108"/>
    </row>
    <row r="141" spans="1:38" ht="18" customHeight="1">
      <c r="A141" s="1160"/>
      <c r="B141" s="1806" t="s">
        <v>3256</v>
      </c>
      <c r="C141" s="1807"/>
      <c r="D141" s="1807"/>
      <c r="E141" s="1807"/>
      <c r="F141" s="1807"/>
      <c r="G141" s="1807"/>
      <c r="H141" s="1807"/>
      <c r="I141" s="1807"/>
      <c r="J141" s="1837"/>
      <c r="K141" s="1836"/>
      <c r="L141" s="1836"/>
      <c r="M141" s="1836"/>
      <c r="N141" s="1836"/>
      <c r="O141" s="1836"/>
      <c r="P141" s="1838"/>
      <c r="Q141" s="1166"/>
      <c r="R141" s="1166"/>
      <c r="S141" s="1166"/>
      <c r="T141" s="1166"/>
      <c r="U141" s="1166"/>
      <c r="V141" s="1166"/>
      <c r="W141" s="1166"/>
      <c r="X141" s="1166"/>
      <c r="Y141" s="1166"/>
      <c r="Z141" s="1166"/>
      <c r="AA141" s="1166"/>
      <c r="AB141" s="1166"/>
      <c r="AC141" s="1166"/>
      <c r="AD141" s="1166"/>
      <c r="AE141" s="1166"/>
      <c r="AF141" s="1166"/>
      <c r="AG141" s="1166"/>
      <c r="AH141" s="1166"/>
      <c r="AI141" s="1166"/>
      <c r="AL141" s="1108"/>
    </row>
    <row r="142" spans="1:38" ht="31.15" customHeight="1">
      <c r="A142" s="1160"/>
      <c r="B142" s="1827" t="s">
        <v>3255</v>
      </c>
      <c r="C142" s="1828"/>
      <c r="D142" s="1828"/>
      <c r="E142" s="1828"/>
      <c r="F142" s="1828"/>
      <c r="G142" s="1828"/>
      <c r="H142" s="1828"/>
      <c r="I142" s="1829"/>
      <c r="J142" s="1132"/>
      <c r="K142" s="1104" t="s">
        <v>3254</v>
      </c>
      <c r="L142" s="1104"/>
      <c r="M142" s="1104"/>
      <c r="N142" s="1104"/>
      <c r="O142" s="1105"/>
      <c r="P142" s="1103"/>
      <c r="Q142" s="1105" t="s">
        <v>3219</v>
      </c>
      <c r="R142" s="1130"/>
      <c r="S142" s="1130"/>
      <c r="T142" s="1105"/>
      <c r="U142" s="1130"/>
      <c r="V142" s="1130"/>
      <c r="W142" s="1105"/>
      <c r="X142" s="1130"/>
      <c r="Y142" s="1130"/>
      <c r="Z142" s="1106"/>
      <c r="AA142" s="1160"/>
      <c r="AL142" s="1108"/>
    </row>
    <row r="143" spans="1:38" ht="17.25" customHeight="1">
      <c r="A143" s="1160"/>
      <c r="B143" s="1850" t="s">
        <v>3253</v>
      </c>
      <c r="C143" s="1851"/>
      <c r="D143" s="1851"/>
      <c r="E143" s="1851"/>
      <c r="F143" s="1851"/>
      <c r="G143" s="1851"/>
      <c r="H143" s="1851"/>
      <c r="I143" s="1852"/>
      <c r="J143" s="1132"/>
      <c r="K143" s="1105" t="s">
        <v>3252</v>
      </c>
      <c r="L143" s="1105"/>
      <c r="M143" s="1105"/>
      <c r="N143" s="1105"/>
      <c r="O143" s="1105"/>
      <c r="P143" s="1105"/>
      <c r="Q143" s="1105"/>
      <c r="R143" s="1105"/>
      <c r="S143" s="1804" t="s">
        <v>3251</v>
      </c>
      <c r="T143" s="1804"/>
      <c r="U143" s="1804"/>
      <c r="V143" s="1804"/>
      <c r="W143" s="1804"/>
      <c r="X143" s="1105"/>
      <c r="Y143" s="1105"/>
      <c r="Z143" s="1804" t="s">
        <v>3250</v>
      </c>
      <c r="AA143" s="1804"/>
      <c r="AB143" s="1804"/>
      <c r="AC143" s="1804"/>
      <c r="AD143" s="1804"/>
      <c r="AE143" s="1804"/>
      <c r="AF143" s="1804"/>
      <c r="AG143" s="1804"/>
      <c r="AH143" s="1804"/>
      <c r="AI143" s="1805"/>
      <c r="AL143" s="1108"/>
    </row>
    <row r="144" spans="1:38" ht="17.25" customHeight="1">
      <c r="A144" s="1160"/>
      <c r="B144" s="1853"/>
      <c r="C144" s="1854"/>
      <c r="D144" s="1854"/>
      <c r="E144" s="1854"/>
      <c r="F144" s="1854"/>
      <c r="G144" s="1854"/>
      <c r="H144" s="1854"/>
      <c r="I144" s="1855"/>
      <c r="J144" s="1123"/>
      <c r="K144" s="1847" t="s">
        <v>3249</v>
      </c>
      <c r="L144" s="1847"/>
      <c r="M144" s="1847"/>
      <c r="N144" s="1847"/>
      <c r="O144" s="1847"/>
      <c r="P144" s="1847"/>
      <c r="Q144" s="1847"/>
      <c r="R144" s="1847"/>
      <c r="S144" s="1124"/>
      <c r="T144" s="1124"/>
      <c r="U144" s="1847" t="s">
        <v>3248</v>
      </c>
      <c r="V144" s="1847"/>
      <c r="W144" s="1847"/>
      <c r="X144" s="1847"/>
      <c r="Y144" s="1124"/>
      <c r="Z144" s="1124"/>
      <c r="AA144" s="1124"/>
      <c r="AB144" s="1124"/>
      <c r="AC144" s="1124"/>
      <c r="AD144" s="1124"/>
      <c r="AE144" s="1124"/>
      <c r="AF144" s="1124"/>
      <c r="AG144" s="1124"/>
      <c r="AH144" s="1124"/>
      <c r="AI144" s="1125"/>
      <c r="AL144" s="1108"/>
    </row>
    <row r="145" spans="1:38" ht="17.25" customHeight="1">
      <c r="A145" s="1160"/>
      <c r="B145" s="1832" t="s">
        <v>3247</v>
      </c>
      <c r="C145" s="1830"/>
      <c r="D145" s="1830"/>
      <c r="E145" s="1830"/>
      <c r="F145" s="1830"/>
      <c r="G145" s="1830"/>
      <c r="H145" s="1830"/>
      <c r="I145" s="1833"/>
      <c r="J145" s="1137"/>
      <c r="K145" s="1807" t="s">
        <v>3246</v>
      </c>
      <c r="L145" s="1807"/>
      <c r="M145" s="1807"/>
      <c r="N145" s="1807"/>
      <c r="O145" s="1807"/>
      <c r="P145" s="1120"/>
      <c r="Q145" s="1120"/>
      <c r="R145" s="1830" t="s">
        <v>3245</v>
      </c>
      <c r="S145" s="1830"/>
      <c r="T145" s="1830"/>
      <c r="U145" s="1830"/>
      <c r="V145" s="1830"/>
      <c r="W145" s="1830"/>
      <c r="X145" s="1120"/>
      <c r="Y145" s="1807" t="s">
        <v>3244</v>
      </c>
      <c r="Z145" s="1807"/>
      <c r="AA145" s="1807"/>
      <c r="AB145" s="1807"/>
      <c r="AC145" s="1807"/>
      <c r="AD145" s="1808"/>
      <c r="AL145" s="1108"/>
    </row>
    <row r="146" spans="1:38" ht="17.25" customHeight="1">
      <c r="A146" s="1160"/>
      <c r="B146" s="1806" t="s">
        <v>3243</v>
      </c>
      <c r="C146" s="1807"/>
      <c r="D146" s="1807"/>
      <c r="E146" s="1807"/>
      <c r="F146" s="1807"/>
      <c r="G146" s="1807"/>
      <c r="H146" s="1807"/>
      <c r="I146" s="1808"/>
      <c r="J146" s="1137"/>
      <c r="K146" s="1807" t="s">
        <v>3242</v>
      </c>
      <c r="L146" s="1807"/>
      <c r="M146" s="1807"/>
      <c r="N146" s="1807"/>
      <c r="O146" s="1807"/>
      <c r="P146" s="1120"/>
      <c r="Q146" s="1120"/>
      <c r="R146" s="1807" t="s">
        <v>3241</v>
      </c>
      <c r="S146" s="1807"/>
      <c r="T146" s="1807"/>
      <c r="U146" s="1807"/>
      <c r="V146" s="1807"/>
      <c r="W146" s="1807"/>
      <c r="X146" s="1120"/>
      <c r="Y146" s="1830" t="s">
        <v>3240</v>
      </c>
      <c r="Z146" s="1830"/>
      <c r="AA146" s="1830"/>
      <c r="AB146" s="1830"/>
      <c r="AC146" s="1830"/>
      <c r="AD146" s="1833"/>
      <c r="AL146" s="1108"/>
    </row>
    <row r="147" spans="1:38" ht="17.25" customHeight="1">
      <c r="A147" s="1160"/>
      <c r="B147" s="1806" t="s">
        <v>3239</v>
      </c>
      <c r="C147" s="1807"/>
      <c r="D147" s="1807"/>
      <c r="E147" s="1807"/>
      <c r="F147" s="1807"/>
      <c r="G147" s="1807"/>
      <c r="H147" s="1807"/>
      <c r="I147" s="1808"/>
      <c r="J147" s="1132"/>
      <c r="K147" s="1830" t="s">
        <v>3238</v>
      </c>
      <c r="L147" s="1830"/>
      <c r="M147" s="1830"/>
      <c r="N147" s="1830"/>
      <c r="O147" s="1830"/>
      <c r="P147" s="1830"/>
      <c r="Q147" s="1105"/>
      <c r="R147" s="1804" t="s">
        <v>3237</v>
      </c>
      <c r="S147" s="1804"/>
      <c r="T147" s="1804"/>
      <c r="U147" s="1804"/>
      <c r="V147" s="1804"/>
      <c r="W147" s="1804"/>
      <c r="X147" s="1105"/>
      <c r="Y147" s="1804" t="s">
        <v>3236</v>
      </c>
      <c r="Z147" s="1804"/>
      <c r="AA147" s="1804"/>
      <c r="AB147" s="1804"/>
      <c r="AC147" s="1804"/>
      <c r="AD147" s="1106"/>
      <c r="AE147" s="1831"/>
      <c r="AF147" s="1831"/>
      <c r="AG147" s="1831"/>
      <c r="AH147" s="1831"/>
      <c r="AI147" s="1831"/>
      <c r="AL147" s="1108"/>
    </row>
    <row r="148" spans="1:38" ht="17.25" customHeight="1">
      <c r="A148" s="1160"/>
      <c r="B148" s="1806" t="s">
        <v>3235</v>
      </c>
      <c r="C148" s="1807"/>
      <c r="D148" s="1807"/>
      <c r="E148" s="1807"/>
      <c r="F148" s="1807"/>
      <c r="G148" s="1807"/>
      <c r="H148" s="1807"/>
      <c r="I148" s="1808"/>
      <c r="J148" s="1137"/>
      <c r="K148" s="1807" t="s">
        <v>3234</v>
      </c>
      <c r="L148" s="1807"/>
      <c r="M148" s="1807"/>
      <c r="N148" s="1807"/>
      <c r="O148" s="1807"/>
      <c r="P148" s="1866"/>
      <c r="Q148" s="1147"/>
      <c r="R148" s="1807" t="s">
        <v>3233</v>
      </c>
      <c r="S148" s="1807"/>
      <c r="T148" s="1807"/>
      <c r="U148" s="1807"/>
      <c r="V148" s="1807"/>
      <c r="W148" s="1120"/>
      <c r="X148" s="1147"/>
      <c r="Y148" s="1807" t="s">
        <v>3208</v>
      </c>
      <c r="Z148" s="1807"/>
      <c r="AA148" s="1807"/>
      <c r="AB148" s="1807"/>
      <c r="AC148" s="1807"/>
      <c r="AD148" s="1120"/>
      <c r="AE148" s="1149"/>
      <c r="AF148" s="1804" t="s">
        <v>3232</v>
      </c>
      <c r="AG148" s="1804"/>
      <c r="AH148" s="1804"/>
      <c r="AI148" s="1804"/>
      <c r="AJ148" s="1804"/>
      <c r="AK148" s="1104"/>
      <c r="AL148" s="1167"/>
    </row>
    <row r="149" spans="1:38" ht="20.25" customHeight="1">
      <c r="A149" s="1160"/>
      <c r="B149" s="1806" t="s">
        <v>3231</v>
      </c>
      <c r="C149" s="1807"/>
      <c r="D149" s="1807"/>
      <c r="E149" s="1807"/>
      <c r="F149" s="1807"/>
      <c r="G149" s="1807"/>
      <c r="H149" s="1807"/>
      <c r="I149" s="1808"/>
      <c r="J149" s="1137"/>
      <c r="K149" s="1836"/>
      <c r="L149" s="1836"/>
      <c r="M149" s="1836"/>
      <c r="N149" s="1120"/>
      <c r="O149" s="1120" t="s">
        <v>3213</v>
      </c>
      <c r="P149" s="1120"/>
      <c r="Q149" s="1147"/>
      <c r="R149" s="1836"/>
      <c r="S149" s="1836"/>
      <c r="T149" s="1836"/>
      <c r="U149" s="1120"/>
      <c r="V149" s="1120" t="s">
        <v>3213</v>
      </c>
      <c r="W149" s="1120"/>
      <c r="X149" s="1147"/>
      <c r="Y149" s="1836"/>
      <c r="Z149" s="1836"/>
      <c r="AA149" s="1836"/>
      <c r="AB149" s="1120"/>
      <c r="AC149" s="1120" t="s">
        <v>3213</v>
      </c>
      <c r="AD149" s="1120"/>
      <c r="AE149" s="1149"/>
      <c r="AF149" s="1105"/>
      <c r="AG149" s="1105"/>
      <c r="AH149" s="1105"/>
      <c r="AI149" s="1105"/>
      <c r="AJ149" s="1105" t="s">
        <v>3213</v>
      </c>
      <c r="AK149" s="1105"/>
      <c r="AL149" s="1167"/>
    </row>
    <row r="150" spans="1:38" ht="27" customHeight="1">
      <c r="A150" s="1160"/>
      <c r="B150" s="1885" t="s">
        <v>3230</v>
      </c>
      <c r="C150" s="1883"/>
      <c r="D150" s="1883"/>
      <c r="E150" s="1883"/>
      <c r="F150" s="1883"/>
      <c r="G150" s="1883"/>
      <c r="H150" s="1883"/>
      <c r="I150" s="1884"/>
      <c r="J150" s="1826"/>
      <c r="K150" s="1809"/>
      <c r="L150" s="1809"/>
      <c r="M150" s="1809"/>
      <c r="N150" s="1120"/>
      <c r="O150" s="1120" t="s">
        <v>147</v>
      </c>
      <c r="P150" s="1120"/>
      <c r="Q150" s="1835"/>
      <c r="R150" s="1809"/>
      <c r="S150" s="1809"/>
      <c r="T150" s="1809"/>
      <c r="U150" s="1120"/>
      <c r="V150" s="1120" t="s">
        <v>147</v>
      </c>
      <c r="W150" s="1120"/>
      <c r="X150" s="1835"/>
      <c r="Y150" s="1809"/>
      <c r="Z150" s="1809"/>
      <c r="AA150" s="1809"/>
      <c r="AB150" s="1120"/>
      <c r="AC150" s="1120" t="s">
        <v>147</v>
      </c>
      <c r="AD150" s="1120"/>
      <c r="AE150" s="1835"/>
      <c r="AF150" s="1809"/>
      <c r="AG150" s="1809"/>
      <c r="AH150" s="1809"/>
      <c r="AI150" s="1120"/>
      <c r="AJ150" s="1120" t="s">
        <v>147</v>
      </c>
      <c r="AK150" s="1120"/>
      <c r="AL150" s="1167"/>
    </row>
    <row r="151" spans="1:38" ht="4.1500000000000004" customHeight="1">
      <c r="A151" s="1123"/>
      <c r="B151" s="1136"/>
      <c r="C151" s="1136"/>
      <c r="D151" s="1136"/>
      <c r="E151" s="1136"/>
      <c r="F151" s="1136"/>
      <c r="G151" s="1136"/>
      <c r="H151" s="1136"/>
      <c r="I151" s="1136"/>
      <c r="J151" s="1124"/>
      <c r="K151" s="1124"/>
      <c r="L151" s="1124"/>
      <c r="M151" s="1124"/>
      <c r="N151" s="1124"/>
      <c r="O151" s="1124"/>
      <c r="P151" s="1124"/>
      <c r="Q151" s="1124"/>
      <c r="R151" s="1124"/>
      <c r="S151" s="1124"/>
      <c r="T151" s="1124"/>
      <c r="U151" s="1124"/>
      <c r="V151" s="1124"/>
      <c r="W151" s="1124"/>
      <c r="X151" s="1124"/>
      <c r="Y151" s="1124"/>
      <c r="Z151" s="1124"/>
      <c r="AA151" s="1124"/>
      <c r="AB151" s="1124"/>
      <c r="AC151" s="1124"/>
      <c r="AD151" s="1124"/>
      <c r="AE151" s="1124"/>
      <c r="AF151" s="1124"/>
      <c r="AG151" s="1124"/>
      <c r="AH151" s="1124"/>
      <c r="AI151" s="1124"/>
      <c r="AJ151" s="1124"/>
      <c r="AK151" s="1124"/>
      <c r="AL151" s="1125"/>
    </row>
    <row r="152" spans="1:38" ht="4.1500000000000004" customHeight="1">
      <c r="A152" s="1120"/>
      <c r="B152" s="1140"/>
      <c r="C152" s="1140"/>
      <c r="D152" s="1140"/>
      <c r="E152" s="1140"/>
      <c r="F152" s="1140"/>
      <c r="G152" s="1140"/>
      <c r="H152" s="1140"/>
      <c r="I152" s="1140"/>
      <c r="J152" s="1120"/>
      <c r="K152" s="1120"/>
      <c r="L152" s="1120"/>
      <c r="M152" s="1120"/>
      <c r="N152" s="1120"/>
      <c r="O152" s="1120"/>
      <c r="P152" s="1120"/>
      <c r="Q152" s="1120"/>
      <c r="R152" s="1120"/>
      <c r="S152" s="1120"/>
      <c r="T152" s="1120"/>
      <c r="U152" s="1120"/>
      <c r="V152" s="1120"/>
      <c r="W152" s="1120"/>
      <c r="X152" s="1120"/>
      <c r="Y152" s="1120"/>
      <c r="Z152" s="1120"/>
      <c r="AA152" s="1120"/>
      <c r="AB152" s="1120"/>
      <c r="AC152" s="1120"/>
      <c r="AD152" s="1120"/>
      <c r="AE152" s="1120"/>
      <c r="AF152" s="1120"/>
      <c r="AG152" s="1120"/>
      <c r="AH152" s="1120"/>
      <c r="AI152" s="1120"/>
      <c r="AJ152" s="1120"/>
      <c r="AK152" s="1120"/>
      <c r="AL152" s="1120"/>
    </row>
    <row r="153" spans="1:38" ht="17.649999999999999" customHeight="1">
      <c r="A153" s="1827" t="s">
        <v>3229</v>
      </c>
      <c r="B153" s="1828"/>
      <c r="C153" s="1828"/>
      <c r="D153" s="1828"/>
      <c r="E153" s="1828"/>
      <c r="F153" s="1828"/>
      <c r="G153" s="1828"/>
      <c r="H153" s="1828"/>
      <c r="I153" s="1828"/>
      <c r="J153" s="1828"/>
      <c r="K153" s="1828"/>
      <c r="L153" s="1828"/>
      <c r="M153" s="1828"/>
      <c r="N153" s="1105"/>
      <c r="O153" s="1105"/>
      <c r="P153" s="1105"/>
      <c r="Q153" s="1105"/>
      <c r="R153" s="1105"/>
      <c r="S153" s="1105"/>
      <c r="T153" s="1105"/>
      <c r="U153" s="1105"/>
      <c r="V153" s="1105"/>
      <c r="W153" s="1105"/>
      <c r="X153" s="1105"/>
      <c r="Y153" s="1105"/>
      <c r="Z153" s="1105"/>
      <c r="AA153" s="1105"/>
      <c r="AB153" s="1105"/>
      <c r="AC153" s="1105"/>
      <c r="AD153" s="1105"/>
      <c r="AE153" s="1105"/>
      <c r="AF153" s="1105"/>
      <c r="AG153" s="1105"/>
      <c r="AH153" s="1105"/>
      <c r="AI153" s="1105"/>
      <c r="AJ153" s="1105"/>
      <c r="AK153" s="1105"/>
      <c r="AL153" s="1106"/>
    </row>
    <row r="154" spans="1:38" ht="20.25" customHeight="1">
      <c r="A154" s="1160" t="s">
        <v>3228</v>
      </c>
      <c r="B154" s="1806" t="s">
        <v>3227</v>
      </c>
      <c r="C154" s="1807"/>
      <c r="D154" s="1807"/>
      <c r="E154" s="1807"/>
      <c r="F154" s="1807"/>
      <c r="G154" s="1807"/>
      <c r="H154" s="1807"/>
      <c r="I154" s="1807"/>
      <c r="J154" s="1807"/>
      <c r="K154" s="1808"/>
      <c r="L154" s="1826"/>
      <c r="M154" s="1809"/>
      <c r="N154" s="1809"/>
      <c r="O154" s="1809"/>
      <c r="P154" s="1809"/>
      <c r="Q154" s="1809"/>
      <c r="R154" s="1809"/>
      <c r="S154" s="1809"/>
      <c r="T154" s="1123" t="s">
        <v>3226</v>
      </c>
      <c r="U154" s="1124"/>
      <c r="V154" s="1124"/>
      <c r="W154" s="1124"/>
      <c r="X154" s="1124"/>
      <c r="Y154" s="1124"/>
      <c r="Z154" s="1124"/>
      <c r="AA154" s="1124"/>
      <c r="AB154" s="1124"/>
      <c r="AL154" s="1108"/>
    </row>
    <row r="155" spans="1:38" ht="17.25" customHeight="1">
      <c r="A155" s="1160" t="s">
        <v>3225</v>
      </c>
      <c r="B155" s="1806" t="s">
        <v>3224</v>
      </c>
      <c r="C155" s="1807"/>
      <c r="D155" s="1807"/>
      <c r="E155" s="1807"/>
      <c r="F155" s="1807"/>
      <c r="G155" s="1807"/>
      <c r="H155" s="1807"/>
      <c r="I155" s="1807"/>
      <c r="J155" s="1807"/>
      <c r="K155" s="1808"/>
      <c r="L155" s="1137"/>
      <c r="M155" s="1120" t="s">
        <v>3223</v>
      </c>
      <c r="N155" s="1120"/>
      <c r="O155" s="1120"/>
      <c r="P155" s="1120"/>
      <c r="Q155" s="1120"/>
      <c r="R155" s="1120"/>
      <c r="S155" s="1120"/>
      <c r="T155" s="1120"/>
      <c r="U155" s="1120"/>
      <c r="V155" s="1120"/>
      <c r="W155" s="1120"/>
      <c r="X155" s="1120"/>
      <c r="Y155" s="1112" t="s">
        <v>3219</v>
      </c>
      <c r="Z155" s="1112"/>
      <c r="AA155" s="1112"/>
      <c r="AB155" s="1117"/>
      <c r="AL155" s="1108"/>
    </row>
    <row r="156" spans="1:38" ht="17.25" customHeight="1">
      <c r="A156" s="1160" t="s">
        <v>3222</v>
      </c>
      <c r="B156" s="1806" t="s">
        <v>3221</v>
      </c>
      <c r="C156" s="1807"/>
      <c r="D156" s="1807"/>
      <c r="E156" s="1807"/>
      <c r="F156" s="1807"/>
      <c r="G156" s="1807"/>
      <c r="H156" s="1807"/>
      <c r="I156" s="1807"/>
      <c r="J156" s="1807"/>
      <c r="K156" s="1808"/>
      <c r="L156" s="1137"/>
      <c r="M156" s="1112" t="s">
        <v>3220</v>
      </c>
      <c r="N156" s="1112"/>
      <c r="O156" s="1112"/>
      <c r="P156" s="1112"/>
      <c r="Q156" s="1120"/>
      <c r="R156" s="1120"/>
      <c r="S156" s="1120"/>
      <c r="T156" s="1120"/>
      <c r="U156" s="1120"/>
      <c r="V156" s="1120"/>
      <c r="W156" s="1120"/>
      <c r="X156" s="1120"/>
      <c r="Y156" s="1112" t="s">
        <v>3219</v>
      </c>
      <c r="Z156" s="1112"/>
      <c r="AA156" s="1112"/>
      <c r="AB156" s="1117"/>
      <c r="AL156" s="1108"/>
    </row>
    <row r="157" spans="1:38" ht="20.25" customHeight="1">
      <c r="A157" s="1160" t="s">
        <v>3218</v>
      </c>
      <c r="B157" s="1806" t="s">
        <v>3217</v>
      </c>
      <c r="C157" s="1807"/>
      <c r="D157" s="1807"/>
      <c r="E157" s="1807"/>
      <c r="F157" s="1807"/>
      <c r="G157" s="1807"/>
      <c r="H157" s="1807"/>
      <c r="I157" s="1807"/>
      <c r="J157" s="1807"/>
      <c r="K157" s="1808"/>
      <c r="L157" s="1865"/>
      <c r="M157" s="1844"/>
      <c r="N157" s="1844"/>
      <c r="O157" s="1844"/>
      <c r="P157" s="1844"/>
      <c r="Q157" s="1809" t="s">
        <v>3216</v>
      </c>
      <c r="R157" s="1809"/>
      <c r="S157" s="1121"/>
      <c r="Z157" s="1168"/>
      <c r="AA157" s="1168"/>
      <c r="AB157" s="1168"/>
      <c r="AC157" s="1168"/>
      <c r="AD157" s="1168"/>
      <c r="AE157" s="1168"/>
      <c r="AF157" s="1168"/>
      <c r="AG157" s="1168"/>
      <c r="AH157" s="1168"/>
      <c r="AI157" s="1168"/>
      <c r="AL157" s="1108"/>
    </row>
    <row r="158" spans="1:38" ht="20.65" customHeight="1">
      <c r="A158" s="1160" t="s">
        <v>3215</v>
      </c>
      <c r="B158" s="1806" t="s">
        <v>3214</v>
      </c>
      <c r="C158" s="1807"/>
      <c r="D158" s="1807"/>
      <c r="E158" s="1807"/>
      <c r="F158" s="1807"/>
      <c r="G158" s="1807"/>
      <c r="H158" s="1807"/>
      <c r="I158" s="1807"/>
      <c r="J158" s="1807"/>
      <c r="K158" s="1808"/>
      <c r="L158" s="1865"/>
      <c r="M158" s="1844"/>
      <c r="N158" s="1844"/>
      <c r="O158" s="1844"/>
      <c r="P158" s="1844"/>
      <c r="Q158" s="1809" t="s">
        <v>3213</v>
      </c>
      <c r="R158" s="1809"/>
      <c r="S158" s="1121"/>
      <c r="AL158" s="1108"/>
    </row>
    <row r="159" spans="1:38" ht="17.25" customHeight="1">
      <c r="A159" s="1160" t="s">
        <v>3212</v>
      </c>
      <c r="B159" s="1806" t="s">
        <v>3211</v>
      </c>
      <c r="C159" s="1807"/>
      <c r="D159" s="1807"/>
      <c r="E159" s="1807"/>
      <c r="F159" s="1807"/>
      <c r="G159" s="1807"/>
      <c r="H159" s="1807"/>
      <c r="I159" s="1807"/>
      <c r="J159" s="1807"/>
      <c r="K159" s="1808"/>
      <c r="L159" s="1120"/>
      <c r="M159" s="1807" t="s">
        <v>3210</v>
      </c>
      <c r="N159" s="1807"/>
      <c r="O159" s="1807"/>
      <c r="P159" s="1807"/>
      <c r="Q159" s="1120"/>
      <c r="R159" s="1807" t="s">
        <v>3209</v>
      </c>
      <c r="S159" s="1807"/>
      <c r="T159" s="1807"/>
      <c r="U159" s="1807"/>
      <c r="V159" s="1120"/>
      <c r="W159" s="1807" t="s">
        <v>3208</v>
      </c>
      <c r="X159" s="1807"/>
      <c r="Y159" s="1807"/>
      <c r="Z159" s="1807"/>
      <c r="AA159" s="1807"/>
      <c r="AB159" s="1121"/>
      <c r="AL159" s="1108"/>
    </row>
    <row r="160" spans="1:38" ht="20.25" customHeight="1">
      <c r="A160" s="1169"/>
      <c r="B160" s="1832" t="s">
        <v>3207</v>
      </c>
      <c r="C160" s="1830"/>
      <c r="D160" s="1830"/>
      <c r="E160" s="1830"/>
      <c r="F160" s="1830"/>
      <c r="G160" s="1830"/>
      <c r="H160" s="1830"/>
      <c r="I160" s="1830"/>
      <c r="J160" s="1830"/>
      <c r="K160" s="1833"/>
      <c r="L160" s="1862"/>
      <c r="M160" s="1863"/>
      <c r="N160" s="1863"/>
      <c r="O160" s="1863"/>
      <c r="P160" s="1863"/>
      <c r="Q160" s="1809" t="s">
        <v>147</v>
      </c>
      <c r="R160" s="1809"/>
      <c r="S160" s="1121"/>
      <c r="AL160" s="1108"/>
    </row>
    <row r="161" spans="1:38" ht="20.25" customHeight="1">
      <c r="A161" s="1160" t="s">
        <v>3206</v>
      </c>
      <c r="B161" s="1806" t="s">
        <v>3205</v>
      </c>
      <c r="C161" s="1807"/>
      <c r="D161" s="1807"/>
      <c r="E161" s="1807"/>
      <c r="F161" s="1807"/>
      <c r="G161" s="1807"/>
      <c r="H161" s="1807"/>
      <c r="I161" s="1807"/>
      <c r="J161" s="1807"/>
      <c r="K161" s="1808"/>
      <c r="L161" s="1862"/>
      <c r="M161" s="1863"/>
      <c r="N161" s="1863"/>
      <c r="O161" s="1863"/>
      <c r="P161" s="1863"/>
      <c r="Q161" s="1809" t="s">
        <v>3204</v>
      </c>
      <c r="R161" s="1809"/>
      <c r="S161" s="1121"/>
      <c r="AL161" s="1108"/>
    </row>
    <row r="162" spans="1:38" ht="3.75" customHeight="1">
      <c r="A162" s="1134"/>
      <c r="B162" s="1113"/>
      <c r="C162" s="1113"/>
      <c r="D162" s="1113"/>
      <c r="E162" s="1113"/>
      <c r="F162" s="1113"/>
      <c r="G162" s="1113"/>
      <c r="H162" s="1113"/>
      <c r="I162" s="1113"/>
      <c r="J162" s="1113"/>
      <c r="K162" s="1113"/>
      <c r="L162" s="1170"/>
      <c r="M162" s="1170"/>
      <c r="N162" s="1170"/>
      <c r="O162" s="1170"/>
      <c r="P162" s="1170"/>
      <c r="Q162" s="1128"/>
      <c r="R162" s="1128"/>
      <c r="S162" s="1124"/>
      <c r="T162" s="1124"/>
      <c r="U162" s="1124"/>
      <c r="V162" s="1124"/>
      <c r="W162" s="1124"/>
      <c r="X162" s="1124"/>
      <c r="Y162" s="1124"/>
      <c r="Z162" s="1124"/>
      <c r="AA162" s="1124"/>
      <c r="AB162" s="1124"/>
      <c r="AC162" s="1124"/>
      <c r="AD162" s="1124"/>
      <c r="AE162" s="1124"/>
      <c r="AF162" s="1124"/>
      <c r="AG162" s="1124"/>
      <c r="AH162" s="1124"/>
      <c r="AI162" s="1124"/>
      <c r="AJ162" s="1124"/>
      <c r="AK162" s="1124"/>
      <c r="AL162" s="1125"/>
    </row>
    <row r="163" spans="1:38" ht="4.1500000000000004" customHeight="1">
      <c r="A163" s="1105"/>
      <c r="AL163" s="1105"/>
    </row>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sheetData>
  <sheetProtection selectLockedCells="1"/>
  <dataConsolidate/>
  <mergeCells count="323">
    <mergeCell ref="T110:Y110"/>
    <mergeCell ref="J73:AJ73"/>
    <mergeCell ref="B85:I85"/>
    <mergeCell ref="D35:H35"/>
    <mergeCell ref="I35:AJ35"/>
    <mergeCell ref="D27:H27"/>
    <mergeCell ref="D33:O33"/>
    <mergeCell ref="AC97:AE97"/>
    <mergeCell ref="B86:I86"/>
    <mergeCell ref="J85:R85"/>
    <mergeCell ref="S85:AA85"/>
    <mergeCell ref="A57:AJ57"/>
    <mergeCell ref="I32:AJ32"/>
    <mergeCell ref="K29:O29"/>
    <mergeCell ref="Q29:U29"/>
    <mergeCell ref="W29:AB29"/>
    <mergeCell ref="D28:J28"/>
    <mergeCell ref="D29:J29"/>
    <mergeCell ref="K28:AJ28"/>
    <mergeCell ref="I27:Z27"/>
    <mergeCell ref="I36:Z36"/>
    <mergeCell ref="I34:T34"/>
    <mergeCell ref="J61:Y61"/>
    <mergeCell ref="J86:R86"/>
    <mergeCell ref="J87:R87"/>
    <mergeCell ref="S87:AA87"/>
    <mergeCell ref="AB87:AJ87"/>
    <mergeCell ref="T99:V99"/>
    <mergeCell ref="K147:P147"/>
    <mergeCell ref="A60:O60"/>
    <mergeCell ref="AB85:AJ85"/>
    <mergeCell ref="B74:I76"/>
    <mergeCell ref="B73:I73"/>
    <mergeCell ref="I72:N72"/>
    <mergeCell ref="R72:W72"/>
    <mergeCell ref="S86:AA86"/>
    <mergeCell ref="A84:K84"/>
    <mergeCell ref="AC99:AE99"/>
    <mergeCell ref="T97:V97"/>
    <mergeCell ref="A82:I82"/>
    <mergeCell ref="J82:R82"/>
    <mergeCell ref="B91:I91"/>
    <mergeCell ref="B87:I88"/>
    <mergeCell ref="J89:R90"/>
    <mergeCell ref="B89:I90"/>
    <mergeCell ref="J88:R88"/>
    <mergeCell ref="S88:AA88"/>
    <mergeCell ref="AB88:AJ88"/>
    <mergeCell ref="AC91:AG91"/>
    <mergeCell ref="P91:Q91"/>
    <mergeCell ref="Y91:Z91"/>
    <mergeCell ref="AF96:AI96"/>
    <mergeCell ref="Z119:AI119"/>
    <mergeCell ref="B119:I120"/>
    <mergeCell ref="T101:X101"/>
    <mergeCell ref="AH93:AI93"/>
    <mergeCell ref="T96:V96"/>
    <mergeCell ref="B95:I100"/>
    <mergeCell ref="AH91:AI91"/>
    <mergeCell ref="AC93:AG93"/>
    <mergeCell ref="T92:X92"/>
    <mergeCell ref="N98:Q98"/>
    <mergeCell ref="AF95:AJ95"/>
    <mergeCell ref="AC96:AE96"/>
    <mergeCell ref="AF97:AJ97"/>
    <mergeCell ref="AC98:AE98"/>
    <mergeCell ref="W97:AA97"/>
    <mergeCell ref="T98:V98"/>
    <mergeCell ref="W98:Z98"/>
    <mergeCell ref="AH101:AI101"/>
    <mergeCell ref="T91:X91"/>
    <mergeCell ref="K91:O91"/>
    <mergeCell ref="AE126:AH126"/>
    <mergeCell ref="K136:P136"/>
    <mergeCell ref="AE135:AI135"/>
    <mergeCell ref="K123:P123"/>
    <mergeCell ref="K124:P124"/>
    <mergeCell ref="K132:R132"/>
    <mergeCell ref="N100:Q100"/>
    <mergeCell ref="K120:R120"/>
    <mergeCell ref="U120:X120"/>
    <mergeCell ref="AC106:AH106"/>
    <mergeCell ref="Y134:AD134"/>
    <mergeCell ref="U132:X132"/>
    <mergeCell ref="K105:O105"/>
    <mergeCell ref="Y107:Z107"/>
    <mergeCell ref="A110:O110"/>
    <mergeCell ref="P105:Q105"/>
    <mergeCell ref="P107:Q107"/>
    <mergeCell ref="B104:I105"/>
    <mergeCell ref="B106:I107"/>
    <mergeCell ref="M107:O107"/>
    <mergeCell ref="B101:I103"/>
    <mergeCell ref="P101:Q101"/>
    <mergeCell ref="K100:M100"/>
    <mergeCell ref="B125:I125"/>
    <mergeCell ref="B123:I123"/>
    <mergeCell ref="B129:I129"/>
    <mergeCell ref="A153:M153"/>
    <mergeCell ref="AF148:AJ148"/>
    <mergeCell ref="Y145:AD145"/>
    <mergeCell ref="AE147:AI147"/>
    <mergeCell ref="B133:I133"/>
    <mergeCell ref="K133:O133"/>
    <mergeCell ref="AE138:AH138"/>
    <mergeCell ref="U144:X144"/>
    <mergeCell ref="R148:V148"/>
    <mergeCell ref="R145:W145"/>
    <mergeCell ref="B143:I144"/>
    <mergeCell ref="K137:M137"/>
    <mergeCell ref="K135:P135"/>
    <mergeCell ref="B148:I148"/>
    <mergeCell ref="B145:I145"/>
    <mergeCell ref="Q138:T138"/>
    <mergeCell ref="X138:AA138"/>
    <mergeCell ref="R124:V124"/>
    <mergeCell ref="J126:M126"/>
    <mergeCell ref="R133:W133"/>
    <mergeCell ref="Y133:AD133"/>
    <mergeCell ref="R134:W134"/>
    <mergeCell ref="L161:P161"/>
    <mergeCell ref="Q161:R161"/>
    <mergeCell ref="M159:P159"/>
    <mergeCell ref="R159:U159"/>
    <mergeCell ref="W159:AA159"/>
    <mergeCell ref="B157:K157"/>
    <mergeCell ref="B149:I149"/>
    <mergeCell ref="B147:I147"/>
    <mergeCell ref="R147:W147"/>
    <mergeCell ref="K149:M149"/>
    <mergeCell ref="R149:T149"/>
    <mergeCell ref="AB86:AJ86"/>
    <mergeCell ref="B134:I134"/>
    <mergeCell ref="K134:O134"/>
    <mergeCell ref="K125:M125"/>
    <mergeCell ref="A53:M53"/>
    <mergeCell ref="A65:F65"/>
    <mergeCell ref="B61:I61"/>
    <mergeCell ref="Y148:AC148"/>
    <mergeCell ref="B156:K156"/>
    <mergeCell ref="B154:K154"/>
    <mergeCell ref="B155:K155"/>
    <mergeCell ref="K144:R144"/>
    <mergeCell ref="X150:AA150"/>
    <mergeCell ref="B146:I146"/>
    <mergeCell ref="Y146:AD146"/>
    <mergeCell ref="K146:O146"/>
    <mergeCell ref="R146:W146"/>
    <mergeCell ref="Y149:AA149"/>
    <mergeCell ref="B150:I150"/>
    <mergeCell ref="J150:M150"/>
    <mergeCell ref="Q150:T150"/>
    <mergeCell ref="J138:M138"/>
    <mergeCell ref="B141:I141"/>
    <mergeCell ref="B142:I142"/>
    <mergeCell ref="D15:H15"/>
    <mergeCell ref="A54:AJ56"/>
    <mergeCell ref="D24:O24"/>
    <mergeCell ref="B62:I62"/>
    <mergeCell ref="I23:AJ23"/>
    <mergeCell ref="I18:T18"/>
    <mergeCell ref="I20:Z20"/>
    <mergeCell ref="I25:T25"/>
    <mergeCell ref="J62:Y62"/>
    <mergeCell ref="I48:M48"/>
    <mergeCell ref="D40:K40"/>
    <mergeCell ref="I46:M46"/>
    <mergeCell ref="O46:T46"/>
    <mergeCell ref="O48:S48"/>
    <mergeCell ref="I44:AJ44"/>
    <mergeCell ref="I45:AJ45"/>
    <mergeCell ref="N40:Q40"/>
    <mergeCell ref="D39:K39"/>
    <mergeCell ref="D46:H46"/>
    <mergeCell ref="I47:AJ47"/>
    <mergeCell ref="A43:M43"/>
    <mergeCell ref="D44:H44"/>
    <mergeCell ref="D45:H45"/>
    <mergeCell ref="AD39:AE39"/>
    <mergeCell ref="A5:AJ6"/>
    <mergeCell ref="A7:AJ8"/>
    <mergeCell ref="A9:AJ10"/>
    <mergeCell ref="Y11:AB12"/>
    <mergeCell ref="D34:H34"/>
    <mergeCell ref="D26:H26"/>
    <mergeCell ref="A2:M3"/>
    <mergeCell ref="A13:L14"/>
    <mergeCell ref="M13:P14"/>
    <mergeCell ref="P24:AJ24"/>
    <mergeCell ref="I26:AJ26"/>
    <mergeCell ref="P33:AJ33"/>
    <mergeCell ref="D23:H23"/>
    <mergeCell ref="D25:H25"/>
    <mergeCell ref="D32:H32"/>
    <mergeCell ref="A16:M16"/>
    <mergeCell ref="D18:H18"/>
    <mergeCell ref="D19:H19"/>
    <mergeCell ref="D20:H20"/>
    <mergeCell ref="D17:H17"/>
    <mergeCell ref="AI11:AI12"/>
    <mergeCell ref="AF11:AF12"/>
    <mergeCell ref="AC11:AC12"/>
    <mergeCell ref="AD11:AE12"/>
    <mergeCell ref="AG11:AH12"/>
    <mergeCell ref="D41:K41"/>
    <mergeCell ref="L39:N39"/>
    <mergeCell ref="A38:M38"/>
    <mergeCell ref="O39:P39"/>
    <mergeCell ref="D36:H36"/>
    <mergeCell ref="I17:AJ17"/>
    <mergeCell ref="I19:AJ19"/>
    <mergeCell ref="S119:W119"/>
    <mergeCell ref="D47:H47"/>
    <mergeCell ref="D48:H48"/>
    <mergeCell ref="K93:O93"/>
    <mergeCell ref="AC105:AG105"/>
    <mergeCell ref="P93:Q93"/>
    <mergeCell ref="Y93:Z93"/>
    <mergeCell ref="W95:AA95"/>
    <mergeCell ref="T93:X93"/>
    <mergeCell ref="K106:P106"/>
    <mergeCell ref="K101:O101"/>
    <mergeCell ref="W96:Z96"/>
    <mergeCell ref="B92:I93"/>
    <mergeCell ref="N96:Q96"/>
    <mergeCell ref="N95:R95"/>
    <mergeCell ref="A113:AJ113"/>
    <mergeCell ref="Q39:AC39"/>
    <mergeCell ref="L41:AE41"/>
    <mergeCell ref="X40:AA40"/>
    <mergeCell ref="S40:V40"/>
    <mergeCell ref="B161:K161"/>
    <mergeCell ref="L160:P160"/>
    <mergeCell ref="Q160:R160"/>
    <mergeCell ref="D49:J49"/>
    <mergeCell ref="K49:AJ49"/>
    <mergeCell ref="R123:W123"/>
    <mergeCell ref="Y123:AC123"/>
    <mergeCell ref="Y124:AC124"/>
    <mergeCell ref="L157:P157"/>
    <mergeCell ref="B159:K159"/>
    <mergeCell ref="Y147:AC147"/>
    <mergeCell ref="AF136:AJ136"/>
    <mergeCell ref="K148:P148"/>
    <mergeCell ref="Z131:AI131"/>
    <mergeCell ref="L158:P158"/>
    <mergeCell ref="Q158:R158"/>
    <mergeCell ref="Q157:R157"/>
    <mergeCell ref="K145:O145"/>
    <mergeCell ref="Y137:AA137"/>
    <mergeCell ref="L154:S154"/>
    <mergeCell ref="S131:W131"/>
    <mergeCell ref="J141:P141"/>
    <mergeCell ref="J129:P129"/>
    <mergeCell ref="U48:Z48"/>
    <mergeCell ref="B68:I69"/>
    <mergeCell ref="AC101:AG101"/>
    <mergeCell ref="K95:M95"/>
    <mergeCell ref="T95:V95"/>
    <mergeCell ref="AE150:AH150"/>
    <mergeCell ref="B136:I136"/>
    <mergeCell ref="B66:I67"/>
    <mergeCell ref="D50:J50"/>
    <mergeCell ref="K50:O50"/>
    <mergeCell ref="K122:O122"/>
    <mergeCell ref="Q126:T126"/>
    <mergeCell ref="B131:I132"/>
    <mergeCell ref="B137:I137"/>
    <mergeCell ref="B138:I138"/>
    <mergeCell ref="B135:I135"/>
    <mergeCell ref="AF99:AJ99"/>
    <mergeCell ref="AC100:AE100"/>
    <mergeCell ref="W99:AA99"/>
    <mergeCell ref="T100:V100"/>
    <mergeCell ref="B126:I126"/>
    <mergeCell ref="B130:I130"/>
    <mergeCell ref="R121:W121"/>
    <mergeCell ref="B118:I118"/>
    <mergeCell ref="AF124:AJ124"/>
    <mergeCell ref="AE123:AI123"/>
    <mergeCell ref="Y105:Z105"/>
    <mergeCell ref="B160:K160"/>
    <mergeCell ref="R122:W122"/>
    <mergeCell ref="Y122:AD122"/>
    <mergeCell ref="B124:I124"/>
    <mergeCell ref="B158:K158"/>
    <mergeCell ref="T106:Y106"/>
    <mergeCell ref="X126:AA126"/>
    <mergeCell ref="R125:T125"/>
    <mergeCell ref="Y125:AA125"/>
    <mergeCell ref="B121:I121"/>
    <mergeCell ref="V107:X107"/>
    <mergeCell ref="B117:I117"/>
    <mergeCell ref="J117:P117"/>
    <mergeCell ref="R137:T137"/>
    <mergeCell ref="R135:W135"/>
    <mergeCell ref="Y135:AC135"/>
    <mergeCell ref="R136:V136"/>
    <mergeCell ref="Y136:AC136"/>
    <mergeCell ref="S143:W143"/>
    <mergeCell ref="Z143:AI143"/>
    <mergeCell ref="B122:I122"/>
    <mergeCell ref="K121:O121"/>
    <mergeCell ref="Y101:Z101"/>
    <mergeCell ref="T105:X105"/>
    <mergeCell ref="Y121:AD121"/>
    <mergeCell ref="Q50:U50"/>
    <mergeCell ref="W50:AB50"/>
    <mergeCell ref="AH105:AI105"/>
    <mergeCell ref="AH107:AI107"/>
    <mergeCell ref="AE107:AG107"/>
    <mergeCell ref="N97:R97"/>
    <mergeCell ref="K98:M98"/>
    <mergeCell ref="K96:M96"/>
    <mergeCell ref="S89:AA90"/>
    <mergeCell ref="AB89:AJ90"/>
    <mergeCell ref="N99:R99"/>
    <mergeCell ref="K99:M99"/>
    <mergeCell ref="K97:M97"/>
    <mergeCell ref="AF100:AI100"/>
    <mergeCell ref="AF98:AI98"/>
    <mergeCell ref="W100:Z100"/>
    <mergeCell ref="AC95:AE95"/>
  </mergeCells>
  <phoneticPr fontId="2"/>
  <conditionalFormatting sqref="A153">
    <cfRule type="expression" dxfId="18" priority="22">
      <formula>#REF!&lt;&gt;""</formula>
    </cfRule>
  </conditionalFormatting>
  <conditionalFormatting sqref="B87 B91 B154:B161 A154:A162">
    <cfRule type="expression" dxfId="17" priority="15">
      <formula>$AM87&lt;&gt;""</formula>
    </cfRule>
  </conditionalFormatting>
  <conditionalFormatting sqref="B89">
    <cfRule type="expression" dxfId="16" priority="4">
      <formula>$AM$89&lt;&gt;""</formula>
    </cfRule>
  </conditionalFormatting>
  <conditionalFormatting sqref="B92 B94:I94 B95 B101">
    <cfRule type="expression" dxfId="15" priority="13">
      <formula>$AM$93&lt;&gt;""</formula>
    </cfRule>
  </conditionalFormatting>
  <conditionalFormatting sqref="B104">
    <cfRule type="expression" dxfId="14" priority="14">
      <formula>$AM$104&lt;&gt;""</formula>
    </cfRule>
  </conditionalFormatting>
  <conditionalFormatting sqref="B106">
    <cfRule type="expression" dxfId="13" priority="12">
      <formula>$AM$106&lt;&gt;""</formula>
    </cfRule>
  </conditionalFormatting>
  <conditionalFormatting sqref="B118:B119">
    <cfRule type="expression" dxfId="12" priority="17">
      <formula>#REF!&lt;&gt;""</formula>
    </cfRule>
  </conditionalFormatting>
  <conditionalFormatting sqref="B124:B125">
    <cfRule type="expression" dxfId="11" priority="20">
      <formula>#REF!&lt;&gt;""</formula>
    </cfRule>
  </conditionalFormatting>
  <conditionalFormatting sqref="B130:B131">
    <cfRule type="expression" dxfId="10" priority="3">
      <formula>#REF!&lt;&gt;""</formula>
    </cfRule>
  </conditionalFormatting>
  <conditionalFormatting sqref="B136:B137">
    <cfRule type="expression" dxfId="9" priority="11">
      <formula>#REF!&lt;&gt;""</formula>
    </cfRule>
  </conditionalFormatting>
  <conditionalFormatting sqref="B142:B143">
    <cfRule type="expression" dxfId="8" priority="2">
      <formula>#REF!&lt;&gt;""</formula>
    </cfRule>
  </conditionalFormatting>
  <conditionalFormatting sqref="B148:B149">
    <cfRule type="expression" dxfId="7" priority="7">
      <formula>#REF!&lt;&gt;""</formula>
    </cfRule>
  </conditionalFormatting>
  <conditionalFormatting sqref="B121:I123">
    <cfRule type="expression" dxfId="6" priority="19">
      <formula>#REF!&lt;&gt;""</formula>
    </cfRule>
  </conditionalFormatting>
  <conditionalFormatting sqref="B126:I128">
    <cfRule type="expression" dxfId="5" priority="16">
      <formula>#REF!&lt;&gt;""</formula>
    </cfRule>
  </conditionalFormatting>
  <conditionalFormatting sqref="B133:I135">
    <cfRule type="expression" dxfId="4" priority="10">
      <formula>#REF!&lt;&gt;""</formula>
    </cfRule>
  </conditionalFormatting>
  <conditionalFormatting sqref="B138:I140">
    <cfRule type="expression" dxfId="3" priority="21">
      <formula>#REF!&lt;&gt;""</formula>
    </cfRule>
  </conditionalFormatting>
  <conditionalFormatting sqref="B145:I147">
    <cfRule type="expression" dxfId="2" priority="6">
      <formula>#REF!&lt;&gt;""</formula>
    </cfRule>
  </conditionalFormatting>
  <conditionalFormatting sqref="B150:I152">
    <cfRule type="expression" dxfId="1" priority="8">
      <formula>#REF!&lt;&gt;""</formula>
    </cfRule>
  </conditionalFormatting>
  <conditionalFormatting sqref="AM116:XFD144 Q121:AD123 Q124:AL126 Q133:AD135 Q136:AL138 Q145:AD147 AM145:AU147 BF145:XFD147 Q148:AS150 BK148:XFD150 AM151:XFD163">
    <cfRule type="expression" priority="1">
      <formula>$T$85&lt;&gt;""</formula>
    </cfRule>
  </conditionalFormatting>
  <dataValidations count="7">
    <dataValidation operator="greaterThan" allowBlank="1" showInputMessage="1" showErrorMessage="1" sqref="R96 K95:K100 W99 AJ98 R98 R100 AJ100 AC95:AC100 AA96 AF99 W95 AF97 T95:T100 W97 AA98 AA100 AJ96 AF95 N95:N99" xr:uid="{00000000-0002-0000-0D00-000000000000}"/>
    <dataValidation type="decimal" operator="greaterThan" allowBlank="1" showInputMessage="1" showErrorMessage="1" error="エラー08" sqref="R110:T110 AA110:AD110" xr:uid="{00000000-0002-0000-0D00-000001000000}">
      <formula1>0</formula1>
    </dataValidation>
    <dataValidation type="decimal" operator="greaterThan" allowBlank="1" showInputMessage="1" showErrorMessage="1" sqref="L160:L162 K94:N94 T94:W94 AC94:AF94" xr:uid="{00000000-0002-0000-0D00-000002000000}">
      <formula1>0</formula1>
    </dataValidation>
    <dataValidation type="whole" allowBlank="1" showInputMessage="1" showErrorMessage="1" error="エラー77_x000a_" sqref="K106:P106 T106:Y106 AC106:AH106" xr:uid="{00000000-0002-0000-0D00-000003000000}">
      <formula1>0</formula1>
      <formula2>100</formula2>
    </dataValidation>
    <dataValidation type="whole" allowBlank="1" showInputMessage="1" showErrorMessage="1" error="エラー07" sqref="T104:Y104 K104:P104 AC104:AH104" xr:uid="{00000000-0002-0000-0D00-000004000000}">
      <formula1>1</formula1>
      <formula2>100</formula2>
    </dataValidation>
    <dataValidation type="list" allowBlank="1" showInputMessage="1" showErrorMessage="1" sqref="A13:L14" xr:uid="{00000000-0002-0000-0D00-000005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allowBlank="1" showInputMessage="1" sqref="J61:Y61 J62:Y62" xr:uid="{00000000-0002-0000-0D00-000006000000}"/>
  </dataValidations>
  <hyperlinks>
    <hyperlink ref="X1" location="作業メニュー!A1" display="作業メニュー" xr:uid="{00000000-0004-0000-0D00-000000000000}"/>
  </hyperlinks>
  <printOptions horizontalCentered="1"/>
  <pageMargins left="0.7" right="0.7" top="0.75" bottom="0.75" header="0.3" footer="0.3"/>
  <pageSetup paperSize="9" scale="81" fitToHeight="0" orientation="portrait" r:id="rId1"/>
  <rowBreaks count="7" manualBreakCount="7">
    <brk id="56" max="16383" man="1"/>
    <brk id="112" max="16383" man="1"/>
    <brk id="163" max="16383" man="1"/>
    <brk id="198" max="37" man="1"/>
    <brk id="250" max="37" man="1"/>
    <brk id="292" max="37" man="1"/>
    <brk id="34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8554" r:id="rId4" name="チェック1">
              <controlPr defaultSize="0" autoFill="0" autoLine="0" autoPict="0">
                <anchor moveWithCells="1">
                  <from>
                    <xdr:col>9</xdr:col>
                    <xdr:colOff>0</xdr:colOff>
                    <xdr:row>65</xdr:row>
                    <xdr:rowOff>0</xdr:rowOff>
                  </from>
                  <to>
                    <xdr:col>10</xdr:col>
                    <xdr:colOff>0</xdr:colOff>
                    <xdr:row>66</xdr:row>
                    <xdr:rowOff>0</xdr:rowOff>
                  </to>
                </anchor>
              </controlPr>
            </control>
          </mc:Choice>
        </mc:AlternateContent>
        <mc:AlternateContent xmlns:mc="http://schemas.openxmlformats.org/markup-compatibility/2006">
          <mc:Choice Requires="x14">
            <control shapeId="108555" r:id="rId5" name="チェック2">
              <controlPr defaultSize="0" autoFill="0" autoLine="0" autoPict="0">
                <anchor moveWithCells="1">
                  <from>
                    <xdr:col>16</xdr:col>
                    <xdr:colOff>190500</xdr:colOff>
                    <xdr:row>65</xdr:row>
                    <xdr:rowOff>0</xdr:rowOff>
                  </from>
                  <to>
                    <xdr:col>17</xdr:col>
                    <xdr:colOff>190500</xdr:colOff>
                    <xdr:row>66</xdr:row>
                    <xdr:rowOff>0</xdr:rowOff>
                  </to>
                </anchor>
              </controlPr>
            </control>
          </mc:Choice>
        </mc:AlternateContent>
        <mc:AlternateContent xmlns:mc="http://schemas.openxmlformats.org/markup-compatibility/2006">
          <mc:Choice Requires="x14">
            <control shapeId="108556" r:id="rId6" name="チェック3">
              <controlPr defaultSize="0" autoFill="0" autoLine="0" autoPict="0">
                <anchor moveWithCells="1">
                  <from>
                    <xdr:col>26</xdr:col>
                    <xdr:colOff>190500</xdr:colOff>
                    <xdr:row>65</xdr:row>
                    <xdr:rowOff>0</xdr:rowOff>
                  </from>
                  <to>
                    <xdr:col>27</xdr:col>
                    <xdr:colOff>190500</xdr:colOff>
                    <xdr:row>66</xdr:row>
                    <xdr:rowOff>0</xdr:rowOff>
                  </to>
                </anchor>
              </controlPr>
            </control>
          </mc:Choice>
        </mc:AlternateContent>
        <mc:AlternateContent xmlns:mc="http://schemas.openxmlformats.org/markup-compatibility/2006">
          <mc:Choice Requires="x14">
            <control shapeId="108557" r:id="rId7" name="チェック4">
              <controlPr defaultSize="0" autoFill="0" autoLine="0" autoPict="0">
                <anchor moveWithCells="1">
                  <from>
                    <xdr:col>9</xdr:col>
                    <xdr:colOff>0</xdr:colOff>
                    <xdr:row>66</xdr:row>
                    <xdr:rowOff>0</xdr:rowOff>
                  </from>
                  <to>
                    <xdr:col>10</xdr:col>
                    <xdr:colOff>0</xdr:colOff>
                    <xdr:row>67</xdr:row>
                    <xdr:rowOff>0</xdr:rowOff>
                  </to>
                </anchor>
              </controlPr>
            </control>
          </mc:Choice>
        </mc:AlternateContent>
        <mc:AlternateContent xmlns:mc="http://schemas.openxmlformats.org/markup-compatibility/2006">
          <mc:Choice Requires="x14">
            <control shapeId="108558" r:id="rId8" name="チェック5">
              <controlPr defaultSize="0" autoFill="0" autoLine="0" autoPict="0">
                <anchor moveWithCells="1">
                  <from>
                    <xdr:col>16</xdr:col>
                    <xdr:colOff>190500</xdr:colOff>
                    <xdr:row>66</xdr:row>
                    <xdr:rowOff>0</xdr:rowOff>
                  </from>
                  <to>
                    <xdr:col>17</xdr:col>
                    <xdr:colOff>190500</xdr:colOff>
                    <xdr:row>67</xdr:row>
                    <xdr:rowOff>0</xdr:rowOff>
                  </to>
                </anchor>
              </controlPr>
            </control>
          </mc:Choice>
        </mc:AlternateContent>
        <mc:AlternateContent xmlns:mc="http://schemas.openxmlformats.org/markup-compatibility/2006">
          <mc:Choice Requires="x14">
            <control shapeId="108559" r:id="rId9" name="チェック6">
              <controlPr defaultSize="0" autoFill="0" autoLine="0" autoPict="0">
                <anchor moveWithCells="1">
                  <from>
                    <xdr:col>26</xdr:col>
                    <xdr:colOff>190500</xdr:colOff>
                    <xdr:row>66</xdr:row>
                    <xdr:rowOff>0</xdr:rowOff>
                  </from>
                  <to>
                    <xdr:col>27</xdr:col>
                    <xdr:colOff>190500</xdr:colOff>
                    <xdr:row>67</xdr:row>
                    <xdr:rowOff>0</xdr:rowOff>
                  </to>
                </anchor>
              </controlPr>
            </control>
          </mc:Choice>
        </mc:AlternateContent>
        <mc:AlternateContent xmlns:mc="http://schemas.openxmlformats.org/markup-compatibility/2006">
          <mc:Choice Requires="x14">
            <control shapeId="108560" r:id="rId10" name="チェック17">
              <controlPr defaultSize="0" autoFill="0" autoLine="0" autoPict="0">
                <anchor moveWithCells="1">
                  <from>
                    <xdr:col>8</xdr:col>
                    <xdr:colOff>209550</xdr:colOff>
                    <xdr:row>78</xdr:row>
                    <xdr:rowOff>0</xdr:rowOff>
                  </from>
                  <to>
                    <xdr:col>10</xdr:col>
                    <xdr:colOff>0</xdr:colOff>
                    <xdr:row>79</xdr:row>
                    <xdr:rowOff>0</xdr:rowOff>
                  </to>
                </anchor>
              </controlPr>
            </control>
          </mc:Choice>
        </mc:AlternateContent>
        <mc:AlternateContent xmlns:mc="http://schemas.openxmlformats.org/markup-compatibility/2006">
          <mc:Choice Requires="x14">
            <control shapeId="108561" r:id="rId11" name="チェック18">
              <controlPr defaultSize="0" autoFill="0" autoLine="0" autoPict="0">
                <anchor moveWithCells="1">
                  <from>
                    <xdr:col>14</xdr:col>
                    <xdr:colOff>0</xdr:colOff>
                    <xdr:row>78</xdr:row>
                    <xdr:rowOff>0</xdr:rowOff>
                  </from>
                  <to>
                    <xdr:col>15</xdr:col>
                    <xdr:colOff>0</xdr:colOff>
                    <xdr:row>79</xdr:row>
                    <xdr:rowOff>0</xdr:rowOff>
                  </to>
                </anchor>
              </controlPr>
            </control>
          </mc:Choice>
        </mc:AlternateContent>
        <mc:AlternateContent xmlns:mc="http://schemas.openxmlformats.org/markup-compatibility/2006">
          <mc:Choice Requires="x14">
            <control shapeId="108562" r:id="rId12" name="チェック19">
              <controlPr defaultSize="0" autoFill="0" autoLine="0" autoPict="0">
                <anchor moveWithCells="1">
                  <from>
                    <xdr:col>19</xdr:col>
                    <xdr:colOff>0</xdr:colOff>
                    <xdr:row>78</xdr:row>
                    <xdr:rowOff>0</xdr:rowOff>
                  </from>
                  <to>
                    <xdr:col>20</xdr:col>
                    <xdr:colOff>0</xdr:colOff>
                    <xdr:row>79</xdr:row>
                    <xdr:rowOff>0</xdr:rowOff>
                  </to>
                </anchor>
              </controlPr>
            </control>
          </mc:Choice>
        </mc:AlternateContent>
        <mc:AlternateContent xmlns:mc="http://schemas.openxmlformats.org/markup-compatibility/2006">
          <mc:Choice Requires="x14">
            <control shapeId="108563" r:id="rId13" name="チェック20">
              <controlPr defaultSize="0" autoFill="0" autoLine="0" autoPict="0">
                <anchor moveWithCells="1">
                  <from>
                    <xdr:col>24</xdr:col>
                    <xdr:colOff>0</xdr:colOff>
                    <xdr:row>78</xdr:row>
                    <xdr:rowOff>0</xdr:rowOff>
                  </from>
                  <to>
                    <xdr:col>25</xdr:col>
                    <xdr:colOff>0</xdr:colOff>
                    <xdr:row>79</xdr:row>
                    <xdr:rowOff>0</xdr:rowOff>
                  </to>
                </anchor>
              </controlPr>
            </control>
          </mc:Choice>
        </mc:AlternateContent>
        <mc:AlternateContent xmlns:mc="http://schemas.openxmlformats.org/markup-compatibility/2006">
          <mc:Choice Requires="x14">
            <control shapeId="108564" r:id="rId14" name="チェック68">
              <controlPr defaultSize="0" autoFill="0" autoLine="0" autoPict="0">
                <anchor moveWithCells="1">
                  <from>
                    <xdr:col>9</xdr:col>
                    <xdr:colOff>0</xdr:colOff>
                    <xdr:row>118</xdr:row>
                    <xdr:rowOff>0</xdr:rowOff>
                  </from>
                  <to>
                    <xdr:col>10</xdr:col>
                    <xdr:colOff>0</xdr:colOff>
                    <xdr:row>119</xdr:row>
                    <xdr:rowOff>0</xdr:rowOff>
                  </to>
                </anchor>
              </controlPr>
            </control>
          </mc:Choice>
        </mc:AlternateContent>
        <mc:AlternateContent xmlns:mc="http://schemas.openxmlformats.org/markup-compatibility/2006">
          <mc:Choice Requires="x14">
            <control shapeId="108565" r:id="rId15" name="チェック69">
              <controlPr defaultSize="0" autoFill="0" autoLine="0" autoPict="0">
                <anchor moveWithCells="1">
                  <from>
                    <xdr:col>16</xdr:col>
                    <xdr:colOff>190500</xdr:colOff>
                    <xdr:row>118</xdr:row>
                    <xdr:rowOff>0</xdr:rowOff>
                  </from>
                  <to>
                    <xdr:col>18</xdr:col>
                    <xdr:colOff>0</xdr:colOff>
                    <xdr:row>119</xdr:row>
                    <xdr:rowOff>0</xdr:rowOff>
                  </to>
                </anchor>
              </controlPr>
            </control>
          </mc:Choice>
        </mc:AlternateContent>
        <mc:AlternateContent xmlns:mc="http://schemas.openxmlformats.org/markup-compatibility/2006">
          <mc:Choice Requires="x14">
            <control shapeId="108566" r:id="rId16" name="チェック70">
              <controlPr defaultSize="0" autoFill="0" autoLine="0" autoPict="0">
                <anchor moveWithCells="1">
                  <from>
                    <xdr:col>24</xdr:col>
                    <xdr:colOff>0</xdr:colOff>
                    <xdr:row>118</xdr:row>
                    <xdr:rowOff>0</xdr:rowOff>
                  </from>
                  <to>
                    <xdr:col>25</xdr:col>
                    <xdr:colOff>0</xdr:colOff>
                    <xdr:row>119</xdr:row>
                    <xdr:rowOff>0</xdr:rowOff>
                  </to>
                </anchor>
              </controlPr>
            </control>
          </mc:Choice>
        </mc:AlternateContent>
        <mc:AlternateContent xmlns:mc="http://schemas.openxmlformats.org/markup-compatibility/2006">
          <mc:Choice Requires="x14">
            <control shapeId="108567" r:id="rId17" name="チェック71">
              <controlPr defaultSize="0" autoFill="0" autoLine="0" autoPict="0">
                <anchor moveWithCells="1">
                  <from>
                    <xdr:col>9</xdr:col>
                    <xdr:colOff>0</xdr:colOff>
                    <xdr:row>119</xdr:row>
                    <xdr:rowOff>0</xdr:rowOff>
                  </from>
                  <to>
                    <xdr:col>10</xdr:col>
                    <xdr:colOff>0</xdr:colOff>
                    <xdr:row>120</xdr:row>
                    <xdr:rowOff>0</xdr:rowOff>
                  </to>
                </anchor>
              </controlPr>
            </control>
          </mc:Choice>
        </mc:AlternateContent>
        <mc:AlternateContent xmlns:mc="http://schemas.openxmlformats.org/markup-compatibility/2006">
          <mc:Choice Requires="x14">
            <control shapeId="108568" r:id="rId18" name="チェック72">
              <controlPr defaultSize="0" autoFill="0" autoLine="0" autoPict="0">
                <anchor moveWithCells="1">
                  <from>
                    <xdr:col>19</xdr:col>
                    <xdr:colOff>0</xdr:colOff>
                    <xdr:row>119</xdr:row>
                    <xdr:rowOff>0</xdr:rowOff>
                  </from>
                  <to>
                    <xdr:col>20</xdr:col>
                    <xdr:colOff>0</xdr:colOff>
                    <xdr:row>120</xdr:row>
                    <xdr:rowOff>0</xdr:rowOff>
                  </to>
                </anchor>
              </controlPr>
            </control>
          </mc:Choice>
        </mc:AlternateContent>
        <mc:AlternateContent xmlns:mc="http://schemas.openxmlformats.org/markup-compatibility/2006">
          <mc:Choice Requires="x14">
            <control shapeId="108569" r:id="rId19" name="Check Box 25">
              <controlPr defaultSize="0" autoFill="0" autoLine="0" autoPict="0">
                <anchor moveWithCells="1">
                  <from>
                    <xdr:col>30</xdr:col>
                    <xdr:colOff>0</xdr:colOff>
                    <xdr:row>68</xdr:row>
                    <xdr:rowOff>0</xdr:rowOff>
                  </from>
                  <to>
                    <xdr:col>31</xdr:col>
                    <xdr:colOff>0</xdr:colOff>
                    <xdr:row>69</xdr:row>
                    <xdr:rowOff>0</xdr:rowOff>
                  </to>
                </anchor>
              </controlPr>
            </control>
          </mc:Choice>
        </mc:AlternateContent>
        <mc:AlternateContent xmlns:mc="http://schemas.openxmlformats.org/markup-compatibility/2006">
          <mc:Choice Requires="x14">
            <control shapeId="108570" r:id="rId20" name="チェック86">
              <controlPr defaultSize="0" autoFill="0" autoLine="0" autoPict="0">
                <anchor moveWithCells="1">
                  <from>
                    <xdr:col>11</xdr:col>
                    <xdr:colOff>0</xdr:colOff>
                    <xdr:row>154</xdr:row>
                    <xdr:rowOff>0</xdr:rowOff>
                  </from>
                  <to>
                    <xdr:col>11</xdr:col>
                    <xdr:colOff>190500</xdr:colOff>
                    <xdr:row>155</xdr:row>
                    <xdr:rowOff>0</xdr:rowOff>
                  </to>
                </anchor>
              </controlPr>
            </control>
          </mc:Choice>
        </mc:AlternateContent>
        <mc:AlternateContent xmlns:mc="http://schemas.openxmlformats.org/markup-compatibility/2006">
          <mc:Choice Requires="x14">
            <control shapeId="108571" r:id="rId21" name="チェック87">
              <controlPr defaultSize="0" autoFill="0" autoLine="0" autoPict="0">
                <anchor moveWithCells="1">
                  <from>
                    <xdr:col>23</xdr:col>
                    <xdr:colOff>0</xdr:colOff>
                    <xdr:row>154</xdr:row>
                    <xdr:rowOff>0</xdr:rowOff>
                  </from>
                  <to>
                    <xdr:col>24</xdr:col>
                    <xdr:colOff>0</xdr:colOff>
                    <xdr:row>155</xdr:row>
                    <xdr:rowOff>0</xdr:rowOff>
                  </to>
                </anchor>
              </controlPr>
            </control>
          </mc:Choice>
        </mc:AlternateContent>
        <mc:AlternateContent xmlns:mc="http://schemas.openxmlformats.org/markup-compatibility/2006">
          <mc:Choice Requires="x14">
            <control shapeId="108572" r:id="rId22" name="チェック88">
              <controlPr defaultSize="0" autoFill="0" autoLine="0" autoPict="0">
                <anchor moveWithCells="1">
                  <from>
                    <xdr:col>11</xdr:col>
                    <xdr:colOff>0</xdr:colOff>
                    <xdr:row>155</xdr:row>
                    <xdr:rowOff>0</xdr:rowOff>
                  </from>
                  <to>
                    <xdr:col>11</xdr:col>
                    <xdr:colOff>190500</xdr:colOff>
                    <xdr:row>156</xdr:row>
                    <xdr:rowOff>0</xdr:rowOff>
                  </to>
                </anchor>
              </controlPr>
            </control>
          </mc:Choice>
        </mc:AlternateContent>
        <mc:AlternateContent xmlns:mc="http://schemas.openxmlformats.org/markup-compatibility/2006">
          <mc:Choice Requires="x14">
            <control shapeId="108573" r:id="rId23" name="チェック89">
              <controlPr defaultSize="0" autoFill="0" autoLine="0" autoPict="0">
                <anchor moveWithCells="1">
                  <from>
                    <xdr:col>23</xdr:col>
                    <xdr:colOff>0</xdr:colOff>
                    <xdr:row>155</xdr:row>
                    <xdr:rowOff>0</xdr:rowOff>
                  </from>
                  <to>
                    <xdr:col>24</xdr:col>
                    <xdr:colOff>0</xdr:colOff>
                    <xdr:row>156</xdr:row>
                    <xdr:rowOff>0</xdr:rowOff>
                  </to>
                </anchor>
              </controlPr>
            </control>
          </mc:Choice>
        </mc:AlternateContent>
        <mc:AlternateContent xmlns:mc="http://schemas.openxmlformats.org/markup-compatibility/2006">
          <mc:Choice Requires="x14">
            <control shapeId="108574" r:id="rId24" name="Check Box 30">
              <controlPr defaultSize="0" autoFill="0" autoLine="0" autoPict="0">
                <anchor moveWithCells="1">
                  <from>
                    <xdr:col>9</xdr:col>
                    <xdr:colOff>0</xdr:colOff>
                    <xdr:row>67</xdr:row>
                    <xdr:rowOff>0</xdr:rowOff>
                  </from>
                  <to>
                    <xdr:col>10</xdr:col>
                    <xdr:colOff>0</xdr:colOff>
                    <xdr:row>68</xdr:row>
                    <xdr:rowOff>0</xdr:rowOff>
                  </to>
                </anchor>
              </controlPr>
            </control>
          </mc:Choice>
        </mc:AlternateContent>
        <mc:AlternateContent xmlns:mc="http://schemas.openxmlformats.org/markup-compatibility/2006">
          <mc:Choice Requires="x14">
            <control shapeId="108575" r:id="rId25" name="Check Box 31">
              <controlPr defaultSize="0" autoFill="0" autoLine="0" autoPict="0">
                <anchor moveWithCells="1">
                  <from>
                    <xdr:col>20</xdr:col>
                    <xdr:colOff>0</xdr:colOff>
                    <xdr:row>67</xdr:row>
                    <xdr:rowOff>0</xdr:rowOff>
                  </from>
                  <to>
                    <xdr:col>21</xdr:col>
                    <xdr:colOff>0</xdr:colOff>
                    <xdr:row>68</xdr:row>
                    <xdr:rowOff>0</xdr:rowOff>
                  </to>
                </anchor>
              </controlPr>
            </control>
          </mc:Choice>
        </mc:AlternateContent>
        <mc:AlternateContent xmlns:mc="http://schemas.openxmlformats.org/markup-compatibility/2006">
          <mc:Choice Requires="x14">
            <control shapeId="108576" r:id="rId26" name="Check Box 32">
              <controlPr defaultSize="0" autoFill="0" autoLine="0" autoPict="0">
                <anchor moveWithCells="1">
                  <from>
                    <xdr:col>9</xdr:col>
                    <xdr:colOff>0</xdr:colOff>
                    <xdr:row>68</xdr:row>
                    <xdr:rowOff>0</xdr:rowOff>
                  </from>
                  <to>
                    <xdr:col>10</xdr:col>
                    <xdr:colOff>0</xdr:colOff>
                    <xdr:row>69</xdr:row>
                    <xdr:rowOff>0</xdr:rowOff>
                  </to>
                </anchor>
              </controlPr>
            </control>
          </mc:Choice>
        </mc:AlternateContent>
        <mc:AlternateContent xmlns:mc="http://schemas.openxmlformats.org/markup-compatibility/2006">
          <mc:Choice Requires="x14">
            <control shapeId="108577" r:id="rId27" name="Check Box 33">
              <controlPr defaultSize="0" autoFill="0" autoLine="0" autoPict="0">
                <anchor moveWithCells="1">
                  <from>
                    <xdr:col>20</xdr:col>
                    <xdr:colOff>0</xdr:colOff>
                    <xdr:row>68</xdr:row>
                    <xdr:rowOff>0</xdr:rowOff>
                  </from>
                  <to>
                    <xdr:col>21</xdr:col>
                    <xdr:colOff>0</xdr:colOff>
                    <xdr:row>69</xdr:row>
                    <xdr:rowOff>0</xdr:rowOff>
                  </to>
                </anchor>
              </controlPr>
            </control>
          </mc:Choice>
        </mc:AlternateContent>
        <mc:AlternateContent xmlns:mc="http://schemas.openxmlformats.org/markup-compatibility/2006">
          <mc:Choice Requires="x14">
            <control shapeId="108578" r:id="rId28" name="チェック34">
              <controlPr defaultSize="0" autoFill="0" autoLine="0" autoPict="0">
                <anchor moveWithCells="1">
                  <from>
                    <xdr:col>18</xdr:col>
                    <xdr:colOff>0</xdr:colOff>
                    <xdr:row>101</xdr:row>
                    <xdr:rowOff>0</xdr:rowOff>
                  </from>
                  <to>
                    <xdr:col>19</xdr:col>
                    <xdr:colOff>0</xdr:colOff>
                    <xdr:row>103</xdr:row>
                    <xdr:rowOff>0</xdr:rowOff>
                  </to>
                </anchor>
              </controlPr>
            </control>
          </mc:Choice>
        </mc:AlternateContent>
        <mc:AlternateContent xmlns:mc="http://schemas.openxmlformats.org/markup-compatibility/2006">
          <mc:Choice Requires="x14">
            <control shapeId="108579" r:id="rId29" name="Check Box 35">
              <controlPr defaultSize="0" autoFill="0" autoLine="0" autoPict="0">
                <anchor moveWithCells="1">
                  <from>
                    <xdr:col>8</xdr:col>
                    <xdr:colOff>209550</xdr:colOff>
                    <xdr:row>101</xdr:row>
                    <xdr:rowOff>0</xdr:rowOff>
                  </from>
                  <to>
                    <xdr:col>10</xdr:col>
                    <xdr:colOff>0</xdr:colOff>
                    <xdr:row>103</xdr:row>
                    <xdr:rowOff>0</xdr:rowOff>
                  </to>
                </anchor>
              </controlPr>
            </control>
          </mc:Choice>
        </mc:AlternateContent>
        <mc:AlternateContent xmlns:mc="http://schemas.openxmlformats.org/markup-compatibility/2006">
          <mc:Choice Requires="x14">
            <control shapeId="108580" r:id="rId30" name="Check Box 36">
              <controlPr defaultSize="0" autoFill="0" autoLine="0" autoPict="0">
                <anchor moveWithCells="1">
                  <from>
                    <xdr:col>27</xdr:col>
                    <xdr:colOff>0</xdr:colOff>
                    <xdr:row>101</xdr:row>
                    <xdr:rowOff>0</xdr:rowOff>
                  </from>
                  <to>
                    <xdr:col>28</xdr:col>
                    <xdr:colOff>0</xdr:colOff>
                    <xdr:row>103</xdr:row>
                    <xdr:rowOff>0</xdr:rowOff>
                  </to>
                </anchor>
              </controlPr>
            </control>
          </mc:Choice>
        </mc:AlternateContent>
        <mc:AlternateContent xmlns:mc="http://schemas.openxmlformats.org/markup-compatibility/2006">
          <mc:Choice Requires="x14">
            <control shapeId="108581" r:id="rId31" name="チェック90">
              <controlPr defaultSize="0" autoFill="0" autoLine="0" autoPict="0">
                <anchor moveWithCells="1">
                  <from>
                    <xdr:col>11</xdr:col>
                    <xdr:colOff>0</xdr:colOff>
                    <xdr:row>158</xdr:row>
                    <xdr:rowOff>0</xdr:rowOff>
                  </from>
                  <to>
                    <xdr:col>11</xdr:col>
                    <xdr:colOff>190500</xdr:colOff>
                    <xdr:row>159</xdr:row>
                    <xdr:rowOff>0</xdr:rowOff>
                  </to>
                </anchor>
              </controlPr>
            </control>
          </mc:Choice>
        </mc:AlternateContent>
        <mc:AlternateContent xmlns:mc="http://schemas.openxmlformats.org/markup-compatibility/2006">
          <mc:Choice Requires="x14">
            <control shapeId="108582" r:id="rId32" name="チェック91">
              <controlPr defaultSize="0" autoFill="0" autoLine="0" autoPict="0">
                <anchor moveWithCells="1">
                  <from>
                    <xdr:col>16</xdr:col>
                    <xdr:colOff>0</xdr:colOff>
                    <xdr:row>158</xdr:row>
                    <xdr:rowOff>0</xdr:rowOff>
                  </from>
                  <to>
                    <xdr:col>17</xdr:col>
                    <xdr:colOff>0</xdr:colOff>
                    <xdr:row>159</xdr:row>
                    <xdr:rowOff>0</xdr:rowOff>
                  </to>
                </anchor>
              </controlPr>
            </control>
          </mc:Choice>
        </mc:AlternateContent>
        <mc:AlternateContent xmlns:mc="http://schemas.openxmlformats.org/markup-compatibility/2006">
          <mc:Choice Requires="x14">
            <control shapeId="108583" r:id="rId33" name="チェック92">
              <controlPr defaultSize="0" autoFill="0" autoLine="0" autoPict="0">
                <anchor moveWithCells="1">
                  <from>
                    <xdr:col>21</xdr:col>
                    <xdr:colOff>0</xdr:colOff>
                    <xdr:row>158</xdr:row>
                    <xdr:rowOff>0</xdr:rowOff>
                  </from>
                  <to>
                    <xdr:col>22</xdr:col>
                    <xdr:colOff>0</xdr:colOff>
                    <xdr:row>159</xdr:row>
                    <xdr:rowOff>0</xdr:rowOff>
                  </to>
                </anchor>
              </controlPr>
            </control>
          </mc:Choice>
        </mc:AlternateContent>
        <mc:AlternateContent xmlns:mc="http://schemas.openxmlformats.org/markup-compatibility/2006">
          <mc:Choice Requires="x14">
            <control shapeId="108584" r:id="rId34" name="チェック12">
              <controlPr defaultSize="0" autoFill="0" autoLine="0" autoPict="0">
                <anchor moveWithCells="1">
                  <from>
                    <xdr:col>8</xdr:col>
                    <xdr:colOff>209550</xdr:colOff>
                    <xdr:row>73</xdr:row>
                    <xdr:rowOff>0</xdr:rowOff>
                  </from>
                  <to>
                    <xdr:col>10</xdr:col>
                    <xdr:colOff>0</xdr:colOff>
                    <xdr:row>74</xdr:row>
                    <xdr:rowOff>0</xdr:rowOff>
                  </to>
                </anchor>
              </controlPr>
            </control>
          </mc:Choice>
        </mc:AlternateContent>
        <mc:AlternateContent xmlns:mc="http://schemas.openxmlformats.org/markup-compatibility/2006">
          <mc:Choice Requires="x14">
            <control shapeId="108585" r:id="rId35" name="チェック13">
              <controlPr defaultSize="0" autoFill="0" autoLine="0" autoPict="0">
                <anchor moveWithCells="1">
                  <from>
                    <xdr:col>25</xdr:col>
                    <xdr:colOff>0</xdr:colOff>
                    <xdr:row>73</xdr:row>
                    <xdr:rowOff>0</xdr:rowOff>
                  </from>
                  <to>
                    <xdr:col>26</xdr:col>
                    <xdr:colOff>0</xdr:colOff>
                    <xdr:row>74</xdr:row>
                    <xdr:rowOff>0</xdr:rowOff>
                  </to>
                </anchor>
              </controlPr>
            </control>
          </mc:Choice>
        </mc:AlternateContent>
        <mc:AlternateContent xmlns:mc="http://schemas.openxmlformats.org/markup-compatibility/2006">
          <mc:Choice Requires="x14">
            <control shapeId="108586" r:id="rId36" name="チェック14">
              <controlPr defaultSize="0" autoFill="0" autoLine="0" autoPict="0">
                <anchor moveWithCells="1">
                  <from>
                    <xdr:col>8</xdr:col>
                    <xdr:colOff>209550</xdr:colOff>
                    <xdr:row>74</xdr:row>
                    <xdr:rowOff>0</xdr:rowOff>
                  </from>
                  <to>
                    <xdr:col>10</xdr:col>
                    <xdr:colOff>0</xdr:colOff>
                    <xdr:row>75</xdr:row>
                    <xdr:rowOff>0</xdr:rowOff>
                  </to>
                </anchor>
              </controlPr>
            </control>
          </mc:Choice>
        </mc:AlternateContent>
        <mc:AlternateContent xmlns:mc="http://schemas.openxmlformats.org/markup-compatibility/2006">
          <mc:Choice Requires="x14">
            <control shapeId="108587" r:id="rId37" name="チェック15">
              <controlPr defaultSize="0" autoFill="0" autoLine="0" autoPict="0">
                <anchor moveWithCells="1">
                  <from>
                    <xdr:col>25</xdr:col>
                    <xdr:colOff>0</xdr:colOff>
                    <xdr:row>74</xdr:row>
                    <xdr:rowOff>0</xdr:rowOff>
                  </from>
                  <to>
                    <xdr:col>26</xdr:col>
                    <xdr:colOff>0</xdr:colOff>
                    <xdr:row>75</xdr:row>
                    <xdr:rowOff>0</xdr:rowOff>
                  </to>
                </anchor>
              </controlPr>
            </control>
          </mc:Choice>
        </mc:AlternateContent>
        <mc:AlternateContent xmlns:mc="http://schemas.openxmlformats.org/markup-compatibility/2006">
          <mc:Choice Requires="x14">
            <control shapeId="108588" r:id="rId38" name="チェック16">
              <controlPr defaultSize="0" autoFill="0" autoLine="0" autoPict="0">
                <anchor moveWithCells="1">
                  <from>
                    <xdr:col>8</xdr:col>
                    <xdr:colOff>209550</xdr:colOff>
                    <xdr:row>75</xdr:row>
                    <xdr:rowOff>0</xdr:rowOff>
                  </from>
                  <to>
                    <xdr:col>10</xdr:col>
                    <xdr:colOff>0</xdr:colOff>
                    <xdr:row>76</xdr:row>
                    <xdr:rowOff>0</xdr:rowOff>
                  </to>
                </anchor>
              </controlPr>
            </control>
          </mc:Choice>
        </mc:AlternateContent>
        <mc:AlternateContent xmlns:mc="http://schemas.openxmlformats.org/markup-compatibility/2006">
          <mc:Choice Requires="x14">
            <control shapeId="108589" r:id="rId39" name="Check Box 45">
              <controlPr defaultSize="0" autoFill="0" autoLine="0" autoPict="0">
                <anchor moveWithCells="1">
                  <from>
                    <xdr:col>17</xdr:col>
                    <xdr:colOff>190500</xdr:colOff>
                    <xdr:row>87</xdr:row>
                    <xdr:rowOff>0</xdr:rowOff>
                  </from>
                  <to>
                    <xdr:col>19</xdr:col>
                    <xdr:colOff>0</xdr:colOff>
                    <xdr:row>88</xdr:row>
                    <xdr:rowOff>0</xdr:rowOff>
                  </to>
                </anchor>
              </controlPr>
            </control>
          </mc:Choice>
        </mc:AlternateContent>
        <mc:AlternateContent xmlns:mc="http://schemas.openxmlformats.org/markup-compatibility/2006">
          <mc:Choice Requires="x14">
            <control shapeId="108590" r:id="rId40" name="Check Box 46">
              <controlPr defaultSize="0" autoFill="0" autoLine="0" autoPict="0">
                <anchor moveWithCells="1">
                  <from>
                    <xdr:col>27</xdr:col>
                    <xdr:colOff>0</xdr:colOff>
                    <xdr:row>87</xdr:row>
                    <xdr:rowOff>0</xdr:rowOff>
                  </from>
                  <to>
                    <xdr:col>28</xdr:col>
                    <xdr:colOff>0</xdr:colOff>
                    <xdr:row>88</xdr:row>
                    <xdr:rowOff>0</xdr:rowOff>
                  </to>
                </anchor>
              </controlPr>
            </control>
          </mc:Choice>
        </mc:AlternateContent>
        <mc:AlternateContent xmlns:mc="http://schemas.openxmlformats.org/markup-compatibility/2006">
          <mc:Choice Requires="x14">
            <control shapeId="108591" r:id="rId41" name="Check Box 47">
              <controlPr defaultSize="0" autoFill="0" autoLine="0" autoPict="0">
                <anchor moveWithCells="1">
                  <from>
                    <xdr:col>9</xdr:col>
                    <xdr:colOff>0</xdr:colOff>
                    <xdr:row>123</xdr:row>
                    <xdr:rowOff>0</xdr:rowOff>
                  </from>
                  <to>
                    <xdr:col>10</xdr:col>
                    <xdr:colOff>0</xdr:colOff>
                    <xdr:row>124</xdr:row>
                    <xdr:rowOff>0</xdr:rowOff>
                  </to>
                </anchor>
              </controlPr>
            </control>
          </mc:Choice>
        </mc:AlternateContent>
        <mc:AlternateContent xmlns:mc="http://schemas.openxmlformats.org/markup-compatibility/2006">
          <mc:Choice Requires="x14">
            <control shapeId="108592" r:id="rId42" name="チェック83">
              <controlPr defaultSize="0" autoFill="0" autoLine="0" autoPict="0">
                <anchor moveWithCells="1">
                  <from>
                    <xdr:col>15</xdr:col>
                    <xdr:colOff>190500</xdr:colOff>
                    <xdr:row>123</xdr:row>
                    <xdr:rowOff>0</xdr:rowOff>
                  </from>
                  <to>
                    <xdr:col>17</xdr:col>
                    <xdr:colOff>0</xdr:colOff>
                    <xdr:row>124</xdr:row>
                    <xdr:rowOff>0</xdr:rowOff>
                  </to>
                </anchor>
              </controlPr>
            </control>
          </mc:Choice>
        </mc:AlternateContent>
        <mc:AlternateContent xmlns:mc="http://schemas.openxmlformats.org/markup-compatibility/2006">
          <mc:Choice Requires="x14">
            <control shapeId="108593" r:id="rId43" name="チェック84">
              <controlPr defaultSize="0" autoFill="0" autoLine="0" autoPict="0">
                <anchor moveWithCells="1">
                  <from>
                    <xdr:col>22</xdr:col>
                    <xdr:colOff>190500</xdr:colOff>
                    <xdr:row>123</xdr:row>
                    <xdr:rowOff>0</xdr:rowOff>
                  </from>
                  <to>
                    <xdr:col>24</xdr:col>
                    <xdr:colOff>0</xdr:colOff>
                    <xdr:row>124</xdr:row>
                    <xdr:rowOff>0</xdr:rowOff>
                  </to>
                </anchor>
              </controlPr>
            </control>
          </mc:Choice>
        </mc:AlternateContent>
        <mc:AlternateContent xmlns:mc="http://schemas.openxmlformats.org/markup-compatibility/2006">
          <mc:Choice Requires="x14">
            <control shapeId="108594" r:id="rId44" name="チェック85">
              <controlPr defaultSize="0" autoFill="0" autoLine="0" autoPict="0">
                <anchor moveWithCells="1">
                  <from>
                    <xdr:col>29</xdr:col>
                    <xdr:colOff>190500</xdr:colOff>
                    <xdr:row>123</xdr:row>
                    <xdr:rowOff>0</xdr:rowOff>
                  </from>
                  <to>
                    <xdr:col>31</xdr:col>
                    <xdr:colOff>0</xdr:colOff>
                    <xdr:row>124</xdr:row>
                    <xdr:rowOff>0</xdr:rowOff>
                  </to>
                </anchor>
              </controlPr>
            </control>
          </mc:Choice>
        </mc:AlternateContent>
        <mc:AlternateContent xmlns:mc="http://schemas.openxmlformats.org/markup-compatibility/2006">
          <mc:Choice Requires="x14">
            <control shapeId="108595" r:id="rId45" name="チェック73">
              <controlPr defaultSize="0" autoFill="0" autoLine="0" autoPict="0">
                <anchor moveWithCells="1">
                  <from>
                    <xdr:col>9</xdr:col>
                    <xdr:colOff>0</xdr:colOff>
                    <xdr:row>120</xdr:row>
                    <xdr:rowOff>0</xdr:rowOff>
                  </from>
                  <to>
                    <xdr:col>10</xdr:col>
                    <xdr:colOff>0</xdr:colOff>
                    <xdr:row>121</xdr:row>
                    <xdr:rowOff>0</xdr:rowOff>
                  </to>
                </anchor>
              </controlPr>
            </control>
          </mc:Choice>
        </mc:AlternateContent>
        <mc:AlternateContent xmlns:mc="http://schemas.openxmlformats.org/markup-compatibility/2006">
          <mc:Choice Requires="x14">
            <control shapeId="108596" r:id="rId46" name="チェック74">
              <controlPr defaultSize="0" autoFill="0" autoLine="0" autoPict="0">
                <anchor moveWithCells="1">
                  <from>
                    <xdr:col>15</xdr:col>
                    <xdr:colOff>190500</xdr:colOff>
                    <xdr:row>120</xdr:row>
                    <xdr:rowOff>0</xdr:rowOff>
                  </from>
                  <to>
                    <xdr:col>16</xdr:col>
                    <xdr:colOff>190500</xdr:colOff>
                    <xdr:row>121</xdr:row>
                    <xdr:rowOff>0</xdr:rowOff>
                  </to>
                </anchor>
              </controlPr>
            </control>
          </mc:Choice>
        </mc:AlternateContent>
        <mc:AlternateContent xmlns:mc="http://schemas.openxmlformats.org/markup-compatibility/2006">
          <mc:Choice Requires="x14">
            <control shapeId="108597" r:id="rId47" name="チェック75">
              <controlPr defaultSize="0" autoFill="0" autoLine="0" autoPict="0">
                <anchor moveWithCells="1">
                  <from>
                    <xdr:col>23</xdr:col>
                    <xdr:colOff>0</xdr:colOff>
                    <xdr:row>120</xdr:row>
                    <xdr:rowOff>0</xdr:rowOff>
                  </from>
                  <to>
                    <xdr:col>24</xdr:col>
                    <xdr:colOff>0</xdr:colOff>
                    <xdr:row>121</xdr:row>
                    <xdr:rowOff>0</xdr:rowOff>
                  </to>
                </anchor>
              </controlPr>
            </control>
          </mc:Choice>
        </mc:AlternateContent>
        <mc:AlternateContent xmlns:mc="http://schemas.openxmlformats.org/markup-compatibility/2006">
          <mc:Choice Requires="x14">
            <control shapeId="108598" r:id="rId48" name="チェック76">
              <controlPr defaultSize="0" autoFill="0" autoLine="0" autoPict="0">
                <anchor moveWithCells="1">
                  <from>
                    <xdr:col>9</xdr:col>
                    <xdr:colOff>0</xdr:colOff>
                    <xdr:row>121</xdr:row>
                    <xdr:rowOff>0</xdr:rowOff>
                  </from>
                  <to>
                    <xdr:col>10</xdr:col>
                    <xdr:colOff>0</xdr:colOff>
                    <xdr:row>122</xdr:row>
                    <xdr:rowOff>0</xdr:rowOff>
                  </to>
                </anchor>
              </controlPr>
            </control>
          </mc:Choice>
        </mc:AlternateContent>
        <mc:AlternateContent xmlns:mc="http://schemas.openxmlformats.org/markup-compatibility/2006">
          <mc:Choice Requires="x14">
            <control shapeId="108599" r:id="rId49" name="チェック77">
              <controlPr defaultSize="0" autoFill="0" autoLine="0" autoPict="0">
                <anchor moveWithCells="1">
                  <from>
                    <xdr:col>15</xdr:col>
                    <xdr:colOff>190500</xdr:colOff>
                    <xdr:row>121</xdr:row>
                    <xdr:rowOff>0</xdr:rowOff>
                  </from>
                  <to>
                    <xdr:col>16</xdr:col>
                    <xdr:colOff>190500</xdr:colOff>
                    <xdr:row>122</xdr:row>
                    <xdr:rowOff>0</xdr:rowOff>
                  </to>
                </anchor>
              </controlPr>
            </control>
          </mc:Choice>
        </mc:AlternateContent>
        <mc:AlternateContent xmlns:mc="http://schemas.openxmlformats.org/markup-compatibility/2006">
          <mc:Choice Requires="x14">
            <control shapeId="108600" r:id="rId50" name="チェック78">
              <controlPr defaultSize="0" autoFill="0" autoLine="0" autoPict="0">
                <anchor moveWithCells="1">
                  <from>
                    <xdr:col>23</xdr:col>
                    <xdr:colOff>0</xdr:colOff>
                    <xdr:row>121</xdr:row>
                    <xdr:rowOff>0</xdr:rowOff>
                  </from>
                  <to>
                    <xdr:col>24</xdr:col>
                    <xdr:colOff>0</xdr:colOff>
                    <xdr:row>122</xdr:row>
                    <xdr:rowOff>0</xdr:rowOff>
                  </to>
                </anchor>
              </controlPr>
            </control>
          </mc:Choice>
        </mc:AlternateContent>
        <mc:AlternateContent xmlns:mc="http://schemas.openxmlformats.org/markup-compatibility/2006">
          <mc:Choice Requires="x14">
            <control shapeId="108601" r:id="rId51" name="チェック79">
              <controlPr defaultSize="0" autoFill="0" autoLine="0" autoPict="0">
                <anchor moveWithCells="1">
                  <from>
                    <xdr:col>9</xdr:col>
                    <xdr:colOff>0</xdr:colOff>
                    <xdr:row>122</xdr:row>
                    <xdr:rowOff>0</xdr:rowOff>
                  </from>
                  <to>
                    <xdr:col>10</xdr:col>
                    <xdr:colOff>0</xdr:colOff>
                    <xdr:row>123</xdr:row>
                    <xdr:rowOff>0</xdr:rowOff>
                  </to>
                </anchor>
              </controlPr>
            </control>
          </mc:Choice>
        </mc:AlternateContent>
        <mc:AlternateContent xmlns:mc="http://schemas.openxmlformats.org/markup-compatibility/2006">
          <mc:Choice Requires="x14">
            <control shapeId="108602" r:id="rId52" name="チェック80">
              <controlPr defaultSize="0" autoFill="0" autoLine="0" autoPict="0">
                <anchor moveWithCells="1">
                  <from>
                    <xdr:col>15</xdr:col>
                    <xdr:colOff>190500</xdr:colOff>
                    <xdr:row>122</xdr:row>
                    <xdr:rowOff>0</xdr:rowOff>
                  </from>
                  <to>
                    <xdr:col>16</xdr:col>
                    <xdr:colOff>190500</xdr:colOff>
                    <xdr:row>123</xdr:row>
                    <xdr:rowOff>0</xdr:rowOff>
                  </to>
                </anchor>
              </controlPr>
            </control>
          </mc:Choice>
        </mc:AlternateContent>
        <mc:AlternateContent xmlns:mc="http://schemas.openxmlformats.org/markup-compatibility/2006">
          <mc:Choice Requires="x14">
            <control shapeId="108603" r:id="rId53" name="チェック81">
              <controlPr defaultSize="0" autoFill="0" autoLine="0" autoPict="0">
                <anchor moveWithCells="1">
                  <from>
                    <xdr:col>23</xdr:col>
                    <xdr:colOff>0</xdr:colOff>
                    <xdr:row>122</xdr:row>
                    <xdr:rowOff>0</xdr:rowOff>
                  </from>
                  <to>
                    <xdr:col>24</xdr:col>
                    <xdr:colOff>0</xdr:colOff>
                    <xdr:row>123</xdr:row>
                    <xdr:rowOff>0</xdr:rowOff>
                  </to>
                </anchor>
              </controlPr>
            </control>
          </mc:Choice>
        </mc:AlternateContent>
        <mc:AlternateContent xmlns:mc="http://schemas.openxmlformats.org/markup-compatibility/2006">
          <mc:Choice Requires="x14">
            <control shapeId="108604" r:id="rId54" name="Check Box 60">
              <controlPr defaultSize="0" autoFill="0" autoLine="0" autoPict="0">
                <anchor moveWithCells="1">
                  <from>
                    <xdr:col>8</xdr:col>
                    <xdr:colOff>209550</xdr:colOff>
                    <xdr:row>87</xdr:row>
                    <xdr:rowOff>0</xdr:rowOff>
                  </from>
                  <to>
                    <xdr:col>10</xdr:col>
                    <xdr:colOff>0</xdr:colOff>
                    <xdr:row>88</xdr:row>
                    <xdr:rowOff>0</xdr:rowOff>
                  </to>
                </anchor>
              </controlPr>
            </control>
          </mc:Choice>
        </mc:AlternateContent>
        <mc:AlternateContent xmlns:mc="http://schemas.openxmlformats.org/markup-compatibility/2006">
          <mc:Choice Requires="x14">
            <control shapeId="108605" r:id="rId55" name="Check Box 61">
              <controlPr defaultSize="0" autoFill="0" autoLine="0" autoPict="0">
                <anchor moveWithCells="1">
                  <from>
                    <xdr:col>9</xdr:col>
                    <xdr:colOff>0</xdr:colOff>
                    <xdr:row>130</xdr:row>
                    <xdr:rowOff>0</xdr:rowOff>
                  </from>
                  <to>
                    <xdr:col>10</xdr:col>
                    <xdr:colOff>0</xdr:colOff>
                    <xdr:row>131</xdr:row>
                    <xdr:rowOff>0</xdr:rowOff>
                  </to>
                </anchor>
              </controlPr>
            </control>
          </mc:Choice>
        </mc:AlternateContent>
        <mc:AlternateContent xmlns:mc="http://schemas.openxmlformats.org/markup-compatibility/2006">
          <mc:Choice Requires="x14">
            <control shapeId="108606" r:id="rId56" name="Check Box 62">
              <controlPr defaultSize="0" autoFill="0" autoLine="0" autoPict="0">
                <anchor moveWithCells="1">
                  <from>
                    <xdr:col>16</xdr:col>
                    <xdr:colOff>190500</xdr:colOff>
                    <xdr:row>130</xdr:row>
                    <xdr:rowOff>0</xdr:rowOff>
                  </from>
                  <to>
                    <xdr:col>18</xdr:col>
                    <xdr:colOff>0</xdr:colOff>
                    <xdr:row>131</xdr:row>
                    <xdr:rowOff>0</xdr:rowOff>
                  </to>
                </anchor>
              </controlPr>
            </control>
          </mc:Choice>
        </mc:AlternateContent>
        <mc:AlternateContent xmlns:mc="http://schemas.openxmlformats.org/markup-compatibility/2006">
          <mc:Choice Requires="x14">
            <control shapeId="108607" r:id="rId57" name="Check Box 63">
              <controlPr defaultSize="0" autoFill="0" autoLine="0" autoPict="0">
                <anchor moveWithCells="1">
                  <from>
                    <xdr:col>24</xdr:col>
                    <xdr:colOff>0</xdr:colOff>
                    <xdr:row>130</xdr:row>
                    <xdr:rowOff>0</xdr:rowOff>
                  </from>
                  <to>
                    <xdr:col>25</xdr:col>
                    <xdr:colOff>0</xdr:colOff>
                    <xdr:row>131</xdr:row>
                    <xdr:rowOff>0</xdr:rowOff>
                  </to>
                </anchor>
              </controlPr>
            </control>
          </mc:Choice>
        </mc:AlternateContent>
        <mc:AlternateContent xmlns:mc="http://schemas.openxmlformats.org/markup-compatibility/2006">
          <mc:Choice Requires="x14">
            <control shapeId="108608" r:id="rId58" name="Check Box 64">
              <controlPr defaultSize="0" autoFill="0" autoLine="0" autoPict="0">
                <anchor moveWithCells="1">
                  <from>
                    <xdr:col>9</xdr:col>
                    <xdr:colOff>0</xdr:colOff>
                    <xdr:row>131</xdr:row>
                    <xdr:rowOff>0</xdr:rowOff>
                  </from>
                  <to>
                    <xdr:col>10</xdr:col>
                    <xdr:colOff>0</xdr:colOff>
                    <xdr:row>132</xdr:row>
                    <xdr:rowOff>0</xdr:rowOff>
                  </to>
                </anchor>
              </controlPr>
            </control>
          </mc:Choice>
        </mc:AlternateContent>
        <mc:AlternateContent xmlns:mc="http://schemas.openxmlformats.org/markup-compatibility/2006">
          <mc:Choice Requires="x14">
            <control shapeId="108609" r:id="rId59" name="Check Box 65">
              <controlPr defaultSize="0" autoFill="0" autoLine="0" autoPict="0">
                <anchor moveWithCells="1">
                  <from>
                    <xdr:col>19</xdr:col>
                    <xdr:colOff>0</xdr:colOff>
                    <xdr:row>131</xdr:row>
                    <xdr:rowOff>0</xdr:rowOff>
                  </from>
                  <to>
                    <xdr:col>20</xdr:col>
                    <xdr:colOff>0</xdr:colOff>
                    <xdr:row>132</xdr:row>
                    <xdr:rowOff>0</xdr:rowOff>
                  </to>
                </anchor>
              </controlPr>
            </control>
          </mc:Choice>
        </mc:AlternateContent>
        <mc:AlternateContent xmlns:mc="http://schemas.openxmlformats.org/markup-compatibility/2006">
          <mc:Choice Requires="x14">
            <control shapeId="108610" r:id="rId60" name="Check Box 66">
              <controlPr defaultSize="0" autoFill="0" autoLine="0" autoPict="0">
                <anchor moveWithCells="1">
                  <from>
                    <xdr:col>9</xdr:col>
                    <xdr:colOff>0</xdr:colOff>
                    <xdr:row>132</xdr:row>
                    <xdr:rowOff>0</xdr:rowOff>
                  </from>
                  <to>
                    <xdr:col>10</xdr:col>
                    <xdr:colOff>0</xdr:colOff>
                    <xdr:row>133</xdr:row>
                    <xdr:rowOff>0</xdr:rowOff>
                  </to>
                </anchor>
              </controlPr>
            </control>
          </mc:Choice>
        </mc:AlternateContent>
        <mc:AlternateContent xmlns:mc="http://schemas.openxmlformats.org/markup-compatibility/2006">
          <mc:Choice Requires="x14">
            <control shapeId="108611" r:id="rId61" name="Check Box 67">
              <controlPr defaultSize="0" autoFill="0" autoLine="0" autoPict="0">
                <anchor moveWithCells="1">
                  <from>
                    <xdr:col>15</xdr:col>
                    <xdr:colOff>190500</xdr:colOff>
                    <xdr:row>132</xdr:row>
                    <xdr:rowOff>0</xdr:rowOff>
                  </from>
                  <to>
                    <xdr:col>16</xdr:col>
                    <xdr:colOff>190500</xdr:colOff>
                    <xdr:row>133</xdr:row>
                    <xdr:rowOff>0</xdr:rowOff>
                  </to>
                </anchor>
              </controlPr>
            </control>
          </mc:Choice>
        </mc:AlternateContent>
        <mc:AlternateContent xmlns:mc="http://schemas.openxmlformats.org/markup-compatibility/2006">
          <mc:Choice Requires="x14">
            <control shapeId="108612" r:id="rId62" name="Check Box 68">
              <controlPr defaultSize="0" autoFill="0" autoLine="0" autoPict="0">
                <anchor moveWithCells="1">
                  <from>
                    <xdr:col>23</xdr:col>
                    <xdr:colOff>0</xdr:colOff>
                    <xdr:row>132</xdr:row>
                    <xdr:rowOff>0</xdr:rowOff>
                  </from>
                  <to>
                    <xdr:col>24</xdr:col>
                    <xdr:colOff>0</xdr:colOff>
                    <xdr:row>133</xdr:row>
                    <xdr:rowOff>0</xdr:rowOff>
                  </to>
                </anchor>
              </controlPr>
            </control>
          </mc:Choice>
        </mc:AlternateContent>
        <mc:AlternateContent xmlns:mc="http://schemas.openxmlformats.org/markup-compatibility/2006">
          <mc:Choice Requires="x14">
            <control shapeId="108613" r:id="rId63" name="Check Box 69">
              <controlPr defaultSize="0" autoFill="0" autoLine="0" autoPict="0">
                <anchor moveWithCells="1">
                  <from>
                    <xdr:col>9</xdr:col>
                    <xdr:colOff>0</xdr:colOff>
                    <xdr:row>133</xdr:row>
                    <xdr:rowOff>0</xdr:rowOff>
                  </from>
                  <to>
                    <xdr:col>10</xdr:col>
                    <xdr:colOff>0</xdr:colOff>
                    <xdr:row>134</xdr:row>
                    <xdr:rowOff>0</xdr:rowOff>
                  </to>
                </anchor>
              </controlPr>
            </control>
          </mc:Choice>
        </mc:AlternateContent>
        <mc:AlternateContent xmlns:mc="http://schemas.openxmlformats.org/markup-compatibility/2006">
          <mc:Choice Requires="x14">
            <control shapeId="108614" r:id="rId64" name="Check Box 70">
              <controlPr defaultSize="0" autoFill="0" autoLine="0" autoPict="0">
                <anchor moveWithCells="1">
                  <from>
                    <xdr:col>15</xdr:col>
                    <xdr:colOff>190500</xdr:colOff>
                    <xdr:row>133</xdr:row>
                    <xdr:rowOff>0</xdr:rowOff>
                  </from>
                  <to>
                    <xdr:col>16</xdr:col>
                    <xdr:colOff>190500</xdr:colOff>
                    <xdr:row>134</xdr:row>
                    <xdr:rowOff>0</xdr:rowOff>
                  </to>
                </anchor>
              </controlPr>
            </control>
          </mc:Choice>
        </mc:AlternateContent>
        <mc:AlternateContent xmlns:mc="http://schemas.openxmlformats.org/markup-compatibility/2006">
          <mc:Choice Requires="x14">
            <control shapeId="108615" r:id="rId65" name="Check Box 71">
              <controlPr defaultSize="0" autoFill="0" autoLine="0" autoPict="0">
                <anchor moveWithCells="1">
                  <from>
                    <xdr:col>23</xdr:col>
                    <xdr:colOff>0</xdr:colOff>
                    <xdr:row>133</xdr:row>
                    <xdr:rowOff>0</xdr:rowOff>
                  </from>
                  <to>
                    <xdr:col>24</xdr:col>
                    <xdr:colOff>0</xdr:colOff>
                    <xdr:row>134</xdr:row>
                    <xdr:rowOff>0</xdr:rowOff>
                  </to>
                </anchor>
              </controlPr>
            </control>
          </mc:Choice>
        </mc:AlternateContent>
        <mc:AlternateContent xmlns:mc="http://schemas.openxmlformats.org/markup-compatibility/2006">
          <mc:Choice Requires="x14">
            <control shapeId="108616" r:id="rId66" name="Check Box 72">
              <controlPr defaultSize="0" autoFill="0" autoLine="0" autoPict="0">
                <anchor moveWithCells="1">
                  <from>
                    <xdr:col>9</xdr:col>
                    <xdr:colOff>0</xdr:colOff>
                    <xdr:row>134</xdr:row>
                    <xdr:rowOff>0</xdr:rowOff>
                  </from>
                  <to>
                    <xdr:col>10</xdr:col>
                    <xdr:colOff>0</xdr:colOff>
                    <xdr:row>135</xdr:row>
                    <xdr:rowOff>0</xdr:rowOff>
                  </to>
                </anchor>
              </controlPr>
            </control>
          </mc:Choice>
        </mc:AlternateContent>
        <mc:AlternateContent xmlns:mc="http://schemas.openxmlformats.org/markup-compatibility/2006">
          <mc:Choice Requires="x14">
            <control shapeId="108617" r:id="rId67" name="Check Box 73">
              <controlPr defaultSize="0" autoFill="0" autoLine="0" autoPict="0">
                <anchor moveWithCells="1">
                  <from>
                    <xdr:col>15</xdr:col>
                    <xdr:colOff>190500</xdr:colOff>
                    <xdr:row>134</xdr:row>
                    <xdr:rowOff>0</xdr:rowOff>
                  </from>
                  <to>
                    <xdr:col>16</xdr:col>
                    <xdr:colOff>190500</xdr:colOff>
                    <xdr:row>135</xdr:row>
                    <xdr:rowOff>0</xdr:rowOff>
                  </to>
                </anchor>
              </controlPr>
            </control>
          </mc:Choice>
        </mc:AlternateContent>
        <mc:AlternateContent xmlns:mc="http://schemas.openxmlformats.org/markup-compatibility/2006">
          <mc:Choice Requires="x14">
            <control shapeId="108618" r:id="rId68" name="Check Box 74">
              <controlPr defaultSize="0" autoFill="0" autoLine="0" autoPict="0">
                <anchor moveWithCells="1">
                  <from>
                    <xdr:col>23</xdr:col>
                    <xdr:colOff>0</xdr:colOff>
                    <xdr:row>134</xdr:row>
                    <xdr:rowOff>0</xdr:rowOff>
                  </from>
                  <to>
                    <xdr:col>24</xdr:col>
                    <xdr:colOff>0</xdr:colOff>
                    <xdr:row>135</xdr:row>
                    <xdr:rowOff>0</xdr:rowOff>
                  </to>
                </anchor>
              </controlPr>
            </control>
          </mc:Choice>
        </mc:AlternateContent>
        <mc:AlternateContent xmlns:mc="http://schemas.openxmlformats.org/markup-compatibility/2006">
          <mc:Choice Requires="x14">
            <control shapeId="108619" r:id="rId69" name="Check Box 75">
              <controlPr defaultSize="0" autoFill="0" autoLine="0" autoPict="0">
                <anchor moveWithCells="1">
                  <from>
                    <xdr:col>9</xdr:col>
                    <xdr:colOff>0</xdr:colOff>
                    <xdr:row>135</xdr:row>
                    <xdr:rowOff>0</xdr:rowOff>
                  </from>
                  <to>
                    <xdr:col>10</xdr:col>
                    <xdr:colOff>0</xdr:colOff>
                    <xdr:row>136</xdr:row>
                    <xdr:rowOff>0</xdr:rowOff>
                  </to>
                </anchor>
              </controlPr>
            </control>
          </mc:Choice>
        </mc:AlternateContent>
        <mc:AlternateContent xmlns:mc="http://schemas.openxmlformats.org/markup-compatibility/2006">
          <mc:Choice Requires="x14">
            <control shapeId="108620" r:id="rId70" name="Check Box 76">
              <controlPr defaultSize="0" autoFill="0" autoLine="0" autoPict="0">
                <anchor moveWithCells="1">
                  <from>
                    <xdr:col>15</xdr:col>
                    <xdr:colOff>190500</xdr:colOff>
                    <xdr:row>135</xdr:row>
                    <xdr:rowOff>0</xdr:rowOff>
                  </from>
                  <to>
                    <xdr:col>17</xdr:col>
                    <xdr:colOff>0</xdr:colOff>
                    <xdr:row>136</xdr:row>
                    <xdr:rowOff>0</xdr:rowOff>
                  </to>
                </anchor>
              </controlPr>
            </control>
          </mc:Choice>
        </mc:AlternateContent>
        <mc:AlternateContent xmlns:mc="http://schemas.openxmlformats.org/markup-compatibility/2006">
          <mc:Choice Requires="x14">
            <control shapeId="108621" r:id="rId71" name="Check Box 77">
              <controlPr defaultSize="0" autoFill="0" autoLine="0" autoPict="0">
                <anchor moveWithCells="1">
                  <from>
                    <xdr:col>22</xdr:col>
                    <xdr:colOff>190500</xdr:colOff>
                    <xdr:row>135</xdr:row>
                    <xdr:rowOff>0</xdr:rowOff>
                  </from>
                  <to>
                    <xdr:col>24</xdr:col>
                    <xdr:colOff>0</xdr:colOff>
                    <xdr:row>136</xdr:row>
                    <xdr:rowOff>0</xdr:rowOff>
                  </to>
                </anchor>
              </controlPr>
            </control>
          </mc:Choice>
        </mc:AlternateContent>
        <mc:AlternateContent xmlns:mc="http://schemas.openxmlformats.org/markup-compatibility/2006">
          <mc:Choice Requires="x14">
            <control shapeId="108622" r:id="rId72" name="Check Box 78">
              <controlPr defaultSize="0" autoFill="0" autoLine="0" autoPict="0">
                <anchor moveWithCells="1">
                  <from>
                    <xdr:col>29</xdr:col>
                    <xdr:colOff>190500</xdr:colOff>
                    <xdr:row>135</xdr:row>
                    <xdr:rowOff>0</xdr:rowOff>
                  </from>
                  <to>
                    <xdr:col>31</xdr:col>
                    <xdr:colOff>0</xdr:colOff>
                    <xdr:row>136</xdr:row>
                    <xdr:rowOff>0</xdr:rowOff>
                  </to>
                </anchor>
              </controlPr>
            </control>
          </mc:Choice>
        </mc:AlternateContent>
        <mc:AlternateContent xmlns:mc="http://schemas.openxmlformats.org/markup-compatibility/2006">
          <mc:Choice Requires="x14">
            <control shapeId="108623" r:id="rId73" name="Check Box 79">
              <controlPr defaultSize="0" autoFill="0" autoLine="0" autoPict="0">
                <anchor moveWithCells="1">
                  <from>
                    <xdr:col>9</xdr:col>
                    <xdr:colOff>0</xdr:colOff>
                    <xdr:row>142</xdr:row>
                    <xdr:rowOff>0</xdr:rowOff>
                  </from>
                  <to>
                    <xdr:col>10</xdr:col>
                    <xdr:colOff>0</xdr:colOff>
                    <xdr:row>143</xdr:row>
                    <xdr:rowOff>0</xdr:rowOff>
                  </to>
                </anchor>
              </controlPr>
            </control>
          </mc:Choice>
        </mc:AlternateContent>
        <mc:AlternateContent xmlns:mc="http://schemas.openxmlformats.org/markup-compatibility/2006">
          <mc:Choice Requires="x14">
            <control shapeId="108624" r:id="rId74" name="Check Box 80">
              <controlPr defaultSize="0" autoFill="0" autoLine="0" autoPict="0">
                <anchor moveWithCells="1">
                  <from>
                    <xdr:col>16</xdr:col>
                    <xdr:colOff>190500</xdr:colOff>
                    <xdr:row>142</xdr:row>
                    <xdr:rowOff>0</xdr:rowOff>
                  </from>
                  <to>
                    <xdr:col>18</xdr:col>
                    <xdr:colOff>0</xdr:colOff>
                    <xdr:row>143</xdr:row>
                    <xdr:rowOff>0</xdr:rowOff>
                  </to>
                </anchor>
              </controlPr>
            </control>
          </mc:Choice>
        </mc:AlternateContent>
        <mc:AlternateContent xmlns:mc="http://schemas.openxmlformats.org/markup-compatibility/2006">
          <mc:Choice Requires="x14">
            <control shapeId="108625" r:id="rId75" name="Check Box 81">
              <controlPr defaultSize="0" autoFill="0" autoLine="0" autoPict="0">
                <anchor moveWithCells="1">
                  <from>
                    <xdr:col>24</xdr:col>
                    <xdr:colOff>0</xdr:colOff>
                    <xdr:row>142</xdr:row>
                    <xdr:rowOff>0</xdr:rowOff>
                  </from>
                  <to>
                    <xdr:col>25</xdr:col>
                    <xdr:colOff>0</xdr:colOff>
                    <xdr:row>143</xdr:row>
                    <xdr:rowOff>0</xdr:rowOff>
                  </to>
                </anchor>
              </controlPr>
            </control>
          </mc:Choice>
        </mc:AlternateContent>
        <mc:AlternateContent xmlns:mc="http://schemas.openxmlformats.org/markup-compatibility/2006">
          <mc:Choice Requires="x14">
            <control shapeId="108626" r:id="rId76" name="Check Box 82">
              <controlPr defaultSize="0" autoFill="0" autoLine="0" autoPict="0">
                <anchor moveWithCells="1">
                  <from>
                    <xdr:col>9</xdr:col>
                    <xdr:colOff>0</xdr:colOff>
                    <xdr:row>143</xdr:row>
                    <xdr:rowOff>0</xdr:rowOff>
                  </from>
                  <to>
                    <xdr:col>10</xdr:col>
                    <xdr:colOff>0</xdr:colOff>
                    <xdr:row>144</xdr:row>
                    <xdr:rowOff>0</xdr:rowOff>
                  </to>
                </anchor>
              </controlPr>
            </control>
          </mc:Choice>
        </mc:AlternateContent>
        <mc:AlternateContent xmlns:mc="http://schemas.openxmlformats.org/markup-compatibility/2006">
          <mc:Choice Requires="x14">
            <control shapeId="108627" r:id="rId77" name="Check Box 83">
              <controlPr defaultSize="0" autoFill="0" autoLine="0" autoPict="0">
                <anchor moveWithCells="1">
                  <from>
                    <xdr:col>19</xdr:col>
                    <xdr:colOff>0</xdr:colOff>
                    <xdr:row>143</xdr:row>
                    <xdr:rowOff>0</xdr:rowOff>
                  </from>
                  <to>
                    <xdr:col>20</xdr:col>
                    <xdr:colOff>0</xdr:colOff>
                    <xdr:row>144</xdr:row>
                    <xdr:rowOff>0</xdr:rowOff>
                  </to>
                </anchor>
              </controlPr>
            </control>
          </mc:Choice>
        </mc:AlternateContent>
        <mc:AlternateContent xmlns:mc="http://schemas.openxmlformats.org/markup-compatibility/2006">
          <mc:Choice Requires="x14">
            <control shapeId="108628" r:id="rId78" name="Check Box 84">
              <controlPr defaultSize="0" autoFill="0" autoLine="0" autoPict="0">
                <anchor moveWithCells="1">
                  <from>
                    <xdr:col>9</xdr:col>
                    <xdr:colOff>0</xdr:colOff>
                    <xdr:row>144</xdr:row>
                    <xdr:rowOff>0</xdr:rowOff>
                  </from>
                  <to>
                    <xdr:col>10</xdr:col>
                    <xdr:colOff>0</xdr:colOff>
                    <xdr:row>145</xdr:row>
                    <xdr:rowOff>0</xdr:rowOff>
                  </to>
                </anchor>
              </controlPr>
            </control>
          </mc:Choice>
        </mc:AlternateContent>
        <mc:AlternateContent xmlns:mc="http://schemas.openxmlformats.org/markup-compatibility/2006">
          <mc:Choice Requires="x14">
            <control shapeId="108629" r:id="rId79" name="Check Box 85">
              <controlPr defaultSize="0" autoFill="0" autoLine="0" autoPict="0">
                <anchor moveWithCells="1">
                  <from>
                    <xdr:col>15</xdr:col>
                    <xdr:colOff>190500</xdr:colOff>
                    <xdr:row>144</xdr:row>
                    <xdr:rowOff>0</xdr:rowOff>
                  </from>
                  <to>
                    <xdr:col>16</xdr:col>
                    <xdr:colOff>190500</xdr:colOff>
                    <xdr:row>145</xdr:row>
                    <xdr:rowOff>0</xdr:rowOff>
                  </to>
                </anchor>
              </controlPr>
            </control>
          </mc:Choice>
        </mc:AlternateContent>
        <mc:AlternateContent xmlns:mc="http://schemas.openxmlformats.org/markup-compatibility/2006">
          <mc:Choice Requires="x14">
            <control shapeId="108630" r:id="rId80" name="Check Box 86">
              <controlPr defaultSize="0" autoFill="0" autoLine="0" autoPict="0">
                <anchor moveWithCells="1">
                  <from>
                    <xdr:col>23</xdr:col>
                    <xdr:colOff>0</xdr:colOff>
                    <xdr:row>144</xdr:row>
                    <xdr:rowOff>0</xdr:rowOff>
                  </from>
                  <to>
                    <xdr:col>24</xdr:col>
                    <xdr:colOff>0</xdr:colOff>
                    <xdr:row>145</xdr:row>
                    <xdr:rowOff>0</xdr:rowOff>
                  </to>
                </anchor>
              </controlPr>
            </control>
          </mc:Choice>
        </mc:AlternateContent>
        <mc:AlternateContent xmlns:mc="http://schemas.openxmlformats.org/markup-compatibility/2006">
          <mc:Choice Requires="x14">
            <control shapeId="108631" r:id="rId81" name="Check Box 87">
              <controlPr defaultSize="0" autoFill="0" autoLine="0" autoPict="0">
                <anchor moveWithCells="1">
                  <from>
                    <xdr:col>9</xdr:col>
                    <xdr:colOff>0</xdr:colOff>
                    <xdr:row>145</xdr:row>
                    <xdr:rowOff>0</xdr:rowOff>
                  </from>
                  <to>
                    <xdr:col>10</xdr:col>
                    <xdr:colOff>0</xdr:colOff>
                    <xdr:row>146</xdr:row>
                    <xdr:rowOff>0</xdr:rowOff>
                  </to>
                </anchor>
              </controlPr>
            </control>
          </mc:Choice>
        </mc:AlternateContent>
        <mc:AlternateContent xmlns:mc="http://schemas.openxmlformats.org/markup-compatibility/2006">
          <mc:Choice Requires="x14">
            <control shapeId="108632" r:id="rId82" name="Check Box 88">
              <controlPr defaultSize="0" autoFill="0" autoLine="0" autoPict="0">
                <anchor moveWithCells="1">
                  <from>
                    <xdr:col>15</xdr:col>
                    <xdr:colOff>190500</xdr:colOff>
                    <xdr:row>145</xdr:row>
                    <xdr:rowOff>0</xdr:rowOff>
                  </from>
                  <to>
                    <xdr:col>16</xdr:col>
                    <xdr:colOff>190500</xdr:colOff>
                    <xdr:row>146</xdr:row>
                    <xdr:rowOff>0</xdr:rowOff>
                  </to>
                </anchor>
              </controlPr>
            </control>
          </mc:Choice>
        </mc:AlternateContent>
        <mc:AlternateContent xmlns:mc="http://schemas.openxmlformats.org/markup-compatibility/2006">
          <mc:Choice Requires="x14">
            <control shapeId="108633" r:id="rId83" name="Check Box 89">
              <controlPr defaultSize="0" autoFill="0" autoLine="0" autoPict="0">
                <anchor moveWithCells="1">
                  <from>
                    <xdr:col>23</xdr:col>
                    <xdr:colOff>0</xdr:colOff>
                    <xdr:row>145</xdr:row>
                    <xdr:rowOff>0</xdr:rowOff>
                  </from>
                  <to>
                    <xdr:col>24</xdr:col>
                    <xdr:colOff>0</xdr:colOff>
                    <xdr:row>146</xdr:row>
                    <xdr:rowOff>0</xdr:rowOff>
                  </to>
                </anchor>
              </controlPr>
            </control>
          </mc:Choice>
        </mc:AlternateContent>
        <mc:AlternateContent xmlns:mc="http://schemas.openxmlformats.org/markup-compatibility/2006">
          <mc:Choice Requires="x14">
            <control shapeId="108634" r:id="rId84" name="Check Box 90">
              <controlPr defaultSize="0" autoFill="0" autoLine="0" autoPict="0">
                <anchor moveWithCells="1">
                  <from>
                    <xdr:col>9</xdr:col>
                    <xdr:colOff>0</xdr:colOff>
                    <xdr:row>146</xdr:row>
                    <xdr:rowOff>0</xdr:rowOff>
                  </from>
                  <to>
                    <xdr:col>10</xdr:col>
                    <xdr:colOff>0</xdr:colOff>
                    <xdr:row>147</xdr:row>
                    <xdr:rowOff>0</xdr:rowOff>
                  </to>
                </anchor>
              </controlPr>
            </control>
          </mc:Choice>
        </mc:AlternateContent>
        <mc:AlternateContent xmlns:mc="http://schemas.openxmlformats.org/markup-compatibility/2006">
          <mc:Choice Requires="x14">
            <control shapeId="108635" r:id="rId85" name="Check Box 91">
              <controlPr defaultSize="0" autoFill="0" autoLine="0" autoPict="0">
                <anchor moveWithCells="1">
                  <from>
                    <xdr:col>15</xdr:col>
                    <xdr:colOff>190500</xdr:colOff>
                    <xdr:row>146</xdr:row>
                    <xdr:rowOff>0</xdr:rowOff>
                  </from>
                  <to>
                    <xdr:col>16</xdr:col>
                    <xdr:colOff>190500</xdr:colOff>
                    <xdr:row>147</xdr:row>
                    <xdr:rowOff>0</xdr:rowOff>
                  </to>
                </anchor>
              </controlPr>
            </control>
          </mc:Choice>
        </mc:AlternateContent>
        <mc:AlternateContent xmlns:mc="http://schemas.openxmlformats.org/markup-compatibility/2006">
          <mc:Choice Requires="x14">
            <control shapeId="108636" r:id="rId86" name="Check Box 92">
              <controlPr defaultSize="0" autoFill="0" autoLine="0" autoPict="0">
                <anchor moveWithCells="1">
                  <from>
                    <xdr:col>23</xdr:col>
                    <xdr:colOff>0</xdr:colOff>
                    <xdr:row>146</xdr:row>
                    <xdr:rowOff>0</xdr:rowOff>
                  </from>
                  <to>
                    <xdr:col>24</xdr:col>
                    <xdr:colOff>0</xdr:colOff>
                    <xdr:row>147</xdr:row>
                    <xdr:rowOff>0</xdr:rowOff>
                  </to>
                </anchor>
              </controlPr>
            </control>
          </mc:Choice>
        </mc:AlternateContent>
        <mc:AlternateContent xmlns:mc="http://schemas.openxmlformats.org/markup-compatibility/2006">
          <mc:Choice Requires="x14">
            <control shapeId="108637" r:id="rId87" name="Check Box 93">
              <controlPr defaultSize="0" autoFill="0" autoLine="0" autoPict="0">
                <anchor moveWithCells="1">
                  <from>
                    <xdr:col>9</xdr:col>
                    <xdr:colOff>0</xdr:colOff>
                    <xdr:row>147</xdr:row>
                    <xdr:rowOff>0</xdr:rowOff>
                  </from>
                  <to>
                    <xdr:col>10</xdr:col>
                    <xdr:colOff>0</xdr:colOff>
                    <xdr:row>148</xdr:row>
                    <xdr:rowOff>0</xdr:rowOff>
                  </to>
                </anchor>
              </controlPr>
            </control>
          </mc:Choice>
        </mc:AlternateContent>
        <mc:AlternateContent xmlns:mc="http://schemas.openxmlformats.org/markup-compatibility/2006">
          <mc:Choice Requires="x14">
            <control shapeId="108638" r:id="rId88" name="Check Box 94">
              <controlPr defaultSize="0" autoFill="0" autoLine="0" autoPict="0">
                <anchor moveWithCells="1">
                  <from>
                    <xdr:col>15</xdr:col>
                    <xdr:colOff>190500</xdr:colOff>
                    <xdr:row>147</xdr:row>
                    <xdr:rowOff>0</xdr:rowOff>
                  </from>
                  <to>
                    <xdr:col>17</xdr:col>
                    <xdr:colOff>0</xdr:colOff>
                    <xdr:row>148</xdr:row>
                    <xdr:rowOff>0</xdr:rowOff>
                  </to>
                </anchor>
              </controlPr>
            </control>
          </mc:Choice>
        </mc:AlternateContent>
        <mc:AlternateContent xmlns:mc="http://schemas.openxmlformats.org/markup-compatibility/2006">
          <mc:Choice Requires="x14">
            <control shapeId="108639" r:id="rId89" name="Check Box 95">
              <controlPr defaultSize="0" autoFill="0" autoLine="0" autoPict="0">
                <anchor moveWithCells="1">
                  <from>
                    <xdr:col>22</xdr:col>
                    <xdr:colOff>190500</xdr:colOff>
                    <xdr:row>147</xdr:row>
                    <xdr:rowOff>0</xdr:rowOff>
                  </from>
                  <to>
                    <xdr:col>24</xdr:col>
                    <xdr:colOff>0</xdr:colOff>
                    <xdr:row>148</xdr:row>
                    <xdr:rowOff>0</xdr:rowOff>
                  </to>
                </anchor>
              </controlPr>
            </control>
          </mc:Choice>
        </mc:AlternateContent>
        <mc:AlternateContent xmlns:mc="http://schemas.openxmlformats.org/markup-compatibility/2006">
          <mc:Choice Requires="x14">
            <control shapeId="108640" r:id="rId90" name="Check Box 96">
              <controlPr defaultSize="0" autoFill="0" autoLine="0" autoPict="0">
                <anchor moveWithCells="1">
                  <from>
                    <xdr:col>29</xdr:col>
                    <xdr:colOff>190500</xdr:colOff>
                    <xdr:row>147</xdr:row>
                    <xdr:rowOff>0</xdr:rowOff>
                  </from>
                  <to>
                    <xdr:col>31</xdr:col>
                    <xdr:colOff>0</xdr:colOff>
                    <xdr:row>148</xdr:row>
                    <xdr:rowOff>0</xdr:rowOff>
                  </to>
                </anchor>
              </controlPr>
            </control>
          </mc:Choice>
        </mc:AlternateContent>
        <mc:AlternateContent xmlns:mc="http://schemas.openxmlformats.org/markup-compatibility/2006">
          <mc:Choice Requires="x14">
            <control shapeId="108641" r:id="rId91" name="Check Box 97">
              <controlPr defaultSize="0" autoFill="0" autoLine="0" autoPict="0">
                <anchor moveWithCells="1">
                  <from>
                    <xdr:col>9</xdr:col>
                    <xdr:colOff>0</xdr:colOff>
                    <xdr:row>116</xdr:row>
                    <xdr:rowOff>228600</xdr:rowOff>
                  </from>
                  <to>
                    <xdr:col>10</xdr:col>
                    <xdr:colOff>0</xdr:colOff>
                    <xdr:row>118</xdr:row>
                    <xdr:rowOff>0</xdr:rowOff>
                  </to>
                </anchor>
              </controlPr>
            </control>
          </mc:Choice>
        </mc:AlternateContent>
        <mc:AlternateContent xmlns:mc="http://schemas.openxmlformats.org/markup-compatibility/2006">
          <mc:Choice Requires="x14">
            <control shapeId="108642" r:id="rId92" name="Check Box 98">
              <controlPr defaultSize="0" autoFill="0" autoLine="0" autoPict="0">
                <anchor moveWithCells="1">
                  <from>
                    <xdr:col>14</xdr:col>
                    <xdr:colOff>190500</xdr:colOff>
                    <xdr:row>116</xdr:row>
                    <xdr:rowOff>228600</xdr:rowOff>
                  </from>
                  <to>
                    <xdr:col>15</xdr:col>
                    <xdr:colOff>190500</xdr:colOff>
                    <xdr:row>118</xdr:row>
                    <xdr:rowOff>0</xdr:rowOff>
                  </to>
                </anchor>
              </controlPr>
            </control>
          </mc:Choice>
        </mc:AlternateContent>
        <mc:AlternateContent xmlns:mc="http://schemas.openxmlformats.org/markup-compatibility/2006">
          <mc:Choice Requires="x14">
            <control shapeId="108643" r:id="rId93" name="Check Box 99">
              <controlPr defaultSize="0" autoFill="0" autoLine="0" autoPict="0">
                <anchor moveWithCells="1">
                  <from>
                    <xdr:col>9</xdr:col>
                    <xdr:colOff>0</xdr:colOff>
                    <xdr:row>128</xdr:row>
                    <xdr:rowOff>228600</xdr:rowOff>
                  </from>
                  <to>
                    <xdr:col>10</xdr:col>
                    <xdr:colOff>0</xdr:colOff>
                    <xdr:row>130</xdr:row>
                    <xdr:rowOff>0</xdr:rowOff>
                  </to>
                </anchor>
              </controlPr>
            </control>
          </mc:Choice>
        </mc:AlternateContent>
        <mc:AlternateContent xmlns:mc="http://schemas.openxmlformats.org/markup-compatibility/2006">
          <mc:Choice Requires="x14">
            <control shapeId="108644" r:id="rId94" name="Check Box 100">
              <controlPr defaultSize="0" autoFill="0" autoLine="0" autoPict="0">
                <anchor moveWithCells="1">
                  <from>
                    <xdr:col>14</xdr:col>
                    <xdr:colOff>190500</xdr:colOff>
                    <xdr:row>128</xdr:row>
                    <xdr:rowOff>228600</xdr:rowOff>
                  </from>
                  <to>
                    <xdr:col>15</xdr:col>
                    <xdr:colOff>190500</xdr:colOff>
                    <xdr:row>130</xdr:row>
                    <xdr:rowOff>0</xdr:rowOff>
                  </to>
                </anchor>
              </controlPr>
            </control>
          </mc:Choice>
        </mc:AlternateContent>
        <mc:AlternateContent xmlns:mc="http://schemas.openxmlformats.org/markup-compatibility/2006">
          <mc:Choice Requires="x14">
            <control shapeId="108645" r:id="rId95" name="Check Box 101">
              <controlPr defaultSize="0" autoFill="0" autoLine="0" autoPict="0">
                <anchor moveWithCells="1">
                  <from>
                    <xdr:col>9</xdr:col>
                    <xdr:colOff>0</xdr:colOff>
                    <xdr:row>140</xdr:row>
                    <xdr:rowOff>228600</xdr:rowOff>
                  </from>
                  <to>
                    <xdr:col>10</xdr:col>
                    <xdr:colOff>0</xdr:colOff>
                    <xdr:row>142</xdr:row>
                    <xdr:rowOff>0</xdr:rowOff>
                  </to>
                </anchor>
              </controlPr>
            </control>
          </mc:Choice>
        </mc:AlternateContent>
        <mc:AlternateContent xmlns:mc="http://schemas.openxmlformats.org/markup-compatibility/2006">
          <mc:Choice Requires="x14">
            <control shapeId="108646" r:id="rId96" name="Check Box 102">
              <controlPr defaultSize="0" autoFill="0" autoLine="0" autoPict="0">
                <anchor moveWithCells="1">
                  <from>
                    <xdr:col>14</xdr:col>
                    <xdr:colOff>190500</xdr:colOff>
                    <xdr:row>140</xdr:row>
                    <xdr:rowOff>228600</xdr:rowOff>
                  </from>
                  <to>
                    <xdr:col>15</xdr:col>
                    <xdr:colOff>190500</xdr:colOff>
                    <xdr:row>142</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AH1552"/>
  <sheetViews>
    <sheetView showGridLines="0" workbookViewId="0"/>
  </sheetViews>
  <sheetFormatPr defaultColWidth="2.58203125" defaultRowHeight="13"/>
  <cols>
    <col min="1" max="7" width="2.58203125" style="1102"/>
    <col min="8" max="8" width="2.58203125" style="1102" customWidth="1"/>
    <col min="9" max="22" width="2.58203125" style="1102"/>
    <col min="23" max="23" width="2.58203125" style="1102" customWidth="1"/>
    <col min="24" max="29" width="2.58203125" style="1102"/>
    <col min="30" max="31" width="2.58203125" style="1102" customWidth="1"/>
    <col min="32" max="33" width="2.5" style="1102" customWidth="1"/>
    <col min="34" max="16384" width="2.58203125" style="1102"/>
  </cols>
  <sheetData>
    <row r="1" spans="1:34" s="1098" customFormat="1" ht="40.15" customHeight="1" thickBot="1">
      <c r="A1" s="1097" t="s">
        <v>3561</v>
      </c>
      <c r="X1" s="1027" t="s">
        <v>64</v>
      </c>
      <c r="AC1" s="1099" t="s">
        <v>549</v>
      </c>
      <c r="AD1" s="1100"/>
      <c r="AE1" s="1100"/>
      <c r="AF1" s="1100"/>
      <c r="AH1" s="1100"/>
    </row>
    <row r="2" spans="1:34" ht="10.15" customHeight="1" thickTop="1">
      <c r="A2" s="1929" t="s">
        <v>3351</v>
      </c>
      <c r="B2" s="1929"/>
      <c r="C2" s="1929"/>
      <c r="D2" s="1929"/>
      <c r="E2" s="1929"/>
      <c r="F2" s="1929"/>
      <c r="G2" s="1929"/>
      <c r="H2" s="1929"/>
      <c r="I2" s="1929"/>
      <c r="J2" s="1929"/>
      <c r="K2" s="1929"/>
      <c r="L2" s="1929"/>
      <c r="M2" s="1929"/>
      <c r="N2" s="1114"/>
      <c r="O2" s="1114"/>
      <c r="P2" s="1114"/>
      <c r="Q2" s="1114"/>
      <c r="R2" s="1114"/>
      <c r="S2" s="1114"/>
      <c r="T2" s="1114"/>
      <c r="U2" s="1114"/>
      <c r="V2" s="1114"/>
      <c r="W2" s="1114"/>
      <c r="X2" s="1114"/>
      <c r="Y2" s="1114"/>
      <c r="Z2" s="1114"/>
      <c r="AA2" s="1114"/>
      <c r="AB2" s="1114"/>
      <c r="AC2" s="1114"/>
      <c r="AD2" s="1114"/>
      <c r="AE2" s="1114"/>
    </row>
    <row r="3" spans="1:34" ht="10.15" customHeight="1">
      <c r="A3" s="1929"/>
      <c r="B3" s="1929"/>
      <c r="C3" s="1929"/>
      <c r="D3" s="1929"/>
      <c r="E3" s="1929"/>
      <c r="F3" s="1929"/>
      <c r="G3" s="1929"/>
      <c r="H3" s="1929"/>
      <c r="I3" s="1929"/>
      <c r="J3" s="1929"/>
      <c r="K3" s="1929"/>
      <c r="L3" s="1929"/>
      <c r="M3" s="1929"/>
      <c r="N3" s="1114"/>
      <c r="O3" s="1114"/>
      <c r="P3" s="1114"/>
      <c r="Q3" s="1114"/>
      <c r="R3" s="1114"/>
      <c r="S3" s="1114"/>
      <c r="T3" s="1114"/>
      <c r="U3" s="1114"/>
      <c r="V3" s="1114"/>
      <c r="W3" s="1114"/>
      <c r="X3" s="1114"/>
      <c r="Y3" s="1114"/>
      <c r="Z3" s="1114"/>
      <c r="AA3" s="1114"/>
      <c r="AB3" s="1114"/>
      <c r="AC3" s="1114"/>
      <c r="AD3" s="1114"/>
      <c r="AE3" s="1114"/>
    </row>
    <row r="4" spans="1:34" ht="10.15" customHeight="1">
      <c r="A4" s="1114"/>
      <c r="B4" s="1114"/>
      <c r="C4" s="1114"/>
      <c r="D4" s="1114"/>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c r="AC4" s="1114"/>
      <c r="AD4" s="1114"/>
      <c r="AE4" s="1114"/>
    </row>
    <row r="5" spans="1:34" ht="10.15" customHeight="1">
      <c r="A5" s="1872" t="s">
        <v>3329</v>
      </c>
      <c r="B5" s="1872"/>
      <c r="C5" s="1872"/>
      <c r="D5" s="1872"/>
      <c r="E5" s="1872"/>
      <c r="F5" s="1872"/>
      <c r="G5" s="1872"/>
      <c r="H5" s="1872"/>
      <c r="I5" s="1872"/>
      <c r="J5" s="1872"/>
      <c r="K5" s="1872"/>
      <c r="L5" s="1872"/>
      <c r="M5" s="1872"/>
      <c r="N5" s="1872"/>
      <c r="O5" s="1872"/>
      <c r="P5" s="1872"/>
      <c r="Q5" s="1872"/>
      <c r="R5" s="1872"/>
      <c r="S5" s="1872"/>
      <c r="T5" s="1872"/>
      <c r="U5" s="1872"/>
      <c r="V5" s="1872"/>
      <c r="W5" s="1872"/>
      <c r="X5" s="1872"/>
      <c r="Y5" s="1872"/>
      <c r="Z5" s="1872"/>
      <c r="AA5" s="1872"/>
      <c r="AB5" s="1872"/>
      <c r="AC5" s="1872"/>
      <c r="AD5" s="1872"/>
      <c r="AE5" s="1114"/>
    </row>
    <row r="6" spans="1:34" ht="10.15" customHeight="1">
      <c r="A6" s="1872"/>
      <c r="B6" s="1872"/>
      <c r="C6" s="1872"/>
      <c r="D6" s="1872"/>
      <c r="E6" s="1872"/>
      <c r="F6" s="1872"/>
      <c r="G6" s="1872"/>
      <c r="H6" s="1872"/>
      <c r="I6" s="1872"/>
      <c r="J6" s="1872"/>
      <c r="K6" s="1872"/>
      <c r="L6" s="1872"/>
      <c r="M6" s="1872"/>
      <c r="N6" s="1872"/>
      <c r="O6" s="1872"/>
      <c r="P6" s="1872"/>
      <c r="Q6" s="1872"/>
      <c r="R6" s="1872"/>
      <c r="S6" s="1872"/>
      <c r="T6" s="1872"/>
      <c r="U6" s="1872"/>
      <c r="V6" s="1872"/>
      <c r="W6" s="1872"/>
      <c r="X6" s="1872"/>
      <c r="Y6" s="1872"/>
      <c r="Z6" s="1872"/>
      <c r="AA6" s="1872"/>
      <c r="AB6" s="1872"/>
      <c r="AC6" s="1872"/>
      <c r="AD6" s="1872"/>
      <c r="AE6" s="1114"/>
    </row>
    <row r="7" spans="1:34" ht="10.15" customHeight="1">
      <c r="A7" s="1932" t="s">
        <v>3350</v>
      </c>
      <c r="B7" s="1932"/>
      <c r="C7" s="1932"/>
      <c r="D7" s="1932"/>
      <c r="E7" s="1932"/>
      <c r="F7" s="1932"/>
      <c r="G7" s="1932"/>
      <c r="H7" s="1932"/>
      <c r="I7" s="1932"/>
      <c r="J7" s="1932"/>
      <c r="K7" s="1932"/>
      <c r="L7" s="1932"/>
      <c r="M7" s="1932"/>
      <c r="N7" s="1932"/>
      <c r="O7" s="1932"/>
      <c r="P7" s="1932"/>
      <c r="Q7" s="1932"/>
      <c r="R7" s="1932"/>
      <c r="S7" s="1932"/>
      <c r="T7" s="1932"/>
      <c r="U7" s="1932"/>
      <c r="V7" s="1932"/>
      <c r="W7" s="1932"/>
      <c r="X7" s="1932"/>
      <c r="Y7" s="1932"/>
      <c r="Z7" s="1932"/>
      <c r="AA7" s="1932"/>
      <c r="AB7" s="1932"/>
      <c r="AC7" s="1932"/>
      <c r="AD7" s="1932"/>
      <c r="AE7" s="1114"/>
    </row>
    <row r="8" spans="1:34" ht="10.15" customHeight="1">
      <c r="A8" s="1932"/>
      <c r="B8" s="1932"/>
      <c r="C8" s="1932"/>
      <c r="D8" s="1932"/>
      <c r="E8" s="1932"/>
      <c r="F8" s="1932"/>
      <c r="G8" s="1932"/>
      <c r="H8" s="1932"/>
      <c r="I8" s="1932"/>
      <c r="J8" s="1932"/>
      <c r="K8" s="1932"/>
      <c r="L8" s="1932"/>
      <c r="M8" s="1932"/>
      <c r="N8" s="1932"/>
      <c r="O8" s="1932"/>
      <c r="P8" s="1932"/>
      <c r="Q8" s="1932"/>
      <c r="R8" s="1932"/>
      <c r="S8" s="1932"/>
      <c r="T8" s="1932"/>
      <c r="U8" s="1932"/>
      <c r="V8" s="1932"/>
      <c r="W8" s="1932"/>
      <c r="X8" s="1932"/>
      <c r="Y8" s="1932"/>
      <c r="Z8" s="1932"/>
      <c r="AA8" s="1932"/>
      <c r="AB8" s="1932"/>
      <c r="AC8" s="1932"/>
      <c r="AD8" s="1932"/>
      <c r="AE8" s="1114"/>
    </row>
    <row r="9" spans="1:34" ht="10.15" customHeight="1">
      <c r="A9" s="1872" t="s">
        <v>3328</v>
      </c>
      <c r="B9" s="1872"/>
      <c r="C9" s="1872"/>
      <c r="D9" s="1872"/>
      <c r="E9" s="1872"/>
      <c r="F9" s="1872"/>
      <c r="G9" s="1872"/>
      <c r="H9" s="1872"/>
      <c r="I9" s="1872"/>
      <c r="J9" s="1872"/>
      <c r="K9" s="1872"/>
      <c r="L9" s="1872"/>
      <c r="M9" s="1872"/>
      <c r="N9" s="1872"/>
      <c r="O9" s="1872"/>
      <c r="P9" s="1872"/>
      <c r="Q9" s="1872"/>
      <c r="R9" s="1872"/>
      <c r="S9" s="1872"/>
      <c r="T9" s="1872"/>
      <c r="U9" s="1872"/>
      <c r="V9" s="1872"/>
      <c r="W9" s="1872"/>
      <c r="X9" s="1872"/>
      <c r="Y9" s="1872"/>
      <c r="Z9" s="1872"/>
      <c r="AA9" s="1872"/>
      <c r="AB9" s="1872"/>
      <c r="AC9" s="1872"/>
      <c r="AD9" s="1872"/>
      <c r="AE9" s="1114"/>
    </row>
    <row r="10" spans="1:34" ht="9.75" customHeight="1">
      <c r="A10" s="1872"/>
      <c r="B10" s="1872"/>
      <c r="C10" s="1872"/>
      <c r="D10" s="1872"/>
      <c r="E10" s="1872"/>
      <c r="F10" s="1872"/>
      <c r="G10" s="1872"/>
      <c r="H10" s="1872"/>
      <c r="I10" s="1872"/>
      <c r="J10" s="1872"/>
      <c r="K10" s="1872"/>
      <c r="L10" s="1872"/>
      <c r="M10" s="1872"/>
      <c r="N10" s="1872"/>
      <c r="O10" s="1872"/>
      <c r="P10" s="1872"/>
      <c r="Q10" s="1872"/>
      <c r="R10" s="1872"/>
      <c r="S10" s="1872"/>
      <c r="T10" s="1872"/>
      <c r="U10" s="1872"/>
      <c r="V10" s="1872"/>
      <c r="W10" s="1872"/>
      <c r="X10" s="1872"/>
      <c r="Y10" s="1872"/>
      <c r="Z10" s="1872"/>
      <c r="AA10" s="1872"/>
      <c r="AB10" s="1872"/>
      <c r="AC10" s="1872"/>
      <c r="AD10" s="1872"/>
      <c r="AE10" s="1114"/>
    </row>
    <row r="11" spans="1:34" ht="10.15" customHeight="1">
      <c r="A11" s="1114"/>
      <c r="B11" s="1114"/>
      <c r="C11" s="1114"/>
      <c r="D11" s="1114"/>
      <c r="E11" s="1114"/>
      <c r="F11" s="1114"/>
      <c r="G11" s="1114"/>
      <c r="H11" s="1114"/>
      <c r="I11" s="1114"/>
      <c r="J11" s="1114"/>
      <c r="K11" s="1114"/>
      <c r="L11" s="1114"/>
      <c r="M11" s="1114"/>
      <c r="N11" s="1114"/>
      <c r="O11" s="1114"/>
      <c r="P11" s="1114"/>
      <c r="Q11" s="1114"/>
      <c r="R11" s="1114"/>
      <c r="S11" s="1114"/>
      <c r="T11" s="1114"/>
      <c r="U11" s="1114"/>
      <c r="V11" s="1114"/>
      <c r="W11" s="1114"/>
      <c r="X11" s="1114"/>
      <c r="Y11" s="1114"/>
      <c r="Z11" s="1114"/>
      <c r="AA11" s="1114"/>
      <c r="AB11" s="1114"/>
      <c r="AC11" s="1114"/>
      <c r="AD11" s="1114"/>
      <c r="AE11" s="1114"/>
    </row>
    <row r="12" spans="1:34" ht="10.15" customHeight="1">
      <c r="A12" s="1114"/>
      <c r="B12" s="1114"/>
      <c r="C12" s="1114"/>
      <c r="D12" s="1114"/>
      <c r="E12" s="1114"/>
      <c r="F12" s="1114"/>
      <c r="G12" s="1114"/>
      <c r="H12" s="1114"/>
      <c r="I12" s="1114"/>
      <c r="J12" s="1114"/>
      <c r="K12" s="1114"/>
      <c r="L12" s="1114"/>
      <c r="M12" s="1114"/>
      <c r="N12" s="1114"/>
      <c r="O12" s="1114"/>
      <c r="P12" s="1114"/>
      <c r="Q12" s="1114"/>
      <c r="R12" s="1114"/>
      <c r="S12" s="1114"/>
      <c r="T12" s="1114"/>
      <c r="U12" s="1114"/>
      <c r="V12" s="1114"/>
      <c r="W12" s="1114"/>
      <c r="X12" s="1114"/>
      <c r="Y12" s="1114"/>
      <c r="Z12" s="1114"/>
      <c r="AA12" s="1114"/>
      <c r="AB12" s="1114"/>
      <c r="AC12" s="1114"/>
      <c r="AD12" s="1114"/>
      <c r="AE12" s="1114"/>
    </row>
    <row r="13" spans="1:34" ht="10.15" customHeight="1">
      <c r="A13" s="1114"/>
      <c r="B13" s="1114"/>
      <c r="C13" s="1114"/>
      <c r="D13" s="1114"/>
      <c r="E13" s="1114"/>
      <c r="F13" s="1114"/>
      <c r="G13" s="1114"/>
      <c r="H13" s="1114"/>
      <c r="I13" s="1114"/>
      <c r="J13" s="1114"/>
      <c r="K13" s="1114"/>
      <c r="L13" s="1114"/>
      <c r="M13" s="1114"/>
      <c r="N13" s="1114"/>
      <c r="O13" s="1114"/>
      <c r="P13" s="1114"/>
      <c r="Q13" s="1114"/>
      <c r="R13" s="1114"/>
      <c r="S13" s="1114"/>
      <c r="T13" s="1114"/>
      <c r="U13" s="1114"/>
      <c r="V13" s="1114"/>
      <c r="W13" s="1114"/>
      <c r="X13" s="1114"/>
      <c r="Y13" s="1114"/>
      <c r="Z13" s="1114"/>
      <c r="AA13" s="1114"/>
      <c r="AB13" s="1114"/>
      <c r="AC13" s="1114"/>
      <c r="AD13" s="1114"/>
      <c r="AE13" s="1114"/>
    </row>
    <row r="14" spans="1:34" ht="10.15" customHeight="1">
      <c r="A14" s="1114"/>
      <c r="B14" s="1114"/>
      <c r="C14" s="1114"/>
      <c r="D14" s="1114"/>
      <c r="E14" s="1114"/>
      <c r="F14" s="1114"/>
      <c r="G14" s="1114"/>
      <c r="H14" s="1114"/>
      <c r="I14" s="1114"/>
      <c r="J14" s="1114"/>
      <c r="K14" s="1114"/>
      <c r="L14" s="1114"/>
      <c r="M14" s="1114"/>
      <c r="N14" s="1114"/>
      <c r="O14" s="1114"/>
      <c r="P14" s="1114"/>
      <c r="Q14" s="1114"/>
      <c r="R14" s="1114"/>
      <c r="S14" s="1114"/>
      <c r="T14" s="1114"/>
      <c r="U14" s="1114"/>
      <c r="V14" s="1114"/>
      <c r="W14" s="1114"/>
      <c r="X14" s="1114"/>
      <c r="Y14" s="1114"/>
      <c r="Z14" s="1114"/>
      <c r="AA14" s="1114"/>
      <c r="AB14" s="1114"/>
      <c r="AC14" s="1114"/>
      <c r="AD14" s="1114"/>
      <c r="AE14" s="1114"/>
    </row>
    <row r="15" spans="1:34" ht="10.15" customHeight="1">
      <c r="A15" s="1114"/>
      <c r="B15" s="1114"/>
      <c r="C15" s="1114"/>
      <c r="D15" s="1114"/>
      <c r="E15" s="1114"/>
      <c r="F15" s="1114"/>
      <c r="G15" s="1114"/>
      <c r="H15" s="1114"/>
      <c r="I15" s="1114"/>
      <c r="J15" s="1114"/>
      <c r="K15" s="1114"/>
      <c r="L15" s="1114"/>
      <c r="M15" s="1114"/>
      <c r="N15" s="1114"/>
      <c r="O15" s="1114"/>
      <c r="P15" s="1114"/>
      <c r="Q15" s="1114"/>
      <c r="R15" s="1114"/>
      <c r="S15" s="1114"/>
      <c r="T15" s="1114"/>
      <c r="U15" s="1114"/>
      <c r="V15" s="1114"/>
      <c r="W15" s="1114"/>
      <c r="X15" s="1114"/>
      <c r="Y15" s="1114"/>
      <c r="Z15" s="1114"/>
      <c r="AA15" s="1114"/>
      <c r="AB15" s="1114"/>
      <c r="AC15" s="1114"/>
      <c r="AD15" s="1114"/>
      <c r="AE15" s="1114"/>
    </row>
    <row r="16" spans="1:34" ht="10.15" customHeight="1">
      <c r="A16" s="1114"/>
      <c r="B16" s="1114"/>
      <c r="C16" s="1114"/>
      <c r="D16" s="1114"/>
      <c r="E16" s="1114"/>
      <c r="F16" s="1114"/>
      <c r="G16" s="1114"/>
      <c r="H16" s="1114"/>
      <c r="I16" s="1114"/>
      <c r="J16" s="1114"/>
      <c r="K16" s="1114"/>
      <c r="L16" s="1114"/>
      <c r="M16" s="1114"/>
      <c r="N16" s="1114"/>
      <c r="O16" s="1114"/>
      <c r="P16" s="1114"/>
      <c r="Q16" s="1114"/>
      <c r="R16" s="1114"/>
      <c r="S16" s="1114"/>
      <c r="T16" s="1114"/>
      <c r="U16" s="1114"/>
      <c r="W16" s="1867"/>
      <c r="X16" s="1867"/>
      <c r="Y16" s="1872" t="s">
        <v>318</v>
      </c>
      <c r="Z16" s="1867"/>
      <c r="AA16" s="1867"/>
      <c r="AB16" s="1872" t="s">
        <v>317</v>
      </c>
      <c r="AC16" s="1867"/>
      <c r="AD16" s="1867"/>
      <c r="AE16" s="1872" t="s">
        <v>2452</v>
      </c>
    </row>
    <row r="17" spans="1:33" ht="10.15" customHeight="1">
      <c r="A17" s="1114"/>
      <c r="B17" s="1114"/>
      <c r="C17" s="1114"/>
      <c r="D17" s="1114"/>
      <c r="E17" s="1114"/>
      <c r="F17" s="1114"/>
      <c r="G17" s="1114"/>
      <c r="H17" s="1114"/>
      <c r="I17" s="1114"/>
      <c r="J17" s="1114"/>
      <c r="K17" s="1114"/>
      <c r="L17" s="1114"/>
      <c r="M17" s="1114"/>
      <c r="N17" s="1114"/>
      <c r="O17" s="1114"/>
      <c r="P17" s="1114"/>
      <c r="Q17" s="1114"/>
      <c r="R17" s="1114"/>
      <c r="S17" s="1114"/>
      <c r="T17" s="1114"/>
      <c r="U17" s="1114"/>
      <c r="W17" s="1868"/>
      <c r="X17" s="1868"/>
      <c r="Y17" s="1872"/>
      <c r="Z17" s="1868"/>
      <c r="AA17" s="1868"/>
      <c r="AB17" s="1872"/>
      <c r="AC17" s="1868"/>
      <c r="AD17" s="1868"/>
      <c r="AE17" s="1872"/>
    </row>
    <row r="18" spans="1:33" ht="10.15" customHeight="1">
      <c r="A18" s="1114"/>
      <c r="B18" s="1114"/>
      <c r="C18" s="1114"/>
      <c r="D18" s="1114"/>
      <c r="E18" s="1114"/>
      <c r="F18" s="1114"/>
      <c r="G18" s="1114"/>
      <c r="H18" s="1114"/>
      <c r="I18" s="1114"/>
      <c r="J18" s="1114"/>
      <c r="K18" s="1114"/>
      <c r="L18" s="1114"/>
      <c r="M18" s="1114"/>
      <c r="N18" s="1114"/>
      <c r="O18" s="1114"/>
      <c r="P18" s="1114"/>
      <c r="Q18" s="1114"/>
      <c r="R18" s="1114"/>
      <c r="S18" s="1114"/>
      <c r="T18" s="1114"/>
      <c r="U18" s="1114"/>
      <c r="V18" s="1114"/>
      <c r="W18" s="1114"/>
      <c r="X18" s="1114"/>
      <c r="Y18" s="1114"/>
      <c r="Z18" s="1114"/>
      <c r="AA18" s="1114"/>
      <c r="AB18" s="1114"/>
      <c r="AC18" s="1114"/>
      <c r="AD18" s="1114"/>
      <c r="AE18" s="1114"/>
    </row>
    <row r="19" spans="1:33" ht="10.15" customHeight="1">
      <c r="A19" s="1114"/>
      <c r="B19" s="1114"/>
      <c r="C19" s="1114"/>
      <c r="D19" s="1114"/>
      <c r="E19" s="1114"/>
      <c r="F19" s="1114"/>
      <c r="G19" s="1114"/>
      <c r="H19" s="1114"/>
      <c r="I19" s="1114"/>
      <c r="J19" s="1114"/>
      <c r="K19" s="1114"/>
      <c r="L19" s="1114"/>
      <c r="M19" s="1114"/>
      <c r="N19" s="1114"/>
      <c r="O19" s="1114"/>
      <c r="P19" s="1114"/>
      <c r="Q19" s="1114"/>
      <c r="R19" s="1114"/>
      <c r="S19" s="1114"/>
      <c r="T19" s="1114"/>
      <c r="U19" s="1114"/>
      <c r="V19" s="1114"/>
      <c r="W19" s="1114"/>
      <c r="X19" s="1114"/>
      <c r="Y19" s="1114"/>
      <c r="Z19" s="1114"/>
      <c r="AA19" s="1114"/>
      <c r="AB19" s="1114"/>
      <c r="AC19" s="1114"/>
      <c r="AD19" s="1114"/>
      <c r="AE19" s="1114"/>
    </row>
    <row r="20" spans="1:33" ht="10.15" customHeight="1">
      <c r="A20" s="1874"/>
      <c r="B20" s="1874"/>
      <c r="C20" s="1874"/>
      <c r="D20" s="1874"/>
      <c r="E20" s="1874"/>
      <c r="F20" s="1874"/>
      <c r="G20" s="1874"/>
      <c r="H20" s="1874"/>
      <c r="I20" s="1874"/>
      <c r="J20" s="1874"/>
      <c r="K20" s="1872" t="s">
        <v>3327</v>
      </c>
      <c r="L20" s="1872"/>
      <c r="M20" s="1872"/>
      <c r="N20" s="1872"/>
      <c r="O20" s="1114"/>
      <c r="P20" s="1114"/>
      <c r="Q20" s="1114"/>
      <c r="R20" s="1114"/>
      <c r="S20" s="1114"/>
      <c r="T20" s="1114"/>
      <c r="U20" s="1114"/>
      <c r="V20" s="1114"/>
      <c r="W20" s="1114"/>
      <c r="X20" s="1114"/>
      <c r="Y20" s="1114"/>
      <c r="Z20" s="1114"/>
      <c r="AA20" s="1114"/>
      <c r="AB20" s="1114"/>
      <c r="AC20" s="1114"/>
      <c r="AD20" s="1114"/>
      <c r="AE20" s="1114"/>
    </row>
    <row r="21" spans="1:33" ht="10.15" customHeight="1">
      <c r="A21" s="1933"/>
      <c r="B21" s="1933"/>
      <c r="C21" s="1933"/>
      <c r="D21" s="1933"/>
      <c r="E21" s="1933"/>
      <c r="F21" s="1933"/>
      <c r="G21" s="1933"/>
      <c r="H21" s="1933"/>
      <c r="I21" s="1933"/>
      <c r="J21" s="1933"/>
      <c r="K21" s="1872"/>
      <c r="L21" s="1872"/>
      <c r="M21" s="1872"/>
      <c r="N21" s="1872"/>
      <c r="O21" s="1114"/>
      <c r="P21" s="1114"/>
      <c r="Q21" s="1114"/>
      <c r="R21" s="1114"/>
      <c r="S21" s="1114"/>
      <c r="T21" s="1114"/>
      <c r="U21" s="1114"/>
      <c r="V21" s="1114"/>
      <c r="W21" s="1114"/>
      <c r="X21" s="1114"/>
      <c r="Y21" s="1114"/>
      <c r="Z21" s="1114"/>
      <c r="AA21" s="1114"/>
      <c r="AB21" s="1114"/>
      <c r="AC21" s="1114"/>
      <c r="AD21" s="1114"/>
      <c r="AE21" s="1114"/>
    </row>
    <row r="22" spans="1:33" ht="10.15" customHeight="1">
      <c r="A22" s="1114"/>
      <c r="B22" s="1114"/>
      <c r="C22" s="1114"/>
      <c r="D22" s="1114"/>
      <c r="E22" s="1114"/>
      <c r="F22" s="1114"/>
      <c r="G22" s="1114"/>
      <c r="H22" s="1114"/>
      <c r="I22" s="1114"/>
      <c r="J22" s="1114"/>
      <c r="K22" s="1114"/>
      <c r="L22" s="1114"/>
      <c r="M22" s="1114"/>
      <c r="N22" s="1114"/>
      <c r="O22" s="1114"/>
      <c r="P22" s="1114"/>
      <c r="Q22" s="1114"/>
      <c r="R22" s="1114"/>
      <c r="S22" s="1114"/>
      <c r="T22" s="1114"/>
      <c r="U22" s="1114"/>
      <c r="V22" s="1114"/>
      <c r="W22" s="1114"/>
      <c r="X22" s="1114"/>
      <c r="Y22" s="1114"/>
      <c r="Z22" s="1114"/>
      <c r="AA22" s="1114"/>
      <c r="AB22" s="1114"/>
      <c r="AC22" s="1114"/>
      <c r="AD22" s="1114"/>
      <c r="AE22" s="1114"/>
    </row>
    <row r="23" spans="1:33" ht="10.15" customHeight="1">
      <c r="A23" s="1114"/>
      <c r="B23" s="1114"/>
      <c r="C23" s="1114"/>
      <c r="D23" s="1114"/>
      <c r="E23" s="1114"/>
      <c r="F23" s="1114"/>
      <c r="G23" s="1114"/>
      <c r="H23" s="1114"/>
      <c r="I23" s="1114"/>
      <c r="J23" s="1114"/>
      <c r="K23" s="1114"/>
      <c r="L23" s="1114"/>
      <c r="M23" s="1114"/>
      <c r="N23" s="1114"/>
      <c r="O23" s="1114"/>
      <c r="P23" s="1114"/>
      <c r="Q23" s="1114"/>
      <c r="R23" s="1114"/>
      <c r="S23" s="1114"/>
      <c r="T23" s="1114"/>
      <c r="U23" s="1114"/>
      <c r="V23" s="1114"/>
      <c r="W23" s="1114"/>
      <c r="X23" s="1114"/>
      <c r="Y23" s="1114"/>
      <c r="Z23" s="1114"/>
      <c r="AA23" s="1114"/>
      <c r="AB23" s="1114"/>
      <c r="AC23" s="1114"/>
      <c r="AD23" s="1114"/>
      <c r="AE23" s="1114"/>
    </row>
    <row r="24" spans="1:33" ht="10.15" customHeight="1">
      <c r="A24" s="1114"/>
      <c r="B24" s="1929" t="s">
        <v>3349</v>
      </c>
      <c r="C24" s="1929"/>
      <c r="D24" s="1929"/>
      <c r="E24" s="1929"/>
      <c r="F24" s="1929"/>
      <c r="G24" s="1929"/>
      <c r="H24" s="1114"/>
      <c r="I24" s="1114"/>
      <c r="J24" s="1114"/>
      <c r="K24" s="1114"/>
      <c r="L24" s="1114"/>
      <c r="M24" s="1114"/>
      <c r="N24" s="1929"/>
      <c r="O24" s="1929"/>
      <c r="P24" s="1929"/>
      <c r="Q24" s="1929"/>
      <c r="R24" s="1929"/>
      <c r="S24" s="1929"/>
      <c r="T24" s="1867"/>
      <c r="U24" s="1867"/>
      <c r="V24" s="1867"/>
      <c r="W24" s="1867"/>
      <c r="X24" s="1867"/>
      <c r="Y24" s="1867"/>
      <c r="Z24" s="1867"/>
      <c r="AA24" s="1867"/>
      <c r="AB24" s="1867"/>
      <c r="AC24" s="1867"/>
      <c r="AD24" s="1867"/>
      <c r="AE24" s="1114"/>
    </row>
    <row r="25" spans="1:33" ht="10.15" customHeight="1">
      <c r="A25" s="1114"/>
      <c r="B25" s="1916"/>
      <c r="C25" s="1916"/>
      <c r="D25" s="1916"/>
      <c r="E25" s="1916"/>
      <c r="F25" s="1929"/>
      <c r="G25" s="1929"/>
      <c r="H25" s="1114"/>
      <c r="I25" s="1114"/>
      <c r="J25" s="1114"/>
      <c r="K25" s="1114"/>
      <c r="L25" s="1114"/>
      <c r="M25" s="1114"/>
      <c r="N25" s="1929"/>
      <c r="O25" s="1929"/>
      <c r="P25" s="1929"/>
      <c r="Q25" s="1929"/>
      <c r="R25" s="1929"/>
      <c r="S25" s="1929"/>
      <c r="T25" s="1867"/>
      <c r="U25" s="1867"/>
      <c r="V25" s="1867"/>
      <c r="W25" s="1867"/>
      <c r="X25" s="1867"/>
      <c r="Y25" s="1867"/>
      <c r="Z25" s="1867"/>
      <c r="AA25" s="1867"/>
      <c r="AB25" s="1867"/>
      <c r="AC25" s="1867"/>
      <c r="AD25" s="1867"/>
      <c r="AE25" s="1114"/>
    </row>
    <row r="26" spans="1:33" ht="20.65" customHeight="1">
      <c r="A26" s="1114"/>
      <c r="B26" s="1911" t="s">
        <v>3314</v>
      </c>
      <c r="C26" s="1911"/>
      <c r="D26" s="1911"/>
      <c r="E26" s="1911"/>
      <c r="F26" s="1911"/>
      <c r="G26" s="1911"/>
      <c r="H26" s="1911"/>
      <c r="I26" s="1912"/>
      <c r="J26" s="1913"/>
      <c r="K26" s="1913"/>
      <c r="L26" s="1913"/>
      <c r="M26" s="1913"/>
      <c r="N26" s="1913"/>
      <c r="O26" s="1913"/>
      <c r="P26" s="1913"/>
      <c r="Q26" s="1913"/>
      <c r="R26" s="1913"/>
      <c r="S26" s="1913"/>
      <c r="T26" s="1913"/>
      <c r="U26" s="1913"/>
      <c r="V26" s="1913"/>
      <c r="W26" s="1913"/>
      <c r="X26" s="1913"/>
      <c r="Y26" s="1913"/>
      <c r="Z26" s="1913"/>
      <c r="AA26" s="1913"/>
      <c r="AB26" s="1913"/>
      <c r="AC26" s="1913"/>
      <c r="AD26" s="1913"/>
      <c r="AE26" s="1913"/>
      <c r="AF26" s="1914"/>
    </row>
    <row r="27" spans="1:33" ht="10.15" customHeight="1">
      <c r="A27" s="1114"/>
      <c r="B27" s="1911"/>
      <c r="C27" s="1911"/>
      <c r="D27" s="1911"/>
      <c r="E27" s="1911"/>
      <c r="F27" s="1911"/>
      <c r="G27" s="1911"/>
      <c r="H27" s="1911"/>
      <c r="I27" s="1915"/>
      <c r="J27" s="1916"/>
      <c r="K27" s="1916"/>
      <c r="L27" s="1916"/>
      <c r="M27" s="1916"/>
      <c r="N27" s="1916"/>
      <c r="O27" s="1916"/>
      <c r="P27" s="1916"/>
      <c r="Q27" s="1916"/>
      <c r="R27" s="1916"/>
      <c r="S27" s="1916"/>
      <c r="T27" s="1916"/>
      <c r="U27" s="1916"/>
      <c r="V27" s="1916"/>
      <c r="W27" s="1916"/>
      <c r="X27" s="1916"/>
      <c r="Y27" s="1916"/>
      <c r="Z27" s="1916"/>
      <c r="AA27" s="1916"/>
      <c r="AB27" s="1916"/>
      <c r="AC27" s="1916"/>
      <c r="AD27" s="1916"/>
      <c r="AE27" s="1916"/>
      <c r="AF27" s="1917"/>
    </row>
    <row r="28" spans="1:33" ht="20.25" customHeight="1">
      <c r="A28" s="1114"/>
      <c r="B28" s="1911" t="s">
        <v>2542</v>
      </c>
      <c r="C28" s="1911"/>
      <c r="D28" s="1911"/>
      <c r="E28" s="1911"/>
      <c r="F28" s="1911"/>
      <c r="G28" s="1911"/>
      <c r="H28" s="1911"/>
      <c r="I28" s="1912"/>
      <c r="J28" s="1913"/>
      <c r="K28" s="1913"/>
      <c r="L28" s="1913"/>
      <c r="M28" s="1913"/>
      <c r="N28" s="1913"/>
      <c r="O28" s="1913"/>
      <c r="P28" s="1913"/>
      <c r="Q28" s="1913"/>
      <c r="R28" s="1913"/>
      <c r="S28" s="1913"/>
      <c r="T28" s="1913"/>
      <c r="U28" s="1913"/>
      <c r="V28" s="1913"/>
      <c r="W28" s="1913"/>
      <c r="X28" s="1913"/>
      <c r="Y28" s="1913"/>
      <c r="Z28" s="1913"/>
      <c r="AA28" s="1913"/>
      <c r="AB28" s="1913"/>
      <c r="AC28" s="1913"/>
      <c r="AD28" s="1913"/>
      <c r="AE28" s="1913"/>
      <c r="AF28" s="1914"/>
      <c r="AG28" s="1171"/>
    </row>
    <row r="29" spans="1:33" ht="10.15" customHeight="1">
      <c r="A29" s="1114"/>
      <c r="B29" s="1911"/>
      <c r="C29" s="1911"/>
      <c r="D29" s="1911"/>
      <c r="E29" s="1911"/>
      <c r="F29" s="1911"/>
      <c r="G29" s="1911"/>
      <c r="H29" s="1911"/>
      <c r="I29" s="1915"/>
      <c r="J29" s="1916"/>
      <c r="K29" s="1916"/>
      <c r="L29" s="1916"/>
      <c r="M29" s="1916"/>
      <c r="N29" s="1916"/>
      <c r="O29" s="1916"/>
      <c r="P29" s="1916"/>
      <c r="Q29" s="1916"/>
      <c r="R29" s="1916"/>
      <c r="S29" s="1916"/>
      <c r="T29" s="1916"/>
      <c r="U29" s="1916"/>
      <c r="V29" s="1916"/>
      <c r="W29" s="1916"/>
      <c r="X29" s="1916"/>
      <c r="Y29" s="1916"/>
      <c r="Z29" s="1916"/>
      <c r="AA29" s="1916"/>
      <c r="AB29" s="1916"/>
      <c r="AC29" s="1916"/>
      <c r="AD29" s="1916"/>
      <c r="AE29" s="1916"/>
      <c r="AF29" s="1917"/>
      <c r="AG29" s="1171"/>
    </row>
    <row r="30" spans="1:33" ht="10.15" customHeight="1">
      <c r="A30" s="1114"/>
      <c r="B30" s="1911" t="s">
        <v>3313</v>
      </c>
      <c r="C30" s="1911"/>
      <c r="D30" s="1911"/>
      <c r="E30" s="1911"/>
      <c r="F30" s="1911"/>
      <c r="G30" s="1911"/>
      <c r="H30" s="1911"/>
      <c r="I30" s="1907"/>
      <c r="J30" s="1907"/>
      <c r="K30" s="1907"/>
      <c r="L30" s="1907"/>
      <c r="M30" s="1907"/>
      <c r="N30" s="1907"/>
      <c r="O30" s="1907" t="s">
        <v>3309</v>
      </c>
      <c r="P30" s="1907"/>
      <c r="Q30" s="1907"/>
      <c r="R30" s="1907"/>
      <c r="S30" s="1907"/>
      <c r="T30" s="1907"/>
      <c r="U30" s="1907"/>
      <c r="V30" s="1907"/>
      <c r="W30" s="1924"/>
      <c r="X30" s="1172"/>
      <c r="Y30" s="1172"/>
      <c r="Z30" s="1172"/>
      <c r="AA30" s="1172"/>
      <c r="AB30" s="1172"/>
      <c r="AC30" s="1172"/>
      <c r="AD30" s="1172"/>
      <c r="AE30" s="1172"/>
      <c r="AF30" s="1172"/>
      <c r="AG30" s="1173"/>
    </row>
    <row r="31" spans="1:33" ht="10.15" customHeight="1">
      <c r="A31" s="1114"/>
      <c r="B31" s="1911"/>
      <c r="C31" s="1911"/>
      <c r="D31" s="1911"/>
      <c r="E31" s="1911"/>
      <c r="F31" s="1911"/>
      <c r="G31" s="1911"/>
      <c r="H31" s="1911"/>
      <c r="I31" s="1908"/>
      <c r="J31" s="1908"/>
      <c r="K31" s="1908"/>
      <c r="L31" s="1908"/>
      <c r="M31" s="1908"/>
      <c r="N31" s="1908"/>
      <c r="O31" s="1908"/>
      <c r="P31" s="1908"/>
      <c r="Q31" s="1908"/>
      <c r="R31" s="1908"/>
      <c r="S31" s="1908"/>
      <c r="T31" s="1908"/>
      <c r="U31" s="1908"/>
      <c r="V31" s="1908"/>
      <c r="W31" s="1925"/>
      <c r="X31" s="1174"/>
      <c r="Y31" s="1174"/>
      <c r="Z31" s="1174"/>
      <c r="AA31" s="1174"/>
      <c r="AB31" s="1174"/>
      <c r="AC31" s="1174"/>
      <c r="AD31" s="1174"/>
      <c r="AE31" s="1174"/>
      <c r="AF31" s="1174"/>
      <c r="AG31" s="1173"/>
    </row>
    <row r="32" spans="1:33" ht="20.65" customHeight="1">
      <c r="A32" s="1114"/>
      <c r="B32" s="1911" t="s">
        <v>2930</v>
      </c>
      <c r="C32" s="1911"/>
      <c r="D32" s="1911"/>
      <c r="E32" s="1911"/>
      <c r="F32" s="1911"/>
      <c r="G32" s="1911"/>
      <c r="H32" s="1911"/>
      <c r="I32" s="1912"/>
      <c r="J32" s="1913"/>
      <c r="K32" s="1913"/>
      <c r="L32" s="1913"/>
      <c r="M32" s="1913"/>
      <c r="N32" s="1913"/>
      <c r="O32" s="1913"/>
      <c r="P32" s="1913"/>
      <c r="Q32" s="1913"/>
      <c r="R32" s="1913"/>
      <c r="S32" s="1913"/>
      <c r="T32" s="1913"/>
      <c r="U32" s="1913"/>
      <c r="V32" s="1913"/>
      <c r="W32" s="1913"/>
      <c r="X32" s="1913"/>
      <c r="Y32" s="1913"/>
      <c r="Z32" s="1913"/>
      <c r="AA32" s="1913"/>
      <c r="AB32" s="1913"/>
      <c r="AC32" s="1913"/>
      <c r="AD32" s="1913"/>
      <c r="AE32" s="1913"/>
      <c r="AF32" s="1914"/>
      <c r="AG32" s="1171"/>
    </row>
    <row r="33" spans="1:33" ht="10.15" customHeight="1">
      <c r="A33" s="1114"/>
      <c r="B33" s="1911"/>
      <c r="C33" s="1911"/>
      <c r="D33" s="1911"/>
      <c r="E33" s="1911"/>
      <c r="F33" s="1911"/>
      <c r="G33" s="1911"/>
      <c r="H33" s="1911"/>
      <c r="I33" s="1915"/>
      <c r="J33" s="1916"/>
      <c r="K33" s="1916"/>
      <c r="L33" s="1916"/>
      <c r="M33" s="1916"/>
      <c r="N33" s="1916"/>
      <c r="O33" s="1916"/>
      <c r="P33" s="1916"/>
      <c r="Q33" s="1916"/>
      <c r="R33" s="1916"/>
      <c r="S33" s="1916"/>
      <c r="T33" s="1916"/>
      <c r="U33" s="1916"/>
      <c r="V33" s="1916"/>
      <c r="W33" s="1916"/>
      <c r="X33" s="1916"/>
      <c r="Y33" s="1916"/>
      <c r="Z33" s="1916"/>
      <c r="AA33" s="1916"/>
      <c r="AB33" s="1916"/>
      <c r="AC33" s="1916"/>
      <c r="AD33" s="1916"/>
      <c r="AE33" s="1916"/>
      <c r="AF33" s="1917"/>
      <c r="AG33" s="1171"/>
    </row>
    <row r="34" spans="1:33" ht="10.15" customHeight="1">
      <c r="A34" s="1114"/>
      <c r="B34" s="1911" t="s">
        <v>2492</v>
      </c>
      <c r="C34" s="1911"/>
      <c r="D34" s="1911"/>
      <c r="E34" s="1911"/>
      <c r="F34" s="1911"/>
      <c r="G34" s="1911"/>
      <c r="H34" s="1911"/>
      <c r="I34" s="1909"/>
      <c r="J34" s="1909"/>
      <c r="K34" s="1909"/>
      <c r="L34" s="1909"/>
      <c r="M34" s="1909" t="s">
        <v>3309</v>
      </c>
      <c r="N34" s="1909"/>
      <c r="O34" s="1909"/>
      <c r="P34" s="1909"/>
      <c r="Q34" s="1909"/>
      <c r="R34" s="1909" t="s">
        <v>3309</v>
      </c>
      <c r="S34" s="1909"/>
      <c r="T34" s="1909"/>
      <c r="U34" s="1909"/>
      <c r="V34" s="1909"/>
      <c r="W34" s="1926"/>
      <c r="X34" s="1172"/>
      <c r="Y34" s="1172"/>
      <c r="Z34" s="1172"/>
      <c r="AA34" s="1172"/>
      <c r="AB34" s="1172"/>
      <c r="AC34" s="1172"/>
      <c r="AD34" s="1172"/>
      <c r="AE34" s="1172"/>
      <c r="AF34" s="1172"/>
      <c r="AG34" s="1173"/>
    </row>
    <row r="35" spans="1:33" ht="10.15" customHeight="1">
      <c r="A35" s="1114"/>
      <c r="B35" s="1911"/>
      <c r="C35" s="1911"/>
      <c r="D35" s="1911"/>
      <c r="E35" s="1911"/>
      <c r="F35" s="1911"/>
      <c r="G35" s="1911"/>
      <c r="H35" s="1911"/>
      <c r="I35" s="1910"/>
      <c r="J35" s="1910"/>
      <c r="K35" s="1910"/>
      <c r="L35" s="1910"/>
      <c r="M35" s="1910"/>
      <c r="N35" s="1910"/>
      <c r="O35" s="1910"/>
      <c r="P35" s="1910"/>
      <c r="Q35" s="1910"/>
      <c r="R35" s="1910"/>
      <c r="S35" s="1910"/>
      <c r="T35" s="1910"/>
      <c r="U35" s="1910"/>
      <c r="V35" s="1910"/>
      <c r="W35" s="1927"/>
      <c r="X35" s="1173"/>
      <c r="Y35" s="1173"/>
      <c r="Z35" s="1173"/>
      <c r="AA35" s="1173"/>
      <c r="AB35" s="1173"/>
      <c r="AC35" s="1173"/>
      <c r="AD35" s="1173"/>
      <c r="AE35" s="1173"/>
      <c r="AF35" s="1173"/>
      <c r="AG35" s="1173"/>
    </row>
    <row r="36" spans="1:33" ht="20.65" customHeight="1">
      <c r="A36" s="1114"/>
      <c r="B36" s="1911" t="s">
        <v>3312</v>
      </c>
      <c r="C36" s="1911"/>
      <c r="D36" s="1911"/>
      <c r="E36" s="1911"/>
      <c r="F36" s="1911"/>
      <c r="G36" s="1911"/>
      <c r="H36" s="1911"/>
      <c r="I36" s="1918"/>
      <c r="J36" s="1919"/>
      <c r="K36" s="1919"/>
      <c r="L36" s="1919"/>
      <c r="M36" s="1919"/>
      <c r="N36" s="1919"/>
      <c r="O36" s="1919"/>
      <c r="P36" s="1919"/>
      <c r="Q36" s="1919"/>
      <c r="R36" s="1919"/>
      <c r="S36" s="1919"/>
      <c r="T36" s="1919"/>
      <c r="U36" s="1919"/>
      <c r="V36" s="1919"/>
      <c r="W36" s="1919"/>
      <c r="X36" s="1919"/>
      <c r="Y36" s="1919"/>
      <c r="Z36" s="1919"/>
      <c r="AA36" s="1919"/>
      <c r="AB36" s="1919"/>
      <c r="AC36" s="1919"/>
      <c r="AD36" s="1919"/>
      <c r="AE36" s="1919"/>
      <c r="AF36" s="1920"/>
      <c r="AG36" s="1173"/>
    </row>
    <row r="37" spans="1:33" ht="10.15" customHeight="1">
      <c r="A37" s="1114"/>
      <c r="B37" s="1911"/>
      <c r="C37" s="1911"/>
      <c r="D37" s="1911"/>
      <c r="E37" s="1911"/>
      <c r="F37" s="1911"/>
      <c r="G37" s="1911"/>
      <c r="H37" s="1911"/>
      <c r="I37" s="1921"/>
      <c r="J37" s="1922"/>
      <c r="K37" s="1922"/>
      <c r="L37" s="1922"/>
      <c r="M37" s="1922"/>
      <c r="N37" s="1922"/>
      <c r="O37" s="1922"/>
      <c r="P37" s="1922"/>
      <c r="Q37" s="1922"/>
      <c r="R37" s="1922"/>
      <c r="S37" s="1922"/>
      <c r="T37" s="1922"/>
      <c r="U37" s="1922"/>
      <c r="V37" s="1922"/>
      <c r="W37" s="1922"/>
      <c r="X37" s="1922"/>
      <c r="Y37" s="1922"/>
      <c r="Z37" s="1922"/>
      <c r="AA37" s="1922"/>
      <c r="AB37" s="1922"/>
      <c r="AC37" s="1922"/>
      <c r="AD37" s="1922"/>
      <c r="AE37" s="1922"/>
      <c r="AF37" s="1923"/>
      <c r="AG37" s="1173"/>
    </row>
    <row r="38" spans="1:33" ht="10.15" customHeight="1">
      <c r="A38" s="1114"/>
      <c r="B38" s="1931" t="s">
        <v>3348</v>
      </c>
      <c r="C38" s="1931"/>
      <c r="D38" s="1931"/>
      <c r="E38" s="1931"/>
      <c r="F38" s="1931"/>
      <c r="G38" s="1931"/>
      <c r="H38" s="1931"/>
      <c r="I38" s="1909"/>
      <c r="J38" s="1909"/>
      <c r="K38" s="1909"/>
      <c r="L38" s="1909"/>
      <c r="M38" s="1909" t="s">
        <v>3309</v>
      </c>
      <c r="N38" s="1909"/>
      <c r="O38" s="1909"/>
      <c r="P38" s="1909"/>
      <c r="Q38" s="1909"/>
      <c r="R38" s="1909" t="s">
        <v>3309</v>
      </c>
      <c r="S38" s="1909"/>
      <c r="T38" s="1909"/>
      <c r="U38" s="1909"/>
      <c r="V38" s="1909"/>
      <c r="W38" s="1926"/>
    </row>
    <row r="39" spans="1:33" ht="10.15" customHeight="1">
      <c r="A39" s="1114"/>
      <c r="B39" s="1931"/>
      <c r="C39" s="1931"/>
      <c r="D39" s="1931"/>
      <c r="E39" s="1931"/>
      <c r="F39" s="1931"/>
      <c r="G39" s="1931"/>
      <c r="H39" s="1931"/>
      <c r="I39" s="1910"/>
      <c r="J39" s="1910"/>
      <c r="K39" s="1910"/>
      <c r="L39" s="1910"/>
      <c r="M39" s="1910"/>
      <c r="N39" s="1910"/>
      <c r="O39" s="1910"/>
      <c r="P39" s="1910"/>
      <c r="Q39" s="1910"/>
      <c r="R39" s="1910"/>
      <c r="S39" s="1910"/>
      <c r="T39" s="1910"/>
      <c r="U39" s="1910"/>
      <c r="V39" s="1910"/>
      <c r="W39" s="1927"/>
    </row>
    <row r="40" spans="1:33" ht="10.15" customHeight="1">
      <c r="A40" s="1114"/>
      <c r="B40" s="1177"/>
      <c r="C40" s="1177"/>
      <c r="D40" s="1177"/>
      <c r="E40" s="1177"/>
      <c r="F40" s="1177"/>
      <c r="G40" s="1177"/>
      <c r="H40" s="1177"/>
      <c r="I40" s="1177"/>
      <c r="J40" s="1177"/>
      <c r="K40" s="1177"/>
      <c r="L40" s="1177"/>
      <c r="M40" s="1177"/>
      <c r="N40" s="1177"/>
      <c r="O40" s="1177"/>
      <c r="P40" s="1177"/>
      <c r="Q40" s="1177"/>
      <c r="R40" s="1177"/>
      <c r="S40" s="1177"/>
      <c r="T40" s="1177"/>
      <c r="U40" s="1177"/>
      <c r="V40" s="1177"/>
      <c r="W40" s="1177"/>
      <c r="X40" s="1177"/>
      <c r="Y40" s="1177"/>
      <c r="Z40" s="1177"/>
      <c r="AA40" s="1177"/>
      <c r="AB40" s="1177"/>
      <c r="AC40" s="1177"/>
      <c r="AD40" s="1177"/>
      <c r="AE40" s="1177"/>
      <c r="AF40" s="1124"/>
    </row>
    <row r="41" spans="1:33" ht="2.25" customHeight="1">
      <c r="A41" s="1114"/>
      <c r="B41" s="1114"/>
      <c r="C41" s="1114"/>
      <c r="D41" s="1114"/>
      <c r="E41" s="1114"/>
      <c r="F41" s="1114"/>
      <c r="G41" s="1114"/>
      <c r="H41" s="1114"/>
      <c r="I41" s="1114"/>
      <c r="J41" s="1114"/>
      <c r="K41" s="1114"/>
      <c r="L41" s="1114"/>
      <c r="M41" s="1114"/>
      <c r="N41" s="1114"/>
      <c r="O41" s="1114"/>
      <c r="P41" s="1114"/>
      <c r="Q41" s="1114"/>
      <c r="R41" s="1114"/>
      <c r="S41" s="1114"/>
      <c r="T41" s="1114"/>
      <c r="U41" s="1114"/>
      <c r="V41" s="1114"/>
      <c r="W41" s="1114"/>
      <c r="X41" s="1114"/>
      <c r="Y41" s="1114"/>
      <c r="Z41" s="1114"/>
      <c r="AA41" s="1114"/>
      <c r="AB41" s="1114"/>
      <c r="AC41" s="1114"/>
      <c r="AD41" s="1114"/>
      <c r="AE41" s="1114"/>
    </row>
    <row r="42" spans="1:33" ht="10.15" customHeight="1">
      <c r="A42" s="1114"/>
      <c r="B42" s="1929" t="s">
        <v>3347</v>
      </c>
      <c r="C42" s="1929"/>
      <c r="D42" s="1929"/>
      <c r="E42" s="1929"/>
      <c r="F42" s="1929"/>
      <c r="G42" s="1929"/>
      <c r="H42" s="1929"/>
      <c r="I42" s="1929"/>
      <c r="J42" s="1114"/>
      <c r="K42" s="1114"/>
      <c r="L42" s="1114"/>
      <c r="M42" s="1114"/>
      <c r="N42" s="1114"/>
      <c r="O42" s="1114"/>
      <c r="P42" s="1114"/>
      <c r="Q42" s="1114"/>
      <c r="R42" s="1114"/>
      <c r="S42" s="1114"/>
      <c r="T42" s="1114"/>
      <c r="U42" s="1114"/>
      <c r="V42" s="1114"/>
      <c r="W42" s="1114"/>
      <c r="X42" s="1114"/>
      <c r="Y42" s="1114"/>
      <c r="Z42" s="1114"/>
      <c r="AA42" s="1114"/>
      <c r="AB42" s="1114"/>
      <c r="AC42" s="1114"/>
      <c r="AD42" s="1114"/>
      <c r="AE42" s="1114"/>
    </row>
    <row r="43" spans="1:33" ht="10.15" customHeight="1">
      <c r="A43" s="1114"/>
      <c r="B43" s="1929"/>
      <c r="C43" s="1929"/>
      <c r="D43" s="1929"/>
      <c r="E43" s="1929"/>
      <c r="F43" s="1929"/>
      <c r="G43" s="1929"/>
      <c r="H43" s="1929"/>
      <c r="I43" s="1929"/>
      <c r="J43" s="1114"/>
      <c r="K43" s="1114"/>
      <c r="L43" s="1114"/>
      <c r="M43" s="1114"/>
      <c r="N43" s="1114"/>
      <c r="O43" s="1114"/>
      <c r="P43" s="1114"/>
      <c r="Q43" s="1114"/>
      <c r="R43" s="1114"/>
      <c r="S43" s="1114"/>
      <c r="T43" s="1114"/>
      <c r="U43" s="1114"/>
      <c r="V43" s="1114"/>
      <c r="W43" s="1114"/>
      <c r="X43" s="1114"/>
      <c r="Y43" s="1114"/>
      <c r="Z43" s="1114"/>
      <c r="AA43" s="1114"/>
      <c r="AB43" s="1114"/>
      <c r="AC43" s="1114"/>
      <c r="AD43" s="1114"/>
      <c r="AE43" s="1114"/>
    </row>
    <row r="44" spans="1:33" ht="10.15" customHeight="1">
      <c r="A44" s="1114"/>
      <c r="B44" s="1930"/>
      <c r="C44" s="1930"/>
      <c r="D44" s="1930"/>
      <c r="E44" s="1930"/>
      <c r="F44" s="1930"/>
      <c r="G44" s="1930"/>
      <c r="H44" s="1930"/>
      <c r="I44" s="1930"/>
      <c r="J44" s="1930"/>
      <c r="K44" s="1930"/>
      <c r="L44" s="1930"/>
      <c r="M44" s="1930"/>
      <c r="N44" s="1930"/>
      <c r="O44" s="1930"/>
      <c r="P44" s="1930"/>
      <c r="Q44" s="1930"/>
      <c r="R44" s="1930"/>
      <c r="S44" s="1930"/>
      <c r="T44" s="1930"/>
      <c r="U44" s="1930"/>
      <c r="V44" s="1930"/>
      <c r="W44" s="1930"/>
      <c r="X44" s="1930"/>
      <c r="Y44" s="1930"/>
      <c r="Z44" s="1930"/>
      <c r="AA44" s="1930"/>
      <c r="AB44" s="1930"/>
      <c r="AC44" s="1930"/>
      <c r="AD44" s="1930"/>
      <c r="AE44" s="1114"/>
    </row>
    <row r="45" spans="1:33" ht="10.15" customHeight="1">
      <c r="A45" s="1114"/>
      <c r="B45" s="1930"/>
      <c r="C45" s="1930"/>
      <c r="D45" s="1930"/>
      <c r="E45" s="1930"/>
      <c r="F45" s="1930"/>
      <c r="G45" s="1930"/>
      <c r="H45" s="1930"/>
      <c r="I45" s="1930"/>
      <c r="J45" s="1930"/>
      <c r="K45" s="1930"/>
      <c r="L45" s="1930"/>
      <c r="M45" s="1930"/>
      <c r="N45" s="1930"/>
      <c r="O45" s="1930"/>
      <c r="P45" s="1930"/>
      <c r="Q45" s="1930"/>
      <c r="R45" s="1930"/>
      <c r="S45" s="1930"/>
      <c r="T45" s="1930"/>
      <c r="U45" s="1930"/>
      <c r="V45" s="1930"/>
      <c r="W45" s="1930"/>
      <c r="X45" s="1930"/>
      <c r="Y45" s="1930"/>
      <c r="Z45" s="1930"/>
      <c r="AA45" s="1930"/>
      <c r="AB45" s="1930"/>
      <c r="AC45" s="1930"/>
      <c r="AD45" s="1930"/>
      <c r="AE45" s="1114"/>
    </row>
    <row r="46" spans="1:33" ht="10.15" customHeight="1">
      <c r="A46" s="1114"/>
      <c r="B46" s="1930"/>
      <c r="C46" s="1930"/>
      <c r="D46" s="1930"/>
      <c r="E46" s="1930"/>
      <c r="F46" s="1930"/>
      <c r="G46" s="1930"/>
      <c r="H46" s="1930"/>
      <c r="I46" s="1930"/>
      <c r="J46" s="1930"/>
      <c r="K46" s="1930"/>
      <c r="L46" s="1930"/>
      <c r="M46" s="1930"/>
      <c r="N46" s="1930"/>
      <c r="O46" s="1930"/>
      <c r="P46" s="1930"/>
      <c r="Q46" s="1930"/>
      <c r="R46" s="1930"/>
      <c r="S46" s="1930"/>
      <c r="T46" s="1930"/>
      <c r="U46" s="1930"/>
      <c r="V46" s="1930"/>
      <c r="W46" s="1930"/>
      <c r="X46" s="1930"/>
      <c r="Y46" s="1930"/>
      <c r="Z46" s="1930"/>
      <c r="AA46" s="1930"/>
      <c r="AB46" s="1930"/>
      <c r="AC46" s="1930"/>
      <c r="AD46" s="1930"/>
      <c r="AE46" s="1114"/>
    </row>
    <row r="47" spans="1:33" ht="10.15" customHeight="1">
      <c r="A47" s="1114"/>
      <c r="B47" s="1930"/>
      <c r="C47" s="1930"/>
      <c r="D47" s="1930"/>
      <c r="E47" s="1930"/>
      <c r="F47" s="1930"/>
      <c r="G47" s="1930"/>
      <c r="H47" s="1930"/>
      <c r="I47" s="1930"/>
      <c r="J47" s="1930"/>
      <c r="K47" s="1930"/>
      <c r="L47" s="1930"/>
      <c r="M47" s="1930"/>
      <c r="N47" s="1930"/>
      <c r="O47" s="1930"/>
      <c r="P47" s="1930"/>
      <c r="Q47" s="1930"/>
      <c r="R47" s="1930"/>
      <c r="S47" s="1930"/>
      <c r="T47" s="1930"/>
      <c r="U47" s="1930"/>
      <c r="V47" s="1930"/>
      <c r="W47" s="1930"/>
      <c r="X47" s="1930"/>
      <c r="Y47" s="1930"/>
      <c r="Z47" s="1930"/>
      <c r="AA47" s="1930"/>
      <c r="AB47" s="1930"/>
      <c r="AC47" s="1930"/>
      <c r="AD47" s="1930"/>
      <c r="AE47" s="1114"/>
    </row>
    <row r="48" spans="1:33" ht="10.15" customHeight="1">
      <c r="A48" s="1114"/>
      <c r="B48" s="1930"/>
      <c r="C48" s="1930"/>
      <c r="D48" s="1930"/>
      <c r="E48" s="1930"/>
      <c r="F48" s="1930"/>
      <c r="G48" s="1930"/>
      <c r="H48" s="1930"/>
      <c r="I48" s="1930"/>
      <c r="J48" s="1930"/>
      <c r="K48" s="1930"/>
      <c r="L48" s="1930"/>
      <c r="M48" s="1930"/>
      <c r="N48" s="1930"/>
      <c r="O48" s="1930"/>
      <c r="P48" s="1930"/>
      <c r="Q48" s="1930"/>
      <c r="R48" s="1930"/>
      <c r="S48" s="1930"/>
      <c r="T48" s="1930"/>
      <c r="U48" s="1930"/>
      <c r="V48" s="1930"/>
      <c r="W48" s="1930"/>
      <c r="X48" s="1930"/>
      <c r="Y48" s="1930"/>
      <c r="Z48" s="1930"/>
      <c r="AA48" s="1930"/>
      <c r="AB48" s="1930"/>
      <c r="AC48" s="1930"/>
      <c r="AD48" s="1930"/>
      <c r="AE48" s="1114"/>
    </row>
    <row r="49" spans="1:31" ht="10.15" customHeight="1">
      <c r="A49" s="1114"/>
      <c r="B49" s="1930"/>
      <c r="C49" s="1930"/>
      <c r="D49" s="1930"/>
      <c r="E49" s="1930"/>
      <c r="F49" s="1930"/>
      <c r="G49" s="1930"/>
      <c r="H49" s="1930"/>
      <c r="I49" s="1930"/>
      <c r="J49" s="1930"/>
      <c r="K49" s="1930"/>
      <c r="L49" s="1930"/>
      <c r="M49" s="1930"/>
      <c r="N49" s="1930"/>
      <c r="O49" s="1930"/>
      <c r="P49" s="1930"/>
      <c r="Q49" s="1930"/>
      <c r="R49" s="1930"/>
      <c r="S49" s="1930"/>
      <c r="T49" s="1930"/>
      <c r="U49" s="1930"/>
      <c r="V49" s="1930"/>
      <c r="W49" s="1930"/>
      <c r="X49" s="1930"/>
      <c r="Y49" s="1930"/>
      <c r="Z49" s="1930"/>
      <c r="AA49" s="1930"/>
      <c r="AB49" s="1930"/>
      <c r="AC49" s="1930"/>
      <c r="AD49" s="1930"/>
      <c r="AE49" s="1114"/>
    </row>
    <row r="50" spans="1:31" ht="10.15" customHeight="1">
      <c r="A50" s="1114"/>
      <c r="B50" s="1930"/>
      <c r="C50" s="1930"/>
      <c r="D50" s="1930"/>
      <c r="E50" s="1930"/>
      <c r="F50" s="1930"/>
      <c r="G50" s="1930"/>
      <c r="H50" s="1930"/>
      <c r="I50" s="1930"/>
      <c r="J50" s="1930"/>
      <c r="K50" s="1930"/>
      <c r="L50" s="1930"/>
      <c r="M50" s="1930"/>
      <c r="N50" s="1930"/>
      <c r="O50" s="1930"/>
      <c r="P50" s="1930"/>
      <c r="Q50" s="1930"/>
      <c r="R50" s="1930"/>
      <c r="S50" s="1930"/>
      <c r="T50" s="1930"/>
      <c r="U50" s="1930"/>
      <c r="V50" s="1930"/>
      <c r="W50" s="1930"/>
      <c r="X50" s="1930"/>
      <c r="Y50" s="1930"/>
      <c r="Z50" s="1930"/>
      <c r="AA50" s="1930"/>
      <c r="AB50" s="1930"/>
      <c r="AC50" s="1930"/>
      <c r="AD50" s="1930"/>
      <c r="AE50" s="1114"/>
    </row>
    <row r="51" spans="1:31" ht="10.15" customHeight="1">
      <c r="A51" s="1114"/>
      <c r="B51" s="1930"/>
      <c r="C51" s="1930"/>
      <c r="D51" s="1930"/>
      <c r="E51" s="1930"/>
      <c r="F51" s="1930"/>
      <c r="G51" s="1930"/>
      <c r="H51" s="1930"/>
      <c r="I51" s="1930"/>
      <c r="J51" s="1930"/>
      <c r="K51" s="1930"/>
      <c r="L51" s="1930"/>
      <c r="M51" s="1930"/>
      <c r="N51" s="1930"/>
      <c r="O51" s="1930"/>
      <c r="P51" s="1930"/>
      <c r="Q51" s="1930"/>
      <c r="R51" s="1930"/>
      <c r="S51" s="1930"/>
      <c r="T51" s="1930"/>
      <c r="U51" s="1930"/>
      <c r="V51" s="1930"/>
      <c r="W51" s="1930"/>
      <c r="X51" s="1930"/>
      <c r="Y51" s="1930"/>
      <c r="Z51" s="1930"/>
      <c r="AA51" s="1930"/>
      <c r="AB51" s="1930"/>
      <c r="AC51" s="1930"/>
      <c r="AD51" s="1930"/>
      <c r="AE51" s="1114"/>
    </row>
    <row r="52" spans="1:31" ht="10.15" customHeight="1">
      <c r="A52" s="1114"/>
      <c r="B52" s="1930"/>
      <c r="C52" s="1930"/>
      <c r="D52" s="1930"/>
      <c r="E52" s="1930"/>
      <c r="F52" s="1930"/>
      <c r="G52" s="1930"/>
      <c r="H52" s="1930"/>
      <c r="I52" s="1930"/>
      <c r="J52" s="1930"/>
      <c r="K52" s="1930"/>
      <c r="L52" s="1930"/>
      <c r="M52" s="1930"/>
      <c r="N52" s="1930"/>
      <c r="O52" s="1930"/>
      <c r="P52" s="1930"/>
      <c r="Q52" s="1930"/>
      <c r="R52" s="1930"/>
      <c r="S52" s="1930"/>
      <c r="T52" s="1930"/>
      <c r="U52" s="1930"/>
      <c r="V52" s="1930"/>
      <c r="W52" s="1930"/>
      <c r="X52" s="1930"/>
      <c r="Y52" s="1930"/>
      <c r="Z52" s="1930"/>
      <c r="AA52" s="1930"/>
      <c r="AB52" s="1930"/>
      <c r="AC52" s="1930"/>
      <c r="AD52" s="1930"/>
      <c r="AE52" s="1114"/>
    </row>
    <row r="53" spans="1:31" ht="10.15" customHeight="1">
      <c r="A53" s="1114"/>
      <c r="B53" s="1930"/>
      <c r="C53" s="1930"/>
      <c r="D53" s="1930"/>
      <c r="E53" s="1930"/>
      <c r="F53" s="1930"/>
      <c r="G53" s="1930"/>
      <c r="H53" s="1930"/>
      <c r="I53" s="1930"/>
      <c r="J53" s="1930"/>
      <c r="K53" s="1930"/>
      <c r="L53" s="1930"/>
      <c r="M53" s="1930"/>
      <c r="N53" s="1930"/>
      <c r="O53" s="1930"/>
      <c r="P53" s="1930"/>
      <c r="Q53" s="1930"/>
      <c r="R53" s="1930"/>
      <c r="S53" s="1930"/>
      <c r="T53" s="1930"/>
      <c r="U53" s="1930"/>
      <c r="V53" s="1930"/>
      <c r="W53" s="1930"/>
      <c r="X53" s="1930"/>
      <c r="Y53" s="1930"/>
      <c r="Z53" s="1930"/>
      <c r="AA53" s="1930"/>
      <c r="AB53" s="1930"/>
      <c r="AC53" s="1930"/>
      <c r="AD53" s="1930"/>
      <c r="AE53" s="1114"/>
    </row>
    <row r="54" spans="1:31" ht="10.15" customHeight="1">
      <c r="A54" s="1114"/>
      <c r="B54" s="1930"/>
      <c r="C54" s="1930"/>
      <c r="D54" s="1930"/>
      <c r="E54" s="1930"/>
      <c r="F54" s="1930"/>
      <c r="G54" s="1930"/>
      <c r="H54" s="1930"/>
      <c r="I54" s="1930"/>
      <c r="J54" s="1930"/>
      <c r="K54" s="1930"/>
      <c r="L54" s="1930"/>
      <c r="M54" s="1930"/>
      <c r="N54" s="1930"/>
      <c r="O54" s="1930"/>
      <c r="P54" s="1930"/>
      <c r="Q54" s="1930"/>
      <c r="R54" s="1930"/>
      <c r="S54" s="1930"/>
      <c r="T54" s="1930"/>
      <c r="U54" s="1930"/>
      <c r="V54" s="1930"/>
      <c r="W54" s="1930"/>
      <c r="X54" s="1930"/>
      <c r="Y54" s="1930"/>
      <c r="Z54" s="1930"/>
      <c r="AA54" s="1930"/>
      <c r="AB54" s="1930"/>
      <c r="AC54" s="1930"/>
      <c r="AD54" s="1930"/>
      <c r="AE54" s="1114"/>
    </row>
    <row r="55" spans="1:31" ht="10.15" customHeight="1">
      <c r="A55" s="1114"/>
      <c r="B55" s="1930"/>
      <c r="C55" s="1930"/>
      <c r="D55" s="1930"/>
      <c r="E55" s="1930"/>
      <c r="F55" s="1930"/>
      <c r="G55" s="1930"/>
      <c r="H55" s="1930"/>
      <c r="I55" s="1930"/>
      <c r="J55" s="1930"/>
      <c r="K55" s="1930"/>
      <c r="L55" s="1930"/>
      <c r="M55" s="1930"/>
      <c r="N55" s="1930"/>
      <c r="O55" s="1930"/>
      <c r="P55" s="1930"/>
      <c r="Q55" s="1930"/>
      <c r="R55" s="1930"/>
      <c r="S55" s="1930"/>
      <c r="T55" s="1930"/>
      <c r="U55" s="1930"/>
      <c r="V55" s="1930"/>
      <c r="W55" s="1930"/>
      <c r="X55" s="1930"/>
      <c r="Y55" s="1930"/>
      <c r="Z55" s="1930"/>
      <c r="AA55" s="1930"/>
      <c r="AB55" s="1930"/>
      <c r="AC55" s="1930"/>
      <c r="AD55" s="1930"/>
      <c r="AE55" s="1114"/>
    </row>
    <row r="56" spans="1:31" ht="10.15" customHeight="1">
      <c r="A56" s="1114"/>
      <c r="B56" s="1930"/>
      <c r="C56" s="1930"/>
      <c r="D56" s="1930"/>
      <c r="E56" s="1930"/>
      <c r="F56" s="1930"/>
      <c r="G56" s="1930"/>
      <c r="H56" s="1930"/>
      <c r="I56" s="1930"/>
      <c r="J56" s="1930"/>
      <c r="K56" s="1930"/>
      <c r="L56" s="1930"/>
      <c r="M56" s="1930"/>
      <c r="N56" s="1930"/>
      <c r="O56" s="1930"/>
      <c r="P56" s="1930"/>
      <c r="Q56" s="1930"/>
      <c r="R56" s="1930"/>
      <c r="S56" s="1930"/>
      <c r="T56" s="1930"/>
      <c r="U56" s="1930"/>
      <c r="V56" s="1930"/>
      <c r="W56" s="1930"/>
      <c r="X56" s="1930"/>
      <c r="Y56" s="1930"/>
      <c r="Z56" s="1930"/>
      <c r="AA56" s="1930"/>
      <c r="AB56" s="1930"/>
      <c r="AC56" s="1930"/>
      <c r="AD56" s="1930"/>
      <c r="AE56" s="1114"/>
    </row>
    <row r="57" spans="1:31" ht="10.15" customHeight="1">
      <c r="A57" s="1114"/>
      <c r="B57" s="1930"/>
      <c r="C57" s="1930"/>
      <c r="D57" s="1930"/>
      <c r="E57" s="1930"/>
      <c r="F57" s="1930"/>
      <c r="G57" s="1930"/>
      <c r="H57" s="1930"/>
      <c r="I57" s="1930"/>
      <c r="J57" s="1930"/>
      <c r="K57" s="1930"/>
      <c r="L57" s="1930"/>
      <c r="M57" s="1930"/>
      <c r="N57" s="1930"/>
      <c r="O57" s="1930"/>
      <c r="P57" s="1930"/>
      <c r="Q57" s="1930"/>
      <c r="R57" s="1930"/>
      <c r="S57" s="1930"/>
      <c r="T57" s="1930"/>
      <c r="U57" s="1930"/>
      <c r="V57" s="1930"/>
      <c r="W57" s="1930"/>
      <c r="X57" s="1930"/>
      <c r="Y57" s="1930"/>
      <c r="Z57" s="1930"/>
      <c r="AA57" s="1930"/>
      <c r="AB57" s="1930"/>
      <c r="AC57" s="1930"/>
      <c r="AD57" s="1930"/>
      <c r="AE57" s="1114"/>
    </row>
    <row r="58" spans="1:31" ht="10.15" customHeight="1">
      <c r="A58" s="1114"/>
      <c r="B58" s="1930"/>
      <c r="C58" s="1930"/>
      <c r="D58" s="1930"/>
      <c r="E58" s="1930"/>
      <c r="F58" s="1930"/>
      <c r="G58" s="1930"/>
      <c r="H58" s="1930"/>
      <c r="I58" s="1930"/>
      <c r="J58" s="1930"/>
      <c r="K58" s="1930"/>
      <c r="L58" s="1930"/>
      <c r="M58" s="1930"/>
      <c r="N58" s="1930"/>
      <c r="O58" s="1930"/>
      <c r="P58" s="1930"/>
      <c r="Q58" s="1930"/>
      <c r="R58" s="1930"/>
      <c r="S58" s="1930"/>
      <c r="T58" s="1930"/>
      <c r="U58" s="1930"/>
      <c r="V58" s="1930"/>
      <c r="W58" s="1930"/>
      <c r="X58" s="1930"/>
      <c r="Y58" s="1930"/>
      <c r="Z58" s="1930"/>
      <c r="AA58" s="1930"/>
      <c r="AB58" s="1930"/>
      <c r="AC58" s="1930"/>
      <c r="AD58" s="1930"/>
      <c r="AE58" s="1114"/>
    </row>
    <row r="59" spans="1:31" ht="10.15" customHeight="1">
      <c r="A59" s="1114"/>
      <c r="B59" s="1930"/>
      <c r="C59" s="1930"/>
      <c r="D59" s="1930"/>
      <c r="E59" s="1930"/>
      <c r="F59" s="1930"/>
      <c r="G59" s="1930"/>
      <c r="H59" s="1930"/>
      <c r="I59" s="1930"/>
      <c r="J59" s="1930"/>
      <c r="K59" s="1930"/>
      <c r="L59" s="1930"/>
      <c r="M59" s="1930"/>
      <c r="N59" s="1930"/>
      <c r="O59" s="1930"/>
      <c r="P59" s="1930"/>
      <c r="Q59" s="1930"/>
      <c r="R59" s="1930"/>
      <c r="S59" s="1930"/>
      <c r="T59" s="1930"/>
      <c r="U59" s="1930"/>
      <c r="V59" s="1930"/>
      <c r="W59" s="1930"/>
      <c r="X59" s="1930"/>
      <c r="Y59" s="1930"/>
      <c r="Z59" s="1930"/>
      <c r="AA59" s="1930"/>
      <c r="AB59" s="1930"/>
      <c r="AC59" s="1930"/>
      <c r="AD59" s="1930"/>
      <c r="AE59" s="1114"/>
    </row>
    <row r="60" spans="1:31" ht="10.15" customHeight="1">
      <c r="A60" s="1114"/>
      <c r="B60" s="1930"/>
      <c r="C60" s="1930"/>
      <c r="D60" s="1930"/>
      <c r="E60" s="1930"/>
      <c r="F60" s="1930"/>
      <c r="G60" s="1930"/>
      <c r="H60" s="1930"/>
      <c r="I60" s="1930"/>
      <c r="J60" s="1930"/>
      <c r="K60" s="1930"/>
      <c r="L60" s="1930"/>
      <c r="M60" s="1930"/>
      <c r="N60" s="1930"/>
      <c r="O60" s="1930"/>
      <c r="P60" s="1930"/>
      <c r="Q60" s="1930"/>
      <c r="R60" s="1930"/>
      <c r="S60" s="1930"/>
      <c r="T60" s="1930"/>
      <c r="U60" s="1930"/>
      <c r="V60" s="1930"/>
      <c r="W60" s="1930"/>
      <c r="X60" s="1930"/>
      <c r="Y60" s="1930"/>
      <c r="Z60" s="1930"/>
      <c r="AA60" s="1930"/>
      <c r="AB60" s="1930"/>
      <c r="AC60" s="1930"/>
      <c r="AD60" s="1930"/>
      <c r="AE60" s="1114"/>
    </row>
    <row r="61" spans="1:31" ht="10.15" customHeight="1">
      <c r="A61" s="1114"/>
      <c r="B61" s="1930"/>
      <c r="C61" s="1930"/>
      <c r="D61" s="1930"/>
      <c r="E61" s="1930"/>
      <c r="F61" s="1930"/>
      <c r="G61" s="1930"/>
      <c r="H61" s="1930"/>
      <c r="I61" s="1930"/>
      <c r="J61" s="1930"/>
      <c r="K61" s="1930"/>
      <c r="L61" s="1930"/>
      <c r="M61" s="1930"/>
      <c r="N61" s="1930"/>
      <c r="O61" s="1930"/>
      <c r="P61" s="1930"/>
      <c r="Q61" s="1930"/>
      <c r="R61" s="1930"/>
      <c r="S61" s="1930"/>
      <c r="T61" s="1930"/>
      <c r="U61" s="1930"/>
      <c r="V61" s="1930"/>
      <c r="W61" s="1930"/>
      <c r="X61" s="1930"/>
      <c r="Y61" s="1930"/>
      <c r="Z61" s="1930"/>
      <c r="AA61" s="1930"/>
      <c r="AB61" s="1930"/>
      <c r="AC61" s="1930"/>
      <c r="AD61" s="1930"/>
      <c r="AE61" s="1114"/>
    </row>
    <row r="62" spans="1:31" ht="10.15" customHeight="1">
      <c r="A62" s="1114"/>
      <c r="B62" s="1930"/>
      <c r="C62" s="1930"/>
      <c r="D62" s="1930"/>
      <c r="E62" s="1930"/>
      <c r="F62" s="1930"/>
      <c r="G62" s="1930"/>
      <c r="H62" s="1930"/>
      <c r="I62" s="1930"/>
      <c r="J62" s="1930"/>
      <c r="K62" s="1930"/>
      <c r="L62" s="1930"/>
      <c r="M62" s="1930"/>
      <c r="N62" s="1930"/>
      <c r="O62" s="1930"/>
      <c r="P62" s="1930"/>
      <c r="Q62" s="1930"/>
      <c r="R62" s="1930"/>
      <c r="S62" s="1930"/>
      <c r="T62" s="1930"/>
      <c r="U62" s="1930"/>
      <c r="V62" s="1930"/>
      <c r="W62" s="1930"/>
      <c r="X62" s="1930"/>
      <c r="Y62" s="1930"/>
      <c r="Z62" s="1930"/>
      <c r="AA62" s="1930"/>
      <c r="AB62" s="1930"/>
      <c r="AC62" s="1930"/>
      <c r="AD62" s="1930"/>
      <c r="AE62" s="1114"/>
    </row>
    <row r="63" spans="1:31" ht="10.15" customHeight="1">
      <c r="A63" s="1114"/>
      <c r="B63" s="1930"/>
      <c r="C63" s="1930"/>
      <c r="D63" s="1930"/>
      <c r="E63" s="1930"/>
      <c r="F63" s="1930"/>
      <c r="G63" s="1930"/>
      <c r="H63" s="1930"/>
      <c r="I63" s="1930"/>
      <c r="J63" s="1930"/>
      <c r="K63" s="1930"/>
      <c r="L63" s="1930"/>
      <c r="M63" s="1930"/>
      <c r="N63" s="1930"/>
      <c r="O63" s="1930"/>
      <c r="P63" s="1930"/>
      <c r="Q63" s="1930"/>
      <c r="R63" s="1930"/>
      <c r="S63" s="1930"/>
      <c r="T63" s="1930"/>
      <c r="U63" s="1930"/>
      <c r="V63" s="1930"/>
      <c r="W63" s="1930"/>
      <c r="X63" s="1930"/>
      <c r="Y63" s="1930"/>
      <c r="Z63" s="1930"/>
      <c r="AA63" s="1930"/>
      <c r="AB63" s="1930"/>
      <c r="AC63" s="1930"/>
      <c r="AD63" s="1930"/>
      <c r="AE63" s="1114"/>
    </row>
    <row r="64" spans="1:31" ht="10.15" customHeight="1">
      <c r="A64" s="1114"/>
      <c r="B64" s="1930"/>
      <c r="C64" s="1930"/>
      <c r="D64" s="1930"/>
      <c r="E64" s="1930"/>
      <c r="F64" s="1930"/>
      <c r="G64" s="1930"/>
      <c r="H64" s="1930"/>
      <c r="I64" s="1930"/>
      <c r="J64" s="1930"/>
      <c r="K64" s="1930"/>
      <c r="L64" s="1930"/>
      <c r="M64" s="1930"/>
      <c r="N64" s="1930"/>
      <c r="O64" s="1930"/>
      <c r="P64" s="1930"/>
      <c r="Q64" s="1930"/>
      <c r="R64" s="1930"/>
      <c r="S64" s="1930"/>
      <c r="T64" s="1930"/>
      <c r="U64" s="1930"/>
      <c r="V64" s="1930"/>
      <c r="W64" s="1930"/>
      <c r="X64" s="1930"/>
      <c r="Y64" s="1930"/>
      <c r="Z64" s="1930"/>
      <c r="AA64" s="1930"/>
      <c r="AB64" s="1930"/>
      <c r="AC64" s="1930"/>
      <c r="AD64" s="1930"/>
      <c r="AE64" s="1114"/>
    </row>
    <row r="65" spans="1:32" ht="10.15" customHeight="1">
      <c r="A65" s="1114"/>
      <c r="B65" s="1930"/>
      <c r="C65" s="1930"/>
      <c r="D65" s="1930"/>
      <c r="E65" s="1930"/>
      <c r="F65" s="1930"/>
      <c r="G65" s="1930"/>
      <c r="H65" s="1930"/>
      <c r="I65" s="1930"/>
      <c r="J65" s="1930"/>
      <c r="K65" s="1930"/>
      <c r="L65" s="1930"/>
      <c r="M65" s="1930"/>
      <c r="N65" s="1930"/>
      <c r="O65" s="1930"/>
      <c r="P65" s="1930"/>
      <c r="Q65" s="1930"/>
      <c r="R65" s="1930"/>
      <c r="S65" s="1930"/>
      <c r="T65" s="1930"/>
      <c r="U65" s="1930"/>
      <c r="V65" s="1930"/>
      <c r="W65" s="1930"/>
      <c r="X65" s="1930"/>
      <c r="Y65" s="1930"/>
      <c r="Z65" s="1930"/>
      <c r="AA65" s="1930"/>
      <c r="AB65" s="1930"/>
      <c r="AC65" s="1930"/>
      <c r="AD65" s="1930"/>
      <c r="AE65" s="1114"/>
    </row>
    <row r="66" spans="1:32" ht="10.15" customHeight="1">
      <c r="A66" s="1114"/>
      <c r="B66" s="1930"/>
      <c r="C66" s="1930"/>
      <c r="D66" s="1930"/>
      <c r="E66" s="1930"/>
      <c r="F66" s="1930"/>
      <c r="G66" s="1930"/>
      <c r="H66" s="1930"/>
      <c r="I66" s="1930"/>
      <c r="J66" s="1930"/>
      <c r="K66" s="1930"/>
      <c r="L66" s="1930"/>
      <c r="M66" s="1930"/>
      <c r="N66" s="1930"/>
      <c r="O66" s="1930"/>
      <c r="P66" s="1930"/>
      <c r="Q66" s="1930"/>
      <c r="R66" s="1930"/>
      <c r="S66" s="1930"/>
      <c r="T66" s="1930"/>
      <c r="U66" s="1930"/>
      <c r="V66" s="1930"/>
      <c r="W66" s="1930"/>
      <c r="X66" s="1930"/>
      <c r="Y66" s="1930"/>
      <c r="Z66" s="1930"/>
      <c r="AA66" s="1930"/>
      <c r="AB66" s="1930"/>
      <c r="AC66" s="1930"/>
      <c r="AD66" s="1930"/>
      <c r="AE66" s="1114"/>
    </row>
    <row r="67" spans="1:32" ht="10.15" customHeight="1">
      <c r="A67" s="1114"/>
      <c r="B67" s="1930"/>
      <c r="C67" s="1930"/>
      <c r="D67" s="1930"/>
      <c r="E67" s="1930"/>
      <c r="F67" s="1930"/>
      <c r="G67" s="1930"/>
      <c r="H67" s="1930"/>
      <c r="I67" s="1930"/>
      <c r="J67" s="1930"/>
      <c r="K67" s="1930"/>
      <c r="L67" s="1930"/>
      <c r="M67" s="1930"/>
      <c r="N67" s="1930"/>
      <c r="O67" s="1930"/>
      <c r="P67" s="1930"/>
      <c r="Q67" s="1930"/>
      <c r="R67" s="1930"/>
      <c r="S67" s="1930"/>
      <c r="T67" s="1930"/>
      <c r="U67" s="1930"/>
      <c r="V67" s="1930"/>
      <c r="W67" s="1930"/>
      <c r="X67" s="1930"/>
      <c r="Y67" s="1930"/>
      <c r="Z67" s="1930"/>
      <c r="AA67" s="1930"/>
      <c r="AB67" s="1930"/>
      <c r="AC67" s="1930"/>
      <c r="AD67" s="1930"/>
      <c r="AE67" s="1114"/>
    </row>
    <row r="68" spans="1:32" ht="10.15" customHeight="1">
      <c r="A68" s="1114"/>
      <c r="B68" s="1930"/>
      <c r="C68" s="1930"/>
      <c r="D68" s="1930"/>
      <c r="E68" s="1930"/>
      <c r="F68" s="1930"/>
      <c r="G68" s="1930"/>
      <c r="H68" s="1930"/>
      <c r="I68" s="1930"/>
      <c r="J68" s="1930"/>
      <c r="K68" s="1930"/>
      <c r="L68" s="1930"/>
      <c r="M68" s="1930"/>
      <c r="N68" s="1930"/>
      <c r="O68" s="1930"/>
      <c r="P68" s="1930"/>
      <c r="Q68" s="1930"/>
      <c r="R68" s="1930"/>
      <c r="S68" s="1930"/>
      <c r="T68" s="1930"/>
      <c r="U68" s="1930"/>
      <c r="V68" s="1930"/>
      <c r="W68" s="1930"/>
      <c r="X68" s="1930"/>
      <c r="Y68" s="1930"/>
      <c r="Z68" s="1930"/>
      <c r="AA68" s="1930"/>
      <c r="AB68" s="1930"/>
      <c r="AC68" s="1930"/>
      <c r="AD68" s="1930"/>
      <c r="AE68" s="1114"/>
    </row>
    <row r="69" spans="1:32" ht="10.15" customHeight="1">
      <c r="A69" s="1114"/>
      <c r="B69" s="1930"/>
      <c r="C69" s="1930"/>
      <c r="D69" s="1930"/>
      <c r="E69" s="1930"/>
      <c r="F69" s="1930"/>
      <c r="G69" s="1930"/>
      <c r="H69" s="1930"/>
      <c r="I69" s="1930"/>
      <c r="J69" s="1930"/>
      <c r="K69" s="1930"/>
      <c r="L69" s="1930"/>
      <c r="M69" s="1930"/>
      <c r="N69" s="1930"/>
      <c r="O69" s="1930"/>
      <c r="P69" s="1930"/>
      <c r="Q69" s="1930"/>
      <c r="R69" s="1930"/>
      <c r="S69" s="1930"/>
      <c r="T69" s="1930"/>
      <c r="U69" s="1930"/>
      <c r="V69" s="1930"/>
      <c r="W69" s="1930"/>
      <c r="X69" s="1930"/>
      <c r="Y69" s="1930"/>
      <c r="Z69" s="1930"/>
      <c r="AA69" s="1930"/>
      <c r="AB69" s="1930"/>
      <c r="AC69" s="1930"/>
      <c r="AD69" s="1930"/>
      <c r="AE69" s="1114"/>
    </row>
    <row r="70" spans="1:32" ht="10.15" customHeight="1">
      <c r="A70" s="1114"/>
      <c r="B70" s="1930"/>
      <c r="C70" s="1930"/>
      <c r="D70" s="1930"/>
      <c r="E70" s="1930"/>
      <c r="F70" s="1930"/>
      <c r="G70" s="1930"/>
      <c r="H70" s="1930"/>
      <c r="I70" s="1930"/>
      <c r="J70" s="1930"/>
      <c r="K70" s="1930"/>
      <c r="L70" s="1930"/>
      <c r="M70" s="1930"/>
      <c r="N70" s="1930"/>
      <c r="O70" s="1930"/>
      <c r="P70" s="1930"/>
      <c r="Q70" s="1930"/>
      <c r="R70" s="1930"/>
      <c r="S70" s="1930"/>
      <c r="T70" s="1930"/>
      <c r="U70" s="1930"/>
      <c r="V70" s="1930"/>
      <c r="W70" s="1930"/>
      <c r="X70" s="1930"/>
      <c r="Y70" s="1930"/>
      <c r="Z70" s="1930"/>
      <c r="AA70" s="1930"/>
      <c r="AB70" s="1930"/>
      <c r="AC70" s="1930"/>
      <c r="AD70" s="1930"/>
      <c r="AE70" s="1114"/>
    </row>
    <row r="71" spans="1:32" ht="10.15" customHeight="1">
      <c r="A71" s="1114"/>
      <c r="B71" s="1930"/>
      <c r="C71" s="1930"/>
      <c r="D71" s="1930"/>
      <c r="E71" s="1930"/>
      <c r="F71" s="1930"/>
      <c r="G71" s="1930"/>
      <c r="H71" s="1930"/>
      <c r="I71" s="1930"/>
      <c r="J71" s="1930"/>
      <c r="K71" s="1930"/>
      <c r="L71" s="1930"/>
      <c r="M71" s="1930"/>
      <c r="N71" s="1930"/>
      <c r="O71" s="1930"/>
      <c r="P71" s="1930"/>
      <c r="Q71" s="1930"/>
      <c r="R71" s="1930"/>
      <c r="S71" s="1930"/>
      <c r="T71" s="1930"/>
      <c r="U71" s="1930"/>
      <c r="V71" s="1930"/>
      <c r="W71" s="1930"/>
      <c r="X71" s="1930"/>
      <c r="Y71" s="1930"/>
      <c r="Z71" s="1930"/>
      <c r="AA71" s="1930"/>
      <c r="AB71" s="1930"/>
      <c r="AC71" s="1930"/>
      <c r="AD71" s="1930"/>
      <c r="AE71" s="1114"/>
    </row>
    <row r="72" spans="1:32" ht="10.15" customHeight="1">
      <c r="A72" s="1114"/>
      <c r="B72" s="1930"/>
      <c r="C72" s="1930"/>
      <c r="D72" s="1930"/>
      <c r="E72" s="1930"/>
      <c r="F72" s="1930"/>
      <c r="G72" s="1930"/>
      <c r="H72" s="1930"/>
      <c r="I72" s="1930"/>
      <c r="J72" s="1930"/>
      <c r="K72" s="1930"/>
      <c r="L72" s="1930"/>
      <c r="M72" s="1930"/>
      <c r="N72" s="1930"/>
      <c r="O72" s="1930"/>
      <c r="P72" s="1930"/>
      <c r="Q72" s="1930"/>
      <c r="R72" s="1930"/>
      <c r="S72" s="1930"/>
      <c r="T72" s="1930"/>
      <c r="U72" s="1930"/>
      <c r="V72" s="1930"/>
      <c r="W72" s="1930"/>
      <c r="X72" s="1930"/>
      <c r="Y72" s="1930"/>
      <c r="Z72" s="1930"/>
      <c r="AA72" s="1930"/>
      <c r="AB72" s="1930"/>
      <c r="AC72" s="1930"/>
      <c r="AD72" s="1930"/>
      <c r="AE72" s="1114"/>
    </row>
    <row r="73" spans="1:32" ht="10.15" customHeight="1">
      <c r="A73" s="1114"/>
      <c r="B73" s="1930"/>
      <c r="C73" s="1930"/>
      <c r="D73" s="1930"/>
      <c r="E73" s="1930"/>
      <c r="F73" s="1930"/>
      <c r="G73" s="1930"/>
      <c r="H73" s="1930"/>
      <c r="I73" s="1930"/>
      <c r="J73" s="1930"/>
      <c r="K73" s="1930"/>
      <c r="L73" s="1930"/>
      <c r="M73" s="1930"/>
      <c r="N73" s="1930"/>
      <c r="O73" s="1930"/>
      <c r="P73" s="1930"/>
      <c r="Q73" s="1930"/>
      <c r="R73" s="1930"/>
      <c r="S73" s="1930"/>
      <c r="T73" s="1930"/>
      <c r="U73" s="1930"/>
      <c r="V73" s="1930"/>
      <c r="W73" s="1930"/>
      <c r="X73" s="1930"/>
      <c r="Y73" s="1930"/>
      <c r="Z73" s="1930"/>
      <c r="AA73" s="1930"/>
      <c r="AB73" s="1930"/>
      <c r="AC73" s="1930"/>
      <c r="AD73" s="1930"/>
      <c r="AE73" s="1114"/>
    </row>
    <row r="74" spans="1:32" ht="10.15" customHeight="1">
      <c r="A74" s="1114"/>
      <c r="B74" s="1114"/>
      <c r="C74" s="1114"/>
      <c r="D74" s="1114"/>
      <c r="E74" s="1114"/>
      <c r="F74" s="1114"/>
      <c r="G74" s="1114"/>
      <c r="H74" s="1114"/>
      <c r="I74" s="1114"/>
      <c r="J74" s="1114"/>
      <c r="K74" s="1114"/>
      <c r="L74" s="1114"/>
      <c r="M74" s="1114"/>
      <c r="N74" s="1114"/>
      <c r="O74" s="1114"/>
      <c r="P74" s="1114"/>
      <c r="Q74" s="1114"/>
      <c r="R74" s="1114"/>
      <c r="S74" s="1114"/>
      <c r="T74" s="1114"/>
      <c r="U74" s="1114"/>
      <c r="V74" s="1114"/>
      <c r="W74" s="1114"/>
      <c r="X74" s="1114"/>
      <c r="Y74" s="1114"/>
      <c r="Z74" s="1114"/>
      <c r="AA74" s="1114"/>
      <c r="AB74" s="1114"/>
      <c r="AC74" s="1114"/>
      <c r="AD74" s="1114"/>
      <c r="AE74" s="1114"/>
    </row>
    <row r="75" spans="1:32" ht="10.15" customHeight="1">
      <c r="A75" s="1114"/>
      <c r="B75" s="1114"/>
      <c r="C75" s="1114"/>
      <c r="D75" s="1114"/>
      <c r="E75" s="1114"/>
      <c r="F75" s="1114"/>
      <c r="G75" s="1114"/>
      <c r="H75" s="1114"/>
      <c r="I75" s="1114"/>
      <c r="J75" s="1114"/>
      <c r="K75" s="1114"/>
      <c r="L75" s="1114"/>
      <c r="M75" s="1114"/>
      <c r="N75" s="1114"/>
      <c r="O75" s="1114"/>
      <c r="P75" s="1114"/>
      <c r="Q75" s="1114"/>
      <c r="R75" s="1114"/>
      <c r="S75" s="1114"/>
      <c r="T75" s="1114"/>
      <c r="U75" s="1114"/>
      <c r="V75" s="1114"/>
      <c r="W75" s="1114"/>
      <c r="X75" s="1114"/>
      <c r="Y75" s="1114"/>
      <c r="Z75" s="1114"/>
      <c r="AA75" s="1114"/>
      <c r="AB75" s="1114"/>
      <c r="AC75" s="1114"/>
      <c r="AD75" s="1114"/>
      <c r="AE75" s="1114"/>
    </row>
    <row r="76" spans="1:32" ht="10.15" customHeight="1">
      <c r="A76" s="1872" t="s">
        <v>3346</v>
      </c>
      <c r="B76" s="1872"/>
      <c r="C76" s="1872"/>
      <c r="D76" s="1872"/>
      <c r="E76" s="1872"/>
      <c r="F76" s="1872"/>
      <c r="G76" s="1872"/>
      <c r="H76" s="1872"/>
      <c r="I76" s="1872"/>
      <c r="J76" s="1872"/>
      <c r="K76" s="1872"/>
      <c r="L76" s="1872"/>
      <c r="M76" s="1872"/>
      <c r="N76" s="1872"/>
      <c r="O76" s="1872"/>
      <c r="P76" s="1872"/>
      <c r="Q76" s="1872"/>
      <c r="R76" s="1872"/>
      <c r="S76" s="1872"/>
      <c r="T76" s="1872"/>
      <c r="U76" s="1872"/>
      <c r="V76" s="1872"/>
      <c r="W76" s="1872"/>
      <c r="X76" s="1872"/>
      <c r="Y76" s="1872"/>
      <c r="Z76" s="1872"/>
      <c r="AA76" s="1872"/>
      <c r="AB76" s="1872"/>
      <c r="AC76" s="1872"/>
      <c r="AD76" s="1872"/>
      <c r="AE76" s="1872"/>
    </row>
    <row r="77" spans="1:32" ht="10.15" customHeight="1">
      <c r="A77" s="1872"/>
      <c r="B77" s="1922"/>
      <c r="C77" s="1922"/>
      <c r="D77" s="1922"/>
      <c r="E77" s="1922"/>
      <c r="F77" s="1922"/>
      <c r="G77" s="1922"/>
      <c r="H77" s="1922"/>
      <c r="I77" s="1922"/>
      <c r="J77" s="1922"/>
      <c r="K77" s="1922"/>
      <c r="L77" s="1922"/>
      <c r="M77" s="1922"/>
      <c r="N77" s="1922"/>
      <c r="O77" s="1922"/>
      <c r="P77" s="1922"/>
      <c r="Q77" s="1922"/>
      <c r="R77" s="1922"/>
      <c r="S77" s="1922"/>
      <c r="T77" s="1922"/>
      <c r="U77" s="1922"/>
      <c r="V77" s="1922"/>
      <c r="W77" s="1922"/>
      <c r="X77" s="1922"/>
      <c r="Y77" s="1922"/>
      <c r="Z77" s="1922"/>
      <c r="AA77" s="1922"/>
      <c r="AB77" s="1922"/>
      <c r="AC77" s="1922"/>
      <c r="AD77" s="1922"/>
      <c r="AE77" s="1922"/>
    </row>
    <row r="78" spans="1:32" ht="10.15" customHeight="1">
      <c r="A78" s="1178"/>
      <c r="B78" s="1175"/>
      <c r="C78" s="1176"/>
      <c r="D78" s="1176"/>
      <c r="E78" s="1176"/>
      <c r="F78" s="1176"/>
      <c r="G78" s="1176"/>
      <c r="H78" s="1176"/>
      <c r="I78" s="1176"/>
      <c r="J78" s="1176"/>
      <c r="K78" s="1176"/>
      <c r="L78" s="1176"/>
      <c r="M78" s="1936"/>
      <c r="N78" s="1937"/>
      <c r="O78" s="1937"/>
      <c r="P78" s="1937"/>
      <c r="Q78" s="1937"/>
      <c r="R78" s="1937"/>
      <c r="S78" s="1937"/>
      <c r="T78" s="1937"/>
      <c r="U78" s="1937"/>
      <c r="V78" s="1937"/>
      <c r="W78" s="1937"/>
      <c r="X78" s="1937"/>
      <c r="Y78" s="1937"/>
      <c r="Z78" s="1937"/>
      <c r="AA78" s="1937"/>
      <c r="AB78" s="1937"/>
      <c r="AC78" s="1937"/>
      <c r="AD78" s="1937"/>
      <c r="AE78" s="1937"/>
      <c r="AF78" s="1938"/>
    </row>
    <row r="79" spans="1:32" ht="10.15" customHeight="1">
      <c r="A79" s="1179"/>
      <c r="B79" s="1928" t="s">
        <v>3345</v>
      </c>
      <c r="C79" s="1929"/>
      <c r="D79" s="1929"/>
      <c r="E79" s="1929"/>
      <c r="F79" s="1929"/>
      <c r="G79" s="1929"/>
      <c r="H79" s="1173"/>
      <c r="I79" s="1173"/>
      <c r="J79" s="1173"/>
      <c r="K79" s="1173"/>
      <c r="L79" s="1173"/>
      <c r="M79" s="1939"/>
      <c r="N79" s="1940"/>
      <c r="O79" s="1940"/>
      <c r="P79" s="1940"/>
      <c r="Q79" s="1940"/>
      <c r="R79" s="1940"/>
      <c r="S79" s="1940"/>
      <c r="T79" s="1940"/>
      <c r="U79" s="1940"/>
      <c r="V79" s="1940"/>
      <c r="W79" s="1940"/>
      <c r="X79" s="1940"/>
      <c r="Y79" s="1940"/>
      <c r="Z79" s="1940"/>
      <c r="AA79" s="1940"/>
      <c r="AB79" s="1940"/>
      <c r="AC79" s="1940"/>
      <c r="AD79" s="1940"/>
      <c r="AE79" s="1940"/>
      <c r="AF79" s="1941"/>
    </row>
    <row r="80" spans="1:32" ht="10.15" customHeight="1">
      <c r="A80" s="1179"/>
      <c r="B80" s="1928"/>
      <c r="C80" s="1929"/>
      <c r="D80" s="1929"/>
      <c r="E80" s="1929"/>
      <c r="F80" s="1929"/>
      <c r="G80" s="1929"/>
      <c r="H80" s="1173"/>
      <c r="I80" s="1173"/>
      <c r="J80" s="1173"/>
      <c r="K80" s="1173"/>
      <c r="L80" s="1173"/>
      <c r="M80" s="1939"/>
      <c r="N80" s="1940"/>
      <c r="O80" s="1940"/>
      <c r="P80" s="1940"/>
      <c r="Q80" s="1940"/>
      <c r="R80" s="1940"/>
      <c r="S80" s="1940"/>
      <c r="T80" s="1940"/>
      <c r="U80" s="1940"/>
      <c r="V80" s="1940"/>
      <c r="W80" s="1940"/>
      <c r="X80" s="1940"/>
      <c r="Y80" s="1940"/>
      <c r="Z80" s="1940"/>
      <c r="AA80" s="1940"/>
      <c r="AB80" s="1940"/>
      <c r="AC80" s="1940"/>
      <c r="AD80" s="1940"/>
      <c r="AE80" s="1940"/>
      <c r="AF80" s="1941"/>
    </row>
    <row r="81" spans="1:33" ht="10.15" customHeight="1">
      <c r="A81" s="1178"/>
      <c r="B81" s="1180"/>
      <c r="C81" s="1101"/>
      <c r="D81" s="1101"/>
      <c r="E81" s="1101"/>
      <c r="F81" s="1101"/>
      <c r="G81" s="1101"/>
      <c r="H81" s="1101"/>
      <c r="I81" s="1101"/>
      <c r="J81" s="1101"/>
      <c r="K81" s="1101"/>
      <c r="L81" s="1101"/>
      <c r="M81" s="1942"/>
      <c r="N81" s="1943"/>
      <c r="O81" s="1943"/>
      <c r="P81" s="1943"/>
      <c r="Q81" s="1943"/>
      <c r="R81" s="1943"/>
      <c r="S81" s="1943"/>
      <c r="T81" s="1943"/>
      <c r="U81" s="1943"/>
      <c r="V81" s="1943"/>
      <c r="W81" s="1943"/>
      <c r="X81" s="1943"/>
      <c r="Y81" s="1943"/>
      <c r="Z81" s="1943"/>
      <c r="AA81" s="1943"/>
      <c r="AB81" s="1943"/>
      <c r="AC81" s="1943"/>
      <c r="AD81" s="1943"/>
      <c r="AE81" s="1943"/>
      <c r="AF81" s="1944"/>
    </row>
    <row r="82" spans="1:33" ht="10.15" customHeight="1">
      <c r="A82" s="1179"/>
      <c r="B82" s="1181"/>
      <c r="C82" s="1182"/>
      <c r="D82" s="1182"/>
      <c r="E82" s="1182"/>
      <c r="F82" s="1182"/>
      <c r="G82" s="1182"/>
      <c r="H82" s="1182"/>
      <c r="I82" s="1182"/>
      <c r="J82" s="1182"/>
      <c r="K82" s="1182"/>
      <c r="L82" s="1182"/>
      <c r="M82" s="1181"/>
      <c r="N82" s="1182"/>
      <c r="O82" s="1182"/>
      <c r="P82" s="1182"/>
      <c r="Q82" s="1182"/>
      <c r="R82" s="1182"/>
      <c r="S82" s="1182"/>
      <c r="T82" s="1182"/>
      <c r="U82" s="1182"/>
      <c r="V82" s="1182"/>
      <c r="W82" s="1182"/>
      <c r="X82" s="1182"/>
      <c r="Y82" s="1182"/>
      <c r="Z82" s="1182"/>
      <c r="AA82" s="1182"/>
      <c r="AB82" s="1182"/>
      <c r="AC82" s="1182"/>
      <c r="AD82" s="1182"/>
      <c r="AE82" s="1182"/>
      <c r="AF82" s="1106"/>
    </row>
    <row r="83" spans="1:33" ht="10.15" customHeight="1">
      <c r="A83" s="1179"/>
      <c r="B83" s="1928" t="s">
        <v>3344</v>
      </c>
      <c r="C83" s="1929"/>
      <c r="D83" s="1929"/>
      <c r="E83" s="1929"/>
      <c r="F83" s="1929"/>
      <c r="G83" s="1929"/>
      <c r="H83" s="1929"/>
      <c r="I83" s="1929"/>
      <c r="J83" s="1114"/>
      <c r="M83" s="1107"/>
      <c r="P83" s="1867"/>
      <c r="Q83" s="1867"/>
      <c r="R83" s="1867"/>
      <c r="S83" s="1867"/>
      <c r="T83" s="1872" t="s">
        <v>318</v>
      </c>
      <c r="U83" s="1872"/>
      <c r="V83" s="1867"/>
      <c r="W83" s="1867"/>
      <c r="X83" s="1867"/>
      <c r="Y83" s="1872" t="s">
        <v>317</v>
      </c>
      <c r="Z83" s="1872"/>
      <c r="AA83" s="1867"/>
      <c r="AB83" s="1867"/>
      <c r="AC83" s="1867"/>
      <c r="AD83" s="1872" t="s">
        <v>2452</v>
      </c>
      <c r="AE83" s="1872"/>
      <c r="AF83" s="1108"/>
    </row>
    <row r="84" spans="1:33" ht="10.15" customHeight="1">
      <c r="A84" s="1179"/>
      <c r="B84" s="1928"/>
      <c r="C84" s="1929"/>
      <c r="D84" s="1929"/>
      <c r="E84" s="1929"/>
      <c r="F84" s="1929"/>
      <c r="G84" s="1929"/>
      <c r="H84" s="1929"/>
      <c r="I84" s="1929"/>
      <c r="J84" s="1114"/>
      <c r="M84" s="1107"/>
      <c r="P84" s="1867"/>
      <c r="Q84" s="1867"/>
      <c r="R84" s="1867"/>
      <c r="S84" s="1867"/>
      <c r="T84" s="1872"/>
      <c r="U84" s="1872"/>
      <c r="V84" s="1867"/>
      <c r="W84" s="1867"/>
      <c r="X84" s="1867"/>
      <c r="Y84" s="1872"/>
      <c r="Z84" s="1872"/>
      <c r="AA84" s="1867"/>
      <c r="AB84" s="1867"/>
      <c r="AC84" s="1867"/>
      <c r="AD84" s="1872"/>
      <c r="AE84" s="1872"/>
      <c r="AF84" s="1108"/>
    </row>
    <row r="85" spans="1:33" ht="10.15" customHeight="1">
      <c r="A85" s="1179"/>
      <c r="B85" s="1183"/>
      <c r="C85" s="1114"/>
      <c r="D85" s="1114"/>
      <c r="E85" s="1114"/>
      <c r="F85" s="1114"/>
      <c r="G85" s="1114"/>
      <c r="H85" s="1114"/>
      <c r="I85" s="1114"/>
      <c r="J85" s="1114"/>
      <c r="K85" s="1114"/>
      <c r="L85" s="1114"/>
      <c r="M85" s="1183"/>
      <c r="N85" s="1114"/>
      <c r="O85" s="1114"/>
      <c r="P85" s="1114"/>
      <c r="Q85" s="1114"/>
      <c r="R85" s="1114"/>
      <c r="S85" s="1114"/>
      <c r="T85" s="1114"/>
      <c r="U85" s="1114"/>
      <c r="V85" s="1114"/>
      <c r="W85" s="1114"/>
      <c r="X85" s="1114"/>
      <c r="Y85" s="1114"/>
      <c r="Z85" s="1114"/>
      <c r="AA85" s="1114"/>
      <c r="AB85" s="1114"/>
      <c r="AC85" s="1114"/>
      <c r="AD85" s="1114"/>
      <c r="AE85" s="1114"/>
      <c r="AF85" s="1125"/>
    </row>
    <row r="86" spans="1:33" ht="10.15" customHeight="1">
      <c r="A86" s="1179"/>
      <c r="B86" s="1181"/>
      <c r="C86" s="1182"/>
      <c r="D86" s="1182"/>
      <c r="E86" s="1182"/>
      <c r="F86" s="1182"/>
      <c r="G86" s="1182"/>
      <c r="H86" s="1182"/>
      <c r="I86" s="1182"/>
      <c r="J86" s="1182"/>
      <c r="K86" s="1182"/>
      <c r="L86" s="1182"/>
      <c r="M86" s="1936" t="str">
        <f>IF(項目一覧!$C$69=0,"",IF(項目一覧!$C$71=0,項目一覧!$C$69&amp;項目一覧!$C$70,項目一覧!$C$69&amp;項目一覧!$C$70&amp;項目一覧!$C$71))</f>
        <v/>
      </c>
      <c r="N86" s="1937"/>
      <c r="O86" s="1937"/>
      <c r="P86" s="1937"/>
      <c r="Q86" s="1937"/>
      <c r="R86" s="1937"/>
      <c r="S86" s="1937"/>
      <c r="T86" s="1937"/>
      <c r="U86" s="1937"/>
      <c r="V86" s="1937"/>
      <c r="W86" s="1937"/>
      <c r="X86" s="1937"/>
      <c r="Y86" s="1937"/>
      <c r="Z86" s="1937"/>
      <c r="AA86" s="1937"/>
      <c r="AB86" s="1937"/>
      <c r="AC86" s="1937"/>
      <c r="AD86" s="1937"/>
      <c r="AE86" s="1937"/>
      <c r="AF86" s="1938"/>
    </row>
    <row r="87" spans="1:33" ht="10.15" customHeight="1">
      <c r="A87" s="1179"/>
      <c r="B87" s="1928" t="s">
        <v>3343</v>
      </c>
      <c r="C87" s="1929"/>
      <c r="D87" s="1929"/>
      <c r="E87" s="1929"/>
      <c r="F87" s="1929"/>
      <c r="G87" s="1929"/>
      <c r="H87" s="1929"/>
      <c r="I87" s="1173"/>
      <c r="J87" s="1173"/>
      <c r="K87" s="1173"/>
      <c r="L87" s="1173"/>
      <c r="M87" s="1939"/>
      <c r="N87" s="1940"/>
      <c r="O87" s="1940"/>
      <c r="P87" s="1940"/>
      <c r="Q87" s="1940"/>
      <c r="R87" s="1940"/>
      <c r="S87" s="1940"/>
      <c r="T87" s="1940"/>
      <c r="U87" s="1940"/>
      <c r="V87" s="1940"/>
      <c r="W87" s="1940"/>
      <c r="X87" s="1940"/>
      <c r="Y87" s="1940"/>
      <c r="Z87" s="1940"/>
      <c r="AA87" s="1940"/>
      <c r="AB87" s="1940"/>
      <c r="AC87" s="1940"/>
      <c r="AD87" s="1940"/>
      <c r="AE87" s="1940"/>
      <c r="AF87" s="1941"/>
    </row>
    <row r="88" spans="1:33" ht="10.15" customHeight="1">
      <c r="A88" s="1179"/>
      <c r="B88" s="1928"/>
      <c r="C88" s="1929"/>
      <c r="D88" s="1929"/>
      <c r="E88" s="1929"/>
      <c r="F88" s="1929"/>
      <c r="G88" s="1929"/>
      <c r="H88" s="1929"/>
      <c r="I88" s="1173"/>
      <c r="J88" s="1173"/>
      <c r="K88" s="1173"/>
      <c r="L88" s="1173"/>
      <c r="M88" s="1939"/>
      <c r="N88" s="1940"/>
      <c r="O88" s="1940"/>
      <c r="P88" s="1940"/>
      <c r="Q88" s="1940"/>
      <c r="R88" s="1940"/>
      <c r="S88" s="1940"/>
      <c r="T88" s="1940"/>
      <c r="U88" s="1940"/>
      <c r="V88" s="1940"/>
      <c r="W88" s="1940"/>
      <c r="X88" s="1940"/>
      <c r="Y88" s="1940"/>
      <c r="Z88" s="1940"/>
      <c r="AA88" s="1940"/>
      <c r="AB88" s="1940"/>
      <c r="AC88" s="1940"/>
      <c r="AD88" s="1940"/>
      <c r="AE88" s="1940"/>
      <c r="AF88" s="1941"/>
    </row>
    <row r="89" spans="1:33" ht="10.15" customHeight="1">
      <c r="A89" s="1179"/>
      <c r="B89" s="1183"/>
      <c r="C89" s="1114"/>
      <c r="D89" s="1114"/>
      <c r="E89" s="1114"/>
      <c r="F89" s="1114"/>
      <c r="G89" s="1114"/>
      <c r="H89" s="1114"/>
      <c r="I89" s="1114"/>
      <c r="J89" s="1114"/>
      <c r="K89" s="1114"/>
      <c r="L89" s="1114"/>
      <c r="M89" s="1942"/>
      <c r="N89" s="1943"/>
      <c r="O89" s="1943"/>
      <c r="P89" s="1943"/>
      <c r="Q89" s="1943"/>
      <c r="R89" s="1943"/>
      <c r="S89" s="1943"/>
      <c r="T89" s="1943"/>
      <c r="U89" s="1943"/>
      <c r="V89" s="1943"/>
      <c r="W89" s="1943"/>
      <c r="X89" s="1943"/>
      <c r="Y89" s="1943"/>
      <c r="Z89" s="1943"/>
      <c r="AA89" s="1943"/>
      <c r="AB89" s="1943"/>
      <c r="AC89" s="1943"/>
      <c r="AD89" s="1943"/>
      <c r="AE89" s="1943"/>
      <c r="AF89" s="1944"/>
    </row>
    <row r="90" spans="1:33" ht="10.15" customHeight="1">
      <c r="A90" s="1179"/>
      <c r="B90" s="1181"/>
      <c r="C90" s="1182"/>
      <c r="D90" s="1182"/>
      <c r="E90" s="1182"/>
      <c r="F90" s="1182"/>
      <c r="G90" s="1182"/>
      <c r="H90" s="1182"/>
      <c r="I90" s="1182"/>
      <c r="J90" s="1182"/>
      <c r="K90" s="1182"/>
      <c r="L90" s="1182"/>
      <c r="M90" s="1181"/>
      <c r="N90" s="1182"/>
      <c r="O90" s="1182"/>
      <c r="P90" s="1182"/>
      <c r="Q90" s="1182"/>
      <c r="R90" s="1182"/>
      <c r="S90" s="1182"/>
      <c r="T90" s="1182"/>
      <c r="U90" s="1182"/>
      <c r="V90" s="1182"/>
      <c r="W90" s="1182"/>
      <c r="X90" s="1182"/>
      <c r="Y90" s="1182"/>
      <c r="Z90" s="1182"/>
      <c r="AA90" s="1182"/>
      <c r="AB90" s="1182"/>
      <c r="AC90" s="1182"/>
      <c r="AD90" s="1182"/>
      <c r="AE90" s="1182"/>
      <c r="AF90" s="1106"/>
    </row>
    <row r="91" spans="1:33" ht="10.15" customHeight="1">
      <c r="A91" s="1179"/>
      <c r="B91" s="1928" t="s">
        <v>3342</v>
      </c>
      <c r="C91" s="1929"/>
      <c r="D91" s="1929"/>
      <c r="E91" s="1929"/>
      <c r="F91" s="1929"/>
      <c r="G91" s="1929"/>
      <c r="H91" s="1929"/>
      <c r="I91" s="1114"/>
      <c r="J91" s="1114"/>
      <c r="K91" s="1114"/>
      <c r="L91" s="1114"/>
      <c r="M91" s="1183"/>
      <c r="N91" s="1872"/>
      <c r="O91" s="1872"/>
      <c r="P91" s="1872"/>
      <c r="Q91" s="1872"/>
      <c r="R91" s="1872"/>
      <c r="S91" s="1872"/>
      <c r="T91" s="1872"/>
      <c r="U91" s="1872"/>
      <c r="V91" s="1872"/>
      <c r="W91" s="1872"/>
      <c r="X91" s="1945" t="s">
        <v>3341</v>
      </c>
      <c r="Y91" s="1945"/>
      <c r="Z91" s="1945"/>
      <c r="AA91" s="1945"/>
      <c r="AB91" s="1945"/>
      <c r="AC91" s="1945"/>
      <c r="AD91" s="1945"/>
      <c r="AE91" s="1945"/>
      <c r="AF91" s="1179"/>
    </row>
    <row r="92" spans="1:33" ht="10.15" customHeight="1">
      <c r="A92" s="1179"/>
      <c r="B92" s="1928"/>
      <c r="C92" s="1929"/>
      <c r="D92" s="1929"/>
      <c r="E92" s="1929"/>
      <c r="F92" s="1929"/>
      <c r="G92" s="1929"/>
      <c r="H92" s="1929"/>
      <c r="I92" s="1114"/>
      <c r="J92" s="1114"/>
      <c r="K92" s="1114"/>
      <c r="L92" s="1114"/>
      <c r="M92" s="1183"/>
      <c r="N92" s="1872"/>
      <c r="O92" s="1872"/>
      <c r="P92" s="1872"/>
      <c r="Q92" s="1872"/>
      <c r="R92" s="1872"/>
      <c r="S92" s="1872"/>
      <c r="T92" s="1872"/>
      <c r="U92" s="1872"/>
      <c r="V92" s="1872"/>
      <c r="W92" s="1872"/>
      <c r="X92" s="1945"/>
      <c r="Y92" s="1945"/>
      <c r="Z92" s="1945"/>
      <c r="AA92" s="1945"/>
      <c r="AB92" s="1945"/>
      <c r="AC92" s="1945"/>
      <c r="AD92" s="1945"/>
      <c r="AE92" s="1945"/>
      <c r="AF92" s="1179"/>
    </row>
    <row r="93" spans="1:33" ht="10.15" customHeight="1">
      <c r="A93" s="1179"/>
      <c r="B93" s="1183"/>
      <c r="C93" s="1114"/>
      <c r="D93" s="1114"/>
      <c r="E93" s="1114"/>
      <c r="F93" s="1114"/>
      <c r="G93" s="1114"/>
      <c r="H93" s="1114"/>
      <c r="I93" s="1114"/>
      <c r="J93" s="1114"/>
      <c r="K93" s="1114"/>
      <c r="L93" s="1114"/>
      <c r="M93" s="1183"/>
      <c r="N93" s="1114"/>
      <c r="O93" s="1114"/>
      <c r="P93" s="1114"/>
      <c r="Q93" s="1114"/>
      <c r="R93" s="1114"/>
      <c r="S93" s="1114"/>
      <c r="T93" s="1114"/>
      <c r="U93" s="1114"/>
      <c r="V93" s="1114"/>
      <c r="W93" s="1114"/>
      <c r="X93" s="1114"/>
      <c r="Y93" s="1114"/>
      <c r="Z93" s="1114"/>
      <c r="AA93" s="1114"/>
      <c r="AB93" s="1114"/>
      <c r="AC93" s="1114"/>
      <c r="AD93" s="1114"/>
      <c r="AE93" s="1114"/>
      <c r="AF93" s="1125"/>
    </row>
    <row r="94" spans="1:33" ht="10.15" customHeight="1">
      <c r="A94" s="1179"/>
      <c r="B94" s="1181"/>
      <c r="C94" s="1182"/>
      <c r="D94" s="1182"/>
      <c r="E94" s="1182"/>
      <c r="F94" s="1182"/>
      <c r="G94" s="1182"/>
      <c r="H94" s="1182"/>
      <c r="I94" s="1182"/>
      <c r="J94" s="1182"/>
      <c r="K94" s="1182"/>
      <c r="L94" s="1182"/>
      <c r="M94" s="1181"/>
      <c r="N94" s="1182"/>
      <c r="O94" s="1182"/>
      <c r="P94" s="1182"/>
      <c r="Q94" s="1182"/>
      <c r="R94" s="1182"/>
      <c r="S94" s="1182"/>
      <c r="T94" s="1182"/>
      <c r="U94" s="1182"/>
      <c r="V94" s="1182"/>
      <c r="W94" s="1182"/>
      <c r="X94" s="1182"/>
      <c r="Y94" s="1182"/>
      <c r="Z94" s="1182"/>
      <c r="AA94" s="1182"/>
      <c r="AB94" s="1182"/>
      <c r="AC94" s="1182"/>
      <c r="AD94" s="1182"/>
      <c r="AE94" s="1182"/>
      <c r="AF94" s="1106"/>
    </row>
    <row r="95" spans="1:33" ht="10.15" customHeight="1">
      <c r="A95" s="1179"/>
      <c r="B95" s="1928" t="s">
        <v>3340</v>
      </c>
      <c r="C95" s="1929"/>
      <c r="D95" s="1929"/>
      <c r="E95" s="1929"/>
      <c r="F95" s="1929"/>
      <c r="G95" s="1929"/>
      <c r="H95" s="1929"/>
      <c r="L95" s="1114"/>
      <c r="M95" s="1183"/>
      <c r="N95" s="1114"/>
      <c r="O95" s="1929" t="s">
        <v>3339</v>
      </c>
      <c r="P95" s="1929"/>
      <c r="Q95" s="1929"/>
      <c r="R95" s="1929"/>
      <c r="S95" s="1929"/>
      <c r="T95" s="1929"/>
      <c r="U95" s="1929"/>
      <c r="V95" s="1929"/>
      <c r="W95" s="1929"/>
      <c r="X95" s="1929"/>
      <c r="Y95" s="1114"/>
      <c r="Z95" s="1114"/>
      <c r="AA95" s="1929" t="s">
        <v>3336</v>
      </c>
      <c r="AB95" s="1929"/>
      <c r="AC95" s="1929"/>
      <c r="AD95" s="1929"/>
      <c r="AE95" s="1929"/>
      <c r="AF95" s="1108"/>
      <c r="AG95" s="1133"/>
    </row>
    <row r="96" spans="1:33" ht="9.75" customHeight="1">
      <c r="A96" s="1179"/>
      <c r="B96" s="1928"/>
      <c r="C96" s="1929"/>
      <c r="D96" s="1929"/>
      <c r="E96" s="1929"/>
      <c r="F96" s="1929"/>
      <c r="G96" s="1929"/>
      <c r="H96" s="1929"/>
      <c r="K96" s="1114"/>
      <c r="L96" s="1114"/>
      <c r="M96" s="1183"/>
      <c r="N96" s="1114"/>
      <c r="O96" s="1929"/>
      <c r="P96" s="1929"/>
      <c r="Q96" s="1929"/>
      <c r="R96" s="1929"/>
      <c r="S96" s="1929"/>
      <c r="T96" s="1929"/>
      <c r="U96" s="1929"/>
      <c r="V96" s="1929"/>
      <c r="W96" s="1929"/>
      <c r="X96" s="1929"/>
      <c r="Y96" s="1114"/>
      <c r="Z96" s="1114"/>
      <c r="AA96" s="1929"/>
      <c r="AB96" s="1929"/>
      <c r="AC96" s="1929"/>
      <c r="AD96" s="1929"/>
      <c r="AE96" s="1929"/>
      <c r="AF96" s="1108"/>
      <c r="AG96" s="1133"/>
    </row>
    <row r="97" spans="1:33" ht="10.15" customHeight="1">
      <c r="A97" s="1179"/>
      <c r="B97" s="1183"/>
      <c r="C97" s="1114"/>
      <c r="D97" s="1114"/>
      <c r="E97" s="1114"/>
      <c r="F97" s="1114"/>
      <c r="G97" s="1114"/>
      <c r="H97" s="1114"/>
      <c r="I97" s="1114"/>
      <c r="J97" s="1114"/>
      <c r="K97" s="1114"/>
      <c r="L97" s="1114"/>
      <c r="M97" s="1183"/>
      <c r="N97" s="1114"/>
      <c r="O97" s="1114"/>
      <c r="P97" s="1114"/>
      <c r="Q97" s="1114"/>
      <c r="R97" s="1114"/>
      <c r="S97" s="1114"/>
      <c r="T97" s="1114"/>
      <c r="U97" s="1114"/>
      <c r="V97" s="1114"/>
      <c r="W97" s="1114"/>
      <c r="X97" s="1114"/>
      <c r="Y97" s="1114"/>
      <c r="Z97" s="1114"/>
      <c r="AA97" s="1114"/>
      <c r="AB97" s="1114"/>
      <c r="AC97" s="1114"/>
      <c r="AD97" s="1114"/>
      <c r="AE97" s="1114"/>
      <c r="AF97" s="1125"/>
    </row>
    <row r="98" spans="1:33" ht="10.15" customHeight="1">
      <c r="A98" s="1179"/>
      <c r="B98" s="1181"/>
      <c r="C98" s="1182"/>
      <c r="D98" s="1182"/>
      <c r="E98" s="1182"/>
      <c r="F98" s="1182"/>
      <c r="G98" s="1182"/>
      <c r="H98" s="1182"/>
      <c r="I98" s="1182"/>
      <c r="J98" s="1182"/>
      <c r="K98" s="1182"/>
      <c r="L98" s="1182"/>
      <c r="M98" s="1181"/>
      <c r="N98" s="1182"/>
      <c r="O98" s="1182"/>
      <c r="P98" s="1182"/>
      <c r="Q98" s="1182"/>
      <c r="R98" s="1182"/>
      <c r="S98" s="1182"/>
      <c r="T98" s="1182"/>
      <c r="U98" s="1182"/>
      <c r="V98" s="1182"/>
      <c r="W98" s="1182"/>
      <c r="X98" s="1182"/>
      <c r="Y98" s="1182"/>
      <c r="Z98" s="1182"/>
      <c r="AA98" s="1182"/>
      <c r="AB98" s="1182"/>
      <c r="AC98" s="1182"/>
      <c r="AD98" s="1182"/>
      <c r="AE98" s="1182"/>
      <c r="AF98" s="1106"/>
    </row>
    <row r="99" spans="1:33" ht="10.15" customHeight="1">
      <c r="A99" s="1108"/>
      <c r="B99" s="1928" t="s">
        <v>3338</v>
      </c>
      <c r="C99" s="1929"/>
      <c r="D99" s="1929"/>
      <c r="E99" s="1929"/>
      <c r="F99" s="1929"/>
      <c r="G99" s="1929"/>
      <c r="H99" s="1929"/>
      <c r="M99" s="1107"/>
      <c r="N99" s="1114"/>
      <c r="O99" s="1929" t="s">
        <v>3337</v>
      </c>
      <c r="P99" s="1929"/>
      <c r="Q99" s="1929"/>
      <c r="R99" s="1114"/>
      <c r="S99" s="1114"/>
      <c r="T99" s="1114"/>
      <c r="U99" s="1114"/>
      <c r="V99" s="1114"/>
      <c r="AA99" s="1929" t="s">
        <v>3336</v>
      </c>
      <c r="AB99" s="1929"/>
      <c r="AC99" s="1929"/>
      <c r="AD99" s="1929"/>
      <c r="AE99" s="1114"/>
      <c r="AF99" s="1108"/>
      <c r="AG99" s="1133"/>
    </row>
    <row r="100" spans="1:33" ht="10.15" customHeight="1">
      <c r="A100" s="1179"/>
      <c r="B100" s="1928"/>
      <c r="C100" s="1929"/>
      <c r="D100" s="1929"/>
      <c r="E100" s="1929"/>
      <c r="F100" s="1929"/>
      <c r="G100" s="1929"/>
      <c r="H100" s="1929"/>
      <c r="M100" s="1107"/>
      <c r="N100" s="1114"/>
      <c r="O100" s="1929"/>
      <c r="P100" s="1929"/>
      <c r="Q100" s="1929"/>
      <c r="R100" s="1114"/>
      <c r="S100" s="1114"/>
      <c r="T100" s="1114"/>
      <c r="U100" s="1114"/>
      <c r="V100" s="1114"/>
      <c r="AA100" s="1929"/>
      <c r="AB100" s="1929"/>
      <c r="AC100" s="1929"/>
      <c r="AD100" s="1929"/>
      <c r="AE100" s="1114"/>
      <c r="AF100" s="1108"/>
      <c r="AG100" s="1133"/>
    </row>
    <row r="101" spans="1:33" ht="10.15" customHeight="1">
      <c r="A101" s="1179"/>
      <c r="B101" s="1183"/>
      <c r="C101" s="1114"/>
      <c r="D101" s="1114"/>
      <c r="E101" s="1114"/>
      <c r="F101" s="1114"/>
      <c r="G101" s="1114"/>
      <c r="H101" s="1114"/>
      <c r="I101" s="1114"/>
      <c r="J101" s="1114"/>
      <c r="K101" s="1114"/>
      <c r="L101" s="1114"/>
      <c r="M101" s="1183"/>
      <c r="N101" s="1114"/>
      <c r="O101" s="1114"/>
      <c r="P101" s="1114"/>
      <c r="Q101" s="1114"/>
      <c r="R101" s="1114"/>
      <c r="S101" s="1114"/>
      <c r="T101" s="1114"/>
      <c r="U101" s="1114"/>
      <c r="V101" s="1114"/>
      <c r="W101" s="1114"/>
      <c r="X101" s="1114"/>
      <c r="Y101" s="1114"/>
      <c r="Z101" s="1114"/>
      <c r="AA101" s="1114"/>
      <c r="AB101" s="1114"/>
      <c r="AC101" s="1114"/>
      <c r="AD101" s="1114"/>
      <c r="AE101" s="1114"/>
      <c r="AF101" s="1125"/>
    </row>
    <row r="102" spans="1:33" ht="10.15" customHeight="1">
      <c r="A102" s="1179"/>
      <c r="B102" s="1181"/>
      <c r="C102" s="1182"/>
      <c r="D102" s="1182"/>
      <c r="E102" s="1182"/>
      <c r="F102" s="1182"/>
      <c r="G102" s="1182"/>
      <c r="H102" s="1182"/>
      <c r="I102" s="1182"/>
      <c r="J102" s="1182"/>
      <c r="K102" s="1182"/>
      <c r="L102" s="1182"/>
      <c r="M102" s="1181"/>
      <c r="N102" s="1182"/>
      <c r="O102" s="1182"/>
      <c r="P102" s="1182"/>
      <c r="Q102" s="1182"/>
      <c r="R102" s="1182"/>
      <c r="S102" s="1182"/>
      <c r="T102" s="1182"/>
      <c r="U102" s="1182"/>
      <c r="V102" s="1182"/>
      <c r="W102" s="1182"/>
      <c r="X102" s="1182"/>
      <c r="Y102" s="1182"/>
      <c r="Z102" s="1182"/>
      <c r="AA102" s="1182"/>
      <c r="AB102" s="1182"/>
      <c r="AC102" s="1182"/>
      <c r="AD102" s="1182"/>
      <c r="AE102" s="1182"/>
      <c r="AF102" s="1106"/>
    </row>
    <row r="103" spans="1:33" ht="10.15" customHeight="1">
      <c r="A103" s="1108"/>
      <c r="B103" s="1928" t="s">
        <v>3335</v>
      </c>
      <c r="C103" s="1929"/>
      <c r="D103" s="1929"/>
      <c r="E103" s="1929"/>
      <c r="F103" s="1929"/>
      <c r="G103" s="1929"/>
      <c r="H103" s="1929"/>
      <c r="I103" s="1929"/>
      <c r="J103" s="1184"/>
      <c r="K103" s="1184"/>
      <c r="L103" s="1184"/>
      <c r="M103" s="1185"/>
      <c r="N103" s="1934"/>
      <c r="O103" s="1934"/>
      <c r="P103" s="1934"/>
      <c r="Q103" s="1934"/>
      <c r="R103" s="1934"/>
      <c r="S103" s="1934"/>
      <c r="T103" s="1934"/>
      <c r="U103" s="1934"/>
      <c r="V103" s="1934"/>
      <c r="W103" s="1934"/>
      <c r="X103" s="1934"/>
      <c r="Y103" s="1934"/>
      <c r="Z103" s="1934"/>
      <c r="AA103" s="1934"/>
      <c r="AB103" s="1934"/>
      <c r="AC103" s="1934"/>
      <c r="AD103" s="1872" t="s">
        <v>3216</v>
      </c>
      <c r="AE103" s="1872"/>
      <c r="AF103" s="1108"/>
    </row>
    <row r="104" spans="1:33" ht="10.15" customHeight="1">
      <c r="A104" s="1108"/>
      <c r="B104" s="1928"/>
      <c r="C104" s="1929"/>
      <c r="D104" s="1929"/>
      <c r="E104" s="1929"/>
      <c r="F104" s="1929"/>
      <c r="G104" s="1929"/>
      <c r="H104" s="1929"/>
      <c r="I104" s="1929"/>
      <c r="J104" s="1184"/>
      <c r="K104" s="1184"/>
      <c r="L104" s="1184"/>
      <c r="M104" s="1185"/>
      <c r="N104" s="1934"/>
      <c r="O104" s="1934"/>
      <c r="P104" s="1934"/>
      <c r="Q104" s="1934"/>
      <c r="R104" s="1934"/>
      <c r="S104" s="1934"/>
      <c r="T104" s="1934"/>
      <c r="U104" s="1934"/>
      <c r="V104" s="1934"/>
      <c r="W104" s="1934"/>
      <c r="X104" s="1934"/>
      <c r="Y104" s="1934"/>
      <c r="Z104" s="1934"/>
      <c r="AA104" s="1934"/>
      <c r="AB104" s="1934"/>
      <c r="AC104" s="1934"/>
      <c r="AD104" s="1872"/>
      <c r="AE104" s="1872"/>
      <c r="AF104" s="1108"/>
    </row>
    <row r="105" spans="1:33" ht="10.15" customHeight="1">
      <c r="A105" s="1179"/>
      <c r="B105" s="1183"/>
      <c r="C105" s="1114"/>
      <c r="D105" s="1114"/>
      <c r="E105" s="1114"/>
      <c r="F105" s="1114"/>
      <c r="G105" s="1114"/>
      <c r="H105" s="1114"/>
      <c r="I105" s="1114"/>
      <c r="J105" s="1114"/>
      <c r="K105" s="1114"/>
      <c r="L105" s="1114"/>
      <c r="M105" s="1183"/>
      <c r="N105" s="1114"/>
      <c r="O105" s="1114"/>
      <c r="P105" s="1114"/>
      <c r="Q105" s="1114"/>
      <c r="R105" s="1114"/>
      <c r="S105" s="1114"/>
      <c r="T105" s="1114"/>
      <c r="U105" s="1114"/>
      <c r="V105" s="1114"/>
      <c r="W105" s="1114"/>
      <c r="X105" s="1114"/>
      <c r="Y105" s="1114"/>
      <c r="Z105" s="1114"/>
      <c r="AA105" s="1114"/>
      <c r="AB105" s="1114"/>
      <c r="AC105" s="1114"/>
      <c r="AD105" s="1114"/>
      <c r="AE105" s="1114"/>
      <c r="AF105" s="1125"/>
    </row>
    <row r="106" spans="1:33" ht="10.15" customHeight="1">
      <c r="A106" s="1179"/>
      <c r="B106" s="1181"/>
      <c r="C106" s="1182"/>
      <c r="D106" s="1182"/>
      <c r="E106" s="1182"/>
      <c r="F106" s="1182"/>
      <c r="G106" s="1182"/>
      <c r="H106" s="1182"/>
      <c r="I106" s="1182"/>
      <c r="J106" s="1182"/>
      <c r="K106" s="1182"/>
      <c r="L106" s="1182"/>
      <c r="M106" s="1181"/>
      <c r="N106" s="1182"/>
      <c r="O106" s="1182"/>
      <c r="P106" s="1182"/>
      <c r="Q106" s="1182"/>
      <c r="R106" s="1182"/>
      <c r="S106" s="1182"/>
      <c r="T106" s="1182"/>
      <c r="U106" s="1182"/>
      <c r="V106" s="1182"/>
      <c r="W106" s="1182"/>
      <c r="X106" s="1182"/>
      <c r="Y106" s="1182"/>
      <c r="Z106" s="1182"/>
      <c r="AA106" s="1182"/>
      <c r="AB106" s="1182"/>
      <c r="AC106" s="1182"/>
      <c r="AD106" s="1182"/>
      <c r="AE106" s="1182"/>
      <c r="AF106" s="1106"/>
    </row>
    <row r="107" spans="1:33" ht="10.15" customHeight="1">
      <c r="A107" s="1108"/>
      <c r="B107" s="1928" t="s">
        <v>3334</v>
      </c>
      <c r="C107" s="1929"/>
      <c r="D107" s="1929"/>
      <c r="E107" s="1929"/>
      <c r="F107" s="1929"/>
      <c r="G107" s="1929"/>
      <c r="H107" s="1929"/>
      <c r="I107" s="1929"/>
      <c r="J107" s="1184"/>
      <c r="K107" s="1184"/>
      <c r="L107" s="1184"/>
      <c r="M107" s="1185"/>
      <c r="N107" s="1934"/>
      <c r="O107" s="1934"/>
      <c r="P107" s="1934"/>
      <c r="Q107" s="1934"/>
      <c r="R107" s="1934"/>
      <c r="S107" s="1934"/>
      <c r="T107" s="1934"/>
      <c r="U107" s="1934"/>
      <c r="V107" s="1934"/>
      <c r="W107" s="1934"/>
      <c r="X107" s="1934"/>
      <c r="Y107" s="1934"/>
      <c r="Z107" s="1934"/>
      <c r="AA107" s="1934"/>
      <c r="AB107" s="1934"/>
      <c r="AC107" s="1934"/>
      <c r="AD107" s="1872" t="s">
        <v>3213</v>
      </c>
      <c r="AE107" s="1872"/>
      <c r="AF107" s="1108"/>
    </row>
    <row r="108" spans="1:33" ht="10.15" customHeight="1">
      <c r="A108" s="1179"/>
      <c r="B108" s="1928"/>
      <c r="C108" s="1929"/>
      <c r="D108" s="1929"/>
      <c r="E108" s="1929"/>
      <c r="F108" s="1929"/>
      <c r="G108" s="1929"/>
      <c r="H108" s="1929"/>
      <c r="I108" s="1929"/>
      <c r="J108" s="1184"/>
      <c r="K108" s="1184"/>
      <c r="L108" s="1184"/>
      <c r="M108" s="1185"/>
      <c r="N108" s="1934"/>
      <c r="O108" s="1934"/>
      <c r="P108" s="1934"/>
      <c r="Q108" s="1934"/>
      <c r="R108" s="1934"/>
      <c r="S108" s="1934"/>
      <c r="T108" s="1934"/>
      <c r="U108" s="1934"/>
      <c r="V108" s="1934"/>
      <c r="W108" s="1934"/>
      <c r="X108" s="1934"/>
      <c r="Y108" s="1934"/>
      <c r="Z108" s="1934"/>
      <c r="AA108" s="1934"/>
      <c r="AB108" s="1934"/>
      <c r="AC108" s="1934"/>
      <c r="AD108" s="1872"/>
      <c r="AE108" s="1872"/>
      <c r="AF108" s="1108"/>
    </row>
    <row r="109" spans="1:33" ht="10.15" customHeight="1">
      <c r="A109" s="1179"/>
      <c r="B109" s="1183"/>
      <c r="C109" s="1114"/>
      <c r="D109" s="1114"/>
      <c r="E109" s="1114"/>
      <c r="F109" s="1114"/>
      <c r="G109" s="1114"/>
      <c r="H109" s="1114"/>
      <c r="I109" s="1114"/>
      <c r="J109" s="1114"/>
      <c r="K109" s="1114"/>
      <c r="L109" s="1114"/>
      <c r="M109" s="1183"/>
      <c r="N109" s="1114"/>
      <c r="O109" s="1114"/>
      <c r="P109" s="1114"/>
      <c r="Q109" s="1114"/>
      <c r="R109" s="1114"/>
      <c r="S109" s="1114"/>
      <c r="T109" s="1114"/>
      <c r="U109" s="1114"/>
      <c r="V109" s="1114"/>
      <c r="W109" s="1114"/>
      <c r="X109" s="1114"/>
      <c r="Y109" s="1114"/>
      <c r="Z109" s="1114"/>
      <c r="AA109" s="1114"/>
      <c r="AB109" s="1114"/>
      <c r="AC109" s="1114"/>
      <c r="AD109" s="1114"/>
      <c r="AE109" s="1114"/>
      <c r="AF109" s="1125"/>
    </row>
    <row r="110" spans="1:33" ht="10.15" customHeight="1">
      <c r="A110" s="1179"/>
      <c r="B110" s="1181"/>
      <c r="C110" s="1182"/>
      <c r="D110" s="1182"/>
      <c r="E110" s="1182"/>
      <c r="F110" s="1182"/>
      <c r="G110" s="1182"/>
      <c r="H110" s="1182"/>
      <c r="I110" s="1182"/>
      <c r="J110" s="1182"/>
      <c r="K110" s="1182"/>
      <c r="L110" s="1182"/>
      <c r="M110" s="1181"/>
      <c r="N110" s="1182"/>
      <c r="O110" s="1182"/>
      <c r="P110" s="1182"/>
      <c r="Q110" s="1182"/>
      <c r="R110" s="1182"/>
      <c r="S110" s="1182"/>
      <c r="T110" s="1182"/>
      <c r="U110" s="1182"/>
      <c r="V110" s="1182"/>
      <c r="W110" s="1182"/>
      <c r="X110" s="1182"/>
      <c r="Y110" s="1182"/>
      <c r="Z110" s="1182"/>
      <c r="AA110" s="1182"/>
      <c r="AB110" s="1182"/>
      <c r="AC110" s="1182"/>
      <c r="AD110" s="1182"/>
      <c r="AE110" s="1182"/>
      <c r="AF110" s="1106"/>
    </row>
    <row r="111" spans="1:33" ht="10.15" customHeight="1">
      <c r="A111" s="1108"/>
      <c r="B111" s="1928" t="s">
        <v>3333</v>
      </c>
      <c r="C111" s="1929"/>
      <c r="D111" s="1929"/>
      <c r="E111" s="1929"/>
      <c r="F111" s="1929"/>
      <c r="G111" s="1929"/>
      <c r="H111" s="1929"/>
      <c r="I111" s="1929"/>
      <c r="J111" s="1929"/>
      <c r="K111" s="1929"/>
      <c r="L111" s="1929"/>
      <c r="M111" s="1183"/>
      <c r="N111" s="1935"/>
      <c r="O111" s="1935"/>
      <c r="P111" s="1935"/>
      <c r="Q111" s="1935"/>
      <c r="R111" s="1935"/>
      <c r="S111" s="1935"/>
      <c r="T111" s="1935"/>
      <c r="U111" s="1935"/>
      <c r="V111" s="1935"/>
      <c r="W111" s="1935"/>
      <c r="X111" s="1935"/>
      <c r="Y111" s="1935"/>
      <c r="Z111" s="1935"/>
      <c r="AA111" s="1935"/>
      <c r="AB111" s="1935"/>
      <c r="AC111" s="1935"/>
      <c r="AD111" s="1872" t="s">
        <v>147</v>
      </c>
      <c r="AE111" s="1872"/>
      <c r="AF111" s="1108"/>
    </row>
    <row r="112" spans="1:33" ht="10.15" customHeight="1">
      <c r="A112" s="1179"/>
      <c r="B112" s="1928"/>
      <c r="C112" s="1929"/>
      <c r="D112" s="1929"/>
      <c r="E112" s="1929"/>
      <c r="F112" s="1929"/>
      <c r="G112" s="1929"/>
      <c r="H112" s="1929"/>
      <c r="I112" s="1929"/>
      <c r="J112" s="1929"/>
      <c r="K112" s="1929"/>
      <c r="L112" s="1929"/>
      <c r="M112" s="1183"/>
      <c r="N112" s="1935"/>
      <c r="O112" s="1935"/>
      <c r="P112" s="1935"/>
      <c r="Q112" s="1935"/>
      <c r="R112" s="1935"/>
      <c r="S112" s="1935"/>
      <c r="T112" s="1935"/>
      <c r="U112" s="1935"/>
      <c r="V112" s="1935"/>
      <c r="W112" s="1935"/>
      <c r="X112" s="1935"/>
      <c r="Y112" s="1935"/>
      <c r="Z112" s="1935"/>
      <c r="AA112" s="1935"/>
      <c r="AB112" s="1935"/>
      <c r="AC112" s="1935"/>
      <c r="AD112" s="1872"/>
      <c r="AE112" s="1872"/>
      <c r="AF112" s="1108"/>
    </row>
    <row r="113" spans="1:32" ht="10.15" customHeight="1">
      <c r="A113" s="1179"/>
      <c r="B113" s="1183"/>
      <c r="C113" s="1114"/>
      <c r="D113" s="1114"/>
      <c r="E113" s="1114"/>
      <c r="F113" s="1114"/>
      <c r="G113" s="1114"/>
      <c r="H113" s="1114"/>
      <c r="I113" s="1114"/>
      <c r="J113" s="1114"/>
      <c r="K113" s="1114"/>
      <c r="L113" s="1114"/>
      <c r="M113" s="1183"/>
      <c r="N113" s="1114"/>
      <c r="O113" s="1114"/>
      <c r="P113" s="1114"/>
      <c r="Q113" s="1114"/>
      <c r="R113" s="1114"/>
      <c r="S113" s="1114"/>
      <c r="T113" s="1114"/>
      <c r="U113" s="1114"/>
      <c r="V113" s="1114"/>
      <c r="W113" s="1114"/>
      <c r="X113" s="1114"/>
      <c r="Y113" s="1114"/>
      <c r="Z113" s="1114"/>
      <c r="AA113" s="1114"/>
      <c r="AB113" s="1114"/>
      <c r="AC113" s="1114"/>
      <c r="AD113" s="1114"/>
      <c r="AE113" s="1114"/>
      <c r="AF113" s="1125"/>
    </row>
    <row r="114" spans="1:32" ht="10.15" customHeight="1">
      <c r="A114" s="1179"/>
      <c r="B114" s="1181"/>
      <c r="C114" s="1182"/>
      <c r="D114" s="1182"/>
      <c r="E114" s="1182"/>
      <c r="F114" s="1182"/>
      <c r="G114" s="1182"/>
      <c r="H114" s="1182"/>
      <c r="I114" s="1182"/>
      <c r="J114" s="1182"/>
      <c r="K114" s="1182"/>
      <c r="L114" s="1182"/>
      <c r="M114" s="1181"/>
      <c r="N114" s="1182"/>
      <c r="O114" s="1182"/>
      <c r="P114" s="1182"/>
      <c r="Q114" s="1182"/>
      <c r="R114" s="1182"/>
      <c r="S114" s="1182"/>
      <c r="T114" s="1182"/>
      <c r="U114" s="1182"/>
      <c r="V114" s="1182"/>
      <c r="W114" s="1182"/>
      <c r="X114" s="1182"/>
      <c r="Y114" s="1182"/>
      <c r="Z114" s="1182"/>
      <c r="AA114" s="1182"/>
      <c r="AB114" s="1182"/>
      <c r="AC114" s="1182"/>
      <c r="AD114" s="1182"/>
      <c r="AE114" s="1182"/>
      <c r="AF114" s="1106"/>
    </row>
    <row r="115" spans="1:32" ht="10.15" customHeight="1">
      <c r="A115" s="1108"/>
      <c r="B115" s="1928" t="s">
        <v>3332</v>
      </c>
      <c r="C115" s="1929"/>
      <c r="D115" s="1929"/>
      <c r="E115" s="1929"/>
      <c r="F115" s="1929"/>
      <c r="G115" s="1929"/>
      <c r="H115" s="1929"/>
      <c r="I115" s="1929"/>
      <c r="J115" s="1929"/>
      <c r="K115" s="1929"/>
      <c r="L115" s="1184"/>
      <c r="M115" s="1185"/>
      <c r="N115" s="1934"/>
      <c r="O115" s="1934"/>
      <c r="P115" s="1934"/>
      <c r="Q115" s="1934"/>
      <c r="R115" s="1934"/>
      <c r="S115" s="1934"/>
      <c r="T115" s="1934"/>
      <c r="U115" s="1934"/>
      <c r="V115" s="1934"/>
      <c r="W115" s="1934"/>
      <c r="X115" s="1934"/>
      <c r="Y115" s="1934"/>
      <c r="Z115" s="1934"/>
      <c r="AA115" s="1934"/>
      <c r="AB115" s="1934"/>
      <c r="AC115" s="1934"/>
      <c r="AD115" s="1872" t="s">
        <v>3204</v>
      </c>
      <c r="AE115" s="1872"/>
      <c r="AF115" s="1108"/>
    </row>
    <row r="116" spans="1:32" ht="10.15" customHeight="1">
      <c r="A116" s="1179"/>
      <c r="B116" s="1928"/>
      <c r="C116" s="1929"/>
      <c r="D116" s="1929"/>
      <c r="E116" s="1929"/>
      <c r="F116" s="1929"/>
      <c r="G116" s="1929"/>
      <c r="H116" s="1929"/>
      <c r="I116" s="1929"/>
      <c r="J116" s="1929"/>
      <c r="K116" s="1929"/>
      <c r="L116" s="1184"/>
      <c r="M116" s="1185"/>
      <c r="N116" s="1934"/>
      <c r="O116" s="1934"/>
      <c r="P116" s="1934"/>
      <c r="Q116" s="1934"/>
      <c r="R116" s="1934"/>
      <c r="S116" s="1934"/>
      <c r="T116" s="1934"/>
      <c r="U116" s="1934"/>
      <c r="V116" s="1934"/>
      <c r="W116" s="1934"/>
      <c r="X116" s="1934"/>
      <c r="Y116" s="1934"/>
      <c r="Z116" s="1934"/>
      <c r="AA116" s="1934"/>
      <c r="AB116" s="1934"/>
      <c r="AC116" s="1934"/>
      <c r="AD116" s="1872"/>
      <c r="AE116" s="1872"/>
      <c r="AF116" s="1108"/>
    </row>
    <row r="117" spans="1:32" ht="10.15" customHeight="1">
      <c r="A117" s="1179"/>
      <c r="B117" s="1186"/>
      <c r="C117" s="1177"/>
      <c r="D117" s="1177"/>
      <c r="E117" s="1177"/>
      <c r="F117" s="1177"/>
      <c r="G117" s="1177"/>
      <c r="H117" s="1177"/>
      <c r="I117" s="1177"/>
      <c r="J117" s="1177"/>
      <c r="K117" s="1177"/>
      <c r="L117" s="1177"/>
      <c r="M117" s="1186"/>
      <c r="N117" s="1177"/>
      <c r="O117" s="1177"/>
      <c r="P117" s="1177"/>
      <c r="Q117" s="1177"/>
      <c r="R117" s="1177"/>
      <c r="S117" s="1177"/>
      <c r="T117" s="1177"/>
      <c r="U117" s="1177"/>
      <c r="V117" s="1177"/>
      <c r="W117" s="1177"/>
      <c r="X117" s="1177"/>
      <c r="Y117" s="1177"/>
      <c r="Z117" s="1177"/>
      <c r="AA117" s="1177"/>
      <c r="AB117" s="1177"/>
      <c r="AC117" s="1177"/>
      <c r="AD117" s="1177"/>
      <c r="AE117" s="1177"/>
      <c r="AF117" s="1125"/>
    </row>
    <row r="118" spans="1:32" ht="10.15" customHeight="1">
      <c r="A118" s="1114"/>
      <c r="B118" s="1182"/>
      <c r="C118" s="1182"/>
      <c r="D118" s="1182"/>
      <c r="E118" s="1182"/>
      <c r="F118" s="1182"/>
      <c r="G118" s="1182"/>
      <c r="H118" s="1182"/>
      <c r="I118" s="1182"/>
      <c r="J118" s="1182"/>
      <c r="K118" s="1182"/>
      <c r="L118" s="1182"/>
      <c r="M118" s="1182"/>
      <c r="N118" s="1182"/>
      <c r="O118" s="1182"/>
      <c r="P118" s="1182"/>
      <c r="Q118" s="1182"/>
      <c r="R118" s="1182"/>
      <c r="S118" s="1182"/>
      <c r="T118" s="1182"/>
      <c r="U118" s="1182"/>
      <c r="V118" s="1182"/>
      <c r="W118" s="1182"/>
      <c r="X118" s="1182"/>
      <c r="Y118" s="1182"/>
      <c r="Z118" s="1182"/>
      <c r="AA118" s="1182"/>
      <c r="AB118" s="1182"/>
      <c r="AC118" s="1182"/>
      <c r="AD118" s="1182"/>
      <c r="AE118" s="1182"/>
    </row>
    <row r="119" spans="1:32" ht="10.15" customHeight="1"/>
    <row r="120" spans="1:32" ht="10.15" customHeight="1"/>
    <row r="121" spans="1:32" ht="10.15" customHeight="1"/>
    <row r="122" spans="1:32" ht="10.15" customHeight="1"/>
    <row r="123" spans="1:32" ht="10.15" customHeight="1"/>
    <row r="124" spans="1:32" ht="10.15" customHeight="1"/>
    <row r="125" spans="1:32" ht="10.15" customHeight="1"/>
    <row r="126" spans="1:32" ht="10.15" customHeight="1"/>
    <row r="127" spans="1:32" ht="10.15" customHeight="1"/>
    <row r="128" spans="1:32"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row r="224" ht="10.15" customHeight="1"/>
    <row r="225" ht="10.15" customHeight="1"/>
    <row r="226" ht="10.15" customHeight="1"/>
    <row r="227" ht="10.15" customHeight="1"/>
    <row r="228" ht="10.15" customHeight="1"/>
    <row r="229" ht="10.15" customHeight="1"/>
    <row r="230" ht="10.15" customHeight="1"/>
    <row r="231" ht="10.15" customHeight="1"/>
    <row r="232" ht="10.15" customHeight="1"/>
    <row r="233" ht="10.15" customHeight="1"/>
    <row r="234" ht="10.15" customHeight="1"/>
    <row r="235" ht="10.15" customHeight="1"/>
    <row r="236" ht="10.15" customHeight="1"/>
    <row r="237" ht="10.15" customHeight="1"/>
    <row r="238" ht="10.15" customHeight="1"/>
    <row r="239" ht="10.15" customHeight="1"/>
    <row r="240" ht="10.15" customHeight="1"/>
    <row r="241" ht="10.15" customHeight="1"/>
    <row r="242" ht="10.15" customHeight="1"/>
    <row r="243" ht="10.15" customHeight="1"/>
    <row r="244" ht="10.15" customHeight="1"/>
    <row r="245" ht="10.15" customHeight="1"/>
    <row r="246" ht="10.15" customHeight="1"/>
    <row r="247" ht="10.15" customHeight="1"/>
    <row r="248" ht="10.15" customHeight="1"/>
    <row r="249" ht="10.15" customHeight="1"/>
    <row r="250" ht="10.15" customHeight="1"/>
    <row r="251" ht="10.15" customHeight="1"/>
    <row r="252" ht="10.15" customHeight="1"/>
    <row r="253" ht="10.15" customHeight="1"/>
    <row r="254" ht="10.15" customHeight="1"/>
    <row r="255" ht="10.15" customHeight="1"/>
    <row r="256" ht="10.15" customHeight="1"/>
    <row r="257" ht="10.15" customHeight="1"/>
    <row r="258" ht="10.15" customHeight="1"/>
    <row r="259" ht="10.15" customHeight="1"/>
    <row r="260" ht="10.15" customHeight="1"/>
    <row r="261" ht="10.15" customHeight="1"/>
    <row r="262" ht="10.15" customHeight="1"/>
    <row r="263" ht="10.15" customHeight="1"/>
    <row r="264" ht="10.15" customHeight="1"/>
    <row r="265" ht="10.15" customHeight="1"/>
    <row r="266" ht="10.15" customHeight="1"/>
    <row r="267" ht="10.15" customHeight="1"/>
    <row r="268" ht="10.15" customHeight="1"/>
    <row r="269" ht="10.15" customHeight="1"/>
    <row r="270" ht="10.15" customHeight="1"/>
    <row r="271" ht="10.15" customHeight="1"/>
    <row r="272" ht="10.15" customHeight="1"/>
    <row r="273" ht="10.15" customHeight="1"/>
    <row r="274" ht="10.15" customHeight="1"/>
    <row r="275" ht="10.15" customHeight="1"/>
    <row r="276" ht="10.15" customHeight="1"/>
    <row r="277" ht="10.15" customHeight="1"/>
    <row r="278" ht="10.15" customHeight="1"/>
    <row r="279" ht="10.15" customHeight="1"/>
    <row r="280" ht="10.15" customHeight="1"/>
    <row r="281" ht="10.15" customHeight="1"/>
    <row r="282" ht="10.15" customHeight="1"/>
    <row r="283" ht="10.15" customHeight="1"/>
    <row r="284" ht="10.15" customHeight="1"/>
    <row r="285" ht="10.15" customHeight="1"/>
    <row r="286" ht="10.15" customHeight="1"/>
    <row r="287" ht="10.15" customHeight="1"/>
    <row r="288" ht="10.15" customHeight="1"/>
    <row r="289" ht="10.15" customHeight="1"/>
    <row r="290" ht="10.15" customHeight="1"/>
    <row r="291" ht="10.15" customHeight="1"/>
    <row r="292" ht="10.15" customHeight="1"/>
    <row r="293" ht="10.15" customHeight="1"/>
    <row r="294" ht="10.15" customHeight="1"/>
    <row r="295" ht="10.15" customHeight="1"/>
    <row r="296" ht="10.15" customHeight="1"/>
    <row r="297" ht="10.15" customHeight="1"/>
    <row r="298" ht="10.15" customHeight="1"/>
    <row r="299" ht="10.15" customHeight="1"/>
    <row r="300" ht="10.15" customHeight="1"/>
    <row r="301" ht="10.15" customHeight="1"/>
    <row r="302" ht="10.15" customHeight="1"/>
    <row r="303" ht="10.15" customHeight="1"/>
    <row r="304" ht="10.15" customHeight="1"/>
    <row r="305" ht="10.15" customHeight="1"/>
    <row r="306" ht="10.15" customHeight="1"/>
    <row r="307" ht="10.15" customHeight="1"/>
    <row r="308" ht="10.15" customHeight="1"/>
    <row r="309" ht="10.15" customHeight="1"/>
    <row r="310" ht="10.15" customHeight="1"/>
    <row r="311" ht="10.15" customHeight="1"/>
    <row r="312" ht="10.15" customHeight="1"/>
    <row r="313" ht="10.15" customHeight="1"/>
    <row r="314" ht="10.15" customHeight="1"/>
    <row r="315" ht="10.15" customHeight="1"/>
    <row r="316" ht="10.15" customHeight="1"/>
    <row r="317" ht="10.15" customHeight="1"/>
    <row r="318" ht="10.15" customHeight="1"/>
    <row r="319" ht="10.15" customHeight="1"/>
    <row r="320" ht="10.15" customHeight="1"/>
    <row r="321" ht="10.15" customHeight="1"/>
    <row r="322" ht="10.15" customHeight="1"/>
    <row r="323" ht="10.15" customHeight="1"/>
    <row r="324" ht="10.15" customHeight="1"/>
    <row r="325" ht="10.15" customHeight="1"/>
    <row r="326" ht="10.15" customHeight="1"/>
    <row r="327" ht="10.15" customHeight="1"/>
    <row r="328" ht="10.15" customHeight="1"/>
    <row r="329" ht="10.15" customHeight="1"/>
    <row r="330" ht="10.15" customHeight="1"/>
    <row r="331" ht="10.15" customHeight="1"/>
    <row r="332" ht="10.15" customHeight="1"/>
    <row r="333" ht="10.15" customHeight="1"/>
    <row r="334" ht="10.15" customHeight="1"/>
    <row r="335" ht="10.15" customHeight="1"/>
    <row r="336" ht="10.15" customHeight="1"/>
    <row r="337" ht="10.15" customHeight="1"/>
    <row r="338" ht="10.15" customHeight="1"/>
    <row r="339" ht="10.15" customHeight="1"/>
    <row r="340" ht="10.15" customHeight="1"/>
    <row r="341" ht="10.15" customHeight="1"/>
    <row r="342" ht="10.15" customHeight="1"/>
    <row r="343" ht="10.15" customHeight="1"/>
    <row r="344" ht="10.15" customHeight="1"/>
    <row r="345" ht="10.15" customHeight="1"/>
    <row r="346" ht="10.15" customHeight="1"/>
    <row r="347" ht="10.15" customHeight="1"/>
    <row r="348" ht="10.15" customHeight="1"/>
    <row r="349" ht="10.15" customHeight="1"/>
    <row r="350" ht="10.15" customHeight="1"/>
    <row r="351" ht="10.15" customHeight="1"/>
    <row r="352" ht="10.15" customHeight="1"/>
    <row r="353" ht="10.15" customHeight="1"/>
    <row r="354" ht="10.15" customHeight="1"/>
    <row r="355" ht="10.15" customHeight="1"/>
    <row r="356" ht="10.15" customHeight="1"/>
    <row r="357" ht="10.15" customHeight="1"/>
    <row r="358" ht="10.15" customHeight="1"/>
    <row r="359" ht="10.15" customHeight="1"/>
    <row r="360" ht="10.15" customHeight="1"/>
    <row r="361" ht="10.15" customHeight="1"/>
    <row r="362" ht="10.15" customHeight="1"/>
    <row r="363" ht="10.15" customHeight="1"/>
    <row r="364" ht="10.15" customHeight="1"/>
    <row r="365" ht="10.15" customHeight="1"/>
    <row r="366" ht="10.15" customHeight="1"/>
    <row r="367" ht="10.15" customHeight="1"/>
    <row r="368" ht="10.15" customHeight="1"/>
    <row r="369" ht="10.15" customHeight="1"/>
    <row r="370" ht="10.15" customHeight="1"/>
    <row r="371" ht="10.15" customHeight="1"/>
    <row r="372" ht="10.15" customHeight="1"/>
    <row r="373" ht="10.15" customHeight="1"/>
    <row r="374" ht="10.15" customHeight="1"/>
    <row r="375" ht="10.15" customHeight="1"/>
    <row r="376" ht="10.15" customHeight="1"/>
    <row r="377" ht="10.15" customHeight="1"/>
    <row r="378" ht="10.15" customHeight="1"/>
    <row r="379" ht="10.15" customHeight="1"/>
    <row r="380" ht="10.15" customHeight="1"/>
    <row r="381" ht="10.15" customHeight="1"/>
    <row r="382" ht="10.15" customHeight="1"/>
    <row r="383" ht="10.15" customHeight="1"/>
    <row r="384" ht="10.15" customHeight="1"/>
    <row r="385" ht="10.15" customHeight="1"/>
    <row r="386" ht="10.15" customHeight="1"/>
    <row r="387" ht="10.15" customHeight="1"/>
    <row r="388" ht="10.15" customHeight="1"/>
    <row r="389" ht="10.15" customHeight="1"/>
    <row r="390" ht="10.15" customHeight="1"/>
    <row r="391" ht="10.15" customHeight="1"/>
    <row r="392" ht="10.15" customHeight="1"/>
    <row r="393" ht="10.15" customHeight="1"/>
    <row r="394" ht="10.15" customHeight="1"/>
    <row r="395" ht="10.15" customHeight="1"/>
    <row r="396" ht="10.15" customHeight="1"/>
    <row r="397" ht="10.15" customHeight="1"/>
    <row r="398" ht="10.15" customHeight="1"/>
    <row r="399" ht="10.15" customHeight="1"/>
    <row r="400" ht="10.15" customHeight="1"/>
    <row r="401" ht="10.15" customHeight="1"/>
    <row r="402" ht="10.15" customHeight="1"/>
    <row r="403" ht="10.15" customHeight="1"/>
    <row r="404" ht="10.15" customHeight="1"/>
    <row r="405" ht="10.15" customHeight="1"/>
    <row r="406" ht="10.15" customHeight="1"/>
    <row r="407" ht="10.15" customHeight="1"/>
    <row r="408" ht="10.15" customHeight="1"/>
    <row r="409" ht="10.15" customHeight="1"/>
    <row r="410" ht="10.15" customHeight="1"/>
    <row r="411" ht="10.15" customHeight="1"/>
    <row r="412" ht="10.15" customHeight="1"/>
    <row r="413" ht="10.15" customHeight="1"/>
    <row r="414" ht="10.15" customHeight="1"/>
    <row r="415" ht="10.15" customHeight="1"/>
    <row r="416" ht="10.15" customHeight="1"/>
    <row r="417" ht="10.15" customHeight="1"/>
    <row r="418" ht="10.15" customHeight="1"/>
    <row r="419" ht="10.15" customHeight="1"/>
    <row r="420" ht="10.15" customHeight="1"/>
    <row r="421" ht="10.15" customHeight="1"/>
    <row r="422" ht="10.15" customHeight="1"/>
    <row r="423" ht="10.15" customHeight="1"/>
    <row r="424" ht="10.15" customHeight="1"/>
    <row r="425" ht="10.15" customHeight="1"/>
    <row r="426" ht="10.15" customHeight="1"/>
    <row r="427" ht="10.15" customHeight="1"/>
    <row r="428" ht="10.15" customHeight="1"/>
    <row r="429" ht="10.15" customHeight="1"/>
    <row r="430" ht="10.15" customHeight="1"/>
    <row r="431" ht="10.15" customHeight="1"/>
    <row r="432" ht="10.15" customHeight="1"/>
    <row r="433" ht="10.15" customHeight="1"/>
    <row r="434" ht="10.15" customHeight="1"/>
    <row r="435" ht="10.15" customHeight="1"/>
    <row r="436" ht="10.15" customHeight="1"/>
    <row r="437" ht="10.15" customHeight="1"/>
    <row r="438" ht="10.15" customHeight="1"/>
    <row r="439" ht="10.15" customHeight="1"/>
    <row r="440" ht="10.15" customHeight="1"/>
    <row r="441" ht="10.15" customHeight="1"/>
    <row r="442" ht="10.15" customHeight="1"/>
    <row r="443" ht="10.15" customHeight="1"/>
    <row r="444" ht="10.15" customHeight="1"/>
    <row r="445" ht="10.15" customHeight="1"/>
    <row r="446" ht="10.15" customHeight="1"/>
    <row r="447" ht="10.15" customHeight="1"/>
    <row r="448" ht="10.15" customHeight="1"/>
    <row r="449" ht="10.15" customHeight="1"/>
    <row r="450" ht="10.15" customHeight="1"/>
    <row r="451" ht="10.15" customHeight="1"/>
    <row r="452" ht="10.15" customHeight="1"/>
    <row r="453" ht="10.15" customHeight="1"/>
    <row r="454" ht="10.15" customHeight="1"/>
    <row r="455" ht="10.15" customHeight="1"/>
    <row r="456" ht="10.15" customHeight="1"/>
    <row r="457" ht="10.15" customHeight="1"/>
    <row r="458" ht="10.15" customHeight="1"/>
    <row r="459" ht="10.15" customHeight="1"/>
    <row r="460" ht="10.15" customHeight="1"/>
    <row r="461" ht="10.15" customHeight="1"/>
    <row r="462" ht="10.15" customHeight="1"/>
    <row r="463" ht="10.15" customHeight="1"/>
    <row r="464" ht="10.15" customHeight="1"/>
    <row r="465" ht="10.15" customHeight="1"/>
    <row r="466" ht="10.15" customHeight="1"/>
    <row r="467" ht="10.15" customHeight="1"/>
    <row r="468" ht="10.15" customHeight="1"/>
    <row r="469" ht="10.15" customHeight="1"/>
    <row r="470" ht="10.15" customHeight="1"/>
    <row r="471" ht="10.15" customHeight="1"/>
    <row r="472" ht="10.15" customHeight="1"/>
    <row r="473" ht="10.15" customHeight="1"/>
    <row r="474" ht="10.15" customHeight="1"/>
    <row r="475" ht="10.15" customHeight="1"/>
    <row r="476" ht="10.15" customHeight="1"/>
    <row r="477" ht="10.15" customHeight="1"/>
    <row r="478" ht="10.15" customHeight="1"/>
    <row r="479" ht="10.15" customHeight="1"/>
    <row r="480" ht="10.15" customHeight="1"/>
    <row r="481" ht="10.15" customHeight="1"/>
    <row r="482" ht="10.15" customHeight="1"/>
    <row r="483" ht="10.15" customHeight="1"/>
    <row r="484" ht="10.15" customHeight="1"/>
    <row r="485" ht="10.15" customHeight="1"/>
    <row r="486" ht="10.15" customHeight="1"/>
    <row r="487" ht="10.15" customHeight="1"/>
    <row r="488" ht="10.15" customHeight="1"/>
    <row r="489" ht="10.15" customHeight="1"/>
    <row r="490" ht="10.15" customHeight="1"/>
    <row r="491" ht="10.15" customHeight="1"/>
    <row r="492" ht="10.15" customHeight="1"/>
    <row r="493" ht="10.15" customHeight="1"/>
    <row r="494" ht="10.15" customHeight="1"/>
    <row r="495" ht="10.15" customHeight="1"/>
    <row r="496" ht="10.15" customHeight="1"/>
    <row r="497" ht="10.15" customHeight="1"/>
    <row r="498" ht="10.15" customHeight="1"/>
    <row r="499" ht="10.15" customHeight="1"/>
    <row r="500" ht="10.15" customHeight="1"/>
    <row r="501" ht="10.15" customHeight="1"/>
    <row r="502" ht="10.15" customHeight="1"/>
    <row r="503" ht="10.15" customHeight="1"/>
    <row r="504" ht="10.15" customHeight="1"/>
    <row r="505" ht="10.15" customHeight="1"/>
    <row r="506" ht="10.15" customHeight="1"/>
    <row r="507" ht="10.15" customHeight="1"/>
    <row r="508" ht="10.15" customHeight="1"/>
    <row r="509" ht="10.15" customHeight="1"/>
    <row r="510" ht="10.15" customHeight="1"/>
    <row r="511" ht="10.15" customHeight="1"/>
    <row r="512" ht="10.15" customHeight="1"/>
    <row r="513" ht="10.15" customHeight="1"/>
    <row r="514" ht="10.15" customHeight="1"/>
    <row r="515" ht="10.15" customHeight="1"/>
    <row r="516" ht="10.15" customHeight="1"/>
    <row r="517" ht="10.15" customHeight="1"/>
    <row r="518" ht="10.15" customHeight="1"/>
    <row r="519" ht="10.15" customHeight="1"/>
    <row r="520" ht="10.15" customHeight="1"/>
    <row r="521" ht="10.15" customHeight="1"/>
    <row r="522" ht="10.15" customHeight="1"/>
    <row r="523" ht="10.15" customHeight="1"/>
    <row r="524" ht="10.15" customHeight="1"/>
    <row r="525" ht="10.15" customHeight="1"/>
    <row r="526" ht="10.15" customHeight="1"/>
    <row r="527" ht="10.15" customHeight="1"/>
    <row r="528" ht="10.15" customHeight="1"/>
    <row r="529" ht="10.15" customHeight="1"/>
    <row r="530" ht="10.15" customHeight="1"/>
    <row r="531" ht="10.15" customHeight="1"/>
    <row r="532" ht="10.15" customHeight="1"/>
    <row r="533" ht="10.15" customHeight="1"/>
    <row r="534" ht="10.15" customHeight="1"/>
    <row r="535" ht="10.15" customHeight="1"/>
    <row r="536" ht="10.15" customHeight="1"/>
    <row r="537" ht="10.15" customHeight="1"/>
    <row r="538" ht="10.15" customHeight="1"/>
    <row r="539" ht="10.15" customHeight="1"/>
    <row r="540" ht="10.15" customHeight="1"/>
    <row r="541" ht="10.15" customHeight="1"/>
    <row r="542" ht="10.15" customHeight="1"/>
    <row r="543" ht="10.15" customHeight="1"/>
    <row r="544" ht="10.15" customHeight="1"/>
    <row r="545" ht="10.15" customHeight="1"/>
    <row r="546" ht="10.15" customHeight="1"/>
    <row r="547" ht="10.15" customHeight="1"/>
    <row r="548" ht="10.15" customHeight="1"/>
    <row r="549" ht="10.15" customHeight="1"/>
    <row r="550" ht="10.15" customHeight="1"/>
    <row r="551" ht="10.15" customHeight="1"/>
    <row r="552" ht="10.15" customHeight="1"/>
    <row r="553" ht="10.15" customHeight="1"/>
    <row r="554" ht="10.15" customHeight="1"/>
    <row r="555" ht="10.15" customHeight="1"/>
    <row r="556" ht="10.15" customHeight="1"/>
    <row r="557" ht="10.15" customHeight="1"/>
    <row r="558" ht="10.15" customHeight="1"/>
    <row r="559" ht="10.15" customHeight="1"/>
    <row r="560" ht="10.15" customHeight="1"/>
    <row r="561" ht="10.15" customHeight="1"/>
    <row r="562" ht="10.15" customHeight="1"/>
    <row r="563" ht="10.15" customHeight="1"/>
    <row r="564" ht="10.15" customHeight="1"/>
    <row r="565" ht="10.15" customHeight="1"/>
    <row r="566" ht="10.15" customHeight="1"/>
    <row r="567" ht="10.15" customHeight="1"/>
    <row r="568" ht="10.15" customHeight="1"/>
    <row r="569" ht="10.15" customHeight="1"/>
    <row r="570" ht="10.15" customHeight="1"/>
    <row r="571" ht="10.15" customHeight="1"/>
    <row r="572" ht="10.15" customHeight="1"/>
    <row r="573" ht="10.15" customHeight="1"/>
    <row r="574" ht="10.15" customHeight="1"/>
    <row r="575" ht="10.15" customHeight="1"/>
    <row r="576" ht="10.15" customHeight="1"/>
    <row r="577" ht="10.15" customHeight="1"/>
    <row r="578" ht="10.15" customHeight="1"/>
    <row r="579" ht="10.15" customHeight="1"/>
    <row r="580" ht="10.15" customHeight="1"/>
    <row r="581" ht="10.15" customHeight="1"/>
    <row r="582" ht="10.15" customHeight="1"/>
    <row r="583" ht="10.15" customHeight="1"/>
    <row r="584" ht="10.15" customHeight="1"/>
    <row r="585" ht="10.15" customHeight="1"/>
    <row r="586" ht="10.15" customHeight="1"/>
    <row r="587" ht="10.15" customHeight="1"/>
    <row r="588" ht="10.15" customHeight="1"/>
    <row r="589" ht="10.15" customHeight="1"/>
    <row r="590" ht="10.15" customHeight="1"/>
    <row r="591" ht="10.15" customHeight="1"/>
    <row r="592" ht="10.15" customHeight="1"/>
    <row r="593" ht="10.15" customHeight="1"/>
    <row r="594" ht="10.15" customHeight="1"/>
    <row r="595" ht="10.15" customHeight="1"/>
    <row r="596" ht="10.15" customHeight="1"/>
    <row r="597" ht="10.15" customHeight="1"/>
    <row r="598" ht="10.15" customHeight="1"/>
    <row r="599" ht="10.15" customHeight="1"/>
    <row r="600" ht="10.15" customHeight="1"/>
    <row r="601" ht="10.15" customHeight="1"/>
    <row r="602" ht="10.15" customHeight="1"/>
    <row r="603" ht="10.15" customHeight="1"/>
    <row r="604" ht="10.15" customHeight="1"/>
    <row r="605" ht="10.15" customHeight="1"/>
    <row r="606" ht="10.15" customHeight="1"/>
    <row r="607" ht="10.15" customHeight="1"/>
    <row r="608" ht="10.15" customHeight="1"/>
    <row r="609" ht="10.15" customHeight="1"/>
    <row r="610" ht="10.15" customHeight="1"/>
    <row r="611" ht="10.15" customHeight="1"/>
    <row r="612" ht="10.15" customHeight="1"/>
    <row r="613" ht="10.15" customHeight="1"/>
    <row r="614" ht="10.15" customHeight="1"/>
    <row r="615" ht="10.15" customHeight="1"/>
    <row r="616" ht="10.15" customHeight="1"/>
    <row r="617" ht="10.15" customHeight="1"/>
    <row r="618" ht="10.15" customHeight="1"/>
    <row r="619" ht="10.15" customHeight="1"/>
    <row r="620" ht="10.15" customHeight="1"/>
    <row r="621" ht="10.15" customHeight="1"/>
    <row r="622" ht="10.15" customHeight="1"/>
    <row r="623" ht="10.15" customHeight="1"/>
    <row r="624" ht="10.15" customHeight="1"/>
    <row r="625" ht="10.15" customHeight="1"/>
    <row r="626" ht="10.15" customHeight="1"/>
    <row r="627" ht="10.15" customHeight="1"/>
    <row r="628" ht="10.15" customHeight="1"/>
    <row r="629" ht="10.15" customHeight="1"/>
    <row r="630" ht="10.15" customHeight="1"/>
    <row r="631" ht="10.15" customHeight="1"/>
    <row r="632" ht="10.15" customHeight="1"/>
    <row r="633" ht="10.15" customHeight="1"/>
    <row r="634" ht="10.15" customHeight="1"/>
    <row r="635" ht="10.15" customHeight="1"/>
    <row r="636" ht="10.15" customHeight="1"/>
    <row r="637" ht="10.15" customHeight="1"/>
    <row r="638" ht="10.15" customHeight="1"/>
    <row r="639" ht="10.15" customHeight="1"/>
    <row r="640" ht="10.15" customHeight="1"/>
    <row r="641" ht="10.15" customHeight="1"/>
    <row r="642" ht="10.15" customHeight="1"/>
    <row r="643" ht="10.15" customHeight="1"/>
    <row r="644" ht="10.15" customHeight="1"/>
    <row r="645" ht="10.15" customHeight="1"/>
    <row r="646" ht="10.15" customHeight="1"/>
    <row r="647" ht="10.15" customHeight="1"/>
    <row r="648" ht="10.15" customHeight="1"/>
    <row r="649" ht="10.15" customHeight="1"/>
    <row r="650" ht="10.15" customHeight="1"/>
    <row r="651" ht="10.15" customHeight="1"/>
    <row r="652" ht="10.15" customHeight="1"/>
    <row r="653" ht="10.15" customHeight="1"/>
    <row r="654" ht="10.15" customHeight="1"/>
    <row r="655" ht="10.15" customHeight="1"/>
    <row r="656" ht="10.15" customHeight="1"/>
    <row r="657" ht="10.15" customHeight="1"/>
    <row r="658" ht="10.15" customHeight="1"/>
    <row r="659" ht="10.15" customHeight="1"/>
    <row r="660" ht="10.15" customHeight="1"/>
    <row r="661" ht="10.15" customHeight="1"/>
    <row r="662" ht="10.15" customHeight="1"/>
    <row r="663" ht="10.15" customHeight="1"/>
    <row r="664" ht="10.15" customHeight="1"/>
    <row r="665" ht="10.15" customHeight="1"/>
    <row r="666" ht="10.15" customHeight="1"/>
    <row r="667" ht="10.15" customHeight="1"/>
    <row r="668" ht="10.15" customHeight="1"/>
    <row r="669" ht="10.15" customHeight="1"/>
    <row r="670" ht="10.15" customHeight="1"/>
    <row r="671" ht="10.15" customHeight="1"/>
    <row r="672" ht="10.15" customHeight="1"/>
    <row r="673" ht="10.15" customHeight="1"/>
    <row r="674" ht="10.15" customHeight="1"/>
    <row r="675" ht="10.15" customHeight="1"/>
    <row r="676" ht="10.15" customHeight="1"/>
    <row r="677" ht="10.15" customHeight="1"/>
    <row r="678" ht="10.15" customHeight="1"/>
    <row r="679" ht="10.15" customHeight="1"/>
    <row r="680" ht="10.15" customHeight="1"/>
    <row r="681" ht="10.15" customHeight="1"/>
    <row r="682" ht="10.15" customHeight="1"/>
    <row r="683" ht="10.15" customHeight="1"/>
    <row r="684" ht="10.15" customHeight="1"/>
    <row r="685" ht="10.15" customHeight="1"/>
    <row r="686" ht="10.15" customHeight="1"/>
    <row r="687" ht="10.15" customHeight="1"/>
    <row r="688" ht="10.15" customHeight="1"/>
    <row r="689" ht="10.15" customHeight="1"/>
    <row r="690" ht="10.15" customHeight="1"/>
    <row r="691" ht="10.15" customHeight="1"/>
    <row r="692" ht="10.15" customHeight="1"/>
    <row r="693" ht="10.15" customHeight="1"/>
    <row r="694" ht="10.15" customHeight="1"/>
    <row r="695" ht="10.15" customHeight="1"/>
    <row r="696" ht="10.15" customHeight="1"/>
    <row r="697" ht="10.15" customHeight="1"/>
    <row r="698" ht="10.15" customHeight="1"/>
    <row r="699" ht="10.15" customHeight="1"/>
    <row r="700" ht="10.15" customHeight="1"/>
    <row r="701" ht="10.15" customHeight="1"/>
    <row r="702" ht="10.15" customHeight="1"/>
    <row r="703" ht="10.15" customHeight="1"/>
    <row r="704" ht="10.15" customHeight="1"/>
    <row r="705" ht="10.15" customHeight="1"/>
    <row r="706" ht="10.15" customHeight="1"/>
    <row r="707" ht="10.15" customHeight="1"/>
    <row r="708" ht="10.15" customHeight="1"/>
    <row r="709" ht="10.15" customHeight="1"/>
    <row r="710" ht="10.15" customHeight="1"/>
    <row r="711" ht="10.15" customHeight="1"/>
    <row r="712" ht="10.15" customHeight="1"/>
    <row r="713" ht="10.15" customHeight="1"/>
    <row r="714" ht="10.15" customHeight="1"/>
    <row r="715" ht="10.15" customHeight="1"/>
    <row r="716" ht="10.15" customHeight="1"/>
    <row r="717" ht="10.15" customHeight="1"/>
    <row r="718" ht="10.15" customHeight="1"/>
    <row r="719" ht="10.15" customHeight="1"/>
    <row r="720" ht="10.15" customHeight="1"/>
    <row r="721" ht="10.15" customHeight="1"/>
    <row r="722" ht="10.15" customHeight="1"/>
    <row r="723" ht="10.15" customHeight="1"/>
    <row r="724" ht="10.15" customHeight="1"/>
    <row r="725" ht="10.15" customHeight="1"/>
    <row r="726" ht="10.15" customHeight="1"/>
    <row r="727" ht="10.15" customHeight="1"/>
    <row r="728" ht="10.15" customHeight="1"/>
    <row r="729" ht="10.15" customHeight="1"/>
    <row r="730" ht="10.15" customHeight="1"/>
    <row r="731" ht="10.15" customHeight="1"/>
    <row r="732" ht="10.15" customHeight="1"/>
    <row r="733" ht="10.15" customHeight="1"/>
    <row r="734" ht="10.15" customHeight="1"/>
    <row r="735" ht="10.15" customHeight="1"/>
    <row r="736" ht="10.15" customHeight="1"/>
    <row r="737" ht="10.15" customHeight="1"/>
    <row r="738" ht="10.15" customHeight="1"/>
    <row r="739" ht="10.15" customHeight="1"/>
    <row r="740" ht="10.15" customHeight="1"/>
    <row r="741" ht="10.15" customHeight="1"/>
    <row r="742" ht="10.15" customHeight="1"/>
    <row r="743" ht="10.15" customHeight="1"/>
    <row r="744" ht="10.15" customHeight="1"/>
    <row r="745" ht="10.15" customHeight="1"/>
    <row r="746" ht="10.15" customHeight="1"/>
    <row r="747" ht="10.15" customHeight="1"/>
    <row r="748" ht="10.15" customHeight="1"/>
    <row r="749" ht="10.15" customHeight="1"/>
    <row r="750" ht="10.15" customHeight="1"/>
    <row r="751" ht="10.15" customHeight="1"/>
    <row r="752" ht="10.15" customHeight="1"/>
    <row r="753" ht="10.15" customHeight="1"/>
    <row r="754" ht="10.15" customHeight="1"/>
    <row r="755" ht="10.15" customHeight="1"/>
    <row r="756" ht="10.15" customHeight="1"/>
    <row r="757" ht="10.15" customHeight="1"/>
    <row r="758" ht="10.15" customHeight="1"/>
    <row r="759" ht="10.15" customHeight="1"/>
    <row r="760" ht="10.15" customHeight="1"/>
    <row r="761" ht="10.15" customHeight="1"/>
    <row r="762" ht="10.15" customHeight="1"/>
    <row r="763" ht="10.15" customHeight="1"/>
    <row r="764" ht="10.15" customHeight="1"/>
    <row r="765" ht="10.15" customHeight="1"/>
    <row r="766" ht="10.15" customHeight="1"/>
    <row r="767" ht="10.15" customHeight="1"/>
    <row r="768" ht="10.15" customHeight="1"/>
    <row r="769" ht="10.15" customHeight="1"/>
    <row r="770" ht="10.15" customHeight="1"/>
    <row r="771" ht="10.15" customHeight="1"/>
    <row r="772" ht="10.15" customHeight="1"/>
    <row r="773" ht="10.15" customHeight="1"/>
    <row r="774" ht="10.15" customHeight="1"/>
    <row r="775" ht="10.15" customHeight="1"/>
    <row r="776" ht="10.15" customHeight="1"/>
    <row r="777" ht="10.15" customHeight="1"/>
    <row r="778" ht="10.15" customHeight="1"/>
    <row r="779" ht="10.15" customHeight="1"/>
    <row r="780" ht="10.15" customHeight="1"/>
    <row r="781" ht="10.15" customHeight="1"/>
    <row r="782" ht="10.15" customHeight="1"/>
    <row r="783" ht="10.15" customHeight="1"/>
    <row r="784" ht="10.15" customHeight="1"/>
    <row r="785" ht="10.15" customHeight="1"/>
    <row r="786" ht="10.15" customHeight="1"/>
    <row r="787" ht="10.15" customHeight="1"/>
    <row r="788" ht="10.15" customHeight="1"/>
    <row r="789" ht="10.15" customHeight="1"/>
    <row r="790" ht="10.15" customHeight="1"/>
    <row r="791" ht="10.15" customHeight="1"/>
    <row r="792" ht="10.15" customHeight="1"/>
    <row r="793" ht="10.15" customHeight="1"/>
    <row r="794" ht="10.15" customHeight="1"/>
    <row r="795" ht="10.15" customHeight="1"/>
    <row r="796" ht="10.15" customHeight="1"/>
    <row r="797" ht="10.15" customHeight="1"/>
    <row r="798" ht="10.15" customHeight="1"/>
    <row r="799" ht="10.15" customHeight="1"/>
    <row r="800" ht="10.15" customHeight="1"/>
    <row r="801" ht="10.15" customHeight="1"/>
    <row r="802" ht="10.15" customHeight="1"/>
    <row r="803" ht="10.15" customHeight="1"/>
    <row r="804" ht="10.15" customHeight="1"/>
    <row r="805" ht="10.15" customHeight="1"/>
    <row r="806" ht="10.15" customHeight="1"/>
    <row r="807" ht="10.15" customHeight="1"/>
    <row r="808" ht="10.15" customHeight="1"/>
    <row r="809" ht="10.15" customHeight="1"/>
    <row r="810" ht="10.15" customHeight="1"/>
    <row r="811" ht="10.15" customHeight="1"/>
    <row r="812" ht="10.15" customHeight="1"/>
    <row r="813" ht="10.15" customHeight="1"/>
    <row r="814" ht="10.15" customHeight="1"/>
    <row r="815" ht="10.15" customHeight="1"/>
    <row r="816" ht="10.15" customHeight="1"/>
    <row r="817" ht="10.15" customHeight="1"/>
    <row r="818" ht="10.15" customHeight="1"/>
    <row r="819" ht="10.15" customHeight="1"/>
    <row r="820" ht="10.15" customHeight="1"/>
    <row r="821" ht="10.15" customHeight="1"/>
    <row r="822" ht="10.15" customHeight="1"/>
    <row r="823" ht="10.15" customHeight="1"/>
    <row r="824" ht="10.15" customHeight="1"/>
    <row r="825" ht="10.15" customHeight="1"/>
    <row r="826" ht="10.15" customHeight="1"/>
    <row r="827" ht="10.15" customHeight="1"/>
    <row r="828" ht="10.15" customHeight="1"/>
    <row r="829" ht="10.15" customHeight="1"/>
    <row r="830" ht="10.15" customHeight="1"/>
    <row r="831" ht="10.15" customHeight="1"/>
    <row r="832" ht="10.15" customHeight="1"/>
    <row r="833" ht="10.15" customHeight="1"/>
    <row r="834" ht="10.15" customHeight="1"/>
    <row r="835" ht="10.15" customHeight="1"/>
    <row r="836" ht="10.15" customHeight="1"/>
    <row r="837" ht="10.15" customHeight="1"/>
    <row r="838" ht="10.15" customHeight="1"/>
    <row r="839" ht="10.15" customHeight="1"/>
    <row r="840" ht="10.15" customHeight="1"/>
    <row r="841" ht="10.15" customHeight="1"/>
    <row r="842" ht="10.15" customHeight="1"/>
    <row r="843" ht="10.15" customHeight="1"/>
    <row r="844" ht="10.15" customHeight="1"/>
    <row r="845" ht="10.15" customHeight="1"/>
    <row r="846" ht="10.15" customHeight="1"/>
    <row r="847" ht="10.15" customHeight="1"/>
    <row r="848" ht="10.15" customHeight="1"/>
    <row r="849" ht="10.15" customHeight="1"/>
    <row r="850" ht="10.15" customHeight="1"/>
    <row r="851" ht="10.15" customHeight="1"/>
    <row r="852" ht="10.15" customHeight="1"/>
    <row r="853" ht="10.15" customHeight="1"/>
    <row r="854" ht="10.15" customHeight="1"/>
    <row r="855" ht="10.15" customHeight="1"/>
    <row r="856" ht="10.15" customHeight="1"/>
    <row r="857" ht="10.15" customHeight="1"/>
    <row r="858" ht="10.15" customHeight="1"/>
    <row r="859" ht="10.15" customHeight="1"/>
    <row r="860" ht="10.15" customHeight="1"/>
    <row r="861" ht="10.15" customHeight="1"/>
    <row r="862" ht="10.15" customHeight="1"/>
    <row r="863" ht="10.15" customHeight="1"/>
    <row r="864" ht="10.15" customHeight="1"/>
    <row r="865" ht="10.15" customHeight="1"/>
    <row r="866" ht="10.15" customHeight="1"/>
    <row r="867" ht="10.15" customHeight="1"/>
    <row r="868" ht="10.15" customHeight="1"/>
    <row r="869" ht="10.15" customHeight="1"/>
    <row r="870" ht="10.15" customHeight="1"/>
    <row r="871" ht="10.15" customHeight="1"/>
    <row r="872" ht="10.15" customHeight="1"/>
    <row r="873" ht="10.15" customHeight="1"/>
    <row r="874" ht="10.15" customHeight="1"/>
    <row r="875" ht="10.15" customHeight="1"/>
    <row r="876" ht="10.15" customHeight="1"/>
    <row r="877" ht="10.15" customHeight="1"/>
    <row r="878" ht="10.15" customHeight="1"/>
    <row r="879" ht="10.15" customHeight="1"/>
    <row r="880" ht="10.15" customHeight="1"/>
    <row r="881" ht="10.15" customHeight="1"/>
    <row r="882" ht="10.15" customHeight="1"/>
    <row r="883" ht="10.15" customHeight="1"/>
    <row r="884" ht="10.15" customHeight="1"/>
    <row r="885" ht="10.15" customHeight="1"/>
    <row r="886" ht="10.15" customHeight="1"/>
    <row r="887" ht="10.15" customHeight="1"/>
    <row r="888" ht="10.15" customHeight="1"/>
    <row r="889" ht="10.15" customHeight="1"/>
    <row r="890" ht="10.15" customHeight="1"/>
    <row r="891" ht="10.15" customHeight="1"/>
    <row r="892" ht="10.15" customHeight="1"/>
    <row r="893" ht="10.15" customHeight="1"/>
    <row r="894" ht="10.15" customHeight="1"/>
    <row r="895" ht="10.15" customHeight="1"/>
    <row r="896" ht="10.15" customHeight="1"/>
    <row r="897" ht="10.15" customHeight="1"/>
    <row r="898" ht="10.15" customHeight="1"/>
    <row r="899" ht="10.15" customHeight="1"/>
    <row r="900" ht="10.15" customHeight="1"/>
    <row r="901" ht="10.15" customHeight="1"/>
    <row r="902" ht="10.15" customHeight="1"/>
    <row r="903" ht="10.15" customHeight="1"/>
    <row r="904" ht="10.15" customHeight="1"/>
    <row r="905" ht="10.15" customHeight="1"/>
    <row r="906" ht="10.15" customHeight="1"/>
    <row r="907" ht="10.15" customHeight="1"/>
    <row r="908" ht="10.15" customHeight="1"/>
    <row r="909" ht="10.15" customHeight="1"/>
    <row r="910" ht="10.15" customHeight="1"/>
    <row r="911" ht="10.15" customHeight="1"/>
    <row r="912" ht="10.15" customHeight="1"/>
    <row r="913" ht="10.15" customHeight="1"/>
    <row r="914" ht="10.15" customHeight="1"/>
    <row r="915" ht="10.15" customHeight="1"/>
    <row r="916" ht="10.15" customHeight="1"/>
    <row r="917" ht="10.15" customHeight="1"/>
    <row r="918" ht="10.15" customHeight="1"/>
    <row r="919" ht="10.15" customHeight="1"/>
    <row r="920" ht="10.15" customHeight="1"/>
    <row r="921" ht="10.15" customHeight="1"/>
    <row r="922" ht="10.15" customHeight="1"/>
    <row r="923" ht="10.15" customHeight="1"/>
    <row r="924" ht="10.15" customHeight="1"/>
    <row r="925" ht="10.15" customHeight="1"/>
    <row r="926" ht="10.15" customHeight="1"/>
    <row r="927" ht="10.15" customHeight="1"/>
    <row r="928" ht="10.15" customHeight="1"/>
    <row r="929" ht="10.15" customHeight="1"/>
    <row r="930" ht="10.15" customHeight="1"/>
    <row r="931" ht="10.15" customHeight="1"/>
    <row r="932" ht="10.15" customHeight="1"/>
    <row r="933" ht="10.15" customHeight="1"/>
    <row r="934" ht="10.15" customHeight="1"/>
    <row r="935" ht="10.15" customHeight="1"/>
    <row r="936" ht="10.15" customHeight="1"/>
    <row r="937" ht="10.15" customHeight="1"/>
    <row r="938" ht="10.15" customHeight="1"/>
    <row r="939" ht="10.15" customHeight="1"/>
    <row r="940" ht="10.15" customHeight="1"/>
    <row r="941" ht="10.15" customHeight="1"/>
    <row r="942" ht="10.15" customHeight="1"/>
    <row r="943" ht="10.15" customHeight="1"/>
    <row r="944" ht="10.15" customHeight="1"/>
    <row r="945" ht="10.15" customHeight="1"/>
    <row r="946" ht="10.15" customHeight="1"/>
    <row r="947" ht="10.15" customHeight="1"/>
    <row r="948" ht="10.15" customHeight="1"/>
    <row r="949" ht="10.15" customHeight="1"/>
    <row r="950" ht="10.15" customHeight="1"/>
    <row r="951" ht="10.15" customHeight="1"/>
    <row r="952" ht="10.15" customHeight="1"/>
    <row r="953" ht="10.15" customHeight="1"/>
    <row r="954" ht="10.15" customHeight="1"/>
    <row r="955" ht="10.15" customHeight="1"/>
    <row r="956" ht="10.15" customHeight="1"/>
    <row r="957" ht="10.15" customHeight="1"/>
    <row r="958" ht="10.15" customHeight="1"/>
    <row r="959" ht="10.15" customHeight="1"/>
    <row r="960" ht="10.15" customHeight="1"/>
    <row r="961" ht="10.15" customHeight="1"/>
    <row r="962" ht="10.15" customHeight="1"/>
    <row r="963" ht="10.15" customHeight="1"/>
    <row r="964" ht="10.15" customHeight="1"/>
    <row r="965" ht="10.15" customHeight="1"/>
    <row r="966" ht="10.15" customHeight="1"/>
    <row r="967" ht="10.15" customHeight="1"/>
    <row r="968" ht="10.15" customHeight="1"/>
    <row r="969" ht="10.15" customHeight="1"/>
    <row r="970" ht="10.15" customHeight="1"/>
    <row r="971" ht="10.15" customHeight="1"/>
    <row r="972" ht="10.15" customHeight="1"/>
    <row r="973" ht="10.15" customHeight="1"/>
    <row r="974" ht="10.15" customHeight="1"/>
    <row r="975" ht="10.15" customHeight="1"/>
    <row r="976" ht="10.15" customHeight="1"/>
    <row r="977" ht="10.15" customHeight="1"/>
    <row r="978" ht="10.15" customHeight="1"/>
    <row r="979" ht="10.15" customHeight="1"/>
    <row r="980" ht="10.15" customHeight="1"/>
    <row r="981" ht="10.15" customHeight="1"/>
    <row r="982" ht="10.15" customHeight="1"/>
    <row r="983" ht="10.15" customHeight="1"/>
    <row r="984" ht="10.15" customHeight="1"/>
    <row r="985" ht="10.15" customHeight="1"/>
    <row r="986" ht="10.15" customHeight="1"/>
    <row r="987" ht="10.15" customHeight="1"/>
    <row r="988" ht="10.15" customHeight="1"/>
    <row r="989" ht="10.15" customHeight="1"/>
    <row r="990" ht="10.15" customHeight="1"/>
    <row r="991" ht="10.15" customHeight="1"/>
    <row r="992" ht="10.15" customHeight="1"/>
    <row r="993" ht="10.15" customHeight="1"/>
    <row r="994" ht="10.15" customHeight="1"/>
    <row r="995" ht="10.15" customHeight="1"/>
    <row r="996" ht="10.15" customHeight="1"/>
    <row r="997" ht="10.15" customHeight="1"/>
    <row r="998" ht="10.15" customHeight="1"/>
    <row r="999" ht="10.15" customHeight="1"/>
    <row r="1000" ht="10.15" customHeight="1"/>
    <row r="1001" ht="10.15" customHeight="1"/>
    <row r="1002" ht="10.15" customHeight="1"/>
    <row r="1003" ht="10.15" customHeight="1"/>
    <row r="1004" ht="10.15" customHeight="1"/>
    <row r="1005" ht="10.15" customHeight="1"/>
    <row r="1006" ht="10.15" customHeight="1"/>
    <row r="1007" ht="10.15" customHeight="1"/>
    <row r="1008" ht="10.15" customHeight="1"/>
    <row r="1009" ht="10.15" customHeight="1"/>
    <row r="1010" ht="10.15" customHeight="1"/>
    <row r="1011" ht="10.15" customHeight="1"/>
    <row r="1012" ht="10.15" customHeight="1"/>
    <row r="1013" ht="10.15" customHeight="1"/>
    <row r="1014" ht="10.15" customHeight="1"/>
    <row r="1015" ht="10.15" customHeight="1"/>
    <row r="1016" ht="10.15" customHeight="1"/>
    <row r="1017" ht="10.15" customHeight="1"/>
    <row r="1018" ht="10.15" customHeight="1"/>
    <row r="1019" ht="10.15" customHeight="1"/>
    <row r="1020" ht="10.15" customHeight="1"/>
    <row r="1021" ht="10.15" customHeight="1"/>
    <row r="1022" ht="10.15" customHeight="1"/>
    <row r="1023" ht="10.15" customHeight="1"/>
    <row r="1024" ht="10.15" customHeight="1"/>
    <row r="1025" ht="10.15" customHeight="1"/>
    <row r="1026" ht="10.15" customHeight="1"/>
    <row r="1027" ht="10.15" customHeight="1"/>
    <row r="1028" ht="10.15" customHeight="1"/>
    <row r="1029" ht="10.15" customHeight="1"/>
    <row r="1030" ht="10.15" customHeight="1"/>
    <row r="1031" ht="10.15" customHeight="1"/>
    <row r="1032" ht="10.15" customHeight="1"/>
    <row r="1033" ht="10.15" customHeight="1"/>
    <row r="1034" ht="10.15" customHeight="1"/>
    <row r="1035" ht="10.15" customHeight="1"/>
    <row r="1036" ht="10.15" customHeight="1"/>
    <row r="1037" ht="10.15" customHeight="1"/>
    <row r="1038" ht="10.15" customHeight="1"/>
    <row r="1039" ht="10.15" customHeight="1"/>
    <row r="1040" ht="10.15" customHeight="1"/>
    <row r="1041" ht="10.15" customHeight="1"/>
    <row r="1042" ht="10.15" customHeight="1"/>
    <row r="1043" ht="10.15" customHeight="1"/>
    <row r="1044" ht="10.15" customHeight="1"/>
    <row r="1045" ht="10.15" customHeight="1"/>
    <row r="1046" ht="10.15" customHeight="1"/>
    <row r="1047" ht="10.15" customHeight="1"/>
    <row r="1048" ht="10.15" customHeight="1"/>
    <row r="1049" ht="10.15" customHeight="1"/>
    <row r="1050" ht="10.15" customHeight="1"/>
    <row r="1051" ht="10.15" customHeight="1"/>
    <row r="1052" ht="10.15" customHeight="1"/>
    <row r="1053" ht="10.15" customHeight="1"/>
    <row r="1054" ht="10.15" customHeight="1"/>
    <row r="1055" ht="10.15" customHeight="1"/>
    <row r="1056" ht="10.15" customHeight="1"/>
    <row r="1057" ht="10.15" customHeight="1"/>
    <row r="1058" ht="10.15" customHeight="1"/>
    <row r="1059" ht="10.15" customHeight="1"/>
    <row r="1060" ht="10.15" customHeight="1"/>
    <row r="1061" ht="10.15" customHeight="1"/>
    <row r="1062" ht="10.15" customHeight="1"/>
    <row r="1063" ht="10.15" customHeight="1"/>
    <row r="1064" ht="10.15" customHeight="1"/>
    <row r="1065" ht="10.15" customHeight="1"/>
    <row r="1066" ht="10.15" customHeight="1"/>
    <row r="1067" ht="10.15" customHeight="1"/>
    <row r="1068" ht="10.15" customHeight="1"/>
    <row r="1069" ht="10.15" customHeight="1"/>
    <row r="1070" ht="10.15" customHeight="1"/>
    <row r="1071" ht="10.15" customHeight="1"/>
    <row r="1072" ht="10.15" customHeight="1"/>
    <row r="1073" ht="10.15" customHeight="1"/>
    <row r="1074" ht="10.15" customHeight="1"/>
    <row r="1075" ht="10.15" customHeight="1"/>
    <row r="1076" ht="10.15" customHeight="1"/>
    <row r="1077" ht="10.15" customHeight="1"/>
    <row r="1078" ht="10.15" customHeight="1"/>
    <row r="1079" ht="10.15" customHeight="1"/>
    <row r="1080" ht="10.15" customHeight="1"/>
    <row r="1081" ht="10.15" customHeight="1"/>
    <row r="1082" ht="10.15" customHeight="1"/>
    <row r="1083" ht="10.15" customHeight="1"/>
    <row r="1084" ht="10.15" customHeight="1"/>
    <row r="1085" ht="10.15" customHeight="1"/>
    <row r="1086" ht="10.15" customHeight="1"/>
    <row r="1087" ht="10.15" customHeight="1"/>
    <row r="1088" ht="10.15" customHeight="1"/>
    <row r="1089" ht="10.15" customHeight="1"/>
    <row r="1090" ht="10.15" customHeight="1"/>
    <row r="1091" ht="10.15" customHeight="1"/>
    <row r="1092" ht="10.15" customHeight="1"/>
    <row r="1093" ht="10.15" customHeight="1"/>
    <row r="1094" ht="10.15" customHeight="1"/>
    <row r="1095" ht="10.15" customHeight="1"/>
    <row r="1096" ht="10.15" customHeight="1"/>
    <row r="1097" ht="10.15" customHeight="1"/>
    <row r="1098" ht="10.15" customHeight="1"/>
    <row r="1099" ht="10.15" customHeight="1"/>
    <row r="1100" ht="10.15" customHeight="1"/>
    <row r="1101" ht="10.15" customHeight="1"/>
    <row r="1102" ht="10.15" customHeight="1"/>
    <row r="1103" ht="10.15" customHeight="1"/>
    <row r="1104" ht="10.15" customHeight="1"/>
    <row r="1105" ht="10.15" customHeight="1"/>
    <row r="1106" ht="10.15" customHeight="1"/>
    <row r="1107" ht="10.15" customHeight="1"/>
    <row r="1108" ht="10.15" customHeight="1"/>
    <row r="1109" ht="10.15" customHeight="1"/>
    <row r="1110" ht="10.15" customHeight="1"/>
    <row r="1111" ht="10.15" customHeight="1"/>
    <row r="1112" ht="10.15" customHeight="1"/>
    <row r="1113" ht="10.15" customHeight="1"/>
    <row r="1114" ht="10.15" customHeight="1"/>
    <row r="1115" ht="10.15" customHeight="1"/>
    <row r="1116" ht="10.15" customHeight="1"/>
    <row r="1117" ht="10.15" customHeight="1"/>
    <row r="1118" ht="10.15" customHeight="1"/>
    <row r="1119" ht="10.15" customHeight="1"/>
    <row r="1120" ht="10.15" customHeight="1"/>
    <row r="1121" ht="10.15" customHeight="1"/>
    <row r="1122" ht="10.15" customHeight="1"/>
    <row r="1123" ht="10.15" customHeight="1"/>
    <row r="1124" ht="10.15" customHeight="1"/>
    <row r="1125" ht="10.15" customHeight="1"/>
    <row r="1126" ht="10.15" customHeight="1"/>
    <row r="1127" ht="10.15" customHeight="1"/>
    <row r="1128" ht="10.15" customHeight="1"/>
    <row r="1129" ht="10.15" customHeight="1"/>
    <row r="1130" ht="10.15" customHeight="1"/>
    <row r="1131" ht="10.15" customHeight="1"/>
    <row r="1132" ht="10.15" customHeight="1"/>
    <row r="1133" ht="10.15" customHeight="1"/>
    <row r="1134" ht="10.15" customHeight="1"/>
    <row r="1135" ht="10.15" customHeight="1"/>
    <row r="1136" ht="10.15" customHeight="1"/>
    <row r="1137" ht="10.15" customHeight="1"/>
    <row r="1138" ht="10.15" customHeight="1"/>
    <row r="1139" ht="10.15" customHeight="1"/>
    <row r="1140" ht="10.15" customHeight="1"/>
    <row r="1141" ht="10.15" customHeight="1"/>
    <row r="1142" ht="10.15" customHeight="1"/>
    <row r="1143" ht="10.15" customHeight="1"/>
    <row r="1144" ht="10.15" customHeight="1"/>
    <row r="1145" ht="10.15" customHeight="1"/>
    <row r="1146" ht="10.15" customHeight="1"/>
    <row r="1147" ht="10.15" customHeight="1"/>
    <row r="1148" ht="10.15" customHeight="1"/>
    <row r="1149" ht="10.15" customHeight="1"/>
    <row r="1150" ht="10.15" customHeight="1"/>
    <row r="1151" ht="10.15" customHeight="1"/>
    <row r="1152" ht="10.15" customHeight="1"/>
    <row r="1153" ht="10.15" customHeight="1"/>
    <row r="1154" ht="10.15" customHeight="1"/>
    <row r="1155" ht="10.15" customHeight="1"/>
    <row r="1156" ht="10.15" customHeight="1"/>
    <row r="1157" ht="10.15" customHeight="1"/>
    <row r="1158" ht="10.15" customHeight="1"/>
    <row r="1159" ht="10.15" customHeight="1"/>
    <row r="1160" ht="10.15" customHeight="1"/>
    <row r="1161" ht="10.15" customHeight="1"/>
    <row r="1162" ht="10.15" customHeight="1"/>
    <row r="1163" ht="10.15" customHeight="1"/>
    <row r="1164" ht="10.15" customHeight="1"/>
    <row r="1165" ht="10.15" customHeight="1"/>
    <row r="1166" ht="10.15" customHeight="1"/>
    <row r="1167" ht="10.15" customHeight="1"/>
    <row r="1168" ht="10.15" customHeight="1"/>
    <row r="1169" ht="10.15" customHeight="1"/>
    <row r="1170" ht="10.15" customHeight="1"/>
    <row r="1171" ht="10.15" customHeight="1"/>
    <row r="1172" ht="10.15" customHeight="1"/>
    <row r="1173" ht="10.15" customHeight="1"/>
    <row r="1174" ht="10.15" customHeight="1"/>
    <row r="1175" ht="10.15" customHeight="1"/>
    <row r="1176" ht="10.15" customHeight="1"/>
    <row r="1177" ht="10.15" customHeight="1"/>
    <row r="1178" ht="10.15" customHeight="1"/>
    <row r="1179" ht="10.15" customHeight="1"/>
    <row r="1180" ht="10.15" customHeight="1"/>
    <row r="1181" ht="10.15" customHeight="1"/>
    <row r="1182" ht="10.15" customHeight="1"/>
    <row r="1183" ht="10.15" customHeight="1"/>
    <row r="1184" ht="10.15" customHeight="1"/>
    <row r="1185" ht="10.15" customHeight="1"/>
    <row r="1186" ht="10.15" customHeight="1"/>
    <row r="1187" ht="10.15" customHeight="1"/>
    <row r="1188" ht="10.15" customHeight="1"/>
    <row r="1189" ht="10.15" customHeight="1"/>
    <row r="1190" ht="10.15" customHeight="1"/>
    <row r="1191" ht="10.15" customHeight="1"/>
    <row r="1192" ht="10.15" customHeight="1"/>
    <row r="1193" ht="10.15" customHeight="1"/>
    <row r="1194" ht="10.15" customHeight="1"/>
    <row r="1195" ht="10.15" customHeight="1"/>
    <row r="1196" ht="10.15" customHeight="1"/>
    <row r="1197" ht="10.15" customHeight="1"/>
    <row r="1198" ht="10.15" customHeight="1"/>
    <row r="1199" ht="10.15" customHeight="1"/>
    <row r="1200" ht="10.15" customHeight="1"/>
    <row r="1201" ht="10.15" customHeight="1"/>
    <row r="1202" ht="10.15" customHeight="1"/>
    <row r="1203" ht="10.15" customHeight="1"/>
    <row r="1204" ht="10.15" customHeight="1"/>
    <row r="1205" ht="10.15" customHeight="1"/>
    <row r="1206" ht="10.15" customHeight="1"/>
    <row r="1207" ht="10.15" customHeight="1"/>
    <row r="1208" ht="10.15" customHeight="1"/>
    <row r="1209" ht="10.15" customHeight="1"/>
    <row r="1210" ht="10.15" customHeight="1"/>
    <row r="1211" ht="10.15" customHeight="1"/>
    <row r="1212" ht="10.15" customHeight="1"/>
    <row r="1213" ht="10.15" customHeight="1"/>
    <row r="1214" ht="10.15" customHeight="1"/>
    <row r="1215" ht="10.15" customHeight="1"/>
    <row r="1216" ht="10.15" customHeight="1"/>
    <row r="1217" ht="10.15" customHeight="1"/>
    <row r="1218" ht="10.15" customHeight="1"/>
    <row r="1219" ht="10.15" customHeight="1"/>
    <row r="1220" ht="10.15" customHeight="1"/>
    <row r="1221" ht="10.15" customHeight="1"/>
    <row r="1222" ht="10.15" customHeight="1"/>
    <row r="1223" ht="10.15" customHeight="1"/>
    <row r="1224" ht="10.15" customHeight="1"/>
    <row r="1225" ht="10.15" customHeight="1"/>
    <row r="1226" ht="10.15" customHeight="1"/>
    <row r="1227" ht="10.15" customHeight="1"/>
    <row r="1228" ht="10.15" customHeight="1"/>
    <row r="1229" ht="10.15" customHeight="1"/>
    <row r="1230" ht="10.15" customHeight="1"/>
    <row r="1231" ht="10.15" customHeight="1"/>
    <row r="1232" ht="10.15" customHeight="1"/>
    <row r="1233" ht="10.15" customHeight="1"/>
    <row r="1234" ht="10.15" customHeight="1"/>
    <row r="1235" ht="10.15" customHeight="1"/>
    <row r="1236" ht="10.15" customHeight="1"/>
    <row r="1237" ht="10.15" customHeight="1"/>
    <row r="1238" ht="10.15" customHeight="1"/>
    <row r="1239" ht="10.15" customHeight="1"/>
    <row r="1240" ht="10.15" customHeight="1"/>
    <row r="1241" ht="10.15" customHeight="1"/>
    <row r="1242" ht="10.15" customHeight="1"/>
    <row r="1243" ht="10.15" customHeight="1"/>
    <row r="1244" ht="10.15" customHeight="1"/>
    <row r="1245" ht="10.15" customHeight="1"/>
    <row r="1246" ht="10.15" customHeight="1"/>
    <row r="1247" ht="10.15" customHeight="1"/>
    <row r="1248" ht="10.15" customHeight="1"/>
    <row r="1249" ht="10.15" customHeight="1"/>
    <row r="1250" ht="10.15" customHeight="1"/>
    <row r="1251" ht="10.15" customHeight="1"/>
    <row r="1252" ht="10.15" customHeight="1"/>
    <row r="1253" ht="10.15" customHeight="1"/>
    <row r="1254" ht="10.15" customHeight="1"/>
    <row r="1255" ht="10.15" customHeight="1"/>
    <row r="1256" ht="10.15" customHeight="1"/>
    <row r="1257" ht="10.15" customHeight="1"/>
    <row r="1258" ht="10.15" customHeight="1"/>
    <row r="1259" ht="10.15" customHeight="1"/>
    <row r="1260" ht="10.15" customHeight="1"/>
    <row r="1261" ht="10.15" customHeight="1"/>
    <row r="1262" ht="10.15" customHeight="1"/>
    <row r="1263" ht="10.15" customHeight="1"/>
    <row r="1264" ht="10.15" customHeight="1"/>
    <row r="1265" ht="10.15" customHeight="1"/>
    <row r="1266" ht="10.15" customHeight="1"/>
    <row r="1267" ht="10.15" customHeight="1"/>
    <row r="1268" ht="10.15" customHeight="1"/>
    <row r="1269" ht="10.15" customHeight="1"/>
    <row r="1270" ht="10.15" customHeight="1"/>
    <row r="1271" ht="10.15" customHeight="1"/>
    <row r="1272" ht="10.15" customHeight="1"/>
    <row r="1273" ht="10.15" customHeight="1"/>
    <row r="1274" ht="10.15" customHeight="1"/>
    <row r="1275" ht="10.15" customHeight="1"/>
    <row r="1276" ht="10.15" customHeight="1"/>
    <row r="1277" ht="10.15" customHeight="1"/>
    <row r="1278" ht="10.15" customHeight="1"/>
    <row r="1279" ht="10.15" customHeight="1"/>
    <row r="1280" ht="10.15" customHeight="1"/>
    <row r="1281" ht="10.15" customHeight="1"/>
    <row r="1282" ht="10.15" customHeight="1"/>
    <row r="1283" ht="10.15" customHeight="1"/>
    <row r="1284" ht="10.15" customHeight="1"/>
    <row r="1285" ht="10.15" customHeight="1"/>
    <row r="1286" ht="10.15" customHeight="1"/>
    <row r="1287" ht="10.15" customHeight="1"/>
    <row r="1288" ht="10.15" customHeight="1"/>
    <row r="1289" ht="10.15" customHeight="1"/>
    <row r="1290" ht="10.15" customHeight="1"/>
    <row r="1291" ht="10.15" customHeight="1"/>
    <row r="1292" ht="10.15" customHeight="1"/>
    <row r="1293" ht="10.15" customHeight="1"/>
    <row r="1294" ht="10.15" customHeight="1"/>
    <row r="1295" ht="10.15" customHeight="1"/>
    <row r="1296" ht="10.15" customHeight="1"/>
    <row r="1297" ht="10.15" customHeight="1"/>
    <row r="1298" ht="10.15" customHeight="1"/>
    <row r="1299" ht="10.15" customHeight="1"/>
    <row r="1300" ht="10.15" customHeight="1"/>
    <row r="1301" ht="10.15" customHeight="1"/>
    <row r="1302" ht="10.15" customHeight="1"/>
    <row r="1303" ht="10.15" customHeight="1"/>
    <row r="1304" ht="10.15" customHeight="1"/>
    <row r="1305" ht="10.15" customHeight="1"/>
    <row r="1306" ht="10.15" customHeight="1"/>
    <row r="1307" ht="10.15" customHeight="1"/>
    <row r="1308" ht="10.15" customHeight="1"/>
    <row r="1309" ht="10.15" customHeight="1"/>
    <row r="1310" ht="10.15" customHeight="1"/>
    <row r="1311" ht="10.15" customHeight="1"/>
    <row r="1312" ht="10.15" customHeight="1"/>
    <row r="1313" ht="10.15" customHeight="1"/>
    <row r="1314" ht="10.15" customHeight="1"/>
    <row r="1315" ht="10.15" customHeight="1"/>
    <row r="1316" ht="10.15" customHeight="1"/>
    <row r="1317" ht="10.15" customHeight="1"/>
    <row r="1318" ht="10.15" customHeight="1"/>
    <row r="1319" ht="10.15" customHeight="1"/>
    <row r="1320" ht="10.15" customHeight="1"/>
    <row r="1321" ht="10.15" customHeight="1"/>
    <row r="1322" ht="10.15" customHeight="1"/>
    <row r="1323" ht="10.15" customHeight="1"/>
    <row r="1324" ht="10.15" customHeight="1"/>
    <row r="1325" ht="10.15" customHeight="1"/>
    <row r="1326" ht="10.15" customHeight="1"/>
    <row r="1327" ht="10.15" customHeight="1"/>
    <row r="1328" ht="10.15" customHeight="1"/>
    <row r="1329" ht="10.15" customHeight="1"/>
    <row r="1330" ht="10.15" customHeight="1"/>
    <row r="1331" ht="10.15" customHeight="1"/>
    <row r="1332" ht="10.15" customHeight="1"/>
    <row r="1333" ht="10.15" customHeight="1"/>
    <row r="1334" ht="10.15" customHeight="1"/>
    <row r="1335" ht="10.15" customHeight="1"/>
    <row r="1336" ht="10.15" customHeight="1"/>
    <row r="1337" ht="10.15" customHeight="1"/>
    <row r="1338" ht="10.15" customHeight="1"/>
    <row r="1339" ht="10.15" customHeight="1"/>
    <row r="1340" ht="10.15" customHeight="1"/>
    <row r="1341" ht="10.15" customHeight="1"/>
    <row r="1342" ht="10.15" customHeight="1"/>
    <row r="1343" ht="10.15" customHeight="1"/>
    <row r="1344" ht="10.15" customHeight="1"/>
    <row r="1345" ht="10.15" customHeight="1"/>
    <row r="1346" ht="10.15" customHeight="1"/>
    <row r="1347" ht="10.15" customHeight="1"/>
    <row r="1348" ht="10.15" customHeight="1"/>
    <row r="1349" ht="10.15" customHeight="1"/>
    <row r="1350" ht="10.15" customHeight="1"/>
    <row r="1351" ht="10.15" customHeight="1"/>
    <row r="1352" ht="10.15" customHeight="1"/>
    <row r="1353" ht="10.15" customHeight="1"/>
    <row r="1354" ht="10.15" customHeight="1"/>
    <row r="1355" ht="10.15" customHeight="1"/>
    <row r="1356" ht="10.15" customHeight="1"/>
    <row r="1357" ht="10.15" customHeight="1"/>
    <row r="1358" ht="10.15" customHeight="1"/>
    <row r="1359" ht="10.15" customHeight="1"/>
    <row r="1360" ht="10.15" customHeight="1"/>
    <row r="1361" ht="10.15" customHeight="1"/>
    <row r="1362" ht="10.15" customHeight="1"/>
    <row r="1363" ht="10.15" customHeight="1"/>
    <row r="1364" ht="10.15" customHeight="1"/>
    <row r="1365" ht="10.15" customHeight="1"/>
    <row r="1366" ht="10.15" customHeight="1"/>
    <row r="1367" ht="10.15" customHeight="1"/>
    <row r="1368" ht="10.15" customHeight="1"/>
    <row r="1369" ht="10.15" customHeight="1"/>
    <row r="1370" ht="10.15" customHeight="1"/>
    <row r="1371" ht="10.15" customHeight="1"/>
    <row r="1372" ht="10.15" customHeight="1"/>
    <row r="1373" ht="10.15" customHeight="1"/>
    <row r="1374" ht="10.15" customHeight="1"/>
    <row r="1375" ht="10.15" customHeight="1"/>
    <row r="1376" ht="10.15" customHeight="1"/>
    <row r="1377" ht="10.15" customHeight="1"/>
    <row r="1378" ht="10.15" customHeight="1"/>
    <row r="1379" ht="10.15" customHeight="1"/>
    <row r="1380" ht="10.15" customHeight="1"/>
    <row r="1381" ht="10.15" customHeight="1"/>
    <row r="1382" ht="10.15" customHeight="1"/>
    <row r="1383" ht="10.15" customHeight="1"/>
    <row r="1384" ht="10.15" customHeight="1"/>
    <row r="1385" ht="10.15" customHeight="1"/>
    <row r="1386" ht="10.15" customHeight="1"/>
    <row r="1387" ht="10.15" customHeight="1"/>
    <row r="1388" ht="10.15" customHeight="1"/>
    <row r="1389" ht="10.15" customHeight="1"/>
    <row r="1390" ht="10.15" customHeight="1"/>
    <row r="1391" ht="10.15" customHeight="1"/>
    <row r="1392" ht="10.15" customHeight="1"/>
    <row r="1393" ht="10.15" customHeight="1"/>
    <row r="1394" ht="10.15" customHeight="1"/>
    <row r="1395" ht="10.15" customHeight="1"/>
    <row r="1396" ht="10.15" customHeight="1"/>
    <row r="1397" ht="10.15" customHeight="1"/>
    <row r="1398" ht="10.15" customHeight="1"/>
    <row r="1399" ht="10.15" customHeight="1"/>
    <row r="1400" ht="10.15" customHeight="1"/>
    <row r="1401" ht="10.15" customHeight="1"/>
    <row r="1402" ht="10.15" customHeight="1"/>
    <row r="1403" ht="10.15" customHeight="1"/>
    <row r="1404" ht="10.15" customHeight="1"/>
    <row r="1405" ht="10.15" customHeight="1"/>
    <row r="1406" ht="10.15" customHeight="1"/>
    <row r="1407" ht="10.15" customHeight="1"/>
    <row r="1408" ht="10.15" customHeight="1"/>
    <row r="1409" ht="10.15" customHeight="1"/>
    <row r="1410" ht="10.15" customHeight="1"/>
    <row r="1411" ht="10.15" customHeight="1"/>
    <row r="1412" ht="10.15" customHeight="1"/>
    <row r="1413" ht="10.15" customHeight="1"/>
    <row r="1414" ht="10.15" customHeight="1"/>
    <row r="1415" ht="10.15" customHeight="1"/>
    <row r="1416" ht="10.15" customHeight="1"/>
    <row r="1417" ht="10.15" customHeight="1"/>
    <row r="1418" ht="10.15" customHeight="1"/>
    <row r="1419" ht="10.15" customHeight="1"/>
    <row r="1420" ht="10.15" customHeight="1"/>
    <row r="1421" ht="10.15" customHeight="1"/>
    <row r="1422" ht="10.15" customHeight="1"/>
    <row r="1423" ht="10.15" customHeight="1"/>
    <row r="1424" ht="10.15" customHeight="1"/>
    <row r="1425" ht="10.15" customHeight="1"/>
    <row r="1426" ht="10.15" customHeight="1"/>
    <row r="1427" ht="10.15" customHeight="1"/>
    <row r="1428" ht="10.15" customHeight="1"/>
    <row r="1429" ht="10.15" customHeight="1"/>
    <row r="1430" ht="10.15" customHeight="1"/>
    <row r="1431" ht="10.15" customHeight="1"/>
    <row r="1432" ht="10.15" customHeight="1"/>
    <row r="1433" ht="10.15" customHeight="1"/>
    <row r="1434" ht="10.15" customHeight="1"/>
    <row r="1435" ht="10.15" customHeight="1"/>
    <row r="1436" ht="10.15" customHeight="1"/>
    <row r="1437" ht="10.15" customHeight="1"/>
    <row r="1438" ht="10.15" customHeight="1"/>
    <row r="1439" ht="10.15" customHeight="1"/>
    <row r="1440" ht="10.15" customHeight="1"/>
    <row r="1441" ht="10.15" customHeight="1"/>
    <row r="1442" ht="10.15" customHeight="1"/>
    <row r="1443" ht="10.15" customHeight="1"/>
    <row r="1444" ht="10.15" customHeight="1"/>
    <row r="1445" ht="10.15" customHeight="1"/>
    <row r="1446" ht="10.15" customHeight="1"/>
    <row r="1447" ht="10.15" customHeight="1"/>
    <row r="1448" ht="10.15" customHeight="1"/>
    <row r="1449" ht="10.15" customHeight="1"/>
    <row r="1450" ht="10.15" customHeight="1"/>
    <row r="1451" ht="10.15" customHeight="1"/>
    <row r="1452" ht="10.15" customHeight="1"/>
    <row r="1453" ht="10.15" customHeight="1"/>
    <row r="1454" ht="10.15" customHeight="1"/>
    <row r="1455" ht="10.15" customHeight="1"/>
    <row r="1456" ht="10.15" customHeight="1"/>
    <row r="1457" ht="10.15" customHeight="1"/>
    <row r="1458" ht="10.15" customHeight="1"/>
    <row r="1459" ht="10.15" customHeight="1"/>
    <row r="1460" ht="10.15" customHeight="1"/>
    <row r="1461" ht="10.15" customHeight="1"/>
    <row r="1462" ht="10.15" customHeight="1"/>
    <row r="1463" ht="10.15" customHeight="1"/>
    <row r="1464" ht="10.15" customHeight="1"/>
    <row r="1465" ht="10.15" customHeight="1"/>
    <row r="1466" ht="10.15" customHeight="1"/>
    <row r="1467" ht="10.15" customHeight="1"/>
    <row r="1468" ht="10.15" customHeight="1"/>
    <row r="1469" ht="10.15" customHeight="1"/>
    <row r="1470" ht="10.15" customHeight="1"/>
    <row r="1471" ht="10.15" customHeight="1"/>
    <row r="1472" ht="10.15" customHeight="1"/>
    <row r="1473" ht="10.15" customHeight="1"/>
    <row r="1474" ht="10.15" customHeight="1"/>
    <row r="1475" ht="10.15" customHeight="1"/>
    <row r="1476" ht="10.15" customHeight="1"/>
    <row r="1477" ht="10.15" customHeight="1"/>
    <row r="1478" ht="10.15" customHeight="1"/>
    <row r="1479" ht="10.15" customHeight="1"/>
    <row r="1480" ht="10.15" customHeight="1"/>
    <row r="1481" ht="10.15" customHeight="1"/>
    <row r="1482" ht="10.15" customHeight="1"/>
    <row r="1483" ht="10.15" customHeight="1"/>
    <row r="1484" ht="10.15" customHeight="1"/>
    <row r="1485" ht="10.15" customHeight="1"/>
    <row r="1486" ht="10.15" customHeight="1"/>
    <row r="1487" ht="10.15" customHeight="1"/>
    <row r="1488" ht="10.15" customHeight="1"/>
    <row r="1489" ht="10.15" customHeight="1"/>
    <row r="1490" ht="10.15" customHeight="1"/>
    <row r="1491" ht="10.15" customHeight="1"/>
    <row r="1492" ht="10.15" customHeight="1"/>
    <row r="1493" ht="10.15" customHeight="1"/>
    <row r="1494" ht="10.15" customHeight="1"/>
    <row r="1495" ht="10.15" customHeight="1"/>
    <row r="1496" ht="10.15" customHeight="1"/>
    <row r="1497" ht="10.15" customHeight="1"/>
    <row r="1498" ht="10.15" customHeight="1"/>
    <row r="1499" ht="10.15" customHeight="1"/>
    <row r="1500" ht="10.15" customHeight="1"/>
    <row r="1501" ht="10.15" customHeight="1"/>
    <row r="1502" ht="10.15" customHeight="1"/>
    <row r="1503" ht="10.15" customHeight="1"/>
    <row r="1504" ht="10.15" customHeight="1"/>
    <row r="1505" ht="10.15" customHeight="1"/>
    <row r="1506" ht="10.15" customHeight="1"/>
    <row r="1507" ht="10.15" customHeight="1"/>
    <row r="1508" ht="10.15" customHeight="1"/>
    <row r="1509" ht="10.15" customHeight="1"/>
    <row r="1510" ht="10.15" customHeight="1"/>
    <row r="1511" ht="10.15" customHeight="1"/>
    <row r="1512" ht="10.15" customHeight="1"/>
    <row r="1513" ht="10.15" customHeight="1"/>
    <row r="1514" ht="10.15" customHeight="1"/>
    <row r="1515" ht="10.15" customHeight="1"/>
    <row r="1516" ht="10.15" customHeight="1"/>
    <row r="1517" ht="10.15" customHeight="1"/>
    <row r="1518" ht="10.15" customHeight="1"/>
    <row r="1519" ht="10.15" customHeight="1"/>
    <row r="1520" ht="10.15" customHeight="1"/>
    <row r="1521" ht="10.15" customHeight="1"/>
    <row r="1522" ht="10.15" customHeight="1"/>
    <row r="1523" ht="10.15" customHeight="1"/>
    <row r="1524" ht="10.15" customHeight="1"/>
    <row r="1525" ht="10.15" customHeight="1"/>
    <row r="1526" ht="10.15" customHeight="1"/>
    <row r="1527" ht="10.15" customHeight="1"/>
    <row r="1528" ht="10.15" customHeight="1"/>
    <row r="1529" ht="10.15" customHeight="1"/>
    <row r="1530" ht="10.15" customHeight="1"/>
    <row r="1531" ht="10.15" customHeight="1"/>
    <row r="1532" ht="10.15" customHeight="1"/>
    <row r="1533" ht="10.15" customHeight="1"/>
    <row r="1534" ht="10.15" customHeight="1"/>
    <row r="1535" ht="10.15" customHeight="1"/>
    <row r="1536" ht="10.15" customHeight="1"/>
    <row r="1537" ht="10.15" customHeight="1"/>
    <row r="1538" ht="10.15" customHeight="1"/>
    <row r="1539" ht="10.15" customHeight="1"/>
    <row r="1540" ht="10.15" customHeight="1"/>
    <row r="1541" ht="10.15" customHeight="1"/>
    <row r="1542" ht="10.15" customHeight="1"/>
    <row r="1543" ht="10.15" customHeight="1"/>
    <row r="1544" ht="10.15" customHeight="1"/>
    <row r="1545" ht="10.15" customHeight="1"/>
    <row r="1546" ht="10.15" customHeight="1"/>
    <row r="1547" ht="10.15" customHeight="1"/>
    <row r="1548" ht="10.15" customHeight="1"/>
    <row r="1549" ht="10.15" customHeight="1"/>
    <row r="1550" ht="10.15" customHeight="1"/>
    <row r="1551" ht="10.15" customHeight="1"/>
    <row r="1552" ht="10.15" customHeight="1"/>
  </sheetData>
  <sheetProtection selectLockedCells="1"/>
  <mergeCells count="74">
    <mergeCell ref="B87:H88"/>
    <mergeCell ref="B91:H92"/>
    <mergeCell ref="B95:H96"/>
    <mergeCell ref="B99:H100"/>
    <mergeCell ref="X91:AE92"/>
    <mergeCell ref="AA95:AE96"/>
    <mergeCell ref="O95:X96"/>
    <mergeCell ref="O99:Q100"/>
    <mergeCell ref="AA99:AD100"/>
    <mergeCell ref="N91:W92"/>
    <mergeCell ref="B26:H27"/>
    <mergeCell ref="B28:H29"/>
    <mergeCell ref="B115:K116"/>
    <mergeCell ref="AD103:AE104"/>
    <mergeCell ref="AD107:AE108"/>
    <mergeCell ref="AD111:AE112"/>
    <mergeCell ref="AD115:AE116"/>
    <mergeCell ref="N115:AC116"/>
    <mergeCell ref="N111:AC112"/>
    <mergeCell ref="N107:AC108"/>
    <mergeCell ref="N103:AC104"/>
    <mergeCell ref="B111:L112"/>
    <mergeCell ref="B103:I104"/>
    <mergeCell ref="B107:I108"/>
    <mergeCell ref="M78:AF81"/>
    <mergeCell ref="M86:AF89"/>
    <mergeCell ref="A2:M3"/>
    <mergeCell ref="A5:AD6"/>
    <mergeCell ref="A7:AD8"/>
    <mergeCell ref="A9:AD10"/>
    <mergeCell ref="T24:AD25"/>
    <mergeCell ref="B24:G25"/>
    <mergeCell ref="N24:S25"/>
    <mergeCell ref="K20:N21"/>
    <mergeCell ref="A20:J21"/>
    <mergeCell ref="Y16:Y17"/>
    <mergeCell ref="AB16:AB17"/>
    <mergeCell ref="AA83:AC84"/>
    <mergeCell ref="AD83:AE84"/>
    <mergeCell ref="A76:AE77"/>
    <mergeCell ref="B83:I84"/>
    <mergeCell ref="R38:R39"/>
    <mergeCell ref="S38:W39"/>
    <mergeCell ref="Y83:Z84"/>
    <mergeCell ref="B79:G80"/>
    <mergeCell ref="I38:L39"/>
    <mergeCell ref="P83:S84"/>
    <mergeCell ref="T83:U84"/>
    <mergeCell ref="V83:X84"/>
    <mergeCell ref="M38:M39"/>
    <mergeCell ref="B44:AD73"/>
    <mergeCell ref="B42:I43"/>
    <mergeCell ref="B38:H39"/>
    <mergeCell ref="N38:Q39"/>
    <mergeCell ref="B32:H33"/>
    <mergeCell ref="I32:AF33"/>
    <mergeCell ref="I28:AF29"/>
    <mergeCell ref="I26:AF27"/>
    <mergeCell ref="I36:AF37"/>
    <mergeCell ref="B30:H31"/>
    <mergeCell ref="I30:N31"/>
    <mergeCell ref="P30:W31"/>
    <mergeCell ref="N34:Q35"/>
    <mergeCell ref="R34:R35"/>
    <mergeCell ref="S34:W35"/>
    <mergeCell ref="I34:L35"/>
    <mergeCell ref="M34:M35"/>
    <mergeCell ref="B36:H37"/>
    <mergeCell ref="B34:H35"/>
    <mergeCell ref="AE16:AE17"/>
    <mergeCell ref="W16:X17"/>
    <mergeCell ref="Z16:AA17"/>
    <mergeCell ref="AC16:AD17"/>
    <mergeCell ref="O30:O31"/>
  </mergeCells>
  <phoneticPr fontId="2"/>
  <conditionalFormatting sqref="B107">
    <cfRule type="expression" dxfId="0" priority="1">
      <formula>#REF!&lt;&gt;""</formula>
    </cfRule>
  </conditionalFormatting>
  <dataValidations count="1">
    <dataValidation type="list" allowBlank="1" showInputMessage="1" showErrorMessage="1" sqref="A20:J21" xr:uid="{00000000-0002-0000-0E00-000000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s>
  <hyperlinks>
    <hyperlink ref="X1" location="作業メニュー!A1" display="作業メニュー" xr:uid="{00000000-0004-0000-0E00-000000000000}"/>
  </hyperlinks>
  <printOptions horizontalCentered="1"/>
  <pageMargins left="0.78740157480314965" right="0.78740157480314965" top="0.98425196850393704" bottom="0.78740157480314965" header="0.31496062992125984" footer="0.31496062992125984"/>
  <pageSetup paperSize="9" scale="88" fitToHeight="0" orientation="portrait" r:id="rId1"/>
  <rowBreaks count="1" manualBreakCount="1">
    <brk id="73"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166913" r:id="rId4" name="Check Box 1">
              <controlPr defaultSize="0" autoFill="0" autoLine="0" autoPict="0">
                <anchor moveWithCells="1">
                  <from>
                    <xdr:col>12</xdr:col>
                    <xdr:colOff>190500</xdr:colOff>
                    <xdr:row>94</xdr:row>
                    <xdr:rowOff>19050</xdr:rowOff>
                  </from>
                  <to>
                    <xdr:col>14</xdr:col>
                    <xdr:colOff>38100</xdr:colOff>
                    <xdr:row>96</xdr:row>
                    <xdr:rowOff>19050</xdr:rowOff>
                  </to>
                </anchor>
              </controlPr>
            </control>
          </mc:Choice>
        </mc:AlternateContent>
        <mc:AlternateContent xmlns:mc="http://schemas.openxmlformats.org/markup-compatibility/2006">
          <mc:Choice Requires="x14">
            <control shapeId="166914" r:id="rId5" name="Check Box 2">
              <controlPr defaultSize="0" autoFill="0" autoLine="0" autoPict="0">
                <anchor moveWithCells="1">
                  <from>
                    <xdr:col>25</xdr:col>
                    <xdr:colOff>19050</xdr:colOff>
                    <xdr:row>94</xdr:row>
                    <xdr:rowOff>0</xdr:rowOff>
                  </from>
                  <to>
                    <xdr:col>26</xdr:col>
                    <xdr:colOff>57150</xdr:colOff>
                    <xdr:row>96</xdr:row>
                    <xdr:rowOff>19050</xdr:rowOff>
                  </to>
                </anchor>
              </controlPr>
            </control>
          </mc:Choice>
        </mc:AlternateContent>
        <mc:AlternateContent xmlns:mc="http://schemas.openxmlformats.org/markup-compatibility/2006">
          <mc:Choice Requires="x14">
            <control shapeId="166915" r:id="rId6" name="Check Box 3">
              <controlPr defaultSize="0" autoFill="0" autoLine="0" autoPict="0">
                <anchor moveWithCells="1">
                  <from>
                    <xdr:col>12</xdr:col>
                    <xdr:colOff>190500</xdr:colOff>
                    <xdr:row>97</xdr:row>
                    <xdr:rowOff>133350</xdr:rowOff>
                  </from>
                  <to>
                    <xdr:col>14</xdr:col>
                    <xdr:colOff>19050</xdr:colOff>
                    <xdr:row>100</xdr:row>
                    <xdr:rowOff>0</xdr:rowOff>
                  </to>
                </anchor>
              </controlPr>
            </control>
          </mc:Choice>
        </mc:AlternateContent>
        <mc:AlternateContent xmlns:mc="http://schemas.openxmlformats.org/markup-compatibility/2006">
          <mc:Choice Requires="x14">
            <control shapeId="166916" r:id="rId7" name="Check Box 4">
              <controlPr defaultSize="0" autoFill="0" autoLine="0" autoPict="0">
                <anchor moveWithCells="1">
                  <from>
                    <xdr:col>25</xdr:col>
                    <xdr:colOff>19050</xdr:colOff>
                    <xdr:row>98</xdr:row>
                    <xdr:rowOff>19050</xdr:rowOff>
                  </from>
                  <to>
                    <xdr:col>26</xdr:col>
                    <xdr:colOff>76200</xdr:colOff>
                    <xdr:row>100</xdr:row>
                    <xdr:rowOff>19050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BA623"/>
  <sheetViews>
    <sheetView showGridLines="0" zoomScaleNormal="100" zoomScaleSheetLayoutView="80" workbookViewId="0">
      <selection activeCell="V1" sqref="V1"/>
    </sheetView>
  </sheetViews>
  <sheetFormatPr defaultColWidth="3" defaultRowHeight="13"/>
  <cols>
    <col min="1" max="28" width="3" style="904"/>
    <col min="29" max="29" width="3" style="1293" customWidth="1"/>
    <col min="30" max="35" width="3" style="904"/>
    <col min="36" max="36" width="3.58203125" style="904" hidden="1" customWidth="1"/>
    <col min="37" max="37" width="3.58203125" style="904" customWidth="1"/>
    <col min="38" max="16384" width="3" style="904"/>
  </cols>
  <sheetData>
    <row r="1" spans="1:30" s="897" customFormat="1" ht="38.25" customHeight="1" thickBot="1">
      <c r="A1" s="1045" t="s">
        <v>3727</v>
      </c>
      <c r="U1" s="1187" t="s">
        <v>64</v>
      </c>
      <c r="V1" s="1290"/>
      <c r="W1" s="1290"/>
      <c r="X1" s="1290"/>
      <c r="AC1" s="1291"/>
      <c r="AD1" s="1292" t="s">
        <v>487</v>
      </c>
    </row>
    <row r="2" spans="1:30" ht="18" customHeight="1" thickTop="1">
      <c r="A2" s="1051"/>
    </row>
    <row r="3" spans="1:30" s="903" customFormat="1" ht="18" customHeight="1">
      <c r="B3" s="902" t="str">
        <f>IF(作業メニュー!AM13=TRUE, "第四十二号の二様式（第八条の二の二関係）（Ａ４）", "第四号様式（第一条の三、第三条、第三条の三関係）")</f>
        <v>第四号様式（第一条の三、第三条、第三条の三関係）</v>
      </c>
      <c r="C3" s="902"/>
      <c r="D3" s="902"/>
      <c r="E3" s="902"/>
      <c r="F3" s="902"/>
      <c r="AC3" s="1294"/>
    </row>
    <row r="4" spans="1:30" ht="18" customHeight="1">
      <c r="B4" s="1052"/>
      <c r="C4" s="1052"/>
      <c r="D4" s="1052"/>
      <c r="E4" s="1052"/>
      <c r="F4" s="1052"/>
      <c r="I4" s="1191" t="str">
        <f>IF(作業メニュー!AM13=TRUE, "建築基準法第18条第２項又は第４項の規定による ", "")</f>
        <v/>
      </c>
    </row>
    <row r="5" spans="1:30" ht="18" customHeight="1">
      <c r="B5" s="1188" t="str">
        <f>IF(作業メニュー!AM13=TRUE, "計画変更通知書　（建築物）", "計画変更確認申請書　（建築物）")</f>
        <v>計画変更確認申請書　（建築物）</v>
      </c>
      <c r="C5" s="1192"/>
      <c r="D5" s="1192"/>
      <c r="E5" s="1192"/>
      <c r="F5" s="1192"/>
      <c r="G5" s="1192"/>
      <c r="H5" s="1192"/>
      <c r="I5" s="1192"/>
      <c r="J5" s="1192"/>
      <c r="K5" s="1192"/>
      <c r="L5" s="1192"/>
      <c r="M5" s="1192"/>
      <c r="N5" s="1192"/>
      <c r="O5" s="1192"/>
      <c r="P5" s="1192"/>
      <c r="Q5" s="1192"/>
      <c r="R5" s="1192"/>
      <c r="S5" s="1192"/>
      <c r="T5" s="1192"/>
      <c r="U5" s="1192"/>
      <c r="V5" s="1192"/>
      <c r="W5" s="1192"/>
      <c r="X5" s="1192"/>
      <c r="Y5" s="1192"/>
      <c r="Z5" s="1192"/>
      <c r="AA5" s="1192"/>
      <c r="AB5" s="1192"/>
    </row>
    <row r="6" spans="1:30" ht="18" customHeight="1"/>
    <row r="7" spans="1:30" ht="18" customHeight="1">
      <c r="A7" s="1295" t="s">
        <v>557</v>
      </c>
      <c r="B7" s="1295"/>
      <c r="C7" s="1295"/>
      <c r="D7" s="1295"/>
      <c r="E7" s="1295"/>
      <c r="F7" s="1295"/>
      <c r="G7" s="1295"/>
      <c r="H7" s="1295"/>
      <c r="I7" s="1295"/>
      <c r="J7" s="1295"/>
      <c r="K7" s="1295"/>
      <c r="L7" s="1295"/>
      <c r="M7" s="1295"/>
      <c r="N7" s="1296"/>
      <c r="O7" s="1295"/>
      <c r="P7" s="1296"/>
      <c r="Q7" s="1296"/>
      <c r="R7" s="1296"/>
      <c r="S7" s="1295"/>
      <c r="T7" s="1295"/>
      <c r="U7" s="1295"/>
      <c r="V7" s="1295"/>
      <c r="W7" s="1295"/>
      <c r="X7" s="1295"/>
      <c r="Y7" s="1295"/>
      <c r="Z7" s="1295"/>
      <c r="AA7" s="1295"/>
      <c r="AB7" s="1295"/>
    </row>
    <row r="8" spans="1:30" ht="18" customHeight="1"/>
    <row r="9" spans="1:30" ht="18" customHeight="1">
      <c r="C9" s="1982" t="str">
        <f>IF(作業メニュー!AM13=TRUE, "  建築基準法第18条第２項又は第４項の規定により計画の変更を通知します。", " 　建築基準法第６条第１項又は第６条の２第１項の規定による計画の変更の確認を申請します。　　この申請書及び添付図書に記載の事項は、事実に相違ありません。")</f>
        <v xml:space="preserve"> 　建築基準法第６条第１項又は第６条の２第１項の規定による計画の変更の確認を申請します。　　この申請書及び添付図書に記載の事項は、事実に相違ありません。</v>
      </c>
      <c r="D9" s="1982"/>
      <c r="E9" s="1982"/>
      <c r="F9" s="1982"/>
      <c r="G9" s="1982"/>
      <c r="H9" s="1982"/>
      <c r="I9" s="1982"/>
      <c r="J9" s="1982"/>
      <c r="K9" s="1982"/>
      <c r="L9" s="1982"/>
      <c r="M9" s="1982"/>
      <c r="N9" s="1982"/>
      <c r="O9" s="1982"/>
      <c r="P9" s="1982"/>
      <c r="Q9" s="1982"/>
      <c r="R9" s="1982"/>
      <c r="S9" s="1982"/>
      <c r="T9" s="1982"/>
      <c r="U9" s="1982"/>
      <c r="V9" s="1982"/>
      <c r="W9" s="1982"/>
      <c r="X9" s="1982"/>
      <c r="Y9" s="1982"/>
      <c r="Z9" s="1982"/>
    </row>
    <row r="10" spans="1:30" ht="18" customHeight="1">
      <c r="C10" s="1982"/>
      <c r="D10" s="1982"/>
      <c r="E10" s="1982"/>
      <c r="F10" s="1982"/>
      <c r="G10" s="1982"/>
      <c r="H10" s="1982"/>
      <c r="I10" s="1982"/>
      <c r="J10" s="1982"/>
      <c r="K10" s="1982"/>
      <c r="L10" s="1982"/>
      <c r="M10" s="1982"/>
      <c r="N10" s="1982"/>
      <c r="O10" s="1982"/>
      <c r="P10" s="1982"/>
      <c r="Q10" s="1982"/>
      <c r="R10" s="1982"/>
      <c r="S10" s="1982"/>
      <c r="T10" s="1982"/>
      <c r="U10" s="1982"/>
      <c r="V10" s="1982"/>
      <c r="W10" s="1982"/>
      <c r="X10" s="1982"/>
      <c r="Y10" s="1982"/>
      <c r="Z10" s="1982"/>
    </row>
    <row r="11" spans="1:30" ht="16.5" customHeight="1">
      <c r="C11" s="1195"/>
    </row>
    <row r="12" spans="1:30" ht="16.5" customHeight="1">
      <c r="C12" s="1195"/>
    </row>
    <row r="13" spans="1:30" ht="16.5" customHeight="1"/>
    <row r="14" spans="1:30" ht="18" customHeight="1">
      <c r="C14" s="1744" t="str">
        <f>IF('確認申請書（建築）入力'!$M$4=0,"",'確認申請書（建築）入力'!$M$4)</f>
        <v>指定確認検査機関
　株式会社東日本住宅評価センター　様</v>
      </c>
      <c r="D14" s="1744"/>
      <c r="E14" s="1744"/>
      <c r="F14" s="1744"/>
      <c r="G14" s="1744"/>
      <c r="H14" s="1744"/>
      <c r="I14" s="1744"/>
      <c r="J14" s="1744"/>
      <c r="K14" s="1744"/>
      <c r="L14" s="1744"/>
      <c r="M14" s="1744"/>
      <c r="N14" s="1744"/>
      <c r="O14" s="1744"/>
      <c r="P14" s="1744"/>
      <c r="Q14" s="1744"/>
      <c r="R14" s="1744"/>
    </row>
    <row r="15" spans="1:30" ht="18" customHeight="1">
      <c r="C15" s="1744"/>
      <c r="D15" s="1744"/>
      <c r="E15" s="1744"/>
      <c r="F15" s="1744"/>
      <c r="G15" s="1744"/>
      <c r="H15" s="1744"/>
      <c r="I15" s="1744"/>
      <c r="J15" s="1744"/>
      <c r="K15" s="1744"/>
      <c r="L15" s="1744"/>
      <c r="M15" s="1744"/>
      <c r="N15" s="1744"/>
      <c r="O15" s="1744"/>
      <c r="P15" s="1744"/>
      <c r="Q15" s="1744"/>
      <c r="R15" s="1744"/>
    </row>
    <row r="16" spans="1:30" ht="18" customHeight="1">
      <c r="C16" s="909"/>
      <c r="D16" s="909"/>
      <c r="E16" s="909"/>
      <c r="F16" s="909"/>
      <c r="G16" s="909"/>
      <c r="H16" s="909"/>
      <c r="I16" s="909"/>
      <c r="J16" s="909"/>
      <c r="K16" s="909"/>
      <c r="L16" s="909"/>
      <c r="M16" s="909"/>
      <c r="N16" s="909"/>
      <c r="O16" s="909"/>
      <c r="P16" s="909"/>
      <c r="Q16" s="909"/>
      <c r="R16" s="909"/>
      <c r="T16" s="908" t="str">
        <f>IF(作業メニュー!AM13=TRUE, "第", "")</f>
        <v/>
      </c>
      <c r="U16" s="1671"/>
      <c r="V16" s="1671"/>
      <c r="W16" s="1671"/>
      <c r="X16" s="1671"/>
      <c r="Y16" s="1671"/>
      <c r="Z16" s="907" t="str">
        <f>IF(作業メニュー!AM13=TRUE, "号", "")</f>
        <v/>
      </c>
    </row>
    <row r="17" spans="2:52" ht="18" customHeight="1">
      <c r="S17" s="1733" t="str">
        <f>IF($AK$18="","　　　　　年　　　　月　　　　日",IF(DATE(2019,5,1)&gt;$AK$18,$AK$18,"令和"&amp;IF(YEAR($AK$18)-2018=1,"元",YEAR($AK$18)-2018)&amp;"年"&amp;MONTH($AK$18)&amp;"月"&amp;DAY($AK$18)&amp;"日"))</f>
        <v>　　　　　年　　　　月　　　　日</v>
      </c>
      <c r="T17" s="1946"/>
      <c r="U17" s="1946"/>
      <c r="V17" s="1946"/>
      <c r="W17" s="1946"/>
      <c r="X17" s="1946"/>
      <c r="Y17" s="1946"/>
      <c r="Z17" s="1946"/>
      <c r="AB17" s="1293"/>
      <c r="AC17" s="1065" t="s">
        <v>555</v>
      </c>
    </row>
    <row r="18" spans="2:52" ht="18" customHeight="1">
      <c r="AB18" s="1293"/>
      <c r="AC18" s="906" t="s">
        <v>556</v>
      </c>
      <c r="AD18" s="906"/>
      <c r="AI18" s="906"/>
      <c r="AJ18" s="906"/>
      <c r="AK18" s="1958"/>
      <c r="AL18" s="1959"/>
      <c r="AM18" s="1959"/>
      <c r="AN18" s="1959"/>
      <c r="AO18" s="1960"/>
    </row>
    <row r="19" spans="2:52" ht="18" customHeight="1">
      <c r="AB19" s="1293"/>
      <c r="AC19" s="1089" t="s">
        <v>2803</v>
      </c>
      <c r="AD19" s="906"/>
      <c r="AH19" s="906"/>
      <c r="AI19" s="906"/>
      <c r="AJ19" s="1297"/>
      <c r="AK19" s="1297"/>
      <c r="AL19" s="1297"/>
      <c r="AM19" s="1297"/>
      <c r="AN19" s="1297"/>
    </row>
    <row r="20" spans="2:52" ht="18" customHeight="1">
      <c r="J20" s="1298" t="str">
        <f>IF(作業メニュー!AM13=TRUE, "　通　知　者　官　職", "　申　請　者　　氏　　名")</f>
        <v>　申　請　者　　氏　　名</v>
      </c>
      <c r="K20" s="1298"/>
      <c r="L20" s="1298"/>
      <c r="M20" s="1298"/>
      <c r="N20" s="1298"/>
      <c r="O20" s="1298"/>
      <c r="P20" s="911" t="str">
        <f>項目一覧!$C$4</f>
        <v/>
      </c>
      <c r="Q20" s="903"/>
      <c r="R20" s="903"/>
      <c r="S20" s="903"/>
      <c r="T20" s="903"/>
      <c r="U20" s="903"/>
      <c r="V20" s="903"/>
      <c r="W20" s="903"/>
      <c r="X20" s="903"/>
      <c r="AA20" s="903"/>
    </row>
    <row r="21" spans="2:52" ht="15.5" customHeight="1">
      <c r="J21" s="903"/>
      <c r="K21" s="903"/>
      <c r="L21" s="903"/>
      <c r="M21" s="903"/>
      <c r="N21" s="903"/>
      <c r="O21" s="903"/>
      <c r="P21" s="1299"/>
      <c r="Q21" s="907"/>
      <c r="R21" s="907"/>
      <c r="S21" s="907"/>
      <c r="T21" s="907"/>
      <c r="U21" s="907"/>
      <c r="V21" s="907"/>
      <c r="W21" s="907"/>
      <c r="X21" s="907"/>
      <c r="Y21" s="907"/>
      <c r="Z21" s="907"/>
      <c r="AA21" s="907"/>
      <c r="AB21" s="903"/>
    </row>
    <row r="22" spans="2:52" ht="15.5" customHeight="1">
      <c r="J22" s="903"/>
      <c r="K22" s="903"/>
      <c r="L22" s="903"/>
      <c r="M22" s="1672" t="str">
        <f>IF(AJ22=TRUE,"氏名　","")</f>
        <v/>
      </c>
      <c r="N22" s="1672"/>
      <c r="O22" s="1672"/>
      <c r="P22" s="911" t="str">
        <f>IF(AJ22=TRUE,項目一覧!$C$173,"")</f>
        <v/>
      </c>
      <c r="Q22" s="903"/>
      <c r="R22" s="903"/>
      <c r="S22" s="903"/>
      <c r="T22" s="903"/>
      <c r="U22" s="903"/>
      <c r="V22" s="903"/>
      <c r="W22" s="903"/>
      <c r="X22" s="903"/>
      <c r="AA22" s="903"/>
      <c r="AB22" s="907"/>
      <c r="AC22" s="1300"/>
      <c r="AJ22" s="904" t="b">
        <v>0</v>
      </c>
    </row>
    <row r="23" spans="2:52" ht="15.5" customHeight="1">
      <c r="AB23" s="907"/>
      <c r="AJ23" s="1301"/>
      <c r="AO23" s="903"/>
      <c r="AP23" s="903"/>
      <c r="AQ23" s="903"/>
      <c r="AR23" s="903"/>
      <c r="AS23" s="903"/>
      <c r="AT23" s="903"/>
    </row>
    <row r="24" spans="2:52" ht="15.5" customHeight="1">
      <c r="J24" s="903"/>
      <c r="K24" s="903"/>
      <c r="L24" s="903"/>
      <c r="M24" s="1672" t="str">
        <f>IF(AJ24=TRUE,"氏名　","")</f>
        <v/>
      </c>
      <c r="N24" s="1672"/>
      <c r="O24" s="1672"/>
      <c r="P24" s="903" t="str">
        <f>IF(AJ24=TRUE,項目一覧!$C$178,"")</f>
        <v/>
      </c>
      <c r="Q24" s="907"/>
      <c r="R24" s="907"/>
      <c r="S24" s="907"/>
      <c r="T24" s="907"/>
      <c r="U24" s="907"/>
      <c r="V24" s="907"/>
      <c r="W24" s="907"/>
      <c r="X24" s="907"/>
      <c r="Y24" s="907"/>
      <c r="Z24" s="907"/>
      <c r="AA24" s="903"/>
      <c r="AB24" s="903"/>
      <c r="AJ24" s="1300" t="b">
        <v>0</v>
      </c>
      <c r="AO24" s="907"/>
      <c r="AP24" s="907"/>
      <c r="AQ24" s="907"/>
      <c r="AR24" s="907"/>
      <c r="AS24" s="907"/>
      <c r="AT24" s="907"/>
    </row>
    <row r="25" spans="2:52" ht="15.5" customHeight="1">
      <c r="J25" s="903"/>
      <c r="K25" s="903"/>
      <c r="L25" s="903"/>
      <c r="M25" s="903"/>
      <c r="N25" s="903"/>
      <c r="O25" s="903"/>
      <c r="P25" s="907"/>
      <c r="Q25" s="907"/>
      <c r="R25" s="907"/>
      <c r="S25" s="907"/>
      <c r="T25" s="907"/>
      <c r="U25" s="907"/>
      <c r="V25" s="907"/>
      <c r="W25" s="907"/>
      <c r="X25" s="907"/>
      <c r="Y25" s="907"/>
      <c r="Z25" s="907"/>
      <c r="AA25" s="907"/>
      <c r="AB25" s="907"/>
      <c r="AO25" s="907"/>
      <c r="AP25" s="907"/>
      <c r="AQ25" s="907"/>
      <c r="AR25" s="907"/>
      <c r="AS25" s="907"/>
      <c r="AT25" s="907"/>
    </row>
    <row r="26" spans="2:52" ht="15.5" customHeight="1">
      <c r="J26" s="903"/>
      <c r="K26" s="903"/>
      <c r="L26" s="903"/>
      <c r="M26" s="1672" t="str">
        <f>IF(AJ26=TRUE,"氏名　","")</f>
        <v/>
      </c>
      <c r="N26" s="1672"/>
      <c r="O26" s="1672"/>
      <c r="P26" s="903" t="str">
        <f>IF(AJ26=TRUE,項目一覧!$C$184,"")</f>
        <v/>
      </c>
      <c r="AA26" s="903"/>
      <c r="AB26" s="907"/>
      <c r="AC26" s="1300"/>
      <c r="AJ26" s="1300" t="b">
        <v>0</v>
      </c>
      <c r="AO26" s="903"/>
      <c r="AP26" s="903"/>
      <c r="AQ26" s="903"/>
      <c r="AR26" s="903"/>
      <c r="AS26" s="903"/>
      <c r="AT26" s="903"/>
      <c r="AU26" s="903"/>
      <c r="AV26" s="903"/>
      <c r="AW26" s="903"/>
      <c r="AZ26" s="903"/>
    </row>
    <row r="27" spans="2:52" ht="15.5" customHeight="1"/>
    <row r="28" spans="2:52" ht="15.5" customHeight="1">
      <c r="J28" s="976"/>
      <c r="K28" s="976"/>
      <c r="L28" s="976"/>
      <c r="M28" s="976"/>
      <c r="N28" s="976"/>
      <c r="O28" s="976"/>
      <c r="P28" s="903"/>
      <c r="AA28" s="903"/>
    </row>
    <row r="29" spans="2:52" ht="15.5" customHeight="1">
      <c r="B29" s="917"/>
      <c r="C29" s="917"/>
      <c r="D29" s="917"/>
      <c r="E29" s="917"/>
      <c r="F29" s="917"/>
      <c r="G29" s="917"/>
      <c r="H29" s="917"/>
      <c r="I29" s="917"/>
      <c r="J29" s="917"/>
      <c r="K29" s="917"/>
      <c r="L29" s="917"/>
      <c r="M29" s="970"/>
      <c r="N29" s="970"/>
      <c r="O29" s="970"/>
      <c r="P29" s="1302"/>
      <c r="Q29" s="1302"/>
      <c r="R29" s="1302"/>
      <c r="S29" s="1302"/>
      <c r="T29" s="1302"/>
      <c r="U29" s="1302"/>
      <c r="V29" s="1302"/>
      <c r="W29" s="1302"/>
      <c r="X29" s="1302"/>
      <c r="Y29" s="1302"/>
      <c r="Z29" s="1302"/>
      <c r="AA29" s="1302"/>
      <c r="AB29" s="1302"/>
    </row>
    <row r="30" spans="2:52" ht="18" customHeight="1">
      <c r="J30" s="903"/>
      <c r="K30" s="903"/>
      <c r="L30" s="903"/>
      <c r="M30" s="903"/>
      <c r="N30" s="903"/>
      <c r="O30" s="903"/>
      <c r="P30" s="911" t="str">
        <f>項目一覧!$C$30</f>
        <v/>
      </c>
    </row>
    <row r="31" spans="2:52" ht="18" customHeight="1">
      <c r="J31" s="903" t="s">
        <v>3699</v>
      </c>
      <c r="K31" s="903"/>
      <c r="L31" s="903"/>
      <c r="M31" s="903"/>
      <c r="N31" s="903"/>
      <c r="O31" s="903"/>
      <c r="P31" s="911" t="str">
        <f>項目一覧!$C$25</f>
        <v/>
      </c>
      <c r="Q31" s="903"/>
      <c r="R31" s="903"/>
      <c r="S31" s="903"/>
      <c r="T31" s="903"/>
      <c r="U31" s="903"/>
      <c r="V31" s="903"/>
      <c r="W31" s="903"/>
      <c r="X31" s="903"/>
      <c r="AA31" s="903"/>
      <c r="AB31" s="903"/>
    </row>
    <row r="32" spans="2:52" ht="18" customHeight="1">
      <c r="J32" s="903"/>
      <c r="K32" s="903"/>
      <c r="L32" s="903"/>
      <c r="M32" s="903"/>
      <c r="N32" s="903"/>
      <c r="O32" s="903"/>
      <c r="P32" s="903"/>
      <c r="Q32" s="903"/>
      <c r="R32" s="903"/>
      <c r="S32" s="903"/>
      <c r="T32" s="903"/>
      <c r="U32" s="903"/>
      <c r="V32" s="903"/>
      <c r="W32" s="903"/>
      <c r="X32" s="903"/>
      <c r="AA32" s="903"/>
      <c r="AB32" s="903"/>
    </row>
    <row r="33" spans="1:53" ht="18" customHeight="1">
      <c r="B33" s="974"/>
      <c r="C33" s="974"/>
      <c r="D33" s="974"/>
      <c r="E33" s="974"/>
      <c r="F33" s="974"/>
      <c r="G33" s="974"/>
      <c r="H33" s="974"/>
      <c r="I33" s="974"/>
      <c r="J33" s="974"/>
      <c r="K33" s="974"/>
      <c r="L33" s="974"/>
      <c r="M33" s="974"/>
      <c r="N33" s="974"/>
      <c r="O33" s="974"/>
      <c r="P33" s="974"/>
      <c r="Q33" s="974"/>
      <c r="R33" s="974"/>
      <c r="S33" s="974"/>
      <c r="T33" s="974"/>
      <c r="U33" s="974"/>
      <c r="V33" s="974"/>
      <c r="W33" s="974"/>
      <c r="X33" s="974"/>
      <c r="Y33" s="974"/>
      <c r="Z33" s="974"/>
      <c r="AA33" s="974"/>
      <c r="AB33" s="974"/>
    </row>
    <row r="34" spans="1:53" ht="18" customHeight="1">
      <c r="B34" s="903"/>
      <c r="C34" s="903"/>
      <c r="D34" s="904" t="str">
        <f>IF(作業メニュー!AM13=TRUE, "[計画を変更する建築物の直前の審査]", "[計画を変更する建築物の直前の確認]")</f>
        <v>[計画を変更する建築物の直前の確認]</v>
      </c>
      <c r="E34" s="903"/>
      <c r="F34" s="903"/>
      <c r="G34" s="903"/>
      <c r="H34" s="903"/>
      <c r="I34" s="903"/>
      <c r="J34" s="903"/>
      <c r="K34" s="903"/>
      <c r="L34" s="903"/>
      <c r="M34" s="903"/>
      <c r="N34" s="903"/>
      <c r="O34" s="903"/>
      <c r="P34" s="903"/>
      <c r="Q34" s="903"/>
      <c r="R34" s="903"/>
      <c r="S34" s="903"/>
      <c r="T34" s="903"/>
      <c r="U34" s="903"/>
      <c r="V34" s="903"/>
      <c r="W34" s="903"/>
      <c r="X34" s="903"/>
      <c r="Y34" s="903"/>
      <c r="Z34" s="903"/>
      <c r="AA34" s="903"/>
      <c r="AB34" s="903"/>
      <c r="AC34" s="1294"/>
      <c r="AD34" s="1065" t="s">
        <v>555</v>
      </c>
      <c r="AW34" s="903"/>
    </row>
    <row r="35" spans="1:53" ht="18" customHeight="1">
      <c r="B35" s="903"/>
      <c r="C35" s="903"/>
      <c r="D35" s="903"/>
      <c r="E35" s="903" t="s">
        <v>554</v>
      </c>
      <c r="F35" s="903"/>
      <c r="G35" s="903"/>
      <c r="H35" s="903"/>
      <c r="I35" s="903"/>
      <c r="J35" s="903"/>
      <c r="K35" s="903"/>
      <c r="L35" s="1967">
        <f>$AK$35</f>
        <v>0</v>
      </c>
      <c r="M35" s="1967"/>
      <c r="N35" s="1967"/>
      <c r="O35" s="1967"/>
      <c r="P35" s="1967"/>
      <c r="Q35" s="1967"/>
      <c r="R35" s="1967"/>
      <c r="S35" s="1967"/>
      <c r="T35" s="1967"/>
      <c r="U35" s="1967"/>
      <c r="V35" s="1967"/>
      <c r="W35" s="1967"/>
      <c r="X35" s="1967"/>
      <c r="Y35" s="1967"/>
      <c r="Z35" s="1967"/>
      <c r="AA35" s="1967"/>
      <c r="AB35" s="976"/>
      <c r="AC35" s="1294"/>
      <c r="AD35" s="903" t="s">
        <v>554</v>
      </c>
      <c r="AK35" s="1964"/>
      <c r="AL35" s="1965"/>
      <c r="AM35" s="1965"/>
      <c r="AN35" s="1965"/>
      <c r="AO35" s="1965"/>
      <c r="AP35" s="1965"/>
      <c r="AQ35" s="1965"/>
      <c r="AR35" s="1965"/>
      <c r="AS35" s="1965"/>
      <c r="AT35" s="1965"/>
      <c r="AU35" s="1965"/>
      <c r="AV35" s="1966"/>
      <c r="AW35" s="903"/>
      <c r="AZ35" s="903"/>
    </row>
    <row r="36" spans="1:53" ht="18" customHeight="1">
      <c r="B36" s="903"/>
      <c r="C36" s="903"/>
      <c r="D36" s="903"/>
      <c r="E36" s="903" t="s">
        <v>553</v>
      </c>
      <c r="F36" s="903"/>
      <c r="G36" s="903"/>
      <c r="H36" s="903"/>
      <c r="I36" s="903"/>
      <c r="J36" s="903"/>
      <c r="K36" s="903"/>
      <c r="L36" s="1968" t="str">
        <f>IF($AK$36="","　　　　　年　　　　月　　　　日",IF(DATE(2019,5,1)&gt;$AK$36,$AK$36,"令和"&amp;IF(YEAR($AK$36)-2018=1,"元",YEAR($AK$36)-2018)&amp;"年"&amp;MONTH($AK$36)&amp;"月"&amp;DAY($AK$36)&amp;"日"))</f>
        <v>　　　　　年　　　　月　　　　日</v>
      </c>
      <c r="M36" s="1968"/>
      <c r="N36" s="1968"/>
      <c r="O36" s="1968"/>
      <c r="P36" s="1968"/>
      <c r="Q36" s="1968"/>
      <c r="R36" s="1968"/>
      <c r="S36" s="1968"/>
      <c r="T36" s="1968"/>
      <c r="U36" s="1968"/>
      <c r="V36" s="1968"/>
      <c r="W36" s="1968"/>
      <c r="X36" s="1968"/>
      <c r="Y36" s="1968"/>
      <c r="Z36" s="1968"/>
      <c r="AA36" s="1968"/>
      <c r="AB36" s="1245"/>
      <c r="AC36" s="1294"/>
      <c r="AD36" s="903" t="s">
        <v>553</v>
      </c>
      <c r="AE36" s="906"/>
      <c r="AI36" s="906"/>
      <c r="AJ36" s="906"/>
      <c r="AK36" s="1961"/>
      <c r="AL36" s="1962"/>
      <c r="AM36" s="1962"/>
      <c r="AN36" s="1962"/>
      <c r="AO36" s="1963"/>
    </row>
    <row r="37" spans="1:53" ht="18" customHeight="1">
      <c r="B37" s="903"/>
      <c r="C37" s="903"/>
      <c r="D37" s="903"/>
      <c r="E37" s="903" t="s">
        <v>552</v>
      </c>
      <c r="F37" s="903"/>
      <c r="G37" s="903"/>
      <c r="H37" s="903"/>
      <c r="I37" s="903"/>
      <c r="J37" s="903"/>
      <c r="K37" s="903"/>
      <c r="L37" s="1967">
        <f>$AK$37</f>
        <v>0</v>
      </c>
      <c r="M37" s="1967"/>
      <c r="N37" s="1967"/>
      <c r="O37" s="1967"/>
      <c r="P37" s="1967"/>
      <c r="Q37" s="1967"/>
      <c r="R37" s="1967"/>
      <c r="S37" s="1967"/>
      <c r="T37" s="1967"/>
      <c r="U37" s="1967"/>
      <c r="V37" s="1967"/>
      <c r="W37" s="1967"/>
      <c r="X37" s="1967"/>
      <c r="Y37" s="1967"/>
      <c r="Z37" s="1967"/>
      <c r="AA37" s="1967"/>
      <c r="AB37" s="976"/>
      <c r="AC37" s="1294"/>
      <c r="AD37" s="903" t="s">
        <v>552</v>
      </c>
      <c r="AK37" s="1964"/>
      <c r="AL37" s="1965"/>
      <c r="AM37" s="1965"/>
      <c r="AN37" s="1965"/>
      <c r="AO37" s="1965"/>
      <c r="AP37" s="1965"/>
      <c r="AQ37" s="1965"/>
      <c r="AR37" s="1965"/>
      <c r="AS37" s="1965"/>
      <c r="AT37" s="1965"/>
      <c r="AU37" s="1965"/>
      <c r="AV37" s="1965"/>
      <c r="AW37" s="1965"/>
      <c r="AX37" s="1965"/>
      <c r="AY37" s="1965"/>
      <c r="AZ37" s="1966"/>
    </row>
    <row r="38" spans="1:53" ht="18" customHeight="1">
      <c r="B38" s="903"/>
      <c r="C38" s="903"/>
      <c r="D38" s="903"/>
      <c r="E38" s="903" t="s">
        <v>551</v>
      </c>
      <c r="F38" s="903"/>
      <c r="G38" s="903"/>
      <c r="H38" s="903"/>
      <c r="I38" s="903"/>
      <c r="J38" s="903"/>
      <c r="K38" s="903"/>
      <c r="L38" s="1972">
        <f>$AK$38</f>
        <v>0</v>
      </c>
      <c r="M38" s="1972"/>
      <c r="N38" s="1972"/>
      <c r="O38" s="1972"/>
      <c r="P38" s="1972"/>
      <c r="Q38" s="1972"/>
      <c r="R38" s="1972"/>
      <c r="S38" s="1972"/>
      <c r="T38" s="1972"/>
      <c r="U38" s="1972"/>
      <c r="V38" s="1972"/>
      <c r="W38" s="1972"/>
      <c r="X38" s="1972"/>
      <c r="Y38" s="1972"/>
      <c r="Z38" s="1972"/>
      <c r="AA38" s="1972"/>
      <c r="AB38" s="929"/>
      <c r="AC38" s="1294"/>
      <c r="AD38" s="903" t="s">
        <v>551</v>
      </c>
      <c r="AK38" s="1969"/>
      <c r="AL38" s="1970"/>
      <c r="AM38" s="1970"/>
      <c r="AN38" s="1970"/>
      <c r="AO38" s="1970"/>
      <c r="AP38" s="1970"/>
      <c r="AQ38" s="1970"/>
      <c r="AR38" s="1970"/>
      <c r="AS38" s="1970"/>
      <c r="AT38" s="1970"/>
      <c r="AU38" s="1970"/>
      <c r="AV38" s="1970"/>
      <c r="AW38" s="1970"/>
      <c r="AX38" s="1970"/>
      <c r="AY38" s="1970"/>
      <c r="AZ38" s="1971"/>
    </row>
    <row r="39" spans="1:53" ht="18" customHeight="1">
      <c r="B39" s="903"/>
      <c r="C39" s="903"/>
      <c r="D39" s="903"/>
      <c r="E39" s="903"/>
      <c r="F39" s="903"/>
      <c r="G39" s="903"/>
      <c r="H39" s="903"/>
      <c r="I39" s="903"/>
      <c r="J39" s="903"/>
      <c r="K39" s="903"/>
      <c r="L39" s="1972"/>
      <c r="M39" s="1972"/>
      <c r="N39" s="1972"/>
      <c r="O39" s="1973"/>
      <c r="P39" s="1973"/>
      <c r="Q39" s="1973"/>
      <c r="R39" s="1973"/>
      <c r="S39" s="1973"/>
      <c r="T39" s="1973"/>
      <c r="U39" s="1973"/>
      <c r="V39" s="1973"/>
      <c r="W39" s="1973"/>
      <c r="X39" s="1973"/>
      <c r="Y39" s="1973"/>
      <c r="Z39" s="1973"/>
      <c r="AA39" s="1973"/>
      <c r="AB39" s="929"/>
      <c r="AC39" s="1294"/>
      <c r="AK39" s="1969"/>
      <c r="AL39" s="1970"/>
      <c r="AM39" s="1970"/>
      <c r="AN39" s="1970"/>
      <c r="AO39" s="1970"/>
      <c r="AP39" s="1970"/>
      <c r="AQ39" s="1970"/>
      <c r="AR39" s="1970"/>
      <c r="AS39" s="1970"/>
      <c r="AT39" s="1970"/>
      <c r="AU39" s="1970"/>
      <c r="AV39" s="1970"/>
      <c r="AW39" s="1970"/>
      <c r="AX39" s="1970"/>
      <c r="AY39" s="1970"/>
      <c r="AZ39" s="1971"/>
    </row>
    <row r="40" spans="1:53" s="1060" customFormat="1" ht="24" customHeight="1">
      <c r="B40" s="1706" t="s">
        <v>438</v>
      </c>
      <c r="C40" s="1707"/>
      <c r="D40" s="1707"/>
      <c r="E40" s="1707"/>
      <c r="F40" s="1707"/>
      <c r="G40" s="1707"/>
      <c r="H40" s="1708"/>
      <c r="I40" s="1303" t="str">
        <f>IF(作業メニュー!AM13=TRUE, "※　消防関係通知欄", "※　消防関係同意欄")</f>
        <v>※　消防関係同意欄</v>
      </c>
      <c r="J40" s="1304"/>
      <c r="K40" s="1304"/>
      <c r="L40" s="1304"/>
      <c r="M40" s="1304"/>
      <c r="N40" s="1305"/>
      <c r="O40" s="1706" t="s">
        <v>437</v>
      </c>
      <c r="P40" s="1707"/>
      <c r="Q40" s="1707"/>
      <c r="R40" s="1707"/>
      <c r="S40" s="1707"/>
      <c r="T40" s="1708"/>
      <c r="U40" s="1706" t="s">
        <v>436</v>
      </c>
      <c r="V40" s="1707"/>
      <c r="W40" s="1707"/>
      <c r="X40" s="1707"/>
      <c r="Y40" s="1707"/>
      <c r="Z40" s="1707"/>
      <c r="AA40" s="1707"/>
      <c r="AB40" s="1708"/>
      <c r="AC40" s="1306"/>
    </row>
    <row r="41" spans="1:53" ht="24" customHeight="1">
      <c r="B41" s="1948"/>
      <c r="C41" s="1949"/>
      <c r="D41" s="1949"/>
      <c r="E41" s="1949"/>
      <c r="F41" s="1949"/>
      <c r="G41" s="1949"/>
      <c r="H41" s="1950"/>
      <c r="I41" s="1957" t="str">
        <f>IF(AJ26=TRUE,"　　　　　　　　　氏　名　","")</f>
        <v/>
      </c>
      <c r="J41" s="1957"/>
      <c r="K41" s="1957"/>
      <c r="L41" s="1957"/>
      <c r="M41" s="1957"/>
      <c r="N41" s="1957"/>
      <c r="O41" s="1715" t="s">
        <v>435</v>
      </c>
      <c r="P41" s="1716"/>
      <c r="Q41" s="1716"/>
      <c r="R41" s="1716"/>
      <c r="S41" s="1716"/>
      <c r="T41" s="1717"/>
      <c r="U41" s="1974" t="s">
        <v>2804</v>
      </c>
      <c r="V41" s="1974"/>
      <c r="W41" s="1974"/>
      <c r="X41" s="1974"/>
      <c r="Y41" s="1974"/>
      <c r="Z41" s="1974"/>
      <c r="AA41" s="1974"/>
      <c r="AB41" s="1975"/>
    </row>
    <row r="42" spans="1:53" ht="24" customHeight="1">
      <c r="B42" s="1951"/>
      <c r="C42" s="1952"/>
      <c r="D42" s="1952"/>
      <c r="E42" s="1952"/>
      <c r="F42" s="1952"/>
      <c r="G42" s="1952"/>
      <c r="H42" s="1953"/>
      <c r="I42" s="1957"/>
      <c r="J42" s="1957"/>
      <c r="K42" s="1957"/>
      <c r="L42" s="1957"/>
      <c r="M42" s="1957"/>
      <c r="N42" s="1957"/>
      <c r="O42" s="1718"/>
      <c r="P42" s="1719"/>
      <c r="Q42" s="1719"/>
      <c r="R42" s="1719"/>
      <c r="S42" s="1719"/>
      <c r="T42" s="1720"/>
      <c r="U42" s="1976" t="s">
        <v>2767</v>
      </c>
      <c r="V42" s="1977"/>
      <c r="W42" s="1977"/>
      <c r="X42" s="1977"/>
      <c r="Y42" s="1977"/>
      <c r="Z42" s="1977"/>
      <c r="AA42" s="1977"/>
      <c r="AB42" s="1978"/>
    </row>
    <row r="43" spans="1:53" ht="24" customHeight="1">
      <c r="B43" s="1951"/>
      <c r="C43" s="1952"/>
      <c r="D43" s="1952"/>
      <c r="E43" s="1952"/>
      <c r="F43" s="1952"/>
      <c r="G43" s="1952"/>
      <c r="H43" s="1953"/>
      <c r="I43" s="1957"/>
      <c r="J43" s="1957"/>
      <c r="K43" s="1957"/>
      <c r="L43" s="1957"/>
      <c r="M43" s="1957"/>
      <c r="N43" s="1957"/>
      <c r="O43" s="1718"/>
      <c r="P43" s="1719"/>
      <c r="Q43" s="1719"/>
      <c r="R43" s="1719"/>
      <c r="S43" s="1719"/>
      <c r="T43" s="1720"/>
      <c r="U43" s="1743"/>
      <c r="V43" s="1744"/>
      <c r="W43" s="1744"/>
      <c r="X43" s="1744"/>
      <c r="Y43" s="1744"/>
      <c r="Z43" s="1744"/>
      <c r="AA43" s="1744"/>
      <c r="AB43" s="1745"/>
      <c r="AO43" s="903"/>
      <c r="AP43" s="903"/>
      <c r="AQ43" s="903"/>
      <c r="AR43" s="903"/>
      <c r="AS43" s="903"/>
      <c r="AT43" s="903"/>
      <c r="AU43" s="903"/>
      <c r="AV43" s="903"/>
      <c r="AW43" s="903"/>
      <c r="AZ43" s="903"/>
    </row>
    <row r="44" spans="1:53" ht="18" customHeight="1">
      <c r="B44" s="1951"/>
      <c r="C44" s="1952"/>
      <c r="D44" s="1952"/>
      <c r="E44" s="1952"/>
      <c r="F44" s="1952"/>
      <c r="G44" s="1952"/>
      <c r="H44" s="1953"/>
      <c r="I44" s="1957"/>
      <c r="J44" s="1957"/>
      <c r="K44" s="1957"/>
      <c r="L44" s="1957"/>
      <c r="M44" s="1957"/>
      <c r="N44" s="1957"/>
      <c r="O44" s="1718"/>
      <c r="P44" s="1719"/>
      <c r="Q44" s="1719"/>
      <c r="R44" s="1719"/>
      <c r="S44" s="1719"/>
      <c r="T44" s="1720"/>
      <c r="U44" s="1743"/>
      <c r="V44" s="1744"/>
      <c r="W44" s="1744"/>
      <c r="X44" s="1744"/>
      <c r="Y44" s="1744"/>
      <c r="Z44" s="1744"/>
      <c r="AA44" s="1744"/>
      <c r="AB44" s="1745"/>
      <c r="AO44" s="907"/>
      <c r="AP44" s="907"/>
      <c r="AQ44" s="907"/>
      <c r="AR44" s="907"/>
      <c r="AS44" s="907"/>
      <c r="AT44" s="907"/>
      <c r="AU44" s="907"/>
      <c r="AV44" s="907"/>
      <c r="AW44" s="907"/>
      <c r="AX44" s="907"/>
      <c r="AY44" s="907"/>
      <c r="AZ44" s="907"/>
      <c r="BA44" s="907"/>
    </row>
    <row r="45" spans="1:53" ht="18" customHeight="1">
      <c r="B45" s="1951"/>
      <c r="C45" s="1952"/>
      <c r="D45" s="1952"/>
      <c r="E45" s="1952"/>
      <c r="F45" s="1952"/>
      <c r="G45" s="1952"/>
      <c r="H45" s="1953"/>
      <c r="I45" s="1957"/>
      <c r="J45" s="1957"/>
      <c r="K45" s="1957"/>
      <c r="L45" s="1957"/>
      <c r="M45" s="1957"/>
      <c r="N45" s="1957"/>
      <c r="O45" s="1718"/>
      <c r="P45" s="1719"/>
      <c r="Q45" s="1719"/>
      <c r="R45" s="1719"/>
      <c r="S45" s="1719"/>
      <c r="T45" s="1720"/>
      <c r="U45" s="1718" t="s">
        <v>2383</v>
      </c>
      <c r="V45" s="1719"/>
      <c r="W45" s="1719"/>
      <c r="X45" s="1719"/>
      <c r="Y45" s="1719"/>
      <c r="Z45" s="1719"/>
      <c r="AA45" s="1719"/>
      <c r="AB45" s="1720"/>
      <c r="AO45" s="907"/>
      <c r="AP45" s="907"/>
      <c r="AQ45" s="907"/>
      <c r="AR45" s="907"/>
      <c r="AS45" s="907"/>
      <c r="AT45" s="907"/>
      <c r="AU45" s="907"/>
      <c r="AV45" s="907"/>
      <c r="AW45" s="907"/>
      <c r="AX45" s="907"/>
      <c r="AY45" s="907"/>
      <c r="AZ45" s="907"/>
      <c r="BA45" s="907"/>
    </row>
    <row r="46" spans="1:53" ht="18" customHeight="1">
      <c r="B46" s="1954"/>
      <c r="C46" s="1955"/>
      <c r="D46" s="1955"/>
      <c r="E46" s="1955"/>
      <c r="F46" s="1955"/>
      <c r="G46" s="1955"/>
      <c r="H46" s="1956"/>
      <c r="I46" s="1957"/>
      <c r="J46" s="1957"/>
      <c r="K46" s="1957"/>
      <c r="L46" s="1957"/>
      <c r="M46" s="1957"/>
      <c r="N46" s="1957"/>
      <c r="O46" s="1721"/>
      <c r="P46" s="1722"/>
      <c r="Q46" s="1722"/>
      <c r="R46" s="1722"/>
      <c r="S46" s="1722"/>
      <c r="T46" s="1723"/>
      <c r="U46" s="1721"/>
      <c r="V46" s="1722"/>
      <c r="W46" s="1722"/>
      <c r="X46" s="1722"/>
      <c r="Y46" s="1722"/>
      <c r="Z46" s="1722"/>
      <c r="AA46" s="1722"/>
      <c r="AB46" s="1723"/>
    </row>
    <row r="47" spans="1:53" ht="18" customHeight="1"/>
    <row r="48" spans="1:53" ht="16.149999999999999" customHeight="1">
      <c r="A48" s="1307" t="s">
        <v>550</v>
      </c>
      <c r="B48" s="1307"/>
      <c r="C48" s="1307"/>
      <c r="D48" s="1307"/>
      <c r="E48" s="1307"/>
      <c r="F48" s="1307"/>
      <c r="G48" s="1307"/>
      <c r="H48" s="1307"/>
      <c r="I48" s="1307"/>
      <c r="J48" s="1307"/>
      <c r="K48" s="1307"/>
      <c r="L48" s="1307"/>
      <c r="M48" s="1307"/>
      <c r="N48" s="1307"/>
      <c r="O48" s="1307"/>
      <c r="P48" s="1307"/>
      <c r="Q48" s="1307"/>
      <c r="R48" s="1307"/>
      <c r="S48" s="1307"/>
      <c r="T48" s="1307"/>
      <c r="U48" s="1307"/>
      <c r="V48" s="1307"/>
      <c r="W48" s="1307"/>
      <c r="X48" s="1307"/>
      <c r="Y48" s="1307"/>
      <c r="Z48" s="1307"/>
      <c r="AA48" s="1307"/>
      <c r="AB48" s="1307"/>
    </row>
    <row r="49" spans="1:28" ht="16.149999999999999" customHeight="1">
      <c r="A49" s="935"/>
      <c r="B49" s="935" t="s">
        <v>433</v>
      </c>
      <c r="C49" s="935"/>
      <c r="D49" s="935"/>
      <c r="E49" s="935"/>
      <c r="F49" s="935"/>
      <c r="G49" s="935"/>
      <c r="H49" s="935"/>
      <c r="I49" s="935"/>
      <c r="J49" s="935"/>
      <c r="K49" s="935"/>
      <c r="L49" s="935"/>
      <c r="M49" s="935"/>
      <c r="N49" s="935"/>
      <c r="O49" s="935"/>
      <c r="P49" s="935"/>
      <c r="Q49" s="935"/>
      <c r="R49" s="935"/>
      <c r="S49" s="935"/>
      <c r="T49" s="935"/>
      <c r="U49" s="935"/>
      <c r="V49" s="935"/>
      <c r="W49" s="935"/>
      <c r="X49" s="935"/>
      <c r="Y49" s="935"/>
      <c r="Z49" s="935"/>
      <c r="AA49" s="935"/>
      <c r="AB49" s="935"/>
    </row>
    <row r="50" spans="1:28" ht="16.149999999999999" customHeight="1">
      <c r="A50" s="936" t="s">
        <v>200</v>
      </c>
      <c r="B50" s="906" t="s">
        <v>432</v>
      </c>
      <c r="C50" s="906"/>
      <c r="D50" s="906"/>
      <c r="E50" s="906"/>
      <c r="F50" s="906"/>
      <c r="G50" s="906"/>
      <c r="H50" s="906"/>
      <c r="I50" s="906"/>
      <c r="J50" s="906"/>
      <c r="K50" s="906"/>
      <c r="L50" s="906"/>
      <c r="M50" s="906"/>
      <c r="N50" s="906"/>
      <c r="O50" s="906"/>
      <c r="P50" s="906"/>
      <c r="Q50" s="906"/>
      <c r="R50" s="906"/>
      <c r="S50" s="906"/>
      <c r="T50" s="906"/>
      <c r="U50" s="937"/>
      <c r="V50" s="937"/>
      <c r="W50" s="937"/>
      <c r="X50" s="937"/>
      <c r="Y50" s="937"/>
      <c r="Z50" s="937"/>
      <c r="AA50" s="937"/>
      <c r="AB50" s="937"/>
    </row>
    <row r="51" spans="1:28" ht="18" customHeight="1">
      <c r="A51" s="936"/>
      <c r="B51" s="906" t="s">
        <v>431</v>
      </c>
      <c r="C51" s="906"/>
      <c r="D51" s="906"/>
      <c r="E51" s="906"/>
      <c r="F51" s="906"/>
      <c r="G51" s="906"/>
      <c r="H51" s="906" t="str">
        <f>IF(項目一覧!$C$21=0,"",項目一覧!$C$21&amp;"  ")&amp;IF(項目一覧!$C$5=0,"",項目一覧!$C$5)</f>
        <v xml:space="preserve">  </v>
      </c>
      <c r="J51" s="906"/>
      <c r="K51" s="906"/>
      <c r="L51" s="906"/>
      <c r="M51" s="906"/>
      <c r="N51" s="906"/>
      <c r="O51" s="906"/>
      <c r="P51" s="906"/>
      <c r="Q51" s="906"/>
      <c r="R51" s="906"/>
      <c r="S51" s="906"/>
      <c r="T51" s="906"/>
      <c r="U51" s="906"/>
      <c r="V51" s="906"/>
      <c r="W51" s="906"/>
      <c r="X51" s="906"/>
      <c r="Y51" s="906"/>
      <c r="Z51" s="906"/>
      <c r="AA51" s="906"/>
      <c r="AB51" s="906"/>
    </row>
    <row r="52" spans="1:28" ht="18" customHeight="1">
      <c r="A52" s="936"/>
      <c r="B52" s="906" t="s">
        <v>408</v>
      </c>
      <c r="C52" s="906"/>
      <c r="D52" s="906"/>
      <c r="E52" s="906"/>
      <c r="F52" s="906"/>
      <c r="G52" s="906"/>
      <c r="H52" s="938" t="str">
        <f>IF(項目一覧!$C$183=0,"",項目一覧!$C$183&amp;"  ")&amp;IF(項目一覧!$C$4=0,"",項目一覧!$C$4)</f>
        <v xml:space="preserve">  </v>
      </c>
      <c r="I52" s="939"/>
      <c r="J52" s="938"/>
      <c r="K52" s="938"/>
      <c r="L52" s="938"/>
      <c r="M52" s="938"/>
      <c r="N52" s="938"/>
      <c r="O52" s="938"/>
      <c r="P52" s="938"/>
      <c r="Q52" s="938"/>
      <c r="R52" s="938"/>
      <c r="S52" s="938"/>
      <c r="T52" s="938"/>
      <c r="U52" s="938"/>
      <c r="V52" s="938"/>
      <c r="W52" s="938"/>
      <c r="X52" s="938"/>
      <c r="Y52" s="938"/>
      <c r="Z52" s="938"/>
      <c r="AA52" s="938"/>
      <c r="AB52" s="938"/>
    </row>
    <row r="53" spans="1:28" ht="18" customHeight="1">
      <c r="A53" s="936"/>
      <c r="B53" s="906" t="s">
        <v>399</v>
      </c>
      <c r="C53" s="906"/>
      <c r="D53" s="906"/>
      <c r="E53" s="906"/>
      <c r="F53" s="906"/>
      <c r="G53" s="906"/>
      <c r="H53" s="938" t="str">
        <f>項目一覧!$C$6</f>
        <v/>
      </c>
      <c r="I53" s="939"/>
      <c r="J53" s="938"/>
      <c r="K53" s="938"/>
      <c r="L53" s="938"/>
      <c r="M53" s="938"/>
      <c r="N53" s="938"/>
      <c r="O53" s="938"/>
      <c r="P53" s="938"/>
      <c r="Q53" s="938"/>
      <c r="R53" s="938"/>
      <c r="S53" s="938"/>
      <c r="T53" s="938"/>
      <c r="U53" s="938"/>
      <c r="V53" s="938"/>
      <c r="W53" s="938"/>
      <c r="X53" s="938"/>
      <c r="Y53" s="938"/>
      <c r="Z53" s="938"/>
      <c r="AA53" s="938"/>
      <c r="AB53" s="938"/>
    </row>
    <row r="54" spans="1:28" ht="18" customHeight="1">
      <c r="A54" s="936"/>
      <c r="B54" s="906" t="s">
        <v>430</v>
      </c>
      <c r="C54" s="906"/>
      <c r="D54" s="906"/>
      <c r="E54" s="906"/>
      <c r="F54" s="906"/>
      <c r="G54" s="906"/>
      <c r="H54" s="1711" t="str">
        <f>項目一覧!$C$7</f>
        <v/>
      </c>
      <c r="I54" s="1711"/>
      <c r="J54" s="1711"/>
      <c r="K54" s="1711"/>
      <c r="L54" s="1711"/>
      <c r="M54" s="1711"/>
      <c r="N54" s="1711"/>
      <c r="O54" s="1711"/>
      <c r="P54" s="1711"/>
      <c r="Q54" s="1711"/>
      <c r="R54" s="1711"/>
      <c r="S54" s="1711"/>
      <c r="T54" s="1711"/>
      <c r="U54" s="1711"/>
      <c r="V54" s="1711"/>
      <c r="W54" s="1711"/>
      <c r="X54" s="1711"/>
      <c r="Y54" s="1711"/>
      <c r="Z54" s="1711"/>
      <c r="AA54" s="1711"/>
      <c r="AB54" s="1711"/>
    </row>
    <row r="55" spans="1:28" ht="18" customHeight="1">
      <c r="A55" s="940"/>
      <c r="B55" s="935" t="s">
        <v>397</v>
      </c>
      <c r="C55" s="935"/>
      <c r="D55" s="935"/>
      <c r="E55" s="935"/>
      <c r="F55" s="935"/>
      <c r="G55" s="935"/>
      <c r="H55" s="941" t="str">
        <f>項目一覧!$C$8</f>
        <v/>
      </c>
      <c r="I55" s="942"/>
      <c r="J55" s="941"/>
      <c r="K55" s="941"/>
      <c r="L55" s="941"/>
      <c r="M55" s="941"/>
      <c r="N55" s="941"/>
      <c r="O55" s="941"/>
      <c r="P55" s="941"/>
      <c r="Q55" s="941"/>
      <c r="R55" s="941"/>
      <c r="S55" s="941"/>
      <c r="T55" s="941"/>
      <c r="U55" s="941"/>
      <c r="V55" s="941"/>
      <c r="W55" s="941"/>
      <c r="X55" s="941"/>
      <c r="Y55" s="941"/>
      <c r="Z55" s="941"/>
      <c r="AA55" s="941"/>
      <c r="AB55" s="941"/>
    </row>
    <row r="56" spans="1:28" ht="16.149999999999999" customHeight="1">
      <c r="A56" s="936" t="s">
        <v>200</v>
      </c>
      <c r="B56" s="906" t="s">
        <v>429</v>
      </c>
      <c r="C56" s="906"/>
      <c r="D56" s="906"/>
      <c r="E56" s="906"/>
      <c r="F56" s="906"/>
      <c r="G56" s="906"/>
      <c r="H56" s="938"/>
      <c r="I56" s="938"/>
      <c r="J56" s="938"/>
      <c r="K56" s="938"/>
      <c r="L56" s="938"/>
      <c r="M56" s="938"/>
      <c r="N56" s="938"/>
      <c r="O56" s="938"/>
      <c r="P56" s="938"/>
      <c r="Q56" s="938"/>
      <c r="R56" s="938"/>
      <c r="S56" s="938"/>
      <c r="T56" s="938"/>
      <c r="U56" s="938"/>
      <c r="V56" s="938"/>
      <c r="W56" s="938"/>
      <c r="X56" s="938"/>
      <c r="Y56" s="938"/>
      <c r="Z56" s="938"/>
      <c r="AA56" s="938"/>
      <c r="AB56" s="938"/>
    </row>
    <row r="57" spans="1:28" ht="18" customHeight="1">
      <c r="A57" s="936"/>
      <c r="B57" s="906" t="s">
        <v>409</v>
      </c>
      <c r="C57" s="906"/>
      <c r="D57" s="906"/>
      <c r="E57" s="906"/>
      <c r="F57" s="906"/>
      <c r="G57" s="906"/>
      <c r="H57" s="944" t="str">
        <f>IF(項目一覧!$C$9=0,"","("&amp;項目一覧!$C$9&amp;") 建築士  （"&amp;項目一覧!$C$10&amp;"）登録　第　 "&amp;項目一覧!$C$11&amp;"　号")</f>
        <v>() 建築士  （）登録　第　 　号</v>
      </c>
      <c r="I57" s="939"/>
      <c r="J57" s="938"/>
      <c r="K57" s="938"/>
      <c r="L57" s="938"/>
      <c r="M57" s="938"/>
      <c r="N57" s="938"/>
      <c r="O57" s="938"/>
      <c r="P57" s="938"/>
      <c r="Q57" s="938"/>
      <c r="R57" s="938"/>
      <c r="S57" s="938"/>
      <c r="T57" s="938"/>
      <c r="U57" s="938"/>
      <c r="V57" s="938"/>
      <c r="W57" s="938"/>
      <c r="X57" s="938"/>
      <c r="Y57" s="938"/>
      <c r="Z57" s="938"/>
      <c r="AA57" s="938"/>
      <c r="AB57" s="938"/>
    </row>
    <row r="58" spans="1:28" ht="18" customHeight="1">
      <c r="A58" s="936"/>
      <c r="B58" s="906" t="s">
        <v>408</v>
      </c>
      <c r="C58" s="906"/>
      <c r="D58" s="906"/>
      <c r="E58" s="906"/>
      <c r="F58" s="906"/>
      <c r="G58" s="906"/>
      <c r="H58" s="938" t="str">
        <f>項目一覧!$C$12</f>
        <v/>
      </c>
      <c r="I58" s="939"/>
      <c r="J58" s="938"/>
      <c r="K58" s="938"/>
      <c r="L58" s="938"/>
      <c r="M58" s="938"/>
      <c r="N58" s="938"/>
      <c r="O58" s="938"/>
      <c r="P58" s="938"/>
      <c r="Q58" s="938"/>
      <c r="R58" s="938"/>
      <c r="S58" s="938"/>
      <c r="T58" s="938"/>
      <c r="U58" s="938"/>
      <c r="V58" s="938"/>
      <c r="W58" s="938"/>
      <c r="X58" s="938"/>
      <c r="Y58" s="938"/>
      <c r="Z58" s="938"/>
      <c r="AA58" s="938"/>
      <c r="AB58" s="938"/>
    </row>
    <row r="59" spans="1:28" ht="18" customHeight="1">
      <c r="A59" s="936"/>
      <c r="B59" s="906" t="s">
        <v>407</v>
      </c>
      <c r="C59" s="906"/>
      <c r="D59" s="906"/>
      <c r="E59" s="906"/>
      <c r="F59" s="906"/>
      <c r="G59" s="906"/>
      <c r="H59" s="944" t="str">
        <f>IF(項目一覧!$C$13=0,"","("&amp;項目一覧!$C$13&amp;") 建築士事務所  （"&amp;項目一覧!$C$14&amp;"）知事登録　第　 "&amp;項目一覧!$C$15&amp;"　号")</f>
        <v>() 建築士事務所  （）知事登録　第　 　号</v>
      </c>
      <c r="I59" s="939"/>
      <c r="J59" s="938"/>
      <c r="K59" s="938"/>
      <c r="L59" s="938"/>
      <c r="M59" s="938"/>
      <c r="N59" s="938"/>
      <c r="O59" s="938"/>
      <c r="P59" s="938"/>
      <c r="Q59" s="938"/>
      <c r="R59" s="938"/>
      <c r="S59" s="938"/>
      <c r="T59" s="938"/>
      <c r="U59" s="938"/>
      <c r="V59" s="938"/>
      <c r="W59" s="938"/>
      <c r="X59" s="938"/>
      <c r="Y59" s="938"/>
      <c r="Z59" s="938"/>
      <c r="AA59" s="938"/>
      <c r="AB59" s="938"/>
    </row>
    <row r="60" spans="1:28" ht="18" customHeight="1">
      <c r="A60" s="936"/>
      <c r="B60" s="906"/>
      <c r="C60" s="906"/>
      <c r="D60" s="906"/>
      <c r="E60" s="906"/>
      <c r="F60" s="906"/>
      <c r="G60" s="906"/>
      <c r="H60" s="938" t="str">
        <f>項目一覧!$C$16</f>
        <v/>
      </c>
      <c r="I60" s="939"/>
      <c r="J60" s="938"/>
      <c r="K60" s="938"/>
      <c r="L60" s="938"/>
      <c r="M60" s="938"/>
      <c r="N60" s="938"/>
      <c r="O60" s="938"/>
      <c r="P60" s="938"/>
      <c r="Q60" s="938"/>
      <c r="R60" s="938"/>
      <c r="S60" s="938"/>
      <c r="T60" s="938"/>
      <c r="U60" s="938"/>
      <c r="V60" s="938"/>
      <c r="W60" s="938"/>
      <c r="X60" s="938"/>
      <c r="Y60" s="938"/>
      <c r="Z60" s="938"/>
      <c r="AA60" s="938"/>
      <c r="AB60" s="938"/>
    </row>
    <row r="61" spans="1:28" ht="18" customHeight="1">
      <c r="A61" s="936"/>
      <c r="B61" s="906" t="s">
        <v>406</v>
      </c>
      <c r="C61" s="906"/>
      <c r="D61" s="906"/>
      <c r="E61" s="906"/>
      <c r="F61" s="906"/>
      <c r="G61" s="906"/>
      <c r="H61" s="938" t="str">
        <f>項目一覧!$C$17</f>
        <v/>
      </c>
      <c r="I61" s="939"/>
      <c r="J61" s="938"/>
      <c r="K61" s="938"/>
      <c r="L61" s="938"/>
      <c r="M61" s="938"/>
      <c r="N61" s="938"/>
      <c r="O61" s="938"/>
      <c r="P61" s="938"/>
      <c r="Q61" s="938"/>
      <c r="R61" s="938"/>
      <c r="S61" s="938"/>
      <c r="T61" s="938"/>
      <c r="U61" s="938"/>
      <c r="V61" s="938"/>
      <c r="W61" s="938"/>
      <c r="X61" s="938"/>
      <c r="Y61" s="938"/>
      <c r="Z61" s="938"/>
      <c r="AA61" s="938"/>
      <c r="AB61" s="938"/>
    </row>
    <row r="62" spans="1:28" ht="18" customHeight="1">
      <c r="A62" s="936"/>
      <c r="B62" s="906" t="s">
        <v>405</v>
      </c>
      <c r="C62" s="906"/>
      <c r="D62" s="906"/>
      <c r="E62" s="906"/>
      <c r="F62" s="906"/>
      <c r="G62" s="906"/>
      <c r="H62" s="1711" t="str">
        <f>項目一覧!$C$18</f>
        <v/>
      </c>
      <c r="I62" s="1711"/>
      <c r="J62" s="1711"/>
      <c r="K62" s="1711"/>
      <c r="L62" s="1711"/>
      <c r="M62" s="1711"/>
      <c r="N62" s="1711"/>
      <c r="O62" s="1711"/>
      <c r="P62" s="1711"/>
      <c r="Q62" s="1711"/>
      <c r="R62" s="1711"/>
      <c r="S62" s="1711"/>
      <c r="T62" s="1711"/>
      <c r="U62" s="1711"/>
      <c r="V62" s="1711"/>
      <c r="W62" s="1711"/>
      <c r="X62" s="1711"/>
      <c r="Y62" s="1711"/>
      <c r="Z62" s="1711"/>
      <c r="AA62" s="1711"/>
      <c r="AB62" s="1711"/>
    </row>
    <row r="63" spans="1:28" ht="18" customHeight="1">
      <c r="A63" s="940"/>
      <c r="B63" s="935" t="s">
        <v>404</v>
      </c>
      <c r="C63" s="935"/>
      <c r="D63" s="935"/>
      <c r="E63" s="935"/>
      <c r="F63" s="935"/>
      <c r="G63" s="935"/>
      <c r="H63" s="941" t="str">
        <f>項目一覧!$C$19</f>
        <v/>
      </c>
      <c r="I63" s="942"/>
      <c r="J63" s="941"/>
      <c r="K63" s="941"/>
      <c r="L63" s="941"/>
      <c r="M63" s="941"/>
      <c r="N63" s="941"/>
      <c r="O63" s="941"/>
      <c r="P63" s="941"/>
      <c r="Q63" s="941"/>
      <c r="R63" s="941"/>
      <c r="S63" s="941"/>
      <c r="T63" s="941"/>
      <c r="U63" s="941"/>
      <c r="V63" s="941"/>
      <c r="W63" s="941"/>
      <c r="X63" s="941"/>
      <c r="Y63" s="941"/>
      <c r="Z63" s="941"/>
      <c r="AA63" s="941"/>
      <c r="AB63" s="941"/>
    </row>
    <row r="64" spans="1:28" ht="16.149999999999999" customHeight="1">
      <c r="A64" s="936" t="s">
        <v>200</v>
      </c>
      <c r="B64" s="906" t="s">
        <v>428</v>
      </c>
      <c r="C64" s="906"/>
      <c r="D64" s="906"/>
      <c r="E64" s="906"/>
      <c r="F64" s="906"/>
      <c r="G64" s="906"/>
      <c r="H64" s="906"/>
      <c r="I64" s="906"/>
      <c r="J64" s="906"/>
      <c r="K64" s="906"/>
      <c r="L64" s="906"/>
      <c r="M64" s="906"/>
      <c r="N64" s="906"/>
      <c r="O64" s="906"/>
      <c r="P64" s="906"/>
      <c r="Q64" s="906"/>
      <c r="R64" s="906"/>
      <c r="S64" s="906"/>
      <c r="T64" s="906"/>
      <c r="U64" s="906"/>
      <c r="V64" s="906"/>
      <c r="W64" s="906"/>
      <c r="X64" s="906"/>
      <c r="Y64" s="906"/>
      <c r="Z64" s="906"/>
      <c r="AA64" s="906"/>
      <c r="AB64" s="906"/>
    </row>
    <row r="65" spans="1:29" ht="16.149999999999999" customHeight="1">
      <c r="A65" s="936"/>
      <c r="B65" s="906" t="s">
        <v>427</v>
      </c>
      <c r="C65" s="906"/>
      <c r="D65" s="906"/>
      <c r="E65" s="906"/>
      <c r="F65" s="906"/>
      <c r="G65" s="906"/>
      <c r="H65" s="906"/>
      <c r="I65" s="906"/>
      <c r="J65" s="906"/>
      <c r="K65" s="906"/>
      <c r="L65" s="906"/>
      <c r="M65" s="906"/>
      <c r="N65" s="906"/>
      <c r="O65" s="906"/>
      <c r="P65" s="906"/>
      <c r="Q65" s="906"/>
      <c r="R65" s="906"/>
      <c r="S65" s="906"/>
      <c r="T65" s="906"/>
      <c r="U65" s="906"/>
      <c r="V65" s="906"/>
      <c r="W65" s="906"/>
      <c r="X65" s="906"/>
      <c r="Y65" s="906"/>
      <c r="Z65" s="906"/>
      <c r="AA65" s="906"/>
    </row>
    <row r="66" spans="1:29" ht="18" customHeight="1">
      <c r="A66" s="936"/>
      <c r="B66" s="906" t="s">
        <v>409</v>
      </c>
      <c r="C66" s="906"/>
      <c r="D66" s="906"/>
      <c r="E66" s="906"/>
      <c r="F66" s="906"/>
      <c r="G66" s="906"/>
      <c r="H66" s="943" t="str">
        <f>IF(項目一覧!$C$22=0,"","("&amp;項目一覧!$C$22&amp;") 建築士  （"&amp;項目一覧!$C$23&amp;"）登録　第　 "&amp;項目一覧!$C$24&amp;"　号")</f>
        <v>() 建築士  （）登録　第　 　号</v>
      </c>
      <c r="J66" s="906"/>
      <c r="K66" s="906"/>
      <c r="L66" s="906"/>
      <c r="M66" s="906"/>
      <c r="N66" s="906"/>
      <c r="O66" s="906"/>
      <c r="P66" s="906"/>
      <c r="Q66" s="906"/>
      <c r="R66" s="906"/>
      <c r="S66" s="906"/>
      <c r="T66" s="906"/>
      <c r="U66" s="906"/>
      <c r="V66" s="906"/>
      <c r="W66" s="906"/>
      <c r="X66" s="906"/>
      <c r="Y66" s="906"/>
      <c r="Z66" s="906"/>
      <c r="AA66" s="906"/>
      <c r="AB66" s="906"/>
    </row>
    <row r="67" spans="1:29" ht="18" customHeight="1">
      <c r="A67" s="936"/>
      <c r="B67" s="906" t="s">
        <v>408</v>
      </c>
      <c r="C67" s="906"/>
      <c r="D67" s="906"/>
      <c r="E67" s="906"/>
      <c r="F67" s="906"/>
      <c r="G67" s="906"/>
      <c r="H67" s="938" t="str">
        <f>項目一覧!$C$25</f>
        <v/>
      </c>
      <c r="I67" s="939"/>
      <c r="J67" s="938"/>
      <c r="K67" s="938"/>
      <c r="L67" s="938"/>
      <c r="M67" s="938"/>
      <c r="N67" s="938"/>
      <c r="O67" s="938"/>
      <c r="P67" s="938"/>
      <c r="Q67" s="938"/>
      <c r="R67" s="938"/>
      <c r="S67" s="938"/>
      <c r="T67" s="938"/>
      <c r="U67" s="938"/>
      <c r="V67" s="938"/>
      <c r="W67" s="938"/>
      <c r="X67" s="938"/>
      <c r="Y67" s="938"/>
      <c r="Z67" s="938"/>
      <c r="AA67" s="938"/>
      <c r="AB67" s="938"/>
    </row>
    <row r="68" spans="1:29" ht="18" customHeight="1">
      <c r="A68" s="945"/>
      <c r="B68" s="906" t="s">
        <v>407</v>
      </c>
      <c r="C68" s="906"/>
      <c r="D68" s="906"/>
      <c r="E68" s="906"/>
      <c r="F68" s="906"/>
      <c r="G68" s="906"/>
      <c r="H68" s="944" t="str">
        <f>IF(項目一覧!$C$27=0,"","("&amp;項目一覧!$C$27&amp;") 建築士事務所  （"&amp;項目一覧!$C$28&amp;"）知事登録　第　 "&amp;項目一覧!$C$29&amp;"　号")</f>
        <v>() 建築士事務所  （）知事登録　第　 　号</v>
      </c>
      <c r="I68" s="939"/>
      <c r="J68" s="938"/>
      <c r="K68" s="938"/>
      <c r="L68" s="938"/>
      <c r="M68" s="938"/>
      <c r="N68" s="938"/>
      <c r="O68" s="938"/>
      <c r="P68" s="938"/>
      <c r="Q68" s="938"/>
      <c r="R68" s="938"/>
      <c r="S68" s="938"/>
      <c r="T68" s="938"/>
      <c r="U68" s="938"/>
      <c r="V68" s="938"/>
      <c r="W68" s="938"/>
      <c r="X68" s="938"/>
      <c r="Y68" s="938"/>
      <c r="Z68" s="938"/>
      <c r="AA68" s="938"/>
      <c r="AB68" s="938"/>
    </row>
    <row r="69" spans="1:29" ht="18" customHeight="1">
      <c r="A69" s="945"/>
      <c r="B69" s="906"/>
      <c r="C69" s="906"/>
      <c r="D69" s="906"/>
      <c r="E69" s="906"/>
      <c r="F69" s="906"/>
      <c r="G69" s="906"/>
      <c r="H69" s="938" t="str">
        <f>項目一覧!$C$30</f>
        <v/>
      </c>
      <c r="I69" s="939"/>
      <c r="J69" s="938"/>
      <c r="K69" s="938"/>
      <c r="L69" s="938"/>
      <c r="M69" s="938"/>
      <c r="N69" s="938"/>
      <c r="O69" s="938"/>
      <c r="P69" s="938"/>
      <c r="Q69" s="938"/>
      <c r="R69" s="938"/>
      <c r="S69" s="938"/>
      <c r="T69" s="938"/>
      <c r="U69" s="938"/>
      <c r="V69" s="938"/>
      <c r="W69" s="938"/>
      <c r="X69" s="938"/>
      <c r="Y69" s="938"/>
      <c r="Z69" s="938"/>
      <c r="AA69" s="938"/>
      <c r="AB69" s="938"/>
    </row>
    <row r="70" spans="1:29" ht="18" customHeight="1">
      <c r="A70" s="945"/>
      <c r="B70" s="906" t="s">
        <v>406</v>
      </c>
      <c r="C70" s="906"/>
      <c r="D70" s="906"/>
      <c r="E70" s="906"/>
      <c r="F70" s="906"/>
      <c r="G70" s="906"/>
      <c r="H70" s="938" t="str">
        <f>項目一覧!$C$31</f>
        <v/>
      </c>
      <c r="I70" s="939"/>
      <c r="J70" s="938"/>
      <c r="K70" s="938"/>
      <c r="L70" s="938"/>
      <c r="M70" s="938"/>
      <c r="N70" s="938"/>
      <c r="O70" s="938"/>
      <c r="P70" s="938"/>
      <c r="Q70" s="938"/>
      <c r="R70" s="938"/>
      <c r="S70" s="938"/>
      <c r="T70" s="938"/>
      <c r="U70" s="938"/>
      <c r="V70" s="938"/>
      <c r="W70" s="938"/>
      <c r="X70" s="938"/>
      <c r="Y70" s="938"/>
      <c r="Z70" s="938"/>
      <c r="AA70" s="938"/>
      <c r="AB70" s="938"/>
    </row>
    <row r="71" spans="1:29" ht="18" customHeight="1">
      <c r="A71" s="945"/>
      <c r="B71" s="906" t="s">
        <v>405</v>
      </c>
      <c r="C71" s="906"/>
      <c r="D71" s="906"/>
      <c r="E71" s="906"/>
      <c r="F71" s="906"/>
      <c r="G71" s="906"/>
      <c r="H71" s="1711" t="str">
        <f>項目一覧!$C$32</f>
        <v/>
      </c>
      <c r="I71" s="1711"/>
      <c r="J71" s="1711"/>
      <c r="K71" s="1711"/>
      <c r="L71" s="1711"/>
      <c r="M71" s="1711"/>
      <c r="N71" s="1711"/>
      <c r="O71" s="1711"/>
      <c r="P71" s="1711"/>
      <c r="Q71" s="1711"/>
      <c r="R71" s="1711"/>
      <c r="S71" s="1711"/>
      <c r="T71" s="1711"/>
      <c r="U71" s="1711"/>
      <c r="V71" s="1711"/>
      <c r="W71" s="1711"/>
      <c r="X71" s="1711"/>
      <c r="Y71" s="1711"/>
      <c r="Z71" s="1711"/>
      <c r="AA71" s="1711"/>
      <c r="AB71" s="1711"/>
    </row>
    <row r="72" spans="1:29" ht="18" customHeight="1">
      <c r="A72" s="945"/>
      <c r="B72" s="906" t="s">
        <v>404</v>
      </c>
      <c r="C72" s="906"/>
      <c r="D72" s="906"/>
      <c r="E72" s="906"/>
      <c r="F72" s="906"/>
      <c r="G72" s="906"/>
      <c r="H72" s="938" t="str">
        <f>項目一覧!$C$33</f>
        <v/>
      </c>
      <c r="I72" s="939"/>
      <c r="J72" s="938"/>
      <c r="K72" s="938"/>
      <c r="L72" s="938"/>
      <c r="M72" s="938"/>
      <c r="N72" s="938"/>
      <c r="O72" s="938"/>
      <c r="P72" s="938"/>
      <c r="Q72" s="938"/>
      <c r="R72" s="938"/>
      <c r="S72" s="938"/>
      <c r="T72" s="938"/>
      <c r="U72" s="938"/>
      <c r="V72" s="938"/>
      <c r="W72" s="938"/>
      <c r="X72" s="938"/>
      <c r="Y72" s="938"/>
      <c r="Z72" s="938"/>
      <c r="AA72" s="938"/>
      <c r="AB72" s="938"/>
    </row>
    <row r="73" spans="1:29" ht="18" customHeight="1">
      <c r="A73" s="945"/>
      <c r="B73" s="902" t="s">
        <v>425</v>
      </c>
      <c r="C73" s="906"/>
      <c r="D73" s="906"/>
      <c r="E73" s="906"/>
      <c r="F73" s="906"/>
      <c r="G73" s="906"/>
      <c r="H73" s="938"/>
      <c r="I73" s="938"/>
      <c r="J73" s="1714" t="str">
        <f>項目一覧!$C$35</f>
        <v/>
      </c>
      <c r="K73" s="1714"/>
      <c r="L73" s="1714"/>
      <c r="M73" s="1714"/>
      <c r="N73" s="1714"/>
      <c r="O73" s="1714"/>
      <c r="P73" s="1714"/>
      <c r="Q73" s="1714"/>
      <c r="R73" s="1714"/>
      <c r="S73" s="1714"/>
      <c r="T73" s="1714"/>
      <c r="U73" s="1714"/>
      <c r="V73" s="1714"/>
      <c r="W73" s="1714"/>
      <c r="X73" s="1714"/>
      <c r="Y73" s="1714"/>
      <c r="Z73" s="1714"/>
      <c r="AA73" s="1714"/>
      <c r="AB73" s="947"/>
      <c r="AC73" s="1308"/>
    </row>
    <row r="74" spans="1:29" ht="18" customHeight="1">
      <c r="A74" s="945"/>
      <c r="B74" s="906"/>
      <c r="C74" s="906"/>
      <c r="D74" s="906"/>
      <c r="E74" s="906"/>
      <c r="F74" s="906"/>
      <c r="G74" s="906"/>
      <c r="H74" s="938"/>
      <c r="I74" s="938"/>
      <c r="J74" s="1714"/>
      <c r="K74" s="1714"/>
      <c r="L74" s="1714"/>
      <c r="M74" s="1714"/>
      <c r="N74" s="1714"/>
      <c r="O74" s="1714"/>
      <c r="P74" s="1714"/>
      <c r="Q74" s="1714"/>
      <c r="R74" s="1714"/>
      <c r="S74" s="1714"/>
      <c r="T74" s="1714"/>
      <c r="U74" s="1714"/>
      <c r="V74" s="1714"/>
      <c r="W74" s="1714"/>
      <c r="X74" s="1714"/>
      <c r="Y74" s="1714"/>
      <c r="Z74" s="1714"/>
      <c r="AA74" s="1714"/>
      <c r="AB74" s="947"/>
      <c r="AC74" s="1308"/>
    </row>
    <row r="75" spans="1:29" ht="16.149999999999999" customHeight="1">
      <c r="A75" s="936"/>
      <c r="B75" s="906" t="s">
        <v>426</v>
      </c>
      <c r="C75" s="906"/>
      <c r="D75" s="906"/>
      <c r="E75" s="906"/>
      <c r="F75" s="906"/>
      <c r="G75" s="906"/>
      <c r="H75" s="938"/>
      <c r="I75" s="938"/>
      <c r="J75" s="938"/>
      <c r="K75" s="938"/>
      <c r="L75" s="938"/>
      <c r="M75" s="938"/>
      <c r="N75" s="938"/>
      <c r="O75" s="938"/>
      <c r="P75" s="938"/>
      <c r="Q75" s="938"/>
      <c r="R75" s="938"/>
      <c r="S75" s="938"/>
      <c r="T75" s="938"/>
      <c r="U75" s="938"/>
      <c r="V75" s="938"/>
      <c r="W75" s="938"/>
      <c r="X75" s="938"/>
      <c r="Y75" s="938"/>
      <c r="Z75" s="938"/>
      <c r="AA75" s="938"/>
      <c r="AB75" s="939"/>
    </row>
    <row r="76" spans="1:29" ht="18" customHeight="1">
      <c r="A76" s="936"/>
      <c r="B76" s="906" t="s">
        <v>409</v>
      </c>
      <c r="C76" s="906"/>
      <c r="D76" s="906"/>
      <c r="E76" s="906"/>
      <c r="F76" s="906"/>
      <c r="G76" s="906"/>
      <c r="H76" s="944" t="str">
        <f>IF(項目一覧!$C$189=0,"","("&amp;項目一覧!$C$189&amp;") 建築士  （"&amp;項目一覧!$C$190&amp;"）登録　第　 "&amp;項目一覧!$C$191&amp;"　号")</f>
        <v>() 建築士  （）登録　第　 　号</v>
      </c>
      <c r="I76" s="939"/>
      <c r="J76" s="938"/>
      <c r="K76" s="938"/>
      <c r="L76" s="938"/>
      <c r="M76" s="938"/>
      <c r="N76" s="938"/>
      <c r="O76" s="938"/>
      <c r="P76" s="938"/>
      <c r="Q76" s="938"/>
      <c r="R76" s="938"/>
      <c r="S76" s="938"/>
      <c r="T76" s="938"/>
      <c r="U76" s="938"/>
      <c r="V76" s="938"/>
      <c r="W76" s="938"/>
      <c r="X76" s="938"/>
      <c r="Y76" s="938"/>
      <c r="Z76" s="938"/>
      <c r="AA76" s="938"/>
      <c r="AB76" s="939"/>
    </row>
    <row r="77" spans="1:29" ht="18" customHeight="1">
      <c r="A77" s="936"/>
      <c r="B77" s="906" t="s">
        <v>408</v>
      </c>
      <c r="C77" s="906"/>
      <c r="D77" s="906"/>
      <c r="E77" s="906"/>
      <c r="F77" s="906"/>
      <c r="G77" s="906"/>
      <c r="H77" s="938" t="str">
        <f>項目一覧!$C$192</f>
        <v/>
      </c>
      <c r="I77" s="939"/>
      <c r="J77" s="938"/>
      <c r="K77" s="938"/>
      <c r="L77" s="938"/>
      <c r="M77" s="938"/>
      <c r="N77" s="938"/>
      <c r="O77" s="938"/>
      <c r="P77" s="938"/>
      <c r="Q77" s="938"/>
      <c r="R77" s="938"/>
      <c r="S77" s="938"/>
      <c r="T77" s="938"/>
      <c r="U77" s="938"/>
      <c r="V77" s="938"/>
      <c r="W77" s="938"/>
      <c r="X77" s="938"/>
      <c r="Y77" s="938"/>
      <c r="Z77" s="938"/>
      <c r="AA77" s="938"/>
      <c r="AB77" s="939"/>
    </row>
    <row r="78" spans="1:29" ht="18" customHeight="1">
      <c r="A78" s="945"/>
      <c r="B78" s="906" t="s">
        <v>407</v>
      </c>
      <c r="C78" s="906"/>
      <c r="D78" s="906"/>
      <c r="E78" s="906"/>
      <c r="F78" s="906"/>
      <c r="G78" s="906"/>
      <c r="H78" s="946" t="str">
        <f>IF(項目一覧!$C$194=0,"","("&amp;項目一覧!$C$194&amp;") 建築士事務所  （"&amp;項目一覧!$C$195&amp;"）知事登録　第　 "&amp;項目一覧!$C$196&amp;"　号")</f>
        <v>() 建築士事務所  （）知事登録　第　 　号</v>
      </c>
      <c r="I78" s="939"/>
      <c r="J78" s="939"/>
      <c r="K78" s="939"/>
      <c r="L78" s="939"/>
      <c r="M78" s="939"/>
      <c r="N78" s="939"/>
      <c r="O78" s="939"/>
      <c r="P78" s="939"/>
      <c r="Q78" s="939"/>
      <c r="R78" s="939"/>
      <c r="S78" s="939"/>
      <c r="T78" s="939"/>
      <c r="U78" s="939"/>
      <c r="V78" s="939"/>
      <c r="W78" s="939"/>
      <c r="X78" s="939"/>
      <c r="Y78" s="939"/>
      <c r="Z78" s="939"/>
      <c r="AA78" s="939"/>
      <c r="AB78" s="939"/>
    </row>
    <row r="79" spans="1:29" ht="18" customHeight="1">
      <c r="A79" s="945"/>
      <c r="B79" s="906"/>
      <c r="C79" s="906"/>
      <c r="D79" s="906"/>
      <c r="E79" s="906"/>
      <c r="F79" s="906"/>
      <c r="G79" s="906"/>
      <c r="H79" s="938" t="str">
        <f>項目一覧!$C$197</f>
        <v/>
      </c>
      <c r="I79" s="939"/>
      <c r="J79" s="938"/>
      <c r="K79" s="938"/>
      <c r="L79" s="938"/>
      <c r="M79" s="938"/>
      <c r="N79" s="938"/>
      <c r="O79" s="938"/>
      <c r="P79" s="938"/>
      <c r="Q79" s="938"/>
      <c r="R79" s="938"/>
      <c r="S79" s="938"/>
      <c r="T79" s="938"/>
      <c r="U79" s="938"/>
      <c r="V79" s="938"/>
      <c r="W79" s="938"/>
      <c r="X79" s="938"/>
      <c r="Y79" s="938"/>
      <c r="Z79" s="938"/>
      <c r="AA79" s="938"/>
      <c r="AB79" s="939"/>
    </row>
    <row r="80" spans="1:29" ht="18" customHeight="1">
      <c r="A80" s="945"/>
      <c r="B80" s="906" t="s">
        <v>406</v>
      </c>
      <c r="C80" s="906"/>
      <c r="D80" s="906"/>
      <c r="E80" s="906"/>
      <c r="F80" s="906"/>
      <c r="G80" s="906"/>
      <c r="H80" s="938" t="str">
        <f>項目一覧!$C$198</f>
        <v/>
      </c>
      <c r="I80" s="939"/>
      <c r="J80" s="938"/>
      <c r="K80" s="938"/>
      <c r="L80" s="938"/>
      <c r="M80" s="938"/>
      <c r="N80" s="938"/>
      <c r="O80" s="938"/>
      <c r="P80" s="938"/>
      <c r="Q80" s="938"/>
      <c r="R80" s="938"/>
      <c r="S80" s="938"/>
      <c r="T80" s="938"/>
      <c r="U80" s="938"/>
      <c r="V80" s="938"/>
      <c r="W80" s="938"/>
      <c r="X80" s="938"/>
      <c r="Y80" s="938"/>
      <c r="Z80" s="938"/>
      <c r="AA80" s="938"/>
      <c r="AB80" s="939"/>
    </row>
    <row r="81" spans="1:29" ht="18" customHeight="1">
      <c r="A81" s="945"/>
      <c r="B81" s="906" t="s">
        <v>405</v>
      </c>
      <c r="C81" s="906"/>
      <c r="D81" s="906"/>
      <c r="E81" s="906"/>
      <c r="F81" s="906"/>
      <c r="G81" s="906"/>
      <c r="H81" s="1711" t="str">
        <f>項目一覧!$C$199</f>
        <v/>
      </c>
      <c r="I81" s="1711"/>
      <c r="J81" s="1711"/>
      <c r="K81" s="1711"/>
      <c r="L81" s="1711"/>
      <c r="M81" s="1711"/>
      <c r="N81" s="1711"/>
      <c r="O81" s="1711"/>
      <c r="P81" s="1711"/>
      <c r="Q81" s="1711"/>
      <c r="R81" s="1711"/>
      <c r="S81" s="1711"/>
      <c r="T81" s="1711"/>
      <c r="U81" s="1711"/>
      <c r="V81" s="1711"/>
      <c r="W81" s="1711"/>
      <c r="X81" s="1711"/>
      <c r="Y81" s="1711"/>
      <c r="Z81" s="1711"/>
      <c r="AA81" s="1711"/>
      <c r="AB81" s="939"/>
    </row>
    <row r="82" spans="1:29" ht="18" customHeight="1">
      <c r="A82" s="945"/>
      <c r="B82" s="906" t="s">
        <v>404</v>
      </c>
      <c r="C82" s="906"/>
      <c r="D82" s="906"/>
      <c r="E82" s="906"/>
      <c r="F82" s="906"/>
      <c r="G82" s="906"/>
      <c r="H82" s="938" t="str">
        <f>項目一覧!$C$200</f>
        <v/>
      </c>
      <c r="I82" s="939"/>
      <c r="J82" s="938"/>
      <c r="K82" s="938"/>
      <c r="L82" s="938"/>
      <c r="M82" s="938"/>
      <c r="N82" s="938"/>
      <c r="O82" s="938"/>
      <c r="P82" s="938"/>
      <c r="Q82" s="938"/>
      <c r="R82" s="938"/>
      <c r="S82" s="938"/>
      <c r="T82" s="938"/>
      <c r="U82" s="938"/>
      <c r="V82" s="938"/>
      <c r="W82" s="938"/>
      <c r="X82" s="938"/>
      <c r="Y82" s="938"/>
      <c r="Z82" s="938"/>
      <c r="AA82" s="938"/>
      <c r="AB82" s="939"/>
    </row>
    <row r="83" spans="1:29" ht="18" customHeight="1">
      <c r="A83" s="945"/>
      <c r="B83" s="902" t="s">
        <v>425</v>
      </c>
      <c r="C83" s="906"/>
      <c r="D83" s="906"/>
      <c r="E83" s="906"/>
      <c r="F83" s="906"/>
      <c r="G83" s="906"/>
      <c r="H83" s="938"/>
      <c r="I83" s="938"/>
      <c r="J83" s="1714" t="str">
        <f>項目一覧!$C$202</f>
        <v/>
      </c>
      <c r="K83" s="1714"/>
      <c r="L83" s="1714"/>
      <c r="M83" s="1714"/>
      <c r="N83" s="1714"/>
      <c r="O83" s="1714"/>
      <c r="P83" s="1714"/>
      <c r="Q83" s="1714"/>
      <c r="R83" s="1714"/>
      <c r="S83" s="1714"/>
      <c r="T83" s="1714"/>
      <c r="U83" s="1714"/>
      <c r="V83" s="1714"/>
      <c r="W83" s="1714"/>
      <c r="X83" s="1714"/>
      <c r="Y83" s="1714"/>
      <c r="Z83" s="1714"/>
      <c r="AA83" s="1714"/>
      <c r="AB83" s="948"/>
      <c r="AC83" s="1308"/>
    </row>
    <row r="84" spans="1:29" ht="18" customHeight="1">
      <c r="A84" s="936"/>
      <c r="B84" s="906"/>
      <c r="C84" s="906"/>
      <c r="D84" s="906"/>
      <c r="E84" s="906"/>
      <c r="F84" s="906"/>
      <c r="G84" s="906"/>
      <c r="H84" s="938"/>
      <c r="I84" s="938"/>
      <c r="J84" s="1714"/>
      <c r="K84" s="1714"/>
      <c r="L84" s="1714"/>
      <c r="M84" s="1714"/>
      <c r="N84" s="1714"/>
      <c r="O84" s="1714"/>
      <c r="P84" s="1714"/>
      <c r="Q84" s="1714"/>
      <c r="R84" s="1714"/>
      <c r="S84" s="1714"/>
      <c r="T84" s="1714"/>
      <c r="U84" s="1714"/>
      <c r="V84" s="1714"/>
      <c r="W84" s="1714"/>
      <c r="X84" s="1714"/>
      <c r="Y84" s="1714"/>
      <c r="Z84" s="1714"/>
      <c r="AA84" s="1714"/>
      <c r="AB84" s="948"/>
      <c r="AC84" s="1308"/>
    </row>
    <row r="85" spans="1:29" ht="18" customHeight="1">
      <c r="A85" s="936"/>
      <c r="B85" s="906" t="s">
        <v>409</v>
      </c>
      <c r="C85" s="906"/>
      <c r="D85" s="906"/>
      <c r="E85" s="906"/>
      <c r="F85" s="906"/>
      <c r="G85" s="906"/>
      <c r="H85" s="944" t="str">
        <f>IF(項目一覧!$C$203=0,"","("&amp;項目一覧!$C$203&amp;") 建築士  （"&amp;項目一覧!$C$204&amp;"）登録　第　 "&amp;項目一覧!$C$205&amp;"　号")</f>
        <v>() 建築士  （）登録　第　 　号</v>
      </c>
      <c r="I85" s="939"/>
      <c r="J85" s="938"/>
      <c r="K85" s="938"/>
      <c r="L85" s="938"/>
      <c r="M85" s="938"/>
      <c r="N85" s="938"/>
      <c r="O85" s="938"/>
      <c r="P85" s="938"/>
      <c r="Q85" s="938"/>
      <c r="R85" s="938"/>
      <c r="S85" s="938"/>
      <c r="T85" s="938"/>
      <c r="U85" s="938"/>
      <c r="V85" s="938"/>
      <c r="W85" s="938"/>
      <c r="X85" s="938"/>
      <c r="Y85" s="938"/>
      <c r="Z85" s="938"/>
      <c r="AA85" s="938"/>
    </row>
    <row r="86" spans="1:29" ht="18" customHeight="1">
      <c r="A86" s="936"/>
      <c r="B86" s="906" t="s">
        <v>408</v>
      </c>
      <c r="C86" s="906"/>
      <c r="D86" s="906"/>
      <c r="E86" s="906"/>
      <c r="F86" s="906"/>
      <c r="G86" s="906"/>
      <c r="H86" s="938" t="str">
        <f>項目一覧!$C$206</f>
        <v/>
      </c>
      <c r="I86" s="939"/>
      <c r="J86" s="938"/>
      <c r="K86" s="938"/>
      <c r="L86" s="938"/>
      <c r="M86" s="938"/>
      <c r="N86" s="938"/>
      <c r="O86" s="938"/>
      <c r="P86" s="938"/>
      <c r="Q86" s="938"/>
      <c r="R86" s="938"/>
      <c r="S86" s="938"/>
      <c r="T86" s="938"/>
      <c r="U86" s="938"/>
      <c r="V86" s="938"/>
      <c r="W86" s="938"/>
      <c r="X86" s="938"/>
      <c r="Y86" s="938"/>
      <c r="Z86" s="938"/>
      <c r="AA86" s="938"/>
    </row>
    <row r="87" spans="1:29" ht="18" customHeight="1">
      <c r="A87" s="945"/>
      <c r="B87" s="906" t="s">
        <v>407</v>
      </c>
      <c r="C87" s="906"/>
      <c r="D87" s="906"/>
      <c r="E87" s="906"/>
      <c r="F87" s="906"/>
      <c r="G87" s="906"/>
      <c r="H87" s="946" t="str">
        <f>IF(項目一覧!$C$208=0,"","("&amp;項目一覧!$C$208&amp;") 建築士事務所  （"&amp;項目一覧!$C$209&amp;"）知事登録　第　 "&amp;項目一覧!$C$210&amp;"　号")</f>
        <v>() 建築士事務所  （）知事登録　第　 　号</v>
      </c>
      <c r="I87" s="939"/>
      <c r="J87" s="939"/>
      <c r="K87" s="939"/>
      <c r="L87" s="939"/>
      <c r="M87" s="939"/>
      <c r="N87" s="939"/>
      <c r="O87" s="939"/>
      <c r="P87" s="939"/>
      <c r="Q87" s="939"/>
      <c r="R87" s="939"/>
      <c r="S87" s="939"/>
      <c r="T87" s="939"/>
      <c r="U87" s="939"/>
      <c r="V87" s="939"/>
      <c r="W87" s="939"/>
      <c r="X87" s="939"/>
      <c r="Y87" s="939"/>
      <c r="Z87" s="939"/>
      <c r="AA87" s="939"/>
    </row>
    <row r="88" spans="1:29" ht="18" customHeight="1">
      <c r="A88" s="945"/>
      <c r="B88" s="906"/>
      <c r="C88" s="906"/>
      <c r="D88" s="906"/>
      <c r="E88" s="906"/>
      <c r="F88" s="906"/>
      <c r="G88" s="906"/>
      <c r="H88" s="938" t="str">
        <f>項目一覧!$C$211</f>
        <v/>
      </c>
      <c r="I88" s="939"/>
      <c r="J88" s="938"/>
      <c r="K88" s="938"/>
      <c r="L88" s="938"/>
      <c r="M88" s="938"/>
      <c r="N88" s="938"/>
      <c r="O88" s="938"/>
      <c r="P88" s="938"/>
      <c r="Q88" s="938"/>
      <c r="R88" s="938"/>
      <c r="S88" s="938"/>
      <c r="T88" s="938"/>
      <c r="U88" s="938"/>
      <c r="V88" s="938"/>
      <c r="W88" s="938"/>
      <c r="X88" s="938"/>
      <c r="Y88" s="938"/>
      <c r="Z88" s="938"/>
      <c r="AA88" s="938"/>
    </row>
    <row r="89" spans="1:29" ht="18" customHeight="1">
      <c r="A89" s="945"/>
      <c r="B89" s="906" t="s">
        <v>406</v>
      </c>
      <c r="C89" s="906"/>
      <c r="D89" s="906"/>
      <c r="E89" s="906"/>
      <c r="F89" s="906"/>
      <c r="G89" s="906"/>
      <c r="H89" s="938" t="str">
        <f>項目一覧!$C$212</f>
        <v/>
      </c>
      <c r="I89" s="939"/>
      <c r="J89" s="938"/>
      <c r="K89" s="938"/>
      <c r="L89" s="938"/>
      <c r="M89" s="938"/>
      <c r="N89" s="938"/>
      <c r="O89" s="938"/>
      <c r="P89" s="938"/>
      <c r="Q89" s="938"/>
      <c r="R89" s="938"/>
      <c r="S89" s="938"/>
      <c r="T89" s="938"/>
      <c r="U89" s="938"/>
      <c r="V89" s="938"/>
      <c r="W89" s="938"/>
      <c r="X89" s="938"/>
      <c r="Y89" s="938"/>
      <c r="Z89" s="938"/>
      <c r="AA89" s="938"/>
    </row>
    <row r="90" spans="1:29" ht="18" customHeight="1">
      <c r="A90" s="945"/>
      <c r="B90" s="906" t="s">
        <v>405</v>
      </c>
      <c r="C90" s="906"/>
      <c r="D90" s="906"/>
      <c r="E90" s="906"/>
      <c r="F90" s="906"/>
      <c r="G90" s="906"/>
      <c r="H90" s="1711" t="str">
        <f>項目一覧!$C$213</f>
        <v/>
      </c>
      <c r="I90" s="1711"/>
      <c r="J90" s="1711"/>
      <c r="K90" s="1711"/>
      <c r="L90" s="1711"/>
      <c r="M90" s="1711"/>
      <c r="N90" s="1711"/>
      <c r="O90" s="1711"/>
      <c r="P90" s="1711"/>
      <c r="Q90" s="1711"/>
      <c r="R90" s="1711"/>
      <c r="S90" s="1711"/>
      <c r="T90" s="1711"/>
      <c r="U90" s="1711"/>
      <c r="V90" s="1711"/>
      <c r="W90" s="1711"/>
      <c r="X90" s="1711"/>
      <c r="Y90" s="1711"/>
      <c r="Z90" s="1711"/>
      <c r="AA90" s="1711"/>
    </row>
    <row r="91" spans="1:29" ht="18" customHeight="1">
      <c r="A91" s="945"/>
      <c r="B91" s="906" t="s">
        <v>404</v>
      </c>
      <c r="C91" s="906"/>
      <c r="D91" s="906"/>
      <c r="E91" s="906"/>
      <c r="F91" s="906"/>
      <c r="G91" s="906"/>
      <c r="H91" s="938" t="str">
        <f>項目一覧!$C$214</f>
        <v/>
      </c>
      <c r="I91" s="939"/>
      <c r="J91" s="938"/>
      <c r="K91" s="938"/>
      <c r="L91" s="938"/>
      <c r="M91" s="938"/>
      <c r="N91" s="938"/>
      <c r="O91" s="938"/>
      <c r="P91" s="938"/>
      <c r="Q91" s="938"/>
      <c r="R91" s="938"/>
      <c r="S91" s="938"/>
      <c r="T91" s="938"/>
      <c r="U91" s="938"/>
      <c r="V91" s="938"/>
      <c r="W91" s="938"/>
      <c r="X91" s="938"/>
      <c r="Y91" s="938"/>
      <c r="Z91" s="938"/>
      <c r="AA91" s="938"/>
    </row>
    <row r="92" spans="1:29" ht="18" customHeight="1">
      <c r="A92" s="945"/>
      <c r="B92" s="902" t="s">
        <v>425</v>
      </c>
      <c r="C92" s="906"/>
      <c r="D92" s="906"/>
      <c r="E92" s="906"/>
      <c r="F92" s="906"/>
      <c r="G92" s="906"/>
      <c r="H92" s="938"/>
      <c r="I92" s="938"/>
      <c r="J92" s="1714" t="str">
        <f>項目一覧!$C$216</f>
        <v/>
      </c>
      <c r="K92" s="1714"/>
      <c r="L92" s="1714"/>
      <c r="M92" s="1714"/>
      <c r="N92" s="1714"/>
      <c r="O92" s="1714"/>
      <c r="P92" s="1714"/>
      <c r="Q92" s="1714"/>
      <c r="R92" s="1714"/>
      <c r="S92" s="1714"/>
      <c r="T92" s="1714"/>
      <c r="U92" s="1714"/>
      <c r="V92" s="1714"/>
      <c r="W92" s="1714"/>
      <c r="X92" s="1714"/>
      <c r="Y92" s="1714"/>
      <c r="Z92" s="1714"/>
      <c r="AA92" s="1714"/>
      <c r="AB92" s="948"/>
      <c r="AC92" s="1308"/>
    </row>
    <row r="93" spans="1:29" ht="18" customHeight="1">
      <c r="A93" s="936"/>
      <c r="B93" s="906"/>
      <c r="C93" s="906"/>
      <c r="D93" s="906"/>
      <c r="E93" s="906"/>
      <c r="F93" s="906"/>
      <c r="G93" s="906"/>
      <c r="H93" s="938"/>
      <c r="I93" s="938"/>
      <c r="J93" s="1714"/>
      <c r="K93" s="1714"/>
      <c r="L93" s="1714"/>
      <c r="M93" s="1714"/>
      <c r="N93" s="1714"/>
      <c r="O93" s="1714"/>
      <c r="P93" s="1714"/>
      <c r="Q93" s="1714"/>
      <c r="R93" s="1714"/>
      <c r="S93" s="1714"/>
      <c r="T93" s="1714"/>
      <c r="U93" s="1714"/>
      <c r="V93" s="1714"/>
      <c r="W93" s="1714"/>
      <c r="X93" s="1714"/>
      <c r="Y93" s="1714"/>
      <c r="Z93" s="1714"/>
      <c r="AA93" s="1714"/>
      <c r="AB93" s="948"/>
      <c r="AC93" s="1308"/>
    </row>
    <row r="94" spans="1:29" ht="18" customHeight="1">
      <c r="A94" s="936"/>
      <c r="B94" s="906" t="s">
        <v>409</v>
      </c>
      <c r="C94" s="906"/>
      <c r="D94" s="906"/>
      <c r="E94" s="906"/>
      <c r="F94" s="906"/>
      <c r="G94" s="906"/>
      <c r="H94" s="944" t="str">
        <f>IF(項目一覧!$C$217=0,"","("&amp;項目一覧!$C$217&amp;") 建築士  （"&amp;項目一覧!$C$218&amp;"）登録　第　 "&amp;項目一覧!$C$219&amp;"　号")</f>
        <v>() 建築士  （）登録　第　 　号</v>
      </c>
      <c r="I94" s="939"/>
      <c r="J94" s="938"/>
      <c r="K94" s="938"/>
      <c r="L94" s="938"/>
      <c r="M94" s="938"/>
      <c r="N94" s="938"/>
      <c r="O94" s="938"/>
      <c r="P94" s="938"/>
      <c r="Q94" s="938"/>
      <c r="R94" s="938"/>
      <c r="S94" s="938"/>
      <c r="T94" s="938"/>
      <c r="U94" s="938"/>
      <c r="V94" s="938"/>
      <c r="W94" s="938"/>
      <c r="X94" s="938"/>
      <c r="Y94" s="938"/>
      <c r="Z94" s="938"/>
      <c r="AA94" s="938"/>
    </row>
    <row r="95" spans="1:29" ht="18" customHeight="1">
      <c r="A95" s="936"/>
      <c r="B95" s="906" t="s">
        <v>408</v>
      </c>
      <c r="C95" s="906"/>
      <c r="D95" s="906"/>
      <c r="E95" s="906"/>
      <c r="F95" s="906"/>
      <c r="G95" s="906"/>
      <c r="H95" s="938" t="str">
        <f>項目一覧!$C$220</f>
        <v/>
      </c>
      <c r="I95" s="939"/>
      <c r="J95" s="938"/>
      <c r="K95" s="938"/>
      <c r="L95" s="938"/>
      <c r="M95" s="938"/>
      <c r="N95" s="938"/>
      <c r="O95" s="938"/>
      <c r="P95" s="938"/>
      <c r="Q95" s="938"/>
      <c r="R95" s="938"/>
      <c r="S95" s="938"/>
      <c r="T95" s="938"/>
      <c r="U95" s="938"/>
      <c r="V95" s="938"/>
      <c r="W95" s="938"/>
      <c r="X95" s="938"/>
      <c r="Y95" s="938"/>
      <c r="Z95" s="938"/>
      <c r="AA95" s="938"/>
    </row>
    <row r="96" spans="1:29" ht="18" customHeight="1">
      <c r="A96" s="945"/>
      <c r="B96" s="906" t="s">
        <v>407</v>
      </c>
      <c r="C96" s="906"/>
      <c r="D96" s="906"/>
      <c r="E96" s="906"/>
      <c r="F96" s="906"/>
      <c r="G96" s="906"/>
      <c r="H96" s="946" t="str">
        <f>IF(項目一覧!$C$222=0,"","("&amp;項目一覧!$C$222&amp;") 建築士事務所  （"&amp;項目一覧!$C$223&amp;"）知事登録　第　 "&amp;項目一覧!$C$224&amp;"　号")</f>
        <v>() 建築士事務所  （）知事登録　第　 　号</v>
      </c>
      <c r="I96" s="939"/>
      <c r="J96" s="939"/>
      <c r="K96" s="939"/>
      <c r="L96" s="939"/>
      <c r="M96" s="939"/>
      <c r="N96" s="939"/>
      <c r="O96" s="939"/>
      <c r="P96" s="939"/>
      <c r="Q96" s="939"/>
      <c r="R96" s="939"/>
      <c r="S96" s="939"/>
      <c r="T96" s="939"/>
      <c r="U96" s="939"/>
      <c r="V96" s="939"/>
      <c r="W96" s="939"/>
      <c r="X96" s="939"/>
      <c r="Y96" s="939"/>
      <c r="Z96" s="939"/>
      <c r="AA96" s="939"/>
    </row>
    <row r="97" spans="1:30" ht="18" customHeight="1">
      <c r="A97" s="945"/>
      <c r="B97" s="906"/>
      <c r="C97" s="906"/>
      <c r="D97" s="906"/>
      <c r="E97" s="906"/>
      <c r="F97" s="906"/>
      <c r="G97" s="906"/>
      <c r="H97" s="938" t="str">
        <f>項目一覧!$C$225</f>
        <v/>
      </c>
      <c r="I97" s="939"/>
      <c r="J97" s="938"/>
      <c r="K97" s="938"/>
      <c r="L97" s="938"/>
      <c r="M97" s="938"/>
      <c r="N97" s="938"/>
      <c r="O97" s="938"/>
      <c r="P97" s="938"/>
      <c r="Q97" s="938"/>
      <c r="R97" s="938"/>
      <c r="S97" s="938"/>
      <c r="T97" s="938"/>
      <c r="U97" s="938"/>
      <c r="V97" s="938"/>
      <c r="W97" s="938"/>
      <c r="X97" s="938"/>
      <c r="Y97" s="938"/>
      <c r="Z97" s="938"/>
      <c r="AA97" s="938"/>
    </row>
    <row r="98" spans="1:30" ht="18" customHeight="1">
      <c r="A98" s="945"/>
      <c r="B98" s="906" t="s">
        <v>406</v>
      </c>
      <c r="C98" s="906"/>
      <c r="D98" s="906"/>
      <c r="E98" s="906"/>
      <c r="F98" s="906"/>
      <c r="G98" s="906"/>
      <c r="H98" s="938" t="str">
        <f>項目一覧!$C$226</f>
        <v/>
      </c>
      <c r="I98" s="939"/>
      <c r="J98" s="938"/>
      <c r="K98" s="938"/>
      <c r="L98" s="938"/>
      <c r="M98" s="938"/>
      <c r="N98" s="938"/>
      <c r="O98" s="938"/>
      <c r="P98" s="938"/>
      <c r="Q98" s="938"/>
      <c r="R98" s="938"/>
      <c r="S98" s="938"/>
      <c r="T98" s="938"/>
      <c r="U98" s="938"/>
      <c r="V98" s="938"/>
      <c r="W98" s="938"/>
      <c r="X98" s="938"/>
      <c r="Y98" s="938"/>
      <c r="Z98" s="938"/>
      <c r="AA98" s="938"/>
    </row>
    <row r="99" spans="1:30" ht="18" customHeight="1">
      <c r="A99" s="945"/>
      <c r="B99" s="906" t="s">
        <v>405</v>
      </c>
      <c r="C99" s="906"/>
      <c r="D99" s="906"/>
      <c r="E99" s="906"/>
      <c r="F99" s="906"/>
      <c r="G99" s="906"/>
      <c r="H99" s="1711" t="str">
        <f>項目一覧!$C$227</f>
        <v/>
      </c>
      <c r="I99" s="1711"/>
      <c r="J99" s="1711"/>
      <c r="K99" s="1711"/>
      <c r="L99" s="1711"/>
      <c r="M99" s="1711"/>
      <c r="N99" s="1711"/>
      <c r="O99" s="1711"/>
      <c r="P99" s="1711"/>
      <c r="Q99" s="1711"/>
      <c r="R99" s="1711"/>
      <c r="S99" s="1711"/>
      <c r="T99" s="1711"/>
      <c r="U99" s="1711"/>
      <c r="V99" s="1711"/>
      <c r="W99" s="1711"/>
      <c r="X99" s="1711"/>
      <c r="Y99" s="1711"/>
      <c r="Z99" s="1711"/>
      <c r="AA99" s="1711"/>
    </row>
    <row r="100" spans="1:30" ht="18" customHeight="1">
      <c r="A100" s="945"/>
      <c r="B100" s="906" t="s">
        <v>404</v>
      </c>
      <c r="C100" s="906"/>
      <c r="D100" s="906"/>
      <c r="E100" s="906"/>
      <c r="F100" s="906"/>
      <c r="G100" s="906"/>
      <c r="H100" s="938" t="str">
        <f>項目一覧!$C$228</f>
        <v/>
      </c>
      <c r="I100" s="939"/>
      <c r="J100" s="938"/>
      <c r="K100" s="938"/>
      <c r="L100" s="938"/>
      <c r="M100" s="938"/>
      <c r="N100" s="938"/>
      <c r="O100" s="938"/>
      <c r="P100" s="938"/>
      <c r="Q100" s="938"/>
      <c r="R100" s="938"/>
      <c r="S100" s="938"/>
      <c r="T100" s="938"/>
      <c r="U100" s="938"/>
      <c r="V100" s="938"/>
      <c r="W100" s="938"/>
      <c r="X100" s="938"/>
      <c r="Y100" s="938"/>
      <c r="Z100" s="938"/>
      <c r="AA100" s="938"/>
    </row>
    <row r="101" spans="1:30" ht="18" customHeight="1">
      <c r="A101" s="945"/>
      <c r="B101" s="902" t="s">
        <v>425</v>
      </c>
      <c r="C101" s="906"/>
      <c r="D101" s="906"/>
      <c r="E101" s="906"/>
      <c r="F101" s="906"/>
      <c r="G101" s="906"/>
      <c r="H101" s="938"/>
      <c r="I101" s="938"/>
      <c r="J101" s="1714" t="str">
        <f>項目一覧!$C$230</f>
        <v/>
      </c>
      <c r="K101" s="1714"/>
      <c r="L101" s="1714"/>
      <c r="M101" s="1714"/>
      <c r="N101" s="1714"/>
      <c r="O101" s="1714"/>
      <c r="P101" s="1714"/>
      <c r="Q101" s="1714"/>
      <c r="R101" s="1714"/>
      <c r="S101" s="1714"/>
      <c r="T101" s="1714"/>
      <c r="U101" s="1714"/>
      <c r="V101" s="1714"/>
      <c r="W101" s="1714"/>
      <c r="X101" s="1714"/>
      <c r="Y101" s="1714"/>
      <c r="Z101" s="1714"/>
      <c r="AA101" s="1714"/>
      <c r="AB101" s="948"/>
      <c r="AC101" s="1308"/>
      <c r="AD101" s="948"/>
    </row>
    <row r="102" spans="1:30" ht="18" customHeight="1">
      <c r="A102" s="945"/>
      <c r="B102" s="902"/>
      <c r="C102" s="906"/>
      <c r="D102" s="906"/>
      <c r="E102" s="906"/>
      <c r="F102" s="906"/>
      <c r="G102" s="906"/>
      <c r="H102" s="938"/>
      <c r="I102" s="938"/>
      <c r="J102" s="1714"/>
      <c r="K102" s="1714"/>
      <c r="L102" s="1714"/>
      <c r="M102" s="1714"/>
      <c r="N102" s="1714"/>
      <c r="O102" s="1714"/>
      <c r="P102" s="1714"/>
      <c r="Q102" s="1714"/>
      <c r="R102" s="1714"/>
      <c r="S102" s="1714"/>
      <c r="T102" s="1714"/>
      <c r="U102" s="1714"/>
      <c r="V102" s="1714"/>
      <c r="W102" s="1714"/>
      <c r="X102" s="1714"/>
      <c r="Y102" s="1714"/>
      <c r="Z102" s="1714"/>
      <c r="AA102" s="1714"/>
      <c r="AB102" s="948"/>
      <c r="AC102" s="1308"/>
      <c r="AD102" s="948"/>
    </row>
    <row r="103" spans="1:30" ht="18" customHeight="1">
      <c r="A103" s="945"/>
      <c r="B103" s="906" t="s">
        <v>224</v>
      </c>
      <c r="C103" s="906"/>
      <c r="D103" s="906"/>
      <c r="E103" s="906"/>
      <c r="F103" s="906"/>
      <c r="G103" s="906"/>
      <c r="H103" s="949"/>
      <c r="I103" s="949"/>
      <c r="J103" s="949"/>
      <c r="K103" s="949"/>
      <c r="L103" s="949"/>
      <c r="M103" s="949"/>
      <c r="N103" s="949"/>
      <c r="O103" s="949"/>
      <c r="P103" s="949"/>
      <c r="Q103" s="949"/>
      <c r="R103" s="949"/>
      <c r="S103" s="949"/>
      <c r="T103" s="949"/>
      <c r="U103" s="949"/>
      <c r="V103" s="949"/>
      <c r="W103" s="949"/>
      <c r="X103" s="949"/>
      <c r="Y103" s="949"/>
      <c r="Z103" s="949"/>
      <c r="AA103" s="949"/>
    </row>
    <row r="104" spans="1:30" ht="18" customHeight="1">
      <c r="A104" s="945"/>
      <c r="B104" s="906" t="s">
        <v>223</v>
      </c>
      <c r="C104" s="906"/>
      <c r="D104" s="906"/>
      <c r="E104" s="906"/>
      <c r="F104" s="906"/>
      <c r="G104" s="906"/>
      <c r="H104" s="949"/>
      <c r="I104" s="949"/>
      <c r="J104" s="949"/>
      <c r="K104" s="949"/>
      <c r="L104" s="949"/>
      <c r="M104" s="949"/>
      <c r="N104" s="949"/>
      <c r="O104" s="949"/>
      <c r="P104" s="949"/>
      <c r="Q104" s="949"/>
      <c r="R104" s="949"/>
      <c r="S104" s="949"/>
      <c r="T104" s="949"/>
      <c r="U104" s="949"/>
      <c r="V104" s="949"/>
      <c r="W104" s="949"/>
      <c r="X104" s="949"/>
      <c r="Y104" s="949"/>
      <c r="Z104" s="949"/>
      <c r="AA104" s="949"/>
    </row>
    <row r="105" spans="1:30" ht="18" customHeight="1">
      <c r="A105" s="945"/>
      <c r="B105" s="936" t="str">
        <f>IF(項目一覧!$D$316=TRUE,"■","□")</f>
        <v>□</v>
      </c>
      <c r="C105" s="906" t="s">
        <v>424</v>
      </c>
      <c r="D105" s="906"/>
      <c r="E105" s="906"/>
      <c r="F105" s="906"/>
      <c r="G105" s="906"/>
      <c r="H105" s="949"/>
      <c r="I105" s="949"/>
      <c r="J105" s="949"/>
      <c r="K105" s="949"/>
      <c r="L105" s="949"/>
      <c r="M105" s="949"/>
      <c r="N105" s="949"/>
      <c r="O105" s="949"/>
      <c r="P105" s="949"/>
      <c r="Q105" s="949"/>
      <c r="R105" s="949"/>
      <c r="S105" s="949"/>
      <c r="T105" s="949"/>
      <c r="U105" s="949"/>
      <c r="V105" s="949"/>
      <c r="W105" s="949"/>
      <c r="X105" s="949"/>
      <c r="Y105" s="949"/>
      <c r="Z105" s="949"/>
      <c r="AA105" s="949"/>
    </row>
    <row r="106" spans="1:30" ht="18" customHeight="1">
      <c r="A106" s="945"/>
      <c r="B106" s="945"/>
      <c r="C106" s="906" t="s">
        <v>401</v>
      </c>
      <c r="D106" s="906"/>
      <c r="E106" s="906"/>
      <c r="F106" s="906"/>
      <c r="G106" s="906"/>
      <c r="H106" s="938" t="str">
        <f>項目一覧!$C$317</f>
        <v/>
      </c>
      <c r="I106" s="949"/>
      <c r="J106" s="949"/>
      <c r="K106" s="949"/>
      <c r="L106" s="949"/>
      <c r="M106" s="949"/>
      <c r="N106" s="949"/>
      <c r="O106" s="949"/>
      <c r="P106" s="949"/>
      <c r="Q106" s="949"/>
      <c r="R106" s="949"/>
      <c r="S106" s="949"/>
      <c r="T106" s="949"/>
      <c r="U106" s="949"/>
      <c r="V106" s="949"/>
      <c r="W106" s="949"/>
      <c r="X106" s="949"/>
      <c r="Y106" s="949"/>
      <c r="Z106" s="949"/>
      <c r="AA106" s="949"/>
    </row>
    <row r="107" spans="1:30" ht="18" customHeight="1">
      <c r="A107" s="945"/>
      <c r="B107" s="945"/>
      <c r="C107" s="906" t="s">
        <v>419</v>
      </c>
      <c r="D107" s="906"/>
      <c r="E107" s="906"/>
      <c r="F107" s="906" t="s">
        <v>422</v>
      </c>
      <c r="G107" s="906"/>
      <c r="H107" s="906"/>
      <c r="I107" s="949"/>
      <c r="J107" s="949"/>
      <c r="K107" s="949"/>
      <c r="L107" s="953"/>
      <c r="M107" s="938" t="str">
        <f>項目一覧!$C$318</f>
        <v/>
      </c>
      <c r="N107" s="906"/>
      <c r="O107" s="949" t="s">
        <v>111</v>
      </c>
      <c r="P107" s="949"/>
      <c r="Q107" s="949"/>
      <c r="R107" s="949"/>
      <c r="S107" s="949"/>
      <c r="T107" s="949"/>
      <c r="U107" s="949"/>
      <c r="V107" s="949"/>
      <c r="W107" s="949"/>
      <c r="X107" s="949"/>
      <c r="Y107" s="949"/>
      <c r="Z107" s="949"/>
    </row>
    <row r="108" spans="1:30" ht="18" customHeight="1">
      <c r="A108" s="945"/>
      <c r="B108" s="936" t="str">
        <f>IF(項目一覧!$D$319=TRUE,"■","□")</f>
        <v>□</v>
      </c>
      <c r="C108" s="906" t="s">
        <v>423</v>
      </c>
      <c r="D108" s="906"/>
      <c r="E108" s="906"/>
      <c r="F108" s="906"/>
      <c r="G108" s="906"/>
      <c r="H108" s="949"/>
      <c r="I108" s="949"/>
      <c r="J108" s="949"/>
      <c r="K108" s="949"/>
      <c r="L108" s="949"/>
      <c r="M108" s="949"/>
      <c r="N108" s="949"/>
      <c r="O108" s="949"/>
      <c r="P108" s="949"/>
      <c r="Q108" s="949"/>
      <c r="R108" s="949"/>
      <c r="S108" s="949"/>
      <c r="T108" s="949"/>
      <c r="U108" s="949"/>
      <c r="V108" s="949"/>
      <c r="W108" s="949"/>
      <c r="X108" s="949"/>
      <c r="Y108" s="949"/>
    </row>
    <row r="109" spans="1:30" ht="18" customHeight="1">
      <c r="A109" s="945"/>
      <c r="B109" s="945"/>
      <c r="C109" s="906" t="s">
        <v>401</v>
      </c>
      <c r="D109" s="906"/>
      <c r="E109" s="906"/>
      <c r="F109" s="906"/>
      <c r="G109" s="906"/>
      <c r="H109" s="938" t="str">
        <f>項目一覧!$C$320</f>
        <v/>
      </c>
      <c r="I109" s="949"/>
      <c r="J109" s="949"/>
      <c r="K109" s="949"/>
      <c r="L109" s="949"/>
      <c r="M109" s="949"/>
      <c r="N109" s="949"/>
      <c r="O109" s="949"/>
      <c r="P109" s="949"/>
      <c r="Q109" s="949"/>
      <c r="R109" s="949"/>
      <c r="S109" s="949"/>
      <c r="T109" s="949"/>
      <c r="U109" s="949"/>
      <c r="V109" s="949"/>
      <c r="W109" s="949"/>
      <c r="X109" s="949"/>
      <c r="Y109" s="949"/>
    </row>
    <row r="110" spans="1:30" ht="18" customHeight="1">
      <c r="A110" s="945"/>
      <c r="B110" s="945"/>
      <c r="C110" s="906" t="s">
        <v>419</v>
      </c>
      <c r="D110" s="906"/>
      <c r="E110" s="906"/>
      <c r="F110" s="906" t="s">
        <v>422</v>
      </c>
      <c r="G110" s="906"/>
      <c r="H110" s="906"/>
      <c r="I110" s="949"/>
      <c r="J110" s="949"/>
      <c r="K110" s="949"/>
      <c r="L110" s="953"/>
      <c r="M110" s="938" t="str">
        <f>項目一覧!$C$321</f>
        <v/>
      </c>
      <c r="N110" s="906"/>
      <c r="O110" s="949" t="s">
        <v>111</v>
      </c>
      <c r="P110" s="949"/>
      <c r="Q110" s="949"/>
      <c r="R110" s="949"/>
      <c r="S110" s="949"/>
      <c r="T110" s="949"/>
      <c r="U110" s="949"/>
      <c r="V110" s="949"/>
      <c r="W110" s="949"/>
      <c r="X110" s="949"/>
      <c r="Y110" s="949"/>
      <c r="Z110" s="949"/>
    </row>
    <row r="111" spans="1:30" ht="17.25" customHeight="1">
      <c r="A111" s="945"/>
      <c r="B111" s="936" t="s">
        <v>2210</v>
      </c>
      <c r="C111" s="906" t="s">
        <v>421</v>
      </c>
      <c r="D111" s="906"/>
      <c r="E111" s="906"/>
      <c r="F111" s="906"/>
      <c r="G111" s="906"/>
      <c r="H111" s="949"/>
      <c r="I111" s="949"/>
      <c r="J111" s="949"/>
      <c r="K111" s="949"/>
      <c r="L111" s="949"/>
      <c r="M111" s="949"/>
      <c r="N111" s="949"/>
      <c r="O111" s="949"/>
      <c r="P111" s="949"/>
      <c r="Q111" s="949"/>
      <c r="R111" s="949"/>
      <c r="S111" s="949"/>
      <c r="T111" s="949"/>
      <c r="U111" s="949"/>
      <c r="V111" s="949"/>
      <c r="W111" s="949"/>
      <c r="X111" s="949"/>
      <c r="Y111" s="949"/>
    </row>
    <row r="112" spans="1:30" ht="17.25" customHeight="1">
      <c r="A112" s="945"/>
      <c r="B112" s="945"/>
      <c r="C112" s="906" t="s">
        <v>401</v>
      </c>
      <c r="D112" s="906"/>
      <c r="E112" s="906"/>
      <c r="F112" s="906"/>
      <c r="G112" s="906"/>
      <c r="H112" s="906"/>
      <c r="I112" s="949"/>
      <c r="J112" s="949"/>
      <c r="K112" s="949"/>
      <c r="L112" s="949"/>
      <c r="M112" s="949"/>
      <c r="N112" s="949"/>
      <c r="O112" s="949"/>
      <c r="P112" s="949"/>
      <c r="Q112" s="949"/>
      <c r="R112" s="949"/>
      <c r="S112" s="949"/>
      <c r="T112" s="949"/>
      <c r="U112" s="949"/>
      <c r="V112" s="949"/>
      <c r="W112" s="949"/>
      <c r="X112" s="949"/>
      <c r="Y112" s="949"/>
    </row>
    <row r="113" spans="1:28" ht="17.25" customHeight="1">
      <c r="A113" s="945"/>
      <c r="B113" s="945"/>
      <c r="C113" s="906" t="s">
        <v>419</v>
      </c>
      <c r="D113" s="906"/>
      <c r="E113" s="906"/>
      <c r="F113" s="906" t="s">
        <v>418</v>
      </c>
      <c r="G113" s="906"/>
      <c r="H113" s="906"/>
      <c r="I113" s="949"/>
      <c r="J113" s="949"/>
      <c r="K113" s="949"/>
      <c r="L113" s="949"/>
      <c r="M113" s="950"/>
      <c r="N113" s="906"/>
      <c r="O113" s="949" t="s">
        <v>111</v>
      </c>
      <c r="P113" s="949"/>
      <c r="Q113" s="949"/>
      <c r="R113" s="949"/>
      <c r="S113" s="949"/>
      <c r="T113" s="949"/>
      <c r="U113" s="949"/>
      <c r="V113" s="949"/>
      <c r="W113" s="949"/>
      <c r="X113" s="949"/>
      <c r="Y113" s="949"/>
      <c r="Z113" s="949"/>
    </row>
    <row r="114" spans="1:28" ht="17.25" customHeight="1">
      <c r="A114" s="945"/>
      <c r="B114" s="945"/>
      <c r="C114" s="906" t="s">
        <v>401</v>
      </c>
      <c r="D114" s="906"/>
      <c r="E114" s="906"/>
      <c r="F114" s="906"/>
      <c r="G114" s="906"/>
      <c r="H114" s="906"/>
      <c r="I114" s="949"/>
      <c r="J114" s="949"/>
      <c r="K114" s="949"/>
      <c r="L114" s="949"/>
      <c r="M114" s="949"/>
      <c r="N114" s="949"/>
      <c r="O114" s="949"/>
      <c r="P114" s="949"/>
      <c r="Q114" s="949"/>
      <c r="R114" s="949"/>
      <c r="S114" s="949"/>
      <c r="T114" s="949"/>
      <c r="U114" s="949"/>
      <c r="V114" s="949"/>
      <c r="W114" s="949"/>
      <c r="X114" s="949"/>
      <c r="Y114" s="949"/>
    </row>
    <row r="115" spans="1:28" ht="17.25" customHeight="1">
      <c r="A115" s="945"/>
      <c r="B115" s="945"/>
      <c r="C115" s="906" t="s">
        <v>419</v>
      </c>
      <c r="D115" s="906"/>
      <c r="E115" s="906"/>
      <c r="F115" s="906" t="s">
        <v>418</v>
      </c>
      <c r="G115" s="906"/>
      <c r="H115" s="906"/>
      <c r="I115" s="949"/>
      <c r="J115" s="949"/>
      <c r="K115" s="949"/>
      <c r="L115" s="949"/>
      <c r="M115" s="950"/>
      <c r="N115" s="906"/>
      <c r="O115" s="949" t="s">
        <v>111</v>
      </c>
      <c r="P115" s="949"/>
      <c r="Q115" s="949"/>
      <c r="R115" s="949"/>
      <c r="S115" s="949"/>
      <c r="T115" s="949"/>
      <c r="U115" s="949"/>
      <c r="V115" s="949"/>
      <c r="W115" s="949"/>
      <c r="X115" s="949"/>
      <c r="Y115" s="949"/>
      <c r="Z115" s="949"/>
    </row>
    <row r="116" spans="1:28" ht="17.25" customHeight="1">
      <c r="A116" s="945"/>
      <c r="B116" s="945"/>
      <c r="C116" s="906" t="s">
        <v>401</v>
      </c>
      <c r="D116" s="906"/>
      <c r="E116" s="906"/>
      <c r="F116" s="906"/>
      <c r="G116" s="906"/>
      <c r="H116" s="906"/>
      <c r="I116" s="949"/>
      <c r="J116" s="949"/>
      <c r="K116" s="949"/>
      <c r="L116" s="949"/>
      <c r="M116" s="949"/>
      <c r="N116" s="949"/>
      <c r="O116" s="949"/>
      <c r="P116" s="949"/>
      <c r="Q116" s="949"/>
      <c r="R116" s="949"/>
      <c r="S116" s="949"/>
      <c r="T116" s="949"/>
      <c r="U116" s="949"/>
      <c r="V116" s="949"/>
      <c r="W116" s="949"/>
      <c r="X116" s="949"/>
      <c r="Y116" s="949"/>
    </row>
    <row r="117" spans="1:28" ht="17.25" customHeight="1">
      <c r="A117" s="945"/>
      <c r="B117" s="945"/>
      <c r="C117" s="906" t="s">
        <v>419</v>
      </c>
      <c r="D117" s="906"/>
      <c r="E117" s="906"/>
      <c r="F117" s="906" t="s">
        <v>418</v>
      </c>
      <c r="G117" s="906"/>
      <c r="H117" s="906"/>
      <c r="I117" s="949"/>
      <c r="J117" s="949"/>
      <c r="K117" s="949"/>
      <c r="L117" s="949"/>
      <c r="M117" s="950"/>
      <c r="N117" s="906"/>
      <c r="O117" s="949" t="s">
        <v>111</v>
      </c>
      <c r="P117" s="949"/>
      <c r="Q117" s="949"/>
      <c r="R117" s="949"/>
      <c r="S117" s="949"/>
      <c r="T117" s="949"/>
      <c r="U117" s="949"/>
      <c r="V117" s="949"/>
      <c r="W117" s="949"/>
      <c r="X117" s="949"/>
      <c r="Y117" s="949"/>
      <c r="Z117" s="949"/>
    </row>
    <row r="118" spans="1:28" ht="17.25" customHeight="1">
      <c r="A118" s="945"/>
      <c r="B118" s="936" t="s">
        <v>2210</v>
      </c>
      <c r="C118" s="906" t="s">
        <v>420</v>
      </c>
      <c r="D118" s="906"/>
      <c r="E118" s="906"/>
      <c r="F118" s="906"/>
      <c r="G118" s="906"/>
      <c r="H118" s="949"/>
      <c r="I118" s="949"/>
      <c r="J118" s="949"/>
      <c r="K118" s="949"/>
      <c r="L118" s="949"/>
      <c r="M118" s="949"/>
      <c r="N118" s="949"/>
      <c r="O118" s="949"/>
      <c r="P118" s="949"/>
      <c r="Q118" s="949"/>
      <c r="R118" s="949"/>
      <c r="S118" s="949"/>
      <c r="T118" s="949"/>
      <c r="U118" s="949"/>
      <c r="V118" s="949"/>
      <c r="W118" s="949"/>
      <c r="X118" s="949"/>
      <c r="Y118" s="949"/>
    </row>
    <row r="119" spans="1:28" ht="17.25" customHeight="1">
      <c r="A119" s="945"/>
      <c r="B119" s="945"/>
      <c r="C119" s="906" t="s">
        <v>401</v>
      </c>
      <c r="D119" s="906"/>
      <c r="E119" s="906"/>
      <c r="F119" s="906"/>
      <c r="G119" s="906"/>
      <c r="H119" s="906"/>
      <c r="I119" s="949"/>
      <c r="J119" s="949"/>
      <c r="K119" s="949"/>
      <c r="L119" s="949"/>
      <c r="M119" s="949"/>
      <c r="N119" s="949"/>
      <c r="O119" s="949"/>
      <c r="P119" s="949"/>
      <c r="Q119" s="949"/>
      <c r="R119" s="949"/>
      <c r="S119" s="949"/>
      <c r="T119" s="949"/>
      <c r="U119" s="949"/>
      <c r="V119" s="949"/>
      <c r="W119" s="949"/>
      <c r="X119" s="949"/>
      <c r="Y119" s="949"/>
    </row>
    <row r="120" spans="1:28" ht="17.25" customHeight="1">
      <c r="A120" s="945"/>
      <c r="B120" s="945"/>
      <c r="C120" s="906" t="s">
        <v>419</v>
      </c>
      <c r="D120" s="906"/>
      <c r="E120" s="906"/>
      <c r="F120" s="906" t="s">
        <v>418</v>
      </c>
      <c r="G120" s="906"/>
      <c r="H120" s="906"/>
      <c r="I120" s="949"/>
      <c r="J120" s="949"/>
      <c r="K120" s="949"/>
      <c r="L120" s="949"/>
      <c r="M120" s="950"/>
      <c r="N120" s="906"/>
      <c r="O120" s="949" t="s">
        <v>111</v>
      </c>
      <c r="P120" s="949"/>
      <c r="Q120" s="949"/>
      <c r="R120" s="949"/>
      <c r="S120" s="949"/>
      <c r="T120" s="949"/>
      <c r="U120" s="949"/>
      <c r="V120" s="949"/>
      <c r="W120" s="949"/>
      <c r="X120" s="949"/>
      <c r="Y120" s="949"/>
      <c r="Z120" s="949"/>
    </row>
    <row r="121" spans="1:28" ht="17.25" customHeight="1">
      <c r="A121" s="945"/>
      <c r="B121" s="945"/>
      <c r="C121" s="906" t="s">
        <v>401</v>
      </c>
      <c r="D121" s="906"/>
      <c r="E121" s="906"/>
      <c r="F121" s="906"/>
      <c r="G121" s="906"/>
      <c r="H121" s="906"/>
      <c r="I121" s="949"/>
      <c r="J121" s="949"/>
      <c r="K121" s="949"/>
      <c r="L121" s="949"/>
      <c r="M121" s="949"/>
      <c r="N121" s="949"/>
      <c r="O121" s="949"/>
      <c r="P121" s="949"/>
      <c r="Q121" s="949"/>
      <c r="R121" s="949"/>
      <c r="S121" s="949"/>
      <c r="T121" s="949"/>
      <c r="U121" s="949"/>
      <c r="V121" s="949"/>
      <c r="W121" s="949"/>
      <c r="X121" s="949"/>
      <c r="Y121" s="949"/>
    </row>
    <row r="122" spans="1:28" ht="17.25" customHeight="1">
      <c r="A122" s="945"/>
      <c r="B122" s="945"/>
      <c r="C122" s="906" t="s">
        <v>419</v>
      </c>
      <c r="D122" s="906"/>
      <c r="E122" s="906"/>
      <c r="F122" s="906" t="s">
        <v>418</v>
      </c>
      <c r="G122" s="906"/>
      <c r="H122" s="906"/>
      <c r="I122" s="949"/>
      <c r="J122" s="949"/>
      <c r="K122" s="949"/>
      <c r="L122" s="949"/>
      <c r="M122" s="950"/>
      <c r="N122" s="906"/>
      <c r="O122" s="949" t="s">
        <v>111</v>
      </c>
      <c r="P122" s="949"/>
      <c r="Q122" s="949"/>
      <c r="R122" s="949"/>
      <c r="S122" s="949"/>
      <c r="T122" s="949"/>
      <c r="U122" s="949"/>
      <c r="V122" s="949"/>
      <c r="W122" s="949"/>
      <c r="X122" s="949"/>
      <c r="Y122" s="949"/>
      <c r="Z122" s="949"/>
    </row>
    <row r="123" spans="1:28" ht="17.25" customHeight="1">
      <c r="A123" s="945"/>
      <c r="B123" s="945"/>
      <c r="C123" s="906" t="s">
        <v>401</v>
      </c>
      <c r="D123" s="906"/>
      <c r="E123" s="906"/>
      <c r="F123" s="906"/>
      <c r="G123" s="906"/>
      <c r="H123" s="906"/>
      <c r="I123" s="949"/>
      <c r="J123" s="949"/>
      <c r="K123" s="949"/>
      <c r="L123" s="949"/>
      <c r="M123" s="949"/>
      <c r="N123" s="949"/>
      <c r="O123" s="949"/>
      <c r="P123" s="949"/>
      <c r="Q123" s="949"/>
      <c r="R123" s="949"/>
      <c r="S123" s="949"/>
      <c r="T123" s="949"/>
      <c r="U123" s="949"/>
      <c r="V123" s="949"/>
      <c r="W123" s="949"/>
      <c r="X123" s="949"/>
      <c r="Y123" s="949"/>
    </row>
    <row r="124" spans="1:28" ht="17.25" customHeight="1">
      <c r="A124" s="945"/>
      <c r="B124" s="945"/>
      <c r="C124" s="906" t="s">
        <v>419</v>
      </c>
      <c r="D124" s="906"/>
      <c r="E124" s="906"/>
      <c r="F124" s="906" t="s">
        <v>418</v>
      </c>
      <c r="G124" s="906"/>
      <c r="H124" s="906"/>
      <c r="I124" s="949"/>
      <c r="J124" s="949"/>
      <c r="K124" s="949"/>
      <c r="L124" s="949"/>
      <c r="M124" s="950"/>
      <c r="N124" s="906"/>
      <c r="O124" s="949" t="s">
        <v>111</v>
      </c>
      <c r="P124" s="949"/>
      <c r="Q124" s="949"/>
      <c r="R124" s="949"/>
      <c r="S124" s="949"/>
      <c r="T124" s="949"/>
      <c r="U124" s="949"/>
      <c r="V124" s="949"/>
      <c r="W124" s="949"/>
      <c r="X124" s="949"/>
      <c r="Y124" s="949"/>
      <c r="Z124" s="949"/>
    </row>
    <row r="125" spans="1:28" ht="17.25" customHeight="1">
      <c r="A125" s="945"/>
      <c r="B125" s="906"/>
      <c r="C125" s="906"/>
      <c r="D125" s="906"/>
      <c r="E125" s="906"/>
      <c r="F125" s="906"/>
      <c r="G125" s="906"/>
      <c r="H125" s="1309"/>
      <c r="I125" s="1309"/>
      <c r="J125" s="1309"/>
      <c r="K125" s="1309"/>
      <c r="L125" s="1309"/>
      <c r="M125" s="1309"/>
      <c r="N125" s="1309"/>
      <c r="O125" s="1309"/>
      <c r="P125" s="1309"/>
      <c r="Q125" s="1309"/>
      <c r="R125" s="1309"/>
      <c r="S125" s="1309"/>
      <c r="T125" s="1309"/>
      <c r="U125" s="1309"/>
      <c r="V125" s="1309"/>
      <c r="W125" s="1309"/>
      <c r="X125" s="1309"/>
      <c r="Y125" s="1309"/>
      <c r="Z125" s="1309"/>
      <c r="AA125" s="1309"/>
      <c r="AB125" s="906"/>
    </row>
    <row r="126" spans="1:28" ht="18" customHeight="1">
      <c r="A126" s="1310" t="s">
        <v>109</v>
      </c>
      <c r="B126" s="1311" t="s">
        <v>524</v>
      </c>
      <c r="C126" s="1311"/>
      <c r="D126" s="1311"/>
      <c r="E126" s="1311"/>
      <c r="F126" s="1311"/>
      <c r="G126" s="1311"/>
      <c r="H126" s="1311"/>
      <c r="I126" s="1311"/>
      <c r="J126" s="1311"/>
      <c r="K126" s="1311"/>
      <c r="L126" s="1311"/>
      <c r="M126" s="1311"/>
      <c r="N126" s="1311"/>
      <c r="O126" s="1311"/>
      <c r="P126" s="1311"/>
      <c r="Q126" s="1311"/>
      <c r="R126" s="1311"/>
      <c r="S126" s="1311"/>
      <c r="T126" s="1311"/>
      <c r="U126" s="1311"/>
      <c r="V126" s="1311"/>
      <c r="W126" s="1311"/>
      <c r="X126" s="1311"/>
      <c r="Y126" s="1311"/>
      <c r="Z126" s="1311"/>
      <c r="AA126" s="1311"/>
      <c r="AB126" s="1311"/>
    </row>
    <row r="127" spans="1:28" ht="18" customHeight="1">
      <c r="A127" s="936"/>
      <c r="B127" s="906" t="s">
        <v>416</v>
      </c>
      <c r="C127" s="906"/>
      <c r="D127" s="906"/>
      <c r="E127" s="906"/>
      <c r="F127" s="906"/>
      <c r="G127" s="906"/>
      <c r="H127" s="906"/>
      <c r="I127" s="906"/>
      <c r="J127" s="906"/>
      <c r="K127" s="906"/>
      <c r="L127" s="906"/>
      <c r="M127" s="906"/>
      <c r="N127" s="906"/>
      <c r="O127" s="906"/>
      <c r="P127" s="906"/>
      <c r="Q127" s="906"/>
      <c r="R127" s="906"/>
      <c r="S127" s="906"/>
      <c r="T127" s="906"/>
      <c r="U127" s="906"/>
      <c r="V127" s="906"/>
      <c r="W127" s="906"/>
      <c r="X127" s="906"/>
      <c r="Y127" s="906"/>
      <c r="Z127" s="906"/>
      <c r="AA127" s="906"/>
    </row>
    <row r="128" spans="1:28" ht="18" customHeight="1">
      <c r="A128" s="945"/>
      <c r="B128" s="906" t="s">
        <v>401</v>
      </c>
      <c r="C128" s="906"/>
      <c r="D128" s="906"/>
      <c r="E128" s="906"/>
      <c r="F128" s="906"/>
      <c r="G128" s="906"/>
      <c r="H128" s="938" t="str">
        <f>項目一覧!$C$36</f>
        <v/>
      </c>
      <c r="I128" s="939"/>
      <c r="J128" s="938"/>
      <c r="K128" s="938"/>
      <c r="L128" s="938"/>
      <c r="M128" s="938"/>
      <c r="N128" s="938"/>
      <c r="O128" s="938"/>
      <c r="P128" s="938"/>
      <c r="Q128" s="938"/>
      <c r="R128" s="938"/>
      <c r="S128" s="938"/>
      <c r="T128" s="938"/>
      <c r="U128" s="938"/>
      <c r="V128" s="938"/>
      <c r="W128" s="938"/>
      <c r="X128" s="938"/>
      <c r="Y128" s="938"/>
      <c r="Z128" s="938"/>
      <c r="AA128" s="938"/>
      <c r="AB128" s="938"/>
    </row>
    <row r="129" spans="1:28" ht="18" customHeight="1">
      <c r="A129" s="945"/>
      <c r="B129" s="906" t="s">
        <v>414</v>
      </c>
      <c r="C129" s="906"/>
      <c r="D129" s="906"/>
      <c r="E129" s="906"/>
      <c r="F129" s="906"/>
      <c r="G129" s="906"/>
      <c r="H129" s="938" t="str">
        <f>項目一覧!$C$37</f>
        <v/>
      </c>
      <c r="I129" s="939"/>
      <c r="J129" s="938"/>
      <c r="K129" s="938"/>
      <c r="L129" s="938"/>
      <c r="M129" s="938"/>
      <c r="N129" s="938"/>
      <c r="O129" s="938"/>
      <c r="P129" s="938"/>
      <c r="Q129" s="938"/>
      <c r="R129" s="938"/>
      <c r="S129" s="938"/>
      <c r="T129" s="938"/>
      <c r="U129" s="938"/>
      <c r="V129" s="938"/>
      <c r="W129" s="938"/>
      <c r="X129" s="938"/>
      <c r="Y129" s="938"/>
      <c r="Z129" s="938"/>
      <c r="AA129" s="938"/>
      <c r="AB129" s="938"/>
    </row>
    <row r="130" spans="1:28" ht="18" customHeight="1">
      <c r="A130" s="945"/>
      <c r="B130" s="906" t="s">
        <v>399</v>
      </c>
      <c r="C130" s="906"/>
      <c r="D130" s="906"/>
      <c r="E130" s="906"/>
      <c r="F130" s="906"/>
      <c r="G130" s="906"/>
      <c r="H130" s="938" t="str">
        <f>項目一覧!$C$38</f>
        <v/>
      </c>
      <c r="I130" s="939"/>
      <c r="J130" s="938"/>
      <c r="K130" s="938"/>
      <c r="L130" s="938"/>
      <c r="M130" s="938"/>
      <c r="N130" s="938"/>
      <c r="O130" s="938"/>
      <c r="P130" s="938"/>
      <c r="Q130" s="938"/>
      <c r="R130" s="938"/>
      <c r="S130" s="938"/>
      <c r="T130" s="938"/>
      <c r="U130" s="938"/>
      <c r="V130" s="938"/>
      <c r="W130" s="938"/>
      <c r="X130" s="938"/>
      <c r="Y130" s="938"/>
      <c r="Z130" s="938"/>
      <c r="AA130" s="938"/>
      <c r="AB130" s="938"/>
    </row>
    <row r="131" spans="1:28" ht="18" customHeight="1">
      <c r="A131" s="945"/>
      <c r="B131" s="906" t="s">
        <v>398</v>
      </c>
      <c r="C131" s="906"/>
      <c r="D131" s="906"/>
      <c r="E131" s="906"/>
      <c r="F131" s="906"/>
      <c r="G131" s="906"/>
      <c r="H131" s="1711" t="str">
        <f>項目一覧!$C$39</f>
        <v/>
      </c>
      <c r="I131" s="1711"/>
      <c r="J131" s="1711"/>
      <c r="K131" s="1711"/>
      <c r="L131" s="1711"/>
      <c r="M131" s="1711"/>
      <c r="N131" s="1711"/>
      <c r="O131" s="1711"/>
      <c r="P131" s="1711"/>
      <c r="Q131" s="1711"/>
      <c r="R131" s="1711"/>
      <c r="S131" s="1711"/>
      <c r="T131" s="1711"/>
      <c r="U131" s="1711"/>
      <c r="V131" s="1711"/>
      <c r="W131" s="1711"/>
      <c r="X131" s="1711"/>
      <c r="Y131" s="1711"/>
      <c r="Z131" s="1711"/>
      <c r="AA131" s="1711"/>
      <c r="AB131" s="1711"/>
    </row>
    <row r="132" spans="1:28" ht="18" customHeight="1">
      <c r="A132" s="945"/>
      <c r="B132" s="906" t="s">
        <v>397</v>
      </c>
      <c r="C132" s="906"/>
      <c r="D132" s="906"/>
      <c r="E132" s="906"/>
      <c r="F132" s="906"/>
      <c r="G132" s="906"/>
      <c r="H132" s="938" t="str">
        <f>項目一覧!$C$40</f>
        <v/>
      </c>
      <c r="I132" s="939"/>
      <c r="J132" s="938"/>
      <c r="K132" s="938"/>
      <c r="L132" s="938"/>
      <c r="M132" s="938"/>
      <c r="N132" s="938"/>
      <c r="O132" s="938"/>
      <c r="P132" s="938"/>
      <c r="Q132" s="938"/>
      <c r="R132" s="938"/>
      <c r="S132" s="938"/>
      <c r="T132" s="938"/>
      <c r="U132" s="938"/>
      <c r="V132" s="938"/>
      <c r="W132" s="938"/>
      <c r="X132" s="938"/>
      <c r="Y132" s="938"/>
      <c r="Z132" s="938"/>
      <c r="AA132" s="938"/>
      <c r="AB132" s="938"/>
    </row>
    <row r="133" spans="1:28" ht="18" customHeight="1">
      <c r="A133" s="945"/>
      <c r="B133" s="906" t="s">
        <v>413</v>
      </c>
      <c r="C133" s="906"/>
      <c r="D133" s="906"/>
      <c r="E133" s="906"/>
      <c r="F133" s="906"/>
      <c r="G133" s="906"/>
      <c r="H133" s="1695" t="str">
        <f>項目一覧!$C$41</f>
        <v/>
      </c>
      <c r="I133" s="1695"/>
      <c r="J133" s="1695"/>
      <c r="K133" s="1695"/>
      <c r="L133" s="1695"/>
      <c r="M133" s="1695"/>
      <c r="N133" s="1695"/>
      <c r="O133" s="1695"/>
      <c r="P133" s="1695"/>
      <c r="Q133" s="1695"/>
      <c r="R133" s="1695"/>
      <c r="S133" s="938"/>
      <c r="T133" s="938"/>
      <c r="U133" s="938"/>
      <c r="V133" s="938"/>
      <c r="W133" s="938"/>
      <c r="X133" s="938"/>
      <c r="Y133" s="938"/>
      <c r="Z133" s="938"/>
      <c r="AA133" s="938"/>
      <c r="AB133" s="939"/>
    </row>
    <row r="134" spans="1:28" ht="18" customHeight="1">
      <c r="A134" s="945"/>
      <c r="B134" s="902" t="s">
        <v>412</v>
      </c>
      <c r="C134" s="906"/>
      <c r="D134" s="906"/>
      <c r="E134" s="906"/>
      <c r="F134" s="906"/>
      <c r="G134" s="906"/>
      <c r="H134" s="938"/>
      <c r="I134" s="1724" t="str">
        <f>項目一覧!$C$42</f>
        <v/>
      </c>
      <c r="J134" s="1724"/>
      <c r="K134" s="1724"/>
      <c r="L134" s="1724"/>
      <c r="M134" s="1724"/>
      <c r="N134" s="1724"/>
      <c r="O134" s="1724"/>
      <c r="P134" s="1724"/>
      <c r="Q134" s="1724"/>
      <c r="R134" s="1724"/>
      <c r="S134" s="1724"/>
      <c r="T134" s="1724"/>
      <c r="U134" s="1724"/>
      <c r="V134" s="1724"/>
      <c r="W134" s="1724"/>
      <c r="X134" s="1724"/>
      <c r="Y134" s="1724"/>
      <c r="Z134" s="1724"/>
      <c r="AA134" s="1724"/>
      <c r="AB134" s="1724"/>
    </row>
    <row r="135" spans="1:28" ht="14" customHeight="1">
      <c r="A135" s="945"/>
      <c r="B135" s="906"/>
      <c r="C135" s="906"/>
      <c r="D135" s="906"/>
      <c r="E135" s="906"/>
      <c r="F135" s="906"/>
      <c r="G135" s="906"/>
      <c r="H135" s="938"/>
      <c r="I135" s="1724"/>
      <c r="J135" s="1724"/>
      <c r="K135" s="1724"/>
      <c r="L135" s="1724"/>
      <c r="M135" s="1724"/>
      <c r="N135" s="1724"/>
      <c r="O135" s="1724"/>
      <c r="P135" s="1724"/>
      <c r="Q135" s="1724"/>
      <c r="R135" s="1724"/>
      <c r="S135" s="1724"/>
      <c r="T135" s="1724"/>
      <c r="U135" s="1724"/>
      <c r="V135" s="1724"/>
      <c r="W135" s="1724"/>
      <c r="X135" s="1724"/>
      <c r="Y135" s="1724"/>
      <c r="Z135" s="1724"/>
      <c r="AA135" s="1724"/>
      <c r="AB135" s="1724"/>
    </row>
    <row r="136" spans="1:28" ht="18" customHeight="1">
      <c r="A136" s="936"/>
      <c r="B136" s="906" t="s">
        <v>415</v>
      </c>
      <c r="C136" s="906"/>
      <c r="D136" s="906"/>
      <c r="E136" s="906"/>
      <c r="F136" s="906"/>
      <c r="G136" s="906"/>
      <c r="H136" s="906"/>
      <c r="I136" s="906"/>
      <c r="J136" s="906"/>
      <c r="K136" s="906"/>
      <c r="L136" s="906"/>
      <c r="M136" s="906"/>
      <c r="N136" s="906"/>
      <c r="O136" s="906"/>
      <c r="P136" s="906"/>
      <c r="Q136" s="906"/>
      <c r="R136" s="906"/>
      <c r="S136" s="906"/>
      <c r="T136" s="906"/>
      <c r="U136" s="906"/>
      <c r="V136" s="906"/>
      <c r="W136" s="906"/>
      <c r="X136" s="906"/>
      <c r="Y136" s="906"/>
      <c r="Z136" s="906"/>
      <c r="AA136" s="906"/>
    </row>
    <row r="137" spans="1:28" ht="18" customHeight="1">
      <c r="A137" s="945"/>
      <c r="B137" s="906" t="s">
        <v>401</v>
      </c>
      <c r="C137" s="906"/>
      <c r="D137" s="906"/>
      <c r="E137" s="906"/>
      <c r="F137" s="906"/>
      <c r="G137" s="906"/>
      <c r="H137" s="938" t="str">
        <f>項目一覧!$C$231</f>
        <v/>
      </c>
      <c r="I137" s="939"/>
      <c r="J137" s="938"/>
      <c r="K137" s="938"/>
      <c r="L137" s="938"/>
      <c r="M137" s="938"/>
      <c r="N137" s="938"/>
      <c r="O137" s="938"/>
      <c r="P137" s="938"/>
      <c r="Q137" s="938"/>
      <c r="R137" s="938"/>
      <c r="S137" s="938"/>
      <c r="T137" s="938"/>
      <c r="U137" s="938"/>
      <c r="V137" s="938"/>
      <c r="W137" s="938"/>
      <c r="X137" s="938"/>
      <c r="Y137" s="938"/>
      <c r="Z137" s="938"/>
      <c r="AA137" s="938"/>
      <c r="AB137" s="939"/>
    </row>
    <row r="138" spans="1:28" ht="18" customHeight="1">
      <c r="A138" s="945"/>
      <c r="B138" s="906" t="s">
        <v>414</v>
      </c>
      <c r="C138" s="906"/>
      <c r="D138" s="906"/>
      <c r="E138" s="906"/>
      <c r="F138" s="906"/>
      <c r="G138" s="906"/>
      <c r="H138" s="938" t="str">
        <f>項目一覧!$C$232</f>
        <v/>
      </c>
      <c r="I138" s="939"/>
      <c r="J138" s="938"/>
      <c r="K138" s="938"/>
      <c r="L138" s="938"/>
      <c r="M138" s="938"/>
      <c r="N138" s="938"/>
      <c r="O138" s="938"/>
      <c r="P138" s="938"/>
      <c r="Q138" s="938"/>
      <c r="R138" s="938"/>
      <c r="S138" s="938"/>
      <c r="T138" s="938"/>
      <c r="U138" s="938"/>
      <c r="V138" s="938"/>
      <c r="W138" s="938"/>
      <c r="X138" s="938"/>
      <c r="Y138" s="938"/>
      <c r="Z138" s="938"/>
      <c r="AA138" s="938"/>
      <c r="AB138" s="939"/>
    </row>
    <row r="139" spans="1:28" ht="18" customHeight="1">
      <c r="A139" s="945"/>
      <c r="B139" s="906" t="s">
        <v>399</v>
      </c>
      <c r="C139" s="906"/>
      <c r="D139" s="906"/>
      <c r="E139" s="906"/>
      <c r="F139" s="906"/>
      <c r="G139" s="906"/>
      <c r="H139" s="938" t="str">
        <f>項目一覧!$C$233</f>
        <v/>
      </c>
      <c r="I139" s="939"/>
      <c r="J139" s="938"/>
      <c r="K139" s="938"/>
      <c r="L139" s="938"/>
      <c r="M139" s="938"/>
      <c r="N139" s="938"/>
      <c r="O139" s="938"/>
      <c r="P139" s="938"/>
      <c r="Q139" s="938"/>
      <c r="R139" s="938"/>
      <c r="S139" s="938"/>
      <c r="T139" s="938"/>
      <c r="U139" s="938"/>
      <c r="V139" s="938"/>
      <c r="W139" s="938"/>
      <c r="X139" s="938"/>
      <c r="Y139" s="938"/>
      <c r="Z139" s="938"/>
      <c r="AA139" s="938"/>
      <c r="AB139" s="939"/>
    </row>
    <row r="140" spans="1:28" ht="18" customHeight="1">
      <c r="A140" s="945"/>
      <c r="B140" s="906" t="s">
        <v>398</v>
      </c>
      <c r="C140" s="906"/>
      <c r="D140" s="906"/>
      <c r="E140" s="906"/>
      <c r="F140" s="906"/>
      <c r="G140" s="906"/>
      <c r="H140" s="1711" t="str">
        <f>項目一覧!$C$234</f>
        <v/>
      </c>
      <c r="I140" s="1711"/>
      <c r="J140" s="1711"/>
      <c r="K140" s="1711"/>
      <c r="L140" s="1711"/>
      <c r="M140" s="1711"/>
      <c r="N140" s="1711"/>
      <c r="O140" s="1711"/>
      <c r="P140" s="1711"/>
      <c r="Q140" s="1711"/>
      <c r="R140" s="1711"/>
      <c r="S140" s="1711"/>
      <c r="T140" s="1711"/>
      <c r="U140" s="1711"/>
      <c r="V140" s="1711"/>
      <c r="W140" s="1711"/>
      <c r="X140" s="1711"/>
      <c r="Y140" s="1711"/>
      <c r="Z140" s="1711"/>
      <c r="AA140" s="1711"/>
      <c r="AB140" s="939"/>
    </row>
    <row r="141" spans="1:28" ht="18" customHeight="1">
      <c r="A141" s="945"/>
      <c r="B141" s="906" t="s">
        <v>397</v>
      </c>
      <c r="C141" s="906"/>
      <c r="D141" s="906"/>
      <c r="E141" s="906"/>
      <c r="F141" s="906"/>
      <c r="G141" s="906"/>
      <c r="H141" s="938" t="str">
        <f>項目一覧!$C$235</f>
        <v/>
      </c>
      <c r="I141" s="939"/>
      <c r="J141" s="938"/>
      <c r="K141" s="938"/>
      <c r="L141" s="938"/>
      <c r="M141" s="938"/>
      <c r="N141" s="938"/>
      <c r="O141" s="938"/>
      <c r="P141" s="938"/>
      <c r="Q141" s="938"/>
      <c r="R141" s="938"/>
      <c r="S141" s="938"/>
      <c r="T141" s="938"/>
      <c r="U141" s="938"/>
      <c r="V141" s="938"/>
      <c r="W141" s="938"/>
      <c r="X141" s="938"/>
      <c r="Y141" s="938"/>
      <c r="Z141" s="938"/>
      <c r="AA141" s="938"/>
      <c r="AB141" s="939"/>
    </row>
    <row r="142" spans="1:28" ht="18" customHeight="1">
      <c r="A142" s="945"/>
      <c r="B142" s="906" t="s">
        <v>413</v>
      </c>
      <c r="C142" s="906"/>
      <c r="D142" s="906"/>
      <c r="E142" s="906"/>
      <c r="F142" s="906"/>
      <c r="G142" s="906"/>
      <c r="H142" s="938" t="str">
        <f>項目一覧!$C$236</f>
        <v/>
      </c>
      <c r="I142" s="939"/>
      <c r="J142" s="938"/>
      <c r="K142" s="938"/>
      <c r="L142" s="938"/>
      <c r="M142" s="938"/>
      <c r="N142" s="938"/>
      <c r="O142" s="938"/>
      <c r="P142" s="938"/>
      <c r="Q142" s="938"/>
      <c r="R142" s="938"/>
      <c r="S142" s="938"/>
      <c r="T142" s="938"/>
      <c r="U142" s="938"/>
      <c r="V142" s="938"/>
      <c r="W142" s="938"/>
      <c r="X142" s="938"/>
      <c r="Y142" s="938"/>
      <c r="Z142" s="938"/>
      <c r="AA142" s="938"/>
      <c r="AB142" s="939"/>
    </row>
    <row r="143" spans="1:28" ht="18" customHeight="1">
      <c r="A143" s="945"/>
      <c r="B143" s="902" t="s">
        <v>412</v>
      </c>
      <c r="C143" s="906"/>
      <c r="D143" s="906"/>
      <c r="E143" s="906"/>
      <c r="F143" s="906"/>
      <c r="G143" s="906"/>
      <c r="H143" s="938"/>
      <c r="I143" s="1724" t="str">
        <f>項目一覧!$C$237</f>
        <v/>
      </c>
      <c r="J143" s="1724"/>
      <c r="K143" s="1724"/>
      <c r="L143" s="1724"/>
      <c r="M143" s="1724"/>
      <c r="N143" s="1724"/>
      <c r="O143" s="1724"/>
      <c r="P143" s="1724"/>
      <c r="Q143" s="1724"/>
      <c r="R143" s="1724"/>
      <c r="S143" s="1724"/>
      <c r="T143" s="1724"/>
      <c r="U143" s="1724"/>
      <c r="V143" s="1724"/>
      <c r="W143" s="1724"/>
      <c r="X143" s="1724"/>
      <c r="Y143" s="1724"/>
      <c r="Z143" s="1724"/>
      <c r="AA143" s="1724"/>
      <c r="AB143" s="1724"/>
    </row>
    <row r="144" spans="1:28" ht="15.5" customHeight="1">
      <c r="A144" s="936"/>
      <c r="B144" s="906"/>
      <c r="C144" s="906"/>
      <c r="D144" s="906"/>
      <c r="E144" s="906"/>
      <c r="F144" s="906"/>
      <c r="G144" s="906"/>
      <c r="H144" s="938"/>
      <c r="I144" s="1724"/>
      <c r="J144" s="1724"/>
      <c r="K144" s="1724"/>
      <c r="L144" s="1724"/>
      <c r="M144" s="1724"/>
      <c r="N144" s="1724"/>
      <c r="O144" s="1724"/>
      <c r="P144" s="1724"/>
      <c r="Q144" s="1724"/>
      <c r="R144" s="1724"/>
      <c r="S144" s="1724"/>
      <c r="T144" s="1724"/>
      <c r="U144" s="1724"/>
      <c r="V144" s="1724"/>
      <c r="W144" s="1724"/>
      <c r="X144" s="1724"/>
      <c r="Y144" s="1724"/>
      <c r="Z144" s="1724"/>
      <c r="AA144" s="1724"/>
      <c r="AB144" s="1724"/>
    </row>
    <row r="145" spans="1:28" ht="18" customHeight="1">
      <c r="A145" s="945"/>
      <c r="B145" s="906" t="s">
        <v>401</v>
      </c>
      <c r="C145" s="906"/>
      <c r="D145" s="906"/>
      <c r="E145" s="906"/>
      <c r="F145" s="906"/>
      <c r="G145" s="906"/>
      <c r="H145" s="938" t="str">
        <f>項目一覧!$C$238</f>
        <v/>
      </c>
      <c r="I145" s="939"/>
      <c r="J145" s="938"/>
      <c r="K145" s="938"/>
      <c r="L145" s="938"/>
      <c r="M145" s="938"/>
      <c r="N145" s="938"/>
      <c r="O145" s="938"/>
      <c r="P145" s="938"/>
      <c r="Q145" s="938"/>
      <c r="R145" s="938"/>
      <c r="S145" s="938"/>
      <c r="T145" s="938"/>
      <c r="U145" s="938"/>
      <c r="V145" s="938"/>
      <c r="W145" s="938"/>
      <c r="X145" s="938"/>
      <c r="Y145" s="938"/>
      <c r="Z145" s="938"/>
      <c r="AA145" s="938"/>
      <c r="AB145" s="939"/>
    </row>
    <row r="146" spans="1:28" ht="18" customHeight="1">
      <c r="A146" s="945"/>
      <c r="B146" s="906" t="s">
        <v>414</v>
      </c>
      <c r="C146" s="906"/>
      <c r="D146" s="906"/>
      <c r="E146" s="906"/>
      <c r="F146" s="906"/>
      <c r="G146" s="906"/>
      <c r="H146" s="938" t="str">
        <f>項目一覧!$C$239</f>
        <v/>
      </c>
      <c r="I146" s="939"/>
      <c r="J146" s="938"/>
      <c r="K146" s="938"/>
      <c r="L146" s="938"/>
      <c r="M146" s="938"/>
      <c r="N146" s="938"/>
      <c r="O146" s="938"/>
      <c r="P146" s="938"/>
      <c r="Q146" s="938"/>
      <c r="R146" s="938"/>
      <c r="S146" s="938"/>
      <c r="T146" s="938"/>
      <c r="U146" s="938"/>
      <c r="V146" s="938"/>
      <c r="W146" s="938"/>
      <c r="X146" s="938"/>
      <c r="Y146" s="938"/>
      <c r="Z146" s="938"/>
      <c r="AA146" s="938"/>
      <c r="AB146" s="939"/>
    </row>
    <row r="147" spans="1:28" ht="18" customHeight="1">
      <c r="A147" s="945"/>
      <c r="B147" s="906" t="s">
        <v>399</v>
      </c>
      <c r="C147" s="906"/>
      <c r="D147" s="906"/>
      <c r="E147" s="906"/>
      <c r="F147" s="906"/>
      <c r="G147" s="906"/>
      <c r="H147" s="938" t="str">
        <f>項目一覧!$C$240</f>
        <v/>
      </c>
      <c r="I147" s="939"/>
      <c r="J147" s="938"/>
      <c r="K147" s="938"/>
      <c r="L147" s="938"/>
      <c r="M147" s="938"/>
      <c r="N147" s="938"/>
      <c r="O147" s="938"/>
      <c r="P147" s="938"/>
      <c r="Q147" s="938"/>
      <c r="R147" s="938"/>
      <c r="S147" s="938"/>
      <c r="T147" s="938"/>
      <c r="U147" s="938"/>
      <c r="V147" s="938"/>
      <c r="W147" s="938"/>
      <c r="X147" s="938"/>
      <c r="Y147" s="938"/>
      <c r="Z147" s="938"/>
      <c r="AA147" s="938"/>
      <c r="AB147" s="939"/>
    </row>
    <row r="148" spans="1:28" ht="18" customHeight="1">
      <c r="A148" s="945"/>
      <c r="B148" s="906" t="s">
        <v>398</v>
      </c>
      <c r="C148" s="906"/>
      <c r="D148" s="906"/>
      <c r="E148" s="906"/>
      <c r="F148" s="906"/>
      <c r="G148" s="906"/>
      <c r="H148" s="1711" t="str">
        <f>項目一覧!$C$241</f>
        <v/>
      </c>
      <c r="I148" s="1711"/>
      <c r="J148" s="1711"/>
      <c r="K148" s="1711"/>
      <c r="L148" s="1711"/>
      <c r="M148" s="1711"/>
      <c r="N148" s="1711"/>
      <c r="O148" s="1711"/>
      <c r="P148" s="1711"/>
      <c r="Q148" s="1711"/>
      <c r="R148" s="1711"/>
      <c r="S148" s="1711"/>
      <c r="T148" s="1711"/>
      <c r="U148" s="1711"/>
      <c r="V148" s="1711"/>
      <c r="W148" s="1711"/>
      <c r="X148" s="1711"/>
      <c r="Y148" s="1711"/>
      <c r="Z148" s="1711"/>
      <c r="AA148" s="1711"/>
      <c r="AB148" s="939"/>
    </row>
    <row r="149" spans="1:28" ht="18" customHeight="1">
      <c r="A149" s="945"/>
      <c r="B149" s="906" t="s">
        <v>397</v>
      </c>
      <c r="C149" s="906"/>
      <c r="D149" s="906"/>
      <c r="E149" s="906"/>
      <c r="F149" s="906"/>
      <c r="G149" s="906"/>
      <c r="H149" s="938" t="str">
        <f>項目一覧!$C$242</f>
        <v/>
      </c>
      <c r="I149" s="939"/>
      <c r="J149" s="938"/>
      <c r="K149" s="938"/>
      <c r="L149" s="938"/>
      <c r="M149" s="938"/>
      <c r="N149" s="938"/>
      <c r="O149" s="938"/>
      <c r="P149" s="938"/>
      <c r="Q149" s="938"/>
      <c r="R149" s="938"/>
      <c r="S149" s="938"/>
      <c r="T149" s="938"/>
      <c r="U149" s="938"/>
      <c r="V149" s="938"/>
      <c r="W149" s="938"/>
      <c r="X149" s="938"/>
      <c r="Y149" s="938"/>
      <c r="Z149" s="938"/>
      <c r="AA149" s="938"/>
      <c r="AB149" s="939"/>
    </row>
    <row r="150" spans="1:28" ht="18" customHeight="1">
      <c r="A150" s="945"/>
      <c r="B150" s="906" t="s">
        <v>413</v>
      </c>
      <c r="C150" s="906"/>
      <c r="D150" s="906"/>
      <c r="E150" s="906"/>
      <c r="F150" s="906"/>
      <c r="G150" s="906"/>
      <c r="H150" s="938" t="str">
        <f>項目一覧!$C$243</f>
        <v/>
      </c>
      <c r="I150" s="939"/>
      <c r="J150" s="938"/>
      <c r="K150" s="938"/>
      <c r="L150" s="938"/>
      <c r="M150" s="938"/>
      <c r="N150" s="938"/>
      <c r="O150" s="938"/>
      <c r="P150" s="938"/>
      <c r="Q150" s="938"/>
      <c r="R150" s="938"/>
      <c r="S150" s="938"/>
      <c r="T150" s="938"/>
      <c r="U150" s="938"/>
      <c r="V150" s="938"/>
      <c r="W150" s="938"/>
      <c r="X150" s="938"/>
      <c r="Y150" s="938"/>
      <c r="Z150" s="938"/>
      <c r="AA150" s="938"/>
      <c r="AB150" s="939"/>
    </row>
    <row r="151" spans="1:28" ht="18" customHeight="1">
      <c r="A151" s="945"/>
      <c r="B151" s="902" t="s">
        <v>412</v>
      </c>
      <c r="C151" s="906"/>
      <c r="D151" s="906"/>
      <c r="E151" s="906"/>
      <c r="F151" s="906"/>
      <c r="G151" s="906"/>
      <c r="H151" s="938"/>
      <c r="I151" s="1724" t="str">
        <f>項目一覧!$C$244</f>
        <v/>
      </c>
      <c r="J151" s="1724"/>
      <c r="K151" s="1724"/>
      <c r="L151" s="1724"/>
      <c r="M151" s="1724"/>
      <c r="N151" s="1724"/>
      <c r="O151" s="1724"/>
      <c r="P151" s="1724"/>
      <c r="Q151" s="1724"/>
      <c r="R151" s="1724"/>
      <c r="S151" s="1724"/>
      <c r="T151" s="1724"/>
      <c r="U151" s="1724"/>
      <c r="V151" s="1724"/>
      <c r="W151" s="1724"/>
      <c r="X151" s="1724"/>
      <c r="Y151" s="1724"/>
      <c r="Z151" s="1724"/>
      <c r="AA151" s="1724"/>
      <c r="AB151" s="1724"/>
    </row>
    <row r="152" spans="1:28" ht="16.5" customHeight="1">
      <c r="A152" s="936"/>
      <c r="B152" s="906"/>
      <c r="C152" s="906"/>
      <c r="D152" s="906"/>
      <c r="E152" s="906"/>
      <c r="F152" s="906"/>
      <c r="G152" s="906"/>
      <c r="H152" s="938"/>
      <c r="I152" s="1724"/>
      <c r="J152" s="1724"/>
      <c r="K152" s="1724"/>
      <c r="L152" s="1724"/>
      <c r="M152" s="1724"/>
      <c r="N152" s="1724"/>
      <c r="O152" s="1724"/>
      <c r="P152" s="1724"/>
      <c r="Q152" s="1724"/>
      <c r="R152" s="1724"/>
      <c r="S152" s="1724"/>
      <c r="T152" s="1724"/>
      <c r="U152" s="1724"/>
      <c r="V152" s="1724"/>
      <c r="W152" s="1724"/>
      <c r="X152" s="1724"/>
      <c r="Y152" s="1724"/>
      <c r="Z152" s="1724"/>
      <c r="AA152" s="1724"/>
      <c r="AB152" s="1724"/>
    </row>
    <row r="153" spans="1:28" ht="18" customHeight="1">
      <c r="A153" s="945"/>
      <c r="B153" s="906" t="s">
        <v>401</v>
      </c>
      <c r="C153" s="906"/>
      <c r="D153" s="906"/>
      <c r="E153" s="906"/>
      <c r="F153" s="906"/>
      <c r="G153" s="906"/>
      <c r="H153" s="938" t="str">
        <f>項目一覧!$C$245</f>
        <v/>
      </c>
      <c r="I153" s="939"/>
      <c r="J153" s="938"/>
      <c r="K153" s="938"/>
      <c r="L153" s="938"/>
      <c r="M153" s="938"/>
      <c r="N153" s="938"/>
      <c r="O153" s="938"/>
      <c r="P153" s="938"/>
      <c r="Q153" s="938"/>
      <c r="R153" s="938"/>
      <c r="S153" s="938"/>
      <c r="T153" s="938"/>
      <c r="U153" s="938"/>
      <c r="V153" s="938"/>
      <c r="W153" s="938"/>
      <c r="X153" s="938"/>
      <c r="Y153" s="938"/>
      <c r="Z153" s="938"/>
      <c r="AA153" s="938"/>
      <c r="AB153" s="939"/>
    </row>
    <row r="154" spans="1:28" ht="18" customHeight="1">
      <c r="A154" s="945"/>
      <c r="B154" s="906" t="s">
        <v>414</v>
      </c>
      <c r="C154" s="906"/>
      <c r="D154" s="906"/>
      <c r="E154" s="906"/>
      <c r="F154" s="906"/>
      <c r="G154" s="906"/>
      <c r="H154" s="938" t="str">
        <f>項目一覧!$C$246</f>
        <v/>
      </c>
      <c r="I154" s="939"/>
      <c r="J154" s="938"/>
      <c r="K154" s="938"/>
      <c r="L154" s="938"/>
      <c r="M154" s="938"/>
      <c r="N154" s="938"/>
      <c r="O154" s="938"/>
      <c r="P154" s="938"/>
      <c r="Q154" s="938"/>
      <c r="R154" s="938"/>
      <c r="S154" s="938"/>
      <c r="T154" s="938"/>
      <c r="U154" s="938"/>
      <c r="V154" s="938"/>
      <c r="W154" s="938"/>
      <c r="X154" s="938"/>
      <c r="Y154" s="938"/>
      <c r="Z154" s="938"/>
      <c r="AA154" s="938"/>
      <c r="AB154" s="939"/>
    </row>
    <row r="155" spans="1:28" ht="18" customHeight="1">
      <c r="A155" s="945"/>
      <c r="B155" s="906" t="s">
        <v>399</v>
      </c>
      <c r="C155" s="906"/>
      <c r="D155" s="906"/>
      <c r="E155" s="906"/>
      <c r="F155" s="906"/>
      <c r="G155" s="906"/>
      <c r="H155" s="938" t="str">
        <f>項目一覧!$C$247</f>
        <v/>
      </c>
      <c r="I155" s="939"/>
      <c r="J155" s="938"/>
      <c r="K155" s="938"/>
      <c r="L155" s="938"/>
      <c r="M155" s="938"/>
      <c r="N155" s="938"/>
      <c r="O155" s="938"/>
      <c r="P155" s="938"/>
      <c r="Q155" s="938"/>
      <c r="R155" s="938"/>
      <c r="S155" s="938"/>
      <c r="T155" s="938"/>
      <c r="U155" s="938"/>
      <c r="V155" s="938"/>
      <c r="W155" s="938"/>
      <c r="X155" s="938"/>
      <c r="Y155" s="938"/>
      <c r="Z155" s="938"/>
      <c r="AA155" s="938"/>
      <c r="AB155" s="939"/>
    </row>
    <row r="156" spans="1:28" ht="18" customHeight="1">
      <c r="A156" s="945"/>
      <c r="B156" s="906" t="s">
        <v>398</v>
      </c>
      <c r="C156" s="906"/>
      <c r="D156" s="906"/>
      <c r="E156" s="906"/>
      <c r="F156" s="906"/>
      <c r="G156" s="906"/>
      <c r="H156" s="1711" t="str">
        <f>項目一覧!$C$248</f>
        <v/>
      </c>
      <c r="I156" s="1711"/>
      <c r="J156" s="1711"/>
      <c r="K156" s="1711"/>
      <c r="L156" s="1711"/>
      <c r="M156" s="1711"/>
      <c r="N156" s="1711"/>
      <c r="O156" s="1711"/>
      <c r="P156" s="1711"/>
      <c r="Q156" s="1711"/>
      <c r="R156" s="1711"/>
      <c r="S156" s="1711"/>
      <c r="T156" s="1711"/>
      <c r="U156" s="1711"/>
      <c r="V156" s="1711"/>
      <c r="W156" s="1711"/>
      <c r="X156" s="1711"/>
      <c r="Y156" s="1711"/>
      <c r="Z156" s="1711"/>
      <c r="AA156" s="1711"/>
      <c r="AB156" s="939"/>
    </row>
    <row r="157" spans="1:28" ht="18" customHeight="1">
      <c r="A157" s="945"/>
      <c r="B157" s="906" t="s">
        <v>397</v>
      </c>
      <c r="C157" s="906"/>
      <c r="D157" s="906"/>
      <c r="E157" s="906"/>
      <c r="F157" s="906"/>
      <c r="G157" s="906"/>
      <c r="H157" s="938" t="str">
        <f>項目一覧!$C$249</f>
        <v/>
      </c>
      <c r="I157" s="939"/>
      <c r="J157" s="938"/>
      <c r="K157" s="938"/>
      <c r="L157" s="938"/>
      <c r="M157" s="938"/>
      <c r="N157" s="938"/>
      <c r="O157" s="938"/>
      <c r="P157" s="938"/>
      <c r="Q157" s="938"/>
      <c r="R157" s="938"/>
      <c r="S157" s="938"/>
      <c r="T157" s="938"/>
      <c r="U157" s="938"/>
      <c r="V157" s="938"/>
      <c r="W157" s="938"/>
      <c r="X157" s="938"/>
      <c r="Y157" s="938"/>
      <c r="Z157" s="938"/>
      <c r="AA157" s="938"/>
      <c r="AB157" s="939"/>
    </row>
    <row r="158" spans="1:28" ht="18" customHeight="1">
      <c r="A158" s="945"/>
      <c r="B158" s="906" t="s">
        <v>413</v>
      </c>
      <c r="C158" s="906"/>
      <c r="D158" s="906"/>
      <c r="E158" s="906"/>
      <c r="F158" s="906"/>
      <c r="G158" s="906"/>
      <c r="H158" s="938" t="str">
        <f>項目一覧!$C$250</f>
        <v/>
      </c>
      <c r="I158" s="939"/>
      <c r="J158" s="938"/>
      <c r="K158" s="938"/>
      <c r="L158" s="938"/>
      <c r="M158" s="938"/>
      <c r="N158" s="938"/>
      <c r="O158" s="938"/>
      <c r="P158" s="938"/>
      <c r="Q158" s="938"/>
      <c r="R158" s="938"/>
      <c r="S158" s="938"/>
      <c r="T158" s="938"/>
      <c r="U158" s="938"/>
      <c r="V158" s="938"/>
      <c r="W158" s="938"/>
      <c r="X158" s="938"/>
      <c r="Y158" s="938"/>
      <c r="Z158" s="938"/>
      <c r="AA158" s="938"/>
      <c r="AB158" s="939"/>
    </row>
    <row r="159" spans="1:28" ht="18" customHeight="1">
      <c r="A159" s="945"/>
      <c r="B159" s="902" t="s">
        <v>412</v>
      </c>
      <c r="C159" s="906"/>
      <c r="D159" s="906"/>
      <c r="E159" s="906"/>
      <c r="F159" s="906"/>
      <c r="G159" s="906"/>
      <c r="H159" s="938"/>
      <c r="I159" s="1724" t="str">
        <f>項目一覧!$C$251</f>
        <v/>
      </c>
      <c r="J159" s="1724"/>
      <c r="K159" s="1724"/>
      <c r="L159" s="1724"/>
      <c r="M159" s="1724"/>
      <c r="N159" s="1724"/>
      <c r="O159" s="1724"/>
      <c r="P159" s="1724"/>
      <c r="Q159" s="1724"/>
      <c r="R159" s="1724"/>
      <c r="S159" s="1724"/>
      <c r="T159" s="1724"/>
      <c r="U159" s="1724"/>
      <c r="V159" s="1724"/>
      <c r="W159" s="1724"/>
      <c r="X159" s="1724"/>
      <c r="Y159" s="1724"/>
      <c r="Z159" s="1724"/>
      <c r="AA159" s="1724"/>
      <c r="AB159" s="1724"/>
    </row>
    <row r="160" spans="1:28" ht="18" customHeight="1">
      <c r="A160" s="951"/>
      <c r="B160" s="935"/>
      <c r="C160" s="935"/>
      <c r="D160" s="935"/>
      <c r="E160" s="935"/>
      <c r="F160" s="935"/>
      <c r="G160" s="935"/>
      <c r="H160" s="941"/>
      <c r="I160" s="1739"/>
      <c r="J160" s="1739"/>
      <c r="K160" s="1739"/>
      <c r="L160" s="1739"/>
      <c r="M160" s="1739"/>
      <c r="N160" s="1739"/>
      <c r="O160" s="1739"/>
      <c r="P160" s="1739"/>
      <c r="Q160" s="1739"/>
      <c r="R160" s="1739"/>
      <c r="S160" s="1739"/>
      <c r="T160" s="1739"/>
      <c r="U160" s="1739"/>
      <c r="V160" s="1739"/>
      <c r="W160" s="1739"/>
      <c r="X160" s="1739"/>
      <c r="Y160" s="1739"/>
      <c r="Z160" s="1739"/>
      <c r="AA160" s="1739"/>
      <c r="AB160" s="1739"/>
    </row>
    <row r="161" spans="1:28" ht="18" customHeight="1">
      <c r="A161" s="959" t="s">
        <v>109</v>
      </c>
      <c r="B161" s="937" t="s">
        <v>411</v>
      </c>
      <c r="C161" s="937"/>
      <c r="D161" s="937"/>
      <c r="E161" s="937"/>
      <c r="F161" s="937"/>
      <c r="G161" s="937"/>
      <c r="H161" s="978"/>
      <c r="I161" s="978"/>
      <c r="J161" s="978"/>
      <c r="K161" s="978"/>
      <c r="L161" s="978"/>
      <c r="M161" s="978"/>
      <c r="N161" s="978"/>
      <c r="O161" s="978"/>
      <c r="P161" s="978"/>
      <c r="Q161" s="978"/>
      <c r="R161" s="978"/>
      <c r="S161" s="978"/>
      <c r="T161" s="978"/>
      <c r="U161" s="978"/>
      <c r="V161" s="978"/>
      <c r="W161" s="978"/>
      <c r="X161" s="978"/>
      <c r="Y161" s="978"/>
      <c r="Z161" s="978"/>
      <c r="AA161" s="978"/>
      <c r="AB161" s="978"/>
    </row>
    <row r="162" spans="1:28" ht="18" customHeight="1">
      <c r="A162" s="936"/>
      <c r="B162" s="906" t="s">
        <v>212</v>
      </c>
      <c r="C162" s="906"/>
      <c r="D162" s="906"/>
      <c r="E162" s="906"/>
      <c r="F162" s="906"/>
      <c r="G162" s="906"/>
      <c r="H162" s="938"/>
      <c r="I162" s="938"/>
      <c r="J162" s="938"/>
      <c r="K162" s="938"/>
      <c r="L162" s="938"/>
      <c r="M162" s="938"/>
      <c r="N162" s="938"/>
      <c r="O162" s="938"/>
      <c r="P162" s="938"/>
      <c r="Q162" s="938"/>
      <c r="R162" s="938"/>
      <c r="S162" s="938"/>
      <c r="T162" s="938"/>
      <c r="U162" s="938"/>
      <c r="V162" s="938"/>
      <c r="W162" s="938"/>
      <c r="X162" s="938"/>
      <c r="Y162" s="938"/>
      <c r="Z162" s="938"/>
      <c r="AA162" s="938"/>
      <c r="AB162" s="939"/>
    </row>
    <row r="163" spans="1:28" ht="18" customHeight="1">
      <c r="A163" s="945"/>
      <c r="B163" s="906" t="s">
        <v>409</v>
      </c>
      <c r="C163" s="906"/>
      <c r="D163" s="906"/>
      <c r="E163" s="906"/>
      <c r="F163" s="906"/>
      <c r="G163" s="906"/>
      <c r="H163" s="944" t="str">
        <f>IF(項目一覧!$C$43=0,"","("&amp;項目一覧!$C$43&amp;") 建築士  （"&amp;項目一覧!$C$44&amp;"）登録　第　 "&amp;項目一覧!$C$45&amp;"　号")</f>
        <v>() 建築士  （）登録　第　 　号</v>
      </c>
      <c r="I163" s="939"/>
      <c r="J163" s="938"/>
      <c r="K163" s="938"/>
      <c r="L163" s="938"/>
      <c r="M163" s="938"/>
      <c r="N163" s="938"/>
      <c r="O163" s="938"/>
      <c r="P163" s="938"/>
      <c r="Q163" s="938"/>
      <c r="R163" s="938"/>
      <c r="S163" s="938"/>
      <c r="T163" s="938"/>
      <c r="U163" s="938"/>
      <c r="V163" s="938"/>
      <c r="W163" s="938"/>
      <c r="X163" s="938"/>
      <c r="Y163" s="938"/>
      <c r="Z163" s="938"/>
      <c r="AA163" s="938"/>
      <c r="AB163" s="938"/>
    </row>
    <row r="164" spans="1:28" ht="18" customHeight="1">
      <c r="A164" s="945"/>
      <c r="B164" s="906" t="s">
        <v>408</v>
      </c>
      <c r="C164" s="906"/>
      <c r="D164" s="906"/>
      <c r="E164" s="906"/>
      <c r="F164" s="906"/>
      <c r="G164" s="906"/>
      <c r="H164" s="938" t="str">
        <f>項目一覧!$C$46</f>
        <v/>
      </c>
      <c r="I164" s="939"/>
      <c r="J164" s="938"/>
      <c r="K164" s="938"/>
      <c r="L164" s="938"/>
      <c r="M164" s="938"/>
      <c r="N164" s="938"/>
      <c r="O164" s="938"/>
      <c r="P164" s="938"/>
      <c r="Q164" s="938"/>
      <c r="R164" s="938"/>
      <c r="S164" s="938"/>
      <c r="T164" s="938"/>
      <c r="U164" s="938"/>
      <c r="V164" s="938"/>
      <c r="W164" s="938"/>
      <c r="X164" s="938"/>
      <c r="Y164" s="938"/>
      <c r="Z164" s="938"/>
      <c r="AA164" s="938"/>
      <c r="AB164" s="938"/>
    </row>
    <row r="165" spans="1:28" ht="18" customHeight="1">
      <c r="A165" s="945"/>
      <c r="B165" s="906" t="s">
        <v>407</v>
      </c>
      <c r="C165" s="906"/>
      <c r="D165" s="906"/>
      <c r="E165" s="906"/>
      <c r="F165" s="906"/>
      <c r="G165" s="906"/>
      <c r="H165" s="944" t="str">
        <f>IF(項目一覧!$C$47=0,"","("&amp;項目一覧!$C$47&amp;") 建築士事務所  （"&amp;項目一覧!$C$48&amp;"）知事登録　第　 "&amp;項目一覧!$C$49&amp;"　号")</f>
        <v>() 建築士事務所  （）知事登録　第　 　号</v>
      </c>
      <c r="I165" s="939"/>
      <c r="J165" s="938"/>
      <c r="K165" s="938"/>
      <c r="L165" s="938"/>
      <c r="M165" s="938"/>
      <c r="N165" s="938"/>
      <c r="O165" s="938"/>
      <c r="P165" s="938"/>
      <c r="Q165" s="938"/>
      <c r="R165" s="938"/>
      <c r="S165" s="938"/>
      <c r="T165" s="938"/>
      <c r="U165" s="938"/>
      <c r="V165" s="938"/>
      <c r="W165" s="938"/>
      <c r="X165" s="938"/>
      <c r="Y165" s="938"/>
      <c r="Z165" s="938"/>
      <c r="AA165" s="938"/>
      <c r="AB165" s="938"/>
    </row>
    <row r="166" spans="1:28" ht="16.5" customHeight="1">
      <c r="A166" s="945"/>
      <c r="B166" s="906"/>
      <c r="C166" s="906"/>
      <c r="D166" s="906"/>
      <c r="E166" s="906"/>
      <c r="F166" s="906"/>
      <c r="G166" s="906"/>
      <c r="H166" s="938" t="str">
        <f>項目一覧!$C$50</f>
        <v/>
      </c>
      <c r="I166" s="939"/>
      <c r="J166" s="938"/>
      <c r="K166" s="938"/>
      <c r="L166" s="938"/>
      <c r="M166" s="938"/>
      <c r="N166" s="938"/>
      <c r="O166" s="938"/>
      <c r="P166" s="938"/>
      <c r="Q166" s="938"/>
      <c r="R166" s="938"/>
      <c r="S166" s="938"/>
      <c r="T166" s="938"/>
      <c r="U166" s="938"/>
      <c r="V166" s="938"/>
      <c r="W166" s="938"/>
      <c r="X166" s="938"/>
      <c r="Y166" s="938"/>
      <c r="Z166" s="938"/>
      <c r="AA166" s="938"/>
      <c r="AB166" s="938"/>
    </row>
    <row r="167" spans="1:28" ht="18" customHeight="1">
      <c r="A167" s="945"/>
      <c r="B167" s="906" t="s">
        <v>406</v>
      </c>
      <c r="C167" s="906"/>
      <c r="D167" s="906"/>
      <c r="E167" s="906"/>
      <c r="F167" s="906"/>
      <c r="G167" s="906"/>
      <c r="H167" s="938" t="str">
        <f>項目一覧!$C$51</f>
        <v/>
      </c>
      <c r="I167" s="939"/>
      <c r="J167" s="938"/>
      <c r="K167" s="938"/>
      <c r="L167" s="938"/>
      <c r="M167" s="938"/>
      <c r="N167" s="938"/>
      <c r="O167" s="938"/>
      <c r="P167" s="938"/>
      <c r="Q167" s="938"/>
      <c r="R167" s="938"/>
      <c r="S167" s="938"/>
      <c r="T167" s="938"/>
      <c r="U167" s="938"/>
      <c r="V167" s="938"/>
      <c r="W167" s="938"/>
      <c r="X167" s="938"/>
      <c r="Y167" s="938"/>
      <c r="Z167" s="938"/>
      <c r="AA167" s="938"/>
      <c r="AB167" s="938"/>
    </row>
    <row r="168" spans="1:28" ht="18" customHeight="1">
      <c r="A168" s="945"/>
      <c r="B168" s="906" t="s">
        <v>405</v>
      </c>
      <c r="C168" s="906"/>
      <c r="D168" s="906"/>
      <c r="E168" s="906"/>
      <c r="F168" s="906"/>
      <c r="G168" s="906"/>
      <c r="H168" s="1711" t="str">
        <f>項目一覧!$C$52</f>
        <v/>
      </c>
      <c r="I168" s="1711"/>
      <c r="J168" s="1711"/>
      <c r="K168" s="1711"/>
      <c r="L168" s="1711"/>
      <c r="M168" s="1711"/>
      <c r="N168" s="1711"/>
      <c r="O168" s="1711"/>
      <c r="P168" s="1711"/>
      <c r="Q168" s="1711"/>
      <c r="R168" s="1711"/>
      <c r="S168" s="1711"/>
      <c r="T168" s="1711"/>
      <c r="U168" s="1711"/>
      <c r="V168" s="1711"/>
      <c r="W168" s="1711"/>
      <c r="X168" s="1711"/>
      <c r="Y168" s="1711"/>
      <c r="Z168" s="1711"/>
      <c r="AA168" s="1711"/>
      <c r="AB168" s="1711"/>
    </row>
    <row r="169" spans="1:28" ht="18" customHeight="1">
      <c r="A169" s="945"/>
      <c r="B169" s="906" t="s">
        <v>404</v>
      </c>
      <c r="C169" s="906"/>
      <c r="D169" s="906"/>
      <c r="E169" s="906"/>
      <c r="F169" s="906"/>
      <c r="G169" s="906"/>
      <c r="H169" s="938" t="str">
        <f>項目一覧!$C$53</f>
        <v/>
      </c>
      <c r="I169" s="939"/>
      <c r="J169" s="938"/>
      <c r="K169" s="938"/>
      <c r="L169" s="938"/>
      <c r="M169" s="938"/>
      <c r="N169" s="938"/>
      <c r="O169" s="938"/>
      <c r="P169" s="938"/>
      <c r="Q169" s="938"/>
      <c r="R169" s="938"/>
      <c r="S169" s="938"/>
      <c r="T169" s="938"/>
      <c r="U169" s="938"/>
      <c r="V169" s="938"/>
      <c r="W169" s="938"/>
      <c r="X169" s="938"/>
      <c r="Y169" s="938"/>
      <c r="Z169" s="938"/>
      <c r="AA169" s="938"/>
      <c r="AB169" s="938"/>
    </row>
    <row r="170" spans="1:28" ht="18" customHeight="1">
      <c r="A170" s="945"/>
      <c r="B170" s="954" t="s">
        <v>523</v>
      </c>
      <c r="C170" s="906"/>
      <c r="D170" s="906"/>
      <c r="E170" s="906"/>
      <c r="F170" s="906"/>
      <c r="G170" s="906"/>
      <c r="H170" s="938"/>
      <c r="I170" s="1724" t="str">
        <f>項目一覧!$C$54</f>
        <v/>
      </c>
      <c r="J170" s="1724"/>
      <c r="K170" s="1724"/>
      <c r="L170" s="1724"/>
      <c r="M170" s="1724"/>
      <c r="N170" s="1724"/>
      <c r="O170" s="1724"/>
      <c r="P170" s="1724"/>
      <c r="Q170" s="1724"/>
      <c r="R170" s="1724"/>
      <c r="S170" s="1724"/>
      <c r="T170" s="1724"/>
      <c r="U170" s="1724"/>
      <c r="V170" s="1724"/>
      <c r="W170" s="1724"/>
      <c r="X170" s="1724"/>
      <c r="Y170" s="1724"/>
      <c r="Z170" s="1724"/>
      <c r="AA170" s="1724"/>
      <c r="AB170" s="939"/>
    </row>
    <row r="171" spans="1:28" ht="14" customHeight="1">
      <c r="A171" s="945"/>
      <c r="B171" s="902"/>
      <c r="C171" s="906"/>
      <c r="D171" s="906"/>
      <c r="E171" s="906"/>
      <c r="F171" s="906"/>
      <c r="G171" s="906"/>
      <c r="H171" s="938"/>
      <c r="I171" s="1724"/>
      <c r="J171" s="1724"/>
      <c r="K171" s="1724"/>
      <c r="L171" s="1724"/>
      <c r="M171" s="1724"/>
      <c r="N171" s="1724"/>
      <c r="O171" s="1724"/>
      <c r="P171" s="1724"/>
      <c r="Q171" s="1724"/>
      <c r="R171" s="1724"/>
      <c r="S171" s="1724"/>
      <c r="T171" s="1724"/>
      <c r="U171" s="1724"/>
      <c r="V171" s="1724"/>
      <c r="W171" s="1724"/>
      <c r="X171" s="1724"/>
      <c r="Y171" s="1724"/>
      <c r="Z171" s="1724"/>
      <c r="AA171" s="1724"/>
      <c r="AB171" s="939"/>
    </row>
    <row r="172" spans="1:28" ht="18" customHeight="1">
      <c r="A172" s="936"/>
      <c r="B172" s="906" t="s">
        <v>410</v>
      </c>
      <c r="C172" s="906"/>
      <c r="D172" s="906"/>
      <c r="E172" s="906"/>
      <c r="F172" s="906"/>
      <c r="G172" s="906"/>
      <c r="H172" s="938"/>
      <c r="I172" s="938"/>
      <c r="J172" s="938"/>
      <c r="K172" s="938"/>
      <c r="L172" s="938"/>
      <c r="M172" s="938"/>
      <c r="N172" s="938"/>
      <c r="O172" s="938"/>
      <c r="P172" s="938"/>
      <c r="Q172" s="938"/>
      <c r="R172" s="938"/>
      <c r="S172" s="938"/>
      <c r="T172" s="938"/>
      <c r="U172" s="938"/>
      <c r="V172" s="938"/>
      <c r="W172" s="938"/>
      <c r="X172" s="938"/>
      <c r="Y172" s="938"/>
      <c r="Z172" s="938"/>
      <c r="AA172" s="938"/>
      <c r="AB172" s="939"/>
    </row>
    <row r="173" spans="1:28" ht="18" customHeight="1">
      <c r="A173" s="945"/>
      <c r="B173" s="906" t="s">
        <v>409</v>
      </c>
      <c r="C173" s="906"/>
      <c r="D173" s="906"/>
      <c r="E173" s="906"/>
      <c r="F173" s="906"/>
      <c r="G173" s="906"/>
      <c r="H173" s="944" t="str">
        <f>IF(項目一覧!$C$252=0,"","("&amp;項目一覧!$C$252&amp;") 建築士  （"&amp;項目一覧!$C$253&amp;"）登録　第　 "&amp;項目一覧!$C$254&amp;"　号")</f>
        <v>() 建築士  （）登録　第　 　号</v>
      </c>
      <c r="I173" s="939"/>
      <c r="J173" s="938"/>
      <c r="K173" s="938"/>
      <c r="L173" s="938"/>
      <c r="M173" s="938"/>
      <c r="N173" s="938"/>
      <c r="O173" s="938"/>
      <c r="P173" s="938"/>
      <c r="Q173" s="938"/>
      <c r="R173" s="938"/>
      <c r="S173" s="938"/>
      <c r="T173" s="938"/>
      <c r="U173" s="938"/>
      <c r="V173" s="938"/>
      <c r="W173" s="938"/>
      <c r="X173" s="938"/>
      <c r="Y173" s="938"/>
      <c r="Z173" s="938"/>
      <c r="AA173" s="938"/>
      <c r="AB173" s="939"/>
    </row>
    <row r="174" spans="1:28" ht="18" customHeight="1">
      <c r="A174" s="945"/>
      <c r="B174" s="906" t="s">
        <v>408</v>
      </c>
      <c r="C174" s="906"/>
      <c r="D174" s="906"/>
      <c r="E174" s="906"/>
      <c r="F174" s="906"/>
      <c r="G174" s="906"/>
      <c r="H174" s="938" t="str">
        <f>項目一覧!$C$255</f>
        <v/>
      </c>
      <c r="I174" s="939"/>
      <c r="J174" s="938"/>
      <c r="K174" s="938"/>
      <c r="L174" s="938"/>
      <c r="M174" s="938"/>
      <c r="N174" s="938"/>
      <c r="O174" s="938"/>
      <c r="P174" s="938"/>
      <c r="Q174" s="938"/>
      <c r="R174" s="938"/>
      <c r="S174" s="938"/>
      <c r="T174" s="938"/>
      <c r="U174" s="938"/>
      <c r="V174" s="938"/>
      <c r="W174" s="938"/>
      <c r="X174" s="938"/>
      <c r="Y174" s="938"/>
      <c r="Z174" s="938"/>
      <c r="AA174" s="938"/>
      <c r="AB174" s="939"/>
    </row>
    <row r="175" spans="1:28" ht="18" customHeight="1">
      <c r="A175" s="945"/>
      <c r="B175" s="906" t="s">
        <v>407</v>
      </c>
      <c r="C175" s="906"/>
      <c r="D175" s="906"/>
      <c r="E175" s="906"/>
      <c r="F175" s="906"/>
      <c r="G175" s="906"/>
      <c r="H175" s="944" t="str">
        <f>IF(項目一覧!$C$256=0,"","("&amp;項目一覧!$C$256&amp;") 建築士事務所  （"&amp;項目一覧!$C$257&amp;"）知事登録　第　 "&amp;項目一覧!$C$258&amp;"　号")</f>
        <v>() 建築士事務所  （）知事登録　第　 　号</v>
      </c>
      <c r="I175" s="939"/>
      <c r="J175" s="938"/>
      <c r="K175" s="938"/>
      <c r="L175" s="938"/>
      <c r="M175" s="938"/>
      <c r="N175" s="938"/>
      <c r="O175" s="938"/>
      <c r="P175" s="938"/>
      <c r="Q175" s="938"/>
      <c r="R175" s="938"/>
      <c r="S175" s="938"/>
      <c r="T175" s="938"/>
      <c r="U175" s="938"/>
      <c r="V175" s="938"/>
      <c r="W175" s="938"/>
      <c r="X175" s="938"/>
      <c r="Y175" s="938"/>
      <c r="Z175" s="938"/>
      <c r="AA175" s="938"/>
      <c r="AB175" s="939"/>
    </row>
    <row r="176" spans="1:28" ht="18" customHeight="1">
      <c r="A176" s="945"/>
      <c r="B176" s="906"/>
      <c r="C176" s="906"/>
      <c r="D176" s="906"/>
      <c r="E176" s="906"/>
      <c r="F176" s="906"/>
      <c r="G176" s="906"/>
      <c r="H176" s="938" t="str">
        <f>項目一覧!$C$259</f>
        <v/>
      </c>
      <c r="I176" s="939"/>
      <c r="J176" s="938"/>
      <c r="K176" s="938"/>
      <c r="L176" s="938"/>
      <c r="M176" s="938"/>
      <c r="N176" s="938"/>
      <c r="O176" s="938"/>
      <c r="P176" s="938"/>
      <c r="Q176" s="938"/>
      <c r="R176" s="938"/>
      <c r="S176" s="938"/>
      <c r="T176" s="938"/>
      <c r="U176" s="938"/>
      <c r="V176" s="938"/>
      <c r="W176" s="938"/>
      <c r="X176" s="938"/>
      <c r="Y176" s="938"/>
      <c r="Z176" s="938"/>
      <c r="AA176" s="938"/>
      <c r="AB176" s="939"/>
    </row>
    <row r="177" spans="1:28" ht="18" customHeight="1">
      <c r="A177" s="945"/>
      <c r="B177" s="906" t="s">
        <v>406</v>
      </c>
      <c r="C177" s="906"/>
      <c r="D177" s="906"/>
      <c r="E177" s="906"/>
      <c r="F177" s="906"/>
      <c r="G177" s="906"/>
      <c r="H177" s="938" t="str">
        <f>項目一覧!$C$260</f>
        <v/>
      </c>
      <c r="I177" s="939"/>
      <c r="J177" s="938"/>
      <c r="K177" s="938"/>
      <c r="L177" s="938"/>
      <c r="M177" s="938"/>
      <c r="N177" s="938"/>
      <c r="O177" s="938"/>
      <c r="P177" s="938"/>
      <c r="Q177" s="938"/>
      <c r="R177" s="938"/>
      <c r="S177" s="938"/>
      <c r="T177" s="938"/>
      <c r="U177" s="938"/>
      <c r="V177" s="938"/>
      <c r="W177" s="938"/>
      <c r="X177" s="938"/>
      <c r="Y177" s="938"/>
      <c r="Z177" s="938"/>
      <c r="AA177" s="938"/>
      <c r="AB177" s="939"/>
    </row>
    <row r="178" spans="1:28" ht="18" customHeight="1">
      <c r="A178" s="945"/>
      <c r="B178" s="906" t="s">
        <v>405</v>
      </c>
      <c r="C178" s="906"/>
      <c r="D178" s="906"/>
      <c r="E178" s="906"/>
      <c r="F178" s="906"/>
      <c r="G178" s="906"/>
      <c r="H178" s="1711" t="str">
        <f>項目一覧!$C$261</f>
        <v/>
      </c>
      <c r="I178" s="1711"/>
      <c r="J178" s="1711"/>
      <c r="K178" s="1711"/>
      <c r="L178" s="1711"/>
      <c r="M178" s="1711"/>
      <c r="N178" s="1711"/>
      <c r="O178" s="1711"/>
      <c r="P178" s="1711"/>
      <c r="Q178" s="1711"/>
      <c r="R178" s="1711"/>
      <c r="S178" s="1711"/>
      <c r="T178" s="1711"/>
      <c r="U178" s="1711"/>
      <c r="V178" s="1711"/>
      <c r="W178" s="1711"/>
      <c r="X178" s="1711"/>
      <c r="Y178" s="1711"/>
      <c r="Z178" s="1711"/>
      <c r="AA178" s="1711"/>
      <c r="AB178" s="939"/>
    </row>
    <row r="179" spans="1:28" ht="18" customHeight="1">
      <c r="A179" s="945"/>
      <c r="B179" s="906" t="s">
        <v>404</v>
      </c>
      <c r="C179" s="906"/>
      <c r="D179" s="906"/>
      <c r="E179" s="906"/>
      <c r="F179" s="906"/>
      <c r="G179" s="906"/>
      <c r="H179" s="938" t="str">
        <f>項目一覧!$C$262</f>
        <v/>
      </c>
      <c r="I179" s="939"/>
      <c r="J179" s="938"/>
      <c r="K179" s="938"/>
      <c r="L179" s="938"/>
      <c r="M179" s="938"/>
      <c r="N179" s="938"/>
      <c r="O179" s="938"/>
      <c r="P179" s="938"/>
      <c r="Q179" s="938"/>
      <c r="R179" s="938"/>
      <c r="S179" s="938"/>
      <c r="T179" s="938"/>
      <c r="U179" s="938"/>
      <c r="V179" s="938"/>
      <c r="W179" s="938"/>
      <c r="X179" s="938"/>
      <c r="Y179" s="938"/>
      <c r="Z179" s="938"/>
      <c r="AA179" s="938"/>
      <c r="AB179" s="939"/>
    </row>
    <row r="180" spans="1:28" ht="18" customHeight="1">
      <c r="A180" s="945"/>
      <c r="B180" s="954" t="s">
        <v>523</v>
      </c>
      <c r="C180" s="906"/>
      <c r="D180" s="906"/>
      <c r="E180" s="906"/>
      <c r="F180" s="906"/>
      <c r="G180" s="906"/>
      <c r="H180" s="938"/>
      <c r="I180" s="1724" t="str">
        <f>項目一覧!$C$263</f>
        <v/>
      </c>
      <c r="J180" s="1724"/>
      <c r="K180" s="1724"/>
      <c r="L180" s="1724"/>
      <c r="M180" s="1724"/>
      <c r="N180" s="1724"/>
      <c r="O180" s="1724"/>
      <c r="P180" s="1724"/>
      <c r="Q180" s="1724"/>
      <c r="R180" s="1724"/>
      <c r="S180" s="1724"/>
      <c r="T180" s="1724"/>
      <c r="U180" s="1724"/>
      <c r="V180" s="1724"/>
      <c r="W180" s="1724"/>
      <c r="X180" s="1724"/>
      <c r="Y180" s="1724"/>
      <c r="Z180" s="1724"/>
      <c r="AA180" s="1724"/>
    </row>
    <row r="181" spans="1:28" ht="15.5" customHeight="1">
      <c r="A181" s="936"/>
      <c r="B181" s="906"/>
      <c r="C181" s="906"/>
      <c r="D181" s="906"/>
      <c r="E181" s="906"/>
      <c r="F181" s="906"/>
      <c r="G181" s="906"/>
      <c r="H181" s="938"/>
      <c r="I181" s="1724"/>
      <c r="J181" s="1724"/>
      <c r="K181" s="1724"/>
      <c r="L181" s="1724"/>
      <c r="M181" s="1724"/>
      <c r="N181" s="1724"/>
      <c r="O181" s="1724"/>
      <c r="P181" s="1724"/>
      <c r="Q181" s="1724"/>
      <c r="R181" s="1724"/>
      <c r="S181" s="1724"/>
      <c r="T181" s="1724"/>
      <c r="U181" s="1724"/>
      <c r="V181" s="1724"/>
      <c r="W181" s="1724"/>
      <c r="X181" s="1724"/>
      <c r="Y181" s="1724"/>
      <c r="Z181" s="1724"/>
      <c r="AA181" s="1724"/>
    </row>
    <row r="182" spans="1:28" ht="18" customHeight="1">
      <c r="A182" s="945"/>
      <c r="B182" s="906" t="s">
        <v>409</v>
      </c>
      <c r="C182" s="906"/>
      <c r="D182" s="906"/>
      <c r="E182" s="906"/>
      <c r="F182" s="906"/>
      <c r="G182" s="906"/>
      <c r="H182" s="944" t="str">
        <f>IF(項目一覧!$C$264=0,"","("&amp;項目一覧!$C$264&amp;") 建築士  （"&amp;項目一覧!$C$265&amp;"）登録　第　 "&amp;項目一覧!$C$266&amp;"　号")</f>
        <v>() 建築士  （）登録　第　 　号</v>
      </c>
      <c r="I182" s="939"/>
      <c r="J182" s="938"/>
      <c r="K182" s="938"/>
      <c r="L182" s="938"/>
      <c r="M182" s="938"/>
      <c r="N182" s="938"/>
      <c r="O182" s="938"/>
      <c r="P182" s="938"/>
      <c r="Q182" s="938"/>
      <c r="R182" s="938"/>
      <c r="S182" s="938"/>
      <c r="T182" s="938"/>
      <c r="U182" s="938"/>
      <c r="V182" s="938"/>
      <c r="W182" s="938"/>
      <c r="X182" s="938"/>
      <c r="Y182" s="938"/>
      <c r="Z182" s="938"/>
      <c r="AA182" s="938"/>
    </row>
    <row r="183" spans="1:28" ht="18" customHeight="1">
      <c r="A183" s="945"/>
      <c r="B183" s="906" t="s">
        <v>408</v>
      </c>
      <c r="C183" s="906"/>
      <c r="D183" s="906"/>
      <c r="E183" s="906"/>
      <c r="F183" s="906"/>
      <c r="G183" s="906"/>
      <c r="H183" s="938" t="str">
        <f>項目一覧!$C$267</f>
        <v/>
      </c>
      <c r="I183" s="939"/>
      <c r="J183" s="938"/>
      <c r="K183" s="938"/>
      <c r="L183" s="938"/>
      <c r="M183" s="938"/>
      <c r="N183" s="938"/>
      <c r="O183" s="938"/>
      <c r="P183" s="938"/>
      <c r="Q183" s="938"/>
      <c r="R183" s="938"/>
      <c r="S183" s="938"/>
      <c r="T183" s="938"/>
      <c r="U183" s="938"/>
      <c r="V183" s="938"/>
      <c r="W183" s="938"/>
      <c r="X183" s="938"/>
      <c r="Y183" s="938"/>
      <c r="Z183" s="938"/>
      <c r="AA183" s="938"/>
    </row>
    <row r="184" spans="1:28" ht="18" customHeight="1">
      <c r="A184" s="945"/>
      <c r="B184" s="906" t="s">
        <v>407</v>
      </c>
      <c r="C184" s="906"/>
      <c r="D184" s="906"/>
      <c r="E184" s="906"/>
      <c r="F184" s="906"/>
      <c r="G184" s="906"/>
      <c r="H184" s="944" t="str">
        <f>IF(項目一覧!$C$268=0,"","("&amp;項目一覧!$C$268&amp;") 建築士事務所  （"&amp;項目一覧!$C$269&amp;"）知事登録　第　 "&amp;項目一覧!$C$270&amp;"　号")</f>
        <v>() 建築士事務所  （）知事登録　第　 　号</v>
      </c>
      <c r="I184" s="939"/>
      <c r="J184" s="938"/>
      <c r="K184" s="938"/>
      <c r="L184" s="938"/>
      <c r="M184" s="938"/>
      <c r="N184" s="938"/>
      <c r="O184" s="938"/>
      <c r="P184" s="938"/>
      <c r="Q184" s="938"/>
      <c r="R184" s="938"/>
      <c r="S184" s="938"/>
      <c r="T184" s="938"/>
      <c r="U184" s="938"/>
      <c r="V184" s="938"/>
      <c r="W184" s="938"/>
      <c r="X184" s="938"/>
      <c r="Y184" s="938"/>
      <c r="Z184" s="938"/>
      <c r="AA184" s="938"/>
    </row>
    <row r="185" spans="1:28" ht="14" customHeight="1">
      <c r="A185" s="945"/>
      <c r="B185" s="906"/>
      <c r="C185" s="906"/>
      <c r="D185" s="906"/>
      <c r="E185" s="906"/>
      <c r="F185" s="906"/>
      <c r="G185" s="906"/>
      <c r="H185" s="938" t="str">
        <f>項目一覧!$C$271</f>
        <v/>
      </c>
      <c r="I185" s="939"/>
      <c r="J185" s="938"/>
      <c r="K185" s="938"/>
      <c r="L185" s="938"/>
      <c r="M185" s="938"/>
      <c r="N185" s="938"/>
      <c r="O185" s="938"/>
      <c r="P185" s="938"/>
      <c r="Q185" s="938"/>
      <c r="R185" s="938"/>
      <c r="S185" s="938"/>
      <c r="T185" s="938"/>
      <c r="U185" s="938"/>
      <c r="V185" s="938"/>
      <c r="W185" s="938"/>
      <c r="X185" s="938"/>
      <c r="Y185" s="938"/>
      <c r="Z185" s="938"/>
      <c r="AA185" s="938"/>
    </row>
    <row r="186" spans="1:28" ht="18" customHeight="1">
      <c r="A186" s="945"/>
      <c r="B186" s="906" t="s">
        <v>406</v>
      </c>
      <c r="C186" s="906"/>
      <c r="D186" s="906"/>
      <c r="E186" s="906"/>
      <c r="F186" s="906"/>
      <c r="G186" s="906"/>
      <c r="H186" s="938" t="str">
        <f>項目一覧!$C$272</f>
        <v/>
      </c>
      <c r="I186" s="939"/>
      <c r="J186" s="938"/>
      <c r="K186" s="938"/>
      <c r="L186" s="938"/>
      <c r="M186" s="938"/>
      <c r="N186" s="938"/>
      <c r="O186" s="938"/>
      <c r="P186" s="938"/>
      <c r="Q186" s="938"/>
      <c r="R186" s="938"/>
      <c r="S186" s="938"/>
      <c r="T186" s="938"/>
      <c r="U186" s="938"/>
      <c r="V186" s="938"/>
      <c r="W186" s="938"/>
      <c r="X186" s="938"/>
      <c r="Y186" s="938"/>
      <c r="Z186" s="938"/>
      <c r="AA186" s="938"/>
    </row>
    <row r="187" spans="1:28" ht="18" customHeight="1">
      <c r="A187" s="945"/>
      <c r="B187" s="906" t="s">
        <v>405</v>
      </c>
      <c r="C187" s="906"/>
      <c r="D187" s="906"/>
      <c r="E187" s="906"/>
      <c r="F187" s="906"/>
      <c r="G187" s="906"/>
      <c r="H187" s="1711" t="str">
        <f>項目一覧!$C$273</f>
        <v/>
      </c>
      <c r="I187" s="1711"/>
      <c r="J187" s="1711"/>
      <c r="K187" s="1711"/>
      <c r="L187" s="1711"/>
      <c r="M187" s="1711"/>
      <c r="N187" s="1711"/>
      <c r="O187" s="1711"/>
      <c r="P187" s="1711"/>
      <c r="Q187" s="1711"/>
      <c r="R187" s="1711"/>
      <c r="S187" s="1711"/>
      <c r="T187" s="1711"/>
      <c r="U187" s="1711"/>
      <c r="V187" s="1711"/>
      <c r="W187" s="1711"/>
      <c r="X187" s="1711"/>
      <c r="Y187" s="1711"/>
      <c r="Z187" s="1711"/>
      <c r="AA187" s="1711"/>
    </row>
    <row r="188" spans="1:28" ht="18" customHeight="1">
      <c r="A188" s="945"/>
      <c r="B188" s="906" t="s">
        <v>404</v>
      </c>
      <c r="C188" s="906"/>
      <c r="D188" s="906"/>
      <c r="E188" s="906"/>
      <c r="F188" s="906"/>
      <c r="G188" s="906"/>
      <c r="H188" s="938" t="str">
        <f>項目一覧!$C$274</f>
        <v/>
      </c>
      <c r="I188" s="939"/>
      <c r="J188" s="938"/>
      <c r="K188" s="938"/>
      <c r="L188" s="938"/>
      <c r="M188" s="938"/>
      <c r="N188" s="938"/>
      <c r="O188" s="938"/>
      <c r="P188" s="938"/>
      <c r="Q188" s="938"/>
      <c r="R188" s="938"/>
      <c r="S188" s="938"/>
      <c r="T188" s="938"/>
      <c r="U188" s="938"/>
      <c r="V188" s="938"/>
      <c r="W188" s="938"/>
      <c r="X188" s="938"/>
      <c r="Y188" s="938"/>
      <c r="Z188" s="938"/>
      <c r="AA188" s="938"/>
    </row>
    <row r="189" spans="1:28" ht="18" customHeight="1">
      <c r="A189" s="945"/>
      <c r="B189" s="954" t="s">
        <v>523</v>
      </c>
      <c r="C189" s="906"/>
      <c r="D189" s="906"/>
      <c r="E189" s="906"/>
      <c r="F189" s="906"/>
      <c r="G189" s="906"/>
      <c r="H189" s="938"/>
      <c r="I189" s="1724" t="str">
        <f>項目一覧!$C$275</f>
        <v/>
      </c>
      <c r="J189" s="1724"/>
      <c r="K189" s="1724"/>
      <c r="L189" s="1724"/>
      <c r="M189" s="1724"/>
      <c r="N189" s="1724"/>
      <c r="O189" s="1724"/>
      <c r="P189" s="1724"/>
      <c r="Q189" s="1724"/>
      <c r="R189" s="1724"/>
      <c r="S189" s="1724"/>
      <c r="T189" s="1724"/>
      <c r="U189" s="1724"/>
      <c r="V189" s="1724"/>
      <c r="W189" s="1724"/>
      <c r="X189" s="1724"/>
      <c r="Y189" s="1724"/>
      <c r="Z189" s="1724"/>
      <c r="AA189" s="1724"/>
    </row>
    <row r="190" spans="1:28" ht="18" customHeight="1">
      <c r="A190" s="936"/>
      <c r="B190" s="906"/>
      <c r="C190" s="906"/>
      <c r="D190" s="906"/>
      <c r="E190" s="906"/>
      <c r="F190" s="906"/>
      <c r="G190" s="906"/>
      <c r="H190" s="938"/>
      <c r="I190" s="1724"/>
      <c r="J190" s="1724"/>
      <c r="K190" s="1724"/>
      <c r="L190" s="1724"/>
      <c r="M190" s="1724"/>
      <c r="N190" s="1724"/>
      <c r="O190" s="1724"/>
      <c r="P190" s="1724"/>
      <c r="Q190" s="1724"/>
      <c r="R190" s="1724"/>
      <c r="S190" s="1724"/>
      <c r="T190" s="1724"/>
      <c r="U190" s="1724"/>
      <c r="V190" s="1724"/>
      <c r="W190" s="1724"/>
      <c r="X190" s="1724"/>
      <c r="Y190" s="1724"/>
      <c r="Z190" s="1724"/>
      <c r="AA190" s="1724"/>
    </row>
    <row r="191" spans="1:28" ht="18" customHeight="1">
      <c r="A191" s="945"/>
      <c r="B191" s="906" t="s">
        <v>409</v>
      </c>
      <c r="C191" s="906"/>
      <c r="D191" s="906"/>
      <c r="E191" s="906"/>
      <c r="F191" s="906"/>
      <c r="G191" s="906"/>
      <c r="H191" s="944" t="str">
        <f>IF(項目一覧!$C$276=0,"","("&amp;項目一覧!$C$276&amp;") 建築士  （"&amp;項目一覧!$C$277&amp;"）登録　第　 "&amp;項目一覧!$C$278&amp;"　号")</f>
        <v>() 建築士  （）登録　第　 　号</v>
      </c>
      <c r="I191" s="939"/>
      <c r="J191" s="938"/>
      <c r="K191" s="938"/>
      <c r="L191" s="938"/>
      <c r="M191" s="938"/>
      <c r="N191" s="938"/>
      <c r="O191" s="938"/>
      <c r="P191" s="938"/>
      <c r="Q191" s="938"/>
      <c r="R191" s="938"/>
      <c r="S191" s="938"/>
      <c r="T191" s="938"/>
      <c r="U191" s="938"/>
      <c r="V191" s="938"/>
      <c r="W191" s="938"/>
      <c r="X191" s="938"/>
      <c r="Y191" s="938"/>
      <c r="Z191" s="938"/>
      <c r="AA191" s="938"/>
    </row>
    <row r="192" spans="1:28" ht="18" customHeight="1">
      <c r="A192" s="945"/>
      <c r="B192" s="906" t="s">
        <v>408</v>
      </c>
      <c r="C192" s="906"/>
      <c r="D192" s="906"/>
      <c r="E192" s="906"/>
      <c r="F192" s="906"/>
      <c r="G192" s="906"/>
      <c r="H192" s="938" t="str">
        <f>項目一覧!$C$279</f>
        <v/>
      </c>
      <c r="I192" s="939"/>
      <c r="J192" s="938"/>
      <c r="K192" s="938"/>
      <c r="L192" s="938"/>
      <c r="M192" s="938"/>
      <c r="N192" s="938"/>
      <c r="O192" s="938"/>
      <c r="P192" s="938"/>
      <c r="Q192" s="938"/>
      <c r="R192" s="938"/>
      <c r="S192" s="938"/>
      <c r="T192" s="938"/>
      <c r="U192" s="938"/>
      <c r="V192" s="938"/>
      <c r="W192" s="938"/>
      <c r="X192" s="938"/>
      <c r="Y192" s="938"/>
      <c r="Z192" s="938"/>
      <c r="AA192" s="938"/>
    </row>
    <row r="193" spans="1:28" ht="18" customHeight="1">
      <c r="A193" s="945"/>
      <c r="B193" s="906" t="s">
        <v>407</v>
      </c>
      <c r="C193" s="906"/>
      <c r="D193" s="906"/>
      <c r="E193" s="906"/>
      <c r="F193" s="906"/>
      <c r="G193" s="906"/>
      <c r="H193" s="944" t="str">
        <f>IF(項目一覧!$C$280=0,"","("&amp;項目一覧!$C$280&amp;") 建築士事務所  （"&amp;項目一覧!$C$281&amp;"）知事登録　第　 "&amp;項目一覧!$C$282&amp;"　号")</f>
        <v>() 建築士事務所  （）知事登録　第　 　号</v>
      </c>
      <c r="I193" s="939"/>
      <c r="J193" s="938"/>
      <c r="K193" s="938"/>
      <c r="L193" s="938"/>
      <c r="M193" s="938"/>
      <c r="N193" s="938"/>
      <c r="O193" s="938"/>
      <c r="P193" s="938"/>
      <c r="Q193" s="938"/>
      <c r="R193" s="938"/>
      <c r="S193" s="938"/>
      <c r="T193" s="938"/>
      <c r="U193" s="938"/>
      <c r="V193" s="938"/>
      <c r="W193" s="938"/>
      <c r="X193" s="938"/>
      <c r="Y193" s="938"/>
      <c r="Z193" s="938"/>
      <c r="AA193" s="938"/>
    </row>
    <row r="194" spans="1:28" ht="18" customHeight="1">
      <c r="A194" s="945"/>
      <c r="B194" s="906"/>
      <c r="C194" s="906"/>
      <c r="D194" s="906"/>
      <c r="E194" s="906"/>
      <c r="F194" s="906"/>
      <c r="G194" s="906"/>
      <c r="H194" s="938" t="str">
        <f>項目一覧!$C$283</f>
        <v/>
      </c>
      <c r="I194" s="939"/>
      <c r="J194" s="938"/>
      <c r="K194" s="938"/>
      <c r="L194" s="938"/>
      <c r="M194" s="938"/>
      <c r="N194" s="938"/>
      <c r="O194" s="938"/>
      <c r="P194" s="938"/>
      <c r="Q194" s="938"/>
      <c r="R194" s="938"/>
      <c r="S194" s="938"/>
      <c r="T194" s="938"/>
      <c r="U194" s="938"/>
      <c r="V194" s="938"/>
      <c r="W194" s="938"/>
      <c r="X194" s="938"/>
      <c r="Y194" s="938"/>
      <c r="Z194" s="938"/>
      <c r="AA194" s="938"/>
    </row>
    <row r="195" spans="1:28" ht="18" customHeight="1">
      <c r="A195" s="945"/>
      <c r="B195" s="906" t="s">
        <v>406</v>
      </c>
      <c r="C195" s="906"/>
      <c r="D195" s="906"/>
      <c r="E195" s="906"/>
      <c r="F195" s="906"/>
      <c r="G195" s="906"/>
      <c r="H195" s="938" t="str">
        <f>項目一覧!$C$284</f>
        <v/>
      </c>
      <c r="I195" s="939"/>
      <c r="J195" s="938"/>
      <c r="K195" s="938"/>
      <c r="L195" s="938"/>
      <c r="M195" s="938"/>
      <c r="N195" s="938"/>
      <c r="O195" s="938"/>
      <c r="P195" s="938"/>
      <c r="Q195" s="938"/>
      <c r="R195" s="938"/>
      <c r="S195" s="938"/>
      <c r="T195" s="938"/>
      <c r="U195" s="938"/>
      <c r="V195" s="938"/>
      <c r="W195" s="938"/>
      <c r="X195" s="938"/>
      <c r="Y195" s="938"/>
      <c r="Z195" s="938"/>
      <c r="AA195" s="938"/>
    </row>
    <row r="196" spans="1:28" ht="18" customHeight="1">
      <c r="A196" s="945"/>
      <c r="B196" s="906" t="s">
        <v>405</v>
      </c>
      <c r="C196" s="906"/>
      <c r="D196" s="906"/>
      <c r="E196" s="906"/>
      <c r="F196" s="906"/>
      <c r="G196" s="906"/>
      <c r="H196" s="1711" t="str">
        <f>項目一覧!$C$285</f>
        <v/>
      </c>
      <c r="I196" s="1711"/>
      <c r="J196" s="1711"/>
      <c r="K196" s="1711"/>
      <c r="L196" s="1711"/>
      <c r="M196" s="1711"/>
      <c r="N196" s="1711"/>
      <c r="O196" s="1711"/>
      <c r="P196" s="1711"/>
      <c r="Q196" s="1711"/>
      <c r="R196" s="1711"/>
      <c r="S196" s="1711"/>
      <c r="T196" s="1711"/>
      <c r="U196" s="1711"/>
      <c r="V196" s="1711"/>
      <c r="W196" s="1711"/>
      <c r="X196" s="1711"/>
      <c r="Y196" s="1711"/>
      <c r="Z196" s="1711"/>
      <c r="AA196" s="1711"/>
    </row>
    <row r="197" spans="1:28" ht="18" customHeight="1">
      <c r="A197" s="945"/>
      <c r="B197" s="906" t="s">
        <v>404</v>
      </c>
      <c r="C197" s="906"/>
      <c r="D197" s="906"/>
      <c r="E197" s="906"/>
      <c r="F197" s="906"/>
      <c r="G197" s="906"/>
      <c r="H197" s="938" t="str">
        <f>項目一覧!$C$286</f>
        <v/>
      </c>
      <c r="I197" s="939"/>
      <c r="J197" s="938"/>
      <c r="K197" s="938"/>
      <c r="L197" s="938"/>
      <c r="M197" s="938"/>
      <c r="N197" s="938"/>
      <c r="O197" s="938"/>
      <c r="P197" s="938"/>
      <c r="Q197" s="938"/>
      <c r="R197" s="938"/>
      <c r="S197" s="938"/>
      <c r="T197" s="938"/>
      <c r="U197" s="938"/>
      <c r="V197" s="938"/>
      <c r="W197" s="938"/>
      <c r="X197" s="938"/>
      <c r="Y197" s="938"/>
      <c r="Z197" s="938"/>
      <c r="AA197" s="938"/>
    </row>
    <row r="198" spans="1:28" ht="18" customHeight="1">
      <c r="A198" s="945"/>
      <c r="B198" s="954" t="s">
        <v>523</v>
      </c>
      <c r="C198" s="906"/>
      <c r="D198" s="906"/>
      <c r="E198" s="906"/>
      <c r="F198" s="906"/>
      <c r="G198" s="906"/>
      <c r="H198" s="938"/>
      <c r="I198" s="1724" t="str">
        <f>項目一覧!$C$287</f>
        <v/>
      </c>
      <c r="J198" s="1724"/>
      <c r="K198" s="1724"/>
      <c r="L198" s="1724"/>
      <c r="M198" s="1724"/>
      <c r="N198" s="1724"/>
      <c r="O198" s="1724"/>
      <c r="P198" s="1724"/>
      <c r="Q198" s="1724"/>
      <c r="R198" s="1724"/>
      <c r="S198" s="1724"/>
      <c r="T198" s="1724"/>
      <c r="U198" s="1724"/>
      <c r="V198" s="1724"/>
      <c r="W198" s="1724"/>
      <c r="X198" s="1724"/>
      <c r="Y198" s="1724"/>
      <c r="Z198" s="1724"/>
      <c r="AA198" s="1724"/>
    </row>
    <row r="199" spans="1:28" ht="18" customHeight="1">
      <c r="A199" s="945"/>
      <c r="B199" s="906"/>
      <c r="C199" s="906"/>
      <c r="D199" s="906"/>
      <c r="E199" s="906"/>
      <c r="F199" s="906"/>
      <c r="G199" s="906"/>
      <c r="H199" s="938"/>
      <c r="I199" s="1947"/>
      <c r="J199" s="1947"/>
      <c r="K199" s="1947"/>
      <c r="L199" s="1947"/>
      <c r="M199" s="1947"/>
      <c r="N199" s="1947"/>
      <c r="O199" s="1947"/>
      <c r="P199" s="1947"/>
      <c r="Q199" s="1947"/>
      <c r="R199" s="1947"/>
      <c r="S199" s="1947"/>
      <c r="T199" s="1947"/>
      <c r="U199" s="1947"/>
      <c r="V199" s="1947"/>
      <c r="W199" s="1947"/>
      <c r="X199" s="1947"/>
      <c r="Y199" s="1947"/>
      <c r="Z199" s="1947"/>
      <c r="AA199" s="1947"/>
      <c r="AB199" s="1312"/>
    </row>
    <row r="200" spans="1:28" ht="18" customHeight="1">
      <c r="A200" s="1310" t="s">
        <v>309</v>
      </c>
      <c r="B200" s="1311" t="s">
        <v>402</v>
      </c>
      <c r="C200" s="1311"/>
      <c r="D200" s="1311"/>
      <c r="E200" s="1311"/>
      <c r="F200" s="1311"/>
      <c r="G200" s="1311"/>
      <c r="H200" s="1311"/>
      <c r="I200" s="1311"/>
      <c r="J200" s="1311"/>
      <c r="K200" s="1311"/>
      <c r="L200" s="1311"/>
      <c r="M200" s="1311"/>
      <c r="N200" s="1311"/>
      <c r="O200" s="1311"/>
      <c r="P200" s="1311"/>
      <c r="Q200" s="1311"/>
      <c r="R200" s="1311"/>
      <c r="S200" s="1311"/>
      <c r="T200" s="1311"/>
      <c r="U200" s="1311"/>
      <c r="V200" s="1311"/>
      <c r="W200" s="1311"/>
      <c r="X200" s="1311"/>
      <c r="Y200" s="1311"/>
      <c r="Z200" s="1311"/>
      <c r="AA200" s="1311"/>
      <c r="AB200" s="1311"/>
    </row>
    <row r="201" spans="1:28" ht="18" customHeight="1">
      <c r="A201" s="945"/>
      <c r="B201" s="906" t="s">
        <v>401</v>
      </c>
      <c r="C201" s="906"/>
      <c r="D201" s="906"/>
      <c r="E201" s="906"/>
      <c r="F201" s="938"/>
      <c r="G201" s="938"/>
      <c r="H201" s="938" t="str">
        <f>項目一覧!$C$55</f>
        <v/>
      </c>
      <c r="I201" s="939"/>
      <c r="J201" s="938"/>
      <c r="K201" s="938"/>
      <c r="L201" s="938"/>
      <c r="M201" s="938"/>
      <c r="N201" s="938"/>
      <c r="O201" s="938"/>
      <c r="P201" s="938"/>
      <c r="Q201" s="938"/>
      <c r="R201" s="938"/>
      <c r="S201" s="938"/>
      <c r="T201" s="938"/>
      <c r="U201" s="938"/>
      <c r="V201" s="938"/>
      <c r="W201" s="938"/>
      <c r="X201" s="938"/>
      <c r="Y201" s="938"/>
      <c r="Z201" s="938"/>
      <c r="AA201" s="938"/>
      <c r="AB201" s="938"/>
    </row>
    <row r="202" spans="1:28" ht="18" customHeight="1">
      <c r="A202" s="945"/>
      <c r="B202" s="906" t="s">
        <v>400</v>
      </c>
      <c r="C202" s="906"/>
      <c r="D202" s="906"/>
      <c r="E202" s="906"/>
      <c r="F202" s="938"/>
      <c r="G202" s="938"/>
      <c r="H202" s="946" t="str">
        <f>IF(項目一覧!$C$56=0,"","建設業の許可   ("&amp;項目一覧!$C$56&amp;")  第  （"&amp;項目一覧!$C$57&amp;"）　　 "&amp;項目一覧!C58&amp;"　号")</f>
        <v>建設業の許可   ()  第  （）　　 　号</v>
      </c>
      <c r="I202" s="939"/>
      <c r="J202" s="938"/>
      <c r="K202" s="938"/>
      <c r="L202" s="938"/>
      <c r="M202" s="938"/>
      <c r="N202" s="938"/>
      <c r="O202" s="938"/>
      <c r="P202" s="938"/>
      <c r="Q202" s="938"/>
      <c r="R202" s="938"/>
      <c r="S202" s="938"/>
      <c r="T202" s="938"/>
      <c r="U202" s="938"/>
      <c r="V202" s="938"/>
      <c r="W202" s="938"/>
      <c r="X202" s="938"/>
      <c r="Y202" s="938"/>
      <c r="Z202" s="938"/>
      <c r="AA202" s="938"/>
      <c r="AB202" s="938"/>
    </row>
    <row r="203" spans="1:28" ht="18" customHeight="1">
      <c r="A203" s="945"/>
      <c r="B203" s="906"/>
      <c r="C203" s="906"/>
      <c r="D203" s="906"/>
      <c r="E203" s="906"/>
      <c r="F203" s="938"/>
      <c r="G203" s="938"/>
      <c r="H203" s="938" t="str">
        <f>項目一覧!$C$59</f>
        <v/>
      </c>
      <c r="I203" s="939"/>
      <c r="J203" s="938"/>
      <c r="K203" s="938"/>
      <c r="L203" s="938"/>
      <c r="M203" s="938"/>
      <c r="N203" s="938"/>
      <c r="O203" s="938"/>
      <c r="P203" s="938"/>
      <c r="Q203" s="938"/>
      <c r="R203" s="938"/>
      <c r="S203" s="938"/>
      <c r="T203" s="938"/>
      <c r="U203" s="938"/>
      <c r="V203" s="938"/>
      <c r="W203" s="938"/>
      <c r="X203" s="938"/>
      <c r="Y203" s="938"/>
      <c r="Z203" s="938"/>
      <c r="AA203" s="938"/>
      <c r="AB203" s="938"/>
    </row>
    <row r="204" spans="1:28" ht="18" customHeight="1">
      <c r="A204" s="945"/>
      <c r="B204" s="906" t="s">
        <v>399</v>
      </c>
      <c r="C204" s="906"/>
      <c r="D204" s="906"/>
      <c r="E204" s="906"/>
      <c r="F204" s="938"/>
      <c r="G204" s="938"/>
      <c r="H204" s="938" t="str">
        <f>項目一覧!$C$60</f>
        <v/>
      </c>
      <c r="I204" s="939"/>
      <c r="J204" s="938"/>
      <c r="K204" s="938"/>
      <c r="L204" s="938"/>
      <c r="M204" s="938"/>
      <c r="N204" s="938"/>
      <c r="O204" s="938"/>
      <c r="P204" s="938"/>
      <c r="Q204" s="938"/>
      <c r="R204" s="938"/>
      <c r="S204" s="938"/>
      <c r="T204" s="938"/>
      <c r="U204" s="938"/>
      <c r="V204" s="938"/>
      <c r="W204" s="938"/>
      <c r="X204" s="938"/>
      <c r="Y204" s="938"/>
      <c r="Z204" s="938"/>
      <c r="AA204" s="938"/>
      <c r="AB204" s="938"/>
    </row>
    <row r="205" spans="1:28" ht="18" customHeight="1">
      <c r="A205" s="945"/>
      <c r="B205" s="906" t="s">
        <v>398</v>
      </c>
      <c r="C205" s="906"/>
      <c r="D205" s="906"/>
      <c r="E205" s="906"/>
      <c r="F205" s="938"/>
      <c r="G205" s="938"/>
      <c r="H205" s="1711" t="str">
        <f>項目一覧!$C$61</f>
        <v/>
      </c>
      <c r="I205" s="1711"/>
      <c r="J205" s="1711"/>
      <c r="K205" s="1711"/>
      <c r="L205" s="1711"/>
      <c r="M205" s="1711"/>
      <c r="N205" s="1711"/>
      <c r="O205" s="1711"/>
      <c r="P205" s="1711"/>
      <c r="Q205" s="1711"/>
      <c r="R205" s="1711"/>
      <c r="S205" s="1711"/>
      <c r="T205" s="1711"/>
      <c r="U205" s="1711"/>
      <c r="V205" s="1711"/>
      <c r="W205" s="1711"/>
      <c r="X205" s="1711"/>
      <c r="Y205" s="1711"/>
      <c r="Z205" s="1711"/>
      <c r="AA205" s="1711"/>
      <c r="AB205" s="1711"/>
    </row>
    <row r="206" spans="1:28" ht="18" customHeight="1">
      <c r="A206" s="906"/>
      <c r="B206" s="906" t="s">
        <v>397</v>
      </c>
      <c r="C206" s="906"/>
      <c r="D206" s="906"/>
      <c r="E206" s="906"/>
      <c r="F206" s="938"/>
      <c r="G206" s="938"/>
      <c r="H206" s="938" t="str">
        <f>項目一覧!$C$62</f>
        <v/>
      </c>
      <c r="I206" s="939"/>
      <c r="J206" s="938"/>
      <c r="K206" s="938"/>
      <c r="L206" s="938"/>
      <c r="M206" s="938"/>
      <c r="N206" s="938"/>
      <c r="O206" s="938"/>
      <c r="P206" s="938"/>
      <c r="Q206" s="938"/>
      <c r="R206" s="938"/>
      <c r="S206" s="938"/>
      <c r="T206" s="938"/>
      <c r="U206" s="938"/>
      <c r="V206" s="938"/>
      <c r="W206" s="938"/>
      <c r="X206" s="938"/>
      <c r="Y206" s="938"/>
      <c r="Z206" s="938"/>
      <c r="AA206" s="938"/>
      <c r="AB206" s="938"/>
    </row>
    <row r="207" spans="1:28" ht="10.15" customHeight="1">
      <c r="A207" s="906"/>
      <c r="B207" s="906"/>
      <c r="C207" s="906"/>
      <c r="D207" s="906"/>
      <c r="E207" s="906"/>
      <c r="F207" s="938"/>
      <c r="G207" s="938"/>
      <c r="H207" s="938"/>
      <c r="I207" s="939"/>
      <c r="J207" s="938"/>
      <c r="K207" s="938"/>
      <c r="L207" s="938"/>
      <c r="M207" s="938"/>
      <c r="N207" s="938"/>
      <c r="O207" s="938"/>
      <c r="P207" s="938"/>
      <c r="Q207" s="938"/>
      <c r="R207" s="938"/>
      <c r="S207" s="938"/>
      <c r="T207" s="938"/>
      <c r="U207" s="938"/>
      <c r="V207" s="938"/>
      <c r="W207" s="938"/>
      <c r="X207" s="938"/>
      <c r="Y207" s="938"/>
      <c r="Z207" s="938"/>
      <c r="AA207" s="938"/>
      <c r="AB207" s="938"/>
    </row>
    <row r="208" spans="1:28" ht="17.25" customHeight="1">
      <c r="A208" s="906"/>
      <c r="B208" s="906" t="s">
        <v>3104</v>
      </c>
      <c r="C208" s="906"/>
      <c r="D208" s="906"/>
      <c r="E208" s="906"/>
      <c r="F208" s="938"/>
      <c r="G208" s="938"/>
      <c r="H208" s="938"/>
      <c r="I208" s="939"/>
      <c r="J208" s="938"/>
      <c r="K208" s="938"/>
      <c r="L208" s="938"/>
      <c r="M208" s="938"/>
      <c r="N208" s="938"/>
      <c r="O208" s="938"/>
      <c r="P208" s="938"/>
      <c r="Q208" s="938"/>
      <c r="R208" s="938"/>
      <c r="S208" s="938"/>
      <c r="T208" s="938"/>
      <c r="U208" s="938"/>
      <c r="V208" s="938"/>
      <c r="W208" s="938"/>
      <c r="X208" s="938"/>
      <c r="Y208" s="938"/>
      <c r="Z208" s="938"/>
      <c r="AA208" s="938"/>
      <c r="AB208" s="938"/>
    </row>
    <row r="209" spans="1:28" ht="17.25" customHeight="1">
      <c r="A209" s="945"/>
      <c r="B209" s="906" t="s">
        <v>401</v>
      </c>
      <c r="C209" s="906"/>
      <c r="D209" s="906"/>
      <c r="E209" s="906"/>
      <c r="F209" s="938"/>
      <c r="G209" s="938"/>
      <c r="H209" s="938" t="str">
        <f>項目一覧!C363</f>
        <v/>
      </c>
      <c r="I209" s="939"/>
      <c r="J209" s="938"/>
      <c r="K209" s="938"/>
      <c r="L209" s="938"/>
      <c r="M209" s="938"/>
      <c r="N209" s="938"/>
      <c r="O209" s="938"/>
      <c r="P209" s="938"/>
      <c r="Q209" s="938"/>
      <c r="R209" s="938"/>
      <c r="S209" s="938"/>
      <c r="T209" s="938"/>
      <c r="U209" s="938"/>
      <c r="V209" s="938"/>
      <c r="W209" s="938"/>
      <c r="X209" s="938"/>
      <c r="Y209" s="938"/>
      <c r="Z209" s="938"/>
      <c r="AA209" s="938"/>
      <c r="AB209" s="939"/>
    </row>
    <row r="210" spans="1:28" ht="17.25" customHeight="1">
      <c r="A210" s="945"/>
      <c r="B210" s="906" t="s">
        <v>400</v>
      </c>
      <c r="C210" s="906"/>
      <c r="D210" s="906"/>
      <c r="E210" s="906"/>
      <c r="F210" s="938"/>
      <c r="G210" s="938"/>
      <c r="H210" s="946" t="str">
        <f>IF(項目一覧!C363=0,"","建設業の許可   ("&amp;項目一覧!C364&amp;")  第  （"&amp;項目一覧!C365&amp;"）　　 "&amp;項目一覧!C366&amp;"　号")</f>
        <v>建設業の許可   ()  第  （）　　 　号</v>
      </c>
      <c r="I210" s="939"/>
      <c r="J210" s="938"/>
      <c r="K210" s="938"/>
      <c r="L210" s="938"/>
      <c r="M210" s="938"/>
      <c r="N210" s="938"/>
      <c r="O210" s="938"/>
      <c r="P210" s="938"/>
      <c r="Q210" s="938"/>
      <c r="R210" s="938"/>
      <c r="S210" s="938"/>
      <c r="T210" s="938"/>
      <c r="U210" s="938"/>
      <c r="V210" s="938"/>
      <c r="W210" s="938"/>
      <c r="X210" s="938"/>
      <c r="Y210" s="938"/>
      <c r="Z210" s="938"/>
      <c r="AA210" s="938"/>
      <c r="AB210" s="939"/>
    </row>
    <row r="211" spans="1:28" ht="17.25" customHeight="1">
      <c r="A211" s="945"/>
      <c r="B211" s="906"/>
      <c r="C211" s="906"/>
      <c r="D211" s="906"/>
      <c r="E211" s="906"/>
      <c r="F211" s="938"/>
      <c r="G211" s="938"/>
      <c r="H211" s="938" t="str">
        <f>項目一覧!C367</f>
        <v/>
      </c>
      <c r="I211" s="939"/>
      <c r="J211" s="938"/>
      <c r="K211" s="938"/>
      <c r="L211" s="938"/>
      <c r="M211" s="938"/>
      <c r="N211" s="938"/>
      <c r="O211" s="938"/>
      <c r="P211" s="938"/>
      <c r="Q211" s="938"/>
      <c r="R211" s="938"/>
      <c r="S211" s="938"/>
      <c r="T211" s="938"/>
      <c r="U211" s="938"/>
      <c r="V211" s="938"/>
      <c r="W211" s="938"/>
      <c r="X211" s="938"/>
      <c r="Y211" s="938"/>
      <c r="Z211" s="938"/>
      <c r="AA211" s="938"/>
      <c r="AB211" s="939"/>
    </row>
    <row r="212" spans="1:28" ht="17.25" customHeight="1">
      <c r="A212" s="945"/>
      <c r="B212" s="906" t="s">
        <v>399</v>
      </c>
      <c r="C212" s="906"/>
      <c r="D212" s="906"/>
      <c r="E212" s="906"/>
      <c r="F212" s="938"/>
      <c r="G212" s="938"/>
      <c r="H212" s="938" t="str">
        <f>項目一覧!C368</f>
        <v/>
      </c>
      <c r="I212" s="939"/>
      <c r="J212" s="938"/>
      <c r="K212" s="938"/>
      <c r="L212" s="938"/>
      <c r="M212" s="938"/>
      <c r="N212" s="938"/>
      <c r="O212" s="938"/>
      <c r="P212" s="938"/>
      <c r="Q212" s="938"/>
      <c r="R212" s="938"/>
      <c r="S212" s="938"/>
      <c r="T212" s="938"/>
      <c r="U212" s="938"/>
      <c r="V212" s="938"/>
      <c r="W212" s="938"/>
      <c r="X212" s="938"/>
      <c r="Y212" s="938"/>
      <c r="Z212" s="938"/>
      <c r="AA212" s="938"/>
      <c r="AB212" s="939"/>
    </row>
    <row r="213" spans="1:28" ht="17.25" customHeight="1">
      <c r="A213" s="945"/>
      <c r="B213" s="906" t="s">
        <v>398</v>
      </c>
      <c r="C213" s="906"/>
      <c r="D213" s="906"/>
      <c r="E213" s="906"/>
      <c r="F213" s="938"/>
      <c r="G213" s="938"/>
      <c r="H213" s="1711" t="str">
        <f>項目一覧!C369</f>
        <v/>
      </c>
      <c r="I213" s="1711"/>
      <c r="J213" s="1711"/>
      <c r="K213" s="1711"/>
      <c r="L213" s="1711"/>
      <c r="M213" s="1711"/>
      <c r="N213" s="1711"/>
      <c r="O213" s="1711"/>
      <c r="P213" s="1711"/>
      <c r="Q213" s="1711"/>
      <c r="R213" s="1711"/>
      <c r="S213" s="1711"/>
      <c r="T213" s="1711"/>
      <c r="U213" s="1711"/>
      <c r="V213" s="1711"/>
      <c r="W213" s="1711"/>
      <c r="X213" s="1711"/>
      <c r="Y213" s="1711"/>
      <c r="Z213" s="1711"/>
      <c r="AA213" s="1711"/>
      <c r="AB213" s="1711"/>
    </row>
    <row r="214" spans="1:28" ht="17.25" customHeight="1">
      <c r="A214" s="956"/>
      <c r="B214" s="956" t="s">
        <v>397</v>
      </c>
      <c r="C214" s="956"/>
      <c r="D214" s="956"/>
      <c r="E214" s="956"/>
      <c r="F214" s="957"/>
      <c r="G214" s="957"/>
      <c r="H214" s="957" t="str">
        <f>項目一覧!C370</f>
        <v/>
      </c>
      <c r="I214" s="958"/>
      <c r="J214" s="957"/>
      <c r="K214" s="957"/>
      <c r="L214" s="957"/>
      <c r="M214" s="957"/>
      <c r="N214" s="957"/>
      <c r="O214" s="957"/>
      <c r="P214" s="957"/>
      <c r="Q214" s="957"/>
      <c r="R214" s="957"/>
      <c r="S214" s="957"/>
      <c r="T214" s="957"/>
      <c r="U214" s="957"/>
      <c r="V214" s="957"/>
      <c r="W214" s="957"/>
      <c r="X214" s="957"/>
      <c r="Y214" s="957"/>
      <c r="Z214" s="957"/>
      <c r="AA214" s="957"/>
      <c r="AB214" s="957"/>
    </row>
    <row r="215" spans="1:28" ht="18" customHeight="1">
      <c r="A215" s="959" t="s">
        <v>109</v>
      </c>
      <c r="B215" s="937" t="s">
        <v>1960</v>
      </c>
      <c r="C215" s="906"/>
      <c r="D215" s="906"/>
      <c r="E215" s="906"/>
      <c r="F215" s="938"/>
      <c r="G215" s="938"/>
      <c r="H215" s="938"/>
      <c r="I215" s="939"/>
      <c r="J215" s="938"/>
      <c r="K215" s="938"/>
      <c r="L215" s="960"/>
      <c r="M215" s="938"/>
      <c r="N215" s="938"/>
      <c r="O215" s="961"/>
      <c r="P215" s="938"/>
      <c r="Q215" s="938"/>
      <c r="R215" s="938"/>
      <c r="S215" s="938"/>
      <c r="T215" s="938"/>
      <c r="U215" s="938"/>
      <c r="V215" s="938"/>
      <c r="W215" s="938"/>
      <c r="X215" s="938"/>
      <c r="Y215" s="938"/>
      <c r="Z215" s="938"/>
      <c r="AA215" s="938"/>
      <c r="AB215" s="938"/>
    </row>
    <row r="216" spans="1:28" ht="18" customHeight="1">
      <c r="A216" s="936"/>
      <c r="B216" s="906"/>
      <c r="C216" s="960" t="str">
        <f>IF(項目一覧!$D$342=TRUE,"■","□")</f>
        <v>□</v>
      </c>
      <c r="D216" s="938" t="s">
        <v>1961</v>
      </c>
      <c r="E216" s="938"/>
      <c r="F216" s="938"/>
      <c r="G216" s="961" t="s">
        <v>1964</v>
      </c>
      <c r="H216" s="938" t="str">
        <f>IF(項目一覧!$C$343="","",項目一覧!$C$343)</f>
        <v/>
      </c>
      <c r="I216" s="939"/>
      <c r="J216" s="938"/>
      <c r="K216" s="938"/>
      <c r="L216" s="960"/>
      <c r="M216" s="938"/>
      <c r="N216" s="938"/>
      <c r="O216" s="961"/>
      <c r="P216" s="938"/>
      <c r="Q216" s="938"/>
      <c r="R216" s="938"/>
      <c r="S216" s="938"/>
      <c r="T216" s="938"/>
      <c r="U216" s="938"/>
      <c r="V216" s="938"/>
      <c r="W216" s="938"/>
      <c r="X216" s="938"/>
      <c r="Y216" s="938"/>
      <c r="Z216" s="938" t="s">
        <v>1968</v>
      </c>
      <c r="AA216" s="938"/>
      <c r="AB216" s="938"/>
    </row>
    <row r="217" spans="1:28" ht="18" customHeight="1">
      <c r="A217" s="906"/>
      <c r="B217" s="906"/>
      <c r="C217" s="960" t="str">
        <f>IF(項目一覧!$E$342=TRUE,"■","□")</f>
        <v>□</v>
      </c>
      <c r="D217" s="938" t="s">
        <v>1962</v>
      </c>
      <c r="E217" s="906"/>
      <c r="F217" s="938"/>
      <c r="G217" s="961" t="s">
        <v>1964</v>
      </c>
      <c r="H217" s="938" t="str">
        <f>IF(項目一覧!$C$344="","",項目一覧!$C$344)</f>
        <v/>
      </c>
      <c r="I217" s="939"/>
      <c r="J217" s="938"/>
      <c r="K217" s="938"/>
      <c r="L217" s="960"/>
      <c r="M217" s="938"/>
      <c r="N217" s="938"/>
      <c r="O217" s="961"/>
      <c r="P217" s="938"/>
      <c r="Q217" s="938"/>
      <c r="R217" s="938"/>
      <c r="S217" s="938"/>
      <c r="T217" s="938"/>
      <c r="U217" s="938"/>
      <c r="V217" s="938"/>
      <c r="W217" s="938"/>
      <c r="X217" s="938"/>
      <c r="Y217" s="938"/>
      <c r="Z217" s="938" t="s">
        <v>1968</v>
      </c>
      <c r="AA217" s="938"/>
      <c r="AB217" s="938"/>
    </row>
    <row r="218" spans="1:28" ht="18" customHeight="1">
      <c r="A218" s="935"/>
      <c r="B218" s="935"/>
      <c r="C218" s="962" t="str">
        <f>IF(項目一覧!$F$342=TRUE,"■","□")</f>
        <v>□</v>
      </c>
      <c r="D218" s="941" t="s">
        <v>1963</v>
      </c>
      <c r="E218" s="935"/>
      <c r="F218" s="941"/>
      <c r="G218" s="941"/>
      <c r="H218" s="941"/>
      <c r="I218" s="942"/>
      <c r="J218" s="941"/>
      <c r="K218" s="941"/>
      <c r="L218" s="962"/>
      <c r="M218" s="941"/>
      <c r="N218" s="941"/>
      <c r="O218" s="941"/>
      <c r="P218" s="941"/>
      <c r="Q218" s="941"/>
      <c r="R218" s="941"/>
      <c r="S218" s="941"/>
      <c r="T218" s="941"/>
      <c r="U218" s="941"/>
      <c r="V218" s="941"/>
      <c r="W218" s="941"/>
      <c r="X218" s="941"/>
      <c r="Y218" s="941"/>
      <c r="Z218" s="941"/>
      <c r="AA218" s="941"/>
      <c r="AB218" s="941"/>
    </row>
    <row r="219" spans="1:28" ht="18" customHeight="1">
      <c r="A219" s="936" t="s">
        <v>109</v>
      </c>
      <c r="B219" s="906" t="s">
        <v>2640</v>
      </c>
      <c r="C219" s="906"/>
      <c r="D219" s="906"/>
      <c r="E219" s="906"/>
      <c r="F219" s="938"/>
      <c r="G219" s="938"/>
      <c r="H219" s="938"/>
      <c r="I219" s="939"/>
      <c r="J219" s="938"/>
      <c r="K219" s="938"/>
      <c r="N219" s="938"/>
      <c r="AB219" s="938"/>
    </row>
    <row r="220" spans="1:28" ht="18" customHeight="1">
      <c r="A220" s="936"/>
      <c r="B220" s="906"/>
      <c r="C220" s="960" t="str">
        <f>IF(項目一覧!$D$349=TRUE,"■","□")</f>
        <v>□</v>
      </c>
      <c r="D220" s="938" t="s">
        <v>2740</v>
      </c>
      <c r="E220" s="938"/>
      <c r="F220" s="961"/>
      <c r="G220" s="961" t="s">
        <v>1964</v>
      </c>
      <c r="H220" s="906" t="str">
        <f>項目一覧!$C$350&amp;"　"&amp;項目一覧!$C$351</f>
        <v>　</v>
      </c>
      <c r="I220" s="939"/>
      <c r="J220" s="938"/>
      <c r="K220" s="938"/>
      <c r="L220" s="960"/>
      <c r="M220" s="938"/>
      <c r="N220" s="938"/>
      <c r="O220" s="961"/>
      <c r="P220" s="963"/>
      <c r="Q220" s="963"/>
      <c r="R220" s="963"/>
      <c r="S220" s="963"/>
      <c r="T220" s="963"/>
      <c r="U220" s="963"/>
      <c r="V220" s="963"/>
      <c r="W220" s="963"/>
      <c r="X220" s="963"/>
      <c r="Y220" s="963"/>
      <c r="Z220" s="938" t="s">
        <v>1968</v>
      </c>
      <c r="AA220" s="938"/>
      <c r="AB220" s="938"/>
    </row>
    <row r="221" spans="1:28" ht="18" customHeight="1">
      <c r="A221" s="906"/>
      <c r="B221" s="906"/>
      <c r="C221" s="960" t="str">
        <f>IF(項目一覧!$E$349=TRUE,"■","□")</f>
        <v>□</v>
      </c>
      <c r="D221" s="938" t="s">
        <v>2741</v>
      </c>
      <c r="E221" s="938"/>
      <c r="F221" s="961"/>
      <c r="G221" s="961" t="s">
        <v>1964</v>
      </c>
      <c r="H221" s="906" t="str">
        <f>項目一覧!$C$352&amp;"　"&amp;項目一覧!$C$353</f>
        <v>　</v>
      </c>
      <c r="I221" s="939"/>
      <c r="J221" s="938"/>
      <c r="K221" s="938"/>
      <c r="L221" s="960"/>
      <c r="M221" s="938"/>
      <c r="N221" s="938"/>
      <c r="O221" s="961"/>
      <c r="P221" s="963"/>
      <c r="Q221" s="963"/>
      <c r="R221" s="963"/>
      <c r="S221" s="963"/>
      <c r="T221" s="963"/>
      <c r="U221" s="963"/>
      <c r="V221" s="963"/>
      <c r="W221" s="963"/>
      <c r="X221" s="963"/>
      <c r="Y221" s="963"/>
      <c r="Z221" s="938" t="s">
        <v>1968</v>
      </c>
      <c r="AA221" s="938"/>
      <c r="AB221" s="938"/>
    </row>
    <row r="222" spans="1:28" ht="18" customHeight="1">
      <c r="A222" s="906"/>
      <c r="B222" s="906"/>
      <c r="C222" s="960" t="str">
        <f>IF(項目一覧!$F$349=TRUE,"■","□")</f>
        <v>□</v>
      </c>
      <c r="D222" s="938" t="s">
        <v>2635</v>
      </c>
      <c r="E222" s="938"/>
      <c r="F222" s="964"/>
      <c r="G222" s="964" t="s">
        <v>1964</v>
      </c>
      <c r="H222" s="1732" t="str">
        <f>項目一覧!$C$354</f>
        <v/>
      </c>
      <c r="I222" s="1732"/>
      <c r="J222" s="1732"/>
      <c r="K222" s="1732"/>
      <c r="L222" s="1732"/>
      <c r="M222" s="1732"/>
      <c r="N222" s="1732"/>
      <c r="O222" s="1732"/>
      <c r="P222" s="1732"/>
      <c r="Q222" s="1732"/>
      <c r="R222" s="1732"/>
      <c r="S222" s="1732"/>
      <c r="T222" s="1732"/>
      <c r="U222" s="1732"/>
      <c r="V222" s="1732"/>
      <c r="W222" s="1732"/>
      <c r="X222" s="1732"/>
      <c r="Y222" s="1732"/>
      <c r="Z222" s="941" t="s">
        <v>1968</v>
      </c>
      <c r="AA222" s="938"/>
      <c r="AB222" s="941"/>
    </row>
    <row r="223" spans="1:28" ht="18" customHeight="1">
      <c r="A223" s="959" t="s">
        <v>309</v>
      </c>
      <c r="B223" s="937" t="s">
        <v>2641</v>
      </c>
      <c r="C223" s="914"/>
      <c r="D223" s="914"/>
      <c r="E223" s="914"/>
      <c r="F223" s="1683" t="str">
        <f>項目一覧!$C$66</f>
        <v/>
      </c>
      <c r="G223" s="1683"/>
      <c r="H223" s="1683"/>
      <c r="I223" s="1683"/>
      <c r="J223" s="1683"/>
      <c r="K223" s="1683"/>
      <c r="L223" s="1683"/>
      <c r="M223" s="1683"/>
      <c r="N223" s="1683"/>
      <c r="O223" s="1683"/>
      <c r="P223" s="1683"/>
      <c r="Q223" s="1683"/>
      <c r="R223" s="1683"/>
      <c r="S223" s="1683"/>
      <c r="T223" s="1683"/>
      <c r="U223" s="1683"/>
      <c r="V223" s="1683"/>
      <c r="W223" s="1683"/>
      <c r="X223" s="1683"/>
      <c r="Y223" s="1683"/>
      <c r="Z223" s="1683"/>
      <c r="AA223" s="1683"/>
      <c r="AB223" s="1683"/>
    </row>
    <row r="224" spans="1:28" ht="18" customHeight="1">
      <c r="A224" s="1073"/>
      <c r="B224" s="932"/>
      <c r="C224" s="932"/>
      <c r="D224" s="932"/>
      <c r="E224" s="932"/>
      <c r="F224" s="1684"/>
      <c r="G224" s="1684"/>
      <c r="H224" s="1684"/>
      <c r="I224" s="1684"/>
      <c r="J224" s="1684"/>
      <c r="K224" s="1684"/>
      <c r="L224" s="1684"/>
      <c r="M224" s="1684"/>
      <c r="N224" s="1684"/>
      <c r="O224" s="1684"/>
      <c r="P224" s="1684"/>
      <c r="Q224" s="1684"/>
      <c r="R224" s="1684"/>
      <c r="S224" s="1684"/>
      <c r="T224" s="1684"/>
      <c r="U224" s="1684"/>
      <c r="V224" s="1684"/>
      <c r="W224" s="1684"/>
      <c r="X224" s="1684"/>
      <c r="Y224" s="1684"/>
      <c r="Z224" s="1684"/>
      <c r="AA224" s="1684"/>
      <c r="AB224" s="1684"/>
    </row>
    <row r="225" spans="1:28" ht="18" customHeight="1">
      <c r="A225" s="1074"/>
      <c r="B225" s="903"/>
      <c r="C225" s="903"/>
      <c r="D225" s="903"/>
      <c r="E225" s="903"/>
      <c r="F225" s="948"/>
      <c r="G225" s="948"/>
      <c r="H225" s="948"/>
      <c r="I225" s="948"/>
      <c r="J225" s="948"/>
      <c r="K225" s="948"/>
      <c r="L225" s="948"/>
      <c r="M225" s="948"/>
      <c r="N225" s="948"/>
      <c r="O225" s="948"/>
      <c r="P225" s="948"/>
      <c r="Q225" s="948"/>
      <c r="R225" s="948"/>
      <c r="S225" s="948"/>
      <c r="T225" s="948"/>
      <c r="U225" s="948"/>
      <c r="V225" s="948"/>
      <c r="W225" s="948"/>
      <c r="X225" s="948"/>
      <c r="Y225" s="948"/>
      <c r="Z225" s="948"/>
      <c r="AA225" s="948"/>
      <c r="AB225" s="948"/>
    </row>
    <row r="226" spans="1:28" ht="18" customHeight="1">
      <c r="A226" s="1074"/>
      <c r="B226" s="903"/>
      <c r="C226" s="903"/>
      <c r="D226" s="903"/>
      <c r="E226" s="903"/>
      <c r="F226" s="948"/>
      <c r="G226" s="948"/>
      <c r="H226" s="948"/>
      <c r="I226" s="948"/>
      <c r="J226" s="948"/>
      <c r="K226" s="948"/>
      <c r="L226" s="948"/>
      <c r="M226" s="948"/>
      <c r="N226" s="948"/>
      <c r="O226" s="948"/>
      <c r="P226" s="948"/>
      <c r="Q226" s="948"/>
      <c r="R226" s="948"/>
      <c r="S226" s="948"/>
      <c r="T226" s="948"/>
      <c r="U226" s="948"/>
      <c r="V226" s="948"/>
      <c r="W226" s="948"/>
      <c r="X226" s="948"/>
      <c r="Y226" s="948"/>
      <c r="Z226" s="948"/>
      <c r="AA226" s="948"/>
      <c r="AB226" s="948"/>
    </row>
    <row r="227" spans="1:28" ht="18" customHeight="1">
      <c r="A227" s="1074"/>
      <c r="B227" s="903"/>
      <c r="C227" s="903"/>
      <c r="D227" s="903"/>
      <c r="E227" s="903"/>
      <c r="F227" s="948"/>
      <c r="G227" s="948"/>
      <c r="H227" s="948"/>
      <c r="I227" s="948"/>
      <c r="J227" s="948"/>
      <c r="K227" s="948"/>
      <c r="L227" s="948"/>
      <c r="M227" s="948"/>
      <c r="N227" s="948"/>
      <c r="O227" s="948"/>
      <c r="P227" s="948"/>
      <c r="Q227" s="948"/>
      <c r="R227" s="948"/>
      <c r="S227" s="948"/>
      <c r="T227" s="948"/>
      <c r="U227" s="948"/>
      <c r="V227" s="948"/>
      <c r="W227" s="948"/>
      <c r="X227" s="948"/>
      <c r="Y227" s="948"/>
      <c r="Z227" s="948"/>
      <c r="AA227" s="948"/>
      <c r="AB227" s="948"/>
    </row>
    <row r="228" spans="1:28" ht="18" customHeight="1">
      <c r="A228" s="1074"/>
      <c r="B228" s="903"/>
      <c r="C228" s="903"/>
      <c r="D228" s="903"/>
      <c r="E228" s="903"/>
      <c r="F228" s="948"/>
      <c r="G228" s="948"/>
      <c r="H228" s="948"/>
      <c r="I228" s="948"/>
      <c r="J228" s="948"/>
      <c r="K228" s="948"/>
      <c r="L228" s="948"/>
      <c r="M228" s="948"/>
      <c r="N228" s="948"/>
      <c r="O228" s="948"/>
      <c r="P228" s="948"/>
      <c r="Q228" s="948"/>
      <c r="R228" s="948"/>
      <c r="S228" s="948"/>
      <c r="T228" s="948"/>
      <c r="U228" s="948"/>
      <c r="V228" s="948"/>
      <c r="W228" s="948"/>
      <c r="X228" s="948"/>
      <c r="Y228" s="948"/>
      <c r="Z228" s="948"/>
      <c r="AA228" s="948"/>
      <c r="AB228" s="948"/>
    </row>
    <row r="229" spans="1:28" ht="18" customHeight="1">
      <c r="A229" s="1074"/>
      <c r="B229" s="903"/>
      <c r="C229" s="903"/>
      <c r="D229" s="903"/>
      <c r="E229" s="903"/>
      <c r="F229" s="948"/>
      <c r="G229" s="948"/>
      <c r="H229" s="948"/>
      <c r="I229" s="948"/>
      <c r="J229" s="948"/>
      <c r="K229" s="948"/>
      <c r="L229" s="948"/>
      <c r="M229" s="948"/>
      <c r="N229" s="948"/>
      <c r="O229" s="948"/>
      <c r="P229" s="948"/>
      <c r="Q229" s="948"/>
      <c r="R229" s="948"/>
      <c r="S229" s="948"/>
      <c r="T229" s="948"/>
      <c r="U229" s="948"/>
      <c r="V229" s="948"/>
      <c r="W229" s="948"/>
      <c r="X229" s="948"/>
      <c r="Y229" s="948"/>
      <c r="Z229" s="948"/>
      <c r="AA229" s="948"/>
      <c r="AB229" s="948"/>
    </row>
    <row r="230" spans="1:28" ht="18" customHeight="1">
      <c r="A230" s="1074"/>
      <c r="B230" s="903"/>
      <c r="C230" s="903"/>
      <c r="D230" s="903"/>
      <c r="E230" s="903"/>
      <c r="F230" s="948"/>
      <c r="G230" s="948"/>
      <c r="H230" s="948"/>
      <c r="I230" s="948"/>
      <c r="J230" s="948"/>
      <c r="K230" s="948"/>
      <c r="L230" s="948"/>
      <c r="M230" s="948"/>
      <c r="N230" s="948"/>
      <c r="O230" s="948"/>
      <c r="P230" s="948"/>
      <c r="Q230" s="948"/>
      <c r="R230" s="948"/>
      <c r="S230" s="948"/>
      <c r="T230" s="948"/>
      <c r="U230" s="948"/>
      <c r="V230" s="948"/>
      <c r="W230" s="948"/>
      <c r="X230" s="948"/>
      <c r="Y230" s="948"/>
      <c r="Z230" s="948"/>
      <c r="AA230" s="948"/>
      <c r="AB230" s="948"/>
    </row>
    <row r="231" spans="1:28" ht="18" customHeight="1">
      <c r="A231" s="1074"/>
      <c r="B231" s="903"/>
      <c r="C231" s="903"/>
      <c r="D231" s="903"/>
      <c r="E231" s="903"/>
      <c r="F231" s="948"/>
      <c r="G231" s="948"/>
      <c r="H231" s="948"/>
      <c r="I231" s="948"/>
      <c r="J231" s="948"/>
      <c r="K231" s="948"/>
      <c r="L231" s="948"/>
      <c r="M231" s="948"/>
      <c r="N231" s="948"/>
      <c r="O231" s="948"/>
      <c r="P231" s="948"/>
      <c r="Q231" s="948"/>
      <c r="R231" s="948"/>
      <c r="S231" s="948"/>
      <c r="T231" s="948"/>
      <c r="U231" s="948"/>
      <c r="V231" s="948"/>
      <c r="W231" s="948"/>
      <c r="X231" s="948"/>
      <c r="Y231" s="948"/>
      <c r="Z231" s="948"/>
      <c r="AA231" s="948"/>
      <c r="AB231" s="948"/>
    </row>
    <row r="232" spans="1:28" ht="18" customHeight="1">
      <c r="A232" s="1074"/>
      <c r="B232" s="903"/>
      <c r="C232" s="903"/>
      <c r="D232" s="903"/>
      <c r="E232" s="903"/>
      <c r="F232" s="948"/>
      <c r="G232" s="948"/>
      <c r="H232" s="948"/>
      <c r="I232" s="948"/>
      <c r="J232" s="948"/>
      <c r="K232" s="948"/>
      <c r="L232" s="948"/>
      <c r="M232" s="948"/>
      <c r="N232" s="948"/>
      <c r="O232" s="948"/>
      <c r="P232" s="948"/>
      <c r="Q232" s="948"/>
      <c r="R232" s="948"/>
      <c r="S232" s="948"/>
      <c r="T232" s="948"/>
      <c r="U232" s="948"/>
      <c r="V232" s="948"/>
      <c r="W232" s="948"/>
      <c r="X232" s="948"/>
      <c r="Y232" s="948"/>
      <c r="Z232" s="948"/>
      <c r="AA232" s="948"/>
      <c r="AB232" s="948"/>
    </row>
    <row r="233" spans="1:28" ht="18" customHeight="1">
      <c r="A233" s="1074"/>
      <c r="B233" s="903"/>
      <c r="C233" s="903"/>
      <c r="D233" s="903"/>
      <c r="E233" s="903"/>
      <c r="F233" s="948"/>
      <c r="G233" s="948"/>
      <c r="H233" s="948"/>
      <c r="I233" s="948"/>
      <c r="J233" s="948"/>
      <c r="K233" s="948"/>
      <c r="L233" s="948"/>
      <c r="M233" s="948"/>
      <c r="N233" s="948"/>
      <c r="O233" s="948"/>
      <c r="P233" s="948"/>
      <c r="Q233" s="948"/>
      <c r="R233" s="948"/>
      <c r="S233" s="948"/>
      <c r="T233" s="948"/>
      <c r="U233" s="948"/>
      <c r="V233" s="948"/>
      <c r="W233" s="948"/>
      <c r="X233" s="948"/>
      <c r="Y233" s="948"/>
      <c r="Z233" s="948"/>
      <c r="AA233" s="948"/>
      <c r="AB233" s="948"/>
    </row>
    <row r="234" spans="1:28" ht="18" customHeight="1">
      <c r="A234" s="1074"/>
      <c r="B234" s="903"/>
      <c r="C234" s="903"/>
      <c r="D234" s="903"/>
      <c r="E234" s="903"/>
      <c r="F234" s="948"/>
      <c r="G234" s="948"/>
      <c r="H234" s="948"/>
      <c r="I234" s="948"/>
      <c r="J234" s="948"/>
      <c r="K234" s="948"/>
      <c r="L234" s="948"/>
      <c r="M234" s="948"/>
      <c r="N234" s="948"/>
      <c r="O234" s="948"/>
      <c r="P234" s="948"/>
      <c r="Q234" s="948"/>
      <c r="R234" s="948"/>
      <c r="S234" s="948"/>
      <c r="T234" s="948"/>
      <c r="U234" s="948"/>
      <c r="V234" s="948"/>
      <c r="W234" s="948"/>
      <c r="X234" s="948"/>
      <c r="Y234" s="948"/>
      <c r="Z234" s="948"/>
      <c r="AA234" s="948"/>
      <c r="AB234" s="948"/>
    </row>
    <row r="235" spans="1:28" ht="18" customHeight="1">
      <c r="A235" s="1074"/>
      <c r="B235" s="903"/>
      <c r="C235" s="903"/>
      <c r="D235" s="903"/>
      <c r="E235" s="903"/>
      <c r="F235" s="948"/>
      <c r="G235" s="948"/>
      <c r="H235" s="948"/>
      <c r="I235" s="948"/>
      <c r="J235" s="948"/>
      <c r="K235" s="948"/>
      <c r="L235" s="948"/>
      <c r="M235" s="948"/>
      <c r="N235" s="948"/>
      <c r="O235" s="948"/>
      <c r="P235" s="948"/>
      <c r="Q235" s="948"/>
      <c r="R235" s="948"/>
      <c r="S235" s="948"/>
      <c r="T235" s="948"/>
      <c r="U235" s="948"/>
      <c r="V235" s="948"/>
      <c r="W235" s="948"/>
      <c r="X235" s="948"/>
      <c r="Y235" s="948"/>
      <c r="Z235" s="948"/>
      <c r="AA235" s="948"/>
      <c r="AB235" s="948"/>
    </row>
    <row r="236" spans="1:28" ht="18" customHeight="1">
      <c r="A236" s="1074"/>
      <c r="B236" s="903"/>
      <c r="C236" s="903"/>
      <c r="D236" s="903"/>
      <c r="E236" s="903"/>
      <c r="F236" s="948"/>
      <c r="G236" s="948"/>
      <c r="H236" s="948"/>
      <c r="I236" s="948"/>
      <c r="J236" s="948"/>
      <c r="K236" s="948"/>
      <c r="L236" s="948"/>
      <c r="M236" s="948"/>
      <c r="N236" s="948"/>
      <c r="O236" s="948"/>
      <c r="P236" s="948"/>
      <c r="Q236" s="948"/>
      <c r="R236" s="948"/>
      <c r="S236" s="948"/>
      <c r="T236" s="948"/>
      <c r="U236" s="948"/>
      <c r="V236" s="948"/>
      <c r="W236" s="948"/>
      <c r="X236" s="948"/>
      <c r="Y236" s="948"/>
      <c r="Z236" s="948"/>
      <c r="AA236" s="948"/>
      <c r="AB236" s="948"/>
    </row>
    <row r="237" spans="1:28" ht="18" customHeight="1">
      <c r="A237" s="1682" t="s">
        <v>395</v>
      </c>
      <c r="B237" s="1682"/>
      <c r="C237" s="1682"/>
      <c r="D237" s="1682"/>
      <c r="E237" s="1682"/>
      <c r="F237" s="1682"/>
      <c r="G237" s="1682"/>
      <c r="H237" s="1682"/>
      <c r="I237" s="1682"/>
      <c r="J237" s="1682"/>
      <c r="K237" s="1682"/>
      <c r="L237" s="1682"/>
      <c r="M237" s="1682"/>
      <c r="N237" s="1682"/>
      <c r="O237" s="1682"/>
      <c r="P237" s="1682"/>
      <c r="Q237" s="1682"/>
      <c r="R237" s="1682"/>
      <c r="S237" s="1682"/>
      <c r="T237" s="1682"/>
      <c r="U237" s="1682"/>
      <c r="V237" s="1682"/>
      <c r="W237" s="1682"/>
      <c r="X237" s="1682"/>
      <c r="Y237" s="1682"/>
      <c r="Z237" s="1682"/>
      <c r="AA237" s="1682"/>
    </row>
    <row r="238" spans="1:28" ht="18" customHeight="1">
      <c r="A238" s="935"/>
      <c r="B238" s="935" t="s">
        <v>193</v>
      </c>
      <c r="C238" s="935"/>
      <c r="D238" s="935"/>
      <c r="E238" s="935"/>
      <c r="F238" s="935"/>
      <c r="G238" s="935"/>
      <c r="H238" s="935"/>
      <c r="I238" s="935"/>
      <c r="J238" s="935"/>
      <c r="K238" s="935"/>
      <c r="L238" s="935"/>
      <c r="M238" s="935"/>
      <c r="N238" s="935"/>
      <c r="O238" s="935"/>
      <c r="P238" s="935"/>
      <c r="Q238" s="935"/>
      <c r="R238" s="935"/>
      <c r="S238" s="935"/>
      <c r="T238" s="935"/>
      <c r="U238" s="935"/>
      <c r="V238" s="935"/>
      <c r="W238" s="935"/>
      <c r="X238" s="935"/>
      <c r="Y238" s="935"/>
      <c r="Z238" s="935"/>
      <c r="AA238" s="935"/>
    </row>
    <row r="239" spans="1:28" ht="50.25" customHeight="1">
      <c r="A239" s="1075" t="s">
        <v>309</v>
      </c>
      <c r="B239" s="1076" t="s">
        <v>394</v>
      </c>
      <c r="C239" s="973"/>
      <c r="D239" s="973"/>
      <c r="E239" s="973"/>
      <c r="F239" s="973"/>
      <c r="G239" s="1782" t="str">
        <f>IF(項目一覧!$C$69=0,"",IF(項目一覧!$C$71=0,項目一覧!$C$69&amp;項目一覧!$C$70,項目一覧!$C$69&amp;項目一覧!$C$70&amp;項目一覧!$C$71))</f>
        <v/>
      </c>
      <c r="H239" s="1782"/>
      <c r="I239" s="1782"/>
      <c r="J239" s="1782"/>
      <c r="K239" s="1782"/>
      <c r="L239" s="1782"/>
      <c r="M239" s="1782"/>
      <c r="N239" s="1782"/>
      <c r="O239" s="1782"/>
      <c r="P239" s="1782"/>
      <c r="Q239" s="1782"/>
      <c r="R239" s="1782"/>
      <c r="S239" s="1782"/>
      <c r="T239" s="1782"/>
      <c r="U239" s="1782"/>
      <c r="V239" s="1782"/>
      <c r="W239" s="1782"/>
      <c r="X239" s="1782"/>
      <c r="Y239" s="1782"/>
      <c r="Z239" s="1782"/>
      <c r="AA239" s="1782"/>
    </row>
    <row r="240" spans="1:28" ht="50.25" customHeight="1">
      <c r="A240" s="1075" t="s">
        <v>309</v>
      </c>
      <c r="B240" s="1076" t="s">
        <v>393</v>
      </c>
      <c r="C240" s="973"/>
      <c r="D240" s="973"/>
      <c r="E240" s="973"/>
      <c r="F240" s="973"/>
      <c r="G240" s="1782" t="str">
        <f>IF(項目一覧!$C$72=0,"",IF(項目一覧!$C$74=0,項目一覧!$C$72&amp;項目一覧!$C$73,項目一覧!$C$72&amp;項目一覧!$C$73&amp;項目一覧!$C$74))</f>
        <v/>
      </c>
      <c r="H240" s="1782"/>
      <c r="I240" s="1782"/>
      <c r="J240" s="1782"/>
      <c r="K240" s="1782"/>
      <c r="L240" s="1782"/>
      <c r="M240" s="1782"/>
      <c r="N240" s="1782"/>
      <c r="O240" s="1782"/>
      <c r="P240" s="1782"/>
      <c r="Q240" s="1782"/>
      <c r="R240" s="1782"/>
      <c r="S240" s="1782"/>
      <c r="T240" s="1782"/>
      <c r="U240" s="1782"/>
      <c r="V240" s="1782"/>
      <c r="W240" s="1782"/>
      <c r="X240" s="1782"/>
      <c r="Y240" s="1782"/>
      <c r="Z240" s="1782"/>
      <c r="AA240" s="1782"/>
    </row>
    <row r="241" spans="1:27" ht="17.25" customHeight="1">
      <c r="A241" s="959" t="s">
        <v>309</v>
      </c>
      <c r="B241" s="937" t="s">
        <v>392</v>
      </c>
      <c r="C241" s="937"/>
      <c r="D241" s="937"/>
      <c r="E241" s="937"/>
      <c r="F241" s="937"/>
      <c r="G241" s="937"/>
      <c r="H241" s="937"/>
      <c r="I241" s="937"/>
      <c r="J241" s="937"/>
      <c r="K241" s="937"/>
      <c r="L241" s="937"/>
      <c r="M241" s="937"/>
      <c r="N241" s="937"/>
      <c r="O241" s="937"/>
      <c r="P241" s="937"/>
      <c r="Q241" s="937"/>
      <c r="R241" s="937"/>
      <c r="S241" s="937"/>
      <c r="T241" s="937"/>
      <c r="U241" s="937"/>
      <c r="V241" s="937"/>
      <c r="W241" s="937"/>
      <c r="X241" s="937"/>
      <c r="Y241" s="937"/>
      <c r="Z241" s="937"/>
      <c r="AA241" s="937"/>
    </row>
    <row r="242" spans="1:27" ht="17.25" customHeight="1">
      <c r="A242" s="936"/>
      <c r="B242" s="906"/>
      <c r="C242" s="906"/>
      <c r="D242" s="936" t="str">
        <f>IF(項目一覧!$D$75=TRUE,"■","□")</f>
        <v>□</v>
      </c>
      <c r="E242" s="906" t="s">
        <v>189</v>
      </c>
      <c r="F242" s="903"/>
      <c r="G242" s="906"/>
      <c r="H242" s="906"/>
      <c r="I242" s="906"/>
      <c r="J242" s="906"/>
      <c r="K242" s="906" t="str">
        <f>IF(項目一覧!$D$76=TRUE,"（■","（□")&amp;"市街化区域"</f>
        <v>（□市街化区域</v>
      </c>
      <c r="L242" s="906"/>
      <c r="M242" s="906"/>
      <c r="N242" s="906"/>
      <c r="O242" s="906"/>
      <c r="P242" s="906" t="str">
        <f>IF(項目一覧!$E$76=TRUE,"■","□")&amp;"市街化調整区域"</f>
        <v>□市街化調整区域</v>
      </c>
      <c r="Q242" s="906"/>
      <c r="R242" s="906"/>
      <c r="S242" s="906"/>
      <c r="T242" s="906"/>
      <c r="V242" s="906" t="str">
        <f>IF(項目一覧!$F$76=TRUE,"■","□")&amp;"区域区分非設定）"</f>
        <v>□区域区分非設定）</v>
      </c>
      <c r="W242" s="906"/>
      <c r="X242" s="906"/>
      <c r="Y242" s="906"/>
      <c r="Z242" s="936"/>
      <c r="AA242" s="906"/>
    </row>
    <row r="243" spans="1:27" ht="17.25" customHeight="1">
      <c r="A243" s="936"/>
      <c r="B243" s="906"/>
      <c r="C243" s="906"/>
      <c r="D243" s="936" t="str">
        <f>IF(項目一覧!$E$75=TRUE,"■","□")</f>
        <v>□</v>
      </c>
      <c r="E243" s="906" t="s">
        <v>391</v>
      </c>
      <c r="F243" s="903"/>
      <c r="G243" s="906"/>
      <c r="H243" s="935"/>
      <c r="I243" s="935"/>
      <c r="J243" s="935"/>
      <c r="K243" s="940" t="str">
        <f>IF(項目一覧!$F$75=TRUE,"■","□")</f>
        <v>□</v>
      </c>
      <c r="L243" s="935" t="s">
        <v>390</v>
      </c>
      <c r="O243" s="935"/>
      <c r="P243" s="935"/>
      <c r="Q243" s="935"/>
      <c r="R243" s="935"/>
      <c r="S243" s="935"/>
      <c r="T243" s="935"/>
      <c r="U243" s="935"/>
      <c r="V243" s="935"/>
      <c r="W243" s="935"/>
      <c r="X243" s="935"/>
      <c r="Y243" s="935"/>
      <c r="Z243" s="936"/>
      <c r="AA243" s="906"/>
    </row>
    <row r="244" spans="1:27" ht="18" customHeight="1">
      <c r="A244" s="972" t="s">
        <v>309</v>
      </c>
      <c r="B244" s="973" t="s">
        <v>389</v>
      </c>
      <c r="C244" s="973"/>
      <c r="D244" s="973"/>
      <c r="E244" s="973"/>
      <c r="F244" s="973"/>
      <c r="G244" s="973"/>
      <c r="H244" s="973"/>
      <c r="I244" s="972" t="str">
        <f>IF(項目一覧!$D$78=TRUE,"■","□")</f>
        <v>□</v>
      </c>
      <c r="J244" s="973" t="s">
        <v>181</v>
      </c>
      <c r="K244" s="973"/>
      <c r="L244" s="973"/>
      <c r="M244" s="973"/>
      <c r="N244" s="973"/>
      <c r="O244" s="972" t="str">
        <f>IF(項目一覧!$E$78=TRUE,"■","□")</f>
        <v>□</v>
      </c>
      <c r="P244" s="973" t="s">
        <v>180</v>
      </c>
      <c r="Q244" s="973"/>
      <c r="R244" s="973"/>
      <c r="S244" s="973"/>
      <c r="T244" s="973"/>
      <c r="U244" s="972" t="str">
        <f>IF(項目一覧!$F$78=TRUE,"■","□")</f>
        <v>□</v>
      </c>
      <c r="V244" s="973" t="s">
        <v>388</v>
      </c>
      <c r="W244" s="973"/>
      <c r="X244" s="935"/>
      <c r="Y244" s="935"/>
      <c r="Z244" s="973"/>
      <c r="AA244" s="973"/>
    </row>
    <row r="245" spans="1:27" ht="17.25" customHeight="1">
      <c r="A245" s="959" t="s">
        <v>309</v>
      </c>
      <c r="B245" s="937" t="s">
        <v>387</v>
      </c>
      <c r="C245" s="937"/>
      <c r="D245" s="937"/>
      <c r="E245" s="937"/>
      <c r="F245" s="937"/>
      <c r="G245" s="937"/>
      <c r="H245" s="937"/>
      <c r="I245" s="937"/>
      <c r="J245" s="937"/>
      <c r="K245" s="937"/>
      <c r="L245" s="937"/>
      <c r="M245" s="945"/>
      <c r="N245" s="937"/>
      <c r="O245" s="937"/>
      <c r="P245" s="937"/>
      <c r="Q245" s="937"/>
      <c r="R245" s="937"/>
      <c r="S245" s="937"/>
      <c r="T245" s="937"/>
      <c r="U245" s="937"/>
      <c r="V245" s="937"/>
      <c r="W245" s="937"/>
      <c r="X245" s="937"/>
      <c r="Y245" s="937"/>
      <c r="Z245" s="937"/>
      <c r="AA245" s="937"/>
    </row>
    <row r="246" spans="1:27" ht="17.25" customHeight="1">
      <c r="A246" s="936"/>
      <c r="B246" s="906"/>
      <c r="C246" s="1783" t="str">
        <f>IF(項目一覧!$C$80=0,"",項目一覧!$C$80&amp;"　 ")&amp;IF(項目一覧!$C$81=0,"",項目一覧!$C$81&amp;"　 ")&amp;IF(項目一覧!$C$82=0,"",項目一覧!$C$82&amp;"　 ")&amp;IF(項目一覧!$C$83=0,"",項目一覧!$C$83&amp;"　 ")&amp;IF(項目一覧!$C$84=0,"",項目一覧!$C$84&amp;"　 ")&amp;IF(項目一覧!$C$85=0,"",項目一覧!$C$85)</f>
        <v xml:space="preserve">　 　 　 　 　 </v>
      </c>
      <c r="D246" s="1783"/>
      <c r="E246" s="1783"/>
      <c r="F246" s="1783"/>
      <c r="G246" s="1783"/>
      <c r="H246" s="1783"/>
      <c r="I246" s="1783"/>
      <c r="J246" s="1783"/>
      <c r="K246" s="1783"/>
      <c r="L246" s="1783"/>
      <c r="M246" s="1783"/>
      <c r="N246" s="1783"/>
      <c r="O246" s="1783"/>
      <c r="P246" s="1783"/>
      <c r="Q246" s="1783"/>
      <c r="R246" s="1783"/>
      <c r="S246" s="1783"/>
      <c r="T246" s="1783"/>
      <c r="U246" s="1783"/>
      <c r="V246" s="1783"/>
      <c r="W246" s="1783"/>
      <c r="X246" s="1783"/>
      <c r="Y246" s="1783"/>
      <c r="Z246" s="1783"/>
      <c r="AA246" s="1783"/>
    </row>
    <row r="247" spans="1:27" ht="17.25" customHeight="1">
      <c r="A247" s="936"/>
      <c r="B247" s="906"/>
      <c r="C247" s="1784"/>
      <c r="D247" s="1784"/>
      <c r="E247" s="1784"/>
      <c r="F247" s="1784"/>
      <c r="G247" s="1784"/>
      <c r="H247" s="1784"/>
      <c r="I247" s="1784"/>
      <c r="J247" s="1784"/>
      <c r="K247" s="1784"/>
      <c r="L247" s="1784"/>
      <c r="M247" s="1784"/>
      <c r="N247" s="1784"/>
      <c r="O247" s="1784"/>
      <c r="P247" s="1784"/>
      <c r="Q247" s="1784"/>
      <c r="R247" s="1784"/>
      <c r="S247" s="1784"/>
      <c r="T247" s="1784"/>
      <c r="U247" s="1784"/>
      <c r="V247" s="1784"/>
      <c r="W247" s="1784"/>
      <c r="X247" s="1784"/>
      <c r="Y247" s="1784"/>
      <c r="Z247" s="1784"/>
      <c r="AA247" s="1784"/>
    </row>
    <row r="248" spans="1:27" ht="17.25" customHeight="1">
      <c r="A248" s="959" t="s">
        <v>309</v>
      </c>
      <c r="B248" s="937" t="s">
        <v>386</v>
      </c>
      <c r="C248" s="937"/>
      <c r="D248" s="937"/>
      <c r="E248" s="937"/>
      <c r="F248" s="937"/>
      <c r="G248" s="937"/>
      <c r="H248" s="937"/>
      <c r="I248" s="937"/>
      <c r="J248" s="937"/>
      <c r="K248" s="937"/>
      <c r="L248" s="937"/>
      <c r="M248" s="937"/>
      <c r="N248" s="937"/>
      <c r="O248" s="937"/>
      <c r="P248" s="937"/>
      <c r="Q248" s="937"/>
      <c r="R248" s="937"/>
      <c r="S248" s="937"/>
      <c r="T248" s="937"/>
      <c r="U248" s="937"/>
      <c r="V248" s="937"/>
      <c r="W248" s="937"/>
      <c r="X248" s="937"/>
      <c r="Y248" s="937"/>
      <c r="Z248" s="937"/>
      <c r="AA248" s="937"/>
    </row>
    <row r="249" spans="1:27" ht="17.25" customHeight="1">
      <c r="A249" s="936"/>
      <c r="B249" s="906" t="s">
        <v>385</v>
      </c>
      <c r="C249" s="906"/>
      <c r="D249" s="906"/>
      <c r="E249" s="906"/>
      <c r="F249" s="906"/>
      <c r="G249" s="906"/>
      <c r="H249" s="906"/>
      <c r="I249" s="906"/>
      <c r="J249" s="906"/>
      <c r="K249" s="906"/>
      <c r="L249" s="906"/>
      <c r="M249" s="906"/>
      <c r="N249" s="1729" t="str">
        <f>項目一覧!$C$86</f>
        <v/>
      </c>
      <c r="O249" s="1730"/>
      <c r="P249" s="1730"/>
      <c r="Q249" s="1730"/>
      <c r="R249" s="906" t="s">
        <v>383</v>
      </c>
      <c r="S249" s="906"/>
      <c r="T249" s="906"/>
      <c r="U249" s="906"/>
      <c r="V249" s="906"/>
      <c r="W249" s="906"/>
      <c r="X249" s="906"/>
      <c r="Y249" s="906"/>
      <c r="Z249" s="906"/>
      <c r="AA249" s="906"/>
    </row>
    <row r="250" spans="1:27" ht="17.25" customHeight="1">
      <c r="A250" s="936"/>
      <c r="B250" s="906" t="s">
        <v>384</v>
      </c>
      <c r="C250" s="906"/>
      <c r="D250" s="906"/>
      <c r="E250" s="906"/>
      <c r="F250" s="906"/>
      <c r="G250" s="906"/>
      <c r="H250" s="906"/>
      <c r="I250" s="906"/>
      <c r="J250" s="906"/>
      <c r="K250" s="906"/>
      <c r="L250" s="906"/>
      <c r="M250" s="906"/>
      <c r="N250" s="1727" t="str">
        <f>項目一覧!$C$87</f>
        <v/>
      </c>
      <c r="O250" s="1728"/>
      <c r="P250" s="1728"/>
      <c r="Q250" s="1728"/>
      <c r="R250" s="906" t="s">
        <v>383</v>
      </c>
      <c r="S250" s="906"/>
      <c r="T250" s="906"/>
      <c r="U250" s="906"/>
      <c r="V250" s="906"/>
      <c r="W250" s="906"/>
      <c r="X250" s="906"/>
      <c r="Y250" s="906"/>
      <c r="Z250" s="906"/>
      <c r="AA250" s="906"/>
    </row>
    <row r="251" spans="1:27" ht="18" customHeight="1">
      <c r="A251" s="959" t="s">
        <v>309</v>
      </c>
      <c r="B251" s="937" t="s">
        <v>382</v>
      </c>
      <c r="C251" s="937"/>
      <c r="D251" s="937"/>
      <c r="E251" s="937"/>
      <c r="F251" s="937"/>
      <c r="G251" s="937"/>
      <c r="H251" s="937"/>
      <c r="I251" s="937"/>
      <c r="J251" s="937"/>
      <c r="K251" s="937"/>
      <c r="L251" s="937"/>
      <c r="M251" s="937"/>
      <c r="N251" s="937"/>
      <c r="O251" s="937"/>
      <c r="P251" s="937"/>
      <c r="Q251" s="937"/>
      <c r="R251" s="937"/>
      <c r="S251" s="937"/>
      <c r="T251" s="937"/>
      <c r="U251" s="937"/>
      <c r="V251" s="937"/>
      <c r="W251" s="937"/>
      <c r="X251" s="937"/>
      <c r="Y251" s="937"/>
      <c r="Z251" s="937"/>
      <c r="AA251" s="937"/>
    </row>
    <row r="252" spans="1:27" ht="17.25" customHeight="1">
      <c r="A252" s="936"/>
      <c r="B252" s="906" t="s">
        <v>381</v>
      </c>
      <c r="C252" s="906"/>
      <c r="D252" s="906"/>
      <c r="E252" s="906"/>
      <c r="F252" s="950" t="s">
        <v>373</v>
      </c>
      <c r="G252" s="975" t="s">
        <v>315</v>
      </c>
      <c r="H252" s="1674" t="str">
        <f>項目一覧!$C$88</f>
        <v/>
      </c>
      <c r="I252" s="1709"/>
      <c r="J252" s="1709"/>
      <c r="K252" s="1709"/>
      <c r="L252" s="975" t="s">
        <v>376</v>
      </c>
      <c r="M252" s="1674" t="str">
        <f>項目一覧!$C$89</f>
        <v/>
      </c>
      <c r="N252" s="1709"/>
      <c r="O252" s="1709"/>
      <c r="P252" s="1709"/>
      <c r="Q252" s="975" t="s">
        <v>376</v>
      </c>
      <c r="R252" s="1674" t="str">
        <f>項目一覧!$C$90</f>
        <v/>
      </c>
      <c r="S252" s="1709"/>
      <c r="T252" s="1709"/>
      <c r="U252" s="1709"/>
      <c r="V252" s="975" t="s">
        <v>376</v>
      </c>
      <c r="W252" s="1674" t="str">
        <f>項目一覧!$C$91</f>
        <v/>
      </c>
      <c r="X252" s="1709"/>
      <c r="Y252" s="1709"/>
      <c r="Z252" s="1709"/>
      <c r="AA252" s="945" t="s">
        <v>380</v>
      </c>
    </row>
    <row r="253" spans="1:27" ht="17.25" customHeight="1">
      <c r="A253" s="936"/>
      <c r="B253" s="906"/>
      <c r="C253" s="906"/>
      <c r="D253" s="906"/>
      <c r="E253" s="906"/>
      <c r="F253" s="950" t="s">
        <v>372</v>
      </c>
      <c r="G253" s="975" t="s">
        <v>315</v>
      </c>
      <c r="H253" s="1674" t="str">
        <f>項目一覧!$C$92</f>
        <v/>
      </c>
      <c r="I253" s="1709"/>
      <c r="J253" s="1709"/>
      <c r="K253" s="1709"/>
      <c r="L253" s="975" t="s">
        <v>376</v>
      </c>
      <c r="M253" s="1674" t="str">
        <f>項目一覧!$C$93</f>
        <v/>
      </c>
      <c r="N253" s="1709"/>
      <c r="O253" s="1709"/>
      <c r="P253" s="1709"/>
      <c r="Q253" s="975" t="s">
        <v>376</v>
      </c>
      <c r="R253" s="1674" t="str">
        <f>項目一覧!$C$94</f>
        <v/>
      </c>
      <c r="S253" s="1709"/>
      <c r="T253" s="1709"/>
      <c r="U253" s="1709"/>
      <c r="V253" s="975" t="s">
        <v>376</v>
      </c>
      <c r="W253" s="1674" t="str">
        <f>項目一覧!$C$95</f>
        <v/>
      </c>
      <c r="X253" s="1709"/>
      <c r="Y253" s="1709"/>
      <c r="Z253" s="1709"/>
      <c r="AA253" s="945" t="s">
        <v>380</v>
      </c>
    </row>
    <row r="254" spans="1:27" ht="17.25" customHeight="1">
      <c r="A254" s="936"/>
      <c r="B254" s="906" t="s">
        <v>379</v>
      </c>
      <c r="C254" s="906"/>
      <c r="D254" s="906"/>
      <c r="E254" s="906"/>
      <c r="F254" s="950"/>
      <c r="G254" s="975" t="s">
        <v>315</v>
      </c>
      <c r="H254" s="1749" t="str">
        <f>項目一覧!$C$96</f>
        <v/>
      </c>
      <c r="I254" s="1749"/>
      <c r="J254" s="1749"/>
      <c r="K254" s="1749"/>
      <c r="L254" s="960" t="s">
        <v>376</v>
      </c>
      <c r="M254" s="1749" t="str">
        <f>項目一覧!$C$97</f>
        <v/>
      </c>
      <c r="N254" s="1749"/>
      <c r="O254" s="1749"/>
      <c r="P254" s="1749"/>
      <c r="Q254" s="960" t="s">
        <v>376</v>
      </c>
      <c r="R254" s="1749" t="str">
        <f>項目一覧!$C$98</f>
        <v/>
      </c>
      <c r="S254" s="1749"/>
      <c r="T254" s="1749"/>
      <c r="U254" s="1749"/>
      <c r="V254" s="960" t="s">
        <v>376</v>
      </c>
      <c r="W254" s="1749" t="str">
        <f>項目一覧!$C$99</f>
        <v/>
      </c>
      <c r="X254" s="1752"/>
      <c r="Y254" s="1752"/>
      <c r="Z254" s="1752"/>
      <c r="AA254" s="945" t="s">
        <v>310</v>
      </c>
    </row>
    <row r="255" spans="1:27" ht="17.25" customHeight="1">
      <c r="A255" s="936"/>
      <c r="B255" s="906" t="s">
        <v>378</v>
      </c>
      <c r="C255" s="906"/>
      <c r="D255" s="906"/>
      <c r="E255" s="906"/>
      <c r="F255" s="950"/>
      <c r="G255" s="906"/>
      <c r="H255" s="906"/>
      <c r="I255" s="906"/>
      <c r="J255" s="906"/>
      <c r="K255" s="906"/>
      <c r="L255" s="906"/>
      <c r="M255" s="906"/>
      <c r="N255" s="906"/>
      <c r="O255" s="906"/>
      <c r="P255" s="906"/>
      <c r="Q255" s="906"/>
      <c r="R255" s="906"/>
      <c r="S255" s="906"/>
      <c r="T255" s="906"/>
      <c r="U255" s="906"/>
      <c r="V255" s="906"/>
      <c r="W255" s="906"/>
      <c r="X255" s="906"/>
      <c r="Y255" s="906"/>
      <c r="Z255" s="906"/>
      <c r="AA255" s="945"/>
    </row>
    <row r="256" spans="1:27" ht="17.25" customHeight="1">
      <c r="A256" s="936"/>
      <c r="B256" s="906"/>
      <c r="C256" s="906"/>
      <c r="D256" s="906"/>
      <c r="E256" s="906"/>
      <c r="F256" s="950"/>
      <c r="G256" s="975" t="s">
        <v>315</v>
      </c>
      <c r="H256" s="1674" t="str">
        <f>項目一覧!$C$100</f>
        <v/>
      </c>
      <c r="I256" s="1709"/>
      <c r="J256" s="1709"/>
      <c r="K256" s="1709"/>
      <c r="L256" s="975" t="s">
        <v>376</v>
      </c>
      <c r="M256" s="1674" t="str">
        <f>項目一覧!$C$101</f>
        <v/>
      </c>
      <c r="N256" s="1709"/>
      <c r="O256" s="1709"/>
      <c r="P256" s="1709"/>
      <c r="Q256" s="975" t="s">
        <v>376</v>
      </c>
      <c r="R256" s="1674" t="str">
        <f>項目一覧!$C$102</f>
        <v/>
      </c>
      <c r="S256" s="1709"/>
      <c r="T256" s="1709"/>
      <c r="U256" s="1709"/>
      <c r="V256" s="975" t="s">
        <v>376</v>
      </c>
      <c r="W256" s="1674" t="str">
        <f>項目一覧!$C$103</f>
        <v/>
      </c>
      <c r="X256" s="1709"/>
      <c r="Y256" s="1709"/>
      <c r="Z256" s="1709"/>
      <c r="AA256" s="945" t="s">
        <v>375</v>
      </c>
    </row>
    <row r="257" spans="1:27" ht="17.25" customHeight="1">
      <c r="A257" s="936"/>
      <c r="B257" s="906" t="s">
        <v>377</v>
      </c>
      <c r="C257" s="906"/>
      <c r="D257" s="906"/>
      <c r="E257" s="906"/>
      <c r="F257" s="950"/>
      <c r="G257" s="906"/>
      <c r="H257" s="906"/>
      <c r="I257" s="906"/>
      <c r="J257" s="906"/>
      <c r="K257" s="906"/>
      <c r="L257" s="906"/>
      <c r="M257" s="906"/>
      <c r="N257" s="906"/>
      <c r="O257" s="906"/>
      <c r="P257" s="906"/>
      <c r="Q257" s="906"/>
      <c r="R257" s="906"/>
      <c r="S257" s="906"/>
      <c r="T257" s="906"/>
      <c r="U257" s="906"/>
      <c r="V257" s="906"/>
      <c r="W257" s="903"/>
      <c r="X257" s="906"/>
      <c r="Y257" s="906"/>
      <c r="Z257" s="903"/>
      <c r="AA257" s="976"/>
    </row>
    <row r="258" spans="1:27" ht="17.25" customHeight="1">
      <c r="A258" s="936"/>
      <c r="B258" s="906"/>
      <c r="C258" s="906"/>
      <c r="D258" s="906"/>
      <c r="E258" s="906"/>
      <c r="F258" s="950"/>
      <c r="G258" s="975" t="s">
        <v>315</v>
      </c>
      <c r="H258" s="1674" t="str">
        <f>項目一覧!$C$104</f>
        <v/>
      </c>
      <c r="I258" s="1709"/>
      <c r="J258" s="1709"/>
      <c r="K258" s="1709"/>
      <c r="L258" s="975" t="s">
        <v>376</v>
      </c>
      <c r="M258" s="1674" t="str">
        <f>項目一覧!$C$105</f>
        <v/>
      </c>
      <c r="N258" s="1709"/>
      <c r="O258" s="1709"/>
      <c r="P258" s="1709"/>
      <c r="Q258" s="975" t="s">
        <v>376</v>
      </c>
      <c r="R258" s="1674" t="str">
        <f>項目一覧!$C$106</f>
        <v/>
      </c>
      <c r="S258" s="1709"/>
      <c r="T258" s="1709"/>
      <c r="U258" s="1709"/>
      <c r="V258" s="975" t="s">
        <v>376</v>
      </c>
      <c r="W258" s="1674" t="str">
        <f>項目一覧!$C$107</f>
        <v/>
      </c>
      <c r="X258" s="1709"/>
      <c r="Y258" s="1709"/>
      <c r="Z258" s="1709"/>
      <c r="AA258" s="945" t="s">
        <v>375</v>
      </c>
    </row>
    <row r="259" spans="1:27" ht="17.25" customHeight="1">
      <c r="A259" s="936"/>
      <c r="B259" s="906" t="s">
        <v>374</v>
      </c>
      <c r="C259" s="906"/>
      <c r="D259" s="906"/>
      <c r="E259" s="906"/>
      <c r="F259" s="906"/>
      <c r="G259" s="906"/>
      <c r="H259" s="906"/>
      <c r="I259" s="950" t="s">
        <v>373</v>
      </c>
      <c r="J259" s="906"/>
      <c r="K259" s="906"/>
      <c r="L259" s="906"/>
      <c r="M259" s="906"/>
      <c r="N259" s="1674" t="str">
        <f>項目一覧!$C$108</f>
        <v/>
      </c>
      <c r="O259" s="1709"/>
      <c r="P259" s="1709"/>
      <c r="Q259" s="1709"/>
      <c r="R259" s="906" t="s">
        <v>371</v>
      </c>
      <c r="S259" s="906"/>
      <c r="T259" s="906"/>
      <c r="U259" s="906"/>
      <c r="V259" s="906"/>
      <c r="W259" s="906"/>
      <c r="X259" s="903"/>
      <c r="Y259" s="906"/>
      <c r="Z259" s="906"/>
      <c r="AA259" s="906"/>
    </row>
    <row r="260" spans="1:27" ht="17.25" customHeight="1">
      <c r="A260" s="936"/>
      <c r="B260" s="906"/>
      <c r="C260" s="906"/>
      <c r="D260" s="906"/>
      <c r="E260" s="906"/>
      <c r="F260" s="906"/>
      <c r="G260" s="906"/>
      <c r="H260" s="906"/>
      <c r="I260" s="950" t="s">
        <v>372</v>
      </c>
      <c r="J260" s="906"/>
      <c r="K260" s="906"/>
      <c r="L260" s="906"/>
      <c r="M260" s="906"/>
      <c r="N260" s="1674" t="str">
        <f>項目一覧!$C$109</f>
        <v/>
      </c>
      <c r="O260" s="1709"/>
      <c r="P260" s="1709"/>
      <c r="Q260" s="1709"/>
      <c r="R260" s="906" t="s">
        <v>371</v>
      </c>
      <c r="S260" s="906"/>
      <c r="T260" s="906"/>
      <c r="U260" s="906"/>
      <c r="V260" s="906"/>
      <c r="W260" s="906"/>
      <c r="X260" s="906"/>
      <c r="Y260" s="906"/>
      <c r="Z260" s="906"/>
      <c r="AA260" s="906"/>
    </row>
    <row r="261" spans="1:27" ht="17.25" customHeight="1">
      <c r="A261" s="936"/>
      <c r="B261" s="906" t="s">
        <v>370</v>
      </c>
      <c r="C261" s="906"/>
      <c r="D261" s="906"/>
      <c r="E261" s="906"/>
      <c r="F261" s="906"/>
      <c r="G261" s="906"/>
      <c r="H261" s="906"/>
      <c r="I261" s="950"/>
      <c r="J261" s="906"/>
      <c r="K261" s="906"/>
      <c r="L261" s="906"/>
      <c r="M261" s="906"/>
      <c r="N261" s="906"/>
      <c r="O261" s="906"/>
      <c r="P261" s="906"/>
      <c r="Q261" s="1667" t="str">
        <f>項目一覧!$C$110</f>
        <v/>
      </c>
      <c r="R261" s="1682"/>
      <c r="S261" s="1682"/>
      <c r="T261" s="1682"/>
      <c r="U261" s="906" t="s">
        <v>368</v>
      </c>
      <c r="V261" s="906"/>
      <c r="W261" s="906"/>
      <c r="X261" s="906"/>
      <c r="Y261" s="906"/>
      <c r="Z261" s="906"/>
      <c r="AA261" s="906"/>
    </row>
    <row r="262" spans="1:27" ht="17.25" customHeight="1">
      <c r="A262" s="936"/>
      <c r="B262" s="906" t="s">
        <v>369</v>
      </c>
      <c r="C262" s="906"/>
      <c r="D262" s="906"/>
      <c r="E262" s="906"/>
      <c r="F262" s="906"/>
      <c r="G262" s="906"/>
      <c r="H262" s="906"/>
      <c r="I262" s="950"/>
      <c r="J262" s="906"/>
      <c r="K262" s="906"/>
      <c r="L262" s="906"/>
      <c r="M262" s="906"/>
      <c r="N262" s="906"/>
      <c r="O262" s="906"/>
      <c r="P262" s="906"/>
      <c r="Q262" s="1667" t="str">
        <f>項目一覧!$C$111</f>
        <v/>
      </c>
      <c r="R262" s="1682"/>
      <c r="S262" s="1682"/>
      <c r="T262" s="1682"/>
      <c r="U262" s="906" t="s">
        <v>368</v>
      </c>
      <c r="V262" s="906"/>
      <c r="W262" s="906"/>
      <c r="X262" s="906"/>
      <c r="Y262" s="906"/>
      <c r="Z262" s="906"/>
      <c r="AA262" s="906"/>
    </row>
    <row r="263" spans="1:27" ht="17.25" customHeight="1">
      <c r="A263" s="936"/>
      <c r="B263" s="906" t="s">
        <v>367</v>
      </c>
      <c r="C263" s="906"/>
      <c r="D263" s="906"/>
      <c r="E263" s="906"/>
      <c r="F263" s="938" t="str">
        <f>項目一覧!$C$112</f>
        <v/>
      </c>
      <c r="G263" s="906"/>
      <c r="H263" s="906"/>
      <c r="I263" s="906"/>
      <c r="J263" s="906"/>
      <c r="K263" s="906"/>
      <c r="L263" s="906"/>
      <c r="M263" s="906"/>
      <c r="N263" s="906"/>
      <c r="O263" s="906"/>
      <c r="P263" s="906"/>
      <c r="Q263" s="906"/>
      <c r="R263" s="906"/>
      <c r="S263" s="906"/>
      <c r="T263" s="906"/>
      <c r="U263" s="906"/>
      <c r="V263" s="906"/>
      <c r="W263" s="906"/>
      <c r="X263" s="906"/>
      <c r="Y263" s="906"/>
      <c r="Z263" s="906"/>
      <c r="AA263" s="906"/>
    </row>
    <row r="264" spans="1:27" ht="16.149999999999999" customHeight="1">
      <c r="A264" s="959" t="s">
        <v>309</v>
      </c>
      <c r="B264" s="937" t="s">
        <v>366</v>
      </c>
      <c r="C264" s="937"/>
      <c r="D264" s="937"/>
      <c r="E264" s="937"/>
      <c r="F264" s="937"/>
      <c r="G264" s="977" t="s">
        <v>365</v>
      </c>
      <c r="H264" s="937"/>
      <c r="I264" s="978" t="str">
        <f>項目一覧!$C$113</f>
        <v/>
      </c>
      <c r="J264" s="978"/>
      <c r="K264" s="978" t="s">
        <v>364</v>
      </c>
      <c r="L264" s="1751" t="str">
        <f>項目一覧!$C$114</f>
        <v/>
      </c>
      <c r="M264" s="1751"/>
      <c r="N264" s="1751"/>
      <c r="O264" s="1751"/>
      <c r="P264" s="1751"/>
      <c r="Q264" s="1751"/>
      <c r="R264" s="1751"/>
      <c r="S264" s="1751"/>
      <c r="T264" s="1751"/>
      <c r="U264" s="1751"/>
      <c r="V264" s="1751"/>
      <c r="W264" s="1751"/>
      <c r="X264" s="1751"/>
      <c r="Y264" s="1751"/>
      <c r="Z264" s="1751"/>
      <c r="AA264" s="1751"/>
    </row>
    <row r="265" spans="1:27" ht="16.149999999999999" customHeight="1">
      <c r="A265" s="936"/>
      <c r="B265" s="906"/>
      <c r="C265" s="906"/>
      <c r="D265" s="906"/>
      <c r="E265" s="906"/>
      <c r="F265" s="906"/>
      <c r="G265" s="979" t="str">
        <f>IF(I265=0,"","（区分")</f>
        <v>（区分</v>
      </c>
      <c r="H265" s="906"/>
      <c r="I265" s="938" t="str">
        <f>項目一覧!$C$337</f>
        <v/>
      </c>
      <c r="J265" s="906"/>
      <c r="K265" s="906" t="str">
        <f>IF(I265=0,"",")")</f>
        <v>)</v>
      </c>
      <c r="L265" s="1714" t="str">
        <f>項目一覧!$C$338</f>
        <v/>
      </c>
      <c r="M265" s="1714"/>
      <c r="N265" s="1714"/>
      <c r="O265" s="1714"/>
      <c r="P265" s="1714"/>
      <c r="Q265" s="1714"/>
      <c r="R265" s="1714"/>
      <c r="S265" s="1714"/>
      <c r="T265" s="1714"/>
      <c r="U265" s="1714"/>
      <c r="V265" s="1714"/>
      <c r="W265" s="1714"/>
      <c r="X265" s="1714"/>
      <c r="Y265" s="1714"/>
      <c r="Z265" s="1714"/>
      <c r="AA265" s="1714"/>
    </row>
    <row r="266" spans="1:27" ht="16.149999999999999" customHeight="1">
      <c r="A266" s="936"/>
      <c r="B266" s="906"/>
      <c r="C266" s="906"/>
      <c r="D266" s="906"/>
      <c r="E266" s="906"/>
      <c r="F266" s="906"/>
      <c r="G266" s="979" t="str">
        <f>IF(I266=0,"","（区分")</f>
        <v>（区分</v>
      </c>
      <c r="H266" s="906"/>
      <c r="I266" s="938" t="str">
        <f>項目一覧!$C$339</f>
        <v/>
      </c>
      <c r="J266" s="906"/>
      <c r="K266" s="906" t="str">
        <f>IF(I266=0,"",")")</f>
        <v>)</v>
      </c>
      <c r="L266" s="1714" t="str">
        <f>項目一覧!$C$340</f>
        <v/>
      </c>
      <c r="M266" s="1714"/>
      <c r="N266" s="1714"/>
      <c r="O266" s="1714"/>
      <c r="P266" s="1714"/>
      <c r="Q266" s="1714"/>
      <c r="R266" s="1714"/>
      <c r="S266" s="1714"/>
      <c r="T266" s="1714"/>
      <c r="U266" s="1714"/>
      <c r="V266" s="1714"/>
      <c r="W266" s="1714"/>
      <c r="X266" s="1714"/>
      <c r="Y266" s="1714"/>
      <c r="Z266" s="1714"/>
      <c r="AA266" s="1714"/>
    </row>
    <row r="267" spans="1:27" ht="16.149999999999999" customHeight="1">
      <c r="A267" s="936"/>
      <c r="B267" s="906"/>
      <c r="C267" s="906"/>
      <c r="D267" s="906"/>
      <c r="E267" s="906"/>
      <c r="F267" s="906"/>
      <c r="G267" s="979"/>
      <c r="H267" s="906"/>
      <c r="I267" s="906"/>
      <c r="J267" s="938"/>
      <c r="K267" s="938"/>
      <c r="L267" s="1739">
        <f>項目一覧!$C$115</f>
        <v>0</v>
      </c>
      <c r="M267" s="1739"/>
      <c r="N267" s="1739"/>
      <c r="O267" s="1739"/>
      <c r="P267" s="1739"/>
      <c r="Q267" s="1739"/>
      <c r="R267" s="1739"/>
      <c r="S267" s="1739"/>
      <c r="T267" s="1739"/>
      <c r="U267" s="1739"/>
      <c r="V267" s="1739"/>
      <c r="W267" s="1739"/>
      <c r="X267" s="1739"/>
      <c r="Y267" s="1739"/>
      <c r="Z267" s="1739"/>
      <c r="AA267" s="1739"/>
    </row>
    <row r="268" spans="1:27" ht="17.25" customHeight="1">
      <c r="A268" s="959" t="s">
        <v>309</v>
      </c>
      <c r="B268" s="937" t="s">
        <v>363</v>
      </c>
      <c r="C268" s="937"/>
      <c r="D268" s="937"/>
      <c r="E268" s="937"/>
      <c r="F268" s="937"/>
      <c r="G268" s="937"/>
      <c r="H268" s="937"/>
      <c r="I268" s="937"/>
      <c r="J268" s="937"/>
      <c r="K268" s="937"/>
      <c r="L268" s="937"/>
      <c r="M268" s="937"/>
      <c r="N268" s="937"/>
      <c r="O268" s="937"/>
      <c r="P268" s="937"/>
      <c r="Q268" s="937"/>
      <c r="R268" s="937"/>
      <c r="S268" s="937"/>
      <c r="T268" s="937"/>
      <c r="U268" s="937"/>
      <c r="V268" s="937"/>
      <c r="W268" s="937"/>
      <c r="X268" s="937"/>
      <c r="Y268" s="937"/>
      <c r="Z268" s="937"/>
      <c r="AA268" s="937"/>
    </row>
    <row r="269" spans="1:27" ht="17.25" customHeight="1">
      <c r="A269" s="936"/>
      <c r="B269" s="936" t="str">
        <f>IF(項目一覧!$D$116=TRUE,"■","□")</f>
        <v>□</v>
      </c>
      <c r="C269" s="906" t="s">
        <v>308</v>
      </c>
      <c r="D269" s="906"/>
      <c r="E269" s="936" t="str">
        <f>IF(項目一覧!$E$116=TRUE,"■","□")</f>
        <v>□</v>
      </c>
      <c r="F269" s="906" t="s">
        <v>307</v>
      </c>
      <c r="G269" s="906"/>
      <c r="H269" s="940" t="str">
        <f>IF(項目一覧!$F$116=TRUE,"■","□")</f>
        <v>□</v>
      </c>
      <c r="I269" s="935" t="s">
        <v>306</v>
      </c>
      <c r="J269" s="935"/>
      <c r="K269" s="940" t="str">
        <f>IF(項目一覧!$G$116=TRUE,"■","□")</f>
        <v>□</v>
      </c>
      <c r="L269" s="935" t="s">
        <v>305</v>
      </c>
      <c r="M269" s="935"/>
      <c r="N269" s="940" t="str">
        <f>IF(項目一覧!$H$116=TRUE,"■","□")</f>
        <v>□</v>
      </c>
      <c r="O269" s="935" t="s">
        <v>304</v>
      </c>
      <c r="P269" s="935"/>
      <c r="Q269" s="935"/>
      <c r="R269" s="940" t="str">
        <f>IF(項目一覧!$I$116=TRUE,"■","□")</f>
        <v>□</v>
      </c>
      <c r="S269" s="935" t="s">
        <v>303</v>
      </c>
      <c r="T269" s="935"/>
      <c r="U269" s="935"/>
      <c r="V269" s="935"/>
      <c r="W269" s="940" t="str">
        <f>IF(項目一覧!$J$116=TRUE,"■","□")</f>
        <v>□</v>
      </c>
      <c r="X269" s="951" t="s">
        <v>302</v>
      </c>
      <c r="Y269" s="935"/>
      <c r="Z269" s="935"/>
      <c r="AA269" s="932"/>
    </row>
    <row r="270" spans="1:27" ht="17.25" customHeight="1">
      <c r="A270" s="959" t="s">
        <v>340</v>
      </c>
      <c r="B270" s="937" t="s">
        <v>362</v>
      </c>
      <c r="C270" s="937"/>
      <c r="D270" s="937"/>
      <c r="E270" s="937"/>
      <c r="F270" s="937"/>
      <c r="G270" s="937"/>
      <c r="H270" s="903"/>
      <c r="I270" s="975" t="s">
        <v>334</v>
      </c>
      <c r="J270" s="1710" t="s">
        <v>107</v>
      </c>
      <c r="K270" s="1710"/>
      <c r="L270" s="1710"/>
      <c r="M270" s="1710"/>
      <c r="N270" s="1710"/>
      <c r="O270" s="975" t="s">
        <v>333</v>
      </c>
      <c r="P270" s="1710" t="s">
        <v>360</v>
      </c>
      <c r="Q270" s="1710"/>
      <c r="R270" s="1710"/>
      <c r="S270" s="1710"/>
      <c r="T270" s="1710"/>
      <c r="U270" s="975" t="s">
        <v>333</v>
      </c>
      <c r="V270" s="1710" t="s">
        <v>359</v>
      </c>
      <c r="W270" s="1710"/>
      <c r="X270" s="1710"/>
      <c r="Y270" s="1710"/>
      <c r="Z270" s="1710"/>
      <c r="AA270" s="945" t="s">
        <v>358</v>
      </c>
    </row>
    <row r="271" spans="1:27" ht="17.25" customHeight="1">
      <c r="A271" s="936"/>
      <c r="B271" s="906" t="s">
        <v>2211</v>
      </c>
      <c r="C271" s="906" t="s">
        <v>3164</v>
      </c>
      <c r="D271" s="906"/>
      <c r="E271" s="906"/>
      <c r="F271" s="906"/>
      <c r="G271" s="906"/>
      <c r="H271" s="903"/>
      <c r="I271" s="975" t="s">
        <v>334</v>
      </c>
      <c r="J271" s="1674" t="str">
        <f>項目一覧!$C$117</f>
        <v/>
      </c>
      <c r="K271" s="1674"/>
      <c r="L271" s="1674"/>
      <c r="M271" s="1674"/>
      <c r="N271" s="1674"/>
      <c r="O271" s="975" t="s">
        <v>333</v>
      </c>
      <c r="P271" s="1674" t="str">
        <f>項目一覧!$C$118</f>
        <v/>
      </c>
      <c r="Q271" s="1674"/>
      <c r="R271" s="1674"/>
      <c r="S271" s="1674"/>
      <c r="T271" s="1674"/>
      <c r="U271" s="975" t="s">
        <v>333</v>
      </c>
      <c r="V271" s="1674" t="str">
        <f>項目一覧!$C$119</f>
        <v/>
      </c>
      <c r="W271" s="1674"/>
      <c r="X271" s="1674"/>
      <c r="Y271" s="1674"/>
      <c r="Z271" s="1674"/>
      <c r="AA271" s="945" t="s">
        <v>346</v>
      </c>
    </row>
    <row r="272" spans="1:27" ht="17.25" customHeight="1">
      <c r="A272" s="936"/>
      <c r="B272" s="906" t="s">
        <v>2230</v>
      </c>
      <c r="C272" s="906" t="s">
        <v>3161</v>
      </c>
      <c r="D272" s="906"/>
      <c r="E272" s="906"/>
      <c r="F272" s="906"/>
      <c r="G272" s="906"/>
      <c r="H272" s="903"/>
    </row>
    <row r="273" spans="1:27" ht="17.25" customHeight="1">
      <c r="A273" s="936"/>
      <c r="B273" s="906"/>
      <c r="C273" s="906"/>
      <c r="D273" s="906"/>
      <c r="E273" s="906"/>
      <c r="F273" s="906"/>
      <c r="G273" s="906"/>
      <c r="H273" s="903"/>
      <c r="I273" s="975" t="s">
        <v>139</v>
      </c>
      <c r="J273" s="1753" t="str">
        <f>項目一覧!$C$374</f>
        <v/>
      </c>
      <c r="K273" s="1753"/>
      <c r="L273" s="1753"/>
      <c r="M273" s="1753"/>
      <c r="N273" s="1753"/>
      <c r="O273" s="975" t="s">
        <v>149</v>
      </c>
      <c r="P273" s="1753" t="str">
        <f>項目一覧!$C$375</f>
        <v/>
      </c>
      <c r="Q273" s="1753"/>
      <c r="R273" s="1753"/>
      <c r="S273" s="1753"/>
      <c r="T273" s="1753"/>
      <c r="U273" s="975" t="s">
        <v>149</v>
      </c>
      <c r="V273" s="1753" t="str">
        <f>項目一覧!$C$376</f>
        <v/>
      </c>
      <c r="W273" s="1753"/>
      <c r="X273" s="1753"/>
      <c r="Y273" s="1753"/>
      <c r="Z273" s="1753"/>
      <c r="AA273" s="945" t="s">
        <v>346</v>
      </c>
    </row>
    <row r="274" spans="1:27" ht="17.25" customHeight="1">
      <c r="A274" s="936"/>
      <c r="B274" s="906" t="s">
        <v>357</v>
      </c>
      <c r="C274" s="906" t="s">
        <v>2257</v>
      </c>
      <c r="D274" s="906"/>
      <c r="E274" s="906"/>
      <c r="F274" s="906"/>
      <c r="G274" s="906"/>
      <c r="H274" s="935"/>
      <c r="I274" s="981"/>
      <c r="J274" s="935"/>
      <c r="K274" s="1699" t="str">
        <f>項目一覧!$C$120</f>
        <v>0.00</v>
      </c>
      <c r="L274" s="1699"/>
      <c r="M274" s="1699"/>
      <c r="N274" s="1699"/>
      <c r="O274" s="981" t="s">
        <v>342</v>
      </c>
      <c r="P274" s="935"/>
      <c r="Q274" s="935"/>
      <c r="R274" s="935"/>
      <c r="S274" s="935"/>
      <c r="T274" s="935"/>
      <c r="U274" s="981"/>
      <c r="V274" s="935"/>
      <c r="W274" s="935"/>
      <c r="X274" s="935"/>
      <c r="Y274" s="935"/>
      <c r="Z274" s="935"/>
      <c r="AA274" s="981"/>
    </row>
    <row r="275" spans="1:27" ht="17.25" customHeight="1">
      <c r="A275" s="959" t="s">
        <v>340</v>
      </c>
      <c r="B275" s="937" t="s">
        <v>361</v>
      </c>
      <c r="C275" s="937"/>
      <c r="D275" s="937"/>
      <c r="E275" s="937"/>
      <c r="F275" s="937"/>
      <c r="G275" s="937"/>
      <c r="H275" s="903"/>
      <c r="I275" s="975" t="s">
        <v>334</v>
      </c>
      <c r="J275" s="1667" t="s">
        <v>107</v>
      </c>
      <c r="K275" s="1667"/>
      <c r="L275" s="1667"/>
      <c r="M275" s="1667"/>
      <c r="N275" s="1667"/>
      <c r="O275" s="975" t="s">
        <v>333</v>
      </c>
      <c r="P275" s="1667" t="s">
        <v>360</v>
      </c>
      <c r="Q275" s="1667"/>
      <c r="R275" s="1667"/>
      <c r="S275" s="1667"/>
      <c r="T275" s="1667"/>
      <c r="U275" s="975" t="s">
        <v>333</v>
      </c>
      <c r="V275" s="1667" t="s">
        <v>359</v>
      </c>
      <c r="W275" s="1667"/>
      <c r="X275" s="1667"/>
      <c r="Y275" s="1667"/>
      <c r="Z275" s="1667"/>
      <c r="AA275" s="945" t="s">
        <v>358</v>
      </c>
    </row>
    <row r="276" spans="1:27" ht="17.25" customHeight="1">
      <c r="A276" s="936"/>
      <c r="B276" s="906" t="s">
        <v>2231</v>
      </c>
      <c r="C276" s="906" t="s">
        <v>2232</v>
      </c>
      <c r="D276" s="906"/>
      <c r="E276" s="906"/>
      <c r="F276" s="906"/>
      <c r="G276" s="906"/>
      <c r="H276" s="975"/>
      <c r="I276" s="975" t="s">
        <v>334</v>
      </c>
      <c r="J276" s="1674" t="str">
        <f>項目一覧!$C$121</f>
        <v/>
      </c>
      <c r="K276" s="1674"/>
      <c r="L276" s="1674"/>
      <c r="M276" s="1674"/>
      <c r="N276" s="1674"/>
      <c r="O276" s="975" t="s">
        <v>333</v>
      </c>
      <c r="P276" s="1674" t="str">
        <f>項目一覧!$C$122</f>
        <v/>
      </c>
      <c r="Q276" s="1674"/>
      <c r="R276" s="1674"/>
      <c r="S276" s="1674"/>
      <c r="T276" s="1674"/>
      <c r="U276" s="975" t="s">
        <v>333</v>
      </c>
      <c r="V276" s="1674" t="str">
        <f>項目一覧!$C$123</f>
        <v/>
      </c>
      <c r="W276" s="1674"/>
      <c r="X276" s="1674"/>
      <c r="Y276" s="1674"/>
      <c r="Z276" s="1674"/>
      <c r="AA276" s="945" t="s">
        <v>346</v>
      </c>
    </row>
    <row r="277" spans="1:27" ht="17.25" customHeight="1">
      <c r="A277" s="936"/>
      <c r="B277" s="906" t="s">
        <v>2251</v>
      </c>
      <c r="C277" s="906" t="s">
        <v>2781</v>
      </c>
      <c r="D277" s="906"/>
      <c r="E277" s="906"/>
      <c r="F277" s="906"/>
      <c r="G277" s="906"/>
      <c r="H277" s="975"/>
      <c r="I277" s="975"/>
      <c r="J277" s="982"/>
      <c r="K277" s="982"/>
      <c r="L277" s="982"/>
      <c r="M277" s="982"/>
      <c r="N277" s="982"/>
      <c r="O277" s="975"/>
      <c r="P277" s="982"/>
      <c r="Q277" s="982"/>
      <c r="R277" s="982"/>
      <c r="S277" s="982"/>
      <c r="T277" s="982"/>
      <c r="U277" s="975"/>
      <c r="V277" s="982"/>
      <c r="W277" s="982"/>
      <c r="X277" s="982"/>
      <c r="Y277" s="982"/>
      <c r="Z277" s="982"/>
      <c r="AA277" s="945"/>
    </row>
    <row r="278" spans="1:27" ht="17.25" customHeight="1">
      <c r="A278" s="936"/>
      <c r="C278" s="906"/>
      <c r="D278" s="906"/>
      <c r="E278" s="906"/>
      <c r="F278" s="906"/>
      <c r="G278" s="906"/>
      <c r="H278" s="975"/>
      <c r="I278" s="975" t="s">
        <v>334</v>
      </c>
      <c r="J278" s="1674" t="str">
        <f>項目一覧!$C$124</f>
        <v/>
      </c>
      <c r="K278" s="1674"/>
      <c r="L278" s="1674"/>
      <c r="M278" s="1674"/>
      <c r="N278" s="1674"/>
      <c r="O278" s="975" t="s">
        <v>333</v>
      </c>
      <c r="P278" s="1674" t="str">
        <f>項目一覧!$C$125</f>
        <v/>
      </c>
      <c r="Q278" s="1674"/>
      <c r="R278" s="1674"/>
      <c r="S278" s="1674"/>
      <c r="T278" s="1674"/>
      <c r="U278" s="975" t="s">
        <v>333</v>
      </c>
      <c r="V278" s="1674" t="str">
        <f>項目一覧!$C$126</f>
        <v/>
      </c>
      <c r="W278" s="1674"/>
      <c r="X278" s="1674"/>
      <c r="Y278" s="1674"/>
      <c r="Z278" s="1674"/>
      <c r="AA278" s="945" t="s">
        <v>346</v>
      </c>
    </row>
    <row r="279" spans="1:27" ht="17.25" customHeight="1">
      <c r="A279" s="936"/>
      <c r="B279" s="906" t="s">
        <v>357</v>
      </c>
      <c r="C279" s="906" t="s">
        <v>356</v>
      </c>
      <c r="D279" s="906"/>
      <c r="E279" s="906"/>
      <c r="F279" s="906"/>
      <c r="G279" s="906"/>
      <c r="H279" s="975"/>
    </row>
    <row r="280" spans="1:27" ht="17.25" customHeight="1">
      <c r="A280" s="936"/>
      <c r="B280" s="906"/>
      <c r="C280" s="906"/>
      <c r="D280" s="906"/>
      <c r="E280" s="906"/>
      <c r="F280" s="906"/>
      <c r="G280" s="906"/>
      <c r="H280" s="975"/>
      <c r="I280" s="975" t="s">
        <v>334</v>
      </c>
      <c r="J280" s="1674" t="str">
        <f>項目一覧!$C$334</f>
        <v/>
      </c>
      <c r="K280" s="1674"/>
      <c r="L280" s="1674"/>
      <c r="M280" s="1674"/>
      <c r="N280" s="1674"/>
      <c r="O280" s="975" t="s">
        <v>333</v>
      </c>
      <c r="P280" s="1674" t="str">
        <f>項目一覧!$C$335</f>
        <v/>
      </c>
      <c r="Q280" s="1674"/>
      <c r="R280" s="1674"/>
      <c r="S280" s="1674"/>
      <c r="T280" s="1674"/>
      <c r="U280" s="975" t="s">
        <v>333</v>
      </c>
      <c r="V280" s="1674" t="str">
        <f>項目一覧!$C$336</f>
        <v/>
      </c>
      <c r="W280" s="1674"/>
      <c r="X280" s="1674"/>
      <c r="Y280" s="1674"/>
      <c r="Z280" s="1674"/>
      <c r="AA280" s="945" t="s">
        <v>346</v>
      </c>
    </row>
    <row r="281" spans="1:27" ht="17.25" customHeight="1">
      <c r="A281" s="936"/>
      <c r="B281" s="906" t="s">
        <v>483</v>
      </c>
      <c r="C281" s="906" t="s">
        <v>2782</v>
      </c>
      <c r="D281" s="906"/>
      <c r="E281" s="906"/>
      <c r="F281" s="906"/>
      <c r="G281" s="906"/>
      <c r="H281" s="906"/>
      <c r="I281" s="906"/>
      <c r="J281" s="906"/>
      <c r="K281" s="906"/>
      <c r="L281" s="906"/>
      <c r="M281" s="906"/>
      <c r="N281" s="906"/>
      <c r="O281" s="906"/>
      <c r="P281" s="906"/>
      <c r="Q281" s="906"/>
      <c r="R281" s="906"/>
      <c r="S281" s="906"/>
      <c r="T281" s="906"/>
      <c r="U281" s="906"/>
      <c r="V281" s="906"/>
      <c r="W281" s="906"/>
      <c r="X281" s="906"/>
      <c r="Y281" s="906"/>
      <c r="Z281" s="906"/>
      <c r="AA281" s="906"/>
    </row>
    <row r="282" spans="1:27" ht="17.25" customHeight="1">
      <c r="A282" s="936"/>
      <c r="B282" s="906"/>
      <c r="C282" s="906"/>
      <c r="D282" s="906"/>
      <c r="E282" s="906"/>
      <c r="F282" s="906"/>
      <c r="G282" s="906"/>
      <c r="H282" s="906"/>
      <c r="I282" s="975" t="s">
        <v>334</v>
      </c>
      <c r="J282" s="1674" t="str">
        <f>項目一覧!$C$127</f>
        <v/>
      </c>
      <c r="K282" s="1674"/>
      <c r="L282" s="1674"/>
      <c r="M282" s="1674"/>
      <c r="N282" s="1674"/>
      <c r="O282" s="975" t="s">
        <v>333</v>
      </c>
      <c r="P282" s="1674" t="str">
        <f>項目一覧!$C$128</f>
        <v/>
      </c>
      <c r="Q282" s="1674"/>
      <c r="R282" s="1674"/>
      <c r="S282" s="1674"/>
      <c r="T282" s="1674"/>
      <c r="U282" s="975" t="s">
        <v>333</v>
      </c>
      <c r="V282" s="1674" t="str">
        <f>項目一覧!$C$129</f>
        <v/>
      </c>
      <c r="W282" s="1674"/>
      <c r="X282" s="1674"/>
      <c r="Y282" s="1674"/>
      <c r="Z282" s="1674"/>
      <c r="AA282" s="945" t="s">
        <v>346</v>
      </c>
    </row>
    <row r="283" spans="1:27" ht="17.25" customHeight="1">
      <c r="A283" s="936"/>
      <c r="B283" s="906" t="s">
        <v>482</v>
      </c>
      <c r="C283" s="983" t="s">
        <v>3145</v>
      </c>
      <c r="D283" s="906"/>
      <c r="E283" s="906"/>
      <c r="F283" s="906"/>
      <c r="G283" s="906"/>
      <c r="H283" s="906"/>
      <c r="I283" s="975" t="s">
        <v>139</v>
      </c>
      <c r="J283" s="1703" t="str">
        <f>項目一覧!$C$368</f>
        <v/>
      </c>
      <c r="K283" s="1703"/>
      <c r="L283" s="1703"/>
      <c r="M283" s="1703"/>
      <c r="N283" s="1703"/>
      <c r="O283" s="975" t="s">
        <v>149</v>
      </c>
      <c r="P283" s="1703" t="str">
        <f>項目一覧!$C$369</f>
        <v/>
      </c>
      <c r="Q283" s="1703"/>
      <c r="R283" s="1703"/>
      <c r="S283" s="1703"/>
      <c r="T283" s="1703"/>
      <c r="U283" s="975" t="s">
        <v>149</v>
      </c>
      <c r="V283" s="1704" t="str">
        <f>項目一覧!$C$370</f>
        <v/>
      </c>
      <c r="W283" s="1704"/>
      <c r="X283" s="1704"/>
      <c r="Y283" s="1704"/>
      <c r="Z283" s="1704"/>
      <c r="AA283" s="945" t="s">
        <v>346</v>
      </c>
    </row>
    <row r="284" spans="1:27" ht="17.25" customHeight="1">
      <c r="A284" s="936"/>
      <c r="B284" s="906" t="s">
        <v>481</v>
      </c>
      <c r="C284" s="906" t="s">
        <v>353</v>
      </c>
      <c r="D284" s="906"/>
      <c r="E284" s="906"/>
      <c r="F284" s="906"/>
      <c r="G284" s="906"/>
      <c r="H284" s="906"/>
      <c r="I284" s="975" t="s">
        <v>334</v>
      </c>
      <c r="J284" s="1674" t="str">
        <f>項目一覧!$C$130</f>
        <v/>
      </c>
      <c r="K284" s="1674"/>
      <c r="L284" s="1674"/>
      <c r="M284" s="1674"/>
      <c r="N284" s="1674"/>
      <c r="O284" s="975" t="s">
        <v>333</v>
      </c>
      <c r="P284" s="1674" t="str">
        <f>項目一覧!$C$131</f>
        <v/>
      </c>
      <c r="Q284" s="1674"/>
      <c r="R284" s="1674"/>
      <c r="S284" s="1674"/>
      <c r="T284" s="1674"/>
      <c r="U284" s="975" t="s">
        <v>333</v>
      </c>
      <c r="V284" s="1674" t="str">
        <f>項目一覧!$C$132</f>
        <v/>
      </c>
      <c r="W284" s="1674"/>
      <c r="X284" s="1674"/>
      <c r="Y284" s="1674"/>
      <c r="Z284" s="1674"/>
      <c r="AA284" s="945" t="s">
        <v>346</v>
      </c>
    </row>
    <row r="285" spans="1:27" ht="17.25" customHeight="1">
      <c r="A285" s="936"/>
      <c r="B285" s="906" t="s">
        <v>480</v>
      </c>
      <c r="C285" s="906" t="s">
        <v>351</v>
      </c>
      <c r="D285" s="906"/>
      <c r="E285" s="906"/>
      <c r="F285" s="906"/>
      <c r="G285" s="906"/>
      <c r="H285" s="906"/>
      <c r="I285" s="975" t="s">
        <v>334</v>
      </c>
      <c r="J285" s="1674" t="str">
        <f>項目一覧!$C$322</f>
        <v/>
      </c>
      <c r="K285" s="1674"/>
      <c r="L285" s="1674"/>
      <c r="M285" s="1674"/>
      <c r="N285" s="1674"/>
      <c r="O285" s="975" t="s">
        <v>333</v>
      </c>
      <c r="P285" s="1674" t="str">
        <f>項目一覧!$C$323</f>
        <v/>
      </c>
      <c r="Q285" s="1674"/>
      <c r="R285" s="1674"/>
      <c r="S285" s="1674"/>
      <c r="T285" s="1674"/>
      <c r="U285" s="975" t="s">
        <v>333</v>
      </c>
      <c r="V285" s="1674" t="str">
        <f>項目一覧!$C$324</f>
        <v/>
      </c>
      <c r="W285" s="1674"/>
      <c r="X285" s="1674"/>
      <c r="Y285" s="1674"/>
      <c r="Z285" s="1674"/>
      <c r="AA285" s="945" t="s">
        <v>346</v>
      </c>
    </row>
    <row r="286" spans="1:27" ht="17.25" customHeight="1">
      <c r="A286" s="936"/>
      <c r="B286" s="906" t="s">
        <v>479</v>
      </c>
      <c r="C286" s="906" t="s">
        <v>350</v>
      </c>
      <c r="D286" s="906"/>
      <c r="E286" s="906"/>
      <c r="F286" s="906"/>
      <c r="G286" s="906"/>
      <c r="H286" s="906"/>
      <c r="I286" s="975" t="s">
        <v>334</v>
      </c>
      <c r="J286" s="1674" t="str">
        <f>項目一覧!$C$325</f>
        <v/>
      </c>
      <c r="K286" s="1674"/>
      <c r="L286" s="1674"/>
      <c r="M286" s="1674"/>
      <c r="N286" s="1674"/>
      <c r="O286" s="975" t="s">
        <v>333</v>
      </c>
      <c r="P286" s="1674" t="str">
        <f>項目一覧!$C$326</f>
        <v/>
      </c>
      <c r="Q286" s="1674"/>
      <c r="R286" s="1674"/>
      <c r="S286" s="1674"/>
      <c r="T286" s="1674"/>
      <c r="U286" s="975" t="s">
        <v>333</v>
      </c>
      <c r="V286" s="1674" t="str">
        <f>項目一覧!$C$327</f>
        <v/>
      </c>
      <c r="W286" s="1674"/>
      <c r="X286" s="1674"/>
      <c r="Y286" s="1674"/>
      <c r="Z286" s="1674"/>
      <c r="AA286" s="945" t="s">
        <v>346</v>
      </c>
    </row>
    <row r="287" spans="1:27" ht="17.25" customHeight="1">
      <c r="A287" s="936"/>
      <c r="B287" s="906" t="s">
        <v>478</v>
      </c>
      <c r="C287" s="906" t="s">
        <v>349</v>
      </c>
      <c r="D287" s="906"/>
      <c r="E287" s="906"/>
      <c r="F287" s="906"/>
      <c r="G287" s="906"/>
      <c r="H287" s="906"/>
      <c r="I287" s="975" t="s">
        <v>334</v>
      </c>
      <c r="J287" s="1674" t="str">
        <f>項目一覧!$C$328</f>
        <v/>
      </c>
      <c r="K287" s="1674"/>
      <c r="L287" s="1674"/>
      <c r="M287" s="1674"/>
      <c r="N287" s="1674"/>
      <c r="O287" s="975" t="s">
        <v>333</v>
      </c>
      <c r="P287" s="1674" t="str">
        <f>項目一覧!$C$329</f>
        <v/>
      </c>
      <c r="Q287" s="1674"/>
      <c r="R287" s="1674"/>
      <c r="S287" s="1674"/>
      <c r="T287" s="1674"/>
      <c r="U287" s="975" t="s">
        <v>333</v>
      </c>
      <c r="V287" s="1674" t="str">
        <f>項目一覧!$C$330</f>
        <v/>
      </c>
      <c r="W287" s="1674"/>
      <c r="X287" s="1674"/>
      <c r="Y287" s="1674"/>
      <c r="Z287" s="1674"/>
      <c r="AA287" s="945" t="s">
        <v>346</v>
      </c>
    </row>
    <row r="288" spans="1:27" ht="17.25" customHeight="1">
      <c r="A288" s="936"/>
      <c r="B288" s="906" t="s">
        <v>3147</v>
      </c>
      <c r="C288" s="906" t="s">
        <v>348</v>
      </c>
      <c r="D288" s="906"/>
      <c r="E288" s="906"/>
      <c r="F288" s="906"/>
      <c r="G288" s="906"/>
      <c r="H288" s="906"/>
      <c r="I288" s="975" t="s">
        <v>334</v>
      </c>
      <c r="J288" s="1674" t="str">
        <f>項目一覧!$C$331</f>
        <v/>
      </c>
      <c r="K288" s="1674"/>
      <c r="L288" s="1674"/>
      <c r="M288" s="1674"/>
      <c r="N288" s="1674"/>
      <c r="O288" s="975" t="s">
        <v>333</v>
      </c>
      <c r="P288" s="1674" t="str">
        <f>項目一覧!$C$332</f>
        <v/>
      </c>
      <c r="Q288" s="1674"/>
      <c r="R288" s="1674"/>
      <c r="S288" s="1674"/>
      <c r="T288" s="1674"/>
      <c r="U288" s="975" t="s">
        <v>333</v>
      </c>
      <c r="V288" s="1674" t="str">
        <f>項目一覧!$C$333</f>
        <v/>
      </c>
      <c r="W288" s="1674"/>
      <c r="X288" s="1674"/>
      <c r="Y288" s="1674"/>
      <c r="Z288" s="1674"/>
      <c r="AA288" s="945" t="s">
        <v>346</v>
      </c>
    </row>
    <row r="289" spans="1:27" ht="18" customHeight="1">
      <c r="A289" s="936"/>
      <c r="B289" s="906" t="s">
        <v>3148</v>
      </c>
      <c r="C289" s="906" t="s">
        <v>2766</v>
      </c>
      <c r="D289" s="906"/>
      <c r="E289" s="906"/>
      <c r="F289" s="906"/>
      <c r="G289" s="906"/>
      <c r="H289" s="906"/>
      <c r="I289" s="975" t="s">
        <v>334</v>
      </c>
      <c r="J289" s="1703" t="str">
        <f>項目一覧!$C$355</f>
        <v/>
      </c>
      <c r="K289" s="1703"/>
      <c r="L289" s="1703"/>
      <c r="M289" s="1703"/>
      <c r="N289" s="1703"/>
      <c r="O289" s="975" t="s">
        <v>333</v>
      </c>
      <c r="P289" s="1703" t="str">
        <f>項目一覧!$C$356</f>
        <v/>
      </c>
      <c r="Q289" s="1703"/>
      <c r="R289" s="1703"/>
      <c r="S289" s="1703"/>
      <c r="T289" s="1703"/>
      <c r="U289" s="975" t="s">
        <v>333</v>
      </c>
      <c r="V289" s="1704" t="str">
        <f>項目一覧!$C$357</f>
        <v/>
      </c>
      <c r="W289" s="1704"/>
      <c r="X289" s="1704"/>
      <c r="Y289" s="1704"/>
      <c r="Z289" s="1704"/>
      <c r="AA289" s="945" t="s">
        <v>346</v>
      </c>
    </row>
    <row r="290" spans="1:27" ht="17.25" customHeight="1">
      <c r="A290" s="936"/>
      <c r="B290" s="906" t="s">
        <v>3149</v>
      </c>
      <c r="C290" s="983" t="s">
        <v>3146</v>
      </c>
      <c r="D290" s="906"/>
      <c r="E290" s="906"/>
      <c r="F290" s="906"/>
      <c r="G290" s="906"/>
      <c r="H290" s="906"/>
      <c r="I290" s="975" t="s">
        <v>139</v>
      </c>
      <c r="J290" s="1703" t="str">
        <f>項目一覧!$C$371</f>
        <v/>
      </c>
      <c r="K290" s="1703"/>
      <c r="L290" s="1703"/>
      <c r="M290" s="1703"/>
      <c r="N290" s="1703"/>
      <c r="O290" s="975" t="s">
        <v>149</v>
      </c>
      <c r="P290" s="1703" t="str">
        <f>項目一覧!$C$372</f>
        <v/>
      </c>
      <c r="Q290" s="1703"/>
      <c r="R290" s="1703"/>
      <c r="S290" s="1703"/>
      <c r="T290" s="1703"/>
      <c r="U290" s="975" t="s">
        <v>149</v>
      </c>
      <c r="V290" s="1704" t="str">
        <f>項目一覧!$C$373</f>
        <v/>
      </c>
      <c r="W290" s="1704"/>
      <c r="X290" s="1704"/>
      <c r="Y290" s="1704"/>
      <c r="Z290" s="1704"/>
      <c r="AA290" s="945" t="s">
        <v>346</v>
      </c>
    </row>
    <row r="291" spans="1:27" ht="17.25" customHeight="1">
      <c r="A291" s="936"/>
      <c r="B291" s="906" t="s">
        <v>3150</v>
      </c>
      <c r="C291" s="906" t="s">
        <v>347</v>
      </c>
      <c r="D291" s="906"/>
      <c r="E291" s="906"/>
      <c r="F291" s="906"/>
      <c r="G291" s="906"/>
      <c r="H291" s="906"/>
      <c r="I291" s="975" t="s">
        <v>334</v>
      </c>
      <c r="J291" s="1674" t="str">
        <f>項目一覧!$C$133</f>
        <v/>
      </c>
      <c r="K291" s="1674"/>
      <c r="L291" s="1674"/>
      <c r="M291" s="1674"/>
      <c r="N291" s="1674"/>
      <c r="O291" s="975" t="s">
        <v>333</v>
      </c>
      <c r="P291" s="1674" t="str">
        <f>項目一覧!$C$134</f>
        <v/>
      </c>
      <c r="Q291" s="1674"/>
      <c r="R291" s="1674"/>
      <c r="S291" s="1674"/>
      <c r="T291" s="1674"/>
      <c r="U291" s="975" t="s">
        <v>333</v>
      </c>
      <c r="V291" s="1674" t="str">
        <f>項目一覧!$C$135</f>
        <v/>
      </c>
      <c r="W291" s="1674"/>
      <c r="X291" s="1674"/>
      <c r="Y291" s="1674"/>
      <c r="Z291" s="1674"/>
      <c r="AA291" s="945" t="s">
        <v>346</v>
      </c>
    </row>
    <row r="292" spans="1:27" ht="17.25" customHeight="1">
      <c r="A292" s="936"/>
      <c r="B292" s="906" t="s">
        <v>3151</v>
      </c>
      <c r="C292" s="906" t="s">
        <v>2783</v>
      </c>
      <c r="D292" s="906"/>
      <c r="E292" s="906"/>
      <c r="F292" s="906"/>
      <c r="G292" s="906"/>
      <c r="H292" s="906"/>
      <c r="I292" s="975" t="s">
        <v>139</v>
      </c>
      <c r="J292" s="1674" t="str">
        <f>項目一覧!$C$345</f>
        <v/>
      </c>
      <c r="K292" s="1674"/>
      <c r="L292" s="1674"/>
      <c r="M292" s="1674"/>
      <c r="N292" s="1674"/>
      <c r="O292" s="975" t="s">
        <v>149</v>
      </c>
      <c r="P292" s="1674" t="str">
        <f>項目一覧!$C$346</f>
        <v/>
      </c>
      <c r="Q292" s="1674"/>
      <c r="R292" s="1674"/>
      <c r="S292" s="1674"/>
      <c r="T292" s="1674"/>
      <c r="U292" s="975" t="s">
        <v>149</v>
      </c>
      <c r="V292" s="1705" t="str">
        <f>(項目一覧!$C$347)</f>
        <v/>
      </c>
      <c r="W292" s="1705"/>
      <c r="X292" s="1705"/>
      <c r="Y292" s="1705"/>
      <c r="Z292" s="1705"/>
      <c r="AA292" s="945" t="s">
        <v>346</v>
      </c>
    </row>
    <row r="293" spans="1:27" ht="17.25" customHeight="1">
      <c r="A293" s="936"/>
      <c r="B293" s="906" t="s">
        <v>3143</v>
      </c>
      <c r="C293" s="906" t="s">
        <v>345</v>
      </c>
      <c r="D293" s="906"/>
      <c r="E293" s="906"/>
      <c r="F293" s="906"/>
      <c r="G293" s="906"/>
      <c r="H293" s="906"/>
      <c r="I293" s="906"/>
      <c r="J293" s="906"/>
      <c r="K293" s="906"/>
      <c r="L293" s="906"/>
      <c r="M293" s="1667" t="str">
        <f>項目一覧!$C$136</f>
        <v/>
      </c>
      <c r="N293" s="1667"/>
      <c r="O293" s="1667"/>
      <c r="P293" s="1667"/>
      <c r="Q293" s="1667"/>
      <c r="R293" s="906" t="s">
        <v>344</v>
      </c>
      <c r="S293" s="906"/>
      <c r="T293" s="906"/>
      <c r="U293" s="906"/>
      <c r="V293" s="906"/>
      <c r="W293" s="906"/>
      <c r="X293" s="906"/>
      <c r="Y293" s="906"/>
      <c r="Z293" s="906"/>
      <c r="AA293" s="906"/>
    </row>
    <row r="294" spans="1:27" ht="17.25" customHeight="1">
      <c r="A294" s="940"/>
      <c r="B294" s="935" t="s">
        <v>3144</v>
      </c>
      <c r="C294" s="935" t="s">
        <v>343</v>
      </c>
      <c r="D294" s="935"/>
      <c r="E294" s="935"/>
      <c r="F294" s="935"/>
      <c r="G294" s="935"/>
      <c r="H294" s="935"/>
      <c r="I294" s="935"/>
      <c r="J294" s="935"/>
      <c r="K294" s="935"/>
      <c r="L294" s="935"/>
      <c r="M294" s="1699" t="str">
        <f>項目一覧!$C$137</f>
        <v/>
      </c>
      <c r="N294" s="1699"/>
      <c r="O294" s="1699"/>
      <c r="P294" s="1699"/>
      <c r="Q294" s="1699"/>
      <c r="R294" s="935" t="s">
        <v>342</v>
      </c>
      <c r="S294" s="935"/>
      <c r="T294" s="935"/>
      <c r="U294" s="935"/>
      <c r="V294" s="935"/>
      <c r="W294" s="935"/>
      <c r="X294" s="935"/>
      <c r="Y294" s="935"/>
      <c r="Z294" s="935"/>
      <c r="AA294" s="935"/>
    </row>
    <row r="295" spans="1:27" ht="18" customHeight="1">
      <c r="A295" s="936" t="s">
        <v>340</v>
      </c>
      <c r="B295" s="906" t="s">
        <v>341</v>
      </c>
      <c r="C295" s="906"/>
      <c r="D295" s="906"/>
      <c r="E295" s="906"/>
      <c r="F295" s="906"/>
      <c r="G295" s="906"/>
      <c r="H295" s="906"/>
      <c r="I295" s="906"/>
      <c r="J295" s="906"/>
      <c r="K295" s="906"/>
      <c r="L295" s="906"/>
      <c r="M295" s="1313"/>
      <c r="N295" s="1313"/>
      <c r="O295" s="1313"/>
      <c r="P295" s="1313"/>
      <c r="Q295" s="1313"/>
      <c r="R295" s="906"/>
      <c r="S295" s="906"/>
      <c r="T295" s="906"/>
      <c r="U295" s="906"/>
      <c r="V295" s="906"/>
      <c r="W295" s="906"/>
      <c r="X295" s="906"/>
      <c r="Y295" s="906"/>
      <c r="Z295" s="906"/>
      <c r="AA295" s="906"/>
    </row>
    <row r="296" spans="1:27" ht="18" customHeight="1">
      <c r="A296" s="936"/>
      <c r="B296" s="906" t="s">
        <v>2264</v>
      </c>
      <c r="C296" s="906" t="s">
        <v>2242</v>
      </c>
      <c r="D296" s="906"/>
      <c r="E296" s="906"/>
      <c r="F296" s="906"/>
      <c r="G296" s="906"/>
      <c r="H296" s="906"/>
      <c r="I296" s="906"/>
      <c r="J296" s="906"/>
      <c r="K296" s="906"/>
      <c r="L296" s="1701" t="str">
        <f>項目一覧!$C$138</f>
        <v xml:space="preserve"> </v>
      </c>
      <c r="M296" s="1701"/>
      <c r="N296" s="1701"/>
      <c r="O296" s="1701"/>
      <c r="P296" s="906"/>
      <c r="Q296" s="906"/>
      <c r="R296" s="906"/>
      <c r="S296" s="906"/>
      <c r="T296" s="906"/>
      <c r="U296" s="906"/>
      <c r="V296" s="906"/>
      <c r="W296" s="906"/>
      <c r="X296" s="906"/>
      <c r="Y296" s="906"/>
      <c r="Z296" s="906"/>
      <c r="AA296" s="906"/>
    </row>
    <row r="297" spans="1:27" ht="18" customHeight="1">
      <c r="A297" s="936"/>
      <c r="B297" s="906" t="s">
        <v>2259</v>
      </c>
      <c r="C297" s="906" t="s">
        <v>2243</v>
      </c>
      <c r="D297" s="906"/>
      <c r="E297" s="906"/>
      <c r="F297" s="906"/>
      <c r="G297" s="906"/>
      <c r="H297" s="906"/>
      <c r="I297" s="906"/>
      <c r="J297" s="906"/>
      <c r="K297" s="906"/>
      <c r="L297" s="1702" t="str">
        <f>項目一覧!$C$139</f>
        <v>0</v>
      </c>
      <c r="M297" s="1702"/>
      <c r="N297" s="1702"/>
      <c r="O297" s="1702"/>
      <c r="P297" s="935"/>
      <c r="Q297" s="935"/>
      <c r="R297" s="935"/>
      <c r="S297" s="935"/>
      <c r="T297" s="935"/>
      <c r="U297" s="935"/>
      <c r="V297" s="935"/>
      <c r="W297" s="906"/>
      <c r="X297" s="906"/>
      <c r="Y297" s="906"/>
      <c r="Z297" s="906"/>
      <c r="AA297" s="906"/>
    </row>
    <row r="298" spans="1:27" ht="18" customHeight="1">
      <c r="A298" s="959" t="s">
        <v>340</v>
      </c>
      <c r="B298" s="937" t="s">
        <v>339</v>
      </c>
      <c r="C298" s="937"/>
      <c r="D298" s="937"/>
      <c r="E298" s="937"/>
      <c r="F298" s="937"/>
      <c r="G298" s="937"/>
      <c r="H298" s="937"/>
      <c r="I298" s="980" t="s">
        <v>293</v>
      </c>
      <c r="J298" s="1710" t="s">
        <v>338</v>
      </c>
      <c r="K298" s="1710"/>
      <c r="L298" s="1710"/>
      <c r="M298" s="1710"/>
      <c r="N298" s="1710"/>
      <c r="O298" s="975" t="s">
        <v>333</v>
      </c>
      <c r="P298" s="1667" t="s">
        <v>143</v>
      </c>
      <c r="Q298" s="1667"/>
      <c r="R298" s="1667"/>
      <c r="S298" s="1667"/>
      <c r="T298" s="1667"/>
      <c r="U298" s="906" t="s">
        <v>314</v>
      </c>
      <c r="V298" s="906"/>
      <c r="W298" s="937"/>
      <c r="X298" s="937"/>
      <c r="Y298" s="937"/>
      <c r="Z298" s="937"/>
      <c r="AA298" s="937"/>
    </row>
    <row r="299" spans="1:27" ht="18" customHeight="1">
      <c r="A299" s="936"/>
      <c r="B299" s="906" t="s">
        <v>301</v>
      </c>
      <c r="C299" s="906"/>
      <c r="D299" s="906"/>
      <c r="E299" s="906"/>
      <c r="F299" s="906"/>
      <c r="G299" s="906"/>
      <c r="H299" s="906"/>
      <c r="I299" s="975" t="s">
        <v>334</v>
      </c>
      <c r="J299" s="1677" t="str">
        <f>項目一覧!$C$140</f>
        <v/>
      </c>
      <c r="K299" s="1677"/>
      <c r="L299" s="1677"/>
      <c r="M299" s="1677"/>
      <c r="N299" s="1677"/>
      <c r="O299" s="975" t="s">
        <v>333</v>
      </c>
      <c r="P299" s="1677" t="str">
        <f>項目一覧!$C$141</f>
        <v/>
      </c>
      <c r="Q299" s="1677"/>
      <c r="R299" s="1677"/>
      <c r="S299" s="1677"/>
      <c r="T299" s="1677"/>
      <c r="U299" s="906" t="s">
        <v>337</v>
      </c>
      <c r="V299" s="906"/>
      <c r="W299" s="906"/>
      <c r="X299" s="906"/>
      <c r="Y299" s="906"/>
      <c r="Z299" s="906"/>
      <c r="AA299" s="906"/>
    </row>
    <row r="300" spans="1:27" ht="18" customHeight="1">
      <c r="A300" s="936"/>
      <c r="B300" s="906" t="s">
        <v>336</v>
      </c>
      <c r="C300" s="906"/>
      <c r="D300" s="906"/>
      <c r="E300" s="906"/>
      <c r="F300" s="906"/>
      <c r="G300" s="906" t="s">
        <v>335</v>
      </c>
      <c r="H300" s="906"/>
      <c r="I300" s="975" t="s">
        <v>334</v>
      </c>
      <c r="J300" s="1667" t="str">
        <f>項目一覧!C142</f>
        <v/>
      </c>
      <c r="K300" s="1667"/>
      <c r="L300" s="1667"/>
      <c r="M300" s="1667"/>
      <c r="N300" s="1667"/>
      <c r="O300" s="975" t="s">
        <v>333</v>
      </c>
      <c r="P300" s="1667" t="str">
        <f>項目一覧!C143</f>
        <v/>
      </c>
      <c r="Q300" s="1667"/>
      <c r="R300" s="1667"/>
      <c r="S300" s="1667"/>
      <c r="T300" s="1667"/>
      <c r="U300" s="906" t="s">
        <v>332</v>
      </c>
      <c r="V300" s="906"/>
      <c r="W300" s="906"/>
      <c r="X300" s="906"/>
      <c r="Y300" s="906"/>
      <c r="Z300" s="906"/>
      <c r="AA300" s="906"/>
    </row>
    <row r="301" spans="1:27" ht="18" customHeight="1">
      <c r="A301" s="936"/>
      <c r="B301" s="906"/>
      <c r="C301" s="906"/>
      <c r="D301" s="906"/>
      <c r="E301" s="906"/>
      <c r="F301" s="906"/>
      <c r="G301" s="906" t="s">
        <v>331</v>
      </c>
      <c r="H301" s="906"/>
      <c r="I301" s="975" t="s">
        <v>319</v>
      </c>
      <c r="J301" s="1667" t="str">
        <f>項目一覧!C144</f>
        <v/>
      </c>
      <c r="K301" s="1667"/>
      <c r="L301" s="1667"/>
      <c r="M301" s="1667"/>
      <c r="N301" s="1667"/>
      <c r="O301" s="975" t="s">
        <v>330</v>
      </c>
      <c r="P301" s="1667" t="str">
        <f>項目一覧!C145</f>
        <v/>
      </c>
      <c r="Q301" s="1667"/>
      <c r="R301" s="1667"/>
      <c r="S301" s="1667"/>
      <c r="T301" s="1667"/>
      <c r="U301" s="906" t="s">
        <v>320</v>
      </c>
      <c r="V301" s="906"/>
      <c r="W301" s="906"/>
      <c r="X301" s="906"/>
      <c r="Y301" s="906"/>
      <c r="Z301" s="906"/>
      <c r="AA301" s="906"/>
    </row>
    <row r="302" spans="1:27" ht="18" customHeight="1">
      <c r="A302" s="936"/>
      <c r="B302" s="906" t="s">
        <v>329</v>
      </c>
      <c r="C302" s="906"/>
      <c r="D302" s="906"/>
      <c r="E302" s="906"/>
      <c r="F302" s="906"/>
      <c r="G302" s="945"/>
      <c r="H302" s="906"/>
      <c r="I302" s="1695" t="str">
        <f>項目一覧!$C$146</f>
        <v/>
      </c>
      <c r="J302" s="1695"/>
      <c r="K302" s="1695"/>
      <c r="L302" s="1695"/>
      <c r="M302" s="1695"/>
      <c r="N302" s="1695"/>
      <c r="O302" s="1695"/>
      <c r="P302" s="1700" t="str">
        <f>IF(項目一覧!$C$149="","","一部　"&amp;項目一覧!$C$149)</f>
        <v/>
      </c>
      <c r="Q302" s="1700"/>
      <c r="R302" s="1700"/>
      <c r="S302" s="1700"/>
      <c r="T302" s="1700"/>
      <c r="U302" s="1700"/>
      <c r="V302" s="1700"/>
      <c r="W302" s="903"/>
      <c r="X302" s="906"/>
      <c r="Y302" s="906"/>
      <c r="Z302" s="906"/>
      <c r="AA302" s="906"/>
    </row>
    <row r="303" spans="1:27" ht="18" customHeight="1">
      <c r="A303" s="936"/>
      <c r="B303" s="906" t="s">
        <v>2233</v>
      </c>
      <c r="C303" s="906" t="s">
        <v>2234</v>
      </c>
      <c r="D303" s="906"/>
      <c r="E303" s="906"/>
      <c r="F303" s="906"/>
      <c r="G303" s="906"/>
      <c r="H303" s="906"/>
      <c r="I303" s="906"/>
      <c r="J303" s="906"/>
      <c r="K303" s="906"/>
      <c r="L303" s="906"/>
      <c r="M303" s="906"/>
      <c r="N303" s="906"/>
      <c r="O303" s="906"/>
      <c r="P303" s="906"/>
      <c r="Q303" s="936" t="str">
        <f>IF(項目一覧!$D$152=TRUE,"■","□")</f>
        <v>□</v>
      </c>
      <c r="R303" s="903" t="s">
        <v>328</v>
      </c>
      <c r="S303" s="903"/>
      <c r="T303" s="936" t="str">
        <f>IF(項目一覧!$E$152=TRUE,"■","□")</f>
        <v>□</v>
      </c>
      <c r="U303" s="903" t="s">
        <v>327</v>
      </c>
      <c r="V303" s="903"/>
      <c r="W303" s="906"/>
      <c r="X303" s="906"/>
      <c r="Y303" s="906"/>
      <c r="Z303" s="906"/>
      <c r="AA303" s="906"/>
    </row>
    <row r="304" spans="1:27" ht="18" customHeight="1">
      <c r="A304" s="936"/>
      <c r="B304" s="906" t="s">
        <v>2252</v>
      </c>
      <c r="C304" s="906" t="s">
        <v>2241</v>
      </c>
      <c r="D304" s="906"/>
      <c r="E304" s="906"/>
      <c r="F304" s="906"/>
      <c r="G304" s="906"/>
      <c r="H304" s="906"/>
      <c r="I304" s="906"/>
      <c r="J304" s="936"/>
      <c r="K304" s="906" t="str">
        <f>IF(項目一覧!$D$153=TRUE,"■","□")&amp;"道路高さ制限不適用　"&amp;IF(項目一覧!$E$153=TRUE,"■","□")&amp;"隣地高さ制限不適用　"&amp;IF(項目一覧!$F$153=TRUE,"■","□")&amp;"北側高さ制限不適用"</f>
        <v>□道路高さ制限不適用　□隣地高さ制限不適用　□北側高さ制限不適用</v>
      </c>
      <c r="L304" s="906"/>
      <c r="M304" s="906"/>
      <c r="N304" s="906"/>
      <c r="O304" s="906"/>
      <c r="P304" s="936"/>
      <c r="Q304" s="906"/>
      <c r="R304" s="903"/>
      <c r="S304" s="906"/>
      <c r="T304" s="906"/>
      <c r="U304" s="906"/>
      <c r="V304" s="936"/>
      <c r="W304" s="906"/>
      <c r="X304" s="906"/>
      <c r="Y304" s="903"/>
      <c r="Z304" s="906"/>
      <c r="AA304" s="906"/>
    </row>
    <row r="305" spans="1:27" ht="18" customHeight="1">
      <c r="A305" s="959" t="s">
        <v>323</v>
      </c>
      <c r="B305" s="937" t="s">
        <v>326</v>
      </c>
      <c r="C305" s="937"/>
      <c r="D305" s="937"/>
      <c r="E305" s="937"/>
      <c r="F305" s="937"/>
      <c r="G305" s="937"/>
      <c r="H305" s="1679" t="str">
        <f>項目一覧!$C$154</f>
        <v/>
      </c>
      <c r="I305" s="1679"/>
      <c r="J305" s="1679"/>
      <c r="K305" s="1679"/>
      <c r="L305" s="1679"/>
      <c r="M305" s="1679"/>
      <c r="N305" s="1679"/>
      <c r="O305" s="1679"/>
      <c r="P305" s="1679"/>
      <c r="Q305" s="1679"/>
      <c r="R305" s="1679"/>
      <c r="S305" s="1679"/>
      <c r="T305" s="1679"/>
      <c r="U305" s="1679"/>
      <c r="V305" s="1679"/>
      <c r="W305" s="1679"/>
      <c r="X305" s="1679"/>
      <c r="Y305" s="1679"/>
      <c r="Z305" s="1679"/>
      <c r="AA305" s="1679"/>
    </row>
    <row r="306" spans="1:27" ht="18" customHeight="1">
      <c r="A306" s="936"/>
      <c r="B306" s="906"/>
      <c r="C306" s="906"/>
      <c r="D306" s="906"/>
      <c r="E306" s="906"/>
      <c r="F306" s="906"/>
      <c r="G306" s="906"/>
      <c r="H306" s="1680"/>
      <c r="I306" s="1680"/>
      <c r="J306" s="1680"/>
      <c r="K306" s="1680"/>
      <c r="L306" s="1680"/>
      <c r="M306" s="1680"/>
      <c r="N306" s="1680"/>
      <c r="O306" s="1680"/>
      <c r="P306" s="1680"/>
      <c r="Q306" s="1680"/>
      <c r="R306" s="1680"/>
      <c r="S306" s="1680"/>
      <c r="T306" s="1680"/>
      <c r="U306" s="1680"/>
      <c r="V306" s="1680"/>
      <c r="W306" s="1680"/>
      <c r="X306" s="1680"/>
      <c r="Y306" s="1680"/>
      <c r="Z306" s="1680"/>
      <c r="AA306" s="1680"/>
    </row>
    <row r="307" spans="1:27" ht="18" customHeight="1">
      <c r="A307" s="936"/>
      <c r="B307" s="906"/>
      <c r="C307" s="906"/>
      <c r="D307" s="906"/>
      <c r="E307" s="906"/>
      <c r="F307" s="906"/>
      <c r="G307" s="906"/>
      <c r="H307" s="1681"/>
      <c r="I307" s="1681"/>
      <c r="J307" s="1681"/>
      <c r="K307" s="1681"/>
      <c r="L307" s="1681"/>
      <c r="M307" s="1681"/>
      <c r="N307" s="1681"/>
      <c r="O307" s="1681"/>
      <c r="P307" s="1681"/>
      <c r="Q307" s="1681"/>
      <c r="R307" s="1681"/>
      <c r="S307" s="1681"/>
      <c r="T307" s="1681"/>
      <c r="U307" s="1681"/>
      <c r="V307" s="1681"/>
      <c r="W307" s="1681"/>
      <c r="X307" s="1681"/>
      <c r="Y307" s="1681"/>
      <c r="Z307" s="1681"/>
      <c r="AA307" s="1681"/>
    </row>
    <row r="308" spans="1:27" ht="18" customHeight="1">
      <c r="A308" s="972" t="s">
        <v>323</v>
      </c>
      <c r="B308" s="973" t="s">
        <v>325</v>
      </c>
      <c r="C308" s="973"/>
      <c r="D308" s="973"/>
      <c r="E308" s="973"/>
      <c r="F308" s="973"/>
      <c r="G308" s="973"/>
      <c r="H308" s="973"/>
      <c r="I308" s="973"/>
      <c r="J308" s="973" t="str">
        <f>IF(項目一覧!$C$155="","",IF(項目一覧!$C$155&lt;DATE(2019,5,1),"平成","令和"))</f>
        <v/>
      </c>
      <c r="K308" s="973"/>
      <c r="L308" s="972" t="str">
        <f>IF(項目一覧!$C$155="","",IF(項目一覧!$C$155&lt;DATE(2019,5,1),YEAR(項目一覧!$C$155)-1988,IF(YEAR(項目一覧!$C$155)-2018=1,"元",YEAR(項目一覧!$C$155)-2018)))</f>
        <v/>
      </c>
      <c r="M308" s="973" t="s">
        <v>318</v>
      </c>
      <c r="N308" s="972" t="str">
        <f>IF(項目一覧!$C$155="","",MONTH(項目一覧!$C$155))</f>
        <v/>
      </c>
      <c r="O308" s="973" t="s">
        <v>317</v>
      </c>
      <c r="P308" s="972" t="str">
        <f>IF(項目一覧!$C$155="","",DAY(項目一覧!$C$155))</f>
        <v/>
      </c>
      <c r="Q308" s="973" t="s">
        <v>316</v>
      </c>
      <c r="R308" s="973"/>
      <c r="S308" s="922"/>
      <c r="T308" s="922"/>
      <c r="U308" s="973"/>
      <c r="V308" s="973"/>
      <c r="W308" s="973"/>
      <c r="X308" s="973"/>
      <c r="Y308" s="973"/>
      <c r="Z308" s="973"/>
      <c r="AA308" s="973"/>
    </row>
    <row r="309" spans="1:27" ht="18" customHeight="1">
      <c r="A309" s="972" t="s">
        <v>323</v>
      </c>
      <c r="B309" s="973" t="s">
        <v>324</v>
      </c>
      <c r="C309" s="973"/>
      <c r="D309" s="973"/>
      <c r="E309" s="973"/>
      <c r="F309" s="973"/>
      <c r="G309" s="973"/>
      <c r="H309" s="973"/>
      <c r="I309" s="973"/>
      <c r="J309" s="935" t="str">
        <f>IF(項目一覧!$C$156="","",IF(項目一覧!$C$156&lt;DATE(2019,5,1),"平成","令和"))</f>
        <v/>
      </c>
      <c r="K309" s="973"/>
      <c r="L309" s="972" t="str">
        <f>IF(項目一覧!$C$156="","",IF(項目一覧!$C$156&lt;DATE(2019,5,1),YEAR(項目一覧!$C$156)-1988,IF(YEAR(項目一覧!$C$156)-2018=1,"元",YEAR(項目一覧!$C$156)-2018)))</f>
        <v/>
      </c>
      <c r="M309" s="973" t="s">
        <v>318</v>
      </c>
      <c r="N309" s="972" t="str">
        <f>IF(項目一覧!$C$156="","",MONTH(項目一覧!$C$156))</f>
        <v/>
      </c>
      <c r="O309" s="973" t="s">
        <v>317</v>
      </c>
      <c r="P309" s="972" t="str">
        <f>IF(項目一覧!$C$156="","",DAY(項目一覧!$C$156))</f>
        <v/>
      </c>
      <c r="Q309" s="973" t="s">
        <v>316</v>
      </c>
      <c r="R309" s="973"/>
      <c r="S309" s="922"/>
      <c r="T309" s="922"/>
      <c r="U309" s="973"/>
      <c r="V309" s="973"/>
      <c r="W309" s="973"/>
      <c r="X309" s="973"/>
      <c r="Y309" s="973"/>
      <c r="Z309" s="973"/>
      <c r="AA309" s="973"/>
    </row>
    <row r="310" spans="1:27" ht="18" customHeight="1">
      <c r="A310" s="936" t="s">
        <v>323</v>
      </c>
      <c r="B310" s="906" t="s">
        <v>322</v>
      </c>
      <c r="C310" s="906"/>
      <c r="D310" s="906"/>
      <c r="E310" s="906"/>
      <c r="F310" s="906"/>
      <c r="G310" s="906"/>
      <c r="H310" s="906"/>
      <c r="I310" s="906"/>
      <c r="J310" s="906"/>
      <c r="K310" s="906"/>
      <c r="L310" s="906"/>
      <c r="M310" s="906"/>
      <c r="N310" s="906"/>
      <c r="O310" s="906"/>
      <c r="P310" s="906"/>
      <c r="Q310" s="906"/>
      <c r="R310" s="906"/>
      <c r="S310" s="903"/>
      <c r="T310" s="903"/>
      <c r="U310" s="906" t="s">
        <v>321</v>
      </c>
      <c r="V310" s="906"/>
      <c r="W310" s="906"/>
      <c r="X310" s="906"/>
      <c r="Y310" s="906"/>
      <c r="Z310" s="906"/>
      <c r="AA310" s="906"/>
    </row>
    <row r="311" spans="1:27" ht="18" customHeight="1">
      <c r="A311" s="936"/>
      <c r="B311" s="906"/>
      <c r="C311" s="906"/>
      <c r="D311" s="906"/>
      <c r="E311" s="975" t="s">
        <v>319</v>
      </c>
      <c r="F311" s="1673" t="str">
        <f>項目一覧!$C$157</f>
        <v/>
      </c>
      <c r="G311" s="1673"/>
      <c r="H311" s="1673"/>
      <c r="I311" s="975" t="s">
        <v>320</v>
      </c>
      <c r="J311" s="906" t="str">
        <f>IF(項目一覧!$C$158="","",IF(項目一覧!$C$158&lt;DATE(2019,5,1),"平成","令和"))</f>
        <v/>
      </c>
      <c r="K311" s="906"/>
      <c r="L311" s="936" t="str">
        <f>IF(項目一覧!$C$158="","",IF(項目一覧!$C$158&lt;DATE(2019,5,1),YEAR(項目一覧!$C$158)-1988,IF(YEAR(項目一覧!$C$158)-2018=1,"元",YEAR(項目一覧!$C$158)-2018)))</f>
        <v/>
      </c>
      <c r="M311" s="906" t="s">
        <v>318</v>
      </c>
      <c r="N311" s="906" t="str">
        <f>IF(項目一覧!$C$158="","",MONTH(項目一覧!$C$158))</f>
        <v/>
      </c>
      <c r="O311" s="906" t="s">
        <v>317</v>
      </c>
      <c r="P311" s="906" t="str">
        <f>IF(項目一覧!$C$158="","",DAY(項目一覧!$C$158))</f>
        <v/>
      </c>
      <c r="Q311" s="906" t="s">
        <v>316</v>
      </c>
      <c r="R311" s="975" t="s">
        <v>319</v>
      </c>
      <c r="S311" s="1675" t="str">
        <f>項目一覧!$C$159</f>
        <v/>
      </c>
      <c r="T311" s="1675"/>
      <c r="U311" s="1675"/>
      <c r="V311" s="1675"/>
      <c r="W311" s="1675"/>
      <c r="X311" s="1675"/>
      <c r="Y311" s="1675"/>
      <c r="Z311" s="1675"/>
      <c r="AA311" s="975" t="s">
        <v>320</v>
      </c>
    </row>
    <row r="312" spans="1:27" ht="18" customHeight="1">
      <c r="A312" s="903"/>
      <c r="B312" s="903"/>
      <c r="C312" s="903"/>
      <c r="D312" s="903"/>
      <c r="E312" s="975" t="s">
        <v>293</v>
      </c>
      <c r="F312" s="1673" t="str">
        <f>項目一覧!$C$160</f>
        <v/>
      </c>
      <c r="G312" s="1673"/>
      <c r="H312" s="1673"/>
      <c r="I312" s="975" t="s">
        <v>314</v>
      </c>
      <c r="J312" s="906" t="str">
        <f>IF(項目一覧!$C$161="","",IF(項目一覧!$C$161&lt;DATE(2019,5,1),"平成","令和"))</f>
        <v/>
      </c>
      <c r="K312" s="906"/>
      <c r="L312" s="936" t="str">
        <f>IF(項目一覧!$C$161="","",IF(項目一覧!$C$161&lt;DATE(2019,5,1),YEAR(項目一覧!$C$161)-1988,IF(YEAR(項目一覧!$C$161)-2018=1,"元",YEAR(項目一覧!$C$161)-2018)))</f>
        <v/>
      </c>
      <c r="M312" s="906" t="s">
        <v>318</v>
      </c>
      <c r="N312" s="906" t="str">
        <f>IF(項目一覧!$C$161="","",MONTH(項目一覧!$C$161))</f>
        <v/>
      </c>
      <c r="O312" s="906" t="s">
        <v>317</v>
      </c>
      <c r="P312" s="906" t="str">
        <f>IF(項目一覧!$C$161="","",DAY(項目一覧!$C$161))</f>
        <v/>
      </c>
      <c r="Q312" s="906" t="s">
        <v>316</v>
      </c>
      <c r="R312" s="975" t="s">
        <v>319</v>
      </c>
      <c r="S312" s="1675" t="str">
        <f>項目一覧!$C$162</f>
        <v/>
      </c>
      <c r="T312" s="1675"/>
      <c r="U312" s="1675"/>
      <c r="V312" s="1675"/>
      <c r="W312" s="1675"/>
      <c r="X312" s="1675"/>
      <c r="Y312" s="1675"/>
      <c r="Z312" s="1675"/>
      <c r="AA312" s="934" t="s">
        <v>314</v>
      </c>
    </row>
    <row r="313" spans="1:27" ht="18" customHeight="1">
      <c r="A313" s="970"/>
      <c r="B313" s="970"/>
      <c r="C313" s="970"/>
      <c r="D313" s="970"/>
      <c r="E313" s="986" t="s">
        <v>293</v>
      </c>
      <c r="F313" s="1678" t="str">
        <f>項目一覧!$C$163</f>
        <v/>
      </c>
      <c r="G313" s="1678"/>
      <c r="H313" s="1678"/>
      <c r="I313" s="986" t="s">
        <v>314</v>
      </c>
      <c r="J313" s="956" t="str">
        <f>IF(項目一覧!$C$164="","",IF(項目一覧!$C$164&lt;DATE(2019,5,1),"平成","令和"))</f>
        <v/>
      </c>
      <c r="K313" s="956"/>
      <c r="L313" s="1314" t="str">
        <f>IF(項目一覧!$C$164="","",IF(項目一覧!$C$164&lt;DATE(2019,5,1),YEAR(項目一覧!$C$164)-1988,IF(YEAR(項目一覧!$C$164)-2018=1,"元",YEAR(項目一覧!$C$164)-2018)))</f>
        <v/>
      </c>
      <c r="M313" s="956" t="s">
        <v>318</v>
      </c>
      <c r="N313" s="956" t="str">
        <f>IF(項目一覧!$C$164="","",MONTH(項目一覧!$C$164))</f>
        <v/>
      </c>
      <c r="O313" s="956" t="s">
        <v>317</v>
      </c>
      <c r="P313" s="956" t="str">
        <f>IF(項目一覧!$C$164="","",DAY(項目一覧!$C$164))</f>
        <v/>
      </c>
      <c r="Q313" s="956" t="s">
        <v>316</v>
      </c>
      <c r="R313" s="986" t="s">
        <v>315</v>
      </c>
      <c r="S313" s="1676" t="str">
        <f>項目一覧!$C$165</f>
        <v/>
      </c>
      <c r="T313" s="1676"/>
      <c r="U313" s="1676"/>
      <c r="V313" s="1676"/>
      <c r="W313" s="1676"/>
      <c r="X313" s="1676"/>
      <c r="Y313" s="1676"/>
      <c r="Z313" s="1676"/>
      <c r="AA313" s="989" t="s">
        <v>314</v>
      </c>
    </row>
    <row r="314" spans="1:27" ht="18" customHeight="1">
      <c r="A314" s="959" t="s">
        <v>309</v>
      </c>
      <c r="B314" s="937" t="s">
        <v>3760</v>
      </c>
      <c r="C314" s="937"/>
      <c r="D314" s="937"/>
      <c r="E314" s="937"/>
      <c r="F314" s="937"/>
      <c r="G314" s="937"/>
      <c r="H314" s="937"/>
      <c r="I314" s="1683" t="str">
        <f>項目一覧!$C$166</f>
        <v/>
      </c>
      <c r="J314" s="1683"/>
      <c r="K314" s="1683"/>
      <c r="L314" s="1683"/>
      <c r="M314" s="1683"/>
      <c r="N314" s="1683"/>
      <c r="O314" s="1683"/>
      <c r="P314" s="1683"/>
      <c r="Q314" s="1683"/>
      <c r="R314" s="1683"/>
      <c r="S314" s="1683"/>
      <c r="T314" s="1683"/>
      <c r="U314" s="1683"/>
      <c r="V314" s="1683"/>
      <c r="W314" s="1683"/>
      <c r="X314" s="1683"/>
      <c r="Y314" s="1683"/>
      <c r="Z314" s="1683"/>
      <c r="AA314" s="1683"/>
    </row>
    <row r="315" spans="1:27" ht="18" customHeight="1">
      <c r="A315" s="903"/>
      <c r="B315" s="903"/>
      <c r="C315" s="903"/>
      <c r="D315" s="903"/>
      <c r="E315" s="903"/>
      <c r="F315" s="903"/>
      <c r="G315" s="903"/>
      <c r="H315" s="903"/>
      <c r="I315" s="1684"/>
      <c r="J315" s="1684"/>
      <c r="K315" s="1684"/>
      <c r="L315" s="1684"/>
      <c r="M315" s="1684"/>
      <c r="N315" s="1684"/>
      <c r="O315" s="1684"/>
      <c r="P315" s="1684"/>
      <c r="Q315" s="1684"/>
      <c r="R315" s="1684"/>
      <c r="S315" s="1684"/>
      <c r="T315" s="1684"/>
      <c r="U315" s="1684"/>
      <c r="V315" s="1684"/>
      <c r="W315" s="1684"/>
      <c r="X315" s="1684"/>
      <c r="Y315" s="1684"/>
      <c r="Z315" s="1684"/>
      <c r="AA315" s="1684"/>
    </row>
    <row r="316" spans="1:27" ht="18" customHeight="1">
      <c r="A316" s="959" t="s">
        <v>309</v>
      </c>
      <c r="B316" s="937" t="s">
        <v>3758</v>
      </c>
      <c r="C316" s="937"/>
      <c r="D316" s="937"/>
      <c r="E316" s="937"/>
      <c r="F316" s="937"/>
      <c r="G316" s="937"/>
      <c r="H316" s="937"/>
      <c r="I316" s="1683" t="str">
        <f>項目一覧!$C$167</f>
        <v/>
      </c>
      <c r="J316" s="1690"/>
      <c r="K316" s="1690"/>
      <c r="L316" s="1690"/>
      <c r="M316" s="1690"/>
      <c r="N316" s="1690"/>
      <c r="O316" s="1690"/>
      <c r="P316" s="1690"/>
      <c r="Q316" s="1690"/>
      <c r="R316" s="1690"/>
      <c r="S316" s="1690"/>
      <c r="T316" s="1690"/>
      <c r="U316" s="1690"/>
      <c r="V316" s="1690"/>
      <c r="W316" s="1690"/>
      <c r="X316" s="1690"/>
      <c r="Y316" s="1690"/>
      <c r="Z316" s="1690"/>
      <c r="AA316" s="1690"/>
    </row>
    <row r="317" spans="1:27" ht="18" customHeight="1">
      <c r="A317" s="932"/>
      <c r="B317" s="932"/>
      <c r="C317" s="932"/>
      <c r="D317" s="932"/>
      <c r="E317" s="932"/>
      <c r="F317" s="932"/>
      <c r="G317" s="932"/>
      <c r="H317" s="932"/>
      <c r="I317" s="1691"/>
      <c r="J317" s="1691"/>
      <c r="K317" s="1691"/>
      <c r="L317" s="1691"/>
      <c r="M317" s="1691"/>
      <c r="N317" s="1691"/>
      <c r="O317" s="1691"/>
      <c r="P317" s="1691"/>
      <c r="Q317" s="1691"/>
      <c r="R317" s="1691"/>
      <c r="S317" s="1691"/>
      <c r="T317" s="1691"/>
      <c r="U317" s="1691"/>
      <c r="V317" s="1691"/>
      <c r="W317" s="1691"/>
      <c r="X317" s="1691"/>
      <c r="Y317" s="1691"/>
      <c r="Z317" s="1691"/>
      <c r="AA317" s="1691"/>
    </row>
    <row r="318" spans="1:27" ht="16.149999999999999" customHeight="1">
      <c r="A318" s="1682" t="s">
        <v>313</v>
      </c>
      <c r="B318" s="1682"/>
      <c r="C318" s="1682"/>
      <c r="D318" s="1682"/>
      <c r="E318" s="1682"/>
      <c r="F318" s="1682"/>
      <c r="G318" s="1682"/>
      <c r="H318" s="1682"/>
      <c r="I318" s="1682"/>
      <c r="J318" s="1682"/>
      <c r="K318" s="1682"/>
      <c r="L318" s="1682"/>
      <c r="M318" s="1682"/>
      <c r="N318" s="1682"/>
      <c r="O318" s="1682"/>
      <c r="P318" s="1682"/>
      <c r="Q318" s="1682"/>
      <c r="R318" s="1682"/>
      <c r="S318" s="1682"/>
      <c r="T318" s="1682"/>
      <c r="U318" s="1682"/>
      <c r="V318" s="1682"/>
      <c r="W318" s="1682"/>
      <c r="X318" s="1682"/>
      <c r="Y318" s="1682"/>
      <c r="Z318" s="1682"/>
      <c r="AA318" s="1682"/>
    </row>
    <row r="319" spans="1:27" ht="16.149999999999999" customHeight="1">
      <c r="A319" s="906"/>
      <c r="B319" s="906" t="s">
        <v>312</v>
      </c>
      <c r="C319" s="906"/>
      <c r="D319" s="906"/>
      <c r="E319" s="906"/>
      <c r="F319" s="935"/>
      <c r="G319" s="935"/>
      <c r="H319" s="935"/>
      <c r="I319" s="935"/>
      <c r="J319" s="935"/>
      <c r="K319" s="935"/>
      <c r="L319" s="935"/>
      <c r="M319" s="906"/>
      <c r="N319" s="906"/>
      <c r="O319" s="906"/>
      <c r="P319" s="906"/>
      <c r="Q319" s="906"/>
      <c r="R319" s="906"/>
      <c r="S319" s="906"/>
      <c r="T319" s="906"/>
      <c r="U319" s="906"/>
      <c r="V319" s="906"/>
      <c r="W319" s="906"/>
      <c r="X319" s="906"/>
      <c r="Y319" s="906"/>
      <c r="Z319" s="906"/>
      <c r="AA319" s="906"/>
    </row>
    <row r="320" spans="1:27" ht="20.25" customHeight="1">
      <c r="A320" s="972" t="s">
        <v>309</v>
      </c>
      <c r="B320" s="973" t="s">
        <v>132</v>
      </c>
      <c r="C320" s="973"/>
      <c r="D320" s="973"/>
      <c r="E320" s="973"/>
      <c r="F320" s="1697">
        <f>項目一覧②!$F$2</f>
        <v>1</v>
      </c>
      <c r="G320" s="1697"/>
      <c r="H320" s="1697"/>
      <c r="I320" s="1697"/>
      <c r="K320" s="935"/>
      <c r="L320" s="935"/>
      <c r="M320" s="973"/>
      <c r="N320" s="973"/>
      <c r="O320" s="973"/>
      <c r="P320" s="973"/>
      <c r="Q320" s="973"/>
      <c r="R320" s="973"/>
      <c r="S320" s="973"/>
      <c r="T320" s="973"/>
      <c r="U320" s="973"/>
      <c r="V320" s="973"/>
      <c r="W320" s="973"/>
      <c r="X320" s="973"/>
      <c r="Y320" s="973"/>
      <c r="Z320" s="973"/>
      <c r="AA320" s="973"/>
    </row>
    <row r="321" spans="1:39" ht="16.149999999999999" customHeight="1">
      <c r="A321" s="959" t="s">
        <v>309</v>
      </c>
      <c r="B321" s="937" t="s">
        <v>311</v>
      </c>
      <c r="C321" s="937"/>
      <c r="D321" s="937"/>
      <c r="E321" s="937" t="s">
        <v>165</v>
      </c>
      <c r="F321" s="937"/>
      <c r="G321" s="1694" t="str">
        <f>項目一覧②!$F$3</f>
        <v/>
      </c>
      <c r="H321" s="1694"/>
      <c r="I321" s="978" t="s">
        <v>310</v>
      </c>
      <c r="J321" s="1696" t="str">
        <f>項目一覧②!$F$6</f>
        <v/>
      </c>
      <c r="K321" s="1696"/>
      <c r="L321" s="1696"/>
      <c r="M321" s="1696"/>
      <c r="N321" s="1696"/>
      <c r="O321" s="1696"/>
      <c r="P321" s="1696"/>
      <c r="Q321" s="1696"/>
      <c r="R321" s="1696"/>
      <c r="S321" s="1696"/>
      <c r="T321" s="1696"/>
      <c r="U321" s="1696"/>
      <c r="V321" s="1696"/>
      <c r="W321" s="1696"/>
      <c r="X321" s="1696"/>
      <c r="Y321" s="1696"/>
      <c r="Z321" s="1696"/>
      <c r="AA321" s="1696"/>
    </row>
    <row r="322" spans="1:39" ht="16.149999999999999" customHeight="1">
      <c r="A322" s="906"/>
      <c r="B322" s="906"/>
      <c r="C322" s="906"/>
      <c r="D322" s="906"/>
      <c r="E322" s="906" t="s">
        <v>165</v>
      </c>
      <c r="F322" s="906"/>
      <c r="G322" s="1673" t="str">
        <f>項目一覧②!$F$4</f>
        <v/>
      </c>
      <c r="H322" s="1673"/>
      <c r="I322" s="938" t="s">
        <v>310</v>
      </c>
      <c r="J322" s="1695" t="str">
        <f>項目一覧②!$F$7</f>
        <v/>
      </c>
      <c r="K322" s="1695"/>
      <c r="L322" s="1695"/>
      <c r="M322" s="1695"/>
      <c r="N322" s="1695"/>
      <c r="O322" s="1695"/>
      <c r="P322" s="1695"/>
      <c r="Q322" s="1695"/>
      <c r="R322" s="1695"/>
      <c r="S322" s="1695"/>
      <c r="T322" s="1695"/>
      <c r="U322" s="1695"/>
      <c r="V322" s="1695"/>
      <c r="W322" s="1695"/>
      <c r="X322" s="1695"/>
      <c r="Y322" s="1695"/>
      <c r="Z322" s="1695"/>
      <c r="AA322" s="1695"/>
    </row>
    <row r="323" spans="1:39" ht="16.149999999999999" customHeight="1">
      <c r="A323" s="906"/>
      <c r="B323" s="906"/>
      <c r="C323" s="906"/>
      <c r="D323" s="906"/>
      <c r="E323" s="906" t="s">
        <v>165</v>
      </c>
      <c r="F323" s="906"/>
      <c r="G323" s="1673" t="str">
        <f>項目一覧②!$F$5</f>
        <v/>
      </c>
      <c r="H323" s="1673"/>
      <c r="I323" s="938" t="s">
        <v>310</v>
      </c>
      <c r="J323" s="1695" t="str">
        <f>項目一覧②!$F$8</f>
        <v/>
      </c>
      <c r="K323" s="1695"/>
      <c r="L323" s="1695"/>
      <c r="M323" s="1695"/>
      <c r="N323" s="1695"/>
      <c r="O323" s="1695"/>
      <c r="P323" s="1695"/>
      <c r="Q323" s="1695"/>
      <c r="R323" s="1695"/>
      <c r="S323" s="1695"/>
      <c r="T323" s="1695"/>
      <c r="U323" s="1695"/>
      <c r="V323" s="1695"/>
      <c r="W323" s="1695"/>
      <c r="X323" s="1695"/>
      <c r="Y323" s="1695"/>
      <c r="Z323" s="1695"/>
      <c r="AA323" s="1695"/>
    </row>
    <row r="324" spans="1:39" ht="16.149999999999999" customHeight="1">
      <c r="A324" s="906"/>
      <c r="B324" s="906"/>
      <c r="C324" s="906"/>
      <c r="D324" s="906"/>
      <c r="E324" s="906" t="s">
        <v>165</v>
      </c>
      <c r="F324" s="906"/>
      <c r="G324" s="906"/>
      <c r="H324" s="906"/>
      <c r="I324" s="906" t="s">
        <v>310</v>
      </c>
      <c r="J324" s="906"/>
      <c r="K324" s="906"/>
      <c r="L324" s="906"/>
      <c r="M324" s="906"/>
      <c r="N324" s="906"/>
      <c r="O324" s="906"/>
      <c r="P324" s="906"/>
      <c r="Q324" s="906"/>
      <c r="R324" s="906"/>
      <c r="S324" s="906"/>
      <c r="T324" s="906"/>
      <c r="U324" s="906"/>
      <c r="V324" s="906"/>
      <c r="W324" s="906"/>
      <c r="X324" s="906"/>
      <c r="Y324" s="906"/>
      <c r="Z324" s="906"/>
      <c r="AA324" s="906"/>
    </row>
    <row r="325" spans="1:39" ht="16.149999999999999" customHeight="1">
      <c r="A325" s="959" t="s">
        <v>309</v>
      </c>
      <c r="B325" s="937" t="s">
        <v>129</v>
      </c>
      <c r="C325" s="937"/>
      <c r="D325" s="937"/>
      <c r="E325" s="937"/>
      <c r="F325" s="937"/>
      <c r="G325" s="937"/>
      <c r="H325" s="937"/>
      <c r="I325" s="937"/>
      <c r="J325" s="937"/>
      <c r="K325" s="937"/>
      <c r="L325" s="937"/>
      <c r="M325" s="937"/>
      <c r="N325" s="937"/>
      <c r="O325" s="937"/>
      <c r="P325" s="937"/>
      <c r="Q325" s="937"/>
      <c r="R325" s="937"/>
      <c r="S325" s="937"/>
      <c r="T325" s="937"/>
      <c r="U325" s="937"/>
      <c r="V325" s="937"/>
      <c r="W325" s="937"/>
      <c r="X325" s="937"/>
      <c r="Y325" s="937"/>
      <c r="Z325" s="937"/>
      <c r="AA325" s="937"/>
    </row>
    <row r="326" spans="1:39" ht="16.149999999999999" customHeight="1">
      <c r="A326" s="936"/>
      <c r="B326" s="936" t="str">
        <f>IF(項目一覧②!$G$9=TRUE,"■","□")</f>
        <v>□</v>
      </c>
      <c r="C326" s="906" t="s">
        <v>308</v>
      </c>
      <c r="D326" s="906"/>
      <c r="E326" s="936" t="str">
        <f>IF(項目一覧②!$H$9=TRUE,"■","□")</f>
        <v>□</v>
      </c>
      <c r="F326" s="906" t="s">
        <v>307</v>
      </c>
      <c r="G326" s="906"/>
      <c r="H326" s="940" t="str">
        <f>IF(項目一覧②!$I$9=TRUE,"■","□")</f>
        <v>□</v>
      </c>
      <c r="I326" s="935" t="s">
        <v>306</v>
      </c>
      <c r="J326" s="935"/>
      <c r="K326" s="940" t="str">
        <f>IF(項目一覧②!$J$9=TRUE,"■","□")</f>
        <v>□</v>
      </c>
      <c r="L326" s="935" t="s">
        <v>305</v>
      </c>
      <c r="M326" s="935"/>
      <c r="N326" s="940" t="str">
        <f>IF(項目一覧②!$K$9=TRUE,"■","□")</f>
        <v>□</v>
      </c>
      <c r="O326" s="935" t="s">
        <v>304</v>
      </c>
      <c r="P326" s="935"/>
      <c r="Q326" s="935"/>
      <c r="R326" s="940" t="str">
        <f>IF(項目一覧②!$L$9=TRUE,"■","□")</f>
        <v>□</v>
      </c>
      <c r="S326" s="935" t="s">
        <v>303</v>
      </c>
      <c r="T326" s="935"/>
      <c r="U326" s="935"/>
      <c r="V326" s="935"/>
      <c r="W326" s="940" t="str">
        <f>IF(項目一覧②!$M$9=TRUE,"■","□")</f>
        <v>□</v>
      </c>
      <c r="X326" s="951" t="s">
        <v>302</v>
      </c>
      <c r="Y326" s="935"/>
      <c r="Z326" s="935"/>
      <c r="AA326" s="932"/>
    </row>
    <row r="327" spans="1:39" ht="20.25" customHeight="1">
      <c r="A327" s="972" t="s">
        <v>269</v>
      </c>
      <c r="B327" s="973" t="s">
        <v>121</v>
      </c>
      <c r="C327" s="973"/>
      <c r="D327" s="973"/>
      <c r="E327" s="973"/>
      <c r="F327" s="973"/>
      <c r="G327" s="973"/>
      <c r="H327" s="973" t="str">
        <f>項目一覧②!$F$10&amp;IF(項目一覧②!$F$875="","","　一部　"&amp;項目一覧②!$F$875)</f>
        <v/>
      </c>
      <c r="I327" s="973"/>
      <c r="J327" s="973"/>
      <c r="K327" s="973"/>
      <c r="L327" s="973"/>
      <c r="M327" s="973"/>
      <c r="N327" s="973"/>
      <c r="O327" s="973"/>
      <c r="P327" s="973"/>
      <c r="Q327" s="973"/>
      <c r="R327" s="973"/>
      <c r="S327" s="973"/>
      <c r="T327" s="973"/>
      <c r="U327" s="973"/>
      <c r="V327" s="973"/>
      <c r="W327" s="973"/>
      <c r="X327" s="973"/>
      <c r="Y327" s="973"/>
      <c r="Z327" s="973"/>
      <c r="AA327" s="973"/>
    </row>
    <row r="328" spans="1:39" s="903" customFormat="1" ht="16.149999999999999" customHeight="1">
      <c r="A328" s="990" t="s">
        <v>109</v>
      </c>
      <c r="B328" s="983" t="s">
        <v>2861</v>
      </c>
      <c r="C328" s="983"/>
      <c r="D328" s="983"/>
      <c r="E328" s="983"/>
      <c r="F328" s="983"/>
      <c r="R328" s="906"/>
      <c r="S328" s="906"/>
      <c r="T328" s="906"/>
      <c r="U328" s="906"/>
      <c r="V328" s="906"/>
      <c r="W328" s="906"/>
      <c r="X328" s="906"/>
      <c r="Y328" s="906"/>
      <c r="Z328" s="906"/>
      <c r="AA328" s="906"/>
      <c r="AB328" s="906"/>
      <c r="AC328" s="1315"/>
      <c r="AD328" s="906"/>
      <c r="AE328" s="906"/>
      <c r="AF328" s="906"/>
    </row>
    <row r="329" spans="1:39" s="903" customFormat="1" ht="16.149999999999999" customHeight="1">
      <c r="A329" s="990"/>
      <c r="B329" s="983"/>
      <c r="C329" s="983"/>
      <c r="D329" s="983"/>
      <c r="E329" s="975" t="str">
        <f>IF(項目一覧②!$G$821=TRUE,"■","□")</f>
        <v>□</v>
      </c>
      <c r="F329" s="906" t="s">
        <v>2815</v>
      </c>
      <c r="G329" s="906"/>
      <c r="H329" s="906"/>
      <c r="I329" s="906" t="s">
        <v>3179</v>
      </c>
      <c r="L329" s="906"/>
      <c r="M329" s="906"/>
      <c r="N329" s="906"/>
      <c r="O329" s="906"/>
      <c r="P329" s="906"/>
      <c r="Q329" s="906"/>
      <c r="R329" s="906"/>
      <c r="S329" s="906"/>
      <c r="T329" s="906"/>
      <c r="U329" s="906"/>
      <c r="V329" s="906"/>
      <c r="W329" s="906"/>
      <c r="X329" s="906"/>
      <c r="Y329" s="906"/>
      <c r="Z329" s="906"/>
      <c r="AA329" s="906"/>
      <c r="AB329" s="906"/>
      <c r="AC329" s="1315"/>
      <c r="AD329" s="906"/>
    </row>
    <row r="330" spans="1:39" s="903" customFormat="1" ht="16.149999999999999" customHeight="1">
      <c r="A330" s="990"/>
      <c r="B330" s="983"/>
      <c r="C330" s="983"/>
      <c r="D330" s="983"/>
      <c r="E330" s="975" t="str">
        <f>IF(項目一覧②!$G$878=TRUE,"■","□")</f>
        <v>□</v>
      </c>
      <c r="F330" s="906" t="s">
        <v>2815</v>
      </c>
      <c r="G330" s="906"/>
      <c r="H330" s="906"/>
      <c r="I330" s="906" t="s">
        <v>3180</v>
      </c>
      <c r="L330" s="906"/>
      <c r="M330" s="906"/>
      <c r="N330" s="906"/>
      <c r="O330" s="906"/>
      <c r="P330" s="906"/>
      <c r="Q330" s="906"/>
      <c r="R330" s="906"/>
      <c r="S330" s="906"/>
      <c r="T330" s="906"/>
      <c r="U330" s="906"/>
      <c r="V330" s="906"/>
      <c r="W330" s="906"/>
      <c r="X330" s="906"/>
      <c r="Y330" s="906"/>
      <c r="Z330" s="906"/>
      <c r="AA330" s="906"/>
      <c r="AB330" s="906"/>
      <c r="AC330" s="906"/>
      <c r="AD330" s="906"/>
    </row>
    <row r="331" spans="1:39" s="903" customFormat="1" ht="16.149999999999999" customHeight="1">
      <c r="A331" s="990"/>
      <c r="B331" s="983"/>
      <c r="C331" s="983"/>
      <c r="D331" s="983"/>
      <c r="E331" s="975" t="str">
        <f>IF(項目一覧②!$G$822=TRUE,"■","□")</f>
        <v>□</v>
      </c>
      <c r="F331" s="906" t="s">
        <v>3198</v>
      </c>
      <c r="G331" s="906"/>
      <c r="H331" s="906"/>
      <c r="I331" s="906"/>
      <c r="J331" s="975"/>
      <c r="K331" s="906"/>
      <c r="L331" s="906"/>
      <c r="M331" s="906"/>
      <c r="N331" s="906"/>
      <c r="O331" s="906"/>
      <c r="P331" s="906"/>
      <c r="Q331" s="906"/>
      <c r="R331" s="906"/>
      <c r="S331" s="906"/>
      <c r="T331" s="906"/>
      <c r="U331" s="906"/>
      <c r="V331" s="906"/>
      <c r="W331" s="906"/>
      <c r="X331" s="906"/>
      <c r="Y331" s="906"/>
      <c r="Z331" s="906"/>
      <c r="AA331" s="906"/>
      <c r="AB331" s="906"/>
      <c r="AC331" s="1315"/>
      <c r="AD331" s="906"/>
    </row>
    <row r="332" spans="1:39" s="903" customFormat="1" ht="16.149999999999999" customHeight="1">
      <c r="A332" s="990"/>
      <c r="B332" s="983"/>
      <c r="C332" s="983"/>
      <c r="D332" s="983"/>
      <c r="E332" s="975" t="str">
        <f>IF(項目一覧②!$G$823=TRUE,"■","□")</f>
        <v>□</v>
      </c>
      <c r="F332" s="906" t="s">
        <v>2816</v>
      </c>
      <c r="G332" s="906"/>
      <c r="H332" s="906"/>
      <c r="I332" s="906"/>
      <c r="K332" s="906"/>
      <c r="L332" s="936"/>
      <c r="M332" s="1667"/>
      <c r="N332" s="1667"/>
      <c r="O332" s="906"/>
      <c r="P332" s="906"/>
      <c r="Q332" s="906"/>
      <c r="R332" s="906"/>
      <c r="S332" s="906"/>
      <c r="T332" s="906"/>
      <c r="U332" s="906"/>
      <c r="V332" s="906"/>
      <c r="W332" s="906"/>
      <c r="X332" s="906"/>
      <c r="Y332" s="906"/>
      <c r="Z332" s="906"/>
      <c r="AA332" s="906"/>
      <c r="AB332" s="906"/>
      <c r="AC332" s="1315"/>
      <c r="AD332" s="906"/>
      <c r="AE332" s="934"/>
    </row>
    <row r="333" spans="1:39" s="903" customFormat="1" ht="16.149999999999999" customHeight="1">
      <c r="A333" s="990"/>
      <c r="B333" s="983"/>
      <c r="C333" s="983"/>
      <c r="D333" s="983"/>
      <c r="E333" s="975" t="str">
        <f>IF(項目一覧②!$G$824=TRUE,"■","□")</f>
        <v>□</v>
      </c>
      <c r="F333" s="906" t="s">
        <v>2817</v>
      </c>
      <c r="G333" s="906"/>
      <c r="H333" s="906"/>
      <c r="I333" s="906"/>
      <c r="J333" s="906"/>
      <c r="K333" s="906"/>
      <c r="L333" s="906"/>
      <c r="M333" s="906"/>
      <c r="N333" s="906"/>
      <c r="O333" s="906"/>
      <c r="P333" s="906"/>
      <c r="Q333" s="906"/>
      <c r="R333" s="906"/>
      <c r="S333" s="906"/>
      <c r="T333" s="906"/>
      <c r="U333" s="906"/>
      <c r="V333" s="906"/>
      <c r="W333" s="906"/>
      <c r="X333" s="906"/>
      <c r="Y333" s="906"/>
      <c r="Z333" s="906"/>
      <c r="AA333" s="906"/>
      <c r="AB333" s="906"/>
      <c r="AC333" s="1315"/>
      <c r="AD333" s="906"/>
      <c r="AE333" s="934"/>
    </row>
    <row r="334" spans="1:39" s="903" customFormat="1" ht="16.149999999999999" customHeight="1">
      <c r="A334" s="990"/>
      <c r="B334" s="983"/>
      <c r="C334" s="983"/>
      <c r="D334" s="983"/>
      <c r="E334" s="975" t="str">
        <f>IF(項目一覧②!$G$825=TRUE,"■","□")</f>
        <v>□</v>
      </c>
      <c r="F334" s="906" t="s">
        <v>2818</v>
      </c>
      <c r="G334" s="906"/>
      <c r="H334" s="906"/>
      <c r="I334" s="906"/>
      <c r="J334" s="906"/>
      <c r="K334" s="906"/>
      <c r="L334" s="906"/>
      <c r="M334" s="906"/>
      <c r="N334" s="906"/>
      <c r="O334" s="906"/>
      <c r="P334" s="906"/>
      <c r="Q334" s="906"/>
      <c r="R334" s="906"/>
      <c r="S334" s="906"/>
      <c r="T334" s="906"/>
      <c r="U334" s="906"/>
      <c r="V334" s="906"/>
      <c r="W334" s="906"/>
      <c r="X334" s="906"/>
      <c r="Y334" s="906"/>
      <c r="Z334" s="906"/>
      <c r="AA334" s="906"/>
      <c r="AB334" s="906"/>
      <c r="AC334" s="1315"/>
      <c r="AD334" s="906"/>
      <c r="AE334" s="934"/>
    </row>
    <row r="335" spans="1:39" s="903" customFormat="1" ht="16.149999999999999" customHeight="1">
      <c r="A335" s="993"/>
      <c r="B335" s="994"/>
      <c r="C335" s="994"/>
      <c r="D335" s="994"/>
      <c r="E335" s="986" t="str">
        <f>IF(項目一覧②!$G$857=TRUE,"■","□")</f>
        <v>□</v>
      </c>
      <c r="F335" s="956" t="s">
        <v>1296</v>
      </c>
      <c r="G335" s="956"/>
      <c r="H335" s="956"/>
      <c r="I335" s="956"/>
      <c r="J335" s="956"/>
      <c r="K335" s="956"/>
      <c r="L335" s="956"/>
      <c r="M335" s="956"/>
      <c r="N335" s="956"/>
      <c r="O335" s="956"/>
      <c r="P335" s="956"/>
      <c r="Q335" s="956"/>
      <c r="R335" s="956"/>
      <c r="S335" s="956"/>
      <c r="T335" s="956"/>
      <c r="U335" s="956"/>
      <c r="V335" s="956"/>
      <c r="W335" s="956"/>
      <c r="X335" s="956"/>
      <c r="Y335" s="956"/>
      <c r="Z335" s="956"/>
      <c r="AA335" s="956"/>
      <c r="AB335" s="956"/>
      <c r="AC335" s="1315"/>
      <c r="AD335" s="906"/>
      <c r="AE335" s="934"/>
    </row>
    <row r="336" spans="1:39" s="903" customFormat="1" ht="16.149999999999999" customHeight="1">
      <c r="A336" s="990" t="s">
        <v>109</v>
      </c>
      <c r="B336" s="983" t="s">
        <v>2862</v>
      </c>
      <c r="C336" s="983"/>
      <c r="D336" s="983"/>
      <c r="E336" s="983"/>
      <c r="F336" s="983"/>
      <c r="G336" s="983"/>
      <c r="H336" s="983"/>
      <c r="I336" s="983"/>
      <c r="J336" s="983"/>
      <c r="K336" s="983"/>
      <c r="L336" s="983"/>
      <c r="M336" s="906"/>
      <c r="N336" s="906"/>
      <c r="O336" s="906"/>
      <c r="P336" s="906"/>
      <c r="Q336" s="906"/>
      <c r="R336" s="906"/>
      <c r="S336" s="906"/>
      <c r="T336" s="906"/>
      <c r="U336" s="906"/>
      <c r="V336" s="906"/>
      <c r="W336" s="906"/>
      <c r="X336" s="906"/>
      <c r="Y336" s="906"/>
      <c r="Z336" s="906"/>
      <c r="AA336" s="906"/>
      <c r="AB336" s="906"/>
      <c r="AC336" s="1315"/>
      <c r="AD336" s="906"/>
      <c r="AE336" s="906"/>
      <c r="AF336" s="906"/>
      <c r="AG336" s="906"/>
      <c r="AH336" s="906"/>
      <c r="AI336" s="906"/>
      <c r="AJ336" s="906"/>
      <c r="AK336" s="906"/>
      <c r="AL336" s="906"/>
      <c r="AM336" s="934"/>
    </row>
    <row r="337" spans="1:39" s="903" customFormat="1" ht="16.149999999999999" customHeight="1">
      <c r="A337" s="990"/>
      <c r="B337" s="983"/>
      <c r="C337" s="983"/>
      <c r="D337" s="983"/>
      <c r="E337" s="975" t="str">
        <f>IF(項目一覧②!$G$827=TRUE,"■","□")</f>
        <v>□</v>
      </c>
      <c r="F337" s="906" t="s">
        <v>2858</v>
      </c>
      <c r="G337" s="906"/>
      <c r="H337" s="906"/>
      <c r="I337" s="906"/>
      <c r="J337" s="906"/>
      <c r="K337" s="906"/>
      <c r="L337" s="906"/>
      <c r="M337" s="906"/>
      <c r="N337" s="906"/>
      <c r="O337" s="906"/>
      <c r="P337" s="906"/>
      <c r="Q337" s="906"/>
      <c r="R337" s="906"/>
      <c r="S337" s="906"/>
      <c r="T337" s="906"/>
      <c r="U337" s="906"/>
      <c r="V337" s="906"/>
      <c r="W337" s="906"/>
      <c r="X337" s="906"/>
      <c r="Y337" s="906"/>
      <c r="Z337" s="906"/>
      <c r="AA337" s="906"/>
      <c r="AB337" s="906"/>
      <c r="AC337" s="1315"/>
      <c r="AD337" s="906"/>
      <c r="AE337" s="934"/>
    </row>
    <row r="338" spans="1:39" s="903" customFormat="1" ht="16.149999999999999" customHeight="1">
      <c r="A338" s="990"/>
      <c r="B338" s="983"/>
      <c r="C338" s="983"/>
      <c r="D338" s="983"/>
      <c r="E338" s="975" t="str">
        <f>IF(項目一覧②!$G$828=TRUE,"■","□")</f>
        <v>□</v>
      </c>
      <c r="F338" s="906" t="s">
        <v>2859</v>
      </c>
      <c r="G338" s="906"/>
      <c r="H338" s="906"/>
      <c r="I338" s="906"/>
      <c r="J338" s="906"/>
      <c r="K338" s="906"/>
      <c r="L338" s="906"/>
      <c r="M338" s="906"/>
      <c r="N338" s="906"/>
      <c r="O338" s="906"/>
      <c r="P338" s="906"/>
      <c r="Q338" s="906"/>
      <c r="R338" s="906"/>
      <c r="S338" s="906"/>
      <c r="T338" s="906"/>
      <c r="U338" s="906"/>
      <c r="V338" s="906"/>
      <c r="W338" s="906"/>
      <c r="X338" s="906"/>
      <c r="Y338" s="906"/>
      <c r="Z338" s="906"/>
      <c r="AA338" s="906"/>
      <c r="AB338" s="906"/>
      <c r="AC338" s="1315"/>
      <c r="AD338" s="906"/>
      <c r="AE338" s="934"/>
    </row>
    <row r="339" spans="1:39" s="903" customFormat="1" ht="16.149999999999999" customHeight="1">
      <c r="A339" s="990"/>
      <c r="B339" s="983"/>
      <c r="C339" s="983"/>
      <c r="D339" s="983"/>
      <c r="E339" s="975" t="str">
        <f>IF(項目一覧②!$G$881=TRUE,"■","□")</f>
        <v>□</v>
      </c>
      <c r="F339" s="906" t="s">
        <v>3181</v>
      </c>
      <c r="G339" s="906"/>
      <c r="H339" s="906"/>
      <c r="I339" s="906"/>
      <c r="J339" s="906"/>
      <c r="K339" s="906"/>
      <c r="L339" s="906"/>
      <c r="M339" s="906"/>
      <c r="N339" s="906"/>
      <c r="O339" s="906"/>
      <c r="P339" s="906"/>
      <c r="Q339" s="906"/>
      <c r="R339" s="906"/>
      <c r="S339" s="906"/>
      <c r="T339" s="906"/>
      <c r="U339" s="906"/>
      <c r="V339" s="906"/>
      <c r="W339" s="906"/>
      <c r="X339" s="906"/>
      <c r="Y339" s="906"/>
      <c r="Z339" s="906"/>
      <c r="AA339" s="906"/>
      <c r="AB339" s="906"/>
      <c r="AC339" s="906"/>
      <c r="AD339" s="906"/>
      <c r="AE339" s="934"/>
    </row>
    <row r="340" spans="1:39" s="903" customFormat="1" ht="16.149999999999999" customHeight="1">
      <c r="A340" s="990"/>
      <c r="B340" s="983"/>
      <c r="C340" s="983"/>
      <c r="D340" s="983"/>
      <c r="E340" s="975" t="str">
        <f>IF(項目一覧②!$G$829=TRUE,"■","□")</f>
        <v>□</v>
      </c>
      <c r="F340" s="906" t="s">
        <v>2860</v>
      </c>
      <c r="G340" s="906"/>
      <c r="H340" s="906"/>
      <c r="I340" s="906"/>
      <c r="J340" s="906"/>
      <c r="K340" s="906"/>
      <c r="L340" s="906"/>
      <c r="M340" s="906"/>
      <c r="N340" s="906"/>
      <c r="O340" s="906"/>
      <c r="P340" s="906"/>
      <c r="Q340" s="906"/>
      <c r="R340" s="906"/>
      <c r="S340" s="906"/>
      <c r="T340" s="906"/>
      <c r="U340" s="906"/>
      <c r="V340" s="906"/>
      <c r="W340" s="906"/>
      <c r="X340" s="906"/>
      <c r="Y340" s="906"/>
      <c r="Z340" s="906"/>
      <c r="AA340" s="906"/>
      <c r="AB340" s="906"/>
      <c r="AC340" s="1315"/>
      <c r="AD340" s="906"/>
      <c r="AE340" s="934"/>
    </row>
    <row r="341" spans="1:39" s="903" customFormat="1" ht="16.149999999999999" customHeight="1">
      <c r="A341" s="990"/>
      <c r="B341" s="983"/>
      <c r="C341" s="983"/>
      <c r="D341" s="983"/>
      <c r="E341" s="975" t="str">
        <f>IF(項目一覧②!$G$858=TRUE,"■","□")</f>
        <v>□</v>
      </c>
      <c r="F341" s="906" t="s">
        <v>1296</v>
      </c>
      <c r="G341" s="906"/>
      <c r="H341" s="906"/>
      <c r="I341" s="906"/>
      <c r="J341" s="906"/>
      <c r="K341" s="906"/>
      <c r="L341" s="906"/>
      <c r="M341" s="906"/>
      <c r="N341" s="906"/>
      <c r="O341" s="906"/>
      <c r="P341" s="906"/>
      <c r="Q341" s="906"/>
      <c r="R341" s="906"/>
      <c r="S341" s="906"/>
      <c r="T341" s="906"/>
      <c r="U341" s="906"/>
      <c r="V341" s="906"/>
      <c r="W341" s="906"/>
      <c r="X341" s="906"/>
      <c r="Y341" s="906"/>
      <c r="Z341" s="906"/>
      <c r="AA341" s="906"/>
      <c r="AB341" s="906"/>
      <c r="AC341" s="1315"/>
      <c r="AD341" s="906"/>
      <c r="AE341" s="934"/>
    </row>
    <row r="342" spans="1:39" s="903" customFormat="1" ht="16.149999999999999" customHeight="1">
      <c r="A342" s="993"/>
      <c r="B342" s="994"/>
      <c r="C342" s="994"/>
      <c r="D342" s="994"/>
      <c r="E342" s="986" t="str">
        <f>IF(項目一覧②!$G$859=TRUE,"■","□")</f>
        <v>□</v>
      </c>
      <c r="F342" s="956" t="s">
        <v>2905</v>
      </c>
      <c r="G342" s="956"/>
      <c r="H342" s="956"/>
      <c r="I342" s="956"/>
      <c r="J342" s="956"/>
      <c r="K342" s="956"/>
      <c r="L342" s="956"/>
      <c r="M342" s="956"/>
      <c r="N342" s="956"/>
      <c r="O342" s="956"/>
      <c r="P342" s="956"/>
      <c r="Q342" s="956"/>
      <c r="R342" s="956"/>
      <c r="S342" s="956"/>
      <c r="T342" s="956"/>
      <c r="U342" s="956"/>
      <c r="V342" s="956"/>
      <c r="W342" s="956"/>
      <c r="X342" s="956"/>
      <c r="Y342" s="956"/>
      <c r="Z342" s="956"/>
      <c r="AA342" s="956"/>
      <c r="AB342" s="956"/>
      <c r="AC342" s="1315"/>
      <c r="AD342" s="906"/>
      <c r="AE342" s="934"/>
    </row>
    <row r="343" spans="1:39" s="903" customFormat="1" ht="16.149999999999999" customHeight="1">
      <c r="A343" s="990" t="s">
        <v>109</v>
      </c>
      <c r="B343" s="983" t="s">
        <v>2918</v>
      </c>
      <c r="C343" s="983"/>
      <c r="D343" s="983"/>
      <c r="E343" s="983"/>
      <c r="F343" s="983"/>
      <c r="G343" s="983"/>
      <c r="H343" s="983"/>
      <c r="I343" s="983"/>
      <c r="J343" s="983"/>
      <c r="K343" s="983"/>
      <c r="L343" s="983"/>
      <c r="M343" s="906"/>
      <c r="N343" s="906"/>
      <c r="O343" s="906"/>
      <c r="P343" s="906"/>
      <c r="Q343" s="906"/>
      <c r="R343" s="906"/>
      <c r="S343" s="906"/>
      <c r="T343" s="906"/>
      <c r="U343" s="906"/>
      <c r="V343" s="906"/>
      <c r="W343" s="906"/>
      <c r="X343" s="906"/>
      <c r="Y343" s="906"/>
      <c r="Z343" s="906"/>
      <c r="AA343" s="906"/>
      <c r="AB343" s="906"/>
      <c r="AC343" s="1315"/>
      <c r="AD343" s="906"/>
      <c r="AE343" s="906"/>
      <c r="AF343" s="906"/>
      <c r="AG343" s="906"/>
      <c r="AH343" s="906"/>
      <c r="AI343" s="906"/>
      <c r="AJ343" s="906"/>
      <c r="AK343" s="906"/>
      <c r="AL343" s="906"/>
      <c r="AM343" s="934"/>
    </row>
    <row r="344" spans="1:39" s="903" customFormat="1" ht="16.149999999999999" customHeight="1">
      <c r="A344" s="990"/>
      <c r="B344" s="983"/>
      <c r="C344" s="983"/>
      <c r="D344" s="983"/>
      <c r="E344" s="975" t="str">
        <f>IF(項目一覧②!$G$860=TRUE,"■","□")</f>
        <v>□</v>
      </c>
      <c r="F344" s="906" t="s">
        <v>2910</v>
      </c>
      <c r="G344" s="906"/>
      <c r="H344" s="906"/>
      <c r="I344" s="906"/>
      <c r="J344" s="975" t="str">
        <f>IF(項目一覧②!$G$830=TRUE,"■","□")</f>
        <v>□</v>
      </c>
      <c r="K344" s="906" t="s">
        <v>2824</v>
      </c>
      <c r="M344" s="906"/>
      <c r="N344" s="906"/>
      <c r="O344" s="906"/>
      <c r="P344" s="975" t="str">
        <f>IF(項目一覧②!$G$861=TRUE,"■","□")</f>
        <v>□</v>
      </c>
      <c r="Q344" s="906" t="s">
        <v>2909</v>
      </c>
      <c r="T344" s="906"/>
      <c r="U344" s="906"/>
      <c r="V344" s="975" t="str">
        <f>IF(項目一覧②!$G$831=TRUE,"■","□")</f>
        <v>□</v>
      </c>
      <c r="W344" s="906" t="s">
        <v>2876</v>
      </c>
      <c r="Z344" s="906"/>
      <c r="AA344" s="906"/>
      <c r="AB344" s="906"/>
      <c r="AC344" s="1315"/>
      <c r="AD344" s="906"/>
      <c r="AE344" s="934"/>
    </row>
    <row r="345" spans="1:39" s="903" customFormat="1" ht="16.149999999999999" customHeight="1">
      <c r="A345" s="993"/>
      <c r="B345" s="994"/>
      <c r="C345" s="994"/>
      <c r="D345" s="994"/>
      <c r="E345" s="986" t="str">
        <f>IF(項目一覧②!$G$832=TRUE,"■","□")</f>
        <v>□</v>
      </c>
      <c r="F345" s="956" t="s">
        <v>1296</v>
      </c>
      <c r="G345" s="956"/>
      <c r="H345" s="956"/>
      <c r="I345" s="956"/>
      <c r="J345" s="986" t="str">
        <f>IF(項目一覧②!$G$862=TRUE,"■","□")</f>
        <v>□</v>
      </c>
      <c r="K345" s="956" t="s">
        <v>2907</v>
      </c>
      <c r="L345" s="956"/>
      <c r="M345" s="956"/>
      <c r="N345" s="956"/>
      <c r="O345" s="956"/>
      <c r="P345" s="956"/>
      <c r="Q345" s="956"/>
      <c r="R345" s="986"/>
      <c r="S345" s="956"/>
      <c r="T345" s="956"/>
      <c r="U345" s="956"/>
      <c r="V345" s="956"/>
      <c r="W345" s="956"/>
      <c r="X345" s="956"/>
      <c r="Y345" s="956"/>
      <c r="Z345" s="956"/>
      <c r="AA345" s="956"/>
      <c r="AB345" s="956"/>
      <c r="AC345" s="1315"/>
      <c r="AD345" s="906"/>
      <c r="AE345" s="934"/>
    </row>
    <row r="346" spans="1:39" ht="16.149999999999999" customHeight="1">
      <c r="A346" s="959" t="s">
        <v>269</v>
      </c>
      <c r="B346" s="937" t="s">
        <v>2863</v>
      </c>
      <c r="C346" s="937"/>
      <c r="D346" s="937"/>
      <c r="E346" s="937"/>
      <c r="F346" s="937"/>
      <c r="G346" s="937"/>
      <c r="H346" s="937"/>
      <c r="I346" s="937"/>
      <c r="J346" s="937"/>
      <c r="K346" s="937"/>
      <c r="L346" s="937"/>
      <c r="M346" s="937"/>
      <c r="N346" s="937"/>
      <c r="O346" s="937"/>
      <c r="P346" s="937"/>
      <c r="Q346" s="937"/>
      <c r="R346" s="937"/>
      <c r="S346" s="937"/>
      <c r="T346" s="937"/>
      <c r="U346" s="937"/>
      <c r="V346" s="937"/>
      <c r="W346" s="937"/>
      <c r="X346" s="937"/>
      <c r="Y346" s="937"/>
      <c r="Z346" s="937"/>
      <c r="AA346" s="937"/>
    </row>
    <row r="347" spans="1:39" ht="16.149999999999999" customHeight="1">
      <c r="A347" s="906"/>
      <c r="B347" s="906" t="s">
        <v>2211</v>
      </c>
      <c r="C347" s="906" t="s">
        <v>2244</v>
      </c>
      <c r="D347" s="906"/>
      <c r="E347" s="906"/>
      <c r="F347" s="906"/>
      <c r="G347" s="906"/>
      <c r="H347" s="906"/>
      <c r="I347" s="906"/>
      <c r="J347" s="906"/>
      <c r="K347" s="1667" t="str">
        <f>項目一覧②!$F$13</f>
        <v/>
      </c>
      <c r="L347" s="1667"/>
      <c r="M347" s="1667"/>
      <c r="N347" s="906"/>
      <c r="O347" s="906"/>
      <c r="P347" s="906"/>
      <c r="Q347" s="906"/>
      <c r="R347" s="906"/>
      <c r="S347" s="906"/>
      <c r="T347" s="906"/>
      <c r="U347" s="906"/>
      <c r="V347" s="906"/>
      <c r="W347" s="906"/>
      <c r="X347" s="906"/>
      <c r="Y347" s="906"/>
      <c r="Z347" s="906"/>
      <c r="AA347" s="906"/>
    </row>
    <row r="348" spans="1:39" ht="16.149999999999999" customHeight="1">
      <c r="A348" s="906"/>
      <c r="B348" s="906" t="s">
        <v>2230</v>
      </c>
      <c r="C348" s="906" t="s">
        <v>2245</v>
      </c>
      <c r="D348" s="906"/>
      <c r="E348" s="906"/>
      <c r="F348" s="906"/>
      <c r="G348" s="906"/>
      <c r="H348" s="906"/>
      <c r="I348" s="906"/>
      <c r="J348" s="906"/>
      <c r="K348" s="1667" t="str">
        <f>項目一覧②!$F$14</f>
        <v/>
      </c>
      <c r="L348" s="1667"/>
      <c r="M348" s="1667"/>
      <c r="N348" s="906"/>
      <c r="O348" s="906"/>
      <c r="P348" s="906"/>
      <c r="Q348" s="906"/>
      <c r="R348" s="906"/>
      <c r="S348" s="906"/>
      <c r="T348" s="906"/>
      <c r="U348" s="906"/>
      <c r="V348" s="906"/>
      <c r="W348" s="906"/>
      <c r="X348" s="906"/>
      <c r="Y348" s="906"/>
      <c r="Z348" s="906"/>
      <c r="AA348" s="906"/>
    </row>
    <row r="349" spans="1:39" ht="16.149999999999999" customHeight="1">
      <c r="A349" s="906"/>
      <c r="B349" s="906" t="s">
        <v>357</v>
      </c>
      <c r="C349" s="906" t="s">
        <v>2247</v>
      </c>
      <c r="D349" s="906"/>
      <c r="E349" s="906"/>
      <c r="F349" s="906"/>
      <c r="G349" s="906"/>
      <c r="H349" s="906"/>
      <c r="I349" s="906"/>
      <c r="J349" s="906"/>
      <c r="K349" s="1667" t="str">
        <f>項目一覧②!$F$15</f>
        <v/>
      </c>
      <c r="L349" s="1667"/>
      <c r="M349" s="1667"/>
      <c r="N349" s="906"/>
      <c r="O349" s="906"/>
      <c r="P349" s="906"/>
      <c r="Q349" s="906"/>
      <c r="R349" s="906"/>
      <c r="S349" s="906"/>
      <c r="T349" s="906"/>
      <c r="U349" s="906"/>
      <c r="V349" s="906"/>
      <c r="W349" s="906"/>
      <c r="X349" s="906"/>
      <c r="Y349" s="906"/>
      <c r="Z349" s="906"/>
      <c r="AA349" s="906"/>
    </row>
    <row r="350" spans="1:39" ht="16.149999999999999" customHeight="1">
      <c r="A350" s="906"/>
      <c r="B350" s="906" t="s">
        <v>355</v>
      </c>
      <c r="C350" s="906" t="s">
        <v>2248</v>
      </c>
      <c r="D350" s="906"/>
      <c r="E350" s="906"/>
      <c r="F350" s="906"/>
      <c r="G350" s="906"/>
      <c r="H350" s="906"/>
      <c r="I350" s="906"/>
      <c r="J350" s="906"/>
      <c r="K350" s="1699" t="str">
        <f>項目一覧②!$F$16</f>
        <v/>
      </c>
      <c r="L350" s="1699"/>
      <c r="M350" s="1699"/>
      <c r="N350" s="906"/>
      <c r="O350" s="906"/>
      <c r="P350" s="906"/>
      <c r="Q350" s="906"/>
      <c r="R350" s="906"/>
      <c r="S350" s="906"/>
      <c r="T350" s="906"/>
      <c r="U350" s="906"/>
      <c r="V350" s="906"/>
      <c r="W350" s="906"/>
      <c r="X350" s="906"/>
      <c r="Y350" s="906"/>
      <c r="Z350" s="906"/>
      <c r="AA350" s="906"/>
      <c r="AB350" s="956"/>
    </row>
    <row r="351" spans="1:39" ht="16.149999999999999" customHeight="1">
      <c r="A351" s="959" t="s">
        <v>269</v>
      </c>
      <c r="B351" s="937" t="s">
        <v>2864</v>
      </c>
      <c r="C351" s="937"/>
      <c r="D351" s="937"/>
      <c r="E351" s="937"/>
      <c r="F351" s="937"/>
      <c r="G351" s="937"/>
      <c r="H351" s="937"/>
      <c r="I351" s="937"/>
      <c r="J351" s="937"/>
      <c r="K351" s="937"/>
      <c r="L351" s="937"/>
      <c r="M351" s="937"/>
      <c r="N351" s="937"/>
      <c r="O351" s="937"/>
      <c r="P351" s="937"/>
      <c r="Q351" s="937"/>
      <c r="R351" s="937"/>
      <c r="S351" s="937"/>
      <c r="T351" s="937"/>
      <c r="U351" s="937"/>
      <c r="V351" s="937"/>
      <c r="W351" s="937"/>
      <c r="X351" s="937"/>
      <c r="Y351" s="937"/>
      <c r="Z351" s="937"/>
      <c r="AA351" s="937"/>
    </row>
    <row r="352" spans="1:39" ht="16.149999999999999" customHeight="1">
      <c r="A352" s="906"/>
      <c r="B352" s="906" t="s">
        <v>2211</v>
      </c>
      <c r="C352" s="906" t="s">
        <v>2236</v>
      </c>
      <c r="D352" s="906"/>
      <c r="E352" s="906"/>
      <c r="F352" s="906"/>
      <c r="G352" s="906"/>
      <c r="H352" s="906"/>
      <c r="I352" s="906"/>
      <c r="J352" s="906"/>
      <c r="K352" s="1677" t="str">
        <f>項目一覧②!$F$17</f>
        <v/>
      </c>
      <c r="L352" s="1677"/>
      <c r="M352" s="1677"/>
      <c r="N352" s="1677"/>
      <c r="O352" s="906" t="s">
        <v>267</v>
      </c>
      <c r="P352" s="906"/>
      <c r="Q352" s="906"/>
      <c r="R352" s="906"/>
      <c r="S352" s="906"/>
      <c r="T352" s="906"/>
      <c r="U352" s="906"/>
      <c r="V352" s="906"/>
      <c r="W352" s="906"/>
      <c r="X352" s="906"/>
      <c r="Y352" s="906"/>
      <c r="Z352" s="906"/>
      <c r="AA352" s="906"/>
    </row>
    <row r="353" spans="1:41" ht="16.149999999999999" customHeight="1">
      <c r="A353" s="935"/>
      <c r="B353" s="935" t="s">
        <v>2230</v>
      </c>
      <c r="C353" s="935" t="s">
        <v>2249</v>
      </c>
      <c r="D353" s="935"/>
      <c r="E353" s="935"/>
      <c r="F353" s="935"/>
      <c r="G353" s="935"/>
      <c r="H353" s="935"/>
      <c r="I353" s="935"/>
      <c r="J353" s="935"/>
      <c r="K353" s="1687" t="str">
        <f>項目一覧②!$F$18</f>
        <v/>
      </c>
      <c r="L353" s="1687"/>
      <c r="M353" s="1687"/>
      <c r="N353" s="1687"/>
      <c r="O353" s="906" t="s">
        <v>267</v>
      </c>
      <c r="P353" s="935"/>
      <c r="Q353" s="935"/>
      <c r="R353" s="935"/>
      <c r="S353" s="935"/>
      <c r="T353" s="935"/>
      <c r="U353" s="935"/>
      <c r="V353" s="935"/>
      <c r="W353" s="935"/>
      <c r="X353" s="935"/>
      <c r="Y353" s="935"/>
      <c r="Z353" s="935"/>
      <c r="AA353" s="935"/>
      <c r="AB353" s="956"/>
    </row>
    <row r="354" spans="1:41" ht="20.25" customHeight="1">
      <c r="A354" s="972" t="s">
        <v>269</v>
      </c>
      <c r="B354" s="973" t="s">
        <v>2865</v>
      </c>
      <c r="C354" s="973"/>
      <c r="D354" s="973"/>
      <c r="E354" s="973"/>
      <c r="F354" s="973"/>
      <c r="G354" s="973"/>
      <c r="H354" s="995" t="str">
        <f>項目一覧②!$F$19</f>
        <v/>
      </c>
      <c r="I354" s="995"/>
      <c r="J354" s="973"/>
      <c r="K354" s="973"/>
      <c r="L354" s="973"/>
      <c r="M354" s="973"/>
      <c r="N354" s="973"/>
      <c r="O354" s="973"/>
      <c r="P354" s="973"/>
      <c r="Q354" s="973"/>
      <c r="R354" s="973"/>
      <c r="S354" s="973"/>
      <c r="T354" s="973"/>
      <c r="U354" s="973"/>
      <c r="V354" s="973"/>
      <c r="W354" s="973"/>
      <c r="X354" s="973"/>
      <c r="Y354" s="973"/>
      <c r="Z354" s="973"/>
      <c r="AA354" s="973"/>
      <c r="AB354" s="956"/>
    </row>
    <row r="355" spans="1:41" ht="16.149999999999999" customHeight="1">
      <c r="A355" s="959" t="s">
        <v>269</v>
      </c>
      <c r="B355" s="937" t="s">
        <v>2866</v>
      </c>
      <c r="C355" s="937"/>
      <c r="D355" s="937"/>
      <c r="E355" s="937"/>
      <c r="F355" s="937"/>
      <c r="G355" s="937"/>
      <c r="H355" s="937"/>
      <c r="I355" s="937"/>
      <c r="J355" s="937"/>
      <c r="K355" s="937"/>
      <c r="L355" s="937"/>
      <c r="M355" s="937"/>
      <c r="N355" s="937"/>
      <c r="O355" s="937"/>
      <c r="P355" s="937"/>
      <c r="Q355" s="937"/>
      <c r="R355" s="937"/>
      <c r="S355" s="937"/>
      <c r="T355" s="937"/>
      <c r="U355" s="937"/>
      <c r="V355" s="937"/>
      <c r="W355" s="937"/>
      <c r="X355" s="937"/>
      <c r="Y355" s="937"/>
      <c r="Z355" s="937"/>
      <c r="AA355" s="937"/>
    </row>
    <row r="356" spans="1:41" ht="16.149999999999999" customHeight="1">
      <c r="A356" s="936"/>
      <c r="B356" s="906" t="s">
        <v>2211</v>
      </c>
      <c r="C356" s="906" t="s">
        <v>3576</v>
      </c>
      <c r="D356" s="906"/>
      <c r="E356" s="906"/>
      <c r="F356" s="906"/>
      <c r="G356" s="906"/>
      <c r="H356" s="906"/>
      <c r="I356" s="906"/>
      <c r="J356" s="906"/>
      <c r="K356" s="906"/>
      <c r="L356" s="906"/>
      <c r="M356" s="906"/>
      <c r="N356" s="906"/>
      <c r="O356" s="906"/>
      <c r="P356" s="906"/>
      <c r="Q356" s="906"/>
      <c r="R356" s="906"/>
      <c r="S356" s="906"/>
      <c r="T356" s="906"/>
      <c r="U356" s="906"/>
      <c r="V356" s="906"/>
      <c r="W356" s="906"/>
      <c r="X356" s="906"/>
      <c r="Y356" s="906"/>
      <c r="Z356" s="906"/>
      <c r="AA356" s="906"/>
    </row>
    <row r="357" spans="1:41" ht="16.149999999999999" customHeight="1">
      <c r="A357" s="906"/>
      <c r="C357" s="906"/>
      <c r="D357" s="906"/>
      <c r="E357" s="906"/>
      <c r="F357" s="906"/>
      <c r="G357" s="906"/>
      <c r="H357" s="906"/>
      <c r="I357" s="906"/>
      <c r="J357" s="906"/>
      <c r="K357" s="906"/>
      <c r="L357" s="906"/>
      <c r="M357" s="906"/>
      <c r="N357" s="906"/>
      <c r="O357" s="906"/>
      <c r="P357" s="906"/>
      <c r="Q357" s="906"/>
      <c r="R357" s="906"/>
      <c r="S357" s="906"/>
      <c r="T357" s="906"/>
      <c r="U357" s="936" t="str">
        <f>IF(項目一覧②!$G$20=TRUE,"■","□")</f>
        <v>□</v>
      </c>
      <c r="V357" s="906" t="s">
        <v>266</v>
      </c>
      <c r="W357" s="906"/>
      <c r="X357" s="936" t="str">
        <f>IF(項目一覧②!$H$20=TRUE,"■","□")</f>
        <v>□</v>
      </c>
      <c r="Y357" s="906" t="s">
        <v>265</v>
      </c>
      <c r="Z357" s="906"/>
      <c r="AA357" s="906"/>
    </row>
    <row r="358" spans="1:41" s="903" customFormat="1" ht="18" customHeight="1">
      <c r="A358" s="991"/>
      <c r="B358" s="983" t="s">
        <v>3601</v>
      </c>
      <c r="C358" s="983"/>
      <c r="D358" s="983"/>
      <c r="E358" s="983"/>
      <c r="F358" s="983"/>
      <c r="G358" s="983"/>
      <c r="H358" s="983"/>
      <c r="I358" s="983"/>
      <c r="J358" s="983"/>
      <c r="K358" s="983"/>
      <c r="L358" s="906"/>
      <c r="M358" s="906"/>
      <c r="N358" s="906"/>
      <c r="O358" s="906"/>
      <c r="P358" s="906"/>
      <c r="Q358" s="906"/>
      <c r="R358" s="906"/>
      <c r="S358" s="906"/>
      <c r="T358" s="906"/>
      <c r="U358" s="906"/>
      <c r="V358" s="906"/>
      <c r="W358" s="906"/>
      <c r="X358" s="906"/>
      <c r="Y358" s="906"/>
      <c r="Z358" s="906"/>
      <c r="AA358" s="906"/>
      <c r="AB358" s="906"/>
      <c r="AC358" s="906"/>
      <c r="AD358" s="975"/>
      <c r="AE358" s="906"/>
      <c r="AF358" s="906"/>
      <c r="AG358" s="975"/>
      <c r="AH358" s="906"/>
      <c r="AI358" s="906"/>
      <c r="AJ358" s="906"/>
      <c r="AK358" s="906"/>
      <c r="AL358" s="906"/>
      <c r="AM358" s="975"/>
      <c r="AO358" s="996"/>
    </row>
    <row r="359" spans="1:41" s="903" customFormat="1" ht="18" customHeight="1">
      <c r="A359" s="991"/>
      <c r="B359" s="983"/>
      <c r="C359" s="936" t="str">
        <f>IF(項目一覧②!$G$977=TRUE,"■","□")</f>
        <v>□</v>
      </c>
      <c r="D359" s="983" t="s">
        <v>3734</v>
      </c>
      <c r="E359" s="983"/>
      <c r="F359" s="983"/>
      <c r="G359" s="983"/>
      <c r="H359" s="983"/>
      <c r="I359" s="983"/>
      <c r="J359" s="983"/>
      <c r="K359" s="983"/>
      <c r="L359" s="906"/>
      <c r="M359" s="906"/>
      <c r="N359" s="906"/>
      <c r="O359" s="906"/>
      <c r="P359" s="906"/>
      <c r="Q359" s="906"/>
      <c r="R359" s="906"/>
      <c r="S359" s="906"/>
      <c r="T359" s="906"/>
      <c r="U359" s="906"/>
      <c r="V359" s="906"/>
      <c r="W359" s="906"/>
      <c r="X359" s="906"/>
      <c r="Y359" s="906"/>
      <c r="Z359" s="906"/>
      <c r="AA359" s="906"/>
      <c r="AB359" s="906"/>
      <c r="AC359" s="906"/>
      <c r="AD359" s="975"/>
      <c r="AE359" s="906"/>
      <c r="AF359" s="906"/>
      <c r="AG359" s="975"/>
      <c r="AH359" s="906"/>
      <c r="AI359" s="906"/>
      <c r="AJ359" s="906"/>
      <c r="AK359" s="906"/>
      <c r="AL359" s="906"/>
      <c r="AM359" s="975"/>
      <c r="AO359" s="996"/>
    </row>
    <row r="360" spans="1:41" s="903" customFormat="1" ht="18" customHeight="1">
      <c r="A360" s="991"/>
      <c r="B360" s="983"/>
      <c r="C360" s="936" t="str">
        <f>IF(項目一覧②!$G$978=TRUE,"■","□")</f>
        <v>□</v>
      </c>
      <c r="D360" s="983" t="s">
        <v>3735</v>
      </c>
      <c r="E360" s="983"/>
      <c r="F360" s="983"/>
      <c r="G360" s="983"/>
      <c r="H360" s="983"/>
      <c r="I360" s="983"/>
      <c r="J360" s="983"/>
      <c r="K360" s="983"/>
      <c r="L360" s="906"/>
      <c r="M360" s="906"/>
      <c r="N360" s="906"/>
      <c r="O360" s="906"/>
      <c r="P360" s="906"/>
      <c r="Q360" s="906"/>
      <c r="R360" s="906"/>
      <c r="S360" s="906"/>
      <c r="T360" s="906"/>
      <c r="U360" s="906"/>
      <c r="V360" s="906"/>
      <c r="W360" s="906"/>
      <c r="X360" s="906"/>
      <c r="Y360" s="906"/>
      <c r="Z360" s="906"/>
      <c r="AA360" s="906"/>
      <c r="AB360" s="906"/>
      <c r="AC360" s="906"/>
      <c r="AD360" s="975"/>
      <c r="AE360" s="906"/>
      <c r="AF360" s="906"/>
      <c r="AG360" s="975"/>
      <c r="AH360" s="906"/>
      <c r="AI360" s="906"/>
      <c r="AJ360" s="906"/>
      <c r="AK360" s="906"/>
      <c r="AL360" s="906"/>
      <c r="AM360" s="975"/>
      <c r="AO360" s="996"/>
    </row>
    <row r="361" spans="1:41" s="903" customFormat="1" ht="18" customHeight="1">
      <c r="A361" s="991"/>
      <c r="B361" s="983"/>
      <c r="C361" s="983"/>
      <c r="D361" s="983" t="s">
        <v>3703</v>
      </c>
      <c r="E361" s="983"/>
      <c r="F361" s="983"/>
      <c r="G361" s="983"/>
      <c r="H361" s="983"/>
      <c r="I361" s="983"/>
      <c r="J361" s="983"/>
      <c r="K361" s="983"/>
      <c r="L361" s="906"/>
      <c r="M361" s="906"/>
      <c r="N361" s="906"/>
      <c r="O361" s="906"/>
      <c r="P361" s="906"/>
      <c r="Q361" s="906"/>
      <c r="R361" s="906"/>
      <c r="S361" s="906"/>
      <c r="T361" s="906"/>
      <c r="U361" s="906"/>
      <c r="V361" s="906"/>
      <c r="W361" s="906"/>
      <c r="X361" s="906"/>
      <c r="Y361" s="906"/>
      <c r="Z361" s="906"/>
      <c r="AA361" s="906"/>
      <c r="AB361" s="906"/>
      <c r="AC361" s="906"/>
      <c r="AD361" s="975"/>
      <c r="AE361" s="906"/>
      <c r="AF361" s="906"/>
      <c r="AG361" s="975"/>
      <c r="AH361" s="906"/>
      <c r="AI361" s="906"/>
      <c r="AJ361" s="906"/>
      <c r="AK361" s="906"/>
      <c r="AL361" s="906"/>
      <c r="AM361" s="975"/>
      <c r="AO361" s="996"/>
    </row>
    <row r="362" spans="1:41" s="903" customFormat="1" ht="18" customHeight="1">
      <c r="A362" s="991"/>
      <c r="B362" s="983"/>
      <c r="C362" s="983"/>
      <c r="D362" s="983" t="s">
        <v>3592</v>
      </c>
      <c r="E362" s="983"/>
      <c r="F362" s="983"/>
      <c r="G362" s="1667" t="str">
        <f>項目一覧②!$F$979</f>
        <v/>
      </c>
      <c r="H362" s="1667"/>
      <c r="I362" s="1667"/>
      <c r="J362" s="1667"/>
      <c r="K362" s="1667"/>
      <c r="L362" s="906"/>
      <c r="M362" s="1667"/>
      <c r="N362" s="1667"/>
      <c r="O362" s="1667"/>
      <c r="P362" s="1667"/>
      <c r="Q362" s="1667"/>
      <c r="R362" s="906"/>
      <c r="S362" s="906"/>
      <c r="T362" s="906"/>
      <c r="U362" s="906"/>
      <c r="V362" s="906"/>
      <c r="W362" s="906"/>
      <c r="X362" s="906"/>
      <c r="Y362" s="906"/>
      <c r="Z362" s="906"/>
      <c r="AA362" s="906"/>
      <c r="AB362" s="906"/>
      <c r="AC362" s="906"/>
      <c r="AD362" s="975"/>
      <c r="AE362" s="906"/>
      <c r="AF362" s="906"/>
      <c r="AG362" s="975"/>
      <c r="AH362" s="906"/>
      <c r="AI362" s="906"/>
      <c r="AJ362" s="906"/>
      <c r="AK362" s="906"/>
      <c r="AL362" s="906"/>
      <c r="AM362" s="975"/>
      <c r="AO362" s="996"/>
    </row>
    <row r="363" spans="1:41" s="903" customFormat="1" ht="18" customHeight="1">
      <c r="A363" s="991"/>
      <c r="B363" s="983"/>
      <c r="C363" s="983"/>
      <c r="D363" s="983" t="s">
        <v>3593</v>
      </c>
      <c r="E363" s="983"/>
      <c r="F363" s="983"/>
      <c r="G363" s="983"/>
      <c r="H363" s="983"/>
      <c r="I363" s="983"/>
      <c r="J363" s="983"/>
      <c r="K363" s="983"/>
      <c r="L363" s="906"/>
      <c r="M363" s="1667" t="str">
        <f>項目一覧②!$F$980</f>
        <v/>
      </c>
      <c r="N363" s="1667"/>
      <c r="O363" s="1667"/>
      <c r="P363" s="1667"/>
      <c r="Q363" s="1667"/>
      <c r="R363" s="906" t="s">
        <v>2426</v>
      </c>
      <c r="S363" s="906"/>
      <c r="T363" s="906"/>
      <c r="U363" s="906"/>
      <c r="V363" s="906"/>
      <c r="W363" s="906"/>
      <c r="X363" s="906"/>
      <c r="Y363" s="906"/>
      <c r="Z363" s="906"/>
      <c r="AA363" s="906"/>
      <c r="AB363" s="906"/>
      <c r="AC363" s="906"/>
      <c r="AD363" s="975"/>
      <c r="AE363" s="906"/>
      <c r="AF363" s="906"/>
      <c r="AG363" s="975"/>
      <c r="AH363" s="906"/>
      <c r="AI363" s="906"/>
      <c r="AJ363" s="906"/>
      <c r="AK363" s="906"/>
      <c r="AL363" s="906"/>
      <c r="AM363" s="975"/>
      <c r="AO363" s="996"/>
    </row>
    <row r="364" spans="1:41" ht="16.149999999999999" customHeight="1">
      <c r="A364" s="906"/>
      <c r="B364" s="903" t="s">
        <v>3599</v>
      </c>
      <c r="C364" s="906" t="s">
        <v>2140</v>
      </c>
      <c r="D364" s="906"/>
      <c r="E364" s="906"/>
      <c r="F364" s="906"/>
      <c r="G364" s="906"/>
      <c r="H364" s="906"/>
      <c r="I364" s="906"/>
      <c r="J364" s="906"/>
      <c r="K364" s="906"/>
      <c r="L364" s="906"/>
      <c r="M364" s="906"/>
      <c r="N364" s="906"/>
      <c r="O364" s="906"/>
      <c r="P364" s="906"/>
      <c r="Q364" s="906"/>
      <c r="R364" s="906"/>
      <c r="S364" s="906"/>
      <c r="T364" s="906"/>
      <c r="U364" s="936" t="str">
        <f>IF(項目一覧②!$G$21=TRUE,"■","□")</f>
        <v>□</v>
      </c>
      <c r="V364" s="906" t="s">
        <v>266</v>
      </c>
      <c r="W364" s="906"/>
      <c r="X364" s="936" t="str">
        <f>IF(項目一覧②!$H$21=TRUE,"■","□")</f>
        <v>□</v>
      </c>
      <c r="Y364" s="906" t="s">
        <v>83</v>
      </c>
      <c r="Z364" s="906"/>
      <c r="AA364" s="906"/>
    </row>
    <row r="365" spans="1:41" ht="16.149999999999999" customHeight="1">
      <c r="A365" s="906"/>
      <c r="B365" s="906" t="s">
        <v>355</v>
      </c>
      <c r="C365" s="906" t="s">
        <v>2333</v>
      </c>
      <c r="D365" s="906"/>
      <c r="E365" s="906"/>
      <c r="F365" s="906"/>
      <c r="G365" s="906"/>
      <c r="H365" s="906"/>
      <c r="I365" s="906"/>
      <c r="J365" s="906"/>
      <c r="K365" s="906"/>
      <c r="L365" s="906"/>
      <c r="M365" s="906"/>
      <c r="N365" s="906"/>
      <c r="O365" s="906"/>
      <c r="P365" s="906"/>
      <c r="Q365" s="906"/>
      <c r="R365" s="906"/>
      <c r="S365" s="906"/>
      <c r="T365" s="906"/>
      <c r="U365" s="936"/>
      <c r="V365" s="906"/>
      <c r="W365" s="906"/>
      <c r="X365" s="936"/>
      <c r="Y365" s="906"/>
      <c r="Z365" s="906"/>
      <c r="AA365" s="906"/>
    </row>
    <row r="366" spans="1:41" ht="16.149999999999999" customHeight="1">
      <c r="A366" s="906"/>
      <c r="B366" s="906"/>
      <c r="C366" s="906"/>
      <c r="D366" s="906"/>
      <c r="E366" s="906"/>
      <c r="F366" s="906"/>
      <c r="G366" s="906"/>
      <c r="H366" s="906"/>
      <c r="I366" s="906"/>
      <c r="J366" s="906"/>
      <c r="K366" s="906"/>
      <c r="L366" s="906" t="str">
        <f>IF(項目一覧②!$F$22="","第　　　　　　　　　　号","第   "&amp;項目一覧②!$F$22&amp;"   号")</f>
        <v>第　　　　　　　　　　号</v>
      </c>
      <c r="M366" s="906"/>
      <c r="N366" s="906"/>
      <c r="O366" s="906"/>
      <c r="P366" s="906"/>
      <c r="Q366" s="906"/>
      <c r="R366" s="906"/>
      <c r="S366" s="906"/>
      <c r="T366" s="906"/>
      <c r="U366" s="906"/>
      <c r="V366" s="906"/>
      <c r="W366" s="906"/>
      <c r="X366" s="906"/>
      <c r="Y366" s="906"/>
      <c r="Z366" s="906"/>
      <c r="AA366" s="906"/>
    </row>
    <row r="367" spans="1:41" ht="16.149999999999999" customHeight="1">
      <c r="A367" s="906"/>
      <c r="B367" s="906" t="s">
        <v>354</v>
      </c>
      <c r="C367" s="906" t="s">
        <v>2317</v>
      </c>
      <c r="D367" s="906"/>
      <c r="E367" s="906"/>
      <c r="F367" s="906"/>
      <c r="G367" s="906"/>
      <c r="H367" s="906"/>
      <c r="I367" s="906"/>
      <c r="J367" s="906"/>
      <c r="K367" s="906"/>
      <c r="L367" s="906"/>
      <c r="M367" s="906"/>
      <c r="N367" s="906"/>
      <c r="O367" s="906"/>
      <c r="P367" s="906"/>
      <c r="Q367" s="906"/>
      <c r="R367" s="906"/>
      <c r="S367" s="906"/>
      <c r="T367" s="906"/>
      <c r="U367" s="906"/>
      <c r="V367" s="906"/>
      <c r="W367" s="906"/>
      <c r="X367" s="906"/>
      <c r="Y367" s="906"/>
      <c r="Z367" s="906"/>
      <c r="AA367" s="906"/>
    </row>
    <row r="368" spans="1:41" ht="16.149999999999999" customHeight="1">
      <c r="A368" s="906"/>
      <c r="B368" s="906"/>
      <c r="C368" s="906"/>
      <c r="D368" s="906"/>
      <c r="E368" s="906"/>
      <c r="F368" s="906"/>
      <c r="G368" s="906"/>
      <c r="H368" s="906"/>
      <c r="I368" s="906"/>
      <c r="J368" s="906"/>
      <c r="K368" s="906"/>
      <c r="L368" s="906" t="str">
        <f>IF(項目一覧②!$F$23="","第　　　　　　　　　　号","第   "&amp;項目一覧②!$F$23&amp;"   号")</f>
        <v>第　　　　　　　　　　号</v>
      </c>
      <c r="M368" s="906"/>
      <c r="N368" s="906"/>
      <c r="O368" s="906"/>
      <c r="P368" s="906"/>
      <c r="Q368" s="906"/>
      <c r="R368" s="906"/>
      <c r="S368" s="906"/>
      <c r="T368" s="906"/>
      <c r="U368" s="906"/>
      <c r="V368" s="906"/>
      <c r="W368" s="906"/>
      <c r="X368" s="906"/>
      <c r="Y368" s="906"/>
      <c r="Z368" s="906"/>
      <c r="AA368" s="906"/>
    </row>
    <row r="369" spans="1:29" ht="16.149999999999999" customHeight="1">
      <c r="A369" s="906"/>
      <c r="B369" s="906" t="s">
        <v>352</v>
      </c>
      <c r="C369" s="906" t="s">
        <v>2318</v>
      </c>
      <c r="D369" s="906"/>
      <c r="E369" s="906"/>
      <c r="F369" s="906"/>
      <c r="G369" s="906"/>
      <c r="H369" s="906"/>
      <c r="I369" s="906"/>
      <c r="J369" s="906"/>
      <c r="K369" s="906"/>
      <c r="L369" s="906"/>
      <c r="M369" s="906"/>
      <c r="N369" s="906"/>
      <c r="O369" s="906"/>
      <c r="P369" s="906"/>
      <c r="Q369" s="906"/>
      <c r="R369" s="906"/>
      <c r="S369" s="906"/>
      <c r="T369" s="906"/>
      <c r="U369" s="906"/>
      <c r="V369" s="906"/>
      <c r="W369" s="906"/>
      <c r="X369" s="906"/>
      <c r="Y369" s="906"/>
      <c r="Z369" s="906"/>
      <c r="AA369" s="906"/>
    </row>
    <row r="370" spans="1:29" ht="16.149999999999999" customHeight="1">
      <c r="A370" s="906"/>
      <c r="C370" s="906"/>
      <c r="D370" s="906"/>
      <c r="E370" s="906"/>
      <c r="F370" s="906"/>
      <c r="G370" s="975" t="str">
        <f>IF(項目一覧②!$G$815=TRUE,"■","□")</f>
        <v>□</v>
      </c>
      <c r="H370" s="983" t="s">
        <v>2341</v>
      </c>
      <c r="I370" s="906"/>
      <c r="J370" s="906"/>
      <c r="K370" s="906"/>
      <c r="L370" s="906"/>
      <c r="M370" s="906"/>
      <c r="N370" s="906"/>
      <c r="O370" s="906"/>
      <c r="P370" s="906"/>
      <c r="Q370" s="906"/>
      <c r="R370" s="906"/>
      <c r="S370" s="906"/>
      <c r="T370" s="906"/>
      <c r="U370" s="906"/>
      <c r="V370" s="906"/>
      <c r="W370" s="906"/>
      <c r="X370" s="906"/>
      <c r="Y370" s="906"/>
      <c r="Z370" s="906"/>
      <c r="AA370" s="906"/>
    </row>
    <row r="371" spans="1:29" ht="16.149999999999999" customHeight="1">
      <c r="A371" s="906"/>
      <c r="B371" s="906"/>
      <c r="C371" s="906"/>
      <c r="D371" s="906"/>
      <c r="E371" s="906"/>
      <c r="F371" s="906"/>
      <c r="G371" s="975" t="str">
        <f>IF(項目一覧②!$G$816=TRUE,"■","□")</f>
        <v>□</v>
      </c>
      <c r="H371" s="983" t="s">
        <v>2342</v>
      </c>
      <c r="I371" s="906"/>
      <c r="J371" s="906"/>
      <c r="K371" s="906"/>
      <c r="L371" s="906"/>
      <c r="M371" s="906"/>
      <c r="N371" s="906"/>
      <c r="O371" s="906"/>
      <c r="P371" s="906"/>
      <c r="Q371" s="906"/>
      <c r="R371" s="906"/>
      <c r="S371" s="906"/>
      <c r="T371" s="906"/>
      <c r="U371" s="906"/>
      <c r="V371" s="906"/>
      <c r="W371" s="906"/>
      <c r="X371" s="906"/>
      <c r="Y371" s="906"/>
      <c r="Z371" s="906"/>
      <c r="AA371" s="906"/>
    </row>
    <row r="372" spans="1:29" ht="16.149999999999999" customHeight="1">
      <c r="A372" s="906"/>
      <c r="B372" s="906"/>
      <c r="C372" s="906"/>
      <c r="D372" s="906"/>
      <c r="E372" s="906"/>
      <c r="F372" s="906"/>
      <c r="G372" s="975" t="str">
        <f>IF(項目一覧②!$G$989=TRUE,"■","□")</f>
        <v>□</v>
      </c>
      <c r="H372" s="983" t="s">
        <v>3788</v>
      </c>
      <c r="I372" s="906"/>
      <c r="J372" s="906"/>
      <c r="K372" s="906"/>
      <c r="L372" s="906"/>
      <c r="M372" s="906"/>
      <c r="N372" s="906"/>
      <c r="O372" s="906"/>
      <c r="P372" s="906"/>
      <c r="Q372" s="906"/>
      <c r="R372" s="906"/>
      <c r="S372" s="906"/>
      <c r="T372" s="906"/>
      <c r="U372" s="906"/>
      <c r="V372" s="906"/>
      <c r="W372" s="906"/>
      <c r="X372" s="906"/>
      <c r="Y372" s="906"/>
      <c r="Z372" s="906"/>
      <c r="AA372" s="906"/>
      <c r="AC372" s="903"/>
    </row>
    <row r="373" spans="1:29" ht="16.149999999999999" customHeight="1">
      <c r="A373" s="906"/>
      <c r="B373" s="906" t="s">
        <v>3600</v>
      </c>
      <c r="C373" s="906" t="s">
        <v>2343</v>
      </c>
      <c r="D373" s="906"/>
      <c r="E373" s="906"/>
      <c r="F373" s="906"/>
      <c r="G373" s="906"/>
      <c r="H373" s="906"/>
      <c r="I373" s="906"/>
      <c r="J373" s="906"/>
      <c r="K373" s="906"/>
      <c r="L373" s="906"/>
      <c r="M373" s="906"/>
      <c r="N373" s="906"/>
      <c r="O373" s="906"/>
      <c r="P373" s="906"/>
      <c r="Q373" s="906"/>
      <c r="R373" s="906"/>
      <c r="S373" s="906"/>
      <c r="T373" s="906"/>
      <c r="U373" s="906"/>
      <c r="V373" s="906"/>
      <c r="W373" s="906"/>
      <c r="X373" s="906"/>
      <c r="Y373" s="906"/>
      <c r="Z373" s="906"/>
      <c r="AA373" s="906"/>
    </row>
    <row r="374" spans="1:29" ht="16.149999999999999" customHeight="1">
      <c r="A374" s="935"/>
      <c r="B374" s="935"/>
      <c r="C374" s="935"/>
      <c r="D374" s="935"/>
      <c r="E374" s="935"/>
      <c r="F374" s="935"/>
      <c r="G374" s="935"/>
      <c r="H374" s="935"/>
      <c r="I374" s="935"/>
      <c r="J374" s="935"/>
      <c r="K374" s="935"/>
      <c r="L374" s="935" t="str">
        <f>IF(項目一覧②!F24="","","第   "&amp;項目一覧②!F24&amp;"   号")</f>
        <v/>
      </c>
      <c r="M374" s="935"/>
      <c r="N374" s="935"/>
      <c r="O374" s="935"/>
      <c r="P374" s="935"/>
      <c r="Q374" s="935"/>
      <c r="R374" s="935"/>
      <c r="S374" s="935"/>
      <c r="T374" s="935"/>
      <c r="U374" s="935"/>
      <c r="V374" s="935"/>
      <c r="W374" s="935"/>
      <c r="X374" s="935"/>
      <c r="Y374" s="935"/>
      <c r="Z374" s="935"/>
      <c r="AA374" s="935"/>
      <c r="AB374" s="956"/>
    </row>
    <row r="375" spans="1:29" ht="15" customHeight="1">
      <c r="A375" s="936" t="s">
        <v>275</v>
      </c>
      <c r="B375" s="906" t="s">
        <v>2867</v>
      </c>
      <c r="C375" s="906"/>
      <c r="D375" s="906"/>
      <c r="E375" s="906"/>
      <c r="F375" s="906"/>
      <c r="G375" s="906"/>
      <c r="H375" s="906"/>
      <c r="I375" s="906"/>
      <c r="J375" s="906"/>
      <c r="K375" s="906"/>
      <c r="L375" s="906"/>
      <c r="M375" s="906"/>
      <c r="N375" s="906"/>
      <c r="O375" s="906"/>
      <c r="P375" s="906"/>
      <c r="Q375" s="906"/>
      <c r="R375" s="906"/>
      <c r="S375" s="906"/>
      <c r="T375" s="906"/>
      <c r="U375" s="906"/>
      <c r="V375" s="906"/>
      <c r="W375" s="906"/>
      <c r="X375" s="906"/>
      <c r="Y375" s="906"/>
      <c r="Z375" s="906"/>
      <c r="AA375" s="906"/>
    </row>
    <row r="376" spans="1:29" ht="15" customHeight="1">
      <c r="A376" s="906"/>
      <c r="B376" s="906" t="s">
        <v>300</v>
      </c>
      <c r="C376" s="906"/>
      <c r="D376" s="906"/>
      <c r="E376" s="906"/>
      <c r="F376" s="906"/>
      <c r="G376" s="906"/>
      <c r="H376" s="906"/>
      <c r="I376" s="975" t="s">
        <v>295</v>
      </c>
      <c r="J376" s="1667" t="s">
        <v>299</v>
      </c>
      <c r="K376" s="1667"/>
      <c r="L376" s="1667"/>
      <c r="M376" s="1667"/>
      <c r="N376" s="975" t="s">
        <v>294</v>
      </c>
      <c r="O376" s="975" t="s">
        <v>295</v>
      </c>
      <c r="P376" s="1667" t="s">
        <v>298</v>
      </c>
      <c r="Q376" s="1667"/>
      <c r="R376" s="1667"/>
      <c r="S376" s="1667"/>
      <c r="T376" s="975" t="s">
        <v>294</v>
      </c>
      <c r="U376" s="975" t="s">
        <v>295</v>
      </c>
      <c r="V376" s="1667" t="s">
        <v>297</v>
      </c>
      <c r="W376" s="1667"/>
      <c r="X376" s="1667"/>
      <c r="Y376" s="1667"/>
      <c r="Z376" s="945" t="s">
        <v>294</v>
      </c>
      <c r="AA376" s="906"/>
    </row>
    <row r="377" spans="1:29" ht="15" customHeight="1">
      <c r="A377" s="906"/>
      <c r="B377" s="906"/>
      <c r="C377" s="906"/>
      <c r="D377" s="975" t="s">
        <v>295</v>
      </c>
      <c r="E377" s="1673" t="str">
        <f>項目一覧②!$F$25</f>
        <v/>
      </c>
      <c r="F377" s="1673"/>
      <c r="G377" s="975" t="s">
        <v>294</v>
      </c>
      <c r="H377" s="906"/>
      <c r="I377" s="975" t="s">
        <v>295</v>
      </c>
      <c r="J377" s="1674" t="str">
        <f>項目一覧②!$F$32</f>
        <v/>
      </c>
      <c r="K377" s="1674"/>
      <c r="L377" s="1674"/>
      <c r="M377" s="1674"/>
      <c r="N377" s="975" t="s">
        <v>294</v>
      </c>
      <c r="O377" s="975" t="s">
        <v>295</v>
      </c>
      <c r="P377" s="1674" t="str">
        <f>項目一覧②!$F$39</f>
        <v/>
      </c>
      <c r="Q377" s="1674"/>
      <c r="R377" s="1674"/>
      <c r="S377" s="1674"/>
      <c r="T377" s="975" t="s">
        <v>294</v>
      </c>
      <c r="U377" s="975" t="s">
        <v>295</v>
      </c>
      <c r="V377" s="1674" t="str">
        <f>項目一覧②!$F$46</f>
        <v/>
      </c>
      <c r="W377" s="1674"/>
      <c r="X377" s="1674"/>
      <c r="Y377" s="1674"/>
      <c r="Z377" s="906" t="s">
        <v>278</v>
      </c>
      <c r="AA377" s="906"/>
    </row>
    <row r="378" spans="1:29" ht="15" customHeight="1">
      <c r="A378" s="906"/>
      <c r="B378" s="906"/>
      <c r="C378" s="906"/>
      <c r="D378" s="975" t="s">
        <v>295</v>
      </c>
      <c r="E378" s="1673" t="str">
        <f>項目一覧②!$F$26</f>
        <v/>
      </c>
      <c r="F378" s="1673"/>
      <c r="G378" s="975" t="s">
        <v>294</v>
      </c>
      <c r="H378" s="906"/>
      <c r="I378" s="975" t="s">
        <v>295</v>
      </c>
      <c r="J378" s="1674" t="str">
        <f>項目一覧②!$F$33</f>
        <v/>
      </c>
      <c r="K378" s="1674"/>
      <c r="L378" s="1674"/>
      <c r="M378" s="1674"/>
      <c r="N378" s="975" t="s">
        <v>294</v>
      </c>
      <c r="O378" s="975" t="s">
        <v>295</v>
      </c>
      <c r="P378" s="1674" t="str">
        <f>項目一覧②!$F$40</f>
        <v/>
      </c>
      <c r="Q378" s="1674"/>
      <c r="R378" s="1674"/>
      <c r="S378" s="1674"/>
      <c r="T378" s="975" t="s">
        <v>294</v>
      </c>
      <c r="U378" s="975" t="s">
        <v>295</v>
      </c>
      <c r="V378" s="1674" t="str">
        <f>項目一覧②!$F$47</f>
        <v/>
      </c>
      <c r="W378" s="1674"/>
      <c r="X378" s="1674"/>
      <c r="Y378" s="1674"/>
      <c r="Z378" s="906" t="s">
        <v>278</v>
      </c>
      <c r="AA378" s="906"/>
    </row>
    <row r="379" spans="1:29" ht="15" customHeight="1">
      <c r="A379" s="906"/>
      <c r="B379" s="906"/>
      <c r="C379" s="906"/>
      <c r="D379" s="975" t="s">
        <v>295</v>
      </c>
      <c r="E379" s="1673" t="str">
        <f>項目一覧②!$F$27</f>
        <v/>
      </c>
      <c r="F379" s="1673"/>
      <c r="G379" s="975" t="s">
        <v>294</v>
      </c>
      <c r="H379" s="906"/>
      <c r="I379" s="975" t="s">
        <v>295</v>
      </c>
      <c r="J379" s="1674" t="str">
        <f>項目一覧②!$F$34</f>
        <v/>
      </c>
      <c r="K379" s="1674"/>
      <c r="L379" s="1674"/>
      <c r="M379" s="1674"/>
      <c r="N379" s="975" t="s">
        <v>294</v>
      </c>
      <c r="O379" s="975" t="s">
        <v>295</v>
      </c>
      <c r="P379" s="1674" t="str">
        <f>項目一覧②!$F$41</f>
        <v/>
      </c>
      <c r="Q379" s="1674"/>
      <c r="R379" s="1674"/>
      <c r="S379" s="1674"/>
      <c r="T379" s="975" t="s">
        <v>294</v>
      </c>
      <c r="U379" s="975" t="s">
        <v>295</v>
      </c>
      <c r="V379" s="1674" t="str">
        <f>項目一覧②!$F$48</f>
        <v/>
      </c>
      <c r="W379" s="1674"/>
      <c r="X379" s="1674"/>
      <c r="Y379" s="1674"/>
      <c r="Z379" s="906" t="s">
        <v>278</v>
      </c>
      <c r="AA379" s="906"/>
    </row>
    <row r="380" spans="1:29" ht="15" customHeight="1">
      <c r="A380" s="906"/>
      <c r="B380" s="906"/>
      <c r="C380" s="906"/>
      <c r="D380" s="975" t="s">
        <v>295</v>
      </c>
      <c r="E380" s="1673" t="str">
        <f>項目一覧②!$F$28</f>
        <v/>
      </c>
      <c r="F380" s="1673"/>
      <c r="G380" s="975" t="s">
        <v>294</v>
      </c>
      <c r="H380" s="906"/>
      <c r="I380" s="975" t="s">
        <v>295</v>
      </c>
      <c r="J380" s="1674" t="str">
        <f>項目一覧②!$F$35</f>
        <v/>
      </c>
      <c r="K380" s="1674"/>
      <c r="L380" s="1674"/>
      <c r="M380" s="1674"/>
      <c r="N380" s="975" t="s">
        <v>294</v>
      </c>
      <c r="O380" s="975" t="s">
        <v>295</v>
      </c>
      <c r="P380" s="1674" t="str">
        <f>項目一覧②!$F$42</f>
        <v/>
      </c>
      <c r="Q380" s="1674"/>
      <c r="R380" s="1674"/>
      <c r="S380" s="1674"/>
      <c r="T380" s="975" t="s">
        <v>294</v>
      </c>
      <c r="U380" s="975" t="s">
        <v>295</v>
      </c>
      <c r="V380" s="1674" t="str">
        <f>項目一覧②!$F$49</f>
        <v/>
      </c>
      <c r="W380" s="1674"/>
      <c r="X380" s="1674"/>
      <c r="Y380" s="1674"/>
      <c r="Z380" s="906" t="s">
        <v>278</v>
      </c>
      <c r="AA380" s="906"/>
    </row>
    <row r="381" spans="1:29" ht="15" customHeight="1">
      <c r="A381" s="906"/>
      <c r="B381" s="906"/>
      <c r="C381" s="906"/>
      <c r="D381" s="975" t="s">
        <v>295</v>
      </c>
      <c r="E381" s="1673" t="str">
        <f>項目一覧②!$F$29</f>
        <v/>
      </c>
      <c r="F381" s="1673"/>
      <c r="G381" s="975" t="s">
        <v>294</v>
      </c>
      <c r="H381" s="906"/>
      <c r="I381" s="975" t="s">
        <v>295</v>
      </c>
      <c r="J381" s="1674" t="str">
        <f>項目一覧②!F36</f>
        <v/>
      </c>
      <c r="K381" s="1674"/>
      <c r="L381" s="1674"/>
      <c r="M381" s="1674"/>
      <c r="N381" s="975" t="s">
        <v>294</v>
      </c>
      <c r="O381" s="975" t="s">
        <v>295</v>
      </c>
      <c r="P381" s="1674" t="str">
        <f>項目一覧②!F43</f>
        <v/>
      </c>
      <c r="Q381" s="1674"/>
      <c r="R381" s="1674"/>
      <c r="S381" s="1674"/>
      <c r="T381" s="975" t="s">
        <v>294</v>
      </c>
      <c r="U381" s="975" t="s">
        <v>295</v>
      </c>
      <c r="V381" s="1674" t="str">
        <f>項目一覧②!F50</f>
        <v/>
      </c>
      <c r="W381" s="1674"/>
      <c r="X381" s="1674"/>
      <c r="Y381" s="1674"/>
      <c r="Z381" s="906" t="s">
        <v>278</v>
      </c>
      <c r="AA381" s="906"/>
    </row>
    <row r="382" spans="1:29" ht="15" customHeight="1">
      <c r="A382" s="906"/>
      <c r="B382" s="906"/>
      <c r="C382" s="906"/>
      <c r="D382" s="975" t="s">
        <v>295</v>
      </c>
      <c r="E382" s="1673" t="str">
        <f>項目一覧②!$F$30</f>
        <v/>
      </c>
      <c r="F382" s="1673"/>
      <c r="G382" s="975" t="s">
        <v>294</v>
      </c>
      <c r="H382" s="906"/>
      <c r="I382" s="975" t="s">
        <v>295</v>
      </c>
      <c r="J382" s="1674" t="str">
        <f>項目一覧②!F37</f>
        <v/>
      </c>
      <c r="K382" s="1674"/>
      <c r="L382" s="1674"/>
      <c r="M382" s="1674"/>
      <c r="N382" s="975" t="s">
        <v>294</v>
      </c>
      <c r="O382" s="975" t="s">
        <v>295</v>
      </c>
      <c r="P382" s="1674" t="str">
        <f>項目一覧②!F44</f>
        <v/>
      </c>
      <c r="Q382" s="1674"/>
      <c r="R382" s="1674"/>
      <c r="S382" s="1674"/>
      <c r="T382" s="975" t="s">
        <v>294</v>
      </c>
      <c r="U382" s="975" t="s">
        <v>295</v>
      </c>
      <c r="V382" s="1674" t="str">
        <f>項目一覧②!F51</f>
        <v/>
      </c>
      <c r="W382" s="1674"/>
      <c r="X382" s="1674"/>
      <c r="Y382" s="1674"/>
      <c r="Z382" s="906" t="s">
        <v>278</v>
      </c>
      <c r="AA382" s="906"/>
    </row>
    <row r="383" spans="1:29" ht="15" customHeight="1">
      <c r="A383" s="906"/>
      <c r="B383" s="906"/>
      <c r="C383" s="906"/>
      <c r="D383" s="975" t="s">
        <v>150</v>
      </c>
      <c r="E383" s="1673" t="str">
        <f>項目一覧②!$F$31</f>
        <v/>
      </c>
      <c r="F383" s="1673"/>
      <c r="G383" s="975" t="s">
        <v>68</v>
      </c>
      <c r="H383" s="906"/>
      <c r="I383" s="975" t="s">
        <v>150</v>
      </c>
      <c r="J383" s="1674" t="str">
        <f>項目一覧②!$F$38</f>
        <v/>
      </c>
      <c r="K383" s="1674"/>
      <c r="L383" s="1674"/>
      <c r="M383" s="1674"/>
      <c r="N383" s="975" t="s">
        <v>68</v>
      </c>
      <c r="O383" s="975" t="s">
        <v>150</v>
      </c>
      <c r="P383" s="1674" t="str">
        <f>項目一覧②!$F$45</f>
        <v/>
      </c>
      <c r="Q383" s="1674"/>
      <c r="R383" s="1674"/>
      <c r="S383" s="1674"/>
      <c r="T383" s="975" t="s">
        <v>68</v>
      </c>
      <c r="U383" s="975" t="s">
        <v>150</v>
      </c>
      <c r="V383" s="1674" t="str">
        <f>項目一覧②!$F$52</f>
        <v/>
      </c>
      <c r="W383" s="1674"/>
      <c r="X383" s="1674"/>
      <c r="Y383" s="1674"/>
      <c r="Z383" s="906" t="s">
        <v>252</v>
      </c>
      <c r="AA383" s="906"/>
    </row>
    <row r="384" spans="1:29" ht="15" customHeight="1">
      <c r="A384" s="956"/>
      <c r="B384" s="956" t="s">
        <v>296</v>
      </c>
      <c r="C384" s="956"/>
      <c r="D384" s="956"/>
      <c r="E384" s="956"/>
      <c r="F384" s="956"/>
      <c r="G384" s="956"/>
      <c r="H384" s="956"/>
      <c r="I384" s="986" t="s">
        <v>295</v>
      </c>
      <c r="J384" s="1698" t="str">
        <f>項目一覧②!$F$53</f>
        <v/>
      </c>
      <c r="K384" s="1698"/>
      <c r="L384" s="1698"/>
      <c r="M384" s="1698"/>
      <c r="N384" s="986" t="s">
        <v>294</v>
      </c>
      <c r="O384" s="986" t="s">
        <v>295</v>
      </c>
      <c r="P384" s="1698" t="str">
        <f>項目一覧②!$F$54</f>
        <v/>
      </c>
      <c r="Q384" s="1698"/>
      <c r="R384" s="1698"/>
      <c r="S384" s="1698"/>
      <c r="T384" s="986" t="s">
        <v>294</v>
      </c>
      <c r="U384" s="986" t="s">
        <v>293</v>
      </c>
      <c r="V384" s="1698" t="str">
        <f>項目一覧②!$F$55</f>
        <v/>
      </c>
      <c r="W384" s="1698"/>
      <c r="X384" s="1698"/>
      <c r="Y384" s="1698"/>
      <c r="Z384" s="956" t="s">
        <v>292</v>
      </c>
      <c r="AA384" s="956"/>
      <c r="AB384" s="956"/>
    </row>
    <row r="385" spans="1:28" ht="20.25" customHeight="1">
      <c r="A385" s="972" t="s">
        <v>275</v>
      </c>
      <c r="B385" s="973" t="s">
        <v>2868</v>
      </c>
      <c r="C385" s="973"/>
      <c r="D385" s="973"/>
      <c r="E385" s="973"/>
      <c r="F385" s="995" t="str">
        <f>項目一覧②!$F$56</f>
        <v/>
      </c>
      <c r="G385" s="973"/>
      <c r="H385" s="973"/>
      <c r="I385" s="973"/>
      <c r="J385" s="973"/>
      <c r="K385" s="973"/>
      <c r="L385" s="973"/>
      <c r="M385" s="973"/>
      <c r="N385" s="973"/>
      <c r="O385" s="973"/>
      <c r="P385" s="973"/>
      <c r="Q385" s="973"/>
      <c r="R385" s="973"/>
      <c r="S385" s="973"/>
      <c r="T385" s="973"/>
      <c r="U385" s="973"/>
      <c r="V385" s="973"/>
      <c r="W385" s="973"/>
      <c r="X385" s="973"/>
      <c r="Y385" s="973"/>
      <c r="Z385" s="973"/>
      <c r="AA385" s="973"/>
      <c r="AB385" s="956"/>
    </row>
    <row r="386" spans="1:28" ht="20.25" customHeight="1">
      <c r="A386" s="972" t="s">
        <v>275</v>
      </c>
      <c r="B386" s="973" t="s">
        <v>2869</v>
      </c>
      <c r="C386" s="973"/>
      <c r="D386" s="973"/>
      <c r="E386" s="973"/>
      <c r="F386" s="995" t="str">
        <f>項目一覧②!$F$57</f>
        <v/>
      </c>
      <c r="G386" s="973"/>
      <c r="H386" s="973"/>
      <c r="I386" s="973"/>
      <c r="J386" s="973"/>
      <c r="K386" s="973"/>
      <c r="L386" s="973"/>
      <c r="M386" s="973"/>
      <c r="N386" s="973"/>
      <c r="O386" s="973"/>
      <c r="P386" s="973"/>
      <c r="Q386" s="973"/>
      <c r="R386" s="973"/>
      <c r="S386" s="973"/>
      <c r="T386" s="973"/>
      <c r="U386" s="973"/>
      <c r="V386" s="973"/>
      <c r="W386" s="973"/>
      <c r="X386" s="973"/>
      <c r="Y386" s="973"/>
      <c r="Z386" s="973"/>
      <c r="AA386" s="973"/>
      <c r="AB386" s="956"/>
    </row>
    <row r="387" spans="1:28" ht="20.25" customHeight="1">
      <c r="A387" s="972" t="s">
        <v>275</v>
      </c>
      <c r="B387" s="973" t="s">
        <v>2870</v>
      </c>
      <c r="C387" s="973"/>
      <c r="D387" s="973"/>
      <c r="E387" s="973"/>
      <c r="F387" s="995" t="str">
        <f>項目一覧②!$F$58</f>
        <v/>
      </c>
      <c r="G387" s="973"/>
      <c r="H387" s="973"/>
      <c r="I387" s="973"/>
      <c r="J387" s="973"/>
      <c r="K387" s="973"/>
      <c r="L387" s="973"/>
      <c r="M387" s="973"/>
      <c r="N387" s="973"/>
      <c r="O387" s="973"/>
      <c r="P387" s="973"/>
      <c r="Q387" s="973"/>
      <c r="R387" s="973"/>
      <c r="S387" s="973"/>
      <c r="T387" s="973"/>
      <c r="U387" s="973"/>
      <c r="V387" s="973"/>
      <c r="W387" s="973"/>
      <c r="X387" s="973"/>
      <c r="Y387" s="973"/>
      <c r="Z387" s="973"/>
      <c r="AA387" s="973"/>
      <c r="AB387" s="956"/>
    </row>
    <row r="388" spans="1:28" ht="20.25" customHeight="1">
      <c r="A388" s="972" t="s">
        <v>275</v>
      </c>
      <c r="B388" s="973" t="s">
        <v>2871</v>
      </c>
      <c r="C388" s="973"/>
      <c r="D388" s="973"/>
      <c r="E388" s="973"/>
      <c r="F388" s="973"/>
      <c r="G388" s="973"/>
      <c r="H388" s="973"/>
      <c r="I388" s="973"/>
      <c r="J388" s="1670" t="str">
        <f>項目一覧②!$F$59</f>
        <v/>
      </c>
      <c r="K388" s="1670"/>
      <c r="L388" s="1670"/>
      <c r="M388" s="1670"/>
      <c r="N388" s="1670"/>
      <c r="O388" s="984" t="s">
        <v>291</v>
      </c>
      <c r="P388" s="973"/>
      <c r="Q388" s="973"/>
      <c r="R388" s="973"/>
      <c r="S388" s="973"/>
      <c r="T388" s="973"/>
      <c r="U388" s="973"/>
      <c r="V388" s="973"/>
      <c r="W388" s="973"/>
      <c r="X388" s="973"/>
      <c r="Y388" s="973"/>
      <c r="Z388" s="973"/>
      <c r="AA388" s="973"/>
      <c r="AB388" s="956"/>
    </row>
    <row r="389" spans="1:28" ht="20.25" customHeight="1">
      <c r="A389" s="972" t="s">
        <v>275</v>
      </c>
      <c r="B389" s="973" t="s">
        <v>2872</v>
      </c>
      <c r="C389" s="973"/>
      <c r="D389" s="973"/>
      <c r="E389" s="973"/>
      <c r="F389" s="973"/>
      <c r="G389" s="973"/>
      <c r="H389" s="973"/>
      <c r="I389" s="973"/>
      <c r="J389" s="973"/>
      <c r="K389" s="973"/>
      <c r="L389" s="1760" t="str">
        <f>項目一覧②!$F$60</f>
        <v/>
      </c>
      <c r="M389" s="1760"/>
      <c r="N389" s="1760"/>
      <c r="O389" s="1760"/>
      <c r="P389" s="1760"/>
      <c r="Q389" s="1760"/>
      <c r="R389" s="973"/>
      <c r="S389" s="973"/>
      <c r="T389" s="973"/>
      <c r="U389" s="973"/>
      <c r="V389" s="973"/>
      <c r="W389" s="973"/>
      <c r="X389" s="973"/>
      <c r="Y389" s="973"/>
      <c r="Z389" s="973"/>
      <c r="AA389" s="973"/>
      <c r="AB389" s="956"/>
    </row>
    <row r="390" spans="1:28" ht="16.149999999999999" customHeight="1">
      <c r="A390" s="959" t="s">
        <v>275</v>
      </c>
      <c r="B390" s="937" t="s">
        <v>2873</v>
      </c>
      <c r="C390" s="937"/>
      <c r="D390" s="937"/>
      <c r="E390" s="937"/>
      <c r="F390" s="937"/>
      <c r="G390" s="937"/>
      <c r="H390" s="937"/>
      <c r="I390" s="1679" t="str">
        <f>項目一覧②!$F$61</f>
        <v/>
      </c>
      <c r="J390" s="1679"/>
      <c r="K390" s="1679"/>
      <c r="L390" s="1679"/>
      <c r="M390" s="1679"/>
      <c r="N390" s="1679"/>
      <c r="O390" s="1679"/>
      <c r="P390" s="1679"/>
      <c r="Q390" s="1679"/>
      <c r="R390" s="1679"/>
      <c r="S390" s="1679"/>
      <c r="T390" s="1679"/>
      <c r="U390" s="1679"/>
      <c r="V390" s="1679"/>
      <c r="W390" s="1679"/>
      <c r="X390" s="1679"/>
      <c r="Y390" s="1679"/>
      <c r="Z390" s="1679"/>
      <c r="AA390" s="1679"/>
    </row>
    <row r="391" spans="1:28" ht="16.149999999999999" customHeight="1">
      <c r="A391" s="974"/>
      <c r="B391" s="974"/>
      <c r="C391" s="974"/>
      <c r="D391" s="974"/>
      <c r="E391" s="974"/>
      <c r="F391" s="974"/>
      <c r="G391" s="974"/>
      <c r="H391" s="974"/>
      <c r="I391" s="1761"/>
      <c r="J391" s="1761"/>
      <c r="K391" s="1761"/>
      <c r="L391" s="1761"/>
      <c r="M391" s="1761"/>
      <c r="N391" s="1761"/>
      <c r="O391" s="1761"/>
      <c r="P391" s="1761"/>
      <c r="Q391" s="1761"/>
      <c r="R391" s="1761"/>
      <c r="S391" s="1761"/>
      <c r="T391" s="1761"/>
      <c r="U391" s="1761"/>
      <c r="V391" s="1761"/>
      <c r="W391" s="1761"/>
      <c r="X391" s="1761"/>
      <c r="Y391" s="1761"/>
      <c r="Z391" s="1761"/>
      <c r="AA391" s="1761"/>
      <c r="AB391" s="956"/>
    </row>
    <row r="392" spans="1:28" ht="16.149999999999999" customHeight="1">
      <c r="A392" s="965" t="s">
        <v>275</v>
      </c>
      <c r="B392" s="937" t="s">
        <v>2874</v>
      </c>
      <c r="C392" s="966"/>
      <c r="D392" s="966"/>
      <c r="E392" s="966"/>
      <c r="F392" s="1979" t="str">
        <f>項目一覧②!$F$62</f>
        <v/>
      </c>
      <c r="G392" s="1979"/>
      <c r="H392" s="1979"/>
      <c r="I392" s="1979"/>
      <c r="J392" s="1979"/>
      <c r="K392" s="1979"/>
      <c r="L392" s="1979"/>
      <c r="M392" s="1979"/>
      <c r="N392" s="1979"/>
      <c r="O392" s="1979"/>
      <c r="P392" s="1979"/>
      <c r="Q392" s="1979"/>
      <c r="R392" s="1979"/>
      <c r="S392" s="1979"/>
      <c r="T392" s="1979"/>
      <c r="U392" s="1979"/>
      <c r="V392" s="1979"/>
      <c r="W392" s="1979"/>
      <c r="X392" s="1979"/>
      <c r="Y392" s="1979"/>
      <c r="Z392" s="1979"/>
      <c r="AA392" s="1979"/>
    </row>
    <row r="393" spans="1:28" ht="16.149999999999999" customHeight="1">
      <c r="A393" s="935"/>
      <c r="B393" s="935"/>
      <c r="C393" s="935"/>
      <c r="D393" s="935"/>
      <c r="E393" s="935"/>
      <c r="F393" s="1763"/>
      <c r="G393" s="1763"/>
      <c r="H393" s="1763"/>
      <c r="I393" s="1763"/>
      <c r="J393" s="1763"/>
      <c r="K393" s="1763"/>
      <c r="L393" s="1763"/>
      <c r="M393" s="1763"/>
      <c r="N393" s="1763"/>
      <c r="O393" s="1763"/>
      <c r="P393" s="1763"/>
      <c r="Q393" s="1763"/>
      <c r="R393" s="1763"/>
      <c r="S393" s="1763"/>
      <c r="T393" s="1763"/>
      <c r="U393" s="1763"/>
      <c r="V393" s="1763"/>
      <c r="W393" s="1763"/>
      <c r="X393" s="1763"/>
      <c r="Y393" s="1763"/>
      <c r="Z393" s="1763"/>
      <c r="AA393" s="1763"/>
      <c r="AB393" s="956"/>
    </row>
    <row r="394" spans="1:28" ht="16.149999999999999" customHeight="1">
      <c r="A394" s="906"/>
      <c r="B394" s="906"/>
      <c r="C394" s="906"/>
      <c r="D394" s="906"/>
      <c r="E394" s="906"/>
      <c r="F394" s="909"/>
      <c r="G394" s="909"/>
      <c r="H394" s="909"/>
      <c r="I394" s="909"/>
      <c r="J394" s="909"/>
      <c r="K394" s="909"/>
      <c r="L394" s="909"/>
      <c r="M394" s="909"/>
      <c r="N394" s="909"/>
      <c r="O394" s="909"/>
      <c r="P394" s="909"/>
      <c r="Q394" s="909"/>
      <c r="R394" s="909"/>
      <c r="S394" s="909"/>
      <c r="T394" s="909"/>
      <c r="U394" s="909"/>
      <c r="V394" s="909"/>
      <c r="W394" s="909"/>
      <c r="X394" s="909"/>
      <c r="Y394" s="909"/>
      <c r="Z394" s="909"/>
      <c r="AA394" s="909"/>
    </row>
    <row r="395" spans="1:28" ht="16.149999999999999" customHeight="1">
      <c r="A395" s="1667" t="s">
        <v>277</v>
      </c>
      <c r="B395" s="1667"/>
      <c r="C395" s="1667"/>
      <c r="D395" s="1667"/>
      <c r="E395" s="1667"/>
      <c r="F395" s="1667"/>
      <c r="G395" s="1667"/>
      <c r="H395" s="1667"/>
      <c r="I395" s="1667"/>
      <c r="J395" s="1667"/>
      <c r="K395" s="1667"/>
      <c r="L395" s="1667"/>
      <c r="M395" s="1667"/>
      <c r="N395" s="1667"/>
      <c r="O395" s="1667"/>
      <c r="P395" s="1667"/>
      <c r="Q395" s="1667"/>
      <c r="R395" s="1667"/>
      <c r="S395" s="1667"/>
      <c r="T395" s="1667"/>
      <c r="U395" s="1667"/>
      <c r="V395" s="1667"/>
      <c r="W395" s="1667"/>
      <c r="X395" s="1667"/>
      <c r="Y395" s="1667"/>
      <c r="Z395" s="1667"/>
      <c r="AA395" s="1667"/>
    </row>
    <row r="396" spans="1:28" ht="16.149999999999999" customHeight="1">
      <c r="A396" s="935"/>
      <c r="B396" s="935" t="s">
        <v>276</v>
      </c>
      <c r="C396" s="935"/>
      <c r="D396" s="935"/>
      <c r="E396" s="935"/>
      <c r="F396" s="935"/>
      <c r="G396" s="935"/>
      <c r="H396" s="935"/>
      <c r="I396" s="935"/>
      <c r="J396" s="935"/>
      <c r="K396" s="935"/>
      <c r="L396" s="935"/>
      <c r="M396" s="935"/>
      <c r="N396" s="935"/>
      <c r="O396" s="935"/>
      <c r="P396" s="935"/>
      <c r="Q396" s="935"/>
      <c r="R396" s="935"/>
      <c r="S396" s="935"/>
      <c r="T396" s="935"/>
      <c r="U396" s="935"/>
      <c r="V396" s="935"/>
      <c r="W396" s="935"/>
      <c r="X396" s="935"/>
      <c r="Y396" s="935"/>
      <c r="Z396" s="935"/>
      <c r="AA396" s="935"/>
    </row>
    <row r="397" spans="1:28" ht="18" customHeight="1">
      <c r="A397" s="972" t="s">
        <v>275</v>
      </c>
      <c r="B397" s="973" t="s">
        <v>132</v>
      </c>
      <c r="C397" s="973"/>
      <c r="D397" s="973"/>
      <c r="E397" s="973"/>
      <c r="F397" s="973"/>
      <c r="G397" s="922"/>
      <c r="H397" s="973"/>
      <c r="I397" s="973"/>
      <c r="J397" s="973"/>
      <c r="K397" s="973"/>
      <c r="L397" s="1688">
        <f>項目一覧②!$F$63</f>
        <v>1</v>
      </c>
      <c r="M397" s="1688"/>
      <c r="N397" s="973"/>
      <c r="O397" s="973"/>
      <c r="P397" s="973"/>
      <c r="Q397" s="973"/>
      <c r="R397" s="973"/>
      <c r="S397" s="973"/>
      <c r="T397" s="973"/>
      <c r="U397" s="973"/>
      <c r="V397" s="973"/>
      <c r="W397" s="973"/>
      <c r="X397" s="973"/>
      <c r="Y397" s="973"/>
      <c r="Z397" s="973"/>
      <c r="AA397" s="973"/>
    </row>
    <row r="398" spans="1:28" ht="18" customHeight="1">
      <c r="A398" s="972" t="s">
        <v>275</v>
      </c>
      <c r="B398" s="973" t="s">
        <v>274</v>
      </c>
      <c r="C398" s="973"/>
      <c r="D398" s="973"/>
      <c r="E398" s="973"/>
      <c r="F398" s="973"/>
      <c r="G398" s="903"/>
      <c r="H398" s="903"/>
      <c r="I398" s="973"/>
      <c r="J398" s="973"/>
      <c r="K398" s="1688" t="str">
        <f>項目一覧②!$F$64</f>
        <v/>
      </c>
      <c r="L398" s="1688"/>
      <c r="M398" s="1688"/>
      <c r="N398" s="984" t="s">
        <v>273</v>
      </c>
      <c r="O398" s="973"/>
      <c r="P398" s="973"/>
      <c r="Q398" s="973"/>
      <c r="R398" s="973"/>
      <c r="S398" s="973"/>
      <c r="T398" s="973"/>
      <c r="U398" s="973"/>
      <c r="V398" s="973"/>
      <c r="W398" s="973"/>
      <c r="X398" s="973"/>
      <c r="Y398" s="973"/>
      <c r="Z398" s="973"/>
      <c r="AA398" s="973"/>
    </row>
    <row r="399" spans="1:28" ht="18" customHeight="1">
      <c r="A399" s="972" t="s">
        <v>269</v>
      </c>
      <c r="B399" s="973" t="s">
        <v>272</v>
      </c>
      <c r="C399" s="973"/>
      <c r="D399" s="973"/>
      <c r="E399" s="973"/>
      <c r="F399" s="973"/>
      <c r="G399" s="973"/>
      <c r="H399" s="973"/>
      <c r="I399" s="973"/>
      <c r="J399" s="1670" t="str">
        <f>項目一覧②!$F$65</f>
        <v/>
      </c>
      <c r="K399" s="1670"/>
      <c r="L399" s="1670"/>
      <c r="M399" s="1670"/>
      <c r="N399" s="998" t="s">
        <v>267</v>
      </c>
      <c r="O399" s="973"/>
      <c r="P399" s="973"/>
      <c r="Q399" s="973"/>
      <c r="R399" s="973"/>
      <c r="S399" s="973"/>
      <c r="T399" s="973"/>
      <c r="U399" s="973"/>
      <c r="V399" s="973"/>
      <c r="W399" s="973"/>
      <c r="X399" s="973"/>
      <c r="Y399" s="973"/>
      <c r="Z399" s="973"/>
      <c r="AA399" s="973"/>
    </row>
    <row r="400" spans="1:28" ht="18" customHeight="1">
      <c r="A400" s="972" t="s">
        <v>269</v>
      </c>
      <c r="B400" s="973" t="s">
        <v>271</v>
      </c>
      <c r="C400" s="973"/>
      <c r="D400" s="973"/>
      <c r="E400" s="973"/>
      <c r="F400" s="973"/>
      <c r="G400" s="973"/>
      <c r="H400" s="973"/>
      <c r="I400" s="973"/>
      <c r="J400" s="1670" t="str">
        <f>項目一覧②!$F$66</f>
        <v/>
      </c>
      <c r="K400" s="1670"/>
      <c r="L400" s="1670"/>
      <c r="M400" s="1670"/>
      <c r="N400" s="999" t="s">
        <v>267</v>
      </c>
      <c r="O400" s="973"/>
      <c r="P400" s="973"/>
      <c r="Q400" s="973"/>
      <c r="R400" s="973"/>
      <c r="S400" s="973"/>
      <c r="T400" s="973"/>
      <c r="U400" s="973"/>
      <c r="V400" s="973"/>
      <c r="W400" s="973"/>
      <c r="X400" s="973"/>
      <c r="Y400" s="973"/>
      <c r="Z400" s="973"/>
      <c r="AA400" s="973"/>
    </row>
    <row r="401" spans="1:28" ht="18" customHeight="1">
      <c r="A401" s="972" t="s">
        <v>269</v>
      </c>
      <c r="B401" s="973" t="s">
        <v>270</v>
      </c>
      <c r="C401" s="973"/>
      <c r="D401" s="973"/>
      <c r="E401" s="973"/>
      <c r="F401" s="973"/>
      <c r="G401" s="973"/>
      <c r="H401" s="973"/>
      <c r="I401" s="973"/>
      <c r="J401" s="1670" t="str">
        <f>項目一覧②!$F$67</f>
        <v/>
      </c>
      <c r="K401" s="1670"/>
      <c r="L401" s="1670"/>
      <c r="M401" s="1670"/>
      <c r="N401" s="998" t="s">
        <v>267</v>
      </c>
      <c r="O401" s="973"/>
      <c r="P401" s="973"/>
      <c r="Q401" s="973"/>
      <c r="R401" s="973"/>
      <c r="S401" s="973"/>
      <c r="T401" s="973"/>
      <c r="U401" s="973"/>
      <c r="V401" s="973"/>
      <c r="W401" s="973"/>
      <c r="X401" s="973"/>
      <c r="Y401" s="973"/>
      <c r="Z401" s="973"/>
      <c r="AA401" s="973"/>
    </row>
    <row r="402" spans="1:28" ht="16.149999999999999" customHeight="1">
      <c r="A402" s="959" t="s">
        <v>269</v>
      </c>
      <c r="B402" s="937" t="s">
        <v>268</v>
      </c>
      <c r="C402" s="937"/>
      <c r="D402" s="937"/>
      <c r="E402" s="937"/>
      <c r="F402" s="937"/>
      <c r="G402" s="937"/>
      <c r="H402" s="937"/>
      <c r="I402" s="937"/>
      <c r="O402" s="937"/>
      <c r="P402" s="937"/>
      <c r="Q402" s="937"/>
      <c r="R402" s="937"/>
      <c r="S402" s="937"/>
      <c r="T402" s="937"/>
      <c r="U402" s="937"/>
      <c r="V402" s="937"/>
      <c r="W402" s="937"/>
      <c r="X402" s="937"/>
      <c r="Y402" s="937"/>
      <c r="Z402" s="937"/>
      <c r="AA402" s="937"/>
    </row>
    <row r="403" spans="1:28" ht="16.149999999999999" customHeight="1">
      <c r="A403" s="936"/>
      <c r="B403" s="906"/>
      <c r="C403" s="906" t="s">
        <v>2260</v>
      </c>
      <c r="D403" s="906" t="s">
        <v>2261</v>
      </c>
      <c r="E403" s="906"/>
      <c r="F403" s="906"/>
      <c r="G403" s="906"/>
      <c r="H403" s="906"/>
      <c r="I403" s="906"/>
      <c r="J403" s="1685" t="str">
        <f>項目一覧②!$F$68</f>
        <v/>
      </c>
      <c r="K403" s="1685"/>
      <c r="L403" s="1685"/>
      <c r="M403" s="1685"/>
      <c r="N403" s="999" t="s">
        <v>267</v>
      </c>
      <c r="O403" s="906"/>
      <c r="P403" s="906"/>
      <c r="Q403" s="906"/>
      <c r="R403" s="906"/>
      <c r="S403" s="906"/>
      <c r="T403" s="906"/>
      <c r="U403" s="906"/>
      <c r="V403" s="906"/>
      <c r="W403" s="906"/>
      <c r="X403" s="906"/>
      <c r="Y403" s="906"/>
      <c r="Z403" s="906"/>
      <c r="AA403" s="906"/>
    </row>
    <row r="404" spans="1:28" ht="16.149999999999999" customHeight="1">
      <c r="A404" s="936"/>
      <c r="B404" s="906"/>
      <c r="C404" s="906" t="s">
        <v>2262</v>
      </c>
      <c r="D404" s="906" t="s">
        <v>2263</v>
      </c>
      <c r="E404" s="906"/>
      <c r="F404" s="906"/>
      <c r="G404" s="906"/>
      <c r="H404" s="906"/>
      <c r="I404" s="906"/>
      <c r="J404" s="1000"/>
      <c r="K404" s="1000"/>
      <c r="L404" s="1000"/>
      <c r="M404" s="1000"/>
      <c r="N404" s="999"/>
      <c r="O404" s="999"/>
      <c r="P404" s="906"/>
      <c r="Q404" s="936" t="str">
        <f>IF(項目一覧②!$G$69=TRUE,"■","□")</f>
        <v>□</v>
      </c>
      <c r="R404" s="906" t="s">
        <v>266</v>
      </c>
      <c r="S404" s="906"/>
      <c r="T404" s="936" t="str">
        <f>IF(項目一覧②!$H$69=TRUE,"■","□")</f>
        <v>□</v>
      </c>
      <c r="U404" s="906" t="s">
        <v>265</v>
      </c>
      <c r="V404" s="906"/>
      <c r="W404" s="906"/>
      <c r="X404" s="906"/>
      <c r="Y404" s="906"/>
      <c r="Z404" s="906"/>
      <c r="AA404" s="906"/>
      <c r="AB404" s="903"/>
    </row>
    <row r="405" spans="1:28" ht="17.25" customHeight="1">
      <c r="A405" s="959" t="s">
        <v>275</v>
      </c>
      <c r="B405" s="937" t="s">
        <v>264</v>
      </c>
      <c r="C405" s="937"/>
      <c r="D405" s="937"/>
      <c r="E405" s="937"/>
      <c r="F405" s="937"/>
      <c r="G405" s="937"/>
      <c r="H405" s="937"/>
      <c r="I405" s="937"/>
      <c r="J405" s="937"/>
      <c r="K405" s="937"/>
      <c r="L405" s="937"/>
      <c r="M405" s="937"/>
      <c r="N405" s="937"/>
      <c r="O405" s="937"/>
      <c r="P405" s="937"/>
      <c r="Q405" s="937"/>
      <c r="R405" s="937"/>
      <c r="S405" s="937"/>
      <c r="T405" s="937"/>
      <c r="U405" s="937"/>
      <c r="V405" s="937"/>
      <c r="W405" s="937"/>
      <c r="X405" s="937"/>
      <c r="Y405" s="937"/>
      <c r="Z405" s="937"/>
      <c r="AA405" s="937"/>
    </row>
    <row r="406" spans="1:28" ht="17.25" customHeight="1">
      <c r="A406" s="906"/>
      <c r="B406" s="906"/>
      <c r="C406" s="906"/>
      <c r="D406" s="1667" t="s">
        <v>263</v>
      </c>
      <c r="E406" s="1667"/>
      <c r="F406" s="1667"/>
      <c r="G406" s="1667"/>
      <c r="H406" s="975"/>
      <c r="I406" s="1667" t="s">
        <v>262</v>
      </c>
      <c r="J406" s="1667"/>
      <c r="K406" s="1667"/>
      <c r="L406" s="1667"/>
      <c r="M406" s="1667"/>
      <c r="N406" s="1667"/>
      <c r="O406" s="1667"/>
      <c r="P406" s="1667"/>
      <c r="Q406" s="1667"/>
      <c r="R406" s="1667"/>
      <c r="S406" s="1667"/>
      <c r="T406" s="1667"/>
      <c r="U406" s="1667"/>
      <c r="V406" s="975"/>
      <c r="W406" s="975" t="s">
        <v>279</v>
      </c>
      <c r="X406" s="1667" t="s">
        <v>289</v>
      </c>
      <c r="Y406" s="1667"/>
      <c r="Z406" s="1667"/>
      <c r="AA406" s="906" t="s">
        <v>288</v>
      </c>
    </row>
    <row r="407" spans="1:28" ht="17.25" customHeight="1">
      <c r="A407" s="906"/>
      <c r="B407" s="906" t="s">
        <v>260</v>
      </c>
      <c r="C407" s="906"/>
      <c r="D407" s="975" t="s">
        <v>198</v>
      </c>
      <c r="E407" s="1689" t="str">
        <f>項目一覧②!$F$70</f>
        <v/>
      </c>
      <c r="F407" s="1689"/>
      <c r="G407" s="960" t="s">
        <v>254</v>
      </c>
      <c r="H407" s="938" t="str">
        <f>項目一覧②!$F$76</f>
        <v/>
      </c>
      <c r="J407" s="1316"/>
      <c r="K407" s="1316"/>
      <c r="L407" s="903"/>
      <c r="M407" s="906"/>
      <c r="N407" s="906"/>
      <c r="O407" s="906"/>
      <c r="P407" s="906"/>
      <c r="Q407" s="906"/>
      <c r="R407" s="903"/>
      <c r="S407" s="903"/>
      <c r="T407" s="903"/>
      <c r="U407" s="903"/>
      <c r="V407" s="975"/>
      <c r="W407" s="975" t="s">
        <v>279</v>
      </c>
      <c r="X407" s="1686" t="str">
        <f>項目一覧②!$F$82</f>
        <v/>
      </c>
      <c r="Y407" s="1686"/>
      <c r="Z407" s="1686"/>
      <c r="AA407" s="906" t="s">
        <v>252</v>
      </c>
    </row>
    <row r="408" spans="1:28" ht="17.25" customHeight="1">
      <c r="A408" s="906"/>
      <c r="B408" s="906" t="s">
        <v>286</v>
      </c>
      <c r="C408" s="906"/>
      <c r="D408" s="975" t="s">
        <v>198</v>
      </c>
      <c r="E408" s="1689" t="str">
        <f>項目一覧②!$F$71</f>
        <v/>
      </c>
      <c r="F408" s="1689"/>
      <c r="G408" s="960" t="s">
        <v>254</v>
      </c>
      <c r="H408" s="938" t="str">
        <f>項目一覧②!$F$77</f>
        <v/>
      </c>
      <c r="J408" s="906"/>
      <c r="K408" s="906"/>
      <c r="L408" s="903"/>
      <c r="M408" s="906"/>
      <c r="N408" s="906"/>
      <c r="O408" s="906"/>
      <c r="P408" s="906"/>
      <c r="Q408" s="906"/>
      <c r="R408" s="903"/>
      <c r="S408" s="903"/>
      <c r="T408" s="903"/>
      <c r="U408" s="903"/>
      <c r="V408" s="975"/>
      <c r="W408" s="975" t="s">
        <v>279</v>
      </c>
      <c r="X408" s="1686" t="str">
        <f>項目一覧②!$F$83</f>
        <v/>
      </c>
      <c r="Y408" s="1686"/>
      <c r="Z408" s="1686"/>
      <c r="AA408" s="906" t="s">
        <v>252</v>
      </c>
    </row>
    <row r="409" spans="1:28" ht="17.25" customHeight="1">
      <c r="A409" s="906"/>
      <c r="B409" s="906" t="s">
        <v>258</v>
      </c>
      <c r="C409" s="906"/>
      <c r="D409" s="975" t="s">
        <v>198</v>
      </c>
      <c r="E409" s="1689" t="str">
        <f>項目一覧②!$F$72</f>
        <v/>
      </c>
      <c r="F409" s="1689"/>
      <c r="G409" s="960" t="s">
        <v>254</v>
      </c>
      <c r="H409" s="938" t="str">
        <f>項目一覧②!$F$78</f>
        <v/>
      </c>
      <c r="J409" s="906"/>
      <c r="K409" s="906"/>
      <c r="L409" s="903"/>
      <c r="M409" s="906"/>
      <c r="N409" s="906"/>
      <c r="O409" s="906"/>
      <c r="P409" s="906"/>
      <c r="Q409" s="906"/>
      <c r="R409" s="903"/>
      <c r="S409" s="903"/>
      <c r="T409" s="903"/>
      <c r="U409" s="903"/>
      <c r="V409" s="975"/>
      <c r="W409" s="975" t="s">
        <v>279</v>
      </c>
      <c r="X409" s="1686" t="str">
        <f>項目一覧②!$F$84</f>
        <v/>
      </c>
      <c r="Y409" s="1686"/>
      <c r="Z409" s="1686"/>
      <c r="AA409" s="906" t="s">
        <v>252</v>
      </c>
    </row>
    <row r="410" spans="1:28" ht="17.25" customHeight="1">
      <c r="A410" s="906"/>
      <c r="B410" s="906" t="s">
        <v>257</v>
      </c>
      <c r="C410" s="906"/>
      <c r="D410" s="975" t="s">
        <v>198</v>
      </c>
      <c r="E410" s="1689" t="str">
        <f>項目一覧②!$F$73</f>
        <v/>
      </c>
      <c r="F410" s="1689"/>
      <c r="G410" s="960" t="s">
        <v>254</v>
      </c>
      <c r="H410" s="938" t="str">
        <f>項目一覧②!$F$79</f>
        <v/>
      </c>
      <c r="J410" s="906"/>
      <c r="K410" s="906"/>
      <c r="L410" s="903"/>
      <c r="M410" s="906"/>
      <c r="N410" s="906"/>
      <c r="O410" s="906"/>
      <c r="P410" s="906"/>
      <c r="Q410" s="906"/>
      <c r="R410" s="903"/>
      <c r="S410" s="903"/>
      <c r="T410" s="903"/>
      <c r="U410" s="903"/>
      <c r="V410" s="975"/>
      <c r="W410" s="975" t="s">
        <v>279</v>
      </c>
      <c r="X410" s="1686" t="str">
        <f>項目一覧②!$F$85</f>
        <v/>
      </c>
      <c r="Y410" s="1686"/>
      <c r="Z410" s="1686"/>
      <c r="AA410" s="906" t="s">
        <v>252</v>
      </c>
    </row>
    <row r="411" spans="1:28" ht="17.25" customHeight="1">
      <c r="A411" s="906"/>
      <c r="B411" s="906" t="s">
        <v>256</v>
      </c>
      <c r="C411" s="906"/>
      <c r="D411" s="975" t="s">
        <v>198</v>
      </c>
      <c r="E411" s="1689" t="str">
        <f>項目一覧②!$F$74</f>
        <v/>
      </c>
      <c r="F411" s="1689"/>
      <c r="G411" s="960" t="s">
        <v>254</v>
      </c>
      <c r="H411" s="938" t="str">
        <f>項目一覧②!$F$80</f>
        <v/>
      </c>
      <c r="J411" s="906"/>
      <c r="K411" s="906"/>
      <c r="L411" s="903"/>
      <c r="M411" s="906"/>
      <c r="N411" s="906"/>
      <c r="O411" s="906"/>
      <c r="P411" s="906"/>
      <c r="Q411" s="906"/>
      <c r="R411" s="903"/>
      <c r="S411" s="903"/>
      <c r="T411" s="903"/>
      <c r="U411" s="903"/>
      <c r="V411" s="975"/>
      <c r="W411" s="975" t="s">
        <v>279</v>
      </c>
      <c r="X411" s="1686" t="str">
        <f>項目一覧②!$F$86</f>
        <v/>
      </c>
      <c r="Y411" s="1686"/>
      <c r="Z411" s="1686"/>
      <c r="AA411" s="906" t="s">
        <v>252</v>
      </c>
    </row>
    <row r="412" spans="1:28" ht="17.25" customHeight="1">
      <c r="A412" s="935"/>
      <c r="B412" s="935" t="s">
        <v>255</v>
      </c>
      <c r="C412" s="935"/>
      <c r="D412" s="975" t="s">
        <v>198</v>
      </c>
      <c r="E412" s="1689" t="str">
        <f>項目一覧②!$F$75</f>
        <v/>
      </c>
      <c r="F412" s="1689"/>
      <c r="G412" s="960" t="s">
        <v>254</v>
      </c>
      <c r="H412" s="938" t="str">
        <f>項目一覧②!$F$81</f>
        <v/>
      </c>
      <c r="J412" s="935"/>
      <c r="K412" s="935"/>
      <c r="L412" s="903"/>
      <c r="M412" s="935"/>
      <c r="N412" s="935"/>
      <c r="O412" s="935"/>
      <c r="P412" s="935"/>
      <c r="Q412" s="935"/>
      <c r="R412" s="903"/>
      <c r="S412" s="903"/>
      <c r="T412" s="903"/>
      <c r="U412" s="903"/>
      <c r="V412" s="975"/>
      <c r="W412" s="975" t="s">
        <v>279</v>
      </c>
      <c r="X412" s="1693" t="str">
        <f>項目一覧②!$F$87</f>
        <v/>
      </c>
      <c r="Y412" s="1693"/>
      <c r="Z412" s="1693"/>
      <c r="AA412" s="906" t="s">
        <v>252</v>
      </c>
    </row>
    <row r="413" spans="1:28" ht="17.25" customHeight="1">
      <c r="A413" s="959" t="s">
        <v>275</v>
      </c>
      <c r="B413" s="937" t="s">
        <v>251</v>
      </c>
      <c r="C413" s="937"/>
      <c r="D413" s="937"/>
      <c r="E413" s="937"/>
      <c r="F413" s="937"/>
      <c r="G413" s="937"/>
      <c r="H413" s="937"/>
      <c r="I413" s="937"/>
      <c r="J413" s="937"/>
      <c r="K413" s="937"/>
      <c r="L413" s="937"/>
      <c r="M413" s="937"/>
      <c r="N413" s="937"/>
      <c r="O413" s="937"/>
      <c r="P413" s="937"/>
      <c r="Q413" s="937"/>
      <c r="R413" s="937"/>
      <c r="S413" s="937"/>
      <c r="T413" s="937"/>
      <c r="U413" s="937"/>
      <c r="V413" s="937"/>
      <c r="W413" s="937"/>
      <c r="X413" s="937"/>
      <c r="Y413" s="937"/>
      <c r="Z413" s="937"/>
      <c r="AA413" s="937"/>
    </row>
    <row r="414" spans="1:28" ht="17.25" customHeight="1">
      <c r="A414" s="936"/>
      <c r="B414" s="906"/>
      <c r="C414" s="906"/>
      <c r="D414" s="906"/>
      <c r="E414" s="906"/>
      <c r="F414" s="1668" t="str">
        <f>項目一覧②!$F$88</f>
        <v/>
      </c>
      <c r="G414" s="1668"/>
      <c r="H414" s="1668"/>
      <c r="I414" s="1668"/>
      <c r="J414" s="1668"/>
      <c r="K414" s="1668"/>
      <c r="L414" s="1668"/>
      <c r="M414" s="1668"/>
      <c r="N414" s="1668"/>
      <c r="O414" s="1668"/>
      <c r="P414" s="1668"/>
      <c r="Q414" s="1668"/>
      <c r="R414" s="1668"/>
      <c r="S414" s="1668"/>
      <c r="T414" s="1668"/>
      <c r="U414" s="1668"/>
      <c r="V414" s="1668"/>
      <c r="W414" s="1668"/>
      <c r="X414" s="1668"/>
      <c r="Y414" s="1668"/>
      <c r="Z414" s="1668"/>
      <c r="AA414" s="1668"/>
    </row>
    <row r="415" spans="1:28" ht="17.25" customHeight="1">
      <c r="A415" s="935"/>
      <c r="B415" s="935"/>
      <c r="C415" s="935"/>
      <c r="D415" s="935"/>
      <c r="E415" s="935"/>
      <c r="F415" s="1669"/>
      <c r="G415" s="1669"/>
      <c r="H415" s="1669"/>
      <c r="I415" s="1669"/>
      <c r="J415" s="1669"/>
      <c r="K415" s="1669"/>
      <c r="L415" s="1669"/>
      <c r="M415" s="1669"/>
      <c r="N415" s="1669"/>
      <c r="O415" s="1669"/>
      <c r="P415" s="1669"/>
      <c r="Q415" s="1669"/>
      <c r="R415" s="1669"/>
      <c r="S415" s="1669"/>
      <c r="T415" s="1669"/>
      <c r="U415" s="1669"/>
      <c r="V415" s="1669"/>
      <c r="W415" s="1669"/>
      <c r="X415" s="1669"/>
      <c r="Y415" s="1669"/>
      <c r="Z415" s="1669"/>
      <c r="AA415" s="1669"/>
    </row>
    <row r="416" spans="1:28" ht="17.25" customHeight="1">
      <c r="A416" s="936" t="s">
        <v>275</v>
      </c>
      <c r="B416" s="906" t="s">
        <v>250</v>
      </c>
      <c r="C416" s="906"/>
      <c r="D416" s="906"/>
      <c r="E416" s="906"/>
      <c r="F416" s="906"/>
      <c r="G416" s="906"/>
      <c r="H416" s="906"/>
      <c r="I416" s="906"/>
      <c r="J416" s="906"/>
      <c r="K416" s="906"/>
      <c r="L416" s="906"/>
      <c r="M416" s="906"/>
      <c r="N416" s="906"/>
      <c r="O416" s="906"/>
      <c r="P416" s="906"/>
      <c r="Q416" s="906"/>
      <c r="R416" s="906"/>
      <c r="S416" s="906"/>
      <c r="T416" s="906"/>
      <c r="U416" s="906"/>
      <c r="V416" s="906"/>
      <c r="W416" s="906"/>
      <c r="X416" s="906"/>
      <c r="Y416" s="906"/>
      <c r="Z416" s="906"/>
      <c r="AA416" s="906"/>
    </row>
    <row r="417" spans="1:28" ht="17.25" customHeight="1">
      <c r="A417" s="906"/>
      <c r="B417" s="906"/>
      <c r="C417" s="906"/>
      <c r="D417" s="906"/>
      <c r="E417" s="906"/>
      <c r="F417" s="1668" t="str">
        <f>項目一覧②!$F$89</f>
        <v/>
      </c>
      <c r="G417" s="1668"/>
      <c r="H417" s="1668"/>
      <c r="I417" s="1668"/>
      <c r="J417" s="1668"/>
      <c r="K417" s="1668"/>
      <c r="L417" s="1668"/>
      <c r="M417" s="1668"/>
      <c r="N417" s="1668"/>
      <c r="O417" s="1668"/>
      <c r="P417" s="1668"/>
      <c r="Q417" s="1668"/>
      <c r="R417" s="1668"/>
      <c r="S417" s="1668"/>
      <c r="T417" s="1668"/>
      <c r="U417" s="1668"/>
      <c r="V417" s="1668"/>
      <c r="W417" s="1668"/>
      <c r="X417" s="1668"/>
      <c r="Y417" s="1668"/>
      <c r="Z417" s="1668"/>
      <c r="AA417" s="1668"/>
    </row>
    <row r="418" spans="1:28" ht="17.25" customHeight="1">
      <c r="A418" s="935"/>
      <c r="B418" s="935"/>
      <c r="C418" s="935"/>
      <c r="D418" s="935"/>
      <c r="E418" s="935"/>
      <c r="F418" s="1669"/>
      <c r="G418" s="1669"/>
      <c r="H418" s="1669"/>
      <c r="I418" s="1669"/>
      <c r="J418" s="1669"/>
      <c r="K418" s="1669"/>
      <c r="L418" s="1669"/>
      <c r="M418" s="1669"/>
      <c r="N418" s="1669"/>
      <c r="O418" s="1669"/>
      <c r="P418" s="1669"/>
      <c r="Q418" s="1669"/>
      <c r="R418" s="1669"/>
      <c r="S418" s="1669"/>
      <c r="T418" s="1669"/>
      <c r="U418" s="1669"/>
      <c r="V418" s="1669"/>
      <c r="W418" s="1669"/>
      <c r="X418" s="1669"/>
      <c r="Y418" s="1669"/>
      <c r="Z418" s="1669"/>
      <c r="AA418" s="1669"/>
    </row>
    <row r="419" spans="1:28" ht="16.149999999999999" customHeight="1">
      <c r="A419" s="906"/>
      <c r="B419" s="906"/>
      <c r="C419" s="906"/>
      <c r="D419" s="906"/>
      <c r="E419" s="906"/>
      <c r="F419" s="906"/>
      <c r="G419" s="906"/>
      <c r="H419" s="906"/>
      <c r="I419" s="906"/>
      <c r="J419" s="906"/>
      <c r="K419" s="906"/>
      <c r="L419" s="906"/>
      <c r="M419" s="906"/>
      <c r="N419" s="906"/>
      <c r="O419" s="906"/>
      <c r="P419" s="906"/>
      <c r="Q419" s="906"/>
      <c r="R419" s="906"/>
      <c r="S419" s="906"/>
      <c r="T419" s="906"/>
      <c r="U419" s="906"/>
      <c r="V419" s="906"/>
      <c r="W419" s="906"/>
      <c r="X419" s="906"/>
      <c r="Y419" s="906"/>
      <c r="Z419" s="906"/>
      <c r="AA419" s="906"/>
    </row>
    <row r="420" spans="1:28" ht="16.149999999999999" customHeight="1">
      <c r="A420" s="1667" t="s">
        <v>277</v>
      </c>
      <c r="B420" s="1667"/>
      <c r="C420" s="1667"/>
      <c r="D420" s="1667"/>
      <c r="E420" s="1667"/>
      <c r="F420" s="1667"/>
      <c r="G420" s="1667"/>
      <c r="H420" s="1667"/>
      <c r="I420" s="1667"/>
      <c r="J420" s="1667"/>
      <c r="K420" s="1667"/>
      <c r="L420" s="1667"/>
      <c r="M420" s="1667"/>
      <c r="N420" s="1667"/>
      <c r="O420" s="1667"/>
      <c r="P420" s="1667"/>
      <c r="Q420" s="1667"/>
      <c r="R420" s="1667"/>
      <c r="S420" s="1667"/>
      <c r="T420" s="1667"/>
      <c r="U420" s="1667"/>
      <c r="V420" s="1667"/>
      <c r="W420" s="1667"/>
      <c r="X420" s="1667"/>
      <c r="Y420" s="1667"/>
      <c r="Z420" s="1667"/>
      <c r="AA420" s="1667"/>
    </row>
    <row r="421" spans="1:28" ht="16.149999999999999" customHeight="1">
      <c r="A421" s="935"/>
      <c r="B421" s="935" t="s">
        <v>276</v>
      </c>
      <c r="C421" s="935"/>
      <c r="D421" s="935"/>
      <c r="E421" s="935"/>
      <c r="F421" s="935"/>
      <c r="G421" s="935"/>
      <c r="H421" s="935"/>
      <c r="I421" s="935"/>
      <c r="J421" s="935"/>
      <c r="K421" s="935"/>
      <c r="L421" s="935"/>
      <c r="M421" s="935"/>
      <c r="N421" s="935"/>
      <c r="O421" s="935"/>
      <c r="P421" s="935"/>
      <c r="Q421" s="935"/>
      <c r="R421" s="935"/>
      <c r="S421" s="935"/>
      <c r="T421" s="935"/>
      <c r="U421" s="935"/>
      <c r="V421" s="935"/>
      <c r="W421" s="935"/>
      <c r="X421" s="935"/>
      <c r="Y421" s="935"/>
      <c r="Z421" s="935"/>
      <c r="AA421" s="935"/>
    </row>
    <row r="422" spans="1:28" ht="18" customHeight="1">
      <c r="A422" s="972" t="s">
        <v>275</v>
      </c>
      <c r="B422" s="973" t="s">
        <v>132</v>
      </c>
      <c r="C422" s="973"/>
      <c r="D422" s="973"/>
      <c r="E422" s="973"/>
      <c r="F422" s="973"/>
      <c r="G422" s="922"/>
      <c r="H422" s="973"/>
      <c r="I422" s="973"/>
      <c r="J422" s="973"/>
      <c r="K422" s="973"/>
      <c r="L422" s="1688">
        <f>項目一覧②!$F$90</f>
        <v>1</v>
      </c>
      <c r="M422" s="1688"/>
      <c r="N422" s="973"/>
      <c r="O422" s="973"/>
      <c r="P422" s="973"/>
      <c r="Q422" s="973"/>
      <c r="R422" s="973"/>
      <c r="S422" s="973"/>
      <c r="T422" s="973"/>
      <c r="U422" s="973"/>
      <c r="V422" s="973"/>
      <c r="W422" s="973"/>
      <c r="X422" s="973"/>
      <c r="Y422" s="973"/>
      <c r="Z422" s="973"/>
      <c r="AA422" s="973"/>
    </row>
    <row r="423" spans="1:28" ht="18" customHeight="1">
      <c r="A423" s="972" t="s">
        <v>275</v>
      </c>
      <c r="B423" s="973" t="s">
        <v>274</v>
      </c>
      <c r="C423" s="973"/>
      <c r="D423" s="973"/>
      <c r="E423" s="973"/>
      <c r="F423" s="973"/>
      <c r="G423" s="903"/>
      <c r="H423" s="903"/>
      <c r="I423" s="973"/>
      <c r="J423" s="973"/>
      <c r="K423" s="1762" t="str">
        <f>項目一覧②!$F$91</f>
        <v/>
      </c>
      <c r="L423" s="1762"/>
      <c r="M423" s="1762"/>
      <c r="N423" s="984" t="s">
        <v>273</v>
      </c>
      <c r="O423" s="973"/>
      <c r="P423" s="973"/>
      <c r="Q423" s="973"/>
      <c r="R423" s="973"/>
      <c r="S423" s="973"/>
      <c r="T423" s="973"/>
      <c r="U423" s="973"/>
      <c r="V423" s="973"/>
      <c r="W423" s="973"/>
      <c r="X423" s="973"/>
      <c r="Y423" s="973"/>
      <c r="Z423" s="973"/>
      <c r="AA423" s="973"/>
    </row>
    <row r="424" spans="1:28" ht="18" customHeight="1">
      <c r="A424" s="972" t="s">
        <v>269</v>
      </c>
      <c r="B424" s="973" t="s">
        <v>272</v>
      </c>
      <c r="C424" s="973"/>
      <c r="D424" s="973"/>
      <c r="E424" s="973"/>
      <c r="F424" s="973"/>
      <c r="G424" s="973"/>
      <c r="H424" s="973"/>
      <c r="I424" s="973"/>
      <c r="J424" s="1670" t="str">
        <f>項目一覧②!$F$92</f>
        <v/>
      </c>
      <c r="K424" s="1670"/>
      <c r="L424" s="1670"/>
      <c r="M424" s="1670"/>
      <c r="N424" s="998" t="s">
        <v>267</v>
      </c>
      <c r="O424" s="973"/>
      <c r="P424" s="973"/>
      <c r="Q424" s="973"/>
      <c r="R424" s="973"/>
      <c r="S424" s="973"/>
      <c r="T424" s="973"/>
      <c r="U424" s="973"/>
      <c r="V424" s="973"/>
      <c r="W424" s="973"/>
      <c r="X424" s="973"/>
      <c r="Y424" s="973"/>
      <c r="Z424" s="973"/>
      <c r="AA424" s="973"/>
    </row>
    <row r="425" spans="1:28" ht="18" customHeight="1">
      <c r="A425" s="972" t="s">
        <v>269</v>
      </c>
      <c r="B425" s="973" t="s">
        <v>271</v>
      </c>
      <c r="C425" s="973"/>
      <c r="D425" s="973"/>
      <c r="E425" s="973"/>
      <c r="F425" s="973"/>
      <c r="G425" s="973"/>
      <c r="H425" s="973"/>
      <c r="I425" s="973"/>
      <c r="J425" s="1670" t="str">
        <f>項目一覧②!$F$93</f>
        <v/>
      </c>
      <c r="K425" s="1670"/>
      <c r="L425" s="1670"/>
      <c r="M425" s="1670"/>
      <c r="N425" s="999" t="s">
        <v>267</v>
      </c>
      <c r="O425" s="973"/>
      <c r="P425" s="973"/>
      <c r="Q425" s="973"/>
      <c r="R425" s="973"/>
      <c r="S425" s="973"/>
      <c r="T425" s="973"/>
      <c r="U425" s="973"/>
      <c r="V425" s="973"/>
      <c r="W425" s="973"/>
      <c r="X425" s="973"/>
      <c r="Y425" s="973"/>
      <c r="Z425" s="973"/>
      <c r="AA425" s="973"/>
    </row>
    <row r="426" spans="1:28" ht="18" customHeight="1">
      <c r="A426" s="972" t="s">
        <v>269</v>
      </c>
      <c r="B426" s="973" t="s">
        <v>270</v>
      </c>
      <c r="C426" s="973"/>
      <c r="D426" s="973"/>
      <c r="E426" s="973"/>
      <c r="F426" s="973"/>
      <c r="G426" s="973"/>
      <c r="H426" s="973"/>
      <c r="I426" s="973"/>
      <c r="J426" s="1670" t="str">
        <f>項目一覧②!$F$94</f>
        <v/>
      </c>
      <c r="K426" s="1670"/>
      <c r="L426" s="1670"/>
      <c r="M426" s="1670"/>
      <c r="N426" s="998" t="s">
        <v>267</v>
      </c>
      <c r="O426" s="973"/>
      <c r="P426" s="973"/>
      <c r="Q426" s="973"/>
      <c r="R426" s="973"/>
      <c r="S426" s="973"/>
      <c r="T426" s="973"/>
      <c r="U426" s="973"/>
      <c r="V426" s="973"/>
      <c r="W426" s="973"/>
      <c r="X426" s="973"/>
      <c r="Y426" s="973"/>
      <c r="Z426" s="973"/>
      <c r="AA426" s="973"/>
    </row>
    <row r="427" spans="1:28" ht="16.149999999999999" customHeight="1">
      <c r="A427" s="959" t="s">
        <v>269</v>
      </c>
      <c r="B427" s="937" t="s">
        <v>268</v>
      </c>
      <c r="C427" s="937"/>
      <c r="D427" s="937"/>
      <c r="E427" s="937"/>
      <c r="F427" s="937"/>
      <c r="G427" s="937"/>
      <c r="H427" s="937"/>
      <c r="I427" s="937"/>
      <c r="O427" s="937"/>
      <c r="P427" s="937"/>
      <c r="Q427" s="937"/>
      <c r="R427" s="937"/>
      <c r="S427" s="937"/>
      <c r="T427" s="937"/>
      <c r="U427" s="937"/>
      <c r="V427" s="937"/>
      <c r="W427" s="937"/>
      <c r="X427" s="937"/>
      <c r="Y427" s="937"/>
      <c r="Z427" s="937"/>
      <c r="AA427" s="937"/>
    </row>
    <row r="428" spans="1:28" ht="16.149999999999999" customHeight="1">
      <c r="A428" s="936"/>
      <c r="B428" s="906"/>
      <c r="C428" s="906" t="s">
        <v>2260</v>
      </c>
      <c r="D428" s="906" t="s">
        <v>2261</v>
      </c>
      <c r="E428" s="906"/>
      <c r="F428" s="906"/>
      <c r="G428" s="906"/>
      <c r="H428" s="906"/>
      <c r="I428" s="906"/>
      <c r="J428" s="1685" t="str">
        <f>項目一覧②!$F$95</f>
        <v/>
      </c>
      <c r="K428" s="1685"/>
      <c r="L428" s="1685"/>
      <c r="M428" s="1685"/>
      <c r="N428" s="999" t="s">
        <v>267</v>
      </c>
      <c r="O428" s="906"/>
      <c r="P428" s="906"/>
      <c r="Q428" s="906"/>
      <c r="R428" s="906"/>
      <c r="S428" s="906"/>
      <c r="T428" s="906"/>
      <c r="U428" s="906"/>
      <c r="V428" s="906"/>
      <c r="W428" s="906"/>
      <c r="X428" s="906"/>
      <c r="Y428" s="906"/>
      <c r="Z428" s="906"/>
      <c r="AA428" s="906"/>
    </row>
    <row r="429" spans="1:28" ht="16.149999999999999" customHeight="1">
      <c r="A429" s="936"/>
      <c r="B429" s="906"/>
      <c r="C429" s="906" t="s">
        <v>2262</v>
      </c>
      <c r="D429" s="906" t="s">
        <v>2263</v>
      </c>
      <c r="E429" s="906"/>
      <c r="F429" s="906"/>
      <c r="G429" s="906"/>
      <c r="H429" s="906"/>
      <c r="I429" s="906"/>
      <c r="J429" s="1000"/>
      <c r="K429" s="1000"/>
      <c r="L429" s="1000"/>
      <c r="M429" s="1000"/>
      <c r="N429" s="999"/>
      <c r="O429" s="999"/>
      <c r="P429" s="906"/>
      <c r="Q429" s="936" t="str">
        <f>IF(項目一覧②!$G$96=TRUE,"■","□")</f>
        <v>□</v>
      </c>
      <c r="R429" s="906" t="s">
        <v>266</v>
      </c>
      <c r="S429" s="906"/>
      <c r="T429" s="936" t="str">
        <f>IF(項目一覧②!$H$96=TRUE,"■","□")</f>
        <v>□</v>
      </c>
      <c r="U429" s="906" t="s">
        <v>265</v>
      </c>
      <c r="V429" s="906"/>
      <c r="W429" s="906"/>
      <c r="X429" s="906"/>
      <c r="Y429" s="906"/>
      <c r="Z429" s="906"/>
      <c r="AA429" s="906"/>
      <c r="AB429" s="903"/>
    </row>
    <row r="430" spans="1:28" ht="17.25" customHeight="1">
      <c r="A430" s="959" t="s">
        <v>275</v>
      </c>
      <c r="B430" s="937" t="s">
        <v>264</v>
      </c>
      <c r="C430" s="937"/>
      <c r="D430" s="937"/>
      <c r="E430" s="937"/>
      <c r="F430" s="937"/>
      <c r="G430" s="937"/>
      <c r="H430" s="937"/>
      <c r="I430" s="937"/>
      <c r="J430" s="937"/>
      <c r="K430" s="937"/>
      <c r="L430" s="937"/>
      <c r="M430" s="937"/>
      <c r="N430" s="937"/>
      <c r="O430" s="937"/>
      <c r="P430" s="937"/>
      <c r="Q430" s="937"/>
      <c r="R430" s="937"/>
      <c r="S430" s="937"/>
      <c r="T430" s="937"/>
      <c r="U430" s="937"/>
      <c r="V430" s="937"/>
      <c r="W430" s="937"/>
      <c r="X430" s="937"/>
      <c r="Y430" s="937"/>
      <c r="Z430" s="937"/>
      <c r="AA430" s="937"/>
    </row>
    <row r="431" spans="1:28" ht="17.25" customHeight="1">
      <c r="A431" s="906"/>
      <c r="B431" s="906"/>
      <c r="C431" s="906"/>
      <c r="D431" s="1667" t="s">
        <v>263</v>
      </c>
      <c r="E431" s="1667"/>
      <c r="F431" s="1667"/>
      <c r="G431" s="1667"/>
      <c r="H431" s="975"/>
      <c r="I431" s="1667" t="s">
        <v>262</v>
      </c>
      <c r="J431" s="1667"/>
      <c r="K431" s="1667"/>
      <c r="L431" s="1667"/>
      <c r="M431" s="1667"/>
      <c r="N431" s="1667"/>
      <c r="O431" s="1667"/>
      <c r="P431" s="1667"/>
      <c r="Q431" s="1667"/>
      <c r="R431" s="1667"/>
      <c r="S431" s="1667"/>
      <c r="T431" s="1667"/>
      <c r="U431" s="1667"/>
      <c r="V431" s="975"/>
      <c r="W431" s="975" t="s">
        <v>279</v>
      </c>
      <c r="X431" s="1667" t="s">
        <v>289</v>
      </c>
      <c r="Y431" s="1667"/>
      <c r="Z431" s="1667"/>
      <c r="AA431" s="906" t="s">
        <v>288</v>
      </c>
    </row>
    <row r="432" spans="1:28" ht="16.149999999999999" customHeight="1">
      <c r="A432" s="906"/>
      <c r="B432" s="906" t="s">
        <v>260</v>
      </c>
      <c r="C432" s="906"/>
      <c r="D432" s="975" t="s">
        <v>198</v>
      </c>
      <c r="E432" s="1689" t="str">
        <f>項目一覧②!$F$97</f>
        <v/>
      </c>
      <c r="F432" s="1689"/>
      <c r="G432" s="960" t="s">
        <v>254</v>
      </c>
      <c r="H432" s="938" t="str">
        <f>項目一覧②!$F$103</f>
        <v/>
      </c>
      <c r="J432" s="906"/>
      <c r="K432" s="906"/>
      <c r="L432" s="903"/>
      <c r="M432" s="906"/>
      <c r="N432" s="906"/>
      <c r="O432" s="906"/>
      <c r="P432" s="906"/>
      <c r="Q432" s="906"/>
      <c r="R432" s="903"/>
      <c r="S432" s="903"/>
      <c r="T432" s="903"/>
      <c r="U432" s="903"/>
      <c r="V432" s="975"/>
      <c r="W432" s="975" t="s">
        <v>279</v>
      </c>
      <c r="X432" s="1686" t="str">
        <f>項目一覧②!$F$109</f>
        <v/>
      </c>
      <c r="Y432" s="1686"/>
      <c r="Z432" s="1686"/>
      <c r="AA432" s="906" t="s">
        <v>252</v>
      </c>
    </row>
    <row r="433" spans="1:27" ht="16.149999999999999" customHeight="1">
      <c r="A433" s="906"/>
      <c r="B433" s="906" t="s">
        <v>286</v>
      </c>
      <c r="C433" s="906"/>
      <c r="D433" s="975" t="s">
        <v>198</v>
      </c>
      <c r="E433" s="1689" t="str">
        <f>項目一覧②!$F$98</f>
        <v/>
      </c>
      <c r="F433" s="1689"/>
      <c r="G433" s="960" t="s">
        <v>254</v>
      </c>
      <c r="H433" s="938" t="str">
        <f>項目一覧②!$F$104</f>
        <v/>
      </c>
      <c r="J433" s="906"/>
      <c r="K433" s="906"/>
      <c r="L433" s="903"/>
      <c r="M433" s="906"/>
      <c r="N433" s="906"/>
      <c r="O433" s="906"/>
      <c r="P433" s="906"/>
      <c r="Q433" s="906"/>
      <c r="R433" s="903"/>
      <c r="S433" s="903"/>
      <c r="T433" s="903"/>
      <c r="U433" s="903"/>
      <c r="V433" s="975"/>
      <c r="W433" s="975" t="s">
        <v>279</v>
      </c>
      <c r="X433" s="1686" t="str">
        <f>項目一覧②!$F$110</f>
        <v/>
      </c>
      <c r="Y433" s="1686"/>
      <c r="Z433" s="1686"/>
      <c r="AA433" s="906" t="s">
        <v>252</v>
      </c>
    </row>
    <row r="434" spans="1:27" ht="16.149999999999999" customHeight="1">
      <c r="A434" s="906"/>
      <c r="B434" s="906" t="s">
        <v>258</v>
      </c>
      <c r="C434" s="906"/>
      <c r="D434" s="975" t="s">
        <v>198</v>
      </c>
      <c r="E434" s="1689" t="str">
        <f>項目一覧②!$F$99</f>
        <v/>
      </c>
      <c r="F434" s="1689"/>
      <c r="G434" s="960" t="s">
        <v>254</v>
      </c>
      <c r="H434" s="938" t="str">
        <f>項目一覧②!$F$105</f>
        <v/>
      </c>
      <c r="J434" s="906"/>
      <c r="K434" s="906"/>
      <c r="L434" s="903"/>
      <c r="M434" s="906"/>
      <c r="N434" s="906"/>
      <c r="O434" s="906"/>
      <c r="P434" s="906"/>
      <c r="Q434" s="906"/>
      <c r="R434" s="903"/>
      <c r="S434" s="903"/>
      <c r="T434" s="903"/>
      <c r="U434" s="903"/>
      <c r="V434" s="975"/>
      <c r="W434" s="975" t="s">
        <v>279</v>
      </c>
      <c r="X434" s="1686" t="str">
        <f>項目一覧②!$F$111</f>
        <v/>
      </c>
      <c r="Y434" s="1686"/>
      <c r="Z434" s="1686"/>
      <c r="AA434" s="906" t="s">
        <v>252</v>
      </c>
    </row>
    <row r="435" spans="1:27" ht="16.149999999999999" customHeight="1">
      <c r="A435" s="906"/>
      <c r="B435" s="906" t="s">
        <v>257</v>
      </c>
      <c r="C435" s="906"/>
      <c r="D435" s="975" t="s">
        <v>198</v>
      </c>
      <c r="E435" s="1689" t="str">
        <f>項目一覧②!$F$100</f>
        <v/>
      </c>
      <c r="F435" s="1689"/>
      <c r="G435" s="960" t="s">
        <v>254</v>
      </c>
      <c r="H435" s="938" t="str">
        <f>項目一覧②!$F$106</f>
        <v/>
      </c>
      <c r="J435" s="906"/>
      <c r="K435" s="906"/>
      <c r="L435" s="903"/>
      <c r="M435" s="906"/>
      <c r="N435" s="906"/>
      <c r="O435" s="906"/>
      <c r="P435" s="906"/>
      <c r="Q435" s="906"/>
      <c r="R435" s="903"/>
      <c r="S435" s="903"/>
      <c r="T435" s="903"/>
      <c r="U435" s="903"/>
      <c r="V435" s="975"/>
      <c r="W435" s="975" t="s">
        <v>279</v>
      </c>
      <c r="X435" s="1686" t="str">
        <f>項目一覧②!$F$112</f>
        <v/>
      </c>
      <c r="Y435" s="1686"/>
      <c r="Z435" s="1686"/>
      <c r="AA435" s="906" t="s">
        <v>252</v>
      </c>
    </row>
    <row r="436" spans="1:27" ht="16.149999999999999" customHeight="1">
      <c r="A436" s="906"/>
      <c r="B436" s="906" t="s">
        <v>256</v>
      </c>
      <c r="C436" s="906"/>
      <c r="D436" s="975" t="s">
        <v>198</v>
      </c>
      <c r="E436" s="1689" t="str">
        <f>項目一覧②!$F$101</f>
        <v/>
      </c>
      <c r="F436" s="1689"/>
      <c r="G436" s="960" t="s">
        <v>254</v>
      </c>
      <c r="H436" s="938" t="str">
        <f>項目一覧②!$F$107</f>
        <v/>
      </c>
      <c r="J436" s="906"/>
      <c r="K436" s="906"/>
      <c r="L436" s="903"/>
      <c r="M436" s="906"/>
      <c r="N436" s="906"/>
      <c r="O436" s="906"/>
      <c r="P436" s="906"/>
      <c r="Q436" s="906"/>
      <c r="R436" s="903"/>
      <c r="S436" s="903"/>
      <c r="T436" s="903"/>
      <c r="U436" s="903"/>
      <c r="V436" s="975"/>
      <c r="W436" s="975" t="s">
        <v>279</v>
      </c>
      <c r="X436" s="1686" t="str">
        <f>項目一覧②!$F$113</f>
        <v/>
      </c>
      <c r="Y436" s="1686"/>
      <c r="Z436" s="1686"/>
      <c r="AA436" s="906" t="s">
        <v>252</v>
      </c>
    </row>
    <row r="437" spans="1:27" ht="16.149999999999999" customHeight="1">
      <c r="A437" s="935"/>
      <c r="B437" s="935" t="s">
        <v>255</v>
      </c>
      <c r="C437" s="935"/>
      <c r="D437" s="975" t="s">
        <v>198</v>
      </c>
      <c r="E437" s="1689" t="str">
        <f>項目一覧②!$F$102</f>
        <v/>
      </c>
      <c r="F437" s="1689"/>
      <c r="G437" s="960" t="s">
        <v>254</v>
      </c>
      <c r="H437" s="938" t="str">
        <f>項目一覧②!$F$108</f>
        <v/>
      </c>
      <c r="J437" s="935"/>
      <c r="K437" s="935"/>
      <c r="L437" s="903"/>
      <c r="M437" s="935"/>
      <c r="N437" s="935"/>
      <c r="O437" s="935"/>
      <c r="P437" s="935"/>
      <c r="Q437" s="935"/>
      <c r="R437" s="903"/>
      <c r="S437" s="903"/>
      <c r="T437" s="903"/>
      <c r="U437" s="903"/>
      <c r="V437" s="975"/>
      <c r="W437" s="975" t="s">
        <v>279</v>
      </c>
      <c r="X437" s="1693" t="str">
        <f>項目一覧②!$F$114</f>
        <v/>
      </c>
      <c r="Y437" s="1693"/>
      <c r="Z437" s="1693"/>
      <c r="AA437" s="906" t="s">
        <v>252</v>
      </c>
    </row>
    <row r="438" spans="1:27" ht="17.25" customHeight="1">
      <c r="A438" s="959" t="s">
        <v>275</v>
      </c>
      <c r="B438" s="937" t="s">
        <v>251</v>
      </c>
      <c r="C438" s="937"/>
      <c r="D438" s="937"/>
      <c r="E438" s="937"/>
      <c r="F438" s="937"/>
      <c r="G438" s="937"/>
      <c r="H438" s="937"/>
      <c r="I438" s="937"/>
      <c r="J438" s="937"/>
      <c r="K438" s="937"/>
      <c r="L438" s="937"/>
      <c r="M438" s="937"/>
      <c r="N438" s="937"/>
      <c r="O438" s="937"/>
      <c r="P438" s="937"/>
      <c r="Q438" s="937"/>
      <c r="R438" s="937"/>
      <c r="S438" s="937"/>
      <c r="T438" s="937"/>
      <c r="U438" s="937"/>
      <c r="V438" s="937"/>
      <c r="W438" s="937"/>
      <c r="X438" s="937"/>
      <c r="Y438" s="937"/>
      <c r="Z438" s="937"/>
      <c r="AA438" s="937"/>
    </row>
    <row r="439" spans="1:27" ht="17.25" customHeight="1">
      <c r="A439" s="936"/>
      <c r="B439" s="906"/>
      <c r="C439" s="906"/>
      <c r="D439" s="906"/>
      <c r="E439" s="906"/>
      <c r="F439" s="1668" t="str">
        <f>項目一覧②!$F$115</f>
        <v/>
      </c>
      <c r="G439" s="1668"/>
      <c r="H439" s="1668"/>
      <c r="I439" s="1668"/>
      <c r="J439" s="1668"/>
      <c r="K439" s="1668"/>
      <c r="L439" s="1668"/>
      <c r="M439" s="1668"/>
      <c r="N439" s="1668"/>
      <c r="O439" s="1668"/>
      <c r="P439" s="1668"/>
      <c r="Q439" s="1668"/>
      <c r="R439" s="1668"/>
      <c r="S439" s="1668"/>
      <c r="T439" s="1668"/>
      <c r="U439" s="1668"/>
      <c r="V439" s="1668"/>
      <c r="W439" s="1668"/>
      <c r="X439" s="1668"/>
      <c r="Y439" s="1668"/>
      <c r="Z439" s="1668"/>
      <c r="AA439" s="1668"/>
    </row>
    <row r="440" spans="1:27" ht="17.25" customHeight="1">
      <c r="A440" s="935"/>
      <c r="B440" s="935"/>
      <c r="C440" s="935"/>
      <c r="D440" s="935"/>
      <c r="E440" s="935"/>
      <c r="F440" s="1669"/>
      <c r="G440" s="1669"/>
      <c r="H440" s="1669"/>
      <c r="I440" s="1669"/>
      <c r="J440" s="1669"/>
      <c r="K440" s="1669"/>
      <c r="L440" s="1669"/>
      <c r="M440" s="1669"/>
      <c r="N440" s="1669"/>
      <c r="O440" s="1669"/>
      <c r="P440" s="1669"/>
      <c r="Q440" s="1669"/>
      <c r="R440" s="1669"/>
      <c r="S440" s="1669"/>
      <c r="T440" s="1669"/>
      <c r="U440" s="1669"/>
      <c r="V440" s="1669"/>
      <c r="W440" s="1669"/>
      <c r="X440" s="1669"/>
      <c r="Y440" s="1669"/>
      <c r="Z440" s="1669"/>
      <c r="AA440" s="1669"/>
    </row>
    <row r="441" spans="1:27" ht="17.25" customHeight="1">
      <c r="A441" s="936" t="s">
        <v>275</v>
      </c>
      <c r="B441" s="906" t="s">
        <v>250</v>
      </c>
      <c r="C441" s="906"/>
      <c r="D441" s="906"/>
      <c r="E441" s="906"/>
      <c r="F441" s="938"/>
      <c r="G441" s="938"/>
      <c r="H441" s="938"/>
      <c r="I441" s="938"/>
      <c r="J441" s="938"/>
      <c r="K441" s="938"/>
      <c r="L441" s="938"/>
      <c r="M441" s="938"/>
      <c r="N441" s="938"/>
      <c r="O441" s="938"/>
      <c r="P441" s="938"/>
      <c r="Q441" s="938"/>
      <c r="R441" s="938"/>
      <c r="S441" s="938"/>
      <c r="T441" s="938"/>
      <c r="U441" s="938"/>
      <c r="V441" s="938"/>
      <c r="W441" s="938"/>
      <c r="X441" s="938"/>
      <c r="Y441" s="938"/>
      <c r="Z441" s="938"/>
      <c r="AA441" s="938"/>
    </row>
    <row r="442" spans="1:27" ht="17.25" customHeight="1">
      <c r="A442" s="906"/>
      <c r="B442" s="906"/>
      <c r="C442" s="906"/>
      <c r="D442" s="906"/>
      <c r="E442" s="906"/>
      <c r="F442" s="1668" t="str">
        <f>項目一覧②!$F$116</f>
        <v/>
      </c>
      <c r="G442" s="1668"/>
      <c r="H442" s="1668"/>
      <c r="I442" s="1668"/>
      <c r="J442" s="1668"/>
      <c r="K442" s="1668"/>
      <c r="L442" s="1668"/>
      <c r="M442" s="1668"/>
      <c r="N442" s="1668"/>
      <c r="O442" s="1668"/>
      <c r="P442" s="1668"/>
      <c r="Q442" s="1668"/>
      <c r="R442" s="1668"/>
      <c r="S442" s="1668"/>
      <c r="T442" s="1668"/>
      <c r="U442" s="1668"/>
      <c r="V442" s="1668"/>
      <c r="W442" s="1668"/>
      <c r="X442" s="1668"/>
      <c r="Y442" s="1668"/>
      <c r="Z442" s="1668"/>
      <c r="AA442" s="1668"/>
    </row>
    <row r="443" spans="1:27" ht="17.25" customHeight="1">
      <c r="A443" s="935"/>
      <c r="B443" s="935"/>
      <c r="C443" s="935"/>
      <c r="D443" s="935"/>
      <c r="E443" s="935"/>
      <c r="F443" s="1669"/>
      <c r="G443" s="1669"/>
      <c r="H443" s="1669"/>
      <c r="I443" s="1669"/>
      <c r="J443" s="1669"/>
      <c r="K443" s="1669"/>
      <c r="L443" s="1669"/>
      <c r="M443" s="1669"/>
      <c r="N443" s="1669"/>
      <c r="O443" s="1669"/>
      <c r="P443" s="1669"/>
      <c r="Q443" s="1669"/>
      <c r="R443" s="1669"/>
      <c r="S443" s="1669"/>
      <c r="T443" s="1669"/>
      <c r="U443" s="1669"/>
      <c r="V443" s="1669"/>
      <c r="W443" s="1669"/>
      <c r="X443" s="1669"/>
      <c r="Y443" s="1669"/>
      <c r="Z443" s="1669"/>
      <c r="AA443" s="1669"/>
    </row>
    <row r="444" spans="1:27" ht="17.25" customHeight="1">
      <c r="A444" s="906"/>
      <c r="B444" s="906"/>
      <c r="C444" s="906"/>
      <c r="D444" s="906"/>
      <c r="E444" s="906"/>
      <c r="F444" s="1215"/>
      <c r="G444" s="1215"/>
      <c r="H444" s="1215"/>
      <c r="I444" s="1215"/>
      <c r="J444" s="1215"/>
      <c r="K444" s="1215"/>
      <c r="L444" s="1215"/>
      <c r="M444" s="1215"/>
      <c r="N444" s="1215"/>
      <c r="O444" s="1215"/>
      <c r="P444" s="1215"/>
      <c r="Q444" s="1215"/>
      <c r="R444" s="1215"/>
      <c r="S444" s="1215"/>
      <c r="T444" s="1215"/>
      <c r="U444" s="1215"/>
      <c r="V444" s="1215"/>
      <c r="W444" s="1215"/>
      <c r="X444" s="1215"/>
      <c r="Y444" s="1215"/>
      <c r="Z444" s="1215"/>
      <c r="AA444" s="1215"/>
    </row>
    <row r="445" spans="1:27" ht="16.149999999999999" customHeight="1">
      <c r="A445" s="1667" t="s">
        <v>277</v>
      </c>
      <c r="B445" s="1667"/>
      <c r="C445" s="1667"/>
      <c r="D445" s="1667"/>
      <c r="E445" s="1667"/>
      <c r="F445" s="1667"/>
      <c r="G445" s="1667"/>
      <c r="H445" s="1667"/>
      <c r="I445" s="1667"/>
      <c r="J445" s="1667"/>
      <c r="K445" s="1667"/>
      <c r="L445" s="1667"/>
      <c r="M445" s="1667"/>
      <c r="N445" s="1667"/>
      <c r="O445" s="1667"/>
      <c r="P445" s="1667"/>
      <c r="Q445" s="1667"/>
      <c r="R445" s="1667"/>
      <c r="S445" s="1667"/>
      <c r="T445" s="1667"/>
      <c r="U445" s="1667"/>
      <c r="V445" s="1667"/>
      <c r="W445" s="1667"/>
      <c r="X445" s="1667"/>
      <c r="Y445" s="1667"/>
      <c r="Z445" s="1667"/>
      <c r="AA445" s="1667"/>
    </row>
    <row r="446" spans="1:27" ht="16.149999999999999" customHeight="1">
      <c r="A446" s="935"/>
      <c r="B446" s="935" t="s">
        <v>276</v>
      </c>
      <c r="C446" s="935"/>
      <c r="D446" s="935"/>
      <c r="E446" s="935"/>
      <c r="F446" s="935"/>
      <c r="G446" s="935"/>
      <c r="H446" s="935"/>
      <c r="I446" s="935"/>
      <c r="J446" s="935"/>
      <c r="K446" s="935"/>
      <c r="L446" s="935"/>
      <c r="M446" s="935"/>
      <c r="N446" s="935"/>
      <c r="O446" s="935"/>
      <c r="P446" s="935"/>
      <c r="Q446" s="935"/>
      <c r="R446" s="935"/>
      <c r="S446" s="935"/>
      <c r="T446" s="935"/>
      <c r="U446" s="935"/>
      <c r="V446" s="935"/>
      <c r="W446" s="935"/>
      <c r="X446" s="935"/>
      <c r="Y446" s="935"/>
      <c r="Z446" s="935"/>
      <c r="AA446" s="935"/>
    </row>
    <row r="447" spans="1:27" ht="18" customHeight="1">
      <c r="A447" s="972" t="s">
        <v>275</v>
      </c>
      <c r="B447" s="973" t="s">
        <v>132</v>
      </c>
      <c r="C447" s="973"/>
      <c r="D447" s="973"/>
      <c r="E447" s="973"/>
      <c r="F447" s="973"/>
      <c r="G447" s="922"/>
      <c r="H447" s="973"/>
      <c r="I447" s="973"/>
      <c r="J447" s="973"/>
      <c r="K447" s="973"/>
      <c r="L447" s="1688">
        <f>項目一覧②!$F$117</f>
        <v>1</v>
      </c>
      <c r="M447" s="1688"/>
      <c r="N447" s="973"/>
      <c r="O447" s="973"/>
      <c r="P447" s="973"/>
      <c r="Q447" s="973"/>
      <c r="R447" s="973"/>
      <c r="S447" s="973"/>
      <c r="T447" s="973"/>
      <c r="U447" s="973"/>
      <c r="V447" s="973"/>
      <c r="W447" s="973"/>
      <c r="X447" s="973"/>
      <c r="Y447" s="973"/>
      <c r="Z447" s="973"/>
      <c r="AA447" s="973"/>
    </row>
    <row r="448" spans="1:27" ht="18" customHeight="1">
      <c r="A448" s="972" t="s">
        <v>275</v>
      </c>
      <c r="B448" s="973" t="s">
        <v>274</v>
      </c>
      <c r="C448" s="973"/>
      <c r="D448" s="973"/>
      <c r="E448" s="973"/>
      <c r="F448" s="973"/>
      <c r="G448" s="903"/>
      <c r="H448" s="903"/>
      <c r="I448" s="973"/>
      <c r="J448" s="973"/>
      <c r="K448" s="1762" t="str">
        <f>項目一覧②!$F$118</f>
        <v/>
      </c>
      <c r="L448" s="1762"/>
      <c r="M448" s="1762"/>
      <c r="N448" s="984" t="s">
        <v>273</v>
      </c>
      <c r="O448" s="973"/>
      <c r="P448" s="973"/>
      <c r="Q448" s="973"/>
      <c r="R448" s="973"/>
      <c r="S448" s="973"/>
      <c r="T448" s="973"/>
      <c r="U448" s="973"/>
      <c r="V448" s="973"/>
      <c r="W448" s="973"/>
      <c r="X448" s="973"/>
      <c r="Y448" s="973"/>
      <c r="Z448" s="973"/>
      <c r="AA448" s="973"/>
    </row>
    <row r="449" spans="1:28" ht="18" customHeight="1">
      <c r="A449" s="972" t="s">
        <v>269</v>
      </c>
      <c r="B449" s="973" t="s">
        <v>272</v>
      </c>
      <c r="C449" s="973"/>
      <c r="D449" s="973"/>
      <c r="E449" s="973"/>
      <c r="F449" s="973"/>
      <c r="G449" s="973"/>
      <c r="H449" s="973"/>
      <c r="I449" s="973"/>
      <c r="J449" s="1670" t="str">
        <f>項目一覧②!$F$119</f>
        <v/>
      </c>
      <c r="K449" s="1670"/>
      <c r="L449" s="1670"/>
      <c r="M449" s="1670"/>
      <c r="N449" s="998" t="s">
        <v>267</v>
      </c>
      <c r="O449" s="973"/>
      <c r="P449" s="973"/>
      <c r="Q449" s="973"/>
      <c r="R449" s="973"/>
      <c r="S449" s="973"/>
      <c r="T449" s="973"/>
      <c r="U449" s="973"/>
      <c r="V449" s="973"/>
      <c r="W449" s="973"/>
      <c r="X449" s="973"/>
      <c r="Y449" s="973"/>
      <c r="Z449" s="973"/>
      <c r="AA449" s="973"/>
    </row>
    <row r="450" spans="1:28" ht="18" customHeight="1">
      <c r="A450" s="972" t="s">
        <v>269</v>
      </c>
      <c r="B450" s="973" t="s">
        <v>271</v>
      </c>
      <c r="C450" s="973"/>
      <c r="D450" s="973"/>
      <c r="E450" s="973"/>
      <c r="F450" s="973"/>
      <c r="G450" s="973"/>
      <c r="H450" s="973"/>
      <c r="I450" s="973"/>
      <c r="J450" s="1670" t="str">
        <f>項目一覧②!$F$120</f>
        <v/>
      </c>
      <c r="K450" s="1670"/>
      <c r="L450" s="1670"/>
      <c r="M450" s="1670"/>
      <c r="N450" s="999" t="s">
        <v>267</v>
      </c>
      <c r="O450" s="973"/>
      <c r="P450" s="973"/>
      <c r="Q450" s="973"/>
      <c r="R450" s="973"/>
      <c r="S450" s="973"/>
      <c r="T450" s="973"/>
      <c r="U450" s="973"/>
      <c r="V450" s="973"/>
      <c r="W450" s="973"/>
      <c r="X450" s="973"/>
      <c r="Y450" s="973"/>
      <c r="Z450" s="973"/>
      <c r="AA450" s="973"/>
    </row>
    <row r="451" spans="1:28" ht="18" customHeight="1">
      <c r="A451" s="972" t="s">
        <v>269</v>
      </c>
      <c r="B451" s="973" t="s">
        <v>270</v>
      </c>
      <c r="C451" s="973"/>
      <c r="D451" s="973"/>
      <c r="E451" s="973"/>
      <c r="F451" s="973"/>
      <c r="G451" s="973"/>
      <c r="H451" s="973"/>
      <c r="I451" s="973"/>
      <c r="J451" s="1670" t="str">
        <f>項目一覧②!$F$121</f>
        <v/>
      </c>
      <c r="K451" s="1670"/>
      <c r="L451" s="1670"/>
      <c r="M451" s="1670"/>
      <c r="N451" s="998" t="s">
        <v>267</v>
      </c>
      <c r="O451" s="973"/>
      <c r="P451" s="973"/>
      <c r="Q451" s="973"/>
      <c r="R451" s="973"/>
      <c r="S451" s="973"/>
      <c r="T451" s="973"/>
      <c r="U451" s="973"/>
      <c r="V451" s="973"/>
      <c r="W451" s="973"/>
      <c r="X451" s="973"/>
      <c r="Y451" s="973"/>
      <c r="Z451" s="973"/>
      <c r="AA451" s="973"/>
    </row>
    <row r="452" spans="1:28" ht="16.149999999999999" customHeight="1">
      <c r="A452" s="959" t="s">
        <v>269</v>
      </c>
      <c r="B452" s="937" t="s">
        <v>268</v>
      </c>
      <c r="C452" s="937"/>
      <c r="D452" s="937"/>
      <c r="E452" s="937"/>
      <c r="F452" s="937"/>
      <c r="G452" s="937"/>
      <c r="H452" s="937"/>
      <c r="I452" s="937"/>
      <c r="O452" s="937"/>
      <c r="P452" s="937"/>
      <c r="Q452" s="937"/>
      <c r="R452" s="937"/>
      <c r="S452" s="937"/>
      <c r="T452" s="937"/>
      <c r="U452" s="937"/>
      <c r="V452" s="937"/>
      <c r="W452" s="937"/>
      <c r="X452" s="937"/>
      <c r="Y452" s="937"/>
      <c r="Z452" s="937"/>
      <c r="AA452" s="937"/>
    </row>
    <row r="453" spans="1:28" ht="16.149999999999999" customHeight="1">
      <c r="A453" s="936"/>
      <c r="B453" s="906"/>
      <c r="C453" s="906" t="s">
        <v>2260</v>
      </c>
      <c r="D453" s="906" t="s">
        <v>2261</v>
      </c>
      <c r="E453" s="906"/>
      <c r="F453" s="906"/>
      <c r="G453" s="906"/>
      <c r="H453" s="906"/>
      <c r="I453" s="906"/>
      <c r="J453" s="1685" t="str">
        <f>項目一覧②!$F$122</f>
        <v/>
      </c>
      <c r="K453" s="1685"/>
      <c r="L453" s="1685"/>
      <c r="M453" s="1685"/>
      <c r="N453" s="999" t="s">
        <v>267</v>
      </c>
      <c r="O453" s="906"/>
      <c r="P453" s="906"/>
      <c r="Q453" s="906"/>
      <c r="R453" s="906"/>
      <c r="S453" s="906"/>
      <c r="T453" s="906"/>
      <c r="U453" s="906"/>
      <c r="V453" s="906"/>
      <c r="W453" s="906"/>
      <c r="X453" s="906"/>
      <c r="Y453" s="906"/>
      <c r="Z453" s="906"/>
      <c r="AA453" s="906"/>
    </row>
    <row r="454" spans="1:28" ht="16.149999999999999" customHeight="1">
      <c r="A454" s="936"/>
      <c r="B454" s="906"/>
      <c r="C454" s="906" t="s">
        <v>2262</v>
      </c>
      <c r="D454" s="906" t="s">
        <v>2263</v>
      </c>
      <c r="E454" s="906"/>
      <c r="F454" s="906"/>
      <c r="G454" s="906"/>
      <c r="H454" s="906"/>
      <c r="I454" s="906"/>
      <c r="J454" s="1000"/>
      <c r="K454" s="1000"/>
      <c r="L454" s="1000"/>
      <c r="M454" s="1000"/>
      <c r="N454" s="999"/>
      <c r="O454" s="999"/>
      <c r="P454" s="906"/>
      <c r="Q454" s="936" t="str">
        <f>IF(項目一覧②!$G$123=TRUE,"■","□")</f>
        <v>□</v>
      </c>
      <c r="R454" s="906" t="s">
        <v>266</v>
      </c>
      <c r="S454" s="906"/>
      <c r="T454" s="936" t="str">
        <f>IF(項目一覧②!$H$123=TRUE,"■","□")</f>
        <v>□</v>
      </c>
      <c r="U454" s="906" t="s">
        <v>265</v>
      </c>
      <c r="V454" s="906"/>
      <c r="W454" s="906"/>
      <c r="X454" s="906"/>
      <c r="Y454" s="906"/>
      <c r="Z454" s="906"/>
      <c r="AA454" s="906"/>
      <c r="AB454" s="903"/>
    </row>
    <row r="455" spans="1:28" ht="16.149999999999999" customHeight="1">
      <c r="A455" s="959" t="s">
        <v>275</v>
      </c>
      <c r="B455" s="937" t="s">
        <v>264</v>
      </c>
      <c r="C455" s="937"/>
      <c r="D455" s="937"/>
      <c r="E455" s="937"/>
      <c r="F455" s="937"/>
      <c r="G455" s="937"/>
      <c r="H455" s="937"/>
      <c r="I455" s="937"/>
      <c r="J455" s="937"/>
      <c r="K455" s="937"/>
      <c r="L455" s="937"/>
      <c r="M455" s="937"/>
      <c r="N455" s="937"/>
      <c r="O455" s="937"/>
      <c r="P455" s="937"/>
      <c r="Q455" s="937"/>
      <c r="R455" s="937"/>
      <c r="S455" s="937"/>
      <c r="T455" s="937"/>
      <c r="U455" s="937"/>
      <c r="V455" s="937"/>
      <c r="W455" s="937"/>
      <c r="X455" s="937"/>
      <c r="Y455" s="937"/>
      <c r="Z455" s="937"/>
      <c r="AA455" s="937"/>
    </row>
    <row r="456" spans="1:28" ht="16.149999999999999" customHeight="1">
      <c r="A456" s="906"/>
      <c r="B456" s="906"/>
      <c r="C456" s="906"/>
      <c r="D456" s="1667" t="s">
        <v>263</v>
      </c>
      <c r="E456" s="1667"/>
      <c r="F456" s="1667"/>
      <c r="G456" s="1667"/>
      <c r="H456" s="975"/>
      <c r="I456" s="1667" t="s">
        <v>262</v>
      </c>
      <c r="J456" s="1667"/>
      <c r="K456" s="1667"/>
      <c r="L456" s="1667"/>
      <c r="M456" s="1667"/>
      <c r="N456" s="1667"/>
      <c r="O456" s="1667"/>
      <c r="P456" s="1667"/>
      <c r="Q456" s="1667"/>
      <c r="R456" s="1667"/>
      <c r="S456" s="1667"/>
      <c r="T456" s="1667"/>
      <c r="U456" s="1667"/>
      <c r="V456" s="975"/>
      <c r="W456" s="975" t="s">
        <v>279</v>
      </c>
      <c r="X456" s="1667" t="s">
        <v>289</v>
      </c>
      <c r="Y456" s="1667"/>
      <c r="Z456" s="1667"/>
      <c r="AA456" s="906" t="s">
        <v>288</v>
      </c>
    </row>
    <row r="457" spans="1:28" ht="18" customHeight="1">
      <c r="A457" s="906"/>
      <c r="B457" s="906" t="s">
        <v>260</v>
      </c>
      <c r="C457" s="906"/>
      <c r="D457" s="975" t="s">
        <v>198</v>
      </c>
      <c r="E457" s="1689" t="str">
        <f>項目一覧②!$F$124</f>
        <v/>
      </c>
      <c r="F457" s="1689"/>
      <c r="G457" s="960" t="s">
        <v>254</v>
      </c>
      <c r="H457" s="938" t="str">
        <f>項目一覧②!$F$130</f>
        <v/>
      </c>
      <c r="J457" s="906"/>
      <c r="K457" s="906"/>
      <c r="L457" s="903"/>
      <c r="M457" s="906"/>
      <c r="N457" s="906"/>
      <c r="O457" s="906"/>
      <c r="P457" s="906"/>
      <c r="Q457" s="906"/>
      <c r="R457" s="903"/>
      <c r="S457" s="903"/>
      <c r="T457" s="903"/>
      <c r="U457" s="903"/>
      <c r="V457" s="975"/>
      <c r="W457" s="975" t="s">
        <v>279</v>
      </c>
      <c r="X457" s="1686" t="str">
        <f>項目一覧②!$F$136</f>
        <v/>
      </c>
      <c r="Y457" s="1686"/>
      <c r="Z457" s="1686"/>
      <c r="AA457" s="906" t="s">
        <v>252</v>
      </c>
    </row>
    <row r="458" spans="1:28" ht="18" customHeight="1">
      <c r="A458" s="906"/>
      <c r="B458" s="906" t="s">
        <v>286</v>
      </c>
      <c r="C458" s="906"/>
      <c r="D458" s="975" t="s">
        <v>198</v>
      </c>
      <c r="E458" s="1689" t="str">
        <f>項目一覧②!$F$125</f>
        <v/>
      </c>
      <c r="F458" s="1689"/>
      <c r="G458" s="960" t="s">
        <v>254</v>
      </c>
      <c r="H458" s="938" t="str">
        <f>項目一覧②!$F$131</f>
        <v/>
      </c>
      <c r="J458" s="906"/>
      <c r="K458" s="906"/>
      <c r="L458" s="903"/>
      <c r="M458" s="906"/>
      <c r="N458" s="906"/>
      <c r="O458" s="906"/>
      <c r="P458" s="906"/>
      <c r="Q458" s="906"/>
      <c r="R458" s="903"/>
      <c r="S458" s="903"/>
      <c r="T458" s="903"/>
      <c r="U458" s="903"/>
      <c r="V458" s="975"/>
      <c r="W458" s="975" t="s">
        <v>279</v>
      </c>
      <c r="X458" s="1686" t="str">
        <f>項目一覧②!$F$137</f>
        <v/>
      </c>
      <c r="Y458" s="1686"/>
      <c r="Z458" s="1686"/>
      <c r="AA458" s="906" t="s">
        <v>252</v>
      </c>
    </row>
    <row r="459" spans="1:28" ht="18" customHeight="1">
      <c r="A459" s="906"/>
      <c r="B459" s="906" t="s">
        <v>258</v>
      </c>
      <c r="C459" s="906"/>
      <c r="D459" s="975" t="s">
        <v>198</v>
      </c>
      <c r="E459" s="1689" t="str">
        <f>項目一覧②!$F$126</f>
        <v/>
      </c>
      <c r="F459" s="1689"/>
      <c r="G459" s="960" t="s">
        <v>254</v>
      </c>
      <c r="H459" s="938" t="str">
        <f>項目一覧②!$F$132</f>
        <v/>
      </c>
      <c r="J459" s="906"/>
      <c r="K459" s="906"/>
      <c r="L459" s="903"/>
      <c r="M459" s="906"/>
      <c r="N459" s="906"/>
      <c r="O459" s="906"/>
      <c r="P459" s="906"/>
      <c r="Q459" s="906"/>
      <c r="R459" s="903"/>
      <c r="S459" s="903"/>
      <c r="T459" s="903"/>
      <c r="U459" s="903"/>
      <c r="V459" s="975"/>
      <c r="W459" s="975" t="s">
        <v>279</v>
      </c>
      <c r="X459" s="1686" t="str">
        <f>項目一覧②!$F$138</f>
        <v/>
      </c>
      <c r="Y459" s="1686"/>
      <c r="Z459" s="1686"/>
      <c r="AA459" s="906" t="s">
        <v>252</v>
      </c>
    </row>
    <row r="460" spans="1:28" ht="18" customHeight="1">
      <c r="A460" s="906"/>
      <c r="B460" s="906" t="s">
        <v>257</v>
      </c>
      <c r="C460" s="906"/>
      <c r="D460" s="975" t="s">
        <v>198</v>
      </c>
      <c r="E460" s="1689" t="str">
        <f>項目一覧②!$F$127</f>
        <v/>
      </c>
      <c r="F460" s="1689"/>
      <c r="G460" s="960" t="s">
        <v>254</v>
      </c>
      <c r="H460" s="938" t="str">
        <f>項目一覧②!$F$133</f>
        <v/>
      </c>
      <c r="J460" s="906"/>
      <c r="K460" s="906"/>
      <c r="L460" s="903"/>
      <c r="M460" s="906"/>
      <c r="N460" s="906"/>
      <c r="O460" s="906"/>
      <c r="P460" s="906"/>
      <c r="Q460" s="906"/>
      <c r="R460" s="903"/>
      <c r="S460" s="903"/>
      <c r="T460" s="903"/>
      <c r="U460" s="903"/>
      <c r="V460" s="975"/>
      <c r="W460" s="975" t="s">
        <v>279</v>
      </c>
      <c r="X460" s="1686" t="str">
        <f>項目一覧②!$F$139</f>
        <v/>
      </c>
      <c r="Y460" s="1686"/>
      <c r="Z460" s="1686"/>
      <c r="AA460" s="906" t="s">
        <v>252</v>
      </c>
    </row>
    <row r="461" spans="1:28" ht="18" customHeight="1">
      <c r="A461" s="906"/>
      <c r="B461" s="906" t="s">
        <v>256</v>
      </c>
      <c r="C461" s="906"/>
      <c r="D461" s="975" t="s">
        <v>198</v>
      </c>
      <c r="E461" s="1689" t="str">
        <f>項目一覧②!$F$128</f>
        <v/>
      </c>
      <c r="F461" s="1689"/>
      <c r="G461" s="960" t="s">
        <v>254</v>
      </c>
      <c r="H461" s="938" t="str">
        <f>項目一覧②!$F$134</f>
        <v/>
      </c>
      <c r="J461" s="906"/>
      <c r="K461" s="906"/>
      <c r="L461" s="903"/>
      <c r="M461" s="906"/>
      <c r="N461" s="906"/>
      <c r="O461" s="906"/>
      <c r="P461" s="906"/>
      <c r="Q461" s="906"/>
      <c r="R461" s="903"/>
      <c r="S461" s="903"/>
      <c r="T461" s="903"/>
      <c r="U461" s="903"/>
      <c r="V461" s="975"/>
      <c r="W461" s="975" t="s">
        <v>279</v>
      </c>
      <c r="X461" s="1686" t="str">
        <f>項目一覧②!$F$140</f>
        <v/>
      </c>
      <c r="Y461" s="1686"/>
      <c r="Z461" s="1686"/>
      <c r="AA461" s="906" t="s">
        <v>252</v>
      </c>
    </row>
    <row r="462" spans="1:28" ht="18" customHeight="1">
      <c r="A462" s="935"/>
      <c r="B462" s="935" t="s">
        <v>255</v>
      </c>
      <c r="C462" s="935"/>
      <c r="D462" s="975" t="s">
        <v>198</v>
      </c>
      <c r="E462" s="1689" t="str">
        <f>項目一覧②!$F$129</f>
        <v/>
      </c>
      <c r="F462" s="1689"/>
      <c r="G462" s="960" t="s">
        <v>254</v>
      </c>
      <c r="H462" s="938" t="str">
        <f>項目一覧②!$F$135</f>
        <v/>
      </c>
      <c r="J462" s="935"/>
      <c r="K462" s="935"/>
      <c r="L462" s="903"/>
      <c r="M462" s="935"/>
      <c r="N462" s="935"/>
      <c r="O462" s="935"/>
      <c r="P462" s="935"/>
      <c r="Q462" s="935"/>
      <c r="R462" s="903"/>
      <c r="S462" s="903"/>
      <c r="T462" s="903"/>
      <c r="U462" s="903"/>
      <c r="V462" s="975"/>
      <c r="W462" s="975" t="s">
        <v>279</v>
      </c>
      <c r="X462" s="1693" t="str">
        <f>項目一覧②!$F$141</f>
        <v/>
      </c>
      <c r="Y462" s="1693"/>
      <c r="Z462" s="1693"/>
      <c r="AA462" s="906" t="s">
        <v>252</v>
      </c>
    </row>
    <row r="463" spans="1:28" ht="17.25" customHeight="1">
      <c r="A463" s="959" t="s">
        <v>275</v>
      </c>
      <c r="B463" s="937" t="s">
        <v>251</v>
      </c>
      <c r="C463" s="937"/>
      <c r="D463" s="937"/>
      <c r="E463" s="937"/>
      <c r="F463" s="937"/>
      <c r="G463" s="937"/>
      <c r="H463" s="937"/>
      <c r="I463" s="937"/>
      <c r="J463" s="937"/>
      <c r="K463" s="937"/>
      <c r="L463" s="937"/>
      <c r="M463" s="937"/>
      <c r="N463" s="937"/>
      <c r="O463" s="937"/>
      <c r="P463" s="937"/>
      <c r="Q463" s="937"/>
      <c r="R463" s="937"/>
      <c r="S463" s="937"/>
      <c r="T463" s="937"/>
      <c r="U463" s="937"/>
      <c r="V463" s="937"/>
      <c r="W463" s="937"/>
      <c r="X463" s="937"/>
      <c r="Y463" s="937"/>
      <c r="Z463" s="937"/>
      <c r="AA463" s="937"/>
    </row>
    <row r="464" spans="1:28" ht="17.25" customHeight="1">
      <c r="A464" s="936"/>
      <c r="B464" s="906"/>
      <c r="C464" s="906"/>
      <c r="D464" s="906"/>
      <c r="E464" s="906"/>
      <c r="F464" s="1668" t="str">
        <f>項目一覧②!$F$142</f>
        <v/>
      </c>
      <c r="G464" s="1668"/>
      <c r="H464" s="1668"/>
      <c r="I464" s="1668"/>
      <c r="J464" s="1668"/>
      <c r="K464" s="1668"/>
      <c r="L464" s="1668"/>
      <c r="M464" s="1668"/>
      <c r="N464" s="1668"/>
      <c r="O464" s="1668"/>
      <c r="P464" s="1668"/>
      <c r="Q464" s="1668"/>
      <c r="R464" s="1668"/>
      <c r="S464" s="1668"/>
      <c r="T464" s="1668"/>
      <c r="U464" s="1668"/>
      <c r="V464" s="1668"/>
      <c r="W464" s="1668"/>
      <c r="X464" s="1668"/>
      <c r="Y464" s="1668"/>
      <c r="Z464" s="1668"/>
      <c r="AA464" s="1668"/>
    </row>
    <row r="465" spans="1:28" ht="17.25" customHeight="1">
      <c r="A465" s="935"/>
      <c r="B465" s="935"/>
      <c r="C465" s="935"/>
      <c r="D465" s="935"/>
      <c r="E465" s="935"/>
      <c r="F465" s="1669"/>
      <c r="G465" s="1669"/>
      <c r="H465" s="1669"/>
      <c r="I465" s="1669"/>
      <c r="J465" s="1669"/>
      <c r="K465" s="1669"/>
      <c r="L465" s="1669"/>
      <c r="M465" s="1669"/>
      <c r="N465" s="1669"/>
      <c r="O465" s="1669"/>
      <c r="P465" s="1669"/>
      <c r="Q465" s="1669"/>
      <c r="R465" s="1669"/>
      <c r="S465" s="1669"/>
      <c r="T465" s="1669"/>
      <c r="U465" s="1669"/>
      <c r="V465" s="1669"/>
      <c r="W465" s="1669"/>
      <c r="X465" s="1669"/>
      <c r="Y465" s="1669"/>
      <c r="Z465" s="1669"/>
      <c r="AA465" s="1669"/>
    </row>
    <row r="466" spans="1:28" ht="17.25" customHeight="1">
      <c r="A466" s="936" t="s">
        <v>275</v>
      </c>
      <c r="B466" s="906" t="s">
        <v>250</v>
      </c>
      <c r="C466" s="906"/>
      <c r="D466" s="906"/>
      <c r="E466" s="906"/>
      <c r="F466" s="906"/>
      <c r="G466" s="906"/>
      <c r="H466" s="906"/>
      <c r="I466" s="906"/>
      <c r="J466" s="906"/>
      <c r="K466" s="906"/>
      <c r="L466" s="906"/>
      <c r="M466" s="906"/>
      <c r="N466" s="906"/>
      <c r="O466" s="906"/>
      <c r="P466" s="906"/>
      <c r="Q466" s="906"/>
      <c r="R466" s="906"/>
      <c r="S466" s="906"/>
      <c r="T466" s="906"/>
      <c r="U466" s="906"/>
      <c r="V466" s="906"/>
      <c r="W466" s="906"/>
      <c r="X466" s="906"/>
      <c r="Y466" s="906"/>
      <c r="Z466" s="906"/>
      <c r="AA466" s="906"/>
    </row>
    <row r="467" spans="1:28" ht="17.25" customHeight="1">
      <c r="A467" s="906"/>
      <c r="B467" s="906"/>
      <c r="C467" s="906"/>
      <c r="D467" s="906"/>
      <c r="E467" s="906"/>
      <c r="F467" s="1668" t="str">
        <f>項目一覧②!$F$143</f>
        <v/>
      </c>
      <c r="G467" s="1668"/>
      <c r="H467" s="1668"/>
      <c r="I467" s="1668"/>
      <c r="J467" s="1668"/>
      <c r="K467" s="1668"/>
      <c r="L467" s="1668"/>
      <c r="M467" s="1668"/>
      <c r="N467" s="1668"/>
      <c r="O467" s="1668"/>
      <c r="P467" s="1668"/>
      <c r="Q467" s="1668"/>
      <c r="R467" s="1668"/>
      <c r="S467" s="1668"/>
      <c r="T467" s="1668"/>
      <c r="U467" s="1668"/>
      <c r="V467" s="1668"/>
      <c r="W467" s="1668"/>
      <c r="X467" s="1668"/>
      <c r="Y467" s="1668"/>
      <c r="Z467" s="1668"/>
      <c r="AA467" s="1668"/>
    </row>
    <row r="468" spans="1:28" ht="17.25" customHeight="1">
      <c r="A468" s="935"/>
      <c r="B468" s="935"/>
      <c r="C468" s="935"/>
      <c r="D468" s="935"/>
      <c r="E468" s="935"/>
      <c r="F468" s="1669"/>
      <c r="G468" s="1669"/>
      <c r="H468" s="1669"/>
      <c r="I468" s="1669"/>
      <c r="J468" s="1669"/>
      <c r="K468" s="1669"/>
      <c r="L468" s="1669"/>
      <c r="M468" s="1669"/>
      <c r="N468" s="1669"/>
      <c r="O468" s="1669"/>
      <c r="P468" s="1669"/>
      <c r="Q468" s="1669"/>
      <c r="R468" s="1669"/>
      <c r="S468" s="1669"/>
      <c r="T468" s="1669"/>
      <c r="U468" s="1669"/>
      <c r="V468" s="1669"/>
      <c r="W468" s="1669"/>
      <c r="X468" s="1669"/>
      <c r="Y468" s="1669"/>
      <c r="Z468" s="1669"/>
      <c r="AA468" s="1669"/>
    </row>
    <row r="469" spans="1:28" ht="16.149999999999999" customHeight="1">
      <c r="A469" s="906"/>
      <c r="B469" s="906"/>
      <c r="C469" s="906"/>
      <c r="D469" s="906"/>
      <c r="E469" s="906"/>
      <c r="F469" s="906"/>
      <c r="G469" s="906"/>
      <c r="H469" s="906"/>
      <c r="I469" s="906"/>
      <c r="J469" s="906"/>
      <c r="K469" s="906"/>
      <c r="L469" s="906"/>
      <c r="M469" s="906"/>
      <c r="N469" s="906"/>
      <c r="O469" s="906"/>
      <c r="P469" s="906"/>
      <c r="Q469" s="906"/>
      <c r="R469" s="906"/>
      <c r="S469" s="906"/>
      <c r="T469" s="906"/>
      <c r="U469" s="906"/>
      <c r="V469" s="906"/>
      <c r="W469" s="906"/>
      <c r="X469" s="906"/>
      <c r="Y469" s="906"/>
      <c r="Z469" s="906"/>
      <c r="AA469" s="906"/>
    </row>
    <row r="470" spans="1:28" ht="16.149999999999999" customHeight="1">
      <c r="A470" s="1667" t="s">
        <v>277</v>
      </c>
      <c r="B470" s="1667"/>
      <c r="C470" s="1667"/>
      <c r="D470" s="1667"/>
      <c r="E470" s="1667"/>
      <c r="F470" s="1667"/>
      <c r="G470" s="1667"/>
      <c r="H470" s="1667"/>
      <c r="I470" s="1667"/>
      <c r="J470" s="1667"/>
      <c r="K470" s="1667"/>
      <c r="L470" s="1667"/>
      <c r="M470" s="1667"/>
      <c r="N470" s="1667"/>
      <c r="O470" s="1667"/>
      <c r="P470" s="1667"/>
      <c r="Q470" s="1667"/>
      <c r="R470" s="1667"/>
      <c r="S470" s="1667"/>
      <c r="T470" s="1667"/>
      <c r="U470" s="1667"/>
      <c r="V470" s="1667"/>
      <c r="W470" s="1667"/>
      <c r="X470" s="1667"/>
      <c r="Y470" s="1667"/>
      <c r="Z470" s="1667"/>
      <c r="AA470" s="1667"/>
    </row>
    <row r="471" spans="1:28" ht="16.149999999999999" customHeight="1">
      <c r="A471" s="935"/>
      <c r="B471" s="935" t="s">
        <v>276</v>
      </c>
      <c r="C471" s="935"/>
      <c r="D471" s="935"/>
      <c r="E471" s="935"/>
      <c r="F471" s="935"/>
      <c r="G471" s="935"/>
      <c r="H471" s="935"/>
      <c r="I471" s="935"/>
      <c r="J471" s="935"/>
      <c r="K471" s="935"/>
      <c r="L471" s="935"/>
      <c r="M471" s="935"/>
      <c r="N471" s="935"/>
      <c r="O471" s="935"/>
      <c r="P471" s="935"/>
      <c r="Q471" s="935"/>
      <c r="R471" s="935"/>
      <c r="S471" s="935"/>
      <c r="T471" s="935"/>
      <c r="U471" s="935"/>
      <c r="V471" s="935"/>
      <c r="W471" s="935"/>
      <c r="X471" s="935"/>
      <c r="Y471" s="935"/>
      <c r="Z471" s="935"/>
      <c r="AA471" s="935"/>
    </row>
    <row r="472" spans="1:28" ht="18" customHeight="1">
      <c r="A472" s="972" t="s">
        <v>275</v>
      </c>
      <c r="B472" s="973" t="s">
        <v>132</v>
      </c>
      <c r="C472" s="973"/>
      <c r="D472" s="973"/>
      <c r="E472" s="973"/>
      <c r="F472" s="973"/>
      <c r="G472" s="922"/>
      <c r="H472" s="973"/>
      <c r="I472" s="973"/>
      <c r="J472" s="973"/>
      <c r="K472" s="973"/>
      <c r="L472" s="1688">
        <f>項目一覧②!$F$144</f>
        <v>1</v>
      </c>
      <c r="M472" s="1688"/>
      <c r="N472" s="973"/>
      <c r="O472" s="973"/>
      <c r="P472" s="973"/>
      <c r="Q472" s="973"/>
      <c r="R472" s="973"/>
      <c r="S472" s="973"/>
      <c r="T472" s="973"/>
      <c r="U472" s="973"/>
      <c r="V472" s="973"/>
      <c r="W472" s="973"/>
      <c r="X472" s="973"/>
      <c r="Y472" s="973"/>
      <c r="Z472" s="973"/>
      <c r="AA472" s="973"/>
    </row>
    <row r="473" spans="1:28" ht="18" customHeight="1">
      <c r="A473" s="972" t="s">
        <v>275</v>
      </c>
      <c r="B473" s="973" t="s">
        <v>274</v>
      </c>
      <c r="C473" s="973"/>
      <c r="D473" s="973"/>
      <c r="E473" s="973"/>
      <c r="F473" s="973"/>
      <c r="G473" s="903"/>
      <c r="H473" s="903"/>
      <c r="I473" s="973"/>
      <c r="J473" s="973"/>
      <c r="K473" s="1762" t="str">
        <f>項目一覧②!$F$145</f>
        <v/>
      </c>
      <c r="L473" s="1762"/>
      <c r="M473" s="1762"/>
      <c r="N473" s="973" t="s">
        <v>273</v>
      </c>
      <c r="O473" s="973"/>
      <c r="P473" s="973"/>
      <c r="Q473" s="973"/>
      <c r="R473" s="973"/>
      <c r="S473" s="973"/>
      <c r="T473" s="973"/>
      <c r="U473" s="973"/>
      <c r="V473" s="973"/>
      <c r="W473" s="973"/>
      <c r="X473" s="973"/>
      <c r="Y473" s="973"/>
      <c r="Z473" s="973"/>
      <c r="AA473" s="973"/>
    </row>
    <row r="474" spans="1:28" ht="18" customHeight="1">
      <c r="A474" s="972" t="s">
        <v>269</v>
      </c>
      <c r="B474" s="973" t="s">
        <v>272</v>
      </c>
      <c r="C474" s="973"/>
      <c r="D474" s="973"/>
      <c r="E474" s="973"/>
      <c r="F474" s="973"/>
      <c r="G474" s="973"/>
      <c r="H474" s="973"/>
      <c r="I474" s="973"/>
      <c r="J474" s="1670" t="str">
        <f>項目一覧②!$F$146</f>
        <v/>
      </c>
      <c r="K474" s="1670"/>
      <c r="L474" s="1670"/>
      <c r="M474" s="1670"/>
      <c r="N474" s="998" t="s">
        <v>267</v>
      </c>
      <c r="O474" s="973"/>
      <c r="P474" s="973"/>
      <c r="Q474" s="973"/>
      <c r="R474" s="973"/>
      <c r="S474" s="973"/>
      <c r="T474" s="973"/>
      <c r="U474" s="973"/>
      <c r="V474" s="973"/>
      <c r="W474" s="973"/>
      <c r="X474" s="973"/>
      <c r="Y474" s="973"/>
      <c r="Z474" s="973"/>
      <c r="AA474" s="973"/>
    </row>
    <row r="475" spans="1:28" ht="18" customHeight="1">
      <c r="A475" s="972" t="s">
        <v>269</v>
      </c>
      <c r="B475" s="973" t="s">
        <v>271</v>
      </c>
      <c r="C475" s="973"/>
      <c r="D475" s="973"/>
      <c r="E475" s="973"/>
      <c r="F475" s="973"/>
      <c r="G475" s="973"/>
      <c r="H475" s="973"/>
      <c r="I475" s="973"/>
      <c r="J475" s="1670" t="str">
        <f>項目一覧②!$F$147</f>
        <v/>
      </c>
      <c r="K475" s="1670"/>
      <c r="L475" s="1670"/>
      <c r="M475" s="1670"/>
      <c r="N475" s="999" t="s">
        <v>267</v>
      </c>
      <c r="O475" s="973"/>
      <c r="P475" s="973"/>
      <c r="Q475" s="973"/>
      <c r="R475" s="973"/>
      <c r="S475" s="973"/>
      <c r="T475" s="973"/>
      <c r="U475" s="973"/>
      <c r="V475" s="973"/>
      <c r="W475" s="973"/>
      <c r="X475" s="973"/>
      <c r="Y475" s="973"/>
      <c r="Z475" s="973"/>
      <c r="AA475" s="973"/>
    </row>
    <row r="476" spans="1:28" ht="18" customHeight="1">
      <c r="A476" s="972" t="s">
        <v>269</v>
      </c>
      <c r="B476" s="973" t="s">
        <v>270</v>
      </c>
      <c r="C476" s="973"/>
      <c r="D476" s="973"/>
      <c r="E476" s="973"/>
      <c r="F476" s="973"/>
      <c r="G476" s="973"/>
      <c r="H476" s="973"/>
      <c r="I476" s="973"/>
      <c r="J476" s="1670" t="str">
        <f>項目一覧②!$F$148</f>
        <v/>
      </c>
      <c r="K476" s="1670"/>
      <c r="L476" s="1670"/>
      <c r="M476" s="1670"/>
      <c r="N476" s="998" t="s">
        <v>267</v>
      </c>
      <c r="O476" s="973"/>
      <c r="P476" s="973"/>
      <c r="Q476" s="973"/>
      <c r="R476" s="973"/>
      <c r="S476" s="973"/>
      <c r="T476" s="973"/>
      <c r="U476" s="973"/>
      <c r="V476" s="973"/>
      <c r="W476" s="973"/>
      <c r="X476" s="973"/>
      <c r="Y476" s="973"/>
      <c r="Z476" s="973"/>
      <c r="AA476" s="973"/>
    </row>
    <row r="477" spans="1:28" ht="16.149999999999999" customHeight="1">
      <c r="A477" s="959" t="s">
        <v>269</v>
      </c>
      <c r="B477" s="937" t="s">
        <v>268</v>
      </c>
      <c r="C477" s="937"/>
      <c r="D477" s="937"/>
      <c r="E477" s="937"/>
      <c r="F477" s="937"/>
      <c r="G477" s="937"/>
      <c r="H477" s="937"/>
      <c r="I477" s="937"/>
      <c r="O477" s="937"/>
      <c r="P477" s="937"/>
      <c r="Q477" s="937"/>
      <c r="R477" s="937"/>
      <c r="S477" s="937"/>
      <c r="T477" s="937"/>
      <c r="U477" s="937"/>
      <c r="V477" s="937"/>
      <c r="W477" s="937"/>
      <c r="X477" s="937"/>
      <c r="Y477" s="937"/>
      <c r="Z477" s="937"/>
      <c r="AA477" s="937"/>
    </row>
    <row r="478" spans="1:28" ht="16.149999999999999" customHeight="1">
      <c r="A478" s="936"/>
      <c r="B478" s="906"/>
      <c r="C478" s="906" t="s">
        <v>2260</v>
      </c>
      <c r="D478" s="906" t="s">
        <v>2261</v>
      </c>
      <c r="E478" s="906"/>
      <c r="F478" s="906"/>
      <c r="G478" s="906"/>
      <c r="H478" s="906"/>
      <c r="I478" s="906"/>
      <c r="J478" s="1685" t="str">
        <f>項目一覧②!$F$149</f>
        <v/>
      </c>
      <c r="K478" s="1685"/>
      <c r="L478" s="1685"/>
      <c r="M478" s="1685"/>
      <c r="N478" s="999" t="s">
        <v>267</v>
      </c>
      <c r="O478" s="906"/>
      <c r="P478" s="906"/>
      <c r="Q478" s="906"/>
      <c r="R478" s="906"/>
      <c r="S478" s="906"/>
      <c r="T478" s="906"/>
      <c r="U478" s="906"/>
      <c r="V478" s="906"/>
      <c r="W478" s="906"/>
      <c r="X478" s="906"/>
      <c r="Y478" s="906"/>
      <c r="Z478" s="906"/>
      <c r="AA478" s="906"/>
    </row>
    <row r="479" spans="1:28" ht="16.149999999999999" customHeight="1">
      <c r="A479" s="936"/>
      <c r="B479" s="906"/>
      <c r="C479" s="906" t="s">
        <v>2262</v>
      </c>
      <c r="D479" s="906" t="s">
        <v>2263</v>
      </c>
      <c r="E479" s="906"/>
      <c r="F479" s="906"/>
      <c r="G479" s="906"/>
      <c r="H479" s="906"/>
      <c r="I479" s="906"/>
      <c r="J479" s="1000"/>
      <c r="K479" s="1000"/>
      <c r="L479" s="1000"/>
      <c r="M479" s="1000"/>
      <c r="N479" s="999"/>
      <c r="O479" s="999"/>
      <c r="P479" s="906"/>
      <c r="Q479" s="936" t="str">
        <f>IF(項目一覧②!$G$150=TRUE,"■","□")</f>
        <v>□</v>
      </c>
      <c r="R479" s="906" t="s">
        <v>266</v>
      </c>
      <c r="S479" s="906"/>
      <c r="T479" s="936" t="str">
        <f>IF(項目一覧②!$H$151=TRUE,"■","□")</f>
        <v>□</v>
      </c>
      <c r="U479" s="906" t="s">
        <v>265</v>
      </c>
      <c r="V479" s="906"/>
      <c r="W479" s="906"/>
      <c r="X479" s="906"/>
      <c r="Y479" s="906"/>
      <c r="Z479" s="906"/>
      <c r="AA479" s="906"/>
      <c r="AB479" s="903"/>
    </row>
    <row r="480" spans="1:28" ht="16.149999999999999" customHeight="1">
      <c r="A480" s="959" t="s">
        <v>275</v>
      </c>
      <c r="B480" s="937" t="s">
        <v>264</v>
      </c>
      <c r="C480" s="937"/>
      <c r="D480" s="937"/>
      <c r="E480" s="937"/>
      <c r="F480" s="937"/>
      <c r="G480" s="937"/>
      <c r="H480" s="937"/>
      <c r="I480" s="937"/>
      <c r="J480" s="937"/>
      <c r="K480" s="937"/>
      <c r="L480" s="937"/>
      <c r="M480" s="937"/>
      <c r="N480" s="937"/>
      <c r="O480" s="937"/>
      <c r="P480" s="937"/>
      <c r="Q480" s="937"/>
      <c r="R480" s="937"/>
      <c r="S480" s="937"/>
      <c r="T480" s="937"/>
      <c r="U480" s="937"/>
      <c r="V480" s="937"/>
      <c r="W480" s="937"/>
      <c r="X480" s="937"/>
      <c r="Y480" s="937"/>
      <c r="Z480" s="937"/>
      <c r="AA480" s="937"/>
    </row>
    <row r="481" spans="1:27" ht="16.149999999999999" customHeight="1">
      <c r="A481" s="906"/>
      <c r="B481" s="906"/>
      <c r="C481" s="906"/>
      <c r="D481" s="1667" t="s">
        <v>263</v>
      </c>
      <c r="E481" s="1667"/>
      <c r="F481" s="1667"/>
      <c r="G481" s="1667"/>
      <c r="H481" s="975"/>
      <c r="I481" s="1667" t="s">
        <v>262</v>
      </c>
      <c r="J481" s="1667"/>
      <c r="K481" s="1667"/>
      <c r="L481" s="1667"/>
      <c r="M481" s="1667"/>
      <c r="N481" s="1667"/>
      <c r="O481" s="1667"/>
      <c r="P481" s="1667"/>
      <c r="Q481" s="1667"/>
      <c r="R481" s="1667"/>
      <c r="S481" s="1667"/>
      <c r="T481" s="1667"/>
      <c r="U481" s="1667"/>
      <c r="V481" s="975"/>
      <c r="W481" s="975" t="s">
        <v>279</v>
      </c>
      <c r="X481" s="1667" t="s">
        <v>289</v>
      </c>
      <c r="Y481" s="1667"/>
      <c r="Z481" s="1667"/>
      <c r="AA481" s="906" t="s">
        <v>288</v>
      </c>
    </row>
    <row r="482" spans="1:27" ht="18" customHeight="1">
      <c r="A482" s="906"/>
      <c r="B482" s="906" t="s">
        <v>260</v>
      </c>
      <c r="C482" s="906"/>
      <c r="D482" s="975" t="s">
        <v>198</v>
      </c>
      <c r="E482" s="1689" t="str">
        <f>項目一覧②!$F$151</f>
        <v/>
      </c>
      <c r="F482" s="1689"/>
      <c r="G482" s="960" t="s">
        <v>254</v>
      </c>
      <c r="H482" s="938" t="str">
        <f>項目一覧②!$F$157</f>
        <v/>
      </c>
      <c r="I482" s="939"/>
      <c r="J482" s="938"/>
      <c r="K482" s="906"/>
      <c r="L482" s="903"/>
      <c r="M482" s="906"/>
      <c r="N482" s="906"/>
      <c r="O482" s="906"/>
      <c r="P482" s="906"/>
      <c r="Q482" s="906"/>
      <c r="R482" s="903"/>
      <c r="S482" s="903"/>
      <c r="T482" s="903"/>
      <c r="U482" s="903"/>
      <c r="V482" s="975"/>
      <c r="W482" s="975" t="s">
        <v>279</v>
      </c>
      <c r="X482" s="1686" t="str">
        <f>項目一覧②!$F$163</f>
        <v/>
      </c>
      <c r="Y482" s="1686"/>
      <c r="Z482" s="1686"/>
      <c r="AA482" s="906" t="s">
        <v>252</v>
      </c>
    </row>
    <row r="483" spans="1:27" ht="18" customHeight="1">
      <c r="A483" s="906"/>
      <c r="B483" s="906" t="s">
        <v>286</v>
      </c>
      <c r="C483" s="906"/>
      <c r="D483" s="975" t="s">
        <v>198</v>
      </c>
      <c r="E483" s="1689" t="str">
        <f>項目一覧②!$F$152</f>
        <v/>
      </c>
      <c r="F483" s="1689"/>
      <c r="G483" s="960" t="s">
        <v>254</v>
      </c>
      <c r="H483" s="938" t="str">
        <f>項目一覧②!$F$158</f>
        <v/>
      </c>
      <c r="I483" s="939"/>
      <c r="J483" s="938"/>
      <c r="K483" s="906"/>
      <c r="L483" s="903"/>
      <c r="M483" s="906"/>
      <c r="N483" s="906"/>
      <c r="O483" s="906"/>
      <c r="P483" s="906"/>
      <c r="Q483" s="906"/>
      <c r="R483" s="903"/>
      <c r="S483" s="903"/>
      <c r="T483" s="903"/>
      <c r="U483" s="903"/>
      <c r="V483" s="975"/>
      <c r="W483" s="975" t="s">
        <v>279</v>
      </c>
      <c r="X483" s="1686" t="str">
        <f>項目一覧②!$F$164</f>
        <v/>
      </c>
      <c r="Y483" s="1686"/>
      <c r="Z483" s="1686"/>
      <c r="AA483" s="906" t="s">
        <v>252</v>
      </c>
    </row>
    <row r="484" spans="1:27" ht="18" customHeight="1">
      <c r="A484" s="906"/>
      <c r="B484" s="906" t="s">
        <v>258</v>
      </c>
      <c r="C484" s="906"/>
      <c r="D484" s="975" t="s">
        <v>198</v>
      </c>
      <c r="E484" s="1689" t="str">
        <f>項目一覧②!$F$153</f>
        <v/>
      </c>
      <c r="F484" s="1689"/>
      <c r="G484" s="960" t="s">
        <v>254</v>
      </c>
      <c r="H484" s="938" t="str">
        <f>項目一覧②!$F$159</f>
        <v/>
      </c>
      <c r="I484" s="939"/>
      <c r="J484" s="938"/>
      <c r="K484" s="906"/>
      <c r="L484" s="903"/>
      <c r="M484" s="906"/>
      <c r="N484" s="906"/>
      <c r="O484" s="906"/>
      <c r="P484" s="906"/>
      <c r="Q484" s="906"/>
      <c r="R484" s="903"/>
      <c r="S484" s="903"/>
      <c r="T484" s="903"/>
      <c r="U484" s="903"/>
      <c r="V484" s="975"/>
      <c r="W484" s="975" t="s">
        <v>279</v>
      </c>
      <c r="X484" s="1686" t="str">
        <f>項目一覧②!$F$165</f>
        <v/>
      </c>
      <c r="Y484" s="1686"/>
      <c r="Z484" s="1686"/>
      <c r="AA484" s="906" t="s">
        <v>252</v>
      </c>
    </row>
    <row r="485" spans="1:27" ht="18" customHeight="1">
      <c r="A485" s="906"/>
      <c r="B485" s="906" t="s">
        <v>257</v>
      </c>
      <c r="C485" s="906"/>
      <c r="D485" s="975" t="s">
        <v>198</v>
      </c>
      <c r="E485" s="1689" t="str">
        <f>項目一覧②!$F$154</f>
        <v/>
      </c>
      <c r="F485" s="1689"/>
      <c r="G485" s="960" t="s">
        <v>254</v>
      </c>
      <c r="H485" s="938" t="str">
        <f>項目一覧②!$F$160</f>
        <v/>
      </c>
      <c r="I485" s="939"/>
      <c r="J485" s="938"/>
      <c r="K485" s="906"/>
      <c r="L485" s="903"/>
      <c r="M485" s="906"/>
      <c r="N485" s="906"/>
      <c r="O485" s="906"/>
      <c r="P485" s="906"/>
      <c r="Q485" s="906"/>
      <c r="R485" s="903"/>
      <c r="S485" s="903"/>
      <c r="T485" s="903"/>
      <c r="U485" s="903"/>
      <c r="V485" s="975"/>
      <c r="W485" s="975" t="s">
        <v>279</v>
      </c>
      <c r="X485" s="1686" t="str">
        <f>項目一覧②!$F$166</f>
        <v/>
      </c>
      <c r="Y485" s="1686"/>
      <c r="Z485" s="1686"/>
      <c r="AA485" s="906" t="s">
        <v>252</v>
      </c>
    </row>
    <row r="486" spans="1:27" ht="18" customHeight="1">
      <c r="A486" s="906"/>
      <c r="B486" s="906" t="s">
        <v>256</v>
      </c>
      <c r="C486" s="906"/>
      <c r="D486" s="975" t="s">
        <v>198</v>
      </c>
      <c r="E486" s="1689" t="str">
        <f>項目一覧②!$F$155</f>
        <v/>
      </c>
      <c r="F486" s="1689"/>
      <c r="G486" s="960" t="s">
        <v>254</v>
      </c>
      <c r="H486" s="938" t="str">
        <f>項目一覧②!$F$161</f>
        <v/>
      </c>
      <c r="I486" s="939"/>
      <c r="J486" s="938"/>
      <c r="K486" s="906"/>
      <c r="L486" s="903"/>
      <c r="M486" s="906"/>
      <c r="N486" s="906"/>
      <c r="O486" s="906"/>
      <c r="P486" s="906"/>
      <c r="Q486" s="906"/>
      <c r="R486" s="903"/>
      <c r="S486" s="903"/>
      <c r="T486" s="903"/>
      <c r="U486" s="903"/>
      <c r="V486" s="975"/>
      <c r="W486" s="975" t="s">
        <v>279</v>
      </c>
      <c r="X486" s="1686" t="str">
        <f>項目一覧②!$F$167</f>
        <v/>
      </c>
      <c r="Y486" s="1686"/>
      <c r="Z486" s="1686"/>
      <c r="AA486" s="906" t="s">
        <v>252</v>
      </c>
    </row>
    <row r="487" spans="1:27" ht="18" customHeight="1">
      <c r="A487" s="935"/>
      <c r="B487" s="935" t="s">
        <v>255</v>
      </c>
      <c r="C487" s="935"/>
      <c r="D487" s="975" t="s">
        <v>198</v>
      </c>
      <c r="E487" s="1689" t="str">
        <f>項目一覧②!$F$156</f>
        <v/>
      </c>
      <c r="F487" s="1689"/>
      <c r="G487" s="960" t="s">
        <v>254</v>
      </c>
      <c r="H487" s="938" t="str">
        <f>項目一覧②!$F$162</f>
        <v/>
      </c>
      <c r="I487" s="939"/>
      <c r="J487" s="941"/>
      <c r="K487" s="935"/>
      <c r="L487" s="903"/>
      <c r="M487" s="935"/>
      <c r="N487" s="935"/>
      <c r="O487" s="935"/>
      <c r="P487" s="935"/>
      <c r="Q487" s="935"/>
      <c r="R487" s="903"/>
      <c r="S487" s="903"/>
      <c r="T487" s="903"/>
      <c r="U487" s="903"/>
      <c r="V487" s="975"/>
      <c r="W487" s="975" t="s">
        <v>279</v>
      </c>
      <c r="X487" s="1693" t="str">
        <f>項目一覧②!$F$168</f>
        <v/>
      </c>
      <c r="Y487" s="1693"/>
      <c r="Z487" s="1693"/>
      <c r="AA487" s="906" t="s">
        <v>252</v>
      </c>
    </row>
    <row r="488" spans="1:27" ht="17.25" customHeight="1">
      <c r="A488" s="959" t="s">
        <v>275</v>
      </c>
      <c r="B488" s="937" t="s">
        <v>251</v>
      </c>
      <c r="C488" s="937"/>
      <c r="D488" s="937"/>
      <c r="E488" s="937"/>
      <c r="F488" s="937"/>
      <c r="G488" s="937"/>
      <c r="H488" s="937"/>
      <c r="I488" s="937"/>
      <c r="J488" s="937"/>
      <c r="K488" s="937"/>
      <c r="L488" s="937"/>
      <c r="M488" s="937"/>
      <c r="N488" s="937"/>
      <c r="O488" s="937"/>
      <c r="P488" s="937"/>
      <c r="Q488" s="937"/>
      <c r="R488" s="937"/>
      <c r="S488" s="937"/>
      <c r="T488" s="937"/>
      <c r="U488" s="937"/>
      <c r="V488" s="937"/>
      <c r="W488" s="937"/>
      <c r="X488" s="937"/>
      <c r="Y488" s="937"/>
      <c r="Z488" s="937"/>
      <c r="AA488" s="937"/>
    </row>
    <row r="489" spans="1:27" ht="17.25" customHeight="1">
      <c r="A489" s="936"/>
      <c r="B489" s="906"/>
      <c r="C489" s="906"/>
      <c r="D489" s="906"/>
      <c r="E489" s="906"/>
      <c r="F489" s="1668" t="str">
        <f>項目一覧②!$F$169</f>
        <v/>
      </c>
      <c r="G489" s="1668"/>
      <c r="H489" s="1668"/>
      <c r="I489" s="1668"/>
      <c r="J489" s="1668"/>
      <c r="K489" s="1668"/>
      <c r="L489" s="1668"/>
      <c r="M489" s="1668"/>
      <c r="N489" s="1668"/>
      <c r="O489" s="1668"/>
      <c r="P489" s="1668"/>
      <c r="Q489" s="1668"/>
      <c r="R489" s="1668"/>
      <c r="S489" s="1668"/>
      <c r="T489" s="1668"/>
      <c r="U489" s="1668"/>
      <c r="V489" s="1668"/>
      <c r="W489" s="1668"/>
      <c r="X489" s="1668"/>
      <c r="Y489" s="1668"/>
      <c r="Z489" s="1668"/>
      <c r="AA489" s="1668"/>
    </row>
    <row r="490" spans="1:27" ht="17.25" customHeight="1">
      <c r="A490" s="935"/>
      <c r="B490" s="935"/>
      <c r="C490" s="935"/>
      <c r="D490" s="935"/>
      <c r="E490" s="935"/>
      <c r="F490" s="1669"/>
      <c r="G490" s="1669"/>
      <c r="H490" s="1669"/>
      <c r="I490" s="1669"/>
      <c r="J490" s="1669"/>
      <c r="K490" s="1669"/>
      <c r="L490" s="1669"/>
      <c r="M490" s="1669"/>
      <c r="N490" s="1669"/>
      <c r="O490" s="1669"/>
      <c r="P490" s="1669"/>
      <c r="Q490" s="1669"/>
      <c r="R490" s="1669"/>
      <c r="S490" s="1669"/>
      <c r="T490" s="1669"/>
      <c r="U490" s="1669"/>
      <c r="V490" s="1669"/>
      <c r="W490" s="1669"/>
      <c r="X490" s="1669"/>
      <c r="Y490" s="1669"/>
      <c r="Z490" s="1669"/>
      <c r="AA490" s="1669"/>
    </row>
    <row r="491" spans="1:27" ht="16.149999999999999" customHeight="1">
      <c r="A491" s="936" t="s">
        <v>275</v>
      </c>
      <c r="B491" s="906" t="s">
        <v>250</v>
      </c>
      <c r="C491" s="906"/>
      <c r="D491" s="906"/>
      <c r="E491" s="906"/>
      <c r="F491" s="906"/>
      <c r="G491" s="906"/>
      <c r="H491" s="906"/>
      <c r="I491" s="906"/>
      <c r="J491" s="906"/>
      <c r="K491" s="906"/>
      <c r="L491" s="906"/>
      <c r="M491" s="906"/>
      <c r="N491" s="906"/>
      <c r="O491" s="906"/>
      <c r="P491" s="906"/>
      <c r="Q491" s="906"/>
      <c r="R491" s="906"/>
      <c r="S491" s="906"/>
      <c r="T491" s="906"/>
      <c r="U491" s="906"/>
      <c r="V491" s="906"/>
      <c r="W491" s="906"/>
      <c r="X491" s="906"/>
      <c r="Y491" s="906"/>
      <c r="Z491" s="906"/>
      <c r="AA491" s="906"/>
    </row>
    <row r="492" spans="1:27" ht="17.25" customHeight="1">
      <c r="A492" s="906"/>
      <c r="B492" s="906"/>
      <c r="C492" s="906"/>
      <c r="D492" s="906"/>
      <c r="E492" s="906"/>
      <c r="F492" s="1668" t="str">
        <f>項目一覧②!$F$170</f>
        <v/>
      </c>
      <c r="G492" s="1668"/>
      <c r="H492" s="1668"/>
      <c r="I492" s="1668"/>
      <c r="J492" s="1668"/>
      <c r="K492" s="1668"/>
      <c r="L492" s="1668"/>
      <c r="M492" s="1668"/>
      <c r="N492" s="1668"/>
      <c r="O492" s="1668"/>
      <c r="P492" s="1668"/>
      <c r="Q492" s="1668"/>
      <c r="R492" s="1668"/>
      <c r="S492" s="1668"/>
      <c r="T492" s="1668"/>
      <c r="U492" s="1668"/>
      <c r="V492" s="1668"/>
      <c r="W492" s="1668"/>
      <c r="X492" s="1668"/>
      <c r="Y492" s="1668"/>
      <c r="Z492" s="1668"/>
      <c r="AA492" s="1668"/>
    </row>
    <row r="493" spans="1:27" ht="18" customHeight="1">
      <c r="A493" s="935"/>
      <c r="B493" s="935"/>
      <c r="C493" s="935"/>
      <c r="D493" s="935"/>
      <c r="E493" s="935"/>
      <c r="F493" s="1669"/>
      <c r="G493" s="1669"/>
      <c r="H493" s="1669"/>
      <c r="I493" s="1669"/>
      <c r="J493" s="1669"/>
      <c r="K493" s="1669"/>
      <c r="L493" s="1669"/>
      <c r="M493" s="1669"/>
      <c r="N493" s="1669"/>
      <c r="O493" s="1669"/>
      <c r="P493" s="1669"/>
      <c r="Q493" s="1669"/>
      <c r="R493" s="1669"/>
      <c r="S493" s="1669"/>
      <c r="T493" s="1669"/>
      <c r="U493" s="1669"/>
      <c r="V493" s="1669"/>
      <c r="W493" s="1669"/>
      <c r="X493" s="1669"/>
      <c r="Y493" s="1669"/>
      <c r="Z493" s="1669"/>
      <c r="AA493" s="1669"/>
    </row>
    <row r="494" spans="1:27" ht="18" customHeight="1">
      <c r="A494" s="906"/>
      <c r="B494" s="906"/>
      <c r="C494" s="906"/>
      <c r="D494" s="906"/>
      <c r="E494" s="906"/>
      <c r="F494" s="1215"/>
      <c r="G494" s="1215"/>
      <c r="H494" s="1215"/>
      <c r="I494" s="1215"/>
      <c r="J494" s="1215"/>
      <c r="K494" s="1215"/>
      <c r="L494" s="1215"/>
      <c r="M494" s="1215"/>
      <c r="N494" s="1215"/>
      <c r="O494" s="1215"/>
      <c r="P494" s="1215"/>
      <c r="Q494" s="1215"/>
      <c r="R494" s="1215"/>
      <c r="S494" s="1215"/>
      <c r="T494" s="1215"/>
      <c r="U494" s="1215"/>
      <c r="V494" s="1215"/>
      <c r="W494" s="1215"/>
      <c r="X494" s="1215"/>
      <c r="Y494" s="1215"/>
      <c r="Z494" s="1215"/>
      <c r="AA494" s="1215"/>
    </row>
    <row r="495" spans="1:27" ht="16.149999999999999" customHeight="1">
      <c r="A495" s="1667" t="s">
        <v>277</v>
      </c>
      <c r="B495" s="1667"/>
      <c r="C495" s="1667"/>
      <c r="D495" s="1667"/>
      <c r="E495" s="1667"/>
      <c r="F495" s="1667"/>
      <c r="G495" s="1667"/>
      <c r="H495" s="1667"/>
      <c r="I495" s="1667"/>
      <c r="J495" s="1667"/>
      <c r="K495" s="1667"/>
      <c r="L495" s="1667"/>
      <c r="M495" s="1667"/>
      <c r="N495" s="1667"/>
      <c r="O495" s="1667"/>
      <c r="P495" s="1667"/>
      <c r="Q495" s="1667"/>
      <c r="R495" s="1667"/>
      <c r="S495" s="1667"/>
      <c r="T495" s="1667"/>
      <c r="U495" s="1667"/>
      <c r="V495" s="1667"/>
      <c r="W495" s="1667"/>
      <c r="X495" s="1667"/>
      <c r="Y495" s="1667"/>
      <c r="Z495" s="1667"/>
      <c r="AA495" s="1667"/>
    </row>
    <row r="496" spans="1:27" ht="16.149999999999999" customHeight="1">
      <c r="A496" s="935"/>
      <c r="B496" s="935" t="s">
        <v>276</v>
      </c>
      <c r="C496" s="935"/>
      <c r="D496" s="935"/>
      <c r="E496" s="935"/>
      <c r="F496" s="935"/>
      <c r="G496" s="935"/>
      <c r="H496" s="935"/>
      <c r="I496" s="935"/>
      <c r="J496" s="935"/>
      <c r="K496" s="935"/>
      <c r="L496" s="935"/>
      <c r="M496" s="935"/>
      <c r="N496" s="935"/>
      <c r="O496" s="935"/>
      <c r="P496" s="935"/>
      <c r="Q496" s="935"/>
      <c r="R496" s="935"/>
      <c r="S496" s="935"/>
      <c r="T496" s="935"/>
      <c r="U496" s="935"/>
      <c r="V496" s="935"/>
      <c r="W496" s="935"/>
      <c r="X496" s="935"/>
      <c r="Y496" s="935"/>
      <c r="Z496" s="935"/>
      <c r="AA496" s="935"/>
    </row>
    <row r="497" spans="1:27" ht="18" customHeight="1">
      <c r="A497" s="972" t="s">
        <v>275</v>
      </c>
      <c r="B497" s="973" t="s">
        <v>132</v>
      </c>
      <c r="C497" s="973"/>
      <c r="D497" s="973"/>
      <c r="E497" s="973"/>
      <c r="F497" s="973"/>
      <c r="G497" s="922"/>
      <c r="H497" s="973"/>
      <c r="I497" s="973"/>
      <c r="J497" s="973"/>
      <c r="K497" s="973"/>
      <c r="L497" s="1688">
        <f>項目一覧②!$F$171</f>
        <v>1</v>
      </c>
      <c r="M497" s="1688"/>
      <c r="N497" s="973"/>
      <c r="O497" s="973"/>
      <c r="P497" s="973"/>
      <c r="Q497" s="973"/>
      <c r="R497" s="973"/>
      <c r="S497" s="973"/>
      <c r="T497" s="973"/>
      <c r="U497" s="973"/>
      <c r="V497" s="973"/>
      <c r="W497" s="973"/>
      <c r="X497" s="973"/>
      <c r="Y497" s="973"/>
      <c r="Z497" s="973"/>
      <c r="AA497" s="973"/>
    </row>
    <row r="498" spans="1:27" ht="18" customHeight="1">
      <c r="A498" s="972" t="s">
        <v>275</v>
      </c>
      <c r="B498" s="973" t="s">
        <v>274</v>
      </c>
      <c r="C498" s="973"/>
      <c r="D498" s="973"/>
      <c r="E498" s="973"/>
      <c r="F498" s="973"/>
      <c r="G498" s="903"/>
      <c r="H498" s="903"/>
      <c r="I498" s="973"/>
      <c r="J498" s="1692" t="str">
        <f>項目一覧②!$F$172</f>
        <v/>
      </c>
      <c r="K498" s="1692"/>
      <c r="L498" s="1692"/>
      <c r="M498" s="1692"/>
      <c r="N498" s="984" t="s">
        <v>273</v>
      </c>
      <c r="O498" s="973"/>
      <c r="P498" s="973"/>
      <c r="Q498" s="973"/>
      <c r="R498" s="973"/>
      <c r="S498" s="973"/>
      <c r="T498" s="973"/>
      <c r="U498" s="973"/>
      <c r="V498" s="973"/>
      <c r="W498" s="973"/>
      <c r="X498" s="973"/>
      <c r="Y498" s="973"/>
      <c r="Z498" s="973"/>
      <c r="AA498" s="973"/>
    </row>
    <row r="499" spans="1:27" ht="18" customHeight="1">
      <c r="A499" s="972" t="s">
        <v>269</v>
      </c>
      <c r="B499" s="973" t="s">
        <v>272</v>
      </c>
      <c r="C499" s="973"/>
      <c r="D499" s="973"/>
      <c r="E499" s="973"/>
      <c r="F499" s="973"/>
      <c r="G499" s="973"/>
      <c r="H499" s="973"/>
      <c r="I499" s="973"/>
      <c r="J499" s="1670" t="str">
        <f>項目一覧②!$F$173</f>
        <v/>
      </c>
      <c r="K499" s="1670"/>
      <c r="L499" s="1670"/>
      <c r="M499" s="1670"/>
      <c r="N499" s="998" t="s">
        <v>290</v>
      </c>
      <c r="O499" s="973"/>
      <c r="P499" s="973"/>
      <c r="Q499" s="973"/>
      <c r="R499" s="973"/>
      <c r="S499" s="973"/>
      <c r="T499" s="973"/>
      <c r="U499" s="973"/>
      <c r="V499" s="973"/>
      <c r="W499" s="973"/>
      <c r="X499" s="973"/>
      <c r="Y499" s="973"/>
      <c r="Z499" s="973"/>
      <c r="AA499" s="973"/>
    </row>
    <row r="500" spans="1:27" ht="18" customHeight="1">
      <c r="A500" s="972" t="s">
        <v>269</v>
      </c>
      <c r="B500" s="973" t="s">
        <v>271</v>
      </c>
      <c r="C500" s="973"/>
      <c r="D500" s="973"/>
      <c r="E500" s="973"/>
      <c r="F500" s="973"/>
      <c r="G500" s="973"/>
      <c r="H500" s="973"/>
      <c r="I500" s="973"/>
      <c r="J500" s="1670" t="str">
        <f>項目一覧②!$F$174</f>
        <v/>
      </c>
      <c r="K500" s="1670"/>
      <c r="L500" s="1670"/>
      <c r="M500" s="1670"/>
      <c r="N500" s="999" t="s">
        <v>290</v>
      </c>
      <c r="O500" s="973"/>
      <c r="P500" s="973"/>
      <c r="Q500" s="973"/>
      <c r="R500" s="973"/>
      <c r="S500" s="973"/>
      <c r="T500" s="973"/>
      <c r="U500" s="973"/>
      <c r="V500" s="973"/>
      <c r="W500" s="973"/>
      <c r="X500" s="973"/>
      <c r="Y500" s="973"/>
      <c r="Z500" s="973"/>
      <c r="AA500" s="973"/>
    </row>
    <row r="501" spans="1:27" ht="18" customHeight="1">
      <c r="A501" s="972" t="s">
        <v>269</v>
      </c>
      <c r="B501" s="973" t="s">
        <v>270</v>
      </c>
      <c r="C501" s="973"/>
      <c r="D501" s="973"/>
      <c r="E501" s="973"/>
      <c r="F501" s="973"/>
      <c r="G501" s="973"/>
      <c r="H501" s="973"/>
      <c r="I501" s="973"/>
      <c r="J501" s="1670" t="str">
        <f>項目一覧②!$F$175</f>
        <v/>
      </c>
      <c r="K501" s="1670"/>
      <c r="L501" s="1670"/>
      <c r="M501" s="1670"/>
      <c r="N501" s="998" t="s">
        <v>290</v>
      </c>
      <c r="O501" s="973"/>
      <c r="P501" s="973"/>
      <c r="Q501" s="973"/>
      <c r="R501" s="973"/>
      <c r="S501" s="973"/>
      <c r="T501" s="973"/>
      <c r="U501" s="973"/>
      <c r="V501" s="973"/>
      <c r="W501" s="973"/>
      <c r="X501" s="973"/>
      <c r="Y501" s="973"/>
      <c r="Z501" s="973"/>
      <c r="AA501" s="973"/>
    </row>
    <row r="502" spans="1:27" ht="17.25" customHeight="1">
      <c r="A502" s="959" t="s">
        <v>269</v>
      </c>
      <c r="B502" s="937" t="s">
        <v>268</v>
      </c>
      <c r="C502" s="937"/>
      <c r="D502" s="937"/>
      <c r="E502" s="937"/>
      <c r="F502" s="937"/>
      <c r="G502" s="937"/>
      <c r="H502" s="937"/>
      <c r="I502" s="937"/>
      <c r="O502" s="937"/>
      <c r="P502" s="937"/>
      <c r="Q502" s="937"/>
      <c r="R502" s="937"/>
      <c r="S502" s="937"/>
      <c r="T502" s="937"/>
      <c r="U502" s="937"/>
      <c r="V502" s="937"/>
      <c r="W502" s="937"/>
      <c r="X502" s="937"/>
      <c r="Y502" s="937"/>
      <c r="Z502" s="937"/>
      <c r="AA502" s="937"/>
    </row>
    <row r="503" spans="1:27" ht="17.25" customHeight="1">
      <c r="A503" s="936"/>
      <c r="B503" s="906"/>
      <c r="C503" s="906" t="s">
        <v>2260</v>
      </c>
      <c r="D503" s="906" t="s">
        <v>2261</v>
      </c>
      <c r="E503" s="906"/>
      <c r="F503" s="906"/>
      <c r="G503" s="906"/>
      <c r="H503" s="906"/>
      <c r="I503" s="906"/>
      <c r="J503" s="1685" t="str">
        <f>項目一覧②!$F$176</f>
        <v/>
      </c>
      <c r="K503" s="1685"/>
      <c r="L503" s="1685"/>
      <c r="M503" s="1685"/>
      <c r="N503" s="999" t="s">
        <v>267</v>
      </c>
      <c r="O503" s="906"/>
      <c r="P503" s="906"/>
      <c r="Q503" s="906"/>
      <c r="R503" s="906"/>
      <c r="S503" s="906"/>
      <c r="T503" s="906"/>
      <c r="U503" s="906"/>
      <c r="V503" s="906"/>
      <c r="W503" s="906"/>
      <c r="X503" s="906"/>
      <c r="Y503" s="906"/>
      <c r="Z503" s="906"/>
      <c r="AA503" s="906"/>
    </row>
    <row r="504" spans="1:27" ht="17.25" customHeight="1">
      <c r="A504" s="936"/>
      <c r="B504" s="906"/>
      <c r="C504" s="906" t="s">
        <v>2262</v>
      </c>
      <c r="D504" s="906" t="s">
        <v>2263</v>
      </c>
      <c r="E504" s="906"/>
      <c r="F504" s="906"/>
      <c r="G504" s="906"/>
      <c r="H504" s="906"/>
      <c r="I504" s="906"/>
      <c r="J504" s="1000"/>
      <c r="K504" s="1000"/>
      <c r="L504" s="1000"/>
      <c r="M504" s="1000"/>
      <c r="N504" s="999"/>
      <c r="O504" s="999"/>
      <c r="P504" s="906"/>
      <c r="Q504" s="936" t="str">
        <f>IF(項目一覧②!$G$177=TRUE,"■","□")</f>
        <v>□</v>
      </c>
      <c r="R504" s="906" t="s">
        <v>266</v>
      </c>
      <c r="S504" s="906"/>
      <c r="T504" s="936" t="str">
        <f>IF(項目一覧②!$H$177=TRUE,"■","□")</f>
        <v>□</v>
      </c>
      <c r="U504" s="906" t="s">
        <v>265</v>
      </c>
      <c r="V504" s="906"/>
      <c r="W504" s="906"/>
      <c r="X504" s="906"/>
      <c r="Y504" s="906"/>
      <c r="Z504" s="906"/>
      <c r="AA504" s="906"/>
    </row>
    <row r="505" spans="1:27" ht="17.25" customHeight="1">
      <c r="A505" s="959" t="s">
        <v>275</v>
      </c>
      <c r="B505" s="937" t="s">
        <v>264</v>
      </c>
      <c r="C505" s="937"/>
      <c r="D505" s="937"/>
      <c r="E505" s="937"/>
      <c r="F505" s="937"/>
      <c r="G505" s="937"/>
      <c r="H505" s="937"/>
      <c r="I505" s="937"/>
      <c r="J505" s="937"/>
      <c r="K505" s="937"/>
      <c r="L505" s="937"/>
      <c r="M505" s="937"/>
      <c r="N505" s="937"/>
      <c r="O505" s="937"/>
      <c r="P505" s="937"/>
      <c r="Q505" s="937"/>
      <c r="R505" s="937"/>
      <c r="S505" s="937"/>
      <c r="T505" s="937"/>
      <c r="U505" s="937"/>
      <c r="V505" s="937"/>
      <c r="W505" s="937"/>
      <c r="X505" s="937"/>
      <c r="Y505" s="937"/>
      <c r="Z505" s="937"/>
      <c r="AA505" s="937"/>
    </row>
    <row r="506" spans="1:27" ht="17.25" customHeight="1">
      <c r="A506" s="906"/>
      <c r="B506" s="906"/>
      <c r="C506" s="906"/>
      <c r="D506" s="1667" t="s">
        <v>263</v>
      </c>
      <c r="E506" s="1667"/>
      <c r="F506" s="1667"/>
      <c r="G506" s="1667"/>
      <c r="H506" s="975"/>
      <c r="I506" s="1667" t="s">
        <v>262</v>
      </c>
      <c r="J506" s="1667"/>
      <c r="K506" s="1667"/>
      <c r="L506" s="1667"/>
      <c r="M506" s="1667"/>
      <c r="N506" s="1667"/>
      <c r="O506" s="1667"/>
      <c r="P506" s="1667"/>
      <c r="Q506" s="1667"/>
      <c r="R506" s="1667"/>
      <c r="S506" s="1667"/>
      <c r="T506" s="1667"/>
      <c r="U506" s="1667"/>
      <c r="V506" s="975"/>
      <c r="W506" s="975" t="s">
        <v>279</v>
      </c>
      <c r="X506" s="1667" t="s">
        <v>289</v>
      </c>
      <c r="Y506" s="1667"/>
      <c r="Z506" s="1667"/>
      <c r="AA506" s="906" t="s">
        <v>288</v>
      </c>
    </row>
    <row r="507" spans="1:27" ht="16.149999999999999" customHeight="1">
      <c r="A507" s="906"/>
      <c r="B507" s="906" t="s">
        <v>260</v>
      </c>
      <c r="C507" s="906"/>
      <c r="D507" s="975" t="s">
        <v>198</v>
      </c>
      <c r="E507" s="1689" t="str">
        <f>項目一覧②!$F$178</f>
        <v/>
      </c>
      <c r="F507" s="1689"/>
      <c r="G507" s="960" t="s">
        <v>254</v>
      </c>
      <c r="H507" s="938" t="str">
        <f>項目一覧②!$F$184</f>
        <v/>
      </c>
      <c r="J507" s="906"/>
      <c r="K507" s="906"/>
      <c r="L507" s="903"/>
      <c r="M507" s="906"/>
      <c r="N507" s="906"/>
      <c r="O507" s="906"/>
      <c r="P507" s="906"/>
      <c r="Q507" s="906"/>
      <c r="R507" s="903"/>
      <c r="S507" s="903"/>
      <c r="T507" s="903"/>
      <c r="U507" s="903"/>
      <c r="V507" s="975"/>
      <c r="W507" s="975" t="s">
        <v>279</v>
      </c>
      <c r="X507" s="1686" t="str">
        <f>項目一覧②!$F$190</f>
        <v/>
      </c>
      <c r="Y507" s="1686"/>
      <c r="Z507" s="1686"/>
      <c r="AA507" s="906" t="s">
        <v>252</v>
      </c>
    </row>
    <row r="508" spans="1:27" ht="16.149999999999999" customHeight="1">
      <c r="A508" s="906"/>
      <c r="B508" s="906" t="s">
        <v>286</v>
      </c>
      <c r="C508" s="906"/>
      <c r="D508" s="975" t="s">
        <v>198</v>
      </c>
      <c r="E508" s="1689" t="str">
        <f>項目一覧②!$F$179</f>
        <v/>
      </c>
      <c r="F508" s="1689"/>
      <c r="G508" s="960" t="s">
        <v>254</v>
      </c>
      <c r="H508" s="938" t="str">
        <f>項目一覧②!$F$185</f>
        <v/>
      </c>
      <c r="J508" s="906"/>
      <c r="K508" s="906"/>
      <c r="L508" s="903"/>
      <c r="M508" s="906"/>
      <c r="N508" s="906"/>
      <c r="O508" s="906"/>
      <c r="P508" s="906"/>
      <c r="Q508" s="906"/>
      <c r="R508" s="903"/>
      <c r="S508" s="903"/>
      <c r="T508" s="903"/>
      <c r="U508" s="903"/>
      <c r="V508" s="975"/>
      <c r="W508" s="975" t="s">
        <v>279</v>
      </c>
      <c r="X508" s="1686" t="str">
        <f>項目一覧②!$F$191</f>
        <v/>
      </c>
      <c r="Y508" s="1686"/>
      <c r="Z508" s="1686"/>
      <c r="AA508" s="906" t="s">
        <v>252</v>
      </c>
    </row>
    <row r="509" spans="1:27" ht="16.149999999999999" customHeight="1">
      <c r="A509" s="906"/>
      <c r="B509" s="906" t="s">
        <v>258</v>
      </c>
      <c r="C509" s="906"/>
      <c r="D509" s="975" t="s">
        <v>198</v>
      </c>
      <c r="E509" s="1689" t="str">
        <f>項目一覧②!$F$180</f>
        <v/>
      </c>
      <c r="F509" s="1689"/>
      <c r="G509" s="960" t="s">
        <v>254</v>
      </c>
      <c r="H509" s="938" t="str">
        <f>項目一覧②!$F$186</f>
        <v/>
      </c>
      <c r="J509" s="906"/>
      <c r="K509" s="906"/>
      <c r="L509" s="903"/>
      <c r="M509" s="906"/>
      <c r="N509" s="906"/>
      <c r="O509" s="906"/>
      <c r="P509" s="906"/>
      <c r="Q509" s="906"/>
      <c r="R509" s="903"/>
      <c r="S509" s="903"/>
      <c r="T509" s="903"/>
      <c r="U509" s="903"/>
      <c r="V509" s="975"/>
      <c r="W509" s="975" t="s">
        <v>279</v>
      </c>
      <c r="X509" s="1686" t="str">
        <f>項目一覧②!$F$192</f>
        <v/>
      </c>
      <c r="Y509" s="1686"/>
      <c r="Z509" s="1686"/>
      <c r="AA509" s="906" t="s">
        <v>252</v>
      </c>
    </row>
    <row r="510" spans="1:27" ht="16.149999999999999" customHeight="1">
      <c r="A510" s="906"/>
      <c r="B510" s="906" t="s">
        <v>257</v>
      </c>
      <c r="C510" s="906"/>
      <c r="D510" s="975" t="s">
        <v>198</v>
      </c>
      <c r="E510" s="1689" t="str">
        <f>項目一覧②!$F$181</f>
        <v/>
      </c>
      <c r="F510" s="1689"/>
      <c r="G510" s="960" t="s">
        <v>254</v>
      </c>
      <c r="H510" s="938" t="str">
        <f>項目一覧②!$F$187</f>
        <v/>
      </c>
      <c r="J510" s="906"/>
      <c r="K510" s="906"/>
      <c r="L510" s="903"/>
      <c r="M510" s="906"/>
      <c r="N510" s="906"/>
      <c r="O510" s="906"/>
      <c r="P510" s="906"/>
      <c r="Q510" s="906"/>
      <c r="R510" s="903"/>
      <c r="S510" s="903"/>
      <c r="T510" s="903"/>
      <c r="U510" s="903"/>
      <c r="V510" s="975"/>
      <c r="W510" s="975" t="s">
        <v>279</v>
      </c>
      <c r="X510" s="1686" t="str">
        <f>項目一覧②!$F$193</f>
        <v/>
      </c>
      <c r="Y510" s="1686"/>
      <c r="Z510" s="1686"/>
      <c r="AA510" s="906" t="s">
        <v>252</v>
      </c>
    </row>
    <row r="511" spans="1:27" ht="16.149999999999999" customHeight="1">
      <c r="A511" s="906"/>
      <c r="B511" s="906" t="s">
        <v>256</v>
      </c>
      <c r="C511" s="906"/>
      <c r="D511" s="975" t="s">
        <v>198</v>
      </c>
      <c r="E511" s="1689" t="str">
        <f>項目一覧②!$F$182</f>
        <v/>
      </c>
      <c r="F511" s="1689"/>
      <c r="G511" s="960" t="s">
        <v>254</v>
      </c>
      <c r="H511" s="938" t="str">
        <f>項目一覧②!$F$188</f>
        <v/>
      </c>
      <c r="J511" s="906"/>
      <c r="K511" s="906"/>
      <c r="L511" s="903"/>
      <c r="M511" s="906"/>
      <c r="N511" s="906"/>
      <c r="O511" s="906"/>
      <c r="P511" s="906"/>
      <c r="Q511" s="906"/>
      <c r="R511" s="903"/>
      <c r="S511" s="903"/>
      <c r="T511" s="903"/>
      <c r="U511" s="903"/>
      <c r="V511" s="975"/>
      <c r="W511" s="975" t="s">
        <v>279</v>
      </c>
      <c r="X511" s="1686" t="str">
        <f>項目一覧②!$F$194</f>
        <v/>
      </c>
      <c r="Y511" s="1686"/>
      <c r="Z511" s="1686"/>
      <c r="AA511" s="906" t="s">
        <v>252</v>
      </c>
    </row>
    <row r="512" spans="1:27" ht="16.149999999999999" customHeight="1">
      <c r="A512" s="935"/>
      <c r="B512" s="935" t="s">
        <v>255</v>
      </c>
      <c r="C512" s="935"/>
      <c r="D512" s="975" t="s">
        <v>198</v>
      </c>
      <c r="E512" s="1981" t="str">
        <f>項目一覧②!$F$183</f>
        <v/>
      </c>
      <c r="F512" s="1981"/>
      <c r="G512" s="960" t="s">
        <v>254</v>
      </c>
      <c r="H512" s="938" t="str">
        <f>項目一覧②!$F$189</f>
        <v/>
      </c>
      <c r="J512" s="935"/>
      <c r="K512" s="935"/>
      <c r="L512" s="903"/>
      <c r="M512" s="935"/>
      <c r="N512" s="935"/>
      <c r="O512" s="935"/>
      <c r="P512" s="935"/>
      <c r="Q512" s="935"/>
      <c r="R512" s="903"/>
      <c r="S512" s="903"/>
      <c r="T512" s="903"/>
      <c r="U512" s="903"/>
      <c r="V512" s="975"/>
      <c r="W512" s="975" t="s">
        <v>279</v>
      </c>
      <c r="X512" s="1693" t="str">
        <f>項目一覧②!$F$195</f>
        <v/>
      </c>
      <c r="Y512" s="1693"/>
      <c r="Z512" s="1693"/>
      <c r="AA512" s="906" t="s">
        <v>252</v>
      </c>
    </row>
    <row r="513" spans="1:27" ht="17.25" customHeight="1">
      <c r="A513" s="959" t="s">
        <v>275</v>
      </c>
      <c r="B513" s="937" t="s">
        <v>251</v>
      </c>
      <c r="C513" s="937"/>
      <c r="D513" s="937"/>
      <c r="E513" s="937"/>
      <c r="F513" s="937"/>
      <c r="G513" s="937"/>
      <c r="H513" s="937"/>
      <c r="I513" s="937"/>
      <c r="J513" s="937"/>
      <c r="K513" s="937"/>
      <c r="L513" s="937"/>
      <c r="M513" s="937"/>
      <c r="N513" s="937"/>
      <c r="O513" s="937"/>
      <c r="P513" s="937"/>
      <c r="Q513" s="937"/>
      <c r="R513" s="937"/>
      <c r="S513" s="937"/>
      <c r="T513" s="937"/>
      <c r="U513" s="937"/>
      <c r="V513" s="937"/>
      <c r="W513" s="937"/>
      <c r="X513" s="937"/>
      <c r="Y513" s="937"/>
      <c r="Z513" s="937"/>
      <c r="AA513" s="937"/>
    </row>
    <row r="514" spans="1:27" ht="17.25" customHeight="1">
      <c r="A514" s="936"/>
      <c r="B514" s="906"/>
      <c r="C514" s="906"/>
      <c r="D514" s="906"/>
      <c r="E514" s="906"/>
      <c r="F514" s="1668" t="str">
        <f>項目一覧②!$F$196</f>
        <v/>
      </c>
      <c r="G514" s="1668"/>
      <c r="H514" s="1668"/>
      <c r="I514" s="1668"/>
      <c r="J514" s="1668"/>
      <c r="K514" s="1668"/>
      <c r="L514" s="1668"/>
      <c r="M514" s="1668"/>
      <c r="N514" s="1668"/>
      <c r="O514" s="1668"/>
      <c r="P514" s="1668"/>
      <c r="Q514" s="1668"/>
      <c r="R514" s="1668"/>
      <c r="S514" s="1668"/>
      <c r="T514" s="1668"/>
      <c r="U514" s="1668"/>
      <c r="V514" s="1668"/>
      <c r="W514" s="1668"/>
      <c r="X514" s="1668"/>
      <c r="Y514" s="1668"/>
      <c r="Z514" s="1668"/>
      <c r="AA514" s="1668"/>
    </row>
    <row r="515" spans="1:27" ht="17.25" customHeight="1">
      <c r="A515" s="935"/>
      <c r="B515" s="935"/>
      <c r="C515" s="935"/>
      <c r="D515" s="935"/>
      <c r="E515" s="935"/>
      <c r="F515" s="1669"/>
      <c r="G515" s="1669"/>
      <c r="H515" s="1669"/>
      <c r="I515" s="1669"/>
      <c r="J515" s="1669"/>
      <c r="K515" s="1669"/>
      <c r="L515" s="1669"/>
      <c r="M515" s="1669"/>
      <c r="N515" s="1669"/>
      <c r="O515" s="1669"/>
      <c r="P515" s="1669"/>
      <c r="Q515" s="1669"/>
      <c r="R515" s="1669"/>
      <c r="S515" s="1669"/>
      <c r="T515" s="1669"/>
      <c r="U515" s="1669"/>
      <c r="V515" s="1669"/>
      <c r="W515" s="1669"/>
      <c r="X515" s="1669"/>
      <c r="Y515" s="1669"/>
      <c r="Z515" s="1669"/>
      <c r="AA515" s="1669"/>
    </row>
    <row r="516" spans="1:27" ht="17.25" customHeight="1">
      <c r="A516" s="936" t="s">
        <v>275</v>
      </c>
      <c r="B516" s="906" t="s">
        <v>250</v>
      </c>
      <c r="C516" s="906"/>
      <c r="D516" s="906"/>
      <c r="E516" s="906"/>
      <c r="F516" s="906"/>
      <c r="G516" s="906"/>
      <c r="H516" s="906"/>
      <c r="I516" s="906"/>
      <c r="J516" s="906"/>
      <c r="K516" s="906"/>
      <c r="L516" s="906"/>
      <c r="M516" s="906"/>
      <c r="N516" s="906"/>
      <c r="O516" s="906"/>
      <c r="P516" s="906"/>
      <c r="Q516" s="906"/>
      <c r="R516" s="906"/>
      <c r="S516" s="906"/>
      <c r="T516" s="906"/>
      <c r="U516" s="906"/>
      <c r="V516" s="906"/>
      <c r="W516" s="906"/>
      <c r="X516" s="906"/>
      <c r="Y516" s="906"/>
      <c r="Z516" s="906"/>
      <c r="AA516" s="906"/>
    </row>
    <row r="517" spans="1:27" ht="17.25" customHeight="1">
      <c r="A517" s="906"/>
      <c r="B517" s="906"/>
      <c r="C517" s="906"/>
      <c r="D517" s="906"/>
      <c r="E517" s="906"/>
      <c r="F517" s="1668" t="str">
        <f>項目一覧②!$F$197</f>
        <v/>
      </c>
      <c r="G517" s="1668"/>
      <c r="H517" s="1668"/>
      <c r="I517" s="1668"/>
      <c r="J517" s="1668"/>
      <c r="K517" s="1668"/>
      <c r="L517" s="1668"/>
      <c r="M517" s="1668"/>
      <c r="N517" s="1668"/>
      <c r="O517" s="1668"/>
      <c r="P517" s="1668"/>
      <c r="Q517" s="1668"/>
      <c r="R517" s="1668"/>
      <c r="S517" s="1668"/>
      <c r="T517" s="1668"/>
      <c r="U517" s="1668"/>
      <c r="V517" s="1668"/>
      <c r="W517" s="1668"/>
      <c r="X517" s="1668"/>
      <c r="Y517" s="1668"/>
      <c r="Z517" s="1668"/>
      <c r="AA517" s="1668"/>
    </row>
    <row r="518" spans="1:27" ht="17.25" customHeight="1">
      <c r="A518" s="935"/>
      <c r="B518" s="935"/>
      <c r="C518" s="935"/>
      <c r="D518" s="935"/>
      <c r="E518" s="935"/>
      <c r="F518" s="1669"/>
      <c r="G518" s="1669"/>
      <c r="H518" s="1669"/>
      <c r="I518" s="1669"/>
      <c r="J518" s="1669"/>
      <c r="K518" s="1669"/>
      <c r="L518" s="1669"/>
      <c r="M518" s="1669"/>
      <c r="N518" s="1669"/>
      <c r="O518" s="1669"/>
      <c r="P518" s="1669"/>
      <c r="Q518" s="1669"/>
      <c r="R518" s="1669"/>
      <c r="S518" s="1669"/>
      <c r="T518" s="1669"/>
      <c r="U518" s="1669"/>
      <c r="V518" s="1669"/>
      <c r="W518" s="1669"/>
      <c r="X518" s="1669"/>
      <c r="Y518" s="1669"/>
      <c r="Z518" s="1669"/>
      <c r="AA518" s="1669"/>
    </row>
    <row r="519" spans="1:27" ht="16.149999999999999" customHeight="1">
      <c r="A519" s="906"/>
      <c r="B519" s="906"/>
      <c r="C519" s="906"/>
      <c r="D519" s="906"/>
      <c r="E519" s="906"/>
      <c r="F519" s="906"/>
      <c r="G519" s="906"/>
      <c r="H519" s="906"/>
      <c r="I519" s="906"/>
      <c r="J519" s="906"/>
      <c r="K519" s="906"/>
      <c r="L519" s="906"/>
      <c r="M519" s="906"/>
      <c r="N519" s="906"/>
      <c r="O519" s="906"/>
      <c r="P519" s="906"/>
      <c r="Q519" s="906"/>
      <c r="R519" s="906"/>
      <c r="S519" s="906"/>
      <c r="T519" s="906"/>
      <c r="U519" s="906"/>
      <c r="V519" s="906"/>
      <c r="W519" s="906"/>
      <c r="X519" s="906"/>
      <c r="Y519" s="906"/>
      <c r="Z519" s="906"/>
      <c r="AA519" s="906"/>
    </row>
    <row r="520" spans="1:27" ht="16.149999999999999" customHeight="1">
      <c r="A520" s="1667" t="s">
        <v>277</v>
      </c>
      <c r="B520" s="1667"/>
      <c r="C520" s="1667"/>
      <c r="D520" s="1667"/>
      <c r="E520" s="1667"/>
      <c r="F520" s="1667"/>
      <c r="G520" s="1667"/>
      <c r="H520" s="1667"/>
      <c r="I520" s="1667"/>
      <c r="J520" s="1667"/>
      <c r="K520" s="1667"/>
      <c r="L520" s="1667"/>
      <c r="M520" s="1667"/>
      <c r="N520" s="1667"/>
      <c r="O520" s="1667"/>
      <c r="P520" s="1667"/>
      <c r="Q520" s="1667"/>
      <c r="R520" s="1667"/>
      <c r="S520" s="1667"/>
      <c r="T520" s="1667"/>
      <c r="U520" s="1667"/>
      <c r="V520" s="1667"/>
      <c r="W520" s="1667"/>
      <c r="X520" s="1667"/>
      <c r="Y520" s="1667"/>
      <c r="Z520" s="1667"/>
      <c r="AA520" s="1667"/>
    </row>
    <row r="521" spans="1:27" ht="16.149999999999999" customHeight="1">
      <c r="A521" s="935"/>
      <c r="B521" s="935" t="s">
        <v>276</v>
      </c>
      <c r="C521" s="935"/>
      <c r="D521" s="935"/>
      <c r="E521" s="935"/>
      <c r="F521" s="935"/>
      <c r="G521" s="935"/>
      <c r="H521" s="935"/>
      <c r="I521" s="935"/>
      <c r="J521" s="935"/>
      <c r="K521" s="935"/>
      <c r="L521" s="935"/>
      <c r="M521" s="935"/>
      <c r="N521" s="935"/>
      <c r="O521" s="935"/>
      <c r="P521" s="935"/>
      <c r="Q521" s="935"/>
      <c r="R521" s="935"/>
      <c r="S521" s="935"/>
      <c r="T521" s="935"/>
      <c r="U521" s="935"/>
      <c r="V521" s="935"/>
      <c r="W521" s="935"/>
      <c r="X521" s="935"/>
      <c r="Y521" s="935"/>
      <c r="Z521" s="935"/>
      <c r="AA521" s="935"/>
    </row>
    <row r="522" spans="1:27" ht="18" customHeight="1">
      <c r="A522" s="972" t="s">
        <v>275</v>
      </c>
      <c r="B522" s="973" t="s">
        <v>132</v>
      </c>
      <c r="C522" s="973"/>
      <c r="D522" s="973"/>
      <c r="E522" s="973"/>
      <c r="F522" s="973"/>
      <c r="G522" s="922"/>
      <c r="H522" s="973"/>
      <c r="I522" s="973"/>
      <c r="J522" s="973"/>
      <c r="K522" s="973"/>
      <c r="L522" s="1688">
        <f>項目一覧②!$F$198</f>
        <v>1</v>
      </c>
      <c r="M522" s="1688"/>
      <c r="N522" s="973"/>
      <c r="O522" s="973"/>
      <c r="P522" s="973"/>
      <c r="Q522" s="973"/>
      <c r="R522" s="973"/>
      <c r="S522" s="973"/>
      <c r="T522" s="973"/>
      <c r="U522" s="973"/>
      <c r="V522" s="973"/>
      <c r="W522" s="973"/>
      <c r="X522" s="973"/>
      <c r="Y522" s="973"/>
      <c r="Z522" s="973"/>
      <c r="AA522" s="973"/>
    </row>
    <row r="523" spans="1:27" ht="18" customHeight="1">
      <c r="A523" s="972" t="s">
        <v>275</v>
      </c>
      <c r="B523" s="973" t="s">
        <v>274</v>
      </c>
      <c r="C523" s="973"/>
      <c r="D523" s="973"/>
      <c r="E523" s="973"/>
      <c r="F523" s="973"/>
      <c r="G523" s="903"/>
      <c r="H523" s="903"/>
      <c r="I523" s="973"/>
      <c r="J523" s="1692" t="str">
        <f>項目一覧②!$F$199</f>
        <v/>
      </c>
      <c r="K523" s="1692"/>
      <c r="L523" s="1692"/>
      <c r="M523" s="1692"/>
      <c r="N523" s="973" t="s">
        <v>273</v>
      </c>
      <c r="O523" s="973"/>
      <c r="P523" s="973"/>
      <c r="Q523" s="973"/>
      <c r="R523" s="973"/>
      <c r="S523" s="973"/>
      <c r="T523" s="973"/>
      <c r="U523" s="973"/>
      <c r="V523" s="973"/>
      <c r="W523" s="973"/>
      <c r="X523" s="973"/>
      <c r="Y523" s="973"/>
      <c r="Z523" s="973"/>
      <c r="AA523" s="973"/>
    </row>
    <row r="524" spans="1:27" ht="18" customHeight="1">
      <c r="A524" s="972" t="s">
        <v>269</v>
      </c>
      <c r="B524" s="973" t="s">
        <v>272</v>
      </c>
      <c r="C524" s="973"/>
      <c r="D524" s="973"/>
      <c r="E524" s="973"/>
      <c r="F524" s="973"/>
      <c r="G524" s="973"/>
      <c r="H524" s="973"/>
      <c r="I524" s="973"/>
      <c r="J524" s="1748" t="str">
        <f>項目一覧②!$F$200</f>
        <v/>
      </c>
      <c r="K524" s="1748"/>
      <c r="L524" s="1748"/>
      <c r="M524" s="1748"/>
      <c r="N524" s="1002" t="s">
        <v>267</v>
      </c>
      <c r="O524" s="973"/>
      <c r="P524" s="973"/>
      <c r="Q524" s="973"/>
      <c r="R524" s="973"/>
      <c r="S524" s="973"/>
      <c r="T524" s="973"/>
      <c r="U524" s="973"/>
      <c r="V524" s="973"/>
      <c r="W524" s="973"/>
      <c r="X524" s="973"/>
      <c r="Y524" s="973"/>
      <c r="Z524" s="973"/>
      <c r="AA524" s="973"/>
    </row>
    <row r="525" spans="1:27" ht="18" customHeight="1">
      <c r="A525" s="972" t="s">
        <v>269</v>
      </c>
      <c r="B525" s="973" t="s">
        <v>271</v>
      </c>
      <c r="C525" s="973"/>
      <c r="D525" s="973"/>
      <c r="E525" s="973"/>
      <c r="F525" s="973"/>
      <c r="G525" s="973"/>
      <c r="H525" s="973"/>
      <c r="I525" s="973"/>
      <c r="J525" s="1748" t="str">
        <f>項目一覧②!$F$201</f>
        <v/>
      </c>
      <c r="K525" s="1748"/>
      <c r="L525" s="1748"/>
      <c r="M525" s="1748"/>
      <c r="N525" s="1003" t="s">
        <v>267</v>
      </c>
      <c r="O525" s="973"/>
      <c r="P525" s="973"/>
      <c r="Q525" s="973"/>
      <c r="R525" s="973"/>
      <c r="S525" s="973"/>
      <c r="T525" s="973"/>
      <c r="U525" s="973"/>
      <c r="V525" s="973"/>
      <c r="W525" s="973"/>
      <c r="X525" s="973"/>
      <c r="Y525" s="973"/>
      <c r="Z525" s="973"/>
      <c r="AA525" s="973"/>
    </row>
    <row r="526" spans="1:27" ht="18" customHeight="1">
      <c r="A526" s="972" t="s">
        <v>269</v>
      </c>
      <c r="B526" s="973" t="s">
        <v>270</v>
      </c>
      <c r="C526" s="973"/>
      <c r="D526" s="973"/>
      <c r="E526" s="973"/>
      <c r="F526" s="973"/>
      <c r="G526" s="973"/>
      <c r="H526" s="973"/>
      <c r="I526" s="973"/>
      <c r="J526" s="1748" t="str">
        <f>項目一覧②!$F$202</f>
        <v/>
      </c>
      <c r="K526" s="1748"/>
      <c r="L526" s="1748"/>
      <c r="M526" s="1748"/>
      <c r="N526" s="1002" t="s">
        <v>267</v>
      </c>
      <c r="O526" s="973"/>
      <c r="P526" s="973"/>
      <c r="Q526" s="973"/>
      <c r="R526" s="973"/>
      <c r="S526" s="973"/>
      <c r="T526" s="973"/>
      <c r="U526" s="973"/>
      <c r="V526" s="973"/>
      <c r="W526" s="973"/>
      <c r="X526" s="973"/>
      <c r="Y526" s="973"/>
      <c r="Z526" s="973"/>
      <c r="AA526" s="973"/>
    </row>
    <row r="527" spans="1:27" ht="17.25" customHeight="1">
      <c r="A527" s="959" t="s">
        <v>269</v>
      </c>
      <c r="B527" s="937" t="s">
        <v>268</v>
      </c>
      <c r="C527" s="937"/>
      <c r="D527" s="937"/>
      <c r="E527" s="937"/>
      <c r="F527" s="937"/>
      <c r="G527" s="937"/>
      <c r="H527" s="937"/>
      <c r="I527" s="937"/>
      <c r="O527" s="937"/>
      <c r="P527" s="937"/>
      <c r="Q527" s="937"/>
      <c r="R527" s="937"/>
      <c r="S527" s="937"/>
      <c r="T527" s="937"/>
      <c r="U527" s="937"/>
      <c r="V527" s="937"/>
      <c r="W527" s="937"/>
      <c r="X527" s="937"/>
      <c r="Y527" s="937"/>
      <c r="Z527" s="937"/>
      <c r="AA527" s="937"/>
    </row>
    <row r="528" spans="1:27" ht="17.25" customHeight="1">
      <c r="A528" s="936"/>
      <c r="B528" s="906"/>
      <c r="C528" s="906" t="s">
        <v>2260</v>
      </c>
      <c r="D528" s="906" t="s">
        <v>2261</v>
      </c>
      <c r="E528" s="906"/>
      <c r="F528" s="906"/>
      <c r="G528" s="906"/>
      <c r="H528" s="906"/>
      <c r="I528" s="906"/>
      <c r="J528" s="1757" t="str">
        <f>項目一覧②!$F$203</f>
        <v/>
      </c>
      <c r="K528" s="1757"/>
      <c r="L528" s="1757"/>
      <c r="M528" s="1757"/>
      <c r="N528" s="1317" t="s">
        <v>267</v>
      </c>
      <c r="O528" s="906"/>
      <c r="P528" s="906"/>
      <c r="Q528" s="906"/>
      <c r="R528" s="906"/>
      <c r="S528" s="906"/>
      <c r="T528" s="906"/>
      <c r="U528" s="906"/>
      <c r="V528" s="906"/>
      <c r="W528" s="906"/>
      <c r="X528" s="906"/>
      <c r="Y528" s="906"/>
      <c r="Z528" s="906"/>
      <c r="AA528" s="906"/>
    </row>
    <row r="529" spans="1:28" ht="17.25" customHeight="1">
      <c r="A529" s="936"/>
      <c r="B529" s="906"/>
      <c r="C529" s="906" t="s">
        <v>2262</v>
      </c>
      <c r="D529" s="906" t="s">
        <v>2263</v>
      </c>
      <c r="E529" s="906"/>
      <c r="F529" s="906"/>
      <c r="G529" s="906"/>
      <c r="H529" s="906"/>
      <c r="I529" s="906"/>
      <c r="J529" s="1000"/>
      <c r="K529" s="1000"/>
      <c r="L529" s="1000"/>
      <c r="M529" s="1000"/>
      <c r="N529" s="1000"/>
      <c r="O529" s="999"/>
      <c r="P529" s="906"/>
      <c r="Q529" s="936" t="str">
        <f>IF(項目一覧②!$G$204=TRUE,"■","□")</f>
        <v>□</v>
      </c>
      <c r="R529" s="906" t="s">
        <v>266</v>
      </c>
      <c r="S529" s="906"/>
      <c r="T529" s="936" t="str">
        <f>IF(項目一覧②!$H$204=TRUE,"■","□")</f>
        <v>□</v>
      </c>
      <c r="U529" s="906" t="s">
        <v>265</v>
      </c>
      <c r="V529" s="906"/>
      <c r="W529" s="906"/>
      <c r="X529" s="906"/>
      <c r="Y529" s="906"/>
      <c r="Z529" s="906"/>
      <c r="AA529" s="906"/>
    </row>
    <row r="530" spans="1:28" ht="16.149999999999999" customHeight="1">
      <c r="A530" s="959" t="s">
        <v>109</v>
      </c>
      <c r="B530" s="937" t="s">
        <v>264</v>
      </c>
      <c r="C530" s="937"/>
      <c r="D530" s="937"/>
      <c r="E530" s="937"/>
      <c r="F530" s="937"/>
      <c r="G530" s="937"/>
      <c r="H530" s="937"/>
      <c r="I530" s="937"/>
      <c r="J530" s="937"/>
      <c r="K530" s="937"/>
      <c r="L530" s="937"/>
      <c r="M530" s="937"/>
      <c r="N530" s="937"/>
      <c r="O530" s="937"/>
      <c r="P530" s="937"/>
      <c r="Q530" s="937"/>
      <c r="R530" s="937"/>
      <c r="S530" s="937"/>
      <c r="T530" s="937"/>
      <c r="U530" s="937"/>
      <c r="V530" s="937"/>
      <c r="W530" s="937"/>
      <c r="X530" s="937"/>
      <c r="Y530" s="937"/>
      <c r="Z530" s="937"/>
      <c r="AA530" s="937"/>
    </row>
    <row r="531" spans="1:28" ht="16.149999999999999" customHeight="1">
      <c r="A531" s="906"/>
      <c r="B531" s="906"/>
      <c r="C531" s="906"/>
      <c r="D531" s="1667" t="s">
        <v>263</v>
      </c>
      <c r="E531" s="1667"/>
      <c r="F531" s="1667"/>
      <c r="G531" s="1667"/>
      <c r="H531" s="975"/>
      <c r="I531" s="1667" t="s">
        <v>262</v>
      </c>
      <c r="J531" s="1667"/>
      <c r="K531" s="1667"/>
      <c r="L531" s="1667"/>
      <c r="M531" s="1667"/>
      <c r="N531" s="1667"/>
      <c r="O531" s="1667"/>
      <c r="P531" s="1667"/>
      <c r="Q531" s="1667"/>
      <c r="R531" s="1667"/>
      <c r="S531" s="1667"/>
      <c r="T531" s="1667"/>
      <c r="U531" s="1667"/>
      <c r="V531" s="975"/>
      <c r="W531" s="975" t="s">
        <v>253</v>
      </c>
      <c r="X531" s="1667" t="s">
        <v>261</v>
      </c>
      <c r="Y531" s="1667"/>
      <c r="Z531" s="1667"/>
      <c r="AA531" s="906" t="s">
        <v>175</v>
      </c>
    </row>
    <row r="532" spans="1:28" ht="17.25" customHeight="1">
      <c r="A532" s="906"/>
      <c r="B532" s="906" t="s">
        <v>260</v>
      </c>
      <c r="C532" s="906"/>
      <c r="D532" s="975" t="s">
        <v>187</v>
      </c>
      <c r="E532" s="1689" t="str">
        <f>項目一覧②!$F$205</f>
        <v/>
      </c>
      <c r="F532" s="1689"/>
      <c r="G532" s="960" t="s">
        <v>254</v>
      </c>
      <c r="H532" s="938" t="str">
        <f>項目一覧②!$F$211</f>
        <v/>
      </c>
      <c r="J532" s="906"/>
      <c r="K532" s="906"/>
      <c r="L532" s="903"/>
      <c r="M532" s="906"/>
      <c r="N532" s="906"/>
      <c r="O532" s="906"/>
      <c r="P532" s="906"/>
      <c r="Q532" s="906"/>
      <c r="R532" s="903"/>
      <c r="S532" s="903"/>
      <c r="T532" s="903"/>
      <c r="U532" s="903"/>
      <c r="V532" s="975"/>
      <c r="W532" s="975" t="s">
        <v>253</v>
      </c>
      <c r="X532" s="1686" t="str">
        <f>項目一覧②!$F$217</f>
        <v/>
      </c>
      <c r="Y532" s="1686"/>
      <c r="Z532" s="1686"/>
      <c r="AA532" s="906" t="s">
        <v>252</v>
      </c>
    </row>
    <row r="533" spans="1:28" ht="17.25" customHeight="1">
      <c r="A533" s="906"/>
      <c r="B533" s="906" t="s">
        <v>259</v>
      </c>
      <c r="C533" s="906"/>
      <c r="D533" s="975" t="s">
        <v>187</v>
      </c>
      <c r="E533" s="1689" t="str">
        <f>項目一覧②!$F$206</f>
        <v/>
      </c>
      <c r="F533" s="1689"/>
      <c r="G533" s="960" t="s">
        <v>254</v>
      </c>
      <c r="H533" s="938" t="str">
        <f>項目一覧②!$F$212</f>
        <v/>
      </c>
      <c r="J533" s="906"/>
      <c r="K533" s="906"/>
      <c r="L533" s="903"/>
      <c r="M533" s="906"/>
      <c r="N533" s="906"/>
      <c r="O533" s="906"/>
      <c r="P533" s="906"/>
      <c r="Q533" s="906"/>
      <c r="R533" s="903"/>
      <c r="S533" s="903"/>
      <c r="T533" s="903"/>
      <c r="U533" s="903"/>
      <c r="V533" s="975"/>
      <c r="W533" s="975" t="s">
        <v>253</v>
      </c>
      <c r="X533" s="1686" t="str">
        <f>項目一覧②!$F$218</f>
        <v/>
      </c>
      <c r="Y533" s="1686"/>
      <c r="Z533" s="1686"/>
      <c r="AA533" s="906" t="s">
        <v>252</v>
      </c>
    </row>
    <row r="534" spans="1:28" ht="17.25" customHeight="1">
      <c r="A534" s="906"/>
      <c r="B534" s="906" t="s">
        <v>258</v>
      </c>
      <c r="C534" s="906"/>
      <c r="D534" s="975" t="s">
        <v>187</v>
      </c>
      <c r="E534" s="1689" t="str">
        <f>項目一覧②!$F$207</f>
        <v/>
      </c>
      <c r="F534" s="1689"/>
      <c r="G534" s="960" t="s">
        <v>254</v>
      </c>
      <c r="H534" s="938" t="str">
        <f>項目一覧②!$F$213</f>
        <v/>
      </c>
      <c r="J534" s="906"/>
      <c r="K534" s="906"/>
      <c r="L534" s="903"/>
      <c r="M534" s="906"/>
      <c r="N534" s="906"/>
      <c r="O534" s="906"/>
      <c r="P534" s="906"/>
      <c r="Q534" s="906"/>
      <c r="R534" s="903"/>
      <c r="S534" s="903"/>
      <c r="T534" s="903"/>
      <c r="U534" s="903"/>
      <c r="V534" s="975"/>
      <c r="W534" s="975" t="s">
        <v>253</v>
      </c>
      <c r="X534" s="1686" t="str">
        <f>項目一覧②!$F$219</f>
        <v/>
      </c>
      <c r="Y534" s="1686"/>
      <c r="Z534" s="1686"/>
      <c r="AA534" s="906" t="s">
        <v>252</v>
      </c>
    </row>
    <row r="535" spans="1:28" ht="17.25" customHeight="1">
      <c r="A535" s="906"/>
      <c r="B535" s="906" t="s">
        <v>257</v>
      </c>
      <c r="C535" s="906"/>
      <c r="D535" s="975" t="s">
        <v>187</v>
      </c>
      <c r="E535" s="1689" t="str">
        <f>項目一覧②!$F$208</f>
        <v/>
      </c>
      <c r="F535" s="1689"/>
      <c r="G535" s="960" t="s">
        <v>254</v>
      </c>
      <c r="H535" s="938" t="str">
        <f>項目一覧②!$F$214</f>
        <v/>
      </c>
      <c r="J535" s="906"/>
      <c r="K535" s="906"/>
      <c r="L535" s="903"/>
      <c r="M535" s="906"/>
      <c r="N535" s="906"/>
      <c r="O535" s="906"/>
      <c r="P535" s="906"/>
      <c r="Q535" s="906"/>
      <c r="R535" s="903"/>
      <c r="S535" s="903"/>
      <c r="T535" s="903"/>
      <c r="U535" s="903"/>
      <c r="V535" s="975"/>
      <c r="W535" s="975" t="s">
        <v>253</v>
      </c>
      <c r="X535" s="1686" t="str">
        <f>項目一覧②!$F$220</f>
        <v/>
      </c>
      <c r="Y535" s="1686"/>
      <c r="Z535" s="1686"/>
      <c r="AA535" s="906" t="s">
        <v>252</v>
      </c>
    </row>
    <row r="536" spans="1:28" ht="17.25" customHeight="1">
      <c r="A536" s="906"/>
      <c r="B536" s="906" t="s">
        <v>256</v>
      </c>
      <c r="C536" s="906"/>
      <c r="D536" s="975" t="s">
        <v>187</v>
      </c>
      <c r="E536" s="1689" t="str">
        <f>項目一覧②!$F$209</f>
        <v/>
      </c>
      <c r="F536" s="1689"/>
      <c r="G536" s="960" t="s">
        <v>254</v>
      </c>
      <c r="H536" s="938" t="str">
        <f>項目一覧②!$F$215</f>
        <v/>
      </c>
      <c r="J536" s="906"/>
      <c r="K536" s="906"/>
      <c r="L536" s="903"/>
      <c r="M536" s="906"/>
      <c r="N536" s="906"/>
      <c r="O536" s="906"/>
      <c r="P536" s="906"/>
      <c r="Q536" s="906"/>
      <c r="R536" s="903"/>
      <c r="S536" s="903"/>
      <c r="T536" s="903"/>
      <c r="U536" s="903"/>
      <c r="V536" s="975"/>
      <c r="W536" s="975" t="s">
        <v>253</v>
      </c>
      <c r="X536" s="1686" t="str">
        <f>項目一覧②!$F$221</f>
        <v/>
      </c>
      <c r="Y536" s="1686"/>
      <c r="Z536" s="1686"/>
      <c r="AA536" s="906" t="s">
        <v>252</v>
      </c>
    </row>
    <row r="537" spans="1:28" ht="17.25" customHeight="1">
      <c r="A537" s="935"/>
      <c r="B537" s="935" t="s">
        <v>255</v>
      </c>
      <c r="C537" s="935"/>
      <c r="D537" s="975" t="s">
        <v>187</v>
      </c>
      <c r="E537" s="1689" t="str">
        <f>項目一覧②!$F$210</f>
        <v/>
      </c>
      <c r="F537" s="1689"/>
      <c r="G537" s="960" t="s">
        <v>254</v>
      </c>
      <c r="H537" s="938" t="str">
        <f>項目一覧②!$F$216</f>
        <v/>
      </c>
      <c r="J537" s="935"/>
      <c r="K537" s="935"/>
      <c r="L537" s="903"/>
      <c r="M537" s="935"/>
      <c r="N537" s="935"/>
      <c r="O537" s="935"/>
      <c r="P537" s="935"/>
      <c r="Q537" s="935"/>
      <c r="R537" s="903"/>
      <c r="S537" s="903"/>
      <c r="T537" s="903"/>
      <c r="U537" s="903"/>
      <c r="V537" s="975"/>
      <c r="W537" s="975" t="s">
        <v>253</v>
      </c>
      <c r="X537" s="1686" t="str">
        <f>項目一覧②!$F$222</f>
        <v/>
      </c>
      <c r="Y537" s="1686"/>
      <c r="Z537" s="1686"/>
      <c r="AA537" s="906" t="s">
        <v>252</v>
      </c>
    </row>
    <row r="538" spans="1:28" ht="17.25" customHeight="1">
      <c r="A538" s="959" t="s">
        <v>109</v>
      </c>
      <c r="B538" s="937" t="s">
        <v>251</v>
      </c>
      <c r="C538" s="937"/>
      <c r="D538" s="937"/>
      <c r="E538" s="937"/>
      <c r="F538" s="937"/>
      <c r="G538" s="937"/>
      <c r="H538" s="937"/>
      <c r="I538" s="937"/>
      <c r="J538" s="937"/>
      <c r="K538" s="937"/>
      <c r="L538" s="937"/>
      <c r="M538" s="937"/>
      <c r="N538" s="937"/>
      <c r="O538" s="937"/>
      <c r="P538" s="937"/>
      <c r="Q538" s="937"/>
      <c r="R538" s="937"/>
      <c r="S538" s="937"/>
      <c r="T538" s="937"/>
      <c r="U538" s="937"/>
      <c r="V538" s="937"/>
      <c r="W538" s="937"/>
      <c r="X538" s="937"/>
      <c r="Y538" s="937"/>
      <c r="Z538" s="937"/>
      <c r="AA538" s="937"/>
    </row>
    <row r="539" spans="1:28" ht="17.25" customHeight="1">
      <c r="A539" s="936"/>
      <c r="B539" s="906"/>
      <c r="C539" s="906"/>
      <c r="D539" s="906"/>
      <c r="E539" s="906"/>
      <c r="F539" s="1668" t="str">
        <f>項目一覧②!$F$223</f>
        <v/>
      </c>
      <c r="G539" s="1668"/>
      <c r="H539" s="1668"/>
      <c r="I539" s="1668"/>
      <c r="J539" s="1668"/>
      <c r="K539" s="1668"/>
      <c r="L539" s="1668"/>
      <c r="M539" s="1668"/>
      <c r="N539" s="1668"/>
      <c r="O539" s="1668"/>
      <c r="P539" s="1668"/>
      <c r="Q539" s="1668"/>
      <c r="R539" s="1668"/>
      <c r="S539" s="1668"/>
      <c r="T539" s="1668"/>
      <c r="U539" s="1668"/>
      <c r="V539" s="1668"/>
      <c r="W539" s="1668"/>
      <c r="X539" s="1668"/>
      <c r="Y539" s="1668"/>
      <c r="Z539" s="1668"/>
      <c r="AA539" s="1668"/>
    </row>
    <row r="540" spans="1:28" ht="17.25" customHeight="1">
      <c r="A540" s="935"/>
      <c r="B540" s="935"/>
      <c r="C540" s="935"/>
      <c r="D540" s="935"/>
      <c r="E540" s="935"/>
      <c r="F540" s="1669"/>
      <c r="G540" s="1669"/>
      <c r="H540" s="1669"/>
      <c r="I540" s="1669"/>
      <c r="J540" s="1669"/>
      <c r="K540" s="1669"/>
      <c r="L540" s="1669"/>
      <c r="M540" s="1669"/>
      <c r="N540" s="1669"/>
      <c r="O540" s="1669"/>
      <c r="P540" s="1669"/>
      <c r="Q540" s="1669"/>
      <c r="R540" s="1669"/>
      <c r="S540" s="1669"/>
      <c r="T540" s="1669"/>
      <c r="U540" s="1669"/>
      <c r="V540" s="1669"/>
      <c r="W540" s="1669"/>
      <c r="X540" s="1669"/>
      <c r="Y540" s="1669"/>
      <c r="Z540" s="1669"/>
      <c r="AA540" s="1669"/>
    </row>
    <row r="541" spans="1:28" ht="17.25" customHeight="1">
      <c r="A541" s="936" t="s">
        <v>109</v>
      </c>
      <c r="B541" s="906" t="s">
        <v>250</v>
      </c>
      <c r="C541" s="906"/>
      <c r="D541" s="906"/>
      <c r="E541" s="906"/>
      <c r="F541" s="906"/>
      <c r="G541" s="906"/>
      <c r="H541" s="906"/>
      <c r="I541" s="906"/>
      <c r="J541" s="906"/>
      <c r="K541" s="906"/>
      <c r="L541" s="906"/>
      <c r="M541" s="906"/>
      <c r="N541" s="906"/>
      <c r="O541" s="906"/>
      <c r="P541" s="906"/>
      <c r="Q541" s="906"/>
      <c r="R541" s="906"/>
      <c r="S541" s="906"/>
      <c r="T541" s="906"/>
      <c r="U541" s="906"/>
      <c r="V541" s="906"/>
      <c r="W541" s="906"/>
      <c r="X541" s="906"/>
      <c r="Y541" s="906"/>
      <c r="Z541" s="906"/>
      <c r="AA541" s="906"/>
    </row>
    <row r="542" spans="1:28" ht="17.25" customHeight="1">
      <c r="A542" s="906"/>
      <c r="B542" s="906"/>
      <c r="C542" s="906"/>
      <c r="D542" s="906"/>
      <c r="E542" s="906"/>
      <c r="F542" s="1668" t="str">
        <f>項目一覧②!$F$224</f>
        <v/>
      </c>
      <c r="G542" s="1668"/>
      <c r="H542" s="1668"/>
      <c r="I542" s="1668"/>
      <c r="J542" s="1668"/>
      <c r="K542" s="1668"/>
      <c r="L542" s="1668"/>
      <c r="M542" s="1668"/>
      <c r="N542" s="1668"/>
      <c r="O542" s="1668"/>
      <c r="P542" s="1668"/>
      <c r="Q542" s="1668"/>
      <c r="R542" s="1668"/>
      <c r="S542" s="1668"/>
      <c r="T542" s="1668"/>
      <c r="U542" s="1668"/>
      <c r="V542" s="1668"/>
      <c r="W542" s="1668"/>
      <c r="X542" s="1668"/>
      <c r="Y542" s="1668"/>
      <c r="Z542" s="1668"/>
      <c r="AA542" s="1668"/>
    </row>
    <row r="543" spans="1:28" ht="17.25" customHeight="1">
      <c r="A543" s="935"/>
      <c r="B543" s="935"/>
      <c r="C543" s="935"/>
      <c r="D543" s="935"/>
      <c r="E543" s="935"/>
      <c r="F543" s="1669"/>
      <c r="G543" s="1669"/>
      <c r="H543" s="1669"/>
      <c r="I543" s="1669"/>
      <c r="J543" s="1669"/>
      <c r="K543" s="1669"/>
      <c r="L543" s="1669"/>
      <c r="M543" s="1669"/>
      <c r="N543" s="1669"/>
      <c r="O543" s="1669"/>
      <c r="P543" s="1669"/>
      <c r="Q543" s="1669"/>
      <c r="R543" s="1669"/>
      <c r="S543" s="1669"/>
      <c r="T543" s="1669"/>
      <c r="U543" s="1669"/>
      <c r="V543" s="1669"/>
      <c r="W543" s="1669"/>
      <c r="X543" s="1669"/>
      <c r="Y543" s="1669"/>
      <c r="Z543" s="1669"/>
      <c r="AA543" s="1669"/>
    </row>
    <row r="544" spans="1:28" ht="16.149999999999999" customHeight="1">
      <c r="A544" s="906"/>
      <c r="B544" s="906"/>
      <c r="C544" s="906"/>
      <c r="D544" s="906"/>
      <c r="E544" s="906"/>
      <c r="F544" s="906"/>
      <c r="G544" s="906"/>
      <c r="H544" s="906"/>
      <c r="I544" s="906"/>
      <c r="J544" s="906"/>
      <c r="K544" s="906"/>
      <c r="L544" s="906"/>
      <c r="M544" s="906"/>
      <c r="N544" s="906"/>
      <c r="O544" s="906"/>
      <c r="P544" s="906"/>
      <c r="Q544" s="906"/>
      <c r="R544" s="906"/>
      <c r="S544" s="906"/>
      <c r="T544" s="906"/>
      <c r="U544" s="906"/>
      <c r="V544" s="906"/>
      <c r="W544" s="906"/>
      <c r="X544" s="906"/>
      <c r="Y544" s="906"/>
      <c r="Z544" s="906"/>
      <c r="AA544" s="906"/>
      <c r="AB544" s="903"/>
    </row>
    <row r="545" spans="1:29" ht="14.25" customHeight="1">
      <c r="A545" s="1667" t="s">
        <v>277</v>
      </c>
      <c r="B545" s="1667"/>
      <c r="C545" s="1667"/>
      <c r="D545" s="1667"/>
      <c r="E545" s="1667"/>
      <c r="F545" s="1667"/>
      <c r="G545" s="1667"/>
      <c r="H545" s="1667"/>
      <c r="I545" s="1667"/>
      <c r="J545" s="1667"/>
      <c r="K545" s="1667"/>
      <c r="L545" s="1667"/>
      <c r="M545" s="1667"/>
      <c r="N545" s="1667"/>
      <c r="O545" s="1667"/>
      <c r="P545" s="1667"/>
      <c r="Q545" s="1667"/>
      <c r="R545" s="1667"/>
      <c r="S545" s="1667"/>
      <c r="T545" s="1667"/>
      <c r="U545" s="1667"/>
      <c r="V545" s="1667"/>
      <c r="W545" s="1667"/>
      <c r="X545" s="1667"/>
      <c r="Y545" s="1667"/>
      <c r="Z545" s="1667"/>
      <c r="AA545" s="1667"/>
      <c r="AB545" s="903"/>
    </row>
    <row r="546" spans="1:29" ht="14.25" customHeight="1">
      <c r="A546" s="935"/>
      <c r="B546" s="935" t="s">
        <v>276</v>
      </c>
      <c r="C546" s="935"/>
      <c r="D546" s="935"/>
      <c r="E546" s="935"/>
      <c r="F546" s="935"/>
      <c r="G546" s="935"/>
      <c r="H546" s="935"/>
      <c r="I546" s="935"/>
      <c r="J546" s="935"/>
      <c r="K546" s="935"/>
      <c r="L546" s="935"/>
      <c r="M546" s="935"/>
      <c r="N546" s="935"/>
      <c r="O546" s="935"/>
      <c r="P546" s="935"/>
      <c r="Q546" s="935"/>
      <c r="R546" s="935"/>
      <c r="S546" s="935"/>
      <c r="T546" s="935"/>
      <c r="U546" s="935"/>
      <c r="V546" s="935"/>
      <c r="W546" s="935"/>
      <c r="X546" s="935"/>
      <c r="Y546" s="935"/>
      <c r="Z546" s="935"/>
      <c r="AA546" s="935"/>
      <c r="AB546" s="903"/>
    </row>
    <row r="547" spans="1:29" ht="18" customHeight="1">
      <c r="A547" s="972" t="s">
        <v>109</v>
      </c>
      <c r="B547" s="973" t="s">
        <v>132</v>
      </c>
      <c r="C547" s="973"/>
      <c r="D547" s="973"/>
      <c r="E547" s="973"/>
      <c r="F547" s="973"/>
      <c r="G547" s="922"/>
      <c r="H547" s="973"/>
      <c r="I547" s="973"/>
      <c r="J547" s="973"/>
      <c r="K547" s="973"/>
      <c r="L547" s="1688">
        <f>項目一覧②!$F$225</f>
        <v>1</v>
      </c>
      <c r="M547" s="1688"/>
      <c r="N547" s="973"/>
      <c r="O547" s="973"/>
      <c r="P547" s="973"/>
      <c r="Q547" s="973"/>
      <c r="R547" s="973"/>
      <c r="S547" s="973"/>
      <c r="T547" s="973"/>
      <c r="U547" s="973"/>
      <c r="V547" s="973"/>
      <c r="W547" s="973"/>
      <c r="X547" s="973"/>
      <c r="Y547" s="973"/>
      <c r="Z547" s="973"/>
      <c r="AA547" s="973"/>
      <c r="AB547" s="903"/>
    </row>
    <row r="548" spans="1:29" ht="18" customHeight="1">
      <c r="A548" s="972" t="s">
        <v>109</v>
      </c>
      <c r="B548" s="973" t="s">
        <v>274</v>
      </c>
      <c r="C548" s="973"/>
      <c r="D548" s="973"/>
      <c r="E548" s="973"/>
      <c r="F548" s="973"/>
      <c r="G548" s="903"/>
      <c r="H548" s="903"/>
      <c r="I548" s="973"/>
      <c r="J548" s="1692" t="str">
        <f>項目一覧②!$F$226</f>
        <v/>
      </c>
      <c r="K548" s="1692"/>
      <c r="L548" s="1692"/>
      <c r="M548" s="1692"/>
      <c r="N548" s="973" t="s">
        <v>273</v>
      </c>
      <c r="O548" s="973"/>
      <c r="P548" s="973"/>
      <c r="Q548" s="973"/>
      <c r="R548" s="973"/>
      <c r="S548" s="973"/>
      <c r="T548" s="973"/>
      <c r="U548" s="973"/>
      <c r="V548" s="973"/>
      <c r="W548" s="973"/>
      <c r="X548" s="973"/>
      <c r="Y548" s="973"/>
      <c r="Z548" s="973"/>
      <c r="AA548" s="973"/>
      <c r="AB548" s="903"/>
    </row>
    <row r="549" spans="1:29" ht="18" customHeight="1">
      <c r="A549" s="972" t="s">
        <v>109</v>
      </c>
      <c r="B549" s="973" t="s">
        <v>272</v>
      </c>
      <c r="C549" s="973"/>
      <c r="D549" s="973"/>
      <c r="E549" s="973"/>
      <c r="F549" s="973"/>
      <c r="G549" s="973"/>
      <c r="H549" s="973"/>
      <c r="I549" s="973"/>
      <c r="J549" s="1748" t="str">
        <f>項目一覧②!$F$227</f>
        <v/>
      </c>
      <c r="K549" s="1748"/>
      <c r="L549" s="1748"/>
      <c r="M549" s="1748"/>
      <c r="N549" s="1002" t="s">
        <v>85</v>
      </c>
      <c r="O549" s="973"/>
      <c r="P549" s="973"/>
      <c r="Q549" s="973"/>
      <c r="R549" s="973"/>
      <c r="S549" s="973"/>
      <c r="T549" s="973"/>
      <c r="U549" s="973"/>
      <c r="V549" s="973"/>
      <c r="W549" s="973"/>
      <c r="X549" s="973"/>
      <c r="Y549" s="973"/>
      <c r="Z549" s="973"/>
      <c r="AA549" s="973"/>
      <c r="AB549" s="903"/>
    </row>
    <row r="550" spans="1:29" ht="18" customHeight="1">
      <c r="A550" s="972" t="s">
        <v>109</v>
      </c>
      <c r="B550" s="973" t="s">
        <v>271</v>
      </c>
      <c r="C550" s="973"/>
      <c r="D550" s="973"/>
      <c r="E550" s="973"/>
      <c r="F550" s="973"/>
      <c r="G550" s="973"/>
      <c r="H550" s="973"/>
      <c r="I550" s="973"/>
      <c r="J550" s="1748" t="str">
        <f>項目一覧②!$F$228</f>
        <v/>
      </c>
      <c r="K550" s="1748"/>
      <c r="L550" s="1748"/>
      <c r="M550" s="1748"/>
      <c r="N550" s="1003" t="s">
        <v>85</v>
      </c>
      <c r="O550" s="973"/>
      <c r="P550" s="973"/>
      <c r="Q550" s="973"/>
      <c r="R550" s="973"/>
      <c r="S550" s="973"/>
      <c r="T550" s="973"/>
      <c r="U550" s="973"/>
      <c r="V550" s="973"/>
      <c r="W550" s="973"/>
      <c r="X550" s="973"/>
      <c r="Y550" s="973"/>
      <c r="Z550" s="973"/>
      <c r="AA550" s="973"/>
      <c r="AB550" s="903"/>
    </row>
    <row r="551" spans="1:29" ht="18" customHeight="1">
      <c r="A551" s="972" t="s">
        <v>109</v>
      </c>
      <c r="B551" s="973" t="s">
        <v>270</v>
      </c>
      <c r="C551" s="973"/>
      <c r="D551" s="973"/>
      <c r="E551" s="973"/>
      <c r="F551" s="973"/>
      <c r="G551" s="973"/>
      <c r="H551" s="973"/>
      <c r="I551" s="973"/>
      <c r="J551" s="1748" t="str">
        <f>項目一覧②!$F$229</f>
        <v/>
      </c>
      <c r="K551" s="1748"/>
      <c r="L551" s="1748"/>
      <c r="M551" s="1748"/>
      <c r="N551" s="1002" t="s">
        <v>85</v>
      </c>
      <c r="O551" s="973"/>
      <c r="P551" s="973"/>
      <c r="Q551" s="973"/>
      <c r="R551" s="973"/>
      <c r="S551" s="973"/>
      <c r="T551" s="973"/>
      <c r="U551" s="973"/>
      <c r="V551" s="973"/>
      <c r="W551" s="973"/>
      <c r="X551" s="973"/>
      <c r="Y551" s="973"/>
      <c r="Z551" s="973"/>
      <c r="AA551" s="973"/>
      <c r="AB551" s="903"/>
    </row>
    <row r="552" spans="1:29" ht="16.149999999999999" customHeight="1">
      <c r="A552" s="959" t="s">
        <v>109</v>
      </c>
      <c r="B552" s="937" t="s">
        <v>268</v>
      </c>
      <c r="C552" s="937"/>
      <c r="D552" s="937"/>
      <c r="E552" s="937"/>
      <c r="F552" s="937"/>
      <c r="G552" s="937"/>
      <c r="H552" s="937"/>
      <c r="I552" s="937"/>
      <c r="O552" s="937"/>
      <c r="P552" s="937"/>
      <c r="Q552" s="937"/>
      <c r="R552" s="937"/>
      <c r="S552" s="937"/>
      <c r="T552" s="937"/>
      <c r="U552" s="937"/>
      <c r="V552" s="937"/>
      <c r="W552" s="937"/>
      <c r="X552" s="937"/>
      <c r="Y552" s="937"/>
      <c r="Z552" s="937"/>
      <c r="AA552" s="937"/>
      <c r="AB552" s="903"/>
    </row>
    <row r="553" spans="1:29" ht="16.149999999999999" customHeight="1">
      <c r="A553" s="936"/>
      <c r="B553" s="906"/>
      <c r="C553" s="906" t="s">
        <v>2260</v>
      </c>
      <c r="D553" s="906" t="s">
        <v>2261</v>
      </c>
      <c r="E553" s="906"/>
      <c r="F553" s="906"/>
      <c r="G553" s="906"/>
      <c r="H553" s="906"/>
      <c r="I553" s="906"/>
      <c r="J553" s="1757" t="str">
        <f>項目一覧②!$F$230</f>
        <v/>
      </c>
      <c r="K553" s="1757"/>
      <c r="L553" s="1757"/>
      <c r="M553" s="1757"/>
      <c r="N553" s="999" t="s">
        <v>85</v>
      </c>
      <c r="O553" s="906"/>
      <c r="P553" s="906"/>
      <c r="Q553" s="906"/>
      <c r="R553" s="906"/>
      <c r="S553" s="906"/>
      <c r="T553" s="906"/>
      <c r="U553" s="906"/>
      <c r="V553" s="906"/>
      <c r="W553" s="906"/>
      <c r="X553" s="906"/>
      <c r="Y553" s="906"/>
      <c r="Z553" s="906"/>
      <c r="AA553" s="906"/>
      <c r="AB553" s="903"/>
    </row>
    <row r="554" spans="1:29" ht="16.149999999999999" customHeight="1">
      <c r="A554" s="936"/>
      <c r="B554" s="906"/>
      <c r="C554" s="906" t="s">
        <v>2262</v>
      </c>
      <c r="D554" s="906" t="s">
        <v>2263</v>
      </c>
      <c r="E554" s="906"/>
      <c r="F554" s="906"/>
      <c r="G554" s="906"/>
      <c r="H554" s="906"/>
      <c r="I554" s="906"/>
      <c r="J554" s="1000"/>
      <c r="K554" s="1000"/>
      <c r="L554" s="1000"/>
      <c r="M554" s="1000"/>
      <c r="N554" s="1000"/>
      <c r="O554" s="999"/>
      <c r="P554" s="906"/>
      <c r="Q554" s="936" t="str">
        <f>IF(項目一覧②!$G$231=TRUE,"■","□")</f>
        <v>□</v>
      </c>
      <c r="R554" s="906" t="s">
        <v>266</v>
      </c>
      <c r="S554" s="906"/>
      <c r="T554" s="936" t="str">
        <f>IF(項目一覧②!$H$231=TRUE,"■","□")</f>
        <v>□</v>
      </c>
      <c r="U554" s="906" t="s">
        <v>83</v>
      </c>
      <c r="V554" s="906"/>
      <c r="W554" s="906"/>
      <c r="X554" s="906"/>
      <c r="Y554" s="906"/>
      <c r="Z554" s="906"/>
      <c r="AA554" s="906"/>
      <c r="AB554" s="906"/>
      <c r="AC554" s="1294"/>
    </row>
    <row r="555" spans="1:29" ht="16.149999999999999" customHeight="1">
      <c r="A555" s="959" t="s">
        <v>109</v>
      </c>
      <c r="B555" s="937" t="s">
        <v>264</v>
      </c>
      <c r="C555" s="937"/>
      <c r="D555" s="937"/>
      <c r="E555" s="937"/>
      <c r="F555" s="937"/>
      <c r="G555" s="937"/>
      <c r="H555" s="937"/>
      <c r="I555" s="937"/>
      <c r="J555" s="937"/>
      <c r="K555" s="937"/>
      <c r="L555" s="937"/>
      <c r="M555" s="937"/>
      <c r="N555" s="937"/>
      <c r="O555" s="937"/>
      <c r="P555" s="937"/>
      <c r="Q555" s="937"/>
      <c r="R555" s="937"/>
      <c r="S555" s="937"/>
      <c r="T555" s="937"/>
      <c r="U555" s="937"/>
      <c r="V555" s="937"/>
      <c r="W555" s="937"/>
      <c r="X555" s="937"/>
      <c r="Y555" s="937"/>
      <c r="Z555" s="937"/>
      <c r="AA555" s="937"/>
      <c r="AB555" s="903"/>
    </row>
    <row r="556" spans="1:29" ht="16.149999999999999" customHeight="1">
      <c r="A556" s="906"/>
      <c r="B556" s="906"/>
      <c r="C556" s="906"/>
      <c r="D556" s="1667" t="s">
        <v>263</v>
      </c>
      <c r="E556" s="1667"/>
      <c r="F556" s="1667"/>
      <c r="G556" s="1667"/>
      <c r="H556" s="975"/>
      <c r="I556" s="1667" t="s">
        <v>262</v>
      </c>
      <c r="J556" s="1667"/>
      <c r="K556" s="1667"/>
      <c r="L556" s="1667"/>
      <c r="M556" s="1667"/>
      <c r="N556" s="1667"/>
      <c r="O556" s="1667"/>
      <c r="P556" s="1667"/>
      <c r="Q556" s="1667"/>
      <c r="R556" s="1667"/>
      <c r="S556" s="1667"/>
      <c r="T556" s="1667"/>
      <c r="U556" s="1667"/>
      <c r="V556" s="975"/>
      <c r="W556" s="975" t="s">
        <v>253</v>
      </c>
      <c r="X556" s="1667" t="s">
        <v>261</v>
      </c>
      <c r="Y556" s="1667"/>
      <c r="Z556" s="1667"/>
      <c r="AA556" s="906" t="s">
        <v>175</v>
      </c>
      <c r="AB556" s="903"/>
    </row>
    <row r="557" spans="1:29" ht="18" customHeight="1">
      <c r="A557" s="906"/>
      <c r="B557" s="906" t="s">
        <v>260</v>
      </c>
      <c r="C557" s="906"/>
      <c r="D557" s="975" t="s">
        <v>187</v>
      </c>
      <c r="E557" s="1689" t="str">
        <f>項目一覧②!$F$232</f>
        <v/>
      </c>
      <c r="F557" s="1689"/>
      <c r="G557" s="975" t="s">
        <v>254</v>
      </c>
      <c r="H557" s="938" t="str">
        <f>項目一覧②!$F$238</f>
        <v/>
      </c>
      <c r="J557" s="906"/>
      <c r="K557" s="906"/>
      <c r="L557" s="903"/>
      <c r="M557" s="906"/>
      <c r="N557" s="906"/>
      <c r="O557" s="906"/>
      <c r="P557" s="906"/>
      <c r="Q557" s="906"/>
      <c r="R557" s="903"/>
      <c r="S557" s="903"/>
      <c r="T557" s="903"/>
      <c r="U557" s="903"/>
      <c r="V557" s="975"/>
      <c r="W557" s="975" t="s">
        <v>253</v>
      </c>
      <c r="X557" s="1686" t="str">
        <f>項目一覧②!$F$244</f>
        <v/>
      </c>
      <c r="Y557" s="1686"/>
      <c r="Z557" s="1686"/>
      <c r="AA557" s="906" t="s">
        <v>252</v>
      </c>
      <c r="AB557" s="903"/>
    </row>
    <row r="558" spans="1:29" ht="18" customHeight="1">
      <c r="A558" s="906"/>
      <c r="B558" s="906" t="s">
        <v>259</v>
      </c>
      <c r="C558" s="906"/>
      <c r="D558" s="975" t="s">
        <v>187</v>
      </c>
      <c r="E558" s="1689" t="str">
        <f>項目一覧②!$F$233</f>
        <v/>
      </c>
      <c r="F558" s="1689"/>
      <c r="G558" s="975" t="s">
        <v>254</v>
      </c>
      <c r="H558" s="938" t="str">
        <f>項目一覧②!$F$239</f>
        <v/>
      </c>
      <c r="J558" s="906"/>
      <c r="K558" s="906"/>
      <c r="L558" s="903"/>
      <c r="M558" s="906"/>
      <c r="N558" s="906"/>
      <c r="O558" s="906"/>
      <c r="P558" s="906"/>
      <c r="Q558" s="906"/>
      <c r="R558" s="903"/>
      <c r="S558" s="903"/>
      <c r="T558" s="903"/>
      <c r="U558" s="903"/>
      <c r="V558" s="975"/>
      <c r="W558" s="975" t="s">
        <v>253</v>
      </c>
      <c r="X558" s="1686" t="str">
        <f>項目一覧②!$F$245</f>
        <v/>
      </c>
      <c r="Y558" s="1686"/>
      <c r="Z558" s="1686"/>
      <c r="AA558" s="906" t="s">
        <v>252</v>
      </c>
      <c r="AB558" s="903"/>
    </row>
    <row r="559" spans="1:29" ht="18" customHeight="1">
      <c r="A559" s="906"/>
      <c r="B559" s="906" t="s">
        <v>258</v>
      </c>
      <c r="C559" s="906"/>
      <c r="D559" s="975" t="s">
        <v>187</v>
      </c>
      <c r="E559" s="1689" t="str">
        <f>項目一覧②!$F$234</f>
        <v/>
      </c>
      <c r="F559" s="1689"/>
      <c r="G559" s="975" t="s">
        <v>254</v>
      </c>
      <c r="H559" s="938" t="str">
        <f>項目一覧②!$F$240</f>
        <v/>
      </c>
      <c r="J559" s="906"/>
      <c r="K559" s="906"/>
      <c r="L559" s="903"/>
      <c r="M559" s="906"/>
      <c r="N559" s="906"/>
      <c r="O559" s="906"/>
      <c r="P559" s="906"/>
      <c r="Q559" s="906"/>
      <c r="R559" s="903"/>
      <c r="S559" s="903"/>
      <c r="T559" s="903"/>
      <c r="U559" s="903"/>
      <c r="V559" s="975"/>
      <c r="W559" s="975" t="s">
        <v>253</v>
      </c>
      <c r="X559" s="1686" t="str">
        <f>項目一覧②!$F$246</f>
        <v/>
      </c>
      <c r="Y559" s="1686"/>
      <c r="Z559" s="1686"/>
      <c r="AA559" s="906" t="s">
        <v>252</v>
      </c>
      <c r="AB559" s="903"/>
    </row>
    <row r="560" spans="1:29" ht="18" customHeight="1">
      <c r="A560" s="906"/>
      <c r="B560" s="906" t="s">
        <v>257</v>
      </c>
      <c r="C560" s="906"/>
      <c r="D560" s="975" t="s">
        <v>187</v>
      </c>
      <c r="E560" s="1689" t="str">
        <f>項目一覧②!$F$235</f>
        <v/>
      </c>
      <c r="F560" s="1689"/>
      <c r="G560" s="975" t="s">
        <v>254</v>
      </c>
      <c r="H560" s="938" t="str">
        <f>項目一覧②!$F$241</f>
        <v/>
      </c>
      <c r="J560" s="906"/>
      <c r="K560" s="906"/>
      <c r="L560" s="903"/>
      <c r="M560" s="906"/>
      <c r="N560" s="906"/>
      <c r="O560" s="906"/>
      <c r="P560" s="906"/>
      <c r="Q560" s="906"/>
      <c r="R560" s="903"/>
      <c r="S560" s="903"/>
      <c r="T560" s="903"/>
      <c r="U560" s="903"/>
      <c r="V560" s="975"/>
      <c r="W560" s="975" t="s">
        <v>253</v>
      </c>
      <c r="X560" s="1686" t="str">
        <f>項目一覧②!$F$247</f>
        <v/>
      </c>
      <c r="Y560" s="1686"/>
      <c r="Z560" s="1686"/>
      <c r="AA560" s="906" t="s">
        <v>252</v>
      </c>
      <c r="AB560" s="903"/>
    </row>
    <row r="561" spans="1:29" ht="18" customHeight="1">
      <c r="A561" s="906"/>
      <c r="B561" s="906" t="s">
        <v>256</v>
      </c>
      <c r="C561" s="906"/>
      <c r="D561" s="975" t="s">
        <v>187</v>
      </c>
      <c r="E561" s="1689" t="str">
        <f>項目一覧②!$F$236</f>
        <v/>
      </c>
      <c r="F561" s="1689"/>
      <c r="G561" s="975" t="s">
        <v>254</v>
      </c>
      <c r="H561" s="938" t="str">
        <f>項目一覧②!$F$242</f>
        <v/>
      </c>
      <c r="J561" s="906"/>
      <c r="K561" s="906"/>
      <c r="L561" s="903"/>
      <c r="M561" s="906"/>
      <c r="N561" s="906"/>
      <c r="O561" s="906"/>
      <c r="P561" s="906"/>
      <c r="Q561" s="906"/>
      <c r="R561" s="903"/>
      <c r="S561" s="903"/>
      <c r="T561" s="903"/>
      <c r="U561" s="903"/>
      <c r="V561" s="975"/>
      <c r="W561" s="975" t="s">
        <v>253</v>
      </c>
      <c r="X561" s="1686" t="str">
        <f>項目一覧②!$F$248</f>
        <v/>
      </c>
      <c r="Y561" s="1686"/>
      <c r="Z561" s="1686"/>
      <c r="AA561" s="906" t="s">
        <v>252</v>
      </c>
      <c r="AB561" s="903"/>
    </row>
    <row r="562" spans="1:29" ht="18" customHeight="1">
      <c r="A562" s="935"/>
      <c r="B562" s="935" t="s">
        <v>255</v>
      </c>
      <c r="C562" s="935"/>
      <c r="D562" s="975" t="s">
        <v>187</v>
      </c>
      <c r="E562" s="1689" t="str">
        <f>項目一覧②!$F$237</f>
        <v/>
      </c>
      <c r="F562" s="1689"/>
      <c r="G562" s="975" t="s">
        <v>254</v>
      </c>
      <c r="H562" s="938" t="str">
        <f>項目一覧②!$F$243</f>
        <v/>
      </c>
      <c r="J562" s="935"/>
      <c r="K562" s="935"/>
      <c r="L562" s="903"/>
      <c r="M562" s="935"/>
      <c r="N562" s="935"/>
      <c r="O562" s="935"/>
      <c r="P562" s="935"/>
      <c r="Q562" s="935"/>
      <c r="R562" s="903"/>
      <c r="S562" s="903"/>
      <c r="T562" s="903"/>
      <c r="U562" s="903"/>
      <c r="V562" s="975"/>
      <c r="W562" s="975" t="s">
        <v>253</v>
      </c>
      <c r="X562" s="1686" t="str">
        <f>項目一覧②!$F$249</f>
        <v/>
      </c>
      <c r="Y562" s="1686"/>
      <c r="Z562" s="1686"/>
      <c r="AA562" s="906" t="s">
        <v>252</v>
      </c>
      <c r="AB562" s="903"/>
    </row>
    <row r="563" spans="1:29" ht="14.25" customHeight="1">
      <c r="A563" s="959" t="s">
        <v>109</v>
      </c>
      <c r="B563" s="937" t="s">
        <v>251</v>
      </c>
      <c r="C563" s="937"/>
      <c r="D563" s="937"/>
      <c r="E563" s="937"/>
      <c r="F563" s="937"/>
      <c r="G563" s="937"/>
      <c r="H563" s="937"/>
      <c r="I563" s="937"/>
      <c r="J563" s="937"/>
      <c r="K563" s="937"/>
      <c r="L563" s="937"/>
      <c r="M563" s="937"/>
      <c r="N563" s="937"/>
      <c r="O563" s="937"/>
      <c r="P563" s="937"/>
      <c r="Q563" s="937"/>
      <c r="R563" s="937"/>
      <c r="S563" s="937"/>
      <c r="T563" s="937"/>
      <c r="U563" s="937"/>
      <c r="V563" s="937"/>
      <c r="W563" s="937"/>
      <c r="X563" s="937"/>
      <c r="Y563" s="937"/>
      <c r="Z563" s="937"/>
      <c r="AA563" s="937"/>
      <c r="AB563" s="903"/>
    </row>
    <row r="564" spans="1:29" ht="18" customHeight="1">
      <c r="A564" s="936"/>
      <c r="B564" s="906"/>
      <c r="C564" s="906"/>
      <c r="D564" s="906"/>
      <c r="E564" s="906"/>
      <c r="F564" s="1668" t="str">
        <f>項目一覧②!$F$250</f>
        <v/>
      </c>
      <c r="G564" s="1668"/>
      <c r="H564" s="1668"/>
      <c r="I564" s="1668"/>
      <c r="J564" s="1668"/>
      <c r="K564" s="1668"/>
      <c r="L564" s="1668"/>
      <c r="M564" s="1668"/>
      <c r="N564" s="1668"/>
      <c r="O564" s="1668"/>
      <c r="P564" s="1668"/>
      <c r="Q564" s="1668"/>
      <c r="R564" s="1668"/>
      <c r="S564" s="1668"/>
      <c r="T564" s="1668"/>
      <c r="U564" s="1668"/>
      <c r="V564" s="1668"/>
      <c r="W564" s="1668"/>
      <c r="X564" s="1668"/>
      <c r="Y564" s="1668"/>
      <c r="Z564" s="1668"/>
      <c r="AA564" s="1668"/>
      <c r="AB564" s="903"/>
    </row>
    <row r="565" spans="1:29" ht="18" customHeight="1">
      <c r="A565" s="935"/>
      <c r="B565" s="935"/>
      <c r="C565" s="935"/>
      <c r="D565" s="935"/>
      <c r="E565" s="935"/>
      <c r="F565" s="1669"/>
      <c r="G565" s="1669"/>
      <c r="H565" s="1669"/>
      <c r="I565" s="1669"/>
      <c r="J565" s="1669"/>
      <c r="K565" s="1669"/>
      <c r="L565" s="1669"/>
      <c r="M565" s="1669"/>
      <c r="N565" s="1669"/>
      <c r="O565" s="1669"/>
      <c r="P565" s="1669"/>
      <c r="Q565" s="1669"/>
      <c r="R565" s="1669"/>
      <c r="S565" s="1669"/>
      <c r="T565" s="1669"/>
      <c r="U565" s="1669"/>
      <c r="V565" s="1669"/>
      <c r="W565" s="1669"/>
      <c r="X565" s="1669"/>
      <c r="Y565" s="1669"/>
      <c r="Z565" s="1669"/>
      <c r="AA565" s="1669"/>
      <c r="AB565" s="903"/>
    </row>
    <row r="566" spans="1:29" ht="14.25" customHeight="1">
      <c r="A566" s="936" t="s">
        <v>109</v>
      </c>
      <c r="B566" s="906" t="s">
        <v>250</v>
      </c>
      <c r="C566" s="906"/>
      <c r="D566" s="906"/>
      <c r="E566" s="906"/>
      <c r="F566" s="906"/>
      <c r="G566" s="906"/>
      <c r="H566" s="906"/>
      <c r="I566" s="906"/>
      <c r="J566" s="906"/>
      <c r="K566" s="906"/>
      <c r="L566" s="906"/>
      <c r="M566" s="906"/>
      <c r="N566" s="906"/>
      <c r="O566" s="906"/>
      <c r="P566" s="906"/>
      <c r="Q566" s="906"/>
      <c r="R566" s="906"/>
      <c r="S566" s="906"/>
      <c r="T566" s="906"/>
      <c r="U566" s="906"/>
      <c r="V566" s="906"/>
      <c r="W566" s="906"/>
      <c r="X566" s="906"/>
      <c r="Y566" s="906"/>
      <c r="Z566" s="906"/>
      <c r="AA566" s="906"/>
      <c r="AB566" s="903"/>
    </row>
    <row r="567" spans="1:29" ht="18" customHeight="1">
      <c r="A567" s="906"/>
      <c r="B567" s="906"/>
      <c r="C567" s="906"/>
      <c r="D567" s="906"/>
      <c r="E567" s="906"/>
      <c r="F567" s="1668" t="str">
        <f>項目一覧②!$F$251</f>
        <v/>
      </c>
      <c r="G567" s="1668"/>
      <c r="H567" s="1668"/>
      <c r="I567" s="1668"/>
      <c r="J567" s="1668"/>
      <c r="K567" s="1668"/>
      <c r="L567" s="1668"/>
      <c r="M567" s="1668"/>
      <c r="N567" s="1668"/>
      <c r="O567" s="1668"/>
      <c r="P567" s="1668"/>
      <c r="Q567" s="1668"/>
      <c r="R567" s="1668"/>
      <c r="S567" s="1668"/>
      <c r="T567" s="1668"/>
      <c r="U567" s="1668"/>
      <c r="V567" s="1668"/>
      <c r="W567" s="1668"/>
      <c r="X567" s="1668"/>
      <c r="Y567" s="1668"/>
      <c r="Z567" s="1668"/>
      <c r="AA567" s="1668"/>
      <c r="AB567" s="903"/>
    </row>
    <row r="568" spans="1:29" ht="18" customHeight="1">
      <c r="A568" s="935"/>
      <c r="B568" s="935"/>
      <c r="C568" s="935"/>
      <c r="D568" s="935"/>
      <c r="E568" s="935"/>
      <c r="F568" s="1669"/>
      <c r="G568" s="1669"/>
      <c r="H568" s="1669"/>
      <c r="I568" s="1669"/>
      <c r="J568" s="1669"/>
      <c r="K568" s="1669"/>
      <c r="L568" s="1669"/>
      <c r="M568" s="1669"/>
      <c r="N568" s="1669"/>
      <c r="O568" s="1669"/>
      <c r="P568" s="1669"/>
      <c r="Q568" s="1669"/>
      <c r="R568" s="1669"/>
      <c r="S568" s="1669"/>
      <c r="T568" s="1669"/>
      <c r="U568" s="1669"/>
      <c r="V568" s="1669"/>
      <c r="W568" s="1669"/>
      <c r="X568" s="1669"/>
      <c r="Y568" s="1669"/>
      <c r="Z568" s="1669"/>
      <c r="AA568" s="1669"/>
      <c r="AB568" s="903"/>
    </row>
    <row r="569" spans="1:29" ht="18" customHeight="1"/>
    <row r="570" spans="1:29" ht="16.149999999999999" customHeight="1">
      <c r="A570" s="906"/>
      <c r="B570" s="906"/>
      <c r="C570" s="906"/>
      <c r="D570" s="906"/>
      <c r="E570" s="906"/>
      <c r="F570" s="1001"/>
      <c r="G570" s="1001"/>
      <c r="H570" s="1001"/>
      <c r="I570" s="1001"/>
      <c r="J570" s="1001"/>
      <c r="K570" s="1001"/>
      <c r="L570" s="1001"/>
      <c r="M570" s="1001"/>
      <c r="N570" s="1001"/>
      <c r="O570" s="1001"/>
      <c r="P570" s="1001"/>
      <c r="Q570" s="1001"/>
      <c r="R570" s="1001"/>
      <c r="S570" s="1001"/>
      <c r="T570" s="1001"/>
      <c r="U570" s="1001"/>
      <c r="V570" s="1001"/>
      <c r="W570" s="1001"/>
      <c r="X570" s="1001"/>
      <c r="Y570" s="1001"/>
      <c r="Z570" s="1001"/>
      <c r="AA570" s="1001"/>
      <c r="AB570" s="903"/>
      <c r="AC570" s="903"/>
    </row>
    <row r="571" spans="1:29" ht="14.25" customHeight="1">
      <c r="A571" s="1667" t="s">
        <v>277</v>
      </c>
      <c r="B571" s="1667"/>
      <c r="C571" s="1667"/>
      <c r="D571" s="1667"/>
      <c r="E571" s="1667"/>
      <c r="F571" s="1667"/>
      <c r="G571" s="1667"/>
      <c r="H571" s="1667"/>
      <c r="I571" s="1667"/>
      <c r="J571" s="1667"/>
      <c r="K571" s="1667"/>
      <c r="L571" s="1667"/>
      <c r="M571" s="1667"/>
      <c r="N571" s="1667"/>
      <c r="O571" s="1667"/>
      <c r="P571" s="1667"/>
      <c r="Q571" s="1667"/>
      <c r="R571" s="1667"/>
      <c r="S571" s="1667"/>
      <c r="T571" s="1667"/>
      <c r="U571" s="1667"/>
      <c r="V571" s="1667"/>
      <c r="W571" s="1667"/>
      <c r="X571" s="1667"/>
      <c r="Y571" s="1667"/>
      <c r="Z571" s="1667"/>
      <c r="AA571" s="1667"/>
      <c r="AB571" s="903"/>
      <c r="AC571" s="903"/>
    </row>
    <row r="572" spans="1:29" ht="14.25" customHeight="1">
      <c r="A572" s="935"/>
      <c r="B572" s="935" t="s">
        <v>276</v>
      </c>
      <c r="C572" s="935"/>
      <c r="D572" s="935"/>
      <c r="E572" s="935"/>
      <c r="F572" s="935"/>
      <c r="G572" s="935"/>
      <c r="H572" s="935"/>
      <c r="I572" s="935"/>
      <c r="J572" s="935"/>
      <c r="K572" s="935"/>
      <c r="L572" s="935"/>
      <c r="M572" s="935"/>
      <c r="N572" s="935"/>
      <c r="O572" s="935"/>
      <c r="P572" s="935"/>
      <c r="Q572" s="935"/>
      <c r="R572" s="935"/>
      <c r="S572" s="935"/>
      <c r="T572" s="935"/>
      <c r="U572" s="935"/>
      <c r="V572" s="935"/>
      <c r="W572" s="935"/>
      <c r="X572" s="935"/>
      <c r="Y572" s="935"/>
      <c r="Z572" s="935"/>
      <c r="AA572" s="935"/>
      <c r="AB572" s="903"/>
      <c r="AC572" s="903"/>
    </row>
    <row r="573" spans="1:29" ht="22.15" customHeight="1">
      <c r="A573" s="972" t="s">
        <v>109</v>
      </c>
      <c r="B573" s="973" t="s">
        <v>132</v>
      </c>
      <c r="C573" s="973"/>
      <c r="D573" s="973"/>
      <c r="E573" s="973"/>
      <c r="F573" s="973"/>
      <c r="G573" s="922"/>
      <c r="H573" s="973"/>
      <c r="I573" s="973"/>
      <c r="J573" s="973"/>
      <c r="K573" s="973"/>
      <c r="L573" s="1688">
        <f>項目一覧②!$F$896</f>
        <v>1</v>
      </c>
      <c r="M573" s="1688"/>
      <c r="N573" s="973"/>
      <c r="O573" s="973"/>
      <c r="P573" s="973"/>
      <c r="Q573" s="973"/>
      <c r="R573" s="973"/>
      <c r="S573" s="973"/>
      <c r="T573" s="973"/>
      <c r="U573" s="973"/>
      <c r="V573" s="973"/>
      <c r="W573" s="973"/>
      <c r="X573" s="973"/>
      <c r="Y573" s="973"/>
      <c r="Z573" s="973"/>
      <c r="AA573" s="973"/>
      <c r="AB573" s="903"/>
      <c r="AC573" s="903"/>
    </row>
    <row r="574" spans="1:29" ht="22.15" customHeight="1">
      <c r="A574" s="972" t="s">
        <v>109</v>
      </c>
      <c r="B574" s="973" t="s">
        <v>274</v>
      </c>
      <c r="C574" s="973"/>
      <c r="D574" s="973"/>
      <c r="E574" s="973"/>
      <c r="F574" s="973"/>
      <c r="G574" s="903"/>
      <c r="H574" s="903"/>
      <c r="I574" s="973"/>
      <c r="J574" s="1692" t="str">
        <f>項目一覧②!$F$897</f>
        <v/>
      </c>
      <c r="K574" s="1692"/>
      <c r="L574" s="1692"/>
      <c r="M574" s="1692"/>
      <c r="N574" s="973" t="s">
        <v>273</v>
      </c>
      <c r="O574" s="973"/>
      <c r="P574" s="973"/>
      <c r="Q574" s="973"/>
      <c r="R574" s="973"/>
      <c r="S574" s="973"/>
      <c r="T574" s="973"/>
      <c r="U574" s="973"/>
      <c r="V574" s="973"/>
      <c r="W574" s="973"/>
      <c r="X574" s="973"/>
      <c r="Y574" s="973"/>
      <c r="Z574" s="973"/>
      <c r="AA574" s="973"/>
      <c r="AB574" s="903"/>
      <c r="AC574" s="903"/>
    </row>
    <row r="575" spans="1:29" ht="22.15" customHeight="1">
      <c r="A575" s="972" t="s">
        <v>109</v>
      </c>
      <c r="B575" s="973" t="s">
        <v>272</v>
      </c>
      <c r="C575" s="973"/>
      <c r="D575" s="973"/>
      <c r="E575" s="973"/>
      <c r="F575" s="973"/>
      <c r="G575" s="973"/>
      <c r="H575" s="973"/>
      <c r="I575" s="973"/>
      <c r="J575" s="1748" t="str">
        <f>項目一覧②!$F$898</f>
        <v/>
      </c>
      <c r="K575" s="1748"/>
      <c r="L575" s="1748"/>
      <c r="M575" s="1748"/>
      <c r="N575" s="1002" t="s">
        <v>85</v>
      </c>
      <c r="O575" s="973"/>
      <c r="P575" s="973"/>
      <c r="Q575" s="973"/>
      <c r="R575" s="973"/>
      <c r="S575" s="973"/>
      <c r="T575" s="973"/>
      <c r="U575" s="973"/>
      <c r="V575" s="973"/>
      <c r="W575" s="973"/>
      <c r="X575" s="973"/>
      <c r="Y575" s="973"/>
      <c r="Z575" s="973"/>
      <c r="AA575" s="973"/>
      <c r="AB575" s="903"/>
      <c r="AC575" s="903"/>
    </row>
    <row r="576" spans="1:29" ht="22.15" customHeight="1">
      <c r="A576" s="972" t="s">
        <v>109</v>
      </c>
      <c r="B576" s="973" t="s">
        <v>271</v>
      </c>
      <c r="C576" s="973"/>
      <c r="D576" s="973"/>
      <c r="E576" s="973"/>
      <c r="F576" s="973"/>
      <c r="G576" s="973"/>
      <c r="H576" s="973"/>
      <c r="I576" s="973"/>
      <c r="J576" s="1748" t="str">
        <f>項目一覧②!$F$899</f>
        <v/>
      </c>
      <c r="K576" s="1748"/>
      <c r="L576" s="1748"/>
      <c r="M576" s="1748"/>
      <c r="N576" s="1003" t="s">
        <v>85</v>
      </c>
      <c r="O576" s="973"/>
      <c r="P576" s="973"/>
      <c r="Q576" s="973"/>
      <c r="R576" s="973"/>
      <c r="S576" s="973"/>
      <c r="T576" s="973"/>
      <c r="U576" s="973"/>
      <c r="V576" s="973"/>
      <c r="W576" s="973"/>
      <c r="X576" s="973"/>
      <c r="Y576" s="973"/>
      <c r="Z576" s="973"/>
      <c r="AA576" s="973"/>
      <c r="AB576" s="903"/>
      <c r="AC576" s="903"/>
    </row>
    <row r="577" spans="1:29" ht="22.15" customHeight="1">
      <c r="A577" s="972" t="s">
        <v>109</v>
      </c>
      <c r="B577" s="973" t="s">
        <v>270</v>
      </c>
      <c r="C577" s="973"/>
      <c r="D577" s="973"/>
      <c r="E577" s="973"/>
      <c r="F577" s="973"/>
      <c r="G577" s="973"/>
      <c r="H577" s="973"/>
      <c r="I577" s="973"/>
      <c r="J577" s="1748" t="str">
        <f>項目一覧②!$F$900</f>
        <v/>
      </c>
      <c r="K577" s="1748"/>
      <c r="L577" s="1748"/>
      <c r="M577" s="1748"/>
      <c r="N577" s="1002" t="s">
        <v>85</v>
      </c>
      <c r="O577" s="973"/>
      <c r="P577" s="973"/>
      <c r="Q577" s="973"/>
      <c r="R577" s="973"/>
      <c r="S577" s="973"/>
      <c r="T577" s="973"/>
      <c r="U577" s="973"/>
      <c r="V577" s="973"/>
      <c r="W577" s="973"/>
      <c r="X577" s="973"/>
      <c r="Y577" s="973"/>
      <c r="Z577" s="973"/>
      <c r="AA577" s="973"/>
      <c r="AB577" s="903"/>
      <c r="AC577" s="903"/>
    </row>
    <row r="578" spans="1:29" ht="16.149999999999999" customHeight="1">
      <c r="A578" s="959" t="s">
        <v>109</v>
      </c>
      <c r="B578" s="937" t="s">
        <v>268</v>
      </c>
      <c r="C578" s="937"/>
      <c r="D578" s="937"/>
      <c r="E578" s="937"/>
      <c r="F578" s="937"/>
      <c r="G578" s="937"/>
      <c r="H578" s="937"/>
      <c r="I578" s="937"/>
      <c r="O578" s="937"/>
      <c r="P578" s="937"/>
      <c r="Q578" s="937"/>
      <c r="R578" s="937"/>
      <c r="S578" s="937"/>
      <c r="T578" s="937"/>
      <c r="U578" s="937"/>
      <c r="V578" s="937"/>
      <c r="W578" s="937"/>
      <c r="X578" s="937"/>
      <c r="Y578" s="937"/>
      <c r="Z578" s="937"/>
      <c r="AA578" s="937"/>
      <c r="AB578" s="903"/>
      <c r="AC578" s="903"/>
    </row>
    <row r="579" spans="1:29" ht="16.149999999999999" customHeight="1">
      <c r="A579" s="936"/>
      <c r="B579" s="906"/>
      <c r="C579" s="906" t="s">
        <v>2260</v>
      </c>
      <c r="D579" s="906" t="s">
        <v>2261</v>
      </c>
      <c r="E579" s="906"/>
      <c r="F579" s="906"/>
      <c r="G579" s="906"/>
      <c r="H579" s="906"/>
      <c r="I579" s="906"/>
      <c r="J579" s="1757" t="str">
        <f>項目一覧②!$F$901</f>
        <v/>
      </c>
      <c r="K579" s="1757"/>
      <c r="L579" s="1757"/>
      <c r="M579" s="1757"/>
      <c r="N579" s="999" t="s">
        <v>85</v>
      </c>
      <c r="O579" s="906"/>
      <c r="P579" s="906"/>
      <c r="Q579" s="906"/>
      <c r="R579" s="906"/>
      <c r="S579" s="906"/>
      <c r="T579" s="906"/>
      <c r="U579" s="906"/>
      <c r="V579" s="906"/>
      <c r="W579" s="906"/>
      <c r="X579" s="906"/>
      <c r="Y579" s="906"/>
      <c r="Z579" s="906"/>
      <c r="AA579" s="906"/>
      <c r="AB579" s="903"/>
      <c r="AC579" s="903"/>
    </row>
    <row r="580" spans="1:29" ht="16.149999999999999" customHeight="1">
      <c r="A580" s="936"/>
      <c r="B580" s="906"/>
      <c r="C580" s="906" t="s">
        <v>2262</v>
      </c>
      <c r="D580" s="906" t="s">
        <v>2263</v>
      </c>
      <c r="E580" s="906"/>
      <c r="F580" s="906"/>
      <c r="G580" s="906"/>
      <c r="H580" s="906"/>
      <c r="I580" s="906"/>
      <c r="J580" s="1000"/>
      <c r="K580" s="1000"/>
      <c r="L580" s="1000"/>
      <c r="M580" s="1000"/>
      <c r="N580" s="1000"/>
      <c r="O580" s="999"/>
      <c r="P580" s="906"/>
      <c r="Q580" s="936" t="str">
        <f>IF(項目一覧②!$G$902=TRUE,"■","□")</f>
        <v>□</v>
      </c>
      <c r="R580" s="906" t="s">
        <v>266</v>
      </c>
      <c r="S580" s="906"/>
      <c r="T580" s="936" t="str">
        <f>IF(項目一覧②!$H$902=TRUE,"■","□")</f>
        <v>□</v>
      </c>
      <c r="U580" s="906" t="s">
        <v>83</v>
      </c>
      <c r="V580" s="906"/>
      <c r="W580" s="906"/>
      <c r="X580" s="906"/>
      <c r="Y580" s="906"/>
      <c r="Z580" s="906"/>
      <c r="AA580" s="906"/>
      <c r="AB580" s="906"/>
      <c r="AC580" s="903"/>
    </row>
    <row r="581" spans="1:29" ht="16.149999999999999" customHeight="1">
      <c r="A581" s="959" t="s">
        <v>109</v>
      </c>
      <c r="B581" s="937" t="s">
        <v>264</v>
      </c>
      <c r="C581" s="937"/>
      <c r="D581" s="937"/>
      <c r="E581" s="937"/>
      <c r="F581" s="937"/>
      <c r="G581" s="937"/>
      <c r="H581" s="937"/>
      <c r="I581" s="937"/>
      <c r="J581" s="937"/>
      <c r="K581" s="937"/>
      <c r="L581" s="937"/>
      <c r="M581" s="937"/>
      <c r="N581" s="937"/>
      <c r="O581" s="937"/>
      <c r="P581" s="937"/>
      <c r="Q581" s="937"/>
      <c r="R581" s="937"/>
      <c r="S581" s="937"/>
      <c r="T581" s="937"/>
      <c r="U581" s="937"/>
      <c r="V581" s="937"/>
      <c r="W581" s="937"/>
      <c r="X581" s="937"/>
      <c r="Y581" s="937"/>
      <c r="Z581" s="937"/>
      <c r="AA581" s="937"/>
      <c r="AB581" s="903"/>
      <c r="AC581" s="903"/>
    </row>
    <row r="582" spans="1:29" ht="16.149999999999999" customHeight="1">
      <c r="A582" s="906"/>
      <c r="B582" s="906"/>
      <c r="C582" s="906"/>
      <c r="D582" s="1667" t="s">
        <v>263</v>
      </c>
      <c r="E582" s="1667"/>
      <c r="F582" s="1667"/>
      <c r="G582" s="1667"/>
      <c r="H582" s="975"/>
      <c r="I582" s="1667" t="s">
        <v>262</v>
      </c>
      <c r="J582" s="1667"/>
      <c r="K582" s="1667"/>
      <c r="L582" s="1667"/>
      <c r="M582" s="1667"/>
      <c r="N582" s="1667"/>
      <c r="O582" s="1667"/>
      <c r="P582" s="1667"/>
      <c r="Q582" s="1667"/>
      <c r="R582" s="1667"/>
      <c r="S582" s="1667"/>
      <c r="T582" s="1667"/>
      <c r="U582" s="1667"/>
      <c r="V582" s="975"/>
      <c r="W582" s="975" t="s">
        <v>253</v>
      </c>
      <c r="X582" s="1667" t="s">
        <v>261</v>
      </c>
      <c r="Y582" s="1667"/>
      <c r="Z582" s="1667"/>
      <c r="AA582" s="906" t="s">
        <v>175</v>
      </c>
      <c r="AB582" s="903"/>
      <c r="AC582" s="903"/>
    </row>
    <row r="583" spans="1:29" ht="16.149999999999999" customHeight="1">
      <c r="A583" s="906"/>
      <c r="B583" s="906" t="s">
        <v>260</v>
      </c>
      <c r="C583" s="906"/>
      <c r="D583" s="975" t="s">
        <v>187</v>
      </c>
      <c r="E583" s="1689" t="str">
        <f>項目一覧②!$F$903</f>
        <v/>
      </c>
      <c r="F583" s="1689"/>
      <c r="G583" s="975" t="s">
        <v>254</v>
      </c>
      <c r="H583" s="938" t="str">
        <f>項目一覧②!$F$909</f>
        <v/>
      </c>
      <c r="J583" s="906"/>
      <c r="K583" s="906"/>
      <c r="L583" s="903"/>
      <c r="M583" s="906"/>
      <c r="N583" s="906"/>
      <c r="O583" s="906"/>
      <c r="P583" s="906"/>
      <c r="Q583" s="906"/>
      <c r="R583" s="903"/>
      <c r="S583" s="903"/>
      <c r="T583" s="903"/>
      <c r="U583" s="903"/>
      <c r="V583" s="975"/>
      <c r="W583" s="975" t="s">
        <v>253</v>
      </c>
      <c r="X583" s="1686" t="str">
        <f>項目一覧②!$F$915</f>
        <v/>
      </c>
      <c r="Y583" s="1686"/>
      <c r="Z583" s="1686"/>
      <c r="AA583" s="906" t="s">
        <v>252</v>
      </c>
      <c r="AB583" s="903"/>
      <c r="AC583" s="903"/>
    </row>
    <row r="584" spans="1:29" ht="16.149999999999999" customHeight="1">
      <c r="A584" s="906"/>
      <c r="B584" s="906" t="s">
        <v>259</v>
      </c>
      <c r="C584" s="906"/>
      <c r="D584" s="975" t="s">
        <v>187</v>
      </c>
      <c r="E584" s="1689" t="str">
        <f>項目一覧②!$F$904</f>
        <v/>
      </c>
      <c r="F584" s="1689"/>
      <c r="G584" s="975" t="s">
        <v>254</v>
      </c>
      <c r="H584" s="938" t="str">
        <f>項目一覧②!$F$910</f>
        <v/>
      </c>
      <c r="J584" s="906"/>
      <c r="K584" s="906"/>
      <c r="L584" s="903"/>
      <c r="M584" s="906"/>
      <c r="N584" s="906"/>
      <c r="O584" s="906"/>
      <c r="P584" s="906"/>
      <c r="Q584" s="906"/>
      <c r="R584" s="903"/>
      <c r="S584" s="903"/>
      <c r="T584" s="903"/>
      <c r="U584" s="903"/>
      <c r="V584" s="975"/>
      <c r="W584" s="975" t="s">
        <v>253</v>
      </c>
      <c r="X584" s="1686" t="str">
        <f>項目一覧②!$F$916</f>
        <v/>
      </c>
      <c r="Y584" s="1686"/>
      <c r="Z584" s="1686"/>
      <c r="AA584" s="906" t="s">
        <v>252</v>
      </c>
      <c r="AB584" s="903"/>
      <c r="AC584" s="903"/>
    </row>
    <row r="585" spans="1:29" ht="16.149999999999999" customHeight="1">
      <c r="A585" s="906"/>
      <c r="B585" s="906" t="s">
        <v>258</v>
      </c>
      <c r="C585" s="906"/>
      <c r="D585" s="975" t="s">
        <v>187</v>
      </c>
      <c r="E585" s="1689" t="str">
        <f>項目一覧②!$F$905</f>
        <v/>
      </c>
      <c r="F585" s="1689"/>
      <c r="G585" s="975" t="s">
        <v>254</v>
      </c>
      <c r="H585" s="938" t="str">
        <f>項目一覧②!$F$911</f>
        <v/>
      </c>
      <c r="J585" s="906"/>
      <c r="K585" s="906"/>
      <c r="L585" s="903"/>
      <c r="M585" s="906"/>
      <c r="N585" s="906"/>
      <c r="O585" s="906"/>
      <c r="P585" s="906"/>
      <c r="Q585" s="906"/>
      <c r="R585" s="903"/>
      <c r="S585" s="903"/>
      <c r="T585" s="903"/>
      <c r="U585" s="903"/>
      <c r="V585" s="975"/>
      <c r="W585" s="975" t="s">
        <v>253</v>
      </c>
      <c r="X585" s="1686" t="str">
        <f>項目一覧②!$F$917</f>
        <v/>
      </c>
      <c r="Y585" s="1686"/>
      <c r="Z585" s="1686"/>
      <c r="AA585" s="906" t="s">
        <v>252</v>
      </c>
      <c r="AB585" s="903"/>
      <c r="AC585" s="903"/>
    </row>
    <row r="586" spans="1:29" ht="16.149999999999999" customHeight="1">
      <c r="A586" s="906"/>
      <c r="B586" s="906" t="s">
        <v>257</v>
      </c>
      <c r="C586" s="906"/>
      <c r="D586" s="975" t="s">
        <v>187</v>
      </c>
      <c r="E586" s="1689" t="str">
        <f>項目一覧②!$F$906</f>
        <v/>
      </c>
      <c r="F586" s="1689"/>
      <c r="G586" s="975" t="s">
        <v>254</v>
      </c>
      <c r="H586" s="938" t="str">
        <f>項目一覧②!$F$912</f>
        <v/>
      </c>
      <c r="J586" s="906"/>
      <c r="K586" s="906"/>
      <c r="L586" s="903"/>
      <c r="M586" s="906"/>
      <c r="N586" s="906"/>
      <c r="O586" s="906"/>
      <c r="P586" s="906"/>
      <c r="Q586" s="906"/>
      <c r="R586" s="903"/>
      <c r="S586" s="903"/>
      <c r="T586" s="903"/>
      <c r="U586" s="903"/>
      <c r="V586" s="975"/>
      <c r="W586" s="975" t="s">
        <v>253</v>
      </c>
      <c r="X586" s="1686" t="str">
        <f>項目一覧②!$F$918</f>
        <v/>
      </c>
      <c r="Y586" s="1686"/>
      <c r="Z586" s="1686"/>
      <c r="AA586" s="906" t="s">
        <v>252</v>
      </c>
      <c r="AB586" s="903"/>
      <c r="AC586" s="903"/>
    </row>
    <row r="587" spans="1:29" ht="16.149999999999999" customHeight="1">
      <c r="A587" s="906"/>
      <c r="B587" s="906" t="s">
        <v>256</v>
      </c>
      <c r="C587" s="906"/>
      <c r="D587" s="975" t="s">
        <v>187</v>
      </c>
      <c r="E587" s="1689" t="str">
        <f>項目一覧②!$F$907</f>
        <v/>
      </c>
      <c r="F587" s="1689"/>
      <c r="G587" s="975" t="s">
        <v>254</v>
      </c>
      <c r="H587" s="938" t="str">
        <f>項目一覧②!$F$913</f>
        <v/>
      </c>
      <c r="J587" s="906"/>
      <c r="K587" s="906"/>
      <c r="L587" s="903"/>
      <c r="M587" s="906"/>
      <c r="N587" s="906"/>
      <c r="O587" s="906"/>
      <c r="P587" s="906"/>
      <c r="Q587" s="906"/>
      <c r="R587" s="903"/>
      <c r="S587" s="903"/>
      <c r="T587" s="903"/>
      <c r="U587" s="903"/>
      <c r="V587" s="975"/>
      <c r="W587" s="975" t="s">
        <v>253</v>
      </c>
      <c r="X587" s="1686" t="str">
        <f>項目一覧②!$F$919</f>
        <v/>
      </c>
      <c r="Y587" s="1686"/>
      <c r="Z587" s="1686"/>
      <c r="AA587" s="906" t="s">
        <v>252</v>
      </c>
      <c r="AB587" s="903"/>
      <c r="AC587" s="903"/>
    </row>
    <row r="588" spans="1:29" ht="16.149999999999999" customHeight="1">
      <c r="A588" s="935"/>
      <c r="B588" s="935" t="s">
        <v>255</v>
      </c>
      <c r="C588" s="935"/>
      <c r="D588" s="975" t="s">
        <v>187</v>
      </c>
      <c r="E588" s="1689" t="str">
        <f>項目一覧②!$F$908</f>
        <v/>
      </c>
      <c r="F588" s="1689"/>
      <c r="G588" s="975" t="s">
        <v>254</v>
      </c>
      <c r="H588" s="938" t="str">
        <f>項目一覧②!$F$914</f>
        <v/>
      </c>
      <c r="J588" s="935"/>
      <c r="K588" s="935"/>
      <c r="L588" s="903"/>
      <c r="M588" s="935"/>
      <c r="N588" s="935"/>
      <c r="O588" s="935"/>
      <c r="P588" s="935"/>
      <c r="Q588" s="935"/>
      <c r="R588" s="903"/>
      <c r="S588" s="903"/>
      <c r="T588" s="903"/>
      <c r="U588" s="903"/>
      <c r="V588" s="975"/>
      <c r="W588" s="975" t="s">
        <v>253</v>
      </c>
      <c r="X588" s="1686" t="str">
        <f>項目一覧②!$F$920</f>
        <v/>
      </c>
      <c r="Y588" s="1686"/>
      <c r="Z588" s="1686"/>
      <c r="AA588" s="906" t="s">
        <v>252</v>
      </c>
      <c r="AB588" s="903"/>
      <c r="AC588" s="903"/>
    </row>
    <row r="589" spans="1:29" ht="16.149999999999999" customHeight="1">
      <c r="A589" s="959" t="s">
        <v>109</v>
      </c>
      <c r="B589" s="937" t="s">
        <v>251</v>
      </c>
      <c r="C589" s="937"/>
      <c r="D589" s="937"/>
      <c r="E589" s="937"/>
      <c r="F589" s="937"/>
      <c r="G589" s="937"/>
      <c r="H589" s="937"/>
      <c r="I589" s="937"/>
      <c r="J589" s="937"/>
      <c r="K589" s="937"/>
      <c r="L589" s="937"/>
      <c r="M589" s="937"/>
      <c r="N589" s="937"/>
      <c r="O589" s="937"/>
      <c r="P589" s="937"/>
      <c r="Q589" s="937"/>
      <c r="R589" s="937"/>
      <c r="S589" s="937"/>
      <c r="T589" s="937"/>
      <c r="U589" s="937"/>
      <c r="V589" s="937"/>
      <c r="W589" s="937"/>
      <c r="X589" s="937"/>
      <c r="Y589" s="937"/>
      <c r="Z589" s="937"/>
      <c r="AA589" s="937"/>
      <c r="AB589" s="903"/>
      <c r="AC589" s="903"/>
    </row>
    <row r="590" spans="1:29" ht="16.149999999999999" customHeight="1">
      <c r="A590" s="936"/>
      <c r="B590" s="906"/>
      <c r="C590" s="906"/>
      <c r="D590" s="906"/>
      <c r="E590" s="906"/>
      <c r="F590" s="1668" t="str">
        <f>項目一覧②!$F$921</f>
        <v/>
      </c>
      <c r="G590" s="1668"/>
      <c r="H590" s="1668"/>
      <c r="I590" s="1668"/>
      <c r="J590" s="1668"/>
      <c r="K590" s="1668"/>
      <c r="L590" s="1668"/>
      <c r="M590" s="1668"/>
      <c r="N590" s="1668"/>
      <c r="O590" s="1668"/>
      <c r="P590" s="1668"/>
      <c r="Q590" s="1668"/>
      <c r="R590" s="1668"/>
      <c r="S590" s="1668"/>
      <c r="T590" s="1668"/>
      <c r="U590" s="1668"/>
      <c r="V590" s="1668"/>
      <c r="W590" s="1668"/>
      <c r="X590" s="1668"/>
      <c r="Y590" s="1668"/>
      <c r="Z590" s="1668"/>
      <c r="AA590" s="1668"/>
      <c r="AB590" s="903"/>
      <c r="AC590" s="903"/>
    </row>
    <row r="591" spans="1:29" ht="16.149999999999999" customHeight="1">
      <c r="A591" s="935"/>
      <c r="B591" s="935"/>
      <c r="C591" s="935"/>
      <c r="D591" s="935"/>
      <c r="E591" s="935"/>
      <c r="F591" s="1669"/>
      <c r="G591" s="1669"/>
      <c r="H591" s="1669"/>
      <c r="I591" s="1669"/>
      <c r="J591" s="1669"/>
      <c r="K591" s="1669"/>
      <c r="L591" s="1669"/>
      <c r="M591" s="1669"/>
      <c r="N591" s="1669"/>
      <c r="O591" s="1669"/>
      <c r="P591" s="1669"/>
      <c r="Q591" s="1669"/>
      <c r="R591" s="1669"/>
      <c r="S591" s="1669"/>
      <c r="T591" s="1669"/>
      <c r="U591" s="1669"/>
      <c r="V591" s="1669"/>
      <c r="W591" s="1669"/>
      <c r="X591" s="1669"/>
      <c r="Y591" s="1669"/>
      <c r="Z591" s="1669"/>
      <c r="AA591" s="1669"/>
      <c r="AB591" s="903"/>
      <c r="AC591" s="903"/>
    </row>
    <row r="592" spans="1:29" ht="16.149999999999999" customHeight="1">
      <c r="A592" s="936" t="s">
        <v>109</v>
      </c>
      <c r="B592" s="906" t="s">
        <v>250</v>
      </c>
      <c r="C592" s="906"/>
      <c r="D592" s="906"/>
      <c r="E592" s="906"/>
      <c r="F592" s="906"/>
      <c r="G592" s="906"/>
      <c r="H592" s="906"/>
      <c r="I592" s="906"/>
      <c r="J592" s="906"/>
      <c r="K592" s="906"/>
      <c r="L592" s="906"/>
      <c r="M592" s="906"/>
      <c r="N592" s="906"/>
      <c r="O592" s="906"/>
      <c r="P592" s="906"/>
      <c r="Q592" s="906"/>
      <c r="R592" s="906"/>
      <c r="S592" s="906"/>
      <c r="T592" s="906"/>
      <c r="U592" s="906"/>
      <c r="V592" s="906"/>
      <c r="W592" s="906"/>
      <c r="X592" s="906"/>
      <c r="Y592" s="906"/>
      <c r="Z592" s="906"/>
      <c r="AA592" s="906"/>
      <c r="AB592" s="903"/>
      <c r="AC592" s="903"/>
    </row>
    <row r="593" spans="1:29" ht="16.149999999999999" customHeight="1">
      <c r="A593" s="906"/>
      <c r="B593" s="906"/>
      <c r="C593" s="906"/>
      <c r="D593" s="906"/>
      <c r="E593" s="906"/>
      <c r="F593" s="1668" t="str">
        <f>項目一覧②!$F$922</f>
        <v/>
      </c>
      <c r="G593" s="1668"/>
      <c r="H593" s="1668"/>
      <c r="I593" s="1668"/>
      <c r="J593" s="1668"/>
      <c r="K593" s="1668"/>
      <c r="L593" s="1668"/>
      <c r="M593" s="1668"/>
      <c r="N593" s="1668"/>
      <c r="O593" s="1668"/>
      <c r="P593" s="1668"/>
      <c r="Q593" s="1668"/>
      <c r="R593" s="1668"/>
      <c r="S593" s="1668"/>
      <c r="T593" s="1668"/>
      <c r="U593" s="1668"/>
      <c r="V593" s="1668"/>
      <c r="W593" s="1668"/>
      <c r="X593" s="1668"/>
      <c r="Y593" s="1668"/>
      <c r="Z593" s="1668"/>
      <c r="AA593" s="1668"/>
      <c r="AB593" s="903"/>
      <c r="AC593" s="903"/>
    </row>
    <row r="594" spans="1:29" ht="16.149999999999999" customHeight="1">
      <c r="A594" s="935"/>
      <c r="B594" s="935"/>
      <c r="C594" s="935"/>
      <c r="D594" s="935"/>
      <c r="E594" s="935"/>
      <c r="F594" s="1669"/>
      <c r="G594" s="1669"/>
      <c r="H594" s="1669"/>
      <c r="I594" s="1669"/>
      <c r="J594" s="1669"/>
      <c r="K594" s="1669"/>
      <c r="L594" s="1669"/>
      <c r="M594" s="1669"/>
      <c r="N594" s="1669"/>
      <c r="O594" s="1669"/>
      <c r="P594" s="1669"/>
      <c r="Q594" s="1669"/>
      <c r="R594" s="1669"/>
      <c r="S594" s="1669"/>
      <c r="T594" s="1669"/>
      <c r="U594" s="1669"/>
      <c r="V594" s="1669"/>
      <c r="W594" s="1669"/>
      <c r="X594" s="1669"/>
      <c r="Y594" s="1669"/>
      <c r="Z594" s="1669"/>
      <c r="AA594" s="1669"/>
      <c r="AB594" s="903"/>
      <c r="AC594" s="903"/>
    </row>
    <row r="595" spans="1:29" ht="16.149999999999999" customHeight="1">
      <c r="A595" s="906"/>
      <c r="B595" s="906"/>
      <c r="C595" s="906"/>
      <c r="D595" s="906"/>
      <c r="E595" s="906"/>
      <c r="F595" s="1001"/>
      <c r="G595" s="1001"/>
      <c r="H595" s="1001"/>
      <c r="I595" s="1001"/>
      <c r="J595" s="1001"/>
      <c r="K595" s="1001"/>
      <c r="L595" s="1001"/>
      <c r="M595" s="1001"/>
      <c r="N595" s="1001"/>
      <c r="O595" s="1001"/>
      <c r="P595" s="1001"/>
      <c r="Q595" s="1001"/>
      <c r="R595" s="1001"/>
      <c r="S595" s="1001"/>
      <c r="T595" s="1001"/>
      <c r="U595" s="1001"/>
      <c r="V595" s="1001"/>
      <c r="W595" s="1001"/>
      <c r="X595" s="1001"/>
      <c r="Y595" s="1001"/>
      <c r="Z595" s="1001"/>
      <c r="AA595" s="1001"/>
      <c r="AB595" s="903"/>
      <c r="AC595" s="903"/>
    </row>
    <row r="596" spans="1:29" s="955" customFormat="1" ht="18" customHeight="1">
      <c r="A596" s="1750" t="s">
        <v>2139</v>
      </c>
      <c r="B596" s="1750"/>
      <c r="C596" s="1750"/>
      <c r="D596" s="1750"/>
      <c r="E596" s="1750"/>
      <c r="F596" s="1750"/>
      <c r="G596" s="1750"/>
      <c r="H596" s="1750"/>
      <c r="I596" s="1750"/>
      <c r="J596" s="1750"/>
      <c r="K596" s="1750"/>
      <c r="L596" s="1750"/>
      <c r="M596" s="1750"/>
      <c r="N596" s="1750"/>
      <c r="O596" s="1750"/>
      <c r="P596" s="1750"/>
      <c r="Q596" s="1750"/>
      <c r="R596" s="1750"/>
      <c r="S596" s="1750"/>
      <c r="T596" s="1750"/>
      <c r="U596" s="1750"/>
      <c r="V596" s="1750"/>
      <c r="W596" s="1750"/>
      <c r="X596" s="1750"/>
      <c r="Y596" s="1750"/>
      <c r="Z596" s="1750"/>
      <c r="AC596" s="1318"/>
    </row>
    <row r="597" spans="1:29" s="955" customFormat="1" ht="18" customHeight="1">
      <c r="A597" s="955" t="s">
        <v>2093</v>
      </c>
      <c r="B597" s="1005"/>
      <c r="AC597" s="1318"/>
    </row>
    <row r="598" spans="1:29" s="906" customFormat="1" ht="18" customHeight="1">
      <c r="A598" s="1006" t="s">
        <v>2031</v>
      </c>
      <c r="B598" s="1319" t="s">
        <v>2029</v>
      </c>
      <c r="C598" s="1008" t="s">
        <v>2030</v>
      </c>
      <c r="D598" s="1008"/>
      <c r="E598" s="1008"/>
      <c r="F598" s="1008"/>
      <c r="G598" s="1009">
        <f>項目一覧②!$F$752</f>
        <v>1</v>
      </c>
      <c r="H598" s="1009"/>
      <c r="I598" s="1009"/>
      <c r="J598" s="1008"/>
      <c r="K598" s="1008"/>
      <c r="L598" s="1008"/>
      <c r="M598" s="1008"/>
      <c r="N598" s="1008"/>
      <c r="O598" s="1008"/>
      <c r="P598" s="1008"/>
      <c r="Q598" s="1008"/>
      <c r="R598" s="1008"/>
      <c r="S598" s="1008"/>
      <c r="T598" s="1008"/>
      <c r="U598" s="1008"/>
      <c r="V598" s="1008"/>
      <c r="W598" s="1008"/>
      <c r="X598" s="1008"/>
      <c r="Y598" s="1008"/>
      <c r="Z598" s="1008"/>
      <c r="AA598" s="1008"/>
      <c r="AC598" s="1315"/>
    </row>
    <row r="599" spans="1:29" s="955" customFormat="1" ht="18" customHeight="1">
      <c r="A599" s="1010" t="s">
        <v>2032</v>
      </c>
      <c r="B599" s="1320" t="s">
        <v>2033</v>
      </c>
      <c r="C599" s="1012" t="s">
        <v>2035</v>
      </c>
      <c r="D599" s="1012"/>
      <c r="E599" s="1012"/>
      <c r="F599" s="1013"/>
      <c r="G599" s="1980" t="str">
        <f>項目一覧②!$F$753</f>
        <v/>
      </c>
      <c r="H599" s="1980"/>
      <c r="I599" s="1980"/>
      <c r="J599" s="1012" t="s">
        <v>2036</v>
      </c>
      <c r="K599" s="1012"/>
      <c r="L599" s="1012"/>
      <c r="M599" s="1012"/>
      <c r="N599" s="1012"/>
      <c r="O599" s="1012"/>
      <c r="P599" s="1012"/>
      <c r="Q599" s="1012"/>
      <c r="R599" s="1012"/>
      <c r="S599" s="1012"/>
      <c r="T599" s="1012"/>
      <c r="U599" s="1012"/>
      <c r="V599" s="1012"/>
      <c r="W599" s="1012"/>
      <c r="X599" s="1012"/>
      <c r="Y599" s="1012"/>
      <c r="Z599" s="1012"/>
      <c r="AA599" s="1012"/>
      <c r="AC599" s="1318"/>
    </row>
    <row r="600" spans="1:29" s="955" customFormat="1" ht="18" customHeight="1">
      <c r="A600" s="1014" t="s">
        <v>2032</v>
      </c>
      <c r="B600" s="1321" t="s">
        <v>2037</v>
      </c>
      <c r="C600" s="1016" t="s">
        <v>2038</v>
      </c>
      <c r="D600" s="1016"/>
      <c r="E600" s="1016"/>
      <c r="F600" s="1016"/>
      <c r="G600" s="1016"/>
      <c r="H600" s="1016"/>
      <c r="I600" s="1016"/>
      <c r="J600" s="1016"/>
      <c r="K600" s="1016"/>
      <c r="L600" s="1016"/>
      <c r="M600" s="1016"/>
      <c r="N600" s="1016"/>
      <c r="O600" s="1016"/>
      <c r="P600" s="1016"/>
      <c r="Q600" s="1016"/>
      <c r="R600" s="1016"/>
      <c r="S600" s="1016"/>
      <c r="T600" s="1016"/>
      <c r="U600" s="1016"/>
      <c r="V600" s="1016"/>
      <c r="W600" s="1016"/>
      <c r="X600" s="1016"/>
      <c r="Y600" s="1016"/>
      <c r="Z600" s="1016"/>
      <c r="AC600" s="1318"/>
    </row>
    <row r="601" spans="1:29" s="955" customFormat="1" ht="18" customHeight="1">
      <c r="A601" s="1005"/>
      <c r="B601" s="1017" t="s">
        <v>2032</v>
      </c>
      <c r="C601" s="1004" t="s">
        <v>2039</v>
      </c>
      <c r="D601" s="955" t="s">
        <v>2040</v>
      </c>
      <c r="I601" s="1756" t="str">
        <f>項目一覧②!$F$754</f>
        <v/>
      </c>
      <c r="J601" s="1756"/>
      <c r="K601" s="1756"/>
      <c r="L601" s="1756"/>
      <c r="M601" s="955" t="s">
        <v>2048</v>
      </c>
      <c r="AC601" s="1318"/>
    </row>
    <row r="602" spans="1:29" s="955" customFormat="1" ht="18" customHeight="1">
      <c r="A602" s="1005"/>
      <c r="B602" s="1017" t="s">
        <v>2032</v>
      </c>
      <c r="C602" s="1004" t="s">
        <v>2041</v>
      </c>
      <c r="D602" s="955" t="s">
        <v>2044</v>
      </c>
      <c r="I602" s="1756" t="str">
        <f>項目一覧②!$F$755</f>
        <v/>
      </c>
      <c r="J602" s="1756"/>
      <c r="K602" s="1756"/>
      <c r="L602" s="1756"/>
      <c r="M602" s="955" t="s">
        <v>2048</v>
      </c>
      <c r="AC602" s="1318"/>
    </row>
    <row r="603" spans="1:29" s="955" customFormat="1" ht="18" customHeight="1">
      <c r="A603" s="1005"/>
      <c r="B603" s="1017" t="s">
        <v>2032</v>
      </c>
      <c r="C603" s="1004" t="s">
        <v>2042</v>
      </c>
      <c r="D603" s="955" t="s">
        <v>2045</v>
      </c>
      <c r="H603" s="955" t="s">
        <v>2086</v>
      </c>
      <c r="I603" s="1018"/>
      <c r="J603" s="1758" t="str">
        <f>項目一覧②!$F$756</f>
        <v/>
      </c>
      <c r="K603" s="1758"/>
      <c r="L603" s="1758"/>
      <c r="M603" s="955" t="s">
        <v>2049</v>
      </c>
      <c r="P603" s="955" t="s">
        <v>2087</v>
      </c>
      <c r="Q603" s="1018"/>
      <c r="R603" s="1758" t="str">
        <f>項目一覧②!$F$757</f>
        <v/>
      </c>
      <c r="S603" s="1758"/>
      <c r="T603" s="1758"/>
      <c r="U603" s="955" t="s">
        <v>2049</v>
      </c>
      <c r="AC603" s="1318"/>
    </row>
    <row r="604" spans="1:29" s="955" customFormat="1" ht="18" customHeight="1">
      <c r="A604" s="1019"/>
      <c r="B604" s="1020" t="s">
        <v>2032</v>
      </c>
      <c r="C604" s="1021" t="s">
        <v>2043</v>
      </c>
      <c r="D604" s="1022" t="s">
        <v>2046</v>
      </c>
      <c r="E604" s="1022"/>
      <c r="F604" s="1022"/>
      <c r="G604" s="1022"/>
      <c r="H604" s="1022" t="str">
        <f>項目一覧②!$F$758&amp;IF(項目一覧②!$F$759="",""," 一部 "&amp;項目一覧②!$F$759)</f>
        <v/>
      </c>
      <c r="I604" s="1023"/>
      <c r="J604" s="1023"/>
      <c r="K604" s="1023"/>
      <c r="L604" s="1023"/>
      <c r="M604" s="1023"/>
      <c r="N604" s="1023"/>
      <c r="O604" s="1023"/>
      <c r="P604" s="1023"/>
      <c r="Q604" s="1022"/>
      <c r="R604" s="1022"/>
      <c r="S604" s="1023"/>
      <c r="T604" s="1023"/>
      <c r="U604" s="1023"/>
      <c r="V604" s="1023"/>
      <c r="W604" s="1023"/>
      <c r="X604" s="1023"/>
      <c r="Y604" s="1023"/>
      <c r="Z604" s="1023"/>
      <c r="AC604" s="1318"/>
    </row>
    <row r="605" spans="1:29" s="955" customFormat="1" ht="18" customHeight="1">
      <c r="A605" s="1014" t="s">
        <v>2032</v>
      </c>
      <c r="B605" s="1321" t="s">
        <v>2050</v>
      </c>
      <c r="C605" s="1016" t="s">
        <v>2055</v>
      </c>
      <c r="D605" s="1016"/>
      <c r="E605" s="1016"/>
      <c r="F605" s="1016"/>
      <c r="G605" s="1016"/>
      <c r="H605" s="1016"/>
      <c r="I605" s="1016"/>
      <c r="J605" s="1016"/>
      <c r="K605" s="1016"/>
      <c r="L605" s="1016"/>
      <c r="M605" s="1016"/>
      <c r="N605" s="1016"/>
      <c r="O605" s="1016"/>
      <c r="P605" s="1016"/>
      <c r="Q605" s="1016"/>
      <c r="R605" s="1016"/>
      <c r="S605" s="1016"/>
      <c r="T605" s="1016"/>
      <c r="U605" s="1016"/>
      <c r="V605" s="1016"/>
      <c r="W605" s="1016"/>
      <c r="X605" s="1016"/>
      <c r="Y605" s="1016"/>
      <c r="Z605" s="1016"/>
      <c r="AA605" s="1016"/>
      <c r="AC605" s="1318"/>
    </row>
    <row r="606" spans="1:29" s="955" customFormat="1" ht="18" customHeight="1">
      <c r="A606" s="1005"/>
      <c r="B606" s="1017"/>
      <c r="C606" s="1004" t="str">
        <f>IF(項目一覧②!$G$760=TRUE,"■","□")</f>
        <v>□</v>
      </c>
      <c r="D606" s="955" t="s">
        <v>2051</v>
      </c>
      <c r="AC606" s="1318"/>
    </row>
    <row r="607" spans="1:29" s="955" customFormat="1" ht="18" customHeight="1">
      <c r="A607" s="1019"/>
      <c r="B607" s="1020"/>
      <c r="C607" s="1004" t="str">
        <f>IF(項目一覧②!$G$761=TRUE,"■","□")</f>
        <v>□</v>
      </c>
      <c r="D607" s="1022" t="s">
        <v>2052</v>
      </c>
      <c r="E607" s="1022"/>
      <c r="F607" s="1022"/>
      <c r="G607" s="1022"/>
      <c r="H607" s="1022"/>
      <c r="I607" s="1022"/>
      <c r="J607" s="1022"/>
      <c r="K607" s="1022"/>
      <c r="L607" s="1022"/>
      <c r="M607" s="1022"/>
      <c r="N607" s="1022"/>
      <c r="O607" s="1022"/>
      <c r="P607" s="1022"/>
      <c r="Q607" s="1022"/>
      <c r="R607" s="1022"/>
      <c r="S607" s="1022"/>
      <c r="T607" s="1022"/>
      <c r="U607" s="1022"/>
      <c r="V607" s="1022"/>
      <c r="W607" s="1022"/>
      <c r="X607" s="1022"/>
      <c r="Y607" s="1022"/>
      <c r="Z607" s="1022"/>
      <c r="AA607" s="1022"/>
      <c r="AC607" s="1318"/>
    </row>
    <row r="608" spans="1:29" s="955" customFormat="1" ht="18" customHeight="1">
      <c r="A608" s="1014" t="s">
        <v>2032</v>
      </c>
      <c r="B608" s="1321" t="s">
        <v>2053</v>
      </c>
      <c r="C608" s="1016" t="s">
        <v>2054</v>
      </c>
      <c r="D608" s="1016"/>
      <c r="E608" s="1016"/>
      <c r="F608" s="1016"/>
      <c r="G608" s="1016"/>
      <c r="H608" s="1016"/>
      <c r="I608" s="1016"/>
      <c r="J608" s="1016"/>
      <c r="K608" s="1016"/>
      <c r="L608" s="1016"/>
      <c r="M608" s="1016"/>
      <c r="N608" s="1016"/>
      <c r="O608" s="1016"/>
      <c r="P608" s="1016"/>
      <c r="Q608" s="1016"/>
      <c r="R608" s="1016"/>
      <c r="S608" s="1016"/>
      <c r="T608" s="1016"/>
      <c r="U608" s="1016"/>
      <c r="V608" s="1016"/>
      <c r="W608" s="1016"/>
      <c r="X608" s="1016"/>
      <c r="Y608" s="1016"/>
      <c r="Z608" s="1016"/>
      <c r="AC608" s="1318"/>
    </row>
    <row r="609" spans="1:29" s="955" customFormat="1" ht="18" customHeight="1">
      <c r="A609" s="1005"/>
      <c r="B609" s="1017"/>
      <c r="C609" s="1004" t="str">
        <f>IF(項目一覧②!$G$762=TRUE,"■","□")</f>
        <v>□</v>
      </c>
      <c r="D609" s="955" t="s">
        <v>2056</v>
      </c>
      <c r="AC609" s="1318"/>
    </row>
    <row r="610" spans="1:29" s="955" customFormat="1" ht="18" customHeight="1">
      <c r="A610" s="1005"/>
      <c r="B610" s="1017"/>
      <c r="C610" s="1004" t="str">
        <f>IF(項目一覧②!$G$763=TRUE,"■","□")</f>
        <v>□</v>
      </c>
      <c r="D610" s="955" t="s">
        <v>2058</v>
      </c>
      <c r="AC610" s="1318"/>
    </row>
    <row r="611" spans="1:29" s="955" customFormat="1" ht="18" customHeight="1">
      <c r="A611" s="1005"/>
      <c r="B611" s="1017"/>
      <c r="C611" s="1004" t="str">
        <f>IF(項目一覧②!$G$764=TRUE,"■","□")</f>
        <v>□</v>
      </c>
      <c r="D611" s="955" t="s">
        <v>2059</v>
      </c>
      <c r="AC611" s="1318"/>
    </row>
    <row r="612" spans="1:29" s="955" customFormat="1" ht="18" customHeight="1">
      <c r="A612" s="1005"/>
      <c r="B612" s="1017"/>
      <c r="C612" s="1004" t="str">
        <f>IF(項目一覧②!$G$765=TRUE,"■","□")</f>
        <v>□</v>
      </c>
      <c r="D612" s="955" t="s">
        <v>2060</v>
      </c>
      <c r="AC612" s="1318"/>
    </row>
    <row r="613" spans="1:29" s="955" customFormat="1" ht="18" customHeight="1">
      <c r="A613" s="1019"/>
      <c r="B613" s="1020"/>
      <c r="C613" s="1004" t="str">
        <f>IF(項目一覧②!$G$766=TRUE,"■","□")</f>
        <v>□</v>
      </c>
      <c r="D613" s="1022" t="s">
        <v>2057</v>
      </c>
      <c r="E613" s="1022"/>
      <c r="F613" s="1022"/>
      <c r="G613" s="1022"/>
      <c r="H613" s="1022"/>
      <c r="I613" s="1022"/>
      <c r="J613" s="1022"/>
      <c r="K613" s="1022"/>
      <c r="L613" s="1022"/>
      <c r="M613" s="1022"/>
      <c r="N613" s="1022"/>
      <c r="O613" s="1022"/>
      <c r="P613" s="1022"/>
      <c r="Q613" s="1022"/>
      <c r="R613" s="1022"/>
      <c r="S613" s="1022"/>
      <c r="T613" s="1022"/>
      <c r="U613" s="1022"/>
      <c r="V613" s="1022"/>
      <c r="W613" s="1022"/>
      <c r="X613" s="1022"/>
      <c r="Y613" s="1022"/>
      <c r="Z613" s="1022"/>
      <c r="AC613" s="1318"/>
    </row>
    <row r="614" spans="1:29" s="955" customFormat="1" ht="18" customHeight="1">
      <c r="A614" s="1014" t="s">
        <v>2032</v>
      </c>
      <c r="B614" s="1321" t="s">
        <v>2061</v>
      </c>
      <c r="C614" s="1016" t="s">
        <v>2187</v>
      </c>
      <c r="D614" s="1016"/>
      <c r="E614" s="1016"/>
      <c r="F614" s="1016"/>
      <c r="G614" s="1016"/>
      <c r="H614" s="1016"/>
      <c r="I614" s="1016"/>
      <c r="J614" s="1016"/>
      <c r="K614" s="1016"/>
      <c r="L614" s="1016"/>
      <c r="M614" s="1016"/>
      <c r="N614" s="1016"/>
      <c r="O614" s="1016"/>
      <c r="P614" s="1016"/>
      <c r="Q614" s="1016"/>
      <c r="R614" s="1016"/>
      <c r="S614" s="1016"/>
      <c r="T614" s="1016"/>
      <c r="U614" s="1016"/>
      <c r="V614" s="1016"/>
      <c r="W614" s="1016"/>
      <c r="X614" s="1016"/>
      <c r="Y614" s="1016"/>
      <c r="Z614" s="1016"/>
      <c r="AA614" s="1016"/>
      <c r="AC614" s="1318"/>
    </row>
    <row r="615" spans="1:29" s="955" customFormat="1" ht="18" customHeight="1">
      <c r="A615" s="1005"/>
      <c r="B615" s="1017" t="s">
        <v>2032</v>
      </c>
      <c r="C615" s="1004" t="s">
        <v>2039</v>
      </c>
      <c r="D615" s="955" t="s">
        <v>2063</v>
      </c>
      <c r="F615" s="955" t="str">
        <f>項目一覧②!$F$767</f>
        <v/>
      </c>
      <c r="AC615" s="1318"/>
    </row>
    <row r="616" spans="1:29" s="955" customFormat="1" ht="18" customHeight="1">
      <c r="A616" s="1005"/>
      <c r="B616" s="1017" t="s">
        <v>2032</v>
      </c>
      <c r="C616" s="1004" t="s">
        <v>2041</v>
      </c>
      <c r="D616" s="955" t="s">
        <v>2064</v>
      </c>
      <c r="AC616" s="1318"/>
    </row>
    <row r="617" spans="1:29" s="955" customFormat="1" ht="18" customHeight="1">
      <c r="A617" s="1005"/>
      <c r="B617" s="1017"/>
      <c r="C617" s="1004" t="str">
        <f>IF(項目一覧②!$G$768=TRUE,"■","□")</f>
        <v>□</v>
      </c>
      <c r="D617" s="955" t="s">
        <v>2065</v>
      </c>
      <c r="AC617" s="1318"/>
    </row>
    <row r="618" spans="1:29" s="955" customFormat="1" ht="18" customHeight="1">
      <c r="A618" s="1005"/>
      <c r="B618" s="1017"/>
      <c r="S618" s="1005" t="s">
        <v>2068</v>
      </c>
      <c r="T618" s="1750" t="str">
        <f>項目一覧②!$F$769</f>
        <v/>
      </c>
      <c r="U618" s="1750"/>
      <c r="V618" s="1750"/>
      <c r="W618" s="1750"/>
      <c r="X618" s="1750"/>
      <c r="Y618" s="1750"/>
      <c r="Z618" s="955" t="s">
        <v>1968</v>
      </c>
      <c r="AC618" s="1318"/>
    </row>
    <row r="619" spans="1:29" s="955" customFormat="1" ht="18" customHeight="1">
      <c r="A619" s="1019"/>
      <c r="B619" s="1020"/>
      <c r="C619" s="1004" t="str">
        <f>IF(項目一覧②!$G$770=TRUE,"■","□")</f>
        <v>□</v>
      </c>
      <c r="D619" s="1022" t="s">
        <v>2066</v>
      </c>
      <c r="E619" s="1022"/>
      <c r="F619" s="1022"/>
      <c r="G619" s="1022"/>
      <c r="H619" s="1022"/>
      <c r="I619" s="1022"/>
      <c r="J619" s="1022"/>
      <c r="K619" s="1022"/>
      <c r="L619" s="1022"/>
      <c r="M619" s="1022"/>
      <c r="N619" s="1022"/>
      <c r="O619" s="1022"/>
      <c r="P619" s="1022"/>
      <c r="Q619" s="1022"/>
      <c r="R619" s="1022"/>
      <c r="S619" s="1022"/>
      <c r="T619" s="1022"/>
      <c r="U619" s="1022"/>
      <c r="V619" s="1022"/>
      <c r="W619" s="1022"/>
      <c r="X619" s="1022"/>
      <c r="Y619" s="1022"/>
      <c r="Z619" s="1022"/>
      <c r="AC619" s="1318"/>
    </row>
    <row r="620" spans="1:29" s="955" customFormat="1" ht="18" customHeight="1">
      <c r="A620" s="1010" t="s">
        <v>2032</v>
      </c>
      <c r="B620" s="1320" t="s">
        <v>2069</v>
      </c>
      <c r="C620" s="1012" t="s">
        <v>2070</v>
      </c>
      <c r="D620" s="1012"/>
      <c r="E620" s="1012"/>
      <c r="F620" s="1012"/>
      <c r="G620" s="1012"/>
      <c r="H620" s="1012"/>
      <c r="I620" s="1012"/>
      <c r="J620" s="1012"/>
      <c r="K620" s="1012"/>
      <c r="L620" s="1012"/>
      <c r="M620" s="1012"/>
      <c r="N620" s="1012"/>
      <c r="O620" s="1012"/>
      <c r="P620" s="1012"/>
      <c r="Q620" s="1012"/>
      <c r="R620" s="1012"/>
      <c r="S620" s="1010" t="s">
        <v>1964</v>
      </c>
      <c r="T620" s="1012" t="str">
        <f>項目一覧②!$F$771</f>
        <v/>
      </c>
      <c r="U620" s="1012"/>
      <c r="V620" s="1012"/>
      <c r="W620" s="1012"/>
      <c r="X620" s="1012"/>
      <c r="Y620" s="1012"/>
      <c r="Z620" s="1012" t="s">
        <v>1968</v>
      </c>
      <c r="AA620" s="1012"/>
      <c r="AC620" s="1318"/>
    </row>
    <row r="621" spans="1:29" s="955" customFormat="1" ht="18" customHeight="1">
      <c r="A621" s="1014" t="s">
        <v>2032</v>
      </c>
      <c r="B621" s="1321" t="s">
        <v>2071</v>
      </c>
      <c r="C621" s="1016" t="s">
        <v>2072</v>
      </c>
      <c r="D621" s="1016"/>
      <c r="E621" s="1746" t="str">
        <f>項目一覧②!$F$772</f>
        <v/>
      </c>
      <c r="F621" s="1746"/>
      <c r="G621" s="1746"/>
      <c r="H621" s="1746"/>
      <c r="I621" s="1746"/>
      <c r="J621" s="1746"/>
      <c r="K621" s="1746"/>
      <c r="L621" s="1746"/>
      <c r="M621" s="1746"/>
      <c r="N621" s="1746"/>
      <c r="O621" s="1746"/>
      <c r="P621" s="1746"/>
      <c r="Q621" s="1746"/>
      <c r="R621" s="1746"/>
      <c r="S621" s="1746"/>
      <c r="T621" s="1746"/>
      <c r="U621" s="1746"/>
      <c r="V621" s="1746"/>
      <c r="W621" s="1746"/>
      <c r="X621" s="1746"/>
      <c r="Y621" s="1746"/>
      <c r="Z621" s="1746"/>
      <c r="AC621" s="1318"/>
    </row>
    <row r="622" spans="1:29" s="955" customFormat="1" ht="18" customHeight="1">
      <c r="A622" s="1019"/>
      <c r="B622" s="1020"/>
      <c r="C622" s="1022"/>
      <c r="D622" s="1022"/>
      <c r="E622" s="1747"/>
      <c r="F622" s="1747"/>
      <c r="G622" s="1747"/>
      <c r="H622" s="1747"/>
      <c r="I622" s="1747"/>
      <c r="J622" s="1747"/>
      <c r="K622" s="1747"/>
      <c r="L622" s="1747"/>
      <c r="M622" s="1747"/>
      <c r="N622" s="1747"/>
      <c r="O622" s="1747"/>
      <c r="P622" s="1747"/>
      <c r="Q622" s="1747"/>
      <c r="R622" s="1747"/>
      <c r="S622" s="1747"/>
      <c r="T622" s="1747"/>
      <c r="U622" s="1747"/>
      <c r="V622" s="1747"/>
      <c r="W622" s="1747"/>
      <c r="X622" s="1747"/>
      <c r="Y622" s="1747"/>
      <c r="Z622" s="1747"/>
      <c r="AA622" s="1022"/>
      <c r="AC622" s="1318"/>
    </row>
    <row r="623" spans="1:29" s="955" customFormat="1" ht="10.15" customHeight="1">
      <c r="A623" s="1005"/>
      <c r="B623" s="1017"/>
      <c r="AC623" s="1318"/>
    </row>
  </sheetData>
  <sheetProtection selectLockedCells="1"/>
  <mergeCells count="424">
    <mergeCell ref="C9:Z10"/>
    <mergeCell ref="X588:Z588"/>
    <mergeCell ref="F590:AA591"/>
    <mergeCell ref="F593:AA594"/>
    <mergeCell ref="E533:F533"/>
    <mergeCell ref="A571:AA571"/>
    <mergeCell ref="L573:M573"/>
    <mergeCell ref="J574:M574"/>
    <mergeCell ref="J575:M575"/>
    <mergeCell ref="J576:M576"/>
    <mergeCell ref="J577:M577"/>
    <mergeCell ref="J579:M579"/>
    <mergeCell ref="D582:G582"/>
    <mergeCell ref="I582:U582"/>
    <mergeCell ref="X582:Z582"/>
    <mergeCell ref="E534:F534"/>
    <mergeCell ref="X533:Z533"/>
    <mergeCell ref="X534:Z534"/>
    <mergeCell ref="X537:Z537"/>
    <mergeCell ref="F539:AA540"/>
    <mergeCell ref="E537:F537"/>
    <mergeCell ref="A495:AA495"/>
    <mergeCell ref="X506:Z506"/>
    <mergeCell ref="X507:Z507"/>
    <mergeCell ref="L497:M497"/>
    <mergeCell ref="E508:F508"/>
    <mergeCell ref="J498:M498"/>
    <mergeCell ref="J499:M499"/>
    <mergeCell ref="X509:Z509"/>
    <mergeCell ref="E510:F510"/>
    <mergeCell ref="X510:Z510"/>
    <mergeCell ref="J503:M503"/>
    <mergeCell ref="J500:M500"/>
    <mergeCell ref="D506:G506"/>
    <mergeCell ref="E509:F509"/>
    <mergeCell ref="E507:F507"/>
    <mergeCell ref="E511:F511"/>
    <mergeCell ref="I506:U506"/>
    <mergeCell ref="J501:M501"/>
    <mergeCell ref="J525:M525"/>
    <mergeCell ref="A520:AA520"/>
    <mergeCell ref="J523:M523"/>
    <mergeCell ref="E532:F532"/>
    <mergeCell ref="F514:AA515"/>
    <mergeCell ref="F517:AA518"/>
    <mergeCell ref="J526:M526"/>
    <mergeCell ref="J528:M528"/>
    <mergeCell ref="E512:F512"/>
    <mergeCell ref="X512:Z512"/>
    <mergeCell ref="X511:Z511"/>
    <mergeCell ref="L522:M522"/>
    <mergeCell ref="J524:M524"/>
    <mergeCell ref="X531:Z531"/>
    <mergeCell ref="X532:Z532"/>
    <mergeCell ref="D531:G531"/>
    <mergeCell ref="I531:U531"/>
    <mergeCell ref="X508:Z508"/>
    <mergeCell ref="I601:L601"/>
    <mergeCell ref="I602:L602"/>
    <mergeCell ref="J603:L603"/>
    <mergeCell ref="R603:T603"/>
    <mergeCell ref="A545:AA545"/>
    <mergeCell ref="J548:M548"/>
    <mergeCell ref="J549:M549"/>
    <mergeCell ref="J550:M550"/>
    <mergeCell ref="J551:M551"/>
    <mergeCell ref="A596:Z596"/>
    <mergeCell ref="G599:I599"/>
    <mergeCell ref="J553:M553"/>
    <mergeCell ref="L547:M547"/>
    <mergeCell ref="E583:F583"/>
    <mergeCell ref="X583:Z583"/>
    <mergeCell ref="E584:F584"/>
    <mergeCell ref="X584:Z584"/>
    <mergeCell ref="E585:F585"/>
    <mergeCell ref="X585:Z585"/>
    <mergeCell ref="E586:F586"/>
    <mergeCell ref="X586:Z586"/>
    <mergeCell ref="E587:F587"/>
    <mergeCell ref="X587:Z587"/>
    <mergeCell ref="E588:F588"/>
    <mergeCell ref="T618:Y618"/>
    <mergeCell ref="E535:F535"/>
    <mergeCell ref="X535:Z535"/>
    <mergeCell ref="E536:F536"/>
    <mergeCell ref="X536:Z536"/>
    <mergeCell ref="E621:Z622"/>
    <mergeCell ref="F542:AA543"/>
    <mergeCell ref="E560:F560"/>
    <mergeCell ref="X560:Z560"/>
    <mergeCell ref="E561:F561"/>
    <mergeCell ref="X561:Z561"/>
    <mergeCell ref="E562:F562"/>
    <mergeCell ref="X562:Z562"/>
    <mergeCell ref="F564:AA565"/>
    <mergeCell ref="F567:AA568"/>
    <mergeCell ref="D556:G556"/>
    <mergeCell ref="I556:U556"/>
    <mergeCell ref="X556:Z556"/>
    <mergeCell ref="E557:F557"/>
    <mergeCell ref="X557:Z557"/>
    <mergeCell ref="E558:F558"/>
    <mergeCell ref="X558:Z558"/>
    <mergeCell ref="E559:F559"/>
    <mergeCell ref="X559:Z559"/>
    <mergeCell ref="X484:Z484"/>
    <mergeCell ref="E459:F459"/>
    <mergeCell ref="F492:AA493"/>
    <mergeCell ref="E486:F486"/>
    <mergeCell ref="X486:Z486"/>
    <mergeCell ref="E487:F487"/>
    <mergeCell ref="X487:Z487"/>
    <mergeCell ref="F489:AA490"/>
    <mergeCell ref="X485:Z485"/>
    <mergeCell ref="L472:M472"/>
    <mergeCell ref="K473:M473"/>
    <mergeCell ref="J476:M476"/>
    <mergeCell ref="J478:M478"/>
    <mergeCell ref="E483:F483"/>
    <mergeCell ref="X483:Z483"/>
    <mergeCell ref="E484:F484"/>
    <mergeCell ref="E433:F433"/>
    <mergeCell ref="X433:Z433"/>
    <mergeCell ref="E434:F434"/>
    <mergeCell ref="X434:Z434"/>
    <mergeCell ref="E435:F435"/>
    <mergeCell ref="X435:Z435"/>
    <mergeCell ref="X436:Z436"/>
    <mergeCell ref="J475:M475"/>
    <mergeCell ref="E485:F485"/>
    <mergeCell ref="E482:F482"/>
    <mergeCell ref="X482:Z482"/>
    <mergeCell ref="E457:F457"/>
    <mergeCell ref="X457:Z457"/>
    <mergeCell ref="E458:F458"/>
    <mergeCell ref="X458:Z458"/>
    <mergeCell ref="F464:AA465"/>
    <mergeCell ref="F467:AA468"/>
    <mergeCell ref="D481:G481"/>
    <mergeCell ref="I481:U481"/>
    <mergeCell ref="X481:Z481"/>
    <mergeCell ref="X459:Z459"/>
    <mergeCell ref="E460:F460"/>
    <mergeCell ref="X460:Z460"/>
    <mergeCell ref="E461:F461"/>
    <mergeCell ref="E436:F436"/>
    <mergeCell ref="A470:AA470"/>
    <mergeCell ref="J474:M474"/>
    <mergeCell ref="E437:F437"/>
    <mergeCell ref="X437:Z437"/>
    <mergeCell ref="X456:Z456"/>
    <mergeCell ref="J450:M450"/>
    <mergeCell ref="A445:AA445"/>
    <mergeCell ref="J449:M449"/>
    <mergeCell ref="J451:M451"/>
    <mergeCell ref="D456:G456"/>
    <mergeCell ref="I456:U456"/>
    <mergeCell ref="J453:M453"/>
    <mergeCell ref="F439:AA440"/>
    <mergeCell ref="F442:AA443"/>
    <mergeCell ref="X461:Z461"/>
    <mergeCell ref="X462:Z462"/>
    <mergeCell ref="E462:F462"/>
    <mergeCell ref="L447:M447"/>
    <mergeCell ref="K448:M448"/>
    <mergeCell ref="I431:U431"/>
    <mergeCell ref="J428:M428"/>
    <mergeCell ref="X431:Z431"/>
    <mergeCell ref="E410:F410"/>
    <mergeCell ref="X410:Z410"/>
    <mergeCell ref="D406:G406"/>
    <mergeCell ref="I406:U406"/>
    <mergeCell ref="X406:Z406"/>
    <mergeCell ref="X409:Z409"/>
    <mergeCell ref="E408:F408"/>
    <mergeCell ref="X408:Z408"/>
    <mergeCell ref="E409:F409"/>
    <mergeCell ref="E411:F411"/>
    <mergeCell ref="X411:Z411"/>
    <mergeCell ref="E412:F412"/>
    <mergeCell ref="X412:Z412"/>
    <mergeCell ref="J426:M426"/>
    <mergeCell ref="D431:G431"/>
    <mergeCell ref="L422:M422"/>
    <mergeCell ref="K423:M423"/>
    <mergeCell ref="E432:F432"/>
    <mergeCell ref="X432:Z432"/>
    <mergeCell ref="F414:AA415"/>
    <mergeCell ref="F417:AA418"/>
    <mergeCell ref="A420:AA420"/>
    <mergeCell ref="J424:M424"/>
    <mergeCell ref="J425:M425"/>
    <mergeCell ref="E381:F381"/>
    <mergeCell ref="J381:M381"/>
    <mergeCell ref="P381:S381"/>
    <mergeCell ref="J382:M382"/>
    <mergeCell ref="P382:S382"/>
    <mergeCell ref="E407:F407"/>
    <mergeCell ref="X407:Z407"/>
    <mergeCell ref="A395:AA395"/>
    <mergeCell ref="J399:M399"/>
    <mergeCell ref="J400:M400"/>
    <mergeCell ref="V382:Y382"/>
    <mergeCell ref="J384:M384"/>
    <mergeCell ref="P384:S384"/>
    <mergeCell ref="V384:Y384"/>
    <mergeCell ref="J388:N388"/>
    <mergeCell ref="J403:M403"/>
    <mergeCell ref="F392:AA393"/>
    <mergeCell ref="I390:AA391"/>
    <mergeCell ref="J401:M401"/>
    <mergeCell ref="L389:Q389"/>
    <mergeCell ref="E382:F382"/>
    <mergeCell ref="V380:Y380"/>
    <mergeCell ref="E379:F379"/>
    <mergeCell ref="J379:M379"/>
    <mergeCell ref="P379:S379"/>
    <mergeCell ref="V379:Y379"/>
    <mergeCell ref="V381:Y381"/>
    <mergeCell ref="K398:M398"/>
    <mergeCell ref="L397:M397"/>
    <mergeCell ref="E383:F383"/>
    <mergeCell ref="J383:M383"/>
    <mergeCell ref="P383:S383"/>
    <mergeCell ref="V383:Y383"/>
    <mergeCell ref="E378:F378"/>
    <mergeCell ref="J378:M378"/>
    <mergeCell ref="P378:S378"/>
    <mergeCell ref="V378:Y378"/>
    <mergeCell ref="E380:F380"/>
    <mergeCell ref="J380:M380"/>
    <mergeCell ref="P380:S380"/>
    <mergeCell ref="E377:F377"/>
    <mergeCell ref="J377:M377"/>
    <mergeCell ref="P377:S377"/>
    <mergeCell ref="V377:Y377"/>
    <mergeCell ref="F320:I320"/>
    <mergeCell ref="G323:H323"/>
    <mergeCell ref="J323:AA323"/>
    <mergeCell ref="K350:M350"/>
    <mergeCell ref="J376:M376"/>
    <mergeCell ref="P376:S376"/>
    <mergeCell ref="V376:Y376"/>
    <mergeCell ref="K352:N352"/>
    <mergeCell ref="K353:N353"/>
    <mergeCell ref="K349:M349"/>
    <mergeCell ref="G322:H322"/>
    <mergeCell ref="J322:AA322"/>
    <mergeCell ref="K348:M348"/>
    <mergeCell ref="K347:M347"/>
    <mergeCell ref="G321:H321"/>
    <mergeCell ref="J321:AA321"/>
    <mergeCell ref="M332:N332"/>
    <mergeCell ref="G362:K362"/>
    <mergeCell ref="M362:Q362"/>
    <mergeCell ref="M363:Q363"/>
    <mergeCell ref="V283:Z283"/>
    <mergeCell ref="J278:N278"/>
    <mergeCell ref="J275:N275"/>
    <mergeCell ref="P275:T275"/>
    <mergeCell ref="V275:Z275"/>
    <mergeCell ref="J276:N276"/>
    <mergeCell ref="P276:T276"/>
    <mergeCell ref="V276:Z276"/>
    <mergeCell ref="P278:T278"/>
    <mergeCell ref="V278:Z278"/>
    <mergeCell ref="H252:K252"/>
    <mergeCell ref="C246:AA247"/>
    <mergeCell ref="H254:K254"/>
    <mergeCell ref="U42:AB44"/>
    <mergeCell ref="R254:U254"/>
    <mergeCell ref="W254:Z254"/>
    <mergeCell ref="J280:N280"/>
    <mergeCell ref="P280:T280"/>
    <mergeCell ref="V280:Z280"/>
    <mergeCell ref="J273:N273"/>
    <mergeCell ref="P273:T273"/>
    <mergeCell ref="V273:Z273"/>
    <mergeCell ref="I134:AB135"/>
    <mergeCell ref="H131:AB131"/>
    <mergeCell ref="H90:AA90"/>
    <mergeCell ref="U45:AB46"/>
    <mergeCell ref="H213:AB213"/>
    <mergeCell ref="H205:AB205"/>
    <mergeCell ref="AK18:AO18"/>
    <mergeCell ref="AK36:AO36"/>
    <mergeCell ref="AK35:AV35"/>
    <mergeCell ref="L35:AA35"/>
    <mergeCell ref="L36:AA36"/>
    <mergeCell ref="G239:AA239"/>
    <mergeCell ref="G240:AA240"/>
    <mergeCell ref="H222:Y222"/>
    <mergeCell ref="N250:Q250"/>
    <mergeCell ref="AK38:AZ39"/>
    <mergeCell ref="AK37:AZ37"/>
    <mergeCell ref="L37:AA37"/>
    <mergeCell ref="L38:AA39"/>
    <mergeCell ref="A237:AA237"/>
    <mergeCell ref="N249:Q249"/>
    <mergeCell ref="F223:AB224"/>
    <mergeCell ref="B40:H40"/>
    <mergeCell ref="U40:AB40"/>
    <mergeCell ref="U41:AB41"/>
    <mergeCell ref="O40:T40"/>
    <mergeCell ref="H140:AA140"/>
    <mergeCell ref="H62:AB62"/>
    <mergeCell ref="H54:AB54"/>
    <mergeCell ref="H71:AB71"/>
    <mergeCell ref="C14:R15"/>
    <mergeCell ref="H99:AA99"/>
    <mergeCell ref="J101:AA102"/>
    <mergeCell ref="J92:AA93"/>
    <mergeCell ref="J73:AA74"/>
    <mergeCell ref="H133:R133"/>
    <mergeCell ref="H148:AA148"/>
    <mergeCell ref="I143:AB144"/>
    <mergeCell ref="I198:AA199"/>
    <mergeCell ref="H156:AA156"/>
    <mergeCell ref="I151:AB152"/>
    <mergeCell ref="I159:AB160"/>
    <mergeCell ref="H196:AA196"/>
    <mergeCell ref="H178:AA178"/>
    <mergeCell ref="H187:AA187"/>
    <mergeCell ref="H168:AB168"/>
    <mergeCell ref="I170:AA171"/>
    <mergeCell ref="I180:AA181"/>
    <mergeCell ref="I189:AA190"/>
    <mergeCell ref="J83:AA84"/>
    <mergeCell ref="H81:AA81"/>
    <mergeCell ref="B41:H46"/>
    <mergeCell ref="O41:T46"/>
    <mergeCell ref="I41:N46"/>
    <mergeCell ref="I316:AA317"/>
    <mergeCell ref="A318:AA318"/>
    <mergeCell ref="M258:P258"/>
    <mergeCell ref="R258:U258"/>
    <mergeCell ref="W258:Z258"/>
    <mergeCell ref="J288:N288"/>
    <mergeCell ref="L264:AA264"/>
    <mergeCell ref="L267:AA267"/>
    <mergeCell ref="N259:Q259"/>
    <mergeCell ref="N260:Q260"/>
    <mergeCell ref="Q261:T261"/>
    <mergeCell ref="Q262:T262"/>
    <mergeCell ref="L265:AA265"/>
    <mergeCell ref="L266:AA266"/>
    <mergeCell ref="J271:N271"/>
    <mergeCell ref="V291:Z291"/>
    <mergeCell ref="P288:T288"/>
    <mergeCell ref="J299:N299"/>
    <mergeCell ref="P299:T299"/>
    <mergeCell ref="J291:N291"/>
    <mergeCell ref="P291:T291"/>
    <mergeCell ref="J300:N300"/>
    <mergeCell ref="P300:T300"/>
    <mergeCell ref="J301:N301"/>
    <mergeCell ref="I314:AA315"/>
    <mergeCell ref="P301:T301"/>
    <mergeCell ref="M293:Q293"/>
    <mergeCell ref="M294:Q294"/>
    <mergeCell ref="L296:O296"/>
    <mergeCell ref="L297:O297"/>
    <mergeCell ref="J298:N298"/>
    <mergeCell ref="J292:N292"/>
    <mergeCell ref="P292:T292"/>
    <mergeCell ref="V292:Z292"/>
    <mergeCell ref="P298:T298"/>
    <mergeCell ref="I302:O302"/>
    <mergeCell ref="P302:V302"/>
    <mergeCell ref="H305:AA307"/>
    <mergeCell ref="F311:H311"/>
    <mergeCell ref="F312:H312"/>
    <mergeCell ref="S312:Z312"/>
    <mergeCell ref="F313:H313"/>
    <mergeCell ref="S313:Z313"/>
    <mergeCell ref="S311:Z311"/>
    <mergeCell ref="J290:N290"/>
    <mergeCell ref="P290:T290"/>
    <mergeCell ref="V290:Z290"/>
    <mergeCell ref="V288:Z288"/>
    <mergeCell ref="J287:N287"/>
    <mergeCell ref="J282:N282"/>
    <mergeCell ref="P282:T282"/>
    <mergeCell ref="V282:Z282"/>
    <mergeCell ref="J289:N289"/>
    <mergeCell ref="P289:T289"/>
    <mergeCell ref="V289:Z289"/>
    <mergeCell ref="J284:N284"/>
    <mergeCell ref="P284:T284"/>
    <mergeCell ref="V284:Z284"/>
    <mergeCell ref="V286:Z286"/>
    <mergeCell ref="P287:T287"/>
    <mergeCell ref="V287:Z287"/>
    <mergeCell ref="J285:N285"/>
    <mergeCell ref="P285:T285"/>
    <mergeCell ref="V285:Z285"/>
    <mergeCell ref="J286:N286"/>
    <mergeCell ref="P286:T286"/>
    <mergeCell ref="J283:N283"/>
    <mergeCell ref="P283:T283"/>
    <mergeCell ref="U16:Y16"/>
    <mergeCell ref="M22:O22"/>
    <mergeCell ref="M24:O24"/>
    <mergeCell ref="M26:O26"/>
    <mergeCell ref="P271:T271"/>
    <mergeCell ref="V271:Z271"/>
    <mergeCell ref="K274:N274"/>
    <mergeCell ref="P270:T270"/>
    <mergeCell ref="V270:Z270"/>
    <mergeCell ref="H258:K258"/>
    <mergeCell ref="H256:K256"/>
    <mergeCell ref="M256:P256"/>
    <mergeCell ref="R256:U256"/>
    <mergeCell ref="W256:Z256"/>
    <mergeCell ref="J270:N270"/>
    <mergeCell ref="M254:P254"/>
    <mergeCell ref="M252:P252"/>
    <mergeCell ref="R252:U252"/>
    <mergeCell ref="W252:Z252"/>
    <mergeCell ref="W253:Z253"/>
    <mergeCell ref="R253:U253"/>
    <mergeCell ref="H253:K253"/>
    <mergeCell ref="M253:P253"/>
    <mergeCell ref="S17:Z17"/>
  </mergeCells>
  <phoneticPr fontId="2"/>
  <dataValidations disablePrompts="1" count="2">
    <dataValidation imeMode="on" allowBlank="1" showInputMessage="1" showErrorMessage="1" sqref="E621" xr:uid="{00000000-0002-0000-0F00-000000000000}"/>
    <dataValidation imeMode="off" allowBlank="1" showInputMessage="1" showErrorMessage="1" sqref="JA598:JD598 SW598:SZ598 ACS598:ACV598 AMO598:AMR598 AWK598:AWN598 BGG598:BGJ598 BQC598:BQF598 BZY598:CAB598 CJU598:CJX598 CTQ598:CTT598 DDM598:DDP598 DNI598:DNL598 DXE598:DXH598 EHA598:EHD598 EQW598:EQZ598 FAS598:FAV598 FKO598:FKR598 FUK598:FUN598 GEG598:GEJ598 GOC598:GOF598 GXY598:GYB598 HHU598:HHX598 HRQ598:HRT598 IBM598:IBP598 ILI598:ILL598 IVE598:IVH598 JFA598:JFD598 JOW598:JOZ598 JYS598:JYV598 KIO598:KIR598 KSK598:KSN598 LCG598:LCJ598 LMC598:LMF598 LVY598:LWB598 MFU598:MFX598 MPQ598:MPT598 MZM598:MZP598 NJI598:NJL598 NTE598:NTH598 ODA598:ODD598 OMW598:OMZ598 OWS598:OWV598 PGO598:PGR598 PQK598:PQN598 QAG598:QAJ598 QKC598:QKF598 QTY598:QUB598 RDU598:RDX598 RNQ598:RNT598 RXM598:RXP598 SHI598:SHL598 SRE598:SRH598 TBA598:TBD598 TKW598:TKZ598 TUS598:TUV598 UEO598:UER598 UOK598:UON598 UYG598:UYJ598 VIC598:VIF598 VRY598:VSB598 WBU598:WBX598 WLQ598:WLT598 WVM598:WVP598 Q603:R603 F599:G599 I601:I604 S604 G598:I598 J603" xr:uid="{00000000-0002-0000-0F00-000001000000}"/>
  </dataValidations>
  <hyperlinks>
    <hyperlink ref="U1:X1" location="作業メニュー!A1" display="作業メニュー" xr:uid="{00000000-0004-0000-0F00-000000000000}"/>
  </hyperlinks>
  <printOptions horizontalCentered="1"/>
  <pageMargins left="0.59055118110236227" right="0.39370078740157483" top="0.59055118110236227" bottom="0.31496062992125984" header="0.51181102362204722" footer="0.19685039370078741"/>
  <pageSetup paperSize="9" scale="85" fitToHeight="0" orientation="portrait" r:id="rId1"/>
  <headerFooter alignWithMargins="0">
    <oddFooter>&amp;R261101</oddFooter>
  </headerFooter>
  <rowBreaks count="12" manualBreakCount="12">
    <brk id="47" max="16383" man="1"/>
    <brk id="93" max="27" man="1"/>
    <brk id="140" max="27" man="1"/>
    <brk id="187" max="27" man="1"/>
    <brk id="236" max="16383" man="1"/>
    <brk id="317" max="16383" man="1"/>
    <brk id="368" max="16383" man="1"/>
    <brk id="393" max="27" man="1"/>
    <brk id="444" max="27" man="1"/>
    <brk id="494" max="27" man="1"/>
    <brk id="544" max="27" man="1"/>
    <brk id="59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3" r:id="rId4" name="Check Box 3">
              <controlPr defaultSize="0" autoFill="0" autoLine="0" autoPict="0">
                <anchor moveWithCells="1">
                  <from>
                    <xdr:col>29</xdr:col>
                    <xdr:colOff>19050</xdr:colOff>
                    <xdr:row>20</xdr:row>
                    <xdr:rowOff>228600</xdr:rowOff>
                  </from>
                  <to>
                    <xdr:col>34</xdr:col>
                    <xdr:colOff>114300</xdr:colOff>
                    <xdr:row>22</xdr:row>
                    <xdr:rowOff>31750</xdr:rowOff>
                  </to>
                </anchor>
              </controlPr>
            </control>
          </mc:Choice>
        </mc:AlternateContent>
        <mc:AlternateContent xmlns:mc="http://schemas.openxmlformats.org/markup-compatibility/2006">
          <mc:Choice Requires="x14">
            <control shapeId="10244" r:id="rId5" name="Check Box 4">
              <controlPr defaultSize="0" autoFill="0" autoLine="0" autoPict="0">
                <anchor moveWithCells="1">
                  <from>
                    <xdr:col>29</xdr:col>
                    <xdr:colOff>19050</xdr:colOff>
                    <xdr:row>22</xdr:row>
                    <xdr:rowOff>228600</xdr:rowOff>
                  </from>
                  <to>
                    <xdr:col>34</xdr:col>
                    <xdr:colOff>114300</xdr:colOff>
                    <xdr:row>24</xdr:row>
                    <xdr:rowOff>31750</xdr:rowOff>
                  </to>
                </anchor>
              </controlPr>
            </control>
          </mc:Choice>
        </mc:AlternateContent>
        <mc:AlternateContent xmlns:mc="http://schemas.openxmlformats.org/markup-compatibility/2006">
          <mc:Choice Requires="x14">
            <control shapeId="10245" r:id="rId6" name="Check Box 5">
              <controlPr defaultSize="0" autoFill="0" autoLine="0" autoPict="0">
                <anchor moveWithCells="1">
                  <from>
                    <xdr:col>29</xdr:col>
                    <xdr:colOff>19050</xdr:colOff>
                    <xdr:row>25</xdr:row>
                    <xdr:rowOff>0</xdr:rowOff>
                  </from>
                  <to>
                    <xdr:col>34</xdr:col>
                    <xdr:colOff>114300</xdr:colOff>
                    <xdr:row>26</xdr:row>
                    <xdr:rowOff>31750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pageSetUpPr autoPageBreaks="0"/>
  </sheetPr>
  <dimension ref="A1:CA276"/>
  <sheetViews>
    <sheetView showGridLines="0" zoomScaleNormal="100" workbookViewId="0"/>
  </sheetViews>
  <sheetFormatPr defaultColWidth="9" defaultRowHeight="13"/>
  <cols>
    <col min="1" max="24" width="3" style="904" customWidth="1"/>
    <col min="25" max="25" width="2.33203125" style="904" customWidth="1"/>
    <col min="26" max="26" width="3.58203125" style="904" customWidth="1"/>
    <col min="27" max="27" width="4.58203125" style="904" customWidth="1"/>
    <col min="28" max="28" width="3" style="904" customWidth="1"/>
    <col min="29" max="29" width="2.75" style="904" customWidth="1"/>
    <col min="30" max="36" width="3" style="904" customWidth="1"/>
    <col min="37" max="41" width="4.25" style="904" customWidth="1"/>
    <col min="42" max="45" width="3" style="904" customWidth="1"/>
    <col min="46" max="46" width="3.75" style="904" customWidth="1"/>
    <col min="47" max="47" width="2.83203125" style="904" hidden="1" customWidth="1"/>
    <col min="48" max="50" width="5.25" style="904" customWidth="1"/>
    <col min="51" max="54" width="3" style="904" customWidth="1"/>
    <col min="55" max="55" width="2.83203125" style="904" hidden="1" customWidth="1"/>
    <col min="56" max="94" width="3" style="904" customWidth="1"/>
    <col min="95" max="16384" width="9" style="904"/>
  </cols>
  <sheetData>
    <row r="1" spans="1:31" s="897" customFormat="1" ht="38.25" customHeight="1" thickBot="1">
      <c r="A1" s="1045" t="s">
        <v>3729</v>
      </c>
      <c r="U1" s="1187" t="s">
        <v>64</v>
      </c>
      <c r="V1" s="1290"/>
      <c r="W1" s="1290"/>
      <c r="X1" s="1290"/>
      <c r="AD1" s="900" t="s">
        <v>487</v>
      </c>
    </row>
    <row r="2" spans="1:31" ht="11.25" customHeight="1" thickTop="1">
      <c r="A2" s="1051"/>
    </row>
    <row r="3" spans="1:31" ht="12" customHeight="1">
      <c r="B3" s="1052" t="str">
        <f>IF(作業メニュー!AM13=TRUE, "第四十二号の十七様式（第八条の二の二関係）（Ａ４） ", "第二十六号様式（第四条の八、第四条の十一の二関係）")</f>
        <v>第二十六号様式（第四条の八、第四条の十一の二関係）</v>
      </c>
      <c r="C3" s="1052"/>
      <c r="D3" s="1052"/>
      <c r="E3" s="1052"/>
    </row>
    <row r="4" spans="1:31" ht="12.75" customHeight="1"/>
    <row r="5" spans="1:31" ht="19.149999999999999" customHeight="1">
      <c r="A5" s="1188" t="str">
        <f>IF(作業メニュー!AM13=TRUE, "特定工程工事終了通知書", "中間検査申請書")</f>
        <v>中間検査申請書</v>
      </c>
      <c r="B5" s="1192"/>
      <c r="C5" s="1192"/>
      <c r="D5" s="1192"/>
      <c r="E5" s="1192"/>
      <c r="F5" s="1192"/>
      <c r="G5" s="1192"/>
      <c r="H5" s="1192"/>
      <c r="I5" s="1192"/>
      <c r="J5" s="1192"/>
      <c r="K5" s="1192"/>
      <c r="L5" s="1192"/>
      <c r="M5" s="1192"/>
      <c r="N5" s="1192"/>
      <c r="O5" s="1192"/>
      <c r="P5" s="1192"/>
      <c r="Q5" s="1192"/>
      <c r="R5" s="1192"/>
      <c r="S5" s="1192"/>
      <c r="T5" s="1192"/>
      <c r="U5" s="1192"/>
      <c r="V5" s="1192"/>
      <c r="W5" s="1192"/>
      <c r="X5" s="1192"/>
      <c r="Y5" s="1192"/>
      <c r="Z5" s="1192"/>
      <c r="AA5" s="1192"/>
    </row>
    <row r="6" spans="1:31" ht="19.149999999999999" customHeight="1">
      <c r="A6" s="1307" t="s">
        <v>649</v>
      </c>
      <c r="B6" s="1307"/>
      <c r="C6" s="1307"/>
      <c r="D6" s="1307"/>
      <c r="E6" s="1307"/>
      <c r="F6" s="1307"/>
      <c r="G6" s="1307"/>
      <c r="H6" s="1307"/>
      <c r="I6" s="1307"/>
      <c r="J6" s="1307"/>
      <c r="K6" s="1307"/>
      <c r="L6" s="1307"/>
      <c r="M6" s="1307"/>
      <c r="N6" s="1307"/>
      <c r="O6" s="1307"/>
      <c r="P6" s="1307"/>
      <c r="Q6" s="1307"/>
      <c r="R6" s="1307"/>
      <c r="S6" s="1307"/>
      <c r="T6" s="1307"/>
      <c r="U6" s="1307"/>
      <c r="V6" s="1307"/>
      <c r="W6" s="1307"/>
      <c r="X6" s="1307"/>
      <c r="Y6" s="1307"/>
      <c r="Z6" s="1307"/>
      <c r="AA6" s="1307"/>
    </row>
    <row r="7" spans="1:31" ht="19.149999999999999" customHeight="1"/>
    <row r="8" spans="1:31" ht="19.149999999999999" customHeight="1">
      <c r="A8" s="1983" t="str">
        <f>IF(作業メニュー!AM13=TRUE, "　特定工程に係る工事を終えましたので、建築基準法第18条第28項又は第32項（同法第87条の４又は第88条第１項において準用する場合を含む。）の規定により、通知します。
", " 　建築基準法第７条の３第１項又は第７条の４第１項（これらの規定を同法第87条の４又は第88条第１項において準用する場合を含む。）の規定により検査を申請します。この申請書及び添付図書に記載の事項は、事実に相違ありません。")</f>
        <v xml:space="preserve"> 　建築基準法第７条の３第１項又は第７条の４第１項（これらの規定を同法第87条の４又は第88条第１項において準用する場合を含む。）の規定により検査を申請します。この申請書及び添付図書に記載の事項は、事実に相違ありません。</v>
      </c>
      <c r="B8" s="1983"/>
      <c r="C8" s="1983"/>
      <c r="D8" s="1983"/>
      <c r="E8" s="1983"/>
      <c r="F8" s="1983"/>
      <c r="G8" s="1983"/>
      <c r="H8" s="1983"/>
      <c r="I8" s="1983"/>
      <c r="J8" s="1983"/>
      <c r="K8" s="1983"/>
      <c r="L8" s="1983"/>
      <c r="M8" s="1983"/>
      <c r="N8" s="1983"/>
      <c r="O8" s="1983"/>
      <c r="P8" s="1983"/>
      <c r="Q8" s="1983"/>
      <c r="R8" s="1983"/>
      <c r="S8" s="1983"/>
      <c r="T8" s="1983"/>
      <c r="U8" s="1983"/>
      <c r="V8" s="1983"/>
      <c r="W8" s="1983"/>
      <c r="X8" s="1983"/>
      <c r="Y8" s="1983"/>
      <c r="Z8" s="1983"/>
      <c r="AA8" s="1983"/>
      <c r="AB8" s="1983"/>
    </row>
    <row r="9" spans="1:31" ht="19.149999999999999" customHeight="1">
      <c r="A9" s="1983"/>
      <c r="B9" s="1983"/>
      <c r="C9" s="1983"/>
      <c r="D9" s="1983"/>
      <c r="E9" s="1983"/>
      <c r="F9" s="1983"/>
      <c r="G9" s="1983"/>
      <c r="H9" s="1983"/>
      <c r="I9" s="1983"/>
      <c r="J9" s="1983"/>
      <c r="K9" s="1983"/>
      <c r="L9" s="1983"/>
      <c r="M9" s="1983"/>
      <c r="N9" s="1983"/>
      <c r="O9" s="1983"/>
      <c r="P9" s="1983"/>
      <c r="Q9" s="1983"/>
      <c r="R9" s="1983"/>
      <c r="S9" s="1983"/>
      <c r="T9" s="1983"/>
      <c r="U9" s="1983"/>
      <c r="V9" s="1983"/>
      <c r="W9" s="1983"/>
      <c r="X9" s="1983"/>
      <c r="Y9" s="1983"/>
      <c r="Z9" s="1983"/>
      <c r="AA9" s="1983"/>
      <c r="AB9" s="1983"/>
    </row>
    <row r="10" spans="1:31" ht="19.149999999999999" customHeight="1">
      <c r="A10" s="1983"/>
      <c r="B10" s="1983"/>
      <c r="C10" s="1983"/>
      <c r="D10" s="1983"/>
      <c r="E10" s="1983"/>
      <c r="F10" s="1983"/>
      <c r="G10" s="1983"/>
      <c r="H10" s="1983"/>
      <c r="I10" s="1983"/>
      <c r="J10" s="1983"/>
      <c r="K10" s="1983"/>
      <c r="L10" s="1983"/>
      <c r="M10" s="1983"/>
      <c r="N10" s="1983"/>
      <c r="O10" s="1983"/>
      <c r="P10" s="1983"/>
      <c r="Q10" s="1983"/>
      <c r="R10" s="1983"/>
      <c r="S10" s="1983"/>
      <c r="T10" s="1983"/>
      <c r="U10" s="1983"/>
      <c r="V10" s="1983"/>
      <c r="W10" s="1983"/>
      <c r="X10" s="1983"/>
      <c r="Y10" s="1983"/>
      <c r="Z10" s="1983"/>
      <c r="AA10" s="1983"/>
      <c r="AB10" s="1983"/>
    </row>
    <row r="11" spans="1:31" ht="10.5" customHeight="1">
      <c r="A11" s="1195"/>
      <c r="B11" s="1195"/>
    </row>
    <row r="12" spans="1:31" ht="10.5" customHeight="1"/>
    <row r="13" spans="1:31" ht="10.5" customHeight="1">
      <c r="A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row>
    <row r="14" spans="1:31" ht="19.149999999999999" customHeight="1">
      <c r="B14" s="1744" t="str">
        <f>IF('確認申請書（建築）入力'!$M$4=0,"",'確認申請書（建築）入力'!$M$4)</f>
        <v>指定確認検査機関
　株式会社東日本住宅評価センター　様</v>
      </c>
      <c r="C14" s="1744"/>
      <c r="D14" s="1744"/>
      <c r="E14" s="1744"/>
      <c r="F14" s="1744"/>
      <c r="G14" s="1744"/>
      <c r="H14" s="1744"/>
      <c r="I14" s="1744"/>
      <c r="J14" s="1744"/>
      <c r="K14" s="1744"/>
      <c r="L14" s="1744"/>
      <c r="M14" s="1744"/>
      <c r="N14" s="1744"/>
      <c r="O14" s="1744"/>
      <c r="P14" s="1744"/>
      <c r="Q14" s="1744"/>
    </row>
    <row r="15" spans="1:31" ht="19.149999999999999" customHeight="1">
      <c r="B15" s="1744"/>
      <c r="C15" s="1744"/>
      <c r="D15" s="1744"/>
      <c r="E15" s="1744"/>
      <c r="F15" s="1744"/>
      <c r="G15" s="1744"/>
      <c r="H15" s="1744"/>
      <c r="I15" s="1744"/>
      <c r="J15" s="1744"/>
      <c r="K15" s="1744"/>
      <c r="L15" s="1744"/>
      <c r="M15" s="1744"/>
      <c r="N15" s="1744"/>
      <c r="O15" s="1744"/>
      <c r="P15" s="1744"/>
      <c r="Q15" s="1744"/>
    </row>
    <row r="16" spans="1:31" ht="12.75" customHeight="1">
      <c r="T16" s="908" t="str">
        <f>IF(作業メニュー!AM13=TRUE, "第", "")</f>
        <v/>
      </c>
      <c r="U16" s="1671"/>
      <c r="V16" s="1671"/>
      <c r="W16" s="1671"/>
      <c r="X16" s="1671"/>
      <c r="Y16" s="1671"/>
      <c r="Z16" s="907" t="str">
        <f>IF(作業メニュー!AM13=TRUE, "号", "")</f>
        <v/>
      </c>
      <c r="AE16" s="1065" t="s">
        <v>555</v>
      </c>
    </row>
    <row r="17" spans="1:51" ht="19.149999999999999" customHeight="1">
      <c r="R17" s="1682" t="str">
        <f>IF($AK$17="","　　　　　年　　　　月　　　　日","令和"&amp;IF(YEAR($AK$17)-2018=1,"元",YEAR($AK$17)-2018)&amp;"年"&amp;MONTH($AK$17)&amp;"月"&amp;DAY($AK$17)&amp;"日")</f>
        <v>　　　　　年　　　　月　　　　日</v>
      </c>
      <c r="S17" s="1682"/>
      <c r="T17" s="1682"/>
      <c r="U17" s="1682"/>
      <c r="V17" s="1682"/>
      <c r="W17" s="1682"/>
      <c r="X17" s="1682"/>
      <c r="Y17" s="1682"/>
      <c r="Z17" s="1682"/>
      <c r="AE17" s="906" t="s">
        <v>648</v>
      </c>
      <c r="AF17" s="906"/>
      <c r="AJ17" s="906"/>
      <c r="AK17" s="1958"/>
      <c r="AL17" s="1959"/>
      <c r="AM17" s="1959"/>
      <c r="AN17" s="1959"/>
      <c r="AO17" s="1960"/>
    </row>
    <row r="18" spans="1:51" ht="15.75" customHeight="1">
      <c r="AE18" s="1089" t="s">
        <v>2803</v>
      </c>
    </row>
    <row r="19" spans="1:51" ht="15.75" customHeight="1">
      <c r="O19" s="911" t="str">
        <f>項目一覧!$C$183</f>
        <v/>
      </c>
      <c r="AE19" s="1089"/>
    </row>
    <row r="20" spans="1:51" ht="15.75" customHeight="1">
      <c r="I20" s="903"/>
      <c r="J20" s="1298" t="str">
        <f>IF(作業メニュー!AM13=TRUE, "　通　知　者　官　職", "申　請　者　氏　名")</f>
        <v>申　請　者　氏　名</v>
      </c>
      <c r="K20" s="903"/>
      <c r="L20" s="903"/>
      <c r="M20" s="903"/>
      <c r="N20" s="903"/>
      <c r="O20" s="911" t="str">
        <f>項目一覧!$C$4</f>
        <v/>
      </c>
      <c r="P20" s="903"/>
      <c r="Q20" s="903"/>
      <c r="R20" s="903"/>
      <c r="S20" s="903"/>
      <c r="T20" s="903"/>
      <c r="U20" s="903"/>
      <c r="V20" s="903"/>
      <c r="W20" s="903"/>
      <c r="Z20" s="903"/>
      <c r="AE20" s="1089"/>
    </row>
    <row r="21" spans="1:51" ht="14.65" customHeight="1">
      <c r="I21" s="903"/>
      <c r="J21" s="903"/>
      <c r="K21" s="903"/>
      <c r="L21" s="903"/>
      <c r="M21" s="903"/>
      <c r="N21" s="903"/>
      <c r="O21" s="1299"/>
      <c r="P21" s="907"/>
      <c r="Q21" s="907"/>
      <c r="R21" s="907"/>
      <c r="S21" s="907"/>
      <c r="T21" s="907"/>
      <c r="U21" s="907"/>
      <c r="V21" s="907"/>
      <c r="W21" s="907"/>
      <c r="X21" s="907"/>
      <c r="Y21" s="907"/>
      <c r="Z21" s="907"/>
      <c r="AA21" s="907"/>
      <c r="AB21" s="907"/>
      <c r="AC21" s="907"/>
      <c r="AE21" s="1089"/>
    </row>
    <row r="22" spans="1:51" ht="15.75" customHeight="1">
      <c r="I22" s="2067" t="str">
        <f>IF(AD22=TRUE,"　　　　 　　　　 氏　名","")</f>
        <v/>
      </c>
      <c r="J22" s="2067"/>
      <c r="K22" s="2067"/>
      <c r="L22" s="2067"/>
      <c r="M22" s="2067"/>
      <c r="N22" s="2067"/>
      <c r="O22" s="911" t="str">
        <f>IF(AD22=TRUE,項目一覧!$C$173,"")</f>
        <v/>
      </c>
      <c r="P22" s="903"/>
      <c r="Q22" s="903"/>
      <c r="R22" s="903"/>
      <c r="S22" s="903"/>
      <c r="T22" s="903"/>
      <c r="U22" s="903"/>
      <c r="V22" s="903"/>
      <c r="W22" s="903"/>
      <c r="Z22" s="903"/>
      <c r="AD22" s="1329" t="b">
        <v>0</v>
      </c>
      <c r="AE22" s="1089"/>
      <c r="AL22" s="907"/>
      <c r="AM22" s="907"/>
      <c r="AN22" s="907"/>
      <c r="AO22" s="907"/>
      <c r="AP22" s="907"/>
      <c r="AQ22" s="907"/>
      <c r="AR22" s="907"/>
      <c r="AS22" s="907"/>
      <c r="AT22" s="907"/>
      <c r="AU22" s="907"/>
      <c r="AV22" s="907"/>
      <c r="AW22" s="907"/>
      <c r="AX22" s="907"/>
      <c r="AY22" s="907"/>
    </row>
    <row r="23" spans="1:51" ht="14.65" customHeight="1">
      <c r="I23" s="903"/>
      <c r="J23" s="903"/>
      <c r="K23" s="903"/>
      <c r="L23" s="903"/>
      <c r="M23" s="903"/>
      <c r="N23" s="903"/>
      <c r="O23" s="907"/>
      <c r="P23" s="907"/>
      <c r="Q23" s="907"/>
      <c r="R23" s="907"/>
      <c r="S23" s="907"/>
      <c r="T23" s="907"/>
      <c r="U23" s="907"/>
      <c r="V23" s="907"/>
      <c r="W23" s="907"/>
      <c r="X23" s="907"/>
      <c r="Y23" s="907"/>
      <c r="Z23" s="907"/>
      <c r="AA23" s="907"/>
      <c r="AB23" s="907"/>
      <c r="AC23" s="907"/>
      <c r="AD23" s="1329"/>
      <c r="AE23" s="1089"/>
      <c r="AL23" s="903"/>
      <c r="AM23" s="903"/>
      <c r="AN23" s="903"/>
      <c r="AO23" s="903"/>
      <c r="AP23" s="903"/>
      <c r="AQ23" s="903"/>
      <c r="AR23" s="903"/>
      <c r="AS23" s="903"/>
      <c r="AT23" s="903"/>
      <c r="AW23" s="903"/>
      <c r="AX23" s="903"/>
      <c r="AY23" s="903"/>
    </row>
    <row r="24" spans="1:51" ht="15.75" customHeight="1">
      <c r="I24" s="2067" t="str">
        <f>IF(AD24=TRUE,"　　　　 　　　　 氏　名","")</f>
        <v/>
      </c>
      <c r="J24" s="2067"/>
      <c r="K24" s="2067"/>
      <c r="L24" s="2067"/>
      <c r="M24" s="2067"/>
      <c r="N24" s="2067"/>
      <c r="O24" s="903" t="str">
        <f>IF(AD24=TRUE,項目一覧!$C$178,"")</f>
        <v/>
      </c>
      <c r="P24" s="903"/>
      <c r="Q24" s="903"/>
      <c r="R24" s="903"/>
      <c r="S24" s="903"/>
      <c r="T24" s="903"/>
      <c r="U24" s="903"/>
      <c r="V24" s="903"/>
      <c r="W24" s="903"/>
      <c r="Z24" s="903"/>
      <c r="AD24" s="1329" t="b">
        <v>0</v>
      </c>
      <c r="AE24" s="1089"/>
      <c r="AL24" s="907"/>
      <c r="AM24" s="907"/>
      <c r="AN24" s="907"/>
      <c r="AO24" s="907"/>
      <c r="AP24" s="907"/>
      <c r="AQ24" s="907"/>
      <c r="AR24" s="907"/>
      <c r="AS24" s="907"/>
      <c r="AT24" s="907"/>
      <c r="AU24" s="907"/>
      <c r="AV24" s="907"/>
      <c r="AW24" s="907"/>
      <c r="AX24" s="907"/>
      <c r="AY24" s="907"/>
    </row>
    <row r="25" spans="1:51" ht="14.65" customHeight="1">
      <c r="I25" s="903"/>
      <c r="J25" s="903"/>
      <c r="K25" s="903"/>
      <c r="L25" s="903"/>
      <c r="M25" s="903"/>
      <c r="N25" s="903"/>
      <c r="O25" s="907"/>
      <c r="P25" s="907"/>
      <c r="Q25" s="907"/>
      <c r="R25" s="907"/>
      <c r="S25" s="907"/>
      <c r="T25" s="907"/>
      <c r="U25" s="907"/>
      <c r="V25" s="907"/>
      <c r="W25" s="907"/>
      <c r="X25" s="907"/>
      <c r="Y25" s="907"/>
      <c r="Z25" s="907"/>
      <c r="AA25" s="907"/>
      <c r="AB25" s="907"/>
      <c r="AC25" s="907"/>
      <c r="AD25" s="1329"/>
    </row>
    <row r="26" spans="1:51" ht="15.75" customHeight="1">
      <c r="I26" s="2067" t="str">
        <f>IF(AD26=TRUE,"　　　　 　　　　 氏　名","")</f>
        <v/>
      </c>
      <c r="J26" s="2067"/>
      <c r="K26" s="2067"/>
      <c r="L26" s="2067"/>
      <c r="M26" s="2067"/>
      <c r="N26" s="2067"/>
      <c r="O26" s="903" t="str">
        <f>IF(AD26=TRUE,項目一覧!$C$184,"")</f>
        <v/>
      </c>
      <c r="P26" s="903"/>
      <c r="Q26" s="903"/>
      <c r="R26" s="903"/>
      <c r="S26" s="903"/>
      <c r="T26" s="903"/>
      <c r="U26" s="903"/>
      <c r="V26" s="903"/>
      <c r="W26" s="903"/>
      <c r="Z26" s="903"/>
      <c r="AD26" s="1344" t="b">
        <v>0</v>
      </c>
    </row>
    <row r="27" spans="1:51" ht="12" customHeight="1">
      <c r="I27" s="903"/>
      <c r="J27" s="903"/>
      <c r="K27" s="903"/>
      <c r="L27" s="903"/>
      <c r="M27" s="903"/>
      <c r="N27" s="903"/>
      <c r="O27" s="907"/>
      <c r="P27" s="907"/>
      <c r="Q27" s="907"/>
      <c r="R27" s="907"/>
      <c r="S27" s="907"/>
      <c r="T27" s="907"/>
      <c r="U27" s="907"/>
      <c r="V27" s="907"/>
      <c r="W27" s="907"/>
      <c r="X27" s="907"/>
      <c r="Y27" s="907"/>
      <c r="Z27" s="907"/>
      <c r="AA27" s="907"/>
      <c r="AB27" s="907"/>
      <c r="AC27" s="907"/>
    </row>
    <row r="28" spans="1:51" ht="12" customHeight="1">
      <c r="I28" s="903"/>
      <c r="J28" s="903"/>
      <c r="K28" s="903"/>
      <c r="L28" s="903"/>
      <c r="M28" s="903"/>
      <c r="N28" s="903"/>
      <c r="O28" s="903"/>
      <c r="P28" s="903"/>
      <c r="Q28" s="903"/>
      <c r="R28" s="903"/>
      <c r="S28" s="903"/>
      <c r="T28" s="903"/>
      <c r="U28" s="903"/>
      <c r="V28" s="903"/>
      <c r="W28" s="903"/>
      <c r="Z28" s="903"/>
    </row>
    <row r="29" spans="1:51" ht="12" customHeight="1">
      <c r="A29" s="1052"/>
      <c r="I29" s="903"/>
      <c r="J29" s="903"/>
      <c r="K29" s="903"/>
      <c r="L29" s="903"/>
      <c r="M29" s="903"/>
      <c r="N29" s="903"/>
      <c r="O29" s="929"/>
      <c r="P29" s="929"/>
      <c r="Q29" s="929"/>
      <c r="R29" s="929"/>
      <c r="S29" s="929"/>
      <c r="T29" s="929"/>
      <c r="U29" s="929"/>
      <c r="V29" s="929"/>
      <c r="W29" s="929"/>
      <c r="X29" s="929"/>
      <c r="Y29" s="929"/>
      <c r="Z29" s="929"/>
      <c r="AA29" s="929"/>
      <c r="AB29" s="929"/>
    </row>
    <row r="30" spans="1:51" ht="9.75" customHeight="1">
      <c r="O30" s="1198"/>
      <c r="P30" s="1198"/>
      <c r="Q30" s="1198"/>
      <c r="R30" s="1198"/>
      <c r="S30" s="1198"/>
      <c r="T30" s="1198"/>
      <c r="U30" s="1198"/>
      <c r="V30" s="1198"/>
      <c r="W30" s="1198"/>
      <c r="X30" s="1198"/>
      <c r="Y30" s="1198"/>
      <c r="Z30" s="1198"/>
      <c r="AA30" s="1198"/>
      <c r="AB30" s="1198"/>
    </row>
    <row r="31" spans="1:51" ht="19.5" customHeight="1">
      <c r="A31" s="916"/>
      <c r="B31" s="916"/>
      <c r="C31" s="916"/>
      <c r="D31" s="916"/>
      <c r="E31" s="916"/>
      <c r="F31" s="916"/>
      <c r="G31" s="916"/>
      <c r="H31" s="916"/>
      <c r="I31" s="916"/>
      <c r="J31" s="916"/>
      <c r="K31" s="916"/>
      <c r="L31" s="916"/>
      <c r="M31" s="916"/>
      <c r="N31" s="916"/>
      <c r="O31" s="929"/>
      <c r="P31" s="929"/>
      <c r="Q31" s="929"/>
      <c r="R31" s="929"/>
      <c r="S31" s="929"/>
      <c r="T31" s="929"/>
      <c r="U31" s="929"/>
      <c r="V31" s="929"/>
      <c r="W31" s="929"/>
      <c r="X31" s="929"/>
      <c r="Y31" s="929"/>
      <c r="Z31" s="929"/>
      <c r="AA31" s="929"/>
      <c r="AB31" s="929"/>
    </row>
    <row r="32" spans="1:51" ht="15.75" customHeight="1">
      <c r="A32" s="1307" t="s">
        <v>660</v>
      </c>
      <c r="B32" s="1307"/>
      <c r="C32" s="1307"/>
      <c r="D32" s="1307"/>
      <c r="E32" s="1307"/>
      <c r="F32" s="1307"/>
      <c r="G32" s="1307"/>
      <c r="H32" s="1307"/>
      <c r="I32" s="1307"/>
      <c r="J32" s="1307"/>
      <c r="K32" s="1307"/>
      <c r="L32" s="1307"/>
      <c r="M32" s="1307"/>
      <c r="N32" s="1307"/>
      <c r="O32" s="1307"/>
      <c r="P32" s="1307"/>
      <c r="Q32" s="1307"/>
      <c r="R32" s="1307"/>
      <c r="S32" s="1307"/>
      <c r="T32" s="1307"/>
      <c r="U32" s="1307"/>
      <c r="V32" s="1307"/>
      <c r="W32" s="1307"/>
      <c r="X32" s="1307"/>
      <c r="Y32" s="1307"/>
      <c r="Z32" s="1307"/>
      <c r="AA32" s="1307"/>
    </row>
    <row r="33" spans="1:41" ht="7.5" customHeight="1"/>
    <row r="34" spans="1:41" ht="15.75" customHeight="1">
      <c r="I34" s="903"/>
      <c r="J34" s="903"/>
      <c r="K34" s="903"/>
      <c r="L34" s="903"/>
      <c r="M34" s="903"/>
      <c r="N34" s="903"/>
      <c r="R34" s="903"/>
      <c r="S34" s="903"/>
      <c r="T34" s="903"/>
      <c r="U34" s="903"/>
      <c r="V34" s="903"/>
      <c r="W34" s="903"/>
    </row>
    <row r="35" spans="1:41" ht="16.149999999999999" customHeight="1">
      <c r="I35" s="903"/>
      <c r="J35" s="903"/>
      <c r="K35" s="903"/>
      <c r="L35" s="903"/>
      <c r="M35" s="903"/>
      <c r="N35" s="903"/>
      <c r="O35" s="911" t="str">
        <f>項目一覧!$C$50</f>
        <v/>
      </c>
      <c r="R35" s="903"/>
      <c r="S35" s="903"/>
      <c r="T35" s="903"/>
      <c r="U35" s="903"/>
      <c r="V35" s="903"/>
      <c r="W35" s="903"/>
    </row>
    <row r="36" spans="1:41" ht="15.75" customHeight="1">
      <c r="I36" s="903" t="s">
        <v>659</v>
      </c>
      <c r="J36" s="903"/>
      <c r="K36" s="903"/>
      <c r="L36" s="903"/>
      <c r="M36" s="903"/>
      <c r="N36" s="903"/>
      <c r="O36" s="911" t="str">
        <f>項目一覧!$C$46</f>
        <v/>
      </c>
      <c r="R36" s="903"/>
      <c r="S36" s="903"/>
      <c r="T36" s="903"/>
      <c r="U36" s="903"/>
      <c r="V36" s="903"/>
      <c r="W36" s="903"/>
      <c r="X36" s="903"/>
      <c r="Z36" s="903"/>
    </row>
    <row r="37" spans="1:41" ht="15.75" customHeight="1">
      <c r="I37" s="903"/>
      <c r="J37" s="903"/>
      <c r="K37" s="903"/>
      <c r="L37" s="903"/>
      <c r="M37" s="903"/>
      <c r="N37" s="903"/>
      <c r="O37" s="929"/>
      <c r="P37" s="929"/>
      <c r="Q37" s="929"/>
      <c r="R37" s="929"/>
      <c r="S37" s="929"/>
      <c r="T37" s="929"/>
      <c r="U37" s="929"/>
      <c r="V37" s="929"/>
      <c r="W37" s="929"/>
      <c r="X37" s="929"/>
      <c r="Y37" s="929"/>
      <c r="Z37" s="929"/>
      <c r="AA37" s="929"/>
      <c r="AB37" s="929"/>
    </row>
    <row r="38" spans="1:41" ht="15.75" customHeight="1">
      <c r="A38" s="974"/>
      <c r="B38" s="974"/>
      <c r="C38" s="974"/>
      <c r="D38" s="974"/>
      <c r="E38" s="974"/>
      <c r="F38" s="974"/>
      <c r="G38" s="974"/>
      <c r="H38" s="974"/>
      <c r="I38" s="932"/>
      <c r="J38" s="932"/>
      <c r="K38" s="932"/>
      <c r="L38" s="932"/>
      <c r="M38" s="932"/>
      <c r="N38" s="932"/>
      <c r="O38" s="1198"/>
      <c r="P38" s="1198"/>
      <c r="Q38" s="1198"/>
      <c r="R38" s="1198"/>
      <c r="S38" s="1198"/>
      <c r="T38" s="1198"/>
      <c r="U38" s="1198"/>
      <c r="V38" s="1198"/>
      <c r="W38" s="1198"/>
      <c r="X38" s="1198"/>
      <c r="Y38" s="1198"/>
      <c r="Z38" s="1198"/>
      <c r="AA38" s="1198"/>
      <c r="AB38" s="1198"/>
    </row>
    <row r="39" spans="1:41" ht="19.149999999999999" customHeight="1">
      <c r="B39" s="903" t="str">
        <f>IF(作業メニュー!AM13=TRUE, "[検査を受ける建築物等]", "[検査を申請する建築物等]")</f>
        <v>[検査を申請する建築物等]</v>
      </c>
      <c r="AE39" s="1065" t="s">
        <v>647</v>
      </c>
    </row>
    <row r="40" spans="1:41" ht="19.149999999999999" customHeight="1">
      <c r="C40" s="1051" t="str">
        <f>IF(AO40=2,"■","□")</f>
        <v>□</v>
      </c>
      <c r="D40" s="904" t="s">
        <v>646</v>
      </c>
      <c r="K40" s="1051" t="str">
        <f>IF(AO40=3,"■","□")</f>
        <v>□</v>
      </c>
      <c r="L40" s="904" t="s">
        <v>645</v>
      </c>
      <c r="S40" s="1051" t="str">
        <f>IF(AO40=4,"■","□")</f>
        <v>□</v>
      </c>
      <c r="T40" s="904" t="s">
        <v>658</v>
      </c>
      <c r="AO40" s="1329">
        <v>1</v>
      </c>
    </row>
    <row r="41" spans="1:41" ht="26.25" customHeight="1">
      <c r="C41" s="1345" t="str">
        <f>IF(AO40=5,"■","□")</f>
        <v>□</v>
      </c>
      <c r="D41" s="908" t="s">
        <v>3642</v>
      </c>
      <c r="K41" s="1345" t="str">
        <f>IF(AO40=6,"■","□")</f>
        <v>□</v>
      </c>
      <c r="L41" s="908" t="s">
        <v>644</v>
      </c>
    </row>
    <row r="42" spans="1:41" ht="22.5" customHeight="1">
      <c r="A42" s="1706" t="s">
        <v>643</v>
      </c>
      <c r="B42" s="1707"/>
      <c r="C42" s="1707"/>
      <c r="D42" s="1707"/>
      <c r="E42" s="1707"/>
      <c r="F42" s="1708"/>
      <c r="G42" s="1331" t="s">
        <v>642</v>
      </c>
      <c r="H42" s="1331"/>
      <c r="I42" s="1331"/>
      <c r="J42" s="1332"/>
      <c r="K42" s="1706" t="s">
        <v>641</v>
      </c>
      <c r="L42" s="1707"/>
      <c r="M42" s="1707"/>
      <c r="N42" s="1707"/>
      <c r="O42" s="1707"/>
      <c r="P42" s="1708"/>
      <c r="Q42" s="1706" t="s">
        <v>640</v>
      </c>
      <c r="R42" s="1707"/>
      <c r="S42" s="1707"/>
      <c r="T42" s="1707"/>
      <c r="U42" s="1708"/>
      <c r="V42" s="1706" t="s">
        <v>639</v>
      </c>
      <c r="W42" s="1707"/>
      <c r="X42" s="1707"/>
      <c r="Y42" s="1707"/>
      <c r="Z42" s="1707"/>
      <c r="AA42" s="1708"/>
    </row>
    <row r="43" spans="1:41" ht="32.25" customHeight="1">
      <c r="A43" s="1987"/>
      <c r="B43" s="1988"/>
      <c r="C43" s="1988"/>
      <c r="D43" s="1988"/>
      <c r="E43" s="1988"/>
      <c r="F43" s="1989"/>
      <c r="G43" s="2079"/>
      <c r="H43" s="2080"/>
      <c r="I43" s="2080"/>
      <c r="J43" s="2081"/>
      <c r="K43" s="2064" t="s">
        <v>435</v>
      </c>
      <c r="L43" s="2065"/>
      <c r="M43" s="2065"/>
      <c r="N43" s="2065"/>
      <c r="O43" s="2065"/>
      <c r="P43" s="2066"/>
      <c r="Q43" s="2064" t="s">
        <v>435</v>
      </c>
      <c r="R43" s="2065"/>
      <c r="S43" s="2065"/>
      <c r="T43" s="2065"/>
      <c r="U43" s="2066"/>
      <c r="V43" s="1984" t="s">
        <v>2806</v>
      </c>
      <c r="W43" s="1985"/>
      <c r="X43" s="1985"/>
      <c r="Y43" s="1985"/>
      <c r="Z43" s="1985"/>
      <c r="AA43" s="1986"/>
    </row>
    <row r="44" spans="1:41" ht="73.150000000000006" customHeight="1">
      <c r="A44" s="1990"/>
      <c r="B44" s="1991"/>
      <c r="C44" s="1991"/>
      <c r="D44" s="1991"/>
      <c r="E44" s="1991"/>
      <c r="F44" s="1992"/>
      <c r="G44" s="2082"/>
      <c r="H44" s="1682"/>
      <c r="I44" s="1682"/>
      <c r="J44" s="2083"/>
      <c r="K44" s="1718"/>
      <c r="L44" s="1719"/>
      <c r="M44" s="1719"/>
      <c r="N44" s="1719"/>
      <c r="O44" s="1719"/>
      <c r="P44" s="1720"/>
      <c r="Q44" s="1718"/>
      <c r="R44" s="1719"/>
      <c r="S44" s="1719"/>
      <c r="T44" s="1719"/>
      <c r="U44" s="1720"/>
      <c r="V44" s="2061" t="s">
        <v>638</v>
      </c>
      <c r="W44" s="2062"/>
      <c r="X44" s="2062"/>
      <c r="Y44" s="2062"/>
      <c r="Z44" s="2062"/>
      <c r="AA44" s="2063"/>
    </row>
    <row r="45" spans="1:41" ht="20.25" customHeight="1">
      <c r="A45" s="1993"/>
      <c r="B45" s="1994"/>
      <c r="C45" s="1994"/>
      <c r="D45" s="1994"/>
      <c r="E45" s="1994"/>
      <c r="F45" s="1995"/>
      <c r="G45" s="2084"/>
      <c r="H45" s="2085"/>
      <c r="I45" s="2085"/>
      <c r="J45" s="2086"/>
      <c r="K45" s="1721"/>
      <c r="L45" s="1722"/>
      <c r="M45" s="1722"/>
      <c r="N45" s="1722"/>
      <c r="O45" s="1722"/>
      <c r="P45" s="1723"/>
      <c r="Q45" s="1721"/>
      <c r="R45" s="1722"/>
      <c r="S45" s="1722"/>
      <c r="T45" s="1722"/>
      <c r="U45" s="1723"/>
      <c r="V45" s="2054" t="s">
        <v>2383</v>
      </c>
      <c r="W45" s="2055"/>
      <c r="X45" s="2055"/>
      <c r="Y45" s="2055"/>
      <c r="Z45" s="2055"/>
      <c r="AA45" s="2056"/>
      <c r="AB45" s="929"/>
    </row>
    <row r="46" spans="1:41" ht="8.25" customHeight="1">
      <c r="I46" s="903"/>
      <c r="J46" s="903"/>
      <c r="K46" s="903"/>
      <c r="L46" s="903"/>
      <c r="M46" s="903"/>
      <c r="N46" s="903"/>
      <c r="O46" s="929"/>
      <c r="P46" s="929"/>
      <c r="Q46" s="929"/>
      <c r="R46" s="929"/>
      <c r="S46" s="929"/>
      <c r="T46" s="929"/>
      <c r="U46" s="929"/>
      <c r="V46" s="929"/>
      <c r="W46" s="929"/>
      <c r="X46" s="929"/>
      <c r="Y46" s="929"/>
      <c r="Z46" s="929"/>
      <c r="AA46" s="929"/>
      <c r="AB46" s="929"/>
    </row>
    <row r="47" spans="1:41" ht="13.15" customHeight="1">
      <c r="A47" s="1052"/>
      <c r="I47" s="903"/>
      <c r="J47" s="903"/>
      <c r="K47" s="903"/>
      <c r="L47" s="903"/>
      <c r="M47" s="903"/>
      <c r="N47" s="903"/>
      <c r="O47" s="929"/>
      <c r="P47" s="929"/>
      <c r="Q47" s="929"/>
      <c r="R47" s="929"/>
      <c r="S47" s="929"/>
      <c r="T47" s="929"/>
      <c r="U47" s="929"/>
      <c r="V47" s="929"/>
      <c r="W47" s="929"/>
      <c r="X47" s="929"/>
      <c r="Y47" s="929"/>
      <c r="Z47" s="929"/>
      <c r="AA47" s="929"/>
      <c r="AB47" s="929"/>
    </row>
    <row r="48" spans="1:41" ht="5.25" customHeight="1"/>
    <row r="49" spans="1:29" ht="5.25" customHeight="1"/>
    <row r="50" spans="1:29" ht="17.25" customHeight="1">
      <c r="A50" s="1295" t="s">
        <v>637</v>
      </c>
      <c r="B50" s="1295"/>
      <c r="C50" s="1295"/>
      <c r="D50" s="1295"/>
      <c r="E50" s="1295"/>
      <c r="F50" s="1295"/>
      <c r="G50" s="1295"/>
      <c r="H50" s="1295"/>
      <c r="I50" s="1295"/>
      <c r="J50" s="1295"/>
      <c r="K50" s="1295"/>
      <c r="L50" s="1295"/>
      <c r="M50" s="1295"/>
      <c r="N50" s="1295"/>
      <c r="O50" s="1295"/>
      <c r="P50" s="1295"/>
      <c r="Q50" s="1295"/>
      <c r="R50" s="1295"/>
      <c r="S50" s="1295"/>
      <c r="T50" s="1295"/>
      <c r="U50" s="1295"/>
      <c r="V50" s="1295"/>
      <c r="W50" s="1295"/>
      <c r="X50" s="1295"/>
      <c r="Y50" s="1295"/>
      <c r="Z50" s="1295"/>
      <c r="AA50" s="1295"/>
    </row>
    <row r="51" spans="1:29" ht="17.25" customHeight="1">
      <c r="A51" s="935"/>
      <c r="B51" s="935" t="s">
        <v>636</v>
      </c>
      <c r="C51" s="935"/>
      <c r="D51" s="935"/>
      <c r="E51" s="935"/>
      <c r="F51" s="935"/>
      <c r="G51" s="935"/>
      <c r="H51" s="935"/>
      <c r="I51" s="935"/>
      <c r="J51" s="935"/>
      <c r="K51" s="935"/>
      <c r="L51" s="935"/>
      <c r="M51" s="935"/>
      <c r="N51" s="935"/>
      <c r="O51" s="935"/>
      <c r="P51" s="935"/>
      <c r="Q51" s="935"/>
      <c r="R51" s="935"/>
      <c r="S51" s="935"/>
      <c r="T51" s="935"/>
      <c r="U51" s="935"/>
      <c r="V51" s="935"/>
      <c r="W51" s="935"/>
      <c r="X51" s="935"/>
      <c r="Y51" s="935"/>
      <c r="Z51" s="935"/>
      <c r="AA51" s="935"/>
      <c r="AB51" s="974"/>
    </row>
    <row r="52" spans="1:29" ht="17.25" customHeight="1">
      <c r="A52" s="936" t="s">
        <v>628</v>
      </c>
      <c r="B52" s="906" t="s">
        <v>635</v>
      </c>
      <c r="C52" s="906"/>
      <c r="D52" s="906"/>
      <c r="E52" s="906"/>
      <c r="F52" s="906"/>
      <c r="G52" s="906"/>
      <c r="H52" s="906"/>
      <c r="I52" s="906"/>
      <c r="J52" s="906"/>
      <c r="K52" s="906"/>
      <c r="L52" s="906"/>
      <c r="M52" s="906"/>
      <c r="N52" s="906"/>
      <c r="O52" s="906"/>
      <c r="P52" s="906"/>
      <c r="Q52" s="906"/>
      <c r="R52" s="906"/>
      <c r="S52" s="906"/>
      <c r="T52" s="906"/>
      <c r="U52" s="937"/>
      <c r="V52" s="937"/>
      <c r="W52" s="937"/>
      <c r="X52" s="937"/>
      <c r="Y52" s="937"/>
      <c r="Z52" s="937"/>
      <c r="AA52" s="937"/>
    </row>
    <row r="53" spans="1:29" ht="17.25" customHeight="1">
      <c r="A53" s="936"/>
      <c r="B53" s="906" t="s">
        <v>431</v>
      </c>
      <c r="C53" s="906"/>
      <c r="D53" s="906"/>
      <c r="E53" s="906"/>
      <c r="F53" s="906"/>
      <c r="G53" s="906"/>
      <c r="H53" s="906" t="str">
        <f>IF(項目一覧!$C$21=0,"",項目一覧!$C$21&amp;"  ")&amp;IF(項目一覧!$C$5=0,"",項目一覧!$C$5)</f>
        <v xml:space="preserve">  </v>
      </c>
      <c r="J53" s="906"/>
      <c r="K53" s="906"/>
      <c r="L53" s="906"/>
      <c r="M53" s="906"/>
      <c r="N53" s="906"/>
      <c r="O53" s="906"/>
      <c r="P53" s="906"/>
      <c r="Q53" s="906"/>
      <c r="R53" s="906"/>
      <c r="S53" s="906"/>
      <c r="T53" s="906"/>
      <c r="U53" s="906"/>
      <c r="V53" s="906"/>
      <c r="W53" s="906"/>
      <c r="X53" s="906"/>
      <c r="Y53" s="906"/>
      <c r="Z53" s="906"/>
      <c r="AA53" s="906"/>
    </row>
    <row r="54" spans="1:29" ht="17.25" customHeight="1">
      <c r="A54" s="936"/>
      <c r="B54" s="906" t="s">
        <v>408</v>
      </c>
      <c r="C54" s="906"/>
      <c r="D54" s="906"/>
      <c r="E54" s="906"/>
      <c r="F54" s="906"/>
      <c r="G54" s="906"/>
      <c r="H54" s="938" t="str">
        <f>IF(項目一覧!$C$183=0,"",項目一覧!$C$183&amp;"  ")&amp;IF(項目一覧!$C$4=0,"",項目一覧!$C$4)</f>
        <v xml:space="preserve">  </v>
      </c>
      <c r="I54" s="939"/>
      <c r="J54" s="938"/>
      <c r="K54" s="938"/>
      <c r="L54" s="938"/>
      <c r="M54" s="938"/>
      <c r="N54" s="938"/>
      <c r="O54" s="938"/>
      <c r="P54" s="938"/>
      <c r="Q54" s="938"/>
      <c r="R54" s="938"/>
      <c r="S54" s="938"/>
      <c r="T54" s="938"/>
      <c r="U54" s="938"/>
      <c r="V54" s="938"/>
      <c r="W54" s="938"/>
      <c r="X54" s="938"/>
      <c r="Y54" s="938"/>
      <c r="Z54" s="938"/>
      <c r="AA54" s="938"/>
      <c r="AB54" s="939"/>
      <c r="AC54" s="939"/>
    </row>
    <row r="55" spans="1:29" ht="17.25" customHeight="1">
      <c r="A55" s="936"/>
      <c r="B55" s="906" t="s">
        <v>399</v>
      </c>
      <c r="C55" s="906"/>
      <c r="D55" s="906"/>
      <c r="E55" s="906"/>
      <c r="F55" s="906"/>
      <c r="G55" s="906"/>
      <c r="H55" s="938" t="str">
        <f>項目一覧!$C$6</f>
        <v/>
      </c>
      <c r="I55" s="939"/>
      <c r="J55" s="938"/>
      <c r="K55" s="938"/>
      <c r="L55" s="938"/>
      <c r="M55" s="938"/>
      <c r="N55" s="938"/>
      <c r="O55" s="938"/>
      <c r="P55" s="938"/>
      <c r="Q55" s="938"/>
      <c r="R55" s="938"/>
      <c r="S55" s="938"/>
      <c r="T55" s="938"/>
      <c r="U55" s="938"/>
      <c r="V55" s="938"/>
      <c r="W55" s="938"/>
      <c r="X55" s="938"/>
      <c r="Y55" s="938"/>
      <c r="Z55" s="938"/>
      <c r="AA55" s="938"/>
      <c r="AB55" s="939"/>
      <c r="AC55" s="939"/>
    </row>
    <row r="56" spans="1:29" ht="17.25" customHeight="1">
      <c r="A56" s="936"/>
      <c r="B56" s="906" t="s">
        <v>430</v>
      </c>
      <c r="C56" s="906"/>
      <c r="D56" s="906"/>
      <c r="E56" s="906"/>
      <c r="F56" s="906"/>
      <c r="G56" s="906"/>
      <c r="H56" s="1711" t="str">
        <f>項目一覧!$C$7</f>
        <v/>
      </c>
      <c r="I56" s="1711"/>
      <c r="J56" s="1711"/>
      <c r="K56" s="1711"/>
      <c r="L56" s="1711"/>
      <c r="M56" s="1711"/>
      <c r="N56" s="1711"/>
      <c r="O56" s="1711"/>
      <c r="P56" s="1711"/>
      <c r="Q56" s="1711"/>
      <c r="R56" s="1711"/>
      <c r="S56" s="1711"/>
      <c r="T56" s="1711"/>
      <c r="U56" s="1711"/>
      <c r="V56" s="1711"/>
      <c r="W56" s="1711"/>
      <c r="X56" s="1711"/>
      <c r="Y56" s="1711"/>
      <c r="Z56" s="1711"/>
      <c r="AA56" s="1711"/>
      <c r="AB56" s="1711"/>
      <c r="AC56" s="1711"/>
    </row>
    <row r="57" spans="1:29" ht="17.25" customHeight="1">
      <c r="A57" s="940"/>
      <c r="B57" s="935" t="s">
        <v>397</v>
      </c>
      <c r="C57" s="935"/>
      <c r="D57" s="935"/>
      <c r="E57" s="935"/>
      <c r="F57" s="935"/>
      <c r="G57" s="935"/>
      <c r="H57" s="941" t="str">
        <f>項目一覧!$C$8</f>
        <v/>
      </c>
      <c r="I57" s="942"/>
      <c r="J57" s="941"/>
      <c r="K57" s="941"/>
      <c r="L57" s="941"/>
      <c r="M57" s="941"/>
      <c r="N57" s="941"/>
      <c r="O57" s="941"/>
      <c r="P57" s="941"/>
      <c r="Q57" s="941"/>
      <c r="R57" s="941"/>
      <c r="S57" s="941"/>
      <c r="T57" s="941"/>
      <c r="U57" s="941"/>
      <c r="V57" s="941"/>
      <c r="W57" s="941"/>
      <c r="X57" s="941"/>
      <c r="Y57" s="941"/>
      <c r="Z57" s="941"/>
      <c r="AA57" s="941"/>
      <c r="AB57" s="942"/>
      <c r="AC57" s="939"/>
    </row>
    <row r="58" spans="1:29" ht="17.25" customHeight="1">
      <c r="A58" s="936" t="s">
        <v>628</v>
      </c>
      <c r="B58" s="906" t="s">
        <v>429</v>
      </c>
      <c r="C58" s="906"/>
      <c r="D58" s="906"/>
      <c r="E58" s="906"/>
      <c r="F58" s="906"/>
      <c r="G58" s="906"/>
      <c r="H58" s="938"/>
      <c r="I58" s="938"/>
      <c r="J58" s="938"/>
      <c r="K58" s="938"/>
      <c r="L58" s="938"/>
      <c r="M58" s="938"/>
      <c r="N58" s="938"/>
      <c r="O58" s="938"/>
      <c r="P58" s="938"/>
      <c r="Q58" s="938"/>
      <c r="R58" s="938"/>
      <c r="S58" s="938"/>
      <c r="T58" s="938"/>
      <c r="U58" s="938"/>
      <c r="V58" s="938"/>
      <c r="W58" s="938"/>
      <c r="X58" s="938"/>
      <c r="Y58" s="938"/>
      <c r="Z58" s="938"/>
      <c r="AA58" s="938"/>
      <c r="AB58" s="939"/>
      <c r="AC58" s="939"/>
    </row>
    <row r="59" spans="1:29" ht="17.25" customHeight="1">
      <c r="A59" s="936"/>
      <c r="B59" s="906" t="s">
        <v>409</v>
      </c>
      <c r="C59" s="906"/>
      <c r="D59" s="906"/>
      <c r="E59" s="906"/>
      <c r="F59" s="906"/>
      <c r="G59" s="906"/>
      <c r="H59" s="944" t="str">
        <f>IF(項目一覧!$C$9=0,"","("&amp;項目一覧!$C$9&amp;") 建築士  （"&amp;項目一覧!$C$10&amp;"）登録　第　 "&amp;項目一覧!$C$11&amp;"　号")</f>
        <v>() 建築士  （）登録　第　 　号</v>
      </c>
      <c r="I59" s="939"/>
      <c r="J59" s="938"/>
      <c r="K59" s="938"/>
      <c r="L59" s="938"/>
      <c r="M59" s="938"/>
      <c r="N59" s="938"/>
      <c r="O59" s="938"/>
      <c r="P59" s="938"/>
      <c r="Q59" s="938"/>
      <c r="R59" s="938"/>
      <c r="S59" s="938"/>
      <c r="T59" s="938"/>
      <c r="U59" s="938"/>
      <c r="V59" s="938"/>
      <c r="W59" s="938"/>
      <c r="X59" s="938"/>
      <c r="Y59" s="938"/>
      <c r="Z59" s="938"/>
      <c r="AA59" s="938"/>
      <c r="AB59" s="939"/>
      <c r="AC59" s="939"/>
    </row>
    <row r="60" spans="1:29" ht="17.25" customHeight="1">
      <c r="A60" s="936"/>
      <c r="B60" s="906" t="s">
        <v>408</v>
      </c>
      <c r="C60" s="906"/>
      <c r="D60" s="906"/>
      <c r="E60" s="906"/>
      <c r="F60" s="906"/>
      <c r="G60" s="906"/>
      <c r="H60" s="938" t="str">
        <f>項目一覧!$C$12</f>
        <v/>
      </c>
      <c r="I60" s="939"/>
      <c r="J60" s="938"/>
      <c r="K60" s="938"/>
      <c r="L60" s="938"/>
      <c r="M60" s="938"/>
      <c r="N60" s="938"/>
      <c r="O60" s="938"/>
      <c r="P60" s="938"/>
      <c r="Q60" s="938"/>
      <c r="R60" s="938"/>
      <c r="S60" s="938"/>
      <c r="T60" s="938"/>
      <c r="U60" s="938"/>
      <c r="V60" s="938"/>
      <c r="W60" s="938"/>
      <c r="X60" s="938"/>
      <c r="Y60" s="938"/>
      <c r="Z60" s="938"/>
      <c r="AA60" s="938"/>
      <c r="AB60" s="939"/>
      <c r="AC60" s="939"/>
    </row>
    <row r="61" spans="1:29" ht="17.25" customHeight="1">
      <c r="A61" s="936"/>
      <c r="B61" s="906" t="s">
        <v>407</v>
      </c>
      <c r="C61" s="906"/>
      <c r="D61" s="906"/>
      <c r="E61" s="906"/>
      <c r="F61" s="906"/>
      <c r="G61" s="906"/>
      <c r="H61" s="944" t="str">
        <f>IF(項目一覧!$C$13=0,"","("&amp;項目一覧!$C$13&amp;") 建築士事務所  （"&amp;項目一覧!$C$14&amp;"）知事登録　第　 "&amp;項目一覧!$C$15&amp;"　号")</f>
        <v>() 建築士事務所  （）知事登録　第　 　号</v>
      </c>
      <c r="I61" s="939"/>
      <c r="J61" s="938"/>
      <c r="K61" s="938"/>
      <c r="L61" s="938"/>
      <c r="M61" s="938"/>
      <c r="N61" s="938"/>
      <c r="O61" s="938"/>
      <c r="P61" s="938"/>
      <c r="Q61" s="938"/>
      <c r="R61" s="938"/>
      <c r="S61" s="938"/>
      <c r="T61" s="938"/>
      <c r="U61" s="938"/>
      <c r="V61" s="938"/>
      <c r="W61" s="938"/>
      <c r="X61" s="938"/>
      <c r="Y61" s="938"/>
      <c r="Z61" s="938"/>
      <c r="AA61" s="938"/>
      <c r="AB61" s="939"/>
      <c r="AC61" s="939"/>
    </row>
    <row r="62" spans="1:29" ht="17.25" customHeight="1">
      <c r="A62" s="936"/>
      <c r="B62" s="906"/>
      <c r="C62" s="906"/>
      <c r="D62" s="906"/>
      <c r="E62" s="906"/>
      <c r="F62" s="906"/>
      <c r="G62" s="906"/>
      <c r="H62" s="938" t="str">
        <f>項目一覧!$C$16</f>
        <v/>
      </c>
      <c r="I62" s="939"/>
      <c r="J62" s="938"/>
      <c r="K62" s="938"/>
      <c r="L62" s="938"/>
      <c r="M62" s="938"/>
      <c r="N62" s="938"/>
      <c r="O62" s="938"/>
      <c r="P62" s="938"/>
      <c r="Q62" s="938"/>
      <c r="R62" s="938"/>
      <c r="S62" s="938"/>
      <c r="T62" s="938"/>
      <c r="U62" s="938"/>
      <c r="V62" s="938"/>
      <c r="W62" s="938"/>
      <c r="X62" s="938"/>
      <c r="Y62" s="938"/>
      <c r="Z62" s="938"/>
      <c r="AA62" s="938"/>
      <c r="AB62" s="939"/>
      <c r="AC62" s="939"/>
    </row>
    <row r="63" spans="1:29" ht="17.25" customHeight="1">
      <c r="A63" s="936"/>
      <c r="B63" s="906" t="s">
        <v>406</v>
      </c>
      <c r="C63" s="906"/>
      <c r="D63" s="906"/>
      <c r="E63" s="906"/>
      <c r="F63" s="906"/>
      <c r="G63" s="906"/>
      <c r="H63" s="938" t="str">
        <f>項目一覧!$C$17</f>
        <v/>
      </c>
      <c r="I63" s="939"/>
      <c r="J63" s="938"/>
      <c r="K63" s="938"/>
      <c r="L63" s="938"/>
      <c r="M63" s="938"/>
      <c r="N63" s="938"/>
      <c r="O63" s="938"/>
      <c r="P63" s="938"/>
      <c r="Q63" s="938"/>
      <c r="R63" s="938"/>
      <c r="S63" s="938"/>
      <c r="T63" s="938"/>
      <c r="U63" s="938"/>
      <c r="V63" s="938"/>
      <c r="W63" s="938"/>
      <c r="X63" s="938"/>
      <c r="Y63" s="938"/>
      <c r="Z63" s="938"/>
      <c r="AA63" s="938"/>
      <c r="AB63" s="939"/>
      <c r="AC63" s="939"/>
    </row>
    <row r="64" spans="1:29" ht="17.25" customHeight="1">
      <c r="A64" s="936"/>
      <c r="B64" s="906" t="s">
        <v>405</v>
      </c>
      <c r="C64" s="906"/>
      <c r="D64" s="906"/>
      <c r="E64" s="906"/>
      <c r="F64" s="906"/>
      <c r="G64" s="906"/>
      <c r="H64" s="1711" t="str">
        <f>項目一覧!$C$18</f>
        <v/>
      </c>
      <c r="I64" s="1711"/>
      <c r="J64" s="1711"/>
      <c r="K64" s="1711"/>
      <c r="L64" s="1711"/>
      <c r="M64" s="1711"/>
      <c r="N64" s="1711"/>
      <c r="O64" s="1711"/>
      <c r="P64" s="1711"/>
      <c r="Q64" s="1711"/>
      <c r="R64" s="1711"/>
      <c r="S64" s="1711"/>
      <c r="T64" s="1711"/>
      <c r="U64" s="1711"/>
      <c r="V64" s="1711"/>
      <c r="W64" s="1711"/>
      <c r="X64" s="1711"/>
      <c r="Y64" s="1711"/>
      <c r="Z64" s="1711"/>
      <c r="AA64" s="1711"/>
      <c r="AB64" s="1711"/>
      <c r="AC64" s="1711"/>
    </row>
    <row r="65" spans="1:29" ht="17.25" customHeight="1">
      <c r="A65" s="940"/>
      <c r="B65" s="935" t="s">
        <v>404</v>
      </c>
      <c r="C65" s="935"/>
      <c r="D65" s="935"/>
      <c r="E65" s="935"/>
      <c r="F65" s="935"/>
      <c r="G65" s="935"/>
      <c r="H65" s="941" t="str">
        <f>項目一覧!$C$19</f>
        <v/>
      </c>
      <c r="I65" s="942"/>
      <c r="J65" s="941"/>
      <c r="K65" s="941"/>
      <c r="L65" s="941"/>
      <c r="M65" s="941"/>
      <c r="N65" s="941"/>
      <c r="O65" s="941"/>
      <c r="P65" s="941"/>
      <c r="Q65" s="941"/>
      <c r="R65" s="941"/>
      <c r="S65" s="941"/>
      <c r="T65" s="941"/>
      <c r="U65" s="941"/>
      <c r="V65" s="941"/>
      <c r="W65" s="941"/>
      <c r="X65" s="941"/>
      <c r="Y65" s="941"/>
      <c r="Z65" s="941"/>
      <c r="AA65" s="941"/>
      <c r="AB65" s="942"/>
      <c r="AC65" s="939"/>
    </row>
    <row r="66" spans="1:29" ht="17.25" customHeight="1">
      <c r="A66" s="936" t="s">
        <v>628</v>
      </c>
      <c r="B66" s="906" t="s">
        <v>428</v>
      </c>
      <c r="C66" s="906"/>
      <c r="D66" s="906"/>
      <c r="E66" s="906"/>
      <c r="F66" s="906"/>
      <c r="G66" s="906"/>
      <c r="H66" s="938"/>
      <c r="I66" s="939"/>
      <c r="J66" s="938"/>
      <c r="K66" s="938"/>
      <c r="L66" s="938"/>
      <c r="M66" s="938"/>
      <c r="N66" s="938"/>
      <c r="O66" s="938"/>
      <c r="P66" s="938"/>
      <c r="Q66" s="938"/>
      <c r="R66" s="938"/>
      <c r="S66" s="938"/>
      <c r="T66" s="938"/>
      <c r="U66" s="938"/>
      <c r="V66" s="938"/>
      <c r="W66" s="938"/>
      <c r="X66" s="938"/>
      <c r="Y66" s="938"/>
      <c r="Z66" s="938"/>
      <c r="AA66" s="938"/>
      <c r="AB66" s="939"/>
      <c r="AC66" s="939"/>
    </row>
    <row r="67" spans="1:29" ht="18" customHeight="1">
      <c r="A67" s="936"/>
      <c r="B67" s="906" t="s">
        <v>427</v>
      </c>
      <c r="C67" s="906"/>
      <c r="D67" s="906"/>
      <c r="E67" s="906"/>
      <c r="F67" s="906"/>
      <c r="G67" s="906"/>
      <c r="H67" s="938"/>
      <c r="I67" s="938"/>
      <c r="J67" s="938"/>
      <c r="K67" s="938"/>
      <c r="L67" s="938"/>
      <c r="M67" s="938"/>
      <c r="N67" s="938"/>
      <c r="O67" s="938"/>
      <c r="P67" s="938"/>
      <c r="Q67" s="938"/>
      <c r="R67" s="938"/>
      <c r="S67" s="938"/>
      <c r="T67" s="938"/>
      <c r="U67" s="938"/>
      <c r="V67" s="938"/>
      <c r="W67" s="938"/>
      <c r="X67" s="938"/>
      <c r="Y67" s="938"/>
      <c r="Z67" s="938"/>
      <c r="AA67" s="938"/>
      <c r="AB67" s="939"/>
      <c r="AC67" s="939"/>
    </row>
    <row r="68" spans="1:29" ht="17.25" customHeight="1">
      <c r="A68" s="936"/>
      <c r="B68" s="906" t="s">
        <v>409</v>
      </c>
      <c r="C68" s="906"/>
      <c r="D68" s="906"/>
      <c r="E68" s="906"/>
      <c r="F68" s="906"/>
      <c r="G68" s="906"/>
      <c r="H68" s="944" t="str">
        <f>IF(項目一覧!$C$22=0,"","("&amp;項目一覧!$C$22&amp;") 建築士  （"&amp;項目一覧!$C$23&amp;"）登録　第　 "&amp;項目一覧!$C$24&amp;"　号")</f>
        <v>() 建築士  （）登録　第　 　号</v>
      </c>
      <c r="I68" s="939"/>
      <c r="J68" s="938"/>
      <c r="K68" s="938"/>
      <c r="L68" s="938"/>
      <c r="M68" s="938"/>
      <c r="N68" s="938"/>
      <c r="O68" s="938"/>
      <c r="P68" s="938"/>
      <c r="Q68" s="938"/>
      <c r="R68" s="938"/>
      <c r="S68" s="938"/>
      <c r="T68" s="938"/>
      <c r="U68" s="938"/>
      <c r="V68" s="938"/>
      <c r="W68" s="938"/>
      <c r="X68" s="938"/>
      <c r="Y68" s="938"/>
      <c r="Z68" s="938"/>
      <c r="AA68" s="938"/>
      <c r="AB68" s="939"/>
      <c r="AC68" s="939"/>
    </row>
    <row r="69" spans="1:29" ht="17.25" customHeight="1">
      <c r="A69" s="936"/>
      <c r="B69" s="906" t="s">
        <v>408</v>
      </c>
      <c r="C69" s="906"/>
      <c r="D69" s="906"/>
      <c r="E69" s="906"/>
      <c r="F69" s="906"/>
      <c r="G69" s="906"/>
      <c r="H69" s="938" t="str">
        <f>項目一覧!$C$25</f>
        <v/>
      </c>
      <c r="I69" s="939"/>
      <c r="J69" s="938"/>
      <c r="K69" s="938"/>
      <c r="L69" s="938"/>
      <c r="M69" s="938"/>
      <c r="N69" s="938"/>
      <c r="O69" s="938"/>
      <c r="P69" s="938"/>
      <c r="Q69" s="938"/>
      <c r="R69" s="938"/>
      <c r="S69" s="938"/>
      <c r="T69" s="938"/>
      <c r="U69" s="938"/>
      <c r="V69" s="938"/>
      <c r="W69" s="938"/>
      <c r="X69" s="938"/>
      <c r="Y69" s="938"/>
      <c r="Z69" s="938"/>
      <c r="AA69" s="938"/>
      <c r="AB69" s="939"/>
      <c r="AC69" s="939"/>
    </row>
    <row r="70" spans="1:29" ht="17.25" customHeight="1">
      <c r="A70" s="945"/>
      <c r="B70" s="906" t="s">
        <v>407</v>
      </c>
      <c r="C70" s="906"/>
      <c r="D70" s="906"/>
      <c r="E70" s="906"/>
      <c r="F70" s="906"/>
      <c r="G70" s="906"/>
      <c r="H70" s="944" t="str">
        <f>IF(項目一覧!$C$27=0,"","("&amp;項目一覧!$C$27&amp;") 建築士事務所  （"&amp;項目一覧!$C$28&amp;"）知事登録　第　 "&amp;項目一覧!$C$29&amp;"　号")</f>
        <v>() 建築士事務所  （）知事登録　第　 　号</v>
      </c>
      <c r="I70" s="939"/>
      <c r="J70" s="938"/>
      <c r="K70" s="938"/>
      <c r="L70" s="938"/>
      <c r="M70" s="938"/>
      <c r="N70" s="938"/>
      <c r="O70" s="938"/>
      <c r="P70" s="938"/>
      <c r="Q70" s="938"/>
      <c r="R70" s="938"/>
      <c r="S70" s="938"/>
      <c r="T70" s="938"/>
      <c r="U70" s="938"/>
      <c r="V70" s="938"/>
      <c r="W70" s="938"/>
      <c r="X70" s="938"/>
      <c r="Y70" s="938"/>
      <c r="Z70" s="938"/>
      <c r="AA70" s="938"/>
      <c r="AB70" s="939"/>
      <c r="AC70" s="939"/>
    </row>
    <row r="71" spans="1:29" ht="17.25" customHeight="1">
      <c r="A71" s="945"/>
      <c r="B71" s="906"/>
      <c r="C71" s="906"/>
      <c r="D71" s="906"/>
      <c r="E71" s="906"/>
      <c r="F71" s="906"/>
      <c r="G71" s="906"/>
      <c r="H71" s="938" t="str">
        <f>項目一覧!$C$30</f>
        <v/>
      </c>
      <c r="I71" s="939"/>
      <c r="J71" s="938"/>
      <c r="K71" s="938"/>
      <c r="L71" s="938"/>
      <c r="M71" s="938"/>
      <c r="N71" s="938"/>
      <c r="O71" s="938"/>
      <c r="P71" s="938"/>
      <c r="Q71" s="938"/>
      <c r="R71" s="938"/>
      <c r="S71" s="938"/>
      <c r="T71" s="938"/>
      <c r="U71" s="938"/>
      <c r="V71" s="938"/>
      <c r="W71" s="938"/>
      <c r="X71" s="938"/>
      <c r="Y71" s="938"/>
      <c r="Z71" s="938"/>
      <c r="AA71" s="938"/>
      <c r="AB71" s="939"/>
      <c r="AC71" s="939"/>
    </row>
    <row r="72" spans="1:29" ht="17.25" customHeight="1">
      <c r="A72" s="945"/>
      <c r="B72" s="906" t="s">
        <v>406</v>
      </c>
      <c r="C72" s="906"/>
      <c r="D72" s="906"/>
      <c r="E72" s="906"/>
      <c r="F72" s="906"/>
      <c r="G72" s="906"/>
      <c r="H72" s="938" t="str">
        <f>項目一覧!$C$31</f>
        <v/>
      </c>
      <c r="I72" s="939"/>
      <c r="J72" s="938"/>
      <c r="K72" s="938"/>
      <c r="L72" s="938"/>
      <c r="M72" s="938"/>
      <c r="N72" s="938"/>
      <c r="O72" s="938"/>
      <c r="P72" s="938"/>
      <c r="Q72" s="938"/>
      <c r="R72" s="938"/>
      <c r="S72" s="938"/>
      <c r="T72" s="938"/>
      <c r="U72" s="938"/>
      <c r="V72" s="938"/>
      <c r="W72" s="938"/>
      <c r="X72" s="938"/>
      <c r="Y72" s="938"/>
      <c r="Z72" s="938"/>
      <c r="AA72" s="938"/>
      <c r="AB72" s="939"/>
      <c r="AC72" s="939"/>
    </row>
    <row r="73" spans="1:29" ht="17.25" customHeight="1">
      <c r="A73" s="945"/>
      <c r="B73" s="906" t="s">
        <v>405</v>
      </c>
      <c r="C73" s="906"/>
      <c r="D73" s="906"/>
      <c r="E73" s="906"/>
      <c r="F73" s="906"/>
      <c r="G73" s="906"/>
      <c r="H73" s="1711" t="str">
        <f>項目一覧!$C$32</f>
        <v/>
      </c>
      <c r="I73" s="1711"/>
      <c r="J73" s="1711"/>
      <c r="K73" s="1711"/>
      <c r="L73" s="1711"/>
      <c r="M73" s="1711"/>
      <c r="N73" s="1711"/>
      <c r="O73" s="1711"/>
      <c r="P73" s="1711"/>
      <c r="Q73" s="1711"/>
      <c r="R73" s="1711"/>
      <c r="S73" s="1711"/>
      <c r="T73" s="1711"/>
      <c r="U73" s="1711"/>
      <c r="V73" s="1711"/>
      <c r="W73" s="1711"/>
      <c r="X73" s="1711"/>
      <c r="Y73" s="1711"/>
      <c r="Z73" s="1711"/>
      <c r="AA73" s="1711"/>
      <c r="AB73" s="1711"/>
      <c r="AC73" s="1711"/>
    </row>
    <row r="74" spans="1:29" ht="17.25" customHeight="1">
      <c r="A74" s="945"/>
      <c r="B74" s="906" t="s">
        <v>404</v>
      </c>
      <c r="C74" s="906"/>
      <c r="D74" s="906"/>
      <c r="E74" s="906"/>
      <c r="F74" s="906"/>
      <c r="G74" s="906"/>
      <c r="H74" s="938" t="str">
        <f>項目一覧!$C$33</f>
        <v/>
      </c>
      <c r="I74" s="939"/>
      <c r="J74" s="938"/>
      <c r="K74" s="938"/>
      <c r="L74" s="938"/>
      <c r="M74" s="938"/>
      <c r="N74" s="938"/>
      <c r="O74" s="938"/>
      <c r="P74" s="938"/>
      <c r="Q74" s="938"/>
      <c r="R74" s="938"/>
      <c r="S74" s="938"/>
      <c r="T74" s="938"/>
      <c r="U74" s="938"/>
      <c r="V74" s="938"/>
      <c r="W74" s="938"/>
      <c r="X74" s="938"/>
      <c r="Y74" s="938"/>
      <c r="Z74" s="938"/>
      <c r="AA74" s="938"/>
      <c r="AB74" s="939"/>
      <c r="AC74" s="939"/>
    </row>
    <row r="75" spans="1:29" ht="18" customHeight="1">
      <c r="A75" s="945"/>
      <c r="B75" s="902" t="s">
        <v>634</v>
      </c>
      <c r="C75" s="906"/>
      <c r="D75" s="906"/>
      <c r="E75" s="906"/>
      <c r="F75" s="906"/>
      <c r="G75" s="906"/>
      <c r="H75" s="1724" t="str">
        <f>項目一覧!$C$35</f>
        <v/>
      </c>
      <c r="I75" s="1724"/>
      <c r="J75" s="1724"/>
      <c r="K75" s="1724"/>
      <c r="L75" s="1724"/>
      <c r="M75" s="1724"/>
      <c r="N75" s="1724"/>
      <c r="O75" s="1724"/>
      <c r="P75" s="1724"/>
      <c r="Q75" s="1724"/>
      <c r="R75" s="1724"/>
      <c r="S75" s="1724"/>
      <c r="T75" s="1724"/>
      <c r="U75" s="1724"/>
      <c r="V75" s="1724"/>
      <c r="W75" s="1724"/>
      <c r="X75" s="1724"/>
      <c r="Y75" s="1724"/>
      <c r="Z75" s="1724"/>
      <c r="AA75" s="1724"/>
      <c r="AB75" s="1724"/>
      <c r="AC75" s="939"/>
    </row>
    <row r="76" spans="1:29" ht="9.75" customHeight="1">
      <c r="A76" s="945"/>
      <c r="B76" s="906"/>
      <c r="C76" s="906"/>
      <c r="D76" s="906"/>
      <c r="E76" s="906"/>
      <c r="F76" s="906"/>
      <c r="G76" s="906"/>
      <c r="H76" s="1724"/>
      <c r="I76" s="1724"/>
      <c r="J76" s="1724"/>
      <c r="K76" s="1724"/>
      <c r="L76" s="1724"/>
      <c r="M76" s="1724"/>
      <c r="N76" s="1724"/>
      <c r="O76" s="1724"/>
      <c r="P76" s="1724"/>
      <c r="Q76" s="1724"/>
      <c r="R76" s="1724"/>
      <c r="S76" s="1724"/>
      <c r="T76" s="1724"/>
      <c r="U76" s="1724"/>
      <c r="V76" s="1724"/>
      <c r="W76" s="1724"/>
      <c r="X76" s="1724"/>
      <c r="Y76" s="1724"/>
      <c r="Z76" s="1724"/>
      <c r="AA76" s="1724"/>
      <c r="AB76" s="1724"/>
      <c r="AC76" s="939"/>
    </row>
    <row r="77" spans="1:29" ht="18" customHeight="1">
      <c r="A77" s="936"/>
      <c r="B77" s="906" t="s">
        <v>426</v>
      </c>
      <c r="C77" s="906"/>
      <c r="D77" s="906"/>
      <c r="E77" s="906"/>
      <c r="F77" s="906"/>
      <c r="G77" s="906"/>
      <c r="H77" s="938"/>
      <c r="I77" s="938"/>
      <c r="J77" s="938"/>
      <c r="K77" s="938"/>
      <c r="L77" s="938"/>
      <c r="M77" s="938"/>
      <c r="N77" s="938"/>
      <c r="O77" s="938"/>
      <c r="P77" s="938"/>
      <c r="Q77" s="938"/>
      <c r="R77" s="938"/>
      <c r="S77" s="938"/>
      <c r="T77" s="938"/>
      <c r="U77" s="938"/>
      <c r="V77" s="938"/>
      <c r="W77" s="938"/>
      <c r="X77" s="938"/>
      <c r="Y77" s="938"/>
      <c r="Z77" s="938"/>
      <c r="AA77" s="938"/>
      <c r="AB77" s="939"/>
      <c r="AC77" s="939"/>
    </row>
    <row r="78" spans="1:29" ht="18" customHeight="1">
      <c r="A78" s="936"/>
      <c r="B78" s="906" t="s">
        <v>409</v>
      </c>
      <c r="C78" s="906"/>
      <c r="D78" s="906"/>
      <c r="E78" s="906"/>
      <c r="F78" s="906"/>
      <c r="G78" s="906"/>
      <c r="H78" s="944" t="str">
        <f>IF(項目一覧!$C$189=0,"","("&amp;項目一覧!$C$189&amp;") 建築士  （"&amp;項目一覧!$C$190&amp;"）登録　第　 "&amp;項目一覧!$C$191&amp;"　号")</f>
        <v>() 建築士  （）登録　第　 　号</v>
      </c>
      <c r="I78" s="939"/>
      <c r="J78" s="938"/>
      <c r="K78" s="938"/>
      <c r="L78" s="938"/>
      <c r="M78" s="938"/>
      <c r="N78" s="938"/>
      <c r="O78" s="938"/>
      <c r="P78" s="938"/>
      <c r="Q78" s="938"/>
      <c r="R78" s="938"/>
      <c r="S78" s="938"/>
      <c r="T78" s="938"/>
      <c r="U78" s="938"/>
      <c r="V78" s="938"/>
      <c r="W78" s="938"/>
      <c r="X78" s="938"/>
      <c r="Y78" s="938"/>
      <c r="Z78" s="938"/>
      <c r="AA78" s="938"/>
      <c r="AB78" s="939"/>
      <c r="AC78" s="939"/>
    </row>
    <row r="79" spans="1:29" ht="18" customHeight="1">
      <c r="A79" s="936"/>
      <c r="B79" s="906" t="s">
        <v>408</v>
      </c>
      <c r="C79" s="906"/>
      <c r="D79" s="906"/>
      <c r="E79" s="906"/>
      <c r="F79" s="906"/>
      <c r="G79" s="906"/>
      <c r="H79" s="938" t="str">
        <f>項目一覧!$C$192</f>
        <v/>
      </c>
      <c r="I79" s="939"/>
      <c r="J79" s="938"/>
      <c r="K79" s="938"/>
      <c r="L79" s="938"/>
      <c r="M79" s="938"/>
      <c r="N79" s="938"/>
      <c r="O79" s="938"/>
      <c r="P79" s="938"/>
      <c r="Q79" s="938"/>
      <c r="R79" s="938"/>
      <c r="S79" s="938"/>
      <c r="T79" s="938"/>
      <c r="U79" s="938"/>
      <c r="V79" s="938"/>
      <c r="W79" s="938"/>
      <c r="X79" s="938"/>
      <c r="Y79" s="938"/>
      <c r="Z79" s="938"/>
      <c r="AA79" s="938"/>
      <c r="AB79" s="939"/>
      <c r="AC79" s="939"/>
    </row>
    <row r="80" spans="1:29" ht="18" customHeight="1">
      <c r="A80" s="945"/>
      <c r="B80" s="906" t="s">
        <v>407</v>
      </c>
      <c r="C80" s="906"/>
      <c r="D80" s="906"/>
      <c r="E80" s="906"/>
      <c r="F80" s="906"/>
      <c r="G80" s="906"/>
      <c r="H80" s="946" t="str">
        <f>IF(項目一覧!$C$194=0,"","("&amp;項目一覧!$C$194&amp;") 建築士事務所  （"&amp;項目一覧!$C$195&amp;"）知事登録　第　 "&amp;項目一覧!$C$196&amp;"　号")</f>
        <v>() 建築士事務所  （）知事登録　第　 　号</v>
      </c>
      <c r="I80" s="939"/>
      <c r="J80" s="939"/>
      <c r="K80" s="939"/>
      <c r="L80" s="939"/>
      <c r="M80" s="939"/>
      <c r="N80" s="939"/>
      <c r="O80" s="939"/>
      <c r="P80" s="939"/>
      <c r="Q80" s="939"/>
      <c r="R80" s="939"/>
      <c r="S80" s="939"/>
      <c r="T80" s="939"/>
      <c r="U80" s="939"/>
      <c r="V80" s="939"/>
      <c r="W80" s="939"/>
      <c r="X80" s="939"/>
      <c r="Y80" s="939"/>
      <c r="Z80" s="939"/>
      <c r="AA80" s="939"/>
      <c r="AB80" s="939"/>
      <c r="AC80" s="939"/>
    </row>
    <row r="81" spans="1:29" ht="18" customHeight="1">
      <c r="A81" s="945"/>
      <c r="B81" s="906"/>
      <c r="C81" s="906"/>
      <c r="D81" s="906"/>
      <c r="E81" s="906"/>
      <c r="F81" s="906"/>
      <c r="G81" s="906"/>
      <c r="H81" s="938" t="str">
        <f>項目一覧!$C$197</f>
        <v/>
      </c>
      <c r="I81" s="939"/>
      <c r="J81" s="938"/>
      <c r="K81" s="938"/>
      <c r="L81" s="938"/>
      <c r="M81" s="938"/>
      <c r="N81" s="938"/>
      <c r="O81" s="938"/>
      <c r="P81" s="938"/>
      <c r="Q81" s="938"/>
      <c r="R81" s="938"/>
      <c r="S81" s="938"/>
      <c r="T81" s="938"/>
      <c r="U81" s="938"/>
      <c r="V81" s="938"/>
      <c r="W81" s="938"/>
      <c r="X81" s="938"/>
      <c r="Y81" s="938"/>
      <c r="Z81" s="938"/>
      <c r="AA81" s="938"/>
      <c r="AB81" s="939"/>
      <c r="AC81" s="939"/>
    </row>
    <row r="82" spans="1:29" ht="18" customHeight="1">
      <c r="A82" s="945"/>
      <c r="B82" s="906" t="s">
        <v>406</v>
      </c>
      <c r="C82" s="906"/>
      <c r="D82" s="906"/>
      <c r="E82" s="906"/>
      <c r="F82" s="906"/>
      <c r="G82" s="906"/>
      <c r="H82" s="938" t="str">
        <f>項目一覧!$C$198</f>
        <v/>
      </c>
      <c r="I82" s="939"/>
      <c r="J82" s="938"/>
      <c r="K82" s="938"/>
      <c r="L82" s="938"/>
      <c r="M82" s="938"/>
      <c r="N82" s="938"/>
      <c r="O82" s="938"/>
      <c r="P82" s="938"/>
      <c r="Q82" s="938"/>
      <c r="R82" s="938"/>
      <c r="S82" s="938"/>
      <c r="T82" s="938"/>
      <c r="U82" s="938"/>
      <c r="V82" s="938"/>
      <c r="W82" s="938"/>
      <c r="X82" s="938"/>
      <c r="Y82" s="938"/>
      <c r="Z82" s="938"/>
      <c r="AA82" s="938"/>
      <c r="AB82" s="939"/>
      <c r="AC82" s="939"/>
    </row>
    <row r="83" spans="1:29" ht="18" customHeight="1">
      <c r="A83" s="945"/>
      <c r="B83" s="906" t="s">
        <v>405</v>
      </c>
      <c r="C83" s="906"/>
      <c r="D83" s="906"/>
      <c r="E83" s="906"/>
      <c r="F83" s="906"/>
      <c r="G83" s="906"/>
      <c r="H83" s="1711" t="str">
        <f>項目一覧!$C$199</f>
        <v/>
      </c>
      <c r="I83" s="1711"/>
      <c r="J83" s="1711"/>
      <c r="K83" s="1711"/>
      <c r="L83" s="1711"/>
      <c r="M83" s="1711"/>
      <c r="N83" s="1711"/>
      <c r="O83" s="1711"/>
      <c r="P83" s="1711"/>
      <c r="Q83" s="1711"/>
      <c r="R83" s="1711"/>
      <c r="S83" s="1711"/>
      <c r="T83" s="1711"/>
      <c r="U83" s="1711"/>
      <c r="V83" s="1711"/>
      <c r="W83" s="1711"/>
      <c r="X83" s="1711"/>
      <c r="Y83" s="1711"/>
      <c r="Z83" s="1711"/>
      <c r="AA83" s="1711"/>
      <c r="AB83" s="1711"/>
      <c r="AC83" s="939"/>
    </row>
    <row r="84" spans="1:29" ht="18" customHeight="1">
      <c r="A84" s="945"/>
      <c r="B84" s="906" t="s">
        <v>404</v>
      </c>
      <c r="C84" s="906"/>
      <c r="D84" s="906"/>
      <c r="E84" s="906"/>
      <c r="F84" s="906"/>
      <c r="G84" s="906"/>
      <c r="H84" s="938" t="str">
        <f>項目一覧!$C$200</f>
        <v/>
      </c>
      <c r="I84" s="939"/>
      <c r="J84" s="938"/>
      <c r="K84" s="938"/>
      <c r="L84" s="938"/>
      <c r="M84" s="938"/>
      <c r="N84" s="938"/>
      <c r="O84" s="938"/>
      <c r="P84" s="938"/>
      <c r="Q84" s="938"/>
      <c r="R84" s="938"/>
      <c r="S84" s="938"/>
      <c r="T84" s="938"/>
      <c r="U84" s="938"/>
      <c r="V84" s="938"/>
      <c r="W84" s="938"/>
      <c r="X84" s="938"/>
      <c r="Y84" s="938"/>
      <c r="Z84" s="938"/>
      <c r="AA84" s="938"/>
      <c r="AB84" s="939"/>
      <c r="AC84" s="939"/>
    </row>
    <row r="85" spans="1:29" ht="18" customHeight="1">
      <c r="A85" s="945"/>
      <c r="B85" s="902" t="s">
        <v>634</v>
      </c>
      <c r="C85" s="906"/>
      <c r="D85" s="906"/>
      <c r="E85" s="906"/>
      <c r="F85" s="906"/>
      <c r="G85" s="906"/>
      <c r="H85" s="1724" t="str">
        <f>項目一覧!$C$202</f>
        <v/>
      </c>
      <c r="I85" s="1724"/>
      <c r="J85" s="1724"/>
      <c r="K85" s="1724"/>
      <c r="L85" s="1724"/>
      <c r="M85" s="1724"/>
      <c r="N85" s="1724"/>
      <c r="O85" s="1724"/>
      <c r="P85" s="1724"/>
      <c r="Q85" s="1724"/>
      <c r="R85" s="1724"/>
      <c r="S85" s="1724"/>
      <c r="T85" s="1724"/>
      <c r="U85" s="1724"/>
      <c r="V85" s="1724"/>
      <c r="W85" s="1724"/>
      <c r="X85" s="1724"/>
      <c r="Y85" s="1724"/>
      <c r="Z85" s="1724"/>
      <c r="AA85" s="1724"/>
      <c r="AB85" s="1724"/>
      <c r="AC85" s="939"/>
    </row>
    <row r="86" spans="1:29" ht="9" customHeight="1">
      <c r="A86" s="936"/>
      <c r="B86" s="906"/>
      <c r="C86" s="906"/>
      <c r="D86" s="906"/>
      <c r="E86" s="906"/>
      <c r="F86" s="906"/>
      <c r="G86" s="906"/>
      <c r="H86" s="1724"/>
      <c r="I86" s="1724"/>
      <c r="J86" s="1724"/>
      <c r="K86" s="1724"/>
      <c r="L86" s="1724"/>
      <c r="M86" s="1724"/>
      <c r="N86" s="1724"/>
      <c r="O86" s="1724"/>
      <c r="P86" s="1724"/>
      <c r="Q86" s="1724"/>
      <c r="R86" s="1724"/>
      <c r="S86" s="1724"/>
      <c r="T86" s="1724"/>
      <c r="U86" s="1724"/>
      <c r="V86" s="1724"/>
      <c r="W86" s="1724"/>
      <c r="X86" s="1724"/>
      <c r="Y86" s="1724"/>
      <c r="Z86" s="1724"/>
      <c r="AA86" s="1724"/>
      <c r="AB86" s="1724"/>
      <c r="AC86" s="939"/>
    </row>
    <row r="87" spans="1:29" ht="18" customHeight="1">
      <c r="A87" s="936"/>
      <c r="B87" s="906" t="s">
        <v>409</v>
      </c>
      <c r="C87" s="906"/>
      <c r="D87" s="906"/>
      <c r="E87" s="906"/>
      <c r="F87" s="906"/>
      <c r="G87" s="906"/>
      <c r="H87" s="944" t="str">
        <f>IF(項目一覧!$C$203=0,"","("&amp;項目一覧!$C$203&amp;") 建築士  （"&amp;項目一覧!$C$204&amp;"）登録　第　 "&amp;項目一覧!$C$205&amp;"　号")</f>
        <v>() 建築士  （）登録　第　 　号</v>
      </c>
      <c r="I87" s="939"/>
      <c r="J87" s="938"/>
      <c r="K87" s="938"/>
      <c r="L87" s="938"/>
      <c r="M87" s="938"/>
      <c r="N87" s="938"/>
      <c r="O87" s="938"/>
      <c r="P87" s="938"/>
      <c r="Q87" s="938"/>
      <c r="R87" s="938"/>
      <c r="S87" s="938"/>
      <c r="T87" s="938"/>
      <c r="U87" s="938"/>
      <c r="V87" s="938"/>
      <c r="W87" s="938"/>
      <c r="X87" s="938"/>
      <c r="Y87" s="938"/>
      <c r="Z87" s="938"/>
      <c r="AA87" s="938"/>
      <c r="AB87" s="939"/>
      <c r="AC87" s="939"/>
    </row>
    <row r="88" spans="1:29" ht="18" customHeight="1">
      <c r="A88" s="936"/>
      <c r="B88" s="906" t="s">
        <v>408</v>
      </c>
      <c r="C88" s="906"/>
      <c r="D88" s="906"/>
      <c r="E88" s="906"/>
      <c r="F88" s="906"/>
      <c r="G88" s="906"/>
      <c r="H88" s="938" t="str">
        <f>項目一覧!$C$206</f>
        <v/>
      </c>
      <c r="I88" s="939"/>
      <c r="J88" s="938"/>
      <c r="K88" s="938"/>
      <c r="L88" s="938"/>
      <c r="M88" s="938"/>
      <c r="N88" s="938"/>
      <c r="O88" s="938"/>
      <c r="P88" s="938"/>
      <c r="Q88" s="938"/>
      <c r="R88" s="938"/>
      <c r="S88" s="938"/>
      <c r="T88" s="938"/>
      <c r="U88" s="938"/>
      <c r="V88" s="938"/>
      <c r="W88" s="938"/>
      <c r="X88" s="938"/>
      <c r="Y88" s="938"/>
      <c r="Z88" s="938"/>
      <c r="AA88" s="938"/>
      <c r="AB88" s="939"/>
      <c r="AC88" s="939"/>
    </row>
    <row r="89" spans="1:29" ht="18" customHeight="1">
      <c r="A89" s="945"/>
      <c r="B89" s="906" t="s">
        <v>407</v>
      </c>
      <c r="C89" s="906"/>
      <c r="D89" s="906"/>
      <c r="E89" s="906"/>
      <c r="F89" s="906"/>
      <c r="G89" s="906"/>
      <c r="H89" s="946" t="str">
        <f>IF(項目一覧!$C$208=0,"","("&amp;項目一覧!$C$208&amp;") 建築士事務所  （"&amp;項目一覧!$C$209&amp;"）知事登録　第　 "&amp;項目一覧!$C$210&amp;"　号")</f>
        <v>() 建築士事務所  （）知事登録　第　 　号</v>
      </c>
      <c r="I89" s="939"/>
      <c r="J89" s="939"/>
      <c r="K89" s="939"/>
      <c r="L89" s="939"/>
      <c r="M89" s="939"/>
      <c r="N89" s="939"/>
      <c r="O89" s="939"/>
      <c r="P89" s="939"/>
      <c r="Q89" s="939"/>
      <c r="R89" s="939"/>
      <c r="S89" s="939"/>
      <c r="T89" s="939"/>
      <c r="U89" s="939"/>
      <c r="V89" s="939"/>
      <c r="W89" s="939"/>
      <c r="X89" s="939"/>
      <c r="Y89" s="939"/>
      <c r="Z89" s="939"/>
      <c r="AA89" s="939"/>
      <c r="AB89" s="939"/>
      <c r="AC89" s="939"/>
    </row>
    <row r="90" spans="1:29" ht="18" customHeight="1">
      <c r="A90" s="945"/>
      <c r="B90" s="906"/>
      <c r="C90" s="906"/>
      <c r="D90" s="906"/>
      <c r="E90" s="906"/>
      <c r="F90" s="906"/>
      <c r="G90" s="906"/>
      <c r="H90" s="938" t="str">
        <f>項目一覧!$C$211</f>
        <v/>
      </c>
      <c r="I90" s="939"/>
      <c r="J90" s="938"/>
      <c r="K90" s="938"/>
      <c r="L90" s="938"/>
      <c r="M90" s="938"/>
      <c r="N90" s="938"/>
      <c r="O90" s="938"/>
      <c r="P90" s="938"/>
      <c r="Q90" s="938"/>
      <c r="R90" s="938"/>
      <c r="S90" s="938"/>
      <c r="T90" s="938"/>
      <c r="U90" s="938"/>
      <c r="V90" s="938"/>
      <c r="W90" s="938"/>
      <c r="X90" s="938"/>
      <c r="Y90" s="938"/>
      <c r="Z90" s="938"/>
      <c r="AA90" s="938"/>
      <c r="AB90" s="939"/>
      <c r="AC90" s="939"/>
    </row>
    <row r="91" spans="1:29" ht="18" customHeight="1">
      <c r="A91" s="945"/>
      <c r="B91" s="906" t="s">
        <v>406</v>
      </c>
      <c r="C91" s="906"/>
      <c r="D91" s="906"/>
      <c r="E91" s="906"/>
      <c r="F91" s="906"/>
      <c r="G91" s="906"/>
      <c r="H91" s="938" t="str">
        <f>項目一覧!$C$212</f>
        <v/>
      </c>
      <c r="I91" s="939"/>
      <c r="J91" s="938"/>
      <c r="K91" s="938"/>
      <c r="L91" s="938"/>
      <c r="M91" s="938"/>
      <c r="N91" s="938"/>
      <c r="O91" s="938"/>
      <c r="P91" s="938"/>
      <c r="Q91" s="938"/>
      <c r="R91" s="938"/>
      <c r="S91" s="938"/>
      <c r="T91" s="938"/>
      <c r="U91" s="938"/>
      <c r="V91" s="938"/>
      <c r="W91" s="938"/>
      <c r="X91" s="938"/>
      <c r="Y91" s="938"/>
      <c r="Z91" s="938"/>
      <c r="AA91" s="938"/>
      <c r="AB91" s="939"/>
      <c r="AC91" s="939"/>
    </row>
    <row r="92" spans="1:29" ht="18" customHeight="1">
      <c r="A92" s="945"/>
      <c r="B92" s="906" t="s">
        <v>405</v>
      </c>
      <c r="C92" s="906"/>
      <c r="D92" s="906"/>
      <c r="E92" s="906"/>
      <c r="F92" s="906"/>
      <c r="G92" s="906"/>
      <c r="H92" s="1711" t="str">
        <f>項目一覧!$C$213</f>
        <v/>
      </c>
      <c r="I92" s="1711"/>
      <c r="J92" s="1711"/>
      <c r="K92" s="1711"/>
      <c r="L92" s="1711"/>
      <c r="M92" s="1711"/>
      <c r="N92" s="1711"/>
      <c r="O92" s="1711"/>
      <c r="P92" s="1711"/>
      <c r="Q92" s="1711"/>
      <c r="R92" s="1711"/>
      <c r="S92" s="1711"/>
      <c r="T92" s="1711"/>
      <c r="U92" s="1711"/>
      <c r="V92" s="1711"/>
      <c r="W92" s="1711"/>
      <c r="X92" s="1711"/>
      <c r="Y92" s="1711"/>
      <c r="Z92" s="1711"/>
      <c r="AA92" s="1711"/>
      <c r="AB92" s="1711"/>
      <c r="AC92" s="939"/>
    </row>
    <row r="93" spans="1:29" ht="18" customHeight="1">
      <c r="A93" s="945"/>
      <c r="B93" s="906" t="s">
        <v>404</v>
      </c>
      <c r="C93" s="906"/>
      <c r="D93" s="906"/>
      <c r="E93" s="906"/>
      <c r="F93" s="906"/>
      <c r="G93" s="906"/>
      <c r="H93" s="938" t="str">
        <f>項目一覧!$C$214</f>
        <v/>
      </c>
      <c r="I93" s="939"/>
      <c r="J93" s="938"/>
      <c r="K93" s="938"/>
      <c r="L93" s="938"/>
      <c r="M93" s="938"/>
      <c r="N93" s="938"/>
      <c r="O93" s="938"/>
      <c r="P93" s="938"/>
      <c r="Q93" s="938"/>
      <c r="R93" s="938"/>
      <c r="S93" s="938"/>
      <c r="T93" s="938"/>
      <c r="U93" s="938"/>
      <c r="V93" s="938"/>
      <c r="W93" s="938"/>
      <c r="X93" s="938"/>
      <c r="Y93" s="938"/>
      <c r="Z93" s="938"/>
      <c r="AA93" s="938"/>
      <c r="AB93" s="939"/>
      <c r="AC93" s="939"/>
    </row>
    <row r="94" spans="1:29" ht="18" customHeight="1">
      <c r="A94" s="945"/>
      <c r="B94" s="902" t="s">
        <v>634</v>
      </c>
      <c r="C94" s="906"/>
      <c r="D94" s="906"/>
      <c r="E94" s="906"/>
      <c r="F94" s="906"/>
      <c r="G94" s="906"/>
      <c r="H94" s="1724" t="str">
        <f>項目一覧!$C$216</f>
        <v/>
      </c>
      <c r="I94" s="1724"/>
      <c r="J94" s="1724"/>
      <c r="K94" s="1724"/>
      <c r="L94" s="1724"/>
      <c r="M94" s="1724"/>
      <c r="N94" s="1724"/>
      <c r="O94" s="1724"/>
      <c r="P94" s="1724"/>
      <c r="Q94" s="1724"/>
      <c r="R94" s="1724"/>
      <c r="S94" s="1724"/>
      <c r="T94" s="1724"/>
      <c r="U94" s="1724"/>
      <c r="V94" s="1724"/>
      <c r="W94" s="1724"/>
      <c r="X94" s="1724"/>
      <c r="Y94" s="1724"/>
      <c r="Z94" s="1724"/>
      <c r="AA94" s="1724"/>
      <c r="AB94" s="1724"/>
      <c r="AC94" s="939"/>
    </row>
    <row r="95" spans="1:29" ht="9" customHeight="1">
      <c r="A95" s="936"/>
      <c r="B95" s="906"/>
      <c r="C95" s="906"/>
      <c r="D95" s="906"/>
      <c r="E95" s="906"/>
      <c r="F95" s="906"/>
      <c r="G95" s="906"/>
      <c r="H95" s="1724"/>
      <c r="I95" s="1724"/>
      <c r="J95" s="1724"/>
      <c r="K95" s="1724"/>
      <c r="L95" s="1724"/>
      <c r="M95" s="1724"/>
      <c r="N95" s="1724"/>
      <c r="O95" s="1724"/>
      <c r="P95" s="1724"/>
      <c r="Q95" s="1724"/>
      <c r="R95" s="1724"/>
      <c r="S95" s="1724"/>
      <c r="T95" s="1724"/>
      <c r="U95" s="1724"/>
      <c r="V95" s="1724"/>
      <c r="W95" s="1724"/>
      <c r="X95" s="1724"/>
      <c r="Y95" s="1724"/>
      <c r="Z95" s="1724"/>
      <c r="AA95" s="1724"/>
      <c r="AB95" s="1724"/>
      <c r="AC95" s="939"/>
    </row>
    <row r="96" spans="1:29" ht="18" customHeight="1">
      <c r="A96" s="936"/>
      <c r="B96" s="906" t="s">
        <v>409</v>
      </c>
      <c r="C96" s="906"/>
      <c r="D96" s="906"/>
      <c r="E96" s="906"/>
      <c r="F96" s="906"/>
      <c r="G96" s="906"/>
      <c r="H96" s="944" t="str">
        <f>IF(項目一覧!$C$217=0,"","("&amp;項目一覧!$C$217&amp;") 建築士  （"&amp;項目一覧!$C$218&amp;"）登録　第　 "&amp;項目一覧!$C$219&amp;"　号")</f>
        <v>() 建築士  （）登録　第　 　号</v>
      </c>
      <c r="I96" s="939"/>
      <c r="J96" s="938"/>
      <c r="K96" s="938"/>
      <c r="L96" s="938"/>
      <c r="M96" s="938"/>
      <c r="N96" s="938"/>
      <c r="O96" s="938"/>
      <c r="P96" s="938"/>
      <c r="Q96" s="938"/>
      <c r="R96" s="938"/>
      <c r="S96" s="938"/>
      <c r="T96" s="938"/>
      <c r="U96" s="938"/>
      <c r="V96" s="938"/>
      <c r="W96" s="938"/>
      <c r="X96" s="938"/>
      <c r="Y96" s="938"/>
      <c r="Z96" s="938"/>
      <c r="AA96" s="938"/>
      <c r="AB96" s="939"/>
      <c r="AC96" s="939"/>
    </row>
    <row r="97" spans="1:29" ht="18" customHeight="1">
      <c r="A97" s="936"/>
      <c r="B97" s="906" t="s">
        <v>408</v>
      </c>
      <c r="C97" s="906"/>
      <c r="D97" s="906"/>
      <c r="E97" s="906"/>
      <c r="F97" s="906"/>
      <c r="G97" s="906"/>
      <c r="H97" s="938" t="str">
        <f>項目一覧!$C$220</f>
        <v/>
      </c>
      <c r="I97" s="939"/>
      <c r="J97" s="938"/>
      <c r="K97" s="938"/>
      <c r="L97" s="938"/>
      <c r="M97" s="938"/>
      <c r="N97" s="938"/>
      <c r="O97" s="938"/>
      <c r="P97" s="938"/>
      <c r="Q97" s="938"/>
      <c r="R97" s="938"/>
      <c r="S97" s="938"/>
      <c r="T97" s="938"/>
      <c r="U97" s="938"/>
      <c r="V97" s="938"/>
      <c r="W97" s="938"/>
      <c r="X97" s="938"/>
      <c r="Y97" s="938"/>
      <c r="Z97" s="938"/>
      <c r="AA97" s="938"/>
      <c r="AB97" s="939"/>
      <c r="AC97" s="939"/>
    </row>
    <row r="98" spans="1:29" ht="18" customHeight="1">
      <c r="A98" s="945"/>
      <c r="B98" s="906" t="s">
        <v>407</v>
      </c>
      <c r="C98" s="906"/>
      <c r="D98" s="906"/>
      <c r="E98" s="906"/>
      <c r="F98" s="906"/>
      <c r="G98" s="906"/>
      <c r="H98" s="946" t="str">
        <f>IF(項目一覧!$C$222=0,"","("&amp;項目一覧!$C$222&amp;") 建築士事務所  （"&amp;項目一覧!$C$223&amp;"）知事登録　第　 "&amp;項目一覧!$C$224&amp;"　号")</f>
        <v>() 建築士事務所  （）知事登録　第　 　号</v>
      </c>
      <c r="I98" s="939"/>
      <c r="J98" s="939"/>
      <c r="K98" s="939"/>
      <c r="L98" s="939"/>
      <c r="M98" s="939"/>
      <c r="N98" s="939"/>
      <c r="O98" s="939"/>
      <c r="P98" s="939"/>
      <c r="Q98" s="939"/>
      <c r="R98" s="939"/>
      <c r="S98" s="939"/>
      <c r="T98" s="939"/>
      <c r="U98" s="939"/>
      <c r="V98" s="939"/>
      <c r="W98" s="939"/>
      <c r="X98" s="939"/>
      <c r="Y98" s="939"/>
      <c r="Z98" s="939"/>
      <c r="AA98" s="939"/>
      <c r="AB98" s="939"/>
      <c r="AC98" s="939"/>
    </row>
    <row r="99" spans="1:29" ht="15.65" customHeight="1">
      <c r="A99" s="945"/>
      <c r="B99" s="906"/>
      <c r="C99" s="906"/>
      <c r="D99" s="906"/>
      <c r="E99" s="906"/>
      <c r="F99" s="906"/>
      <c r="G99" s="906"/>
      <c r="H99" s="938" t="str">
        <f>項目一覧!$C$225</f>
        <v/>
      </c>
      <c r="I99" s="939"/>
      <c r="J99" s="938"/>
      <c r="K99" s="938"/>
      <c r="L99" s="938"/>
      <c r="M99" s="938"/>
      <c r="N99" s="938"/>
      <c r="O99" s="938"/>
      <c r="P99" s="938"/>
      <c r="Q99" s="938"/>
      <c r="R99" s="938"/>
      <c r="S99" s="938"/>
      <c r="T99" s="938"/>
      <c r="U99" s="938"/>
      <c r="V99" s="938"/>
      <c r="W99" s="938"/>
      <c r="X99" s="938"/>
      <c r="Y99" s="938"/>
      <c r="Z99" s="938"/>
      <c r="AA99" s="938"/>
      <c r="AB99" s="939"/>
      <c r="AC99" s="939"/>
    </row>
    <row r="100" spans="1:29" ht="18" customHeight="1">
      <c r="A100" s="945"/>
      <c r="B100" s="906" t="s">
        <v>406</v>
      </c>
      <c r="C100" s="906"/>
      <c r="D100" s="906"/>
      <c r="E100" s="906"/>
      <c r="F100" s="906"/>
      <c r="G100" s="906"/>
      <c r="H100" s="938" t="str">
        <f>項目一覧!$C$226</f>
        <v/>
      </c>
      <c r="I100" s="939"/>
      <c r="J100" s="938"/>
      <c r="K100" s="938"/>
      <c r="L100" s="938"/>
      <c r="M100" s="938"/>
      <c r="N100" s="938"/>
      <c r="O100" s="938"/>
      <c r="P100" s="938"/>
      <c r="Q100" s="938"/>
      <c r="R100" s="938"/>
      <c r="S100" s="938"/>
      <c r="T100" s="938"/>
      <c r="U100" s="938"/>
      <c r="V100" s="938"/>
      <c r="W100" s="938"/>
      <c r="X100" s="938"/>
      <c r="Y100" s="938"/>
      <c r="Z100" s="938"/>
      <c r="AA100" s="938"/>
      <c r="AB100" s="939"/>
      <c r="AC100" s="939"/>
    </row>
    <row r="101" spans="1:29" ht="18" customHeight="1">
      <c r="A101" s="945"/>
      <c r="B101" s="906" t="s">
        <v>405</v>
      </c>
      <c r="C101" s="906"/>
      <c r="D101" s="906"/>
      <c r="E101" s="906"/>
      <c r="F101" s="906"/>
      <c r="G101" s="906"/>
      <c r="H101" s="1711" t="str">
        <f>項目一覧!$C$227</f>
        <v/>
      </c>
      <c r="I101" s="1711"/>
      <c r="J101" s="1711"/>
      <c r="K101" s="1711"/>
      <c r="L101" s="1711"/>
      <c r="M101" s="1711"/>
      <c r="N101" s="1711"/>
      <c r="O101" s="1711"/>
      <c r="P101" s="1711"/>
      <c r="Q101" s="1711"/>
      <c r="R101" s="1711"/>
      <c r="S101" s="1711"/>
      <c r="T101" s="1711"/>
      <c r="U101" s="1711"/>
      <c r="V101" s="1711"/>
      <c r="W101" s="1711"/>
      <c r="X101" s="1711"/>
      <c r="Y101" s="1711"/>
      <c r="Z101" s="1711"/>
      <c r="AA101" s="1711"/>
      <c r="AB101" s="1711"/>
      <c r="AC101" s="939"/>
    </row>
    <row r="102" spans="1:29" ht="18" customHeight="1">
      <c r="A102" s="945"/>
      <c r="B102" s="906" t="s">
        <v>404</v>
      </c>
      <c r="C102" s="906"/>
      <c r="D102" s="906"/>
      <c r="E102" s="906"/>
      <c r="F102" s="906"/>
      <c r="G102" s="906"/>
      <c r="H102" s="938" t="str">
        <f>項目一覧!$C$228</f>
        <v/>
      </c>
      <c r="I102" s="939"/>
      <c r="J102" s="938"/>
      <c r="K102" s="938"/>
      <c r="L102" s="938"/>
      <c r="M102" s="938"/>
      <c r="N102" s="938"/>
      <c r="O102" s="938"/>
      <c r="P102" s="938"/>
      <c r="Q102" s="938"/>
      <c r="R102" s="938"/>
      <c r="S102" s="938"/>
      <c r="T102" s="938"/>
      <c r="U102" s="938"/>
      <c r="V102" s="938"/>
      <c r="W102" s="938"/>
      <c r="X102" s="938"/>
      <c r="Y102" s="938"/>
      <c r="Z102" s="938"/>
      <c r="AA102" s="938"/>
      <c r="AB102" s="939"/>
      <c r="AC102" s="939"/>
    </row>
    <row r="103" spans="1:29" ht="18" customHeight="1">
      <c r="A103" s="945"/>
      <c r="B103" s="902" t="s">
        <v>634</v>
      </c>
      <c r="C103" s="906"/>
      <c r="D103" s="906"/>
      <c r="E103" s="906"/>
      <c r="F103" s="906"/>
      <c r="G103" s="906"/>
      <c r="H103" s="1724" t="str">
        <f>項目一覧!$C$230</f>
        <v/>
      </c>
      <c r="I103" s="1724"/>
      <c r="J103" s="1724"/>
      <c r="K103" s="1724"/>
      <c r="L103" s="1724"/>
      <c r="M103" s="1724"/>
      <c r="N103" s="1724"/>
      <c r="O103" s="1724"/>
      <c r="P103" s="1724"/>
      <c r="Q103" s="1724"/>
      <c r="R103" s="1724"/>
      <c r="S103" s="1724"/>
      <c r="T103" s="1724"/>
      <c r="U103" s="1724"/>
      <c r="V103" s="1724"/>
      <c r="W103" s="1724"/>
      <c r="X103" s="1724"/>
      <c r="Y103" s="1724"/>
      <c r="Z103" s="1724"/>
      <c r="AA103" s="1724"/>
      <c r="AB103" s="1724"/>
      <c r="AC103" s="939"/>
    </row>
    <row r="104" spans="1:29" ht="9" customHeight="1">
      <c r="A104" s="945"/>
      <c r="B104" s="906"/>
      <c r="C104" s="906"/>
      <c r="D104" s="906"/>
      <c r="E104" s="906"/>
      <c r="F104" s="906"/>
      <c r="G104" s="906"/>
      <c r="H104" s="1739"/>
      <c r="I104" s="1739"/>
      <c r="J104" s="1739"/>
      <c r="K104" s="1739"/>
      <c r="L104" s="1739"/>
      <c r="M104" s="1739"/>
      <c r="N104" s="1739"/>
      <c r="O104" s="1739"/>
      <c r="P104" s="1739"/>
      <c r="Q104" s="1739"/>
      <c r="R104" s="1739"/>
      <c r="S104" s="1739"/>
      <c r="T104" s="1739"/>
      <c r="U104" s="1739"/>
      <c r="V104" s="1739"/>
      <c r="W104" s="1739"/>
      <c r="X104" s="1739"/>
      <c r="Y104" s="1739"/>
      <c r="Z104" s="1739"/>
      <c r="AA104" s="1739"/>
      <c r="AB104" s="1739"/>
      <c r="AC104" s="939"/>
    </row>
    <row r="105" spans="1:29" ht="17.25" customHeight="1">
      <c r="A105" s="959" t="s">
        <v>628</v>
      </c>
      <c r="B105" s="937" t="s">
        <v>633</v>
      </c>
      <c r="C105" s="937"/>
      <c r="D105" s="937"/>
      <c r="E105" s="937"/>
      <c r="F105" s="937"/>
      <c r="G105" s="937"/>
      <c r="H105" s="978"/>
      <c r="I105" s="1333"/>
      <c r="J105" s="978"/>
      <c r="K105" s="978"/>
      <c r="L105" s="978"/>
      <c r="M105" s="978"/>
      <c r="N105" s="978"/>
      <c r="O105" s="978"/>
      <c r="P105" s="978"/>
      <c r="Q105" s="978"/>
      <c r="R105" s="978"/>
      <c r="S105" s="978"/>
      <c r="T105" s="978"/>
      <c r="U105" s="978"/>
      <c r="V105" s="978"/>
      <c r="W105" s="978"/>
      <c r="X105" s="978"/>
      <c r="Y105" s="978"/>
      <c r="Z105" s="978"/>
      <c r="AA105" s="978"/>
      <c r="AB105" s="1333"/>
      <c r="AC105" s="939"/>
    </row>
    <row r="106" spans="1:29" ht="18" customHeight="1">
      <c r="A106" s="936"/>
      <c r="B106" s="906" t="s">
        <v>212</v>
      </c>
      <c r="C106" s="906"/>
      <c r="D106" s="906"/>
      <c r="E106" s="906"/>
      <c r="F106" s="906"/>
      <c r="G106" s="906"/>
      <c r="H106" s="938"/>
      <c r="I106" s="938"/>
      <c r="J106" s="938"/>
      <c r="K106" s="938"/>
      <c r="L106" s="938"/>
      <c r="M106" s="938"/>
      <c r="N106" s="938"/>
      <c r="O106" s="938"/>
      <c r="P106" s="938"/>
      <c r="Q106" s="938"/>
      <c r="R106" s="938"/>
      <c r="S106" s="938"/>
      <c r="T106" s="938"/>
      <c r="U106" s="938"/>
      <c r="V106" s="938"/>
      <c r="W106" s="938"/>
      <c r="X106" s="938"/>
      <c r="Y106" s="938"/>
      <c r="Z106" s="938"/>
      <c r="AA106" s="938"/>
      <c r="AB106" s="939"/>
      <c r="AC106" s="939"/>
    </row>
    <row r="107" spans="1:29" ht="17.25" customHeight="1">
      <c r="A107" s="945"/>
      <c r="B107" s="906" t="s">
        <v>409</v>
      </c>
      <c r="C107" s="906"/>
      <c r="D107" s="906"/>
      <c r="E107" s="906"/>
      <c r="F107" s="906"/>
      <c r="G107" s="906"/>
      <c r="H107" s="944" t="str">
        <f>IF(項目一覧!$C$43=0,"","("&amp;項目一覧!$C$43&amp;") 建築士  （"&amp;項目一覧!$C$44&amp;"）登録　第　 "&amp;項目一覧!$C$45&amp;"　号")</f>
        <v>() 建築士  （）登録　第　 　号</v>
      </c>
      <c r="I107" s="939"/>
      <c r="J107" s="938"/>
      <c r="K107" s="938"/>
      <c r="L107" s="938"/>
      <c r="M107" s="938"/>
      <c r="N107" s="938"/>
      <c r="O107" s="938"/>
      <c r="P107" s="938"/>
      <c r="Q107" s="938"/>
      <c r="R107" s="938"/>
      <c r="S107" s="938"/>
      <c r="T107" s="938"/>
      <c r="U107" s="938"/>
      <c r="V107" s="938"/>
      <c r="W107" s="938"/>
      <c r="X107" s="938"/>
      <c r="Y107" s="938"/>
      <c r="Z107" s="938"/>
      <c r="AA107" s="938"/>
      <c r="AB107" s="939"/>
      <c r="AC107" s="939"/>
    </row>
    <row r="108" spans="1:29" ht="17.25" customHeight="1">
      <c r="A108" s="945"/>
      <c r="B108" s="906" t="s">
        <v>408</v>
      </c>
      <c r="C108" s="906"/>
      <c r="D108" s="906"/>
      <c r="E108" s="906"/>
      <c r="F108" s="906"/>
      <c r="G108" s="906"/>
      <c r="H108" s="938" t="str">
        <f>項目一覧!$C$46</f>
        <v/>
      </c>
      <c r="I108" s="939"/>
      <c r="J108" s="938"/>
      <c r="K108" s="938"/>
      <c r="L108" s="938"/>
      <c r="M108" s="938"/>
      <c r="N108" s="938"/>
      <c r="O108" s="938"/>
      <c r="P108" s="938"/>
      <c r="Q108" s="938"/>
      <c r="R108" s="938"/>
      <c r="S108" s="938"/>
      <c r="T108" s="938"/>
      <c r="U108" s="938"/>
      <c r="V108" s="938"/>
      <c r="W108" s="938"/>
      <c r="X108" s="938"/>
      <c r="Y108" s="938"/>
      <c r="Z108" s="938"/>
      <c r="AA108" s="938"/>
      <c r="AB108" s="939"/>
      <c r="AC108" s="939"/>
    </row>
    <row r="109" spans="1:29" ht="17.25" customHeight="1">
      <c r="A109" s="945"/>
      <c r="B109" s="906" t="s">
        <v>407</v>
      </c>
      <c r="C109" s="906"/>
      <c r="D109" s="906"/>
      <c r="E109" s="906"/>
      <c r="F109" s="906"/>
      <c r="G109" s="906"/>
      <c r="H109" s="944" t="str">
        <f>IF(項目一覧!$C$47=0,"","("&amp;項目一覧!$C$47&amp;") 建築士事務所  （"&amp;項目一覧!$C$48&amp;"）知事登録　第　 "&amp;項目一覧!$C$49&amp;"　号")</f>
        <v>() 建築士事務所  （）知事登録　第　 　号</v>
      </c>
      <c r="I109" s="939"/>
      <c r="J109" s="938"/>
      <c r="K109" s="938"/>
      <c r="L109" s="938"/>
      <c r="M109" s="938"/>
      <c r="N109" s="938"/>
      <c r="O109" s="938"/>
      <c r="P109" s="938"/>
      <c r="Q109" s="938"/>
      <c r="R109" s="938"/>
      <c r="S109" s="938"/>
      <c r="T109" s="938"/>
      <c r="U109" s="938"/>
      <c r="V109" s="938"/>
      <c r="W109" s="938"/>
      <c r="X109" s="938"/>
      <c r="Y109" s="938"/>
      <c r="Z109" s="938"/>
      <c r="AA109" s="938"/>
      <c r="AB109" s="939"/>
      <c r="AC109" s="939"/>
    </row>
    <row r="110" spans="1:29" ht="15.65" customHeight="1">
      <c r="A110" s="945"/>
      <c r="B110" s="906"/>
      <c r="C110" s="906"/>
      <c r="D110" s="906"/>
      <c r="E110" s="906"/>
      <c r="F110" s="906"/>
      <c r="G110" s="906"/>
      <c r="H110" s="938" t="str">
        <f>項目一覧!$C$50</f>
        <v/>
      </c>
      <c r="I110" s="939"/>
      <c r="J110" s="938"/>
      <c r="K110" s="938"/>
      <c r="L110" s="938"/>
      <c r="M110" s="938"/>
      <c r="N110" s="938"/>
      <c r="O110" s="938"/>
      <c r="P110" s="938"/>
      <c r="Q110" s="938"/>
      <c r="R110" s="938"/>
      <c r="S110" s="938"/>
      <c r="T110" s="938"/>
      <c r="U110" s="938"/>
      <c r="V110" s="938"/>
      <c r="W110" s="938"/>
      <c r="X110" s="938"/>
      <c r="Y110" s="938"/>
      <c r="Z110" s="938"/>
      <c r="AA110" s="938"/>
      <c r="AB110" s="939"/>
      <c r="AC110" s="939"/>
    </row>
    <row r="111" spans="1:29" ht="17.25" customHeight="1">
      <c r="A111" s="945"/>
      <c r="B111" s="906" t="s">
        <v>406</v>
      </c>
      <c r="C111" s="906"/>
      <c r="D111" s="906"/>
      <c r="E111" s="906"/>
      <c r="F111" s="906"/>
      <c r="G111" s="906"/>
      <c r="H111" s="938" t="str">
        <f>項目一覧!$C$51</f>
        <v/>
      </c>
      <c r="I111" s="939"/>
      <c r="J111" s="938"/>
      <c r="K111" s="938"/>
      <c r="L111" s="938"/>
      <c r="M111" s="938"/>
      <c r="N111" s="938"/>
      <c r="O111" s="938"/>
      <c r="P111" s="938"/>
      <c r="Q111" s="938"/>
      <c r="R111" s="938"/>
      <c r="S111" s="938"/>
      <c r="T111" s="938"/>
      <c r="U111" s="938"/>
      <c r="V111" s="938"/>
      <c r="W111" s="938"/>
      <c r="X111" s="938"/>
      <c r="Y111" s="938"/>
      <c r="Z111" s="938"/>
      <c r="AA111" s="938"/>
      <c r="AB111" s="939"/>
      <c r="AC111" s="939"/>
    </row>
    <row r="112" spans="1:29" ht="17.25" customHeight="1">
      <c r="A112" s="945"/>
      <c r="B112" s="906" t="s">
        <v>405</v>
      </c>
      <c r="C112" s="906"/>
      <c r="D112" s="906"/>
      <c r="E112" s="906"/>
      <c r="F112" s="906"/>
      <c r="G112" s="906"/>
      <c r="H112" s="1711" t="str">
        <f>項目一覧!$C$52</f>
        <v/>
      </c>
      <c r="I112" s="1711"/>
      <c r="J112" s="1711"/>
      <c r="K112" s="1711"/>
      <c r="L112" s="1711"/>
      <c r="M112" s="1711"/>
      <c r="N112" s="1711"/>
      <c r="O112" s="1711"/>
      <c r="P112" s="1711"/>
      <c r="Q112" s="1711"/>
      <c r="R112" s="1711"/>
      <c r="S112" s="1711"/>
      <c r="T112" s="1711"/>
      <c r="U112" s="1711"/>
      <c r="V112" s="1711"/>
      <c r="W112" s="1711"/>
      <c r="X112" s="1711"/>
      <c r="Y112" s="1711"/>
      <c r="Z112" s="1711"/>
      <c r="AA112" s="1711"/>
      <c r="AB112" s="1711"/>
      <c r="AC112" s="1711"/>
    </row>
    <row r="113" spans="1:29" ht="17.25" customHeight="1">
      <c r="A113" s="945"/>
      <c r="B113" s="906" t="s">
        <v>404</v>
      </c>
      <c r="C113" s="906"/>
      <c r="D113" s="906"/>
      <c r="E113" s="906"/>
      <c r="F113" s="906"/>
      <c r="G113" s="906"/>
      <c r="H113" s="938" t="str">
        <f>項目一覧!$C$53</f>
        <v/>
      </c>
      <c r="I113" s="939"/>
      <c r="J113" s="938"/>
      <c r="K113" s="938"/>
      <c r="L113" s="938"/>
      <c r="M113" s="938"/>
      <c r="N113" s="938"/>
      <c r="O113" s="938"/>
      <c r="P113" s="938"/>
      <c r="Q113" s="938"/>
      <c r="R113" s="938"/>
      <c r="S113" s="938"/>
      <c r="T113" s="938"/>
      <c r="U113" s="938"/>
      <c r="V113" s="938"/>
      <c r="W113" s="938"/>
      <c r="X113" s="938"/>
      <c r="Y113" s="938"/>
      <c r="Z113" s="938"/>
      <c r="AA113" s="938"/>
      <c r="AB113" s="939"/>
      <c r="AC113" s="939"/>
    </row>
    <row r="114" spans="1:29" ht="18" customHeight="1">
      <c r="A114" s="945"/>
      <c r="B114" s="954" t="s">
        <v>632</v>
      </c>
      <c r="C114" s="906"/>
      <c r="D114" s="906"/>
      <c r="E114" s="906"/>
      <c r="F114" s="906"/>
      <c r="G114" s="906"/>
      <c r="H114" s="938"/>
      <c r="I114" s="1724" t="str">
        <f>項目一覧!$C$54</f>
        <v/>
      </c>
      <c r="J114" s="1724"/>
      <c r="K114" s="1724"/>
      <c r="L114" s="1724"/>
      <c r="M114" s="1724"/>
      <c r="N114" s="1724"/>
      <c r="O114" s="1724"/>
      <c r="P114" s="1724"/>
      <c r="Q114" s="1724"/>
      <c r="R114" s="1724"/>
      <c r="S114" s="1724"/>
      <c r="T114" s="1724"/>
      <c r="U114" s="1724"/>
      <c r="V114" s="1724"/>
      <c r="W114" s="1724"/>
      <c r="X114" s="1724"/>
      <c r="Y114" s="1724"/>
      <c r="Z114" s="1724"/>
      <c r="AA114" s="1724"/>
      <c r="AB114" s="1724"/>
      <c r="AC114" s="939"/>
    </row>
    <row r="115" spans="1:29" ht="9" customHeight="1">
      <c r="A115" s="945"/>
      <c r="B115" s="902"/>
      <c r="C115" s="906"/>
      <c r="D115" s="906"/>
      <c r="E115" s="906"/>
      <c r="F115" s="906"/>
      <c r="G115" s="906"/>
      <c r="H115" s="938"/>
      <c r="I115" s="1724"/>
      <c r="J115" s="1724"/>
      <c r="K115" s="1724"/>
      <c r="L115" s="1724"/>
      <c r="M115" s="1724"/>
      <c r="N115" s="1724"/>
      <c r="O115" s="1724"/>
      <c r="P115" s="1724"/>
      <c r="Q115" s="1724"/>
      <c r="R115" s="1724"/>
      <c r="S115" s="1724"/>
      <c r="T115" s="1724"/>
      <c r="U115" s="1724"/>
      <c r="V115" s="1724"/>
      <c r="W115" s="1724"/>
      <c r="X115" s="1724"/>
      <c r="Y115" s="1724"/>
      <c r="Z115" s="1724"/>
      <c r="AA115" s="1724"/>
      <c r="AB115" s="1724"/>
      <c r="AC115" s="939"/>
    </row>
    <row r="116" spans="1:29" ht="18" customHeight="1">
      <c r="A116" s="936"/>
      <c r="B116" s="906" t="s">
        <v>410</v>
      </c>
      <c r="C116" s="906"/>
      <c r="D116" s="906"/>
      <c r="E116" s="906"/>
      <c r="F116" s="906"/>
      <c r="G116" s="906"/>
      <c r="H116" s="938"/>
      <c r="I116" s="938"/>
      <c r="J116" s="938"/>
      <c r="K116" s="938"/>
      <c r="L116" s="938"/>
      <c r="M116" s="938"/>
      <c r="N116" s="938"/>
      <c r="O116" s="938"/>
      <c r="P116" s="938"/>
      <c r="Q116" s="938"/>
      <c r="R116" s="938"/>
      <c r="S116" s="938"/>
      <c r="T116" s="938"/>
      <c r="U116" s="938"/>
      <c r="V116" s="938"/>
      <c r="W116" s="938"/>
      <c r="X116" s="938"/>
      <c r="Y116" s="938"/>
      <c r="Z116" s="938"/>
      <c r="AA116" s="938"/>
      <c r="AB116" s="939"/>
      <c r="AC116" s="939"/>
    </row>
    <row r="117" spans="1:29" ht="18" customHeight="1">
      <c r="A117" s="945"/>
      <c r="B117" s="906" t="s">
        <v>409</v>
      </c>
      <c r="C117" s="906"/>
      <c r="D117" s="906"/>
      <c r="E117" s="906"/>
      <c r="F117" s="906"/>
      <c r="G117" s="906"/>
      <c r="H117" s="944" t="str">
        <f>IF(項目一覧!$C$252=0,"","("&amp;項目一覧!$C$252&amp;") 建築士  （"&amp;項目一覧!$C$253&amp;"）登録　第　 "&amp;項目一覧!$C$254&amp;"　号")</f>
        <v>() 建築士  （）登録　第　 　号</v>
      </c>
      <c r="I117" s="939"/>
      <c r="J117" s="938"/>
      <c r="K117" s="938"/>
      <c r="L117" s="938"/>
      <c r="M117" s="938"/>
      <c r="N117" s="938"/>
      <c r="O117" s="938"/>
      <c r="P117" s="938"/>
      <c r="Q117" s="938"/>
      <c r="R117" s="938"/>
      <c r="S117" s="938"/>
      <c r="T117" s="938"/>
      <c r="U117" s="938"/>
      <c r="V117" s="938"/>
      <c r="W117" s="938"/>
      <c r="X117" s="938"/>
      <c r="Y117" s="938"/>
      <c r="Z117" s="938"/>
      <c r="AA117" s="938"/>
      <c r="AB117" s="939"/>
      <c r="AC117" s="939"/>
    </row>
    <row r="118" spans="1:29" ht="18" customHeight="1">
      <c r="A118" s="945"/>
      <c r="B118" s="906" t="s">
        <v>408</v>
      </c>
      <c r="C118" s="906"/>
      <c r="D118" s="906"/>
      <c r="E118" s="906"/>
      <c r="F118" s="906"/>
      <c r="G118" s="906"/>
      <c r="H118" s="938" t="str">
        <f>項目一覧!$C$255</f>
        <v/>
      </c>
      <c r="I118" s="939"/>
      <c r="J118" s="938"/>
      <c r="K118" s="938"/>
      <c r="L118" s="938"/>
      <c r="M118" s="938"/>
      <c r="N118" s="938"/>
      <c r="O118" s="938"/>
      <c r="P118" s="938"/>
      <c r="Q118" s="938"/>
      <c r="R118" s="938"/>
      <c r="S118" s="938"/>
      <c r="T118" s="938"/>
      <c r="U118" s="938"/>
      <c r="V118" s="938"/>
      <c r="W118" s="938"/>
      <c r="X118" s="938"/>
      <c r="Y118" s="938"/>
      <c r="Z118" s="938"/>
      <c r="AA118" s="938"/>
      <c r="AB118" s="939"/>
      <c r="AC118" s="939"/>
    </row>
    <row r="119" spans="1:29" ht="18" customHeight="1">
      <c r="A119" s="945"/>
      <c r="B119" s="906" t="s">
        <v>407</v>
      </c>
      <c r="C119" s="906"/>
      <c r="D119" s="906"/>
      <c r="E119" s="906"/>
      <c r="F119" s="906"/>
      <c r="G119" s="906"/>
      <c r="H119" s="944" t="str">
        <f>IF(項目一覧!$C$256=0,"","("&amp;項目一覧!$C$256&amp;") 建築士事務所  （"&amp;項目一覧!$C$257&amp;"）知事登録　第　 "&amp;項目一覧!$C$258&amp;"　号")</f>
        <v>() 建築士事務所  （）知事登録　第　 　号</v>
      </c>
      <c r="I119" s="939"/>
      <c r="J119" s="938"/>
      <c r="K119" s="938"/>
      <c r="L119" s="938"/>
      <c r="M119" s="938"/>
      <c r="N119" s="938"/>
      <c r="O119" s="938"/>
      <c r="P119" s="938"/>
      <c r="Q119" s="938"/>
      <c r="R119" s="938"/>
      <c r="S119" s="938"/>
      <c r="T119" s="938"/>
      <c r="U119" s="938"/>
      <c r="V119" s="938"/>
      <c r="W119" s="938"/>
      <c r="X119" s="938"/>
      <c r="Y119" s="938"/>
      <c r="Z119" s="938"/>
      <c r="AA119" s="938"/>
      <c r="AB119" s="939"/>
      <c r="AC119" s="939"/>
    </row>
    <row r="120" spans="1:29" ht="15.65" customHeight="1">
      <c r="A120" s="945"/>
      <c r="B120" s="906"/>
      <c r="C120" s="906"/>
      <c r="D120" s="906"/>
      <c r="E120" s="906"/>
      <c r="F120" s="906"/>
      <c r="G120" s="906"/>
      <c r="H120" s="938" t="str">
        <f>項目一覧!$C$259</f>
        <v/>
      </c>
      <c r="I120" s="939"/>
      <c r="J120" s="938"/>
      <c r="K120" s="938"/>
      <c r="L120" s="938"/>
      <c r="M120" s="938"/>
      <c r="N120" s="938"/>
      <c r="O120" s="938"/>
      <c r="P120" s="938"/>
      <c r="Q120" s="938"/>
      <c r="R120" s="938"/>
      <c r="S120" s="938"/>
      <c r="T120" s="938"/>
      <c r="U120" s="938"/>
      <c r="V120" s="938"/>
      <c r="W120" s="938"/>
      <c r="X120" s="938"/>
      <c r="Y120" s="938"/>
      <c r="Z120" s="938"/>
      <c r="AA120" s="938"/>
      <c r="AB120" s="939"/>
      <c r="AC120" s="939"/>
    </row>
    <row r="121" spans="1:29" ht="18" customHeight="1">
      <c r="A121" s="945"/>
      <c r="B121" s="906" t="s">
        <v>406</v>
      </c>
      <c r="C121" s="906"/>
      <c r="D121" s="906"/>
      <c r="E121" s="906"/>
      <c r="F121" s="906"/>
      <c r="G121" s="906"/>
      <c r="H121" s="938" t="str">
        <f>項目一覧!$C$260</f>
        <v/>
      </c>
      <c r="I121" s="939"/>
      <c r="J121" s="938"/>
      <c r="K121" s="938"/>
      <c r="L121" s="938"/>
      <c r="M121" s="938"/>
      <c r="N121" s="938"/>
      <c r="O121" s="938"/>
      <c r="P121" s="938"/>
      <c r="Q121" s="938"/>
      <c r="R121" s="938"/>
      <c r="S121" s="938"/>
      <c r="T121" s="938"/>
      <c r="U121" s="938"/>
      <c r="V121" s="938"/>
      <c r="W121" s="938"/>
      <c r="X121" s="938"/>
      <c r="Y121" s="938"/>
      <c r="Z121" s="938"/>
      <c r="AA121" s="938"/>
      <c r="AB121" s="939"/>
      <c r="AC121" s="939"/>
    </row>
    <row r="122" spans="1:29" ht="18" customHeight="1">
      <c r="A122" s="945"/>
      <c r="B122" s="906" t="s">
        <v>405</v>
      </c>
      <c r="C122" s="906"/>
      <c r="D122" s="906"/>
      <c r="E122" s="906"/>
      <c r="F122" s="906"/>
      <c r="G122" s="906"/>
      <c r="H122" s="1711" t="str">
        <f>項目一覧!$C$261</f>
        <v/>
      </c>
      <c r="I122" s="1711"/>
      <c r="J122" s="1711"/>
      <c r="K122" s="1711"/>
      <c r="L122" s="1711"/>
      <c r="M122" s="1711"/>
      <c r="N122" s="1711"/>
      <c r="O122" s="1711"/>
      <c r="P122" s="1711"/>
      <c r="Q122" s="1711"/>
      <c r="R122" s="1711"/>
      <c r="S122" s="1711"/>
      <c r="T122" s="1711"/>
      <c r="U122" s="1711"/>
      <c r="V122" s="1711"/>
      <c r="W122" s="1711"/>
      <c r="X122" s="1711"/>
      <c r="Y122" s="1711"/>
      <c r="Z122" s="1711"/>
      <c r="AA122" s="1711"/>
      <c r="AB122" s="1711"/>
      <c r="AC122" s="939"/>
    </row>
    <row r="123" spans="1:29" ht="18" customHeight="1">
      <c r="A123" s="945"/>
      <c r="B123" s="906" t="s">
        <v>404</v>
      </c>
      <c r="C123" s="906"/>
      <c r="D123" s="906"/>
      <c r="E123" s="906"/>
      <c r="F123" s="906"/>
      <c r="G123" s="906"/>
      <c r="H123" s="938" t="str">
        <f>項目一覧!$C$262</f>
        <v/>
      </c>
      <c r="I123" s="939"/>
      <c r="J123" s="938"/>
      <c r="K123" s="938"/>
      <c r="L123" s="938"/>
      <c r="M123" s="938"/>
      <c r="N123" s="938"/>
      <c r="O123" s="938"/>
      <c r="P123" s="938"/>
      <c r="Q123" s="938"/>
      <c r="R123" s="938"/>
      <c r="S123" s="938"/>
      <c r="T123" s="938"/>
      <c r="U123" s="938"/>
      <c r="V123" s="938"/>
      <c r="W123" s="938"/>
      <c r="X123" s="938"/>
      <c r="Y123" s="938"/>
      <c r="Z123" s="938"/>
      <c r="AA123" s="938"/>
      <c r="AB123" s="939"/>
      <c r="AC123" s="939"/>
    </row>
    <row r="124" spans="1:29" ht="18" customHeight="1">
      <c r="A124" s="945"/>
      <c r="B124" s="954" t="s">
        <v>632</v>
      </c>
      <c r="C124" s="906"/>
      <c r="D124" s="906"/>
      <c r="E124" s="906"/>
      <c r="F124" s="906"/>
      <c r="G124" s="906"/>
      <c r="H124" s="938"/>
      <c r="I124" s="1724" t="str">
        <f>項目一覧!$C$263</f>
        <v/>
      </c>
      <c r="J124" s="1724"/>
      <c r="K124" s="1724"/>
      <c r="L124" s="1724"/>
      <c r="M124" s="1724"/>
      <c r="N124" s="1724"/>
      <c r="O124" s="1724"/>
      <c r="P124" s="1724"/>
      <c r="Q124" s="1724"/>
      <c r="R124" s="1724"/>
      <c r="S124" s="1724"/>
      <c r="T124" s="1724"/>
      <c r="U124" s="1724"/>
      <c r="V124" s="1724"/>
      <c r="W124" s="1724"/>
      <c r="X124" s="1724"/>
      <c r="Y124" s="1724"/>
      <c r="Z124" s="1724"/>
      <c r="AA124" s="1724"/>
      <c r="AB124" s="1724"/>
      <c r="AC124" s="939"/>
    </row>
    <row r="125" spans="1:29" ht="9" customHeight="1">
      <c r="A125" s="936"/>
      <c r="B125" s="906"/>
      <c r="C125" s="906"/>
      <c r="D125" s="906"/>
      <c r="E125" s="906"/>
      <c r="F125" s="906"/>
      <c r="G125" s="906"/>
      <c r="H125" s="938"/>
      <c r="I125" s="1724"/>
      <c r="J125" s="1724"/>
      <c r="K125" s="1724"/>
      <c r="L125" s="1724"/>
      <c r="M125" s="1724"/>
      <c r="N125" s="1724"/>
      <c r="O125" s="1724"/>
      <c r="P125" s="1724"/>
      <c r="Q125" s="1724"/>
      <c r="R125" s="1724"/>
      <c r="S125" s="1724"/>
      <c r="T125" s="1724"/>
      <c r="U125" s="1724"/>
      <c r="V125" s="1724"/>
      <c r="W125" s="1724"/>
      <c r="X125" s="1724"/>
      <c r="Y125" s="1724"/>
      <c r="Z125" s="1724"/>
      <c r="AA125" s="1724"/>
      <c r="AB125" s="1724"/>
      <c r="AC125" s="939"/>
    </row>
    <row r="126" spans="1:29" ht="18" customHeight="1">
      <c r="A126" s="945"/>
      <c r="B126" s="906" t="s">
        <v>409</v>
      </c>
      <c r="C126" s="906"/>
      <c r="D126" s="906"/>
      <c r="E126" s="906"/>
      <c r="F126" s="906"/>
      <c r="G126" s="906"/>
      <c r="H126" s="944" t="str">
        <f>IF(項目一覧!$C$264=0,"","("&amp;項目一覧!$C$264&amp;") 建築士  （"&amp;項目一覧!$C$265&amp;"）登録　第　 "&amp;項目一覧!$C$266&amp;"　号")</f>
        <v>() 建築士  （）登録　第　 　号</v>
      </c>
      <c r="I126" s="939"/>
      <c r="J126" s="938"/>
      <c r="K126" s="938"/>
      <c r="L126" s="938"/>
      <c r="M126" s="938"/>
      <c r="N126" s="938"/>
      <c r="O126" s="938"/>
      <c r="P126" s="938"/>
      <c r="Q126" s="938"/>
      <c r="R126" s="938"/>
      <c r="S126" s="938"/>
      <c r="T126" s="938"/>
      <c r="U126" s="938"/>
      <c r="V126" s="938"/>
      <c r="W126" s="938"/>
      <c r="X126" s="938"/>
      <c r="Y126" s="938"/>
      <c r="Z126" s="938"/>
      <c r="AA126" s="938"/>
      <c r="AB126" s="939"/>
      <c r="AC126" s="939"/>
    </row>
    <row r="127" spans="1:29" ht="18" customHeight="1">
      <c r="A127" s="945"/>
      <c r="B127" s="906" t="s">
        <v>408</v>
      </c>
      <c r="C127" s="906"/>
      <c r="D127" s="906"/>
      <c r="E127" s="906"/>
      <c r="F127" s="906"/>
      <c r="G127" s="906"/>
      <c r="H127" s="938" t="str">
        <f>項目一覧!$C$267</f>
        <v/>
      </c>
      <c r="I127" s="939"/>
      <c r="J127" s="938"/>
      <c r="K127" s="938"/>
      <c r="L127" s="938"/>
      <c r="M127" s="938"/>
      <c r="N127" s="938"/>
      <c r="O127" s="938"/>
      <c r="P127" s="938"/>
      <c r="Q127" s="938"/>
      <c r="R127" s="938"/>
      <c r="S127" s="938"/>
      <c r="T127" s="938"/>
      <c r="U127" s="938"/>
      <c r="V127" s="938"/>
      <c r="W127" s="938"/>
      <c r="X127" s="938"/>
      <c r="Y127" s="938"/>
      <c r="Z127" s="938"/>
      <c r="AA127" s="938"/>
      <c r="AB127" s="939"/>
      <c r="AC127" s="939"/>
    </row>
    <row r="128" spans="1:29" ht="18" customHeight="1">
      <c r="A128" s="945"/>
      <c r="B128" s="906" t="s">
        <v>407</v>
      </c>
      <c r="C128" s="906"/>
      <c r="D128" s="906"/>
      <c r="E128" s="906"/>
      <c r="F128" s="906"/>
      <c r="G128" s="906"/>
      <c r="H128" s="944" t="str">
        <f>IF(項目一覧!$C$268=0,"","("&amp;項目一覧!$C$268&amp;") 建築士事務所  （"&amp;項目一覧!$C$269&amp;"）知事登録　第　 "&amp;項目一覧!$C$270&amp;"　号")</f>
        <v>() 建築士事務所  （）知事登録　第　 　号</v>
      </c>
      <c r="I128" s="939"/>
      <c r="J128" s="938"/>
      <c r="K128" s="938"/>
      <c r="L128" s="938"/>
      <c r="M128" s="938"/>
      <c r="N128" s="938"/>
      <c r="O128" s="938"/>
      <c r="P128" s="938"/>
      <c r="Q128" s="938"/>
      <c r="R128" s="938"/>
      <c r="S128" s="938"/>
      <c r="T128" s="938"/>
      <c r="U128" s="938"/>
      <c r="V128" s="938"/>
      <c r="W128" s="938"/>
      <c r="X128" s="938"/>
      <c r="Y128" s="938"/>
      <c r="Z128" s="938"/>
      <c r="AA128" s="938"/>
      <c r="AB128" s="939"/>
      <c r="AC128" s="939"/>
    </row>
    <row r="129" spans="1:29" ht="13.5" customHeight="1">
      <c r="A129" s="945"/>
      <c r="B129" s="906"/>
      <c r="C129" s="906"/>
      <c r="D129" s="906"/>
      <c r="E129" s="906"/>
      <c r="F129" s="906"/>
      <c r="G129" s="906"/>
      <c r="H129" s="938" t="str">
        <f>項目一覧!$C$271</f>
        <v/>
      </c>
      <c r="I129" s="939"/>
      <c r="J129" s="938"/>
      <c r="K129" s="938"/>
      <c r="L129" s="938"/>
      <c r="M129" s="938"/>
      <c r="N129" s="938"/>
      <c r="O129" s="938"/>
      <c r="P129" s="938"/>
      <c r="Q129" s="938"/>
      <c r="R129" s="938"/>
      <c r="S129" s="938"/>
      <c r="T129" s="938"/>
      <c r="U129" s="938"/>
      <c r="V129" s="938"/>
      <c r="W129" s="938"/>
      <c r="X129" s="938"/>
      <c r="Y129" s="938"/>
      <c r="Z129" s="938"/>
      <c r="AA129" s="938"/>
      <c r="AB129" s="939"/>
      <c r="AC129" s="939"/>
    </row>
    <row r="130" spans="1:29" ht="18" customHeight="1">
      <c r="A130" s="945"/>
      <c r="B130" s="906" t="s">
        <v>406</v>
      </c>
      <c r="C130" s="906"/>
      <c r="D130" s="906"/>
      <c r="E130" s="906"/>
      <c r="F130" s="906"/>
      <c r="G130" s="906"/>
      <c r="H130" s="938" t="str">
        <f>項目一覧!$C$272</f>
        <v/>
      </c>
      <c r="I130" s="939"/>
      <c r="J130" s="938"/>
      <c r="K130" s="938"/>
      <c r="L130" s="938"/>
      <c r="M130" s="938"/>
      <c r="N130" s="938"/>
      <c r="O130" s="938"/>
      <c r="P130" s="938"/>
      <c r="Q130" s="938"/>
      <c r="R130" s="938"/>
      <c r="S130" s="938"/>
      <c r="T130" s="938"/>
      <c r="U130" s="938"/>
      <c r="V130" s="938"/>
      <c r="W130" s="938"/>
      <c r="X130" s="938"/>
      <c r="Y130" s="938"/>
      <c r="Z130" s="938"/>
      <c r="AA130" s="938"/>
      <c r="AB130" s="939"/>
      <c r="AC130" s="939"/>
    </row>
    <row r="131" spans="1:29" ht="18" customHeight="1">
      <c r="A131" s="945"/>
      <c r="B131" s="906" t="s">
        <v>405</v>
      </c>
      <c r="C131" s="906"/>
      <c r="D131" s="906"/>
      <c r="E131" s="906"/>
      <c r="F131" s="906"/>
      <c r="G131" s="906"/>
      <c r="H131" s="1711" t="str">
        <f>項目一覧!$C$273</f>
        <v/>
      </c>
      <c r="I131" s="1711"/>
      <c r="J131" s="1711"/>
      <c r="K131" s="1711"/>
      <c r="L131" s="1711"/>
      <c r="M131" s="1711"/>
      <c r="N131" s="1711"/>
      <c r="O131" s="1711"/>
      <c r="P131" s="1711"/>
      <c r="Q131" s="1711"/>
      <c r="R131" s="1711"/>
      <c r="S131" s="1711"/>
      <c r="T131" s="1711"/>
      <c r="U131" s="1711"/>
      <c r="V131" s="1711"/>
      <c r="W131" s="1711"/>
      <c r="X131" s="1711"/>
      <c r="Y131" s="1711"/>
      <c r="Z131" s="1711"/>
      <c r="AA131" s="1711"/>
      <c r="AB131" s="1711"/>
      <c r="AC131" s="939"/>
    </row>
    <row r="132" spans="1:29" ht="18" customHeight="1">
      <c r="A132" s="945"/>
      <c r="B132" s="906" t="s">
        <v>404</v>
      </c>
      <c r="C132" s="906"/>
      <c r="D132" s="906"/>
      <c r="E132" s="906"/>
      <c r="F132" s="906"/>
      <c r="G132" s="906"/>
      <c r="H132" s="938" t="str">
        <f>項目一覧!$C$274</f>
        <v/>
      </c>
      <c r="I132" s="939"/>
      <c r="J132" s="938"/>
      <c r="K132" s="938"/>
      <c r="L132" s="938"/>
      <c r="M132" s="938"/>
      <c r="N132" s="938"/>
      <c r="O132" s="938"/>
      <c r="P132" s="938"/>
      <c r="Q132" s="938"/>
      <c r="R132" s="938"/>
      <c r="S132" s="938"/>
      <c r="T132" s="938"/>
      <c r="U132" s="938"/>
      <c r="V132" s="938"/>
      <c r="W132" s="938"/>
      <c r="X132" s="938"/>
      <c r="Y132" s="938"/>
      <c r="Z132" s="938"/>
      <c r="AA132" s="938"/>
      <c r="AB132" s="939"/>
      <c r="AC132" s="939"/>
    </row>
    <row r="133" spans="1:29" ht="18" customHeight="1">
      <c r="A133" s="945"/>
      <c r="B133" s="954" t="s">
        <v>632</v>
      </c>
      <c r="C133" s="906"/>
      <c r="D133" s="906"/>
      <c r="E133" s="906"/>
      <c r="F133" s="906"/>
      <c r="G133" s="906"/>
      <c r="H133" s="938"/>
      <c r="I133" s="1724" t="str">
        <f>項目一覧!$C$275</f>
        <v/>
      </c>
      <c r="J133" s="1724"/>
      <c r="K133" s="1724"/>
      <c r="L133" s="1724"/>
      <c r="M133" s="1724"/>
      <c r="N133" s="1724"/>
      <c r="O133" s="1724"/>
      <c r="P133" s="1724"/>
      <c r="Q133" s="1724"/>
      <c r="R133" s="1724"/>
      <c r="S133" s="1724"/>
      <c r="T133" s="1724"/>
      <c r="U133" s="1724"/>
      <c r="V133" s="1724"/>
      <c r="W133" s="1724"/>
      <c r="X133" s="1724"/>
      <c r="Y133" s="1724"/>
      <c r="Z133" s="1724"/>
      <c r="AA133" s="1724"/>
      <c r="AB133" s="1724"/>
      <c r="AC133" s="939"/>
    </row>
    <row r="134" spans="1:29" ht="9" customHeight="1">
      <c r="A134" s="936"/>
      <c r="B134" s="906"/>
      <c r="C134" s="906"/>
      <c r="D134" s="906"/>
      <c r="E134" s="906"/>
      <c r="F134" s="906"/>
      <c r="G134" s="906"/>
      <c r="H134" s="938"/>
      <c r="I134" s="1724"/>
      <c r="J134" s="1724"/>
      <c r="K134" s="1724"/>
      <c r="L134" s="1724"/>
      <c r="M134" s="1724"/>
      <c r="N134" s="1724"/>
      <c r="O134" s="1724"/>
      <c r="P134" s="1724"/>
      <c r="Q134" s="1724"/>
      <c r="R134" s="1724"/>
      <c r="S134" s="1724"/>
      <c r="T134" s="1724"/>
      <c r="U134" s="1724"/>
      <c r="V134" s="1724"/>
      <c r="W134" s="1724"/>
      <c r="X134" s="1724"/>
      <c r="Y134" s="1724"/>
      <c r="Z134" s="1724"/>
      <c r="AA134" s="1724"/>
      <c r="AB134" s="1724"/>
      <c r="AC134" s="939"/>
    </row>
    <row r="135" spans="1:29" ht="18" customHeight="1">
      <c r="A135" s="945"/>
      <c r="B135" s="906" t="s">
        <v>409</v>
      </c>
      <c r="C135" s="906"/>
      <c r="D135" s="906"/>
      <c r="E135" s="906"/>
      <c r="F135" s="906"/>
      <c r="G135" s="906"/>
      <c r="H135" s="944" t="str">
        <f>IF(項目一覧!$C$276=0,"","("&amp;項目一覧!$C$276&amp;") 建築士  （"&amp;項目一覧!$C$277&amp;"）登録　第　 "&amp;項目一覧!$C$278&amp;"　号")</f>
        <v>() 建築士  （）登録　第　 　号</v>
      </c>
      <c r="I135" s="939"/>
      <c r="J135" s="938"/>
      <c r="K135" s="938"/>
      <c r="L135" s="938"/>
      <c r="M135" s="938"/>
      <c r="N135" s="938"/>
      <c r="O135" s="938"/>
      <c r="P135" s="938"/>
      <c r="Q135" s="938"/>
      <c r="R135" s="938"/>
      <c r="S135" s="938"/>
      <c r="T135" s="938"/>
      <c r="U135" s="938"/>
      <c r="V135" s="938"/>
      <c r="W135" s="938"/>
      <c r="X135" s="938"/>
      <c r="Y135" s="938"/>
      <c r="Z135" s="938"/>
      <c r="AA135" s="938"/>
      <c r="AB135" s="939"/>
      <c r="AC135" s="939"/>
    </row>
    <row r="136" spans="1:29" ht="18" customHeight="1">
      <c r="A136" s="945"/>
      <c r="B136" s="906" t="s">
        <v>408</v>
      </c>
      <c r="C136" s="906"/>
      <c r="D136" s="906"/>
      <c r="E136" s="906"/>
      <c r="F136" s="906"/>
      <c r="G136" s="906"/>
      <c r="H136" s="938" t="str">
        <f>項目一覧!$C$279</f>
        <v/>
      </c>
      <c r="I136" s="939"/>
      <c r="J136" s="938"/>
      <c r="K136" s="938"/>
      <c r="L136" s="938"/>
      <c r="M136" s="938"/>
      <c r="N136" s="938"/>
      <c r="O136" s="938"/>
      <c r="P136" s="938"/>
      <c r="Q136" s="938"/>
      <c r="R136" s="938"/>
      <c r="S136" s="938"/>
      <c r="T136" s="938"/>
      <c r="U136" s="938"/>
      <c r="V136" s="938"/>
      <c r="W136" s="938"/>
      <c r="X136" s="938"/>
      <c r="Y136" s="938"/>
      <c r="Z136" s="938"/>
      <c r="AA136" s="938"/>
      <c r="AB136" s="939"/>
      <c r="AC136" s="939"/>
    </row>
    <row r="137" spans="1:29" ht="18" customHeight="1">
      <c r="A137" s="945"/>
      <c r="B137" s="906" t="s">
        <v>407</v>
      </c>
      <c r="C137" s="906"/>
      <c r="D137" s="906"/>
      <c r="E137" s="906"/>
      <c r="F137" s="906"/>
      <c r="G137" s="906"/>
      <c r="H137" s="944" t="str">
        <f>IF(項目一覧!$C$280=0,"","("&amp;項目一覧!$C$280&amp;") 建築士事務所  （"&amp;項目一覧!$C$281&amp;"）知事登録　第　 "&amp;項目一覧!$C$282&amp;"　号")</f>
        <v>() 建築士事務所  （）知事登録　第　 　号</v>
      </c>
      <c r="I137" s="939"/>
      <c r="J137" s="938"/>
      <c r="K137" s="938"/>
      <c r="L137" s="938"/>
      <c r="M137" s="938"/>
      <c r="N137" s="938"/>
      <c r="O137" s="938"/>
      <c r="P137" s="938"/>
      <c r="Q137" s="938"/>
      <c r="R137" s="938"/>
      <c r="S137" s="938"/>
      <c r="T137" s="938"/>
      <c r="U137" s="938"/>
      <c r="V137" s="938"/>
      <c r="W137" s="938"/>
      <c r="X137" s="938"/>
      <c r="Y137" s="938"/>
      <c r="Z137" s="938"/>
      <c r="AA137" s="938"/>
      <c r="AB137" s="939"/>
      <c r="AC137" s="939"/>
    </row>
    <row r="138" spans="1:29" ht="16.149999999999999" customHeight="1">
      <c r="A138" s="945"/>
      <c r="B138" s="906"/>
      <c r="C138" s="906"/>
      <c r="D138" s="906"/>
      <c r="E138" s="906"/>
      <c r="F138" s="906"/>
      <c r="G138" s="906"/>
      <c r="H138" s="938" t="str">
        <f>項目一覧!$C$283</f>
        <v/>
      </c>
      <c r="I138" s="939"/>
      <c r="J138" s="938"/>
      <c r="K138" s="938"/>
      <c r="L138" s="938"/>
      <c r="M138" s="938"/>
      <c r="N138" s="938"/>
      <c r="O138" s="938"/>
      <c r="P138" s="938"/>
      <c r="Q138" s="938"/>
      <c r="R138" s="938"/>
      <c r="S138" s="938"/>
      <c r="T138" s="938"/>
      <c r="U138" s="938"/>
      <c r="V138" s="938"/>
      <c r="W138" s="938"/>
      <c r="X138" s="938"/>
      <c r="Y138" s="938"/>
      <c r="Z138" s="938"/>
      <c r="AA138" s="938"/>
      <c r="AB138" s="939"/>
      <c r="AC138" s="939"/>
    </row>
    <row r="139" spans="1:29" ht="18" customHeight="1">
      <c r="A139" s="945"/>
      <c r="B139" s="906" t="s">
        <v>406</v>
      </c>
      <c r="C139" s="906"/>
      <c r="D139" s="906"/>
      <c r="E139" s="906"/>
      <c r="F139" s="906"/>
      <c r="G139" s="906"/>
      <c r="H139" s="938" t="str">
        <f>項目一覧!$C$284</f>
        <v/>
      </c>
      <c r="I139" s="939"/>
      <c r="J139" s="938"/>
      <c r="K139" s="938"/>
      <c r="L139" s="938"/>
      <c r="M139" s="938"/>
      <c r="N139" s="938"/>
      <c r="O139" s="938"/>
      <c r="P139" s="938"/>
      <c r="Q139" s="938"/>
      <c r="R139" s="938"/>
      <c r="S139" s="938"/>
      <c r="T139" s="938"/>
      <c r="U139" s="938"/>
      <c r="V139" s="938"/>
      <c r="W139" s="938"/>
      <c r="X139" s="938"/>
      <c r="Y139" s="938"/>
      <c r="Z139" s="938"/>
      <c r="AA139" s="938"/>
      <c r="AB139" s="939"/>
      <c r="AC139" s="939"/>
    </row>
    <row r="140" spans="1:29" ht="18" customHeight="1">
      <c r="A140" s="945"/>
      <c r="B140" s="906" t="s">
        <v>405</v>
      </c>
      <c r="C140" s="906"/>
      <c r="D140" s="906"/>
      <c r="E140" s="906"/>
      <c r="F140" s="906"/>
      <c r="G140" s="906"/>
      <c r="H140" s="1711" t="str">
        <f>項目一覧!$C$285</f>
        <v/>
      </c>
      <c r="I140" s="1711"/>
      <c r="J140" s="1711"/>
      <c r="K140" s="1711"/>
      <c r="L140" s="1711"/>
      <c r="M140" s="1711"/>
      <c r="N140" s="1711"/>
      <c r="O140" s="1711"/>
      <c r="P140" s="1711"/>
      <c r="Q140" s="1711"/>
      <c r="R140" s="1711"/>
      <c r="S140" s="1711"/>
      <c r="T140" s="1711"/>
      <c r="U140" s="1711"/>
      <c r="V140" s="1711"/>
      <c r="W140" s="1711"/>
      <c r="X140" s="1711"/>
      <c r="Y140" s="1711"/>
      <c r="Z140" s="1711"/>
      <c r="AA140" s="1711"/>
      <c r="AB140" s="1711"/>
      <c r="AC140" s="939"/>
    </row>
    <row r="141" spans="1:29" ht="18" customHeight="1">
      <c r="A141" s="945"/>
      <c r="B141" s="906" t="s">
        <v>404</v>
      </c>
      <c r="C141" s="906"/>
      <c r="D141" s="906"/>
      <c r="E141" s="906"/>
      <c r="F141" s="906"/>
      <c r="G141" s="906"/>
      <c r="H141" s="938" t="str">
        <f>項目一覧!$C$286</f>
        <v/>
      </c>
      <c r="I141" s="939"/>
      <c r="J141" s="938"/>
      <c r="K141" s="938"/>
      <c r="L141" s="938"/>
      <c r="M141" s="938"/>
      <c r="N141" s="938"/>
      <c r="O141" s="938"/>
      <c r="P141" s="938"/>
      <c r="Q141" s="938"/>
      <c r="R141" s="938"/>
      <c r="S141" s="938"/>
      <c r="T141" s="938"/>
      <c r="U141" s="938"/>
      <c r="V141" s="938"/>
      <c r="W141" s="938"/>
      <c r="X141" s="938"/>
      <c r="Y141" s="938"/>
      <c r="Z141" s="938"/>
      <c r="AA141" s="938"/>
      <c r="AB141" s="939"/>
      <c r="AC141" s="939"/>
    </row>
    <row r="142" spans="1:29" ht="18" customHeight="1">
      <c r="A142" s="945"/>
      <c r="B142" s="954" t="s">
        <v>632</v>
      </c>
      <c r="C142" s="906"/>
      <c r="D142" s="906"/>
      <c r="E142" s="906"/>
      <c r="F142" s="906"/>
      <c r="G142" s="906"/>
      <c r="H142" s="938"/>
      <c r="I142" s="1724" t="str">
        <f>項目一覧!$C$287</f>
        <v/>
      </c>
      <c r="J142" s="1724"/>
      <c r="K142" s="1724"/>
      <c r="L142" s="1724"/>
      <c r="M142" s="1724"/>
      <c r="N142" s="1724"/>
      <c r="O142" s="1724"/>
      <c r="P142" s="1724"/>
      <c r="Q142" s="1724"/>
      <c r="R142" s="1724"/>
      <c r="S142" s="1724"/>
      <c r="T142" s="1724"/>
      <c r="U142" s="1724"/>
      <c r="V142" s="1724"/>
      <c r="W142" s="1724"/>
      <c r="X142" s="1724"/>
      <c r="Y142" s="1724"/>
      <c r="Z142" s="1724"/>
      <c r="AA142" s="1724"/>
      <c r="AB142" s="1724"/>
      <c r="AC142" s="939"/>
    </row>
    <row r="143" spans="1:29" ht="11.25" customHeight="1">
      <c r="A143" s="951"/>
      <c r="B143" s="935"/>
      <c r="C143" s="935"/>
      <c r="D143" s="935"/>
      <c r="E143" s="935"/>
      <c r="F143" s="935"/>
      <c r="G143" s="935"/>
      <c r="H143" s="941"/>
      <c r="I143" s="1739"/>
      <c r="J143" s="1739"/>
      <c r="K143" s="1739"/>
      <c r="L143" s="1739"/>
      <c r="M143" s="1739"/>
      <c r="N143" s="1739"/>
      <c r="O143" s="1739"/>
      <c r="P143" s="1739"/>
      <c r="Q143" s="1739"/>
      <c r="R143" s="1739"/>
      <c r="S143" s="1739"/>
      <c r="T143" s="1739"/>
      <c r="U143" s="1739"/>
      <c r="V143" s="1739"/>
      <c r="W143" s="1739"/>
      <c r="X143" s="1739"/>
      <c r="Y143" s="1739"/>
      <c r="Z143" s="1739"/>
      <c r="AA143" s="1739"/>
      <c r="AB143" s="1739"/>
      <c r="AC143" s="939"/>
    </row>
    <row r="144" spans="1:29" ht="17.25" customHeight="1">
      <c r="A144" s="959" t="s">
        <v>628</v>
      </c>
      <c r="B144" s="937" t="s">
        <v>631</v>
      </c>
      <c r="C144" s="937"/>
      <c r="D144" s="937"/>
      <c r="E144" s="937"/>
      <c r="F144" s="937"/>
      <c r="G144" s="937"/>
      <c r="H144" s="937"/>
      <c r="I144" s="916"/>
      <c r="J144" s="937"/>
      <c r="K144" s="937"/>
      <c r="L144" s="937"/>
      <c r="M144" s="937"/>
      <c r="N144" s="937"/>
      <c r="O144" s="937"/>
      <c r="P144" s="937"/>
      <c r="Q144" s="937"/>
      <c r="R144" s="937"/>
      <c r="S144" s="937"/>
      <c r="T144" s="937"/>
      <c r="U144" s="937"/>
      <c r="V144" s="937"/>
      <c r="W144" s="937"/>
      <c r="X144" s="937"/>
      <c r="Y144" s="937"/>
      <c r="Z144" s="937"/>
      <c r="AA144" s="937"/>
      <c r="AB144" s="916"/>
    </row>
    <row r="145" spans="1:29" ht="18" customHeight="1">
      <c r="A145" s="936"/>
      <c r="B145" s="906" t="s">
        <v>630</v>
      </c>
      <c r="C145" s="906"/>
      <c r="D145" s="906"/>
      <c r="E145" s="906"/>
      <c r="F145" s="906"/>
      <c r="G145" s="906"/>
      <c r="H145" s="906"/>
      <c r="I145" s="906"/>
      <c r="J145" s="906"/>
      <c r="K145" s="906"/>
      <c r="L145" s="906"/>
      <c r="M145" s="906"/>
      <c r="N145" s="906"/>
      <c r="O145" s="906"/>
      <c r="P145" s="906"/>
      <c r="Q145" s="906"/>
      <c r="R145" s="906"/>
      <c r="S145" s="906"/>
      <c r="T145" s="906"/>
      <c r="U145" s="906"/>
      <c r="V145" s="906"/>
      <c r="W145" s="906"/>
      <c r="X145" s="906"/>
      <c r="Y145" s="906"/>
      <c r="Z145" s="906"/>
      <c r="AA145" s="906"/>
    </row>
    <row r="146" spans="1:29" ht="17.25" customHeight="1">
      <c r="A146" s="945"/>
      <c r="B146" s="906" t="s">
        <v>401</v>
      </c>
      <c r="C146" s="906"/>
      <c r="D146" s="906"/>
      <c r="E146" s="906"/>
      <c r="F146" s="906"/>
      <c r="G146" s="906"/>
      <c r="H146" s="938" t="str">
        <f>項目一覧!$C$288</f>
        <v/>
      </c>
      <c r="I146" s="939"/>
      <c r="J146" s="938"/>
      <c r="K146" s="938"/>
      <c r="L146" s="938"/>
      <c r="M146" s="938"/>
      <c r="N146" s="938"/>
      <c r="O146" s="938"/>
      <c r="P146" s="938"/>
      <c r="Q146" s="938"/>
      <c r="R146" s="938"/>
      <c r="S146" s="938"/>
      <c r="T146" s="938"/>
      <c r="U146" s="938"/>
      <c r="V146" s="938"/>
      <c r="W146" s="938"/>
      <c r="X146" s="938"/>
      <c r="Y146" s="938"/>
      <c r="Z146" s="938"/>
      <c r="AA146" s="938"/>
      <c r="AB146" s="939"/>
      <c r="AC146" s="939"/>
    </row>
    <row r="147" spans="1:29" ht="17.25" customHeight="1">
      <c r="A147" s="945"/>
      <c r="B147" s="906" t="s">
        <v>414</v>
      </c>
      <c r="C147" s="906"/>
      <c r="D147" s="906"/>
      <c r="E147" s="906"/>
      <c r="F147" s="906"/>
      <c r="G147" s="906"/>
      <c r="H147" s="938" t="str">
        <f>項目一覧!$C$289</f>
        <v/>
      </c>
      <c r="I147" s="939"/>
      <c r="J147" s="938"/>
      <c r="K147" s="938"/>
      <c r="L147" s="938"/>
      <c r="M147" s="938"/>
      <c r="N147" s="938"/>
      <c r="O147" s="938"/>
      <c r="P147" s="938"/>
      <c r="Q147" s="938"/>
      <c r="R147" s="938"/>
      <c r="S147" s="938"/>
      <c r="T147" s="938"/>
      <c r="U147" s="938"/>
      <c r="V147" s="938"/>
      <c r="W147" s="938"/>
      <c r="X147" s="938"/>
      <c r="Y147" s="938"/>
      <c r="Z147" s="938"/>
      <c r="AA147" s="938"/>
      <c r="AB147" s="939"/>
      <c r="AC147" s="939"/>
    </row>
    <row r="148" spans="1:29" ht="17.25" customHeight="1">
      <c r="A148" s="945"/>
      <c r="B148" s="906" t="s">
        <v>399</v>
      </c>
      <c r="C148" s="906"/>
      <c r="D148" s="906"/>
      <c r="E148" s="906"/>
      <c r="F148" s="906"/>
      <c r="G148" s="906"/>
      <c r="H148" s="938" t="str">
        <f>項目一覧!$C$290</f>
        <v/>
      </c>
      <c r="I148" s="939"/>
      <c r="J148" s="938"/>
      <c r="K148" s="938"/>
      <c r="L148" s="938"/>
      <c r="M148" s="938"/>
      <c r="N148" s="938"/>
      <c r="O148" s="938"/>
      <c r="P148" s="938"/>
      <c r="Q148" s="938"/>
      <c r="R148" s="938"/>
      <c r="S148" s="938"/>
      <c r="T148" s="938"/>
      <c r="U148" s="938"/>
      <c r="V148" s="938"/>
      <c r="W148" s="938"/>
      <c r="X148" s="938"/>
      <c r="Y148" s="938"/>
      <c r="Z148" s="938"/>
      <c r="AA148" s="938"/>
      <c r="AB148" s="939"/>
      <c r="AC148" s="939"/>
    </row>
    <row r="149" spans="1:29" ht="17.25" customHeight="1">
      <c r="A149" s="945"/>
      <c r="B149" s="906" t="s">
        <v>398</v>
      </c>
      <c r="C149" s="906"/>
      <c r="D149" s="906"/>
      <c r="E149" s="906"/>
      <c r="F149" s="906"/>
      <c r="G149" s="906"/>
      <c r="H149" s="1711" t="str">
        <f>項目一覧!$C$291</f>
        <v/>
      </c>
      <c r="I149" s="1711"/>
      <c r="J149" s="1711"/>
      <c r="K149" s="1711"/>
      <c r="L149" s="1711"/>
      <c r="M149" s="1711"/>
      <c r="N149" s="1711"/>
      <c r="O149" s="1711"/>
      <c r="P149" s="1711"/>
      <c r="Q149" s="1711"/>
      <c r="R149" s="1711"/>
      <c r="S149" s="1711"/>
      <c r="T149" s="1711"/>
      <c r="U149" s="1711"/>
      <c r="V149" s="1711"/>
      <c r="W149" s="1711"/>
      <c r="X149" s="1711"/>
      <c r="Y149" s="1711"/>
      <c r="Z149" s="1711"/>
      <c r="AA149" s="1711"/>
      <c r="AB149" s="1711"/>
      <c r="AC149" s="1711"/>
    </row>
    <row r="150" spans="1:29" ht="17.25" customHeight="1">
      <c r="A150" s="945"/>
      <c r="B150" s="906" t="s">
        <v>397</v>
      </c>
      <c r="C150" s="906"/>
      <c r="D150" s="906"/>
      <c r="E150" s="906"/>
      <c r="F150" s="906"/>
      <c r="G150" s="906"/>
      <c r="H150" s="938" t="str">
        <f>項目一覧!$C$292</f>
        <v/>
      </c>
      <c r="I150" s="939"/>
      <c r="J150" s="938"/>
      <c r="K150" s="938"/>
      <c r="L150" s="938"/>
      <c r="M150" s="938"/>
      <c r="N150" s="938"/>
      <c r="O150" s="938"/>
      <c r="P150" s="938"/>
      <c r="Q150" s="938"/>
      <c r="R150" s="938"/>
      <c r="S150" s="938"/>
      <c r="T150" s="938"/>
      <c r="U150" s="938"/>
      <c r="V150" s="938"/>
      <c r="W150" s="938"/>
      <c r="X150" s="938"/>
      <c r="Y150" s="938"/>
      <c r="Z150" s="938"/>
      <c r="AA150" s="938"/>
      <c r="AB150" s="939"/>
      <c r="AC150" s="939"/>
    </row>
    <row r="151" spans="1:29" ht="17.25" customHeight="1">
      <c r="A151" s="945"/>
      <c r="B151" s="906" t="s">
        <v>413</v>
      </c>
      <c r="C151" s="906"/>
      <c r="D151" s="906"/>
      <c r="E151" s="906"/>
      <c r="F151" s="906"/>
      <c r="G151" s="906"/>
      <c r="H151" s="938" t="str">
        <f>項目一覧!$C$293</f>
        <v/>
      </c>
      <c r="I151" s="939"/>
      <c r="J151" s="938"/>
      <c r="K151" s="938"/>
      <c r="L151" s="938"/>
      <c r="M151" s="938"/>
      <c r="N151" s="938"/>
      <c r="O151" s="938"/>
      <c r="P151" s="938"/>
      <c r="Q151" s="938"/>
      <c r="R151" s="938"/>
      <c r="S151" s="938"/>
      <c r="T151" s="938"/>
      <c r="U151" s="938"/>
      <c r="V151" s="938"/>
      <c r="W151" s="938"/>
      <c r="X151" s="938"/>
      <c r="Y151" s="938"/>
      <c r="Z151" s="938"/>
      <c r="AA151" s="938"/>
      <c r="AB151" s="939"/>
      <c r="AC151" s="939"/>
    </row>
    <row r="152" spans="1:29" ht="18" customHeight="1">
      <c r="A152" s="945"/>
      <c r="B152" s="902" t="s">
        <v>412</v>
      </c>
      <c r="C152" s="906"/>
      <c r="D152" s="906"/>
      <c r="E152" s="906"/>
      <c r="F152" s="906"/>
      <c r="G152" s="906"/>
      <c r="H152" s="938"/>
      <c r="I152" s="1724" t="str">
        <f>項目一覧!$C$294</f>
        <v/>
      </c>
      <c r="J152" s="1724"/>
      <c r="K152" s="1724"/>
      <c r="L152" s="1724"/>
      <c r="M152" s="1724"/>
      <c r="N152" s="1724"/>
      <c r="O152" s="1724"/>
      <c r="P152" s="1724"/>
      <c r="Q152" s="1724"/>
      <c r="R152" s="1724"/>
      <c r="S152" s="1724"/>
      <c r="T152" s="1724"/>
      <c r="U152" s="1724"/>
      <c r="V152" s="1724"/>
      <c r="W152" s="1724"/>
      <c r="X152" s="1724"/>
      <c r="Y152" s="1724"/>
      <c r="Z152" s="1724"/>
      <c r="AA152" s="1724"/>
      <c r="AB152" s="1724"/>
      <c r="AC152" s="1724"/>
    </row>
    <row r="153" spans="1:29" ht="11.25" customHeight="1">
      <c r="A153" s="945"/>
      <c r="B153" s="906"/>
      <c r="C153" s="906"/>
      <c r="D153" s="906"/>
      <c r="E153" s="906"/>
      <c r="F153" s="906"/>
      <c r="G153" s="906"/>
      <c r="H153" s="938"/>
      <c r="I153" s="1724"/>
      <c r="J153" s="1724"/>
      <c r="K153" s="1724"/>
      <c r="L153" s="1724"/>
      <c r="M153" s="1724"/>
      <c r="N153" s="1724"/>
      <c r="O153" s="1724"/>
      <c r="P153" s="1724"/>
      <c r="Q153" s="1724"/>
      <c r="R153" s="1724"/>
      <c r="S153" s="1724"/>
      <c r="T153" s="1724"/>
      <c r="U153" s="1724"/>
      <c r="V153" s="1724"/>
      <c r="W153" s="1724"/>
      <c r="X153" s="1724"/>
      <c r="Y153" s="1724"/>
      <c r="Z153" s="1724"/>
      <c r="AA153" s="1724"/>
      <c r="AB153" s="1724"/>
      <c r="AC153" s="1724"/>
    </row>
    <row r="154" spans="1:29" ht="18" customHeight="1">
      <c r="A154" s="936"/>
      <c r="B154" s="906" t="s">
        <v>629</v>
      </c>
      <c r="C154" s="906"/>
      <c r="D154" s="906"/>
      <c r="E154" s="906"/>
      <c r="F154" s="906"/>
      <c r="G154" s="906"/>
      <c r="H154" s="938"/>
      <c r="I154" s="938"/>
      <c r="J154" s="938"/>
      <c r="K154" s="938"/>
      <c r="L154" s="938"/>
      <c r="M154" s="938"/>
      <c r="N154" s="938"/>
      <c r="O154" s="938"/>
      <c r="P154" s="938"/>
      <c r="Q154" s="938"/>
      <c r="R154" s="938"/>
      <c r="S154" s="938"/>
      <c r="T154" s="938"/>
      <c r="U154" s="938"/>
      <c r="V154" s="938"/>
      <c r="W154" s="938"/>
      <c r="X154" s="938"/>
      <c r="Y154" s="938"/>
      <c r="Z154" s="938"/>
      <c r="AA154" s="938"/>
      <c r="AB154" s="939"/>
      <c r="AC154" s="939"/>
    </row>
    <row r="155" spans="1:29" ht="18" customHeight="1">
      <c r="A155" s="945"/>
      <c r="B155" s="906" t="s">
        <v>401</v>
      </c>
      <c r="C155" s="906"/>
      <c r="D155" s="906"/>
      <c r="E155" s="906"/>
      <c r="F155" s="906"/>
      <c r="G155" s="906"/>
      <c r="H155" s="938" t="str">
        <f>項目一覧!$C$295</f>
        <v/>
      </c>
      <c r="I155" s="939"/>
      <c r="J155" s="938"/>
      <c r="K155" s="938"/>
      <c r="L155" s="938"/>
      <c r="M155" s="938"/>
      <c r="N155" s="938"/>
      <c r="O155" s="938"/>
      <c r="P155" s="938"/>
      <c r="Q155" s="938"/>
      <c r="R155" s="938"/>
      <c r="S155" s="938"/>
      <c r="T155" s="938"/>
      <c r="U155" s="938"/>
      <c r="V155" s="938"/>
      <c r="W155" s="938"/>
      <c r="X155" s="938"/>
      <c r="Y155" s="938"/>
      <c r="Z155" s="938"/>
      <c r="AA155" s="938"/>
      <c r="AB155" s="939"/>
      <c r="AC155" s="939"/>
    </row>
    <row r="156" spans="1:29" ht="18" customHeight="1">
      <c r="A156" s="945"/>
      <c r="B156" s="906" t="s">
        <v>414</v>
      </c>
      <c r="C156" s="906"/>
      <c r="D156" s="906"/>
      <c r="E156" s="906"/>
      <c r="F156" s="906"/>
      <c r="G156" s="906"/>
      <c r="H156" s="938" t="str">
        <f>項目一覧!$C$296</f>
        <v/>
      </c>
      <c r="I156" s="939"/>
      <c r="J156" s="938"/>
      <c r="K156" s="938"/>
      <c r="L156" s="938"/>
      <c r="M156" s="938"/>
      <c r="N156" s="938"/>
      <c r="O156" s="938"/>
      <c r="P156" s="938"/>
      <c r="Q156" s="938"/>
      <c r="R156" s="938"/>
      <c r="S156" s="938"/>
      <c r="T156" s="938"/>
      <c r="U156" s="938"/>
      <c r="V156" s="938"/>
      <c r="W156" s="938"/>
      <c r="X156" s="938"/>
      <c r="Y156" s="938"/>
      <c r="Z156" s="938"/>
      <c r="AA156" s="938"/>
      <c r="AB156" s="939"/>
      <c r="AC156" s="939"/>
    </row>
    <row r="157" spans="1:29" ht="18" customHeight="1">
      <c r="A157" s="945"/>
      <c r="B157" s="906" t="s">
        <v>399</v>
      </c>
      <c r="C157" s="906"/>
      <c r="D157" s="906"/>
      <c r="E157" s="906"/>
      <c r="F157" s="906"/>
      <c r="G157" s="906"/>
      <c r="H157" s="938" t="str">
        <f>項目一覧!$C$297</f>
        <v/>
      </c>
      <c r="I157" s="939"/>
      <c r="J157" s="938"/>
      <c r="K157" s="938"/>
      <c r="L157" s="938"/>
      <c r="M157" s="938"/>
      <c r="N157" s="938"/>
      <c r="O157" s="938"/>
      <c r="P157" s="938"/>
      <c r="Q157" s="938"/>
      <c r="R157" s="938"/>
      <c r="S157" s="938"/>
      <c r="T157" s="938"/>
      <c r="U157" s="938"/>
      <c r="V157" s="938"/>
      <c r="W157" s="938"/>
      <c r="X157" s="938"/>
      <c r="Y157" s="938"/>
      <c r="Z157" s="938"/>
      <c r="AA157" s="938"/>
      <c r="AB157" s="939"/>
      <c r="AC157" s="939"/>
    </row>
    <row r="158" spans="1:29" ht="18" customHeight="1">
      <c r="A158" s="945"/>
      <c r="B158" s="906" t="s">
        <v>398</v>
      </c>
      <c r="C158" s="906"/>
      <c r="D158" s="906"/>
      <c r="E158" s="906"/>
      <c r="F158" s="906"/>
      <c r="G158" s="906"/>
      <c r="H158" s="1711" t="str">
        <f>項目一覧!$C$298</f>
        <v/>
      </c>
      <c r="I158" s="1711"/>
      <c r="J158" s="1711"/>
      <c r="K158" s="1711"/>
      <c r="L158" s="1711"/>
      <c r="M158" s="1711"/>
      <c r="N158" s="1711"/>
      <c r="O158" s="1711"/>
      <c r="P158" s="1711"/>
      <c r="Q158" s="1711"/>
      <c r="R158" s="1711"/>
      <c r="S158" s="1711"/>
      <c r="T158" s="1711"/>
      <c r="U158" s="1711"/>
      <c r="V158" s="1711"/>
      <c r="W158" s="1711"/>
      <c r="X158" s="1711"/>
      <c r="Y158" s="1711"/>
      <c r="Z158" s="1711"/>
      <c r="AA158" s="1711"/>
      <c r="AB158" s="1711"/>
      <c r="AC158" s="939"/>
    </row>
    <row r="159" spans="1:29" ht="18" customHeight="1">
      <c r="A159" s="945"/>
      <c r="B159" s="906" t="s">
        <v>397</v>
      </c>
      <c r="C159" s="906"/>
      <c r="D159" s="906"/>
      <c r="E159" s="906"/>
      <c r="F159" s="906"/>
      <c r="G159" s="906"/>
      <c r="H159" s="938" t="str">
        <f>項目一覧!$C$299</f>
        <v/>
      </c>
      <c r="I159" s="939"/>
      <c r="J159" s="938"/>
      <c r="K159" s="938"/>
      <c r="L159" s="938"/>
      <c r="M159" s="938"/>
      <c r="N159" s="938"/>
      <c r="O159" s="938"/>
      <c r="P159" s="938"/>
      <c r="Q159" s="938"/>
      <c r="R159" s="938"/>
      <c r="S159" s="938"/>
      <c r="T159" s="938"/>
      <c r="U159" s="938"/>
      <c r="V159" s="938"/>
      <c r="W159" s="938"/>
      <c r="X159" s="938"/>
      <c r="Y159" s="938"/>
      <c r="Z159" s="938"/>
      <c r="AA159" s="938"/>
      <c r="AB159" s="939"/>
      <c r="AC159" s="939"/>
    </row>
    <row r="160" spans="1:29" ht="17.25" customHeight="1">
      <c r="A160" s="945"/>
      <c r="B160" s="906" t="s">
        <v>413</v>
      </c>
      <c r="C160" s="906"/>
      <c r="D160" s="906"/>
      <c r="E160" s="906"/>
      <c r="F160" s="906"/>
      <c r="G160" s="906"/>
      <c r="H160" s="938" t="str">
        <f>項目一覧!$C$300</f>
        <v/>
      </c>
      <c r="I160" s="939"/>
      <c r="J160" s="938"/>
      <c r="K160" s="938"/>
      <c r="L160" s="938"/>
      <c r="M160" s="938"/>
      <c r="N160" s="938"/>
      <c r="O160" s="938"/>
      <c r="P160" s="938"/>
      <c r="Q160" s="938"/>
      <c r="R160" s="938"/>
      <c r="S160" s="938"/>
      <c r="T160" s="938"/>
      <c r="U160" s="938"/>
      <c r="V160" s="938"/>
      <c r="W160" s="938"/>
      <c r="X160" s="938"/>
      <c r="Y160" s="938"/>
      <c r="Z160" s="938"/>
      <c r="AA160" s="938"/>
      <c r="AB160" s="939"/>
      <c r="AC160" s="939"/>
    </row>
    <row r="161" spans="1:29" ht="18" customHeight="1">
      <c r="A161" s="945"/>
      <c r="B161" s="902" t="s">
        <v>412</v>
      </c>
      <c r="C161" s="906"/>
      <c r="D161" s="906"/>
      <c r="E161" s="906"/>
      <c r="F161" s="906"/>
      <c r="G161" s="906"/>
      <c r="H161" s="938"/>
      <c r="I161" s="1724" t="str">
        <f>項目一覧!$C$301</f>
        <v/>
      </c>
      <c r="J161" s="1724"/>
      <c r="K161" s="1724"/>
      <c r="L161" s="1724"/>
      <c r="M161" s="1724"/>
      <c r="N161" s="1724"/>
      <c r="O161" s="1724"/>
      <c r="P161" s="1724"/>
      <c r="Q161" s="1724"/>
      <c r="R161" s="1724"/>
      <c r="S161" s="1724"/>
      <c r="T161" s="1724"/>
      <c r="U161" s="1724"/>
      <c r="V161" s="1724"/>
      <c r="W161" s="1724"/>
      <c r="X161" s="1724"/>
      <c r="Y161" s="1724"/>
      <c r="Z161" s="1724"/>
      <c r="AA161" s="1724"/>
      <c r="AB161" s="1724"/>
      <c r="AC161" s="1724"/>
    </row>
    <row r="162" spans="1:29" ht="18" customHeight="1">
      <c r="A162" s="936"/>
      <c r="B162" s="906"/>
      <c r="C162" s="906"/>
      <c r="D162" s="906"/>
      <c r="E162" s="906"/>
      <c r="F162" s="906"/>
      <c r="G162" s="906"/>
      <c r="H162" s="938"/>
      <c r="I162" s="1724"/>
      <c r="J162" s="1724"/>
      <c r="K162" s="1724"/>
      <c r="L162" s="1724"/>
      <c r="M162" s="1724"/>
      <c r="N162" s="1724"/>
      <c r="O162" s="1724"/>
      <c r="P162" s="1724"/>
      <c r="Q162" s="1724"/>
      <c r="R162" s="1724"/>
      <c r="S162" s="1724"/>
      <c r="T162" s="1724"/>
      <c r="U162" s="1724"/>
      <c r="V162" s="1724"/>
      <c r="W162" s="1724"/>
      <c r="X162" s="1724"/>
      <c r="Y162" s="1724"/>
      <c r="Z162" s="1724"/>
      <c r="AA162" s="1724"/>
      <c r="AB162" s="1724"/>
      <c r="AC162" s="1724"/>
    </row>
    <row r="163" spans="1:29" ht="18" customHeight="1">
      <c r="A163" s="945"/>
      <c r="B163" s="906" t="s">
        <v>401</v>
      </c>
      <c r="C163" s="906"/>
      <c r="D163" s="906"/>
      <c r="E163" s="906"/>
      <c r="F163" s="906"/>
      <c r="G163" s="906"/>
      <c r="H163" s="938" t="str">
        <f>項目一覧!$C$302</f>
        <v/>
      </c>
      <c r="I163" s="939"/>
      <c r="J163" s="938"/>
      <c r="K163" s="938"/>
      <c r="L163" s="938"/>
      <c r="M163" s="938"/>
      <c r="N163" s="938"/>
      <c r="O163" s="938"/>
      <c r="P163" s="938"/>
      <c r="Q163" s="938"/>
      <c r="R163" s="938"/>
      <c r="S163" s="938"/>
      <c r="T163" s="938"/>
      <c r="U163" s="938"/>
      <c r="V163" s="938"/>
      <c r="W163" s="938"/>
      <c r="X163" s="938"/>
      <c r="Y163" s="938"/>
      <c r="Z163" s="938"/>
      <c r="AA163" s="938"/>
      <c r="AB163" s="939"/>
      <c r="AC163" s="939"/>
    </row>
    <row r="164" spans="1:29" ht="18" customHeight="1">
      <c r="A164" s="945"/>
      <c r="B164" s="906" t="s">
        <v>414</v>
      </c>
      <c r="C164" s="906"/>
      <c r="D164" s="906"/>
      <c r="E164" s="906"/>
      <c r="F164" s="906"/>
      <c r="G164" s="906"/>
      <c r="H164" s="938" t="str">
        <f>項目一覧!$C$303</f>
        <v/>
      </c>
      <c r="I164" s="939"/>
      <c r="J164" s="938"/>
      <c r="K164" s="938"/>
      <c r="L164" s="938"/>
      <c r="M164" s="938"/>
      <c r="N164" s="938"/>
      <c r="O164" s="938"/>
      <c r="P164" s="938"/>
      <c r="Q164" s="938"/>
      <c r="R164" s="938"/>
      <c r="S164" s="938"/>
      <c r="T164" s="938"/>
      <c r="U164" s="938"/>
      <c r="V164" s="938"/>
      <c r="W164" s="938"/>
      <c r="X164" s="938"/>
      <c r="Y164" s="938"/>
      <c r="Z164" s="938"/>
      <c r="AA164" s="938"/>
      <c r="AB164" s="939"/>
      <c r="AC164" s="939"/>
    </row>
    <row r="165" spans="1:29" ht="18" customHeight="1">
      <c r="A165" s="945"/>
      <c r="B165" s="906" t="s">
        <v>399</v>
      </c>
      <c r="C165" s="906"/>
      <c r="D165" s="906"/>
      <c r="E165" s="906"/>
      <c r="F165" s="906"/>
      <c r="G165" s="906"/>
      <c r="H165" s="938" t="str">
        <f>項目一覧!$C$304</f>
        <v/>
      </c>
      <c r="I165" s="939"/>
      <c r="J165" s="938"/>
      <c r="K165" s="938"/>
      <c r="L165" s="938"/>
      <c r="M165" s="938"/>
      <c r="N165" s="938"/>
      <c r="O165" s="938"/>
      <c r="P165" s="938"/>
      <c r="Q165" s="938"/>
      <c r="R165" s="938"/>
      <c r="S165" s="938"/>
      <c r="T165" s="938"/>
      <c r="U165" s="938"/>
      <c r="V165" s="938"/>
      <c r="W165" s="938"/>
      <c r="X165" s="938"/>
      <c r="Y165" s="938"/>
      <c r="Z165" s="938"/>
      <c r="AA165" s="938"/>
      <c r="AB165" s="939"/>
      <c r="AC165" s="939"/>
    </row>
    <row r="166" spans="1:29" ht="18" customHeight="1">
      <c r="A166" s="945"/>
      <c r="B166" s="906" t="s">
        <v>398</v>
      </c>
      <c r="C166" s="906"/>
      <c r="D166" s="906"/>
      <c r="E166" s="906"/>
      <c r="F166" s="906"/>
      <c r="G166" s="906"/>
      <c r="H166" s="1711" t="str">
        <f>項目一覧!$C$305</f>
        <v/>
      </c>
      <c r="I166" s="1711"/>
      <c r="J166" s="1711"/>
      <c r="K166" s="1711"/>
      <c r="L166" s="1711"/>
      <c r="M166" s="1711"/>
      <c r="N166" s="1711"/>
      <c r="O166" s="1711"/>
      <c r="P166" s="1711"/>
      <c r="Q166" s="1711"/>
      <c r="R166" s="1711"/>
      <c r="S166" s="1711"/>
      <c r="T166" s="1711"/>
      <c r="U166" s="1711"/>
      <c r="V166" s="1711"/>
      <c r="W166" s="1711"/>
      <c r="X166" s="1711"/>
      <c r="Y166" s="1711"/>
      <c r="Z166" s="1711"/>
      <c r="AA166" s="1711"/>
      <c r="AB166" s="1711"/>
      <c r="AC166" s="939"/>
    </row>
    <row r="167" spans="1:29" ht="18" customHeight="1">
      <c r="A167" s="945"/>
      <c r="B167" s="906" t="s">
        <v>397</v>
      </c>
      <c r="C167" s="906"/>
      <c r="D167" s="906"/>
      <c r="E167" s="906"/>
      <c r="F167" s="906"/>
      <c r="G167" s="906"/>
      <c r="H167" s="938" t="str">
        <f>項目一覧!$C$306</f>
        <v/>
      </c>
      <c r="I167" s="939"/>
      <c r="J167" s="938"/>
      <c r="K167" s="938"/>
      <c r="L167" s="938"/>
      <c r="M167" s="938"/>
      <c r="N167" s="938"/>
      <c r="O167" s="938"/>
      <c r="P167" s="938"/>
      <c r="Q167" s="938"/>
      <c r="R167" s="938"/>
      <c r="S167" s="938"/>
      <c r="T167" s="938"/>
      <c r="U167" s="938"/>
      <c r="V167" s="938"/>
      <c r="W167" s="938"/>
      <c r="X167" s="938"/>
      <c r="Y167" s="938"/>
      <c r="Z167" s="938"/>
      <c r="AA167" s="938"/>
      <c r="AB167" s="939"/>
      <c r="AC167" s="939"/>
    </row>
    <row r="168" spans="1:29" ht="17.25" customHeight="1">
      <c r="A168" s="945"/>
      <c r="B168" s="906" t="s">
        <v>413</v>
      </c>
      <c r="C168" s="906"/>
      <c r="D168" s="906"/>
      <c r="E168" s="906"/>
      <c r="F168" s="906"/>
      <c r="G168" s="906"/>
      <c r="H168" s="938" t="str">
        <f>項目一覧!$C$307</f>
        <v/>
      </c>
      <c r="I168" s="939"/>
      <c r="J168" s="938"/>
      <c r="K168" s="938"/>
      <c r="L168" s="938"/>
      <c r="M168" s="938"/>
      <c r="N168" s="938"/>
      <c r="O168" s="938"/>
      <c r="P168" s="938"/>
      <c r="Q168" s="938"/>
      <c r="R168" s="938"/>
      <c r="S168" s="938"/>
      <c r="T168" s="938"/>
      <c r="U168" s="938"/>
      <c r="V168" s="938"/>
      <c r="W168" s="938"/>
      <c r="X168" s="938"/>
      <c r="Y168" s="938"/>
      <c r="Z168" s="938"/>
      <c r="AA168" s="938"/>
      <c r="AB168" s="939"/>
      <c r="AC168" s="939"/>
    </row>
    <row r="169" spans="1:29" ht="18" customHeight="1">
      <c r="A169" s="945"/>
      <c r="B169" s="902" t="s">
        <v>412</v>
      </c>
      <c r="C169" s="906"/>
      <c r="D169" s="906"/>
      <c r="E169" s="906"/>
      <c r="F169" s="906"/>
      <c r="G169" s="906"/>
      <c r="H169" s="938"/>
      <c r="I169" s="1724" t="str">
        <f>項目一覧!$C$308</f>
        <v/>
      </c>
      <c r="J169" s="1724"/>
      <c r="K169" s="1724"/>
      <c r="L169" s="1724"/>
      <c r="M169" s="1724"/>
      <c r="N169" s="1724"/>
      <c r="O169" s="1724"/>
      <c r="P169" s="1724"/>
      <c r="Q169" s="1724"/>
      <c r="R169" s="1724"/>
      <c r="S169" s="1724"/>
      <c r="T169" s="1724"/>
      <c r="U169" s="1724"/>
      <c r="V169" s="1724"/>
      <c r="W169" s="1724"/>
      <c r="X169" s="1724"/>
      <c r="Y169" s="1724"/>
      <c r="Z169" s="1724"/>
      <c r="AA169" s="1724"/>
      <c r="AB169" s="1724"/>
      <c r="AC169" s="1724"/>
    </row>
    <row r="170" spans="1:29" ht="18" customHeight="1">
      <c r="A170" s="936"/>
      <c r="B170" s="906"/>
      <c r="C170" s="906"/>
      <c r="D170" s="906"/>
      <c r="E170" s="906"/>
      <c r="F170" s="906"/>
      <c r="G170" s="906"/>
      <c r="H170" s="938"/>
      <c r="I170" s="1724"/>
      <c r="J170" s="1724"/>
      <c r="K170" s="1724"/>
      <c r="L170" s="1724"/>
      <c r="M170" s="1724"/>
      <c r="N170" s="1724"/>
      <c r="O170" s="1724"/>
      <c r="P170" s="1724"/>
      <c r="Q170" s="1724"/>
      <c r="R170" s="1724"/>
      <c r="S170" s="1724"/>
      <c r="T170" s="1724"/>
      <c r="U170" s="1724"/>
      <c r="V170" s="1724"/>
      <c r="W170" s="1724"/>
      <c r="X170" s="1724"/>
      <c r="Y170" s="1724"/>
      <c r="Z170" s="1724"/>
      <c r="AA170" s="1724"/>
      <c r="AB170" s="1724"/>
      <c r="AC170" s="1724"/>
    </row>
    <row r="171" spans="1:29" ht="18" customHeight="1">
      <c r="A171" s="945"/>
      <c r="B171" s="906" t="s">
        <v>401</v>
      </c>
      <c r="C171" s="906"/>
      <c r="D171" s="906"/>
      <c r="E171" s="906"/>
      <c r="F171" s="906"/>
      <c r="G171" s="906"/>
      <c r="H171" s="938" t="str">
        <f>項目一覧!$C$309</f>
        <v/>
      </c>
      <c r="I171" s="939"/>
      <c r="J171" s="938"/>
      <c r="K171" s="938"/>
      <c r="L171" s="938"/>
      <c r="M171" s="938"/>
      <c r="N171" s="938"/>
      <c r="O171" s="938"/>
      <c r="P171" s="938"/>
      <c r="Q171" s="938"/>
      <c r="R171" s="938"/>
      <c r="S171" s="938"/>
      <c r="T171" s="938"/>
      <c r="U171" s="938"/>
      <c r="V171" s="938"/>
      <c r="W171" s="938"/>
      <c r="X171" s="938"/>
      <c r="Y171" s="938"/>
      <c r="Z171" s="938"/>
      <c r="AA171" s="938"/>
      <c r="AB171" s="939"/>
      <c r="AC171" s="939"/>
    </row>
    <row r="172" spans="1:29" ht="18" customHeight="1">
      <c r="A172" s="945"/>
      <c r="B172" s="906" t="s">
        <v>414</v>
      </c>
      <c r="C172" s="906"/>
      <c r="D172" s="906"/>
      <c r="E172" s="906"/>
      <c r="F172" s="906"/>
      <c r="G172" s="906"/>
      <c r="H172" s="938" t="str">
        <f>項目一覧!$C$310</f>
        <v/>
      </c>
      <c r="I172" s="939"/>
      <c r="J172" s="938"/>
      <c r="K172" s="938"/>
      <c r="L172" s="938"/>
      <c r="M172" s="938"/>
      <c r="N172" s="938"/>
      <c r="O172" s="938"/>
      <c r="P172" s="938"/>
      <c r="Q172" s="938"/>
      <c r="R172" s="938"/>
      <c r="S172" s="938"/>
      <c r="T172" s="938"/>
      <c r="U172" s="938"/>
      <c r="V172" s="938"/>
      <c r="W172" s="938"/>
      <c r="X172" s="938"/>
      <c r="Y172" s="938"/>
      <c r="Z172" s="938"/>
      <c r="AA172" s="938"/>
      <c r="AB172" s="939"/>
      <c r="AC172" s="939"/>
    </row>
    <row r="173" spans="1:29" ht="18" customHeight="1">
      <c r="A173" s="945"/>
      <c r="B173" s="906" t="s">
        <v>399</v>
      </c>
      <c r="C173" s="906"/>
      <c r="D173" s="906"/>
      <c r="E173" s="906"/>
      <c r="F173" s="906"/>
      <c r="G173" s="906"/>
      <c r="H173" s="938" t="str">
        <f>項目一覧!$C$311</f>
        <v/>
      </c>
      <c r="I173" s="939"/>
      <c r="J173" s="938"/>
      <c r="K173" s="938"/>
      <c r="L173" s="938"/>
      <c r="M173" s="938"/>
      <c r="N173" s="938"/>
      <c r="O173" s="938"/>
      <c r="P173" s="938"/>
      <c r="Q173" s="938"/>
      <c r="R173" s="938"/>
      <c r="S173" s="938"/>
      <c r="T173" s="938"/>
      <c r="U173" s="938"/>
      <c r="V173" s="938"/>
      <c r="W173" s="938"/>
      <c r="X173" s="938"/>
      <c r="Y173" s="938"/>
      <c r="Z173" s="938"/>
      <c r="AA173" s="938"/>
      <c r="AB173" s="939"/>
      <c r="AC173" s="939"/>
    </row>
    <row r="174" spans="1:29" ht="18" customHeight="1">
      <c r="A174" s="945"/>
      <c r="B174" s="906" t="s">
        <v>398</v>
      </c>
      <c r="C174" s="906"/>
      <c r="D174" s="906"/>
      <c r="E174" s="906"/>
      <c r="F174" s="906"/>
      <c r="G174" s="906"/>
      <c r="H174" s="1711" t="str">
        <f>項目一覧!$C$312</f>
        <v/>
      </c>
      <c r="I174" s="1711"/>
      <c r="J174" s="1711"/>
      <c r="K174" s="1711"/>
      <c r="L174" s="1711"/>
      <c r="M174" s="1711"/>
      <c r="N174" s="1711"/>
      <c r="O174" s="1711"/>
      <c r="P174" s="1711"/>
      <c r="Q174" s="1711"/>
      <c r="R174" s="1711"/>
      <c r="S174" s="1711"/>
      <c r="T174" s="1711"/>
      <c r="U174" s="1711"/>
      <c r="V174" s="1711"/>
      <c r="W174" s="1711"/>
      <c r="X174" s="1711"/>
      <c r="Y174" s="1711"/>
      <c r="Z174" s="1711"/>
      <c r="AA174" s="1711"/>
      <c r="AB174" s="1711"/>
      <c r="AC174" s="939"/>
    </row>
    <row r="175" spans="1:29" ht="18" customHeight="1">
      <c r="A175" s="945"/>
      <c r="B175" s="906" t="s">
        <v>397</v>
      </c>
      <c r="C175" s="906"/>
      <c r="D175" s="906"/>
      <c r="E175" s="906"/>
      <c r="F175" s="906"/>
      <c r="G175" s="906"/>
      <c r="H175" s="938" t="str">
        <f>項目一覧!$C$313</f>
        <v/>
      </c>
      <c r="I175" s="939"/>
      <c r="J175" s="938"/>
      <c r="K175" s="938"/>
      <c r="L175" s="938"/>
      <c r="M175" s="938"/>
      <c r="N175" s="938"/>
      <c r="O175" s="938"/>
      <c r="P175" s="938"/>
      <c r="Q175" s="938"/>
      <c r="R175" s="938"/>
      <c r="S175" s="938"/>
      <c r="T175" s="938"/>
      <c r="U175" s="938"/>
      <c r="V175" s="938"/>
      <c r="W175" s="938"/>
      <c r="X175" s="938"/>
      <c r="Y175" s="938"/>
      <c r="Z175" s="938"/>
      <c r="AA175" s="938"/>
      <c r="AB175" s="939"/>
      <c r="AC175" s="939"/>
    </row>
    <row r="176" spans="1:29" ht="17.25" customHeight="1">
      <c r="A176" s="945"/>
      <c r="B176" s="906" t="s">
        <v>413</v>
      </c>
      <c r="C176" s="906"/>
      <c r="D176" s="906"/>
      <c r="E176" s="906"/>
      <c r="F176" s="906"/>
      <c r="G176" s="906"/>
      <c r="H176" s="938" t="str">
        <f>項目一覧!$C$314</f>
        <v/>
      </c>
      <c r="I176" s="939"/>
      <c r="J176" s="938"/>
      <c r="K176" s="938"/>
      <c r="L176" s="938"/>
      <c r="M176" s="938"/>
      <c r="N176" s="938"/>
      <c r="O176" s="938"/>
      <c r="P176" s="938"/>
      <c r="Q176" s="938"/>
      <c r="R176" s="938"/>
      <c r="S176" s="938"/>
      <c r="T176" s="938"/>
      <c r="U176" s="938"/>
      <c r="V176" s="938"/>
      <c r="W176" s="938"/>
      <c r="X176" s="938"/>
      <c r="Y176" s="938"/>
      <c r="Z176" s="938"/>
      <c r="AA176" s="938"/>
      <c r="AB176" s="939"/>
      <c r="AC176" s="939"/>
    </row>
    <row r="177" spans="1:79" ht="18" customHeight="1">
      <c r="A177" s="945"/>
      <c r="B177" s="902" t="s">
        <v>412</v>
      </c>
      <c r="C177" s="906"/>
      <c r="D177" s="906"/>
      <c r="E177" s="906"/>
      <c r="F177" s="906"/>
      <c r="G177" s="906"/>
      <c r="H177" s="938"/>
      <c r="I177" s="1724" t="str">
        <f>項目一覧!$C$315</f>
        <v/>
      </c>
      <c r="J177" s="1724"/>
      <c r="K177" s="1724"/>
      <c r="L177" s="1724"/>
      <c r="M177" s="1724"/>
      <c r="N177" s="1724"/>
      <c r="O177" s="1724"/>
      <c r="P177" s="1724"/>
      <c r="Q177" s="1724"/>
      <c r="R177" s="1724"/>
      <c r="S177" s="1724"/>
      <c r="T177" s="1724"/>
      <c r="U177" s="1724"/>
      <c r="V177" s="1724"/>
      <c r="W177" s="1724"/>
      <c r="X177" s="1724"/>
      <c r="Y177" s="1724"/>
      <c r="Z177" s="1724"/>
      <c r="AA177" s="1724"/>
      <c r="AB177" s="1724"/>
      <c r="AC177" s="1724"/>
    </row>
    <row r="178" spans="1:79" ht="11.25" customHeight="1">
      <c r="A178" s="945"/>
      <c r="B178" s="906"/>
      <c r="C178" s="906"/>
      <c r="D178" s="906"/>
      <c r="E178" s="906"/>
      <c r="F178" s="906"/>
      <c r="G178" s="906"/>
      <c r="H178" s="938"/>
      <c r="I178" s="1739"/>
      <c r="J178" s="1739"/>
      <c r="K178" s="1739"/>
      <c r="L178" s="1739"/>
      <c r="M178" s="1739"/>
      <c r="N178" s="1739"/>
      <c r="O178" s="1739"/>
      <c r="P178" s="1739"/>
      <c r="Q178" s="1739"/>
      <c r="R178" s="1739"/>
      <c r="S178" s="1739"/>
      <c r="T178" s="1739"/>
      <c r="U178" s="1739"/>
      <c r="V178" s="1739"/>
      <c r="W178" s="1739"/>
      <c r="X178" s="1739"/>
      <c r="Y178" s="1739"/>
      <c r="Z178" s="1739"/>
      <c r="AA178" s="1739"/>
      <c r="AB178" s="1739"/>
      <c r="AC178" s="1739"/>
    </row>
    <row r="179" spans="1:79" ht="17.25" customHeight="1">
      <c r="A179" s="959" t="s">
        <v>628</v>
      </c>
      <c r="B179" s="937" t="s">
        <v>402</v>
      </c>
      <c r="C179" s="937"/>
      <c r="D179" s="937"/>
      <c r="E179" s="937"/>
      <c r="F179" s="937"/>
      <c r="G179" s="937"/>
      <c r="H179" s="937"/>
      <c r="J179" s="906"/>
      <c r="K179" s="906"/>
      <c r="L179" s="906"/>
      <c r="M179" s="906"/>
      <c r="N179" s="906"/>
      <c r="O179" s="906"/>
      <c r="P179" s="906"/>
      <c r="Q179" s="906"/>
      <c r="R179" s="906"/>
      <c r="S179" s="906"/>
      <c r="T179" s="906"/>
      <c r="U179" s="906"/>
      <c r="V179" s="906"/>
      <c r="W179" s="906"/>
      <c r="X179" s="906"/>
      <c r="Y179" s="906"/>
      <c r="Z179" s="906"/>
      <c r="AA179" s="906"/>
    </row>
    <row r="180" spans="1:79" ht="17.25" customHeight="1">
      <c r="A180" s="945"/>
      <c r="B180" s="906" t="s">
        <v>401</v>
      </c>
      <c r="C180" s="906"/>
      <c r="D180" s="906"/>
      <c r="E180" s="906"/>
      <c r="F180" s="938"/>
      <c r="G180" s="938"/>
      <c r="H180" s="938" t="str">
        <f>項目一覧!$C$55</f>
        <v/>
      </c>
      <c r="I180" s="939"/>
      <c r="J180" s="938"/>
      <c r="K180" s="938"/>
      <c r="L180" s="938"/>
      <c r="M180" s="938"/>
      <c r="N180" s="938"/>
      <c r="O180" s="938"/>
      <c r="P180" s="938"/>
      <c r="Q180" s="938"/>
      <c r="R180" s="938"/>
      <c r="S180" s="938"/>
      <c r="T180" s="938"/>
      <c r="U180" s="938"/>
      <c r="V180" s="938"/>
      <c r="W180" s="938"/>
      <c r="X180" s="938"/>
      <c r="Y180" s="938"/>
      <c r="Z180" s="938"/>
      <c r="AA180" s="938"/>
      <c r="AB180" s="939"/>
      <c r="AC180" s="939"/>
    </row>
    <row r="181" spans="1:79" ht="17.25" customHeight="1">
      <c r="A181" s="945"/>
      <c r="B181" s="906" t="s">
        <v>400</v>
      </c>
      <c r="C181" s="906"/>
      <c r="D181" s="906"/>
      <c r="E181" s="906"/>
      <c r="F181" s="938"/>
      <c r="G181" s="938"/>
      <c r="H181" s="946" t="str">
        <f>IF(項目一覧!$C$56=0,"","建設業の許可   ("&amp;項目一覧!$C$56&amp;")  第  （"&amp;項目一覧!$C$57&amp;"）　　 "&amp;項目一覧!C58&amp;"　号")</f>
        <v>建設業の許可   ()  第  （）　　 　号</v>
      </c>
      <c r="I181" s="939"/>
      <c r="J181" s="938"/>
      <c r="K181" s="938"/>
      <c r="L181" s="938"/>
      <c r="M181" s="938"/>
      <c r="N181" s="938"/>
      <c r="O181" s="938"/>
      <c r="P181" s="938"/>
      <c r="Q181" s="938"/>
      <c r="R181" s="938"/>
      <c r="S181" s="938"/>
      <c r="T181" s="938"/>
      <c r="U181" s="938"/>
      <c r="V181" s="938"/>
      <c r="W181" s="938"/>
      <c r="X181" s="938"/>
      <c r="Y181" s="938"/>
      <c r="Z181" s="938"/>
      <c r="AA181" s="938"/>
      <c r="AB181" s="939"/>
      <c r="AC181" s="939"/>
    </row>
    <row r="182" spans="1:79" ht="17.25" customHeight="1">
      <c r="A182" s="945"/>
      <c r="B182" s="906"/>
      <c r="C182" s="906"/>
      <c r="D182" s="906"/>
      <c r="E182" s="906"/>
      <c r="F182" s="938"/>
      <c r="G182" s="938"/>
      <c r="H182" s="938" t="str">
        <f>項目一覧!$C$59</f>
        <v/>
      </c>
      <c r="I182" s="939"/>
      <c r="J182" s="938"/>
      <c r="K182" s="938"/>
      <c r="L182" s="938"/>
      <c r="M182" s="938"/>
      <c r="N182" s="938"/>
      <c r="O182" s="938"/>
      <c r="P182" s="938"/>
      <c r="Q182" s="938"/>
      <c r="R182" s="938"/>
      <c r="S182" s="938"/>
      <c r="T182" s="938"/>
      <c r="U182" s="938"/>
      <c r="V182" s="938"/>
      <c r="W182" s="938"/>
      <c r="X182" s="938"/>
      <c r="Y182" s="938"/>
      <c r="Z182" s="938"/>
      <c r="AA182" s="938"/>
      <c r="AB182" s="939"/>
      <c r="AC182" s="939"/>
    </row>
    <row r="183" spans="1:79" ht="17.25" customHeight="1">
      <c r="A183" s="945"/>
      <c r="B183" s="906" t="s">
        <v>399</v>
      </c>
      <c r="C183" s="906"/>
      <c r="D183" s="906"/>
      <c r="E183" s="906"/>
      <c r="F183" s="938"/>
      <c r="G183" s="938"/>
      <c r="H183" s="938" t="str">
        <f>項目一覧!$C$60</f>
        <v/>
      </c>
      <c r="I183" s="939"/>
      <c r="J183" s="938"/>
      <c r="K183" s="938"/>
      <c r="L183" s="938"/>
      <c r="M183" s="938"/>
      <c r="N183" s="938"/>
      <c r="O183" s="938"/>
      <c r="P183" s="938"/>
      <c r="Q183" s="938"/>
      <c r="R183" s="938"/>
      <c r="S183" s="938"/>
      <c r="T183" s="938"/>
      <c r="U183" s="938"/>
      <c r="V183" s="938"/>
      <c r="W183" s="938"/>
      <c r="X183" s="938"/>
      <c r="Y183" s="938"/>
      <c r="Z183" s="938"/>
      <c r="AA183" s="938"/>
      <c r="AB183" s="939"/>
      <c r="AC183" s="939"/>
    </row>
    <row r="184" spans="1:79" ht="17.25" customHeight="1">
      <c r="A184" s="945"/>
      <c r="B184" s="906" t="s">
        <v>398</v>
      </c>
      <c r="C184" s="906"/>
      <c r="D184" s="906"/>
      <c r="E184" s="906"/>
      <c r="F184" s="938"/>
      <c r="G184" s="938"/>
      <c r="H184" s="1711" t="str">
        <f>項目一覧!$C$61</f>
        <v/>
      </c>
      <c r="I184" s="1711"/>
      <c r="J184" s="1711"/>
      <c r="K184" s="1711"/>
      <c r="L184" s="1711"/>
      <c r="M184" s="1711"/>
      <c r="N184" s="1711"/>
      <c r="O184" s="1711"/>
      <c r="P184" s="1711"/>
      <c r="Q184" s="1711"/>
      <c r="R184" s="1711"/>
      <c r="S184" s="1711"/>
      <c r="T184" s="1711"/>
      <c r="U184" s="1711"/>
      <c r="V184" s="1711"/>
      <c r="W184" s="1711"/>
      <c r="X184" s="1711"/>
      <c r="Y184" s="1711"/>
      <c r="Z184" s="1711"/>
      <c r="AA184" s="1711"/>
      <c r="AB184" s="1711"/>
      <c r="AC184" s="1711"/>
    </row>
    <row r="185" spans="1:79" ht="18" customHeight="1">
      <c r="A185" s="935"/>
      <c r="B185" s="935" t="s">
        <v>397</v>
      </c>
      <c r="C185" s="935"/>
      <c r="D185" s="935"/>
      <c r="E185" s="935"/>
      <c r="F185" s="941"/>
      <c r="G185" s="941"/>
      <c r="H185" s="941" t="str">
        <f>項目一覧!$C$62</f>
        <v/>
      </c>
      <c r="I185" s="939"/>
      <c r="J185" s="941"/>
      <c r="K185" s="941"/>
      <c r="L185" s="941"/>
      <c r="M185" s="941"/>
      <c r="N185" s="941"/>
      <c r="O185" s="941"/>
      <c r="P185" s="941"/>
      <c r="Q185" s="941"/>
      <c r="R185" s="941"/>
      <c r="S185" s="941"/>
      <c r="T185" s="941"/>
      <c r="U185" s="941"/>
      <c r="V185" s="941"/>
      <c r="W185" s="941"/>
      <c r="X185" s="941"/>
      <c r="Y185" s="941"/>
      <c r="Z185" s="941"/>
      <c r="AA185" s="941"/>
      <c r="AB185" s="942"/>
      <c r="AC185" s="939"/>
    </row>
    <row r="186" spans="1:79" ht="18" customHeight="1">
      <c r="A186" s="959" t="s">
        <v>628</v>
      </c>
      <c r="B186" s="937" t="s">
        <v>396</v>
      </c>
      <c r="C186" s="914"/>
      <c r="D186" s="914"/>
      <c r="E186" s="914"/>
      <c r="F186" s="1683" t="str">
        <f>項目一覧!$C$66</f>
        <v/>
      </c>
      <c r="G186" s="1683"/>
      <c r="H186" s="1683"/>
      <c r="I186" s="1683"/>
      <c r="J186" s="1683"/>
      <c r="K186" s="1683"/>
      <c r="L186" s="1683"/>
      <c r="M186" s="1683"/>
      <c r="N186" s="1683"/>
      <c r="O186" s="1683"/>
      <c r="P186" s="1683"/>
      <c r="Q186" s="1683"/>
      <c r="R186" s="1683"/>
      <c r="S186" s="1683"/>
      <c r="T186" s="1683"/>
      <c r="U186" s="1683"/>
      <c r="V186" s="1683"/>
      <c r="W186" s="1683"/>
      <c r="X186" s="1683"/>
      <c r="Y186" s="1683"/>
      <c r="Z186" s="1683"/>
      <c r="AA186" s="1683"/>
      <c r="AB186" s="1333"/>
      <c r="AC186" s="939"/>
      <c r="AY186" s="1089"/>
      <c r="AZ186" s="1089"/>
      <c r="BA186" s="1089"/>
      <c r="BB186" s="1089"/>
      <c r="BC186" s="1089"/>
    </row>
    <row r="187" spans="1:79" s="1089" customFormat="1" ht="18" customHeight="1">
      <c r="A187" s="1334"/>
      <c r="B187" s="932"/>
      <c r="C187" s="932"/>
      <c r="D187" s="932"/>
      <c r="E187" s="932"/>
      <c r="F187" s="1684"/>
      <c r="G187" s="1684"/>
      <c r="H187" s="1684"/>
      <c r="I187" s="1684"/>
      <c r="J187" s="1684"/>
      <c r="K187" s="1684"/>
      <c r="L187" s="1684"/>
      <c r="M187" s="1684"/>
      <c r="N187" s="1684"/>
      <c r="O187" s="1684"/>
      <c r="P187" s="1684"/>
      <c r="Q187" s="1684"/>
      <c r="R187" s="1684"/>
      <c r="S187" s="1684"/>
      <c r="T187" s="1684"/>
      <c r="U187" s="1684"/>
      <c r="V187" s="1684"/>
      <c r="W187" s="1684"/>
      <c r="X187" s="1684"/>
      <c r="Y187" s="1684"/>
      <c r="Z187" s="1684"/>
      <c r="AA187" s="1684"/>
      <c r="AB187" s="942"/>
      <c r="AC187" s="939"/>
      <c r="AD187" s="904"/>
      <c r="AE187" s="904"/>
      <c r="AF187" s="904"/>
      <c r="AG187" s="904"/>
      <c r="AH187" s="904"/>
      <c r="AI187" s="904"/>
      <c r="AJ187" s="904"/>
      <c r="AK187" s="904"/>
      <c r="AL187" s="904"/>
      <c r="AM187" s="904"/>
      <c r="AN187" s="904"/>
      <c r="AO187" s="904"/>
      <c r="AP187" s="904"/>
      <c r="AQ187" s="904"/>
      <c r="AR187" s="904"/>
      <c r="AS187" s="904"/>
      <c r="AT187" s="904"/>
      <c r="AU187" s="904"/>
      <c r="AV187" s="904"/>
      <c r="AW187" s="904"/>
      <c r="AX187" s="904"/>
    </row>
    <row r="188" spans="1:79" s="1089" customFormat="1" ht="18" customHeight="1">
      <c r="A188" s="1307" t="s">
        <v>627</v>
      </c>
      <c r="B188" s="1307"/>
      <c r="C188" s="1307"/>
      <c r="D188" s="1307"/>
      <c r="E188" s="1307"/>
      <c r="F188" s="1307"/>
      <c r="G188" s="1307"/>
      <c r="H188" s="1307"/>
      <c r="I188" s="1307"/>
      <c r="J188" s="1307"/>
      <c r="K188" s="1307"/>
      <c r="L188" s="1307"/>
      <c r="M188" s="1307"/>
      <c r="N188" s="1307"/>
      <c r="O188" s="1307"/>
      <c r="P188" s="1307"/>
      <c r="Q188" s="1307"/>
      <c r="R188" s="1307"/>
      <c r="S188" s="1307"/>
      <c r="T188" s="1307"/>
      <c r="U188" s="1307"/>
      <c r="V188" s="1307"/>
      <c r="W188" s="1307"/>
      <c r="X188" s="1307"/>
      <c r="Y188" s="1307"/>
      <c r="Z188" s="1307"/>
      <c r="AA188" s="1307"/>
      <c r="AB188" s="904"/>
      <c r="AC188" s="904"/>
      <c r="BD188" s="904"/>
      <c r="BE188" s="904"/>
      <c r="BF188" s="904"/>
      <c r="BG188" s="904"/>
      <c r="BH188" s="904"/>
      <c r="BI188" s="904"/>
      <c r="BJ188" s="904"/>
      <c r="BK188" s="904"/>
      <c r="BL188" s="904"/>
      <c r="BM188" s="904"/>
      <c r="BN188" s="904"/>
      <c r="BO188" s="904"/>
      <c r="BP188" s="904"/>
      <c r="BQ188" s="904"/>
      <c r="BR188" s="904"/>
      <c r="BS188" s="904"/>
      <c r="BT188" s="904"/>
      <c r="BU188" s="904"/>
      <c r="BV188" s="904"/>
      <c r="BW188" s="904"/>
      <c r="BX188" s="904"/>
      <c r="BY188" s="904"/>
      <c r="BZ188" s="904"/>
      <c r="CA188" s="904"/>
    </row>
    <row r="189" spans="1:79" s="1089" customFormat="1" ht="18" customHeight="1">
      <c r="A189" s="1335"/>
      <c r="B189" s="1336" t="s">
        <v>626</v>
      </c>
      <c r="C189" s="1335"/>
      <c r="D189" s="1335"/>
      <c r="E189" s="1335"/>
      <c r="F189" s="1335"/>
      <c r="G189" s="1335"/>
      <c r="H189" s="1335"/>
      <c r="I189" s="1335"/>
      <c r="J189" s="1335"/>
      <c r="K189" s="1335"/>
      <c r="L189" s="1335"/>
      <c r="M189" s="1335"/>
      <c r="N189" s="1335"/>
      <c r="O189" s="1335"/>
      <c r="P189" s="1335"/>
      <c r="Q189" s="1335"/>
      <c r="R189" s="1335"/>
      <c r="S189" s="1335"/>
      <c r="T189" s="1335"/>
      <c r="U189" s="1335"/>
      <c r="V189" s="1335"/>
      <c r="W189" s="1335"/>
      <c r="X189" s="1335"/>
      <c r="Y189" s="1335"/>
      <c r="Z189" s="1335"/>
      <c r="AA189" s="1335"/>
      <c r="AB189" s="974"/>
      <c r="AC189" s="904"/>
      <c r="AF189" s="904"/>
      <c r="AG189" s="904"/>
      <c r="AH189" s="904"/>
      <c r="AI189" s="904"/>
      <c r="AJ189" s="904"/>
      <c r="AK189" s="904"/>
      <c r="AL189" s="904"/>
      <c r="AM189" s="904"/>
      <c r="AN189" s="904"/>
      <c r="AO189" s="904"/>
      <c r="AP189" s="904"/>
      <c r="AQ189" s="904"/>
      <c r="AR189" s="904"/>
      <c r="AS189" s="904"/>
      <c r="AT189" s="904"/>
      <c r="AU189" s="904"/>
      <c r="AV189" s="904"/>
      <c r="AW189" s="904"/>
      <c r="AX189" s="904"/>
      <c r="AY189" s="904"/>
      <c r="AZ189" s="904"/>
    </row>
    <row r="190" spans="1:79" s="1089" customFormat="1" ht="18" customHeight="1">
      <c r="A190" s="936" t="s">
        <v>102</v>
      </c>
      <c r="B190" s="906" t="s">
        <v>625</v>
      </c>
      <c r="C190" s="906"/>
      <c r="D190" s="906"/>
      <c r="E190" s="906"/>
      <c r="F190" s="906"/>
      <c r="G190" s="906"/>
      <c r="H190" s="937"/>
      <c r="I190" s="906"/>
      <c r="J190" s="906"/>
      <c r="K190" s="906"/>
      <c r="L190" s="906"/>
      <c r="M190" s="906"/>
      <c r="N190" s="906"/>
      <c r="O190" s="906"/>
      <c r="P190" s="906"/>
      <c r="Q190" s="906"/>
      <c r="R190" s="906"/>
      <c r="S190" s="906"/>
      <c r="T190" s="906"/>
      <c r="U190" s="906"/>
      <c r="V190" s="906"/>
      <c r="W190" s="906"/>
      <c r="X190" s="906"/>
      <c r="Y190" s="906"/>
      <c r="Z190" s="906"/>
      <c r="AA190" s="906"/>
      <c r="AB190" s="906"/>
      <c r="AD190" s="904"/>
      <c r="AE190" s="904"/>
      <c r="AF190" s="904"/>
      <c r="AG190" s="904"/>
      <c r="AH190" s="904"/>
      <c r="AI190" s="904"/>
      <c r="AJ190" s="904"/>
      <c r="AK190" s="904"/>
      <c r="AL190" s="904"/>
      <c r="AM190" s="904"/>
      <c r="AN190" s="904"/>
      <c r="AO190" s="904"/>
      <c r="AP190" s="904"/>
      <c r="AQ190" s="904"/>
      <c r="AR190" s="904"/>
      <c r="AS190" s="904"/>
      <c r="AT190" s="904"/>
      <c r="AU190" s="904"/>
      <c r="AV190" s="904"/>
      <c r="AW190" s="904"/>
      <c r="AX190" s="904"/>
      <c r="AY190" s="904"/>
      <c r="AZ190" s="904"/>
    </row>
    <row r="191" spans="1:79" s="1089" customFormat="1" ht="27" customHeight="1">
      <c r="A191" s="936"/>
      <c r="B191" s="1214" t="s">
        <v>624</v>
      </c>
      <c r="C191" s="906"/>
      <c r="D191" s="906"/>
      <c r="E191" s="906"/>
      <c r="F191" s="1680" t="str">
        <f>IF(項目一覧!$C$69=0,"",IF(項目一覧!$C$71=0,項目一覧!$C$69&amp;項目一覧!$C$70,項目一覧!$C$69&amp;項目一覧!$C$70&amp;項目一覧!$C$71))</f>
        <v/>
      </c>
      <c r="G191" s="1680"/>
      <c r="H191" s="1680"/>
      <c r="I191" s="1680"/>
      <c r="J191" s="1680"/>
      <c r="K191" s="1680"/>
      <c r="L191" s="1680"/>
      <c r="M191" s="1680"/>
      <c r="N191" s="1680"/>
      <c r="O191" s="1680"/>
      <c r="P191" s="1680"/>
      <c r="Q191" s="1680"/>
      <c r="R191" s="1680"/>
      <c r="S191" s="1680"/>
      <c r="T191" s="1680"/>
      <c r="U191" s="1680"/>
      <c r="V191" s="1680"/>
      <c r="W191" s="1680"/>
      <c r="X191" s="1680"/>
      <c r="Y191" s="1680"/>
      <c r="Z191" s="1680"/>
      <c r="AA191" s="1680"/>
      <c r="AB191" s="1680"/>
    </row>
    <row r="192" spans="1:79" s="1089" customFormat="1" ht="27" customHeight="1">
      <c r="A192" s="936"/>
      <c r="B192" s="1214" t="s">
        <v>623</v>
      </c>
      <c r="C192" s="906"/>
      <c r="D192" s="906"/>
      <c r="E192" s="906"/>
      <c r="F192" s="1681" t="str">
        <f>IF(項目一覧!$C$72=0,"",IF(項目一覧!$C$74=0,項目一覧!$C$72&amp;項目一覧!$C$73,項目一覧!$C$72&amp;項目一覧!$C$73&amp;項目一覧!$C$74))</f>
        <v/>
      </c>
      <c r="G192" s="1681"/>
      <c r="H192" s="1681"/>
      <c r="I192" s="1681"/>
      <c r="J192" s="1681"/>
      <c r="K192" s="1681"/>
      <c r="L192" s="1681"/>
      <c r="M192" s="1681"/>
      <c r="N192" s="1681"/>
      <c r="O192" s="1681"/>
      <c r="P192" s="1681"/>
      <c r="Q192" s="1681"/>
      <c r="R192" s="1681"/>
      <c r="S192" s="1681"/>
      <c r="T192" s="1681"/>
      <c r="U192" s="1681"/>
      <c r="V192" s="1681"/>
      <c r="W192" s="1681"/>
      <c r="X192" s="1681"/>
      <c r="Y192" s="1681"/>
      <c r="Z192" s="1681"/>
      <c r="AA192" s="1681"/>
      <c r="AB192" s="1681"/>
    </row>
    <row r="193" spans="1:55" s="1089" customFormat="1" ht="18" customHeight="1">
      <c r="A193" s="959" t="s">
        <v>102</v>
      </c>
      <c r="B193" s="937" t="s">
        <v>622</v>
      </c>
      <c r="C193" s="937"/>
      <c r="D193" s="937"/>
      <c r="E193" s="937"/>
      <c r="F193" s="937"/>
      <c r="G193" s="937"/>
      <c r="H193" s="937"/>
      <c r="I193" s="937"/>
      <c r="J193" s="937"/>
      <c r="K193" s="937"/>
      <c r="L193" s="937"/>
      <c r="M193" s="937"/>
      <c r="N193" s="937"/>
      <c r="O193" s="937"/>
      <c r="P193" s="937"/>
      <c r="Q193" s="937"/>
      <c r="R193" s="937"/>
      <c r="S193" s="937"/>
      <c r="T193" s="937"/>
      <c r="U193" s="937"/>
      <c r="V193" s="937"/>
      <c r="W193" s="937"/>
      <c r="X193" s="937"/>
      <c r="Y193" s="937"/>
      <c r="Z193" s="937"/>
      <c r="AA193" s="937"/>
      <c r="AB193" s="906"/>
    </row>
    <row r="194" spans="1:55" s="1089" customFormat="1" ht="18" customHeight="1">
      <c r="A194" s="936"/>
      <c r="B194" s="906" t="s">
        <v>621</v>
      </c>
      <c r="C194" s="906"/>
      <c r="D194" s="906"/>
      <c r="E194" s="906"/>
      <c r="F194" s="906"/>
      <c r="G194" s="906"/>
      <c r="H194" s="906"/>
      <c r="I194" s="906"/>
      <c r="J194" s="906"/>
      <c r="K194" s="906"/>
      <c r="L194" s="906"/>
      <c r="M194" s="906"/>
      <c r="N194" s="906"/>
      <c r="O194" s="906"/>
      <c r="P194" s="906"/>
      <c r="Q194" s="906"/>
      <c r="R194" s="906" t="s">
        <v>114</v>
      </c>
      <c r="S194" s="1673">
        <f>$AK$194</f>
        <v>0</v>
      </c>
      <c r="T194" s="1673"/>
      <c r="U194" s="1673"/>
      <c r="V194" s="906" t="s">
        <v>113</v>
      </c>
      <c r="W194" s="975"/>
      <c r="X194" s="975"/>
      <c r="Y194" s="975"/>
      <c r="AA194" s="906"/>
      <c r="AB194" s="906"/>
      <c r="AC194" s="1074"/>
      <c r="AE194" s="906" t="s">
        <v>620</v>
      </c>
      <c r="AK194" s="1964"/>
      <c r="AL194" s="1965"/>
      <c r="AM194" s="1965"/>
      <c r="AN194" s="1965"/>
      <c r="AO194" s="1965"/>
      <c r="AP194" s="1965"/>
      <c r="AQ194" s="1966"/>
    </row>
    <row r="195" spans="1:55" s="1089" customFormat="1" ht="18" customHeight="1">
      <c r="A195" s="936"/>
      <c r="B195" s="906" t="s">
        <v>619</v>
      </c>
      <c r="C195" s="906"/>
      <c r="D195" s="906"/>
      <c r="E195" s="906"/>
      <c r="F195" s="906"/>
      <c r="G195" s="975" t="str">
        <f>IF(項目一覧!$D$116=TRUE,"■","□")</f>
        <v>□</v>
      </c>
      <c r="H195" s="906" t="s">
        <v>128</v>
      </c>
      <c r="I195" s="906"/>
      <c r="J195" s="975"/>
      <c r="K195" s="975" t="str">
        <f>IF(項目一覧!$E$116=TRUE,"■","□")</f>
        <v>□</v>
      </c>
      <c r="L195" s="906" t="s">
        <v>127</v>
      </c>
      <c r="M195" s="906"/>
      <c r="N195" s="906"/>
      <c r="O195" s="975" t="str">
        <f>IF(項目一覧!$F$116=TRUE,"■","□")</f>
        <v>□</v>
      </c>
      <c r="P195" s="906" t="s">
        <v>126</v>
      </c>
      <c r="Q195" s="906"/>
      <c r="R195" s="906"/>
      <c r="S195" s="975" t="str">
        <f>IF(項目一覧!$G$116=TRUE,"■","□")</f>
        <v>□</v>
      </c>
      <c r="T195" s="906" t="s">
        <v>125</v>
      </c>
      <c r="U195" s="906"/>
      <c r="W195" s="906"/>
      <c r="X195" s="906"/>
      <c r="Y195" s="906"/>
      <c r="Z195" s="906"/>
      <c r="AA195" s="906"/>
      <c r="AB195" s="906"/>
      <c r="AC195" s="904"/>
      <c r="AE195" s="906"/>
    </row>
    <row r="196" spans="1:55" s="1089" customFormat="1" ht="18" customHeight="1">
      <c r="A196" s="906"/>
      <c r="B196" s="906"/>
      <c r="C196" s="906"/>
      <c r="D196" s="906"/>
      <c r="E196" s="906"/>
      <c r="F196" s="906"/>
      <c r="G196" s="975" t="str">
        <f>IF(項目一覧!$I$116=TRUE,"■","□")</f>
        <v>□</v>
      </c>
      <c r="H196" s="906" t="s">
        <v>123</v>
      </c>
      <c r="I196" s="906"/>
      <c r="J196" s="906"/>
      <c r="K196" s="906"/>
      <c r="L196" s="906"/>
      <c r="M196" s="975" t="str">
        <f>IF(項目一覧!$J$116=TRUE,"■","□")</f>
        <v>□</v>
      </c>
      <c r="N196" s="906" t="s">
        <v>122</v>
      </c>
      <c r="O196" s="906"/>
      <c r="P196" s="906"/>
      <c r="Q196" s="906"/>
      <c r="R196" s="906"/>
      <c r="S196" s="906"/>
      <c r="T196" s="975" t="s">
        <v>618</v>
      </c>
      <c r="U196" s="906" t="s">
        <v>617</v>
      </c>
      <c r="V196" s="906"/>
      <c r="W196" s="906"/>
      <c r="X196" s="906"/>
      <c r="Y196" s="906"/>
      <c r="Z196" s="906"/>
      <c r="AA196" s="906"/>
      <c r="AB196" s="906"/>
      <c r="AE196" s="906"/>
    </row>
    <row r="197" spans="1:55" s="1089" customFormat="1" ht="18" customHeight="1">
      <c r="A197" s="906"/>
      <c r="B197" s="906" t="s">
        <v>616</v>
      </c>
      <c r="C197" s="906"/>
      <c r="D197" s="906"/>
      <c r="E197" s="906"/>
      <c r="F197" s="906"/>
      <c r="G197" s="975"/>
      <c r="H197" s="906"/>
      <c r="I197" s="906"/>
      <c r="J197" s="906"/>
      <c r="K197" s="906"/>
      <c r="L197" s="906"/>
      <c r="M197" s="975"/>
      <c r="N197" s="906"/>
      <c r="O197" s="906"/>
      <c r="P197" s="906"/>
      <c r="Q197" s="906"/>
      <c r="R197" s="906"/>
      <c r="S197" s="2078">
        <f>$AK$197</f>
        <v>0</v>
      </c>
      <c r="T197" s="2078"/>
      <c r="U197" s="2078"/>
      <c r="V197" s="2078"/>
      <c r="W197" s="2078"/>
      <c r="X197" s="2078"/>
      <c r="Y197" s="2078"/>
      <c r="Z197" s="2078"/>
      <c r="AA197" s="2078"/>
      <c r="AB197" s="935"/>
      <c r="AE197" s="906" t="s">
        <v>615</v>
      </c>
      <c r="AK197" s="1964"/>
      <c r="AL197" s="1965"/>
      <c r="AM197" s="1965"/>
      <c r="AN197" s="1965"/>
      <c r="AO197" s="1965"/>
      <c r="AP197" s="1965"/>
      <c r="AQ197" s="1965"/>
      <c r="AR197" s="1965"/>
      <c r="AS197" s="1966"/>
      <c r="AT197" s="904"/>
      <c r="AU197" s="904"/>
      <c r="AV197" s="904"/>
      <c r="AW197" s="904"/>
      <c r="AX197" s="904"/>
      <c r="AY197" s="904"/>
      <c r="AZ197" s="904"/>
      <c r="BA197" s="904"/>
      <c r="BB197" s="904"/>
    </row>
    <row r="198" spans="1:55" s="1089" customFormat="1" ht="21" customHeight="1">
      <c r="A198" s="972" t="s">
        <v>102</v>
      </c>
      <c r="B198" s="973" t="s">
        <v>614</v>
      </c>
      <c r="C198" s="973"/>
      <c r="D198" s="973"/>
      <c r="E198" s="973"/>
      <c r="F198" s="973"/>
      <c r="G198" s="973"/>
      <c r="H198" s="973"/>
      <c r="I198" s="973"/>
      <c r="J198" s="973"/>
      <c r="K198" s="973"/>
      <c r="L198" s="973"/>
      <c r="M198" s="973" t="s">
        <v>114</v>
      </c>
      <c r="N198" s="1760">
        <f>$AK$198</f>
        <v>0</v>
      </c>
      <c r="O198" s="1760"/>
      <c r="P198" s="1760"/>
      <c r="Q198" s="1760"/>
      <c r="R198" s="1760"/>
      <c r="S198" s="1760"/>
      <c r="T198" s="1760"/>
      <c r="U198" s="1760"/>
      <c r="V198" s="973" t="s">
        <v>113</v>
      </c>
      <c r="W198" s="973"/>
      <c r="X198" s="973"/>
      <c r="Y198" s="973"/>
      <c r="Z198" s="973"/>
      <c r="AA198" s="973"/>
      <c r="AB198" s="935"/>
      <c r="AE198" s="906" t="s">
        <v>613</v>
      </c>
      <c r="AK198" s="1964"/>
      <c r="AL198" s="1965"/>
      <c r="AM198" s="1965"/>
      <c r="AN198" s="1965"/>
      <c r="AO198" s="1965"/>
      <c r="AP198" s="1965"/>
      <c r="AQ198" s="1965"/>
      <c r="AR198" s="1966"/>
      <c r="AS198" s="904"/>
      <c r="AT198" s="904"/>
      <c r="AU198" s="904"/>
      <c r="AV198" s="904"/>
      <c r="AW198" s="904"/>
      <c r="AX198" s="904"/>
      <c r="AY198" s="904"/>
      <c r="AZ198" s="904"/>
      <c r="BA198" s="904"/>
      <c r="BB198" s="904"/>
    </row>
    <row r="199" spans="1:55" s="1089" customFormat="1" ht="21" customHeight="1">
      <c r="A199" s="972" t="s">
        <v>102</v>
      </c>
      <c r="B199" s="973" t="s">
        <v>612</v>
      </c>
      <c r="C199" s="973"/>
      <c r="D199" s="973"/>
      <c r="E199" s="973"/>
      <c r="F199" s="973"/>
      <c r="G199" s="973"/>
      <c r="H199" s="973"/>
      <c r="I199" s="973"/>
      <c r="J199" s="973" t="str">
        <f>IF(AK199="","","令和")</f>
        <v/>
      </c>
      <c r="K199" s="973"/>
      <c r="L199" s="972" t="str">
        <f>IF(AK199=0,"",IF(DATE(2019,5,1)&gt;AK199,YEAR(AK199)-1988,IF(YEAR(AK199)-2018=1,"元",YEAR(AK199)-2018)))</f>
        <v/>
      </c>
      <c r="M199" s="973" t="s">
        <v>603</v>
      </c>
      <c r="N199" s="973"/>
      <c r="O199" s="973" t="str">
        <f>IF(AK199=0,"",MONTH(AK199))</f>
        <v/>
      </c>
      <c r="P199" s="973" t="s">
        <v>602</v>
      </c>
      <c r="Q199" s="973"/>
      <c r="R199" s="973" t="str">
        <f>IF(AK199=0,"",DAY(AK199))</f>
        <v/>
      </c>
      <c r="S199" s="973" t="s">
        <v>601</v>
      </c>
      <c r="T199" s="973"/>
      <c r="U199" s="973"/>
      <c r="V199" s="973"/>
      <c r="W199" s="973"/>
      <c r="X199" s="973"/>
      <c r="Y199" s="973"/>
      <c r="Z199" s="973"/>
      <c r="AA199" s="973"/>
      <c r="AB199" s="935"/>
      <c r="AC199" s="906"/>
      <c r="AD199" s="906"/>
      <c r="AE199" s="906" t="s">
        <v>611</v>
      </c>
      <c r="AF199" s="906"/>
      <c r="AG199" s="904"/>
      <c r="AH199" s="904"/>
      <c r="AI199" s="904"/>
      <c r="AJ199" s="906"/>
      <c r="AK199" s="1958"/>
      <c r="AL199" s="1959"/>
      <c r="AM199" s="1959"/>
      <c r="AN199" s="1959"/>
      <c r="AO199" s="1960"/>
      <c r="AP199" s="904"/>
      <c r="AQ199" s="904"/>
      <c r="AR199" s="904"/>
      <c r="AS199" s="904"/>
      <c r="AT199" s="904"/>
      <c r="AU199" s="904"/>
      <c r="AV199" s="904"/>
      <c r="AW199" s="904"/>
      <c r="AX199" s="904"/>
      <c r="AY199" s="904"/>
      <c r="AZ199" s="904"/>
      <c r="BA199" s="904"/>
      <c r="BB199" s="904"/>
    </row>
    <row r="200" spans="1:55" s="1089" customFormat="1" ht="21" customHeight="1">
      <c r="A200" s="972" t="s">
        <v>102</v>
      </c>
      <c r="B200" s="973" t="s">
        <v>610</v>
      </c>
      <c r="C200" s="973"/>
      <c r="D200" s="973"/>
      <c r="E200" s="973"/>
      <c r="F200" s="973"/>
      <c r="G200" s="973"/>
      <c r="H200" s="973"/>
      <c r="I200" s="973"/>
      <c r="J200" s="2077">
        <f>$AK$200</f>
        <v>0</v>
      </c>
      <c r="K200" s="2077"/>
      <c r="L200" s="2077"/>
      <c r="M200" s="2077"/>
      <c r="N200" s="2077"/>
      <c r="O200" s="2077"/>
      <c r="P200" s="2077"/>
      <c r="Q200" s="2077"/>
      <c r="R200" s="2077"/>
      <c r="S200" s="2077"/>
      <c r="T200" s="2077"/>
      <c r="U200" s="2077"/>
      <c r="V200" s="2077"/>
      <c r="W200" s="2077"/>
      <c r="X200" s="2077"/>
      <c r="Y200" s="2077"/>
      <c r="Z200" s="2077"/>
      <c r="AA200" s="2077"/>
      <c r="AB200" s="935"/>
      <c r="AE200" s="906" t="s">
        <v>609</v>
      </c>
      <c r="AK200" s="1964"/>
      <c r="AL200" s="1965"/>
      <c r="AM200" s="1965"/>
      <c r="AN200" s="1965"/>
      <c r="AO200" s="1965"/>
      <c r="AP200" s="1965"/>
      <c r="AQ200" s="1965"/>
      <c r="AR200" s="1965"/>
      <c r="AS200" s="1965"/>
      <c r="AT200" s="1965"/>
      <c r="AU200" s="1965"/>
      <c r="AV200" s="1965"/>
      <c r="AW200" s="1965"/>
      <c r="AX200" s="1965"/>
      <c r="AY200" s="1965"/>
      <c r="AZ200" s="1965"/>
      <c r="BA200" s="1965"/>
      <c r="BB200" s="1966"/>
    </row>
    <row r="201" spans="1:55" s="1089" customFormat="1" ht="21" customHeight="1">
      <c r="A201" s="972" t="s">
        <v>102</v>
      </c>
      <c r="B201" s="973" t="s">
        <v>608</v>
      </c>
      <c r="C201" s="973"/>
      <c r="D201" s="973"/>
      <c r="E201" s="973"/>
      <c r="F201" s="973"/>
      <c r="G201" s="973"/>
      <c r="H201" s="973"/>
      <c r="I201" s="973"/>
      <c r="J201" s="973" t="str">
        <f>IF(AK201="","","令和")</f>
        <v/>
      </c>
      <c r="K201" s="973"/>
      <c r="L201" s="973" t="str">
        <f>IF(AK201=0,"",IF(DATE(2019,5,1)&gt;AK201,YEAR(AK201)-1988,IF(YEAR(AK201)-2018=1,"元",YEAR(AK201)-2018)))</f>
        <v/>
      </c>
      <c r="M201" s="973" t="s">
        <v>603</v>
      </c>
      <c r="N201" s="973"/>
      <c r="O201" s="973" t="str">
        <f>IF(AK201=0,"",MONTH(AK201))</f>
        <v/>
      </c>
      <c r="P201" s="973" t="s">
        <v>602</v>
      </c>
      <c r="Q201" s="973"/>
      <c r="R201" s="973" t="str">
        <f>IF(AK201=0,"",DAY(AK201))</f>
        <v/>
      </c>
      <c r="S201" s="973" t="s">
        <v>601</v>
      </c>
      <c r="T201" s="973"/>
      <c r="U201" s="973"/>
      <c r="V201" s="973"/>
      <c r="W201" s="973"/>
      <c r="X201" s="973"/>
      <c r="Y201" s="973"/>
      <c r="Z201" s="973"/>
      <c r="AA201" s="973"/>
      <c r="AB201" s="935"/>
      <c r="AE201" s="906" t="s">
        <v>607</v>
      </c>
      <c r="AF201" s="906"/>
      <c r="AG201" s="904"/>
      <c r="AH201" s="904"/>
      <c r="AI201" s="904"/>
      <c r="AJ201" s="906"/>
      <c r="AK201" s="1958"/>
      <c r="AL201" s="1959"/>
      <c r="AM201" s="1959"/>
      <c r="AN201" s="1959"/>
      <c r="AO201" s="1960"/>
      <c r="AP201" s="904"/>
      <c r="AQ201" s="904"/>
      <c r="AR201" s="904"/>
      <c r="AS201" s="904"/>
      <c r="AT201" s="904"/>
      <c r="AU201" s="904"/>
      <c r="AV201" s="904"/>
      <c r="AW201" s="904"/>
      <c r="AX201" s="904"/>
      <c r="AY201" s="904"/>
      <c r="AZ201" s="904"/>
      <c r="BA201" s="904"/>
      <c r="BB201" s="904"/>
    </row>
    <row r="202" spans="1:55" s="1089" customFormat="1" ht="21" customHeight="1">
      <c r="A202" s="972" t="s">
        <v>102</v>
      </c>
      <c r="B202" s="973" t="s">
        <v>606</v>
      </c>
      <c r="C202" s="973"/>
      <c r="D202" s="973"/>
      <c r="E202" s="973"/>
      <c r="F202" s="973"/>
      <c r="G202" s="973"/>
      <c r="H202" s="973"/>
      <c r="I202" s="973"/>
      <c r="J202" s="973" t="str">
        <f>IF(AK202="","","令和")</f>
        <v/>
      </c>
      <c r="K202" s="973"/>
      <c r="L202" s="973" t="str">
        <f>IF(AK202=0,"",IF(DATE(2019,5,1)&gt;AK202,YEAR(AK202)-1988,IF(YEAR(AK202)-2018=1,"元",YEAR(AK202)-2018)))</f>
        <v/>
      </c>
      <c r="M202" s="973" t="s">
        <v>603</v>
      </c>
      <c r="N202" s="973"/>
      <c r="O202" s="973" t="str">
        <f>IF(AK202=0,"",MONTH(AK202))</f>
        <v/>
      </c>
      <c r="P202" s="973" t="s">
        <v>602</v>
      </c>
      <c r="Q202" s="973"/>
      <c r="R202" s="973" t="str">
        <f>IF(AK202=0,"",DAY(AK202))</f>
        <v/>
      </c>
      <c r="S202" s="973" t="s">
        <v>601</v>
      </c>
      <c r="T202" s="973"/>
      <c r="U202" s="973"/>
      <c r="V202" s="973"/>
      <c r="W202" s="973"/>
      <c r="X202" s="973"/>
      <c r="Y202" s="973"/>
      <c r="Z202" s="973"/>
      <c r="AA202" s="973"/>
      <c r="AB202" s="935"/>
      <c r="AE202" s="906" t="s">
        <v>605</v>
      </c>
      <c r="AF202" s="906"/>
      <c r="AG202" s="904"/>
      <c r="AH202" s="904"/>
      <c r="AI202" s="904"/>
      <c r="AJ202" s="906"/>
      <c r="AK202" s="1958"/>
      <c r="AL202" s="1959"/>
      <c r="AM202" s="1959"/>
      <c r="AN202" s="1959"/>
      <c r="AO202" s="1960"/>
    </row>
    <row r="203" spans="1:55" s="1089" customFormat="1" ht="18" customHeight="1">
      <c r="A203" s="936" t="s">
        <v>102</v>
      </c>
      <c r="B203" s="906" t="s">
        <v>604</v>
      </c>
      <c r="C203" s="906"/>
      <c r="D203" s="906"/>
      <c r="E203" s="906"/>
      <c r="F203" s="906"/>
      <c r="G203" s="906"/>
      <c r="H203" s="906"/>
      <c r="I203" s="906"/>
      <c r="J203" s="906"/>
      <c r="K203" s="906"/>
      <c r="L203" s="906"/>
      <c r="M203" s="906"/>
      <c r="N203" s="906"/>
      <c r="O203" s="906"/>
      <c r="P203" s="906"/>
      <c r="Q203" s="906"/>
      <c r="R203" s="906"/>
      <c r="S203" s="906"/>
      <c r="T203" s="906"/>
      <c r="U203" s="906"/>
      <c r="V203" s="906"/>
      <c r="W203" s="906"/>
      <c r="X203" s="906"/>
      <c r="Y203" s="906"/>
      <c r="Z203" s="906"/>
      <c r="AA203" s="906"/>
      <c r="AB203" s="906"/>
      <c r="AE203" s="906"/>
    </row>
    <row r="204" spans="1:55" s="1089" customFormat="1" ht="18" customHeight="1">
      <c r="A204" s="906"/>
      <c r="B204" s="906" t="s">
        <v>596</v>
      </c>
      <c r="C204" s="906"/>
      <c r="D204" s="906"/>
      <c r="E204" s="906"/>
      <c r="F204" s="906"/>
      <c r="G204" s="906"/>
      <c r="H204" s="906"/>
      <c r="I204" s="906"/>
      <c r="J204" s="906"/>
      <c r="K204" s="906"/>
      <c r="L204" s="906"/>
      <c r="M204" s="906"/>
      <c r="N204" s="906"/>
      <c r="O204" s="1711">
        <f>INDEX(値一覧項目!$O$2:$O$16,$AU$204)</f>
        <v>0</v>
      </c>
      <c r="P204" s="1711"/>
      <c r="Q204" s="1711"/>
      <c r="R204" s="1711"/>
      <c r="S204" s="1711"/>
      <c r="T204" s="1711"/>
      <c r="U204" s="1711"/>
      <c r="V204" s="1711"/>
      <c r="W204" s="1711"/>
      <c r="X204" s="1711"/>
      <c r="Y204" s="906"/>
      <c r="Z204" s="906"/>
      <c r="AA204" s="906"/>
      <c r="AB204" s="906"/>
      <c r="AE204" s="906" t="s">
        <v>587</v>
      </c>
      <c r="AU204" s="1092">
        <v>1</v>
      </c>
    </row>
    <row r="205" spans="1:55" s="1089" customFormat="1" ht="18" customHeight="1">
      <c r="A205" s="906"/>
      <c r="B205" s="906" t="s">
        <v>657</v>
      </c>
      <c r="C205" s="906"/>
      <c r="D205" s="906"/>
      <c r="E205" s="906"/>
      <c r="F205" s="906"/>
      <c r="G205" s="906"/>
      <c r="H205" s="906"/>
      <c r="I205" s="906"/>
      <c r="J205" s="906"/>
      <c r="K205" s="906"/>
      <c r="L205" s="906"/>
      <c r="M205" s="906"/>
      <c r="N205" s="906"/>
      <c r="O205" s="906" t="str">
        <f>IF(AK205="","","令和")</f>
        <v/>
      </c>
      <c r="P205" s="906"/>
      <c r="Q205" s="906" t="str">
        <f>IF(AK205=0,"",IF(DATE(2019,5,1)&gt;AK205,YEAR(AK205)-1988,IF(YEAR(AK205)-2018=1,"元",YEAR(AK205)-2018)))</f>
        <v/>
      </c>
      <c r="R205" s="906" t="s">
        <v>603</v>
      </c>
      <c r="S205" s="906"/>
      <c r="T205" s="906" t="str">
        <f>IF(AK205=0,"",MONTH(AK205))</f>
        <v/>
      </c>
      <c r="U205" s="906" t="s">
        <v>602</v>
      </c>
      <c r="V205" s="906"/>
      <c r="W205" s="906" t="str">
        <f>IF(AK205=0,"",DAY(AK205))</f>
        <v/>
      </c>
      <c r="X205" s="906" t="s">
        <v>601</v>
      </c>
      <c r="Y205" s="906"/>
      <c r="Z205" s="906"/>
      <c r="AA205" s="906"/>
      <c r="AB205" s="906"/>
      <c r="AE205" s="906" t="s">
        <v>600</v>
      </c>
      <c r="AK205" s="1958"/>
      <c r="AL205" s="1959"/>
      <c r="AM205" s="1959"/>
      <c r="AN205" s="1959"/>
      <c r="AO205" s="1960"/>
      <c r="AP205" s="904"/>
      <c r="AQ205" s="904"/>
    </row>
    <row r="206" spans="1:55" s="1089" customFormat="1" ht="18" customHeight="1">
      <c r="A206" s="906"/>
      <c r="B206" s="906" t="s">
        <v>599</v>
      </c>
      <c r="C206" s="906"/>
      <c r="D206" s="906"/>
      <c r="E206" s="906"/>
      <c r="F206" s="906"/>
      <c r="G206" s="906"/>
      <c r="H206" s="906"/>
      <c r="I206" s="906"/>
      <c r="J206" s="935"/>
      <c r="K206" s="906"/>
      <c r="L206" s="935"/>
      <c r="M206" s="906"/>
      <c r="N206" s="906"/>
      <c r="O206" s="1770">
        <f>$AK$206</f>
        <v>0</v>
      </c>
      <c r="P206" s="2091"/>
      <c r="Q206" s="2091"/>
      <c r="R206" s="2091"/>
      <c r="S206" s="2091"/>
      <c r="T206" s="2091"/>
      <c r="U206" s="2091"/>
      <c r="V206" s="906" t="s">
        <v>656</v>
      </c>
      <c r="W206" s="906"/>
      <c r="X206" s="906"/>
      <c r="Y206" s="906"/>
      <c r="Z206" s="906"/>
      <c r="AA206" s="906"/>
      <c r="AB206" s="935"/>
      <c r="AE206" s="906" t="s">
        <v>598</v>
      </c>
      <c r="AK206" s="2088"/>
      <c r="AL206" s="2089"/>
      <c r="AM206" s="2089"/>
      <c r="AN206" s="2089"/>
      <c r="AO206" s="2089"/>
      <c r="AP206" s="2089"/>
      <c r="AQ206" s="2090"/>
    </row>
    <row r="207" spans="1:55" s="1089" customFormat="1" ht="18" customHeight="1">
      <c r="A207" s="959" t="s">
        <v>102</v>
      </c>
      <c r="B207" s="937" t="s">
        <v>597</v>
      </c>
      <c r="C207" s="937"/>
      <c r="D207" s="937"/>
      <c r="E207" s="937"/>
      <c r="F207" s="937"/>
      <c r="G207" s="937"/>
      <c r="H207" s="937"/>
      <c r="I207" s="937"/>
      <c r="K207" s="937" t="s">
        <v>585</v>
      </c>
      <c r="L207" s="1694">
        <f>INDEX(値一覧項目!$R$2:$R$7,$BC$207)</f>
        <v>0</v>
      </c>
      <c r="M207" s="1694"/>
      <c r="N207" s="1694"/>
      <c r="O207" s="1694"/>
      <c r="P207" s="1694"/>
      <c r="Q207" s="1694"/>
      <c r="R207" s="1694"/>
      <c r="S207" s="978" t="s">
        <v>584</v>
      </c>
      <c r="T207" s="978" t="s">
        <v>585</v>
      </c>
      <c r="U207" s="1694">
        <f>INDEX(値一覧項目!$R$2:$R$7,$BC$208)</f>
        <v>0</v>
      </c>
      <c r="V207" s="1694"/>
      <c r="W207" s="1694"/>
      <c r="X207" s="1694"/>
      <c r="Y207" s="1694"/>
      <c r="Z207" s="1694"/>
      <c r="AA207" s="1694"/>
      <c r="AB207" s="937" t="s">
        <v>584</v>
      </c>
      <c r="AE207" s="1052" t="s">
        <v>655</v>
      </c>
      <c r="BC207" s="1089">
        <v>1</v>
      </c>
    </row>
    <row r="208" spans="1:55" s="1089" customFormat="1" ht="18" customHeight="1">
      <c r="A208" s="936"/>
      <c r="B208" s="906" t="s">
        <v>596</v>
      </c>
      <c r="C208" s="906"/>
      <c r="D208" s="906"/>
      <c r="E208" s="906"/>
      <c r="F208" s="906"/>
      <c r="G208" s="906"/>
      <c r="H208" s="906"/>
      <c r="I208" s="906"/>
      <c r="K208" s="906" t="s">
        <v>585</v>
      </c>
      <c r="L208" s="1675">
        <f>INDEX(値一覧項目!$O$2:$O$16,$AU$208)</f>
        <v>0</v>
      </c>
      <c r="M208" s="1675"/>
      <c r="N208" s="1675"/>
      <c r="O208" s="1675"/>
      <c r="P208" s="1675"/>
      <c r="Q208" s="1675"/>
      <c r="R208" s="1675"/>
      <c r="S208" s="938" t="s">
        <v>584</v>
      </c>
      <c r="T208" s="938" t="s">
        <v>585</v>
      </c>
      <c r="U208" s="1675">
        <f>INDEX(値一覧項目!$O$2:$O$16,$AU$212)</f>
        <v>0</v>
      </c>
      <c r="V208" s="1675"/>
      <c r="W208" s="1675"/>
      <c r="X208" s="1675"/>
      <c r="Y208" s="1675"/>
      <c r="Z208" s="1675"/>
      <c r="AA208" s="1675"/>
      <c r="AB208" s="906" t="s">
        <v>584</v>
      </c>
      <c r="AE208" s="906" t="s">
        <v>587</v>
      </c>
      <c r="AU208" s="1089">
        <v>1</v>
      </c>
      <c r="BC208" s="1089">
        <v>1</v>
      </c>
    </row>
    <row r="209" spans="1:58" s="1089" customFormat="1" ht="18" customHeight="1">
      <c r="A209" s="936"/>
      <c r="B209" s="906" t="s">
        <v>595</v>
      </c>
      <c r="C209" s="906"/>
      <c r="D209" s="906"/>
      <c r="E209" s="906"/>
      <c r="F209" s="906"/>
      <c r="G209" s="906"/>
      <c r="H209" s="906"/>
      <c r="I209" s="906"/>
      <c r="K209" s="906" t="s">
        <v>585</v>
      </c>
      <c r="L209" s="1673">
        <f>$AK$209</f>
        <v>0</v>
      </c>
      <c r="M209" s="1673"/>
      <c r="N209" s="1673"/>
      <c r="O209" s="1673"/>
      <c r="P209" s="1673"/>
      <c r="Q209" s="1673"/>
      <c r="R209" s="1673"/>
      <c r="S209" s="938" t="s">
        <v>584</v>
      </c>
      <c r="T209" s="938" t="s">
        <v>585</v>
      </c>
      <c r="U209" s="1673">
        <f>$AT$209</f>
        <v>0</v>
      </c>
      <c r="V209" s="1673"/>
      <c r="W209" s="1673"/>
      <c r="X209" s="1673"/>
      <c r="Y209" s="1673"/>
      <c r="Z209" s="1673"/>
      <c r="AA209" s="1673"/>
      <c r="AB209" s="906" t="s">
        <v>584</v>
      </c>
      <c r="AE209" s="906" t="s">
        <v>594</v>
      </c>
      <c r="AK209" s="1964"/>
      <c r="AL209" s="1965"/>
      <c r="AM209" s="1965"/>
      <c r="AN209" s="1965"/>
      <c r="AO209" s="1965"/>
      <c r="AP209" s="1965"/>
      <c r="AQ209" s="1965"/>
      <c r="AR209" s="1966"/>
      <c r="AT209" s="1964"/>
      <c r="AU209" s="1965"/>
      <c r="AV209" s="1965"/>
      <c r="AW209" s="1965"/>
      <c r="AX209" s="1965"/>
      <c r="AY209" s="1965"/>
      <c r="AZ209" s="1965"/>
      <c r="BA209" s="1966"/>
      <c r="BC209" s="1089">
        <v>1</v>
      </c>
    </row>
    <row r="210" spans="1:58" s="1089" customFormat="1" ht="18" customHeight="1">
      <c r="A210" s="936"/>
      <c r="B210" s="906" t="s">
        <v>593</v>
      </c>
      <c r="C210" s="906"/>
      <c r="D210" s="906"/>
      <c r="E210" s="906"/>
      <c r="F210" s="906"/>
      <c r="G210" s="906"/>
      <c r="H210" s="906"/>
      <c r="I210" s="906"/>
      <c r="K210" s="906" t="s">
        <v>585</v>
      </c>
      <c r="L210" s="1673">
        <f>$AK$210</f>
        <v>0</v>
      </c>
      <c r="M210" s="1673"/>
      <c r="N210" s="1673"/>
      <c r="O210" s="1673"/>
      <c r="P210" s="1673"/>
      <c r="Q210" s="1673"/>
      <c r="R210" s="1673"/>
      <c r="S210" s="938" t="s">
        <v>584</v>
      </c>
      <c r="T210" s="938" t="s">
        <v>585</v>
      </c>
      <c r="U210" s="1673">
        <f>$AT$210</f>
        <v>0</v>
      </c>
      <c r="V210" s="1673"/>
      <c r="W210" s="1673"/>
      <c r="X210" s="1673"/>
      <c r="Y210" s="1673"/>
      <c r="Z210" s="1673"/>
      <c r="AA210" s="1673"/>
      <c r="AB210" s="906" t="s">
        <v>584</v>
      </c>
      <c r="AE210" s="1089" t="s">
        <v>592</v>
      </c>
      <c r="AK210" s="1964"/>
      <c r="AL210" s="1965"/>
      <c r="AM210" s="1965"/>
      <c r="AN210" s="1965"/>
      <c r="AO210" s="1965"/>
      <c r="AP210" s="1965"/>
      <c r="AQ210" s="1965"/>
      <c r="AR210" s="1966"/>
      <c r="AS210" s="904"/>
      <c r="AT210" s="1964"/>
      <c r="AU210" s="1965"/>
      <c r="AV210" s="1965"/>
      <c r="AW210" s="1965"/>
      <c r="AX210" s="1965"/>
      <c r="AY210" s="1965"/>
      <c r="AZ210" s="1965"/>
      <c r="BA210" s="1966"/>
      <c r="BB210" s="904"/>
      <c r="BC210" s="1089">
        <v>1</v>
      </c>
    </row>
    <row r="211" spans="1:58" s="1089" customFormat="1" ht="18" customHeight="1">
      <c r="A211" s="936"/>
      <c r="B211" s="906" t="s">
        <v>591</v>
      </c>
      <c r="C211" s="906"/>
      <c r="D211" s="906"/>
      <c r="E211" s="906"/>
      <c r="F211" s="906"/>
      <c r="G211" s="906"/>
      <c r="H211" s="906"/>
      <c r="I211" s="906"/>
      <c r="K211" s="935" t="s">
        <v>585</v>
      </c>
      <c r="L211" s="2060" t="str">
        <f>IF(AK211="","",IF(DATE(2019,5,1)&gt;AK211,AK211,"令和"&amp;IF(YEAR(AK211)-2018=1,"元",YEAR(AK211)-2018)&amp;"年"&amp;MONTH(AK211)&amp;"月"&amp;DAY(AK211)&amp;"日"))</f>
        <v/>
      </c>
      <c r="M211" s="2060"/>
      <c r="N211" s="2060"/>
      <c r="O211" s="2060"/>
      <c r="P211" s="2060"/>
      <c r="Q211" s="2060"/>
      <c r="R211" s="2060"/>
      <c r="S211" s="941" t="s">
        <v>584</v>
      </c>
      <c r="T211" s="941" t="s">
        <v>585</v>
      </c>
      <c r="U211" s="2060" t="str">
        <f>IF(AT211="","",IF(DATE(2019,5,1)&gt;AT211,AT211,"令和"&amp;IF(YEAR(AT211)-2018=1,"元",YEAR(AT211)-2018)&amp;"年"&amp;MONTH(AT211)&amp;"月"&amp;DAY(AT211)&amp;"日"))</f>
        <v/>
      </c>
      <c r="V211" s="2060"/>
      <c r="W211" s="2060"/>
      <c r="X211" s="2060"/>
      <c r="Y211" s="2060"/>
      <c r="Z211" s="2060"/>
      <c r="AA211" s="2060"/>
      <c r="AB211" s="935" t="s">
        <v>584</v>
      </c>
      <c r="AE211" s="1089" t="s">
        <v>590</v>
      </c>
      <c r="AK211" s="1958"/>
      <c r="AL211" s="1959"/>
      <c r="AM211" s="1959"/>
      <c r="AN211" s="1959"/>
      <c r="AO211" s="1960"/>
      <c r="AP211" s="904"/>
      <c r="AQ211" s="904"/>
      <c r="AR211" s="904"/>
      <c r="AS211" s="904"/>
      <c r="AT211" s="1958"/>
      <c r="AU211" s="1959"/>
      <c r="AV211" s="1959"/>
      <c r="AW211" s="1959"/>
      <c r="AX211" s="1960"/>
      <c r="AY211" s="904"/>
      <c r="AZ211" s="904"/>
      <c r="BA211" s="904"/>
      <c r="BB211" s="904"/>
      <c r="BC211" s="1089">
        <v>1</v>
      </c>
    </row>
    <row r="212" spans="1:58" s="1089" customFormat="1" ht="18" customHeight="1">
      <c r="A212" s="959" t="s">
        <v>102</v>
      </c>
      <c r="B212" s="937" t="s">
        <v>589</v>
      </c>
      <c r="C212" s="937"/>
      <c r="D212" s="937"/>
      <c r="E212" s="937"/>
      <c r="F212" s="937"/>
      <c r="G212" s="937"/>
      <c r="H212" s="937"/>
      <c r="I212" s="937"/>
      <c r="J212" s="937"/>
      <c r="K212" s="937" t="s">
        <v>585</v>
      </c>
      <c r="L212" s="1694">
        <f>INDEX(値一覧項目!$R$2:$R$7,$BC$209)</f>
        <v>0</v>
      </c>
      <c r="M212" s="1694"/>
      <c r="N212" s="1694"/>
      <c r="O212" s="1694"/>
      <c r="P212" s="1694"/>
      <c r="Q212" s="1694"/>
      <c r="R212" s="1694"/>
      <c r="S212" s="978" t="s">
        <v>584</v>
      </c>
      <c r="T212" s="978" t="s">
        <v>585</v>
      </c>
      <c r="U212" s="1694">
        <f>INDEX(値一覧項目!$R$2:$R$7,$BC$210)</f>
        <v>0</v>
      </c>
      <c r="V212" s="1694"/>
      <c r="W212" s="1694"/>
      <c r="X212" s="1694"/>
      <c r="Y212" s="1694"/>
      <c r="Z212" s="1694"/>
      <c r="AA212" s="1694"/>
      <c r="AB212" s="906" t="s">
        <v>584</v>
      </c>
      <c r="AE212" s="1052" t="s">
        <v>654</v>
      </c>
      <c r="AU212" s="1089">
        <v>1</v>
      </c>
    </row>
    <row r="213" spans="1:58" s="1089" customFormat="1" ht="18" customHeight="1">
      <c r="A213" s="936"/>
      <c r="B213" s="906" t="s">
        <v>588</v>
      </c>
      <c r="C213" s="906"/>
      <c r="D213" s="906"/>
      <c r="E213" s="906"/>
      <c r="F213" s="906"/>
      <c r="G213" s="906"/>
      <c r="H213" s="906"/>
      <c r="I213" s="906"/>
      <c r="J213" s="906"/>
      <c r="K213" s="906" t="s">
        <v>585</v>
      </c>
      <c r="L213" s="1675">
        <f>INDEX(値一覧項目!$O$2:$O$16,$AU$213)</f>
        <v>0</v>
      </c>
      <c r="M213" s="1675"/>
      <c r="N213" s="1675"/>
      <c r="O213" s="1675"/>
      <c r="P213" s="1675"/>
      <c r="Q213" s="1675"/>
      <c r="R213" s="1675"/>
      <c r="S213" s="938" t="s">
        <v>584</v>
      </c>
      <c r="T213" s="938" t="s">
        <v>585</v>
      </c>
      <c r="U213" s="1675">
        <f>INDEX(値一覧項目!$O$2:$O$16,$BC$211)</f>
        <v>0</v>
      </c>
      <c r="V213" s="1675"/>
      <c r="W213" s="1675"/>
      <c r="X213" s="1675"/>
      <c r="Y213" s="1675"/>
      <c r="Z213" s="1675"/>
      <c r="AA213" s="1675"/>
      <c r="AB213" s="906" t="s">
        <v>584</v>
      </c>
      <c r="AE213" s="906" t="s">
        <v>587</v>
      </c>
      <c r="AU213" s="1092">
        <v>1</v>
      </c>
    </row>
    <row r="214" spans="1:58" s="1089" customFormat="1" ht="18" customHeight="1">
      <c r="A214" s="936"/>
      <c r="B214" s="906" t="s">
        <v>586</v>
      </c>
      <c r="C214" s="906"/>
      <c r="D214" s="906"/>
      <c r="E214" s="906"/>
      <c r="F214" s="906"/>
      <c r="G214" s="906"/>
      <c r="H214" s="906"/>
      <c r="I214" s="906"/>
      <c r="J214" s="906"/>
      <c r="K214" s="906" t="s">
        <v>585</v>
      </c>
      <c r="L214" s="2060" t="str">
        <f>IF(AK214="","",IF(DATE(2019,5,1)&gt;AK214,AK214,"令和"&amp;IF(YEAR(AK214)-2018=1,"元",YEAR(AK214)-2018)&amp;"年"&amp;MONTH(AK214)&amp;"月"&amp;DAY(AK214)&amp;"日"))</f>
        <v/>
      </c>
      <c r="M214" s="2060"/>
      <c r="N214" s="2060"/>
      <c r="O214" s="2060"/>
      <c r="P214" s="2060"/>
      <c r="Q214" s="2060"/>
      <c r="R214" s="2060"/>
      <c r="S214" s="941" t="s">
        <v>584</v>
      </c>
      <c r="T214" s="941" t="s">
        <v>585</v>
      </c>
      <c r="U214" s="2060" t="str">
        <f>IF(AT214="","",IF(DATE(2019,5,1)&gt;AT214,AT214,"令和"&amp;IF(YEAR(AT214)-2018=1,"元",YEAR(AT214)-2018)&amp;"年"&amp;MONTH(AT214)&amp;"月"&amp;DAY(AT214)&amp;"日"))</f>
        <v/>
      </c>
      <c r="V214" s="2060"/>
      <c r="W214" s="2060"/>
      <c r="X214" s="2060"/>
      <c r="Y214" s="2060"/>
      <c r="Z214" s="2060"/>
      <c r="AA214" s="2060"/>
      <c r="AB214" s="935" t="s">
        <v>584</v>
      </c>
      <c r="AE214" s="906" t="s">
        <v>583</v>
      </c>
      <c r="AK214" s="1958"/>
      <c r="AL214" s="1959"/>
      <c r="AM214" s="1959"/>
      <c r="AN214" s="1959"/>
      <c r="AO214" s="1960"/>
      <c r="AP214" s="904"/>
      <c r="AQ214" s="904"/>
      <c r="AR214" s="904"/>
      <c r="AS214" s="904"/>
      <c r="AT214" s="1958"/>
      <c r="AU214" s="1959"/>
      <c r="AV214" s="1959"/>
      <c r="AW214" s="1959"/>
      <c r="AX214" s="1960"/>
      <c r="AY214" s="904"/>
      <c r="AZ214" s="904"/>
      <c r="BA214" s="904"/>
      <c r="BB214" s="904"/>
      <c r="BC214" s="904"/>
      <c r="BD214" s="904"/>
      <c r="BE214" s="904"/>
      <c r="BF214" s="904"/>
    </row>
    <row r="215" spans="1:58" s="1089" customFormat="1" ht="18" customHeight="1">
      <c r="A215" s="959" t="s">
        <v>102</v>
      </c>
      <c r="B215" s="937" t="s">
        <v>582</v>
      </c>
      <c r="C215" s="937"/>
      <c r="D215" s="937"/>
      <c r="E215" s="937"/>
      <c r="F215" s="937"/>
      <c r="G215" s="937"/>
      <c r="H215" s="937"/>
      <c r="I215" s="937"/>
      <c r="J215" s="937"/>
      <c r="K215" s="937"/>
      <c r="L215" s="937"/>
      <c r="M215" s="937"/>
      <c r="N215" s="937"/>
      <c r="O215" s="937"/>
      <c r="P215" s="937"/>
      <c r="Q215" s="937"/>
      <c r="R215" s="937"/>
      <c r="S215" s="937"/>
      <c r="T215" s="937"/>
      <c r="U215" s="937"/>
      <c r="V215" s="937"/>
      <c r="W215" s="937"/>
      <c r="X215" s="937"/>
      <c r="Y215" s="937"/>
      <c r="Z215" s="937"/>
      <c r="AA215" s="937"/>
      <c r="AB215" s="906"/>
      <c r="AK215" s="904"/>
      <c r="AL215" s="904"/>
      <c r="AM215" s="904"/>
      <c r="AN215" s="904"/>
      <c r="AO215" s="904"/>
      <c r="AP215" s="904"/>
      <c r="AQ215" s="904"/>
      <c r="AR215" s="904"/>
      <c r="AS215" s="904"/>
      <c r="AT215" s="904"/>
      <c r="AU215" s="904"/>
      <c r="AV215" s="904"/>
      <c r="AW215" s="904"/>
      <c r="AX215" s="904"/>
      <c r="AY215" s="904"/>
      <c r="AZ215" s="904"/>
      <c r="BA215" s="904"/>
      <c r="BB215" s="904"/>
      <c r="BC215" s="904"/>
      <c r="BD215" s="904"/>
      <c r="BE215" s="904"/>
      <c r="BF215" s="904"/>
    </row>
    <row r="216" spans="1:58" s="1089" customFormat="1" ht="18" customHeight="1">
      <c r="A216" s="936"/>
      <c r="B216" s="906" t="s">
        <v>581</v>
      </c>
      <c r="K216" s="2092">
        <f>$AK$216</f>
        <v>0</v>
      </c>
      <c r="L216" s="2092"/>
      <c r="M216" s="2092"/>
      <c r="N216" s="2092"/>
      <c r="O216" s="2092"/>
      <c r="P216" s="2092"/>
      <c r="Q216" s="2092"/>
      <c r="R216" s="2092"/>
      <c r="S216" s="2092"/>
      <c r="T216" s="2092"/>
      <c r="U216" s="2092"/>
      <c r="V216" s="2092"/>
      <c r="W216" s="2092"/>
      <c r="X216" s="2092"/>
      <c r="Y216" s="2092"/>
      <c r="Z216" s="2092"/>
      <c r="AA216" s="2092"/>
      <c r="AE216" s="1089" t="s">
        <v>580</v>
      </c>
      <c r="AK216" s="1964"/>
      <c r="AL216" s="1965"/>
      <c r="AM216" s="1965"/>
      <c r="AN216" s="1965"/>
      <c r="AO216" s="1965"/>
      <c r="AP216" s="1965"/>
      <c r="AQ216" s="1965"/>
      <c r="AR216" s="1965"/>
      <c r="AS216" s="1965"/>
      <c r="AT216" s="1965"/>
      <c r="AU216" s="1965"/>
      <c r="AV216" s="1965"/>
      <c r="AW216" s="1965"/>
      <c r="AX216" s="1965"/>
      <c r="AY216" s="1965"/>
      <c r="AZ216" s="1965"/>
      <c r="BA216" s="1966"/>
      <c r="BB216" s="904"/>
      <c r="BC216" s="904"/>
      <c r="BD216" s="904"/>
      <c r="BE216" s="904"/>
      <c r="BF216" s="904"/>
    </row>
    <row r="217" spans="1:58" s="1089" customFormat="1" ht="18" customHeight="1">
      <c r="A217" s="936"/>
      <c r="B217" s="906" t="s">
        <v>579</v>
      </c>
      <c r="K217" s="2087">
        <f>$AK$217</f>
        <v>0</v>
      </c>
      <c r="L217" s="2087"/>
      <c r="M217" s="2087"/>
      <c r="N217" s="2087"/>
      <c r="O217" s="2087"/>
      <c r="P217" s="2087"/>
      <c r="Q217" s="2087"/>
      <c r="R217" s="2087"/>
      <c r="S217" s="2087"/>
      <c r="T217" s="2087"/>
      <c r="U217" s="2087"/>
      <c r="V217" s="2087"/>
      <c r="W217" s="2087"/>
      <c r="X217" s="2087"/>
      <c r="Y217" s="2087"/>
      <c r="Z217" s="2087"/>
      <c r="AA217" s="2087"/>
      <c r="AB217" s="1334"/>
      <c r="AE217" s="1089" t="s">
        <v>578</v>
      </c>
      <c r="AK217" s="1964"/>
      <c r="AL217" s="1965"/>
      <c r="AM217" s="1965"/>
      <c r="AN217" s="1965"/>
      <c r="AO217" s="1965"/>
      <c r="AP217" s="1965"/>
      <c r="AQ217" s="1965"/>
      <c r="AR217" s="1965"/>
      <c r="AS217" s="1965"/>
      <c r="AT217" s="1965"/>
      <c r="AU217" s="1965"/>
      <c r="AV217" s="1965"/>
      <c r="AW217" s="1965"/>
      <c r="AX217" s="1965"/>
      <c r="AY217" s="1965"/>
      <c r="AZ217" s="1965"/>
      <c r="BA217" s="1966"/>
      <c r="BB217" s="904"/>
      <c r="BC217" s="904"/>
      <c r="BD217" s="904"/>
      <c r="BE217" s="904"/>
      <c r="BF217" s="904"/>
    </row>
    <row r="218" spans="1:58" s="1089" customFormat="1" ht="18" customHeight="1">
      <c r="A218" s="959" t="s">
        <v>102</v>
      </c>
      <c r="B218" s="937" t="s">
        <v>577</v>
      </c>
      <c r="C218" s="1338"/>
      <c r="D218" s="1338"/>
      <c r="E218" s="1338"/>
      <c r="F218" s="1338"/>
      <c r="G218" s="1338"/>
      <c r="H218" s="1338"/>
      <c r="I218" s="1338"/>
      <c r="J218" s="1338"/>
      <c r="K218" s="1346"/>
      <c r="L218" s="1346"/>
      <c r="M218" s="1346"/>
      <c r="N218" s="1346"/>
      <c r="O218" s="1346"/>
      <c r="P218" s="1346"/>
      <c r="Q218" s="1346"/>
      <c r="R218" s="1346"/>
      <c r="S218" s="1346"/>
      <c r="T218" s="1346"/>
      <c r="U218" s="1346"/>
      <c r="V218" s="1346"/>
      <c r="W218" s="1346"/>
      <c r="X218" s="1346"/>
      <c r="Y218" s="1346"/>
      <c r="Z218" s="1346"/>
      <c r="AA218" s="1346"/>
      <c r="AK218" s="904"/>
      <c r="AL218" s="904"/>
      <c r="AM218" s="904"/>
      <c r="AN218" s="904"/>
      <c r="AO218" s="904"/>
      <c r="AP218" s="904"/>
      <c r="AQ218" s="904"/>
      <c r="AR218" s="904"/>
      <c r="AS218" s="904"/>
      <c r="AT218" s="904"/>
      <c r="AU218" s="904"/>
      <c r="AV218" s="904"/>
      <c r="AW218" s="904"/>
      <c r="AX218" s="904"/>
      <c r="AY218" s="904"/>
      <c r="AZ218" s="904"/>
      <c r="BA218" s="904"/>
      <c r="BB218" s="904"/>
      <c r="BC218" s="904"/>
      <c r="BD218" s="904"/>
      <c r="BE218" s="904"/>
      <c r="BF218" s="904"/>
    </row>
    <row r="219" spans="1:58" s="1089" customFormat="1" ht="18" customHeight="1">
      <c r="A219" s="936"/>
      <c r="F219" s="1668" t="str">
        <f>IF($AK$219="","",$AK$219)</f>
        <v/>
      </c>
      <c r="G219" s="1668"/>
      <c r="H219" s="1668"/>
      <c r="I219" s="1668"/>
      <c r="J219" s="1668"/>
      <c r="K219" s="1668"/>
      <c r="L219" s="1668"/>
      <c r="M219" s="1668"/>
      <c r="N219" s="1668"/>
      <c r="O219" s="1668"/>
      <c r="P219" s="1668"/>
      <c r="Q219" s="1668"/>
      <c r="R219" s="1668"/>
      <c r="S219" s="1668"/>
      <c r="T219" s="1668"/>
      <c r="U219" s="1668"/>
      <c r="V219" s="1668"/>
      <c r="W219" s="1668"/>
      <c r="X219" s="1668"/>
      <c r="Y219" s="1668"/>
      <c r="Z219" s="1668"/>
      <c r="AA219" s="1668"/>
      <c r="AE219" s="1089" t="s">
        <v>576</v>
      </c>
      <c r="AK219" s="2068"/>
      <c r="AL219" s="2069"/>
      <c r="AM219" s="2069"/>
      <c r="AN219" s="2069"/>
      <c r="AO219" s="2069"/>
      <c r="AP219" s="2069"/>
      <c r="AQ219" s="2069"/>
      <c r="AR219" s="2069"/>
      <c r="AS219" s="2069"/>
      <c r="AT219" s="2069"/>
      <c r="AU219" s="2069"/>
      <c r="AV219" s="2069"/>
      <c r="AW219" s="2069"/>
      <c r="AX219" s="2069"/>
      <c r="AY219" s="2069"/>
      <c r="AZ219" s="2069"/>
      <c r="BA219" s="2069"/>
      <c r="BB219" s="2069"/>
      <c r="BC219" s="2069"/>
      <c r="BD219" s="2069"/>
      <c r="BE219" s="2069"/>
      <c r="BF219" s="2070"/>
    </row>
    <row r="220" spans="1:58" s="1089" customFormat="1" ht="18" customHeight="1">
      <c r="F220" s="1668"/>
      <c r="G220" s="1668"/>
      <c r="H220" s="1668"/>
      <c r="I220" s="1668"/>
      <c r="J220" s="1668"/>
      <c r="K220" s="1668"/>
      <c r="L220" s="1668"/>
      <c r="M220" s="1668"/>
      <c r="N220" s="1668"/>
      <c r="O220" s="1668"/>
      <c r="P220" s="1668"/>
      <c r="Q220" s="1668"/>
      <c r="R220" s="1668"/>
      <c r="S220" s="1668"/>
      <c r="T220" s="1668"/>
      <c r="U220" s="1668"/>
      <c r="V220" s="1668"/>
      <c r="W220" s="1668"/>
      <c r="X220" s="1668"/>
      <c r="Y220" s="1668"/>
      <c r="Z220" s="1668"/>
      <c r="AA220" s="1668"/>
      <c r="AK220" s="2071"/>
      <c r="AL220" s="2072"/>
      <c r="AM220" s="2072"/>
      <c r="AN220" s="2072"/>
      <c r="AO220" s="2072"/>
      <c r="AP220" s="2072"/>
      <c r="AQ220" s="2072"/>
      <c r="AR220" s="2072"/>
      <c r="AS220" s="2072"/>
      <c r="AT220" s="2072"/>
      <c r="AU220" s="2072"/>
      <c r="AV220" s="2072"/>
      <c r="AW220" s="2072"/>
      <c r="AX220" s="2072"/>
      <c r="AY220" s="2072"/>
      <c r="AZ220" s="2072"/>
      <c r="BA220" s="2072"/>
      <c r="BB220" s="2072"/>
      <c r="BC220" s="2072"/>
      <c r="BD220" s="2072"/>
      <c r="BE220" s="2072"/>
      <c r="BF220" s="2073"/>
    </row>
    <row r="221" spans="1:58" s="1089" customFormat="1" ht="18" customHeight="1">
      <c r="F221" s="1669"/>
      <c r="G221" s="1669"/>
      <c r="H221" s="1669"/>
      <c r="I221" s="1669"/>
      <c r="J221" s="1669"/>
      <c r="K221" s="1669"/>
      <c r="L221" s="1669"/>
      <c r="M221" s="1669"/>
      <c r="N221" s="1669"/>
      <c r="O221" s="1669"/>
      <c r="P221" s="1669"/>
      <c r="Q221" s="1669"/>
      <c r="R221" s="1669"/>
      <c r="S221" s="1669"/>
      <c r="T221" s="1669"/>
      <c r="U221" s="1669"/>
      <c r="V221" s="1669"/>
      <c r="W221" s="1669"/>
      <c r="X221" s="1669"/>
      <c r="Y221" s="1669"/>
      <c r="Z221" s="1669"/>
      <c r="AA221" s="1669"/>
      <c r="AB221" s="1334"/>
      <c r="AD221" s="904"/>
      <c r="AE221" s="904"/>
      <c r="AF221" s="904"/>
      <c r="AG221" s="904"/>
      <c r="AH221" s="904"/>
      <c r="AI221" s="904"/>
      <c r="AJ221" s="904"/>
      <c r="AK221" s="2074"/>
      <c r="AL221" s="2075"/>
      <c r="AM221" s="2075"/>
      <c r="AN221" s="2075"/>
      <c r="AO221" s="2075"/>
      <c r="AP221" s="2075"/>
      <c r="AQ221" s="2075"/>
      <c r="AR221" s="2075"/>
      <c r="AS221" s="2075"/>
      <c r="AT221" s="2075"/>
      <c r="AU221" s="2075"/>
      <c r="AV221" s="2075"/>
      <c r="AW221" s="2075"/>
      <c r="AX221" s="2075"/>
      <c r="AY221" s="2075"/>
      <c r="AZ221" s="2075"/>
      <c r="BA221" s="2075"/>
      <c r="BB221" s="2075"/>
      <c r="BC221" s="2075"/>
      <c r="BD221" s="2075"/>
      <c r="BE221" s="2075"/>
      <c r="BF221" s="2076"/>
    </row>
    <row r="222" spans="1:58" ht="18" customHeight="1">
      <c r="A222" s="1338"/>
      <c r="B222" s="1338"/>
      <c r="C222" s="1338"/>
      <c r="D222" s="1338"/>
      <c r="E222" s="1338"/>
      <c r="F222" s="1338"/>
      <c r="G222" s="1338"/>
      <c r="H222" s="1338"/>
      <c r="I222" s="1338"/>
      <c r="J222" s="1338"/>
      <c r="K222" s="1338"/>
      <c r="L222" s="1338"/>
      <c r="M222" s="1338"/>
      <c r="N222" s="1338"/>
      <c r="O222" s="1338"/>
      <c r="P222" s="1338"/>
      <c r="Q222" s="1338"/>
      <c r="R222" s="1338"/>
      <c r="S222" s="1338"/>
      <c r="T222" s="1338"/>
      <c r="U222" s="1338"/>
      <c r="V222" s="1338"/>
      <c r="W222" s="1338"/>
      <c r="X222" s="1338"/>
      <c r="Y222" s="1338"/>
      <c r="Z222" s="1338"/>
      <c r="AA222" s="1338"/>
      <c r="AB222" s="1089"/>
      <c r="AC222" s="1089"/>
    </row>
    <row r="223" spans="1:58">
      <c r="A223" s="1089"/>
      <c r="B223" s="1089"/>
      <c r="C223" s="1089"/>
      <c r="D223" s="1089"/>
      <c r="E223" s="1089"/>
      <c r="F223" s="1089"/>
      <c r="G223" s="1089"/>
      <c r="H223" s="1089"/>
      <c r="I223" s="1089"/>
      <c r="J223" s="1089"/>
      <c r="K223" s="1089"/>
      <c r="L223" s="1089"/>
      <c r="M223" s="1089"/>
      <c r="N223" s="1089"/>
      <c r="O223" s="1089"/>
      <c r="P223" s="1089"/>
      <c r="Q223" s="1089"/>
      <c r="R223" s="1089"/>
      <c r="S223" s="1089"/>
      <c r="T223" s="1089"/>
      <c r="U223" s="1089"/>
      <c r="V223" s="1089"/>
      <c r="W223" s="1089"/>
      <c r="X223" s="1089"/>
      <c r="Y223" s="1089"/>
      <c r="Z223" s="1089"/>
      <c r="AA223" s="1089"/>
      <c r="AB223" s="1089"/>
      <c r="AC223" s="1089"/>
    </row>
    <row r="224" spans="1:58">
      <c r="A224" s="1089"/>
      <c r="B224" s="1089"/>
      <c r="C224" s="1089"/>
      <c r="D224" s="1089"/>
      <c r="E224" s="1089"/>
      <c r="F224" s="1089"/>
      <c r="G224" s="1089"/>
      <c r="H224" s="1089"/>
      <c r="I224" s="1089"/>
      <c r="J224" s="1089"/>
      <c r="K224" s="1089"/>
      <c r="L224" s="1089"/>
      <c r="M224" s="1089"/>
      <c r="N224" s="1089"/>
      <c r="O224" s="1089"/>
      <c r="P224" s="1089"/>
      <c r="Q224" s="1089"/>
      <c r="R224" s="1089"/>
      <c r="S224" s="1089"/>
      <c r="T224" s="1089"/>
      <c r="U224" s="1089"/>
      <c r="V224" s="1089"/>
      <c r="W224" s="1089"/>
      <c r="X224" s="1089"/>
      <c r="Y224" s="1089"/>
      <c r="Z224" s="1089"/>
      <c r="AA224" s="1089"/>
      <c r="AB224" s="1089"/>
      <c r="AC224" s="1089"/>
    </row>
    <row r="225" spans="1:31" ht="17.25" customHeight="1">
      <c r="A225" s="1089"/>
      <c r="B225" s="1089"/>
      <c r="C225" s="1089"/>
      <c r="D225" s="1089"/>
      <c r="E225" s="1089"/>
      <c r="F225" s="1089"/>
      <c r="G225" s="1089"/>
      <c r="H225" s="1089"/>
      <c r="I225" s="1089"/>
      <c r="J225" s="1089"/>
      <c r="K225" s="1089"/>
      <c r="L225" s="1089"/>
      <c r="M225" s="1089"/>
      <c r="N225" s="1089"/>
      <c r="O225" s="1089"/>
      <c r="P225" s="1089"/>
      <c r="Q225" s="1089"/>
      <c r="R225" s="1089"/>
      <c r="S225" s="1089"/>
      <c r="T225" s="1089"/>
      <c r="U225" s="1089"/>
      <c r="V225" s="1089"/>
      <c r="W225" s="1089"/>
      <c r="X225" s="1089"/>
      <c r="Y225" s="1089"/>
      <c r="Z225" s="1089"/>
      <c r="AA225" s="1089"/>
      <c r="AB225" s="1089"/>
      <c r="AC225" s="1089"/>
    </row>
    <row r="226" spans="1:31" ht="11.25" customHeight="1">
      <c r="AE226" s="1343"/>
    </row>
    <row r="227" spans="1:31" ht="17.25" customHeight="1">
      <c r="A227" s="1307" t="s">
        <v>541</v>
      </c>
      <c r="B227" s="1307"/>
      <c r="C227" s="1307"/>
      <c r="D227" s="1307"/>
      <c r="E227" s="1307"/>
      <c r="F227" s="1307"/>
      <c r="G227" s="1307"/>
      <c r="H227" s="1307"/>
      <c r="I227" s="1307"/>
      <c r="J227" s="1307"/>
      <c r="K227" s="1307"/>
      <c r="L227" s="1307"/>
      <c r="M227" s="1307"/>
      <c r="N227" s="1307"/>
      <c r="O227" s="1307"/>
      <c r="P227" s="1307"/>
      <c r="Q227" s="1307"/>
      <c r="R227" s="1307"/>
      <c r="S227" s="1307"/>
      <c r="T227" s="1307"/>
      <c r="U227" s="1307"/>
      <c r="V227" s="1307"/>
      <c r="W227" s="1307"/>
      <c r="X227" s="1307"/>
      <c r="Y227" s="1307"/>
      <c r="Z227" s="1307"/>
      <c r="AA227" s="1307"/>
      <c r="AE227" s="1341" t="s">
        <v>575</v>
      </c>
    </row>
    <row r="228" spans="1:31" s="903" customFormat="1" ht="17.25" customHeight="1">
      <c r="A228" s="903" t="s">
        <v>574</v>
      </c>
    </row>
    <row r="229" spans="1:31" ht="17.25" customHeight="1">
      <c r="A229" s="1342"/>
      <c r="B229" s="916"/>
      <c r="C229" s="916"/>
      <c r="D229" s="916"/>
      <c r="E229" s="1055"/>
      <c r="F229" s="2057" t="s">
        <v>573</v>
      </c>
      <c r="G229" s="2058"/>
      <c r="H229" s="2059"/>
      <c r="I229" s="2064" t="s">
        <v>572</v>
      </c>
      <c r="J229" s="2065"/>
      <c r="K229" s="2065"/>
      <c r="L229" s="2065"/>
      <c r="M229" s="2066"/>
      <c r="N229" s="2057" t="s">
        <v>571</v>
      </c>
      <c r="O229" s="2058"/>
      <c r="P229" s="2059"/>
      <c r="Q229" s="2057" t="s">
        <v>653</v>
      </c>
      <c r="R229" s="2058"/>
      <c r="S229" s="2058"/>
      <c r="T229" s="2058"/>
      <c r="U229" s="2059"/>
      <c r="V229" s="2057" t="s">
        <v>569</v>
      </c>
      <c r="W229" s="2058"/>
      <c r="X229" s="2058"/>
      <c r="Y229" s="2059"/>
      <c r="Z229" s="2048" t="s">
        <v>652</v>
      </c>
      <c r="AA229" s="2049"/>
      <c r="AB229" s="2049"/>
      <c r="AC229" s="2050"/>
    </row>
    <row r="230" spans="1:31" ht="17.25" customHeight="1">
      <c r="A230" s="1277"/>
      <c r="E230" s="1061"/>
      <c r="F230" s="2051"/>
      <c r="G230" s="2052"/>
      <c r="H230" s="2053"/>
      <c r="I230" s="1718"/>
      <c r="J230" s="1719"/>
      <c r="K230" s="1719"/>
      <c r="L230" s="1719"/>
      <c r="M230" s="1720"/>
      <c r="N230" s="2051"/>
      <c r="O230" s="2052"/>
      <c r="P230" s="2053"/>
      <c r="Q230" s="2051"/>
      <c r="R230" s="2052"/>
      <c r="S230" s="2052"/>
      <c r="T230" s="2052"/>
      <c r="U230" s="2053"/>
      <c r="V230" s="2051"/>
      <c r="W230" s="2052"/>
      <c r="X230" s="2052"/>
      <c r="Y230" s="2053"/>
      <c r="Z230" s="2051"/>
      <c r="AA230" s="2052"/>
      <c r="AB230" s="2052"/>
      <c r="AC230" s="2053"/>
    </row>
    <row r="231" spans="1:31" ht="17.25" customHeight="1">
      <c r="A231" s="1277"/>
      <c r="E231" s="1061"/>
      <c r="F231" s="2054"/>
      <c r="G231" s="2055"/>
      <c r="H231" s="2056"/>
      <c r="I231" s="1721"/>
      <c r="J231" s="1722"/>
      <c r="K231" s="1722"/>
      <c r="L231" s="1722"/>
      <c r="M231" s="1723"/>
      <c r="N231" s="2054"/>
      <c r="O231" s="2055"/>
      <c r="P231" s="2056"/>
      <c r="Q231" s="2054"/>
      <c r="R231" s="2055"/>
      <c r="S231" s="2055"/>
      <c r="T231" s="2055"/>
      <c r="U231" s="2056"/>
      <c r="V231" s="2054"/>
      <c r="W231" s="2055"/>
      <c r="X231" s="2055"/>
      <c r="Y231" s="2056"/>
      <c r="Z231" s="2054"/>
      <c r="AA231" s="2055"/>
      <c r="AB231" s="2055"/>
      <c r="AC231" s="2056"/>
    </row>
    <row r="232" spans="1:31" ht="17.25" customHeight="1">
      <c r="A232" s="2017" t="s">
        <v>567</v>
      </c>
      <c r="B232" s="2018"/>
      <c r="C232" s="2018"/>
      <c r="D232" s="2018"/>
      <c r="E232" s="2019"/>
      <c r="F232" s="2047"/>
      <c r="G232" s="2039"/>
      <c r="H232" s="2040"/>
      <c r="I232" s="1996"/>
      <c r="J232" s="1997"/>
      <c r="K232" s="1997"/>
      <c r="L232" s="1997"/>
      <c r="M232" s="1998"/>
      <c r="N232" s="1996"/>
      <c r="O232" s="1997"/>
      <c r="P232" s="1998"/>
      <c r="Q232" s="1996"/>
      <c r="R232" s="1997"/>
      <c r="S232" s="1997"/>
      <c r="T232" s="1997"/>
      <c r="U232" s="1998"/>
      <c r="V232" s="1996"/>
      <c r="W232" s="1997"/>
      <c r="X232" s="1997"/>
      <c r="Y232" s="1998"/>
      <c r="Z232" s="2005"/>
      <c r="AA232" s="2006"/>
      <c r="AB232" s="2006"/>
      <c r="AC232" s="2007"/>
    </row>
    <row r="233" spans="1:31" ht="17.25" customHeight="1">
      <c r="A233" s="2020"/>
      <c r="B233" s="2021"/>
      <c r="C233" s="2021"/>
      <c r="D233" s="2021"/>
      <c r="E233" s="2022"/>
      <c r="F233" s="2041"/>
      <c r="G233" s="2042"/>
      <c r="H233" s="2043"/>
      <c r="I233" s="1999"/>
      <c r="J233" s="2000"/>
      <c r="K233" s="2000"/>
      <c r="L233" s="2000"/>
      <c r="M233" s="2001"/>
      <c r="N233" s="1999"/>
      <c r="O233" s="2000"/>
      <c r="P233" s="2001"/>
      <c r="Q233" s="1999"/>
      <c r="R233" s="2000"/>
      <c r="S233" s="2000"/>
      <c r="T233" s="2000"/>
      <c r="U233" s="2001"/>
      <c r="V233" s="1999"/>
      <c r="W233" s="2000"/>
      <c r="X233" s="2000"/>
      <c r="Y233" s="2001"/>
      <c r="Z233" s="1999"/>
      <c r="AA233" s="2000"/>
      <c r="AB233" s="2000"/>
      <c r="AC233" s="2001"/>
    </row>
    <row r="234" spans="1:31" ht="17.25" customHeight="1">
      <c r="A234" s="2020"/>
      <c r="B234" s="2021"/>
      <c r="C234" s="2021"/>
      <c r="D234" s="2021"/>
      <c r="E234" s="2022"/>
      <c r="F234" s="2041"/>
      <c r="G234" s="2042"/>
      <c r="H234" s="2043"/>
      <c r="I234" s="1999"/>
      <c r="J234" s="2000"/>
      <c r="K234" s="2000"/>
      <c r="L234" s="2000"/>
      <c r="M234" s="2001"/>
      <c r="N234" s="1999"/>
      <c r="O234" s="2000"/>
      <c r="P234" s="2001"/>
      <c r="Q234" s="1999"/>
      <c r="R234" s="2000"/>
      <c r="S234" s="2000"/>
      <c r="T234" s="2000"/>
      <c r="U234" s="2001"/>
      <c r="V234" s="1999"/>
      <c r="W234" s="2000"/>
      <c r="X234" s="2000"/>
      <c r="Y234" s="2001"/>
      <c r="Z234" s="1999"/>
      <c r="AA234" s="2000"/>
      <c r="AB234" s="2000"/>
      <c r="AC234" s="2001"/>
    </row>
    <row r="235" spans="1:31" ht="17.25" customHeight="1">
      <c r="A235" s="2023"/>
      <c r="B235" s="2024"/>
      <c r="C235" s="2024"/>
      <c r="D235" s="2024"/>
      <c r="E235" s="2025"/>
      <c r="F235" s="2044"/>
      <c r="G235" s="2045"/>
      <c r="H235" s="2046"/>
      <c r="I235" s="2002"/>
      <c r="J235" s="2003"/>
      <c r="K235" s="2003"/>
      <c r="L235" s="2003"/>
      <c r="M235" s="2004"/>
      <c r="N235" s="2002"/>
      <c r="O235" s="2003"/>
      <c r="P235" s="2004"/>
      <c r="Q235" s="2002"/>
      <c r="R235" s="2003"/>
      <c r="S235" s="2003"/>
      <c r="T235" s="2003"/>
      <c r="U235" s="2004"/>
      <c r="V235" s="2002"/>
      <c r="W235" s="2003"/>
      <c r="X235" s="2003"/>
      <c r="Y235" s="2004"/>
      <c r="Z235" s="2002"/>
      <c r="AA235" s="2003"/>
      <c r="AB235" s="2003"/>
      <c r="AC235" s="2004"/>
    </row>
    <row r="236" spans="1:31" ht="17.25" customHeight="1">
      <c r="A236" s="2008" t="s">
        <v>566</v>
      </c>
      <c r="B236" s="2009"/>
      <c r="C236" s="2009"/>
      <c r="D236" s="2009"/>
      <c r="E236" s="2010"/>
      <c r="F236" s="2038"/>
      <c r="G236" s="2039"/>
      <c r="H236" s="2040"/>
      <c r="I236" s="1996"/>
      <c r="J236" s="1997"/>
      <c r="K236" s="1997"/>
      <c r="L236" s="1997"/>
      <c r="M236" s="1998"/>
      <c r="N236" s="1996"/>
      <c r="O236" s="1997"/>
      <c r="P236" s="1998"/>
      <c r="Q236" s="1996"/>
      <c r="R236" s="1997"/>
      <c r="S236" s="1997"/>
      <c r="T236" s="1997"/>
      <c r="U236" s="1998"/>
      <c r="V236" s="1996"/>
      <c r="W236" s="1997"/>
      <c r="X236" s="1997"/>
      <c r="Y236" s="1998"/>
      <c r="Z236" s="2005"/>
      <c r="AA236" s="2006"/>
      <c r="AB236" s="2006"/>
      <c r="AC236" s="2007"/>
    </row>
    <row r="237" spans="1:31" ht="17.25" customHeight="1">
      <c r="A237" s="2011"/>
      <c r="B237" s="2012"/>
      <c r="C237" s="2012"/>
      <c r="D237" s="2012"/>
      <c r="E237" s="2013"/>
      <c r="F237" s="2041"/>
      <c r="G237" s="2042"/>
      <c r="H237" s="2043"/>
      <c r="I237" s="1999"/>
      <c r="J237" s="2000"/>
      <c r="K237" s="2000"/>
      <c r="L237" s="2000"/>
      <c r="M237" s="2001"/>
      <c r="N237" s="1999"/>
      <c r="O237" s="2000"/>
      <c r="P237" s="2001"/>
      <c r="Q237" s="1999"/>
      <c r="R237" s="2000"/>
      <c r="S237" s="2000"/>
      <c r="T237" s="2000"/>
      <c r="U237" s="2001"/>
      <c r="V237" s="1999"/>
      <c r="W237" s="2000"/>
      <c r="X237" s="2000"/>
      <c r="Y237" s="2001"/>
      <c r="Z237" s="1999"/>
      <c r="AA237" s="2000"/>
      <c r="AB237" s="2000"/>
      <c r="AC237" s="2001"/>
    </row>
    <row r="238" spans="1:31" ht="17.25" customHeight="1">
      <c r="A238" s="2011"/>
      <c r="B238" s="2012"/>
      <c r="C238" s="2012"/>
      <c r="D238" s="2012"/>
      <c r="E238" s="2013"/>
      <c r="F238" s="2041"/>
      <c r="G238" s="2042"/>
      <c r="H238" s="2043"/>
      <c r="I238" s="1999"/>
      <c r="J238" s="2000"/>
      <c r="K238" s="2000"/>
      <c r="L238" s="2000"/>
      <c r="M238" s="2001"/>
      <c r="N238" s="1999"/>
      <c r="O238" s="2000"/>
      <c r="P238" s="2001"/>
      <c r="Q238" s="1999"/>
      <c r="R238" s="2000"/>
      <c r="S238" s="2000"/>
      <c r="T238" s="2000"/>
      <c r="U238" s="2001"/>
      <c r="V238" s="1999"/>
      <c r="W238" s="2000"/>
      <c r="X238" s="2000"/>
      <c r="Y238" s="2001"/>
      <c r="Z238" s="1999"/>
      <c r="AA238" s="2000"/>
      <c r="AB238" s="2000"/>
      <c r="AC238" s="2001"/>
    </row>
    <row r="239" spans="1:31" ht="17.25" customHeight="1">
      <c r="A239" s="2011"/>
      <c r="B239" s="2012"/>
      <c r="C239" s="2012"/>
      <c r="D239" s="2012"/>
      <c r="E239" s="2013"/>
      <c r="F239" s="2041"/>
      <c r="G239" s="2042"/>
      <c r="H239" s="2043"/>
      <c r="I239" s="1999"/>
      <c r="J239" s="2000"/>
      <c r="K239" s="2000"/>
      <c r="L239" s="2000"/>
      <c r="M239" s="2001"/>
      <c r="N239" s="1999"/>
      <c r="O239" s="2000"/>
      <c r="P239" s="2001"/>
      <c r="Q239" s="1999"/>
      <c r="R239" s="2000"/>
      <c r="S239" s="2000"/>
      <c r="T239" s="2000"/>
      <c r="U239" s="2001"/>
      <c r="V239" s="1999"/>
      <c r="W239" s="2000"/>
      <c r="X239" s="2000"/>
      <c r="Y239" s="2001"/>
      <c r="Z239" s="1999"/>
      <c r="AA239" s="2000"/>
      <c r="AB239" s="2000"/>
      <c r="AC239" s="2001"/>
    </row>
    <row r="240" spans="1:31" ht="17.25" customHeight="1">
      <c r="A240" s="2014"/>
      <c r="B240" s="2015"/>
      <c r="C240" s="2015"/>
      <c r="D240" s="2015"/>
      <c r="E240" s="2016"/>
      <c r="F240" s="2044"/>
      <c r="G240" s="2045"/>
      <c r="H240" s="2046"/>
      <c r="I240" s="2002"/>
      <c r="J240" s="2003"/>
      <c r="K240" s="2003"/>
      <c r="L240" s="2003"/>
      <c r="M240" s="2004"/>
      <c r="N240" s="2002"/>
      <c r="O240" s="2003"/>
      <c r="P240" s="2004"/>
      <c r="Q240" s="2002"/>
      <c r="R240" s="2003"/>
      <c r="S240" s="2003"/>
      <c r="T240" s="2003"/>
      <c r="U240" s="2004"/>
      <c r="V240" s="2002"/>
      <c r="W240" s="2003"/>
      <c r="X240" s="2003"/>
      <c r="Y240" s="2004"/>
      <c r="Z240" s="2002"/>
      <c r="AA240" s="2003"/>
      <c r="AB240" s="2003"/>
      <c r="AC240" s="2004"/>
    </row>
    <row r="241" spans="1:29" ht="17.25" customHeight="1">
      <c r="A241" s="2008" t="s">
        <v>565</v>
      </c>
      <c r="B241" s="2009"/>
      <c r="C241" s="2009"/>
      <c r="D241" s="2009"/>
      <c r="E241" s="2010"/>
      <c r="F241" s="1996"/>
      <c r="G241" s="1997"/>
      <c r="H241" s="1998"/>
      <c r="I241" s="1996"/>
      <c r="J241" s="1997"/>
      <c r="K241" s="1997"/>
      <c r="L241" s="1997"/>
      <c r="M241" s="1998"/>
      <c r="N241" s="1996"/>
      <c r="O241" s="1997"/>
      <c r="P241" s="1998"/>
      <c r="Q241" s="1996"/>
      <c r="R241" s="1997"/>
      <c r="S241" s="1997"/>
      <c r="T241" s="1997"/>
      <c r="U241" s="1998"/>
      <c r="V241" s="1996"/>
      <c r="W241" s="1997"/>
      <c r="X241" s="1997"/>
      <c r="Y241" s="1998"/>
      <c r="Z241" s="2005"/>
      <c r="AA241" s="2006"/>
      <c r="AB241" s="2006"/>
      <c r="AC241" s="2007"/>
    </row>
    <row r="242" spans="1:29" ht="17.25" customHeight="1">
      <c r="A242" s="2011"/>
      <c r="B242" s="2012"/>
      <c r="C242" s="2012"/>
      <c r="D242" s="2012"/>
      <c r="E242" s="2013"/>
      <c r="F242" s="1999"/>
      <c r="G242" s="2000"/>
      <c r="H242" s="2001"/>
      <c r="I242" s="1999"/>
      <c r="J242" s="2000"/>
      <c r="K242" s="2000"/>
      <c r="L242" s="2000"/>
      <c r="M242" s="2001"/>
      <c r="N242" s="1999"/>
      <c r="O242" s="2000"/>
      <c r="P242" s="2001"/>
      <c r="Q242" s="1999"/>
      <c r="R242" s="2000"/>
      <c r="S242" s="2000"/>
      <c r="T242" s="2000"/>
      <c r="U242" s="2001"/>
      <c r="V242" s="1999"/>
      <c r="W242" s="2000"/>
      <c r="X242" s="2000"/>
      <c r="Y242" s="2001"/>
      <c r="Z242" s="1999"/>
      <c r="AA242" s="2000"/>
      <c r="AB242" s="2000"/>
      <c r="AC242" s="2001"/>
    </row>
    <row r="243" spans="1:29" ht="17.25" customHeight="1">
      <c r="A243" s="2011"/>
      <c r="B243" s="2012"/>
      <c r="C243" s="2012"/>
      <c r="D243" s="2012"/>
      <c r="E243" s="2013"/>
      <c r="F243" s="1999"/>
      <c r="G243" s="2000"/>
      <c r="H243" s="2001"/>
      <c r="I243" s="1999"/>
      <c r="J243" s="2000"/>
      <c r="K243" s="2000"/>
      <c r="L243" s="2000"/>
      <c r="M243" s="2001"/>
      <c r="N243" s="1999"/>
      <c r="O243" s="2000"/>
      <c r="P243" s="2001"/>
      <c r="Q243" s="1999"/>
      <c r="R243" s="2000"/>
      <c r="S243" s="2000"/>
      <c r="T243" s="2000"/>
      <c r="U243" s="2001"/>
      <c r="V243" s="1999"/>
      <c r="W243" s="2000"/>
      <c r="X243" s="2000"/>
      <c r="Y243" s="2001"/>
      <c r="Z243" s="1999"/>
      <c r="AA243" s="2000"/>
      <c r="AB243" s="2000"/>
      <c r="AC243" s="2001"/>
    </row>
    <row r="244" spans="1:29" ht="17.25" customHeight="1">
      <c r="A244" s="2014"/>
      <c r="B244" s="2015"/>
      <c r="C244" s="2015"/>
      <c r="D244" s="2015"/>
      <c r="E244" s="2016"/>
      <c r="F244" s="2002"/>
      <c r="G244" s="2003"/>
      <c r="H244" s="2004"/>
      <c r="I244" s="2002"/>
      <c r="J244" s="2003"/>
      <c r="K244" s="2003"/>
      <c r="L244" s="2003"/>
      <c r="M244" s="2004"/>
      <c r="N244" s="2002"/>
      <c r="O244" s="2003"/>
      <c r="P244" s="2004"/>
      <c r="Q244" s="2002"/>
      <c r="R244" s="2003"/>
      <c r="S244" s="2003"/>
      <c r="T244" s="2003"/>
      <c r="U244" s="2004"/>
      <c r="V244" s="2002"/>
      <c r="W244" s="2003"/>
      <c r="X244" s="2003"/>
      <c r="Y244" s="2004"/>
      <c r="Z244" s="2002"/>
      <c r="AA244" s="2003"/>
      <c r="AB244" s="2003"/>
      <c r="AC244" s="2004"/>
    </row>
    <row r="245" spans="1:29" ht="17.25" customHeight="1">
      <c r="A245" s="2017" t="s">
        <v>564</v>
      </c>
      <c r="B245" s="2018"/>
      <c r="C245" s="2018"/>
      <c r="D245" s="2018"/>
      <c r="E245" s="2019"/>
      <c r="F245" s="1996"/>
      <c r="G245" s="1997"/>
      <c r="H245" s="1998"/>
      <c r="I245" s="1996"/>
      <c r="J245" s="1997"/>
      <c r="K245" s="1997"/>
      <c r="L245" s="1997"/>
      <c r="M245" s="1998"/>
      <c r="N245" s="1996"/>
      <c r="O245" s="1997"/>
      <c r="P245" s="1998"/>
      <c r="Q245" s="1996"/>
      <c r="R245" s="1997"/>
      <c r="S245" s="1997"/>
      <c r="T245" s="1997"/>
      <c r="U245" s="1998"/>
      <c r="V245" s="1996"/>
      <c r="W245" s="1997"/>
      <c r="X245" s="1997"/>
      <c r="Y245" s="1998"/>
      <c r="Z245" s="2005"/>
      <c r="AA245" s="2006"/>
      <c r="AB245" s="2006"/>
      <c r="AC245" s="2007"/>
    </row>
    <row r="246" spans="1:29" ht="17.25" customHeight="1">
      <c r="A246" s="2020"/>
      <c r="B246" s="2021"/>
      <c r="C246" s="2021"/>
      <c r="D246" s="2021"/>
      <c r="E246" s="2022"/>
      <c r="F246" s="1999"/>
      <c r="G246" s="2000"/>
      <c r="H246" s="2001"/>
      <c r="I246" s="1999"/>
      <c r="J246" s="2000"/>
      <c r="K246" s="2000"/>
      <c r="L246" s="2000"/>
      <c r="M246" s="2001"/>
      <c r="N246" s="1999"/>
      <c r="O246" s="2000"/>
      <c r="P246" s="2001"/>
      <c r="Q246" s="1999"/>
      <c r="R246" s="2000"/>
      <c r="S246" s="2000"/>
      <c r="T246" s="2000"/>
      <c r="U246" s="2001"/>
      <c r="V246" s="1999"/>
      <c r="W246" s="2000"/>
      <c r="X246" s="2000"/>
      <c r="Y246" s="2001"/>
      <c r="Z246" s="1999"/>
      <c r="AA246" s="2000"/>
      <c r="AB246" s="2000"/>
      <c r="AC246" s="2001"/>
    </row>
    <row r="247" spans="1:29" ht="17.25" customHeight="1">
      <c r="A247" s="2020"/>
      <c r="B247" s="2021"/>
      <c r="C247" s="2021"/>
      <c r="D247" s="2021"/>
      <c r="E247" s="2022"/>
      <c r="F247" s="1999"/>
      <c r="G247" s="2000"/>
      <c r="H247" s="2001"/>
      <c r="I247" s="1999"/>
      <c r="J247" s="2000"/>
      <c r="K247" s="2000"/>
      <c r="L247" s="2000"/>
      <c r="M247" s="2001"/>
      <c r="N247" s="1999"/>
      <c r="O247" s="2000"/>
      <c r="P247" s="2001"/>
      <c r="Q247" s="1999"/>
      <c r="R247" s="2000"/>
      <c r="S247" s="2000"/>
      <c r="T247" s="2000"/>
      <c r="U247" s="2001"/>
      <c r="V247" s="1999"/>
      <c r="W247" s="2000"/>
      <c r="X247" s="2000"/>
      <c r="Y247" s="2001"/>
      <c r="Z247" s="1999"/>
      <c r="AA247" s="2000"/>
      <c r="AB247" s="2000"/>
      <c r="AC247" s="2001"/>
    </row>
    <row r="248" spans="1:29" ht="17.25" customHeight="1">
      <c r="A248" s="2023"/>
      <c r="B248" s="2024"/>
      <c r="C248" s="2024"/>
      <c r="D248" s="2024"/>
      <c r="E248" s="2025"/>
      <c r="F248" s="2002"/>
      <c r="G248" s="2003"/>
      <c r="H248" s="2004"/>
      <c r="I248" s="2002"/>
      <c r="J248" s="2003"/>
      <c r="K248" s="2003"/>
      <c r="L248" s="2003"/>
      <c r="M248" s="2004"/>
      <c r="N248" s="2002"/>
      <c r="O248" s="2003"/>
      <c r="P248" s="2004"/>
      <c r="Q248" s="2002"/>
      <c r="R248" s="2003"/>
      <c r="S248" s="2003"/>
      <c r="T248" s="2003"/>
      <c r="U248" s="2004"/>
      <c r="V248" s="2002"/>
      <c r="W248" s="2003"/>
      <c r="X248" s="2003"/>
      <c r="Y248" s="2004"/>
      <c r="Z248" s="2002"/>
      <c r="AA248" s="2003"/>
      <c r="AB248" s="2003"/>
      <c r="AC248" s="2004"/>
    </row>
    <row r="249" spans="1:29" ht="17.25" customHeight="1">
      <c r="A249" s="2008" t="s">
        <v>563</v>
      </c>
      <c r="B249" s="2009"/>
      <c r="C249" s="2009"/>
      <c r="D249" s="2009"/>
      <c r="E249" s="2010"/>
      <c r="F249" s="1996"/>
      <c r="G249" s="1997"/>
      <c r="H249" s="1998"/>
      <c r="I249" s="1996"/>
      <c r="J249" s="1997"/>
      <c r="K249" s="1997"/>
      <c r="L249" s="1997"/>
      <c r="M249" s="1998"/>
      <c r="N249" s="1996"/>
      <c r="O249" s="1997"/>
      <c r="P249" s="1998"/>
      <c r="Q249" s="1996"/>
      <c r="R249" s="1997"/>
      <c r="S249" s="1997"/>
      <c r="T249" s="1997"/>
      <c r="U249" s="1998"/>
      <c r="V249" s="1996"/>
      <c r="W249" s="1997"/>
      <c r="X249" s="1997"/>
      <c r="Y249" s="1998"/>
      <c r="Z249" s="2005"/>
      <c r="AA249" s="2006"/>
      <c r="AB249" s="2006"/>
      <c r="AC249" s="2007"/>
    </row>
    <row r="250" spans="1:29" ht="17.25" customHeight="1">
      <c r="A250" s="2011"/>
      <c r="B250" s="2012"/>
      <c r="C250" s="2012"/>
      <c r="D250" s="2012"/>
      <c r="E250" s="2013"/>
      <c r="F250" s="1999"/>
      <c r="G250" s="2000"/>
      <c r="H250" s="2001"/>
      <c r="I250" s="1999"/>
      <c r="J250" s="2000"/>
      <c r="K250" s="2000"/>
      <c r="L250" s="2000"/>
      <c r="M250" s="2001"/>
      <c r="N250" s="1999"/>
      <c r="O250" s="2000"/>
      <c r="P250" s="2001"/>
      <c r="Q250" s="1999"/>
      <c r="R250" s="2000"/>
      <c r="S250" s="2000"/>
      <c r="T250" s="2000"/>
      <c r="U250" s="2001"/>
      <c r="V250" s="1999"/>
      <c r="W250" s="2000"/>
      <c r="X250" s="2000"/>
      <c r="Y250" s="2001"/>
      <c r="Z250" s="1999"/>
      <c r="AA250" s="2000"/>
      <c r="AB250" s="2000"/>
      <c r="AC250" s="2001"/>
    </row>
    <row r="251" spans="1:29" ht="17.25" customHeight="1">
      <c r="A251" s="2011"/>
      <c r="B251" s="2012"/>
      <c r="C251" s="2012"/>
      <c r="D251" s="2012"/>
      <c r="E251" s="2013"/>
      <c r="F251" s="1999"/>
      <c r="G251" s="2000"/>
      <c r="H251" s="2001"/>
      <c r="I251" s="1999"/>
      <c r="J251" s="2000"/>
      <c r="K251" s="2000"/>
      <c r="L251" s="2000"/>
      <c r="M251" s="2001"/>
      <c r="N251" s="1999"/>
      <c r="O251" s="2000"/>
      <c r="P251" s="2001"/>
      <c r="Q251" s="1999"/>
      <c r="R251" s="2000"/>
      <c r="S251" s="2000"/>
      <c r="T251" s="2000"/>
      <c r="U251" s="2001"/>
      <c r="V251" s="1999"/>
      <c r="W251" s="2000"/>
      <c r="X251" s="2000"/>
      <c r="Y251" s="2001"/>
      <c r="Z251" s="1999"/>
      <c r="AA251" s="2000"/>
      <c r="AB251" s="2000"/>
      <c r="AC251" s="2001"/>
    </row>
    <row r="252" spans="1:29" ht="17.25" customHeight="1">
      <c r="A252" s="2014"/>
      <c r="B252" s="2015"/>
      <c r="C252" s="2015"/>
      <c r="D252" s="2015"/>
      <c r="E252" s="2016"/>
      <c r="F252" s="2002"/>
      <c r="G252" s="2003"/>
      <c r="H252" s="2004"/>
      <c r="I252" s="2002"/>
      <c r="J252" s="2003"/>
      <c r="K252" s="2003"/>
      <c r="L252" s="2003"/>
      <c r="M252" s="2004"/>
      <c r="N252" s="2002"/>
      <c r="O252" s="2003"/>
      <c r="P252" s="2004"/>
      <c r="Q252" s="2002"/>
      <c r="R252" s="2003"/>
      <c r="S252" s="2003"/>
      <c r="T252" s="2003"/>
      <c r="U252" s="2004"/>
      <c r="V252" s="2002"/>
      <c r="W252" s="2003"/>
      <c r="X252" s="2003"/>
      <c r="Y252" s="2004"/>
      <c r="Z252" s="2002"/>
      <c r="AA252" s="2003"/>
      <c r="AB252" s="2003"/>
      <c r="AC252" s="2004"/>
    </row>
    <row r="253" spans="1:29" ht="17.25" customHeight="1">
      <c r="A253" s="2008" t="s">
        <v>562</v>
      </c>
      <c r="B253" s="2009"/>
      <c r="C253" s="2009"/>
      <c r="D253" s="2009"/>
      <c r="E253" s="2010"/>
      <c r="F253" s="1996"/>
      <c r="G253" s="1997"/>
      <c r="H253" s="1998"/>
      <c r="I253" s="1996"/>
      <c r="J253" s="1997"/>
      <c r="K253" s="1997"/>
      <c r="L253" s="1997"/>
      <c r="M253" s="1998"/>
      <c r="N253" s="1996"/>
      <c r="O253" s="1997"/>
      <c r="P253" s="1998"/>
      <c r="Q253" s="1996"/>
      <c r="R253" s="1997"/>
      <c r="S253" s="1997"/>
      <c r="T253" s="1997"/>
      <c r="U253" s="1998"/>
      <c r="V253" s="1996"/>
      <c r="W253" s="1997"/>
      <c r="X253" s="1997"/>
      <c r="Y253" s="1998"/>
      <c r="Z253" s="2005"/>
      <c r="AA253" s="2006"/>
      <c r="AB253" s="2006"/>
      <c r="AC253" s="2007"/>
    </row>
    <row r="254" spans="1:29" ht="17.25" customHeight="1">
      <c r="A254" s="2011"/>
      <c r="B254" s="2012"/>
      <c r="C254" s="2012"/>
      <c r="D254" s="2012"/>
      <c r="E254" s="2013"/>
      <c r="F254" s="1999"/>
      <c r="G254" s="2000"/>
      <c r="H254" s="2001"/>
      <c r="I254" s="1999"/>
      <c r="J254" s="2000"/>
      <c r="K254" s="2000"/>
      <c r="L254" s="2000"/>
      <c r="M254" s="2001"/>
      <c r="N254" s="1999"/>
      <c r="O254" s="2000"/>
      <c r="P254" s="2001"/>
      <c r="Q254" s="1999"/>
      <c r="R254" s="2000"/>
      <c r="S254" s="2000"/>
      <c r="T254" s="2000"/>
      <c r="U254" s="2001"/>
      <c r="V254" s="1999"/>
      <c r="W254" s="2000"/>
      <c r="X254" s="2000"/>
      <c r="Y254" s="2001"/>
      <c r="Z254" s="1999"/>
      <c r="AA254" s="2000"/>
      <c r="AB254" s="2000"/>
      <c r="AC254" s="2001"/>
    </row>
    <row r="255" spans="1:29" ht="17.25" customHeight="1">
      <c r="A255" s="2011"/>
      <c r="B255" s="2012"/>
      <c r="C255" s="2012"/>
      <c r="D255" s="2012"/>
      <c r="E255" s="2013"/>
      <c r="F255" s="1999"/>
      <c r="G255" s="2000"/>
      <c r="H255" s="2001"/>
      <c r="I255" s="1999"/>
      <c r="J255" s="2000"/>
      <c r="K255" s="2000"/>
      <c r="L255" s="2000"/>
      <c r="M255" s="2001"/>
      <c r="N255" s="1999"/>
      <c r="O255" s="2000"/>
      <c r="P255" s="2001"/>
      <c r="Q255" s="1999"/>
      <c r="R255" s="2000"/>
      <c r="S255" s="2000"/>
      <c r="T255" s="2000"/>
      <c r="U255" s="2001"/>
      <c r="V255" s="1999"/>
      <c r="W255" s="2000"/>
      <c r="X255" s="2000"/>
      <c r="Y255" s="2001"/>
      <c r="Z255" s="1999"/>
      <c r="AA255" s="2000"/>
      <c r="AB255" s="2000"/>
      <c r="AC255" s="2001"/>
    </row>
    <row r="256" spans="1:29" ht="17.25" customHeight="1">
      <c r="A256" s="2014"/>
      <c r="B256" s="2015"/>
      <c r="C256" s="2015"/>
      <c r="D256" s="2015"/>
      <c r="E256" s="2016"/>
      <c r="F256" s="2002"/>
      <c r="G256" s="2003"/>
      <c r="H256" s="2004"/>
      <c r="I256" s="2002"/>
      <c r="J256" s="2003"/>
      <c r="K256" s="2003"/>
      <c r="L256" s="2003"/>
      <c r="M256" s="2004"/>
      <c r="N256" s="2002"/>
      <c r="O256" s="2003"/>
      <c r="P256" s="2004"/>
      <c r="Q256" s="2002"/>
      <c r="R256" s="2003"/>
      <c r="S256" s="2003"/>
      <c r="T256" s="2003"/>
      <c r="U256" s="2004"/>
      <c r="V256" s="2002"/>
      <c r="W256" s="2003"/>
      <c r="X256" s="2003"/>
      <c r="Y256" s="2004"/>
      <c r="Z256" s="2002"/>
      <c r="AA256" s="2003"/>
      <c r="AB256" s="2003"/>
      <c r="AC256" s="2004"/>
    </row>
    <row r="257" spans="1:29" ht="17.25" customHeight="1">
      <c r="A257" s="2008" t="s">
        <v>651</v>
      </c>
      <c r="B257" s="2009"/>
      <c r="C257" s="2009"/>
      <c r="D257" s="2009"/>
      <c r="E257" s="2010"/>
      <c r="F257" s="1996"/>
      <c r="G257" s="1997"/>
      <c r="H257" s="1998"/>
      <c r="I257" s="1996"/>
      <c r="J257" s="1997"/>
      <c r="K257" s="1997"/>
      <c r="L257" s="1997"/>
      <c r="M257" s="1998"/>
      <c r="N257" s="1996"/>
      <c r="O257" s="1997"/>
      <c r="P257" s="1998"/>
      <c r="Q257" s="1996"/>
      <c r="R257" s="1997"/>
      <c r="S257" s="1997"/>
      <c r="T257" s="1997"/>
      <c r="U257" s="1998"/>
      <c r="V257" s="1996"/>
      <c r="W257" s="1997"/>
      <c r="X257" s="1997"/>
      <c r="Y257" s="1998"/>
      <c r="Z257" s="2005"/>
      <c r="AA257" s="2006"/>
      <c r="AB257" s="2006"/>
      <c r="AC257" s="2007"/>
    </row>
    <row r="258" spans="1:29" ht="17.25" customHeight="1">
      <c r="A258" s="2011"/>
      <c r="B258" s="2012"/>
      <c r="C258" s="2012"/>
      <c r="D258" s="2012"/>
      <c r="E258" s="2013"/>
      <c r="F258" s="1999"/>
      <c r="G258" s="2000"/>
      <c r="H258" s="2001"/>
      <c r="I258" s="1999"/>
      <c r="J258" s="2000"/>
      <c r="K258" s="2000"/>
      <c r="L258" s="2000"/>
      <c r="M258" s="2001"/>
      <c r="N258" s="1999"/>
      <c r="O258" s="2000"/>
      <c r="P258" s="2001"/>
      <c r="Q258" s="1999"/>
      <c r="R258" s="2000"/>
      <c r="S258" s="2000"/>
      <c r="T258" s="2000"/>
      <c r="U258" s="2001"/>
      <c r="V258" s="1999"/>
      <c r="W258" s="2000"/>
      <c r="X258" s="2000"/>
      <c r="Y258" s="2001"/>
      <c r="Z258" s="1999"/>
      <c r="AA258" s="2000"/>
      <c r="AB258" s="2000"/>
      <c r="AC258" s="2001"/>
    </row>
    <row r="259" spans="1:29" ht="17.25" customHeight="1">
      <c r="A259" s="2011"/>
      <c r="B259" s="2012"/>
      <c r="C259" s="2012"/>
      <c r="D259" s="2012"/>
      <c r="E259" s="2013"/>
      <c r="F259" s="1999"/>
      <c r="G259" s="2000"/>
      <c r="H259" s="2001"/>
      <c r="I259" s="1999"/>
      <c r="J259" s="2000"/>
      <c r="K259" s="2000"/>
      <c r="L259" s="2000"/>
      <c r="M259" s="2001"/>
      <c r="N259" s="1999"/>
      <c r="O259" s="2000"/>
      <c r="P259" s="2001"/>
      <c r="Q259" s="1999"/>
      <c r="R259" s="2000"/>
      <c r="S259" s="2000"/>
      <c r="T259" s="2000"/>
      <c r="U259" s="2001"/>
      <c r="V259" s="1999"/>
      <c r="W259" s="2000"/>
      <c r="X259" s="2000"/>
      <c r="Y259" s="2001"/>
      <c r="Z259" s="1999"/>
      <c r="AA259" s="2000"/>
      <c r="AB259" s="2000"/>
      <c r="AC259" s="2001"/>
    </row>
    <row r="260" spans="1:29" ht="17.25" customHeight="1">
      <c r="A260" s="2014"/>
      <c r="B260" s="2015"/>
      <c r="C260" s="2015"/>
      <c r="D260" s="2015"/>
      <c r="E260" s="2016"/>
      <c r="F260" s="2002"/>
      <c r="G260" s="2003"/>
      <c r="H260" s="2004"/>
      <c r="I260" s="2002"/>
      <c r="J260" s="2003"/>
      <c r="K260" s="2003"/>
      <c r="L260" s="2003"/>
      <c r="M260" s="2004"/>
      <c r="N260" s="2002"/>
      <c r="O260" s="2003"/>
      <c r="P260" s="2004"/>
      <c r="Q260" s="2002"/>
      <c r="R260" s="2003"/>
      <c r="S260" s="2003"/>
      <c r="T260" s="2003"/>
      <c r="U260" s="2004"/>
      <c r="V260" s="2002"/>
      <c r="W260" s="2003"/>
      <c r="X260" s="2003"/>
      <c r="Y260" s="2004"/>
      <c r="Z260" s="2002"/>
      <c r="AA260" s="2003"/>
      <c r="AB260" s="2003"/>
      <c r="AC260" s="2004"/>
    </row>
    <row r="261" spans="1:29" ht="17.25" customHeight="1">
      <c r="A261" s="2017" t="s">
        <v>560</v>
      </c>
      <c r="B261" s="2018"/>
      <c r="C261" s="2018"/>
      <c r="D261" s="2018"/>
      <c r="E261" s="2019"/>
      <c r="F261" s="1996"/>
      <c r="G261" s="1997"/>
      <c r="H261" s="1998"/>
      <c r="I261" s="1996"/>
      <c r="J261" s="1997"/>
      <c r="K261" s="1997"/>
      <c r="L261" s="1997"/>
      <c r="M261" s="1998"/>
      <c r="N261" s="1996"/>
      <c r="O261" s="1997"/>
      <c r="P261" s="1998"/>
      <c r="Q261" s="1996"/>
      <c r="R261" s="1997"/>
      <c r="S261" s="1997"/>
      <c r="T261" s="1997"/>
      <c r="U261" s="1998"/>
      <c r="V261" s="1996"/>
      <c r="W261" s="1997"/>
      <c r="X261" s="1997"/>
      <c r="Y261" s="1998"/>
      <c r="Z261" s="2005"/>
      <c r="AA261" s="2006"/>
      <c r="AB261" s="2006"/>
      <c r="AC261" s="2007"/>
    </row>
    <row r="262" spans="1:29" ht="17.25" customHeight="1">
      <c r="A262" s="2020"/>
      <c r="B262" s="2021"/>
      <c r="C262" s="2021"/>
      <c r="D262" s="2021"/>
      <c r="E262" s="2022"/>
      <c r="F262" s="1999"/>
      <c r="G262" s="2000"/>
      <c r="H262" s="2001"/>
      <c r="I262" s="1999"/>
      <c r="J262" s="2000"/>
      <c r="K262" s="2000"/>
      <c r="L262" s="2000"/>
      <c r="M262" s="2001"/>
      <c r="N262" s="1999"/>
      <c r="O262" s="2000"/>
      <c r="P262" s="2001"/>
      <c r="Q262" s="1999"/>
      <c r="R262" s="2000"/>
      <c r="S262" s="2000"/>
      <c r="T262" s="2000"/>
      <c r="U262" s="2001"/>
      <c r="V262" s="1999"/>
      <c r="W262" s="2000"/>
      <c r="X262" s="2000"/>
      <c r="Y262" s="2001"/>
      <c r="Z262" s="1999"/>
      <c r="AA262" s="2000"/>
      <c r="AB262" s="2000"/>
      <c r="AC262" s="2001"/>
    </row>
    <row r="263" spans="1:29" ht="17.25" customHeight="1">
      <c r="A263" s="2020"/>
      <c r="B263" s="2021"/>
      <c r="C263" s="2021"/>
      <c r="D263" s="2021"/>
      <c r="E263" s="2022"/>
      <c r="F263" s="1999"/>
      <c r="G263" s="2000"/>
      <c r="H263" s="2001"/>
      <c r="I263" s="1999"/>
      <c r="J263" s="2000"/>
      <c r="K263" s="2000"/>
      <c r="L263" s="2000"/>
      <c r="M263" s="2001"/>
      <c r="N263" s="1999"/>
      <c r="O263" s="2000"/>
      <c r="P263" s="2001"/>
      <c r="Q263" s="1999"/>
      <c r="R263" s="2000"/>
      <c r="S263" s="2000"/>
      <c r="T263" s="2000"/>
      <c r="U263" s="2001"/>
      <c r="V263" s="1999"/>
      <c r="W263" s="2000"/>
      <c r="X263" s="2000"/>
      <c r="Y263" s="2001"/>
      <c r="Z263" s="1999"/>
      <c r="AA263" s="2000"/>
      <c r="AB263" s="2000"/>
      <c r="AC263" s="2001"/>
    </row>
    <row r="264" spans="1:29" ht="17.25" customHeight="1">
      <c r="A264" s="2023"/>
      <c r="B264" s="2024"/>
      <c r="C264" s="2024"/>
      <c r="D264" s="2024"/>
      <c r="E264" s="2025"/>
      <c r="F264" s="2002"/>
      <c r="G264" s="2003"/>
      <c r="H264" s="2004"/>
      <c r="I264" s="2002"/>
      <c r="J264" s="2003"/>
      <c r="K264" s="2003"/>
      <c r="L264" s="2003"/>
      <c r="M264" s="2004"/>
      <c r="N264" s="2002"/>
      <c r="O264" s="2003"/>
      <c r="P264" s="2004"/>
      <c r="Q264" s="2002"/>
      <c r="R264" s="2003"/>
      <c r="S264" s="2003"/>
      <c r="T264" s="2003"/>
      <c r="U264" s="2004"/>
      <c r="V264" s="2002"/>
      <c r="W264" s="2003"/>
      <c r="X264" s="2003"/>
      <c r="Y264" s="2004"/>
      <c r="Z264" s="2002"/>
      <c r="AA264" s="2003"/>
      <c r="AB264" s="2003"/>
      <c r="AC264" s="2004"/>
    </row>
    <row r="265" spans="1:29" ht="17.25" customHeight="1">
      <c r="A265" s="2017" t="s">
        <v>559</v>
      </c>
      <c r="B265" s="2018"/>
      <c r="C265" s="2018"/>
      <c r="D265" s="2018"/>
      <c r="E265" s="2019"/>
      <c r="F265" s="1996"/>
      <c r="G265" s="1997"/>
      <c r="H265" s="1998"/>
      <c r="I265" s="1996"/>
      <c r="J265" s="1997"/>
      <c r="K265" s="1997"/>
      <c r="L265" s="1997"/>
      <c r="M265" s="1998"/>
      <c r="N265" s="1996"/>
      <c r="O265" s="1997"/>
      <c r="P265" s="1998"/>
      <c r="Q265" s="1996"/>
      <c r="R265" s="1997"/>
      <c r="S265" s="1997"/>
      <c r="T265" s="1997"/>
      <c r="U265" s="1998"/>
      <c r="V265" s="1996"/>
      <c r="W265" s="1997"/>
      <c r="X265" s="1997"/>
      <c r="Y265" s="1998"/>
      <c r="Z265" s="2005"/>
      <c r="AA265" s="2006"/>
      <c r="AB265" s="2006"/>
      <c r="AC265" s="2007"/>
    </row>
    <row r="266" spans="1:29" ht="17.25" customHeight="1">
      <c r="A266" s="2020"/>
      <c r="B266" s="2021"/>
      <c r="C266" s="2021"/>
      <c r="D266" s="2021"/>
      <c r="E266" s="2022"/>
      <c r="F266" s="1999"/>
      <c r="G266" s="2000"/>
      <c r="H266" s="2001"/>
      <c r="I266" s="1999"/>
      <c r="J266" s="2000"/>
      <c r="K266" s="2000"/>
      <c r="L266" s="2000"/>
      <c r="M266" s="2001"/>
      <c r="N266" s="1999"/>
      <c r="O266" s="2000"/>
      <c r="P266" s="2001"/>
      <c r="Q266" s="1999"/>
      <c r="R266" s="2000"/>
      <c r="S266" s="2000"/>
      <c r="T266" s="2000"/>
      <c r="U266" s="2001"/>
      <c r="V266" s="1999"/>
      <c r="W266" s="2000"/>
      <c r="X266" s="2000"/>
      <c r="Y266" s="2001"/>
      <c r="Z266" s="1999"/>
      <c r="AA266" s="2000"/>
      <c r="AB266" s="2000"/>
      <c r="AC266" s="2001"/>
    </row>
    <row r="267" spans="1:29" ht="17.25" customHeight="1">
      <c r="A267" s="2020"/>
      <c r="B267" s="2021"/>
      <c r="C267" s="2021"/>
      <c r="D267" s="2021"/>
      <c r="E267" s="2022"/>
      <c r="F267" s="1999"/>
      <c r="G267" s="2000"/>
      <c r="H267" s="2001"/>
      <c r="I267" s="1999"/>
      <c r="J267" s="2000"/>
      <c r="K267" s="2000"/>
      <c r="L267" s="2000"/>
      <c r="M267" s="2001"/>
      <c r="N267" s="1999"/>
      <c r="O267" s="2000"/>
      <c r="P267" s="2001"/>
      <c r="Q267" s="1999"/>
      <c r="R267" s="2000"/>
      <c r="S267" s="2000"/>
      <c r="T267" s="2000"/>
      <c r="U267" s="2001"/>
      <c r="V267" s="1999"/>
      <c r="W267" s="2000"/>
      <c r="X267" s="2000"/>
      <c r="Y267" s="2001"/>
      <c r="Z267" s="1999"/>
      <c r="AA267" s="2000"/>
      <c r="AB267" s="2000"/>
      <c r="AC267" s="2001"/>
    </row>
    <row r="268" spans="1:29" ht="17.25" customHeight="1">
      <c r="A268" s="2023"/>
      <c r="B268" s="2024"/>
      <c r="C268" s="2024"/>
      <c r="D268" s="2024"/>
      <c r="E268" s="2025"/>
      <c r="F268" s="2002"/>
      <c r="G268" s="2003"/>
      <c r="H268" s="2004"/>
      <c r="I268" s="2002"/>
      <c r="J268" s="2003"/>
      <c r="K268" s="2003"/>
      <c r="L268" s="2003"/>
      <c r="M268" s="2004"/>
      <c r="N268" s="2002"/>
      <c r="O268" s="2003"/>
      <c r="P268" s="2004"/>
      <c r="Q268" s="2002"/>
      <c r="R268" s="2003"/>
      <c r="S268" s="2003"/>
      <c r="T268" s="2003"/>
      <c r="U268" s="2004"/>
      <c r="V268" s="2002"/>
      <c r="W268" s="2003"/>
      <c r="X268" s="2003"/>
      <c r="Y268" s="2004"/>
      <c r="Z268" s="2002"/>
      <c r="AA268" s="2003"/>
      <c r="AB268" s="2003"/>
      <c r="AC268" s="2004"/>
    </row>
    <row r="269" spans="1:29" ht="17.25" customHeight="1">
      <c r="A269" s="2008" t="s">
        <v>650</v>
      </c>
      <c r="B269" s="2009"/>
      <c r="C269" s="2009"/>
      <c r="D269" s="2009"/>
      <c r="E269" s="2010"/>
      <c r="F269" s="1996"/>
      <c r="G269" s="1997"/>
      <c r="H269" s="1998"/>
      <c r="I269" s="1996"/>
      <c r="J269" s="1997"/>
      <c r="K269" s="1997"/>
      <c r="L269" s="1997"/>
      <c r="M269" s="1998"/>
      <c r="N269" s="1996"/>
      <c r="O269" s="1997"/>
      <c r="P269" s="1998"/>
      <c r="Q269" s="1996"/>
      <c r="R269" s="1997"/>
      <c r="S269" s="1997"/>
      <c r="T269" s="1997"/>
      <c r="U269" s="1998"/>
      <c r="V269" s="1996"/>
      <c r="W269" s="1997"/>
      <c r="X269" s="1997"/>
      <c r="Y269" s="1998"/>
      <c r="Z269" s="2005"/>
      <c r="AA269" s="2006"/>
      <c r="AB269" s="2006"/>
      <c r="AC269" s="2007"/>
    </row>
    <row r="270" spans="1:29" ht="17.25" customHeight="1">
      <c r="A270" s="2011"/>
      <c r="B270" s="2012"/>
      <c r="C270" s="2012"/>
      <c r="D270" s="2012"/>
      <c r="E270" s="2013"/>
      <c r="F270" s="1999"/>
      <c r="G270" s="2000"/>
      <c r="H270" s="2001"/>
      <c r="I270" s="1999"/>
      <c r="J270" s="2000"/>
      <c r="K270" s="2000"/>
      <c r="L270" s="2000"/>
      <c r="M270" s="2001"/>
      <c r="N270" s="1999"/>
      <c r="O270" s="2000"/>
      <c r="P270" s="2001"/>
      <c r="Q270" s="1999"/>
      <c r="R270" s="2000"/>
      <c r="S270" s="2000"/>
      <c r="T270" s="2000"/>
      <c r="U270" s="2001"/>
      <c r="V270" s="1999"/>
      <c r="W270" s="2000"/>
      <c r="X270" s="2000"/>
      <c r="Y270" s="2001"/>
      <c r="Z270" s="1999"/>
      <c r="AA270" s="2000"/>
      <c r="AB270" s="2000"/>
      <c r="AC270" s="2001"/>
    </row>
    <row r="271" spans="1:29" ht="17.25" customHeight="1">
      <c r="A271" s="2011"/>
      <c r="B271" s="2012"/>
      <c r="C271" s="2012"/>
      <c r="D271" s="2012"/>
      <c r="E271" s="2013"/>
      <c r="F271" s="1999"/>
      <c r="G271" s="2000"/>
      <c r="H271" s="2001"/>
      <c r="I271" s="1999"/>
      <c r="J271" s="2000"/>
      <c r="K271" s="2000"/>
      <c r="L271" s="2000"/>
      <c r="M271" s="2001"/>
      <c r="N271" s="1999"/>
      <c r="O271" s="2000"/>
      <c r="P271" s="2001"/>
      <c r="Q271" s="1999"/>
      <c r="R271" s="2000"/>
      <c r="S271" s="2000"/>
      <c r="T271" s="2000"/>
      <c r="U271" s="2001"/>
      <c r="V271" s="1999"/>
      <c r="W271" s="2000"/>
      <c r="X271" s="2000"/>
      <c r="Y271" s="2001"/>
      <c r="Z271" s="1999"/>
      <c r="AA271" s="2000"/>
      <c r="AB271" s="2000"/>
      <c r="AC271" s="2001"/>
    </row>
    <row r="272" spans="1:29" ht="17.25" customHeight="1">
      <c r="A272" s="2011"/>
      <c r="B272" s="2012"/>
      <c r="C272" s="2012"/>
      <c r="D272" s="2012"/>
      <c r="E272" s="2013"/>
      <c r="F272" s="1999"/>
      <c r="G272" s="2000"/>
      <c r="H272" s="2001"/>
      <c r="I272" s="1999"/>
      <c r="J272" s="2000"/>
      <c r="K272" s="2000"/>
      <c r="L272" s="2000"/>
      <c r="M272" s="2001"/>
      <c r="N272" s="1999"/>
      <c r="O272" s="2000"/>
      <c r="P272" s="2001"/>
      <c r="Q272" s="1999"/>
      <c r="R272" s="2000"/>
      <c r="S272" s="2000"/>
      <c r="T272" s="2000"/>
      <c r="U272" s="2001"/>
      <c r="V272" s="1999"/>
      <c r="W272" s="2000"/>
      <c r="X272" s="2000"/>
      <c r="Y272" s="2001"/>
      <c r="Z272" s="1999"/>
      <c r="AA272" s="2000"/>
      <c r="AB272" s="2000"/>
      <c r="AC272" s="2001"/>
    </row>
    <row r="273" spans="1:29" ht="17.25" customHeight="1">
      <c r="A273" s="2014"/>
      <c r="B273" s="2015"/>
      <c r="C273" s="2015"/>
      <c r="D273" s="2015"/>
      <c r="E273" s="2016"/>
      <c r="F273" s="2002"/>
      <c r="G273" s="2003"/>
      <c r="H273" s="2004"/>
      <c r="I273" s="2002"/>
      <c r="J273" s="2003"/>
      <c r="K273" s="2003"/>
      <c r="L273" s="2003"/>
      <c r="M273" s="2004"/>
      <c r="N273" s="2002"/>
      <c r="O273" s="2003"/>
      <c r="P273" s="2004"/>
      <c r="Q273" s="2002"/>
      <c r="R273" s="2003"/>
      <c r="S273" s="2003"/>
      <c r="T273" s="2003"/>
      <c r="U273" s="2004"/>
      <c r="V273" s="2002"/>
      <c r="W273" s="2003"/>
      <c r="X273" s="2003"/>
      <c r="Y273" s="2004"/>
      <c r="Z273" s="2002"/>
      <c r="AA273" s="2003"/>
      <c r="AB273" s="2003"/>
      <c r="AC273" s="2004"/>
    </row>
    <row r="274" spans="1:29" ht="17.25" customHeight="1">
      <c r="A274" s="2028" t="s">
        <v>558</v>
      </c>
      <c r="B274" s="2029"/>
      <c r="C274" s="2029"/>
      <c r="D274" s="2029"/>
      <c r="E274" s="2030"/>
      <c r="F274" s="2037"/>
      <c r="G274" s="2006"/>
      <c r="H274" s="2006"/>
      <c r="I274" s="2006"/>
      <c r="J274" s="2006"/>
      <c r="K274" s="2006"/>
      <c r="L274" s="2006"/>
      <c r="M274" s="2006"/>
      <c r="N274" s="2006"/>
      <c r="O274" s="2006"/>
      <c r="P274" s="2006"/>
      <c r="Q274" s="2006"/>
      <c r="R274" s="2006"/>
      <c r="S274" s="2006"/>
      <c r="T274" s="2006"/>
      <c r="U274" s="2006"/>
      <c r="V274" s="2006"/>
      <c r="W274" s="2006"/>
      <c r="X274" s="2006"/>
      <c r="Y274" s="2006"/>
      <c r="Z274" s="2006"/>
      <c r="AA274" s="2006"/>
      <c r="AB274" s="2006"/>
      <c r="AC274" s="2026"/>
    </row>
    <row r="275" spans="1:29" ht="17.25" customHeight="1">
      <c r="A275" s="2031"/>
      <c r="B275" s="2032"/>
      <c r="C275" s="2032"/>
      <c r="D275" s="2032"/>
      <c r="E275" s="2033"/>
      <c r="F275" s="1999"/>
      <c r="G275" s="2000"/>
      <c r="H275" s="2000"/>
      <c r="I275" s="2000"/>
      <c r="J275" s="2000"/>
      <c r="K275" s="2000"/>
      <c r="L275" s="2000"/>
      <c r="M275" s="2000"/>
      <c r="N275" s="2000"/>
      <c r="O275" s="2000"/>
      <c r="P275" s="2000"/>
      <c r="Q275" s="2000"/>
      <c r="R275" s="2000"/>
      <c r="S275" s="2000"/>
      <c r="T275" s="2000"/>
      <c r="U275" s="2000"/>
      <c r="V275" s="2000"/>
      <c r="W275" s="2000"/>
      <c r="X275" s="2000"/>
      <c r="Y275" s="2000"/>
      <c r="Z275" s="2000"/>
      <c r="AA275" s="2000"/>
      <c r="AB275" s="2000"/>
      <c r="AC275" s="2001"/>
    </row>
    <row r="276" spans="1:29" ht="17.25" customHeight="1">
      <c r="A276" s="2034"/>
      <c r="B276" s="2035"/>
      <c r="C276" s="2035"/>
      <c r="D276" s="2035"/>
      <c r="E276" s="2036"/>
      <c r="F276" s="2002"/>
      <c r="G276" s="2027"/>
      <c r="H276" s="2027"/>
      <c r="I276" s="2027"/>
      <c r="J276" s="2027"/>
      <c r="K276" s="2027"/>
      <c r="L276" s="2027"/>
      <c r="M276" s="2027"/>
      <c r="N276" s="2027"/>
      <c r="O276" s="2027"/>
      <c r="P276" s="2027"/>
      <c r="Q276" s="2027"/>
      <c r="R276" s="2027"/>
      <c r="S276" s="2027"/>
      <c r="T276" s="2027"/>
      <c r="U276" s="2027"/>
      <c r="V276" s="2027"/>
      <c r="W276" s="2027"/>
      <c r="X276" s="2027"/>
      <c r="Y276" s="2027"/>
      <c r="Z276" s="2027"/>
      <c r="AA276" s="2027"/>
      <c r="AB276" s="2027"/>
      <c r="AC276" s="2004"/>
    </row>
  </sheetData>
  <sheetProtection selectLockedCells="1"/>
  <mergeCells count="177">
    <mergeCell ref="R17:Z17"/>
    <mergeCell ref="K217:AA217"/>
    <mergeCell ref="F219:AA221"/>
    <mergeCell ref="AK202:AO202"/>
    <mergeCell ref="AT209:BA209"/>
    <mergeCell ref="AT210:BA210"/>
    <mergeCell ref="O204:X204"/>
    <mergeCell ref="AK205:AO205"/>
    <mergeCell ref="AK210:AR210"/>
    <mergeCell ref="AK206:AQ206"/>
    <mergeCell ref="U209:AA209"/>
    <mergeCell ref="L207:R207"/>
    <mergeCell ref="L210:R210"/>
    <mergeCell ref="AK209:AR209"/>
    <mergeCell ref="U210:AA210"/>
    <mergeCell ref="L209:R209"/>
    <mergeCell ref="O206:U206"/>
    <mergeCell ref="L208:R208"/>
    <mergeCell ref="U207:AA207"/>
    <mergeCell ref="K216:AA216"/>
    <mergeCell ref="AK216:BA216"/>
    <mergeCell ref="AT214:AX214"/>
    <mergeCell ref="L214:R214"/>
    <mergeCell ref="U214:AA214"/>
    <mergeCell ref="L212:R212"/>
    <mergeCell ref="AK211:AO211"/>
    <mergeCell ref="U208:AA208"/>
    <mergeCell ref="B14:Q15"/>
    <mergeCell ref="J200:AA200"/>
    <mergeCell ref="S197:AA197"/>
    <mergeCell ref="H184:AC184"/>
    <mergeCell ref="I26:N26"/>
    <mergeCell ref="H101:AB101"/>
    <mergeCell ref="H92:AB92"/>
    <mergeCell ref="A42:F42"/>
    <mergeCell ref="I22:N22"/>
    <mergeCell ref="N198:U198"/>
    <mergeCell ref="H56:AC56"/>
    <mergeCell ref="H64:AC64"/>
    <mergeCell ref="I161:AC162"/>
    <mergeCell ref="H94:AB95"/>
    <mergeCell ref="H103:AB104"/>
    <mergeCell ref="AK200:BB200"/>
    <mergeCell ref="AK201:AO201"/>
    <mergeCell ref="V45:AA45"/>
    <mergeCell ref="Q43:U45"/>
    <mergeCell ref="K43:P45"/>
    <mergeCell ref="G43:J45"/>
    <mergeCell ref="V229:Y231"/>
    <mergeCell ref="H158:AB158"/>
    <mergeCell ref="H166:AB166"/>
    <mergeCell ref="AK17:AO17"/>
    <mergeCell ref="AK194:AQ194"/>
    <mergeCell ref="I24:N24"/>
    <mergeCell ref="H83:AB83"/>
    <mergeCell ref="I114:AB115"/>
    <mergeCell ref="I124:AB125"/>
    <mergeCell ref="H140:AB140"/>
    <mergeCell ref="H122:AB122"/>
    <mergeCell ref="H131:AB131"/>
    <mergeCell ref="S194:U194"/>
    <mergeCell ref="F191:AB191"/>
    <mergeCell ref="F192:AB192"/>
    <mergeCell ref="I142:AB143"/>
    <mergeCell ref="I152:AC153"/>
    <mergeCell ref="F186:AA187"/>
    <mergeCell ref="AK219:BF221"/>
    <mergeCell ref="AK214:AO214"/>
    <mergeCell ref="AK217:BA217"/>
    <mergeCell ref="AT211:AX211"/>
    <mergeCell ref="U212:AA212"/>
    <mergeCell ref="U211:AA211"/>
    <mergeCell ref="Z229:AC231"/>
    <mergeCell ref="V42:AA42"/>
    <mergeCell ref="K42:P42"/>
    <mergeCell ref="Q42:U42"/>
    <mergeCell ref="H73:AC73"/>
    <mergeCell ref="F229:H231"/>
    <mergeCell ref="I133:AB134"/>
    <mergeCell ref="AK198:AR198"/>
    <mergeCell ref="H149:AC149"/>
    <mergeCell ref="I169:AC170"/>
    <mergeCell ref="AK197:AS197"/>
    <mergeCell ref="AK199:AO199"/>
    <mergeCell ref="L213:R213"/>
    <mergeCell ref="U213:AA213"/>
    <mergeCell ref="L211:R211"/>
    <mergeCell ref="I177:AC178"/>
    <mergeCell ref="H174:AB174"/>
    <mergeCell ref="H85:AB86"/>
    <mergeCell ref="V44:AA44"/>
    <mergeCell ref="H112:AC112"/>
    <mergeCell ref="H75:AB76"/>
    <mergeCell ref="I229:M231"/>
    <mergeCell ref="N229:P231"/>
    <mergeCell ref="Q229:U231"/>
    <mergeCell ref="F241:H244"/>
    <mergeCell ref="I241:M244"/>
    <mergeCell ref="N241:P244"/>
    <mergeCell ref="V245:Y248"/>
    <mergeCell ref="Z232:AC235"/>
    <mergeCell ref="Z236:AC240"/>
    <mergeCell ref="Q241:U244"/>
    <mergeCell ref="A236:E240"/>
    <mergeCell ref="F236:H240"/>
    <mergeCell ref="Q232:U235"/>
    <mergeCell ref="V232:Y235"/>
    <mergeCell ref="Q236:U240"/>
    <mergeCell ref="I232:M235"/>
    <mergeCell ref="N232:P235"/>
    <mergeCell ref="V236:Y240"/>
    <mergeCell ref="I236:M240"/>
    <mergeCell ref="N236:P240"/>
    <mergeCell ref="A232:E235"/>
    <mergeCell ref="F232:H235"/>
    <mergeCell ref="V241:Y244"/>
    <mergeCell ref="A241:E244"/>
    <mergeCell ref="Q245:U248"/>
    <mergeCell ref="Q257:U260"/>
    <mergeCell ref="V257:Y260"/>
    <mergeCell ref="I257:M260"/>
    <mergeCell ref="N257:P260"/>
    <mergeCell ref="Z257:AC260"/>
    <mergeCell ref="A261:E264"/>
    <mergeCell ref="F261:H264"/>
    <mergeCell ref="I261:M264"/>
    <mergeCell ref="N261:P264"/>
    <mergeCell ref="Q261:U264"/>
    <mergeCell ref="V261:Y264"/>
    <mergeCell ref="Z261:AC264"/>
    <mergeCell ref="A257:E260"/>
    <mergeCell ref="F257:H260"/>
    <mergeCell ref="Z274:AC276"/>
    <mergeCell ref="Q265:U268"/>
    <mergeCell ref="V265:Y268"/>
    <mergeCell ref="Z265:AC268"/>
    <mergeCell ref="Q269:U273"/>
    <mergeCell ref="V269:Y273"/>
    <mergeCell ref="Z269:AC273"/>
    <mergeCell ref="A274:E276"/>
    <mergeCell ref="F274:H276"/>
    <mergeCell ref="I274:M276"/>
    <mergeCell ref="N274:P276"/>
    <mergeCell ref="Q274:U276"/>
    <mergeCell ref="V274:Y276"/>
    <mergeCell ref="A265:E268"/>
    <mergeCell ref="F265:H268"/>
    <mergeCell ref="I265:M268"/>
    <mergeCell ref="N265:P268"/>
    <mergeCell ref="A269:E273"/>
    <mergeCell ref="F269:H273"/>
    <mergeCell ref="I269:M273"/>
    <mergeCell ref="N269:P273"/>
    <mergeCell ref="U16:Y16"/>
    <mergeCell ref="A8:AB10"/>
    <mergeCell ref="V43:AA43"/>
    <mergeCell ref="A43:F45"/>
    <mergeCell ref="Q253:U256"/>
    <mergeCell ref="V253:Y256"/>
    <mergeCell ref="Z253:AC256"/>
    <mergeCell ref="A253:E256"/>
    <mergeCell ref="F253:H256"/>
    <mergeCell ref="I253:M256"/>
    <mergeCell ref="N253:P256"/>
    <mergeCell ref="Z245:AC248"/>
    <mergeCell ref="A249:E252"/>
    <mergeCell ref="F249:H252"/>
    <mergeCell ref="I249:M252"/>
    <mergeCell ref="N249:P252"/>
    <mergeCell ref="Q249:U252"/>
    <mergeCell ref="Z241:AC244"/>
    <mergeCell ref="V249:Y252"/>
    <mergeCell ref="Z249:AC252"/>
    <mergeCell ref="A245:E248"/>
    <mergeCell ref="F245:H248"/>
    <mergeCell ref="I245:M248"/>
    <mergeCell ref="N245:P248"/>
  </mergeCells>
  <phoneticPr fontId="2"/>
  <dataValidations disablePrompts="1" count="1">
    <dataValidation imeMode="off" allowBlank="1" showInputMessage="1" showErrorMessage="1" sqref="AK199:AO199 AK201:AO202 AK205:AO205 AK211:AO211 AT211:AX211 AK214:AO214 AT214:AX214" xr:uid="{00000000-0002-0000-1000-000000000000}"/>
  </dataValidations>
  <hyperlinks>
    <hyperlink ref="U1:X1" location="作業メニュー!A1" display="作業メニュー" xr:uid="{00000000-0004-0000-1000-000000000000}"/>
  </hyperlinks>
  <printOptions horizontalCentered="1"/>
  <pageMargins left="0.59055118110236227" right="0.39370078740157483" top="0.59055118110236227" bottom="0.39370078740157483" header="0.51181102362204722" footer="0.19685039370078741"/>
  <pageSetup paperSize="9" scale="84" orientation="portrait" r:id="rId1"/>
  <headerFooter alignWithMargins="0">
    <oddFooter>&amp;R250401</oddFooter>
  </headerFooter>
  <rowBreaks count="5" manualBreakCount="5">
    <brk id="47" max="28" man="1"/>
    <brk id="95" max="28" man="1"/>
    <brk id="143" max="28" man="1"/>
    <brk id="187" max="28" man="1"/>
    <brk id="226"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Drop Down 1">
              <controlPr defaultSize="0" print="0" autoLine="0" autoPict="0">
                <anchor moveWithCells="1">
                  <from>
                    <xdr:col>36</xdr:col>
                    <xdr:colOff>0</xdr:colOff>
                    <xdr:row>203</xdr:row>
                    <xdr:rowOff>0</xdr:rowOff>
                  </from>
                  <to>
                    <xdr:col>42</xdr:col>
                    <xdr:colOff>38100</xdr:colOff>
                    <xdr:row>203</xdr:row>
                    <xdr:rowOff>209550</xdr:rowOff>
                  </to>
                </anchor>
              </controlPr>
            </control>
          </mc:Choice>
        </mc:AlternateContent>
        <mc:AlternateContent xmlns:mc="http://schemas.openxmlformats.org/markup-compatibility/2006">
          <mc:Choice Requires="x14">
            <control shapeId="12290" r:id="rId5" name="Drop Down 2">
              <controlPr defaultSize="0" print="0" autoLine="0" autoPict="0">
                <anchor moveWithCells="1">
                  <from>
                    <xdr:col>36</xdr:col>
                    <xdr:colOff>0</xdr:colOff>
                    <xdr:row>207</xdr:row>
                    <xdr:rowOff>0</xdr:rowOff>
                  </from>
                  <to>
                    <xdr:col>42</xdr:col>
                    <xdr:colOff>38100</xdr:colOff>
                    <xdr:row>207</xdr:row>
                    <xdr:rowOff>209550</xdr:rowOff>
                  </to>
                </anchor>
              </controlPr>
            </control>
          </mc:Choice>
        </mc:AlternateContent>
        <mc:AlternateContent xmlns:mc="http://schemas.openxmlformats.org/markup-compatibility/2006">
          <mc:Choice Requires="x14">
            <control shapeId="12291" r:id="rId6" name="Drop Down 3">
              <controlPr defaultSize="0" print="0" autoLine="0" autoPict="0">
                <anchor moveWithCells="1">
                  <from>
                    <xdr:col>36</xdr:col>
                    <xdr:colOff>0</xdr:colOff>
                    <xdr:row>212</xdr:row>
                    <xdr:rowOff>0</xdr:rowOff>
                  </from>
                  <to>
                    <xdr:col>42</xdr:col>
                    <xdr:colOff>38100</xdr:colOff>
                    <xdr:row>213</xdr:row>
                    <xdr:rowOff>0</xdr:rowOff>
                  </to>
                </anchor>
              </controlPr>
            </control>
          </mc:Choice>
        </mc:AlternateContent>
        <mc:AlternateContent xmlns:mc="http://schemas.openxmlformats.org/markup-compatibility/2006">
          <mc:Choice Requires="x14">
            <control shapeId="12292" r:id="rId7" name="Drop Down 4">
              <controlPr defaultSize="0" print="0" autoLine="0" autoPict="0">
                <anchor moveWithCells="1">
                  <from>
                    <xdr:col>30</xdr:col>
                    <xdr:colOff>114300</xdr:colOff>
                    <xdr:row>39</xdr:row>
                    <xdr:rowOff>38100</xdr:rowOff>
                  </from>
                  <to>
                    <xdr:col>36</xdr:col>
                    <xdr:colOff>323850</xdr:colOff>
                    <xdr:row>40</xdr:row>
                    <xdr:rowOff>38100</xdr:rowOff>
                  </to>
                </anchor>
              </controlPr>
            </control>
          </mc:Choice>
        </mc:AlternateContent>
        <mc:AlternateContent xmlns:mc="http://schemas.openxmlformats.org/markup-compatibility/2006">
          <mc:Choice Requires="x14">
            <control shapeId="12293" r:id="rId8" name="Drop Down 5">
              <controlPr defaultSize="0" print="0" autoLine="0" autoPict="0">
                <anchor moveWithCells="1">
                  <from>
                    <xdr:col>45</xdr:col>
                    <xdr:colOff>0</xdr:colOff>
                    <xdr:row>207</xdr:row>
                    <xdr:rowOff>0</xdr:rowOff>
                  </from>
                  <to>
                    <xdr:col>51</xdr:col>
                    <xdr:colOff>209550</xdr:colOff>
                    <xdr:row>207</xdr:row>
                    <xdr:rowOff>209550</xdr:rowOff>
                  </to>
                </anchor>
              </controlPr>
            </control>
          </mc:Choice>
        </mc:AlternateContent>
        <mc:AlternateContent xmlns:mc="http://schemas.openxmlformats.org/markup-compatibility/2006">
          <mc:Choice Requires="x14">
            <control shapeId="12294" r:id="rId9" name="Drop Down 6">
              <controlPr defaultSize="0" print="0" autoLine="0" autoPict="0">
                <anchor moveWithCells="1">
                  <from>
                    <xdr:col>36</xdr:col>
                    <xdr:colOff>0</xdr:colOff>
                    <xdr:row>206</xdr:row>
                    <xdr:rowOff>0</xdr:rowOff>
                  </from>
                  <to>
                    <xdr:col>42</xdr:col>
                    <xdr:colOff>38100</xdr:colOff>
                    <xdr:row>207</xdr:row>
                    <xdr:rowOff>0</xdr:rowOff>
                  </to>
                </anchor>
              </controlPr>
            </control>
          </mc:Choice>
        </mc:AlternateContent>
        <mc:AlternateContent xmlns:mc="http://schemas.openxmlformats.org/markup-compatibility/2006">
          <mc:Choice Requires="x14">
            <control shapeId="12295" r:id="rId10" name="Drop Down 7">
              <controlPr defaultSize="0" print="0" autoLine="0" autoPict="0">
                <anchor moveWithCells="1">
                  <from>
                    <xdr:col>45</xdr:col>
                    <xdr:colOff>0</xdr:colOff>
                    <xdr:row>206</xdr:row>
                    <xdr:rowOff>0</xdr:rowOff>
                  </from>
                  <to>
                    <xdr:col>51</xdr:col>
                    <xdr:colOff>209550</xdr:colOff>
                    <xdr:row>207</xdr:row>
                    <xdr:rowOff>0</xdr:rowOff>
                  </to>
                </anchor>
              </controlPr>
            </control>
          </mc:Choice>
        </mc:AlternateContent>
        <mc:AlternateContent xmlns:mc="http://schemas.openxmlformats.org/markup-compatibility/2006">
          <mc:Choice Requires="x14">
            <control shapeId="12296" r:id="rId11" name="Drop Down 8">
              <controlPr defaultSize="0" print="0" autoLine="0" autoPict="0">
                <anchor moveWithCells="1">
                  <from>
                    <xdr:col>36</xdr:col>
                    <xdr:colOff>0</xdr:colOff>
                    <xdr:row>211</xdr:row>
                    <xdr:rowOff>0</xdr:rowOff>
                  </from>
                  <to>
                    <xdr:col>42</xdr:col>
                    <xdr:colOff>38100</xdr:colOff>
                    <xdr:row>211</xdr:row>
                    <xdr:rowOff>209550</xdr:rowOff>
                  </to>
                </anchor>
              </controlPr>
            </control>
          </mc:Choice>
        </mc:AlternateContent>
        <mc:AlternateContent xmlns:mc="http://schemas.openxmlformats.org/markup-compatibility/2006">
          <mc:Choice Requires="x14">
            <control shapeId="12297" r:id="rId12" name="Drop Down 9">
              <controlPr defaultSize="0" print="0" autoLine="0" autoPict="0">
                <anchor moveWithCells="1">
                  <from>
                    <xdr:col>45</xdr:col>
                    <xdr:colOff>0</xdr:colOff>
                    <xdr:row>211</xdr:row>
                    <xdr:rowOff>0</xdr:rowOff>
                  </from>
                  <to>
                    <xdr:col>51</xdr:col>
                    <xdr:colOff>209550</xdr:colOff>
                    <xdr:row>211</xdr:row>
                    <xdr:rowOff>209550</xdr:rowOff>
                  </to>
                </anchor>
              </controlPr>
            </control>
          </mc:Choice>
        </mc:AlternateContent>
        <mc:AlternateContent xmlns:mc="http://schemas.openxmlformats.org/markup-compatibility/2006">
          <mc:Choice Requires="x14">
            <control shapeId="12298" r:id="rId13" name="Drop Down 10">
              <controlPr defaultSize="0" print="0" autoLine="0" autoPict="0">
                <anchor moveWithCells="1">
                  <from>
                    <xdr:col>45</xdr:col>
                    <xdr:colOff>0</xdr:colOff>
                    <xdr:row>212</xdr:row>
                    <xdr:rowOff>0</xdr:rowOff>
                  </from>
                  <to>
                    <xdr:col>51</xdr:col>
                    <xdr:colOff>209550</xdr:colOff>
                    <xdr:row>213</xdr:row>
                    <xdr:rowOff>0</xdr:rowOff>
                  </to>
                </anchor>
              </controlPr>
            </control>
          </mc:Choice>
        </mc:AlternateContent>
        <mc:AlternateContent xmlns:mc="http://schemas.openxmlformats.org/markup-compatibility/2006">
          <mc:Choice Requires="x14">
            <control shapeId="12301" r:id="rId14" name="Check Box 13">
              <controlPr defaultSize="0" autoFill="0" autoLine="0" autoPict="0">
                <anchor moveWithCells="1">
                  <from>
                    <xdr:col>30</xdr:col>
                    <xdr:colOff>19050</xdr:colOff>
                    <xdr:row>20</xdr:row>
                    <xdr:rowOff>190500</xdr:rowOff>
                  </from>
                  <to>
                    <xdr:col>35</xdr:col>
                    <xdr:colOff>114300</xdr:colOff>
                    <xdr:row>22</xdr:row>
                    <xdr:rowOff>31750</xdr:rowOff>
                  </to>
                </anchor>
              </controlPr>
            </control>
          </mc:Choice>
        </mc:AlternateContent>
        <mc:AlternateContent xmlns:mc="http://schemas.openxmlformats.org/markup-compatibility/2006">
          <mc:Choice Requires="x14">
            <control shapeId="12302" r:id="rId15" name="Check Box 14">
              <controlPr defaultSize="0" autoFill="0" autoLine="0" autoPict="0">
                <anchor moveWithCells="1">
                  <from>
                    <xdr:col>30</xdr:col>
                    <xdr:colOff>19050</xdr:colOff>
                    <xdr:row>22</xdr:row>
                    <xdr:rowOff>190500</xdr:rowOff>
                  </from>
                  <to>
                    <xdr:col>35</xdr:col>
                    <xdr:colOff>114300</xdr:colOff>
                    <xdr:row>24</xdr:row>
                    <xdr:rowOff>31750</xdr:rowOff>
                  </to>
                </anchor>
              </controlPr>
            </control>
          </mc:Choice>
        </mc:AlternateContent>
        <mc:AlternateContent xmlns:mc="http://schemas.openxmlformats.org/markup-compatibility/2006">
          <mc:Choice Requires="x14">
            <control shapeId="12303" r:id="rId16" name="Check Box 15">
              <controlPr defaultSize="0" autoFill="0" autoLine="0" autoPict="0">
                <anchor moveWithCells="1">
                  <from>
                    <xdr:col>30</xdr:col>
                    <xdr:colOff>19050</xdr:colOff>
                    <xdr:row>24</xdr:row>
                    <xdr:rowOff>190500</xdr:rowOff>
                  </from>
                  <to>
                    <xdr:col>35</xdr:col>
                    <xdr:colOff>114300</xdr:colOff>
                    <xdr:row>26</xdr:row>
                    <xdr:rowOff>19050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pageSetUpPr autoPageBreaks="0"/>
  </sheetPr>
  <dimension ref="A1:BK282"/>
  <sheetViews>
    <sheetView showGridLines="0" zoomScaleNormal="100" workbookViewId="0">
      <selection activeCell="AO27" sqref="AO27"/>
    </sheetView>
  </sheetViews>
  <sheetFormatPr defaultColWidth="9" defaultRowHeight="13"/>
  <cols>
    <col min="1" max="27" width="3" style="904" customWidth="1"/>
    <col min="28" max="28" width="5.33203125" style="904" customWidth="1"/>
    <col min="29" max="29" width="2.33203125" style="904" customWidth="1"/>
    <col min="30" max="30" width="2.83203125" style="904" customWidth="1"/>
    <col min="31" max="40" width="3" style="904" customWidth="1"/>
    <col min="41" max="41" width="7.75" style="904" customWidth="1"/>
    <col min="42" max="46" width="3" style="904" customWidth="1"/>
    <col min="47" max="47" width="3.25" style="904" hidden="1" customWidth="1"/>
    <col min="48" max="62" width="3" style="904" customWidth="1"/>
    <col min="63" max="63" width="3" style="904" hidden="1" customWidth="1"/>
    <col min="64" max="94" width="3" style="904" customWidth="1"/>
    <col min="95" max="16384" width="9" style="904"/>
  </cols>
  <sheetData>
    <row r="1" spans="1:58" s="897" customFormat="1" ht="38.25" customHeight="1" thickBot="1">
      <c r="A1" s="1045" t="s">
        <v>3728</v>
      </c>
      <c r="Q1" s="898" t="s">
        <v>64</v>
      </c>
      <c r="R1" s="898"/>
      <c r="S1" s="898"/>
      <c r="T1" s="898"/>
      <c r="U1" s="1091"/>
      <c r="X1" s="1091"/>
      <c r="AD1" s="900" t="s">
        <v>487</v>
      </c>
    </row>
    <row r="2" spans="1:58" s="1051" customFormat="1" ht="12" customHeight="1" thickTop="1">
      <c r="A2" s="1217"/>
      <c r="Q2" s="1218"/>
      <c r="R2" s="1218"/>
      <c r="S2" s="1218"/>
      <c r="T2" s="1218"/>
      <c r="AD2" s="1219"/>
    </row>
    <row r="3" spans="1:58" ht="12" customHeight="1">
      <c r="B3" s="1052" t="str">
        <f>IF(作業メニュー!AM13=TRUE, "第四十二号の十三様式（第八条の二の二関係）（Ａ４） ", "第十九号様式（第四条、第四条の四の二関係）")</f>
        <v>第十九号様式（第四条、第四条の四の二関係）</v>
      </c>
    </row>
    <row r="4" spans="1:58" ht="6.75" customHeight="1"/>
    <row r="5" spans="1:58" ht="19.149999999999999" customHeight="1">
      <c r="A5" s="1188" t="str">
        <f>IF(作業メニュー!AM13=TRUE, "工事完了通知書", "完了検査申請書")</f>
        <v>完了検査申請書</v>
      </c>
      <c r="B5" s="1188"/>
      <c r="C5" s="1327"/>
      <c r="D5" s="1327"/>
      <c r="E5" s="1327"/>
      <c r="F5" s="1327"/>
      <c r="G5" s="1327"/>
      <c r="H5" s="1327"/>
      <c r="I5" s="1327"/>
      <c r="J5" s="1327"/>
      <c r="K5" s="1327"/>
      <c r="L5" s="1327"/>
      <c r="M5" s="1327"/>
      <c r="N5" s="1327"/>
      <c r="O5" s="1327"/>
      <c r="P5" s="1327"/>
      <c r="Q5" s="1327"/>
      <c r="R5" s="1327"/>
      <c r="S5" s="1327"/>
      <c r="T5" s="1327"/>
      <c r="U5" s="1327"/>
      <c r="V5" s="1327"/>
      <c r="W5" s="1327"/>
      <c r="X5" s="1327"/>
      <c r="Y5" s="1327"/>
      <c r="Z5" s="1327"/>
      <c r="AA5" s="1327"/>
    </row>
    <row r="6" spans="1:58" ht="19.149999999999999" customHeight="1">
      <c r="A6" s="1327"/>
      <c r="B6" s="1327"/>
      <c r="C6" s="1327"/>
      <c r="D6" s="1327"/>
      <c r="E6" s="1327"/>
      <c r="F6" s="1327"/>
      <c r="G6" s="1327"/>
      <c r="H6" s="1327"/>
      <c r="I6" s="1327"/>
      <c r="J6" s="1327"/>
      <c r="K6" s="1327"/>
      <c r="L6" s="1327"/>
      <c r="M6" s="1327"/>
      <c r="N6" s="1327"/>
      <c r="O6" s="1327"/>
      <c r="P6" s="1327"/>
      <c r="Q6" s="1327"/>
      <c r="R6" s="1327"/>
      <c r="S6" s="1327"/>
      <c r="T6" s="1327"/>
      <c r="U6" s="1327"/>
      <c r="V6" s="1327"/>
      <c r="W6" s="1327"/>
      <c r="X6" s="1327"/>
      <c r="Y6" s="1327"/>
      <c r="Z6" s="1327"/>
      <c r="AA6" s="1327"/>
    </row>
    <row r="7" spans="1:58" ht="19.149999999999999" customHeight="1">
      <c r="A7" s="1307" t="s">
        <v>649</v>
      </c>
      <c r="B7" s="1307"/>
      <c r="C7" s="1307"/>
      <c r="D7" s="1307"/>
      <c r="E7" s="1307"/>
      <c r="F7" s="1307"/>
      <c r="G7" s="1307"/>
      <c r="H7" s="1307"/>
      <c r="I7" s="1307"/>
      <c r="J7" s="1307"/>
      <c r="K7" s="1307"/>
      <c r="L7" s="1307"/>
      <c r="M7" s="1307"/>
      <c r="N7" s="1307"/>
      <c r="O7" s="1307"/>
      <c r="P7" s="1307"/>
      <c r="Q7" s="1307"/>
      <c r="R7" s="1307"/>
      <c r="S7" s="1307"/>
      <c r="T7" s="1307"/>
      <c r="U7" s="1307"/>
      <c r="V7" s="1307"/>
      <c r="W7" s="1307"/>
      <c r="X7" s="1307"/>
      <c r="Y7" s="1307"/>
      <c r="Z7" s="1307"/>
      <c r="AA7" s="1307"/>
      <c r="AF7" s="1307"/>
      <c r="AG7" s="1307"/>
      <c r="AH7" s="1307"/>
      <c r="AI7" s="1307"/>
      <c r="AJ7" s="1307"/>
      <c r="AK7" s="1307"/>
      <c r="AL7" s="1307"/>
      <c r="AM7" s="1307"/>
      <c r="AN7" s="1307"/>
      <c r="AO7" s="1307"/>
      <c r="AP7" s="1307"/>
      <c r="AQ7" s="1307"/>
      <c r="AR7" s="1307"/>
      <c r="AS7" s="1307"/>
      <c r="AT7" s="1307"/>
      <c r="AU7" s="1307"/>
      <c r="AV7" s="1307"/>
      <c r="AW7" s="1307"/>
      <c r="AX7" s="1307"/>
      <c r="AY7" s="1307"/>
      <c r="AZ7" s="1307"/>
      <c r="BA7" s="1307"/>
      <c r="BB7" s="1307"/>
      <c r="BC7" s="1307"/>
      <c r="BD7" s="1307"/>
      <c r="BE7" s="1307"/>
      <c r="BF7" s="1307"/>
    </row>
    <row r="8" spans="1:58" ht="19.149999999999999" customHeight="1">
      <c r="A8" s="1307"/>
      <c r="B8" s="1307"/>
      <c r="C8" s="1307"/>
      <c r="D8" s="1307"/>
      <c r="E8" s="1307"/>
      <c r="F8" s="1307"/>
      <c r="G8" s="1307"/>
      <c r="H8" s="1307"/>
      <c r="I8" s="1307"/>
      <c r="J8" s="1307"/>
      <c r="K8" s="1307"/>
      <c r="L8" s="1307"/>
      <c r="M8" s="1307"/>
      <c r="N8" s="1307"/>
      <c r="O8" s="1307"/>
      <c r="P8" s="1307"/>
      <c r="Q8" s="1307"/>
      <c r="R8" s="1307"/>
      <c r="S8" s="1307"/>
      <c r="T8" s="1307"/>
      <c r="U8" s="1307"/>
      <c r="V8" s="1307"/>
      <c r="W8" s="1307"/>
      <c r="X8" s="1307"/>
      <c r="Y8" s="1307"/>
      <c r="Z8" s="1307"/>
      <c r="AA8" s="1307"/>
    </row>
    <row r="9" spans="1:58" ht="19.149999999999999" customHeight="1">
      <c r="A9" s="1982" t="str">
        <f>IF(作業メニュー!AM13=TRUE, "　工事を完了しましたので、建築基準法第18条第20項又は第23項（同法第87条の４又は第88条第１項若しくは第２項において準用する場合を含む。）の規定により、通知します。
", " 　建築基準法第７条第１項又は第７条の２第１項（これらの規定を同法第87条の４又は第88条第１項若しくは第２項において準用する場合を含む。）の規定により検査を申請します。この申請書及び添付図書に記載の事項は、事実に相違ありません。")</f>
        <v xml:space="preserve"> 　建築基準法第７条第１項又は第７条の２第１項（これらの規定を同法第87条の４又は第88条第１項若しくは第２項において準用する場合を含む。）の規定により検査を申請します。この申請書及び添付図書に記載の事項は、事実に相違ありません。</v>
      </c>
      <c r="B9" s="1982"/>
      <c r="C9" s="1982"/>
      <c r="D9" s="1982"/>
      <c r="E9" s="1982"/>
      <c r="F9" s="1982"/>
      <c r="G9" s="1982"/>
      <c r="H9" s="1982"/>
      <c r="I9" s="1982"/>
      <c r="J9" s="1982"/>
      <c r="K9" s="1982"/>
      <c r="L9" s="1982"/>
      <c r="M9" s="1982"/>
      <c r="N9" s="1982"/>
      <c r="O9" s="1982"/>
      <c r="P9" s="1982"/>
      <c r="Q9" s="1982"/>
      <c r="R9" s="1982"/>
      <c r="S9" s="1982"/>
      <c r="T9" s="1982"/>
      <c r="U9" s="1982"/>
      <c r="V9" s="1982"/>
      <c r="W9" s="1982"/>
      <c r="X9" s="1982"/>
      <c r="Y9" s="1982"/>
      <c r="Z9" s="1982"/>
      <c r="AA9" s="1982"/>
      <c r="AB9" s="1982"/>
    </row>
    <row r="10" spans="1:58" ht="19.149999999999999" customHeight="1">
      <c r="A10" s="1982"/>
      <c r="B10" s="1982"/>
      <c r="C10" s="1982"/>
      <c r="D10" s="1982"/>
      <c r="E10" s="1982"/>
      <c r="F10" s="1982"/>
      <c r="G10" s="1982"/>
      <c r="H10" s="1982"/>
      <c r="I10" s="1982"/>
      <c r="J10" s="1982"/>
      <c r="K10" s="1982"/>
      <c r="L10" s="1982"/>
      <c r="M10" s="1982"/>
      <c r="N10" s="1982"/>
      <c r="O10" s="1982"/>
      <c r="P10" s="1982"/>
      <c r="Q10" s="1982"/>
      <c r="R10" s="1982"/>
      <c r="S10" s="1982"/>
      <c r="T10" s="1982"/>
      <c r="U10" s="1982"/>
      <c r="V10" s="1982"/>
      <c r="W10" s="1982"/>
      <c r="X10" s="1982"/>
      <c r="Y10" s="1982"/>
      <c r="Z10" s="1982"/>
      <c r="AA10" s="1982"/>
      <c r="AB10" s="1982"/>
    </row>
    <row r="11" spans="1:58" ht="19.149999999999999" customHeight="1">
      <c r="A11" s="1982"/>
      <c r="B11" s="1982"/>
      <c r="C11" s="1982"/>
      <c r="D11" s="1982"/>
      <c r="E11" s="1982"/>
      <c r="F11" s="1982"/>
      <c r="G11" s="1982"/>
      <c r="H11" s="1982"/>
      <c r="I11" s="1982"/>
      <c r="J11" s="1982"/>
      <c r="K11" s="1982"/>
      <c r="L11" s="1982"/>
      <c r="M11" s="1982"/>
      <c r="N11" s="1982"/>
      <c r="O11" s="1982"/>
      <c r="P11" s="1982"/>
      <c r="Q11" s="1982"/>
      <c r="R11" s="1982"/>
      <c r="S11" s="1982"/>
      <c r="T11" s="1982"/>
      <c r="U11" s="1982"/>
      <c r="V11" s="1982"/>
      <c r="W11" s="1982"/>
      <c r="X11" s="1982"/>
      <c r="Y11" s="1982"/>
      <c r="Z11" s="1982"/>
      <c r="AA11" s="1982"/>
      <c r="AB11" s="1982"/>
    </row>
    <row r="12" spans="1:58" ht="10.5" customHeight="1">
      <c r="A12" s="1328"/>
      <c r="B12" s="1060"/>
      <c r="C12" s="1060"/>
      <c r="D12" s="1060"/>
      <c r="E12" s="1060"/>
      <c r="F12" s="1060"/>
      <c r="G12" s="1060"/>
      <c r="H12" s="1060"/>
      <c r="I12" s="1060"/>
      <c r="J12" s="1060"/>
      <c r="K12" s="1060"/>
      <c r="L12" s="1060"/>
      <c r="M12" s="1060"/>
      <c r="N12" s="1060"/>
      <c r="O12" s="1060"/>
      <c r="P12" s="1060"/>
      <c r="Q12" s="1060"/>
      <c r="R12" s="1060"/>
      <c r="S12" s="1060"/>
      <c r="T12" s="1060"/>
      <c r="U12" s="1060"/>
      <c r="V12" s="1060"/>
      <c r="W12" s="1060"/>
      <c r="X12" s="1060"/>
      <c r="Y12" s="1060"/>
      <c r="Z12" s="1060"/>
      <c r="AA12" s="1060"/>
    </row>
    <row r="13" spans="1:58" ht="10.5" customHeight="1">
      <c r="A13" s="1328"/>
      <c r="B13" s="1060"/>
      <c r="C13" s="1060"/>
      <c r="D13" s="1060"/>
      <c r="E13" s="1060"/>
      <c r="F13" s="1060"/>
      <c r="G13" s="1060"/>
      <c r="H13" s="1060"/>
      <c r="I13" s="1060"/>
      <c r="J13" s="1060"/>
      <c r="K13" s="1060"/>
      <c r="L13" s="1060"/>
      <c r="M13" s="1060"/>
      <c r="N13" s="1060"/>
      <c r="O13" s="1060"/>
      <c r="P13" s="1060"/>
      <c r="Q13" s="1060"/>
      <c r="R13" s="1060"/>
      <c r="S13" s="1060"/>
      <c r="T13" s="1060"/>
      <c r="U13" s="1060"/>
      <c r="V13" s="1060"/>
      <c r="W13" s="1060"/>
      <c r="X13" s="1060"/>
      <c r="Y13" s="1060"/>
      <c r="Z13" s="1060"/>
      <c r="AA13" s="1060"/>
    </row>
    <row r="14" spans="1:58" ht="10.5" customHeight="1">
      <c r="A14" s="1328"/>
      <c r="B14" s="1060"/>
      <c r="C14" s="1060"/>
      <c r="D14" s="1060"/>
      <c r="E14" s="1060"/>
      <c r="F14" s="1060"/>
      <c r="G14" s="1060"/>
      <c r="H14" s="1060"/>
      <c r="I14" s="1060"/>
      <c r="J14" s="1060"/>
      <c r="K14" s="1060"/>
      <c r="L14" s="1060"/>
      <c r="M14" s="1060"/>
      <c r="N14" s="1060"/>
      <c r="O14" s="1060"/>
      <c r="P14" s="1060"/>
      <c r="Q14" s="1060"/>
      <c r="R14" s="1060"/>
      <c r="S14" s="1060"/>
      <c r="T14" s="1060"/>
      <c r="U14" s="1060"/>
      <c r="V14" s="1060"/>
      <c r="W14" s="1060"/>
      <c r="X14" s="1060"/>
      <c r="Y14" s="1060"/>
      <c r="Z14" s="1060"/>
      <c r="AA14" s="1060"/>
    </row>
    <row r="15" spans="1:58" ht="10.5" customHeight="1">
      <c r="A15" s="1323"/>
      <c r="B15" s="1060"/>
      <c r="C15" s="1060"/>
      <c r="D15" s="1060"/>
      <c r="E15" s="1060"/>
      <c r="F15" s="1060"/>
      <c r="G15" s="1060"/>
      <c r="H15" s="1060"/>
      <c r="I15" s="1060"/>
      <c r="J15" s="1060"/>
      <c r="K15" s="1060"/>
      <c r="L15" s="1060"/>
      <c r="M15" s="1060"/>
      <c r="N15" s="1060"/>
      <c r="O15" s="1060"/>
      <c r="P15" s="1060"/>
      <c r="Q15" s="1060"/>
      <c r="R15" s="1060"/>
      <c r="S15" s="1060"/>
      <c r="T15" s="1060"/>
      <c r="U15" s="1060"/>
      <c r="V15" s="1060"/>
      <c r="W15" s="1060"/>
      <c r="X15" s="1060"/>
      <c r="Y15" s="1060"/>
      <c r="Z15" s="1060"/>
      <c r="AA15" s="1060"/>
    </row>
    <row r="16" spans="1:58" ht="10.5" customHeight="1">
      <c r="A16" s="903"/>
      <c r="D16" s="903"/>
      <c r="E16" s="903"/>
      <c r="F16" s="903"/>
      <c r="G16" s="903"/>
      <c r="H16" s="903"/>
      <c r="I16" s="903"/>
      <c r="J16" s="903"/>
      <c r="K16" s="903"/>
      <c r="L16" s="903"/>
      <c r="M16" s="903"/>
      <c r="N16" s="903"/>
      <c r="O16" s="903"/>
      <c r="P16" s="903"/>
      <c r="Q16" s="903"/>
      <c r="R16" s="903"/>
      <c r="S16" s="903"/>
      <c r="T16" s="903"/>
      <c r="U16" s="903"/>
      <c r="V16" s="903"/>
      <c r="W16" s="903"/>
      <c r="X16" s="903"/>
      <c r="Y16" s="903"/>
      <c r="Z16" s="903"/>
      <c r="AA16" s="903"/>
    </row>
    <row r="17" spans="2:41" ht="19.149999999999999" customHeight="1">
      <c r="B17" s="1744" t="str">
        <f>IF('確認申請書（建築）入力'!$M$4=0,"",'確認申請書（建築）入力'!$M$4)</f>
        <v>指定確認検査機関
　株式会社東日本住宅評価センター　様</v>
      </c>
      <c r="C17" s="1744"/>
      <c r="D17" s="1744"/>
      <c r="E17" s="1744"/>
      <c r="F17" s="1744"/>
      <c r="G17" s="1744"/>
      <c r="H17" s="1744"/>
      <c r="I17" s="1744"/>
      <c r="J17" s="1744"/>
      <c r="K17" s="1744"/>
      <c r="L17" s="1744"/>
      <c r="M17" s="1744"/>
      <c r="N17" s="1744"/>
      <c r="O17" s="1744"/>
      <c r="P17" s="1744"/>
      <c r="Q17" s="1744"/>
    </row>
    <row r="18" spans="2:41" ht="19.149999999999999" customHeight="1">
      <c r="B18" s="1744"/>
      <c r="C18" s="1744"/>
      <c r="D18" s="1744"/>
      <c r="E18" s="1744"/>
      <c r="F18" s="1744"/>
      <c r="G18" s="1744"/>
      <c r="H18" s="1744"/>
      <c r="I18" s="1744"/>
      <c r="J18" s="1744"/>
      <c r="K18" s="1744"/>
      <c r="L18" s="1744"/>
      <c r="M18" s="1744"/>
      <c r="N18" s="1744"/>
      <c r="O18" s="1744"/>
      <c r="P18" s="1744"/>
      <c r="Q18" s="1744"/>
      <c r="U18" s="908" t="str">
        <f>IF(作業メニュー!AM13=TRUE, "第", "")</f>
        <v/>
      </c>
      <c r="V18" s="1671"/>
      <c r="W18" s="1671"/>
      <c r="X18" s="1671"/>
      <c r="Y18" s="1671"/>
      <c r="Z18" s="1671"/>
      <c r="AA18" s="907" t="str">
        <f>IF(作業メニュー!AM13=TRUE, "号", "")</f>
        <v/>
      </c>
      <c r="AE18" s="1065" t="s">
        <v>555</v>
      </c>
    </row>
    <row r="19" spans="2:41" ht="19.149999999999999" customHeight="1">
      <c r="S19" s="2097" t="str">
        <f>IF($AK$19="","　　　年　　　　月　　　　日",IF(YEAR($AK$19)-2018&gt;0,"令和"&amp;IF(YEAR($AK$19)-2018=1,"元",YEAR($AK$19)-2018)&amp;"年"&amp;MONTH($AK$19)&amp;"月"&amp;DAY($AK$19)&amp;"日"))</f>
        <v>　　　年　　　　月　　　　日</v>
      </c>
      <c r="T19" s="1946"/>
      <c r="U19" s="1946"/>
      <c r="V19" s="1946"/>
      <c r="W19" s="1946"/>
      <c r="X19" s="1946"/>
      <c r="Y19" s="1946"/>
      <c r="Z19" s="1946"/>
      <c r="AA19" s="1946"/>
      <c r="AE19" s="906" t="s">
        <v>675</v>
      </c>
      <c r="AF19" s="906"/>
      <c r="AJ19" s="906"/>
      <c r="AK19" s="1958"/>
      <c r="AL19" s="1959"/>
      <c r="AM19" s="1959"/>
      <c r="AN19" s="1959"/>
      <c r="AO19" s="1960"/>
    </row>
    <row r="20" spans="2:41" ht="11.25" customHeight="1">
      <c r="AE20" s="1089" t="s">
        <v>2803</v>
      </c>
    </row>
    <row r="21" spans="2:41" ht="8.25" customHeight="1">
      <c r="AE21" s="1089"/>
    </row>
    <row r="22" spans="2:41" ht="15" customHeight="1">
      <c r="O22" s="911" t="str">
        <f>項目一覧!$C$183</f>
        <v/>
      </c>
    </row>
    <row r="23" spans="2:41" ht="15.75" customHeight="1">
      <c r="J23" s="976" t="str">
        <f>IF(作業メニュー!AM13=TRUE, "　通　知　者　官　職", "申　請　者　氏　名")</f>
        <v>申　請　者　氏　名</v>
      </c>
      <c r="K23" s="903"/>
      <c r="L23" s="903"/>
      <c r="M23" s="903"/>
      <c r="N23" s="903"/>
      <c r="O23" s="911" t="str">
        <f>項目一覧!$C$4</f>
        <v/>
      </c>
      <c r="P23" s="903"/>
      <c r="Q23" s="903"/>
      <c r="R23" s="903"/>
      <c r="S23" s="903"/>
      <c r="T23" s="903"/>
      <c r="U23" s="903"/>
      <c r="V23" s="903"/>
      <c r="W23" s="903"/>
      <c r="Z23" s="903"/>
    </row>
    <row r="24" spans="2:41" ht="15.75" customHeight="1">
      <c r="I24" s="903"/>
      <c r="J24" s="903"/>
      <c r="K24" s="903"/>
      <c r="L24" s="903"/>
      <c r="M24" s="903"/>
      <c r="N24" s="903"/>
      <c r="O24" s="1299"/>
      <c r="P24" s="907"/>
      <c r="Q24" s="907"/>
      <c r="R24" s="907"/>
      <c r="S24" s="907"/>
      <c r="T24" s="907"/>
      <c r="U24" s="907"/>
      <c r="V24" s="907"/>
      <c r="W24" s="907"/>
      <c r="X24" s="907"/>
      <c r="Y24" s="907"/>
      <c r="Z24" s="907"/>
      <c r="AA24" s="907"/>
      <c r="AB24" s="907"/>
      <c r="AC24" s="907"/>
    </row>
    <row r="25" spans="2:41" ht="15.75" customHeight="1">
      <c r="I25" s="2067" t="str">
        <f>IF(AD25=TRUE,"　　 　　　　　　 氏　名","")</f>
        <v/>
      </c>
      <c r="J25" s="2067"/>
      <c r="K25" s="2067"/>
      <c r="L25" s="2067"/>
      <c r="M25" s="2067"/>
      <c r="N25" s="2067"/>
      <c r="O25" s="903" t="str">
        <f>IF(AD25=TRUE,項目一覧!$C$173,"")</f>
        <v/>
      </c>
      <c r="P25" s="903"/>
      <c r="Q25" s="903"/>
      <c r="R25" s="903"/>
      <c r="S25" s="903"/>
      <c r="T25" s="903"/>
      <c r="U25" s="903"/>
      <c r="V25" s="903"/>
      <c r="W25" s="903"/>
      <c r="Z25" s="903"/>
      <c r="AD25" s="1329" t="b">
        <v>0</v>
      </c>
    </row>
    <row r="26" spans="2:41" ht="15.75" customHeight="1">
      <c r="I26" s="2067"/>
      <c r="J26" s="2067"/>
      <c r="K26" s="2067"/>
      <c r="L26" s="2067"/>
      <c r="M26" s="2067"/>
      <c r="N26" s="2067"/>
      <c r="O26" s="1299"/>
      <c r="P26" s="907"/>
      <c r="Q26" s="907"/>
      <c r="R26" s="907"/>
      <c r="S26" s="907"/>
      <c r="T26" s="907"/>
      <c r="U26" s="907"/>
      <c r="V26" s="907"/>
      <c r="W26" s="907"/>
      <c r="X26" s="907"/>
      <c r="Y26" s="907"/>
      <c r="Z26" s="907"/>
      <c r="AA26" s="907"/>
      <c r="AB26" s="907"/>
      <c r="AC26" s="907"/>
    </row>
    <row r="27" spans="2:41" ht="15.75" customHeight="1">
      <c r="I27" s="2067" t="str">
        <f>IF(AD27=TRUE,"　　 　　　　　　 氏　名","")</f>
        <v/>
      </c>
      <c r="J27" s="2067"/>
      <c r="K27" s="2067"/>
      <c r="L27" s="2067"/>
      <c r="M27" s="2067"/>
      <c r="N27" s="2067"/>
      <c r="O27" s="903" t="str">
        <f>IF(AD27=TRUE,項目一覧!$C$178,"")</f>
        <v/>
      </c>
      <c r="P27" s="903"/>
      <c r="Q27" s="903"/>
      <c r="R27" s="903"/>
      <c r="S27" s="903"/>
      <c r="T27" s="903"/>
      <c r="U27" s="903"/>
      <c r="V27" s="903"/>
      <c r="W27" s="903"/>
      <c r="Z27" s="903"/>
      <c r="AD27" s="1329" t="b">
        <v>0</v>
      </c>
    </row>
    <row r="28" spans="2:41" ht="15.75" customHeight="1">
      <c r="I28" s="2067"/>
      <c r="J28" s="2067"/>
      <c r="K28" s="2067"/>
      <c r="L28" s="2067"/>
      <c r="M28" s="2067"/>
      <c r="N28" s="2067"/>
      <c r="O28" s="907"/>
      <c r="P28" s="907"/>
      <c r="Q28" s="907"/>
      <c r="R28" s="907"/>
      <c r="S28" s="907"/>
      <c r="T28" s="907"/>
      <c r="U28" s="907"/>
      <c r="V28" s="907"/>
      <c r="W28" s="907"/>
      <c r="X28" s="907"/>
      <c r="Y28" s="907"/>
      <c r="Z28" s="907"/>
      <c r="AA28" s="907"/>
      <c r="AB28" s="907"/>
      <c r="AC28" s="907"/>
      <c r="AD28" s="1329"/>
    </row>
    <row r="29" spans="2:41" ht="15.75" customHeight="1">
      <c r="I29" s="2067" t="str">
        <f>IF(AD29=TRUE,"　　 　　　　　　 氏　名","")</f>
        <v/>
      </c>
      <c r="J29" s="2067"/>
      <c r="K29" s="2067"/>
      <c r="L29" s="2067"/>
      <c r="M29" s="2067"/>
      <c r="N29" s="2067"/>
      <c r="O29" s="903" t="str">
        <f>IF(AD29=TRUE,項目一覧!$C$184,"")</f>
        <v/>
      </c>
      <c r="P29" s="903"/>
      <c r="Q29" s="903"/>
      <c r="R29" s="903"/>
      <c r="S29" s="903"/>
      <c r="T29" s="903"/>
      <c r="U29" s="903"/>
      <c r="V29" s="903"/>
      <c r="W29" s="903"/>
      <c r="Z29" s="903"/>
      <c r="AD29" s="1329" t="b">
        <v>0</v>
      </c>
    </row>
    <row r="30" spans="2:41" ht="11.65" customHeight="1">
      <c r="I30" s="2067"/>
      <c r="J30" s="2067"/>
      <c r="K30" s="2067"/>
      <c r="L30" s="2067"/>
      <c r="M30" s="2067"/>
      <c r="N30" s="2067"/>
      <c r="O30" s="907"/>
      <c r="P30" s="907"/>
      <c r="Q30" s="907"/>
      <c r="R30" s="907"/>
      <c r="S30" s="907"/>
      <c r="T30" s="907"/>
      <c r="U30" s="907"/>
      <c r="V30" s="907"/>
      <c r="W30" s="907"/>
      <c r="X30" s="907"/>
      <c r="Y30" s="907"/>
      <c r="Z30" s="907"/>
      <c r="AA30" s="907"/>
      <c r="AB30" s="907"/>
      <c r="AC30" s="907"/>
    </row>
    <row r="31" spans="2:41" ht="11.65" customHeight="1">
      <c r="I31" s="903"/>
      <c r="J31" s="903"/>
      <c r="K31" s="903"/>
      <c r="L31" s="903"/>
      <c r="M31" s="903"/>
      <c r="N31" s="903"/>
      <c r="O31" s="907"/>
      <c r="P31" s="907"/>
      <c r="Q31" s="907"/>
      <c r="R31" s="907"/>
      <c r="S31" s="907"/>
      <c r="T31" s="907"/>
      <c r="U31" s="907"/>
      <c r="V31" s="907"/>
      <c r="W31" s="907"/>
      <c r="X31" s="907"/>
      <c r="Y31" s="907"/>
      <c r="Z31" s="907"/>
      <c r="AA31" s="907"/>
      <c r="AB31" s="907"/>
      <c r="AC31" s="907"/>
    </row>
    <row r="32" spans="2:41" ht="11.65" customHeight="1">
      <c r="I32" s="903"/>
      <c r="J32" s="903"/>
      <c r="K32" s="903"/>
      <c r="L32" s="903"/>
      <c r="M32" s="903"/>
      <c r="N32" s="903"/>
      <c r="O32" s="929"/>
      <c r="P32" s="929"/>
      <c r="Q32" s="929"/>
      <c r="R32" s="929"/>
      <c r="S32" s="929"/>
      <c r="T32" s="929"/>
      <c r="U32" s="929"/>
      <c r="V32" s="929"/>
      <c r="W32" s="929"/>
      <c r="X32" s="929"/>
      <c r="Y32" s="929"/>
      <c r="Z32" s="929"/>
      <c r="AA32" s="929"/>
      <c r="AB32" s="929"/>
    </row>
    <row r="33" spans="1:48" ht="11.65" customHeight="1">
      <c r="I33" s="903"/>
      <c r="J33" s="903"/>
      <c r="K33" s="903"/>
      <c r="L33" s="903"/>
      <c r="M33" s="903"/>
      <c r="N33" s="903"/>
      <c r="O33" s="929"/>
      <c r="P33" s="929"/>
      <c r="Q33" s="929"/>
      <c r="R33" s="929"/>
      <c r="S33" s="929"/>
      <c r="T33" s="929"/>
      <c r="U33" s="929"/>
      <c r="V33" s="929"/>
      <c r="W33" s="929"/>
      <c r="X33" s="929"/>
      <c r="Y33" s="929"/>
      <c r="Z33" s="929"/>
      <c r="AA33" s="929"/>
      <c r="AB33" s="929"/>
    </row>
    <row r="34" spans="1:48" ht="11.65" customHeight="1">
      <c r="I34" s="903"/>
      <c r="J34" s="903"/>
      <c r="K34" s="903"/>
      <c r="L34" s="903"/>
      <c r="M34" s="903"/>
      <c r="N34" s="903"/>
      <c r="O34" s="929"/>
      <c r="P34" s="929"/>
      <c r="Q34" s="929"/>
      <c r="R34" s="929"/>
      <c r="S34" s="929"/>
      <c r="T34" s="929"/>
      <c r="U34" s="929"/>
      <c r="V34" s="929"/>
      <c r="W34" s="929"/>
      <c r="X34" s="929"/>
      <c r="Y34" s="929"/>
      <c r="Z34" s="929"/>
      <c r="AA34" s="929"/>
      <c r="AB34" s="929"/>
    </row>
    <row r="35" spans="1:48" ht="11.65" customHeight="1">
      <c r="A35" s="1052"/>
      <c r="I35" s="903"/>
      <c r="J35" s="903"/>
      <c r="K35" s="903"/>
      <c r="L35" s="903"/>
      <c r="M35" s="903"/>
      <c r="N35" s="903"/>
      <c r="O35" s="929"/>
      <c r="P35" s="929"/>
      <c r="Q35" s="929"/>
      <c r="R35" s="929"/>
      <c r="S35" s="929"/>
      <c r="T35" s="929"/>
      <c r="U35" s="929"/>
      <c r="V35" s="929"/>
      <c r="W35" s="929"/>
      <c r="X35" s="929"/>
      <c r="Y35" s="929"/>
      <c r="Z35" s="929"/>
      <c r="AA35" s="929"/>
      <c r="AB35" s="929"/>
    </row>
    <row r="36" spans="1:48" ht="15.75" customHeight="1">
      <c r="A36" s="974"/>
      <c r="B36" s="974"/>
      <c r="C36" s="974"/>
      <c r="D36" s="974"/>
      <c r="E36" s="974"/>
      <c r="F36" s="974"/>
      <c r="G36" s="974"/>
      <c r="H36" s="974"/>
      <c r="I36" s="974"/>
      <c r="J36" s="974"/>
      <c r="K36" s="974"/>
      <c r="L36" s="974"/>
      <c r="M36" s="974"/>
      <c r="N36" s="974"/>
      <c r="O36" s="1198"/>
      <c r="P36" s="1198"/>
      <c r="Q36" s="1198"/>
      <c r="R36" s="1198"/>
      <c r="S36" s="1198"/>
      <c r="T36" s="1198"/>
      <c r="U36" s="1198"/>
      <c r="V36" s="1198"/>
      <c r="W36" s="1198"/>
      <c r="X36" s="1198"/>
      <c r="Y36" s="1198"/>
      <c r="Z36" s="1198"/>
      <c r="AA36" s="1198"/>
      <c r="AB36" s="1198"/>
    </row>
    <row r="37" spans="1:48" ht="15.75" customHeight="1">
      <c r="O37" s="929"/>
      <c r="P37" s="929"/>
      <c r="Q37" s="929"/>
      <c r="R37" s="929"/>
      <c r="S37" s="929"/>
      <c r="T37" s="929"/>
      <c r="U37" s="929"/>
      <c r="V37" s="929"/>
      <c r="W37" s="929"/>
      <c r="X37" s="929"/>
      <c r="Y37" s="929"/>
      <c r="Z37" s="929"/>
      <c r="AA37" s="929"/>
      <c r="AB37" s="929"/>
    </row>
    <row r="38" spans="1:48" ht="18.75" customHeight="1">
      <c r="A38" s="1307" t="s">
        <v>660</v>
      </c>
      <c r="B38" s="1307"/>
      <c r="C38" s="1307"/>
      <c r="D38" s="1307"/>
      <c r="E38" s="1307"/>
      <c r="F38" s="1307"/>
      <c r="G38" s="1307"/>
      <c r="H38" s="1307"/>
      <c r="I38" s="1307"/>
      <c r="J38" s="1307"/>
      <c r="K38" s="1307"/>
      <c r="L38" s="1307"/>
      <c r="M38" s="1307"/>
      <c r="N38" s="1307"/>
      <c r="O38" s="1307"/>
      <c r="P38" s="1307"/>
      <c r="Q38" s="1307"/>
      <c r="R38" s="1307"/>
      <c r="S38" s="1307"/>
      <c r="T38" s="1307"/>
      <c r="U38" s="1307"/>
      <c r="V38" s="1307"/>
      <c r="W38" s="1307"/>
      <c r="X38" s="1307"/>
      <c r="Y38" s="1307"/>
      <c r="Z38" s="1307"/>
      <c r="AA38" s="1307"/>
    </row>
    <row r="39" spans="1:48" ht="14.25" customHeight="1"/>
    <row r="40" spans="1:48" ht="21" customHeight="1">
      <c r="O40" s="911" t="str">
        <f>項目一覧!$C$50</f>
        <v/>
      </c>
    </row>
    <row r="41" spans="1:48" ht="18.75" customHeight="1">
      <c r="I41" s="903" t="s">
        <v>659</v>
      </c>
      <c r="J41" s="903"/>
      <c r="K41" s="903"/>
      <c r="L41" s="903"/>
      <c r="M41" s="903"/>
      <c r="N41" s="903"/>
      <c r="O41" s="911" t="str">
        <f>項目一覧!$C$46</f>
        <v/>
      </c>
      <c r="R41" s="903"/>
      <c r="S41" s="903"/>
      <c r="T41" s="903"/>
      <c r="U41" s="903"/>
      <c r="V41" s="903"/>
      <c r="W41" s="903"/>
      <c r="X41" s="903"/>
      <c r="Z41" s="903"/>
    </row>
    <row r="42" spans="1:48" ht="18.75" customHeight="1">
      <c r="A42" s="974"/>
      <c r="B42" s="974"/>
      <c r="C42" s="974"/>
      <c r="D42" s="974"/>
      <c r="E42" s="974"/>
      <c r="F42" s="974"/>
      <c r="G42" s="974"/>
      <c r="H42" s="974"/>
      <c r="I42" s="974"/>
      <c r="J42" s="974"/>
      <c r="K42" s="974"/>
      <c r="L42" s="974"/>
      <c r="M42" s="974"/>
      <c r="N42" s="974"/>
      <c r="O42" s="2096"/>
      <c r="P42" s="2096"/>
      <c r="Q42" s="2096"/>
      <c r="R42" s="2096"/>
      <c r="S42" s="2096"/>
      <c r="T42" s="2096"/>
      <c r="U42" s="2096"/>
      <c r="V42" s="2096"/>
      <c r="W42" s="2096"/>
      <c r="X42" s="2096"/>
      <c r="Y42" s="2096"/>
      <c r="Z42" s="2096"/>
      <c r="AA42" s="2096"/>
      <c r="AB42" s="2096"/>
    </row>
    <row r="43" spans="1:48" ht="18.75" customHeight="1">
      <c r="B43" s="903" t="str">
        <f>IF(作業メニュー!AM13=TRUE, "[検査を受ける建築物等]", "[検査を申請する建築物等]")</f>
        <v>[検査を申請する建築物等]</v>
      </c>
      <c r="AF43" s="1065" t="s">
        <v>647</v>
      </c>
    </row>
    <row r="44" spans="1:48" ht="18.75" customHeight="1">
      <c r="C44" s="904" t="str">
        <f>IF(AR44=2,"■","□")</f>
        <v>□</v>
      </c>
      <c r="D44" s="904" t="s">
        <v>646</v>
      </c>
      <c r="L44" s="904" t="str">
        <f>IF(AR44=3,"■","□")</f>
        <v>□</v>
      </c>
      <c r="M44" s="904" t="s">
        <v>645</v>
      </c>
      <c r="U44" s="904" t="str">
        <f>IF(AR44=4,"■","□")</f>
        <v>□</v>
      </c>
      <c r="V44" s="904" t="s">
        <v>658</v>
      </c>
      <c r="AO44" s="1051"/>
      <c r="AP44" s="1051"/>
      <c r="AQ44" s="1051"/>
      <c r="AR44" s="1330">
        <v>1</v>
      </c>
      <c r="AS44" s="1051"/>
      <c r="AT44" s="1051"/>
      <c r="AU44" s="1051"/>
      <c r="AV44" s="1051"/>
    </row>
    <row r="45" spans="1:48" ht="18.75" customHeight="1">
      <c r="C45" s="904" t="str">
        <f>IF(AR44=5,"■","□")</f>
        <v>□</v>
      </c>
      <c r="D45" s="904" t="s">
        <v>3642</v>
      </c>
      <c r="L45" s="904" t="str">
        <f>IF(AR44=6,"■","□")</f>
        <v>□</v>
      </c>
      <c r="M45" s="904" t="s">
        <v>644</v>
      </c>
      <c r="U45" s="904" t="str">
        <f>IF(AR44=7,"■","□")</f>
        <v>□</v>
      </c>
      <c r="V45" s="904" t="s">
        <v>674</v>
      </c>
    </row>
    <row r="46" spans="1:48" ht="12" customHeight="1"/>
    <row r="47" spans="1:48" ht="18.75" customHeight="1">
      <c r="A47" s="1706" t="s">
        <v>643</v>
      </c>
      <c r="B47" s="1707"/>
      <c r="C47" s="1707"/>
      <c r="D47" s="1707"/>
      <c r="E47" s="1707"/>
      <c r="F47" s="1708"/>
      <c r="G47" s="1331" t="s">
        <v>642</v>
      </c>
      <c r="H47" s="1331"/>
      <c r="I47" s="1331"/>
      <c r="J47" s="1332"/>
      <c r="K47" s="1706" t="s">
        <v>641</v>
      </c>
      <c r="L47" s="1707"/>
      <c r="M47" s="1707"/>
      <c r="N47" s="1707"/>
      <c r="O47" s="1707"/>
      <c r="P47" s="1708"/>
      <c r="Q47" s="1706" t="s">
        <v>640</v>
      </c>
      <c r="R47" s="1707"/>
      <c r="S47" s="1707"/>
      <c r="T47" s="1707"/>
      <c r="U47" s="1708"/>
      <c r="V47" s="1706" t="s">
        <v>673</v>
      </c>
      <c r="W47" s="1707"/>
      <c r="X47" s="1707"/>
      <c r="Y47" s="1707"/>
      <c r="Z47" s="1707"/>
      <c r="AA47" s="1707"/>
      <c r="AB47" s="1708"/>
    </row>
    <row r="48" spans="1:48" ht="45.75" customHeight="1">
      <c r="A48" s="2064"/>
      <c r="B48" s="2065"/>
      <c r="C48" s="2065"/>
      <c r="D48" s="2065"/>
      <c r="E48" s="2065"/>
      <c r="F48" s="2066"/>
      <c r="G48" s="2064"/>
      <c r="H48" s="2065"/>
      <c r="I48" s="2065"/>
      <c r="J48" s="2066"/>
      <c r="K48" s="2064" t="s">
        <v>435</v>
      </c>
      <c r="L48" s="2065"/>
      <c r="M48" s="2065"/>
      <c r="N48" s="2065"/>
      <c r="O48" s="2065"/>
      <c r="P48" s="2066"/>
      <c r="Q48" s="2064" t="s">
        <v>435</v>
      </c>
      <c r="R48" s="2065"/>
      <c r="S48" s="2065"/>
      <c r="T48" s="2065"/>
      <c r="U48" s="2066"/>
      <c r="V48" s="2098" t="s">
        <v>2807</v>
      </c>
      <c r="W48" s="2099"/>
      <c r="X48" s="2099"/>
      <c r="Y48" s="2099"/>
      <c r="Z48" s="2099"/>
      <c r="AA48" s="2099"/>
      <c r="AB48" s="2100"/>
    </row>
    <row r="49" spans="1:29" ht="66" customHeight="1">
      <c r="A49" s="1718"/>
      <c r="B49" s="1719"/>
      <c r="C49" s="1719"/>
      <c r="D49" s="1719"/>
      <c r="E49" s="1719"/>
      <c r="F49" s="1720"/>
      <c r="G49" s="1718"/>
      <c r="H49" s="1719"/>
      <c r="I49" s="1719"/>
      <c r="J49" s="1720"/>
      <c r="K49" s="1718"/>
      <c r="L49" s="1719"/>
      <c r="M49" s="1719"/>
      <c r="N49" s="1719"/>
      <c r="O49" s="1719"/>
      <c r="P49" s="1720"/>
      <c r="Q49" s="1718"/>
      <c r="R49" s="1719"/>
      <c r="S49" s="1719"/>
      <c r="T49" s="1719"/>
      <c r="U49" s="1720"/>
      <c r="V49" s="2061" t="s">
        <v>672</v>
      </c>
      <c r="W49" s="2062"/>
      <c r="X49" s="2062"/>
      <c r="Y49" s="2062"/>
      <c r="Z49" s="2062"/>
      <c r="AA49" s="2062"/>
      <c r="AB49" s="2063"/>
    </row>
    <row r="50" spans="1:29" ht="20.25" customHeight="1">
      <c r="A50" s="1721"/>
      <c r="B50" s="1722"/>
      <c r="C50" s="1722"/>
      <c r="D50" s="1722"/>
      <c r="E50" s="1722"/>
      <c r="F50" s="1723"/>
      <c r="G50" s="1721"/>
      <c r="H50" s="1722"/>
      <c r="I50" s="1722"/>
      <c r="J50" s="1723"/>
      <c r="K50" s="1721"/>
      <c r="L50" s="1722"/>
      <c r="M50" s="1722"/>
      <c r="N50" s="1722"/>
      <c r="O50" s="1722"/>
      <c r="P50" s="1723"/>
      <c r="Q50" s="1721"/>
      <c r="R50" s="1722"/>
      <c r="S50" s="1722"/>
      <c r="T50" s="1722"/>
      <c r="U50" s="1723"/>
      <c r="V50" s="1721" t="s">
        <v>2383</v>
      </c>
      <c r="W50" s="1722"/>
      <c r="X50" s="1722"/>
      <c r="Y50" s="1722"/>
      <c r="Z50" s="1722"/>
      <c r="AA50" s="1722"/>
      <c r="AB50" s="1723"/>
    </row>
    <row r="51" spans="1:29" ht="15.75" customHeight="1">
      <c r="I51" s="903"/>
      <c r="J51" s="903"/>
      <c r="K51" s="903"/>
      <c r="L51" s="903"/>
      <c r="M51" s="903"/>
      <c r="N51" s="903"/>
      <c r="O51" s="903"/>
      <c r="P51" s="903"/>
      <c r="Q51" s="903"/>
      <c r="R51" s="903"/>
      <c r="S51" s="903"/>
      <c r="T51" s="903"/>
      <c r="U51" s="903"/>
      <c r="V51" s="903"/>
      <c r="W51" s="903"/>
      <c r="Z51" s="903"/>
    </row>
    <row r="52" spans="1:29" ht="18" customHeight="1">
      <c r="A52" s="1295" t="s">
        <v>637</v>
      </c>
      <c r="B52" s="1295"/>
      <c r="C52" s="1295"/>
      <c r="D52" s="1295"/>
      <c r="E52" s="1295"/>
      <c r="F52" s="1295"/>
      <c r="G52" s="1295"/>
      <c r="H52" s="1295"/>
      <c r="I52" s="1295"/>
      <c r="J52" s="1295"/>
      <c r="K52" s="1295"/>
      <c r="L52" s="1295"/>
      <c r="M52" s="1295"/>
      <c r="N52" s="1295"/>
      <c r="O52" s="1295"/>
      <c r="P52" s="1295"/>
      <c r="Q52" s="1295"/>
      <c r="R52" s="1295"/>
      <c r="S52" s="1295"/>
      <c r="T52" s="1295"/>
      <c r="U52" s="1295"/>
      <c r="V52" s="1295"/>
      <c r="W52" s="1295"/>
      <c r="X52" s="1295"/>
      <c r="Y52" s="1295"/>
      <c r="Z52" s="1295"/>
      <c r="AA52" s="1295"/>
    </row>
    <row r="53" spans="1:29" ht="18" customHeight="1">
      <c r="A53" s="935"/>
      <c r="B53" s="935" t="s">
        <v>636</v>
      </c>
      <c r="C53" s="935"/>
      <c r="D53" s="935"/>
      <c r="E53" s="935"/>
      <c r="F53" s="935"/>
      <c r="G53" s="935"/>
      <c r="H53" s="935"/>
      <c r="I53" s="935"/>
      <c r="J53" s="935"/>
      <c r="K53" s="935"/>
      <c r="L53" s="935"/>
      <c r="M53" s="935"/>
      <c r="N53" s="935"/>
      <c r="O53" s="935"/>
      <c r="P53" s="935"/>
      <c r="Q53" s="935"/>
      <c r="R53" s="935"/>
      <c r="S53" s="935"/>
      <c r="T53" s="935"/>
      <c r="U53" s="935"/>
      <c r="V53" s="935"/>
      <c r="W53" s="935"/>
      <c r="X53" s="935"/>
      <c r="Y53" s="935"/>
      <c r="Z53" s="935"/>
      <c r="AA53" s="935"/>
      <c r="AB53" s="974"/>
    </row>
    <row r="54" spans="1:29" ht="18" customHeight="1">
      <c r="A54" s="936" t="s">
        <v>628</v>
      </c>
      <c r="B54" s="906" t="s">
        <v>635</v>
      </c>
      <c r="C54" s="906"/>
      <c r="D54" s="906"/>
      <c r="E54" s="906"/>
      <c r="F54" s="906"/>
      <c r="G54" s="906"/>
      <c r="H54" s="906"/>
      <c r="I54" s="906"/>
      <c r="J54" s="906"/>
      <c r="K54" s="906"/>
      <c r="L54" s="906"/>
      <c r="M54" s="906"/>
      <c r="N54" s="906"/>
      <c r="O54" s="906"/>
      <c r="P54" s="906"/>
      <c r="Q54" s="906"/>
      <c r="R54" s="906"/>
      <c r="S54" s="906"/>
      <c r="T54" s="906"/>
      <c r="U54" s="937"/>
      <c r="V54" s="937"/>
      <c r="W54" s="937"/>
      <c r="X54" s="937"/>
      <c r="Y54" s="937"/>
      <c r="Z54" s="937"/>
      <c r="AA54" s="937"/>
    </row>
    <row r="55" spans="1:29" ht="18" customHeight="1">
      <c r="A55" s="936"/>
      <c r="B55" s="906" t="s">
        <v>431</v>
      </c>
      <c r="C55" s="906"/>
      <c r="D55" s="906"/>
      <c r="E55" s="906"/>
      <c r="F55" s="906"/>
      <c r="G55" s="906"/>
      <c r="H55" s="906" t="str">
        <f>IF(項目一覧!$C$21=0,"",項目一覧!$C$21&amp;"  ")&amp;IF(項目一覧!$C$5=0,"",項目一覧!$C$5)</f>
        <v xml:space="preserve">  </v>
      </c>
      <c r="J55" s="906"/>
      <c r="K55" s="906"/>
      <c r="L55" s="906"/>
      <c r="M55" s="906"/>
      <c r="N55" s="906"/>
      <c r="O55" s="906"/>
      <c r="P55" s="906"/>
      <c r="Q55" s="906"/>
      <c r="R55" s="906"/>
      <c r="S55" s="906"/>
      <c r="T55" s="906"/>
      <c r="U55" s="906"/>
      <c r="V55" s="906"/>
      <c r="W55" s="906"/>
      <c r="X55" s="906"/>
      <c r="Y55" s="906"/>
      <c r="Z55" s="906"/>
      <c r="AA55" s="906"/>
    </row>
    <row r="56" spans="1:29" ht="18" customHeight="1">
      <c r="A56" s="936"/>
      <c r="B56" s="906" t="s">
        <v>408</v>
      </c>
      <c r="C56" s="906"/>
      <c r="D56" s="906"/>
      <c r="E56" s="906"/>
      <c r="F56" s="906"/>
      <c r="G56" s="906"/>
      <c r="H56" s="938" t="str">
        <f>IF(項目一覧!$C$183=0,"",項目一覧!$C$183&amp;"  ")&amp;IF(項目一覧!$C$4=0,"",項目一覧!$C$4)</f>
        <v xml:space="preserve">  </v>
      </c>
      <c r="I56" s="939"/>
      <c r="J56" s="938"/>
      <c r="K56" s="938"/>
      <c r="L56" s="938"/>
      <c r="M56" s="938"/>
      <c r="N56" s="938"/>
      <c r="O56" s="938"/>
      <c r="P56" s="938"/>
      <c r="Q56" s="938"/>
      <c r="R56" s="938"/>
      <c r="S56" s="938"/>
      <c r="T56" s="938"/>
      <c r="U56" s="938"/>
      <c r="V56" s="938"/>
      <c r="W56" s="938"/>
      <c r="X56" s="938"/>
      <c r="Y56" s="938"/>
      <c r="Z56" s="938"/>
      <c r="AA56" s="938"/>
      <c r="AB56" s="939"/>
      <c r="AC56" s="939"/>
    </row>
    <row r="57" spans="1:29" ht="18" customHeight="1">
      <c r="A57" s="936"/>
      <c r="B57" s="906" t="s">
        <v>399</v>
      </c>
      <c r="C57" s="906"/>
      <c r="D57" s="906"/>
      <c r="E57" s="906"/>
      <c r="F57" s="906"/>
      <c r="G57" s="906"/>
      <c r="H57" s="938" t="str">
        <f>項目一覧!$C$6</f>
        <v/>
      </c>
      <c r="I57" s="939"/>
      <c r="J57" s="938"/>
      <c r="K57" s="938"/>
      <c r="L57" s="938"/>
      <c r="M57" s="938"/>
      <c r="N57" s="938"/>
      <c r="O57" s="938"/>
      <c r="P57" s="938"/>
      <c r="Q57" s="938"/>
      <c r="R57" s="938"/>
      <c r="S57" s="938"/>
      <c r="T57" s="938"/>
      <c r="U57" s="938"/>
      <c r="V57" s="938"/>
      <c r="W57" s="938"/>
      <c r="X57" s="938"/>
      <c r="Y57" s="938"/>
      <c r="Z57" s="938"/>
      <c r="AA57" s="938"/>
      <c r="AB57" s="939"/>
      <c r="AC57" s="939"/>
    </row>
    <row r="58" spans="1:29" ht="18" customHeight="1">
      <c r="A58" s="936"/>
      <c r="B58" s="906" t="s">
        <v>430</v>
      </c>
      <c r="C58" s="906"/>
      <c r="D58" s="906"/>
      <c r="E58" s="906"/>
      <c r="F58" s="906"/>
      <c r="G58" s="906"/>
      <c r="H58" s="1711" t="str">
        <f>項目一覧!$C$7</f>
        <v/>
      </c>
      <c r="I58" s="1711"/>
      <c r="J58" s="1711"/>
      <c r="K58" s="1711"/>
      <c r="L58" s="1711"/>
      <c r="M58" s="1711"/>
      <c r="N58" s="1711"/>
      <c r="O58" s="1711"/>
      <c r="P58" s="1711"/>
      <c r="Q58" s="1711"/>
      <c r="R58" s="1711"/>
      <c r="S58" s="1711"/>
      <c r="T58" s="1711"/>
      <c r="U58" s="1711"/>
      <c r="V58" s="1711"/>
      <c r="W58" s="1711"/>
      <c r="X58" s="1711"/>
      <c r="Y58" s="1711"/>
      <c r="Z58" s="1711"/>
      <c r="AA58" s="1711"/>
      <c r="AB58" s="1711"/>
      <c r="AC58" s="1711"/>
    </row>
    <row r="59" spans="1:29" ht="18" customHeight="1">
      <c r="A59" s="940"/>
      <c r="B59" s="935" t="s">
        <v>397</v>
      </c>
      <c r="C59" s="935"/>
      <c r="D59" s="935"/>
      <c r="E59" s="935"/>
      <c r="F59" s="935"/>
      <c r="G59" s="935"/>
      <c r="H59" s="941" t="str">
        <f>項目一覧!$C$8</f>
        <v/>
      </c>
      <c r="I59" s="942"/>
      <c r="J59" s="941"/>
      <c r="K59" s="941"/>
      <c r="L59" s="941"/>
      <c r="M59" s="941"/>
      <c r="N59" s="941"/>
      <c r="O59" s="941"/>
      <c r="P59" s="941"/>
      <c r="Q59" s="941"/>
      <c r="R59" s="941"/>
      <c r="S59" s="941"/>
      <c r="T59" s="941"/>
      <c r="U59" s="941"/>
      <c r="V59" s="941"/>
      <c r="W59" s="941"/>
      <c r="X59" s="941"/>
      <c r="Y59" s="941"/>
      <c r="Z59" s="941"/>
      <c r="AA59" s="941"/>
      <c r="AB59" s="942"/>
      <c r="AC59" s="939"/>
    </row>
    <row r="60" spans="1:29" ht="18" customHeight="1">
      <c r="A60" s="936" t="s">
        <v>628</v>
      </c>
      <c r="B60" s="906" t="s">
        <v>429</v>
      </c>
      <c r="C60" s="906"/>
      <c r="D60" s="906"/>
      <c r="E60" s="906"/>
      <c r="F60" s="906"/>
      <c r="G60" s="906"/>
      <c r="H60" s="938"/>
      <c r="I60" s="938"/>
      <c r="J60" s="938"/>
      <c r="K60" s="938"/>
      <c r="L60" s="938"/>
      <c r="M60" s="938"/>
      <c r="N60" s="938"/>
      <c r="O60" s="938"/>
      <c r="P60" s="938"/>
      <c r="Q60" s="938"/>
      <c r="R60" s="938"/>
      <c r="S60" s="938"/>
      <c r="T60" s="938"/>
      <c r="U60" s="938"/>
      <c r="V60" s="938"/>
      <c r="W60" s="938"/>
      <c r="X60" s="938"/>
      <c r="Y60" s="938"/>
      <c r="Z60" s="938"/>
      <c r="AA60" s="938"/>
      <c r="AB60" s="939"/>
      <c r="AC60" s="939"/>
    </row>
    <row r="61" spans="1:29" ht="18" customHeight="1">
      <c r="A61" s="936"/>
      <c r="B61" s="906" t="s">
        <v>409</v>
      </c>
      <c r="C61" s="906"/>
      <c r="D61" s="906"/>
      <c r="E61" s="906"/>
      <c r="F61" s="906"/>
      <c r="G61" s="906"/>
      <c r="H61" s="944" t="str">
        <f>IF(項目一覧!$C$9=0,"","("&amp;項目一覧!$C$9&amp;") 建築士  （"&amp;項目一覧!$C$10&amp;"）登録　第　 "&amp;項目一覧!$C$11&amp;"　号")</f>
        <v>() 建築士  （）登録　第　 　号</v>
      </c>
      <c r="I61" s="939"/>
      <c r="J61" s="938"/>
      <c r="K61" s="938"/>
      <c r="L61" s="938"/>
      <c r="M61" s="938"/>
      <c r="N61" s="938"/>
      <c r="O61" s="938"/>
      <c r="P61" s="938"/>
      <c r="Q61" s="938"/>
      <c r="R61" s="938"/>
      <c r="S61" s="938"/>
      <c r="T61" s="938"/>
      <c r="U61" s="938"/>
      <c r="V61" s="938"/>
      <c r="W61" s="938"/>
      <c r="X61" s="938"/>
      <c r="Y61" s="938"/>
      <c r="Z61" s="938"/>
      <c r="AA61" s="938"/>
      <c r="AB61" s="939"/>
      <c r="AC61" s="939"/>
    </row>
    <row r="62" spans="1:29" ht="18" customHeight="1">
      <c r="A62" s="936"/>
      <c r="B62" s="906" t="s">
        <v>408</v>
      </c>
      <c r="C62" s="906"/>
      <c r="D62" s="906"/>
      <c r="E62" s="906"/>
      <c r="F62" s="906"/>
      <c r="G62" s="906"/>
      <c r="H62" s="938" t="str">
        <f>項目一覧!$C$12</f>
        <v/>
      </c>
      <c r="I62" s="939"/>
      <c r="J62" s="938"/>
      <c r="K62" s="938"/>
      <c r="L62" s="938"/>
      <c r="M62" s="938"/>
      <c r="N62" s="938"/>
      <c r="O62" s="938"/>
      <c r="P62" s="938"/>
      <c r="Q62" s="938"/>
      <c r="R62" s="938"/>
      <c r="S62" s="938"/>
      <c r="T62" s="938"/>
      <c r="U62" s="938"/>
      <c r="V62" s="938"/>
      <c r="W62" s="938"/>
      <c r="X62" s="938"/>
      <c r="Y62" s="938"/>
      <c r="Z62" s="938"/>
      <c r="AA62" s="938"/>
      <c r="AB62" s="939"/>
      <c r="AC62" s="939"/>
    </row>
    <row r="63" spans="1:29" ht="18" customHeight="1">
      <c r="A63" s="936"/>
      <c r="B63" s="906" t="s">
        <v>407</v>
      </c>
      <c r="C63" s="906"/>
      <c r="D63" s="906"/>
      <c r="E63" s="906"/>
      <c r="F63" s="906"/>
      <c r="G63" s="906"/>
      <c r="H63" s="944" t="str">
        <f>IF(項目一覧!$C$13=0,"","("&amp;項目一覧!$C$13&amp;") 建築士事務所  （"&amp;項目一覧!$C$14&amp;"）知事登録　第　 "&amp;項目一覧!$C$15&amp;"　号")</f>
        <v>() 建築士事務所  （）知事登録　第　 　号</v>
      </c>
      <c r="I63" s="939"/>
      <c r="J63" s="938"/>
      <c r="K63" s="938"/>
      <c r="L63" s="938"/>
      <c r="M63" s="938"/>
      <c r="N63" s="938"/>
      <c r="O63" s="938"/>
      <c r="P63" s="938"/>
      <c r="Q63" s="938"/>
      <c r="R63" s="938"/>
      <c r="S63" s="938"/>
      <c r="T63" s="938"/>
      <c r="U63" s="938"/>
      <c r="V63" s="938"/>
      <c r="W63" s="938"/>
      <c r="X63" s="938"/>
      <c r="Y63" s="938"/>
      <c r="Z63" s="938"/>
      <c r="AA63" s="938"/>
      <c r="AB63" s="939"/>
      <c r="AC63" s="939"/>
    </row>
    <row r="64" spans="1:29" ht="18" customHeight="1">
      <c r="A64" s="936"/>
      <c r="B64" s="906"/>
      <c r="C64" s="906"/>
      <c r="D64" s="906"/>
      <c r="E64" s="906"/>
      <c r="F64" s="906"/>
      <c r="G64" s="906"/>
      <c r="H64" s="938" t="str">
        <f>項目一覧!$C$16</f>
        <v/>
      </c>
      <c r="I64" s="939"/>
      <c r="J64" s="938"/>
      <c r="K64" s="938"/>
      <c r="L64" s="938"/>
      <c r="M64" s="938"/>
      <c r="N64" s="938"/>
      <c r="O64" s="938"/>
      <c r="P64" s="938"/>
      <c r="Q64" s="938"/>
      <c r="R64" s="938"/>
      <c r="S64" s="938"/>
      <c r="T64" s="938"/>
      <c r="U64" s="938"/>
      <c r="V64" s="938"/>
      <c r="W64" s="938"/>
      <c r="X64" s="938"/>
      <c r="Y64" s="938"/>
      <c r="Z64" s="938"/>
      <c r="AA64" s="938"/>
      <c r="AB64" s="939"/>
      <c r="AC64" s="939"/>
    </row>
    <row r="65" spans="1:29" ht="18" customHeight="1">
      <c r="A65" s="936"/>
      <c r="B65" s="906" t="s">
        <v>406</v>
      </c>
      <c r="C65" s="906"/>
      <c r="D65" s="906"/>
      <c r="E65" s="906"/>
      <c r="F65" s="906"/>
      <c r="G65" s="906"/>
      <c r="H65" s="938" t="str">
        <f>項目一覧!$C$17</f>
        <v/>
      </c>
      <c r="I65" s="939"/>
      <c r="J65" s="938"/>
      <c r="K65" s="938"/>
      <c r="L65" s="938"/>
      <c r="M65" s="938"/>
      <c r="N65" s="938"/>
      <c r="O65" s="938"/>
      <c r="P65" s="938"/>
      <c r="Q65" s="938"/>
      <c r="R65" s="938"/>
      <c r="S65" s="938"/>
      <c r="T65" s="938"/>
      <c r="U65" s="938"/>
      <c r="V65" s="938"/>
      <c r="W65" s="938"/>
      <c r="X65" s="938"/>
      <c r="Y65" s="938"/>
      <c r="Z65" s="938"/>
      <c r="AA65" s="938"/>
      <c r="AB65" s="939"/>
      <c r="AC65" s="939"/>
    </row>
    <row r="66" spans="1:29" ht="18" customHeight="1">
      <c r="A66" s="936"/>
      <c r="B66" s="906" t="s">
        <v>405</v>
      </c>
      <c r="C66" s="906"/>
      <c r="D66" s="906"/>
      <c r="E66" s="906"/>
      <c r="F66" s="906"/>
      <c r="G66" s="906"/>
      <c r="H66" s="1711" t="str">
        <f>項目一覧!$C$18</f>
        <v/>
      </c>
      <c r="I66" s="1711"/>
      <c r="J66" s="1711"/>
      <c r="K66" s="1711"/>
      <c r="L66" s="1711"/>
      <c r="M66" s="1711"/>
      <c r="N66" s="1711"/>
      <c r="O66" s="1711"/>
      <c r="P66" s="1711"/>
      <c r="Q66" s="1711"/>
      <c r="R66" s="1711"/>
      <c r="S66" s="1711"/>
      <c r="T66" s="1711"/>
      <c r="U66" s="1711"/>
      <c r="V66" s="1711"/>
      <c r="W66" s="1711"/>
      <c r="X66" s="1711"/>
      <c r="Y66" s="1711"/>
      <c r="Z66" s="1711"/>
      <c r="AA66" s="1711"/>
      <c r="AB66" s="1711"/>
      <c r="AC66" s="1711"/>
    </row>
    <row r="67" spans="1:29" ht="18" customHeight="1">
      <c r="A67" s="940"/>
      <c r="B67" s="935" t="s">
        <v>404</v>
      </c>
      <c r="C67" s="935"/>
      <c r="D67" s="935"/>
      <c r="E67" s="935"/>
      <c r="F67" s="935"/>
      <c r="G67" s="935"/>
      <c r="H67" s="941" t="str">
        <f>項目一覧!$C$19</f>
        <v/>
      </c>
      <c r="I67" s="942"/>
      <c r="J67" s="941"/>
      <c r="K67" s="941"/>
      <c r="L67" s="941"/>
      <c r="M67" s="941"/>
      <c r="N67" s="941"/>
      <c r="O67" s="941"/>
      <c r="P67" s="941"/>
      <c r="Q67" s="941"/>
      <c r="R67" s="941"/>
      <c r="S67" s="941"/>
      <c r="T67" s="941"/>
      <c r="U67" s="941"/>
      <c r="V67" s="941"/>
      <c r="W67" s="941"/>
      <c r="X67" s="941"/>
      <c r="Y67" s="941"/>
      <c r="Z67" s="941"/>
      <c r="AA67" s="941"/>
      <c r="AB67" s="942"/>
      <c r="AC67" s="939"/>
    </row>
    <row r="68" spans="1:29" ht="18" customHeight="1">
      <c r="A68" s="936" t="s">
        <v>628</v>
      </c>
      <c r="B68" s="906" t="s">
        <v>428</v>
      </c>
      <c r="C68" s="906"/>
      <c r="D68" s="906"/>
      <c r="E68" s="906"/>
      <c r="F68" s="906"/>
      <c r="G68" s="906"/>
      <c r="H68" s="938"/>
      <c r="I68" s="939"/>
      <c r="J68" s="938"/>
      <c r="K68" s="938"/>
      <c r="L68" s="938"/>
      <c r="M68" s="938"/>
      <c r="N68" s="938"/>
      <c r="O68" s="938"/>
      <c r="P68" s="938"/>
      <c r="Q68" s="938"/>
      <c r="R68" s="938"/>
      <c r="S68" s="938"/>
      <c r="T68" s="938"/>
      <c r="U68" s="938"/>
      <c r="V68" s="938"/>
      <c r="W68" s="938"/>
      <c r="X68" s="938"/>
      <c r="Y68" s="938"/>
      <c r="Z68" s="938"/>
      <c r="AA68" s="938"/>
      <c r="AB68" s="939"/>
      <c r="AC68" s="939"/>
    </row>
    <row r="69" spans="1:29" ht="18" customHeight="1">
      <c r="A69" s="936"/>
      <c r="B69" s="906" t="s">
        <v>427</v>
      </c>
      <c r="C69" s="906"/>
      <c r="D69" s="906"/>
      <c r="E69" s="906"/>
      <c r="F69" s="906"/>
      <c r="G69" s="906"/>
      <c r="H69" s="938"/>
      <c r="I69" s="938"/>
      <c r="J69" s="938"/>
      <c r="K69" s="938"/>
      <c r="L69" s="938"/>
      <c r="M69" s="938"/>
      <c r="N69" s="938"/>
      <c r="O69" s="938"/>
      <c r="P69" s="938"/>
      <c r="Q69" s="938"/>
      <c r="R69" s="938"/>
      <c r="S69" s="938"/>
      <c r="T69" s="938"/>
      <c r="U69" s="938"/>
      <c r="V69" s="938"/>
      <c r="W69" s="938"/>
      <c r="X69" s="938"/>
      <c r="Y69" s="938"/>
      <c r="Z69" s="938"/>
      <c r="AA69" s="938"/>
      <c r="AB69" s="939"/>
      <c r="AC69" s="939"/>
    </row>
    <row r="70" spans="1:29" ht="18" customHeight="1">
      <c r="A70" s="936"/>
      <c r="B70" s="906" t="s">
        <v>409</v>
      </c>
      <c r="C70" s="906"/>
      <c r="D70" s="906"/>
      <c r="E70" s="906"/>
      <c r="F70" s="906"/>
      <c r="G70" s="906"/>
      <c r="H70" s="944" t="str">
        <f>IF(項目一覧!$C$22=0,"","("&amp;項目一覧!$C$22&amp;") 建築士  （"&amp;項目一覧!$C$23&amp;"）登録　第　 "&amp;項目一覧!$C$24&amp;"　号")</f>
        <v>() 建築士  （）登録　第　 　号</v>
      </c>
      <c r="I70" s="939"/>
      <c r="J70" s="938"/>
      <c r="K70" s="938"/>
      <c r="L70" s="938"/>
      <c r="M70" s="938"/>
      <c r="N70" s="938"/>
      <c r="O70" s="938"/>
      <c r="P70" s="938"/>
      <c r="Q70" s="938"/>
      <c r="R70" s="938"/>
      <c r="S70" s="938"/>
      <c r="T70" s="938"/>
      <c r="U70" s="938"/>
      <c r="V70" s="938"/>
      <c r="W70" s="938"/>
      <c r="X70" s="938"/>
      <c r="Y70" s="938"/>
      <c r="Z70" s="938"/>
      <c r="AA70" s="938"/>
      <c r="AB70" s="939"/>
      <c r="AC70" s="939"/>
    </row>
    <row r="71" spans="1:29" ht="18" customHeight="1">
      <c r="A71" s="936"/>
      <c r="B71" s="906" t="s">
        <v>408</v>
      </c>
      <c r="C71" s="906"/>
      <c r="D71" s="906"/>
      <c r="E71" s="906"/>
      <c r="F71" s="906"/>
      <c r="G71" s="906"/>
      <c r="H71" s="938" t="str">
        <f>項目一覧!$C$25</f>
        <v/>
      </c>
      <c r="I71" s="939"/>
      <c r="J71" s="938"/>
      <c r="K71" s="938"/>
      <c r="L71" s="938"/>
      <c r="M71" s="938"/>
      <c r="N71" s="938"/>
      <c r="O71" s="938"/>
      <c r="P71" s="938"/>
      <c r="Q71" s="938"/>
      <c r="R71" s="938"/>
      <c r="S71" s="938"/>
      <c r="T71" s="938"/>
      <c r="U71" s="938"/>
      <c r="V71" s="938"/>
      <c r="W71" s="938"/>
      <c r="X71" s="938"/>
      <c r="Y71" s="938"/>
      <c r="Z71" s="938"/>
      <c r="AA71" s="938"/>
      <c r="AB71" s="939"/>
      <c r="AC71" s="939"/>
    </row>
    <row r="72" spans="1:29" ht="18" customHeight="1">
      <c r="A72" s="945"/>
      <c r="B72" s="906" t="s">
        <v>407</v>
      </c>
      <c r="C72" s="906"/>
      <c r="D72" s="906"/>
      <c r="E72" s="906"/>
      <c r="F72" s="906"/>
      <c r="G72" s="906"/>
      <c r="H72" s="944" t="str">
        <f>IF(項目一覧!$C$27=0,"","("&amp;項目一覧!$C$27&amp;") 建築士事務所  （"&amp;項目一覧!$C$28&amp;"）知事登録　第　 "&amp;項目一覧!$C$29&amp;"　号")</f>
        <v>() 建築士事務所  （）知事登録　第　 　号</v>
      </c>
      <c r="I72" s="939"/>
      <c r="J72" s="938"/>
      <c r="K72" s="938"/>
      <c r="L72" s="938"/>
      <c r="M72" s="938"/>
      <c r="N72" s="938"/>
      <c r="O72" s="938"/>
      <c r="P72" s="938"/>
      <c r="Q72" s="938"/>
      <c r="R72" s="938"/>
      <c r="S72" s="938"/>
      <c r="T72" s="938"/>
      <c r="U72" s="938"/>
      <c r="V72" s="938"/>
      <c r="W72" s="938"/>
      <c r="X72" s="938"/>
      <c r="Y72" s="938"/>
      <c r="Z72" s="938"/>
      <c r="AA72" s="938"/>
      <c r="AB72" s="939"/>
      <c r="AC72" s="939"/>
    </row>
    <row r="73" spans="1:29" ht="18" customHeight="1">
      <c r="A73" s="945"/>
      <c r="B73" s="906"/>
      <c r="C73" s="906"/>
      <c r="D73" s="906"/>
      <c r="E73" s="906"/>
      <c r="F73" s="906"/>
      <c r="G73" s="906"/>
      <c r="H73" s="938" t="str">
        <f>項目一覧!$C$30</f>
        <v/>
      </c>
      <c r="I73" s="939"/>
      <c r="J73" s="938"/>
      <c r="K73" s="938"/>
      <c r="L73" s="938"/>
      <c r="M73" s="938"/>
      <c r="N73" s="938"/>
      <c r="O73" s="938"/>
      <c r="P73" s="938"/>
      <c r="Q73" s="938"/>
      <c r="R73" s="938"/>
      <c r="S73" s="938"/>
      <c r="T73" s="938"/>
      <c r="U73" s="938"/>
      <c r="V73" s="938"/>
      <c r="W73" s="938"/>
      <c r="X73" s="938"/>
      <c r="Y73" s="938"/>
      <c r="Z73" s="938"/>
      <c r="AA73" s="938"/>
      <c r="AB73" s="939"/>
      <c r="AC73" s="939"/>
    </row>
    <row r="74" spans="1:29" ht="18" customHeight="1">
      <c r="A74" s="945"/>
      <c r="B74" s="906" t="s">
        <v>406</v>
      </c>
      <c r="C74" s="906"/>
      <c r="D74" s="906"/>
      <c r="E74" s="906"/>
      <c r="F74" s="906"/>
      <c r="G74" s="906"/>
      <c r="H74" s="938" t="str">
        <f>項目一覧!$C$31</f>
        <v/>
      </c>
      <c r="I74" s="939"/>
      <c r="J74" s="938"/>
      <c r="K74" s="938"/>
      <c r="L74" s="938"/>
      <c r="M74" s="938"/>
      <c r="N74" s="938"/>
      <c r="O74" s="938"/>
      <c r="P74" s="938"/>
      <c r="Q74" s="938"/>
      <c r="R74" s="938"/>
      <c r="S74" s="938"/>
      <c r="T74" s="938"/>
      <c r="U74" s="938"/>
      <c r="V74" s="938"/>
      <c r="W74" s="938"/>
      <c r="X74" s="938"/>
      <c r="Y74" s="938"/>
      <c r="Z74" s="938"/>
      <c r="AA74" s="938"/>
      <c r="AB74" s="939"/>
      <c r="AC74" s="939"/>
    </row>
    <row r="75" spans="1:29" ht="18" customHeight="1">
      <c r="A75" s="945"/>
      <c r="B75" s="906" t="s">
        <v>405</v>
      </c>
      <c r="C75" s="906"/>
      <c r="D75" s="906"/>
      <c r="E75" s="906"/>
      <c r="F75" s="906"/>
      <c r="G75" s="906"/>
      <c r="H75" s="1711" t="str">
        <f>項目一覧!$C$32</f>
        <v/>
      </c>
      <c r="I75" s="1711"/>
      <c r="J75" s="1711"/>
      <c r="K75" s="1711"/>
      <c r="L75" s="1711"/>
      <c r="M75" s="1711"/>
      <c r="N75" s="1711"/>
      <c r="O75" s="1711"/>
      <c r="P75" s="1711"/>
      <c r="Q75" s="1711"/>
      <c r="R75" s="1711"/>
      <c r="S75" s="1711"/>
      <c r="T75" s="1711"/>
      <c r="U75" s="1711"/>
      <c r="V75" s="1711"/>
      <c r="W75" s="1711"/>
      <c r="X75" s="1711"/>
      <c r="Y75" s="1711"/>
      <c r="Z75" s="1711"/>
      <c r="AA75" s="1711"/>
      <c r="AB75" s="1711"/>
      <c r="AC75" s="1711"/>
    </row>
    <row r="76" spans="1:29" ht="18" customHeight="1">
      <c r="A76" s="945"/>
      <c r="B76" s="906" t="s">
        <v>404</v>
      </c>
      <c r="C76" s="906"/>
      <c r="D76" s="906"/>
      <c r="E76" s="906"/>
      <c r="F76" s="906"/>
      <c r="G76" s="906"/>
      <c r="H76" s="938" t="str">
        <f>項目一覧!$C$33</f>
        <v/>
      </c>
      <c r="I76" s="939"/>
      <c r="J76" s="938"/>
      <c r="K76" s="938"/>
      <c r="L76" s="938"/>
      <c r="M76" s="938"/>
      <c r="N76" s="938"/>
      <c r="O76" s="938"/>
      <c r="P76" s="938"/>
      <c r="Q76" s="938"/>
      <c r="R76" s="938"/>
      <c r="S76" s="938"/>
      <c r="T76" s="938"/>
      <c r="U76" s="938"/>
      <c r="V76" s="938"/>
      <c r="W76" s="938"/>
      <c r="X76" s="938"/>
      <c r="Y76" s="938"/>
      <c r="Z76" s="938"/>
      <c r="AA76" s="938"/>
      <c r="AB76" s="939"/>
      <c r="AC76" s="939"/>
    </row>
    <row r="77" spans="1:29" ht="18" customHeight="1">
      <c r="A77" s="945"/>
      <c r="B77" s="902" t="s">
        <v>634</v>
      </c>
      <c r="C77" s="906"/>
      <c r="D77" s="906"/>
      <c r="E77" s="906"/>
      <c r="F77" s="906"/>
      <c r="G77" s="906"/>
      <c r="H77" s="1724" t="str">
        <f>項目一覧!$C$35</f>
        <v/>
      </c>
      <c r="I77" s="1724"/>
      <c r="J77" s="1724"/>
      <c r="K77" s="1724"/>
      <c r="L77" s="1724"/>
      <c r="M77" s="1724"/>
      <c r="N77" s="1724"/>
      <c r="O77" s="1724"/>
      <c r="P77" s="1724"/>
      <c r="Q77" s="1724"/>
      <c r="R77" s="1724"/>
      <c r="S77" s="1724"/>
      <c r="T77" s="1724"/>
      <c r="U77" s="1724"/>
      <c r="V77" s="1724"/>
      <c r="W77" s="1724"/>
      <c r="X77" s="1724"/>
      <c r="Y77" s="1724"/>
      <c r="Z77" s="1724"/>
      <c r="AA77" s="1724"/>
      <c r="AB77" s="1724"/>
      <c r="AC77" s="939"/>
    </row>
    <row r="78" spans="1:29" ht="10.5" customHeight="1">
      <c r="A78" s="945"/>
      <c r="B78" s="906"/>
      <c r="C78" s="906"/>
      <c r="D78" s="906"/>
      <c r="E78" s="906"/>
      <c r="F78" s="906"/>
      <c r="G78" s="906"/>
      <c r="H78" s="1724"/>
      <c r="I78" s="1724"/>
      <c r="J78" s="1724"/>
      <c r="K78" s="1724"/>
      <c r="L78" s="1724"/>
      <c r="M78" s="1724"/>
      <c r="N78" s="1724"/>
      <c r="O78" s="1724"/>
      <c r="P78" s="1724"/>
      <c r="Q78" s="1724"/>
      <c r="R78" s="1724"/>
      <c r="S78" s="1724"/>
      <c r="T78" s="1724"/>
      <c r="U78" s="1724"/>
      <c r="V78" s="1724"/>
      <c r="W78" s="1724"/>
      <c r="X78" s="1724"/>
      <c r="Y78" s="1724"/>
      <c r="Z78" s="1724"/>
      <c r="AA78" s="1724"/>
      <c r="AB78" s="1724"/>
      <c r="AC78" s="939"/>
    </row>
    <row r="79" spans="1:29" ht="18" customHeight="1">
      <c r="A79" s="936"/>
      <c r="B79" s="906" t="s">
        <v>426</v>
      </c>
      <c r="C79" s="906"/>
      <c r="D79" s="906"/>
      <c r="E79" s="906"/>
      <c r="F79" s="906"/>
      <c r="G79" s="906"/>
      <c r="H79" s="938"/>
      <c r="I79" s="938"/>
      <c r="J79" s="938"/>
      <c r="K79" s="938"/>
      <c r="L79" s="938"/>
      <c r="M79" s="938"/>
      <c r="N79" s="938"/>
      <c r="O79" s="938"/>
      <c r="P79" s="938"/>
      <c r="Q79" s="938"/>
      <c r="R79" s="938"/>
      <c r="S79" s="938"/>
      <c r="T79" s="938"/>
      <c r="U79" s="938"/>
      <c r="V79" s="938"/>
      <c r="W79" s="938"/>
      <c r="X79" s="938"/>
      <c r="Y79" s="938"/>
      <c r="Z79" s="938"/>
      <c r="AA79" s="938"/>
      <c r="AB79" s="939"/>
      <c r="AC79" s="939"/>
    </row>
    <row r="80" spans="1:29" ht="18" customHeight="1">
      <c r="A80" s="936"/>
      <c r="B80" s="906" t="s">
        <v>409</v>
      </c>
      <c r="C80" s="906"/>
      <c r="D80" s="906"/>
      <c r="E80" s="906"/>
      <c r="F80" s="906"/>
      <c r="G80" s="906"/>
      <c r="H80" s="944" t="str">
        <f>IF(項目一覧!$C$189=0,"","("&amp;項目一覧!$C$189&amp;") 建築士  （"&amp;項目一覧!$C$190&amp;"）登録　第　 "&amp;項目一覧!$C$191&amp;"　号")</f>
        <v>() 建築士  （）登録　第　 　号</v>
      </c>
      <c r="I80" s="939"/>
      <c r="J80" s="938"/>
      <c r="K80" s="938"/>
      <c r="L80" s="938"/>
      <c r="M80" s="938"/>
      <c r="N80" s="938"/>
      <c r="O80" s="938"/>
      <c r="P80" s="938"/>
      <c r="Q80" s="938"/>
      <c r="R80" s="938"/>
      <c r="S80" s="938"/>
      <c r="T80" s="938"/>
      <c r="U80" s="938"/>
      <c r="V80" s="938"/>
      <c r="W80" s="938"/>
      <c r="X80" s="938"/>
      <c r="Y80" s="938"/>
      <c r="Z80" s="938"/>
      <c r="AA80" s="938"/>
      <c r="AB80" s="939"/>
      <c r="AC80" s="939"/>
    </row>
    <row r="81" spans="1:29" ht="18" customHeight="1">
      <c r="A81" s="936"/>
      <c r="B81" s="906" t="s">
        <v>408</v>
      </c>
      <c r="C81" s="906"/>
      <c r="D81" s="906"/>
      <c r="E81" s="906"/>
      <c r="F81" s="906"/>
      <c r="G81" s="906"/>
      <c r="H81" s="938" t="str">
        <f>項目一覧!$C$192</f>
        <v/>
      </c>
      <c r="I81" s="939"/>
      <c r="J81" s="938"/>
      <c r="K81" s="938"/>
      <c r="L81" s="938"/>
      <c r="M81" s="938"/>
      <c r="N81" s="938"/>
      <c r="O81" s="938"/>
      <c r="P81" s="938"/>
      <c r="Q81" s="938"/>
      <c r="R81" s="938"/>
      <c r="S81" s="938"/>
      <c r="T81" s="938"/>
      <c r="U81" s="938"/>
      <c r="V81" s="938"/>
      <c r="W81" s="938"/>
      <c r="X81" s="938"/>
      <c r="Y81" s="938"/>
      <c r="Z81" s="938"/>
      <c r="AA81" s="938"/>
      <c r="AB81" s="939"/>
      <c r="AC81" s="939"/>
    </row>
    <row r="82" spans="1:29" ht="18" customHeight="1">
      <c r="A82" s="945"/>
      <c r="B82" s="906" t="s">
        <v>407</v>
      </c>
      <c r="C82" s="906"/>
      <c r="D82" s="906"/>
      <c r="E82" s="906"/>
      <c r="F82" s="906"/>
      <c r="G82" s="906"/>
      <c r="H82" s="946" t="str">
        <f>IF(項目一覧!$C$194=0,"","("&amp;項目一覧!$C$194&amp;") 建築士事務所  （"&amp;項目一覧!$C$195&amp;"）知事登録　第　 "&amp;項目一覧!$C$196&amp;"　号")</f>
        <v>() 建築士事務所  （）知事登録　第　 　号</v>
      </c>
      <c r="I82" s="939"/>
      <c r="J82" s="939"/>
      <c r="K82" s="939"/>
      <c r="L82" s="939"/>
      <c r="M82" s="939"/>
      <c r="N82" s="939"/>
      <c r="O82" s="939"/>
      <c r="P82" s="939"/>
      <c r="Q82" s="939"/>
      <c r="R82" s="939"/>
      <c r="S82" s="939"/>
      <c r="T82" s="939"/>
      <c r="U82" s="939"/>
      <c r="V82" s="939"/>
      <c r="W82" s="939"/>
      <c r="X82" s="939"/>
      <c r="Y82" s="939"/>
      <c r="Z82" s="939"/>
      <c r="AA82" s="939"/>
      <c r="AB82" s="939"/>
      <c r="AC82" s="939"/>
    </row>
    <row r="83" spans="1:29" ht="18" customHeight="1">
      <c r="A83" s="945"/>
      <c r="B83" s="906"/>
      <c r="C83" s="906"/>
      <c r="D83" s="906"/>
      <c r="E83" s="906"/>
      <c r="F83" s="906"/>
      <c r="G83" s="906"/>
      <c r="H83" s="938" t="str">
        <f>項目一覧!$C$197</f>
        <v/>
      </c>
      <c r="I83" s="939"/>
      <c r="J83" s="938"/>
      <c r="K83" s="938"/>
      <c r="L83" s="938"/>
      <c r="M83" s="938"/>
      <c r="N83" s="938"/>
      <c r="O83" s="938"/>
      <c r="P83" s="938"/>
      <c r="Q83" s="938"/>
      <c r="R83" s="938"/>
      <c r="S83" s="938"/>
      <c r="T83" s="938"/>
      <c r="U83" s="938"/>
      <c r="V83" s="938"/>
      <c r="W83" s="938"/>
      <c r="X83" s="938"/>
      <c r="Y83" s="938"/>
      <c r="Z83" s="938"/>
      <c r="AA83" s="938"/>
      <c r="AB83" s="939"/>
      <c r="AC83" s="939"/>
    </row>
    <row r="84" spans="1:29" ht="18" customHeight="1">
      <c r="A84" s="945"/>
      <c r="B84" s="906" t="s">
        <v>406</v>
      </c>
      <c r="C84" s="906"/>
      <c r="D84" s="906"/>
      <c r="E84" s="906"/>
      <c r="F84" s="906"/>
      <c r="G84" s="906"/>
      <c r="H84" s="938" t="str">
        <f>項目一覧!$C$198</f>
        <v/>
      </c>
      <c r="I84" s="939"/>
      <c r="J84" s="938"/>
      <c r="K84" s="938"/>
      <c r="L84" s="938"/>
      <c r="M84" s="938"/>
      <c r="N84" s="938"/>
      <c r="O84" s="938"/>
      <c r="P84" s="938"/>
      <c r="Q84" s="938"/>
      <c r="R84" s="938"/>
      <c r="S84" s="938"/>
      <c r="T84" s="938"/>
      <c r="U84" s="938"/>
      <c r="V84" s="938"/>
      <c r="W84" s="938"/>
      <c r="X84" s="938"/>
      <c r="Y84" s="938"/>
      <c r="Z84" s="938"/>
      <c r="AA84" s="938"/>
      <c r="AB84" s="939"/>
      <c r="AC84" s="939"/>
    </row>
    <row r="85" spans="1:29" ht="18" customHeight="1">
      <c r="A85" s="945"/>
      <c r="B85" s="906" t="s">
        <v>405</v>
      </c>
      <c r="C85" s="906"/>
      <c r="D85" s="906"/>
      <c r="E85" s="906"/>
      <c r="F85" s="906"/>
      <c r="G85" s="906"/>
      <c r="H85" s="1711" t="str">
        <f>項目一覧!$C$199</f>
        <v/>
      </c>
      <c r="I85" s="1711"/>
      <c r="J85" s="1711"/>
      <c r="K85" s="1711"/>
      <c r="L85" s="1711"/>
      <c r="M85" s="1711"/>
      <c r="N85" s="1711"/>
      <c r="O85" s="1711"/>
      <c r="P85" s="1711"/>
      <c r="Q85" s="1711"/>
      <c r="R85" s="1711"/>
      <c r="S85" s="1711"/>
      <c r="T85" s="1711"/>
      <c r="U85" s="1711"/>
      <c r="V85" s="1711"/>
      <c r="W85" s="1711"/>
      <c r="X85" s="1711"/>
      <c r="Y85" s="1711"/>
      <c r="Z85" s="1711"/>
      <c r="AA85" s="1711"/>
      <c r="AB85" s="1711"/>
      <c r="AC85" s="939"/>
    </row>
    <row r="86" spans="1:29" ht="18" customHeight="1">
      <c r="A86" s="945"/>
      <c r="B86" s="906" t="s">
        <v>404</v>
      </c>
      <c r="C86" s="906"/>
      <c r="D86" s="906"/>
      <c r="E86" s="906"/>
      <c r="F86" s="906"/>
      <c r="G86" s="906"/>
      <c r="H86" s="938" t="str">
        <f>項目一覧!$C$200</f>
        <v/>
      </c>
      <c r="I86" s="939"/>
      <c r="J86" s="938"/>
      <c r="K86" s="938"/>
      <c r="L86" s="938"/>
      <c r="M86" s="938"/>
      <c r="N86" s="938"/>
      <c r="O86" s="938"/>
      <c r="P86" s="938"/>
      <c r="Q86" s="938"/>
      <c r="R86" s="938"/>
      <c r="S86" s="938"/>
      <c r="T86" s="938"/>
      <c r="U86" s="938"/>
      <c r="V86" s="938"/>
      <c r="W86" s="938"/>
      <c r="X86" s="938"/>
      <c r="Y86" s="938"/>
      <c r="Z86" s="938"/>
      <c r="AA86" s="938"/>
      <c r="AB86" s="939"/>
      <c r="AC86" s="939"/>
    </row>
    <row r="87" spans="1:29" ht="18" customHeight="1">
      <c r="A87" s="945"/>
      <c r="B87" s="902" t="s">
        <v>634</v>
      </c>
      <c r="C87" s="906"/>
      <c r="D87" s="906"/>
      <c r="E87" s="906"/>
      <c r="F87" s="906"/>
      <c r="G87" s="906"/>
      <c r="H87" s="1724" t="str">
        <f>項目一覧!$C$202</f>
        <v/>
      </c>
      <c r="I87" s="1724"/>
      <c r="J87" s="1724"/>
      <c r="K87" s="1724"/>
      <c r="L87" s="1724"/>
      <c r="M87" s="1724"/>
      <c r="N87" s="1724"/>
      <c r="O87" s="1724"/>
      <c r="P87" s="1724"/>
      <c r="Q87" s="1724"/>
      <c r="R87" s="1724"/>
      <c r="S87" s="1724"/>
      <c r="T87" s="1724"/>
      <c r="U87" s="1724"/>
      <c r="V87" s="1724"/>
      <c r="W87" s="1724"/>
      <c r="X87" s="1724"/>
      <c r="Y87" s="1724"/>
      <c r="Z87" s="1724"/>
      <c r="AA87" s="1724"/>
      <c r="AB87" s="1724"/>
    </row>
    <row r="88" spans="1:29" ht="15.75" customHeight="1">
      <c r="A88" s="936"/>
      <c r="B88" s="906"/>
      <c r="C88" s="906"/>
      <c r="D88" s="906"/>
      <c r="E88" s="906"/>
      <c r="F88" s="906"/>
      <c r="G88" s="906"/>
      <c r="H88" s="1724"/>
      <c r="I88" s="1724"/>
      <c r="J88" s="1724"/>
      <c r="K88" s="1724"/>
      <c r="L88" s="1724"/>
      <c r="M88" s="1724"/>
      <c r="N88" s="1724"/>
      <c r="O88" s="1724"/>
      <c r="P88" s="1724"/>
      <c r="Q88" s="1724"/>
      <c r="R88" s="1724"/>
      <c r="S88" s="1724"/>
      <c r="T88" s="1724"/>
      <c r="U88" s="1724"/>
      <c r="V88" s="1724"/>
      <c r="W88" s="1724"/>
      <c r="X88" s="1724"/>
      <c r="Y88" s="1724"/>
      <c r="Z88" s="1724"/>
      <c r="AA88" s="1724"/>
      <c r="AB88" s="1724"/>
    </row>
    <row r="89" spans="1:29" ht="18" customHeight="1">
      <c r="A89" s="936"/>
      <c r="B89" s="906" t="s">
        <v>409</v>
      </c>
      <c r="C89" s="906"/>
      <c r="D89" s="906"/>
      <c r="E89" s="906"/>
      <c r="F89" s="906"/>
      <c r="G89" s="906"/>
      <c r="H89" s="944" t="str">
        <f>IF(項目一覧!$C$203=0,"","("&amp;項目一覧!$C$203&amp;") 建築士  （"&amp;項目一覧!$C$204&amp;"）登録　第　 "&amp;項目一覧!$C$205&amp;"　号")</f>
        <v>() 建築士  （）登録　第　 　号</v>
      </c>
      <c r="I89" s="939"/>
      <c r="J89" s="938"/>
      <c r="K89" s="938"/>
      <c r="L89" s="938"/>
      <c r="M89" s="938"/>
      <c r="N89" s="938"/>
      <c r="O89" s="938"/>
      <c r="P89" s="938"/>
      <c r="Q89" s="938"/>
      <c r="R89" s="938"/>
      <c r="S89" s="938"/>
      <c r="T89" s="938"/>
      <c r="U89" s="938"/>
      <c r="V89" s="938"/>
      <c r="W89" s="938"/>
      <c r="X89" s="938"/>
      <c r="Y89" s="938"/>
      <c r="Z89" s="938"/>
      <c r="AA89" s="938"/>
      <c r="AB89" s="939"/>
    </row>
    <row r="90" spans="1:29" ht="18" customHeight="1">
      <c r="A90" s="936"/>
      <c r="B90" s="906" t="s">
        <v>408</v>
      </c>
      <c r="C90" s="906"/>
      <c r="D90" s="906"/>
      <c r="E90" s="906"/>
      <c r="F90" s="906"/>
      <c r="G90" s="906"/>
      <c r="H90" s="938" t="str">
        <f>項目一覧!$C$206</f>
        <v/>
      </c>
      <c r="I90" s="939"/>
      <c r="J90" s="938"/>
      <c r="K90" s="938"/>
      <c r="L90" s="938"/>
      <c r="M90" s="938"/>
      <c r="N90" s="938"/>
      <c r="O90" s="938"/>
      <c r="P90" s="938"/>
      <c r="Q90" s="938"/>
      <c r="R90" s="938"/>
      <c r="S90" s="938"/>
      <c r="T90" s="938"/>
      <c r="U90" s="938"/>
      <c r="V90" s="938"/>
      <c r="W90" s="938"/>
      <c r="X90" s="938"/>
      <c r="Y90" s="938"/>
      <c r="Z90" s="938"/>
      <c r="AA90" s="938"/>
      <c r="AB90" s="939"/>
    </row>
    <row r="91" spans="1:29" ht="18" customHeight="1">
      <c r="A91" s="945"/>
      <c r="B91" s="906" t="s">
        <v>407</v>
      </c>
      <c r="C91" s="906"/>
      <c r="D91" s="906"/>
      <c r="E91" s="906"/>
      <c r="F91" s="906"/>
      <c r="G91" s="906"/>
      <c r="H91" s="946" t="str">
        <f>IF(項目一覧!$C$208=0,"","("&amp;項目一覧!$C$208&amp;") 建築士事務所  （"&amp;項目一覧!$C$209&amp;"）知事登録　第　 "&amp;項目一覧!$C$210&amp;"　号")</f>
        <v>() 建築士事務所  （）知事登録　第　 　号</v>
      </c>
      <c r="I91" s="939"/>
      <c r="J91" s="939"/>
      <c r="K91" s="939"/>
      <c r="L91" s="939"/>
      <c r="M91" s="939"/>
      <c r="N91" s="939"/>
      <c r="O91" s="939"/>
      <c r="P91" s="939"/>
      <c r="Q91" s="939"/>
      <c r="R91" s="939"/>
      <c r="S91" s="939"/>
      <c r="T91" s="939"/>
      <c r="U91" s="939"/>
      <c r="V91" s="939"/>
      <c r="W91" s="939"/>
      <c r="X91" s="939"/>
      <c r="Y91" s="939"/>
      <c r="Z91" s="939"/>
      <c r="AA91" s="939"/>
      <c r="AB91" s="939"/>
    </row>
    <row r="92" spans="1:29" ht="18" customHeight="1">
      <c r="A92" s="945"/>
      <c r="B92" s="906"/>
      <c r="C92" s="906"/>
      <c r="D92" s="906"/>
      <c r="E92" s="906"/>
      <c r="F92" s="906"/>
      <c r="G92" s="906"/>
      <c r="H92" s="938" t="str">
        <f>項目一覧!$C$211</f>
        <v/>
      </c>
      <c r="I92" s="939"/>
      <c r="J92" s="938"/>
      <c r="K92" s="938"/>
      <c r="L92" s="938"/>
      <c r="M92" s="938"/>
      <c r="N92" s="938"/>
      <c r="O92" s="938"/>
      <c r="P92" s="938"/>
      <c r="Q92" s="938"/>
      <c r="R92" s="938"/>
      <c r="S92" s="938"/>
      <c r="T92" s="938"/>
      <c r="U92" s="938"/>
      <c r="V92" s="938"/>
      <c r="W92" s="938"/>
      <c r="X92" s="938"/>
      <c r="Y92" s="938"/>
      <c r="Z92" s="938"/>
      <c r="AA92" s="938"/>
      <c r="AB92" s="939"/>
    </row>
    <row r="93" spans="1:29" ht="18" customHeight="1">
      <c r="A93" s="945"/>
      <c r="B93" s="906" t="s">
        <v>406</v>
      </c>
      <c r="C93" s="906"/>
      <c r="D93" s="906"/>
      <c r="E93" s="906"/>
      <c r="F93" s="906"/>
      <c r="G93" s="906"/>
      <c r="H93" s="938" t="str">
        <f>項目一覧!$C$212</f>
        <v/>
      </c>
      <c r="I93" s="939"/>
      <c r="J93" s="938"/>
      <c r="K93" s="938"/>
      <c r="L93" s="938"/>
      <c r="M93" s="938"/>
      <c r="N93" s="938"/>
      <c r="O93" s="938"/>
      <c r="P93" s="938"/>
      <c r="Q93" s="938"/>
      <c r="R93" s="938"/>
      <c r="S93" s="938"/>
      <c r="T93" s="938"/>
      <c r="U93" s="938"/>
      <c r="V93" s="938"/>
      <c r="W93" s="938"/>
      <c r="X93" s="938"/>
      <c r="Y93" s="938"/>
      <c r="Z93" s="938"/>
      <c r="AA93" s="938"/>
      <c r="AB93" s="939"/>
    </row>
    <row r="94" spans="1:29" ht="18" customHeight="1">
      <c r="A94" s="945"/>
      <c r="B94" s="906" t="s">
        <v>405</v>
      </c>
      <c r="C94" s="906"/>
      <c r="D94" s="906"/>
      <c r="E94" s="906"/>
      <c r="F94" s="906"/>
      <c r="G94" s="906"/>
      <c r="H94" s="1711" t="str">
        <f>項目一覧!$C$213</f>
        <v/>
      </c>
      <c r="I94" s="1711"/>
      <c r="J94" s="1711"/>
      <c r="K94" s="1711"/>
      <c r="L94" s="1711"/>
      <c r="M94" s="1711"/>
      <c r="N94" s="1711"/>
      <c r="O94" s="1711"/>
      <c r="P94" s="1711"/>
      <c r="Q94" s="1711"/>
      <c r="R94" s="1711"/>
      <c r="S94" s="1711"/>
      <c r="T94" s="1711"/>
      <c r="U94" s="1711"/>
      <c r="V94" s="1711"/>
      <c r="W94" s="1711"/>
      <c r="X94" s="1711"/>
      <c r="Y94" s="1711"/>
      <c r="Z94" s="1711"/>
      <c r="AA94" s="1711"/>
      <c r="AB94" s="1711"/>
    </row>
    <row r="95" spans="1:29" ht="18" customHeight="1">
      <c r="A95" s="945"/>
      <c r="B95" s="906" t="s">
        <v>404</v>
      </c>
      <c r="C95" s="906"/>
      <c r="D95" s="906"/>
      <c r="E95" s="906"/>
      <c r="F95" s="906"/>
      <c r="G95" s="906"/>
      <c r="H95" s="938" t="str">
        <f>項目一覧!$C$214</f>
        <v/>
      </c>
      <c r="I95" s="939"/>
      <c r="J95" s="938"/>
      <c r="K95" s="938"/>
      <c r="L95" s="938"/>
      <c r="M95" s="938"/>
      <c r="N95" s="938"/>
      <c r="O95" s="938"/>
      <c r="P95" s="938"/>
      <c r="Q95" s="938"/>
      <c r="R95" s="938"/>
      <c r="S95" s="938"/>
      <c r="T95" s="938"/>
      <c r="U95" s="938"/>
      <c r="V95" s="938"/>
      <c r="W95" s="938"/>
      <c r="X95" s="938"/>
      <c r="Y95" s="938"/>
      <c r="Z95" s="938"/>
      <c r="AA95" s="938"/>
      <c r="AB95" s="939"/>
    </row>
    <row r="96" spans="1:29" ht="18" customHeight="1">
      <c r="A96" s="945"/>
      <c r="B96" s="902" t="s">
        <v>634</v>
      </c>
      <c r="C96" s="906"/>
      <c r="D96" s="906"/>
      <c r="E96" s="906"/>
      <c r="F96" s="906"/>
      <c r="G96" s="906"/>
      <c r="H96" s="1724" t="str">
        <f>項目一覧!$C$216</f>
        <v/>
      </c>
      <c r="I96" s="1724"/>
      <c r="J96" s="1724"/>
      <c r="K96" s="1724"/>
      <c r="L96" s="1724"/>
      <c r="M96" s="1724"/>
      <c r="N96" s="1724"/>
      <c r="O96" s="1724"/>
      <c r="P96" s="1724"/>
      <c r="Q96" s="1724"/>
      <c r="R96" s="1724"/>
      <c r="S96" s="1724"/>
      <c r="T96" s="1724"/>
      <c r="U96" s="1724"/>
      <c r="V96" s="1724"/>
      <c r="W96" s="1724"/>
      <c r="X96" s="1724"/>
      <c r="Y96" s="1724"/>
      <c r="Z96" s="1724"/>
      <c r="AA96" s="1724"/>
      <c r="AB96" s="1724"/>
    </row>
    <row r="97" spans="1:29" ht="12" customHeight="1">
      <c r="A97" s="936"/>
      <c r="B97" s="906"/>
      <c r="C97" s="906"/>
      <c r="D97" s="906"/>
      <c r="E97" s="906"/>
      <c r="F97" s="906"/>
      <c r="G97" s="906"/>
      <c r="H97" s="1724"/>
      <c r="I97" s="1724"/>
      <c r="J97" s="1724"/>
      <c r="K97" s="1724"/>
      <c r="L97" s="1724"/>
      <c r="M97" s="1724"/>
      <c r="N97" s="1724"/>
      <c r="O97" s="1724"/>
      <c r="P97" s="1724"/>
      <c r="Q97" s="1724"/>
      <c r="R97" s="1724"/>
      <c r="S97" s="1724"/>
      <c r="T97" s="1724"/>
      <c r="U97" s="1724"/>
      <c r="V97" s="1724"/>
      <c r="W97" s="1724"/>
      <c r="X97" s="1724"/>
      <c r="Y97" s="1724"/>
      <c r="Z97" s="1724"/>
      <c r="AA97" s="1724"/>
      <c r="AB97" s="1724"/>
    </row>
    <row r="98" spans="1:29" ht="18" customHeight="1">
      <c r="A98" s="936"/>
      <c r="B98" s="906" t="s">
        <v>409</v>
      </c>
      <c r="C98" s="906"/>
      <c r="D98" s="906"/>
      <c r="E98" s="906"/>
      <c r="F98" s="906"/>
      <c r="G98" s="906"/>
      <c r="H98" s="944" t="str">
        <f>IF(項目一覧!$C$217=0,"","("&amp;項目一覧!$C$217&amp;") 建築士  （"&amp;項目一覧!$C$218&amp;"）登録　第　 "&amp;項目一覧!$C$219&amp;"　号")</f>
        <v>() 建築士  （）登録　第　 　号</v>
      </c>
      <c r="I98" s="939"/>
      <c r="J98" s="938"/>
      <c r="K98" s="938"/>
      <c r="L98" s="938"/>
      <c r="M98" s="938"/>
      <c r="N98" s="938"/>
      <c r="O98" s="938"/>
      <c r="P98" s="938"/>
      <c r="Q98" s="938"/>
      <c r="R98" s="938"/>
      <c r="S98" s="938"/>
      <c r="T98" s="938"/>
      <c r="U98" s="938"/>
      <c r="V98" s="938"/>
      <c r="W98" s="938"/>
      <c r="X98" s="938"/>
      <c r="Y98" s="938"/>
      <c r="Z98" s="938"/>
      <c r="AA98" s="938"/>
      <c r="AB98" s="939"/>
    </row>
    <row r="99" spans="1:29" ht="18" customHeight="1">
      <c r="A99" s="936"/>
      <c r="B99" s="906" t="s">
        <v>408</v>
      </c>
      <c r="C99" s="906"/>
      <c r="D99" s="906"/>
      <c r="E99" s="906"/>
      <c r="F99" s="906"/>
      <c r="G99" s="906"/>
      <c r="H99" s="938" t="str">
        <f>項目一覧!$C$220</f>
        <v/>
      </c>
      <c r="I99" s="939"/>
      <c r="J99" s="938"/>
      <c r="K99" s="938"/>
      <c r="L99" s="938"/>
      <c r="M99" s="938"/>
      <c r="N99" s="938"/>
      <c r="O99" s="938"/>
      <c r="P99" s="938"/>
      <c r="Q99" s="938"/>
      <c r="R99" s="938"/>
      <c r="S99" s="938"/>
      <c r="T99" s="938"/>
      <c r="U99" s="938"/>
      <c r="V99" s="938"/>
      <c r="W99" s="938"/>
      <c r="X99" s="938"/>
      <c r="Y99" s="938"/>
      <c r="Z99" s="938"/>
      <c r="AA99" s="938"/>
      <c r="AB99" s="939"/>
    </row>
    <row r="100" spans="1:29" ht="18" customHeight="1">
      <c r="A100" s="945"/>
      <c r="B100" s="906" t="s">
        <v>407</v>
      </c>
      <c r="C100" s="906"/>
      <c r="D100" s="906"/>
      <c r="E100" s="906"/>
      <c r="F100" s="906"/>
      <c r="G100" s="906"/>
      <c r="H100" s="946" t="str">
        <f>IF(項目一覧!$C$222=0,"","("&amp;項目一覧!$C$222&amp;") 建築士事務所  （"&amp;項目一覧!$C$223&amp;"）知事登録　第　 "&amp;項目一覧!$C$224&amp;"　号")</f>
        <v>() 建築士事務所  （）知事登録　第　 　号</v>
      </c>
      <c r="I100" s="939"/>
      <c r="J100" s="939"/>
      <c r="K100" s="939"/>
      <c r="L100" s="939"/>
      <c r="M100" s="939"/>
      <c r="N100" s="939"/>
      <c r="O100" s="939"/>
      <c r="P100" s="939"/>
      <c r="Q100" s="939"/>
      <c r="R100" s="939"/>
      <c r="S100" s="939"/>
      <c r="T100" s="939"/>
      <c r="U100" s="939"/>
      <c r="V100" s="939"/>
      <c r="W100" s="939"/>
      <c r="X100" s="939"/>
      <c r="Y100" s="939"/>
      <c r="Z100" s="939"/>
      <c r="AA100" s="939"/>
      <c r="AB100" s="939"/>
    </row>
    <row r="101" spans="1:29" ht="18" customHeight="1">
      <c r="A101" s="945"/>
      <c r="B101" s="906"/>
      <c r="C101" s="906"/>
      <c r="D101" s="906"/>
      <c r="E101" s="906"/>
      <c r="F101" s="906"/>
      <c r="G101" s="906"/>
      <c r="H101" s="938" t="str">
        <f>項目一覧!$C$225</f>
        <v/>
      </c>
      <c r="I101" s="939"/>
      <c r="J101" s="938"/>
      <c r="K101" s="938"/>
      <c r="L101" s="938"/>
      <c r="M101" s="938"/>
      <c r="N101" s="938"/>
      <c r="O101" s="938"/>
      <c r="P101" s="938"/>
      <c r="Q101" s="938"/>
      <c r="R101" s="938"/>
      <c r="S101" s="938"/>
      <c r="T101" s="938"/>
      <c r="U101" s="938"/>
      <c r="V101" s="938"/>
      <c r="W101" s="938"/>
      <c r="X101" s="938"/>
      <c r="Y101" s="938"/>
      <c r="Z101" s="938"/>
      <c r="AA101" s="938"/>
      <c r="AB101" s="939"/>
    </row>
    <row r="102" spans="1:29" ht="18" customHeight="1">
      <c r="A102" s="945"/>
      <c r="B102" s="906" t="s">
        <v>406</v>
      </c>
      <c r="C102" s="906"/>
      <c r="D102" s="906"/>
      <c r="E102" s="906"/>
      <c r="F102" s="906"/>
      <c r="G102" s="906"/>
      <c r="H102" s="938" t="str">
        <f>項目一覧!$C$226</f>
        <v/>
      </c>
      <c r="I102" s="939"/>
      <c r="J102" s="938"/>
      <c r="K102" s="938"/>
      <c r="L102" s="938"/>
      <c r="M102" s="938"/>
      <c r="N102" s="938"/>
      <c r="O102" s="938"/>
      <c r="P102" s="938"/>
      <c r="Q102" s="938"/>
      <c r="R102" s="938"/>
      <c r="S102" s="938"/>
      <c r="T102" s="938"/>
      <c r="U102" s="938"/>
      <c r="V102" s="938"/>
      <c r="W102" s="938"/>
      <c r="X102" s="938"/>
      <c r="Y102" s="938"/>
      <c r="Z102" s="938"/>
      <c r="AA102" s="938"/>
      <c r="AB102" s="939"/>
    </row>
    <row r="103" spans="1:29" ht="18" customHeight="1">
      <c r="A103" s="945"/>
      <c r="B103" s="906" t="s">
        <v>405</v>
      </c>
      <c r="C103" s="906"/>
      <c r="D103" s="906"/>
      <c r="E103" s="906"/>
      <c r="F103" s="906"/>
      <c r="G103" s="906"/>
      <c r="H103" s="1711" t="str">
        <f>項目一覧!$C$227</f>
        <v/>
      </c>
      <c r="I103" s="1711"/>
      <c r="J103" s="1711"/>
      <c r="K103" s="1711"/>
      <c r="L103" s="1711"/>
      <c r="M103" s="1711"/>
      <c r="N103" s="1711"/>
      <c r="O103" s="1711"/>
      <c r="P103" s="1711"/>
      <c r="Q103" s="1711"/>
      <c r="R103" s="1711"/>
      <c r="S103" s="1711"/>
      <c r="T103" s="1711"/>
      <c r="U103" s="1711"/>
      <c r="V103" s="1711"/>
      <c r="W103" s="1711"/>
      <c r="X103" s="1711"/>
      <c r="Y103" s="1711"/>
      <c r="Z103" s="1711"/>
      <c r="AA103" s="1711"/>
      <c r="AB103" s="1711"/>
    </row>
    <row r="104" spans="1:29" ht="18" customHeight="1">
      <c r="A104" s="945"/>
      <c r="B104" s="906" t="s">
        <v>404</v>
      </c>
      <c r="C104" s="906"/>
      <c r="D104" s="906"/>
      <c r="E104" s="906"/>
      <c r="F104" s="906"/>
      <c r="G104" s="906"/>
      <c r="H104" s="938" t="str">
        <f>項目一覧!$C$228</f>
        <v/>
      </c>
      <c r="I104" s="939"/>
      <c r="J104" s="938"/>
      <c r="K104" s="938"/>
      <c r="L104" s="938"/>
      <c r="M104" s="938"/>
      <c r="N104" s="938"/>
      <c r="O104" s="938"/>
      <c r="P104" s="938"/>
      <c r="Q104" s="938"/>
      <c r="R104" s="938"/>
      <c r="S104" s="938"/>
      <c r="T104" s="938"/>
      <c r="U104" s="938"/>
      <c r="V104" s="938"/>
      <c r="W104" s="938"/>
      <c r="X104" s="938"/>
      <c r="Y104" s="938"/>
      <c r="Z104" s="938"/>
      <c r="AA104" s="938"/>
      <c r="AB104" s="939"/>
    </row>
    <row r="105" spans="1:29" ht="18" customHeight="1">
      <c r="A105" s="945"/>
      <c r="B105" s="902" t="s">
        <v>634</v>
      </c>
      <c r="C105" s="906"/>
      <c r="D105" s="906"/>
      <c r="E105" s="906"/>
      <c r="F105" s="906"/>
      <c r="G105" s="906"/>
      <c r="H105" s="1724" t="str">
        <f>項目一覧!$C$230</f>
        <v/>
      </c>
      <c r="I105" s="1724"/>
      <c r="J105" s="1724"/>
      <c r="K105" s="1724"/>
      <c r="L105" s="1724"/>
      <c r="M105" s="1724"/>
      <c r="N105" s="1724"/>
      <c r="O105" s="1724"/>
      <c r="P105" s="1724"/>
      <c r="Q105" s="1724"/>
      <c r="R105" s="1724"/>
      <c r="S105" s="1724"/>
      <c r="T105" s="1724"/>
      <c r="U105" s="1724"/>
      <c r="V105" s="1724"/>
      <c r="W105" s="1724"/>
      <c r="X105" s="1724"/>
      <c r="Y105" s="1724"/>
      <c r="Z105" s="1724"/>
      <c r="AA105" s="1724"/>
      <c r="AB105" s="1724"/>
    </row>
    <row r="106" spans="1:29" ht="12" customHeight="1">
      <c r="A106" s="945"/>
      <c r="B106" s="906"/>
      <c r="C106" s="906"/>
      <c r="D106" s="906"/>
      <c r="E106" s="906"/>
      <c r="F106" s="906"/>
      <c r="G106" s="906"/>
      <c r="H106" s="1739"/>
      <c r="I106" s="1739"/>
      <c r="J106" s="1739"/>
      <c r="K106" s="1739"/>
      <c r="L106" s="1739"/>
      <c r="M106" s="1739"/>
      <c r="N106" s="1739"/>
      <c r="O106" s="1739"/>
      <c r="P106" s="1739"/>
      <c r="Q106" s="1739"/>
      <c r="R106" s="1739"/>
      <c r="S106" s="1739"/>
      <c r="T106" s="1739"/>
      <c r="U106" s="1739"/>
      <c r="V106" s="1739"/>
      <c r="W106" s="1739"/>
      <c r="X106" s="1739"/>
      <c r="Y106" s="1739"/>
      <c r="Z106" s="1739"/>
      <c r="AA106" s="1739"/>
      <c r="AB106" s="1739"/>
    </row>
    <row r="107" spans="1:29" ht="17.25" customHeight="1">
      <c r="A107" s="959" t="s">
        <v>628</v>
      </c>
      <c r="B107" s="937" t="s">
        <v>633</v>
      </c>
      <c r="C107" s="937"/>
      <c r="D107" s="937"/>
      <c r="E107" s="937"/>
      <c r="F107" s="937"/>
      <c r="G107" s="937"/>
      <c r="H107" s="937"/>
      <c r="I107" s="916"/>
      <c r="J107" s="937"/>
      <c r="K107" s="937"/>
      <c r="L107" s="937"/>
      <c r="M107" s="937"/>
      <c r="N107" s="937"/>
      <c r="O107" s="937"/>
      <c r="P107" s="937"/>
      <c r="Q107" s="937"/>
      <c r="R107" s="937"/>
      <c r="S107" s="937"/>
      <c r="T107" s="937"/>
      <c r="U107" s="937"/>
      <c r="V107" s="937"/>
      <c r="W107" s="937"/>
      <c r="X107" s="937"/>
      <c r="Y107" s="937"/>
      <c r="Z107" s="937"/>
      <c r="AA107" s="937"/>
      <c r="AB107" s="916"/>
    </row>
    <row r="108" spans="1:29" ht="18" customHeight="1">
      <c r="A108" s="936"/>
      <c r="B108" s="906" t="s">
        <v>212</v>
      </c>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row>
    <row r="109" spans="1:29" ht="17.25" customHeight="1">
      <c r="A109" s="945"/>
      <c r="B109" s="906" t="s">
        <v>409</v>
      </c>
      <c r="C109" s="906"/>
      <c r="D109" s="906"/>
      <c r="E109" s="906"/>
      <c r="F109" s="906"/>
      <c r="G109" s="906"/>
      <c r="H109" s="944" t="str">
        <f>IF(項目一覧!$C$43=0,"","("&amp;項目一覧!$C$43&amp;") 建築士  （"&amp;項目一覧!$C$44&amp;"）登録　第　 "&amp;項目一覧!$C$45&amp;"　号")</f>
        <v>() 建築士  （）登録　第　 　号</v>
      </c>
      <c r="I109" s="939"/>
      <c r="J109" s="938"/>
      <c r="K109" s="938"/>
      <c r="L109" s="938"/>
      <c r="M109" s="938"/>
      <c r="N109" s="938"/>
      <c r="O109" s="938"/>
      <c r="P109" s="938"/>
      <c r="Q109" s="938"/>
      <c r="R109" s="938"/>
      <c r="S109" s="938"/>
      <c r="T109" s="938"/>
      <c r="U109" s="938"/>
      <c r="V109" s="938"/>
      <c r="W109" s="938"/>
      <c r="X109" s="938"/>
      <c r="Y109" s="938"/>
      <c r="Z109" s="938"/>
      <c r="AA109" s="938"/>
      <c r="AB109" s="939"/>
      <c r="AC109" s="939"/>
    </row>
    <row r="110" spans="1:29" ht="17.25" customHeight="1">
      <c r="A110" s="945"/>
      <c r="B110" s="906" t="s">
        <v>408</v>
      </c>
      <c r="C110" s="906"/>
      <c r="D110" s="906"/>
      <c r="E110" s="906"/>
      <c r="F110" s="906"/>
      <c r="G110" s="906"/>
      <c r="H110" s="938" t="str">
        <f>項目一覧!$C$46</f>
        <v/>
      </c>
      <c r="I110" s="939"/>
      <c r="J110" s="938"/>
      <c r="K110" s="938"/>
      <c r="L110" s="938"/>
      <c r="M110" s="938"/>
      <c r="N110" s="938"/>
      <c r="O110" s="938"/>
      <c r="P110" s="938"/>
      <c r="Q110" s="938"/>
      <c r="R110" s="938"/>
      <c r="S110" s="938"/>
      <c r="T110" s="938"/>
      <c r="U110" s="938"/>
      <c r="V110" s="938"/>
      <c r="W110" s="938"/>
      <c r="X110" s="938"/>
      <c r="Y110" s="938"/>
      <c r="Z110" s="938"/>
      <c r="AA110" s="938"/>
      <c r="AB110" s="939"/>
      <c r="AC110" s="939"/>
    </row>
    <row r="111" spans="1:29" ht="17.25" customHeight="1">
      <c r="A111" s="945"/>
      <c r="B111" s="906" t="s">
        <v>407</v>
      </c>
      <c r="C111" s="906"/>
      <c r="D111" s="906"/>
      <c r="E111" s="906"/>
      <c r="F111" s="906"/>
      <c r="G111" s="906"/>
      <c r="H111" s="944" t="str">
        <f>IF(項目一覧!$C$47=0,"","("&amp;項目一覧!$C$47&amp;") 建築士事務所  （"&amp;項目一覧!$C$48&amp;"）知事登録　第　 "&amp;項目一覧!$C$49&amp;"　号")</f>
        <v>() 建築士事務所  （）知事登録　第　 　号</v>
      </c>
      <c r="I111" s="939"/>
      <c r="J111" s="938"/>
      <c r="K111" s="938"/>
      <c r="L111" s="938"/>
      <c r="M111" s="938"/>
      <c r="N111" s="938"/>
      <c r="O111" s="938"/>
      <c r="P111" s="938"/>
      <c r="Q111" s="938"/>
      <c r="R111" s="938"/>
      <c r="S111" s="938"/>
      <c r="T111" s="938"/>
      <c r="U111" s="938"/>
      <c r="V111" s="938"/>
      <c r="W111" s="938"/>
      <c r="X111" s="938"/>
      <c r="Y111" s="938"/>
      <c r="Z111" s="938"/>
      <c r="AA111" s="938"/>
      <c r="AB111" s="939"/>
      <c r="AC111" s="939"/>
    </row>
    <row r="112" spans="1:29" ht="17.25" customHeight="1">
      <c r="A112" s="945"/>
      <c r="B112" s="906"/>
      <c r="C112" s="906"/>
      <c r="D112" s="906"/>
      <c r="E112" s="906"/>
      <c r="F112" s="906"/>
      <c r="G112" s="906"/>
      <c r="H112" s="938" t="str">
        <f>項目一覧!$C$50</f>
        <v/>
      </c>
      <c r="I112" s="939"/>
      <c r="J112" s="938"/>
      <c r="K112" s="938"/>
      <c r="L112" s="938"/>
      <c r="M112" s="938"/>
      <c r="N112" s="938"/>
      <c r="O112" s="938"/>
      <c r="P112" s="938"/>
      <c r="Q112" s="938"/>
      <c r="R112" s="938"/>
      <c r="S112" s="938"/>
      <c r="T112" s="938"/>
      <c r="U112" s="938"/>
      <c r="V112" s="938"/>
      <c r="W112" s="938"/>
      <c r="X112" s="938"/>
      <c r="Y112" s="938"/>
      <c r="Z112" s="938"/>
      <c r="AA112" s="938"/>
      <c r="AB112" s="939"/>
      <c r="AC112" s="939"/>
    </row>
    <row r="113" spans="1:29" ht="17.25" customHeight="1">
      <c r="A113" s="945"/>
      <c r="B113" s="906" t="s">
        <v>406</v>
      </c>
      <c r="C113" s="906"/>
      <c r="D113" s="906"/>
      <c r="E113" s="906"/>
      <c r="F113" s="906"/>
      <c r="G113" s="906"/>
      <c r="H113" s="938" t="str">
        <f>項目一覧!$C$51</f>
        <v/>
      </c>
      <c r="I113" s="939"/>
      <c r="J113" s="938"/>
      <c r="K113" s="938"/>
      <c r="L113" s="938"/>
      <c r="M113" s="938"/>
      <c r="N113" s="938"/>
      <c r="O113" s="938"/>
      <c r="P113" s="938"/>
      <c r="Q113" s="938"/>
      <c r="R113" s="938"/>
      <c r="S113" s="938"/>
      <c r="T113" s="938"/>
      <c r="U113" s="938"/>
      <c r="V113" s="938"/>
      <c r="W113" s="938"/>
      <c r="X113" s="938"/>
      <c r="Y113" s="938"/>
      <c r="Z113" s="938"/>
      <c r="AA113" s="938"/>
      <c r="AB113" s="939"/>
      <c r="AC113" s="939"/>
    </row>
    <row r="114" spans="1:29" ht="17.25" customHeight="1">
      <c r="A114" s="945"/>
      <c r="B114" s="906" t="s">
        <v>405</v>
      </c>
      <c r="C114" s="906"/>
      <c r="D114" s="906"/>
      <c r="E114" s="906"/>
      <c r="F114" s="906"/>
      <c r="G114" s="906"/>
      <c r="H114" s="1711" t="str">
        <f>項目一覧!$C$52</f>
        <v/>
      </c>
      <c r="I114" s="1711"/>
      <c r="J114" s="1711"/>
      <c r="K114" s="1711"/>
      <c r="L114" s="1711"/>
      <c r="M114" s="1711"/>
      <c r="N114" s="1711"/>
      <c r="O114" s="1711"/>
      <c r="P114" s="1711"/>
      <c r="Q114" s="1711"/>
      <c r="R114" s="1711"/>
      <c r="S114" s="1711"/>
      <c r="T114" s="1711"/>
      <c r="U114" s="1711"/>
      <c r="V114" s="1711"/>
      <c r="W114" s="1711"/>
      <c r="X114" s="1711"/>
      <c r="Y114" s="1711"/>
      <c r="Z114" s="1711"/>
      <c r="AA114" s="1711"/>
      <c r="AB114" s="1711"/>
      <c r="AC114" s="1711"/>
    </row>
    <row r="115" spans="1:29" ht="17.25" customHeight="1">
      <c r="A115" s="945"/>
      <c r="B115" s="906" t="s">
        <v>404</v>
      </c>
      <c r="C115" s="906"/>
      <c r="D115" s="906"/>
      <c r="E115" s="906"/>
      <c r="F115" s="906"/>
      <c r="G115" s="906"/>
      <c r="H115" s="938" t="str">
        <f>項目一覧!$C$53</f>
        <v/>
      </c>
      <c r="I115" s="939"/>
      <c r="J115" s="938"/>
      <c r="K115" s="938"/>
      <c r="L115" s="938"/>
      <c r="M115" s="938"/>
      <c r="N115" s="938"/>
      <c r="O115" s="938"/>
      <c r="P115" s="938"/>
      <c r="Q115" s="938"/>
      <c r="R115" s="938"/>
      <c r="S115" s="938"/>
      <c r="T115" s="938"/>
      <c r="U115" s="938"/>
      <c r="V115" s="938"/>
      <c r="W115" s="938"/>
      <c r="X115" s="938"/>
      <c r="Y115" s="938"/>
      <c r="Z115" s="938"/>
      <c r="AA115" s="938"/>
      <c r="AB115" s="939"/>
      <c r="AC115" s="939"/>
    </row>
    <row r="116" spans="1:29" ht="18" customHeight="1">
      <c r="A116" s="945"/>
      <c r="B116" s="954" t="s">
        <v>632</v>
      </c>
      <c r="C116" s="906"/>
      <c r="D116" s="906"/>
      <c r="E116" s="906"/>
      <c r="F116" s="906"/>
      <c r="G116" s="906"/>
      <c r="H116" s="938"/>
      <c r="I116" s="1724" t="str">
        <f>項目一覧!$C$54</f>
        <v/>
      </c>
      <c r="J116" s="1724"/>
      <c r="K116" s="1724"/>
      <c r="L116" s="1724"/>
      <c r="M116" s="1724"/>
      <c r="N116" s="1724"/>
      <c r="O116" s="1724"/>
      <c r="P116" s="1724"/>
      <c r="Q116" s="1724"/>
      <c r="R116" s="1724"/>
      <c r="S116" s="1724"/>
      <c r="T116" s="1724"/>
      <c r="U116" s="1724"/>
      <c r="V116" s="1724"/>
      <c r="W116" s="1724"/>
      <c r="X116" s="1724"/>
      <c r="Y116" s="1724"/>
      <c r="Z116" s="1724"/>
      <c r="AA116" s="1724"/>
      <c r="AB116" s="1724"/>
      <c r="AC116" s="939"/>
    </row>
    <row r="117" spans="1:29" ht="9" customHeight="1">
      <c r="A117" s="945"/>
      <c r="B117" s="902"/>
      <c r="C117" s="906"/>
      <c r="D117" s="906"/>
      <c r="E117" s="906"/>
      <c r="F117" s="906"/>
      <c r="G117" s="906"/>
      <c r="H117" s="938"/>
      <c r="I117" s="1724"/>
      <c r="J117" s="1724"/>
      <c r="K117" s="1724"/>
      <c r="L117" s="1724"/>
      <c r="M117" s="1724"/>
      <c r="N117" s="1724"/>
      <c r="O117" s="1724"/>
      <c r="P117" s="1724"/>
      <c r="Q117" s="1724"/>
      <c r="R117" s="1724"/>
      <c r="S117" s="1724"/>
      <c r="T117" s="1724"/>
      <c r="U117" s="1724"/>
      <c r="V117" s="1724"/>
      <c r="W117" s="1724"/>
      <c r="X117" s="1724"/>
      <c r="Y117" s="1724"/>
      <c r="Z117" s="1724"/>
      <c r="AA117" s="1724"/>
      <c r="AB117" s="1724"/>
      <c r="AC117" s="939"/>
    </row>
    <row r="118" spans="1:29" ht="18" customHeight="1">
      <c r="A118" s="936"/>
      <c r="B118" s="906" t="s">
        <v>410</v>
      </c>
      <c r="C118" s="906"/>
      <c r="D118" s="906"/>
      <c r="E118" s="906"/>
      <c r="F118" s="906"/>
      <c r="G118" s="906"/>
      <c r="H118" s="938"/>
      <c r="I118" s="938"/>
      <c r="J118" s="938"/>
      <c r="K118" s="938"/>
      <c r="L118" s="938"/>
      <c r="M118" s="938"/>
      <c r="N118" s="938"/>
      <c r="O118" s="938"/>
      <c r="P118" s="938"/>
      <c r="Q118" s="938"/>
      <c r="R118" s="938"/>
      <c r="S118" s="938"/>
      <c r="T118" s="938"/>
      <c r="U118" s="938"/>
      <c r="V118" s="938"/>
      <c r="W118" s="938"/>
      <c r="X118" s="938"/>
      <c r="Y118" s="938"/>
      <c r="Z118" s="938"/>
      <c r="AA118" s="938"/>
      <c r="AB118" s="939"/>
      <c r="AC118" s="939"/>
    </row>
    <row r="119" spans="1:29" ht="18" customHeight="1">
      <c r="A119" s="945"/>
      <c r="B119" s="906" t="s">
        <v>409</v>
      </c>
      <c r="C119" s="906"/>
      <c r="D119" s="906"/>
      <c r="E119" s="906"/>
      <c r="F119" s="906"/>
      <c r="G119" s="906"/>
      <c r="H119" s="944" t="str">
        <f>IF(項目一覧!$C$252=0,"","("&amp;項目一覧!$C$252&amp;") 建築士  （"&amp;項目一覧!$C$253&amp;"）登録　第　 "&amp;項目一覧!$C$254&amp;"　号")</f>
        <v>() 建築士  （）登録　第　 　号</v>
      </c>
      <c r="I119" s="939"/>
      <c r="J119" s="938"/>
      <c r="K119" s="938"/>
      <c r="L119" s="938"/>
      <c r="M119" s="938"/>
      <c r="N119" s="938"/>
      <c r="O119" s="938"/>
      <c r="P119" s="938"/>
      <c r="Q119" s="938"/>
      <c r="R119" s="938"/>
      <c r="S119" s="938"/>
      <c r="T119" s="938"/>
      <c r="U119" s="938"/>
      <c r="V119" s="938"/>
      <c r="W119" s="938"/>
      <c r="X119" s="938"/>
      <c r="Y119" s="938"/>
      <c r="Z119" s="938"/>
      <c r="AA119" s="938"/>
      <c r="AB119" s="939"/>
      <c r="AC119" s="939"/>
    </row>
    <row r="120" spans="1:29" ht="18" customHeight="1">
      <c r="A120" s="945"/>
      <c r="B120" s="906" t="s">
        <v>408</v>
      </c>
      <c r="C120" s="906"/>
      <c r="D120" s="906"/>
      <c r="E120" s="906"/>
      <c r="F120" s="906"/>
      <c r="G120" s="906"/>
      <c r="H120" s="938" t="str">
        <f>項目一覧!$C$255</f>
        <v/>
      </c>
      <c r="I120" s="939"/>
      <c r="J120" s="938"/>
      <c r="K120" s="938"/>
      <c r="L120" s="938"/>
      <c r="M120" s="938"/>
      <c r="N120" s="938"/>
      <c r="O120" s="938"/>
      <c r="P120" s="938"/>
      <c r="Q120" s="938"/>
      <c r="R120" s="938"/>
      <c r="S120" s="938"/>
      <c r="T120" s="938"/>
      <c r="U120" s="938"/>
      <c r="V120" s="938"/>
      <c r="W120" s="938"/>
      <c r="X120" s="938"/>
      <c r="Y120" s="938"/>
      <c r="Z120" s="938"/>
      <c r="AA120" s="938"/>
      <c r="AB120" s="939"/>
      <c r="AC120" s="939"/>
    </row>
    <row r="121" spans="1:29" ht="18" customHeight="1">
      <c r="A121" s="945"/>
      <c r="B121" s="906" t="s">
        <v>407</v>
      </c>
      <c r="C121" s="906"/>
      <c r="D121" s="906"/>
      <c r="E121" s="906"/>
      <c r="F121" s="906"/>
      <c r="G121" s="906"/>
      <c r="H121" s="944" t="str">
        <f>IF(項目一覧!$C$256=0,"","("&amp;項目一覧!$C$256&amp;") 建築士事務所  （"&amp;項目一覧!$C$257&amp;"）知事登録　第　 "&amp;項目一覧!$C$258&amp;"　号")</f>
        <v>() 建築士事務所  （）知事登録　第　 　号</v>
      </c>
      <c r="I121" s="939"/>
      <c r="J121" s="938"/>
      <c r="K121" s="938"/>
      <c r="L121" s="938"/>
      <c r="M121" s="938"/>
      <c r="N121" s="938"/>
      <c r="O121" s="938"/>
      <c r="P121" s="938"/>
      <c r="Q121" s="938"/>
      <c r="R121" s="938"/>
      <c r="S121" s="938"/>
      <c r="T121" s="938"/>
      <c r="U121" s="938"/>
      <c r="V121" s="938"/>
      <c r="W121" s="938"/>
      <c r="X121" s="938"/>
      <c r="Y121" s="938"/>
      <c r="Z121" s="938"/>
      <c r="AA121" s="938"/>
      <c r="AB121" s="939"/>
      <c r="AC121" s="939"/>
    </row>
    <row r="122" spans="1:29" ht="18" customHeight="1">
      <c r="A122" s="945"/>
      <c r="B122" s="906"/>
      <c r="C122" s="906"/>
      <c r="D122" s="906"/>
      <c r="E122" s="906"/>
      <c r="F122" s="906"/>
      <c r="G122" s="906"/>
      <c r="H122" s="938" t="str">
        <f>項目一覧!$C$259</f>
        <v/>
      </c>
      <c r="I122" s="939"/>
      <c r="J122" s="938"/>
      <c r="K122" s="938"/>
      <c r="L122" s="938"/>
      <c r="M122" s="938"/>
      <c r="N122" s="938"/>
      <c r="O122" s="938"/>
      <c r="P122" s="938"/>
      <c r="Q122" s="938"/>
      <c r="R122" s="938"/>
      <c r="S122" s="938"/>
      <c r="T122" s="938"/>
      <c r="U122" s="938"/>
      <c r="V122" s="938"/>
      <c r="W122" s="938"/>
      <c r="X122" s="938"/>
      <c r="Y122" s="938"/>
      <c r="Z122" s="938"/>
      <c r="AA122" s="938"/>
      <c r="AB122" s="939"/>
      <c r="AC122" s="939"/>
    </row>
    <row r="123" spans="1:29" ht="18" customHeight="1">
      <c r="A123" s="945"/>
      <c r="B123" s="906" t="s">
        <v>406</v>
      </c>
      <c r="C123" s="906"/>
      <c r="D123" s="906"/>
      <c r="E123" s="906"/>
      <c r="F123" s="906"/>
      <c r="G123" s="906"/>
      <c r="H123" s="938" t="str">
        <f>項目一覧!$C$260</f>
        <v/>
      </c>
      <c r="I123" s="939"/>
      <c r="J123" s="938"/>
      <c r="K123" s="938"/>
      <c r="L123" s="938"/>
      <c r="M123" s="938"/>
      <c r="N123" s="938"/>
      <c r="O123" s="938"/>
      <c r="P123" s="938"/>
      <c r="Q123" s="938"/>
      <c r="R123" s="938"/>
      <c r="S123" s="938"/>
      <c r="T123" s="938"/>
      <c r="U123" s="938"/>
      <c r="V123" s="938"/>
      <c r="W123" s="938"/>
      <c r="X123" s="938"/>
      <c r="Y123" s="938"/>
      <c r="Z123" s="938"/>
      <c r="AA123" s="938"/>
      <c r="AB123" s="939"/>
      <c r="AC123" s="939"/>
    </row>
    <row r="124" spans="1:29" ht="18" customHeight="1">
      <c r="A124" s="945"/>
      <c r="B124" s="906" t="s">
        <v>405</v>
      </c>
      <c r="C124" s="906"/>
      <c r="D124" s="906"/>
      <c r="E124" s="906"/>
      <c r="F124" s="906"/>
      <c r="G124" s="906"/>
      <c r="H124" s="1711" t="str">
        <f>項目一覧!$C$261</f>
        <v/>
      </c>
      <c r="I124" s="1711"/>
      <c r="J124" s="1711"/>
      <c r="K124" s="1711"/>
      <c r="L124" s="1711"/>
      <c r="M124" s="1711"/>
      <c r="N124" s="1711"/>
      <c r="O124" s="1711"/>
      <c r="P124" s="1711"/>
      <c r="Q124" s="1711"/>
      <c r="R124" s="1711"/>
      <c r="S124" s="1711"/>
      <c r="T124" s="1711"/>
      <c r="U124" s="1711"/>
      <c r="V124" s="1711"/>
      <c r="W124" s="1711"/>
      <c r="X124" s="1711"/>
      <c r="Y124" s="1711"/>
      <c r="Z124" s="1711"/>
      <c r="AA124" s="1711"/>
      <c r="AB124" s="1711"/>
      <c r="AC124" s="939"/>
    </row>
    <row r="125" spans="1:29" ht="18" customHeight="1">
      <c r="A125" s="945"/>
      <c r="B125" s="906" t="s">
        <v>404</v>
      </c>
      <c r="C125" s="906"/>
      <c r="D125" s="906"/>
      <c r="E125" s="906"/>
      <c r="F125" s="906"/>
      <c r="G125" s="906"/>
      <c r="H125" s="938" t="str">
        <f>項目一覧!$C$262</f>
        <v/>
      </c>
      <c r="I125" s="939"/>
      <c r="J125" s="938"/>
      <c r="K125" s="938"/>
      <c r="L125" s="938"/>
      <c r="M125" s="938"/>
      <c r="N125" s="938"/>
      <c r="O125" s="938"/>
      <c r="P125" s="938"/>
      <c r="Q125" s="938"/>
      <c r="R125" s="938"/>
      <c r="S125" s="938"/>
      <c r="T125" s="938"/>
      <c r="U125" s="938"/>
      <c r="V125" s="938"/>
      <c r="W125" s="938"/>
      <c r="X125" s="938"/>
      <c r="Y125" s="938"/>
      <c r="Z125" s="938"/>
      <c r="AA125" s="938"/>
      <c r="AB125" s="939"/>
      <c r="AC125" s="939"/>
    </row>
    <row r="126" spans="1:29" ht="18" customHeight="1">
      <c r="A126" s="945"/>
      <c r="B126" s="954" t="s">
        <v>632</v>
      </c>
      <c r="C126" s="906"/>
      <c r="D126" s="906"/>
      <c r="E126" s="906"/>
      <c r="F126" s="906"/>
      <c r="G126" s="906"/>
      <c r="H126" s="938"/>
      <c r="I126" s="1724" t="str">
        <f>項目一覧!$C$263</f>
        <v/>
      </c>
      <c r="J126" s="1724"/>
      <c r="K126" s="1724"/>
      <c r="L126" s="1724"/>
      <c r="M126" s="1724"/>
      <c r="N126" s="1724"/>
      <c r="O126" s="1724"/>
      <c r="P126" s="1724"/>
      <c r="Q126" s="1724"/>
      <c r="R126" s="1724"/>
      <c r="S126" s="1724"/>
      <c r="T126" s="1724"/>
      <c r="U126" s="1724"/>
      <c r="V126" s="1724"/>
      <c r="W126" s="1724"/>
      <c r="X126" s="1724"/>
      <c r="Y126" s="1724"/>
      <c r="Z126" s="1724"/>
      <c r="AA126" s="1724"/>
      <c r="AB126" s="1724"/>
      <c r="AC126" s="939"/>
    </row>
    <row r="127" spans="1:29" ht="9" customHeight="1">
      <c r="A127" s="936"/>
      <c r="B127" s="906"/>
      <c r="C127" s="906"/>
      <c r="D127" s="906"/>
      <c r="E127" s="906"/>
      <c r="F127" s="906"/>
      <c r="G127" s="906"/>
      <c r="H127" s="938"/>
      <c r="I127" s="1724"/>
      <c r="J127" s="1724"/>
      <c r="K127" s="1724"/>
      <c r="L127" s="1724"/>
      <c r="M127" s="1724"/>
      <c r="N127" s="1724"/>
      <c r="O127" s="1724"/>
      <c r="P127" s="1724"/>
      <c r="Q127" s="1724"/>
      <c r="R127" s="1724"/>
      <c r="S127" s="1724"/>
      <c r="T127" s="1724"/>
      <c r="U127" s="1724"/>
      <c r="V127" s="1724"/>
      <c r="W127" s="1724"/>
      <c r="X127" s="1724"/>
      <c r="Y127" s="1724"/>
      <c r="Z127" s="1724"/>
      <c r="AA127" s="1724"/>
      <c r="AB127" s="1724"/>
      <c r="AC127" s="939"/>
    </row>
    <row r="128" spans="1:29" ht="18" customHeight="1">
      <c r="A128" s="945"/>
      <c r="B128" s="906" t="s">
        <v>409</v>
      </c>
      <c r="C128" s="906"/>
      <c r="D128" s="906"/>
      <c r="E128" s="906"/>
      <c r="F128" s="906"/>
      <c r="G128" s="906"/>
      <c r="H128" s="944" t="str">
        <f>IF(項目一覧!$C$264=0,"","("&amp;項目一覧!$C$264&amp;") 建築士  （"&amp;項目一覧!$C$265&amp;"）登録　第　 "&amp;項目一覧!$C$266&amp;"　号")</f>
        <v>() 建築士  （）登録　第　 　号</v>
      </c>
      <c r="I128" s="939"/>
      <c r="J128" s="938"/>
      <c r="K128" s="938"/>
      <c r="L128" s="938"/>
      <c r="M128" s="938"/>
      <c r="N128" s="938"/>
      <c r="O128" s="938"/>
      <c r="P128" s="938"/>
      <c r="Q128" s="938"/>
      <c r="R128" s="938"/>
      <c r="S128" s="938"/>
      <c r="T128" s="938"/>
      <c r="U128" s="938"/>
      <c r="V128" s="938"/>
      <c r="W128" s="938"/>
      <c r="X128" s="938"/>
      <c r="Y128" s="938"/>
      <c r="Z128" s="938"/>
      <c r="AA128" s="938"/>
      <c r="AB128" s="939"/>
      <c r="AC128" s="939"/>
    </row>
    <row r="129" spans="1:29" ht="18" customHeight="1">
      <c r="A129" s="945"/>
      <c r="B129" s="906" t="s">
        <v>408</v>
      </c>
      <c r="C129" s="906"/>
      <c r="D129" s="906"/>
      <c r="E129" s="906"/>
      <c r="F129" s="906"/>
      <c r="G129" s="906"/>
      <c r="H129" s="938" t="str">
        <f>項目一覧!$C$267</f>
        <v/>
      </c>
      <c r="I129" s="939"/>
      <c r="J129" s="938"/>
      <c r="K129" s="938"/>
      <c r="L129" s="938"/>
      <c r="M129" s="938"/>
      <c r="N129" s="938"/>
      <c r="O129" s="938"/>
      <c r="P129" s="938"/>
      <c r="Q129" s="938"/>
      <c r="R129" s="938"/>
      <c r="S129" s="938"/>
      <c r="T129" s="938"/>
      <c r="U129" s="938"/>
      <c r="V129" s="938"/>
      <c r="W129" s="938"/>
      <c r="X129" s="938"/>
      <c r="Y129" s="938"/>
      <c r="Z129" s="938"/>
      <c r="AA129" s="938"/>
      <c r="AB129" s="939"/>
      <c r="AC129" s="939"/>
    </row>
    <row r="130" spans="1:29" ht="18" customHeight="1">
      <c r="A130" s="945"/>
      <c r="B130" s="906" t="s">
        <v>407</v>
      </c>
      <c r="C130" s="906"/>
      <c r="D130" s="906"/>
      <c r="E130" s="906"/>
      <c r="F130" s="906"/>
      <c r="G130" s="906"/>
      <c r="H130" s="944" t="str">
        <f>IF(項目一覧!$C$268=0,"","("&amp;項目一覧!$C$268&amp;") 建築士事務所  （"&amp;項目一覧!$C$269&amp;"）知事登録　第　 "&amp;項目一覧!$C$270&amp;"　号")</f>
        <v>() 建築士事務所  （）知事登録　第　 　号</v>
      </c>
      <c r="I130" s="939"/>
      <c r="J130" s="938"/>
      <c r="K130" s="938"/>
      <c r="L130" s="938"/>
      <c r="M130" s="938"/>
      <c r="N130" s="938"/>
      <c r="O130" s="938"/>
      <c r="P130" s="938"/>
      <c r="Q130" s="938"/>
      <c r="R130" s="938"/>
      <c r="S130" s="938"/>
      <c r="T130" s="938"/>
      <c r="U130" s="938"/>
      <c r="V130" s="938"/>
      <c r="W130" s="938"/>
      <c r="X130" s="938"/>
      <c r="Y130" s="938"/>
      <c r="Z130" s="938"/>
      <c r="AA130" s="938"/>
      <c r="AB130" s="939"/>
      <c r="AC130" s="939"/>
    </row>
    <row r="131" spans="1:29" ht="18" customHeight="1">
      <c r="A131" s="945"/>
      <c r="B131" s="906"/>
      <c r="C131" s="906"/>
      <c r="D131" s="906"/>
      <c r="E131" s="906"/>
      <c r="F131" s="906"/>
      <c r="G131" s="906"/>
      <c r="H131" s="938" t="str">
        <f>項目一覧!$C$271</f>
        <v/>
      </c>
      <c r="I131" s="939"/>
      <c r="J131" s="938"/>
      <c r="K131" s="938"/>
      <c r="L131" s="938"/>
      <c r="M131" s="938"/>
      <c r="N131" s="938"/>
      <c r="O131" s="938"/>
      <c r="P131" s="938"/>
      <c r="Q131" s="938"/>
      <c r="R131" s="938"/>
      <c r="S131" s="938"/>
      <c r="T131" s="938"/>
      <c r="U131" s="938"/>
      <c r="V131" s="938"/>
      <c r="W131" s="938"/>
      <c r="X131" s="938"/>
      <c r="Y131" s="938"/>
      <c r="Z131" s="938"/>
      <c r="AA131" s="938"/>
      <c r="AB131" s="939"/>
      <c r="AC131" s="939"/>
    </row>
    <row r="132" spans="1:29" ht="18" customHeight="1">
      <c r="A132" s="945"/>
      <c r="B132" s="906" t="s">
        <v>406</v>
      </c>
      <c r="C132" s="906"/>
      <c r="D132" s="906"/>
      <c r="E132" s="906"/>
      <c r="F132" s="906"/>
      <c r="G132" s="906"/>
      <c r="H132" s="938" t="str">
        <f>項目一覧!$C$272</f>
        <v/>
      </c>
      <c r="I132" s="939"/>
      <c r="J132" s="938"/>
      <c r="K132" s="938"/>
      <c r="L132" s="938"/>
      <c r="M132" s="938"/>
      <c r="N132" s="938"/>
      <c r="O132" s="938"/>
      <c r="P132" s="938"/>
      <c r="Q132" s="938"/>
      <c r="R132" s="938"/>
      <c r="S132" s="938"/>
      <c r="T132" s="938"/>
      <c r="U132" s="938"/>
      <c r="V132" s="938"/>
      <c r="W132" s="938"/>
      <c r="X132" s="938"/>
      <c r="Y132" s="938"/>
      <c r="Z132" s="938"/>
      <c r="AA132" s="938"/>
      <c r="AB132" s="939"/>
      <c r="AC132" s="939"/>
    </row>
    <row r="133" spans="1:29" ht="18" customHeight="1">
      <c r="A133" s="945"/>
      <c r="B133" s="906" t="s">
        <v>405</v>
      </c>
      <c r="C133" s="906"/>
      <c r="D133" s="906"/>
      <c r="E133" s="906"/>
      <c r="F133" s="906"/>
      <c r="G133" s="906"/>
      <c r="H133" s="1711" t="str">
        <f>項目一覧!$C$273</f>
        <v/>
      </c>
      <c r="I133" s="1711"/>
      <c r="J133" s="1711"/>
      <c r="K133" s="1711"/>
      <c r="L133" s="1711"/>
      <c r="M133" s="1711"/>
      <c r="N133" s="1711"/>
      <c r="O133" s="1711"/>
      <c r="P133" s="1711"/>
      <c r="Q133" s="1711"/>
      <c r="R133" s="1711"/>
      <c r="S133" s="1711"/>
      <c r="T133" s="1711"/>
      <c r="U133" s="1711"/>
      <c r="V133" s="1711"/>
      <c r="W133" s="1711"/>
      <c r="X133" s="1711"/>
      <c r="Y133" s="1711"/>
      <c r="Z133" s="1711"/>
      <c r="AA133" s="1711"/>
      <c r="AB133" s="1711"/>
      <c r="AC133" s="939"/>
    </row>
    <row r="134" spans="1:29" ht="18" customHeight="1">
      <c r="A134" s="945"/>
      <c r="B134" s="906" t="s">
        <v>404</v>
      </c>
      <c r="C134" s="906"/>
      <c r="D134" s="906"/>
      <c r="E134" s="906"/>
      <c r="F134" s="906"/>
      <c r="G134" s="906"/>
      <c r="H134" s="938" t="str">
        <f>項目一覧!$C$274</f>
        <v/>
      </c>
      <c r="I134" s="939"/>
      <c r="J134" s="938"/>
      <c r="K134" s="938"/>
      <c r="L134" s="938"/>
      <c r="M134" s="938"/>
      <c r="N134" s="938"/>
      <c r="O134" s="938"/>
      <c r="P134" s="938"/>
      <c r="Q134" s="938"/>
      <c r="R134" s="938"/>
      <c r="S134" s="938"/>
      <c r="T134" s="938"/>
      <c r="U134" s="938"/>
      <c r="V134" s="938"/>
      <c r="W134" s="938"/>
      <c r="X134" s="938"/>
      <c r="Y134" s="938"/>
      <c r="Z134" s="938"/>
      <c r="AA134" s="938"/>
      <c r="AB134" s="939"/>
      <c r="AC134" s="939"/>
    </row>
    <row r="135" spans="1:29" ht="18" customHeight="1">
      <c r="A135" s="945"/>
      <c r="B135" s="954" t="s">
        <v>632</v>
      </c>
      <c r="C135" s="906"/>
      <c r="D135" s="906"/>
      <c r="E135" s="906"/>
      <c r="F135" s="906"/>
      <c r="G135" s="906"/>
      <c r="H135" s="938"/>
      <c r="I135" s="1724" t="str">
        <f>項目一覧!$C$275</f>
        <v/>
      </c>
      <c r="J135" s="1724"/>
      <c r="K135" s="1724"/>
      <c r="L135" s="1724"/>
      <c r="M135" s="1724"/>
      <c r="N135" s="1724"/>
      <c r="O135" s="1724"/>
      <c r="P135" s="1724"/>
      <c r="Q135" s="1724"/>
      <c r="R135" s="1724"/>
      <c r="S135" s="1724"/>
      <c r="T135" s="1724"/>
      <c r="U135" s="1724"/>
      <c r="V135" s="1724"/>
      <c r="W135" s="1724"/>
      <c r="X135" s="1724"/>
      <c r="Y135" s="1724"/>
      <c r="Z135" s="1724"/>
      <c r="AA135" s="1724"/>
      <c r="AB135" s="1724"/>
      <c r="AC135" s="939"/>
    </row>
    <row r="136" spans="1:29" ht="9" customHeight="1">
      <c r="A136" s="936"/>
      <c r="B136" s="906"/>
      <c r="C136" s="906"/>
      <c r="D136" s="906"/>
      <c r="E136" s="906"/>
      <c r="F136" s="906"/>
      <c r="G136" s="906"/>
      <c r="H136" s="938"/>
      <c r="I136" s="1724"/>
      <c r="J136" s="1724"/>
      <c r="K136" s="1724"/>
      <c r="L136" s="1724"/>
      <c r="M136" s="1724"/>
      <c r="N136" s="1724"/>
      <c r="O136" s="1724"/>
      <c r="P136" s="1724"/>
      <c r="Q136" s="1724"/>
      <c r="R136" s="1724"/>
      <c r="S136" s="1724"/>
      <c r="T136" s="1724"/>
      <c r="U136" s="1724"/>
      <c r="V136" s="1724"/>
      <c r="W136" s="1724"/>
      <c r="X136" s="1724"/>
      <c r="Y136" s="1724"/>
      <c r="Z136" s="1724"/>
      <c r="AA136" s="1724"/>
      <c r="AB136" s="1724"/>
      <c r="AC136" s="939"/>
    </row>
    <row r="137" spans="1:29" ht="18" customHeight="1">
      <c r="A137" s="945"/>
      <c r="B137" s="906" t="s">
        <v>409</v>
      </c>
      <c r="C137" s="906"/>
      <c r="D137" s="906"/>
      <c r="E137" s="906"/>
      <c r="F137" s="906"/>
      <c r="G137" s="906"/>
      <c r="H137" s="943" t="str">
        <f>IF(項目一覧!$C$276=0,"","("&amp;項目一覧!$C$276&amp;") 建築士  （"&amp;項目一覧!$C$277&amp;"）登録　第　 "&amp;項目一覧!$C$278&amp;"　号")</f>
        <v>() 建築士  （）登録　第　 　号</v>
      </c>
      <c r="J137" s="906"/>
      <c r="K137" s="906"/>
      <c r="L137" s="906"/>
      <c r="M137" s="906"/>
      <c r="N137" s="906"/>
      <c r="O137" s="906"/>
      <c r="P137" s="906"/>
      <c r="Q137" s="906"/>
      <c r="R137" s="906"/>
      <c r="S137" s="906"/>
      <c r="T137" s="906"/>
      <c r="U137" s="906"/>
      <c r="V137" s="906"/>
      <c r="W137" s="906"/>
      <c r="X137" s="906"/>
      <c r="Y137" s="906"/>
      <c r="Z137" s="906"/>
      <c r="AA137" s="906"/>
    </row>
    <row r="138" spans="1:29" ht="18" customHeight="1">
      <c r="A138" s="945"/>
      <c r="B138" s="906" t="s">
        <v>408</v>
      </c>
      <c r="C138" s="906"/>
      <c r="D138" s="906"/>
      <c r="E138" s="906"/>
      <c r="F138" s="906"/>
      <c r="G138" s="906"/>
      <c r="H138" s="938" t="str">
        <f>項目一覧!$C$279</f>
        <v/>
      </c>
      <c r="I138" s="939"/>
      <c r="J138" s="938"/>
      <c r="K138" s="938"/>
      <c r="L138" s="938"/>
      <c r="M138" s="938"/>
      <c r="N138" s="938"/>
      <c r="O138" s="938"/>
      <c r="P138" s="938"/>
      <c r="Q138" s="938"/>
      <c r="R138" s="938"/>
      <c r="S138" s="938"/>
      <c r="T138" s="938"/>
      <c r="U138" s="938"/>
      <c r="V138" s="938"/>
      <c r="W138" s="938"/>
      <c r="X138" s="938"/>
      <c r="Y138" s="938"/>
      <c r="Z138" s="938"/>
      <c r="AA138" s="938"/>
      <c r="AB138" s="939"/>
      <c r="AC138" s="939"/>
    </row>
    <row r="139" spans="1:29" ht="18" customHeight="1">
      <c r="A139" s="945"/>
      <c r="B139" s="906" t="s">
        <v>407</v>
      </c>
      <c r="C139" s="906"/>
      <c r="D139" s="906"/>
      <c r="E139" s="906"/>
      <c r="F139" s="906"/>
      <c r="G139" s="906"/>
      <c r="H139" s="944" t="str">
        <f>IF(項目一覧!$C$280=0,"","("&amp;項目一覧!$C$280&amp;") 建築士事務所  （"&amp;項目一覧!$C$281&amp;"）知事登録　第　 "&amp;項目一覧!$C$282&amp;"　号")</f>
        <v>() 建築士事務所  （）知事登録　第　 　号</v>
      </c>
      <c r="I139" s="939"/>
      <c r="J139" s="938"/>
      <c r="K139" s="938"/>
      <c r="L139" s="938"/>
      <c r="M139" s="938"/>
      <c r="N139" s="938"/>
      <c r="O139" s="938"/>
      <c r="P139" s="938"/>
      <c r="Q139" s="938"/>
      <c r="R139" s="938"/>
      <c r="S139" s="938"/>
      <c r="T139" s="938"/>
      <c r="U139" s="938"/>
      <c r="V139" s="938"/>
      <c r="W139" s="938"/>
      <c r="X139" s="938"/>
      <c r="Y139" s="938"/>
      <c r="Z139" s="938"/>
      <c r="AA139" s="938"/>
      <c r="AB139" s="939"/>
      <c r="AC139" s="939"/>
    </row>
    <row r="140" spans="1:29" ht="18" customHeight="1">
      <c r="A140" s="945"/>
      <c r="B140" s="906"/>
      <c r="C140" s="906"/>
      <c r="D140" s="906"/>
      <c r="E140" s="906"/>
      <c r="F140" s="906"/>
      <c r="G140" s="906"/>
      <c r="H140" s="938" t="str">
        <f>項目一覧!$C$283</f>
        <v/>
      </c>
      <c r="I140" s="939"/>
      <c r="J140" s="938"/>
      <c r="K140" s="938"/>
      <c r="L140" s="938"/>
      <c r="M140" s="938"/>
      <c r="N140" s="938"/>
      <c r="O140" s="938"/>
      <c r="P140" s="938"/>
      <c r="Q140" s="938"/>
      <c r="R140" s="938"/>
      <c r="S140" s="938"/>
      <c r="T140" s="938"/>
      <c r="U140" s="938"/>
      <c r="V140" s="938"/>
      <c r="W140" s="938"/>
      <c r="X140" s="938"/>
      <c r="Y140" s="938"/>
      <c r="Z140" s="938"/>
      <c r="AA140" s="938"/>
      <c r="AB140" s="939"/>
      <c r="AC140" s="939"/>
    </row>
    <row r="141" spans="1:29" ht="18" customHeight="1">
      <c r="A141" s="945"/>
      <c r="B141" s="906" t="s">
        <v>406</v>
      </c>
      <c r="C141" s="906"/>
      <c r="D141" s="906"/>
      <c r="E141" s="906"/>
      <c r="F141" s="906"/>
      <c r="G141" s="906"/>
      <c r="H141" s="938" t="str">
        <f>項目一覧!$C$284</f>
        <v/>
      </c>
      <c r="I141" s="939"/>
      <c r="J141" s="938"/>
      <c r="K141" s="938"/>
      <c r="L141" s="938"/>
      <c r="M141" s="938"/>
      <c r="N141" s="938"/>
      <c r="O141" s="938"/>
      <c r="P141" s="938"/>
      <c r="Q141" s="938"/>
      <c r="R141" s="938"/>
      <c r="S141" s="938"/>
      <c r="T141" s="938"/>
      <c r="U141" s="938"/>
      <c r="V141" s="938"/>
      <c r="W141" s="938"/>
      <c r="X141" s="938"/>
      <c r="Y141" s="938"/>
      <c r="Z141" s="938"/>
      <c r="AA141" s="938"/>
      <c r="AB141" s="939"/>
      <c r="AC141" s="939"/>
    </row>
    <row r="142" spans="1:29" ht="18" customHeight="1">
      <c r="A142" s="945"/>
      <c r="B142" s="906" t="s">
        <v>405</v>
      </c>
      <c r="C142" s="906"/>
      <c r="D142" s="906"/>
      <c r="E142" s="906"/>
      <c r="F142" s="906"/>
      <c r="G142" s="906"/>
      <c r="H142" s="1711" t="str">
        <f>項目一覧!$C$285</f>
        <v/>
      </c>
      <c r="I142" s="1711"/>
      <c r="J142" s="1711"/>
      <c r="K142" s="1711"/>
      <c r="L142" s="1711"/>
      <c r="M142" s="1711"/>
      <c r="N142" s="1711"/>
      <c r="O142" s="1711"/>
      <c r="P142" s="1711"/>
      <c r="Q142" s="1711"/>
      <c r="R142" s="1711"/>
      <c r="S142" s="1711"/>
      <c r="T142" s="1711"/>
      <c r="U142" s="1711"/>
      <c r="V142" s="1711"/>
      <c r="W142" s="1711"/>
      <c r="X142" s="1711"/>
      <c r="Y142" s="1711"/>
      <c r="Z142" s="1711"/>
      <c r="AA142" s="1711"/>
      <c r="AB142" s="1711"/>
      <c r="AC142" s="939"/>
    </row>
    <row r="143" spans="1:29" ht="18" customHeight="1">
      <c r="A143" s="945"/>
      <c r="B143" s="906" t="s">
        <v>404</v>
      </c>
      <c r="C143" s="906"/>
      <c r="D143" s="906"/>
      <c r="E143" s="906"/>
      <c r="F143" s="906"/>
      <c r="G143" s="906"/>
      <c r="H143" s="938" t="str">
        <f>項目一覧!$C$286</f>
        <v/>
      </c>
      <c r="I143" s="939"/>
      <c r="J143" s="938"/>
      <c r="K143" s="938"/>
      <c r="L143" s="938"/>
      <c r="M143" s="938"/>
      <c r="N143" s="938"/>
      <c r="O143" s="938"/>
      <c r="P143" s="938"/>
      <c r="Q143" s="938"/>
      <c r="R143" s="938"/>
      <c r="S143" s="938"/>
      <c r="T143" s="938"/>
      <c r="U143" s="938"/>
      <c r="V143" s="938"/>
      <c r="W143" s="938"/>
      <c r="X143" s="938"/>
      <c r="Y143" s="938"/>
      <c r="Z143" s="938"/>
      <c r="AA143" s="938"/>
      <c r="AB143" s="939"/>
      <c r="AC143" s="939"/>
    </row>
    <row r="144" spans="1:29" ht="18" customHeight="1">
      <c r="A144" s="945"/>
      <c r="B144" s="954" t="s">
        <v>632</v>
      </c>
      <c r="C144" s="906"/>
      <c r="D144" s="906"/>
      <c r="E144" s="906"/>
      <c r="F144" s="906"/>
      <c r="G144" s="906"/>
      <c r="H144" s="938"/>
      <c r="I144" s="1724" t="str">
        <f>項目一覧!$C$287</f>
        <v/>
      </c>
      <c r="J144" s="1724"/>
      <c r="K144" s="1724"/>
      <c r="L144" s="1724"/>
      <c r="M144" s="1724"/>
      <c r="N144" s="1724"/>
      <c r="O144" s="1724"/>
      <c r="P144" s="1724"/>
      <c r="Q144" s="1724"/>
      <c r="R144" s="1724"/>
      <c r="S144" s="1724"/>
      <c r="T144" s="1724"/>
      <c r="U144" s="1724"/>
      <c r="V144" s="1724"/>
      <c r="W144" s="1724"/>
      <c r="X144" s="1724"/>
      <c r="Y144" s="1724"/>
      <c r="Z144" s="1724"/>
      <c r="AA144" s="1724"/>
      <c r="AB144" s="1724"/>
      <c r="AC144" s="939"/>
    </row>
    <row r="145" spans="1:29" ht="11.25" customHeight="1">
      <c r="A145" s="951"/>
      <c r="B145" s="935"/>
      <c r="C145" s="935"/>
      <c r="D145" s="935"/>
      <c r="E145" s="935"/>
      <c r="F145" s="935"/>
      <c r="G145" s="935"/>
      <c r="H145" s="941"/>
      <c r="I145" s="1739"/>
      <c r="J145" s="1739"/>
      <c r="K145" s="1739"/>
      <c r="L145" s="1739"/>
      <c r="M145" s="1739"/>
      <c r="N145" s="1739"/>
      <c r="O145" s="1739"/>
      <c r="P145" s="1739"/>
      <c r="Q145" s="1739"/>
      <c r="R145" s="1739"/>
      <c r="S145" s="1739"/>
      <c r="T145" s="1739"/>
      <c r="U145" s="1739"/>
      <c r="V145" s="1739"/>
      <c r="W145" s="1739"/>
      <c r="X145" s="1739"/>
      <c r="Y145" s="1739"/>
      <c r="Z145" s="1739"/>
      <c r="AA145" s="1739"/>
      <c r="AB145" s="1739"/>
      <c r="AC145" s="939"/>
    </row>
    <row r="146" spans="1:29" ht="17.25" customHeight="1">
      <c r="A146" s="959" t="s">
        <v>628</v>
      </c>
      <c r="B146" s="937" t="s">
        <v>631</v>
      </c>
      <c r="C146" s="937"/>
      <c r="D146" s="937"/>
      <c r="E146" s="937"/>
      <c r="F146" s="937"/>
      <c r="G146" s="937"/>
      <c r="H146" s="978"/>
      <c r="I146" s="1333"/>
      <c r="J146" s="978"/>
      <c r="K146" s="978"/>
      <c r="L146" s="978"/>
      <c r="M146" s="978"/>
      <c r="N146" s="978"/>
      <c r="O146" s="978"/>
      <c r="P146" s="978"/>
      <c r="Q146" s="978"/>
      <c r="R146" s="978"/>
      <c r="S146" s="978"/>
      <c r="T146" s="978"/>
      <c r="U146" s="978"/>
      <c r="V146" s="978"/>
      <c r="W146" s="978"/>
      <c r="X146" s="978"/>
      <c r="Y146" s="978"/>
      <c r="Z146" s="978"/>
      <c r="AA146" s="978"/>
      <c r="AB146" s="1333"/>
      <c r="AC146" s="939"/>
    </row>
    <row r="147" spans="1:29" ht="18" customHeight="1">
      <c r="A147" s="936"/>
      <c r="B147" s="906" t="s">
        <v>630</v>
      </c>
      <c r="C147" s="906"/>
      <c r="D147" s="906"/>
      <c r="E147" s="906"/>
      <c r="F147" s="906"/>
      <c r="G147" s="906"/>
      <c r="H147" s="938"/>
      <c r="I147" s="938"/>
      <c r="J147" s="938"/>
      <c r="K147" s="938"/>
      <c r="L147" s="938"/>
      <c r="M147" s="938"/>
      <c r="N147" s="938"/>
      <c r="O147" s="938"/>
      <c r="P147" s="938"/>
      <c r="Q147" s="938"/>
      <c r="R147" s="938"/>
      <c r="S147" s="938"/>
      <c r="T147" s="938"/>
      <c r="U147" s="938"/>
      <c r="V147" s="938"/>
      <c r="W147" s="938"/>
      <c r="X147" s="938"/>
      <c r="Y147" s="938"/>
      <c r="Z147" s="938"/>
      <c r="AA147" s="938"/>
      <c r="AB147" s="939"/>
      <c r="AC147" s="939"/>
    </row>
    <row r="148" spans="1:29" ht="17.25" customHeight="1">
      <c r="A148" s="945"/>
      <c r="B148" s="906" t="s">
        <v>401</v>
      </c>
      <c r="C148" s="906"/>
      <c r="D148" s="906"/>
      <c r="E148" s="906"/>
      <c r="F148" s="906"/>
      <c r="G148" s="906"/>
      <c r="H148" s="938" t="str">
        <f>項目一覧!$C$288</f>
        <v/>
      </c>
      <c r="I148" s="939"/>
      <c r="J148" s="938"/>
      <c r="K148" s="938"/>
      <c r="L148" s="938"/>
      <c r="M148" s="938"/>
      <c r="N148" s="938"/>
      <c r="O148" s="938"/>
      <c r="P148" s="938"/>
      <c r="Q148" s="938"/>
      <c r="R148" s="938"/>
      <c r="S148" s="938"/>
      <c r="T148" s="938"/>
      <c r="U148" s="938"/>
      <c r="V148" s="938"/>
      <c r="W148" s="938"/>
      <c r="X148" s="938"/>
      <c r="Y148" s="938"/>
      <c r="Z148" s="938"/>
      <c r="AA148" s="938"/>
      <c r="AB148" s="939"/>
      <c r="AC148" s="939"/>
    </row>
    <row r="149" spans="1:29" ht="17.25" customHeight="1">
      <c r="A149" s="945"/>
      <c r="B149" s="906" t="s">
        <v>414</v>
      </c>
      <c r="C149" s="906"/>
      <c r="D149" s="906"/>
      <c r="E149" s="906"/>
      <c r="F149" s="906"/>
      <c r="G149" s="906"/>
      <c r="H149" s="938" t="str">
        <f>項目一覧!$C$289</f>
        <v/>
      </c>
      <c r="I149" s="939"/>
      <c r="J149" s="938"/>
      <c r="K149" s="938"/>
      <c r="L149" s="938"/>
      <c r="M149" s="938"/>
      <c r="N149" s="938"/>
      <c r="O149" s="938"/>
      <c r="P149" s="938"/>
      <c r="Q149" s="938"/>
      <c r="R149" s="938"/>
      <c r="S149" s="938"/>
      <c r="T149" s="938"/>
      <c r="U149" s="938"/>
      <c r="V149" s="938"/>
      <c r="W149" s="938"/>
      <c r="X149" s="938"/>
      <c r="Y149" s="938"/>
      <c r="Z149" s="938"/>
      <c r="AA149" s="938"/>
      <c r="AB149" s="939"/>
      <c r="AC149" s="939"/>
    </row>
    <row r="150" spans="1:29" ht="17.25" customHeight="1">
      <c r="A150" s="945"/>
      <c r="B150" s="906" t="s">
        <v>399</v>
      </c>
      <c r="C150" s="906"/>
      <c r="D150" s="906"/>
      <c r="E150" s="906"/>
      <c r="F150" s="906"/>
      <c r="G150" s="906"/>
      <c r="H150" s="938" t="str">
        <f>項目一覧!$C$290</f>
        <v/>
      </c>
      <c r="I150" s="939"/>
      <c r="J150" s="938"/>
      <c r="K150" s="938"/>
      <c r="L150" s="938"/>
      <c r="M150" s="938"/>
      <c r="N150" s="938"/>
      <c r="O150" s="938"/>
      <c r="P150" s="938"/>
      <c r="Q150" s="938"/>
      <c r="R150" s="938"/>
      <c r="S150" s="938"/>
      <c r="T150" s="938"/>
      <c r="U150" s="938"/>
      <c r="V150" s="938"/>
      <c r="W150" s="938"/>
      <c r="X150" s="938"/>
      <c r="Y150" s="938"/>
      <c r="Z150" s="938"/>
      <c r="AA150" s="938"/>
      <c r="AB150" s="939"/>
      <c r="AC150" s="939"/>
    </row>
    <row r="151" spans="1:29" ht="17.25" customHeight="1">
      <c r="A151" s="945"/>
      <c r="B151" s="906" t="s">
        <v>398</v>
      </c>
      <c r="C151" s="906"/>
      <c r="D151" s="906"/>
      <c r="E151" s="906"/>
      <c r="F151" s="906"/>
      <c r="G151" s="906"/>
      <c r="H151" s="1711" t="str">
        <f>項目一覧!$C$291</f>
        <v/>
      </c>
      <c r="I151" s="1711"/>
      <c r="J151" s="1711"/>
      <c r="K151" s="1711"/>
      <c r="L151" s="1711"/>
      <c r="M151" s="1711"/>
      <c r="N151" s="1711"/>
      <c r="O151" s="1711"/>
      <c r="P151" s="1711"/>
      <c r="Q151" s="1711"/>
      <c r="R151" s="1711"/>
      <c r="S151" s="1711"/>
      <c r="T151" s="1711"/>
      <c r="U151" s="1711"/>
      <c r="V151" s="1711"/>
      <c r="W151" s="1711"/>
      <c r="X151" s="1711"/>
      <c r="Y151" s="1711"/>
      <c r="Z151" s="1711"/>
      <c r="AA151" s="1711"/>
      <c r="AB151" s="1711"/>
      <c r="AC151" s="1711"/>
    </row>
    <row r="152" spans="1:29" ht="17.25" customHeight="1">
      <c r="A152" s="945"/>
      <c r="B152" s="906" t="s">
        <v>397</v>
      </c>
      <c r="C152" s="906"/>
      <c r="D152" s="906"/>
      <c r="E152" s="906"/>
      <c r="F152" s="906"/>
      <c r="G152" s="906"/>
      <c r="H152" s="938" t="str">
        <f>項目一覧!$C$292</f>
        <v/>
      </c>
      <c r="I152" s="939"/>
      <c r="J152" s="938"/>
      <c r="K152" s="938"/>
      <c r="L152" s="938"/>
      <c r="M152" s="938"/>
      <c r="N152" s="938"/>
      <c r="O152" s="938"/>
      <c r="P152" s="938"/>
      <c r="Q152" s="938"/>
      <c r="R152" s="938"/>
      <c r="S152" s="938"/>
      <c r="T152" s="938"/>
      <c r="U152" s="938"/>
      <c r="V152" s="938"/>
      <c r="W152" s="938"/>
      <c r="X152" s="938"/>
      <c r="Y152" s="938"/>
      <c r="Z152" s="938"/>
      <c r="AA152" s="938"/>
      <c r="AB152" s="939"/>
      <c r="AC152" s="939"/>
    </row>
    <row r="153" spans="1:29" ht="17.25" customHeight="1">
      <c r="A153" s="945"/>
      <c r="B153" s="906" t="s">
        <v>413</v>
      </c>
      <c r="C153" s="906"/>
      <c r="D153" s="906"/>
      <c r="E153" s="906"/>
      <c r="F153" s="906"/>
      <c r="G153" s="906"/>
      <c r="H153" s="938" t="str">
        <f>項目一覧!$C$293</f>
        <v/>
      </c>
      <c r="I153" s="939"/>
      <c r="J153" s="938"/>
      <c r="K153" s="938"/>
      <c r="L153" s="938"/>
      <c r="M153" s="938"/>
      <c r="N153" s="938"/>
      <c r="O153" s="938"/>
      <c r="P153" s="938"/>
      <c r="Q153" s="938"/>
      <c r="R153" s="938"/>
      <c r="S153" s="938"/>
      <c r="T153" s="938"/>
      <c r="U153" s="938"/>
      <c r="V153" s="938"/>
      <c r="W153" s="938"/>
      <c r="X153" s="938"/>
      <c r="Y153" s="938"/>
      <c r="Z153" s="938"/>
      <c r="AA153" s="938"/>
      <c r="AB153" s="939"/>
      <c r="AC153" s="939"/>
    </row>
    <row r="154" spans="1:29" ht="18" customHeight="1">
      <c r="A154" s="945"/>
      <c r="B154" s="902" t="s">
        <v>412</v>
      </c>
      <c r="C154" s="906"/>
      <c r="D154" s="906"/>
      <c r="E154" s="906"/>
      <c r="F154" s="906"/>
      <c r="G154" s="906"/>
      <c r="H154" s="938"/>
      <c r="I154" s="1724" t="str">
        <f>項目一覧!$C$294</f>
        <v/>
      </c>
      <c r="J154" s="1724"/>
      <c r="K154" s="1724"/>
      <c r="L154" s="1724"/>
      <c r="M154" s="1724"/>
      <c r="N154" s="1724"/>
      <c r="O154" s="1724"/>
      <c r="P154" s="1724"/>
      <c r="Q154" s="1724"/>
      <c r="R154" s="1724"/>
      <c r="S154" s="1724"/>
      <c r="T154" s="1724"/>
      <c r="U154" s="1724"/>
      <c r="V154" s="1724"/>
      <c r="W154" s="1724"/>
      <c r="X154" s="1724"/>
      <c r="Y154" s="1724"/>
      <c r="Z154" s="1724"/>
      <c r="AA154" s="1724"/>
      <c r="AB154" s="1724"/>
      <c r="AC154" s="1724"/>
    </row>
    <row r="155" spans="1:29" ht="11.25" customHeight="1">
      <c r="A155" s="945"/>
      <c r="B155" s="906"/>
      <c r="C155" s="906"/>
      <c r="D155" s="906"/>
      <c r="E155" s="906"/>
      <c r="F155" s="906"/>
      <c r="G155" s="906"/>
      <c r="H155" s="938"/>
      <c r="I155" s="1724"/>
      <c r="J155" s="1724"/>
      <c r="K155" s="1724"/>
      <c r="L155" s="1724"/>
      <c r="M155" s="1724"/>
      <c r="N155" s="1724"/>
      <c r="O155" s="1724"/>
      <c r="P155" s="1724"/>
      <c r="Q155" s="1724"/>
      <c r="R155" s="1724"/>
      <c r="S155" s="1724"/>
      <c r="T155" s="1724"/>
      <c r="U155" s="1724"/>
      <c r="V155" s="1724"/>
      <c r="W155" s="1724"/>
      <c r="X155" s="1724"/>
      <c r="Y155" s="1724"/>
      <c r="Z155" s="1724"/>
      <c r="AA155" s="1724"/>
      <c r="AB155" s="1724"/>
      <c r="AC155" s="1724"/>
    </row>
    <row r="156" spans="1:29" ht="18" customHeight="1">
      <c r="A156" s="936"/>
      <c r="B156" s="906" t="s">
        <v>629</v>
      </c>
      <c r="C156" s="906"/>
      <c r="D156" s="906"/>
      <c r="E156" s="906"/>
      <c r="F156" s="906"/>
      <c r="G156" s="906"/>
      <c r="H156" s="938"/>
      <c r="I156" s="938"/>
      <c r="J156" s="938"/>
      <c r="K156" s="938"/>
      <c r="L156" s="938"/>
      <c r="M156" s="938"/>
      <c r="N156" s="938"/>
      <c r="O156" s="938"/>
      <c r="P156" s="938"/>
      <c r="Q156" s="938"/>
      <c r="R156" s="938"/>
      <c r="S156" s="938"/>
      <c r="T156" s="938"/>
      <c r="U156" s="938"/>
      <c r="V156" s="938"/>
      <c r="W156" s="938"/>
      <c r="X156" s="938"/>
      <c r="Y156" s="938"/>
      <c r="Z156" s="938"/>
      <c r="AA156" s="938"/>
      <c r="AB156" s="939"/>
      <c r="AC156" s="939"/>
    </row>
    <row r="157" spans="1:29" ht="18" customHeight="1">
      <c r="A157" s="945"/>
      <c r="B157" s="906" t="s">
        <v>401</v>
      </c>
      <c r="C157" s="906"/>
      <c r="D157" s="906"/>
      <c r="E157" s="906"/>
      <c r="F157" s="906"/>
      <c r="G157" s="906"/>
      <c r="H157" s="938" t="str">
        <f>項目一覧!$C$295</f>
        <v/>
      </c>
      <c r="I157" s="939"/>
      <c r="J157" s="938"/>
      <c r="K157" s="938"/>
      <c r="L157" s="938"/>
      <c r="M157" s="938"/>
      <c r="N157" s="938"/>
      <c r="O157" s="938"/>
      <c r="P157" s="938"/>
      <c r="Q157" s="938"/>
      <c r="R157" s="938"/>
      <c r="S157" s="938"/>
      <c r="T157" s="938"/>
      <c r="U157" s="938"/>
      <c r="V157" s="938"/>
      <c r="W157" s="938"/>
      <c r="X157" s="938"/>
      <c r="Y157" s="938"/>
      <c r="Z157" s="938"/>
      <c r="AA157" s="938"/>
      <c r="AB157" s="939"/>
      <c r="AC157" s="939"/>
    </row>
    <row r="158" spans="1:29" ht="18" customHeight="1">
      <c r="A158" s="945"/>
      <c r="B158" s="906" t="s">
        <v>414</v>
      </c>
      <c r="C158" s="906"/>
      <c r="D158" s="906"/>
      <c r="E158" s="906"/>
      <c r="F158" s="906"/>
      <c r="G158" s="906"/>
      <c r="H158" s="938" t="str">
        <f>項目一覧!$C$296</f>
        <v/>
      </c>
      <c r="I158" s="939"/>
      <c r="J158" s="938"/>
      <c r="K158" s="938"/>
      <c r="L158" s="938"/>
      <c r="M158" s="938"/>
      <c r="N158" s="938"/>
      <c r="O158" s="938"/>
      <c r="P158" s="938"/>
      <c r="Q158" s="938"/>
      <c r="R158" s="938"/>
      <c r="S158" s="938"/>
      <c r="T158" s="938"/>
      <c r="U158" s="938"/>
      <c r="V158" s="938"/>
      <c r="W158" s="938"/>
      <c r="X158" s="938"/>
      <c r="Y158" s="938"/>
      <c r="Z158" s="938"/>
      <c r="AA158" s="938"/>
      <c r="AB158" s="939"/>
      <c r="AC158" s="939"/>
    </row>
    <row r="159" spans="1:29" ht="18" customHeight="1">
      <c r="A159" s="945"/>
      <c r="B159" s="906" t="s">
        <v>399</v>
      </c>
      <c r="C159" s="906"/>
      <c r="D159" s="906"/>
      <c r="E159" s="906"/>
      <c r="F159" s="906"/>
      <c r="G159" s="906"/>
      <c r="H159" s="938" t="str">
        <f>項目一覧!$C$297</f>
        <v/>
      </c>
      <c r="I159" s="939"/>
      <c r="J159" s="938"/>
      <c r="K159" s="938"/>
      <c r="L159" s="938"/>
      <c r="M159" s="938"/>
      <c r="N159" s="938"/>
      <c r="O159" s="938"/>
      <c r="P159" s="938"/>
      <c r="Q159" s="938"/>
      <c r="R159" s="938"/>
      <c r="S159" s="938"/>
      <c r="T159" s="938"/>
      <c r="U159" s="938"/>
      <c r="V159" s="938"/>
      <c r="W159" s="938"/>
      <c r="X159" s="938"/>
      <c r="Y159" s="938"/>
      <c r="Z159" s="938"/>
      <c r="AA159" s="938"/>
      <c r="AB159" s="939"/>
      <c r="AC159" s="939"/>
    </row>
    <row r="160" spans="1:29" ht="18" customHeight="1">
      <c r="A160" s="945"/>
      <c r="B160" s="906" t="s">
        <v>398</v>
      </c>
      <c r="C160" s="906"/>
      <c r="D160" s="906"/>
      <c r="E160" s="906"/>
      <c r="F160" s="906"/>
      <c r="G160" s="906"/>
      <c r="H160" s="1711" t="str">
        <f>項目一覧!$C$298</f>
        <v/>
      </c>
      <c r="I160" s="1711"/>
      <c r="J160" s="1711"/>
      <c r="K160" s="1711"/>
      <c r="L160" s="1711"/>
      <c r="M160" s="1711"/>
      <c r="N160" s="1711"/>
      <c r="O160" s="1711"/>
      <c r="P160" s="1711"/>
      <c r="Q160" s="1711"/>
      <c r="R160" s="1711"/>
      <c r="S160" s="1711"/>
      <c r="T160" s="1711"/>
      <c r="U160" s="1711"/>
      <c r="V160" s="1711"/>
      <c r="W160" s="1711"/>
      <c r="X160" s="1711"/>
      <c r="Y160" s="1711"/>
      <c r="Z160" s="1711"/>
      <c r="AA160" s="1711"/>
      <c r="AB160" s="1711"/>
      <c r="AC160" s="939"/>
    </row>
    <row r="161" spans="1:29" ht="18" customHeight="1">
      <c r="A161" s="945"/>
      <c r="B161" s="906" t="s">
        <v>397</v>
      </c>
      <c r="C161" s="906"/>
      <c r="D161" s="906"/>
      <c r="E161" s="906"/>
      <c r="F161" s="906"/>
      <c r="G161" s="906"/>
      <c r="H161" s="938" t="str">
        <f>項目一覧!$C$299</f>
        <v/>
      </c>
      <c r="I161" s="939"/>
      <c r="J161" s="938"/>
      <c r="K161" s="938"/>
      <c r="L161" s="938"/>
      <c r="M161" s="938"/>
      <c r="N161" s="938"/>
      <c r="O161" s="938"/>
      <c r="P161" s="938"/>
      <c r="Q161" s="938"/>
      <c r="R161" s="938"/>
      <c r="S161" s="938"/>
      <c r="T161" s="938"/>
      <c r="U161" s="938"/>
      <c r="V161" s="938"/>
      <c r="W161" s="938"/>
      <c r="X161" s="938"/>
      <c r="Y161" s="938"/>
      <c r="Z161" s="938"/>
      <c r="AA161" s="938"/>
      <c r="AB161" s="939"/>
      <c r="AC161" s="939"/>
    </row>
    <row r="162" spans="1:29" ht="17.25" customHeight="1">
      <c r="A162" s="945"/>
      <c r="B162" s="906" t="s">
        <v>413</v>
      </c>
      <c r="C162" s="906"/>
      <c r="D162" s="906"/>
      <c r="E162" s="906"/>
      <c r="F162" s="906"/>
      <c r="G162" s="906"/>
      <c r="H162" s="938" t="str">
        <f>項目一覧!$C$300</f>
        <v/>
      </c>
      <c r="I162" s="939"/>
      <c r="J162" s="938"/>
      <c r="K162" s="938"/>
      <c r="L162" s="938"/>
      <c r="M162" s="938"/>
      <c r="N162" s="938"/>
      <c r="O162" s="938"/>
      <c r="P162" s="938"/>
      <c r="Q162" s="938"/>
      <c r="R162" s="938"/>
      <c r="S162" s="938"/>
      <c r="T162" s="938"/>
      <c r="U162" s="938"/>
      <c r="V162" s="938"/>
      <c r="W162" s="938"/>
      <c r="X162" s="938"/>
      <c r="Y162" s="938"/>
      <c r="Z162" s="938"/>
      <c r="AA162" s="938"/>
      <c r="AB162" s="939"/>
      <c r="AC162" s="939"/>
    </row>
    <row r="163" spans="1:29" ht="18" customHeight="1">
      <c r="A163" s="945"/>
      <c r="B163" s="902" t="s">
        <v>412</v>
      </c>
      <c r="C163" s="906"/>
      <c r="D163" s="906"/>
      <c r="E163" s="906"/>
      <c r="F163" s="906"/>
      <c r="G163" s="906"/>
      <c r="H163" s="938"/>
      <c r="I163" s="1724" t="str">
        <f>項目一覧!$C$301</f>
        <v/>
      </c>
      <c r="J163" s="1724"/>
      <c r="K163" s="1724"/>
      <c r="L163" s="1724"/>
      <c r="M163" s="1724"/>
      <c r="N163" s="1724"/>
      <c r="O163" s="1724"/>
      <c r="P163" s="1724"/>
      <c r="Q163" s="1724"/>
      <c r="R163" s="1724"/>
      <c r="S163" s="1724"/>
      <c r="T163" s="1724"/>
      <c r="U163" s="1724"/>
      <c r="V163" s="1724"/>
      <c r="W163" s="1724"/>
      <c r="X163" s="1724"/>
      <c r="Y163" s="1724"/>
      <c r="Z163" s="1724"/>
      <c r="AA163" s="1724"/>
      <c r="AB163" s="1724"/>
      <c r="AC163" s="1724"/>
    </row>
    <row r="164" spans="1:29" ht="18" customHeight="1">
      <c r="A164" s="936"/>
      <c r="B164" s="906"/>
      <c r="C164" s="906"/>
      <c r="D164" s="906"/>
      <c r="E164" s="906"/>
      <c r="F164" s="906"/>
      <c r="G164" s="906"/>
      <c r="H164" s="938"/>
      <c r="I164" s="1724"/>
      <c r="J164" s="1724"/>
      <c r="K164" s="1724"/>
      <c r="L164" s="1724"/>
      <c r="M164" s="1724"/>
      <c r="N164" s="1724"/>
      <c r="O164" s="1724"/>
      <c r="P164" s="1724"/>
      <c r="Q164" s="1724"/>
      <c r="R164" s="1724"/>
      <c r="S164" s="1724"/>
      <c r="T164" s="1724"/>
      <c r="U164" s="1724"/>
      <c r="V164" s="1724"/>
      <c r="W164" s="1724"/>
      <c r="X164" s="1724"/>
      <c r="Y164" s="1724"/>
      <c r="Z164" s="1724"/>
      <c r="AA164" s="1724"/>
      <c r="AB164" s="1724"/>
      <c r="AC164" s="1724"/>
    </row>
    <row r="165" spans="1:29" ht="18" customHeight="1">
      <c r="A165" s="945"/>
      <c r="B165" s="906" t="s">
        <v>401</v>
      </c>
      <c r="C165" s="906"/>
      <c r="D165" s="906"/>
      <c r="E165" s="906"/>
      <c r="F165" s="906"/>
      <c r="G165" s="906"/>
      <c r="H165" s="938" t="str">
        <f>項目一覧!$C$302</f>
        <v/>
      </c>
      <c r="I165" s="939"/>
      <c r="J165" s="938"/>
      <c r="K165" s="938"/>
      <c r="L165" s="938"/>
      <c r="M165" s="938"/>
      <c r="N165" s="938"/>
      <c r="O165" s="938"/>
      <c r="P165" s="938"/>
      <c r="Q165" s="938"/>
      <c r="R165" s="938"/>
      <c r="S165" s="938"/>
      <c r="T165" s="938"/>
      <c r="U165" s="938"/>
      <c r="V165" s="938"/>
      <c r="W165" s="938"/>
      <c r="X165" s="938"/>
      <c r="Y165" s="938"/>
      <c r="Z165" s="938"/>
      <c r="AA165" s="938"/>
      <c r="AB165" s="939"/>
      <c r="AC165" s="939"/>
    </row>
    <row r="166" spans="1:29" ht="18" customHeight="1">
      <c r="A166" s="945"/>
      <c r="B166" s="906" t="s">
        <v>414</v>
      </c>
      <c r="C166" s="906"/>
      <c r="D166" s="906"/>
      <c r="E166" s="906"/>
      <c r="F166" s="906"/>
      <c r="G166" s="906"/>
      <c r="H166" s="938" t="str">
        <f>項目一覧!$C$303</f>
        <v/>
      </c>
      <c r="I166" s="939"/>
      <c r="J166" s="938"/>
      <c r="K166" s="938"/>
      <c r="L166" s="938"/>
      <c r="M166" s="938"/>
      <c r="N166" s="938"/>
      <c r="O166" s="938"/>
      <c r="P166" s="938"/>
      <c r="Q166" s="938"/>
      <c r="R166" s="938"/>
      <c r="S166" s="938"/>
      <c r="T166" s="938"/>
      <c r="U166" s="938"/>
      <c r="V166" s="938"/>
      <c r="W166" s="938"/>
      <c r="X166" s="938"/>
      <c r="Y166" s="938"/>
      <c r="Z166" s="938"/>
      <c r="AA166" s="938"/>
      <c r="AB166" s="939"/>
      <c r="AC166" s="939"/>
    </row>
    <row r="167" spans="1:29" ht="18" customHeight="1">
      <c r="A167" s="945"/>
      <c r="B167" s="906" t="s">
        <v>399</v>
      </c>
      <c r="C167" s="906"/>
      <c r="D167" s="906"/>
      <c r="E167" s="906"/>
      <c r="F167" s="906"/>
      <c r="G167" s="906"/>
      <c r="H167" s="938" t="str">
        <f>項目一覧!$C$304</f>
        <v/>
      </c>
      <c r="I167" s="939"/>
      <c r="J167" s="938"/>
      <c r="K167" s="938"/>
      <c r="L167" s="938"/>
      <c r="M167" s="938"/>
      <c r="N167" s="938"/>
      <c r="O167" s="938"/>
      <c r="P167" s="938"/>
      <c r="Q167" s="938"/>
      <c r="R167" s="938"/>
      <c r="S167" s="938"/>
      <c r="T167" s="938"/>
      <c r="U167" s="938"/>
      <c r="V167" s="938"/>
      <c r="W167" s="938"/>
      <c r="X167" s="938"/>
      <c r="Y167" s="938"/>
      <c r="Z167" s="938"/>
      <c r="AA167" s="938"/>
      <c r="AB167" s="939"/>
      <c r="AC167" s="939"/>
    </row>
    <row r="168" spans="1:29" ht="18" customHeight="1">
      <c r="A168" s="945"/>
      <c r="B168" s="906" t="s">
        <v>398</v>
      </c>
      <c r="C168" s="906"/>
      <c r="D168" s="906"/>
      <c r="E168" s="906"/>
      <c r="F168" s="906"/>
      <c r="G168" s="906"/>
      <c r="H168" s="1711" t="str">
        <f>項目一覧!$C$305</f>
        <v/>
      </c>
      <c r="I168" s="1711"/>
      <c r="J168" s="1711"/>
      <c r="K168" s="1711"/>
      <c r="L168" s="1711"/>
      <c r="M168" s="1711"/>
      <c r="N168" s="1711"/>
      <c r="O168" s="1711"/>
      <c r="P168" s="1711"/>
      <c r="Q168" s="1711"/>
      <c r="R168" s="1711"/>
      <c r="S168" s="1711"/>
      <c r="T168" s="1711"/>
      <c r="U168" s="1711"/>
      <c r="V168" s="1711"/>
      <c r="W168" s="1711"/>
      <c r="X168" s="1711"/>
      <c r="Y168" s="1711"/>
      <c r="Z168" s="1711"/>
      <c r="AA168" s="1711"/>
      <c r="AB168" s="1711"/>
      <c r="AC168" s="939"/>
    </row>
    <row r="169" spans="1:29" ht="18" customHeight="1">
      <c r="A169" s="945"/>
      <c r="B169" s="906" t="s">
        <v>397</v>
      </c>
      <c r="C169" s="906"/>
      <c r="D169" s="906"/>
      <c r="E169" s="906"/>
      <c r="F169" s="906"/>
      <c r="G169" s="906"/>
      <c r="H169" s="938" t="str">
        <f>項目一覧!$C$306</f>
        <v/>
      </c>
      <c r="I169" s="939"/>
      <c r="J169" s="938"/>
      <c r="K169" s="938"/>
      <c r="L169" s="938"/>
      <c r="M169" s="938"/>
      <c r="N169" s="938"/>
      <c r="O169" s="938"/>
      <c r="P169" s="938"/>
      <c r="Q169" s="938"/>
      <c r="R169" s="938"/>
      <c r="S169" s="938"/>
      <c r="T169" s="938"/>
      <c r="U169" s="938"/>
      <c r="V169" s="938"/>
      <c r="W169" s="938"/>
      <c r="X169" s="938"/>
      <c r="Y169" s="938"/>
      <c r="Z169" s="938"/>
      <c r="AA169" s="938"/>
      <c r="AB169" s="939"/>
      <c r="AC169" s="939"/>
    </row>
    <row r="170" spans="1:29" ht="17.25" customHeight="1">
      <c r="A170" s="945"/>
      <c r="B170" s="906" t="s">
        <v>413</v>
      </c>
      <c r="C170" s="906"/>
      <c r="D170" s="906"/>
      <c r="E170" s="906"/>
      <c r="F170" s="906"/>
      <c r="G170" s="906"/>
      <c r="H170" s="938" t="str">
        <f>項目一覧!$C$307</f>
        <v/>
      </c>
      <c r="I170" s="939"/>
      <c r="J170" s="938"/>
      <c r="K170" s="938"/>
      <c r="L170" s="938"/>
      <c r="M170" s="938"/>
      <c r="N170" s="938"/>
      <c r="O170" s="938"/>
      <c r="P170" s="938"/>
      <c r="Q170" s="938"/>
      <c r="R170" s="938"/>
      <c r="S170" s="938"/>
      <c r="T170" s="938"/>
      <c r="U170" s="938"/>
      <c r="V170" s="938"/>
      <c r="W170" s="938"/>
      <c r="X170" s="938"/>
      <c r="Y170" s="938"/>
      <c r="Z170" s="938"/>
      <c r="AA170" s="938"/>
      <c r="AB170" s="939"/>
      <c r="AC170" s="939"/>
    </row>
    <row r="171" spans="1:29" ht="18" customHeight="1">
      <c r="A171" s="945"/>
      <c r="B171" s="902" t="s">
        <v>412</v>
      </c>
      <c r="C171" s="906"/>
      <c r="D171" s="906"/>
      <c r="E171" s="906"/>
      <c r="F171" s="906"/>
      <c r="G171" s="906"/>
      <c r="H171" s="938"/>
      <c r="I171" s="1724" t="str">
        <f>項目一覧!$C$308</f>
        <v/>
      </c>
      <c r="J171" s="1724"/>
      <c r="K171" s="1724"/>
      <c r="L171" s="1724"/>
      <c r="M171" s="1724"/>
      <c r="N171" s="1724"/>
      <c r="O171" s="1724"/>
      <c r="P171" s="1724"/>
      <c r="Q171" s="1724"/>
      <c r="R171" s="1724"/>
      <c r="S171" s="1724"/>
      <c r="T171" s="1724"/>
      <c r="U171" s="1724"/>
      <c r="V171" s="1724"/>
      <c r="W171" s="1724"/>
      <c r="X171" s="1724"/>
      <c r="Y171" s="1724"/>
      <c r="Z171" s="1724"/>
      <c r="AA171" s="1724"/>
      <c r="AB171" s="1724"/>
      <c r="AC171" s="1724"/>
    </row>
    <row r="172" spans="1:29" ht="18" customHeight="1">
      <c r="A172" s="936"/>
      <c r="B172" s="906"/>
      <c r="C172" s="906"/>
      <c r="D172" s="906"/>
      <c r="E172" s="906"/>
      <c r="F172" s="906"/>
      <c r="G172" s="906"/>
      <c r="H172" s="938"/>
      <c r="I172" s="1724"/>
      <c r="J172" s="1724"/>
      <c r="K172" s="1724"/>
      <c r="L172" s="1724"/>
      <c r="M172" s="1724"/>
      <c r="N172" s="1724"/>
      <c r="O172" s="1724"/>
      <c r="P172" s="1724"/>
      <c r="Q172" s="1724"/>
      <c r="R172" s="1724"/>
      <c r="S172" s="1724"/>
      <c r="T172" s="1724"/>
      <c r="U172" s="1724"/>
      <c r="V172" s="1724"/>
      <c r="W172" s="1724"/>
      <c r="X172" s="1724"/>
      <c r="Y172" s="1724"/>
      <c r="Z172" s="1724"/>
      <c r="AA172" s="1724"/>
      <c r="AB172" s="1724"/>
      <c r="AC172" s="1724"/>
    </row>
    <row r="173" spans="1:29" ht="18" customHeight="1">
      <c r="A173" s="945"/>
      <c r="B173" s="906" t="s">
        <v>401</v>
      </c>
      <c r="C173" s="906"/>
      <c r="D173" s="906"/>
      <c r="E173" s="906"/>
      <c r="F173" s="906"/>
      <c r="G173" s="906"/>
      <c r="H173" s="938" t="str">
        <f>項目一覧!$C$309</f>
        <v/>
      </c>
      <c r="I173" s="939"/>
      <c r="J173" s="938"/>
      <c r="K173" s="938"/>
      <c r="L173" s="938"/>
      <c r="M173" s="938"/>
      <c r="N173" s="938"/>
      <c r="O173" s="938"/>
      <c r="P173" s="938"/>
      <c r="Q173" s="938"/>
      <c r="R173" s="938"/>
      <c r="S173" s="938"/>
      <c r="T173" s="938"/>
      <c r="U173" s="938"/>
      <c r="V173" s="938"/>
      <c r="W173" s="938"/>
      <c r="X173" s="938"/>
      <c r="Y173" s="938"/>
      <c r="Z173" s="938"/>
      <c r="AA173" s="938"/>
      <c r="AB173" s="939"/>
      <c r="AC173" s="939"/>
    </row>
    <row r="174" spans="1:29" ht="18" customHeight="1">
      <c r="A174" s="945"/>
      <c r="B174" s="906" t="s">
        <v>414</v>
      </c>
      <c r="C174" s="906"/>
      <c r="D174" s="906"/>
      <c r="E174" s="906"/>
      <c r="F174" s="906"/>
      <c r="G174" s="906"/>
      <c r="H174" s="938" t="str">
        <f>項目一覧!$C$310</f>
        <v/>
      </c>
      <c r="I174" s="939"/>
      <c r="J174" s="938"/>
      <c r="K174" s="938"/>
      <c r="L174" s="938"/>
      <c r="M174" s="938"/>
      <c r="N174" s="938"/>
      <c r="O174" s="938"/>
      <c r="P174" s="938"/>
      <c r="Q174" s="938"/>
      <c r="R174" s="938"/>
      <c r="S174" s="938"/>
      <c r="T174" s="938"/>
      <c r="U174" s="938"/>
      <c r="V174" s="938"/>
      <c r="W174" s="938"/>
      <c r="X174" s="938"/>
      <c r="Y174" s="938"/>
      <c r="Z174" s="938"/>
      <c r="AA174" s="938"/>
      <c r="AB174" s="939"/>
      <c r="AC174" s="939"/>
    </row>
    <row r="175" spans="1:29" ht="18" customHeight="1">
      <c r="A175" s="945"/>
      <c r="B175" s="906" t="s">
        <v>399</v>
      </c>
      <c r="C175" s="906"/>
      <c r="D175" s="906"/>
      <c r="E175" s="906"/>
      <c r="F175" s="906"/>
      <c r="G175" s="906"/>
      <c r="H175" s="938" t="str">
        <f>項目一覧!$C$311</f>
        <v/>
      </c>
      <c r="I175" s="939"/>
      <c r="J175" s="938"/>
      <c r="K175" s="938"/>
      <c r="L175" s="938"/>
      <c r="M175" s="938"/>
      <c r="N175" s="938"/>
      <c r="O175" s="938"/>
      <c r="P175" s="938"/>
      <c r="Q175" s="938"/>
      <c r="R175" s="938"/>
      <c r="S175" s="938"/>
      <c r="T175" s="938"/>
      <c r="U175" s="938"/>
      <c r="V175" s="938"/>
      <c r="W175" s="938"/>
      <c r="X175" s="938"/>
      <c r="Y175" s="938"/>
      <c r="Z175" s="938"/>
      <c r="AA175" s="938"/>
      <c r="AB175" s="939"/>
      <c r="AC175" s="939"/>
    </row>
    <row r="176" spans="1:29" ht="18" customHeight="1">
      <c r="A176" s="945"/>
      <c r="B176" s="906" t="s">
        <v>398</v>
      </c>
      <c r="C176" s="906"/>
      <c r="D176" s="906"/>
      <c r="E176" s="906"/>
      <c r="F176" s="906"/>
      <c r="G176" s="906"/>
      <c r="H176" s="1711" t="str">
        <f>項目一覧!$C$312</f>
        <v/>
      </c>
      <c r="I176" s="1711"/>
      <c r="J176" s="1711"/>
      <c r="K176" s="1711"/>
      <c r="L176" s="1711"/>
      <c r="M176" s="1711"/>
      <c r="N176" s="1711"/>
      <c r="O176" s="1711"/>
      <c r="P176" s="1711"/>
      <c r="Q176" s="1711"/>
      <c r="R176" s="1711"/>
      <c r="S176" s="1711"/>
      <c r="T176" s="1711"/>
      <c r="U176" s="1711"/>
      <c r="V176" s="1711"/>
      <c r="W176" s="1711"/>
      <c r="X176" s="1711"/>
      <c r="Y176" s="1711"/>
      <c r="Z176" s="1711"/>
      <c r="AA176" s="1711"/>
      <c r="AB176" s="1711"/>
      <c r="AC176" s="939"/>
    </row>
    <row r="177" spans="1:58" ht="18" customHeight="1">
      <c r="A177" s="945"/>
      <c r="B177" s="906" t="s">
        <v>397</v>
      </c>
      <c r="C177" s="906"/>
      <c r="D177" s="906"/>
      <c r="E177" s="906"/>
      <c r="F177" s="906"/>
      <c r="G177" s="906"/>
      <c r="H177" s="938" t="str">
        <f>項目一覧!$C$313</f>
        <v/>
      </c>
      <c r="I177" s="939"/>
      <c r="J177" s="938"/>
      <c r="K177" s="938"/>
      <c r="L177" s="938"/>
      <c r="M177" s="938"/>
      <c r="N177" s="938"/>
      <c r="O177" s="938"/>
      <c r="P177" s="938"/>
      <c r="Q177" s="938"/>
      <c r="R177" s="938"/>
      <c r="S177" s="938"/>
      <c r="T177" s="938"/>
      <c r="U177" s="938"/>
      <c r="V177" s="938"/>
      <c r="W177" s="938"/>
      <c r="X177" s="938"/>
      <c r="Y177" s="938"/>
      <c r="Z177" s="938"/>
      <c r="AA177" s="938"/>
      <c r="AB177" s="939"/>
      <c r="AC177" s="939"/>
    </row>
    <row r="178" spans="1:58" ht="17.25" customHeight="1">
      <c r="A178" s="945"/>
      <c r="B178" s="906" t="s">
        <v>413</v>
      </c>
      <c r="C178" s="906"/>
      <c r="D178" s="906"/>
      <c r="E178" s="906"/>
      <c r="F178" s="906"/>
      <c r="G178" s="906"/>
      <c r="H178" s="938" t="str">
        <f>項目一覧!$C$314</f>
        <v/>
      </c>
      <c r="I178" s="939"/>
      <c r="J178" s="938"/>
      <c r="K178" s="938"/>
      <c r="L178" s="938"/>
      <c r="M178" s="938"/>
      <c r="N178" s="938"/>
      <c r="O178" s="938"/>
      <c r="P178" s="938"/>
      <c r="Q178" s="938"/>
      <c r="R178" s="938"/>
      <c r="S178" s="938"/>
      <c r="T178" s="938"/>
      <c r="U178" s="938"/>
      <c r="V178" s="938"/>
      <c r="W178" s="938"/>
      <c r="X178" s="938"/>
      <c r="Y178" s="938"/>
      <c r="Z178" s="938"/>
      <c r="AA178" s="938"/>
      <c r="AB178" s="939"/>
      <c r="AC178" s="939"/>
    </row>
    <row r="179" spans="1:58" ht="18" customHeight="1">
      <c r="A179" s="945"/>
      <c r="B179" s="902" t="s">
        <v>412</v>
      </c>
      <c r="C179" s="906"/>
      <c r="D179" s="906"/>
      <c r="E179" s="906"/>
      <c r="F179" s="906"/>
      <c r="G179" s="906"/>
      <c r="H179" s="938"/>
      <c r="I179" s="1724" t="str">
        <f>項目一覧!$C$315</f>
        <v/>
      </c>
      <c r="J179" s="1724"/>
      <c r="K179" s="1724"/>
      <c r="L179" s="1724"/>
      <c r="M179" s="1724"/>
      <c r="N179" s="1724"/>
      <c r="O179" s="1724"/>
      <c r="P179" s="1724"/>
      <c r="Q179" s="1724"/>
      <c r="R179" s="1724"/>
      <c r="S179" s="1724"/>
      <c r="T179" s="1724"/>
      <c r="U179" s="1724"/>
      <c r="V179" s="1724"/>
      <c r="W179" s="1724"/>
      <c r="X179" s="1724"/>
      <c r="Y179" s="1724"/>
      <c r="Z179" s="1724"/>
      <c r="AA179" s="1724"/>
      <c r="AB179" s="1724"/>
      <c r="AC179" s="1724"/>
    </row>
    <row r="180" spans="1:58" ht="11.25" customHeight="1">
      <c r="A180" s="945"/>
      <c r="B180" s="906"/>
      <c r="C180" s="906"/>
      <c r="D180" s="906"/>
      <c r="E180" s="906"/>
      <c r="F180" s="906"/>
      <c r="G180" s="906"/>
      <c r="H180" s="938"/>
      <c r="I180" s="1739"/>
      <c r="J180" s="1739"/>
      <c r="K180" s="1739"/>
      <c r="L180" s="1739"/>
      <c r="M180" s="1739"/>
      <c r="N180" s="1739"/>
      <c r="O180" s="1739"/>
      <c r="P180" s="1739"/>
      <c r="Q180" s="1739"/>
      <c r="R180" s="1739"/>
      <c r="S180" s="1739"/>
      <c r="T180" s="1739"/>
      <c r="U180" s="1739"/>
      <c r="V180" s="1739"/>
      <c r="W180" s="1739"/>
      <c r="X180" s="1739"/>
      <c r="Y180" s="1739"/>
      <c r="Z180" s="1739"/>
      <c r="AA180" s="1739"/>
      <c r="AB180" s="1739"/>
      <c r="AC180" s="1739"/>
    </row>
    <row r="181" spans="1:58" ht="18" customHeight="1">
      <c r="A181" s="959" t="s">
        <v>628</v>
      </c>
      <c r="B181" s="937" t="s">
        <v>402</v>
      </c>
      <c r="C181" s="937"/>
      <c r="D181" s="937"/>
      <c r="E181" s="937"/>
      <c r="F181" s="937"/>
      <c r="G181" s="937"/>
      <c r="H181" s="978"/>
      <c r="I181" s="939"/>
      <c r="J181" s="938"/>
      <c r="K181" s="938"/>
      <c r="L181" s="938"/>
      <c r="M181" s="938"/>
      <c r="N181" s="938"/>
      <c r="O181" s="938"/>
      <c r="P181" s="938"/>
      <c r="Q181" s="938"/>
      <c r="R181" s="938"/>
      <c r="S181" s="938"/>
      <c r="T181" s="938"/>
      <c r="U181" s="938"/>
      <c r="V181" s="938"/>
      <c r="W181" s="938"/>
      <c r="X181" s="938"/>
      <c r="Y181" s="938"/>
      <c r="Z181" s="938"/>
      <c r="AA181" s="938"/>
      <c r="AB181" s="939"/>
      <c r="AC181" s="939"/>
    </row>
    <row r="182" spans="1:58" ht="18" customHeight="1">
      <c r="A182" s="945"/>
      <c r="B182" s="906" t="s">
        <v>401</v>
      </c>
      <c r="C182" s="906"/>
      <c r="D182" s="906"/>
      <c r="E182" s="906"/>
      <c r="F182" s="906"/>
      <c r="G182" s="906"/>
      <c r="H182" s="938" t="str">
        <f>項目一覧!$C$55</f>
        <v/>
      </c>
      <c r="I182" s="939"/>
      <c r="J182" s="938"/>
      <c r="K182" s="938"/>
      <c r="L182" s="938"/>
      <c r="M182" s="938"/>
      <c r="N182" s="938"/>
      <c r="O182" s="938"/>
      <c r="P182" s="938"/>
      <c r="Q182" s="938"/>
      <c r="R182" s="938"/>
      <c r="S182" s="938"/>
      <c r="T182" s="938"/>
      <c r="U182" s="938"/>
      <c r="V182" s="938"/>
      <c r="W182" s="938"/>
      <c r="X182" s="938"/>
      <c r="Y182" s="938"/>
      <c r="Z182" s="938"/>
      <c r="AA182" s="938"/>
      <c r="AB182" s="939"/>
      <c r="AC182" s="939"/>
    </row>
    <row r="183" spans="1:58" ht="18" customHeight="1">
      <c r="A183" s="945"/>
      <c r="B183" s="906" t="s">
        <v>400</v>
      </c>
      <c r="C183" s="906"/>
      <c r="D183" s="906"/>
      <c r="E183" s="906"/>
      <c r="F183" s="906"/>
      <c r="G183" s="906"/>
      <c r="H183" s="946" t="str">
        <f>IF(項目一覧!$C$56=0,"","建設業の許可   ("&amp;項目一覧!$C$56&amp;")  第  （"&amp;項目一覧!$C$57&amp;"）　　 "&amp;項目一覧!C58&amp;"　号")</f>
        <v>建設業の許可   ()  第  （）　　 　号</v>
      </c>
      <c r="I183" s="939"/>
      <c r="J183" s="938"/>
      <c r="K183" s="938"/>
      <c r="L183" s="938"/>
      <c r="M183" s="938"/>
      <c r="N183" s="938"/>
      <c r="O183" s="938"/>
      <c r="P183" s="938"/>
      <c r="Q183" s="938"/>
      <c r="R183" s="938"/>
      <c r="S183" s="938"/>
      <c r="T183" s="938"/>
      <c r="U183" s="938"/>
      <c r="V183" s="938"/>
      <c r="W183" s="938"/>
      <c r="X183" s="938"/>
      <c r="Y183" s="938"/>
      <c r="Z183" s="938"/>
      <c r="AA183" s="938"/>
      <c r="AB183" s="939"/>
      <c r="AC183" s="939"/>
    </row>
    <row r="184" spans="1:58" ht="18" customHeight="1">
      <c r="A184" s="945"/>
      <c r="B184" s="906"/>
      <c r="C184" s="906"/>
      <c r="D184" s="906"/>
      <c r="E184" s="906"/>
      <c r="F184" s="906"/>
      <c r="G184" s="906"/>
      <c r="H184" s="938" t="str">
        <f>項目一覧!$C$59</f>
        <v/>
      </c>
      <c r="I184" s="939"/>
      <c r="J184" s="938"/>
      <c r="K184" s="938"/>
      <c r="L184" s="938"/>
      <c r="M184" s="938"/>
      <c r="N184" s="938"/>
      <c r="O184" s="938"/>
      <c r="P184" s="938"/>
      <c r="Q184" s="938"/>
      <c r="R184" s="938"/>
      <c r="S184" s="938"/>
      <c r="T184" s="938"/>
      <c r="U184" s="938"/>
      <c r="V184" s="938"/>
      <c r="W184" s="938"/>
      <c r="X184" s="938"/>
      <c r="Y184" s="938"/>
      <c r="Z184" s="938"/>
      <c r="AA184" s="938"/>
      <c r="AB184" s="939"/>
      <c r="AC184" s="939"/>
    </row>
    <row r="185" spans="1:58" ht="18" customHeight="1">
      <c r="A185" s="945"/>
      <c r="B185" s="906" t="s">
        <v>399</v>
      </c>
      <c r="C185" s="906"/>
      <c r="D185" s="906"/>
      <c r="E185" s="906"/>
      <c r="F185" s="906"/>
      <c r="G185" s="906"/>
      <c r="H185" s="938" t="str">
        <f>項目一覧!$C$60</f>
        <v/>
      </c>
      <c r="I185" s="939"/>
      <c r="J185" s="938"/>
      <c r="K185" s="938"/>
      <c r="L185" s="938"/>
      <c r="M185" s="938"/>
      <c r="N185" s="938"/>
      <c r="O185" s="938"/>
      <c r="P185" s="938"/>
      <c r="Q185" s="938"/>
      <c r="R185" s="938"/>
      <c r="S185" s="938"/>
      <c r="T185" s="938"/>
      <c r="U185" s="938"/>
      <c r="V185" s="938"/>
      <c r="W185" s="938"/>
      <c r="X185" s="938"/>
      <c r="Y185" s="938"/>
      <c r="Z185" s="938"/>
      <c r="AA185" s="938"/>
      <c r="AB185" s="939"/>
      <c r="AC185" s="939"/>
    </row>
    <row r="186" spans="1:58" ht="19.5" customHeight="1">
      <c r="A186" s="945"/>
      <c r="B186" s="906" t="s">
        <v>398</v>
      </c>
      <c r="C186" s="906"/>
      <c r="D186" s="906"/>
      <c r="E186" s="906"/>
      <c r="F186" s="906"/>
      <c r="G186" s="906"/>
      <c r="H186" s="1711" t="str">
        <f>項目一覧!$C$61</f>
        <v/>
      </c>
      <c r="I186" s="1711"/>
      <c r="J186" s="1711"/>
      <c r="K186" s="1711"/>
      <c r="L186" s="1711"/>
      <c r="M186" s="1711"/>
      <c r="N186" s="1711"/>
      <c r="O186" s="1711"/>
      <c r="P186" s="1711"/>
      <c r="Q186" s="1711"/>
      <c r="R186" s="1711"/>
      <c r="S186" s="1711"/>
      <c r="T186" s="1711"/>
      <c r="U186" s="1711"/>
      <c r="V186" s="1711"/>
      <c r="W186" s="1711"/>
      <c r="X186" s="1711"/>
      <c r="Y186" s="1711"/>
      <c r="Z186" s="1711"/>
      <c r="AA186" s="1711"/>
      <c r="AB186" s="1711"/>
      <c r="AC186" s="1711"/>
    </row>
    <row r="187" spans="1:58" ht="18" customHeight="1">
      <c r="A187" s="935"/>
      <c r="B187" s="935" t="s">
        <v>397</v>
      </c>
      <c r="C187" s="935"/>
      <c r="D187" s="935"/>
      <c r="E187" s="935"/>
      <c r="F187" s="935"/>
      <c r="G187" s="935"/>
      <c r="H187" s="941" t="str">
        <f>項目一覧!$C$62</f>
        <v/>
      </c>
      <c r="J187" s="935"/>
      <c r="K187" s="935"/>
      <c r="L187" s="935"/>
      <c r="M187" s="935"/>
      <c r="N187" s="935"/>
      <c r="O187" s="935"/>
      <c r="P187" s="935"/>
      <c r="Q187" s="935"/>
      <c r="R187" s="935"/>
      <c r="S187" s="935"/>
      <c r="T187" s="935"/>
      <c r="U187" s="935"/>
      <c r="V187" s="935"/>
      <c r="W187" s="935"/>
      <c r="X187" s="935"/>
      <c r="Y187" s="935"/>
      <c r="Z187" s="935"/>
      <c r="AA187" s="935"/>
      <c r="AB187" s="974"/>
    </row>
    <row r="188" spans="1:58" ht="29.25" customHeight="1">
      <c r="A188" s="959" t="s">
        <v>628</v>
      </c>
      <c r="B188" s="937" t="s">
        <v>396</v>
      </c>
      <c r="C188" s="914"/>
      <c r="D188" s="914"/>
      <c r="E188" s="914"/>
      <c r="F188" s="1683" t="str">
        <f>項目一覧!$C$66</f>
        <v/>
      </c>
      <c r="G188" s="1683"/>
      <c r="H188" s="1683"/>
      <c r="I188" s="1683"/>
      <c r="J188" s="1683"/>
      <c r="K188" s="1683"/>
      <c r="L188" s="1683"/>
      <c r="M188" s="1683"/>
      <c r="N188" s="1683"/>
      <c r="O188" s="1683"/>
      <c r="P188" s="1683"/>
      <c r="Q188" s="1683"/>
      <c r="R188" s="1683"/>
      <c r="S188" s="1683"/>
      <c r="T188" s="1683"/>
      <c r="U188" s="1683"/>
      <c r="V188" s="1683"/>
      <c r="W188" s="1683"/>
      <c r="X188" s="1683"/>
      <c r="Y188" s="1683"/>
      <c r="Z188" s="1683"/>
      <c r="AA188" s="1683"/>
      <c r="AB188" s="916"/>
      <c r="AY188" s="1089"/>
      <c r="AZ188" s="1089"/>
      <c r="BA188" s="1089"/>
      <c r="BB188" s="1089"/>
      <c r="BC188" s="1089"/>
    </row>
    <row r="189" spans="1:58" ht="6.75" customHeight="1">
      <c r="A189" s="1334"/>
      <c r="B189" s="932"/>
      <c r="C189" s="932"/>
      <c r="D189" s="932"/>
      <c r="E189" s="932"/>
      <c r="F189" s="952"/>
      <c r="G189" s="952"/>
      <c r="H189" s="952"/>
      <c r="I189" s="952"/>
      <c r="J189" s="952"/>
      <c r="K189" s="952"/>
      <c r="L189" s="952"/>
      <c r="M189" s="952"/>
      <c r="N189" s="952"/>
      <c r="O189" s="952"/>
      <c r="P189" s="952"/>
      <c r="Q189" s="952"/>
      <c r="R189" s="952"/>
      <c r="S189" s="952"/>
      <c r="T189" s="952"/>
      <c r="U189" s="952"/>
      <c r="V189" s="952"/>
      <c r="W189" s="952"/>
      <c r="X189" s="952"/>
      <c r="Y189" s="952"/>
      <c r="Z189" s="952"/>
      <c r="AA189" s="952"/>
      <c r="AB189" s="974"/>
      <c r="AY189" s="1089"/>
      <c r="AZ189" s="1089"/>
      <c r="BA189" s="1089"/>
      <c r="BB189" s="1089"/>
      <c r="BC189" s="1089"/>
      <c r="BD189" s="1089"/>
      <c r="BE189" s="1089"/>
      <c r="BF189" s="1089"/>
    </row>
    <row r="190" spans="1:58" ht="18" customHeight="1">
      <c r="A190" s="1307" t="s">
        <v>627</v>
      </c>
      <c r="B190" s="1307"/>
      <c r="C190" s="1307"/>
      <c r="D190" s="1307"/>
      <c r="E190" s="1307"/>
      <c r="F190" s="1307"/>
      <c r="G190" s="1307"/>
      <c r="H190" s="1307"/>
      <c r="I190" s="1307"/>
      <c r="J190" s="1307"/>
      <c r="K190" s="1307"/>
      <c r="L190" s="1307"/>
      <c r="M190" s="1307"/>
      <c r="N190" s="1307"/>
      <c r="O190" s="1307"/>
      <c r="P190" s="1307"/>
      <c r="Q190" s="1307"/>
      <c r="R190" s="1307"/>
      <c r="S190" s="1307"/>
      <c r="T190" s="1307"/>
      <c r="U190" s="1307"/>
      <c r="V190" s="1307"/>
      <c r="W190" s="1307"/>
      <c r="X190" s="1307"/>
      <c r="Y190" s="1307"/>
      <c r="Z190" s="1307"/>
      <c r="AA190" s="1307"/>
      <c r="AD190" s="1089"/>
      <c r="AE190" s="1089"/>
      <c r="AF190" s="1089"/>
      <c r="AG190" s="1089"/>
      <c r="AH190" s="1089"/>
      <c r="AI190" s="1089"/>
      <c r="AJ190" s="1089"/>
      <c r="AK190" s="1089"/>
      <c r="AL190" s="1089"/>
      <c r="AM190" s="1089"/>
      <c r="AN190" s="1089"/>
      <c r="AO190" s="1089"/>
      <c r="AP190" s="1089"/>
      <c r="AQ190" s="1089"/>
      <c r="AR190" s="1089"/>
      <c r="AS190" s="1089"/>
      <c r="AT190" s="1089"/>
      <c r="AU190" s="1089"/>
      <c r="AV190" s="1089"/>
      <c r="AW190" s="1089"/>
      <c r="AX190" s="1089"/>
      <c r="AY190" s="1089"/>
      <c r="AZ190" s="1089"/>
      <c r="BA190" s="1089"/>
      <c r="BB190" s="1089"/>
      <c r="BC190" s="1089"/>
    </row>
    <row r="191" spans="1:58" ht="18" customHeight="1">
      <c r="A191" s="1335"/>
      <c r="B191" s="1336" t="s">
        <v>626</v>
      </c>
      <c r="C191" s="1335"/>
      <c r="D191" s="1335"/>
      <c r="E191" s="1335"/>
      <c r="F191" s="1335"/>
      <c r="G191" s="1335"/>
      <c r="H191" s="1335"/>
      <c r="I191" s="1335"/>
      <c r="J191" s="1335"/>
      <c r="K191" s="1335"/>
      <c r="L191" s="1335"/>
      <c r="M191" s="1335"/>
      <c r="N191" s="1335"/>
      <c r="O191" s="1335"/>
      <c r="P191" s="1335"/>
      <c r="Q191" s="1335"/>
      <c r="R191" s="1335"/>
      <c r="S191" s="1335"/>
      <c r="T191" s="1335"/>
      <c r="U191" s="1335"/>
      <c r="V191" s="1335"/>
      <c r="W191" s="1335"/>
      <c r="X191" s="1335"/>
      <c r="Y191" s="1335"/>
      <c r="Z191" s="1335"/>
      <c r="AA191" s="1335"/>
      <c r="AB191" s="974"/>
      <c r="AD191" s="1089"/>
      <c r="AE191" s="1089"/>
      <c r="BA191" s="1089"/>
      <c r="BB191" s="1089"/>
      <c r="BC191" s="1089"/>
      <c r="BD191" s="1089"/>
      <c r="BE191" s="1089"/>
      <c r="BF191" s="1089"/>
    </row>
    <row r="192" spans="1:58" ht="18" customHeight="1">
      <c r="A192" s="936" t="s">
        <v>102</v>
      </c>
      <c r="B192" s="906" t="s">
        <v>625</v>
      </c>
      <c r="C192" s="906"/>
      <c r="D192" s="906"/>
      <c r="E192" s="906"/>
      <c r="F192" s="906"/>
      <c r="G192" s="906"/>
      <c r="H192" s="906"/>
      <c r="I192" s="906"/>
      <c r="J192" s="906"/>
      <c r="K192" s="906"/>
      <c r="L192" s="906"/>
      <c r="M192" s="906"/>
      <c r="N192" s="906"/>
      <c r="O192" s="906"/>
      <c r="P192" s="906"/>
      <c r="Q192" s="906"/>
      <c r="R192" s="906"/>
      <c r="S192" s="906"/>
      <c r="T192" s="906"/>
      <c r="U192" s="906"/>
      <c r="V192" s="906"/>
      <c r="W192" s="906"/>
      <c r="X192" s="906"/>
      <c r="Y192" s="906"/>
      <c r="Z192" s="906"/>
      <c r="AA192" s="906"/>
      <c r="AB192" s="906"/>
      <c r="AC192" s="1089"/>
      <c r="BA192" s="1089"/>
      <c r="BB192" s="1089"/>
      <c r="BC192" s="1089"/>
      <c r="BD192" s="1089"/>
      <c r="BE192" s="1089"/>
      <c r="BF192" s="1089"/>
    </row>
    <row r="193" spans="1:58" ht="26.25" customHeight="1">
      <c r="A193" s="936"/>
      <c r="B193" s="906" t="s">
        <v>624</v>
      </c>
      <c r="C193" s="906"/>
      <c r="D193" s="906"/>
      <c r="E193" s="906"/>
      <c r="F193" s="1680" t="str">
        <f>IF(項目一覧!$C$69=0,"",IF(項目一覧!$C$71=0,項目一覧!$C$69&amp;項目一覧!$C$70,項目一覧!$C$69&amp;項目一覧!$C$70&amp;項目一覧!$C$71))</f>
        <v/>
      </c>
      <c r="G193" s="1680"/>
      <c r="H193" s="1680"/>
      <c r="I193" s="1680"/>
      <c r="J193" s="1680"/>
      <c r="K193" s="1680"/>
      <c r="L193" s="1680"/>
      <c r="M193" s="1680"/>
      <c r="N193" s="1680"/>
      <c r="O193" s="1680"/>
      <c r="P193" s="1680"/>
      <c r="Q193" s="1680"/>
      <c r="R193" s="1680"/>
      <c r="S193" s="1680"/>
      <c r="T193" s="1680"/>
      <c r="U193" s="1680"/>
      <c r="V193" s="1680"/>
      <c r="W193" s="1680"/>
      <c r="X193" s="1680"/>
      <c r="Y193" s="1680"/>
      <c r="Z193" s="1680"/>
      <c r="AA193" s="1680"/>
      <c r="AB193" s="1680"/>
      <c r="AC193" s="1089"/>
      <c r="AD193" s="1089"/>
      <c r="AE193" s="1089"/>
      <c r="AF193" s="1089"/>
      <c r="AG193" s="1089"/>
      <c r="AH193" s="1089"/>
      <c r="AI193" s="1089"/>
      <c r="AJ193" s="1089"/>
      <c r="AK193" s="1089"/>
      <c r="AL193" s="1089"/>
      <c r="AM193" s="1089"/>
      <c r="AN193" s="1089"/>
      <c r="AO193" s="1089"/>
      <c r="AP193" s="1089"/>
      <c r="AQ193" s="1089"/>
      <c r="AR193" s="1089"/>
      <c r="AS193" s="1089"/>
      <c r="AT193" s="1089"/>
      <c r="AU193" s="1089"/>
      <c r="AV193" s="1089"/>
      <c r="AW193" s="1089"/>
      <c r="AX193" s="1089"/>
      <c r="AY193" s="1089"/>
      <c r="AZ193" s="1089"/>
      <c r="BA193" s="1089"/>
      <c r="BB193" s="1089"/>
      <c r="BC193" s="1089"/>
      <c r="BD193" s="1089"/>
      <c r="BE193" s="1089"/>
      <c r="BF193" s="1089"/>
    </row>
    <row r="194" spans="1:58" ht="26.25" customHeight="1">
      <c r="A194" s="936"/>
      <c r="B194" s="906" t="s">
        <v>623</v>
      </c>
      <c r="C194" s="906"/>
      <c r="D194" s="906"/>
      <c r="E194" s="906"/>
      <c r="F194" s="1681" t="str">
        <f>IF(項目一覧!$C$72=0,"",IF(項目一覧!$C$74=0,項目一覧!$C$72&amp;項目一覧!$C$73,項目一覧!$C$72&amp;項目一覧!$C$73&amp;項目一覧!$C$74))</f>
        <v/>
      </c>
      <c r="G194" s="1681"/>
      <c r="H194" s="1681"/>
      <c r="I194" s="1681"/>
      <c r="J194" s="1681"/>
      <c r="K194" s="1681"/>
      <c r="L194" s="1681"/>
      <c r="M194" s="1681"/>
      <c r="N194" s="1681"/>
      <c r="O194" s="1681"/>
      <c r="P194" s="1681"/>
      <c r="Q194" s="1681"/>
      <c r="R194" s="1681"/>
      <c r="S194" s="1681"/>
      <c r="T194" s="1681"/>
      <c r="U194" s="1681"/>
      <c r="V194" s="1681"/>
      <c r="W194" s="1681"/>
      <c r="X194" s="1681"/>
      <c r="Y194" s="1681"/>
      <c r="Z194" s="1681"/>
      <c r="AA194" s="1681"/>
      <c r="AB194" s="1681"/>
      <c r="AC194" s="1089"/>
      <c r="AD194" s="1089"/>
      <c r="AE194" s="1089"/>
      <c r="AF194" s="1089"/>
      <c r="AG194" s="1089"/>
      <c r="AH194" s="1089"/>
      <c r="AI194" s="1089"/>
      <c r="AJ194" s="1089"/>
      <c r="AK194" s="1089"/>
      <c r="AL194" s="1089"/>
      <c r="AM194" s="1089"/>
      <c r="AN194" s="1089"/>
      <c r="AO194" s="1089"/>
      <c r="AP194" s="1089"/>
      <c r="AQ194" s="1089"/>
      <c r="AR194" s="1089"/>
      <c r="AS194" s="1089"/>
      <c r="AT194" s="1089"/>
      <c r="AU194" s="1089"/>
      <c r="AV194" s="1089"/>
      <c r="AW194" s="1089"/>
      <c r="AX194" s="1089"/>
      <c r="AY194" s="1089"/>
      <c r="AZ194" s="1089"/>
      <c r="BA194" s="1089"/>
      <c r="BB194" s="1089"/>
      <c r="BC194" s="1089"/>
      <c r="BD194" s="1089"/>
      <c r="BE194" s="1089"/>
      <c r="BF194" s="1089"/>
    </row>
    <row r="195" spans="1:58" ht="18" customHeight="1">
      <c r="A195" s="959" t="s">
        <v>102</v>
      </c>
      <c r="B195" s="937" t="s">
        <v>622</v>
      </c>
      <c r="C195" s="937"/>
      <c r="D195" s="937"/>
      <c r="E195" s="937"/>
      <c r="F195" s="937"/>
      <c r="G195" s="937"/>
      <c r="H195" s="937"/>
      <c r="I195" s="937"/>
      <c r="J195" s="937"/>
      <c r="K195" s="937"/>
      <c r="L195" s="937"/>
      <c r="M195" s="937"/>
      <c r="N195" s="937"/>
      <c r="O195" s="937"/>
      <c r="P195" s="937"/>
      <c r="Q195" s="937"/>
      <c r="R195" s="937"/>
      <c r="S195" s="937"/>
      <c r="T195" s="937"/>
      <c r="U195" s="937"/>
      <c r="V195" s="937"/>
      <c r="W195" s="937"/>
      <c r="X195" s="937"/>
      <c r="Y195" s="937"/>
      <c r="Z195" s="937"/>
      <c r="AA195" s="937"/>
      <c r="AB195" s="906"/>
      <c r="AC195" s="1089"/>
      <c r="AD195" s="1089"/>
      <c r="AE195" s="1089"/>
      <c r="AF195" s="1089"/>
      <c r="AG195" s="1089"/>
      <c r="AH195" s="1089"/>
      <c r="AI195" s="1089"/>
      <c r="AJ195" s="1089"/>
      <c r="AK195" s="1089"/>
      <c r="AL195" s="1089"/>
      <c r="AM195" s="1089"/>
      <c r="AN195" s="1089"/>
      <c r="AO195" s="1089"/>
      <c r="AP195" s="1089"/>
      <c r="AQ195" s="1089"/>
      <c r="AR195" s="1089"/>
      <c r="AS195" s="1089"/>
      <c r="AT195" s="1089"/>
      <c r="AU195" s="1089"/>
      <c r="AV195" s="1089"/>
      <c r="AW195" s="1089"/>
      <c r="AX195" s="1089"/>
      <c r="AY195" s="1089"/>
      <c r="AZ195" s="1089"/>
      <c r="BA195" s="1089"/>
      <c r="BB195" s="1089"/>
      <c r="BC195" s="1089"/>
      <c r="BD195" s="1089"/>
      <c r="BE195" s="1089"/>
      <c r="BF195" s="1089"/>
    </row>
    <row r="196" spans="1:58" ht="18" customHeight="1">
      <c r="A196" s="936"/>
      <c r="B196" s="906" t="s">
        <v>621</v>
      </c>
      <c r="C196" s="906"/>
      <c r="D196" s="906"/>
      <c r="E196" s="906"/>
      <c r="F196" s="906"/>
      <c r="G196" s="906"/>
      <c r="H196" s="906"/>
      <c r="I196" s="906"/>
      <c r="J196" s="906"/>
      <c r="K196" s="906"/>
      <c r="L196" s="906"/>
      <c r="M196" s="906"/>
      <c r="N196" s="906"/>
      <c r="O196" s="906"/>
      <c r="P196" s="906"/>
      <c r="Q196" s="906"/>
      <c r="R196" s="906" t="s">
        <v>114</v>
      </c>
      <c r="S196" s="1673">
        <f>$AK$196</f>
        <v>0</v>
      </c>
      <c r="T196" s="1673"/>
      <c r="U196" s="1673"/>
      <c r="V196" s="906" t="s">
        <v>113</v>
      </c>
      <c r="W196" s="975"/>
      <c r="X196" s="975"/>
      <c r="Y196" s="975"/>
      <c r="AA196" s="906"/>
      <c r="AB196" s="906"/>
      <c r="AC196" s="1074"/>
      <c r="AD196" s="1089"/>
      <c r="AE196" s="906" t="s">
        <v>620</v>
      </c>
      <c r="AF196" s="1089"/>
      <c r="AG196" s="1089"/>
      <c r="AH196" s="1089"/>
      <c r="AI196" s="1089"/>
      <c r="AJ196" s="1089"/>
      <c r="AK196" s="1964"/>
      <c r="AL196" s="1965"/>
      <c r="AM196" s="1965"/>
      <c r="AN196" s="1965"/>
      <c r="AO196" s="1965"/>
      <c r="AP196" s="1965"/>
      <c r="AQ196" s="1966"/>
      <c r="AR196" s="1089"/>
      <c r="AS196" s="1089"/>
      <c r="AT196" s="1089"/>
      <c r="AU196" s="1089"/>
      <c r="AV196" s="1089"/>
      <c r="AW196" s="1089"/>
      <c r="AX196" s="1089"/>
      <c r="AY196" s="1089"/>
      <c r="AZ196" s="1089"/>
      <c r="BA196" s="1089"/>
      <c r="BB196" s="1089"/>
      <c r="BC196" s="1089"/>
      <c r="BD196" s="1089"/>
      <c r="BE196" s="1089"/>
      <c r="BF196" s="1089"/>
    </row>
    <row r="197" spans="1:58" ht="18" customHeight="1">
      <c r="A197" s="936"/>
      <c r="B197" s="906" t="s">
        <v>619</v>
      </c>
      <c r="C197" s="906"/>
      <c r="D197" s="906"/>
      <c r="E197" s="906"/>
      <c r="F197" s="906"/>
      <c r="G197" s="975" t="str">
        <f>IF(項目一覧!$D$116=TRUE,"■","□")</f>
        <v>□</v>
      </c>
      <c r="H197" s="906" t="s">
        <v>128</v>
      </c>
      <c r="I197" s="906"/>
      <c r="J197" s="975"/>
      <c r="K197" s="975" t="str">
        <f>IF(項目一覧!$E$116=TRUE,"■","□")</f>
        <v>□</v>
      </c>
      <c r="L197" s="906" t="s">
        <v>127</v>
      </c>
      <c r="M197" s="906"/>
      <c r="N197" s="906"/>
      <c r="O197" s="975" t="str">
        <f>IF(項目一覧!$F$116=TRUE,"■","□")</f>
        <v>□</v>
      </c>
      <c r="P197" s="906" t="s">
        <v>126</v>
      </c>
      <c r="Q197" s="906"/>
      <c r="R197" s="906"/>
      <c r="S197" s="975" t="str">
        <f>IF(項目一覧!$G$116=TRUE,"■","□")</f>
        <v>□</v>
      </c>
      <c r="T197" s="906" t="s">
        <v>125</v>
      </c>
      <c r="U197" s="906"/>
      <c r="V197" s="1089"/>
      <c r="W197" s="906"/>
      <c r="X197" s="906"/>
      <c r="Y197" s="906"/>
      <c r="Z197" s="906"/>
      <c r="AA197" s="906"/>
      <c r="AB197" s="906"/>
      <c r="AD197" s="1089"/>
      <c r="AE197" s="906"/>
      <c r="AF197" s="1089"/>
      <c r="AG197" s="1089"/>
      <c r="AH197" s="1089"/>
      <c r="AI197" s="1089"/>
      <c r="AJ197" s="1089"/>
      <c r="AK197" s="1089"/>
      <c r="AL197" s="1089"/>
      <c r="AM197" s="1089"/>
      <c r="AN197" s="1089"/>
      <c r="AO197" s="1089"/>
      <c r="AP197" s="1089"/>
      <c r="AQ197" s="1089"/>
      <c r="AR197" s="1089"/>
      <c r="AS197" s="1089"/>
      <c r="AT197" s="1089"/>
      <c r="AU197" s="1089"/>
      <c r="AV197" s="1089"/>
      <c r="AW197" s="1089"/>
      <c r="AX197" s="1089"/>
      <c r="AY197" s="1089"/>
      <c r="AZ197" s="1089"/>
      <c r="BA197" s="1089"/>
      <c r="BB197" s="1089"/>
      <c r="BC197" s="1089"/>
      <c r="BD197" s="1089"/>
      <c r="BE197" s="1089"/>
      <c r="BF197" s="1089"/>
    </row>
    <row r="198" spans="1:58" ht="18" customHeight="1">
      <c r="A198" s="906"/>
      <c r="B198" s="906"/>
      <c r="C198" s="906"/>
      <c r="D198" s="906"/>
      <c r="E198" s="906"/>
      <c r="F198" s="906"/>
      <c r="G198" s="975" t="str">
        <f>IF(項目一覧!$I$116=TRUE,"■","□")</f>
        <v>□</v>
      </c>
      <c r="H198" s="906" t="s">
        <v>123</v>
      </c>
      <c r="I198" s="906"/>
      <c r="J198" s="906"/>
      <c r="K198" s="906"/>
      <c r="L198" s="906"/>
      <c r="M198" s="975" t="str">
        <f>IF(項目一覧!$J$116=TRUE,"■","□")</f>
        <v>□</v>
      </c>
      <c r="N198" s="906" t="s">
        <v>122</v>
      </c>
      <c r="O198" s="906"/>
      <c r="P198" s="906"/>
      <c r="Q198" s="906"/>
      <c r="R198" s="906"/>
      <c r="S198" s="906"/>
      <c r="T198" s="975" t="s">
        <v>618</v>
      </c>
      <c r="U198" s="906" t="s">
        <v>617</v>
      </c>
      <c r="V198" s="906"/>
      <c r="W198" s="906"/>
      <c r="X198" s="906"/>
      <c r="Y198" s="906"/>
      <c r="Z198" s="906"/>
      <c r="AA198" s="906"/>
      <c r="AB198" s="906"/>
      <c r="AC198" s="1089"/>
      <c r="AD198" s="1089"/>
      <c r="AE198" s="906"/>
      <c r="AF198" s="1089"/>
      <c r="AG198" s="1089"/>
      <c r="AH198" s="1089"/>
      <c r="AI198" s="1089"/>
      <c r="AJ198" s="1089"/>
      <c r="AK198" s="1089"/>
      <c r="AL198" s="1089"/>
      <c r="AM198" s="1089"/>
      <c r="AN198" s="1089"/>
      <c r="AO198" s="1089"/>
      <c r="AP198" s="1089"/>
      <c r="AQ198" s="1089"/>
      <c r="AR198" s="1089"/>
      <c r="AS198" s="1089"/>
      <c r="AT198" s="1089"/>
      <c r="AU198" s="1089"/>
      <c r="AV198" s="1089"/>
      <c r="AW198" s="1089"/>
      <c r="AX198" s="1089"/>
      <c r="AY198" s="1089"/>
      <c r="AZ198" s="1089"/>
      <c r="BA198" s="1089"/>
      <c r="BB198" s="1089"/>
      <c r="BC198" s="1089"/>
      <c r="BD198" s="1089"/>
      <c r="BE198" s="1089"/>
      <c r="BF198" s="1089"/>
    </row>
    <row r="199" spans="1:58" ht="18" customHeight="1">
      <c r="A199" s="906"/>
      <c r="B199" s="906" t="s">
        <v>616</v>
      </c>
      <c r="C199" s="906"/>
      <c r="D199" s="906"/>
      <c r="E199" s="906"/>
      <c r="F199" s="906"/>
      <c r="G199" s="975"/>
      <c r="H199" s="906"/>
      <c r="I199" s="906"/>
      <c r="J199" s="906"/>
      <c r="K199" s="906"/>
      <c r="L199" s="906"/>
      <c r="M199" s="975"/>
      <c r="N199" s="906"/>
      <c r="O199" s="906"/>
      <c r="P199" s="906"/>
      <c r="Q199" s="906"/>
      <c r="R199" s="906"/>
      <c r="S199" s="2078">
        <f>$AK$199</f>
        <v>0</v>
      </c>
      <c r="T199" s="2078"/>
      <c r="U199" s="2078"/>
      <c r="V199" s="2078"/>
      <c r="W199" s="2078"/>
      <c r="X199" s="2078"/>
      <c r="Y199" s="2078"/>
      <c r="Z199" s="2078"/>
      <c r="AA199" s="2078"/>
      <c r="AB199" s="935"/>
      <c r="AC199" s="1089"/>
      <c r="AD199" s="1089"/>
      <c r="AE199" s="906" t="s">
        <v>615</v>
      </c>
      <c r="AF199" s="1089"/>
      <c r="AG199" s="1089"/>
      <c r="AH199" s="1089"/>
      <c r="AI199" s="1089"/>
      <c r="AJ199" s="1089"/>
      <c r="AK199" s="1964"/>
      <c r="AL199" s="1965"/>
      <c r="AM199" s="1965"/>
      <c r="AN199" s="1965"/>
      <c r="AO199" s="1965"/>
      <c r="AP199" s="1965"/>
      <c r="AQ199" s="1965"/>
      <c r="AR199" s="1965"/>
      <c r="AS199" s="1966"/>
      <c r="AT199" s="1089"/>
      <c r="AU199" s="1089"/>
      <c r="AV199" s="1089"/>
      <c r="AW199" s="1089"/>
      <c r="AX199" s="1089"/>
      <c r="AY199" s="1089"/>
      <c r="AZ199" s="1089"/>
      <c r="BA199" s="1089"/>
      <c r="BB199" s="1089"/>
      <c r="BC199" s="1089"/>
      <c r="BD199" s="1089"/>
      <c r="BE199" s="1089"/>
      <c r="BF199" s="1089"/>
    </row>
    <row r="200" spans="1:58" ht="21" customHeight="1">
      <c r="A200" s="972" t="s">
        <v>102</v>
      </c>
      <c r="B200" s="973" t="s">
        <v>614</v>
      </c>
      <c r="C200" s="973"/>
      <c r="D200" s="973"/>
      <c r="E200" s="973"/>
      <c r="F200" s="973"/>
      <c r="G200" s="973"/>
      <c r="H200" s="973"/>
      <c r="I200" s="973"/>
      <c r="J200" s="973"/>
      <c r="K200" s="973"/>
      <c r="L200" s="973"/>
      <c r="M200" s="973" t="s">
        <v>114</v>
      </c>
      <c r="N200" s="1760">
        <f>$AK$200</f>
        <v>0</v>
      </c>
      <c r="O200" s="1760"/>
      <c r="P200" s="1760"/>
      <c r="Q200" s="1760"/>
      <c r="R200" s="1760"/>
      <c r="S200" s="1760"/>
      <c r="T200" s="1760"/>
      <c r="U200" s="1760"/>
      <c r="V200" s="973" t="s">
        <v>113</v>
      </c>
      <c r="W200" s="973"/>
      <c r="X200" s="973"/>
      <c r="Y200" s="973"/>
      <c r="Z200" s="973"/>
      <c r="AA200" s="973"/>
      <c r="AB200" s="935"/>
      <c r="AC200" s="1089"/>
      <c r="AD200" s="1089"/>
      <c r="AE200" s="906" t="s">
        <v>613</v>
      </c>
      <c r="AF200" s="1089"/>
      <c r="AG200" s="1089"/>
      <c r="AH200" s="1089"/>
      <c r="AI200" s="1089"/>
      <c r="AJ200" s="1089"/>
      <c r="AK200" s="1964"/>
      <c r="AL200" s="1965"/>
      <c r="AM200" s="1965"/>
      <c r="AN200" s="1965"/>
      <c r="AO200" s="1965"/>
      <c r="AP200" s="1965"/>
      <c r="AQ200" s="1965"/>
      <c r="AR200" s="1966"/>
      <c r="AS200" s="1089"/>
      <c r="AT200" s="1089"/>
      <c r="AU200" s="1089"/>
      <c r="AV200" s="1089"/>
      <c r="AW200" s="1089"/>
      <c r="AX200" s="1089"/>
      <c r="AY200" s="1089"/>
      <c r="AZ200" s="1089"/>
      <c r="BA200" s="1089"/>
      <c r="BB200" s="1089"/>
      <c r="BC200" s="1089"/>
      <c r="BD200" s="1089"/>
      <c r="BE200" s="1089"/>
      <c r="BF200" s="1089"/>
    </row>
    <row r="201" spans="1:58" ht="21" customHeight="1">
      <c r="A201" s="972" t="s">
        <v>102</v>
      </c>
      <c r="B201" s="973" t="s">
        <v>612</v>
      </c>
      <c r="C201" s="973"/>
      <c r="D201" s="973"/>
      <c r="E201" s="973"/>
      <c r="F201" s="973"/>
      <c r="G201" s="973"/>
      <c r="H201" s="973"/>
      <c r="I201" s="973"/>
      <c r="J201" s="973" t="str">
        <f>IF(AK201="","",IF(DATE(2019,5,1)&gt;AK201,"平成","令和"))</f>
        <v/>
      </c>
      <c r="K201" s="973"/>
      <c r="L201" s="973" t="str">
        <f>IF(OR(AK201=0,AK201=""),"",IF(DATE(2019,5,1)&gt;AK201,YEAR(AK201)-1988,IF(YEAR(AK201)-2018=1,"元",YEAR(AK201)-2018)))</f>
        <v/>
      </c>
      <c r="M201" s="973" t="s">
        <v>603</v>
      </c>
      <c r="N201" s="973"/>
      <c r="O201" s="973" t="str">
        <f>IF(AK201=0,"",MONTH(AK201))</f>
        <v/>
      </c>
      <c r="P201" s="973" t="s">
        <v>602</v>
      </c>
      <c r="Q201" s="973"/>
      <c r="R201" s="973" t="str">
        <f>IF(AK201=0,"",DAY(AK201))</f>
        <v/>
      </c>
      <c r="S201" s="973" t="s">
        <v>601</v>
      </c>
      <c r="T201" s="973"/>
      <c r="U201" s="973"/>
      <c r="V201" s="973"/>
      <c r="W201" s="973"/>
      <c r="X201" s="973"/>
      <c r="Y201" s="973"/>
      <c r="Z201" s="973"/>
      <c r="AA201" s="973"/>
      <c r="AB201" s="935"/>
      <c r="AC201" s="906"/>
      <c r="AD201" s="906"/>
      <c r="AE201" s="906" t="s">
        <v>611</v>
      </c>
      <c r="AF201" s="906"/>
      <c r="AJ201" s="906"/>
      <c r="AK201" s="1958"/>
      <c r="AL201" s="1959"/>
      <c r="AM201" s="1959"/>
      <c r="AN201" s="1959"/>
      <c r="AO201" s="1960"/>
      <c r="AP201" s="1089"/>
      <c r="AQ201" s="1089"/>
      <c r="AR201" s="1089"/>
      <c r="AS201" s="1089"/>
      <c r="AT201" s="1089"/>
      <c r="AU201" s="1089"/>
      <c r="AV201" s="1089"/>
      <c r="AW201" s="1089"/>
      <c r="AX201" s="1089"/>
      <c r="AY201" s="1089"/>
      <c r="AZ201" s="1089"/>
      <c r="BA201" s="1089"/>
      <c r="BB201" s="1089"/>
      <c r="BC201" s="1089"/>
      <c r="BD201" s="1089"/>
      <c r="BE201" s="1089"/>
      <c r="BF201" s="1089"/>
    </row>
    <row r="202" spans="1:58" ht="21" customHeight="1">
      <c r="A202" s="972" t="s">
        <v>102</v>
      </c>
      <c r="B202" s="973" t="s">
        <v>610</v>
      </c>
      <c r="C202" s="973"/>
      <c r="D202" s="973"/>
      <c r="E202" s="973"/>
      <c r="F202" s="973"/>
      <c r="G202" s="973"/>
      <c r="H202" s="973"/>
      <c r="I202" s="973"/>
      <c r="J202" s="2077">
        <f>$AK$202</f>
        <v>0</v>
      </c>
      <c r="K202" s="2077"/>
      <c r="L202" s="2077"/>
      <c r="M202" s="2077"/>
      <c r="N202" s="2077"/>
      <c r="O202" s="2077"/>
      <c r="P202" s="2077"/>
      <c r="Q202" s="2077"/>
      <c r="R202" s="2077"/>
      <c r="S202" s="2077"/>
      <c r="T202" s="2077"/>
      <c r="U202" s="2077"/>
      <c r="V202" s="2077"/>
      <c r="W202" s="2077"/>
      <c r="X202" s="2077"/>
      <c r="Y202" s="2077"/>
      <c r="Z202" s="2077"/>
      <c r="AA202" s="2077"/>
      <c r="AB202" s="935"/>
      <c r="AC202" s="1089"/>
      <c r="AD202" s="1089"/>
      <c r="AE202" s="906" t="s">
        <v>609</v>
      </c>
      <c r="AF202" s="1089"/>
      <c r="AG202" s="1089"/>
      <c r="AH202" s="1089"/>
      <c r="AI202" s="1089"/>
      <c r="AJ202" s="1089"/>
      <c r="AK202" s="1964"/>
      <c r="AL202" s="1965"/>
      <c r="AM202" s="1965"/>
      <c r="AN202" s="1965"/>
      <c r="AO202" s="1965"/>
      <c r="AP202" s="1965"/>
      <c r="AQ202" s="1965"/>
      <c r="AR202" s="1965"/>
      <c r="AS202" s="1965"/>
      <c r="AT202" s="1965"/>
      <c r="AU202" s="1965"/>
      <c r="AV202" s="1965"/>
      <c r="AW202" s="1965"/>
      <c r="AX202" s="1965"/>
      <c r="AY202" s="1965"/>
      <c r="AZ202" s="1965"/>
      <c r="BA202" s="1965"/>
      <c r="BB202" s="1966"/>
      <c r="BC202" s="1089"/>
      <c r="BD202" s="1089"/>
      <c r="BE202" s="1089"/>
      <c r="BF202" s="1089"/>
    </row>
    <row r="203" spans="1:58" ht="21" customHeight="1">
      <c r="A203" s="972" t="s">
        <v>102</v>
      </c>
      <c r="B203" s="973" t="s">
        <v>608</v>
      </c>
      <c r="C203" s="973"/>
      <c r="D203" s="973"/>
      <c r="E203" s="973"/>
      <c r="F203" s="973"/>
      <c r="G203" s="973"/>
      <c r="H203" s="973"/>
      <c r="I203" s="973"/>
      <c r="J203" s="973" t="str">
        <f>IF(AK203="","",IF(DATE(2019,5,1)&gt;AK203,"平成","令和"))</f>
        <v/>
      </c>
      <c r="K203" s="973"/>
      <c r="L203" s="973" t="str">
        <f>IF(OR(AK203=0,AK203=""),"",IF(DATE(2019,5,1)&gt;AK203,YEAR(AK203)-1988,IF(YEAR(AK203)-2018=1,"元",YEAR(AK203)-2018)))</f>
        <v/>
      </c>
      <c r="M203" s="973" t="s">
        <v>603</v>
      </c>
      <c r="N203" s="973"/>
      <c r="O203" s="973" t="str">
        <f>IF(AK203=0,"",MONTH(AK203))</f>
        <v/>
      </c>
      <c r="P203" s="973" t="s">
        <v>602</v>
      </c>
      <c r="Q203" s="973"/>
      <c r="R203" s="973" t="str">
        <f>IF(AK203=0,"",DAY(AK203))</f>
        <v/>
      </c>
      <c r="S203" s="973" t="s">
        <v>601</v>
      </c>
      <c r="T203" s="973"/>
      <c r="U203" s="973"/>
      <c r="V203" s="973"/>
      <c r="W203" s="973"/>
      <c r="X203" s="973"/>
      <c r="Y203" s="973"/>
      <c r="Z203" s="973"/>
      <c r="AA203" s="973"/>
      <c r="AB203" s="935"/>
      <c r="AC203" s="1089"/>
      <c r="AD203" s="906"/>
      <c r="AE203" s="906" t="s">
        <v>607</v>
      </c>
      <c r="AF203" s="906"/>
      <c r="AJ203" s="906"/>
      <c r="AK203" s="1958"/>
      <c r="AL203" s="1959"/>
      <c r="AM203" s="1959"/>
      <c r="AN203" s="1959"/>
      <c r="AO203" s="1960"/>
      <c r="AP203" s="1089"/>
      <c r="AQ203" s="1089"/>
      <c r="AR203" s="1089"/>
      <c r="AS203" s="1089"/>
      <c r="AT203" s="1089"/>
      <c r="AU203" s="1089"/>
      <c r="AV203" s="1089"/>
      <c r="AW203" s="1089"/>
      <c r="AX203" s="1089"/>
      <c r="AY203" s="1089"/>
      <c r="AZ203" s="1089"/>
      <c r="BA203" s="1089"/>
      <c r="BB203" s="1089"/>
      <c r="BC203" s="1089"/>
      <c r="BD203" s="1089"/>
      <c r="BE203" s="1089"/>
      <c r="BF203" s="1089"/>
    </row>
    <row r="204" spans="1:58" ht="21" customHeight="1">
      <c r="A204" s="972" t="s">
        <v>102</v>
      </c>
      <c r="B204" s="973" t="s">
        <v>3006</v>
      </c>
      <c r="C204" s="973"/>
      <c r="D204" s="973"/>
      <c r="E204" s="973"/>
      <c r="F204" s="973"/>
      <c r="G204" s="973"/>
      <c r="H204" s="973"/>
      <c r="I204" s="973"/>
      <c r="J204" s="973" t="str">
        <f>IF(AK204="","",IF(DATE(2019,5,1)&gt;AK204,"平成","令和"))</f>
        <v/>
      </c>
      <c r="K204" s="973"/>
      <c r="L204" s="973" t="str">
        <f>IF(OR(AK204=0,AK204=""),"",IF(DATE(2019,5,1)&gt;AK204,YEAR(AK204)-1988,IF(YEAR(AK204)-2018=1,"元",YEAR(AK204)-2018)))</f>
        <v/>
      </c>
      <c r="M204" s="973" t="s">
        <v>603</v>
      </c>
      <c r="N204" s="973"/>
      <c r="O204" s="973" t="str">
        <f>IF(AK204=0,"",MONTH(AK204))</f>
        <v/>
      </c>
      <c r="P204" s="973" t="s">
        <v>602</v>
      </c>
      <c r="Q204" s="973"/>
      <c r="R204" s="973" t="str">
        <f>IF(AK204=0,"",DAY(AK204))</f>
        <v/>
      </c>
      <c r="S204" s="973" t="s">
        <v>601</v>
      </c>
      <c r="T204" s="973"/>
      <c r="U204" s="973"/>
      <c r="V204" s="973"/>
      <c r="W204" s="973"/>
      <c r="X204" s="973"/>
      <c r="Y204" s="973"/>
      <c r="Z204" s="973"/>
      <c r="AA204" s="973"/>
      <c r="AB204" s="935"/>
      <c r="AC204" s="1089"/>
      <c r="AD204" s="1089"/>
      <c r="AE204" s="906" t="s">
        <v>605</v>
      </c>
      <c r="AF204" s="906"/>
      <c r="AJ204" s="906"/>
      <c r="AK204" s="1958"/>
      <c r="AL204" s="1959"/>
      <c r="AM204" s="1959"/>
      <c r="AN204" s="1959"/>
      <c r="AO204" s="1960"/>
    </row>
    <row r="205" spans="1:58" ht="21" customHeight="1">
      <c r="A205" s="936" t="s">
        <v>102</v>
      </c>
      <c r="B205" s="906" t="s">
        <v>671</v>
      </c>
      <c r="C205" s="906"/>
      <c r="D205" s="906"/>
      <c r="E205" s="906"/>
      <c r="F205" s="906"/>
      <c r="G205" s="906"/>
      <c r="H205" s="906"/>
      <c r="I205" s="906"/>
      <c r="J205" s="973"/>
      <c r="K205" s="973"/>
      <c r="L205" s="2095" t="str">
        <f>IF($AK$205="","",$AK$205)</f>
        <v/>
      </c>
      <c r="M205" s="1692"/>
      <c r="N205" s="1692"/>
      <c r="O205" s="1692"/>
      <c r="P205" s="1692"/>
      <c r="Q205" s="1692"/>
      <c r="R205" s="1692"/>
      <c r="S205" s="973" t="s">
        <v>69</v>
      </c>
      <c r="T205" s="973"/>
      <c r="U205" s="973"/>
      <c r="V205" s="973"/>
      <c r="W205" s="973"/>
      <c r="X205" s="973"/>
      <c r="Y205" s="973"/>
      <c r="Z205" s="973"/>
      <c r="AA205" s="973"/>
      <c r="AB205" s="974"/>
      <c r="AE205" s="906" t="s">
        <v>670</v>
      </c>
      <c r="AF205" s="1089"/>
      <c r="AG205" s="1089"/>
      <c r="AH205" s="1089"/>
      <c r="AI205" s="1089"/>
      <c r="AJ205" s="1089"/>
      <c r="AK205" s="2088"/>
      <c r="AL205" s="2089"/>
      <c r="AM205" s="2089"/>
      <c r="AN205" s="2089"/>
      <c r="AO205" s="2089"/>
      <c r="AP205" s="2089"/>
      <c r="AQ205" s="2090"/>
      <c r="AR205" s="1089"/>
      <c r="AS205" s="1089"/>
      <c r="AT205" s="1089"/>
      <c r="AU205" s="1089"/>
      <c r="AV205" s="1089"/>
      <c r="AW205" s="1089"/>
      <c r="AX205" s="1089"/>
      <c r="AY205" s="1089"/>
      <c r="AZ205" s="1089"/>
      <c r="BA205" s="1089"/>
      <c r="BB205" s="1089"/>
      <c r="BC205" s="1089"/>
      <c r="BD205" s="1089"/>
      <c r="BE205" s="1089"/>
      <c r="BF205" s="1089"/>
    </row>
    <row r="206" spans="1:58" ht="18" customHeight="1">
      <c r="A206" s="959" t="s">
        <v>102</v>
      </c>
      <c r="B206" s="937" t="s">
        <v>669</v>
      </c>
      <c r="C206" s="937"/>
      <c r="D206" s="937"/>
      <c r="E206" s="937"/>
      <c r="F206" s="937"/>
      <c r="G206" s="937"/>
      <c r="H206" s="937"/>
      <c r="I206" s="937"/>
      <c r="J206" s="975" t="s">
        <v>71</v>
      </c>
      <c r="K206" s="1673">
        <f>INDEX(値一覧項目!$R$2:$R$7,AU206)</f>
        <v>0</v>
      </c>
      <c r="L206" s="1673"/>
      <c r="M206" s="1673"/>
      <c r="N206" s="1673"/>
      <c r="O206" s="1673"/>
      <c r="P206" s="1673"/>
      <c r="Q206" s="1673"/>
      <c r="R206" s="960" t="s">
        <v>666</v>
      </c>
      <c r="S206" s="960" t="s">
        <v>71</v>
      </c>
      <c r="T206" s="1673">
        <f>INDEX(値一覧項目!$R$2:$R$7,AU212)</f>
        <v>0</v>
      </c>
      <c r="U206" s="1673"/>
      <c r="V206" s="1673"/>
      <c r="W206" s="1673"/>
      <c r="X206" s="1673"/>
      <c r="Y206" s="1673"/>
      <c r="Z206" s="1673"/>
      <c r="AA206" s="960" t="s">
        <v>666</v>
      </c>
      <c r="AE206" s="906" t="s">
        <v>668</v>
      </c>
      <c r="AF206" s="1089"/>
      <c r="AG206" s="1089"/>
      <c r="AH206" s="1089"/>
      <c r="AI206" s="1089"/>
      <c r="AJ206" s="1089"/>
      <c r="AK206" s="2101"/>
      <c r="AL206" s="2101"/>
      <c r="AM206" s="2101"/>
      <c r="AN206" s="2101"/>
      <c r="AO206" s="2101"/>
      <c r="AP206" s="1089"/>
      <c r="AQ206" s="1089"/>
      <c r="AR206" s="1089"/>
      <c r="AS206" s="1089"/>
      <c r="AT206" s="1089"/>
      <c r="AU206" s="1089">
        <v>1</v>
      </c>
      <c r="AV206" s="1089"/>
      <c r="AW206" s="1089"/>
      <c r="AX206" s="1089"/>
      <c r="AY206" s="1089"/>
      <c r="AZ206" s="1089"/>
      <c r="BA206" s="1089"/>
      <c r="BB206" s="1089"/>
      <c r="BC206" s="1089"/>
      <c r="BD206" s="1089"/>
      <c r="BE206" s="1089"/>
      <c r="BF206" s="1089"/>
    </row>
    <row r="207" spans="1:58" ht="18" customHeight="1">
      <c r="A207" s="936"/>
      <c r="B207" s="906" t="s">
        <v>596</v>
      </c>
      <c r="C207" s="906"/>
      <c r="D207" s="906"/>
      <c r="E207" s="906"/>
      <c r="F207" s="906"/>
      <c r="G207" s="906"/>
      <c r="H207" s="906"/>
      <c r="I207" s="906"/>
      <c r="J207" s="975" t="s">
        <v>71</v>
      </c>
      <c r="K207" s="1675">
        <f>INDEX(値一覧項目!$O$2:$O$16,AU207)</f>
        <v>0</v>
      </c>
      <c r="L207" s="1675"/>
      <c r="M207" s="1675"/>
      <c r="N207" s="1675"/>
      <c r="O207" s="1675"/>
      <c r="P207" s="1675"/>
      <c r="Q207" s="1675"/>
      <c r="R207" s="960" t="s">
        <v>666</v>
      </c>
      <c r="S207" s="960" t="s">
        <v>71</v>
      </c>
      <c r="T207" s="1675">
        <f>INDEX(値一覧項目!$O$2:$O$16,AU213)</f>
        <v>0</v>
      </c>
      <c r="U207" s="1675"/>
      <c r="V207" s="1675"/>
      <c r="W207" s="1675"/>
      <c r="X207" s="1675"/>
      <c r="Y207" s="1675"/>
      <c r="Z207" s="1675"/>
      <c r="AA207" s="938" t="s">
        <v>666</v>
      </c>
      <c r="AE207" s="906" t="s">
        <v>587</v>
      </c>
      <c r="AF207" s="1089"/>
      <c r="AG207" s="1089"/>
      <c r="AH207" s="1089"/>
      <c r="AI207" s="1089"/>
      <c r="AJ207" s="1089"/>
      <c r="AK207" s="1089"/>
      <c r="AL207" s="1089"/>
      <c r="AM207" s="1089"/>
      <c r="AN207" s="1089"/>
      <c r="AO207" s="1089"/>
      <c r="AP207" s="1089"/>
      <c r="AQ207" s="1089"/>
      <c r="AR207" s="1089"/>
      <c r="AS207" s="1089"/>
      <c r="AT207" s="1089"/>
      <c r="AU207" s="1092">
        <v>1</v>
      </c>
      <c r="AV207" s="1089"/>
      <c r="AW207" s="1089"/>
      <c r="AX207" s="1089"/>
      <c r="AY207" s="1089"/>
      <c r="AZ207" s="1089"/>
      <c r="BA207" s="1089"/>
      <c r="BB207" s="1089"/>
      <c r="BC207" s="1089"/>
      <c r="BD207" s="1089"/>
      <c r="BE207" s="1089"/>
      <c r="BF207" s="1089"/>
    </row>
    <row r="208" spans="1:58" ht="18" customHeight="1">
      <c r="A208" s="936"/>
      <c r="B208" s="906" t="s">
        <v>595</v>
      </c>
      <c r="C208" s="906"/>
      <c r="D208" s="906"/>
      <c r="E208" s="906"/>
      <c r="F208" s="906"/>
      <c r="G208" s="906"/>
      <c r="H208" s="906"/>
      <c r="I208" s="906"/>
      <c r="J208" s="975" t="s">
        <v>71</v>
      </c>
      <c r="K208" s="1673">
        <f>$AK$208</f>
        <v>0</v>
      </c>
      <c r="L208" s="1673"/>
      <c r="M208" s="1673"/>
      <c r="N208" s="1673"/>
      <c r="O208" s="1673"/>
      <c r="P208" s="1673"/>
      <c r="Q208" s="1673"/>
      <c r="R208" s="960" t="s">
        <v>666</v>
      </c>
      <c r="S208" s="960" t="s">
        <v>71</v>
      </c>
      <c r="T208" s="1673">
        <f>$AK$214</f>
        <v>0</v>
      </c>
      <c r="U208" s="1673"/>
      <c r="V208" s="1673"/>
      <c r="W208" s="1673"/>
      <c r="X208" s="1673"/>
      <c r="Y208" s="1673"/>
      <c r="Z208" s="1673"/>
      <c r="AA208" s="938" t="s">
        <v>666</v>
      </c>
      <c r="AE208" s="906" t="s">
        <v>594</v>
      </c>
      <c r="AF208" s="1089"/>
      <c r="AG208" s="1089"/>
      <c r="AH208" s="1089"/>
      <c r="AI208" s="1089"/>
      <c r="AJ208" s="1089"/>
      <c r="AK208" s="1964"/>
      <c r="AL208" s="1965"/>
      <c r="AM208" s="1965"/>
      <c r="AN208" s="1965"/>
      <c r="AO208" s="1965"/>
      <c r="AP208" s="1965"/>
      <c r="AQ208" s="1965"/>
      <c r="AR208" s="1965"/>
      <c r="AS208" s="1965"/>
      <c r="AT208" s="1965"/>
      <c r="AU208" s="1965"/>
      <c r="AV208" s="1965"/>
      <c r="AW208" s="1965"/>
      <c r="AX208" s="1965"/>
      <c r="AY208" s="1965"/>
      <c r="AZ208" s="1965"/>
      <c r="BA208" s="1965"/>
      <c r="BB208" s="1966"/>
      <c r="BC208" s="1089"/>
      <c r="BD208" s="1089"/>
      <c r="BE208" s="1089"/>
      <c r="BF208" s="1089"/>
    </row>
    <row r="209" spans="1:63" ht="18" customHeight="1">
      <c r="A209" s="936"/>
      <c r="B209" s="906" t="s">
        <v>667</v>
      </c>
      <c r="C209" s="906"/>
      <c r="D209" s="906"/>
      <c r="E209" s="906"/>
      <c r="F209" s="906"/>
      <c r="G209" s="906"/>
      <c r="H209" s="906"/>
      <c r="I209" s="906"/>
      <c r="J209" s="975" t="s">
        <v>71</v>
      </c>
      <c r="K209" s="1673">
        <f>$AK$209</f>
        <v>0</v>
      </c>
      <c r="L209" s="1673"/>
      <c r="M209" s="1673"/>
      <c r="N209" s="1673"/>
      <c r="O209" s="1673"/>
      <c r="P209" s="1673"/>
      <c r="Q209" s="1673"/>
      <c r="R209" s="960" t="s">
        <v>666</v>
      </c>
      <c r="S209" s="960" t="s">
        <v>71</v>
      </c>
      <c r="T209" s="1673">
        <f>$AK$215</f>
        <v>0</v>
      </c>
      <c r="U209" s="1673"/>
      <c r="V209" s="1673"/>
      <c r="W209" s="1673"/>
      <c r="X209" s="1673"/>
      <c r="Y209" s="1673"/>
      <c r="Z209" s="1673"/>
      <c r="AA209" s="938" t="s">
        <v>666</v>
      </c>
      <c r="AE209" s="906" t="s">
        <v>592</v>
      </c>
      <c r="AF209" s="1089"/>
      <c r="AG209" s="1089"/>
      <c r="AH209" s="1089"/>
      <c r="AI209" s="1089"/>
      <c r="AJ209" s="1089"/>
      <c r="AK209" s="1964"/>
      <c r="AL209" s="1965"/>
      <c r="AM209" s="1965"/>
      <c r="AN209" s="1965"/>
      <c r="AO209" s="1965"/>
      <c r="AP209" s="1965"/>
      <c r="AQ209" s="1965"/>
      <c r="AR209" s="1966"/>
      <c r="AS209" s="1089"/>
      <c r="AT209" s="1089"/>
      <c r="AU209" s="1089"/>
      <c r="AV209" s="1089"/>
      <c r="AW209" s="1089"/>
      <c r="AX209" s="1089"/>
      <c r="AY209" s="1089"/>
      <c r="AZ209" s="1089"/>
      <c r="BA209" s="1089"/>
      <c r="BB209" s="1089"/>
      <c r="BC209" s="1089"/>
      <c r="BD209" s="1089"/>
      <c r="BE209" s="1089"/>
      <c r="BF209" s="1089"/>
    </row>
    <row r="210" spans="1:63" ht="18" customHeight="1">
      <c r="A210" s="936"/>
      <c r="B210" s="906" t="s">
        <v>591</v>
      </c>
      <c r="C210" s="906"/>
      <c r="D210" s="906"/>
      <c r="E210" s="906"/>
      <c r="F210" s="906"/>
      <c r="G210" s="906"/>
      <c r="H210" s="906"/>
      <c r="I210" s="906"/>
      <c r="J210" s="975" t="s">
        <v>71</v>
      </c>
      <c r="K210" s="2060" t="str">
        <f>IF($AK$210="","",IF(DATE(2019,5,1)&gt;$AK$210,$AK$210,"令和"&amp;IF(YEAR($AK$210)-2018=1,"元",YEAR($AK$210)-2018)&amp;"年"&amp;MONTH($AK$210)&amp;"月"&amp;DAY($AK$210)&amp;"日"))</f>
        <v/>
      </c>
      <c r="L210" s="2060"/>
      <c r="M210" s="2060"/>
      <c r="N210" s="2060"/>
      <c r="O210" s="2060"/>
      <c r="P210" s="2060"/>
      <c r="Q210" s="2060"/>
      <c r="R210" s="960" t="s">
        <v>666</v>
      </c>
      <c r="S210" s="960" t="s">
        <v>71</v>
      </c>
      <c r="T210" s="2060" t="str">
        <f>IF($AK$216="","",IF(DATE(2019,5,1)&gt;$AK$216,$AK$216,"令和"&amp;IF(YEAR($AK$216)-2018=1,"元",YEAR($AK$216)-2018)&amp;"年"&amp;MONTH($AK$216)&amp;"月"&amp;DAY($AK$216)&amp;"日"))</f>
        <v/>
      </c>
      <c r="U210" s="2060"/>
      <c r="V210" s="2060"/>
      <c r="W210" s="2060"/>
      <c r="X210" s="2060"/>
      <c r="Y210" s="2060"/>
      <c r="Z210" s="2060"/>
      <c r="AA210" s="938" t="s">
        <v>666</v>
      </c>
      <c r="AB210" s="974"/>
      <c r="AE210" s="906" t="s">
        <v>590</v>
      </c>
      <c r="AF210" s="1089"/>
      <c r="AG210" s="1089"/>
      <c r="AH210" s="1089"/>
      <c r="AI210" s="1089"/>
      <c r="AJ210" s="1089"/>
      <c r="AK210" s="1958"/>
      <c r="AL210" s="1959"/>
      <c r="AM210" s="1959"/>
      <c r="AN210" s="1959"/>
      <c r="AO210" s="1960"/>
      <c r="AP210" s="1089"/>
      <c r="AQ210" s="1089"/>
      <c r="AR210" s="1089"/>
      <c r="AS210" s="1089"/>
      <c r="AT210" s="1089"/>
      <c r="AU210" s="1089"/>
      <c r="AV210" s="1089"/>
      <c r="AW210" s="1089"/>
      <c r="AX210" s="1089"/>
      <c r="AY210" s="1089"/>
      <c r="AZ210" s="1089"/>
      <c r="BA210" s="1089"/>
      <c r="BB210" s="1089"/>
      <c r="BC210" s="1089"/>
      <c r="BD210" s="1089"/>
      <c r="BE210" s="1089"/>
      <c r="BF210" s="1089"/>
    </row>
    <row r="211" spans="1:63" ht="18" customHeight="1">
      <c r="A211" s="959" t="s">
        <v>102</v>
      </c>
      <c r="B211" s="937" t="s">
        <v>665</v>
      </c>
      <c r="C211" s="937"/>
      <c r="D211" s="937"/>
      <c r="E211" s="937"/>
      <c r="F211" s="937"/>
      <c r="G211" s="937"/>
      <c r="H211" s="937"/>
      <c r="I211" s="937"/>
      <c r="J211" s="937"/>
      <c r="K211" s="978"/>
      <c r="L211" s="978"/>
      <c r="M211" s="978"/>
      <c r="N211" s="978"/>
      <c r="O211" s="978"/>
      <c r="P211" s="978"/>
      <c r="Q211" s="978"/>
      <c r="R211" s="978"/>
      <c r="S211" s="978"/>
      <c r="T211" s="978"/>
      <c r="U211" s="978"/>
      <c r="V211" s="978"/>
      <c r="W211" s="978"/>
      <c r="X211" s="978"/>
      <c r="Y211" s="978"/>
      <c r="Z211" s="978"/>
      <c r="AA211" s="978"/>
      <c r="AE211" s="906"/>
      <c r="AF211" s="1089"/>
      <c r="AG211" s="1089"/>
      <c r="AH211" s="1089"/>
      <c r="AI211" s="1089"/>
      <c r="AJ211" s="1089"/>
      <c r="AK211" s="1337"/>
      <c r="AL211" s="1337"/>
      <c r="AM211" s="1337"/>
      <c r="AN211" s="1337"/>
      <c r="AO211" s="1337"/>
      <c r="AP211" s="1089"/>
      <c r="AQ211" s="1089"/>
      <c r="AR211" s="1089"/>
      <c r="AS211" s="1089"/>
      <c r="AT211" s="1089"/>
      <c r="AU211" s="1089"/>
      <c r="AV211" s="1089"/>
      <c r="AW211" s="1089"/>
      <c r="AX211" s="1089"/>
      <c r="AY211" s="1089"/>
      <c r="AZ211" s="1089"/>
      <c r="BA211" s="1089"/>
      <c r="BB211" s="1089"/>
      <c r="BC211" s="1089"/>
      <c r="BD211" s="1089"/>
      <c r="BE211" s="1089"/>
      <c r="BF211" s="1089"/>
    </row>
    <row r="212" spans="1:63" ht="18" customHeight="1">
      <c r="A212" s="936"/>
      <c r="B212" s="906" t="s">
        <v>664</v>
      </c>
      <c r="C212" s="906"/>
      <c r="D212" s="906"/>
      <c r="E212" s="906"/>
      <c r="F212" s="906"/>
      <c r="G212" s="906"/>
      <c r="H212" s="906"/>
      <c r="I212" s="906"/>
      <c r="J212" s="906"/>
      <c r="K212" s="1695">
        <f>$AK$218</f>
        <v>0</v>
      </c>
      <c r="L212" s="1695"/>
      <c r="M212" s="1695"/>
      <c r="N212" s="1695"/>
      <c r="O212" s="1695"/>
      <c r="P212" s="1695"/>
      <c r="Q212" s="1695"/>
      <c r="R212" s="1695"/>
      <c r="S212" s="1695"/>
      <c r="T212" s="1695"/>
      <c r="U212" s="1695"/>
      <c r="V212" s="1695"/>
      <c r="W212" s="1695"/>
      <c r="X212" s="1695"/>
      <c r="Y212" s="1695"/>
      <c r="Z212" s="1695"/>
      <c r="AA212" s="1695"/>
      <c r="AE212" s="906" t="s">
        <v>663</v>
      </c>
      <c r="AF212" s="1089"/>
      <c r="AG212" s="1089"/>
      <c r="AH212" s="1089"/>
      <c r="AI212" s="1089"/>
      <c r="AJ212" s="1089"/>
      <c r="AK212" s="2101"/>
      <c r="AL212" s="2101"/>
      <c r="AM212" s="2101"/>
      <c r="AN212" s="2101"/>
      <c r="AO212" s="2101"/>
      <c r="AP212" s="1089"/>
      <c r="AQ212" s="1089"/>
      <c r="AR212" s="1089"/>
      <c r="AS212" s="1089"/>
      <c r="AT212" s="1089"/>
      <c r="AU212" s="1089">
        <v>1</v>
      </c>
      <c r="AV212" s="1089"/>
      <c r="AW212" s="1089"/>
      <c r="AX212" s="1089"/>
      <c r="AY212" s="1089"/>
      <c r="AZ212" s="1089"/>
      <c r="BA212" s="1089"/>
      <c r="BB212" s="1089"/>
      <c r="BC212" s="1089"/>
      <c r="BD212" s="1089"/>
      <c r="BE212" s="1089"/>
      <c r="BF212" s="1089"/>
    </row>
    <row r="213" spans="1:63" ht="18" customHeight="1">
      <c r="A213" s="936"/>
      <c r="B213" s="906" t="s">
        <v>662</v>
      </c>
      <c r="C213" s="906"/>
      <c r="D213" s="906"/>
      <c r="E213" s="906"/>
      <c r="F213" s="906"/>
      <c r="G213" s="906"/>
      <c r="H213" s="906"/>
      <c r="I213" s="906"/>
      <c r="J213" s="906"/>
      <c r="K213" s="2111">
        <f>$AK$219</f>
        <v>0</v>
      </c>
      <c r="L213" s="2111"/>
      <c r="M213" s="2111"/>
      <c r="N213" s="2111"/>
      <c r="O213" s="2111"/>
      <c r="P213" s="2111"/>
      <c r="Q213" s="2111"/>
      <c r="R213" s="2111"/>
      <c r="S213" s="2111"/>
      <c r="T213" s="2111"/>
      <c r="U213" s="2111"/>
      <c r="V213" s="2111"/>
      <c r="W213" s="2111"/>
      <c r="X213" s="2111"/>
      <c r="Y213" s="2111"/>
      <c r="Z213" s="2111"/>
      <c r="AA213" s="2111"/>
      <c r="AB213" s="974"/>
      <c r="AE213" s="906" t="s">
        <v>587</v>
      </c>
      <c r="AF213" s="1089"/>
      <c r="AG213" s="1089"/>
      <c r="AH213" s="1089"/>
      <c r="AI213" s="1089"/>
      <c r="AJ213" s="1089"/>
      <c r="AK213" s="1089"/>
      <c r="AL213" s="1089"/>
      <c r="AM213" s="1089"/>
      <c r="AN213" s="1089"/>
      <c r="AO213" s="1089"/>
      <c r="AP213" s="1089"/>
      <c r="AQ213" s="1089"/>
      <c r="AR213" s="1089"/>
      <c r="AS213" s="1089"/>
      <c r="AT213" s="1089"/>
      <c r="AU213" s="1092">
        <v>1</v>
      </c>
      <c r="AV213" s="1089"/>
      <c r="AW213" s="1089"/>
      <c r="AX213" s="1089"/>
      <c r="AY213" s="1089"/>
      <c r="AZ213" s="1089"/>
      <c r="BA213" s="1089"/>
      <c r="BB213" s="1089"/>
      <c r="BC213" s="1089"/>
      <c r="BD213" s="1089"/>
      <c r="BE213" s="1089"/>
      <c r="BF213" s="1089"/>
    </row>
    <row r="214" spans="1:63" ht="18.75" customHeight="1">
      <c r="A214" s="959" t="s">
        <v>102</v>
      </c>
      <c r="B214" s="937" t="s">
        <v>661</v>
      </c>
      <c r="C214" s="1338"/>
      <c r="D214" s="1338"/>
      <c r="E214" s="1338"/>
      <c r="F214" s="1338"/>
      <c r="G214" s="1338"/>
      <c r="H214" s="1338"/>
      <c r="I214" s="1338"/>
      <c r="J214" s="1338"/>
      <c r="K214" s="1338"/>
      <c r="L214" s="1338"/>
      <c r="M214" s="1338"/>
      <c r="N214" s="1338"/>
      <c r="O214" s="1338"/>
      <c r="P214" s="1338"/>
      <c r="Q214" s="1338"/>
      <c r="R214" s="1338"/>
      <c r="S214" s="1338"/>
      <c r="T214" s="1338"/>
      <c r="U214" s="1338"/>
      <c r="V214" s="1338"/>
      <c r="W214" s="1338"/>
      <c r="X214" s="1338"/>
      <c r="Y214" s="1338"/>
      <c r="Z214" s="1338"/>
      <c r="AA214" s="1338"/>
      <c r="AE214" s="906" t="s">
        <v>594</v>
      </c>
      <c r="AF214" s="1089"/>
      <c r="AG214" s="1089"/>
      <c r="AH214" s="1089"/>
      <c r="AI214" s="1089"/>
      <c r="AJ214" s="1089"/>
      <c r="AK214" s="1964"/>
      <c r="AL214" s="1965"/>
      <c r="AM214" s="1965"/>
      <c r="AN214" s="1965"/>
      <c r="AO214" s="1965"/>
      <c r="AP214" s="1965"/>
      <c r="AQ214" s="1965"/>
      <c r="AR214" s="1965"/>
      <c r="AS214" s="1965"/>
      <c r="AT214" s="1965"/>
      <c r="AU214" s="1965"/>
      <c r="AV214" s="1965"/>
      <c r="AW214" s="1965"/>
      <c r="AX214" s="1965"/>
      <c r="AY214" s="1965"/>
      <c r="AZ214" s="1965"/>
      <c r="BA214" s="1965"/>
      <c r="BB214" s="1966"/>
      <c r="BC214" s="1089"/>
      <c r="BD214" s="1089"/>
      <c r="BE214" s="1089"/>
      <c r="BF214" s="1089"/>
    </row>
    <row r="215" spans="1:63" ht="18.75" customHeight="1">
      <c r="A215" s="936"/>
      <c r="B215" s="1089"/>
      <c r="C215" s="1089"/>
      <c r="D215" s="1089"/>
      <c r="E215" s="1089"/>
      <c r="F215" s="1783" t="str">
        <f>IF($BK$221=FALSE,IF($AK$223="","",$AK$223),"■　"&amp;$AL$221&amp;CHAR(10)&amp;CHAR(10)&amp;IF($AK$223="","",$AK$223))</f>
        <v/>
      </c>
      <c r="G215" s="1783"/>
      <c r="H215" s="1783"/>
      <c r="I215" s="1783"/>
      <c r="J215" s="1783"/>
      <c r="K215" s="1783"/>
      <c r="L215" s="1783"/>
      <c r="M215" s="1783"/>
      <c r="N215" s="1783"/>
      <c r="O215" s="1783"/>
      <c r="P215" s="1783"/>
      <c r="Q215" s="1783"/>
      <c r="R215" s="1783"/>
      <c r="S215" s="1783"/>
      <c r="T215" s="1783"/>
      <c r="U215" s="1783"/>
      <c r="V215" s="1783"/>
      <c r="W215" s="1783"/>
      <c r="X215" s="1783"/>
      <c r="Y215" s="1783"/>
      <c r="Z215" s="1783"/>
      <c r="AA215" s="1783"/>
      <c r="AE215" s="906" t="s">
        <v>592</v>
      </c>
      <c r="AF215" s="1089"/>
      <c r="AG215" s="1089"/>
      <c r="AH215" s="1089"/>
      <c r="AI215" s="1089"/>
      <c r="AJ215" s="1089"/>
      <c r="AK215" s="1964"/>
      <c r="AL215" s="1965"/>
      <c r="AM215" s="1965"/>
      <c r="AN215" s="1965"/>
      <c r="AO215" s="1965"/>
      <c r="AP215" s="1965"/>
      <c r="AQ215" s="1965"/>
      <c r="AR215" s="1966"/>
      <c r="AS215" s="945"/>
      <c r="AT215" s="945"/>
      <c r="AU215" s="945"/>
      <c r="AV215" s="945"/>
      <c r="AW215" s="945"/>
      <c r="AX215" s="945"/>
      <c r="AY215" s="945"/>
      <c r="AZ215" s="945"/>
      <c r="BA215" s="945"/>
      <c r="BB215" s="945"/>
      <c r="BC215" s="1089"/>
      <c r="BD215" s="1089"/>
      <c r="BE215" s="1089"/>
      <c r="BF215" s="1089"/>
    </row>
    <row r="216" spans="1:63" ht="18.75" customHeight="1">
      <c r="A216" s="1089"/>
      <c r="B216" s="1089"/>
      <c r="C216" s="1089"/>
      <c r="D216" s="1089"/>
      <c r="E216" s="1089"/>
      <c r="F216" s="1783"/>
      <c r="G216" s="1783"/>
      <c r="H216" s="1783"/>
      <c r="I216" s="1783"/>
      <c r="J216" s="1783"/>
      <c r="K216" s="1783"/>
      <c r="L216" s="1783"/>
      <c r="M216" s="1783"/>
      <c r="N216" s="1783"/>
      <c r="O216" s="1783"/>
      <c r="P216" s="1783"/>
      <c r="Q216" s="1783"/>
      <c r="R216" s="1783"/>
      <c r="S216" s="1783"/>
      <c r="T216" s="1783"/>
      <c r="U216" s="1783"/>
      <c r="V216" s="1783"/>
      <c r="W216" s="1783"/>
      <c r="X216" s="1783"/>
      <c r="Y216" s="1783"/>
      <c r="Z216" s="1783"/>
      <c r="AA216" s="1783"/>
      <c r="AE216" s="906" t="s">
        <v>590</v>
      </c>
      <c r="AF216" s="1089"/>
      <c r="AG216" s="1089"/>
      <c r="AH216" s="1089"/>
      <c r="AI216" s="1089"/>
      <c r="AJ216" s="1089"/>
      <c r="AK216" s="1958"/>
      <c r="AL216" s="1959"/>
      <c r="AM216" s="1959"/>
      <c r="AN216" s="1959"/>
      <c r="AO216" s="1960"/>
      <c r="AP216" s="1089"/>
      <c r="AQ216" s="1089"/>
      <c r="AR216" s="1089"/>
      <c r="AS216" s="1089"/>
      <c r="AT216" s="1089"/>
      <c r="AU216" s="1089"/>
      <c r="AV216" s="1089"/>
      <c r="AW216" s="1089"/>
      <c r="AX216" s="1089"/>
      <c r="AY216" s="1089"/>
      <c r="AZ216" s="1089"/>
      <c r="BA216" s="1089"/>
      <c r="BB216" s="1089"/>
      <c r="BC216" s="1089"/>
      <c r="BD216" s="1089"/>
      <c r="BE216" s="1089"/>
      <c r="BF216" s="1089"/>
    </row>
    <row r="217" spans="1:63" ht="18.75" customHeight="1">
      <c r="A217" s="1089"/>
      <c r="B217" s="1089"/>
      <c r="C217" s="1089"/>
      <c r="D217" s="1089"/>
      <c r="E217" s="1089"/>
      <c r="F217" s="1783"/>
      <c r="G217" s="1783"/>
      <c r="H217" s="1783"/>
      <c r="I217" s="1783"/>
      <c r="J217" s="1783"/>
      <c r="K217" s="1783"/>
      <c r="L217" s="1783"/>
      <c r="M217" s="1783"/>
      <c r="N217" s="1783"/>
      <c r="O217" s="1783"/>
      <c r="P217" s="1783"/>
      <c r="Q217" s="1783"/>
      <c r="R217" s="1783"/>
      <c r="S217" s="1783"/>
      <c r="T217" s="1783"/>
      <c r="U217" s="1783"/>
      <c r="V217" s="1783"/>
      <c r="W217" s="1783"/>
      <c r="X217" s="1783"/>
      <c r="Y217" s="1783"/>
      <c r="Z217" s="1783"/>
      <c r="AA217" s="1783"/>
      <c r="AE217" s="1089"/>
      <c r="AF217" s="1089"/>
      <c r="AG217" s="1089"/>
      <c r="AH217" s="1089"/>
      <c r="AI217" s="1089"/>
      <c r="AJ217" s="1089"/>
      <c r="AK217" s="1089"/>
      <c r="AL217" s="1089"/>
      <c r="AM217" s="1089"/>
      <c r="AN217" s="1089"/>
      <c r="AO217" s="1089"/>
      <c r="AP217" s="1089"/>
      <c r="AQ217" s="1089"/>
      <c r="AR217" s="1089"/>
      <c r="AS217" s="1089"/>
      <c r="AT217" s="1089"/>
      <c r="AU217" s="1089"/>
      <c r="AV217" s="1089"/>
      <c r="AW217" s="1089"/>
      <c r="AX217" s="1089"/>
      <c r="AY217" s="1089"/>
      <c r="AZ217" s="1089"/>
      <c r="BA217" s="1089"/>
      <c r="BB217" s="1089"/>
      <c r="BC217" s="1089"/>
      <c r="BD217" s="1089"/>
      <c r="BE217" s="1089"/>
      <c r="BF217" s="1089"/>
    </row>
    <row r="218" spans="1:63" ht="18.75" customHeight="1">
      <c r="A218" s="1089"/>
      <c r="B218" s="1089"/>
      <c r="C218" s="1089"/>
      <c r="D218" s="1089"/>
      <c r="E218" s="1089"/>
      <c r="F218" s="1783"/>
      <c r="G218" s="1783"/>
      <c r="H218" s="1783"/>
      <c r="I218" s="1783"/>
      <c r="J218" s="1783"/>
      <c r="K218" s="1783"/>
      <c r="L218" s="1783"/>
      <c r="M218" s="1783"/>
      <c r="N218" s="1783"/>
      <c r="O218" s="1783"/>
      <c r="P218" s="1783"/>
      <c r="Q218" s="1783"/>
      <c r="R218" s="1783"/>
      <c r="S218" s="1783"/>
      <c r="T218" s="1783"/>
      <c r="U218" s="1783"/>
      <c r="V218" s="1783"/>
      <c r="W218" s="1783"/>
      <c r="X218" s="1783"/>
      <c r="Y218" s="1783"/>
      <c r="Z218" s="1783"/>
      <c r="AA218" s="1783"/>
      <c r="AE218" s="906" t="s">
        <v>580</v>
      </c>
      <c r="AF218" s="1089"/>
      <c r="AG218" s="1089"/>
      <c r="AH218" s="1089"/>
      <c r="AI218" s="1089"/>
      <c r="AJ218" s="1089"/>
      <c r="AK218" s="1964"/>
      <c r="AL218" s="1965"/>
      <c r="AM218" s="1965"/>
      <c r="AN218" s="1965"/>
      <c r="AO218" s="1965"/>
      <c r="AP218" s="1965"/>
      <c r="AQ218" s="1965"/>
      <c r="AR218" s="1965"/>
      <c r="AS218" s="1965"/>
      <c r="AT218" s="1965"/>
      <c r="AU218" s="1965"/>
      <c r="AV218" s="1965"/>
      <c r="AW218" s="1965"/>
      <c r="AX218" s="1965"/>
      <c r="AY218" s="1965"/>
      <c r="AZ218" s="1965"/>
      <c r="BA218" s="1966"/>
      <c r="BB218" s="1089"/>
      <c r="BC218" s="1089"/>
      <c r="BD218" s="1089"/>
      <c r="BE218" s="1089"/>
      <c r="BF218" s="1089"/>
    </row>
    <row r="219" spans="1:63" ht="18.75" customHeight="1">
      <c r="A219" s="1089"/>
      <c r="B219" s="1089"/>
      <c r="C219" s="1089"/>
      <c r="D219" s="1089"/>
      <c r="E219" s="1089"/>
      <c r="F219" s="1783"/>
      <c r="G219" s="1783"/>
      <c r="H219" s="1783"/>
      <c r="I219" s="1783"/>
      <c r="J219" s="1783"/>
      <c r="K219" s="1783"/>
      <c r="L219" s="1783"/>
      <c r="M219" s="1783"/>
      <c r="N219" s="1783"/>
      <c r="O219" s="1783"/>
      <c r="P219" s="1783"/>
      <c r="Q219" s="1783"/>
      <c r="R219" s="1783"/>
      <c r="S219" s="1783"/>
      <c r="T219" s="1783"/>
      <c r="U219" s="1783"/>
      <c r="V219" s="1783"/>
      <c r="W219" s="1783"/>
      <c r="X219" s="1783"/>
      <c r="Y219" s="1783"/>
      <c r="Z219" s="1783"/>
      <c r="AA219" s="1783"/>
      <c r="AE219" s="906" t="s">
        <v>578</v>
      </c>
      <c r="AF219" s="1089"/>
      <c r="AG219" s="1089"/>
      <c r="AH219" s="1089"/>
      <c r="AI219" s="1089"/>
      <c r="AJ219" s="1089"/>
      <c r="AK219" s="1964"/>
      <c r="AL219" s="1965"/>
      <c r="AM219" s="1965"/>
      <c r="AN219" s="1965"/>
      <c r="AO219" s="1965"/>
      <c r="AP219" s="1965"/>
      <c r="AQ219" s="1965"/>
      <c r="AR219" s="1965"/>
      <c r="AS219" s="1965"/>
      <c r="AT219" s="1965"/>
      <c r="AU219" s="1965"/>
      <c r="AV219" s="1965"/>
      <c r="AW219" s="1965"/>
      <c r="AX219" s="1965"/>
      <c r="AY219" s="1965"/>
      <c r="AZ219" s="1965"/>
      <c r="BA219" s="1966"/>
      <c r="BB219" s="1089"/>
      <c r="BC219" s="1089"/>
      <c r="BD219" s="1089"/>
      <c r="BE219" s="1089"/>
      <c r="BF219" s="1089"/>
    </row>
    <row r="220" spans="1:63" ht="18.75" customHeight="1">
      <c r="A220" s="1089"/>
      <c r="B220" s="1089"/>
      <c r="C220" s="1089"/>
      <c r="D220" s="1089"/>
      <c r="E220" s="1089"/>
      <c r="F220" s="1783"/>
      <c r="G220" s="1783"/>
      <c r="H220" s="1783"/>
      <c r="I220" s="1783"/>
      <c r="J220" s="1783"/>
      <c r="K220" s="1783"/>
      <c r="L220" s="1783"/>
      <c r="M220" s="1783"/>
      <c r="N220" s="1783"/>
      <c r="O220" s="1783"/>
      <c r="P220" s="1783"/>
      <c r="Q220" s="1783"/>
      <c r="R220" s="1783"/>
      <c r="S220" s="1783"/>
      <c r="T220" s="1783"/>
      <c r="U220" s="1783"/>
      <c r="V220" s="1783"/>
      <c r="W220" s="1783"/>
      <c r="X220" s="1783"/>
      <c r="Y220" s="1783"/>
      <c r="Z220" s="1783"/>
      <c r="AA220" s="1783"/>
      <c r="AE220" s="1089"/>
      <c r="AF220" s="1089"/>
      <c r="AG220" s="1089"/>
      <c r="AH220" s="1089"/>
      <c r="AI220" s="1089"/>
      <c r="AJ220" s="1089"/>
      <c r="AK220" s="1089"/>
      <c r="AL220" s="1089"/>
      <c r="AM220" s="1089"/>
      <c r="AN220" s="1089"/>
      <c r="AO220" s="1089"/>
      <c r="AP220" s="1089"/>
      <c r="AQ220" s="1089"/>
      <c r="AR220" s="1089"/>
      <c r="AS220" s="1089"/>
      <c r="AT220" s="1089"/>
      <c r="AU220" s="1089"/>
      <c r="AV220" s="1089"/>
      <c r="AW220" s="1089"/>
      <c r="AX220" s="1089"/>
      <c r="AY220" s="1089"/>
      <c r="AZ220" s="1089"/>
      <c r="BA220" s="1089"/>
      <c r="BB220" s="1089"/>
      <c r="BC220" s="1089"/>
      <c r="BD220" s="1089"/>
      <c r="BE220" s="1089"/>
      <c r="BF220" s="1089"/>
    </row>
    <row r="221" spans="1:63" ht="18.75" customHeight="1">
      <c r="A221" s="1089"/>
      <c r="B221" s="1089"/>
      <c r="C221" s="1089"/>
      <c r="D221" s="1089"/>
      <c r="E221" s="1089"/>
      <c r="F221" s="1783"/>
      <c r="G221" s="1783"/>
      <c r="H221" s="1783"/>
      <c r="I221" s="1783"/>
      <c r="J221" s="1783"/>
      <c r="K221" s="1783"/>
      <c r="L221" s="1783"/>
      <c r="M221" s="1783"/>
      <c r="N221" s="1783"/>
      <c r="O221" s="1783"/>
      <c r="P221" s="1783"/>
      <c r="Q221" s="1783"/>
      <c r="R221" s="1783"/>
      <c r="S221" s="1783"/>
      <c r="T221" s="1783"/>
      <c r="U221" s="1783"/>
      <c r="V221" s="1783"/>
      <c r="W221" s="1783"/>
      <c r="X221" s="1783"/>
      <c r="Y221" s="1783"/>
      <c r="Z221" s="1783"/>
      <c r="AA221" s="1783"/>
      <c r="AE221" s="906" t="s">
        <v>576</v>
      </c>
      <c r="AF221" s="1089"/>
      <c r="AG221" s="1089"/>
      <c r="AH221" s="1089"/>
      <c r="AI221" s="1089"/>
      <c r="AJ221" s="1089"/>
      <c r="AK221" s="1339"/>
      <c r="AL221" s="2093" t="s">
        <v>2784</v>
      </c>
      <c r="AM221" s="2093"/>
      <c r="AN221" s="2093"/>
      <c r="AO221" s="2093"/>
      <c r="AP221" s="2093"/>
      <c r="AQ221" s="2093"/>
      <c r="AR221" s="2093"/>
      <c r="AS221" s="2093"/>
      <c r="AT221" s="2093"/>
      <c r="AU221" s="2093"/>
      <c r="AV221" s="2093"/>
      <c r="AW221" s="2093"/>
      <c r="AX221" s="2093"/>
      <c r="AY221" s="2093"/>
      <c r="AZ221" s="2093"/>
      <c r="BA221" s="2093"/>
      <c r="BB221" s="2093"/>
      <c r="BC221" s="2093"/>
      <c r="BD221" s="2093"/>
      <c r="BE221" s="2093"/>
      <c r="BF221" s="2093"/>
      <c r="BG221" s="1340"/>
      <c r="BH221" s="1340"/>
      <c r="BI221" s="1340"/>
      <c r="BK221" s="904" t="b">
        <v>0</v>
      </c>
    </row>
    <row r="222" spans="1:63" ht="18.75" customHeight="1">
      <c r="F222" s="1783"/>
      <c r="G222" s="1783"/>
      <c r="H222" s="1783"/>
      <c r="I222" s="1783"/>
      <c r="J222" s="1783"/>
      <c r="K222" s="1783"/>
      <c r="L222" s="1783"/>
      <c r="M222" s="1783"/>
      <c r="N222" s="1783"/>
      <c r="O222" s="1783"/>
      <c r="P222" s="1783"/>
      <c r="Q222" s="1783"/>
      <c r="R222" s="1783"/>
      <c r="S222" s="1783"/>
      <c r="T222" s="1783"/>
      <c r="U222" s="1783"/>
      <c r="V222" s="1783"/>
      <c r="W222" s="1783"/>
      <c r="X222" s="1783"/>
      <c r="Y222" s="1783"/>
      <c r="Z222" s="1783"/>
      <c r="AA222" s="1783"/>
      <c r="AE222" s="1089"/>
      <c r="AF222" s="1089"/>
      <c r="AG222" s="1089"/>
      <c r="AH222" s="1089"/>
      <c r="AI222" s="1089"/>
      <c r="AJ222" s="1089"/>
      <c r="AL222" s="2094"/>
      <c r="AM222" s="2094"/>
      <c r="AN222" s="2094"/>
      <c r="AO222" s="2094"/>
      <c r="AP222" s="2094"/>
      <c r="AQ222" s="2094"/>
      <c r="AR222" s="2094"/>
      <c r="AS222" s="2094"/>
      <c r="AT222" s="2094"/>
      <c r="AU222" s="2094"/>
      <c r="AV222" s="2094"/>
      <c r="AW222" s="2094"/>
      <c r="AX222" s="2094"/>
      <c r="AY222" s="2094"/>
      <c r="AZ222" s="2094"/>
      <c r="BA222" s="2094"/>
      <c r="BB222" s="2094"/>
      <c r="BC222" s="2094"/>
      <c r="BD222" s="2094"/>
      <c r="BE222" s="2094"/>
      <c r="BF222" s="2094"/>
      <c r="BG222" s="1340"/>
      <c r="BH222" s="1340"/>
      <c r="BI222" s="1340"/>
    </row>
    <row r="223" spans="1:63" ht="18.75" customHeight="1">
      <c r="F223" s="1783"/>
      <c r="G223" s="1783"/>
      <c r="H223" s="1783"/>
      <c r="I223" s="1783"/>
      <c r="J223" s="1783"/>
      <c r="K223" s="1783"/>
      <c r="L223" s="1783"/>
      <c r="M223" s="1783"/>
      <c r="N223" s="1783"/>
      <c r="O223" s="1783"/>
      <c r="P223" s="1783"/>
      <c r="Q223" s="1783"/>
      <c r="R223" s="1783"/>
      <c r="S223" s="1783"/>
      <c r="T223" s="1783"/>
      <c r="U223" s="1783"/>
      <c r="V223" s="1783"/>
      <c r="W223" s="1783"/>
      <c r="X223" s="1783"/>
      <c r="Y223" s="1783"/>
      <c r="Z223" s="1783"/>
      <c r="AA223" s="1783"/>
      <c r="AK223" s="2102"/>
      <c r="AL223" s="2103"/>
      <c r="AM223" s="2103"/>
      <c r="AN223" s="2103"/>
      <c r="AO223" s="2103"/>
      <c r="AP223" s="2103"/>
      <c r="AQ223" s="2103"/>
      <c r="AR223" s="2103"/>
      <c r="AS223" s="2103"/>
      <c r="AT223" s="2103"/>
      <c r="AU223" s="2103"/>
      <c r="AV223" s="2103"/>
      <c r="AW223" s="2103"/>
      <c r="AX223" s="2103"/>
      <c r="AY223" s="2103"/>
      <c r="AZ223" s="2103"/>
      <c r="BA223" s="2103"/>
      <c r="BB223" s="2103"/>
      <c r="BC223" s="2103"/>
      <c r="BD223" s="2103"/>
      <c r="BE223" s="2103"/>
      <c r="BF223" s="2104"/>
    </row>
    <row r="224" spans="1:63" ht="18.75" customHeight="1">
      <c r="F224" s="1783"/>
      <c r="G224" s="1783"/>
      <c r="H224" s="1783"/>
      <c r="I224" s="1783"/>
      <c r="J224" s="1783"/>
      <c r="K224" s="1783"/>
      <c r="L224" s="1783"/>
      <c r="M224" s="1783"/>
      <c r="N224" s="1783"/>
      <c r="O224" s="1783"/>
      <c r="P224" s="1783"/>
      <c r="Q224" s="1783"/>
      <c r="R224" s="1783"/>
      <c r="S224" s="1783"/>
      <c r="T224" s="1783"/>
      <c r="U224" s="1783"/>
      <c r="V224" s="1783"/>
      <c r="W224" s="1783"/>
      <c r="X224" s="1783"/>
      <c r="Y224" s="1783"/>
      <c r="Z224" s="1783"/>
      <c r="AA224" s="1783"/>
      <c r="AK224" s="2105"/>
      <c r="AL224" s="2106"/>
      <c r="AM224" s="2106"/>
      <c r="AN224" s="2106"/>
      <c r="AO224" s="2106"/>
      <c r="AP224" s="2106"/>
      <c r="AQ224" s="2106"/>
      <c r="AR224" s="2106"/>
      <c r="AS224" s="2106"/>
      <c r="AT224" s="2106"/>
      <c r="AU224" s="2106"/>
      <c r="AV224" s="2106"/>
      <c r="AW224" s="2106"/>
      <c r="AX224" s="2106"/>
      <c r="AY224" s="2106"/>
      <c r="AZ224" s="2106"/>
      <c r="BA224" s="2106"/>
      <c r="BB224" s="2106"/>
      <c r="BC224" s="2106"/>
      <c r="BD224" s="2106"/>
      <c r="BE224" s="2106"/>
      <c r="BF224" s="2107"/>
    </row>
    <row r="225" spans="1:58" ht="18.75" customHeight="1">
      <c r="F225" s="1783"/>
      <c r="G225" s="1783"/>
      <c r="H225" s="1783"/>
      <c r="I225" s="1783"/>
      <c r="J225" s="1783"/>
      <c r="K225" s="1783"/>
      <c r="L225" s="1783"/>
      <c r="M225" s="1783"/>
      <c r="N225" s="1783"/>
      <c r="O225" s="1783"/>
      <c r="P225" s="1783"/>
      <c r="Q225" s="1783"/>
      <c r="R225" s="1783"/>
      <c r="S225" s="1783"/>
      <c r="T225" s="1783"/>
      <c r="U225" s="1783"/>
      <c r="V225" s="1783"/>
      <c r="W225" s="1783"/>
      <c r="X225" s="1783"/>
      <c r="Y225" s="1783"/>
      <c r="Z225" s="1783"/>
      <c r="AA225" s="1783"/>
      <c r="AK225" s="2108"/>
      <c r="AL225" s="2109"/>
      <c r="AM225" s="2109"/>
      <c r="AN225" s="2109"/>
      <c r="AO225" s="2109"/>
      <c r="AP225" s="2109"/>
      <c r="AQ225" s="2109"/>
      <c r="AR225" s="2109"/>
      <c r="AS225" s="2109"/>
      <c r="AT225" s="2109"/>
      <c r="AU225" s="2109"/>
      <c r="AV225" s="2109"/>
      <c r="AW225" s="2109"/>
      <c r="AX225" s="2109"/>
      <c r="AY225" s="2109"/>
      <c r="AZ225" s="2109"/>
      <c r="BA225" s="2109"/>
      <c r="BB225" s="2109"/>
      <c r="BC225" s="2109"/>
      <c r="BD225" s="2109"/>
      <c r="BE225" s="2109"/>
      <c r="BF225" s="2110"/>
    </row>
    <row r="226" spans="1:58" ht="18.75" customHeight="1"/>
    <row r="227" spans="1:58" ht="18.75" customHeight="1"/>
    <row r="228" spans="1:58" ht="18.75" customHeight="1"/>
    <row r="229" spans="1:58" ht="18.75" customHeight="1"/>
    <row r="230" spans="1:58" ht="18.75" customHeight="1"/>
    <row r="231" spans="1:58" ht="17.25" customHeight="1">
      <c r="A231" s="1307" t="s">
        <v>541</v>
      </c>
      <c r="B231" s="1307"/>
      <c r="C231" s="1307"/>
      <c r="D231" s="1307"/>
      <c r="E231" s="1307"/>
      <c r="F231" s="1307"/>
      <c r="G231" s="1307"/>
      <c r="H231" s="1307"/>
      <c r="I231" s="1307"/>
      <c r="J231" s="1307"/>
      <c r="K231" s="1307"/>
      <c r="L231" s="1307"/>
      <c r="M231" s="1307"/>
      <c r="N231" s="1307"/>
      <c r="O231" s="1307"/>
      <c r="P231" s="1307"/>
      <c r="Q231" s="1307"/>
      <c r="R231" s="1307"/>
      <c r="S231" s="1307"/>
      <c r="T231" s="1307"/>
      <c r="U231" s="1307"/>
      <c r="V231" s="1307"/>
      <c r="W231" s="1307"/>
      <c r="X231" s="1307"/>
      <c r="Y231" s="1307"/>
      <c r="Z231" s="1307"/>
      <c r="AA231" s="1307"/>
      <c r="AE231" s="1341" t="s">
        <v>575</v>
      </c>
    </row>
    <row r="232" spans="1:58" s="903" customFormat="1" ht="17.25" customHeight="1">
      <c r="A232" s="903" t="s">
        <v>574</v>
      </c>
    </row>
    <row r="233" spans="1:58" ht="17.25" customHeight="1">
      <c r="A233" s="1342"/>
      <c r="B233" s="916"/>
      <c r="C233" s="916"/>
      <c r="D233" s="916"/>
      <c r="E233" s="1055"/>
      <c r="F233" s="2057" t="s">
        <v>573</v>
      </c>
      <c r="G233" s="2058"/>
      <c r="H233" s="2059"/>
      <c r="I233" s="1715" t="s">
        <v>572</v>
      </c>
      <c r="J233" s="1716"/>
      <c r="K233" s="1716"/>
      <c r="L233" s="1716"/>
      <c r="M233" s="1717"/>
      <c r="N233" s="2057" t="s">
        <v>571</v>
      </c>
      <c r="O233" s="2058"/>
      <c r="P233" s="2059"/>
      <c r="Q233" s="2057" t="s">
        <v>570</v>
      </c>
      <c r="R233" s="2058"/>
      <c r="S233" s="2058"/>
      <c r="T233" s="2058"/>
      <c r="U233" s="2059"/>
      <c r="V233" s="2057" t="s">
        <v>569</v>
      </c>
      <c r="W233" s="2058"/>
      <c r="X233" s="2058"/>
      <c r="Y233" s="2059"/>
      <c r="Z233" s="2057" t="s">
        <v>568</v>
      </c>
      <c r="AA233" s="2058"/>
      <c r="AB233" s="2058"/>
      <c r="AC233" s="2059"/>
    </row>
    <row r="234" spans="1:58" ht="17.25" customHeight="1">
      <c r="A234" s="1277"/>
      <c r="E234" s="1061"/>
      <c r="F234" s="2051"/>
      <c r="G234" s="2052"/>
      <c r="H234" s="2053"/>
      <c r="I234" s="1718"/>
      <c r="J234" s="1719"/>
      <c r="K234" s="1719"/>
      <c r="L234" s="1719"/>
      <c r="M234" s="1720"/>
      <c r="N234" s="2051"/>
      <c r="O234" s="2052"/>
      <c r="P234" s="2053"/>
      <c r="Q234" s="2051"/>
      <c r="R234" s="2052"/>
      <c r="S234" s="2052"/>
      <c r="T234" s="2052"/>
      <c r="U234" s="2053"/>
      <c r="V234" s="2051"/>
      <c r="W234" s="2052"/>
      <c r="X234" s="2052"/>
      <c r="Y234" s="2053"/>
      <c r="Z234" s="2051"/>
      <c r="AA234" s="2052"/>
      <c r="AB234" s="2052"/>
      <c r="AC234" s="2053"/>
    </row>
    <row r="235" spans="1:58" ht="17.25" customHeight="1">
      <c r="A235" s="1277"/>
      <c r="E235" s="1061"/>
      <c r="F235" s="2054"/>
      <c r="G235" s="2055"/>
      <c r="H235" s="2056"/>
      <c r="I235" s="1721"/>
      <c r="J235" s="1722"/>
      <c r="K235" s="1722"/>
      <c r="L235" s="1722"/>
      <c r="M235" s="1723"/>
      <c r="N235" s="2054"/>
      <c r="O235" s="2055"/>
      <c r="P235" s="2056"/>
      <c r="Q235" s="2054"/>
      <c r="R235" s="2055"/>
      <c r="S235" s="2055"/>
      <c r="T235" s="2055"/>
      <c r="U235" s="2056"/>
      <c r="V235" s="2054"/>
      <c r="W235" s="2055"/>
      <c r="X235" s="2055"/>
      <c r="Y235" s="2056"/>
      <c r="Z235" s="2054"/>
      <c r="AA235" s="2055"/>
      <c r="AB235" s="2055"/>
      <c r="AC235" s="2056"/>
    </row>
    <row r="236" spans="1:58" ht="17.25" customHeight="1">
      <c r="A236" s="2017" t="s">
        <v>567</v>
      </c>
      <c r="B236" s="2018"/>
      <c r="C236" s="2018"/>
      <c r="D236" s="2018"/>
      <c r="E236" s="2019"/>
      <c r="F236" s="2047"/>
      <c r="G236" s="2039"/>
      <c r="H236" s="2040"/>
      <c r="I236" s="1996"/>
      <c r="J236" s="1997"/>
      <c r="K236" s="1997"/>
      <c r="L236" s="1997"/>
      <c r="M236" s="1998"/>
      <c r="N236" s="1996"/>
      <c r="O236" s="1997"/>
      <c r="P236" s="1998"/>
      <c r="Q236" s="1996"/>
      <c r="R236" s="1997"/>
      <c r="S236" s="1997"/>
      <c r="T236" s="1997"/>
      <c r="U236" s="1998"/>
      <c r="V236" s="1996"/>
      <c r="W236" s="1997"/>
      <c r="X236" s="1997"/>
      <c r="Y236" s="1998"/>
      <c r="Z236" s="1996"/>
      <c r="AA236" s="1997"/>
      <c r="AB236" s="1997"/>
      <c r="AC236" s="1998"/>
    </row>
    <row r="237" spans="1:58" ht="17.25" customHeight="1">
      <c r="A237" s="2020"/>
      <c r="B237" s="2021"/>
      <c r="C237" s="2021"/>
      <c r="D237" s="2021"/>
      <c r="E237" s="2022"/>
      <c r="F237" s="2041"/>
      <c r="G237" s="2042"/>
      <c r="H237" s="2043"/>
      <c r="I237" s="1999"/>
      <c r="J237" s="2000"/>
      <c r="K237" s="2000"/>
      <c r="L237" s="2000"/>
      <c r="M237" s="2001"/>
      <c r="N237" s="1999"/>
      <c r="O237" s="2000"/>
      <c r="P237" s="2001"/>
      <c r="Q237" s="1999"/>
      <c r="R237" s="2000"/>
      <c r="S237" s="2000"/>
      <c r="T237" s="2000"/>
      <c r="U237" s="2001"/>
      <c r="V237" s="1999"/>
      <c r="W237" s="2000"/>
      <c r="X237" s="2000"/>
      <c r="Y237" s="2001"/>
      <c r="Z237" s="1999"/>
      <c r="AA237" s="2000"/>
      <c r="AB237" s="2000"/>
      <c r="AC237" s="2001"/>
    </row>
    <row r="238" spans="1:58" ht="17.25" customHeight="1">
      <c r="A238" s="2020"/>
      <c r="B238" s="2021"/>
      <c r="C238" s="2021"/>
      <c r="D238" s="2021"/>
      <c r="E238" s="2022"/>
      <c r="F238" s="2041"/>
      <c r="G238" s="2042"/>
      <c r="H238" s="2043"/>
      <c r="I238" s="1999"/>
      <c r="J238" s="2000"/>
      <c r="K238" s="2000"/>
      <c r="L238" s="2000"/>
      <c r="M238" s="2001"/>
      <c r="N238" s="1999"/>
      <c r="O238" s="2000"/>
      <c r="P238" s="2001"/>
      <c r="Q238" s="1999"/>
      <c r="R238" s="2000"/>
      <c r="S238" s="2000"/>
      <c r="T238" s="2000"/>
      <c r="U238" s="2001"/>
      <c r="V238" s="1999"/>
      <c r="W238" s="2000"/>
      <c r="X238" s="2000"/>
      <c r="Y238" s="2001"/>
      <c r="Z238" s="1999"/>
      <c r="AA238" s="2000"/>
      <c r="AB238" s="2000"/>
      <c r="AC238" s="2001"/>
    </row>
    <row r="239" spans="1:58" ht="17.25" customHeight="1">
      <c r="A239" s="2023"/>
      <c r="B239" s="2024"/>
      <c r="C239" s="2024"/>
      <c r="D239" s="2024"/>
      <c r="E239" s="2025"/>
      <c r="F239" s="2044"/>
      <c r="G239" s="2045"/>
      <c r="H239" s="2046"/>
      <c r="I239" s="2002"/>
      <c r="J239" s="2003"/>
      <c r="K239" s="2003"/>
      <c r="L239" s="2003"/>
      <c r="M239" s="2004"/>
      <c r="N239" s="2002"/>
      <c r="O239" s="2003"/>
      <c r="P239" s="2004"/>
      <c r="Q239" s="2002"/>
      <c r="R239" s="2003"/>
      <c r="S239" s="2003"/>
      <c r="T239" s="2003"/>
      <c r="U239" s="2004"/>
      <c r="V239" s="2002"/>
      <c r="W239" s="2003"/>
      <c r="X239" s="2003"/>
      <c r="Y239" s="2004"/>
      <c r="Z239" s="2002"/>
      <c r="AA239" s="2003"/>
      <c r="AB239" s="2003"/>
      <c r="AC239" s="2004"/>
    </row>
    <row r="240" spans="1:58" ht="17.25" customHeight="1">
      <c r="A240" s="2008" t="s">
        <v>566</v>
      </c>
      <c r="B240" s="2009"/>
      <c r="C240" s="2009"/>
      <c r="D240" s="2009"/>
      <c r="E240" s="2010"/>
      <c r="F240" s="2038"/>
      <c r="G240" s="2039"/>
      <c r="H240" s="2040"/>
      <c r="I240" s="1996"/>
      <c r="J240" s="1997"/>
      <c r="K240" s="1997"/>
      <c r="L240" s="1997"/>
      <c r="M240" s="1998"/>
      <c r="N240" s="1996"/>
      <c r="O240" s="1997"/>
      <c r="P240" s="1998"/>
      <c r="Q240" s="1996"/>
      <c r="R240" s="1997"/>
      <c r="S240" s="1997"/>
      <c r="T240" s="1997"/>
      <c r="U240" s="1998"/>
      <c r="V240" s="1996"/>
      <c r="W240" s="1997"/>
      <c r="X240" s="1997"/>
      <c r="Y240" s="1998"/>
      <c r="Z240" s="1996"/>
      <c r="AA240" s="1997"/>
      <c r="AB240" s="1997"/>
      <c r="AC240" s="1998"/>
    </row>
    <row r="241" spans="1:29" ht="17.25" customHeight="1">
      <c r="A241" s="2011"/>
      <c r="B241" s="2012"/>
      <c r="C241" s="2012"/>
      <c r="D241" s="2012"/>
      <c r="E241" s="2013"/>
      <c r="F241" s="2041"/>
      <c r="G241" s="2042"/>
      <c r="H241" s="2043"/>
      <c r="I241" s="1999"/>
      <c r="J241" s="2000"/>
      <c r="K241" s="2000"/>
      <c r="L241" s="2000"/>
      <c r="M241" s="2001"/>
      <c r="N241" s="1999"/>
      <c r="O241" s="2000"/>
      <c r="P241" s="2001"/>
      <c r="Q241" s="1999"/>
      <c r="R241" s="2000"/>
      <c r="S241" s="2000"/>
      <c r="T241" s="2000"/>
      <c r="U241" s="2001"/>
      <c r="V241" s="1999"/>
      <c r="W241" s="2000"/>
      <c r="X241" s="2000"/>
      <c r="Y241" s="2001"/>
      <c r="Z241" s="1999"/>
      <c r="AA241" s="2000"/>
      <c r="AB241" s="2000"/>
      <c r="AC241" s="2001"/>
    </row>
    <row r="242" spans="1:29" ht="17.25" customHeight="1">
      <c r="A242" s="2011"/>
      <c r="B242" s="2012"/>
      <c r="C242" s="2012"/>
      <c r="D242" s="2012"/>
      <c r="E242" s="2013"/>
      <c r="F242" s="2041"/>
      <c r="G242" s="2042"/>
      <c r="H242" s="2043"/>
      <c r="I242" s="1999"/>
      <c r="J242" s="2000"/>
      <c r="K242" s="2000"/>
      <c r="L242" s="2000"/>
      <c r="M242" s="2001"/>
      <c r="N242" s="1999"/>
      <c r="O242" s="2000"/>
      <c r="P242" s="2001"/>
      <c r="Q242" s="1999"/>
      <c r="R242" s="2000"/>
      <c r="S242" s="2000"/>
      <c r="T242" s="2000"/>
      <c r="U242" s="2001"/>
      <c r="V242" s="1999"/>
      <c r="W242" s="2000"/>
      <c r="X242" s="2000"/>
      <c r="Y242" s="2001"/>
      <c r="Z242" s="1999"/>
      <c r="AA242" s="2000"/>
      <c r="AB242" s="2000"/>
      <c r="AC242" s="2001"/>
    </row>
    <row r="243" spans="1:29" ht="17.25" customHeight="1">
      <c r="A243" s="2011"/>
      <c r="B243" s="2012"/>
      <c r="C243" s="2012"/>
      <c r="D243" s="2012"/>
      <c r="E243" s="2013"/>
      <c r="F243" s="2041"/>
      <c r="G243" s="2042"/>
      <c r="H243" s="2043"/>
      <c r="I243" s="1999"/>
      <c r="J243" s="2000"/>
      <c r="K243" s="2000"/>
      <c r="L243" s="2000"/>
      <c r="M243" s="2001"/>
      <c r="N243" s="1999"/>
      <c r="O243" s="2000"/>
      <c r="P243" s="2001"/>
      <c r="Q243" s="1999"/>
      <c r="R243" s="2000"/>
      <c r="S243" s="2000"/>
      <c r="T243" s="2000"/>
      <c r="U243" s="2001"/>
      <c r="V243" s="1999"/>
      <c r="W243" s="2000"/>
      <c r="X243" s="2000"/>
      <c r="Y243" s="2001"/>
      <c r="Z243" s="1999"/>
      <c r="AA243" s="2000"/>
      <c r="AB243" s="2000"/>
      <c r="AC243" s="2001"/>
    </row>
    <row r="244" spans="1:29" ht="17.25" customHeight="1">
      <c r="A244" s="2014"/>
      <c r="B244" s="2015"/>
      <c r="C244" s="2015"/>
      <c r="D244" s="2015"/>
      <c r="E244" s="2016"/>
      <c r="F244" s="2044"/>
      <c r="G244" s="2045"/>
      <c r="H244" s="2046"/>
      <c r="I244" s="2002"/>
      <c r="J244" s="2003"/>
      <c r="K244" s="2003"/>
      <c r="L244" s="2003"/>
      <c r="M244" s="2004"/>
      <c r="N244" s="2002"/>
      <c r="O244" s="2003"/>
      <c r="P244" s="2004"/>
      <c r="Q244" s="2002"/>
      <c r="R244" s="2003"/>
      <c r="S244" s="2003"/>
      <c r="T244" s="2003"/>
      <c r="U244" s="2004"/>
      <c r="V244" s="2002"/>
      <c r="W244" s="2003"/>
      <c r="X244" s="2003"/>
      <c r="Y244" s="2004"/>
      <c r="Z244" s="2002"/>
      <c r="AA244" s="2003"/>
      <c r="AB244" s="2003"/>
      <c r="AC244" s="2004"/>
    </row>
    <row r="245" spans="1:29" ht="17.25" customHeight="1">
      <c r="A245" s="2008" t="s">
        <v>565</v>
      </c>
      <c r="B245" s="2009"/>
      <c r="C245" s="2009"/>
      <c r="D245" s="2009"/>
      <c r="E245" s="2010"/>
      <c r="F245" s="1996"/>
      <c r="G245" s="1997"/>
      <c r="H245" s="1998"/>
      <c r="I245" s="1996"/>
      <c r="J245" s="1997"/>
      <c r="K245" s="1997"/>
      <c r="L245" s="1997"/>
      <c r="M245" s="1998"/>
      <c r="N245" s="1996"/>
      <c r="O245" s="1997"/>
      <c r="P245" s="1998"/>
      <c r="Q245" s="1996"/>
      <c r="R245" s="1997"/>
      <c r="S245" s="1997"/>
      <c r="T245" s="1997"/>
      <c r="U245" s="1998"/>
      <c r="V245" s="1996"/>
      <c r="W245" s="1997"/>
      <c r="X245" s="1997"/>
      <c r="Y245" s="1998"/>
      <c r="Z245" s="1996"/>
      <c r="AA245" s="1997"/>
      <c r="AB245" s="1997"/>
      <c r="AC245" s="1998"/>
    </row>
    <row r="246" spans="1:29" ht="17.25" customHeight="1">
      <c r="A246" s="2011"/>
      <c r="B246" s="2012"/>
      <c r="C246" s="2012"/>
      <c r="D246" s="2012"/>
      <c r="E246" s="2013"/>
      <c r="F246" s="1999"/>
      <c r="G246" s="2000"/>
      <c r="H246" s="2001"/>
      <c r="I246" s="1999"/>
      <c r="J246" s="2000"/>
      <c r="K246" s="2000"/>
      <c r="L246" s="2000"/>
      <c r="M246" s="2001"/>
      <c r="N246" s="1999"/>
      <c r="O246" s="2000"/>
      <c r="P246" s="2001"/>
      <c r="Q246" s="1999"/>
      <c r="R246" s="2000"/>
      <c r="S246" s="2000"/>
      <c r="T246" s="2000"/>
      <c r="U246" s="2001"/>
      <c r="V246" s="1999"/>
      <c r="W246" s="2000"/>
      <c r="X246" s="2000"/>
      <c r="Y246" s="2001"/>
      <c r="Z246" s="1999"/>
      <c r="AA246" s="2000"/>
      <c r="AB246" s="2000"/>
      <c r="AC246" s="2001"/>
    </row>
    <row r="247" spans="1:29" ht="17.25" customHeight="1">
      <c r="A247" s="2011"/>
      <c r="B247" s="2012"/>
      <c r="C247" s="2012"/>
      <c r="D247" s="2012"/>
      <c r="E247" s="2013"/>
      <c r="F247" s="1999"/>
      <c r="G247" s="2000"/>
      <c r="H247" s="2001"/>
      <c r="I247" s="1999"/>
      <c r="J247" s="2000"/>
      <c r="K247" s="2000"/>
      <c r="L247" s="2000"/>
      <c r="M247" s="2001"/>
      <c r="N247" s="1999"/>
      <c r="O247" s="2000"/>
      <c r="P247" s="2001"/>
      <c r="Q247" s="1999"/>
      <c r="R247" s="2000"/>
      <c r="S247" s="2000"/>
      <c r="T247" s="2000"/>
      <c r="U247" s="2001"/>
      <c r="V247" s="1999"/>
      <c r="W247" s="2000"/>
      <c r="X247" s="2000"/>
      <c r="Y247" s="2001"/>
      <c r="Z247" s="1999"/>
      <c r="AA247" s="2000"/>
      <c r="AB247" s="2000"/>
      <c r="AC247" s="2001"/>
    </row>
    <row r="248" spans="1:29" ht="17.25" customHeight="1">
      <c r="A248" s="2014"/>
      <c r="B248" s="2015"/>
      <c r="C248" s="2015"/>
      <c r="D248" s="2015"/>
      <c r="E248" s="2016"/>
      <c r="F248" s="2002"/>
      <c r="G248" s="2003"/>
      <c r="H248" s="2004"/>
      <c r="I248" s="2002"/>
      <c r="J248" s="2003"/>
      <c r="K248" s="2003"/>
      <c r="L248" s="2003"/>
      <c r="M248" s="2004"/>
      <c r="N248" s="2002"/>
      <c r="O248" s="2003"/>
      <c r="P248" s="2004"/>
      <c r="Q248" s="2002"/>
      <c r="R248" s="2003"/>
      <c r="S248" s="2003"/>
      <c r="T248" s="2003"/>
      <c r="U248" s="2004"/>
      <c r="V248" s="2002"/>
      <c r="W248" s="2003"/>
      <c r="X248" s="2003"/>
      <c r="Y248" s="2004"/>
      <c r="Z248" s="2002"/>
      <c r="AA248" s="2003"/>
      <c r="AB248" s="2003"/>
      <c r="AC248" s="2004"/>
    </row>
    <row r="249" spans="1:29" ht="17.25" customHeight="1">
      <c r="A249" s="2017" t="s">
        <v>564</v>
      </c>
      <c r="B249" s="2018"/>
      <c r="C249" s="2018"/>
      <c r="D249" s="2018"/>
      <c r="E249" s="2019"/>
      <c r="F249" s="1996"/>
      <c r="G249" s="1997"/>
      <c r="H249" s="1998"/>
      <c r="I249" s="1996"/>
      <c r="J249" s="1997"/>
      <c r="K249" s="1997"/>
      <c r="L249" s="1997"/>
      <c r="M249" s="1998"/>
      <c r="N249" s="1996"/>
      <c r="O249" s="1997"/>
      <c r="P249" s="1998"/>
      <c r="Q249" s="1996"/>
      <c r="R249" s="1997"/>
      <c r="S249" s="1997"/>
      <c r="T249" s="1997"/>
      <c r="U249" s="1998"/>
      <c r="V249" s="1996"/>
      <c r="W249" s="1997"/>
      <c r="X249" s="1997"/>
      <c r="Y249" s="1998"/>
      <c r="Z249" s="1996"/>
      <c r="AA249" s="1997"/>
      <c r="AB249" s="1997"/>
      <c r="AC249" s="1998"/>
    </row>
    <row r="250" spans="1:29" ht="17.25" customHeight="1">
      <c r="A250" s="2020"/>
      <c r="B250" s="2021"/>
      <c r="C250" s="2021"/>
      <c r="D250" s="2021"/>
      <c r="E250" s="2022"/>
      <c r="F250" s="1999"/>
      <c r="G250" s="2000"/>
      <c r="H250" s="2001"/>
      <c r="I250" s="1999"/>
      <c r="J250" s="2000"/>
      <c r="K250" s="2000"/>
      <c r="L250" s="2000"/>
      <c r="M250" s="2001"/>
      <c r="N250" s="1999"/>
      <c r="O250" s="2000"/>
      <c r="P250" s="2001"/>
      <c r="Q250" s="1999"/>
      <c r="R250" s="2000"/>
      <c r="S250" s="2000"/>
      <c r="T250" s="2000"/>
      <c r="U250" s="2001"/>
      <c r="V250" s="1999"/>
      <c r="W250" s="2000"/>
      <c r="X250" s="2000"/>
      <c r="Y250" s="2001"/>
      <c r="Z250" s="1999"/>
      <c r="AA250" s="2000"/>
      <c r="AB250" s="2000"/>
      <c r="AC250" s="2001"/>
    </row>
    <row r="251" spans="1:29" ht="17.25" customHeight="1">
      <c r="A251" s="2020"/>
      <c r="B251" s="2021"/>
      <c r="C251" s="2021"/>
      <c r="D251" s="2021"/>
      <c r="E251" s="2022"/>
      <c r="F251" s="1999"/>
      <c r="G251" s="2000"/>
      <c r="H251" s="2001"/>
      <c r="I251" s="1999"/>
      <c r="J251" s="2000"/>
      <c r="K251" s="2000"/>
      <c r="L251" s="2000"/>
      <c r="M251" s="2001"/>
      <c r="N251" s="1999"/>
      <c r="O251" s="2000"/>
      <c r="P251" s="2001"/>
      <c r="Q251" s="1999"/>
      <c r="R251" s="2000"/>
      <c r="S251" s="2000"/>
      <c r="T251" s="2000"/>
      <c r="U251" s="2001"/>
      <c r="V251" s="1999"/>
      <c r="W251" s="2000"/>
      <c r="X251" s="2000"/>
      <c r="Y251" s="2001"/>
      <c r="Z251" s="1999"/>
      <c r="AA251" s="2000"/>
      <c r="AB251" s="2000"/>
      <c r="AC251" s="2001"/>
    </row>
    <row r="252" spans="1:29" ht="17.25" customHeight="1">
      <c r="A252" s="2023"/>
      <c r="B252" s="2024"/>
      <c r="C252" s="2024"/>
      <c r="D252" s="2024"/>
      <c r="E252" s="2025"/>
      <c r="F252" s="2002"/>
      <c r="G252" s="2003"/>
      <c r="H252" s="2004"/>
      <c r="I252" s="2002"/>
      <c r="J252" s="2003"/>
      <c r="K252" s="2003"/>
      <c r="L252" s="2003"/>
      <c r="M252" s="2004"/>
      <c r="N252" s="2002"/>
      <c r="O252" s="2003"/>
      <c r="P252" s="2004"/>
      <c r="Q252" s="2002"/>
      <c r="R252" s="2003"/>
      <c r="S252" s="2003"/>
      <c r="T252" s="2003"/>
      <c r="U252" s="2004"/>
      <c r="V252" s="2002"/>
      <c r="W252" s="2003"/>
      <c r="X252" s="2003"/>
      <c r="Y252" s="2004"/>
      <c r="Z252" s="2002"/>
      <c r="AA252" s="2003"/>
      <c r="AB252" s="2003"/>
      <c r="AC252" s="2004"/>
    </row>
    <row r="253" spans="1:29" ht="17.25" customHeight="1">
      <c r="A253" s="2008" t="s">
        <v>563</v>
      </c>
      <c r="B253" s="2009"/>
      <c r="C253" s="2009"/>
      <c r="D253" s="2009"/>
      <c r="E253" s="2010"/>
      <c r="F253" s="1996"/>
      <c r="G253" s="1997"/>
      <c r="H253" s="1998"/>
      <c r="I253" s="1996"/>
      <c r="J253" s="1997"/>
      <c r="K253" s="1997"/>
      <c r="L253" s="1997"/>
      <c r="M253" s="1998"/>
      <c r="N253" s="1996"/>
      <c r="O253" s="1997"/>
      <c r="P253" s="1998"/>
      <c r="Q253" s="1996"/>
      <c r="R253" s="1997"/>
      <c r="S253" s="1997"/>
      <c r="T253" s="1997"/>
      <c r="U253" s="1998"/>
      <c r="V253" s="1996"/>
      <c r="W253" s="1997"/>
      <c r="X253" s="1997"/>
      <c r="Y253" s="1998"/>
      <c r="Z253" s="1996"/>
      <c r="AA253" s="1997"/>
      <c r="AB253" s="1997"/>
      <c r="AC253" s="1998"/>
    </row>
    <row r="254" spans="1:29" ht="17.25" customHeight="1">
      <c r="A254" s="2011"/>
      <c r="B254" s="2012"/>
      <c r="C254" s="2012"/>
      <c r="D254" s="2012"/>
      <c r="E254" s="2013"/>
      <c r="F254" s="1999"/>
      <c r="G254" s="2000"/>
      <c r="H254" s="2001"/>
      <c r="I254" s="1999"/>
      <c r="J254" s="2000"/>
      <c r="K254" s="2000"/>
      <c r="L254" s="2000"/>
      <c r="M254" s="2001"/>
      <c r="N254" s="1999"/>
      <c r="O254" s="2000"/>
      <c r="P254" s="2001"/>
      <c r="Q254" s="1999"/>
      <c r="R254" s="2000"/>
      <c r="S254" s="2000"/>
      <c r="T254" s="2000"/>
      <c r="U254" s="2001"/>
      <c r="V254" s="1999"/>
      <c r="W254" s="2000"/>
      <c r="X254" s="2000"/>
      <c r="Y254" s="2001"/>
      <c r="Z254" s="1999"/>
      <c r="AA254" s="2000"/>
      <c r="AB254" s="2000"/>
      <c r="AC254" s="2001"/>
    </row>
    <row r="255" spans="1:29" ht="17.25" customHeight="1">
      <c r="A255" s="2011"/>
      <c r="B255" s="2012"/>
      <c r="C255" s="2012"/>
      <c r="D255" s="2012"/>
      <c r="E255" s="2013"/>
      <c r="F255" s="1999"/>
      <c r="G255" s="2000"/>
      <c r="H255" s="2001"/>
      <c r="I255" s="1999"/>
      <c r="J255" s="2000"/>
      <c r="K255" s="2000"/>
      <c r="L255" s="2000"/>
      <c r="M255" s="2001"/>
      <c r="N255" s="1999"/>
      <c r="O255" s="2000"/>
      <c r="P255" s="2001"/>
      <c r="Q255" s="1999"/>
      <c r="R255" s="2000"/>
      <c r="S255" s="2000"/>
      <c r="T255" s="2000"/>
      <c r="U255" s="2001"/>
      <c r="V255" s="1999"/>
      <c r="W255" s="2000"/>
      <c r="X255" s="2000"/>
      <c r="Y255" s="2001"/>
      <c r="Z255" s="1999"/>
      <c r="AA255" s="2000"/>
      <c r="AB255" s="2000"/>
      <c r="AC255" s="2001"/>
    </row>
    <row r="256" spans="1:29" ht="17.25" customHeight="1">
      <c r="A256" s="2014"/>
      <c r="B256" s="2015"/>
      <c r="C256" s="2015"/>
      <c r="D256" s="2015"/>
      <c r="E256" s="2016"/>
      <c r="F256" s="2002"/>
      <c r="G256" s="2003"/>
      <c r="H256" s="2004"/>
      <c r="I256" s="2002"/>
      <c r="J256" s="2003"/>
      <c r="K256" s="2003"/>
      <c r="L256" s="2003"/>
      <c r="M256" s="2004"/>
      <c r="N256" s="2002"/>
      <c r="O256" s="2003"/>
      <c r="P256" s="2004"/>
      <c r="Q256" s="2002"/>
      <c r="R256" s="2003"/>
      <c r="S256" s="2003"/>
      <c r="T256" s="2003"/>
      <c r="U256" s="2004"/>
      <c r="V256" s="2002"/>
      <c r="W256" s="2003"/>
      <c r="X256" s="2003"/>
      <c r="Y256" s="2004"/>
      <c r="Z256" s="2002"/>
      <c r="AA256" s="2003"/>
      <c r="AB256" s="2003"/>
      <c r="AC256" s="2004"/>
    </row>
    <row r="257" spans="1:29" ht="17.25" customHeight="1">
      <c r="A257" s="2008" t="s">
        <v>562</v>
      </c>
      <c r="B257" s="2009"/>
      <c r="C257" s="2009"/>
      <c r="D257" s="2009"/>
      <c r="E257" s="2010"/>
      <c r="F257" s="1996"/>
      <c r="G257" s="1997"/>
      <c r="H257" s="1998"/>
      <c r="I257" s="1996"/>
      <c r="J257" s="1997"/>
      <c r="K257" s="1997"/>
      <c r="L257" s="1997"/>
      <c r="M257" s="1998"/>
      <c r="N257" s="1996"/>
      <c r="O257" s="1997"/>
      <c r="P257" s="1998"/>
      <c r="Q257" s="1996"/>
      <c r="R257" s="1997"/>
      <c r="S257" s="1997"/>
      <c r="T257" s="1997"/>
      <c r="U257" s="1998"/>
      <c r="V257" s="1996"/>
      <c r="W257" s="1997"/>
      <c r="X257" s="1997"/>
      <c r="Y257" s="1998"/>
      <c r="Z257" s="1996"/>
      <c r="AA257" s="1997"/>
      <c r="AB257" s="1997"/>
      <c r="AC257" s="1998"/>
    </row>
    <row r="258" spans="1:29" ht="17.25" customHeight="1">
      <c r="A258" s="2011"/>
      <c r="B258" s="2012"/>
      <c r="C258" s="2012"/>
      <c r="D258" s="2012"/>
      <c r="E258" s="2013"/>
      <c r="F258" s="1999"/>
      <c r="G258" s="2000"/>
      <c r="H258" s="2001"/>
      <c r="I258" s="1999"/>
      <c r="J258" s="2000"/>
      <c r="K258" s="2000"/>
      <c r="L258" s="2000"/>
      <c r="M258" s="2001"/>
      <c r="N258" s="1999"/>
      <c r="O258" s="2000"/>
      <c r="P258" s="2001"/>
      <c r="Q258" s="1999"/>
      <c r="R258" s="2000"/>
      <c r="S258" s="2000"/>
      <c r="T258" s="2000"/>
      <c r="U258" s="2001"/>
      <c r="V258" s="1999"/>
      <c r="W258" s="2000"/>
      <c r="X258" s="2000"/>
      <c r="Y258" s="2001"/>
      <c r="Z258" s="1999"/>
      <c r="AA258" s="2000"/>
      <c r="AB258" s="2000"/>
      <c r="AC258" s="2001"/>
    </row>
    <row r="259" spans="1:29" ht="17.25" customHeight="1">
      <c r="A259" s="2011"/>
      <c r="B259" s="2012"/>
      <c r="C259" s="2012"/>
      <c r="D259" s="2012"/>
      <c r="E259" s="2013"/>
      <c r="F259" s="1999"/>
      <c r="G259" s="2000"/>
      <c r="H259" s="2001"/>
      <c r="I259" s="1999"/>
      <c r="J259" s="2000"/>
      <c r="K259" s="2000"/>
      <c r="L259" s="2000"/>
      <c r="M259" s="2001"/>
      <c r="N259" s="1999"/>
      <c r="O259" s="2000"/>
      <c r="P259" s="2001"/>
      <c r="Q259" s="1999"/>
      <c r="R259" s="2000"/>
      <c r="S259" s="2000"/>
      <c r="T259" s="2000"/>
      <c r="U259" s="2001"/>
      <c r="V259" s="1999"/>
      <c r="W259" s="2000"/>
      <c r="X259" s="2000"/>
      <c r="Y259" s="2001"/>
      <c r="Z259" s="1999"/>
      <c r="AA259" s="2000"/>
      <c r="AB259" s="2000"/>
      <c r="AC259" s="2001"/>
    </row>
    <row r="260" spans="1:29" ht="17.25" customHeight="1">
      <c r="A260" s="2014"/>
      <c r="B260" s="2015"/>
      <c r="C260" s="2015"/>
      <c r="D260" s="2015"/>
      <c r="E260" s="2016"/>
      <c r="F260" s="2002"/>
      <c r="G260" s="2003"/>
      <c r="H260" s="2004"/>
      <c r="I260" s="2002"/>
      <c r="J260" s="2003"/>
      <c r="K260" s="2003"/>
      <c r="L260" s="2003"/>
      <c r="M260" s="2004"/>
      <c r="N260" s="2002"/>
      <c r="O260" s="2003"/>
      <c r="P260" s="2004"/>
      <c r="Q260" s="2002"/>
      <c r="R260" s="2003"/>
      <c r="S260" s="2003"/>
      <c r="T260" s="2003"/>
      <c r="U260" s="2004"/>
      <c r="V260" s="2002"/>
      <c r="W260" s="2003"/>
      <c r="X260" s="2003"/>
      <c r="Y260" s="2004"/>
      <c r="Z260" s="2002"/>
      <c r="AA260" s="2003"/>
      <c r="AB260" s="2003"/>
      <c r="AC260" s="2004"/>
    </row>
    <row r="261" spans="1:29" ht="17.25" customHeight="1">
      <c r="A261" s="2008" t="s">
        <v>561</v>
      </c>
      <c r="B261" s="2009"/>
      <c r="C261" s="2009"/>
      <c r="D261" s="2009"/>
      <c r="E261" s="2010"/>
      <c r="F261" s="1996"/>
      <c r="G261" s="1997"/>
      <c r="H261" s="1998"/>
      <c r="I261" s="1996"/>
      <c r="J261" s="1997"/>
      <c r="K261" s="1997"/>
      <c r="L261" s="1997"/>
      <c r="M261" s="1998"/>
      <c r="N261" s="1996"/>
      <c r="O261" s="1997"/>
      <c r="P261" s="1998"/>
      <c r="Q261" s="1996"/>
      <c r="R261" s="1997"/>
      <c r="S261" s="1997"/>
      <c r="T261" s="1997"/>
      <c r="U261" s="1998"/>
      <c r="V261" s="1996"/>
      <c r="W261" s="1997"/>
      <c r="X261" s="1997"/>
      <c r="Y261" s="1998"/>
      <c r="Z261" s="1996"/>
      <c r="AA261" s="1997"/>
      <c r="AB261" s="1997"/>
      <c r="AC261" s="1998"/>
    </row>
    <row r="262" spans="1:29" ht="17.25" customHeight="1">
      <c r="A262" s="2011"/>
      <c r="B262" s="2012"/>
      <c r="C262" s="2012"/>
      <c r="D262" s="2012"/>
      <c r="E262" s="2013"/>
      <c r="F262" s="1999"/>
      <c r="G262" s="2000"/>
      <c r="H262" s="2001"/>
      <c r="I262" s="1999"/>
      <c r="J262" s="2000"/>
      <c r="K262" s="2000"/>
      <c r="L262" s="2000"/>
      <c r="M262" s="2001"/>
      <c r="N262" s="1999"/>
      <c r="O262" s="2000"/>
      <c r="P262" s="2001"/>
      <c r="Q262" s="1999"/>
      <c r="R262" s="2000"/>
      <c r="S262" s="2000"/>
      <c r="T262" s="2000"/>
      <c r="U262" s="2001"/>
      <c r="V262" s="1999"/>
      <c r="W262" s="2000"/>
      <c r="X262" s="2000"/>
      <c r="Y262" s="2001"/>
      <c r="Z262" s="1999"/>
      <c r="AA262" s="2000"/>
      <c r="AB262" s="2000"/>
      <c r="AC262" s="2001"/>
    </row>
    <row r="263" spans="1:29" ht="17.25" customHeight="1">
      <c r="A263" s="2011"/>
      <c r="B263" s="2012"/>
      <c r="C263" s="2012"/>
      <c r="D263" s="2012"/>
      <c r="E263" s="2013"/>
      <c r="F263" s="1999"/>
      <c r="G263" s="2000"/>
      <c r="H263" s="2001"/>
      <c r="I263" s="1999"/>
      <c r="J263" s="2000"/>
      <c r="K263" s="2000"/>
      <c r="L263" s="2000"/>
      <c r="M263" s="2001"/>
      <c r="N263" s="1999"/>
      <c r="O263" s="2000"/>
      <c r="P263" s="2001"/>
      <c r="Q263" s="1999"/>
      <c r="R263" s="2000"/>
      <c r="S263" s="2000"/>
      <c r="T263" s="2000"/>
      <c r="U263" s="2001"/>
      <c r="V263" s="1999"/>
      <c r="W263" s="2000"/>
      <c r="X263" s="2000"/>
      <c r="Y263" s="2001"/>
      <c r="Z263" s="1999"/>
      <c r="AA263" s="2000"/>
      <c r="AB263" s="2000"/>
      <c r="AC263" s="2001"/>
    </row>
    <row r="264" spans="1:29" ht="17.25" customHeight="1">
      <c r="A264" s="2014"/>
      <c r="B264" s="2015"/>
      <c r="C264" s="2015"/>
      <c r="D264" s="2015"/>
      <c r="E264" s="2016"/>
      <c r="F264" s="2002"/>
      <c r="G264" s="2003"/>
      <c r="H264" s="2004"/>
      <c r="I264" s="2002"/>
      <c r="J264" s="2003"/>
      <c r="K264" s="2003"/>
      <c r="L264" s="2003"/>
      <c r="M264" s="2004"/>
      <c r="N264" s="2002"/>
      <c r="O264" s="2003"/>
      <c r="P264" s="2004"/>
      <c r="Q264" s="2002"/>
      <c r="R264" s="2003"/>
      <c r="S264" s="2003"/>
      <c r="T264" s="2003"/>
      <c r="U264" s="2004"/>
      <c r="V264" s="2002"/>
      <c r="W264" s="2003"/>
      <c r="X264" s="2003"/>
      <c r="Y264" s="2004"/>
      <c r="Z264" s="2002"/>
      <c r="AA264" s="2003"/>
      <c r="AB264" s="2003"/>
      <c r="AC264" s="2004"/>
    </row>
    <row r="265" spans="1:29" ht="17.25" customHeight="1">
      <c r="A265" s="2017" t="s">
        <v>560</v>
      </c>
      <c r="B265" s="2018"/>
      <c r="C265" s="2018"/>
      <c r="D265" s="2018"/>
      <c r="E265" s="2019"/>
      <c r="F265" s="1996"/>
      <c r="G265" s="1997"/>
      <c r="H265" s="1998"/>
      <c r="I265" s="1996"/>
      <c r="J265" s="1997"/>
      <c r="K265" s="1997"/>
      <c r="L265" s="1997"/>
      <c r="M265" s="1998"/>
      <c r="N265" s="1996"/>
      <c r="O265" s="1997"/>
      <c r="P265" s="1998"/>
      <c r="Q265" s="1996"/>
      <c r="R265" s="1997"/>
      <c r="S265" s="1997"/>
      <c r="T265" s="1997"/>
      <c r="U265" s="1998"/>
      <c r="V265" s="1996"/>
      <c r="W265" s="1997"/>
      <c r="X265" s="1997"/>
      <c r="Y265" s="1998"/>
      <c r="Z265" s="1996"/>
      <c r="AA265" s="1997"/>
      <c r="AB265" s="1997"/>
      <c r="AC265" s="1998"/>
    </row>
    <row r="266" spans="1:29" ht="17.25" customHeight="1">
      <c r="A266" s="2020"/>
      <c r="B266" s="2021"/>
      <c r="C266" s="2021"/>
      <c r="D266" s="2021"/>
      <c r="E266" s="2022"/>
      <c r="F266" s="1999"/>
      <c r="G266" s="2000"/>
      <c r="H266" s="2001"/>
      <c r="I266" s="1999"/>
      <c r="J266" s="2000"/>
      <c r="K266" s="2000"/>
      <c r="L266" s="2000"/>
      <c r="M266" s="2001"/>
      <c r="N266" s="1999"/>
      <c r="O266" s="2000"/>
      <c r="P266" s="2001"/>
      <c r="Q266" s="1999"/>
      <c r="R266" s="2000"/>
      <c r="S266" s="2000"/>
      <c r="T266" s="2000"/>
      <c r="U266" s="2001"/>
      <c r="V266" s="1999"/>
      <c r="W266" s="2000"/>
      <c r="X266" s="2000"/>
      <c r="Y266" s="2001"/>
      <c r="Z266" s="1999"/>
      <c r="AA266" s="2000"/>
      <c r="AB266" s="2000"/>
      <c r="AC266" s="2001"/>
    </row>
    <row r="267" spans="1:29" ht="17.25" customHeight="1">
      <c r="A267" s="2020"/>
      <c r="B267" s="2021"/>
      <c r="C267" s="2021"/>
      <c r="D267" s="2021"/>
      <c r="E267" s="2022"/>
      <c r="F267" s="1999"/>
      <c r="G267" s="2000"/>
      <c r="H267" s="2001"/>
      <c r="I267" s="1999"/>
      <c r="J267" s="2000"/>
      <c r="K267" s="2000"/>
      <c r="L267" s="2000"/>
      <c r="M267" s="2001"/>
      <c r="N267" s="1999"/>
      <c r="O267" s="2000"/>
      <c r="P267" s="2001"/>
      <c r="Q267" s="1999"/>
      <c r="R267" s="2000"/>
      <c r="S267" s="2000"/>
      <c r="T267" s="2000"/>
      <c r="U267" s="2001"/>
      <c r="V267" s="1999"/>
      <c r="W267" s="2000"/>
      <c r="X267" s="2000"/>
      <c r="Y267" s="2001"/>
      <c r="Z267" s="1999"/>
      <c r="AA267" s="2000"/>
      <c r="AB267" s="2000"/>
      <c r="AC267" s="2001"/>
    </row>
    <row r="268" spans="1:29" ht="17.25" customHeight="1">
      <c r="A268" s="2023"/>
      <c r="B268" s="2024"/>
      <c r="C268" s="2024"/>
      <c r="D268" s="2024"/>
      <c r="E268" s="2025"/>
      <c r="F268" s="2002"/>
      <c r="G268" s="2003"/>
      <c r="H268" s="2004"/>
      <c r="I268" s="2002"/>
      <c r="J268" s="2003"/>
      <c r="K268" s="2003"/>
      <c r="L268" s="2003"/>
      <c r="M268" s="2004"/>
      <c r="N268" s="2002"/>
      <c r="O268" s="2003"/>
      <c r="P268" s="2004"/>
      <c r="Q268" s="2002"/>
      <c r="R268" s="2003"/>
      <c r="S268" s="2003"/>
      <c r="T268" s="2003"/>
      <c r="U268" s="2004"/>
      <c r="V268" s="2002"/>
      <c r="W268" s="2003"/>
      <c r="X268" s="2003"/>
      <c r="Y268" s="2004"/>
      <c r="Z268" s="2002"/>
      <c r="AA268" s="2003"/>
      <c r="AB268" s="2003"/>
      <c r="AC268" s="2004"/>
    </row>
    <row r="269" spans="1:29" ht="17.25" customHeight="1">
      <c r="A269" s="2017" t="s">
        <v>559</v>
      </c>
      <c r="B269" s="2018"/>
      <c r="C269" s="2018"/>
      <c r="D269" s="2018"/>
      <c r="E269" s="2019"/>
      <c r="F269" s="1996"/>
      <c r="G269" s="1997"/>
      <c r="H269" s="1998"/>
      <c r="I269" s="1996"/>
      <c r="J269" s="1997"/>
      <c r="K269" s="1997"/>
      <c r="L269" s="1997"/>
      <c r="M269" s="1998"/>
      <c r="N269" s="1996"/>
      <c r="O269" s="1997"/>
      <c r="P269" s="1998"/>
      <c r="Q269" s="1996"/>
      <c r="R269" s="1997"/>
      <c r="S269" s="1997"/>
      <c r="T269" s="1997"/>
      <c r="U269" s="1998"/>
      <c r="V269" s="1996"/>
      <c r="W269" s="1997"/>
      <c r="X269" s="1997"/>
      <c r="Y269" s="1998"/>
      <c r="Z269" s="1996"/>
      <c r="AA269" s="1997"/>
      <c r="AB269" s="1997"/>
      <c r="AC269" s="1998"/>
    </row>
    <row r="270" spans="1:29" ht="17.25" customHeight="1">
      <c r="A270" s="2020"/>
      <c r="B270" s="2021"/>
      <c r="C270" s="2021"/>
      <c r="D270" s="2021"/>
      <c r="E270" s="2022"/>
      <c r="F270" s="1999"/>
      <c r="G270" s="2000"/>
      <c r="H270" s="2001"/>
      <c r="I270" s="1999"/>
      <c r="J270" s="2000"/>
      <c r="K270" s="2000"/>
      <c r="L270" s="2000"/>
      <c r="M270" s="2001"/>
      <c r="N270" s="1999"/>
      <c r="O270" s="2000"/>
      <c r="P270" s="2001"/>
      <c r="Q270" s="1999"/>
      <c r="R270" s="2000"/>
      <c r="S270" s="2000"/>
      <c r="T270" s="2000"/>
      <c r="U270" s="2001"/>
      <c r="V270" s="1999"/>
      <c r="W270" s="2000"/>
      <c r="X270" s="2000"/>
      <c r="Y270" s="2001"/>
      <c r="Z270" s="1999"/>
      <c r="AA270" s="2000"/>
      <c r="AB270" s="2000"/>
      <c r="AC270" s="2001"/>
    </row>
    <row r="271" spans="1:29" ht="17.25" customHeight="1">
      <c r="A271" s="2020"/>
      <c r="B271" s="2021"/>
      <c r="C271" s="2021"/>
      <c r="D271" s="2021"/>
      <c r="E271" s="2022"/>
      <c r="F271" s="1999"/>
      <c r="G271" s="2000"/>
      <c r="H271" s="2001"/>
      <c r="I271" s="1999"/>
      <c r="J271" s="2000"/>
      <c r="K271" s="2000"/>
      <c r="L271" s="2000"/>
      <c r="M271" s="2001"/>
      <c r="N271" s="1999"/>
      <c r="O271" s="2000"/>
      <c r="P271" s="2001"/>
      <c r="Q271" s="1999"/>
      <c r="R271" s="2000"/>
      <c r="S271" s="2000"/>
      <c r="T271" s="2000"/>
      <c r="U271" s="2001"/>
      <c r="V271" s="1999"/>
      <c r="W271" s="2000"/>
      <c r="X271" s="2000"/>
      <c r="Y271" s="2001"/>
      <c r="Z271" s="1999"/>
      <c r="AA271" s="2000"/>
      <c r="AB271" s="2000"/>
      <c r="AC271" s="2001"/>
    </row>
    <row r="272" spans="1:29" ht="17.25" customHeight="1">
      <c r="A272" s="2023"/>
      <c r="B272" s="2024"/>
      <c r="C272" s="2024"/>
      <c r="D272" s="2024"/>
      <c r="E272" s="2025"/>
      <c r="F272" s="2002"/>
      <c r="G272" s="2003"/>
      <c r="H272" s="2004"/>
      <c r="I272" s="2002"/>
      <c r="J272" s="2003"/>
      <c r="K272" s="2003"/>
      <c r="L272" s="2003"/>
      <c r="M272" s="2004"/>
      <c r="N272" s="2002"/>
      <c r="O272" s="2003"/>
      <c r="P272" s="2004"/>
      <c r="Q272" s="2002"/>
      <c r="R272" s="2003"/>
      <c r="S272" s="2003"/>
      <c r="T272" s="2003"/>
      <c r="U272" s="2004"/>
      <c r="V272" s="2002"/>
      <c r="W272" s="2003"/>
      <c r="X272" s="2003"/>
      <c r="Y272" s="2004"/>
      <c r="Z272" s="2002"/>
      <c r="AA272" s="2003"/>
      <c r="AB272" s="2003"/>
      <c r="AC272" s="2004"/>
    </row>
    <row r="273" spans="1:29" ht="17.25" customHeight="1">
      <c r="A273" s="2008" t="s">
        <v>650</v>
      </c>
      <c r="B273" s="2009"/>
      <c r="C273" s="2009"/>
      <c r="D273" s="2009"/>
      <c r="E273" s="2010"/>
      <c r="F273" s="1996"/>
      <c r="G273" s="1997"/>
      <c r="H273" s="1998"/>
      <c r="I273" s="1996"/>
      <c r="J273" s="1997"/>
      <c r="K273" s="1997"/>
      <c r="L273" s="1997"/>
      <c r="M273" s="1998"/>
      <c r="N273" s="1996"/>
      <c r="O273" s="1997"/>
      <c r="P273" s="1998"/>
      <c r="Q273" s="1996"/>
      <c r="R273" s="1997"/>
      <c r="S273" s="1997"/>
      <c r="T273" s="1997"/>
      <c r="U273" s="1998"/>
      <c r="V273" s="1996"/>
      <c r="W273" s="1997"/>
      <c r="X273" s="1997"/>
      <c r="Y273" s="1998"/>
      <c r="Z273" s="1996"/>
      <c r="AA273" s="1997"/>
      <c r="AB273" s="1997"/>
      <c r="AC273" s="1998"/>
    </row>
    <row r="274" spans="1:29" ht="17.25" customHeight="1">
      <c r="A274" s="2011"/>
      <c r="B274" s="2012"/>
      <c r="C274" s="2012"/>
      <c r="D274" s="2012"/>
      <c r="E274" s="2013"/>
      <c r="F274" s="1999"/>
      <c r="G274" s="2000"/>
      <c r="H274" s="2001"/>
      <c r="I274" s="1999"/>
      <c r="J274" s="2000"/>
      <c r="K274" s="2000"/>
      <c r="L274" s="2000"/>
      <c r="M274" s="2001"/>
      <c r="N274" s="1999"/>
      <c r="O274" s="2000"/>
      <c r="P274" s="2001"/>
      <c r="Q274" s="1999"/>
      <c r="R274" s="2000"/>
      <c r="S274" s="2000"/>
      <c r="T274" s="2000"/>
      <c r="U274" s="2001"/>
      <c r="V274" s="1999"/>
      <c r="W274" s="2000"/>
      <c r="X274" s="2000"/>
      <c r="Y274" s="2001"/>
      <c r="Z274" s="1999"/>
      <c r="AA274" s="2000"/>
      <c r="AB274" s="2000"/>
      <c r="AC274" s="2001"/>
    </row>
    <row r="275" spans="1:29" ht="17.25" customHeight="1">
      <c r="A275" s="2011"/>
      <c r="B275" s="2012"/>
      <c r="C275" s="2012"/>
      <c r="D275" s="2012"/>
      <c r="E275" s="2013"/>
      <c r="F275" s="1999"/>
      <c r="G275" s="2000"/>
      <c r="H275" s="2001"/>
      <c r="I275" s="1999"/>
      <c r="J275" s="2000"/>
      <c r="K275" s="2000"/>
      <c r="L275" s="2000"/>
      <c r="M275" s="2001"/>
      <c r="N275" s="1999"/>
      <c r="O275" s="2000"/>
      <c r="P275" s="2001"/>
      <c r="Q275" s="1999"/>
      <c r="R275" s="2000"/>
      <c r="S275" s="2000"/>
      <c r="T275" s="2000"/>
      <c r="U275" s="2001"/>
      <c r="V275" s="1999"/>
      <c r="W275" s="2000"/>
      <c r="X275" s="2000"/>
      <c r="Y275" s="2001"/>
      <c r="Z275" s="1999"/>
      <c r="AA275" s="2000"/>
      <c r="AB275" s="2000"/>
      <c r="AC275" s="2001"/>
    </row>
    <row r="276" spans="1:29" ht="17.25" customHeight="1">
      <c r="A276" s="2011"/>
      <c r="B276" s="2012"/>
      <c r="C276" s="2012"/>
      <c r="D276" s="2012"/>
      <c r="E276" s="2013"/>
      <c r="F276" s="1999"/>
      <c r="G276" s="2000"/>
      <c r="H276" s="2001"/>
      <c r="I276" s="1999"/>
      <c r="J276" s="2000"/>
      <c r="K276" s="2000"/>
      <c r="L276" s="2000"/>
      <c r="M276" s="2001"/>
      <c r="N276" s="1999"/>
      <c r="O276" s="2000"/>
      <c r="P276" s="2001"/>
      <c r="Q276" s="1999"/>
      <c r="R276" s="2000"/>
      <c r="S276" s="2000"/>
      <c r="T276" s="2000"/>
      <c r="U276" s="2001"/>
      <c r="V276" s="1999"/>
      <c r="W276" s="2000"/>
      <c r="X276" s="2000"/>
      <c r="Y276" s="2001"/>
      <c r="Z276" s="1999"/>
      <c r="AA276" s="2000"/>
      <c r="AB276" s="2000"/>
      <c r="AC276" s="2001"/>
    </row>
    <row r="277" spans="1:29" ht="17.25" customHeight="1">
      <c r="A277" s="2014"/>
      <c r="B277" s="2015"/>
      <c r="C277" s="2015"/>
      <c r="D277" s="2015"/>
      <c r="E277" s="2016"/>
      <c r="F277" s="2002"/>
      <c r="G277" s="2003"/>
      <c r="H277" s="2004"/>
      <c r="I277" s="2002"/>
      <c r="J277" s="2003"/>
      <c r="K277" s="2003"/>
      <c r="L277" s="2003"/>
      <c r="M277" s="2004"/>
      <c r="N277" s="2002"/>
      <c r="O277" s="2003"/>
      <c r="P277" s="2004"/>
      <c r="Q277" s="2002"/>
      <c r="R277" s="2003"/>
      <c r="S277" s="2003"/>
      <c r="T277" s="2003"/>
      <c r="U277" s="2004"/>
      <c r="V277" s="2002"/>
      <c r="W277" s="2003"/>
      <c r="X277" s="2003"/>
      <c r="Y277" s="2004"/>
      <c r="Z277" s="2002"/>
      <c r="AA277" s="2003"/>
      <c r="AB277" s="2003"/>
      <c r="AC277" s="2004"/>
    </row>
    <row r="278" spans="1:29" ht="17.25" customHeight="1">
      <c r="A278" s="2028" t="s">
        <v>558</v>
      </c>
      <c r="B278" s="2029"/>
      <c r="C278" s="2029"/>
      <c r="D278" s="2029"/>
      <c r="E278" s="2030"/>
      <c r="F278" s="2037"/>
      <c r="G278" s="2006"/>
      <c r="H278" s="2006"/>
      <c r="I278" s="2006"/>
      <c r="J278" s="2006"/>
      <c r="K278" s="2006"/>
      <c r="L278" s="2006"/>
      <c r="M278" s="2006"/>
      <c r="N278" s="2006"/>
      <c r="O278" s="2006"/>
      <c r="P278" s="2006"/>
      <c r="Q278" s="2006"/>
      <c r="R278" s="2006"/>
      <c r="S278" s="2006"/>
      <c r="T278" s="2006"/>
      <c r="U278" s="2006"/>
      <c r="V278" s="2006"/>
      <c r="W278" s="2006"/>
      <c r="X278" s="2006"/>
      <c r="Y278" s="2006"/>
      <c r="Z278" s="2006"/>
      <c r="AA278" s="2006"/>
      <c r="AB278" s="2006"/>
      <c r="AC278" s="2026"/>
    </row>
    <row r="279" spans="1:29" ht="17.25" customHeight="1">
      <c r="A279" s="2031"/>
      <c r="B279" s="2032"/>
      <c r="C279" s="2032"/>
      <c r="D279" s="2032"/>
      <c r="E279" s="2033"/>
      <c r="F279" s="1999"/>
      <c r="G279" s="2000"/>
      <c r="H279" s="2000"/>
      <c r="I279" s="2000"/>
      <c r="J279" s="2000"/>
      <c r="K279" s="2000"/>
      <c r="L279" s="2000"/>
      <c r="M279" s="2000"/>
      <c r="N279" s="2000"/>
      <c r="O279" s="2000"/>
      <c r="P279" s="2000"/>
      <c r="Q279" s="2000"/>
      <c r="R279" s="2000"/>
      <c r="S279" s="2000"/>
      <c r="T279" s="2000"/>
      <c r="U279" s="2000"/>
      <c r="V279" s="2000"/>
      <c r="W279" s="2000"/>
      <c r="X279" s="2000"/>
      <c r="Y279" s="2000"/>
      <c r="Z279" s="2000"/>
      <c r="AA279" s="2000"/>
      <c r="AB279" s="2000"/>
      <c r="AC279" s="2001"/>
    </row>
    <row r="280" spans="1:29" ht="17.25" customHeight="1">
      <c r="A280" s="2034"/>
      <c r="B280" s="2035"/>
      <c r="C280" s="2035"/>
      <c r="D280" s="2035"/>
      <c r="E280" s="2036"/>
      <c r="F280" s="2002"/>
      <c r="G280" s="2027"/>
      <c r="H280" s="2027"/>
      <c r="I280" s="2027"/>
      <c r="J280" s="2027"/>
      <c r="K280" s="2027"/>
      <c r="L280" s="2027"/>
      <c r="M280" s="2027"/>
      <c r="N280" s="2027"/>
      <c r="O280" s="2027"/>
      <c r="P280" s="2027"/>
      <c r="Q280" s="2027"/>
      <c r="R280" s="2027"/>
      <c r="S280" s="2027"/>
      <c r="T280" s="2027"/>
      <c r="U280" s="2027"/>
      <c r="V280" s="2027"/>
      <c r="W280" s="2027"/>
      <c r="X280" s="2027"/>
      <c r="Y280" s="2027"/>
      <c r="Z280" s="2027"/>
      <c r="AA280" s="2027"/>
      <c r="AB280" s="2027"/>
      <c r="AC280" s="2004"/>
    </row>
    <row r="281" spans="1:29" ht="18.75" customHeight="1">
      <c r="A281" s="1082"/>
      <c r="B281" s="1082"/>
      <c r="C281" s="1082"/>
      <c r="D281" s="1082"/>
      <c r="E281" s="1082"/>
      <c r="F281" s="1082"/>
      <c r="G281" s="1082"/>
      <c r="H281" s="1082"/>
      <c r="I281" s="1082"/>
      <c r="J281" s="1082"/>
      <c r="K281" s="1082"/>
      <c r="L281" s="1082"/>
      <c r="M281" s="1082"/>
      <c r="N281" s="1082"/>
      <c r="O281" s="1082"/>
      <c r="P281" s="1082"/>
      <c r="Q281" s="1082"/>
      <c r="R281" s="1082"/>
      <c r="S281" s="1082"/>
      <c r="T281" s="1082"/>
      <c r="U281" s="1082"/>
      <c r="V281" s="1082"/>
      <c r="W281" s="1082"/>
      <c r="X281" s="1082"/>
      <c r="Y281" s="1082"/>
      <c r="Z281" s="1082"/>
      <c r="AA281" s="1082"/>
      <c r="AB281" s="1082"/>
      <c r="AC281" s="1066"/>
    </row>
    <row r="282" spans="1:29">
      <c r="A282" s="1082"/>
      <c r="B282" s="1082"/>
      <c r="C282" s="1082"/>
      <c r="D282" s="1082"/>
      <c r="E282" s="1082"/>
      <c r="F282" s="1082"/>
      <c r="G282" s="1082"/>
      <c r="H282" s="1082"/>
      <c r="I282" s="1082"/>
      <c r="J282" s="1082"/>
      <c r="K282" s="1082"/>
      <c r="L282" s="1082"/>
      <c r="M282" s="1082"/>
      <c r="N282" s="1082"/>
      <c r="O282" s="1082"/>
      <c r="P282" s="1082"/>
      <c r="Q282" s="1082"/>
      <c r="R282" s="1082"/>
      <c r="S282" s="1082"/>
      <c r="T282" s="1082"/>
      <c r="U282" s="1082"/>
      <c r="V282" s="1082"/>
      <c r="W282" s="1082"/>
      <c r="X282" s="1082"/>
      <c r="Y282" s="1082"/>
      <c r="Z282" s="1082"/>
      <c r="AA282" s="1082"/>
      <c r="AB282" s="1082"/>
      <c r="AC282" s="1066"/>
    </row>
  </sheetData>
  <sheetProtection selectLockedCells="1"/>
  <mergeCells count="174">
    <mergeCell ref="AK214:BB214"/>
    <mergeCell ref="AK216:AO216"/>
    <mergeCell ref="AK215:AR215"/>
    <mergeCell ref="AK212:AO212"/>
    <mergeCell ref="AK219:BA219"/>
    <mergeCell ref="AK223:BF225"/>
    <mergeCell ref="AK218:BA218"/>
    <mergeCell ref="H176:AB176"/>
    <mergeCell ref="K210:Q210"/>
    <mergeCell ref="K208:Q208"/>
    <mergeCell ref="K213:AA213"/>
    <mergeCell ref="K212:AA212"/>
    <mergeCell ref="AK208:BB208"/>
    <mergeCell ref="AK209:AR209"/>
    <mergeCell ref="AK210:AO210"/>
    <mergeCell ref="T210:Z210"/>
    <mergeCell ref="AK206:AO206"/>
    <mergeCell ref="S196:U196"/>
    <mergeCell ref="T208:Z208"/>
    <mergeCell ref="K209:Q209"/>
    <mergeCell ref="T209:Z209"/>
    <mergeCell ref="N200:U200"/>
    <mergeCell ref="J202:AA202"/>
    <mergeCell ref="AK205:AQ205"/>
    <mergeCell ref="AK200:AR200"/>
    <mergeCell ref="AK201:AO201"/>
    <mergeCell ref="AK202:BB202"/>
    <mergeCell ref="AK204:AO204"/>
    <mergeCell ref="AK196:AQ196"/>
    <mergeCell ref="AK203:AO203"/>
    <mergeCell ref="AK199:AS199"/>
    <mergeCell ref="I163:AC164"/>
    <mergeCell ref="F193:AB193"/>
    <mergeCell ref="I179:AC180"/>
    <mergeCell ref="H85:AB85"/>
    <mergeCell ref="H94:AB94"/>
    <mergeCell ref="B17:Q18"/>
    <mergeCell ref="H75:AC75"/>
    <mergeCell ref="AK19:AO19"/>
    <mergeCell ref="S19:AA19"/>
    <mergeCell ref="I28:N28"/>
    <mergeCell ref="I25:N25"/>
    <mergeCell ref="I26:N26"/>
    <mergeCell ref="I27:N27"/>
    <mergeCell ref="I29:N29"/>
    <mergeCell ref="A47:F47"/>
    <mergeCell ref="V48:AB48"/>
    <mergeCell ref="V49:AB49"/>
    <mergeCell ref="H77:AB78"/>
    <mergeCell ref="Q47:U47"/>
    <mergeCell ref="K47:P47"/>
    <mergeCell ref="V47:AB47"/>
    <mergeCell ref="V50:AB50"/>
    <mergeCell ref="Q48:U50"/>
    <mergeCell ref="K48:P50"/>
    <mergeCell ref="V18:Z18"/>
    <mergeCell ref="K207:Q207"/>
    <mergeCell ref="T207:Z207"/>
    <mergeCell ref="I30:N30"/>
    <mergeCell ref="O42:AB42"/>
    <mergeCell ref="K206:Q206"/>
    <mergeCell ref="T206:Z206"/>
    <mergeCell ref="H58:AC58"/>
    <mergeCell ref="H66:AC66"/>
    <mergeCell ref="I135:AB136"/>
    <mergeCell ref="I144:AB145"/>
    <mergeCell ref="H151:AC151"/>
    <mergeCell ref="F188:AA188"/>
    <mergeCell ref="H186:AC186"/>
    <mergeCell ref="H168:AB168"/>
    <mergeCell ref="H105:AB106"/>
    <mergeCell ref="H103:AB103"/>
    <mergeCell ref="H114:AC114"/>
    <mergeCell ref="H160:AB160"/>
    <mergeCell ref="F194:AB194"/>
    <mergeCell ref="I171:AC172"/>
    <mergeCell ref="H124:AB124"/>
    <mergeCell ref="H142:AB142"/>
    <mergeCell ref="H133:AB133"/>
    <mergeCell ref="H87:AB88"/>
    <mergeCell ref="I116:AB117"/>
    <mergeCell ref="I154:AC155"/>
    <mergeCell ref="I126:AB127"/>
    <mergeCell ref="H96:AB97"/>
    <mergeCell ref="L205:R205"/>
    <mergeCell ref="S199:AA199"/>
    <mergeCell ref="G48:J50"/>
    <mergeCell ref="A48:F50"/>
    <mergeCell ref="A265:E268"/>
    <mergeCell ref="F265:H268"/>
    <mergeCell ref="I265:M268"/>
    <mergeCell ref="N265:P268"/>
    <mergeCell ref="Q265:U268"/>
    <mergeCell ref="Q261:U264"/>
    <mergeCell ref="A249:E252"/>
    <mergeCell ref="F249:H252"/>
    <mergeCell ref="I249:M252"/>
    <mergeCell ref="N249:P252"/>
    <mergeCell ref="I245:M248"/>
    <mergeCell ref="N245:P248"/>
    <mergeCell ref="V236:Y239"/>
    <mergeCell ref="Z236:AC239"/>
    <mergeCell ref="F233:H235"/>
    <mergeCell ref="I233:M235"/>
    <mergeCell ref="A253:E256"/>
    <mergeCell ref="F253:H256"/>
    <mergeCell ref="I253:M256"/>
    <mergeCell ref="N253:P256"/>
    <mergeCell ref="A261:E264"/>
    <mergeCell ref="F261:H264"/>
    <mergeCell ref="I261:M264"/>
    <mergeCell ref="N261:P264"/>
    <mergeCell ref="A257:E260"/>
    <mergeCell ref="F257:H260"/>
    <mergeCell ref="I257:M260"/>
    <mergeCell ref="N257:P260"/>
    <mergeCell ref="A273:E277"/>
    <mergeCell ref="F273:H277"/>
    <mergeCell ref="I273:M277"/>
    <mergeCell ref="N273:P277"/>
    <mergeCell ref="A278:E280"/>
    <mergeCell ref="F278:H280"/>
    <mergeCell ref="I278:M280"/>
    <mergeCell ref="N278:P280"/>
    <mergeCell ref="A269:E272"/>
    <mergeCell ref="F269:H272"/>
    <mergeCell ref="I269:M272"/>
    <mergeCell ref="N269:P272"/>
    <mergeCell ref="Z278:AC280"/>
    <mergeCell ref="Z269:AC272"/>
    <mergeCell ref="Z273:AC277"/>
    <mergeCell ref="V265:Y268"/>
    <mergeCell ref="Z265:AC268"/>
    <mergeCell ref="V249:Y252"/>
    <mergeCell ref="V261:Y264"/>
    <mergeCell ref="V278:Y280"/>
    <mergeCell ref="Q269:U272"/>
    <mergeCell ref="V269:Y272"/>
    <mergeCell ref="Q273:U277"/>
    <mergeCell ref="V273:Y277"/>
    <mergeCell ref="Q278:U280"/>
    <mergeCell ref="Z261:AC264"/>
    <mergeCell ref="V253:Y256"/>
    <mergeCell ref="Z249:AC252"/>
    <mergeCell ref="Q249:U252"/>
    <mergeCell ref="Q257:U260"/>
    <mergeCell ref="V257:Y260"/>
    <mergeCell ref="Z257:AC260"/>
    <mergeCell ref="Z253:AC256"/>
    <mergeCell ref="Q253:U256"/>
    <mergeCell ref="A9:AB11"/>
    <mergeCell ref="AL221:BF222"/>
    <mergeCell ref="F215:AA225"/>
    <mergeCell ref="Z240:AC244"/>
    <mergeCell ref="Z245:AC248"/>
    <mergeCell ref="V245:Y248"/>
    <mergeCell ref="Q240:U244"/>
    <mergeCell ref="V240:Y244"/>
    <mergeCell ref="Q245:U248"/>
    <mergeCell ref="A240:E244"/>
    <mergeCell ref="F240:H244"/>
    <mergeCell ref="I240:M244"/>
    <mergeCell ref="N240:P244"/>
    <mergeCell ref="A245:E248"/>
    <mergeCell ref="F245:H248"/>
    <mergeCell ref="A236:E239"/>
    <mergeCell ref="F236:H239"/>
    <mergeCell ref="I236:M239"/>
    <mergeCell ref="N236:P239"/>
    <mergeCell ref="N233:P235"/>
    <mergeCell ref="Q233:U235"/>
    <mergeCell ref="V233:Y235"/>
    <mergeCell ref="Z233:AC235"/>
    <mergeCell ref="Q236:U239"/>
  </mergeCells>
  <phoneticPr fontId="2"/>
  <dataValidations disablePrompts="1" count="1">
    <dataValidation imeMode="off" allowBlank="1" showInputMessage="1" showErrorMessage="1" sqref="AK201:AO201 AK203:AO204 AK210:AO210 AK216:AO216" xr:uid="{00000000-0002-0000-1100-000000000000}"/>
  </dataValidations>
  <hyperlinks>
    <hyperlink ref="Q1:T1" location="作業メニュー!A1" display="作業メニュー" xr:uid="{00000000-0004-0000-1100-000000000000}"/>
  </hyperlinks>
  <printOptions horizontalCentered="1"/>
  <pageMargins left="0.74803149606299213" right="0.35433070866141736" top="0.70866141732283472" bottom="0.35433070866141736" header="0.51181102362204722" footer="0.27559055118110237"/>
  <pageSetup paperSize="9" scale="83" orientation="portrait" r:id="rId1"/>
  <headerFooter alignWithMargins="0">
    <oddFooter>&amp;R250401</oddFooter>
  </headerFooter>
  <rowBreaks count="5" manualBreakCount="5">
    <brk id="51" max="28" man="1"/>
    <brk id="97" max="28" man="1"/>
    <brk id="145" max="28" man="1"/>
    <brk id="189" max="16383" man="1"/>
    <brk id="230"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4337" r:id="rId4" name="Drop Down 1">
              <controlPr defaultSize="0" print="0" autoLine="0" autoPict="0">
                <anchor moveWithCells="1">
                  <from>
                    <xdr:col>35</xdr:col>
                    <xdr:colOff>209550</xdr:colOff>
                    <xdr:row>206</xdr:row>
                    <xdr:rowOff>0</xdr:rowOff>
                  </from>
                  <to>
                    <xdr:col>42</xdr:col>
                    <xdr:colOff>133350</xdr:colOff>
                    <xdr:row>206</xdr:row>
                    <xdr:rowOff>228600</xdr:rowOff>
                  </to>
                </anchor>
              </controlPr>
            </control>
          </mc:Choice>
        </mc:AlternateContent>
        <mc:AlternateContent xmlns:mc="http://schemas.openxmlformats.org/markup-compatibility/2006">
          <mc:Choice Requires="x14">
            <control shapeId="14338" r:id="rId5" name="Drop Down 2">
              <controlPr defaultSize="0" print="0" autoLine="0" autoPict="0">
                <anchor moveWithCells="1">
                  <from>
                    <xdr:col>35</xdr:col>
                    <xdr:colOff>209550</xdr:colOff>
                    <xdr:row>211</xdr:row>
                    <xdr:rowOff>209550</xdr:rowOff>
                  </from>
                  <to>
                    <xdr:col>42</xdr:col>
                    <xdr:colOff>133350</xdr:colOff>
                    <xdr:row>212</xdr:row>
                    <xdr:rowOff>209550</xdr:rowOff>
                  </to>
                </anchor>
              </controlPr>
            </control>
          </mc:Choice>
        </mc:AlternateContent>
        <mc:AlternateContent xmlns:mc="http://schemas.openxmlformats.org/markup-compatibility/2006">
          <mc:Choice Requires="x14">
            <control shapeId="14339" r:id="rId6" name="Drop Down 3">
              <controlPr defaultSize="0" print="0" autoLine="0" autoPict="0">
                <anchor moveWithCells="1">
                  <from>
                    <xdr:col>35</xdr:col>
                    <xdr:colOff>209550</xdr:colOff>
                    <xdr:row>205</xdr:row>
                    <xdr:rowOff>19050</xdr:rowOff>
                  </from>
                  <to>
                    <xdr:col>42</xdr:col>
                    <xdr:colOff>133350</xdr:colOff>
                    <xdr:row>206</xdr:row>
                    <xdr:rowOff>0</xdr:rowOff>
                  </to>
                </anchor>
              </controlPr>
            </control>
          </mc:Choice>
        </mc:AlternateContent>
        <mc:AlternateContent xmlns:mc="http://schemas.openxmlformats.org/markup-compatibility/2006">
          <mc:Choice Requires="x14">
            <control shapeId="14340" r:id="rId7" name="Drop Down 4">
              <controlPr defaultSize="0" print="0" autoLine="0" autoPict="0">
                <anchor moveWithCells="1">
                  <from>
                    <xdr:col>35</xdr:col>
                    <xdr:colOff>209550</xdr:colOff>
                    <xdr:row>211</xdr:row>
                    <xdr:rowOff>0</xdr:rowOff>
                  </from>
                  <to>
                    <xdr:col>42</xdr:col>
                    <xdr:colOff>133350</xdr:colOff>
                    <xdr:row>211</xdr:row>
                    <xdr:rowOff>209550</xdr:rowOff>
                  </to>
                </anchor>
              </controlPr>
            </control>
          </mc:Choice>
        </mc:AlternateContent>
        <mc:AlternateContent xmlns:mc="http://schemas.openxmlformats.org/markup-compatibility/2006">
          <mc:Choice Requires="x14">
            <control shapeId="14341" r:id="rId8" name="Drop Down 5">
              <controlPr defaultSize="0" print="0" autoLine="0" autoPict="0">
                <anchor moveWithCells="1">
                  <from>
                    <xdr:col>31</xdr:col>
                    <xdr:colOff>95250</xdr:colOff>
                    <xdr:row>43</xdr:row>
                    <xdr:rowOff>76200</xdr:rowOff>
                  </from>
                  <to>
                    <xdr:col>39</xdr:col>
                    <xdr:colOff>114300</xdr:colOff>
                    <xdr:row>44</xdr:row>
                    <xdr:rowOff>76200</xdr:rowOff>
                  </to>
                </anchor>
              </controlPr>
            </control>
          </mc:Choice>
        </mc:AlternateContent>
        <mc:AlternateContent xmlns:mc="http://schemas.openxmlformats.org/markup-compatibility/2006">
          <mc:Choice Requires="x14">
            <control shapeId="14346" r:id="rId9" name="Check Box 10">
              <controlPr defaultSize="0" autoFill="0" autoLine="0" autoPict="0">
                <anchor moveWithCells="1">
                  <from>
                    <xdr:col>36</xdr:col>
                    <xdr:colOff>19050</xdr:colOff>
                    <xdr:row>219</xdr:row>
                    <xdr:rowOff>228600</xdr:rowOff>
                  </from>
                  <to>
                    <xdr:col>37</xdr:col>
                    <xdr:colOff>114300</xdr:colOff>
                    <xdr:row>220</xdr:row>
                    <xdr:rowOff>228600</xdr:rowOff>
                  </to>
                </anchor>
              </controlPr>
            </control>
          </mc:Choice>
        </mc:AlternateContent>
        <mc:AlternateContent xmlns:mc="http://schemas.openxmlformats.org/markup-compatibility/2006">
          <mc:Choice Requires="x14">
            <control shapeId="14347" r:id="rId10" name="Check Box 11">
              <controlPr defaultSize="0" autoFill="0" autoLine="0" autoPict="0">
                <anchor moveWithCells="1">
                  <from>
                    <xdr:col>30</xdr:col>
                    <xdr:colOff>19050</xdr:colOff>
                    <xdr:row>23</xdr:row>
                    <xdr:rowOff>190500</xdr:rowOff>
                  </from>
                  <to>
                    <xdr:col>35</xdr:col>
                    <xdr:colOff>152400</xdr:colOff>
                    <xdr:row>25</xdr:row>
                    <xdr:rowOff>19050</xdr:rowOff>
                  </to>
                </anchor>
              </controlPr>
            </control>
          </mc:Choice>
        </mc:AlternateContent>
        <mc:AlternateContent xmlns:mc="http://schemas.openxmlformats.org/markup-compatibility/2006">
          <mc:Choice Requires="x14">
            <control shapeId="14348" r:id="rId11" name="Check Box 12">
              <controlPr defaultSize="0" autoFill="0" autoLine="0" autoPict="0">
                <anchor moveWithCells="1">
                  <from>
                    <xdr:col>30</xdr:col>
                    <xdr:colOff>19050</xdr:colOff>
                    <xdr:row>25</xdr:row>
                    <xdr:rowOff>190500</xdr:rowOff>
                  </from>
                  <to>
                    <xdr:col>35</xdr:col>
                    <xdr:colOff>152400</xdr:colOff>
                    <xdr:row>27</xdr:row>
                    <xdr:rowOff>19050</xdr:rowOff>
                  </to>
                </anchor>
              </controlPr>
            </control>
          </mc:Choice>
        </mc:AlternateContent>
        <mc:AlternateContent xmlns:mc="http://schemas.openxmlformats.org/markup-compatibility/2006">
          <mc:Choice Requires="x14">
            <control shapeId="14349" r:id="rId12" name="Check Box 13">
              <controlPr defaultSize="0" autoFill="0" autoLine="0" autoPict="0">
                <anchor moveWithCells="1">
                  <from>
                    <xdr:col>30</xdr:col>
                    <xdr:colOff>19050</xdr:colOff>
                    <xdr:row>27</xdr:row>
                    <xdr:rowOff>190500</xdr:rowOff>
                  </from>
                  <to>
                    <xdr:col>35</xdr:col>
                    <xdr:colOff>152400</xdr:colOff>
                    <xdr:row>29</xdr:row>
                    <xdr:rowOff>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7">
    <pageSetUpPr fitToPage="1"/>
  </sheetPr>
  <dimension ref="A1:AR302"/>
  <sheetViews>
    <sheetView showGridLines="0" workbookViewId="0"/>
  </sheetViews>
  <sheetFormatPr defaultColWidth="9" defaultRowHeight="13"/>
  <cols>
    <col min="1" max="1" width="1.5" style="904" customWidth="1"/>
    <col min="2" max="5" width="3.5" style="904" customWidth="1"/>
    <col min="6" max="6" width="4" style="904" customWidth="1"/>
    <col min="7" max="27" width="3.5" style="904" customWidth="1"/>
    <col min="28" max="30" width="3" style="904" customWidth="1"/>
    <col min="31" max="33" width="2.58203125" style="904" customWidth="1"/>
    <col min="34" max="34" width="9" style="904" customWidth="1"/>
    <col min="35" max="35" width="2" style="904" customWidth="1"/>
    <col min="36" max="36" width="1.75" style="904" customWidth="1"/>
    <col min="37" max="37" width="1.5" style="904" customWidth="1"/>
    <col min="38" max="38" width="2.25" style="904" customWidth="1"/>
    <col min="39" max="39" width="1.33203125" style="904" customWidth="1"/>
    <col min="40" max="42" width="2" style="904" customWidth="1"/>
    <col min="43" max="43" width="2.58203125" style="904" customWidth="1"/>
    <col min="44" max="16384" width="9" style="904"/>
  </cols>
  <sheetData>
    <row r="1" spans="1:31" s="897" customFormat="1" ht="38.25" customHeight="1" thickBot="1">
      <c r="A1" s="1045" t="s">
        <v>43</v>
      </c>
      <c r="Q1" s="898" t="s">
        <v>64</v>
      </c>
      <c r="R1" s="898"/>
      <c r="S1" s="898"/>
      <c r="T1" s="898"/>
      <c r="U1" s="1091"/>
      <c r="X1" s="1091"/>
      <c r="AE1" s="900" t="s">
        <v>549</v>
      </c>
    </row>
    <row r="2" spans="1:31" ht="12" customHeight="1" thickTop="1">
      <c r="A2" s="1051"/>
    </row>
    <row r="3" spans="1:31" s="1066" customFormat="1" ht="12" customHeight="1">
      <c r="B3" s="1322" t="str">
        <f>IF(作業メニュー!AM13=TRUE, "第四十二号の七様式（第八条の二の二、第八条の二の五及び第八条の二の六関係） 
（昇降機用）（Ａ４）", "第八号様式（第一条の三、第二条の二、第三条の三関係）（昇降機用）")</f>
        <v>第八号様式（第一条の三、第二条の二、第三条の三関係）（昇降機用）</v>
      </c>
      <c r="C3" s="1190"/>
      <c r="D3" s="1190"/>
      <c r="E3" s="1190"/>
      <c r="AD3" s="904"/>
    </row>
    <row r="4" spans="1:31" s="1066" customFormat="1" ht="30.75" customHeight="1">
      <c r="B4" s="1322"/>
      <c r="C4" s="1052"/>
      <c r="D4" s="1052"/>
      <c r="E4" s="1191" t="str">
        <f>IF(作業メニュー!AM13=TRUE, "建築基準法第87条の４において準用する同法第18条第２項又は第４項の規定による", " ")</f>
        <v xml:space="preserve"> </v>
      </c>
      <c r="G4" s="904"/>
      <c r="H4" s="904"/>
      <c r="I4" s="904"/>
      <c r="J4" s="904"/>
      <c r="L4" s="904"/>
      <c r="M4" s="904"/>
      <c r="N4" s="904"/>
      <c r="O4" s="904"/>
      <c r="P4" s="904"/>
      <c r="Q4" s="904"/>
      <c r="R4" s="904"/>
      <c r="S4" s="904"/>
      <c r="T4" s="904"/>
      <c r="U4" s="904"/>
      <c r="V4" s="904"/>
      <c r="W4" s="904"/>
      <c r="X4" s="904"/>
      <c r="Y4" s="904"/>
      <c r="Z4" s="904"/>
      <c r="AA4" s="904"/>
      <c r="AB4" s="904"/>
      <c r="AD4" s="904"/>
    </row>
    <row r="5" spans="1:31" s="1066" customFormat="1" ht="30.75" customHeight="1">
      <c r="A5" s="1323"/>
      <c r="B5" s="1324"/>
      <c r="C5" s="1325"/>
      <c r="D5" s="1325"/>
      <c r="E5" s="1326"/>
      <c r="F5" s="1325"/>
      <c r="G5" s="1325"/>
      <c r="H5" s="1325"/>
      <c r="I5" s="1325"/>
      <c r="J5" s="1325"/>
      <c r="K5" s="1325"/>
      <c r="L5" s="1189" t="str">
        <f>IF(作業メニュー!AM13=TRUE, "計画通知書　（昇降機）", "確認申請書　（昇降機）")</f>
        <v>確認申請書　（昇降機）</v>
      </c>
      <c r="M5" s="1325"/>
      <c r="N5" s="1325"/>
      <c r="O5" s="1325"/>
      <c r="P5" s="1325"/>
      <c r="Q5" s="1325"/>
      <c r="R5" s="1325"/>
      <c r="S5" s="1325"/>
      <c r="T5" s="1325"/>
      <c r="U5" s="1325"/>
      <c r="V5" s="1325"/>
      <c r="W5" s="1325"/>
      <c r="X5" s="1325"/>
      <c r="Y5" s="1325"/>
      <c r="Z5" s="1325"/>
      <c r="AA5" s="1325"/>
      <c r="AD5" s="904"/>
    </row>
    <row r="6" spans="1:31" s="1066" customFormat="1">
      <c r="AD6" s="904"/>
    </row>
    <row r="7" spans="1:31" s="1066" customFormat="1">
      <c r="M7" s="1082"/>
      <c r="N7" s="1082" t="s">
        <v>754</v>
      </c>
      <c r="O7" s="1082"/>
      <c r="P7" s="1082"/>
      <c r="Q7" s="1082"/>
      <c r="AD7" s="904"/>
    </row>
    <row r="8" spans="1:31" s="1066" customFormat="1">
      <c r="AD8" s="904"/>
    </row>
    <row r="9" spans="1:31" s="1066" customFormat="1" ht="19.149999999999999" customHeight="1">
      <c r="C9" s="2112" t="str">
        <f>IF(作業メニュー!AM13=TRUE, "建築基準法第87条の４において準用する同法第18条第２項又は第４項の規定により計画を通知します。 　", "　建築基準法第87条の４において準用する同法第６条第１項又は第６条の２第１項の規定による確認を申請します。この申請書及び添付図書に記載の事項は、事実に相違ありません。")</f>
        <v>　建築基準法第87条の４において準用する同法第６条第１項又は第６条の２第１項の規定による確認を申請します。この申請書及び添付図書に記載の事項は、事実に相違ありません。</v>
      </c>
      <c r="D9" s="2112"/>
      <c r="E9" s="2112"/>
      <c r="F9" s="2112"/>
      <c r="G9" s="2112"/>
      <c r="H9" s="2112"/>
      <c r="I9" s="2112"/>
      <c r="J9" s="2112"/>
      <c r="K9" s="2112"/>
      <c r="L9" s="2112"/>
      <c r="M9" s="2112"/>
      <c r="N9" s="2112"/>
      <c r="O9" s="2112"/>
      <c r="P9" s="2112"/>
      <c r="Q9" s="2112"/>
      <c r="R9" s="2112"/>
      <c r="S9" s="2112"/>
      <c r="T9" s="2112"/>
      <c r="U9" s="2112"/>
      <c r="V9" s="2112"/>
      <c r="W9" s="2112"/>
      <c r="X9" s="2112"/>
      <c r="Y9" s="2112"/>
      <c r="Z9" s="2112"/>
      <c r="AD9" s="904"/>
    </row>
    <row r="10" spans="1:31" s="1066" customFormat="1" ht="19.149999999999999" customHeight="1">
      <c r="C10" s="2112"/>
      <c r="D10" s="2112"/>
      <c r="E10" s="2112"/>
      <c r="F10" s="2112"/>
      <c r="G10" s="2112"/>
      <c r="H10" s="2112"/>
      <c r="I10" s="2112"/>
      <c r="J10" s="2112"/>
      <c r="K10" s="2112"/>
      <c r="L10" s="2112"/>
      <c r="M10" s="2112"/>
      <c r="N10" s="2112"/>
      <c r="O10" s="2112"/>
      <c r="P10" s="2112"/>
      <c r="Q10" s="2112"/>
      <c r="R10" s="2112"/>
      <c r="S10" s="2112"/>
      <c r="T10" s="2112"/>
      <c r="U10" s="2112"/>
      <c r="V10" s="2112"/>
      <c r="W10" s="2112"/>
      <c r="X10" s="2112"/>
      <c r="Y10" s="2112"/>
      <c r="Z10" s="2112"/>
      <c r="AD10" s="904"/>
    </row>
    <row r="11" spans="1:31" s="1066" customFormat="1" ht="19.149999999999999" customHeight="1">
      <c r="AD11" s="904"/>
    </row>
    <row r="12" spans="1:31" s="1066" customFormat="1" ht="19.149999999999999" customHeight="1">
      <c r="AD12" s="904"/>
    </row>
    <row r="13" spans="1:31" s="1066" customFormat="1" ht="18.75" customHeight="1">
      <c r="AD13" s="904"/>
    </row>
    <row r="14" spans="1:31" ht="19.5" customHeight="1">
      <c r="A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1" ht="24.75" customHeight="1">
      <c r="A15" s="903"/>
      <c r="B15" s="1744" t="str">
        <f>IF('確認申請書（建築）入力'!$M$4=0,"",'確認申請書（建築）入力'!$M$4)</f>
        <v>指定確認検査機関
　株式会社東日本住宅評価センター　様</v>
      </c>
      <c r="C15" s="1744"/>
      <c r="D15" s="1744"/>
      <c r="E15" s="1744"/>
      <c r="F15" s="1744"/>
      <c r="G15" s="1744"/>
      <c r="H15" s="1744"/>
      <c r="I15" s="1744"/>
      <c r="J15" s="1744"/>
      <c r="K15" s="1744"/>
      <c r="L15" s="1744"/>
      <c r="M15" s="1744"/>
      <c r="N15" s="1744"/>
      <c r="O15" s="1744"/>
      <c r="P15" s="1744"/>
      <c r="Q15" s="1744"/>
      <c r="R15" s="903"/>
      <c r="S15" s="903"/>
      <c r="T15" s="903"/>
      <c r="U15" s="903"/>
      <c r="V15" s="903"/>
      <c r="W15" s="903"/>
      <c r="X15" s="903"/>
      <c r="Y15" s="903"/>
      <c r="Z15" s="903"/>
      <c r="AA15" s="903"/>
    </row>
    <row r="16" spans="1:31" ht="22.5" customHeight="1">
      <c r="A16" s="903"/>
      <c r="B16" s="1744"/>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44" ht="18.75" customHeight="1">
      <c r="A17" s="903"/>
      <c r="B17" s="903"/>
      <c r="C17" s="903"/>
      <c r="D17" s="903"/>
      <c r="E17" s="903"/>
      <c r="F17" s="903"/>
      <c r="G17" s="903"/>
      <c r="H17" s="903"/>
      <c r="I17" s="903"/>
      <c r="J17" s="903"/>
      <c r="K17" s="903"/>
      <c r="L17" s="903"/>
      <c r="M17" s="903"/>
      <c r="N17" s="903"/>
      <c r="O17" s="903"/>
      <c r="P17" s="903"/>
      <c r="Q17" s="903"/>
      <c r="R17" s="903"/>
      <c r="S17" s="903"/>
      <c r="T17" s="903"/>
      <c r="U17" s="903"/>
      <c r="V17" s="903"/>
      <c r="W17" s="908" t="str">
        <f>IF(作業メニュー!AM13=TRUE, "第", "")</f>
        <v/>
      </c>
      <c r="X17" s="1671"/>
      <c r="Y17" s="1671"/>
      <c r="Z17" s="1671"/>
      <c r="AA17" s="1671"/>
      <c r="AB17" s="907" t="str">
        <f>IF(作業メニュー!AM13=TRUE, "号", "")</f>
        <v/>
      </c>
    </row>
    <row r="18" spans="1:44" ht="18.75" customHeight="1">
      <c r="A18" s="903"/>
      <c r="B18" s="903"/>
      <c r="C18" s="903"/>
      <c r="D18" s="903"/>
      <c r="E18" s="903"/>
      <c r="F18" s="903"/>
      <c r="G18" s="903"/>
      <c r="H18" s="903"/>
      <c r="I18" s="903"/>
      <c r="J18" s="903"/>
      <c r="K18" s="903"/>
      <c r="L18" s="903"/>
      <c r="M18" s="903"/>
      <c r="N18" s="903"/>
      <c r="O18" s="903"/>
      <c r="P18" s="903"/>
      <c r="Q18" s="903"/>
      <c r="R18" s="903"/>
      <c r="S18" s="903"/>
      <c r="T18" s="903"/>
      <c r="U18" s="2116" t="s">
        <v>2802</v>
      </c>
      <c r="V18" s="2116"/>
      <c r="W18" s="2116"/>
      <c r="X18" s="2116"/>
      <c r="Y18" s="2116"/>
      <c r="Z18" s="2116"/>
      <c r="AA18" s="2116"/>
      <c r="AH18" s="1065"/>
    </row>
    <row r="19" spans="1:44" ht="18.75" customHeight="1">
      <c r="A19" s="903"/>
      <c r="B19" s="903"/>
      <c r="C19" s="903"/>
      <c r="D19" s="903"/>
      <c r="E19" s="903"/>
      <c r="F19" s="903"/>
      <c r="G19" s="903"/>
      <c r="H19" s="903"/>
      <c r="I19" s="903"/>
      <c r="J19" s="903"/>
      <c r="K19" s="903"/>
      <c r="L19" s="903"/>
      <c r="M19" s="903"/>
      <c r="N19" s="903"/>
      <c r="O19" s="903"/>
      <c r="P19" s="903"/>
      <c r="Q19" s="903"/>
      <c r="R19" s="903"/>
      <c r="AH19" s="906"/>
      <c r="AI19" s="906"/>
      <c r="AM19" s="906"/>
      <c r="AN19" s="2124"/>
      <c r="AO19" s="2124"/>
      <c r="AP19" s="2124"/>
      <c r="AQ19" s="2124"/>
      <c r="AR19" s="2124"/>
    </row>
    <row r="20" spans="1:44" ht="18.75" customHeight="1">
      <c r="A20" s="903"/>
      <c r="B20" s="903"/>
      <c r="C20" s="903"/>
      <c r="D20" s="903"/>
      <c r="E20" s="903"/>
      <c r="F20" s="903"/>
      <c r="G20" s="903"/>
      <c r="H20" s="903"/>
      <c r="I20" s="903"/>
      <c r="J20" s="903"/>
      <c r="K20" s="903"/>
      <c r="L20" s="903"/>
      <c r="M20" s="903"/>
      <c r="N20" s="903"/>
      <c r="O20" s="903"/>
      <c r="P20" s="903"/>
      <c r="Q20" s="903"/>
      <c r="R20" s="903"/>
      <c r="S20" s="903"/>
      <c r="T20" s="903"/>
      <c r="U20" s="903"/>
      <c r="AH20" s="1089"/>
    </row>
    <row r="21" spans="1:44" ht="13.5" customHeight="1">
      <c r="A21" s="903"/>
      <c r="B21" s="903"/>
      <c r="C21" s="903"/>
      <c r="D21" s="903"/>
      <c r="E21" s="903"/>
      <c r="F21" s="903"/>
      <c r="G21" s="903"/>
      <c r="H21" s="903"/>
      <c r="I21" s="903"/>
      <c r="J21" s="903"/>
      <c r="K21" s="903"/>
      <c r="L21" s="903"/>
      <c r="M21" s="903"/>
      <c r="N21" s="903"/>
      <c r="O21" s="903"/>
      <c r="P21" s="903"/>
      <c r="Q21" s="903"/>
      <c r="R21" s="903"/>
      <c r="S21" s="903"/>
      <c r="T21" s="903"/>
      <c r="U21" s="903"/>
      <c r="V21" s="903"/>
      <c r="W21" s="903"/>
      <c r="X21" s="903"/>
      <c r="AA21" s="903"/>
    </row>
    <row r="22" spans="1:44" ht="13.5" customHeight="1">
      <c r="A22" s="903"/>
      <c r="B22" s="903"/>
      <c r="C22" s="903"/>
      <c r="D22" s="903"/>
      <c r="E22" s="903"/>
      <c r="F22" s="903"/>
      <c r="G22" s="903"/>
      <c r="H22" s="903"/>
      <c r="I22" s="903"/>
      <c r="J22" s="903"/>
      <c r="K22" s="903"/>
      <c r="L22" s="903"/>
      <c r="M22" s="903"/>
      <c r="N22" s="903"/>
      <c r="O22" s="903"/>
      <c r="P22" s="903"/>
      <c r="Q22" s="903"/>
      <c r="R22" s="903"/>
      <c r="S22" s="903"/>
      <c r="T22" s="903"/>
      <c r="U22" s="903"/>
      <c r="V22" s="903"/>
      <c r="W22" s="903"/>
      <c r="X22" s="903"/>
      <c r="AA22" s="903"/>
    </row>
    <row r="23" spans="1:44" ht="18.75" customHeight="1">
      <c r="A23" s="903"/>
      <c r="B23" s="903"/>
      <c r="C23" s="903"/>
      <c r="D23" s="903"/>
      <c r="E23" s="903"/>
      <c r="F23" s="903"/>
      <c r="G23" s="903"/>
      <c r="H23" s="903"/>
      <c r="I23" s="903"/>
      <c r="J23" s="903"/>
      <c r="K23" s="903"/>
      <c r="L23" s="903"/>
      <c r="M23" s="903"/>
      <c r="N23" s="903"/>
      <c r="O23" s="903"/>
      <c r="P23" s="903"/>
      <c r="Q23" s="903"/>
      <c r="R23" s="903"/>
      <c r="S23" s="903"/>
      <c r="T23" s="903"/>
      <c r="U23" s="903"/>
      <c r="V23" s="903"/>
      <c r="W23" s="903"/>
      <c r="X23" s="903"/>
      <c r="AA23" s="903"/>
    </row>
    <row r="24" spans="1:44" ht="18.75" customHeight="1">
      <c r="A24" s="903"/>
      <c r="B24" s="903"/>
      <c r="C24" s="903"/>
      <c r="D24" s="903"/>
      <c r="E24" s="903"/>
      <c r="F24" s="903"/>
      <c r="G24" s="903"/>
      <c r="H24" s="903"/>
      <c r="I24" s="903"/>
      <c r="K24" s="903"/>
      <c r="L24" s="903"/>
      <c r="M24" s="903"/>
      <c r="N24" s="903"/>
      <c r="O24" s="903"/>
      <c r="P24" s="903" t="str">
        <f>IF(項目一覧!$C$183=0,"",項目一覧!$C$183)</f>
        <v/>
      </c>
      <c r="Q24" s="903"/>
      <c r="R24" s="903"/>
      <c r="S24" s="903"/>
      <c r="T24" s="903"/>
      <c r="U24" s="903"/>
      <c r="V24" s="903"/>
      <c r="W24" s="903"/>
      <c r="X24" s="903"/>
    </row>
    <row r="25" spans="1:44" ht="18.75" customHeight="1">
      <c r="A25" s="903"/>
      <c r="B25" s="903"/>
      <c r="C25" s="903"/>
      <c r="D25" s="903"/>
      <c r="E25" s="903"/>
      <c r="F25" s="903"/>
      <c r="G25" s="903"/>
      <c r="H25" s="903"/>
      <c r="I25" s="903"/>
      <c r="J25" s="903" t="str">
        <f>IF(作業メニュー!AM13=TRUE, "　通　知　者　官　職", "　申　請　者　　氏　　名")</f>
        <v>　申　請　者　　氏　　名</v>
      </c>
      <c r="K25" s="903"/>
      <c r="L25" s="903"/>
      <c r="M25" s="903"/>
      <c r="N25" s="903"/>
      <c r="O25" s="903"/>
      <c r="P25" s="903" t="str">
        <f>IF(項目一覧!$C$4=0,"",項目一覧!$C$4)</f>
        <v/>
      </c>
      <c r="Q25" s="929"/>
      <c r="R25" s="929"/>
      <c r="S25" s="929"/>
      <c r="T25" s="929"/>
      <c r="U25" s="929"/>
      <c r="V25" s="929"/>
      <c r="W25" s="929"/>
      <c r="X25" s="929"/>
      <c r="Y25" s="929"/>
      <c r="Z25" s="929"/>
      <c r="AA25" s="903"/>
    </row>
    <row r="26" spans="1:44" ht="18.75" customHeight="1">
      <c r="A26" s="903"/>
      <c r="B26" s="903"/>
      <c r="C26" s="903"/>
      <c r="D26" s="903"/>
      <c r="E26" s="903"/>
      <c r="F26" s="903"/>
      <c r="G26" s="903"/>
      <c r="H26" s="903"/>
      <c r="I26" s="903"/>
      <c r="J26" s="903"/>
      <c r="K26" s="903"/>
      <c r="L26" s="903"/>
      <c r="M26" s="903"/>
      <c r="N26" s="903"/>
      <c r="O26" s="903"/>
      <c r="P26" s="929"/>
      <c r="Q26" s="929"/>
      <c r="R26" s="929"/>
      <c r="S26" s="929"/>
      <c r="T26" s="929"/>
      <c r="U26" s="929"/>
      <c r="V26" s="929"/>
      <c r="W26" s="929"/>
      <c r="X26" s="929"/>
      <c r="Y26" s="929"/>
      <c r="Z26" s="929"/>
      <c r="AA26" s="929"/>
    </row>
    <row r="27" spans="1:44" ht="18.75" customHeight="1">
      <c r="A27" s="903"/>
      <c r="B27" s="903"/>
      <c r="C27" s="903"/>
      <c r="D27" s="903"/>
      <c r="E27" s="903"/>
      <c r="F27" s="903"/>
      <c r="G27" s="903"/>
      <c r="H27" s="903"/>
      <c r="I27" s="903"/>
      <c r="J27" s="903"/>
      <c r="K27" s="903"/>
      <c r="L27" s="903"/>
      <c r="M27" s="903"/>
      <c r="N27" s="903"/>
      <c r="O27" s="903"/>
      <c r="P27" s="929"/>
      <c r="Q27" s="929"/>
      <c r="R27" s="929"/>
      <c r="S27" s="929"/>
      <c r="T27" s="929"/>
      <c r="U27" s="929"/>
      <c r="V27" s="929"/>
      <c r="W27" s="929"/>
      <c r="X27" s="929"/>
      <c r="Y27" s="929"/>
      <c r="Z27" s="929"/>
      <c r="AA27" s="929"/>
    </row>
    <row r="28" spans="1:44" ht="13.5" customHeight="1">
      <c r="A28" s="903"/>
      <c r="B28" s="903"/>
      <c r="C28" s="903"/>
      <c r="D28" s="903"/>
      <c r="E28" s="903"/>
      <c r="F28" s="903"/>
      <c r="G28" s="903"/>
      <c r="H28" s="903"/>
      <c r="I28" s="903"/>
      <c r="J28" s="903"/>
      <c r="K28" s="903"/>
      <c r="L28" s="903"/>
      <c r="M28" s="903"/>
      <c r="N28" s="903"/>
      <c r="O28" s="903"/>
      <c r="P28" s="903"/>
      <c r="Q28" s="903"/>
      <c r="R28" s="903"/>
      <c r="S28" s="903"/>
      <c r="T28" s="903"/>
      <c r="U28" s="903"/>
      <c r="V28" s="903"/>
      <c r="W28" s="903"/>
      <c r="X28" s="903"/>
      <c r="AA28" s="903"/>
    </row>
    <row r="29" spans="1:44" ht="18.75" customHeight="1">
      <c r="A29" s="903"/>
      <c r="B29" s="903"/>
      <c r="C29" s="903"/>
      <c r="D29" s="903"/>
      <c r="E29" s="903"/>
      <c r="F29" s="903"/>
      <c r="G29" s="903"/>
      <c r="H29" s="903"/>
      <c r="I29" s="903"/>
      <c r="J29" s="903"/>
      <c r="K29" s="903"/>
      <c r="L29" s="903"/>
      <c r="M29" s="903"/>
      <c r="N29" s="903"/>
      <c r="O29" s="903"/>
      <c r="P29" s="2115"/>
      <c r="Q29" s="2115"/>
      <c r="R29" s="2115"/>
      <c r="S29" s="2115"/>
      <c r="T29" s="2115"/>
      <c r="U29" s="2115"/>
      <c r="V29" s="2115"/>
      <c r="W29" s="2115"/>
      <c r="X29" s="2115"/>
      <c r="Y29" s="2115"/>
      <c r="Z29" s="2115"/>
      <c r="AA29" s="2115"/>
    </row>
    <row r="30" spans="1:44" ht="18.75" customHeight="1">
      <c r="A30" s="903"/>
      <c r="B30" s="903"/>
      <c r="C30" s="903"/>
      <c r="D30" s="903"/>
      <c r="E30" s="903"/>
      <c r="F30" s="903"/>
      <c r="G30" s="903"/>
      <c r="H30" s="903"/>
      <c r="I30" s="903"/>
      <c r="J30" s="903"/>
      <c r="K30" s="903"/>
      <c r="L30" s="903"/>
      <c r="M30" s="903"/>
      <c r="N30" s="903"/>
      <c r="O30" s="903"/>
      <c r="P30" s="2115"/>
      <c r="Q30" s="2115"/>
      <c r="R30" s="2115"/>
      <c r="S30" s="2115"/>
      <c r="T30" s="2115"/>
      <c r="U30" s="2115"/>
      <c r="V30" s="2115"/>
      <c r="W30" s="2115"/>
      <c r="X30" s="2115"/>
      <c r="Y30" s="2115"/>
      <c r="Z30" s="2115"/>
      <c r="AA30" s="2115"/>
    </row>
    <row r="31" spans="1:44" ht="18.75" customHeight="1">
      <c r="A31" s="903"/>
      <c r="B31" s="903"/>
      <c r="C31" s="903"/>
      <c r="D31" s="903"/>
      <c r="E31" s="903"/>
      <c r="F31" s="903"/>
      <c r="G31" s="903"/>
      <c r="H31" s="903"/>
      <c r="I31" s="903"/>
      <c r="J31" s="903"/>
      <c r="K31" s="903"/>
      <c r="L31" s="903"/>
      <c r="M31" s="903"/>
      <c r="N31" s="903"/>
      <c r="O31" s="903"/>
      <c r="P31" s="929"/>
      <c r="Q31" s="929"/>
      <c r="R31" s="929"/>
      <c r="S31" s="929"/>
      <c r="T31" s="929"/>
      <c r="U31" s="929"/>
      <c r="V31" s="929"/>
      <c r="W31" s="929"/>
      <c r="X31" s="929"/>
      <c r="Y31" s="929"/>
      <c r="Z31" s="929"/>
      <c r="AA31" s="929"/>
    </row>
    <row r="32" spans="1:44" ht="18.75" customHeight="1">
      <c r="A32" s="903"/>
      <c r="B32" s="903"/>
      <c r="C32" s="903"/>
      <c r="D32" s="903"/>
      <c r="E32" s="903"/>
      <c r="F32" s="903"/>
      <c r="G32" s="903"/>
      <c r="H32" s="903"/>
      <c r="I32" s="903"/>
      <c r="J32" s="903"/>
      <c r="K32" s="903"/>
      <c r="L32" s="903"/>
      <c r="M32" s="903"/>
      <c r="N32" s="903"/>
      <c r="O32" s="903"/>
      <c r="P32" s="929"/>
      <c r="Q32" s="929"/>
      <c r="R32" s="929"/>
      <c r="S32" s="929"/>
      <c r="T32" s="929"/>
      <c r="U32" s="929"/>
      <c r="V32" s="929"/>
      <c r="W32" s="929"/>
      <c r="X32" s="929"/>
      <c r="Y32" s="929"/>
      <c r="Z32" s="929"/>
      <c r="AA32" s="929"/>
    </row>
    <row r="33" spans="1:30" ht="18.75" customHeight="1">
      <c r="A33" s="903"/>
      <c r="B33" s="903"/>
      <c r="C33" s="903"/>
      <c r="D33" s="903"/>
      <c r="E33" s="903"/>
      <c r="F33" s="903"/>
      <c r="G33" s="903"/>
      <c r="H33" s="903"/>
      <c r="I33" s="903"/>
      <c r="J33" s="903"/>
      <c r="K33" s="903"/>
      <c r="L33" s="903"/>
      <c r="M33" s="903"/>
      <c r="N33" s="903"/>
      <c r="O33" s="903"/>
      <c r="P33" s="903"/>
      <c r="Q33" s="903"/>
      <c r="R33" s="903"/>
      <c r="S33" s="903"/>
      <c r="T33" s="903"/>
      <c r="U33" s="903"/>
      <c r="V33" s="903"/>
      <c r="W33" s="903"/>
      <c r="X33" s="903"/>
      <c r="Y33" s="903"/>
      <c r="Z33" s="903"/>
      <c r="AA33" s="903"/>
    </row>
    <row r="34" spans="1:30" ht="18.75" customHeight="1">
      <c r="A34" s="903"/>
      <c r="B34" s="903"/>
      <c r="C34" s="903"/>
      <c r="D34" s="903"/>
      <c r="E34" s="903"/>
      <c r="F34" s="903"/>
      <c r="G34" s="903"/>
      <c r="H34" s="903"/>
      <c r="I34" s="903"/>
      <c r="J34" s="903"/>
      <c r="K34" s="903"/>
      <c r="L34" s="903"/>
      <c r="M34" s="903"/>
      <c r="N34" s="903"/>
      <c r="O34" s="903"/>
      <c r="P34" s="903"/>
      <c r="Q34" s="903"/>
      <c r="R34" s="903"/>
      <c r="S34" s="903"/>
      <c r="T34" s="903"/>
      <c r="U34" s="903"/>
      <c r="V34" s="903"/>
      <c r="W34" s="903"/>
      <c r="X34" s="903"/>
      <c r="Y34" s="903"/>
      <c r="Z34" s="903"/>
      <c r="AA34" s="903"/>
    </row>
    <row r="35" spans="1:30" ht="18.75" customHeight="1">
      <c r="A35" s="903"/>
      <c r="B35" s="903"/>
      <c r="C35" s="903"/>
      <c r="D35" s="903"/>
      <c r="E35" s="903"/>
      <c r="F35" s="903"/>
      <c r="G35" s="903"/>
      <c r="H35" s="903"/>
      <c r="I35" s="903"/>
      <c r="J35" s="903"/>
      <c r="K35" s="903"/>
      <c r="L35" s="903"/>
      <c r="M35" s="903"/>
      <c r="N35" s="903"/>
      <c r="O35" s="903"/>
      <c r="P35" s="903"/>
      <c r="Q35" s="903"/>
      <c r="R35" s="903"/>
      <c r="S35" s="903"/>
      <c r="T35" s="903"/>
      <c r="U35" s="903"/>
      <c r="V35" s="903"/>
      <c r="W35" s="903"/>
      <c r="X35" s="903"/>
      <c r="Y35" s="903"/>
      <c r="Z35" s="903"/>
      <c r="AA35" s="903"/>
    </row>
    <row r="36" spans="1:30" ht="18.75" customHeight="1">
      <c r="A36" s="903"/>
      <c r="B36" s="903"/>
      <c r="C36" s="903"/>
      <c r="D36" s="903"/>
      <c r="E36" s="903"/>
      <c r="F36" s="903"/>
      <c r="G36" s="903"/>
      <c r="H36" s="903"/>
      <c r="I36" s="903"/>
      <c r="J36" s="903"/>
      <c r="K36" s="903"/>
      <c r="L36" s="903"/>
      <c r="M36" s="903"/>
      <c r="N36" s="903"/>
      <c r="O36" s="903"/>
      <c r="P36" s="903"/>
      <c r="Q36" s="903"/>
      <c r="R36" s="903"/>
      <c r="S36" s="903"/>
      <c r="T36" s="903"/>
      <c r="U36" s="903"/>
      <c r="V36" s="903"/>
      <c r="W36" s="903"/>
      <c r="X36" s="903"/>
      <c r="Y36" s="903"/>
      <c r="Z36" s="903"/>
      <c r="AA36" s="903"/>
      <c r="AB36" s="903"/>
      <c r="AC36" s="903"/>
    </row>
    <row r="37" spans="1:30" ht="26.25" customHeight="1">
      <c r="A37" s="903"/>
      <c r="B37" s="1706" t="s">
        <v>438</v>
      </c>
      <c r="C37" s="1707"/>
      <c r="D37" s="1707"/>
      <c r="E37" s="1707"/>
      <c r="F37" s="1707"/>
      <c r="G37" s="1707"/>
      <c r="H37" s="1708"/>
      <c r="I37" s="1706" t="s">
        <v>437</v>
      </c>
      <c r="J37" s="1707"/>
      <c r="K37" s="1707"/>
      <c r="L37" s="1707"/>
      <c r="M37" s="1707"/>
      <c r="N37" s="1707"/>
      <c r="O37" s="1707"/>
      <c r="P37" s="1707"/>
      <c r="Q37" s="1707"/>
      <c r="R37" s="1707"/>
      <c r="S37" s="1707"/>
      <c r="T37" s="1708"/>
      <c r="U37" s="1706" t="s">
        <v>436</v>
      </c>
      <c r="V37" s="1707"/>
      <c r="W37" s="1707"/>
      <c r="X37" s="1707"/>
      <c r="Y37" s="1707"/>
      <c r="Z37" s="1707"/>
      <c r="AA37" s="1707"/>
      <c r="AB37" s="1708"/>
      <c r="AC37" s="903"/>
    </row>
    <row r="38" spans="1:30" ht="33" customHeight="1">
      <c r="A38" s="903"/>
      <c r="B38" s="1734"/>
      <c r="C38" s="1735"/>
      <c r="D38" s="1735"/>
      <c r="E38" s="1735"/>
      <c r="F38" s="1735"/>
      <c r="G38" s="1735"/>
      <c r="H38" s="1736"/>
      <c r="I38" s="1715" t="s">
        <v>435</v>
      </c>
      <c r="J38" s="1716"/>
      <c r="K38" s="1716"/>
      <c r="L38" s="1716"/>
      <c r="M38" s="1716"/>
      <c r="N38" s="1716"/>
      <c r="O38" s="1716"/>
      <c r="P38" s="1716"/>
      <c r="Q38" s="1716"/>
      <c r="R38" s="1716"/>
      <c r="S38" s="1716"/>
      <c r="T38" s="1717"/>
      <c r="U38" s="1706" t="s">
        <v>2808</v>
      </c>
      <c r="V38" s="1707"/>
      <c r="W38" s="1707"/>
      <c r="X38" s="1707"/>
      <c r="Y38" s="1707"/>
      <c r="Z38" s="1707"/>
      <c r="AA38" s="1707"/>
      <c r="AB38" s="1708"/>
      <c r="AC38" s="903"/>
    </row>
    <row r="39" spans="1:30" ht="63" customHeight="1">
      <c r="A39" s="903"/>
      <c r="B39" s="926"/>
      <c r="C39" s="903"/>
      <c r="D39" s="903"/>
      <c r="E39" s="903"/>
      <c r="F39" s="903"/>
      <c r="G39" s="903"/>
      <c r="H39" s="927"/>
      <c r="I39" s="1718"/>
      <c r="J39" s="1719"/>
      <c r="K39" s="1719"/>
      <c r="L39" s="1719"/>
      <c r="M39" s="1719"/>
      <c r="N39" s="1719"/>
      <c r="O39" s="1719"/>
      <c r="P39" s="1719"/>
      <c r="Q39" s="1719"/>
      <c r="R39" s="1719"/>
      <c r="S39" s="1719"/>
      <c r="T39" s="1720"/>
      <c r="U39" s="2117" t="s">
        <v>753</v>
      </c>
      <c r="V39" s="2118"/>
      <c r="W39" s="2118"/>
      <c r="X39" s="2118"/>
      <c r="Y39" s="2118"/>
      <c r="Z39" s="2118"/>
      <c r="AA39" s="2118"/>
      <c r="AB39" s="2119"/>
      <c r="AC39" s="903"/>
    </row>
    <row r="40" spans="1:30" ht="33" customHeight="1">
      <c r="A40" s="903"/>
      <c r="B40" s="931"/>
      <c r="C40" s="932"/>
      <c r="D40" s="932"/>
      <c r="E40" s="932"/>
      <c r="F40" s="932"/>
      <c r="G40" s="932"/>
      <c r="H40" s="933"/>
      <c r="I40" s="1721"/>
      <c r="J40" s="1722"/>
      <c r="K40" s="1722"/>
      <c r="L40" s="1722"/>
      <c r="M40" s="1722"/>
      <c r="N40" s="1722"/>
      <c r="O40" s="1722"/>
      <c r="P40" s="1722"/>
      <c r="Q40" s="1722"/>
      <c r="R40" s="1722"/>
      <c r="S40" s="1722"/>
      <c r="T40" s="1723"/>
      <c r="U40" s="1721" t="s">
        <v>2383</v>
      </c>
      <c r="V40" s="1722"/>
      <c r="W40" s="1722"/>
      <c r="X40" s="1722"/>
      <c r="Y40" s="1722"/>
      <c r="Z40" s="1722"/>
      <c r="AA40" s="1722"/>
      <c r="AB40" s="1723"/>
      <c r="AC40" s="903"/>
    </row>
    <row r="41" spans="1:30" ht="15.75" customHeight="1">
      <c r="A41" s="903"/>
      <c r="B41" s="903"/>
      <c r="C41" s="903"/>
      <c r="D41" s="903"/>
      <c r="E41" s="903"/>
      <c r="F41" s="903"/>
      <c r="G41" s="903"/>
      <c r="H41" s="903"/>
      <c r="I41" s="903"/>
      <c r="J41" s="903"/>
      <c r="K41" s="903"/>
      <c r="L41" s="903"/>
      <c r="M41" s="903"/>
      <c r="N41" s="903"/>
      <c r="O41" s="903"/>
      <c r="P41" s="903"/>
      <c r="Q41" s="903"/>
      <c r="R41" s="903"/>
      <c r="S41" s="903"/>
      <c r="T41" s="903"/>
      <c r="U41" s="903"/>
      <c r="V41" s="903"/>
      <c r="W41" s="903"/>
      <c r="X41" s="903"/>
      <c r="Y41" s="903"/>
      <c r="Z41" s="903"/>
      <c r="AA41" s="903"/>
      <c r="AB41" s="903"/>
      <c r="AC41" s="903"/>
    </row>
    <row r="42" spans="1:30" ht="15.75" customHeight="1">
      <c r="A42" s="903"/>
      <c r="B42" s="903"/>
      <c r="C42" s="903"/>
      <c r="D42" s="903"/>
      <c r="E42" s="1089"/>
      <c r="F42" s="903"/>
      <c r="G42" s="903"/>
      <c r="H42" s="903"/>
      <c r="I42" s="903"/>
      <c r="J42" s="903"/>
      <c r="K42" s="903"/>
      <c r="L42" s="903"/>
      <c r="M42" s="903"/>
      <c r="N42" s="903"/>
      <c r="O42" s="903"/>
      <c r="P42" s="903"/>
      <c r="Q42" s="903"/>
      <c r="R42" s="903"/>
      <c r="S42" s="903"/>
      <c r="T42" s="903"/>
      <c r="U42" s="903"/>
      <c r="V42" s="903"/>
      <c r="W42" s="903"/>
      <c r="X42" s="903"/>
      <c r="Y42" s="903"/>
      <c r="Z42" s="903"/>
      <c r="AA42" s="903"/>
      <c r="AB42" s="903"/>
      <c r="AC42" s="903"/>
      <c r="AD42" s="903"/>
    </row>
    <row r="43" spans="1:30" ht="15.75" customHeight="1">
      <c r="A43" s="903"/>
      <c r="B43" s="903"/>
      <c r="C43" s="903"/>
      <c r="D43" s="903"/>
      <c r="E43" s="1089"/>
      <c r="F43" s="1089"/>
      <c r="G43" s="903"/>
      <c r="H43" s="903"/>
      <c r="I43" s="903"/>
      <c r="J43" s="903"/>
      <c r="K43" s="903"/>
      <c r="L43" s="903"/>
      <c r="M43" s="903"/>
      <c r="N43" s="903"/>
      <c r="O43" s="903"/>
      <c r="P43" s="903"/>
      <c r="Q43" s="903"/>
      <c r="R43" s="903"/>
      <c r="S43" s="903"/>
      <c r="T43" s="903"/>
      <c r="U43" s="903"/>
      <c r="V43" s="903"/>
      <c r="W43" s="903"/>
      <c r="X43" s="903"/>
      <c r="Y43" s="903"/>
      <c r="Z43" s="903"/>
      <c r="AA43" s="903"/>
    </row>
    <row r="44" spans="1:30" ht="6.75" customHeight="1">
      <c r="A44" s="903"/>
      <c r="B44" s="903"/>
      <c r="C44" s="903"/>
      <c r="D44" s="903"/>
      <c r="E44" s="903"/>
      <c r="F44" s="903"/>
      <c r="G44" s="903"/>
      <c r="H44" s="903"/>
      <c r="I44" s="903"/>
      <c r="J44" s="903"/>
      <c r="K44" s="903"/>
      <c r="L44" s="903"/>
      <c r="M44" s="903"/>
      <c r="N44" s="903"/>
      <c r="O44" s="903"/>
      <c r="P44" s="903"/>
      <c r="Q44" s="903"/>
      <c r="R44" s="903"/>
      <c r="S44" s="903"/>
      <c r="T44" s="903"/>
      <c r="U44" s="903"/>
      <c r="V44" s="903"/>
      <c r="W44" s="903"/>
      <c r="X44" s="903"/>
      <c r="Y44" s="903"/>
      <c r="Z44" s="903"/>
      <c r="AA44" s="903"/>
    </row>
    <row r="45" spans="1:30" ht="15.75" customHeight="1">
      <c r="A45" s="1682" t="s">
        <v>434</v>
      </c>
      <c r="B45" s="1682"/>
      <c r="C45" s="1682"/>
      <c r="D45" s="1682"/>
      <c r="E45" s="1682"/>
      <c r="F45" s="1682"/>
      <c r="G45" s="1682"/>
      <c r="H45" s="1682"/>
      <c r="I45" s="1682"/>
      <c r="J45" s="1682"/>
      <c r="K45" s="1682"/>
      <c r="L45" s="1682"/>
      <c r="M45" s="1682"/>
      <c r="N45" s="1682"/>
      <c r="O45" s="1682"/>
      <c r="P45" s="1682"/>
      <c r="Q45" s="1682"/>
      <c r="R45" s="1682"/>
      <c r="S45" s="1682"/>
      <c r="T45" s="1682"/>
      <c r="U45" s="1682"/>
      <c r="V45" s="1682"/>
      <c r="W45" s="1682"/>
      <c r="X45" s="1682"/>
      <c r="Y45" s="1682"/>
      <c r="Z45" s="1682"/>
      <c r="AA45" s="1682"/>
    </row>
    <row r="46" spans="1:30" ht="15.75" customHeight="1">
      <c r="A46" s="959" t="s">
        <v>729</v>
      </c>
      <c r="B46" s="937" t="s">
        <v>752</v>
      </c>
      <c r="C46" s="937"/>
      <c r="D46" s="937"/>
      <c r="E46" s="937"/>
      <c r="F46" s="937"/>
      <c r="G46" s="937"/>
      <c r="H46" s="916"/>
      <c r="I46" s="916"/>
      <c r="J46" s="937"/>
      <c r="K46" s="937"/>
      <c r="L46" s="937"/>
      <c r="M46" s="937"/>
      <c r="N46" s="937"/>
      <c r="O46" s="937"/>
      <c r="P46" s="937"/>
      <c r="Q46" s="937"/>
      <c r="R46" s="937"/>
      <c r="S46" s="937"/>
      <c r="T46" s="937"/>
      <c r="U46" s="937"/>
      <c r="V46" s="937"/>
      <c r="W46" s="937"/>
      <c r="X46" s="937"/>
      <c r="Y46" s="937"/>
      <c r="Z46" s="937"/>
      <c r="AA46" s="937"/>
    </row>
    <row r="47" spans="1:30" ht="15.75" customHeight="1">
      <c r="A47" s="936"/>
      <c r="B47" s="906" t="s">
        <v>431</v>
      </c>
      <c r="C47" s="906"/>
      <c r="D47" s="906"/>
      <c r="E47" s="906"/>
      <c r="F47" s="906"/>
      <c r="G47" s="906" t="str">
        <f>IF(項目一覧!$C$21=0,"",項目一覧!$C$21&amp;"  ")&amp;IF(項目一覧!$C$5=0,"",項目一覧!$C$5)</f>
        <v xml:space="preserve">  </v>
      </c>
      <c r="J47" s="906"/>
      <c r="K47" s="906"/>
      <c r="L47" s="906"/>
      <c r="M47" s="906"/>
      <c r="N47" s="906"/>
      <c r="O47" s="906"/>
      <c r="P47" s="906"/>
      <c r="Q47" s="906"/>
      <c r="R47" s="906"/>
      <c r="S47" s="906"/>
      <c r="T47" s="906"/>
      <c r="U47" s="906"/>
      <c r="V47" s="906"/>
      <c r="W47" s="906"/>
      <c r="X47" s="906"/>
      <c r="Y47" s="906"/>
      <c r="Z47" s="906"/>
      <c r="AA47" s="906"/>
    </row>
    <row r="48" spans="1:30" ht="15.75" customHeight="1">
      <c r="A48" s="936"/>
      <c r="B48" s="906" t="s">
        <v>408</v>
      </c>
      <c r="C48" s="906"/>
      <c r="D48" s="906"/>
      <c r="E48" s="906"/>
      <c r="F48" s="906"/>
      <c r="G48" s="906" t="str">
        <f>IF(項目一覧!$C$183=0,"",項目一覧!$C$183&amp;"  ")&amp;IF(項目一覧!$C$4=0,"",項目一覧!$C$4)</f>
        <v xml:space="preserve">  </v>
      </c>
      <c r="J48" s="906"/>
      <c r="K48" s="906"/>
      <c r="L48" s="906"/>
      <c r="M48" s="906"/>
      <c r="N48" s="906"/>
      <c r="O48" s="906"/>
      <c r="P48" s="906"/>
      <c r="Q48" s="906"/>
      <c r="R48" s="906"/>
      <c r="S48" s="906"/>
      <c r="T48" s="906"/>
      <c r="U48" s="906"/>
      <c r="V48" s="906"/>
      <c r="W48" s="906"/>
      <c r="X48" s="906"/>
      <c r="Y48" s="906"/>
      <c r="Z48" s="906"/>
      <c r="AA48" s="906"/>
    </row>
    <row r="49" spans="1:27" ht="15.75" customHeight="1">
      <c r="A49" s="936"/>
      <c r="B49" s="906" t="s">
        <v>399</v>
      </c>
      <c r="C49" s="906"/>
      <c r="D49" s="906"/>
      <c r="E49" s="906"/>
      <c r="F49" s="906"/>
      <c r="G49" s="906" t="str">
        <f>IF(項目一覧!$C$6=0,"",項目一覧!$C$6)</f>
        <v/>
      </c>
      <c r="J49" s="906"/>
      <c r="K49" s="906"/>
      <c r="L49" s="906"/>
      <c r="M49" s="906"/>
      <c r="N49" s="906"/>
      <c r="O49" s="906"/>
      <c r="P49" s="906"/>
      <c r="Q49" s="906"/>
      <c r="R49" s="906"/>
      <c r="S49" s="906"/>
      <c r="T49" s="906"/>
      <c r="U49" s="906"/>
      <c r="V49" s="906"/>
      <c r="W49" s="906"/>
      <c r="X49" s="906"/>
      <c r="Y49" s="906"/>
      <c r="Z49" s="906"/>
      <c r="AA49" s="906"/>
    </row>
    <row r="50" spans="1:27" ht="15.75" customHeight="1">
      <c r="A50" s="936"/>
      <c r="B50" s="906" t="s">
        <v>430</v>
      </c>
      <c r="C50" s="906"/>
      <c r="D50" s="906"/>
      <c r="E50" s="906"/>
      <c r="F50" s="906"/>
      <c r="G50" s="906" t="str">
        <f>IF(項目一覧!$C$7=0,"",項目一覧!$C$7)</f>
        <v/>
      </c>
      <c r="J50" s="906"/>
      <c r="K50" s="906"/>
      <c r="L50" s="906"/>
      <c r="M50" s="906"/>
      <c r="N50" s="906"/>
      <c r="O50" s="906"/>
      <c r="P50" s="906"/>
      <c r="Q50" s="906"/>
      <c r="R50" s="906"/>
      <c r="S50" s="906"/>
      <c r="T50" s="906"/>
      <c r="U50" s="906"/>
      <c r="V50" s="906"/>
      <c r="W50" s="906"/>
      <c r="X50" s="906"/>
      <c r="Y50" s="906"/>
      <c r="Z50" s="906"/>
      <c r="AA50" s="906"/>
    </row>
    <row r="51" spans="1:27" ht="15.75" customHeight="1">
      <c r="A51" s="940"/>
      <c r="B51" s="935" t="s">
        <v>397</v>
      </c>
      <c r="C51" s="935"/>
      <c r="D51" s="935"/>
      <c r="E51" s="935"/>
      <c r="F51" s="935"/>
      <c r="G51" s="935" t="str">
        <f>IF(項目一覧!$C$8=0,"",項目一覧!$C$8)</f>
        <v/>
      </c>
      <c r="H51" s="974"/>
      <c r="I51" s="974"/>
      <c r="J51" s="935"/>
      <c r="K51" s="935"/>
      <c r="L51" s="935"/>
      <c r="M51" s="935"/>
      <c r="N51" s="935"/>
      <c r="O51" s="935"/>
      <c r="P51" s="935"/>
      <c r="Q51" s="935"/>
      <c r="R51" s="935"/>
      <c r="S51" s="935"/>
      <c r="T51" s="935"/>
      <c r="U51" s="935"/>
      <c r="V51" s="935"/>
      <c r="W51" s="935"/>
      <c r="X51" s="935"/>
      <c r="Y51" s="935"/>
      <c r="Z51" s="935"/>
      <c r="AA51" s="935"/>
    </row>
    <row r="52" spans="1:27" ht="15.75" customHeight="1">
      <c r="A52" s="936" t="s">
        <v>729</v>
      </c>
      <c r="B52" s="906" t="s">
        <v>429</v>
      </c>
      <c r="C52" s="906"/>
      <c r="D52" s="906"/>
      <c r="E52" s="906"/>
      <c r="F52" s="906"/>
      <c r="G52" s="906"/>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409</v>
      </c>
      <c r="C53" s="906"/>
      <c r="D53" s="906"/>
      <c r="E53" s="906"/>
      <c r="F53" s="906"/>
      <c r="G53" s="943" t="str">
        <f>IF(項目一覧!$C$9=0,"","("&amp;項目一覧!$C$9&amp;") 建築士  （"&amp;項目一覧!$C$10&amp;"）登録　第　 "&amp;項目一覧!$C$11&amp;"　号")</f>
        <v>() 建築士  （）登録　第　 　号</v>
      </c>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408</v>
      </c>
      <c r="C54" s="906"/>
      <c r="D54" s="906"/>
      <c r="E54" s="906"/>
      <c r="F54" s="906"/>
      <c r="G54" s="906" t="str">
        <f>IF(項目一覧!$C$12=0,"",項目一覧!$C$12)</f>
        <v/>
      </c>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t="s">
        <v>407</v>
      </c>
      <c r="C55" s="906"/>
      <c r="D55" s="906"/>
      <c r="E55" s="906"/>
      <c r="F55" s="906"/>
      <c r="G55" s="943" t="str">
        <f>IF(項目一覧!$C$13=0,"","("&amp;項目一覧!$C$13&amp;") 建築士事務所  （"&amp;項目一覧!$C$14&amp;"）知事登録　第　 "&amp;項目一覧!$C$15&amp;"　号")</f>
        <v>() 建築士事務所  （）知事登録　第　 　号</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c r="C56" s="906"/>
      <c r="D56" s="906"/>
      <c r="E56" s="906"/>
      <c r="F56" s="906"/>
      <c r="G56" s="906" t="str">
        <f>IF(項目一覧!$C$16=0,"",項目一覧!$C$16)</f>
        <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406</v>
      </c>
      <c r="C57" s="906"/>
      <c r="D57" s="906"/>
      <c r="E57" s="906"/>
      <c r="F57" s="906"/>
      <c r="G57" s="906" t="str">
        <f>IF(項目一覧!$C$17=0,"",項目一覧!$C$17)</f>
        <v/>
      </c>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405</v>
      </c>
      <c r="C58" s="906"/>
      <c r="D58" s="906"/>
      <c r="E58" s="906"/>
      <c r="F58" s="906"/>
      <c r="G58" s="906" t="str">
        <f>IF(項目一覧!$C$18=0,"",項目一覧!$C$18)</f>
        <v/>
      </c>
      <c r="J58" s="906"/>
      <c r="K58" s="906"/>
      <c r="L58" s="906"/>
      <c r="M58" s="906"/>
      <c r="N58" s="906"/>
      <c r="O58" s="906"/>
      <c r="P58" s="906"/>
      <c r="Q58" s="906"/>
      <c r="R58" s="906"/>
      <c r="S58" s="906"/>
      <c r="T58" s="906"/>
      <c r="U58" s="906"/>
      <c r="V58" s="906"/>
      <c r="W58" s="906"/>
      <c r="X58" s="906"/>
      <c r="Y58" s="906"/>
      <c r="Z58" s="906"/>
      <c r="AA58" s="906"/>
    </row>
    <row r="59" spans="1:27" ht="15.75" customHeight="1">
      <c r="A59" s="940"/>
      <c r="B59" s="935" t="s">
        <v>404</v>
      </c>
      <c r="C59" s="935"/>
      <c r="D59" s="935"/>
      <c r="E59" s="935"/>
      <c r="F59" s="935"/>
      <c r="G59" s="935" t="str">
        <f>IF(項目一覧!$C$19=0,"",項目一覧!$C$19)</f>
        <v/>
      </c>
      <c r="H59" s="974"/>
      <c r="I59" s="974"/>
      <c r="J59" s="935"/>
      <c r="K59" s="935"/>
      <c r="L59" s="935"/>
      <c r="M59" s="935"/>
      <c r="N59" s="935"/>
      <c r="O59" s="935"/>
      <c r="P59" s="935"/>
      <c r="Q59" s="935"/>
      <c r="R59" s="935"/>
      <c r="S59" s="935"/>
      <c r="T59" s="935"/>
      <c r="U59" s="935"/>
      <c r="V59" s="935"/>
      <c r="W59" s="935"/>
      <c r="X59" s="935"/>
      <c r="Y59" s="935"/>
      <c r="Z59" s="935"/>
      <c r="AA59" s="935"/>
    </row>
    <row r="60" spans="1:27" ht="15.75" customHeight="1">
      <c r="A60" s="936" t="s">
        <v>729</v>
      </c>
      <c r="B60" s="906" t="s">
        <v>428</v>
      </c>
      <c r="C60" s="906"/>
      <c r="D60" s="906"/>
      <c r="E60" s="906"/>
      <c r="F60" s="906"/>
      <c r="G60" s="906"/>
      <c r="J60" s="906"/>
      <c r="K60" s="906"/>
      <c r="L60" s="906"/>
      <c r="M60" s="906"/>
      <c r="N60" s="906"/>
      <c r="O60" s="906"/>
      <c r="P60" s="906"/>
      <c r="Q60" s="906"/>
      <c r="R60" s="906"/>
      <c r="S60" s="906"/>
      <c r="T60" s="906"/>
      <c r="U60" s="906"/>
      <c r="V60" s="906"/>
      <c r="W60" s="906"/>
      <c r="X60" s="906"/>
      <c r="Y60" s="906"/>
      <c r="Z60" s="906"/>
      <c r="AA60" s="906"/>
    </row>
    <row r="61" spans="1:27" ht="18" customHeight="1">
      <c r="A61" s="936"/>
      <c r="B61" s="906" t="s">
        <v>427</v>
      </c>
      <c r="C61" s="906"/>
      <c r="D61" s="906"/>
      <c r="E61" s="906"/>
      <c r="F61" s="906"/>
      <c r="G61" s="906"/>
      <c r="H61" s="906"/>
      <c r="I61" s="906"/>
      <c r="J61" s="906"/>
      <c r="K61" s="906"/>
      <c r="L61" s="906"/>
      <c r="M61" s="906"/>
      <c r="N61" s="906"/>
      <c r="O61" s="906"/>
      <c r="P61" s="906"/>
      <c r="Q61" s="906"/>
      <c r="R61" s="906"/>
      <c r="S61" s="906"/>
      <c r="T61" s="906"/>
      <c r="U61" s="906"/>
      <c r="V61" s="906"/>
      <c r="W61" s="906"/>
      <c r="X61" s="906"/>
      <c r="Y61" s="906"/>
      <c r="Z61" s="906"/>
      <c r="AA61" s="906"/>
    </row>
    <row r="62" spans="1:27" ht="15.75" customHeight="1">
      <c r="A62" s="936"/>
      <c r="B62" s="906" t="s">
        <v>409</v>
      </c>
      <c r="C62" s="906"/>
      <c r="D62" s="906"/>
      <c r="E62" s="906"/>
      <c r="F62" s="906"/>
      <c r="G62" s="943" t="str">
        <f>IF(項目一覧!$C$22=0,"","("&amp;項目一覧!$C$22&amp;") 建築士  （"&amp;項目一覧!$C$23&amp;"）登録　第　 "&amp;項目一覧!$C$24&amp;"　号")</f>
        <v>() 建築士  （）登録　第　 　号</v>
      </c>
      <c r="J62" s="906"/>
      <c r="K62" s="906"/>
      <c r="L62" s="906"/>
      <c r="M62" s="906"/>
      <c r="N62" s="906"/>
      <c r="O62" s="906"/>
      <c r="P62" s="906"/>
      <c r="Q62" s="906"/>
      <c r="R62" s="906"/>
      <c r="S62" s="906"/>
      <c r="T62" s="906"/>
      <c r="U62" s="906"/>
      <c r="V62" s="906"/>
      <c r="W62" s="906"/>
      <c r="X62" s="906"/>
      <c r="Y62" s="906"/>
      <c r="Z62" s="906"/>
      <c r="AA62" s="906"/>
    </row>
    <row r="63" spans="1:27" ht="15.75" customHeight="1">
      <c r="A63" s="936"/>
      <c r="B63" s="906" t="s">
        <v>408</v>
      </c>
      <c r="C63" s="906"/>
      <c r="D63" s="906"/>
      <c r="E63" s="906"/>
      <c r="F63" s="906"/>
      <c r="G63" s="906" t="str">
        <f>IF(項目一覧!$C$25=0,"",項目一覧!$C$25)</f>
        <v/>
      </c>
      <c r="J63" s="906"/>
      <c r="K63" s="906"/>
      <c r="L63" s="906"/>
      <c r="M63" s="906"/>
      <c r="N63" s="906"/>
      <c r="O63" s="906"/>
      <c r="P63" s="906"/>
      <c r="Q63" s="906"/>
      <c r="R63" s="906"/>
      <c r="S63" s="906"/>
      <c r="T63" s="906"/>
      <c r="U63" s="906"/>
      <c r="V63" s="906"/>
      <c r="W63" s="906"/>
      <c r="X63" s="906"/>
      <c r="Y63" s="906"/>
      <c r="Z63" s="906"/>
      <c r="AA63" s="906"/>
    </row>
    <row r="64" spans="1:27" ht="15.75" customHeight="1">
      <c r="A64" s="945"/>
      <c r="B64" s="906" t="s">
        <v>407</v>
      </c>
      <c r="C64" s="906"/>
      <c r="D64" s="906"/>
      <c r="E64" s="906"/>
      <c r="F64" s="906"/>
      <c r="G64" s="1200" t="str">
        <f>IF(項目一覧!$C$27=0,"","("&amp;項目一覧!$C$27&amp;") 建築士事務所  （"&amp;項目一覧!$C$28&amp;"）知事登録　第　 "&amp;項目一覧!$C$29&amp;"　号")</f>
        <v>() 建築士事務所  （）知事登録　第　 　号</v>
      </c>
    </row>
    <row r="65" spans="1:28" ht="15.75" customHeight="1">
      <c r="A65" s="945"/>
      <c r="B65" s="906"/>
      <c r="C65" s="906"/>
      <c r="D65" s="906"/>
      <c r="E65" s="906"/>
      <c r="F65" s="906"/>
      <c r="G65" s="906" t="str">
        <f>IF(項目一覧!$C$30=0,"",項目一覧!$C$30)</f>
        <v/>
      </c>
      <c r="J65" s="906"/>
      <c r="K65" s="906"/>
      <c r="L65" s="906"/>
      <c r="M65" s="906"/>
      <c r="N65" s="906"/>
      <c r="O65" s="906"/>
      <c r="P65" s="906"/>
      <c r="Q65" s="906"/>
      <c r="R65" s="906"/>
      <c r="S65" s="906"/>
      <c r="T65" s="906"/>
      <c r="U65" s="906"/>
      <c r="V65" s="906"/>
      <c r="W65" s="906"/>
      <c r="X65" s="906"/>
      <c r="Y65" s="906"/>
      <c r="Z65" s="906"/>
      <c r="AA65" s="906"/>
    </row>
    <row r="66" spans="1:28" ht="15.75" customHeight="1">
      <c r="A66" s="945"/>
      <c r="B66" s="906" t="s">
        <v>406</v>
      </c>
      <c r="C66" s="906"/>
      <c r="D66" s="906"/>
      <c r="E66" s="906"/>
      <c r="F66" s="906"/>
      <c r="G66" s="906" t="str">
        <f>IF(項目一覧!$C$31=0,"",項目一覧!$C$31)</f>
        <v/>
      </c>
      <c r="J66" s="906"/>
      <c r="K66" s="906"/>
      <c r="L66" s="906"/>
      <c r="M66" s="906"/>
      <c r="N66" s="906"/>
      <c r="O66" s="906"/>
      <c r="P66" s="906"/>
      <c r="Q66" s="906"/>
      <c r="R66" s="906"/>
      <c r="S66" s="906"/>
      <c r="T66" s="906"/>
      <c r="U66" s="906"/>
      <c r="V66" s="906"/>
      <c r="W66" s="906"/>
      <c r="X66" s="906"/>
      <c r="Y66" s="906"/>
      <c r="Z66" s="906"/>
      <c r="AA66" s="906"/>
    </row>
    <row r="67" spans="1:28" ht="15.75" customHeight="1">
      <c r="A67" s="945"/>
      <c r="B67" s="906" t="s">
        <v>405</v>
      </c>
      <c r="C67" s="906"/>
      <c r="D67" s="906"/>
      <c r="E67" s="906"/>
      <c r="F67" s="906"/>
      <c r="G67" s="906" t="str">
        <f>IF(項目一覧!$C$32=0,"",項目一覧!$C$32)</f>
        <v/>
      </c>
      <c r="J67" s="906"/>
      <c r="K67" s="906"/>
      <c r="L67" s="906"/>
      <c r="M67" s="906"/>
      <c r="N67" s="906"/>
      <c r="O67" s="906"/>
      <c r="P67" s="906"/>
      <c r="Q67" s="906"/>
      <c r="R67" s="906"/>
      <c r="S67" s="906"/>
      <c r="T67" s="906"/>
      <c r="U67" s="906"/>
      <c r="V67" s="906"/>
      <c r="W67" s="906"/>
      <c r="X67" s="906"/>
      <c r="Y67" s="906"/>
      <c r="Z67" s="906"/>
      <c r="AA67" s="906"/>
    </row>
    <row r="68" spans="1:28" ht="15.75" customHeight="1">
      <c r="A68" s="945"/>
      <c r="B68" s="906" t="s">
        <v>404</v>
      </c>
      <c r="C68" s="906"/>
      <c r="D68" s="906"/>
      <c r="E68" s="906"/>
      <c r="F68" s="906"/>
      <c r="G68" s="906" t="str">
        <f>IF(項目一覧!$C$33=0,"",項目一覧!$C$33)</f>
        <v/>
      </c>
      <c r="J68" s="906"/>
      <c r="K68" s="906"/>
      <c r="L68" s="906"/>
      <c r="M68" s="906"/>
      <c r="N68" s="906"/>
      <c r="O68" s="906"/>
      <c r="P68" s="906"/>
      <c r="Q68" s="906"/>
      <c r="R68" s="906"/>
      <c r="S68" s="906"/>
      <c r="T68" s="906"/>
      <c r="U68" s="906"/>
      <c r="V68" s="906"/>
      <c r="W68" s="906"/>
      <c r="X68" s="906"/>
      <c r="Y68" s="906"/>
      <c r="Z68" s="906"/>
      <c r="AA68" s="906"/>
    </row>
    <row r="69" spans="1:28" ht="18" customHeight="1">
      <c r="A69" s="945"/>
      <c r="B69" s="902" t="s">
        <v>712</v>
      </c>
      <c r="C69" s="906"/>
      <c r="D69" s="906"/>
      <c r="E69" s="906"/>
      <c r="F69" s="906"/>
      <c r="G69" s="1680" t="str">
        <f>IF(項目一覧!$C$35=0,"",項目一覧!$C$35)</f>
        <v/>
      </c>
      <c r="H69" s="1680"/>
      <c r="I69" s="1680"/>
      <c r="J69" s="1680"/>
      <c r="K69" s="1680"/>
      <c r="L69" s="1680"/>
      <c r="M69" s="1680"/>
      <c r="N69" s="1680"/>
      <c r="O69" s="1680"/>
      <c r="P69" s="1680"/>
      <c r="Q69" s="1680"/>
      <c r="R69" s="1680"/>
      <c r="S69" s="1680"/>
      <c r="T69" s="1680"/>
      <c r="U69" s="1680"/>
      <c r="V69" s="1680"/>
      <c r="W69" s="1680"/>
      <c r="X69" s="1680"/>
      <c r="Y69" s="1680"/>
      <c r="Z69" s="1680"/>
      <c r="AA69" s="1680"/>
      <c r="AB69" s="1680"/>
    </row>
    <row r="70" spans="1:28" ht="6" customHeight="1">
      <c r="A70" s="945"/>
      <c r="B70" s="906"/>
      <c r="C70" s="906"/>
      <c r="D70" s="906"/>
      <c r="E70" s="906"/>
      <c r="F70" s="906"/>
      <c r="G70" s="1680"/>
      <c r="H70" s="1680"/>
      <c r="I70" s="1680"/>
      <c r="J70" s="1680"/>
      <c r="K70" s="1680"/>
      <c r="L70" s="1680"/>
      <c r="M70" s="1680"/>
      <c r="N70" s="1680"/>
      <c r="O70" s="1680"/>
      <c r="P70" s="1680"/>
      <c r="Q70" s="1680"/>
      <c r="R70" s="1680"/>
      <c r="S70" s="1680"/>
      <c r="T70" s="1680"/>
      <c r="U70" s="1680"/>
      <c r="V70" s="1680"/>
      <c r="W70" s="1680"/>
      <c r="X70" s="1680"/>
      <c r="Y70" s="1680"/>
      <c r="Z70" s="1680"/>
      <c r="AA70" s="1680"/>
      <c r="AB70" s="1680"/>
    </row>
    <row r="71" spans="1:28" ht="18" customHeight="1">
      <c r="A71" s="936"/>
      <c r="B71" s="906" t="s">
        <v>426</v>
      </c>
      <c r="C71" s="906"/>
      <c r="D71" s="906"/>
      <c r="E71" s="906"/>
      <c r="F71" s="906"/>
      <c r="G71" s="906"/>
      <c r="H71" s="906"/>
      <c r="I71" s="906"/>
      <c r="J71" s="906"/>
      <c r="K71" s="906"/>
      <c r="L71" s="906"/>
      <c r="M71" s="906"/>
      <c r="N71" s="906"/>
      <c r="O71" s="906"/>
      <c r="P71" s="906"/>
      <c r="Q71" s="906"/>
      <c r="R71" s="906"/>
      <c r="S71" s="906"/>
      <c r="T71" s="906"/>
      <c r="U71" s="906"/>
      <c r="V71" s="906"/>
      <c r="W71" s="906"/>
      <c r="X71" s="906"/>
      <c r="Y71" s="906"/>
      <c r="Z71" s="906"/>
      <c r="AA71" s="906"/>
    </row>
    <row r="72" spans="1:28" ht="18" customHeight="1">
      <c r="A72" s="936"/>
      <c r="B72" s="906" t="s">
        <v>409</v>
      </c>
      <c r="C72" s="906"/>
      <c r="D72" s="906"/>
      <c r="E72" s="906"/>
      <c r="F72" s="906"/>
      <c r="G72" s="943" t="str">
        <f>IF(項目一覧!$C$189=0,"","("&amp;項目一覧!$C$189&amp;") 建築士  （"&amp;項目一覧!$C$190&amp;"）登録　第　 "&amp;項目一覧!$C$191&amp;"　号")</f>
        <v>() 建築士  （）登録　第　 　号</v>
      </c>
      <c r="J72" s="906"/>
      <c r="K72" s="906"/>
      <c r="L72" s="906"/>
      <c r="M72" s="906"/>
      <c r="N72" s="906"/>
      <c r="O72" s="906"/>
      <c r="P72" s="906"/>
      <c r="Q72" s="906"/>
      <c r="R72" s="906"/>
      <c r="S72" s="906"/>
      <c r="T72" s="906"/>
      <c r="U72" s="906"/>
      <c r="V72" s="906"/>
      <c r="W72" s="906"/>
      <c r="X72" s="906"/>
      <c r="Y72" s="906"/>
      <c r="Z72" s="906"/>
      <c r="AA72" s="906"/>
    </row>
    <row r="73" spans="1:28" ht="18" customHeight="1">
      <c r="A73" s="936"/>
      <c r="B73" s="906" t="s">
        <v>408</v>
      </c>
      <c r="C73" s="906"/>
      <c r="D73" s="906"/>
      <c r="E73" s="906"/>
      <c r="F73" s="906"/>
      <c r="G73" s="906" t="str">
        <f>IF(項目一覧!$C$192=0,"",項目一覧!$C$192)</f>
        <v/>
      </c>
      <c r="J73" s="906"/>
      <c r="K73" s="906"/>
      <c r="L73" s="906"/>
      <c r="M73" s="906"/>
      <c r="N73" s="906"/>
      <c r="O73" s="906"/>
      <c r="P73" s="906"/>
      <c r="Q73" s="906"/>
      <c r="R73" s="906"/>
      <c r="S73" s="906"/>
      <c r="T73" s="906"/>
      <c r="U73" s="906"/>
      <c r="V73" s="906"/>
      <c r="W73" s="906"/>
      <c r="X73" s="906"/>
      <c r="Y73" s="906"/>
      <c r="Z73" s="906"/>
      <c r="AA73" s="906"/>
    </row>
    <row r="74" spans="1:28" ht="18" customHeight="1">
      <c r="A74" s="945"/>
      <c r="B74" s="906" t="s">
        <v>407</v>
      </c>
      <c r="C74" s="906"/>
      <c r="D74" s="906"/>
      <c r="E74" s="906"/>
      <c r="F74" s="906"/>
      <c r="G74" s="906" t="str">
        <f>IF(項目一覧!$C$194=0,"","("&amp;項目一覧!$C$194&amp;") 建築士事務所  （"&amp;項目一覧!$C$195&amp;"）知事登録　第　 "&amp;項目一覧!$C$196&amp;"　号")</f>
        <v>() 建築士事務所  （）知事登録　第　 　号</v>
      </c>
      <c r="H74" s="1200"/>
    </row>
    <row r="75" spans="1:28" ht="18" customHeight="1">
      <c r="A75" s="945"/>
      <c r="B75" s="906"/>
      <c r="C75" s="906"/>
      <c r="D75" s="906"/>
      <c r="E75" s="906"/>
      <c r="F75" s="906"/>
      <c r="G75" s="906" t="str">
        <f>IF(項目一覧!$C$197=0,"",項目一覧!$C$197)</f>
        <v/>
      </c>
      <c r="J75" s="906"/>
      <c r="K75" s="906"/>
      <c r="L75" s="906"/>
      <c r="M75" s="906"/>
      <c r="N75" s="906"/>
      <c r="O75" s="906"/>
      <c r="P75" s="906"/>
      <c r="Q75" s="906"/>
      <c r="R75" s="906"/>
      <c r="S75" s="906"/>
      <c r="T75" s="906"/>
      <c r="U75" s="906"/>
      <c r="V75" s="906"/>
      <c r="W75" s="906"/>
      <c r="X75" s="906"/>
      <c r="Y75" s="906"/>
      <c r="Z75" s="906"/>
      <c r="AA75" s="906"/>
    </row>
    <row r="76" spans="1:28" ht="18" customHeight="1">
      <c r="A76" s="945"/>
      <c r="B76" s="906" t="s">
        <v>406</v>
      </c>
      <c r="C76" s="906"/>
      <c r="D76" s="906"/>
      <c r="E76" s="906"/>
      <c r="F76" s="906"/>
      <c r="G76" s="906" t="str">
        <f>IF(項目一覧!$C$198=0,"",項目一覧!$C$198)</f>
        <v/>
      </c>
      <c r="J76" s="906"/>
      <c r="K76" s="906"/>
      <c r="L76" s="906"/>
      <c r="M76" s="906"/>
      <c r="N76" s="906"/>
      <c r="O76" s="906"/>
      <c r="P76" s="906"/>
      <c r="Q76" s="906"/>
      <c r="R76" s="906"/>
      <c r="S76" s="906"/>
      <c r="T76" s="906"/>
      <c r="U76" s="906"/>
      <c r="V76" s="906"/>
      <c r="W76" s="906"/>
      <c r="X76" s="906"/>
      <c r="Y76" s="906"/>
      <c r="Z76" s="906"/>
      <c r="AA76" s="906"/>
    </row>
    <row r="77" spans="1:28" ht="18" customHeight="1">
      <c r="A77" s="945"/>
      <c r="B77" s="906" t="s">
        <v>405</v>
      </c>
      <c r="C77" s="906"/>
      <c r="D77" s="906"/>
      <c r="E77" s="906"/>
      <c r="F77" s="906"/>
      <c r="G77" s="2125" t="str">
        <f>IF(項目一覧!$C$199=0,"",項目一覧!$C$199)</f>
        <v/>
      </c>
      <c r="H77" s="2126"/>
      <c r="I77" s="2126"/>
      <c r="J77" s="2126"/>
      <c r="K77" s="2126"/>
      <c r="L77" s="2126"/>
      <c r="M77" s="2126"/>
      <c r="N77" s="2126"/>
      <c r="O77" s="2126"/>
      <c r="P77" s="2126"/>
      <c r="Q77" s="2126"/>
      <c r="R77" s="2126"/>
      <c r="S77" s="2126"/>
      <c r="T77" s="2126"/>
      <c r="U77" s="2126"/>
      <c r="V77" s="2126"/>
      <c r="W77" s="2126"/>
      <c r="X77" s="2126"/>
      <c r="Y77" s="2126"/>
      <c r="Z77" s="2126"/>
      <c r="AA77" s="2126"/>
      <c r="AB77" s="2126"/>
    </row>
    <row r="78" spans="1:28" ht="18" customHeight="1">
      <c r="A78" s="945"/>
      <c r="B78" s="906" t="s">
        <v>404</v>
      </c>
      <c r="C78" s="906"/>
      <c r="D78" s="906"/>
      <c r="E78" s="906"/>
      <c r="F78" s="906"/>
      <c r="G78" s="906" t="str">
        <f>IF(項目一覧!$C$200=0,"",項目一覧!$C$200)</f>
        <v/>
      </c>
      <c r="J78" s="906"/>
      <c r="K78" s="906"/>
      <c r="L78" s="906"/>
      <c r="M78" s="906"/>
      <c r="N78" s="906"/>
      <c r="O78" s="906"/>
      <c r="P78" s="906"/>
      <c r="Q78" s="906"/>
      <c r="R78" s="906"/>
      <c r="S78" s="906"/>
      <c r="T78" s="906"/>
      <c r="U78" s="906"/>
      <c r="V78" s="906"/>
      <c r="W78" s="906"/>
      <c r="X78" s="906"/>
      <c r="Y78" s="906"/>
      <c r="Z78" s="906"/>
      <c r="AA78" s="906"/>
    </row>
    <row r="79" spans="1:28" ht="18" customHeight="1">
      <c r="A79" s="945"/>
      <c r="B79" s="902" t="s">
        <v>712</v>
      </c>
      <c r="C79" s="906"/>
      <c r="D79" s="906"/>
      <c r="E79" s="906"/>
      <c r="F79" s="906"/>
      <c r="G79" s="1680" t="str">
        <f>IF(項目一覧!$C$202=0,"",項目一覧!$C$202)</f>
        <v/>
      </c>
      <c r="H79" s="1680"/>
      <c r="I79" s="1680"/>
      <c r="J79" s="1680"/>
      <c r="K79" s="1680"/>
      <c r="L79" s="1680"/>
      <c r="M79" s="1680"/>
      <c r="N79" s="1680"/>
      <c r="O79" s="1680"/>
      <c r="P79" s="1680"/>
      <c r="Q79" s="1680"/>
      <c r="R79" s="1680"/>
      <c r="S79" s="1680"/>
      <c r="T79" s="1680"/>
      <c r="U79" s="1680"/>
      <c r="V79" s="1680"/>
      <c r="W79" s="1680"/>
      <c r="X79" s="1680"/>
      <c r="Y79" s="1680"/>
      <c r="Z79" s="1680"/>
      <c r="AA79" s="1680"/>
      <c r="AB79" s="1680"/>
    </row>
    <row r="80" spans="1:28" ht="9.75" customHeight="1">
      <c r="A80" s="936"/>
      <c r="B80" s="906"/>
      <c r="C80" s="906"/>
      <c r="D80" s="906"/>
      <c r="E80" s="906"/>
      <c r="F80" s="906"/>
      <c r="G80" s="1680"/>
      <c r="H80" s="1680"/>
      <c r="I80" s="1680"/>
      <c r="J80" s="1680"/>
      <c r="K80" s="1680"/>
      <c r="L80" s="1680"/>
      <c r="M80" s="1680"/>
      <c r="N80" s="1680"/>
      <c r="O80" s="1680"/>
      <c r="P80" s="1680"/>
      <c r="Q80" s="1680"/>
      <c r="R80" s="1680"/>
      <c r="S80" s="1680"/>
      <c r="T80" s="1680"/>
      <c r="U80" s="1680"/>
      <c r="V80" s="1680"/>
      <c r="W80" s="1680"/>
      <c r="X80" s="1680"/>
      <c r="Y80" s="1680"/>
      <c r="Z80" s="1680"/>
      <c r="AA80" s="1680"/>
      <c r="AB80" s="1680"/>
    </row>
    <row r="81" spans="1:34" ht="18" customHeight="1">
      <c r="A81" s="936"/>
      <c r="B81" s="906" t="s">
        <v>409</v>
      </c>
      <c r="C81" s="906"/>
      <c r="D81" s="906"/>
      <c r="E81" s="906"/>
      <c r="F81" s="906"/>
      <c r="G81" s="943" t="str">
        <f>IF(項目一覧!$C$203=0,"","("&amp;項目一覧!$C$203&amp;") 建築士  （"&amp;項目一覧!$C$204&amp;"）登録　第　 "&amp;項目一覧!$C$205&amp;"　号")</f>
        <v>() 建築士  （）登録　第　 　号</v>
      </c>
      <c r="J81" s="906"/>
      <c r="K81" s="906"/>
      <c r="L81" s="906"/>
      <c r="M81" s="906"/>
      <c r="N81" s="906"/>
      <c r="O81" s="906"/>
      <c r="P81" s="906"/>
      <c r="Q81" s="906"/>
      <c r="R81" s="906"/>
      <c r="S81" s="906"/>
      <c r="T81" s="906"/>
      <c r="U81" s="906"/>
      <c r="V81" s="906"/>
      <c r="W81" s="906"/>
      <c r="X81" s="906"/>
      <c r="Y81" s="906"/>
      <c r="Z81" s="906"/>
      <c r="AA81" s="906"/>
    </row>
    <row r="82" spans="1:34" ht="18" customHeight="1">
      <c r="A82" s="936"/>
      <c r="B82" s="906" t="s">
        <v>408</v>
      </c>
      <c r="C82" s="906"/>
      <c r="D82" s="906"/>
      <c r="E82" s="906"/>
      <c r="F82" s="906"/>
      <c r="G82" s="906" t="str">
        <f>IF(項目一覧!$C$206=0,"",項目一覧!$C$206)</f>
        <v/>
      </c>
      <c r="J82" s="906"/>
      <c r="K82" s="906"/>
      <c r="L82" s="906"/>
      <c r="M82" s="906"/>
      <c r="N82" s="906"/>
      <c r="O82" s="906"/>
      <c r="P82" s="906"/>
      <c r="Q82" s="906"/>
      <c r="R82" s="906"/>
      <c r="S82" s="906"/>
      <c r="T82" s="906"/>
      <c r="U82" s="906"/>
      <c r="V82" s="906"/>
      <c r="W82" s="906"/>
      <c r="X82" s="906"/>
      <c r="Y82" s="906"/>
      <c r="Z82" s="906"/>
      <c r="AA82" s="906"/>
    </row>
    <row r="83" spans="1:34" ht="18" customHeight="1">
      <c r="A83" s="945"/>
      <c r="B83" s="906" t="s">
        <v>407</v>
      </c>
      <c r="C83" s="906"/>
      <c r="D83" s="906"/>
      <c r="E83" s="906"/>
      <c r="F83" s="906"/>
      <c r="G83" s="1200" t="str">
        <f>IF(項目一覧!$C$208=0,"","("&amp;項目一覧!$C$208&amp;") 建築士事務所  （"&amp;項目一覧!$C$209&amp;"）知事登録　第　 "&amp;項目一覧!$C$210&amp;"　号")</f>
        <v>() 建築士事務所  （）知事登録　第　 　号</v>
      </c>
    </row>
    <row r="84" spans="1:34" ht="18" customHeight="1">
      <c r="A84" s="945"/>
      <c r="B84" s="906"/>
      <c r="C84" s="906"/>
      <c r="D84" s="906"/>
      <c r="E84" s="906"/>
      <c r="F84" s="906"/>
      <c r="G84" s="906" t="str">
        <f>IF(項目一覧!$C$211=0,"",項目一覧!$C$211)</f>
        <v/>
      </c>
      <c r="J84" s="906"/>
      <c r="K84" s="906"/>
      <c r="L84" s="906"/>
      <c r="M84" s="906"/>
      <c r="N84" s="906"/>
      <c r="O84" s="906"/>
      <c r="P84" s="906"/>
      <c r="Q84" s="906"/>
      <c r="R84" s="906"/>
      <c r="S84" s="906"/>
      <c r="T84" s="906"/>
      <c r="U84" s="906"/>
      <c r="V84" s="906"/>
      <c r="W84" s="906"/>
      <c r="X84" s="906"/>
      <c r="Y84" s="906"/>
      <c r="Z84" s="906"/>
      <c r="AA84" s="906"/>
    </row>
    <row r="85" spans="1:34" ht="18" customHeight="1">
      <c r="A85" s="945"/>
      <c r="B85" s="906" t="s">
        <v>406</v>
      </c>
      <c r="C85" s="906"/>
      <c r="D85" s="906"/>
      <c r="E85" s="906"/>
      <c r="F85" s="906"/>
      <c r="G85" s="906" t="str">
        <f>IF(項目一覧!$C$212=0,"",項目一覧!$C$212)</f>
        <v/>
      </c>
      <c r="J85" s="906"/>
      <c r="K85" s="906"/>
      <c r="L85" s="906"/>
      <c r="M85" s="906"/>
      <c r="N85" s="906"/>
      <c r="O85" s="906"/>
      <c r="P85" s="906"/>
      <c r="Q85" s="906"/>
      <c r="R85" s="906"/>
      <c r="S85" s="906"/>
      <c r="T85" s="906"/>
      <c r="U85" s="906"/>
      <c r="V85" s="906"/>
      <c r="W85" s="906"/>
      <c r="X85" s="906"/>
      <c r="Y85" s="906"/>
      <c r="Z85" s="906"/>
      <c r="AA85" s="906"/>
    </row>
    <row r="86" spans="1:34" ht="18" customHeight="1">
      <c r="A86" s="945"/>
      <c r="B86" s="906" t="s">
        <v>405</v>
      </c>
      <c r="C86" s="906"/>
      <c r="D86" s="906"/>
      <c r="E86" s="906"/>
      <c r="F86" s="906"/>
      <c r="G86" s="2125" t="str">
        <f>IF(項目一覧!$C$213=0,"",項目一覧!$C$213)</f>
        <v/>
      </c>
      <c r="H86" s="2126"/>
      <c r="I86" s="2126"/>
      <c r="J86" s="2126"/>
      <c r="K86" s="2126"/>
      <c r="L86" s="2126"/>
      <c r="M86" s="2126"/>
      <c r="N86" s="2126"/>
      <c r="O86" s="2126"/>
      <c r="P86" s="2126"/>
      <c r="Q86" s="2126"/>
      <c r="R86" s="2126"/>
      <c r="S86" s="2126"/>
      <c r="T86" s="2126"/>
      <c r="U86" s="2126"/>
      <c r="V86" s="2126"/>
      <c r="W86" s="2126"/>
      <c r="X86" s="2126"/>
      <c r="Y86" s="2126"/>
      <c r="Z86" s="2126"/>
      <c r="AA86" s="2126"/>
      <c r="AB86" s="2126"/>
    </row>
    <row r="87" spans="1:34" ht="18" customHeight="1">
      <c r="A87" s="945"/>
      <c r="B87" s="906" t="s">
        <v>404</v>
      </c>
      <c r="C87" s="906"/>
      <c r="D87" s="906"/>
      <c r="E87" s="906"/>
      <c r="F87" s="906"/>
      <c r="G87" s="906" t="str">
        <f>IF(項目一覧!$C$214=0,"",項目一覧!$C$214)</f>
        <v/>
      </c>
      <c r="J87" s="906"/>
      <c r="K87" s="906"/>
      <c r="L87" s="906"/>
      <c r="M87" s="906"/>
      <c r="N87" s="906"/>
      <c r="O87" s="906"/>
      <c r="P87" s="906"/>
      <c r="Q87" s="906"/>
      <c r="R87" s="906"/>
      <c r="S87" s="906"/>
      <c r="T87" s="906"/>
      <c r="U87" s="906"/>
      <c r="V87" s="906"/>
      <c r="W87" s="906"/>
      <c r="X87" s="906"/>
      <c r="Y87" s="906"/>
      <c r="Z87" s="906"/>
      <c r="AA87" s="906"/>
    </row>
    <row r="88" spans="1:34" ht="18" customHeight="1">
      <c r="A88" s="945"/>
      <c r="B88" s="902" t="s">
        <v>712</v>
      </c>
      <c r="C88" s="906"/>
      <c r="D88" s="906"/>
      <c r="E88" s="906"/>
      <c r="F88" s="906"/>
      <c r="G88" s="1680" t="str">
        <f>IF(項目一覧!$C$216=0,"",項目一覧!$C$216)</f>
        <v/>
      </c>
      <c r="H88" s="1680"/>
      <c r="I88" s="1680"/>
      <c r="J88" s="1680"/>
      <c r="K88" s="1680"/>
      <c r="L88" s="1680"/>
      <c r="M88" s="1680"/>
      <c r="N88" s="1680"/>
      <c r="O88" s="1680"/>
      <c r="P88" s="1680"/>
      <c r="Q88" s="1680"/>
      <c r="R88" s="1680"/>
      <c r="S88" s="1680"/>
      <c r="T88" s="1680"/>
      <c r="U88" s="1680"/>
      <c r="V88" s="1680"/>
      <c r="W88" s="1680"/>
      <c r="X88" s="1680"/>
      <c r="Y88" s="1680"/>
      <c r="Z88" s="1680"/>
      <c r="AA88" s="1680"/>
      <c r="AB88" s="1680"/>
      <c r="AC88" s="1202"/>
      <c r="AE88" s="1202"/>
      <c r="AF88" s="1202"/>
      <c r="AG88" s="1202"/>
      <c r="AH88" s="1202"/>
    </row>
    <row r="89" spans="1:34" ht="8.25" customHeight="1">
      <c r="A89" s="936"/>
      <c r="B89" s="906"/>
      <c r="C89" s="906"/>
      <c r="D89" s="906"/>
      <c r="E89" s="906"/>
      <c r="F89" s="906"/>
      <c r="G89" s="1680"/>
      <c r="H89" s="1680"/>
      <c r="I89" s="1680"/>
      <c r="J89" s="1680"/>
      <c r="K89" s="1680"/>
      <c r="L89" s="1680"/>
      <c r="M89" s="1680"/>
      <c r="N89" s="1680"/>
      <c r="O89" s="1680"/>
      <c r="P89" s="1680"/>
      <c r="Q89" s="1680"/>
      <c r="R89" s="1680"/>
      <c r="S89" s="1680"/>
      <c r="T89" s="1680"/>
      <c r="U89" s="1680"/>
      <c r="V89" s="1680"/>
      <c r="W89" s="1680"/>
      <c r="X89" s="1680"/>
      <c r="Y89" s="1680"/>
      <c r="Z89" s="1680"/>
      <c r="AA89" s="1680"/>
      <c r="AB89" s="1680"/>
    </row>
    <row r="90" spans="1:34" ht="18" customHeight="1">
      <c r="A90" s="936"/>
      <c r="B90" s="906" t="s">
        <v>409</v>
      </c>
      <c r="C90" s="906"/>
      <c r="D90" s="906"/>
      <c r="E90" s="906"/>
      <c r="F90" s="906"/>
      <c r="G90" s="943" t="str">
        <f>IF(項目一覧!$C$217=0,"","("&amp;項目一覧!$C$217&amp;") 建築士  （"&amp;項目一覧!$C$218&amp;"）登録　第　 "&amp;項目一覧!$C$219&amp;"　号")</f>
        <v>() 建築士  （）登録　第　 　号</v>
      </c>
      <c r="J90" s="906"/>
      <c r="K90" s="906"/>
      <c r="L90" s="906"/>
      <c r="M90" s="906"/>
      <c r="N90" s="906"/>
      <c r="O90" s="906"/>
      <c r="P90" s="906"/>
      <c r="Q90" s="906"/>
      <c r="R90" s="906"/>
      <c r="S90" s="906"/>
      <c r="T90" s="906"/>
      <c r="U90" s="906"/>
      <c r="V90" s="906"/>
      <c r="W90" s="906"/>
      <c r="X90" s="906"/>
      <c r="Y90" s="906"/>
      <c r="Z90" s="906"/>
      <c r="AA90" s="906"/>
    </row>
    <row r="91" spans="1:34" ht="18" customHeight="1">
      <c r="A91" s="936"/>
      <c r="B91" s="906" t="s">
        <v>408</v>
      </c>
      <c r="C91" s="906"/>
      <c r="D91" s="906"/>
      <c r="E91" s="906"/>
      <c r="F91" s="906"/>
      <c r="G91" s="906" t="str">
        <f>IF(項目一覧!$C$220=0,"",項目一覧!$C$220)</f>
        <v/>
      </c>
      <c r="J91" s="906"/>
      <c r="K91" s="906"/>
      <c r="L91" s="906"/>
      <c r="M91" s="906"/>
      <c r="N91" s="906"/>
      <c r="O91" s="906"/>
      <c r="P91" s="906"/>
      <c r="Q91" s="906"/>
      <c r="R91" s="906"/>
      <c r="S91" s="906"/>
      <c r="T91" s="906"/>
      <c r="U91" s="906"/>
      <c r="V91" s="906"/>
      <c r="W91" s="906"/>
      <c r="X91" s="906"/>
      <c r="Y91" s="906"/>
      <c r="Z91" s="906"/>
      <c r="AA91" s="906"/>
    </row>
    <row r="92" spans="1:34" ht="18" customHeight="1">
      <c r="A92" s="945"/>
      <c r="B92" s="906" t="s">
        <v>407</v>
      </c>
      <c r="C92" s="906"/>
      <c r="D92" s="906"/>
      <c r="E92" s="906"/>
      <c r="F92" s="906"/>
      <c r="G92" s="1200" t="str">
        <f>IF(項目一覧!$C$222=0,"","("&amp;項目一覧!$C$222&amp;") 建築士事務所  （"&amp;項目一覧!$C$223&amp;"）知事登録　第　 "&amp;項目一覧!$C$224&amp;"　号")</f>
        <v>() 建築士事務所  （）知事登録　第　 　号</v>
      </c>
    </row>
    <row r="93" spans="1:34" ht="18" customHeight="1">
      <c r="A93" s="945"/>
      <c r="B93" s="906"/>
      <c r="C93" s="906"/>
      <c r="D93" s="906"/>
      <c r="E93" s="906"/>
      <c r="F93" s="906"/>
      <c r="G93" s="906" t="str">
        <f>IF(項目一覧!$C$225=0,"",項目一覧!$C$225)</f>
        <v/>
      </c>
      <c r="J93" s="906"/>
      <c r="K93" s="906"/>
      <c r="L93" s="906"/>
      <c r="M93" s="906"/>
      <c r="N93" s="906"/>
      <c r="O93" s="906"/>
      <c r="P93" s="906"/>
      <c r="Q93" s="906"/>
      <c r="R93" s="906"/>
      <c r="S93" s="906"/>
      <c r="T93" s="906"/>
      <c r="U93" s="906"/>
      <c r="V93" s="906"/>
      <c r="W93" s="906"/>
      <c r="X93" s="906"/>
      <c r="Y93" s="906"/>
      <c r="Z93" s="906"/>
      <c r="AA93" s="906"/>
    </row>
    <row r="94" spans="1:34" ht="18" customHeight="1">
      <c r="A94" s="945"/>
      <c r="B94" s="906" t="s">
        <v>406</v>
      </c>
      <c r="C94" s="906"/>
      <c r="D94" s="906"/>
      <c r="E94" s="906"/>
      <c r="F94" s="906"/>
      <c r="G94" s="906" t="str">
        <f>IF(項目一覧!$C$226=0,"",項目一覧!$C$226)</f>
        <v/>
      </c>
      <c r="J94" s="906"/>
      <c r="K94" s="906"/>
      <c r="L94" s="906"/>
      <c r="M94" s="906"/>
      <c r="N94" s="906"/>
      <c r="O94" s="906"/>
      <c r="P94" s="906"/>
      <c r="Q94" s="906"/>
      <c r="R94" s="906"/>
      <c r="S94" s="906"/>
      <c r="T94" s="906"/>
      <c r="U94" s="906"/>
      <c r="V94" s="906"/>
      <c r="W94" s="906"/>
      <c r="X94" s="906"/>
      <c r="Y94" s="906"/>
      <c r="Z94" s="906"/>
      <c r="AA94" s="906"/>
    </row>
    <row r="95" spans="1:34" ht="18" customHeight="1">
      <c r="A95" s="945"/>
      <c r="B95" s="906" t="s">
        <v>405</v>
      </c>
      <c r="C95" s="906"/>
      <c r="D95" s="906"/>
      <c r="E95" s="906"/>
      <c r="F95" s="906"/>
      <c r="G95" s="2125" t="str">
        <f>IF(項目一覧!$C$227=0,"",項目一覧!$C$227)</f>
        <v/>
      </c>
      <c r="H95" s="2126"/>
      <c r="I95" s="2126"/>
      <c r="J95" s="2126"/>
      <c r="K95" s="2126"/>
      <c r="L95" s="2126"/>
      <c r="M95" s="2126"/>
      <c r="N95" s="2126"/>
      <c r="O95" s="2126"/>
      <c r="P95" s="2126"/>
      <c r="Q95" s="2126"/>
      <c r="R95" s="2126"/>
      <c r="S95" s="2126"/>
      <c r="T95" s="2126"/>
      <c r="U95" s="2126"/>
      <c r="V95" s="2126"/>
      <c r="W95" s="2126"/>
      <c r="X95" s="2126"/>
      <c r="Y95" s="2126"/>
      <c r="Z95" s="2126"/>
      <c r="AA95" s="2126"/>
      <c r="AB95" s="2126"/>
    </row>
    <row r="96" spans="1:34" ht="18" customHeight="1">
      <c r="A96" s="945"/>
      <c r="B96" s="906" t="s">
        <v>404</v>
      </c>
      <c r="C96" s="906"/>
      <c r="D96" s="906"/>
      <c r="E96" s="906"/>
      <c r="F96" s="906"/>
      <c r="G96" s="906" t="str">
        <f>IF(項目一覧!$C$228=0,"",項目一覧!$C$228)</f>
        <v/>
      </c>
      <c r="J96" s="906"/>
      <c r="K96" s="906"/>
      <c r="L96" s="906"/>
      <c r="M96" s="906"/>
      <c r="N96" s="906"/>
      <c r="O96" s="906"/>
      <c r="P96" s="906"/>
      <c r="Q96" s="906"/>
      <c r="R96" s="906"/>
      <c r="S96" s="906"/>
      <c r="T96" s="906"/>
      <c r="U96" s="906"/>
      <c r="V96" s="906"/>
      <c r="W96" s="906"/>
      <c r="X96" s="906"/>
      <c r="Y96" s="906"/>
      <c r="Z96" s="906"/>
      <c r="AA96" s="906"/>
    </row>
    <row r="97" spans="1:30" ht="18" customHeight="1">
      <c r="A97" s="945"/>
      <c r="B97" s="902" t="s">
        <v>712</v>
      </c>
      <c r="C97" s="906"/>
      <c r="D97" s="906"/>
      <c r="E97" s="906"/>
      <c r="F97" s="906"/>
      <c r="G97" s="1680" t="str">
        <f>IF(項目一覧!$C$230=0,"",項目一覧!$C$230)</f>
        <v/>
      </c>
      <c r="H97" s="1680"/>
      <c r="I97" s="1680"/>
      <c r="J97" s="1680"/>
      <c r="K97" s="1680"/>
      <c r="L97" s="1680"/>
      <c r="M97" s="1680"/>
      <c r="N97" s="1680"/>
      <c r="O97" s="1680"/>
      <c r="P97" s="1680"/>
      <c r="Q97" s="1680"/>
      <c r="R97" s="1680"/>
      <c r="S97" s="1680"/>
      <c r="T97" s="1680"/>
      <c r="U97" s="1680"/>
      <c r="V97" s="1680"/>
      <c r="W97" s="1680"/>
      <c r="X97" s="1680"/>
      <c r="Y97" s="1680"/>
      <c r="Z97" s="1680"/>
      <c r="AA97" s="1680"/>
      <c r="AB97" s="1680"/>
    </row>
    <row r="98" spans="1:30" ht="9" customHeight="1">
      <c r="A98" s="951"/>
      <c r="B98" s="935"/>
      <c r="C98" s="935"/>
      <c r="D98" s="935"/>
      <c r="E98" s="935"/>
      <c r="F98" s="935"/>
      <c r="G98" s="1681"/>
      <c r="H98" s="1681"/>
      <c r="I98" s="1681"/>
      <c r="J98" s="1681"/>
      <c r="K98" s="1681"/>
      <c r="L98" s="1681"/>
      <c r="M98" s="1681"/>
      <c r="N98" s="1681"/>
      <c r="O98" s="1681"/>
      <c r="P98" s="1681"/>
      <c r="Q98" s="1681"/>
      <c r="R98" s="1681"/>
      <c r="S98" s="1681"/>
      <c r="T98" s="1681"/>
      <c r="U98" s="1681"/>
      <c r="V98" s="1681"/>
      <c r="W98" s="1681"/>
      <c r="X98" s="1681"/>
      <c r="Y98" s="1681"/>
      <c r="Z98" s="1681"/>
      <c r="AA98" s="1681"/>
      <c r="AB98" s="1681"/>
    </row>
    <row r="99" spans="1:30" ht="15.75" customHeight="1">
      <c r="A99" s="959" t="s">
        <v>729</v>
      </c>
      <c r="B99" s="937" t="s">
        <v>711</v>
      </c>
      <c r="C99" s="937"/>
      <c r="D99" s="937"/>
      <c r="E99" s="937"/>
      <c r="F99" s="937"/>
      <c r="G99" s="937"/>
      <c r="H99" s="916"/>
      <c r="I99" s="916"/>
      <c r="J99" s="937"/>
      <c r="K99" s="937"/>
      <c r="L99" s="937"/>
      <c r="M99" s="937"/>
      <c r="N99" s="937"/>
      <c r="O99" s="937"/>
      <c r="P99" s="937"/>
      <c r="Q99" s="937"/>
      <c r="R99" s="937"/>
      <c r="S99" s="937"/>
      <c r="T99" s="937"/>
      <c r="U99" s="937"/>
      <c r="V99" s="937"/>
      <c r="W99" s="937"/>
      <c r="X99" s="937"/>
      <c r="Y99" s="937"/>
      <c r="Z99" s="937"/>
      <c r="AA99" s="937"/>
    </row>
    <row r="100" spans="1:30" ht="15.75" customHeight="1">
      <c r="A100" s="945"/>
      <c r="B100" s="906" t="s">
        <v>401</v>
      </c>
      <c r="C100" s="906"/>
      <c r="D100" s="906"/>
      <c r="E100" s="906"/>
      <c r="F100" s="906"/>
      <c r="G100" s="906" t="str">
        <f>IF(項目一覧!$C$55=0,"",項目一覧!$C$55)</f>
        <v/>
      </c>
      <c r="J100" s="906"/>
      <c r="K100" s="906"/>
      <c r="L100" s="906"/>
      <c r="M100" s="906"/>
      <c r="N100" s="906"/>
      <c r="O100" s="906"/>
      <c r="P100" s="906"/>
      <c r="Q100" s="906"/>
      <c r="R100" s="906"/>
      <c r="S100" s="906"/>
      <c r="T100" s="906"/>
      <c r="U100" s="906"/>
      <c r="V100" s="906"/>
      <c r="W100" s="906"/>
      <c r="X100" s="906"/>
      <c r="Y100" s="906"/>
      <c r="Z100" s="906"/>
      <c r="AA100" s="906"/>
    </row>
    <row r="101" spans="1:30" ht="15.75" customHeight="1">
      <c r="A101" s="945"/>
      <c r="B101" s="906" t="s">
        <v>400</v>
      </c>
      <c r="C101" s="906"/>
      <c r="D101" s="906"/>
      <c r="E101" s="906"/>
      <c r="F101" s="906"/>
      <c r="G101" s="1200" t="str">
        <f>IF(項目一覧!$C$56=0,"","建設業の許可   ("&amp;項目一覧!$C$56&amp;")  第  （"&amp;項目一覧!$C$57&amp;"）　　 "&amp;項目一覧!$C$58&amp;"　号")</f>
        <v>建設業の許可   ()  第  （）　　 　号</v>
      </c>
      <c r="J101" s="906"/>
      <c r="K101" s="906"/>
      <c r="L101" s="906"/>
      <c r="M101" s="906"/>
      <c r="N101" s="906"/>
      <c r="O101" s="906"/>
      <c r="P101" s="906"/>
      <c r="Q101" s="906"/>
      <c r="R101" s="906"/>
      <c r="S101" s="906"/>
      <c r="T101" s="906"/>
      <c r="U101" s="906"/>
      <c r="V101" s="906"/>
      <c r="W101" s="906"/>
      <c r="X101" s="906"/>
      <c r="Y101" s="906"/>
      <c r="Z101" s="906"/>
      <c r="AA101" s="906"/>
    </row>
    <row r="102" spans="1:30" ht="15.75" customHeight="1">
      <c r="A102" s="945"/>
      <c r="B102" s="906"/>
      <c r="C102" s="906"/>
      <c r="D102" s="906"/>
      <c r="E102" s="906"/>
      <c r="F102" s="906"/>
      <c r="G102" s="906" t="str">
        <f>IF(項目一覧!$C$59=0,"",項目一覧!$C$59)</f>
        <v/>
      </c>
      <c r="J102" s="906"/>
      <c r="K102" s="906"/>
      <c r="L102" s="906"/>
      <c r="M102" s="906"/>
      <c r="N102" s="906"/>
      <c r="O102" s="906"/>
      <c r="P102" s="906"/>
      <c r="Q102" s="906"/>
      <c r="R102" s="906"/>
      <c r="S102" s="906"/>
      <c r="T102" s="906"/>
      <c r="U102" s="906"/>
      <c r="V102" s="906"/>
      <c r="W102" s="906"/>
      <c r="X102" s="906"/>
      <c r="Y102" s="906"/>
      <c r="Z102" s="906"/>
      <c r="AA102" s="906"/>
    </row>
    <row r="103" spans="1:30" ht="15.75" customHeight="1">
      <c r="A103" s="945"/>
      <c r="B103" s="906" t="s">
        <v>399</v>
      </c>
      <c r="C103" s="906"/>
      <c r="D103" s="906"/>
      <c r="E103" s="906"/>
      <c r="F103" s="906"/>
      <c r="G103" s="906" t="str">
        <f>IF(項目一覧!$C$60=0,"",項目一覧!$C$60)</f>
        <v/>
      </c>
      <c r="J103" s="906"/>
      <c r="K103" s="906"/>
      <c r="L103" s="906"/>
      <c r="M103" s="906"/>
      <c r="N103" s="906"/>
      <c r="O103" s="906"/>
      <c r="P103" s="906"/>
      <c r="Q103" s="906"/>
      <c r="R103" s="906"/>
      <c r="S103" s="906"/>
      <c r="T103" s="906"/>
      <c r="U103" s="906"/>
      <c r="V103" s="906"/>
      <c r="W103" s="906"/>
      <c r="X103" s="906"/>
      <c r="Y103" s="906"/>
      <c r="Z103" s="906"/>
      <c r="AA103" s="906"/>
    </row>
    <row r="104" spans="1:30" ht="15.75" customHeight="1">
      <c r="A104" s="945"/>
      <c r="B104" s="906" t="s">
        <v>398</v>
      </c>
      <c r="C104" s="906"/>
      <c r="D104" s="906"/>
      <c r="E104" s="906"/>
      <c r="F104" s="906"/>
      <c r="G104" s="906" t="str">
        <f>IF(項目一覧!$C$61=0,"",項目一覧!$C$61)</f>
        <v/>
      </c>
      <c r="J104" s="906"/>
      <c r="K104" s="906"/>
      <c r="L104" s="906"/>
      <c r="M104" s="906"/>
      <c r="N104" s="906"/>
      <c r="O104" s="906"/>
      <c r="P104" s="906"/>
      <c r="Q104" s="906"/>
      <c r="R104" s="906"/>
      <c r="S104" s="906"/>
      <c r="T104" s="906"/>
      <c r="U104" s="906"/>
      <c r="V104" s="906"/>
      <c r="W104" s="906"/>
      <c r="X104" s="906"/>
      <c r="Y104" s="906"/>
      <c r="Z104" s="906"/>
      <c r="AA104" s="906"/>
    </row>
    <row r="105" spans="1:30" ht="15.75" customHeight="1">
      <c r="A105" s="935"/>
      <c r="B105" s="935" t="s">
        <v>397</v>
      </c>
      <c r="C105" s="935"/>
      <c r="D105" s="935"/>
      <c r="E105" s="935"/>
      <c r="F105" s="935"/>
      <c r="G105" s="935" t="str">
        <f>IF(項目一覧!$C$62=0,"",項目一覧!$C$62)</f>
        <v/>
      </c>
      <c r="H105" s="974"/>
      <c r="I105" s="974"/>
      <c r="J105" s="935"/>
      <c r="K105" s="935"/>
      <c r="L105" s="935"/>
      <c r="M105" s="935"/>
      <c r="N105" s="935"/>
      <c r="O105" s="935"/>
      <c r="P105" s="935"/>
      <c r="Q105" s="935"/>
      <c r="R105" s="935"/>
      <c r="S105" s="935"/>
      <c r="T105" s="935"/>
      <c r="U105" s="935"/>
      <c r="V105" s="935"/>
      <c r="W105" s="935"/>
      <c r="X105" s="935"/>
      <c r="Y105" s="935"/>
      <c r="Z105" s="935"/>
      <c r="AA105" s="935"/>
    </row>
    <row r="106" spans="1:30" s="1066" customFormat="1" ht="15.75" customHeight="1">
      <c r="A106" s="1203" t="s">
        <v>102</v>
      </c>
      <c r="B106" s="950" t="s">
        <v>751</v>
      </c>
      <c r="C106" s="950"/>
      <c r="D106" s="950"/>
      <c r="E106" s="950"/>
      <c r="F106" s="950"/>
      <c r="G106" s="950"/>
      <c r="H106" s="950"/>
      <c r="I106" s="950"/>
      <c r="J106" s="950"/>
      <c r="K106" s="950"/>
      <c r="L106" s="950"/>
      <c r="M106" s="950"/>
      <c r="N106" s="950"/>
      <c r="O106" s="950"/>
      <c r="P106" s="950"/>
      <c r="Q106" s="950"/>
      <c r="R106" s="950"/>
      <c r="S106" s="950"/>
      <c r="T106" s="950"/>
      <c r="U106" s="950"/>
      <c r="V106" s="950"/>
      <c r="W106" s="950"/>
      <c r="X106" s="950"/>
      <c r="Y106" s="950"/>
      <c r="Z106" s="950"/>
      <c r="AA106" s="950"/>
      <c r="AD106" s="904"/>
    </row>
    <row r="107" spans="1:30" s="1066" customFormat="1" ht="15.75" customHeight="1">
      <c r="A107" s="1204"/>
      <c r="B107" s="950" t="s">
        <v>750</v>
      </c>
      <c r="C107" s="950"/>
      <c r="D107" s="950"/>
      <c r="E107" s="950"/>
      <c r="F107" s="950"/>
      <c r="G107" s="950"/>
      <c r="H107" s="950"/>
      <c r="I107" s="950"/>
      <c r="J107" s="950"/>
      <c r="K107" s="950"/>
      <c r="L107" s="950"/>
      <c r="M107" s="950"/>
      <c r="N107" s="950"/>
      <c r="O107" s="950"/>
      <c r="P107" s="950"/>
      <c r="Q107" s="950"/>
      <c r="R107" s="950"/>
      <c r="S107" s="950"/>
      <c r="T107" s="950"/>
      <c r="U107" s="950"/>
      <c r="V107" s="950"/>
      <c r="W107" s="950"/>
      <c r="X107" s="950"/>
      <c r="Y107" s="950"/>
      <c r="Z107" s="950"/>
      <c r="AA107" s="1082"/>
      <c r="AD107" s="904"/>
    </row>
    <row r="108" spans="1:30" s="1066" customFormat="1" ht="15.75" customHeight="1">
      <c r="A108" s="1204"/>
      <c r="B108" s="950" t="s">
        <v>749</v>
      </c>
      <c r="C108" s="950"/>
      <c r="D108" s="950"/>
      <c r="E108" s="950"/>
      <c r="F108" s="950"/>
      <c r="G108" s="950"/>
      <c r="H108" s="950"/>
      <c r="I108" s="950"/>
      <c r="J108" s="950"/>
      <c r="K108" s="950"/>
      <c r="L108" s="950"/>
      <c r="M108" s="950"/>
      <c r="N108" s="950"/>
      <c r="O108" s="950"/>
      <c r="P108" s="950"/>
      <c r="Q108" s="950"/>
      <c r="R108" s="950"/>
      <c r="S108" s="950"/>
      <c r="T108" s="950"/>
      <c r="U108" s="950"/>
      <c r="V108" s="950"/>
      <c r="W108" s="950"/>
      <c r="X108" s="950"/>
      <c r="Y108" s="950"/>
      <c r="Z108" s="950"/>
      <c r="AA108" s="1082"/>
      <c r="AD108" s="904"/>
    </row>
    <row r="109" spans="1:30" s="1066" customFormat="1" ht="15.75" customHeight="1">
      <c r="A109" s="1204"/>
      <c r="B109" s="950" t="s">
        <v>748</v>
      </c>
      <c r="C109" s="950"/>
      <c r="D109" s="950"/>
      <c r="E109" s="950"/>
      <c r="F109" s="950"/>
      <c r="G109" s="950"/>
      <c r="H109" s="950"/>
      <c r="I109" s="950"/>
      <c r="J109" s="950"/>
      <c r="K109" s="950"/>
      <c r="L109" s="950"/>
      <c r="M109" s="950"/>
      <c r="N109" s="950"/>
      <c r="O109" s="950"/>
      <c r="P109" s="950"/>
      <c r="Q109" s="950"/>
      <c r="R109" s="950"/>
      <c r="S109" s="950"/>
      <c r="T109" s="950"/>
      <c r="U109" s="950"/>
      <c r="V109" s="950"/>
      <c r="W109" s="950"/>
      <c r="X109" s="950"/>
      <c r="Y109" s="950"/>
      <c r="Z109" s="950"/>
      <c r="AA109" s="1082"/>
      <c r="AD109" s="904"/>
    </row>
    <row r="110" spans="1:30" s="1066" customFormat="1" ht="15.75" customHeight="1">
      <c r="A110" s="1204"/>
      <c r="B110" s="950" t="s">
        <v>747</v>
      </c>
      <c r="C110" s="950"/>
      <c r="D110" s="950"/>
      <c r="E110" s="950"/>
      <c r="F110" s="950"/>
      <c r="G110" s="950"/>
      <c r="H110" s="950"/>
      <c r="I110" s="950"/>
      <c r="J110" s="950"/>
      <c r="K110" s="950"/>
      <c r="L110" s="950"/>
      <c r="M110" s="950"/>
      <c r="N110" s="950"/>
      <c r="O110" s="950"/>
      <c r="P110" s="950"/>
      <c r="Q110" s="950"/>
      <c r="R110" s="950"/>
      <c r="S110" s="950"/>
      <c r="T110" s="950"/>
      <c r="U110" s="950"/>
      <c r="V110" s="950"/>
      <c r="W110" s="950"/>
      <c r="X110" s="950"/>
      <c r="Y110" s="950"/>
      <c r="Z110" s="950"/>
      <c r="AA110" s="1082"/>
      <c r="AD110" s="904"/>
    </row>
    <row r="111" spans="1:30" s="1066" customFormat="1" ht="15.75" customHeight="1">
      <c r="A111" s="1203" t="s">
        <v>102</v>
      </c>
      <c r="B111" s="1088" t="s">
        <v>746</v>
      </c>
      <c r="C111" s="1088"/>
      <c r="D111" s="1088"/>
      <c r="E111" s="1088"/>
      <c r="F111" s="1088"/>
      <c r="G111" s="1088"/>
      <c r="H111" s="1088" t="s">
        <v>745</v>
      </c>
      <c r="I111" s="1088"/>
      <c r="J111" s="1088"/>
      <c r="K111" s="1088"/>
      <c r="L111" s="1088"/>
      <c r="M111" s="1088"/>
      <c r="N111" s="1088"/>
      <c r="O111" s="1088"/>
      <c r="P111" s="1088"/>
      <c r="Q111" s="1088"/>
      <c r="R111" s="1088"/>
      <c r="S111" s="1088"/>
      <c r="T111" s="1088"/>
      <c r="U111" s="1088"/>
      <c r="V111" s="1088"/>
      <c r="W111" s="1088"/>
      <c r="X111" s="1088"/>
      <c r="Y111" s="1088"/>
      <c r="Z111" s="1088"/>
      <c r="AA111" s="1088"/>
      <c r="AD111" s="904"/>
    </row>
    <row r="112" spans="1:30" s="1066" customFormat="1" ht="15.75" customHeight="1">
      <c r="A112" s="1204"/>
      <c r="B112" s="950" t="s">
        <v>744</v>
      </c>
      <c r="C112" s="950"/>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0"/>
      <c r="AA112" s="950"/>
      <c r="AD112" s="904"/>
    </row>
    <row r="113" spans="1:30" s="1066" customFormat="1" ht="15.75" customHeight="1">
      <c r="A113" s="1204"/>
      <c r="B113" s="950" t="s">
        <v>743</v>
      </c>
      <c r="C113" s="950"/>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0"/>
      <c r="AA113" s="950"/>
      <c r="AD113" s="904"/>
    </row>
    <row r="114" spans="1:30" s="1066" customFormat="1" ht="15.75" customHeight="1">
      <c r="A114" s="1204"/>
      <c r="B114" s="950" t="s">
        <v>742</v>
      </c>
      <c r="C114" s="950"/>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0"/>
      <c r="AA114" s="950"/>
      <c r="AD114" s="904"/>
    </row>
    <row r="115" spans="1:30" s="1066" customFormat="1" ht="15.75" customHeight="1">
      <c r="A115" s="950"/>
      <c r="B115" s="950" t="s">
        <v>741</v>
      </c>
      <c r="C115" s="950"/>
      <c r="D115" s="950"/>
      <c r="E115" s="950"/>
      <c r="F115" s="950"/>
      <c r="G115" s="1203"/>
      <c r="H115" s="950"/>
      <c r="I115" s="950"/>
      <c r="J115" s="950"/>
      <c r="K115" s="1203"/>
      <c r="L115" s="950"/>
      <c r="M115" s="950"/>
      <c r="N115" s="950"/>
      <c r="O115" s="1203"/>
      <c r="P115" s="950"/>
      <c r="Q115" s="950"/>
      <c r="R115" s="950"/>
      <c r="S115" s="1203"/>
      <c r="T115" s="950"/>
      <c r="U115" s="950"/>
      <c r="V115" s="950"/>
      <c r="W115" s="950"/>
      <c r="X115" s="950"/>
      <c r="Y115" s="950"/>
      <c r="Z115" s="950"/>
      <c r="AA115" s="950"/>
      <c r="AD115" s="904"/>
    </row>
    <row r="116" spans="1:30" s="1066" customFormat="1" ht="15.75" customHeight="1">
      <c r="A116" s="950"/>
      <c r="B116" s="950" t="s">
        <v>740</v>
      </c>
      <c r="C116" s="950"/>
      <c r="D116" s="950"/>
      <c r="E116" s="950"/>
      <c r="F116" s="950"/>
      <c r="G116" s="950"/>
      <c r="H116" s="1203"/>
      <c r="I116" s="950"/>
      <c r="J116" s="950"/>
      <c r="K116" s="950"/>
      <c r="L116" s="1203"/>
      <c r="M116" s="950"/>
      <c r="N116" s="950"/>
      <c r="O116" s="950"/>
      <c r="P116" s="1203"/>
      <c r="Q116" s="950"/>
      <c r="R116" s="950"/>
      <c r="S116" s="950"/>
      <c r="T116" s="1203"/>
      <c r="U116" s="950"/>
      <c r="V116" s="950"/>
      <c r="W116" s="950"/>
      <c r="X116" s="950"/>
      <c r="Y116" s="950"/>
      <c r="Z116" s="950"/>
      <c r="AA116" s="950"/>
      <c r="AD116" s="904"/>
    </row>
    <row r="117" spans="1:30" s="1066" customFormat="1" ht="15.75" customHeight="1">
      <c r="A117" s="1205"/>
      <c r="B117" s="1084" t="s">
        <v>739</v>
      </c>
      <c r="C117" s="1084"/>
      <c r="D117" s="1084"/>
      <c r="E117" s="1084"/>
      <c r="F117" s="1084"/>
      <c r="G117" s="1084"/>
      <c r="H117" s="1084"/>
      <c r="I117" s="1084"/>
      <c r="J117" s="1084"/>
      <c r="K117" s="1084"/>
      <c r="L117" s="1084"/>
      <c r="M117" s="1084"/>
      <c r="N117" s="1084"/>
      <c r="O117" s="1084"/>
      <c r="P117" s="1084"/>
      <c r="Q117" s="1084"/>
      <c r="R117" s="1084"/>
      <c r="S117" s="1084"/>
      <c r="T117" s="1084"/>
      <c r="U117" s="1084"/>
      <c r="V117" s="1084"/>
      <c r="W117" s="1084"/>
      <c r="X117" s="1084"/>
      <c r="Y117" s="1084"/>
      <c r="Z117" s="1084"/>
      <c r="AA117" s="1084"/>
      <c r="AD117" s="904"/>
    </row>
    <row r="118" spans="1:30" s="1066" customFormat="1" ht="18" customHeight="1">
      <c r="A118" s="1206" t="s">
        <v>102</v>
      </c>
      <c r="B118" s="1088" t="s">
        <v>738</v>
      </c>
      <c r="C118" s="1207"/>
      <c r="D118" s="1207"/>
      <c r="E118" s="1207"/>
      <c r="F118" s="1207"/>
      <c r="G118" s="1207"/>
      <c r="H118" s="1207"/>
      <c r="I118" s="1207"/>
      <c r="J118" s="1208"/>
      <c r="K118" s="1209" t="s">
        <v>2795</v>
      </c>
      <c r="L118" s="1210"/>
      <c r="M118" s="1210"/>
      <c r="N118" s="1210"/>
      <c r="O118" s="1210"/>
      <c r="P118" s="1210"/>
      <c r="Q118" s="1208"/>
      <c r="R118" s="1207"/>
      <c r="S118" s="1207"/>
      <c r="T118" s="1207"/>
      <c r="U118" s="1207"/>
      <c r="V118" s="1207"/>
      <c r="W118" s="1207"/>
      <c r="X118" s="1207"/>
      <c r="Y118" s="1207"/>
      <c r="Z118" s="1207"/>
      <c r="AA118" s="1207"/>
      <c r="AD118" s="904"/>
    </row>
    <row r="119" spans="1:30" s="1066" customFormat="1" ht="18" customHeight="1">
      <c r="A119" s="1211" t="s">
        <v>102</v>
      </c>
      <c r="B119" s="1209" t="s">
        <v>737</v>
      </c>
      <c r="C119" s="1208"/>
      <c r="D119" s="1208"/>
      <c r="E119" s="1208"/>
      <c r="F119" s="1208"/>
      <c r="G119" s="1208"/>
      <c r="H119" s="1208"/>
      <c r="I119" s="1212"/>
      <c r="J119" s="1212"/>
      <c r="K119" s="1209" t="s">
        <v>2795</v>
      </c>
      <c r="L119" s="1210"/>
      <c r="M119" s="1210"/>
      <c r="N119" s="1210"/>
      <c r="O119" s="1210"/>
      <c r="P119" s="1210"/>
      <c r="Q119" s="1212"/>
      <c r="R119" s="1212"/>
      <c r="S119" s="1212"/>
      <c r="T119" s="1212"/>
      <c r="U119" s="1212"/>
      <c r="V119" s="1212"/>
      <c r="W119" s="1212"/>
      <c r="X119" s="1212"/>
      <c r="Y119" s="1212"/>
      <c r="Z119" s="1212"/>
      <c r="AA119" s="1212"/>
      <c r="AD119" s="904"/>
    </row>
    <row r="120" spans="1:30" s="1066" customFormat="1" ht="15.75" customHeight="1">
      <c r="A120" s="1203" t="s">
        <v>102</v>
      </c>
      <c r="B120" s="950" t="s">
        <v>736</v>
      </c>
      <c r="C120" s="1079"/>
      <c r="D120" s="1079"/>
      <c r="E120" s="1079"/>
      <c r="F120" s="1079"/>
      <c r="G120" s="1079"/>
      <c r="H120" s="1079"/>
      <c r="Q120" s="1082"/>
      <c r="R120" s="1082" t="s">
        <v>734</v>
      </c>
      <c r="S120" s="1082"/>
      <c r="T120" s="1082"/>
      <c r="U120" s="1082"/>
      <c r="V120" s="1082"/>
      <c r="AD120" s="904"/>
    </row>
    <row r="121" spans="1:30" s="1066" customFormat="1" ht="15.75" customHeight="1">
      <c r="A121" s="1203"/>
      <c r="B121" s="950"/>
      <c r="C121" s="950"/>
      <c r="D121" s="950" t="s">
        <v>732</v>
      </c>
      <c r="E121" s="950"/>
      <c r="F121" s="950"/>
      <c r="G121" s="950"/>
      <c r="H121" s="950" t="s">
        <v>2795</v>
      </c>
      <c r="I121" s="1082"/>
      <c r="J121" s="1082"/>
      <c r="K121" s="1082"/>
      <c r="L121" s="1082"/>
      <c r="M121" s="1082"/>
      <c r="N121" s="1082"/>
      <c r="O121" s="1082" t="s">
        <v>71</v>
      </c>
      <c r="P121" s="2114"/>
      <c r="Q121" s="2114"/>
      <c r="R121" s="2114"/>
      <c r="S121" s="2114"/>
      <c r="T121" s="2114"/>
      <c r="U121" s="2114"/>
      <c r="V121" s="2114"/>
      <c r="W121" s="2114"/>
      <c r="X121" s="1082" t="s">
        <v>103</v>
      </c>
      <c r="Y121" s="1082"/>
      <c r="AD121" s="904"/>
    </row>
    <row r="122" spans="1:30" s="1066" customFormat="1" ht="15.75" customHeight="1">
      <c r="A122" s="1203"/>
      <c r="B122" s="950"/>
      <c r="C122" s="950"/>
      <c r="D122" s="950" t="s">
        <v>732</v>
      </c>
      <c r="E122" s="950"/>
      <c r="F122" s="950"/>
      <c r="G122" s="950"/>
      <c r="H122" s="950" t="s">
        <v>2795</v>
      </c>
      <c r="I122" s="1082"/>
      <c r="J122" s="1082"/>
      <c r="K122" s="1082"/>
      <c r="L122" s="1082"/>
      <c r="M122" s="1082"/>
      <c r="N122" s="1082"/>
      <c r="O122" s="1082" t="s">
        <v>71</v>
      </c>
      <c r="P122" s="2113"/>
      <c r="Q122" s="2113"/>
      <c r="R122" s="2113"/>
      <c r="S122" s="2113"/>
      <c r="T122" s="2113"/>
      <c r="U122" s="2113"/>
      <c r="V122" s="2113"/>
      <c r="W122" s="2113"/>
      <c r="X122" s="1082" t="s">
        <v>103</v>
      </c>
      <c r="Y122" s="1082"/>
      <c r="AD122" s="904"/>
    </row>
    <row r="123" spans="1:30" s="1066" customFormat="1" ht="15.75" customHeight="1">
      <c r="A123" s="1206" t="s">
        <v>102</v>
      </c>
      <c r="B123" s="1088" t="s">
        <v>731</v>
      </c>
      <c r="C123" s="1207"/>
      <c r="D123" s="1207"/>
      <c r="E123" s="1207"/>
      <c r="F123" s="1207"/>
      <c r="G123" s="1207"/>
      <c r="H123" s="1207"/>
      <c r="I123" s="1213"/>
      <c r="J123" s="1213"/>
      <c r="K123" s="1213"/>
      <c r="L123" s="1213"/>
      <c r="M123" s="1213"/>
      <c r="N123" s="1213"/>
      <c r="O123" s="1213"/>
      <c r="P123" s="1213"/>
      <c r="Q123" s="1213"/>
      <c r="R123" s="1213"/>
      <c r="S123" s="1213"/>
      <c r="T123" s="1213"/>
      <c r="U123" s="1213"/>
      <c r="V123" s="1213"/>
      <c r="W123" s="1213"/>
      <c r="X123" s="1213"/>
      <c r="Y123" s="1213"/>
      <c r="Z123" s="1213"/>
      <c r="AA123" s="1213"/>
      <c r="AD123" s="904"/>
    </row>
    <row r="124" spans="1:30" s="1066" customFormat="1" ht="15.75" customHeight="1">
      <c r="AD124" s="904"/>
    </row>
    <row r="125" spans="1:30" s="1066" customFormat="1" ht="15.75" customHeight="1">
      <c r="AD125" s="904"/>
    </row>
    <row r="126" spans="1:30" s="1066" customFormat="1">
      <c r="A126" s="1082"/>
      <c r="B126" s="950"/>
      <c r="C126" s="950"/>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1082"/>
      <c r="Z126" s="1082"/>
      <c r="AA126" s="1082"/>
      <c r="AD126" s="904"/>
    </row>
    <row r="127" spans="1:30" s="1066" customForma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c r="AD127" s="904"/>
    </row>
    <row r="128" spans="1:30" s="1066" customForma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c r="AD128" s="904"/>
    </row>
    <row r="129" spans="1:30" s="1066" customForma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c r="AD129" s="904"/>
    </row>
    <row r="130" spans="1:30" s="1066" customForma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c r="AD130" s="904"/>
    </row>
    <row r="131" spans="1:30" s="1066" customForma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c r="AD131" s="904"/>
    </row>
    <row r="132" spans="1:30" s="1066" customForma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c r="AD132" s="904"/>
    </row>
    <row r="133" spans="1:30" s="1066" customForma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c r="AD133" s="904"/>
    </row>
    <row r="134" spans="1:30" s="1066" customForma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c r="AD134" s="904"/>
    </row>
    <row r="135" spans="1:30" s="1066" customForma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c r="AD135" s="904"/>
    </row>
    <row r="136" spans="1:30" ht="13.5" customHeight="1">
      <c r="A136" s="936"/>
      <c r="B136" s="906"/>
      <c r="C136" s="906"/>
      <c r="D136" s="906"/>
      <c r="E136" s="906"/>
      <c r="F136" s="906"/>
      <c r="G136" s="906"/>
      <c r="H136" s="1214"/>
      <c r="I136" s="1214"/>
      <c r="J136" s="1214"/>
      <c r="K136" s="1214"/>
      <c r="L136" s="1214"/>
      <c r="M136" s="1214"/>
      <c r="N136" s="1214"/>
      <c r="O136" s="1214"/>
      <c r="P136" s="1214"/>
      <c r="Q136" s="1214"/>
      <c r="R136" s="1214"/>
      <c r="S136" s="1214"/>
      <c r="T136" s="1214"/>
      <c r="U136" s="1214"/>
      <c r="V136" s="1214"/>
      <c r="W136" s="1214"/>
      <c r="X136" s="1214"/>
      <c r="Y136" s="1214"/>
      <c r="Z136" s="1214"/>
      <c r="AA136" s="1214"/>
    </row>
    <row r="137" spans="1:30">
      <c r="A137" s="936"/>
      <c r="B137" s="906"/>
      <c r="C137" s="906"/>
      <c r="D137" s="906"/>
      <c r="E137" s="906"/>
      <c r="F137" s="906"/>
      <c r="G137" s="906"/>
      <c r="H137" s="1214"/>
      <c r="I137" s="1214"/>
      <c r="J137" s="1214"/>
      <c r="K137" s="1214"/>
      <c r="L137" s="1214"/>
      <c r="M137" s="1214"/>
      <c r="N137" s="1214"/>
      <c r="O137" s="1214"/>
      <c r="P137" s="1214"/>
      <c r="Q137" s="1214"/>
      <c r="R137" s="1214"/>
      <c r="S137" s="1214"/>
      <c r="T137" s="1214"/>
      <c r="U137" s="1214"/>
      <c r="V137" s="1214"/>
      <c r="W137" s="1214"/>
      <c r="X137" s="1214"/>
      <c r="Y137" s="1214"/>
      <c r="Z137" s="1214"/>
      <c r="AA137" s="1214"/>
    </row>
    <row r="138" spans="1:30">
      <c r="A138" s="936"/>
      <c r="B138" s="1082"/>
      <c r="C138" s="906"/>
      <c r="D138" s="906"/>
      <c r="E138" s="906"/>
      <c r="F138" s="906"/>
      <c r="G138" s="906"/>
      <c r="H138" s="1214"/>
      <c r="I138" s="1214"/>
      <c r="J138" s="1214"/>
      <c r="K138" s="1214"/>
      <c r="L138" s="1214"/>
      <c r="M138" s="1214"/>
      <c r="N138" s="1214"/>
      <c r="O138" s="1214"/>
      <c r="P138" s="1214"/>
      <c r="Q138" s="1214"/>
      <c r="R138" s="1214"/>
      <c r="S138" s="1214"/>
      <c r="T138" s="1214"/>
      <c r="U138" s="1214"/>
      <c r="V138" s="1214"/>
      <c r="W138" s="1214"/>
      <c r="X138" s="1214"/>
      <c r="Y138" s="1214"/>
      <c r="Z138" s="1214"/>
      <c r="AA138" s="1214"/>
    </row>
    <row r="139" spans="1:30">
      <c r="A139" s="936"/>
      <c r="B139" s="1082"/>
      <c r="C139" s="906"/>
      <c r="D139" s="906"/>
      <c r="E139" s="906"/>
      <c r="F139" s="906"/>
      <c r="G139" s="906"/>
      <c r="H139" s="906"/>
      <c r="I139" s="906"/>
      <c r="J139" s="906"/>
      <c r="K139" s="906"/>
      <c r="L139" s="936"/>
      <c r="M139" s="906"/>
      <c r="N139" s="936"/>
      <c r="O139" s="906"/>
      <c r="P139" s="936"/>
      <c r="Q139" s="906"/>
      <c r="R139" s="906"/>
      <c r="S139" s="903"/>
      <c r="T139" s="903"/>
      <c r="U139" s="906"/>
      <c r="V139" s="906"/>
      <c r="W139" s="906"/>
      <c r="X139" s="906"/>
      <c r="Y139" s="906"/>
      <c r="Z139" s="906"/>
      <c r="AA139" s="906"/>
    </row>
    <row r="140" spans="1:30">
      <c r="A140" s="936"/>
      <c r="B140" s="906"/>
      <c r="C140" s="906"/>
      <c r="D140" s="906"/>
      <c r="E140" s="906"/>
      <c r="F140" s="906"/>
      <c r="G140" s="906"/>
      <c r="H140" s="906"/>
      <c r="I140" s="906"/>
      <c r="J140" s="906"/>
      <c r="K140" s="906"/>
      <c r="L140" s="936"/>
      <c r="M140" s="906"/>
      <c r="N140" s="936"/>
      <c r="O140" s="906"/>
      <c r="P140" s="936"/>
      <c r="Q140" s="906"/>
      <c r="R140" s="906"/>
      <c r="S140" s="903"/>
      <c r="T140" s="903"/>
      <c r="U140" s="906"/>
      <c r="V140" s="906"/>
      <c r="W140" s="906"/>
      <c r="X140" s="906"/>
      <c r="Y140" s="906"/>
      <c r="Z140" s="906"/>
      <c r="AA140" s="906"/>
    </row>
    <row r="141" spans="1:30" ht="13.5" customHeight="1">
      <c r="C141" s="906"/>
      <c r="D141" s="906"/>
      <c r="E141" s="906"/>
      <c r="F141" s="906"/>
      <c r="G141" s="906"/>
      <c r="H141" s="906"/>
      <c r="I141" s="906"/>
      <c r="J141" s="906"/>
      <c r="K141" s="906"/>
      <c r="L141" s="906"/>
      <c r="M141" s="906"/>
      <c r="N141" s="906"/>
      <c r="O141" s="906"/>
      <c r="P141" s="906"/>
      <c r="Q141" s="906"/>
      <c r="R141" s="906"/>
      <c r="S141" s="903"/>
      <c r="T141" s="903"/>
      <c r="U141" s="906"/>
      <c r="V141" s="906"/>
      <c r="W141" s="906"/>
      <c r="X141" s="906"/>
      <c r="Y141" s="906"/>
      <c r="Z141" s="906"/>
      <c r="AA141" s="906"/>
    </row>
    <row r="142" spans="1:30" ht="15" customHeight="1">
      <c r="A142" s="936"/>
      <c r="C142" s="906"/>
      <c r="D142" s="906"/>
      <c r="E142" s="975"/>
      <c r="F142" s="906"/>
      <c r="G142" s="906"/>
      <c r="H142" s="906"/>
      <c r="I142" s="975"/>
      <c r="J142" s="906"/>
      <c r="K142" s="906"/>
      <c r="L142" s="936"/>
      <c r="M142" s="906"/>
      <c r="N142" s="906"/>
      <c r="O142" s="906"/>
      <c r="P142" s="906"/>
      <c r="Q142" s="906"/>
      <c r="R142" s="975"/>
      <c r="S142" s="1667"/>
      <c r="T142" s="1667"/>
      <c r="U142" s="1667"/>
      <c r="V142" s="1667"/>
      <c r="W142" s="1667"/>
      <c r="X142" s="1667"/>
      <c r="Y142" s="1667"/>
      <c r="Z142" s="1667"/>
      <c r="AA142" s="975"/>
    </row>
    <row r="143" spans="1:30" ht="15" customHeight="1">
      <c r="A143" s="903"/>
      <c r="B143" s="903"/>
      <c r="C143" s="903"/>
      <c r="D143" s="903"/>
      <c r="E143" s="975"/>
      <c r="F143" s="1667"/>
      <c r="G143" s="1667"/>
      <c r="H143" s="1667"/>
      <c r="I143" s="975"/>
      <c r="J143" s="903"/>
      <c r="K143" s="906"/>
      <c r="L143" s="906"/>
      <c r="M143" s="906"/>
      <c r="N143" s="906"/>
      <c r="O143" s="906"/>
      <c r="P143" s="906"/>
      <c r="Q143" s="906"/>
      <c r="R143" s="975"/>
      <c r="S143" s="1667"/>
      <c r="T143" s="1667"/>
      <c r="U143" s="1667"/>
      <c r="V143" s="1667"/>
      <c r="W143" s="1667"/>
      <c r="X143" s="1667"/>
      <c r="Y143" s="1667"/>
      <c r="Z143" s="1667"/>
      <c r="AA143" s="934"/>
    </row>
    <row r="144" spans="1:30" ht="15" customHeight="1">
      <c r="A144" s="903"/>
      <c r="B144" s="903"/>
      <c r="C144" s="903"/>
      <c r="D144" s="903"/>
      <c r="E144" s="975"/>
      <c r="F144" s="1667"/>
      <c r="G144" s="1667"/>
      <c r="H144" s="1667"/>
      <c r="I144" s="975"/>
      <c r="J144" s="903"/>
      <c r="K144" s="906"/>
      <c r="L144" s="906"/>
      <c r="M144" s="906"/>
      <c r="N144" s="906"/>
      <c r="O144" s="906"/>
      <c r="P144" s="906"/>
      <c r="Q144" s="906"/>
      <c r="R144" s="975"/>
      <c r="S144" s="1667"/>
      <c r="T144" s="1667"/>
      <c r="U144" s="1667"/>
      <c r="V144" s="1667"/>
      <c r="W144" s="1667"/>
      <c r="X144" s="1667"/>
      <c r="Y144" s="1667"/>
      <c r="Z144" s="1667"/>
      <c r="AA144" s="934"/>
    </row>
    <row r="145" spans="1:27" ht="13.5" customHeight="1">
      <c r="A145" s="936"/>
      <c r="B145" s="906"/>
      <c r="C145" s="906"/>
      <c r="D145" s="906"/>
      <c r="E145" s="906"/>
      <c r="F145" s="906"/>
      <c r="G145" s="906"/>
      <c r="H145" s="906"/>
      <c r="I145" s="1802"/>
      <c r="J145" s="1802"/>
      <c r="K145" s="1802"/>
      <c r="L145" s="1802"/>
      <c r="M145" s="1802"/>
      <c r="N145" s="1802"/>
      <c r="O145" s="1802"/>
      <c r="P145" s="1802"/>
      <c r="Q145" s="1802"/>
      <c r="R145" s="1802"/>
      <c r="S145" s="1802"/>
      <c r="T145" s="1802"/>
      <c r="U145" s="1802"/>
      <c r="V145" s="1802"/>
      <c r="W145" s="1802"/>
      <c r="X145" s="1802"/>
      <c r="Y145" s="1802"/>
      <c r="Z145" s="1802"/>
      <c r="AA145" s="1802"/>
    </row>
    <row r="146" spans="1:27" ht="15.75" customHeight="1">
      <c r="A146" s="903"/>
      <c r="B146" s="903"/>
      <c r="C146" s="903"/>
      <c r="D146" s="903"/>
      <c r="E146" s="903"/>
      <c r="F146" s="903"/>
      <c r="G146" s="903"/>
      <c r="H146" s="903"/>
      <c r="I146" s="1802"/>
      <c r="J146" s="1802"/>
      <c r="K146" s="1802"/>
      <c r="L146" s="1802"/>
      <c r="M146" s="1802"/>
      <c r="N146" s="1802"/>
      <c r="O146" s="1802"/>
      <c r="P146" s="1802"/>
      <c r="Q146" s="1802"/>
      <c r="R146" s="1802"/>
      <c r="S146" s="1802"/>
      <c r="T146" s="1802"/>
      <c r="U146" s="1802"/>
      <c r="V146" s="1802"/>
      <c r="W146" s="1802"/>
      <c r="X146" s="1802"/>
      <c r="Y146" s="1802"/>
      <c r="Z146" s="1802"/>
      <c r="AA146" s="1802"/>
    </row>
    <row r="147" spans="1:27" ht="15.75" customHeight="1">
      <c r="A147" s="936"/>
      <c r="B147" s="906"/>
      <c r="C147" s="906"/>
      <c r="D147" s="906"/>
      <c r="E147" s="906"/>
      <c r="F147" s="906"/>
      <c r="G147" s="906"/>
      <c r="H147" s="906"/>
      <c r="I147" s="1802"/>
      <c r="J147" s="1726"/>
      <c r="K147" s="1726"/>
      <c r="L147" s="1726"/>
      <c r="M147" s="1726"/>
      <c r="N147" s="1726"/>
      <c r="O147" s="1726"/>
      <c r="P147" s="1726"/>
      <c r="Q147" s="1726"/>
      <c r="R147" s="1726"/>
      <c r="S147" s="1726"/>
      <c r="T147" s="1726"/>
      <c r="U147" s="1726"/>
      <c r="V147" s="1726"/>
      <c r="W147" s="1726"/>
      <c r="X147" s="1726"/>
      <c r="Y147" s="1726"/>
      <c r="Z147" s="1726"/>
      <c r="AA147" s="1726"/>
    </row>
    <row r="148" spans="1:27" ht="15.75" customHeight="1">
      <c r="A148" s="903"/>
      <c r="B148" s="903"/>
      <c r="C148" s="903"/>
      <c r="D148" s="903"/>
      <c r="E148" s="903"/>
      <c r="F148" s="903"/>
      <c r="G148" s="903"/>
      <c r="H148" s="903"/>
      <c r="I148" s="1726"/>
      <c r="J148" s="1726"/>
      <c r="K148" s="1726"/>
      <c r="L148" s="1726"/>
      <c r="M148" s="1726"/>
      <c r="N148" s="1726"/>
      <c r="O148" s="1726"/>
      <c r="P148" s="1726"/>
      <c r="Q148" s="1726"/>
      <c r="R148" s="1726"/>
      <c r="S148" s="1726"/>
      <c r="T148" s="1726"/>
      <c r="U148" s="1726"/>
      <c r="V148" s="1726"/>
      <c r="W148" s="1726"/>
      <c r="X148" s="1726"/>
      <c r="Y148" s="1726"/>
      <c r="Z148" s="1726"/>
      <c r="AA148" s="1726"/>
    </row>
    <row r="149" spans="1:27" ht="18" customHeight="1">
      <c r="A149" s="1682"/>
      <c r="B149" s="1682"/>
      <c r="C149" s="1682"/>
      <c r="D149" s="1682"/>
      <c r="E149" s="1682"/>
      <c r="F149" s="1682"/>
      <c r="G149" s="1682"/>
      <c r="H149" s="1682"/>
      <c r="I149" s="1682"/>
      <c r="J149" s="1682"/>
      <c r="K149" s="1682"/>
      <c r="L149" s="1682"/>
      <c r="M149" s="1682"/>
      <c r="N149" s="1682"/>
      <c r="O149" s="1682"/>
      <c r="P149" s="1682"/>
      <c r="Q149" s="1682"/>
      <c r="R149" s="1682"/>
      <c r="S149" s="1682"/>
      <c r="T149" s="1682"/>
      <c r="U149" s="1682"/>
      <c r="V149" s="1682"/>
      <c r="W149" s="1682"/>
      <c r="X149" s="1682"/>
      <c r="Y149" s="1682"/>
      <c r="Z149" s="1682"/>
      <c r="AA149" s="1682"/>
    </row>
    <row r="150" spans="1:27" ht="15.75" customHeight="1">
      <c r="A150" s="906"/>
      <c r="B150" s="906"/>
      <c r="C150" s="906"/>
      <c r="D150" s="906"/>
      <c r="E150" s="906"/>
      <c r="F150" s="906"/>
      <c r="G150" s="906"/>
      <c r="H150" s="906"/>
      <c r="I150" s="906"/>
      <c r="J150" s="906"/>
      <c r="K150" s="906"/>
      <c r="L150" s="906"/>
      <c r="M150" s="906"/>
      <c r="N150" s="906"/>
      <c r="O150" s="906"/>
      <c r="P150" s="906"/>
      <c r="Q150" s="906"/>
      <c r="R150" s="906"/>
      <c r="S150" s="906"/>
      <c r="T150" s="906"/>
      <c r="U150" s="906"/>
      <c r="V150" s="906"/>
      <c r="W150" s="906"/>
      <c r="X150" s="906"/>
      <c r="Y150" s="906"/>
      <c r="Z150" s="906"/>
      <c r="AA150" s="906"/>
    </row>
    <row r="151" spans="1:27" ht="15.75" customHeight="1">
      <c r="A151" s="936"/>
      <c r="B151" s="906"/>
      <c r="C151" s="906"/>
      <c r="D151" s="906"/>
      <c r="E151" s="906"/>
      <c r="F151" s="1667"/>
      <c r="G151" s="1667"/>
      <c r="H151" s="1667"/>
      <c r="I151" s="1667"/>
      <c r="K151" s="906"/>
      <c r="L151" s="906"/>
      <c r="M151" s="906"/>
      <c r="N151" s="906"/>
      <c r="O151" s="906"/>
      <c r="P151" s="906"/>
      <c r="Q151" s="906"/>
      <c r="R151" s="906"/>
      <c r="S151" s="906"/>
      <c r="T151" s="906"/>
      <c r="U151" s="906"/>
      <c r="V151" s="906"/>
      <c r="W151" s="906"/>
      <c r="X151" s="906"/>
      <c r="Y151" s="906"/>
      <c r="Z151" s="906"/>
      <c r="AA151" s="906"/>
    </row>
    <row r="152" spans="1:27" ht="15.75" customHeight="1">
      <c r="A152" s="936"/>
      <c r="B152" s="906"/>
      <c r="C152" s="906"/>
      <c r="D152" s="906"/>
      <c r="E152" s="906"/>
      <c r="F152" s="906"/>
      <c r="G152" s="1667"/>
      <c r="H152" s="1667"/>
      <c r="I152" s="906"/>
      <c r="J152" s="1700"/>
      <c r="K152" s="1700"/>
      <c r="L152" s="1700"/>
      <c r="M152" s="1700"/>
      <c r="N152" s="1700"/>
      <c r="O152" s="1700"/>
      <c r="P152" s="1700"/>
      <c r="Q152" s="1700"/>
      <c r="R152" s="1700"/>
      <c r="S152" s="1700"/>
      <c r="T152" s="1700"/>
      <c r="U152" s="1700"/>
      <c r="V152" s="1700"/>
      <c r="W152" s="1700"/>
      <c r="X152" s="1700"/>
      <c r="Y152" s="1700"/>
      <c r="Z152" s="1700"/>
      <c r="AA152" s="1700"/>
    </row>
    <row r="153" spans="1:27" ht="15.75" customHeight="1">
      <c r="A153" s="906"/>
      <c r="B153" s="906"/>
      <c r="C153" s="906"/>
      <c r="D153" s="906"/>
      <c r="E153" s="906"/>
      <c r="F153" s="906"/>
      <c r="G153" s="1667"/>
      <c r="H153" s="1667"/>
      <c r="I153" s="906"/>
      <c r="J153" s="1700"/>
      <c r="K153" s="1700"/>
      <c r="L153" s="1700"/>
      <c r="M153" s="1700"/>
      <c r="N153" s="1700"/>
      <c r="O153" s="1700"/>
      <c r="P153" s="1700"/>
      <c r="Q153" s="1700"/>
      <c r="R153" s="1700"/>
      <c r="S153" s="1700"/>
      <c r="T153" s="1700"/>
      <c r="U153" s="1700"/>
      <c r="V153" s="1700"/>
      <c r="W153" s="1700"/>
      <c r="X153" s="1700"/>
      <c r="Y153" s="1700"/>
      <c r="Z153" s="1700"/>
      <c r="AA153" s="1700"/>
    </row>
    <row r="154" spans="1:27" ht="15.75" customHeight="1">
      <c r="A154" s="906"/>
      <c r="B154" s="906"/>
      <c r="C154" s="906"/>
      <c r="D154" s="906"/>
      <c r="E154" s="906"/>
      <c r="F154" s="906"/>
      <c r="G154" s="1667"/>
      <c r="H154" s="1667"/>
      <c r="I154" s="906"/>
      <c r="J154" s="1700"/>
      <c r="K154" s="1700"/>
      <c r="L154" s="1700"/>
      <c r="M154" s="1700"/>
      <c r="N154" s="1700"/>
      <c r="O154" s="1700"/>
      <c r="P154" s="1700"/>
      <c r="Q154" s="1700"/>
      <c r="R154" s="1700"/>
      <c r="S154" s="1700"/>
      <c r="T154" s="1700"/>
      <c r="U154" s="1700"/>
      <c r="V154" s="1700"/>
      <c r="W154" s="1700"/>
      <c r="X154" s="1700"/>
      <c r="Y154" s="1700"/>
      <c r="Z154" s="1700"/>
      <c r="AA154" s="1700"/>
    </row>
    <row r="155" spans="1:27" ht="15.75" customHeight="1">
      <c r="A155" s="906"/>
      <c r="B155" s="906"/>
      <c r="C155" s="906"/>
      <c r="D155" s="906"/>
      <c r="E155" s="906"/>
      <c r="F155" s="906"/>
      <c r="G155" s="906"/>
      <c r="H155" s="906"/>
      <c r="I155" s="906"/>
      <c r="J155" s="906"/>
      <c r="K155" s="906"/>
      <c r="L155" s="906"/>
      <c r="M155" s="906"/>
      <c r="N155" s="906"/>
      <c r="O155" s="906"/>
      <c r="P155" s="906"/>
      <c r="Q155" s="906"/>
      <c r="R155" s="906"/>
      <c r="S155" s="906"/>
      <c r="T155" s="906"/>
      <c r="U155" s="906"/>
      <c r="V155" s="906"/>
      <c r="W155" s="906"/>
      <c r="X155" s="906"/>
      <c r="Y155" s="906"/>
      <c r="Z155" s="906"/>
      <c r="AA155" s="906"/>
    </row>
    <row r="156" spans="1:27" ht="15.75" customHeight="1">
      <c r="A156" s="936"/>
      <c r="B156" s="906"/>
      <c r="C156" s="906"/>
      <c r="D156" s="906"/>
      <c r="E156" s="906"/>
      <c r="F156" s="906"/>
      <c r="G156" s="906"/>
      <c r="H156" s="906"/>
      <c r="I156" s="906"/>
      <c r="J156" s="906"/>
      <c r="K156" s="906"/>
      <c r="L156" s="906"/>
      <c r="M156" s="906"/>
      <c r="N156" s="906"/>
      <c r="O156" s="906"/>
      <c r="P156" s="906"/>
      <c r="Q156" s="906"/>
      <c r="R156" s="906"/>
      <c r="S156" s="906"/>
      <c r="T156" s="906"/>
      <c r="U156" s="906"/>
      <c r="V156" s="906"/>
      <c r="W156" s="906"/>
      <c r="X156" s="906"/>
      <c r="Y156" s="906"/>
      <c r="Z156" s="906"/>
      <c r="AA156" s="906"/>
    </row>
    <row r="157" spans="1:27">
      <c r="A157" s="936"/>
      <c r="B157" s="936"/>
      <c r="C157" s="906"/>
      <c r="D157" s="906"/>
      <c r="E157" s="936"/>
      <c r="F157" s="906"/>
      <c r="G157" s="906"/>
      <c r="H157" s="936"/>
      <c r="I157" s="906"/>
      <c r="J157" s="906"/>
      <c r="K157" s="936"/>
      <c r="L157" s="906"/>
      <c r="M157" s="906"/>
      <c r="N157" s="936"/>
      <c r="O157" s="906"/>
      <c r="P157" s="906"/>
      <c r="Q157" s="906"/>
      <c r="R157" s="936"/>
      <c r="S157" s="906"/>
      <c r="T157" s="906"/>
      <c r="U157" s="906"/>
      <c r="V157" s="906"/>
      <c r="W157" s="936"/>
      <c r="X157" s="945"/>
      <c r="Y157" s="906"/>
      <c r="Z157" s="906"/>
      <c r="AA157" s="903"/>
    </row>
    <row r="158" spans="1:27" ht="15.75" customHeight="1">
      <c r="A158" s="936"/>
      <c r="B158" s="906"/>
      <c r="C158" s="906"/>
      <c r="D158" s="906"/>
      <c r="E158" s="906"/>
      <c r="F158" s="906"/>
      <c r="G158" s="906"/>
      <c r="H158" s="906"/>
      <c r="I158" s="906"/>
      <c r="J158" s="906"/>
      <c r="K158" s="906"/>
      <c r="L158" s="906"/>
      <c r="M158" s="906"/>
      <c r="N158" s="906"/>
      <c r="O158" s="906"/>
      <c r="P158" s="906"/>
      <c r="Q158" s="906"/>
      <c r="R158" s="906"/>
      <c r="S158" s="906"/>
      <c r="T158" s="906"/>
      <c r="U158" s="906"/>
      <c r="V158" s="906"/>
      <c r="W158" s="906"/>
      <c r="X158" s="906"/>
      <c r="Y158" s="906"/>
      <c r="Z158" s="906"/>
      <c r="AA158" s="906"/>
    </row>
    <row r="159" spans="1:27" ht="15.75" customHeight="1">
      <c r="A159" s="936"/>
      <c r="B159" s="906"/>
      <c r="C159" s="906"/>
      <c r="D159" s="906"/>
      <c r="E159" s="906"/>
      <c r="F159" s="906"/>
      <c r="G159" s="906"/>
      <c r="H159" s="906"/>
      <c r="I159" s="906"/>
      <c r="J159" s="906"/>
      <c r="K159" s="906"/>
      <c r="L159" s="906"/>
      <c r="M159" s="906"/>
      <c r="N159" s="906"/>
      <c r="O159" s="906"/>
      <c r="P159" s="906"/>
      <c r="Q159" s="906"/>
      <c r="R159" s="906"/>
      <c r="S159" s="906"/>
      <c r="T159" s="906"/>
      <c r="U159" s="906"/>
      <c r="V159" s="906"/>
      <c r="W159" s="906"/>
      <c r="X159" s="906"/>
      <c r="Y159" s="906"/>
      <c r="Z159" s="906"/>
      <c r="AA159" s="906"/>
    </row>
    <row r="160" spans="1:27" ht="15.75" customHeight="1">
      <c r="A160" s="936"/>
      <c r="B160" s="906"/>
      <c r="C160" s="906"/>
      <c r="D160" s="906"/>
      <c r="E160" s="906"/>
      <c r="F160" s="906"/>
      <c r="G160" s="906"/>
      <c r="H160" s="906"/>
      <c r="I160" s="906"/>
      <c r="J160" s="906"/>
      <c r="K160" s="906"/>
      <c r="L160" s="906"/>
      <c r="M160" s="906"/>
      <c r="N160" s="906"/>
      <c r="O160" s="906"/>
      <c r="P160" s="906"/>
      <c r="Q160" s="906"/>
      <c r="R160" s="906"/>
      <c r="S160" s="906"/>
      <c r="T160" s="906"/>
      <c r="U160" s="906"/>
      <c r="V160" s="906"/>
      <c r="W160" s="906"/>
      <c r="X160" s="906"/>
      <c r="Y160" s="906"/>
      <c r="Z160" s="906"/>
      <c r="AA160" s="906"/>
    </row>
    <row r="161" spans="1:27" ht="15.75" customHeight="1">
      <c r="A161" s="906"/>
      <c r="B161" s="906"/>
      <c r="C161" s="906"/>
      <c r="D161" s="906"/>
      <c r="E161" s="906"/>
      <c r="F161" s="906"/>
      <c r="G161" s="906"/>
      <c r="H161" s="906"/>
      <c r="I161" s="906"/>
      <c r="J161" s="906"/>
      <c r="K161" s="1667"/>
      <c r="L161" s="1667"/>
      <c r="M161" s="1667"/>
      <c r="N161" s="906"/>
      <c r="O161" s="906"/>
      <c r="P161" s="906"/>
      <c r="Q161" s="906"/>
      <c r="R161" s="906"/>
      <c r="S161" s="906"/>
      <c r="T161" s="906"/>
      <c r="U161" s="906"/>
      <c r="V161" s="906"/>
      <c r="W161" s="906"/>
      <c r="X161" s="906"/>
      <c r="Y161" s="906"/>
      <c r="Z161" s="906"/>
      <c r="AA161" s="906"/>
    </row>
    <row r="162" spans="1:27" ht="15.75" customHeight="1">
      <c r="A162" s="906"/>
      <c r="B162" s="906"/>
      <c r="C162" s="906"/>
      <c r="D162" s="906"/>
      <c r="E162" s="906"/>
      <c r="F162" s="906"/>
      <c r="G162" s="906"/>
      <c r="H162" s="906"/>
      <c r="I162" s="906"/>
      <c r="J162" s="906"/>
      <c r="K162" s="1667"/>
      <c r="L162" s="1667"/>
      <c r="M162" s="1667"/>
      <c r="N162" s="906"/>
      <c r="O162" s="906"/>
      <c r="P162" s="906"/>
      <c r="Q162" s="906"/>
      <c r="R162" s="906"/>
      <c r="S162" s="906"/>
      <c r="T162" s="906"/>
      <c r="U162" s="906"/>
      <c r="V162" s="906"/>
      <c r="W162" s="906"/>
      <c r="X162" s="906"/>
      <c r="Y162" s="906"/>
      <c r="Z162" s="906"/>
      <c r="AA162" s="906"/>
    </row>
    <row r="163" spans="1:27" ht="15.75" customHeight="1">
      <c r="A163" s="906"/>
      <c r="B163" s="906"/>
      <c r="C163" s="906"/>
      <c r="D163" s="906"/>
      <c r="E163" s="906"/>
      <c r="F163" s="906"/>
      <c r="G163" s="906"/>
      <c r="H163" s="906"/>
      <c r="I163" s="906"/>
      <c r="J163" s="906"/>
      <c r="K163" s="1667"/>
      <c r="L163" s="1667"/>
      <c r="M163" s="1667"/>
      <c r="N163" s="906"/>
      <c r="O163" s="906"/>
      <c r="P163" s="906"/>
      <c r="Q163" s="906"/>
      <c r="R163" s="906"/>
      <c r="S163" s="906"/>
      <c r="T163" s="906"/>
      <c r="U163" s="906"/>
      <c r="V163" s="906"/>
      <c r="W163" s="906"/>
      <c r="X163" s="906"/>
      <c r="Y163" s="906"/>
      <c r="Z163" s="906"/>
      <c r="AA163" s="906"/>
    </row>
    <row r="164" spans="1:27" ht="15.75" customHeight="1">
      <c r="A164" s="906"/>
      <c r="B164" s="906"/>
      <c r="C164" s="906"/>
      <c r="D164" s="906"/>
      <c r="E164" s="906"/>
      <c r="F164" s="906"/>
      <c r="G164" s="906"/>
      <c r="H164" s="906"/>
      <c r="I164" s="906"/>
      <c r="J164" s="906"/>
      <c r="K164" s="1667"/>
      <c r="L164" s="1667"/>
      <c r="M164" s="1667"/>
      <c r="N164" s="906"/>
      <c r="O164" s="906"/>
      <c r="P164" s="906"/>
      <c r="Q164" s="906"/>
      <c r="R164" s="906"/>
      <c r="S164" s="906"/>
      <c r="T164" s="906"/>
      <c r="U164" s="906"/>
      <c r="V164" s="906"/>
      <c r="W164" s="906"/>
      <c r="X164" s="906"/>
      <c r="Y164" s="906"/>
      <c r="Z164" s="906"/>
      <c r="AA164" s="906"/>
    </row>
    <row r="165" spans="1:27" ht="15.75" customHeight="1">
      <c r="A165" s="936"/>
      <c r="B165" s="906"/>
      <c r="C165" s="906"/>
      <c r="D165" s="906"/>
      <c r="E165" s="906"/>
      <c r="F165" s="906"/>
      <c r="G165" s="906"/>
      <c r="H165" s="906"/>
      <c r="I165" s="906"/>
      <c r="J165" s="906"/>
      <c r="K165" s="906"/>
      <c r="L165" s="906"/>
      <c r="M165" s="906"/>
      <c r="N165" s="906"/>
      <c r="O165" s="906"/>
      <c r="P165" s="906"/>
      <c r="Q165" s="906"/>
      <c r="R165" s="906"/>
      <c r="S165" s="906"/>
      <c r="T165" s="906"/>
      <c r="U165" s="906"/>
      <c r="V165" s="906"/>
      <c r="W165" s="906"/>
      <c r="X165" s="906"/>
      <c r="Y165" s="906"/>
      <c r="Z165" s="906"/>
      <c r="AA165" s="906"/>
    </row>
    <row r="166" spans="1:27" ht="15.75" customHeight="1">
      <c r="A166" s="906"/>
      <c r="B166" s="906"/>
      <c r="C166" s="906"/>
      <c r="D166" s="906"/>
      <c r="E166" s="906"/>
      <c r="F166" s="906"/>
      <c r="G166" s="906"/>
      <c r="H166" s="906"/>
      <c r="I166" s="906"/>
      <c r="J166" s="906"/>
      <c r="K166" s="2121"/>
      <c r="L166" s="2121"/>
      <c r="M166" s="2121"/>
      <c r="N166" s="2121"/>
      <c r="O166" s="906"/>
      <c r="P166" s="906"/>
      <c r="Q166" s="906"/>
      <c r="R166" s="906"/>
      <c r="S166" s="906"/>
      <c r="T166" s="906"/>
      <c r="U166" s="906"/>
      <c r="V166" s="906"/>
      <c r="W166" s="906"/>
      <c r="X166" s="906"/>
      <c r="Y166" s="906"/>
      <c r="Z166" s="906"/>
      <c r="AA166" s="906"/>
    </row>
    <row r="167" spans="1:27" ht="15.75" customHeight="1">
      <c r="A167" s="906"/>
      <c r="B167" s="906"/>
      <c r="C167" s="906"/>
      <c r="D167" s="906"/>
      <c r="E167" s="906"/>
      <c r="F167" s="906"/>
      <c r="G167" s="906"/>
      <c r="H167" s="906"/>
      <c r="I167" s="906"/>
      <c r="J167" s="906"/>
      <c r="K167" s="2121"/>
      <c r="L167" s="2121"/>
      <c r="M167" s="2121"/>
      <c r="N167" s="2121"/>
      <c r="O167" s="906"/>
      <c r="P167" s="906"/>
      <c r="Q167" s="906"/>
      <c r="R167" s="906"/>
      <c r="S167" s="906"/>
      <c r="T167" s="906"/>
      <c r="U167" s="906"/>
      <c r="V167" s="906"/>
      <c r="W167" s="906"/>
      <c r="X167" s="906"/>
      <c r="Y167" s="906"/>
      <c r="Z167" s="906"/>
      <c r="AA167" s="906"/>
    </row>
    <row r="168" spans="1:27" ht="15.75" customHeight="1">
      <c r="A168" s="936"/>
      <c r="B168" s="906"/>
      <c r="C168" s="906"/>
      <c r="D168" s="906"/>
      <c r="E168" s="906"/>
      <c r="F168" s="906"/>
      <c r="G168" s="906"/>
      <c r="H168" s="906"/>
      <c r="I168" s="906"/>
      <c r="J168" s="906"/>
      <c r="K168" s="906"/>
      <c r="L168" s="906"/>
      <c r="M168" s="906"/>
      <c r="N168" s="906"/>
      <c r="O168" s="906"/>
      <c r="P168" s="906"/>
      <c r="Q168" s="906"/>
      <c r="R168" s="906"/>
      <c r="S168" s="906"/>
      <c r="T168" s="906"/>
      <c r="U168" s="906"/>
      <c r="V168" s="906"/>
      <c r="W168" s="906"/>
      <c r="X168" s="906"/>
      <c r="Y168" s="906"/>
      <c r="Z168" s="906"/>
      <c r="AA168" s="906"/>
    </row>
    <row r="169" spans="1:27" ht="15.75" customHeight="1">
      <c r="A169" s="936"/>
      <c r="B169" s="906"/>
      <c r="C169" s="906"/>
      <c r="D169" s="906"/>
      <c r="E169" s="906"/>
      <c r="F169" s="906"/>
      <c r="G169" s="906"/>
      <c r="H169" s="906"/>
      <c r="I169" s="906"/>
      <c r="J169" s="906"/>
      <c r="K169" s="906"/>
      <c r="L169" s="906"/>
      <c r="M169" s="906"/>
      <c r="N169" s="906"/>
      <c r="O169" s="906"/>
      <c r="P169" s="906"/>
      <c r="Q169" s="906"/>
      <c r="R169" s="906"/>
      <c r="S169" s="906"/>
      <c r="T169" s="906"/>
      <c r="U169" s="906"/>
      <c r="V169" s="906"/>
      <c r="W169" s="906"/>
      <c r="X169" s="906"/>
      <c r="Y169" s="906"/>
      <c r="Z169" s="906"/>
      <c r="AA169" s="906"/>
    </row>
    <row r="170" spans="1:27" ht="15.75" customHeight="1">
      <c r="A170" s="906"/>
      <c r="B170" s="906"/>
      <c r="C170" s="906"/>
      <c r="D170" s="906"/>
      <c r="E170" s="906"/>
      <c r="F170" s="906"/>
      <c r="G170" s="906"/>
      <c r="H170" s="906"/>
      <c r="I170" s="906"/>
      <c r="J170" s="906"/>
      <c r="K170" s="906"/>
      <c r="L170" s="906"/>
      <c r="M170" s="906"/>
      <c r="N170" s="906"/>
      <c r="O170" s="906"/>
      <c r="P170" s="906"/>
      <c r="Q170" s="906"/>
      <c r="R170" s="906"/>
      <c r="S170" s="906"/>
      <c r="T170" s="906"/>
      <c r="U170" s="936"/>
      <c r="V170" s="906"/>
      <c r="W170" s="906"/>
      <c r="X170" s="936"/>
      <c r="Y170" s="906"/>
      <c r="Z170" s="906"/>
      <c r="AA170" s="906"/>
    </row>
    <row r="171" spans="1:27" ht="15.75" customHeight="1">
      <c r="A171" s="906"/>
      <c r="B171" s="906"/>
      <c r="C171" s="906"/>
      <c r="D171" s="906"/>
      <c r="E171" s="906"/>
      <c r="F171" s="906"/>
      <c r="G171" s="906"/>
      <c r="H171" s="906"/>
      <c r="I171" s="906"/>
      <c r="J171" s="906"/>
      <c r="K171" s="906"/>
      <c r="L171" s="906"/>
      <c r="M171" s="906"/>
      <c r="N171" s="906"/>
      <c r="O171" s="906"/>
      <c r="P171" s="906"/>
      <c r="Q171" s="906"/>
      <c r="R171" s="906"/>
      <c r="S171" s="906"/>
      <c r="T171" s="906"/>
      <c r="U171" s="906"/>
      <c r="V171" s="906"/>
      <c r="W171" s="906"/>
      <c r="X171" s="906"/>
      <c r="Y171" s="906"/>
      <c r="Z171" s="906"/>
      <c r="AA171" s="906"/>
    </row>
    <row r="172" spans="1:27" ht="15.75" customHeight="1">
      <c r="A172" s="906"/>
      <c r="B172" s="906"/>
      <c r="C172" s="906"/>
      <c r="D172" s="906"/>
      <c r="E172" s="906"/>
      <c r="F172" s="906"/>
      <c r="G172" s="906"/>
      <c r="H172" s="906"/>
      <c r="I172" s="906"/>
      <c r="J172" s="906"/>
      <c r="K172" s="906"/>
      <c r="L172" s="906"/>
      <c r="M172" s="906"/>
      <c r="N172" s="906"/>
      <c r="O172" s="906"/>
      <c r="P172" s="906"/>
      <c r="Q172" s="906"/>
      <c r="R172" s="906"/>
      <c r="S172" s="906"/>
      <c r="T172" s="906"/>
      <c r="U172" s="906"/>
      <c r="V172" s="906"/>
      <c r="W172" s="906"/>
      <c r="X172" s="906"/>
      <c r="Y172" s="906"/>
      <c r="Z172" s="906"/>
      <c r="AA172" s="906"/>
    </row>
    <row r="173" spans="1:27" ht="15.75" customHeight="1">
      <c r="A173" s="906"/>
      <c r="B173" s="906"/>
      <c r="C173" s="906"/>
      <c r="D173" s="906"/>
      <c r="E173" s="906"/>
      <c r="F173" s="906"/>
      <c r="G173" s="906"/>
      <c r="H173" s="906"/>
      <c r="I173" s="906"/>
      <c r="J173" s="906"/>
      <c r="K173" s="906"/>
      <c r="L173" s="906"/>
      <c r="M173" s="906"/>
      <c r="N173" s="906"/>
      <c r="O173" s="906"/>
      <c r="P173" s="906"/>
      <c r="Q173" s="906"/>
      <c r="R173" s="906"/>
      <c r="S173" s="906"/>
      <c r="T173" s="906"/>
      <c r="U173" s="906"/>
      <c r="V173" s="906"/>
      <c r="W173" s="906"/>
      <c r="X173" s="906"/>
      <c r="Y173" s="906"/>
      <c r="Z173" s="906"/>
      <c r="AA173" s="906"/>
    </row>
    <row r="174" spans="1:27" ht="15.75" customHeight="1">
      <c r="A174" s="906"/>
      <c r="B174" s="906"/>
      <c r="C174" s="906"/>
      <c r="D174" s="906"/>
      <c r="E174" s="906"/>
      <c r="F174" s="906"/>
      <c r="G174" s="906"/>
      <c r="H174" s="906"/>
      <c r="I174" s="906"/>
      <c r="J174" s="906"/>
      <c r="K174" s="906"/>
      <c r="L174" s="906"/>
      <c r="M174" s="906"/>
      <c r="N174" s="906"/>
      <c r="O174" s="906"/>
      <c r="P174" s="906"/>
      <c r="Q174" s="906"/>
      <c r="R174" s="906"/>
      <c r="S174" s="906"/>
      <c r="T174" s="906"/>
      <c r="U174" s="906"/>
      <c r="V174" s="906"/>
      <c r="W174" s="906"/>
      <c r="X174" s="906"/>
      <c r="Y174" s="906"/>
      <c r="Z174" s="906"/>
      <c r="AA174" s="906"/>
    </row>
    <row r="175" spans="1:27" ht="15.75" customHeight="1">
      <c r="A175" s="906"/>
      <c r="B175" s="906"/>
      <c r="C175" s="906"/>
      <c r="D175" s="906"/>
      <c r="E175" s="906"/>
      <c r="F175" s="906"/>
      <c r="G175" s="906"/>
      <c r="H175" s="906"/>
      <c r="I175" s="906"/>
      <c r="J175" s="906"/>
      <c r="K175" s="906"/>
      <c r="L175" s="906"/>
      <c r="M175" s="906"/>
      <c r="N175" s="906"/>
      <c r="O175" s="906"/>
      <c r="P175" s="906"/>
      <c r="Q175" s="906"/>
      <c r="R175" s="906"/>
      <c r="S175" s="906"/>
      <c r="T175" s="906"/>
      <c r="U175" s="906"/>
      <c r="V175" s="906"/>
      <c r="W175" s="906"/>
      <c r="X175" s="906"/>
      <c r="Y175" s="906"/>
      <c r="Z175" s="906"/>
      <c r="AA175" s="906"/>
    </row>
    <row r="176" spans="1:27" ht="15.75" customHeight="1">
      <c r="A176" s="906"/>
      <c r="B176" s="906"/>
      <c r="C176" s="906"/>
      <c r="D176" s="906"/>
      <c r="E176" s="906"/>
      <c r="F176" s="906"/>
      <c r="G176" s="906"/>
      <c r="H176" s="906"/>
      <c r="I176" s="906"/>
      <c r="J176" s="906"/>
      <c r="K176" s="906"/>
      <c r="L176" s="906"/>
      <c r="M176" s="906"/>
      <c r="N176" s="906"/>
      <c r="O176" s="906"/>
      <c r="P176" s="906"/>
      <c r="Q176" s="906"/>
      <c r="R176" s="906"/>
      <c r="S176" s="906"/>
      <c r="T176" s="906"/>
      <c r="U176" s="906"/>
      <c r="V176" s="906"/>
      <c r="W176" s="906"/>
      <c r="X176" s="906"/>
      <c r="Y176" s="906"/>
      <c r="Z176" s="906"/>
      <c r="AA176" s="906"/>
    </row>
    <row r="177" spans="1:27" ht="15.75" customHeight="1">
      <c r="A177" s="936"/>
      <c r="B177" s="906"/>
      <c r="C177" s="906"/>
      <c r="D177" s="906"/>
      <c r="E177" s="906"/>
      <c r="F177" s="906"/>
      <c r="G177" s="906"/>
      <c r="H177" s="906"/>
      <c r="I177" s="906"/>
      <c r="J177" s="906"/>
      <c r="K177" s="906"/>
      <c r="L177" s="906"/>
      <c r="M177" s="906"/>
      <c r="N177" s="906"/>
      <c r="O177" s="906"/>
      <c r="P177" s="906"/>
      <c r="Q177" s="906"/>
      <c r="R177" s="906"/>
      <c r="S177" s="906"/>
      <c r="T177" s="906"/>
      <c r="U177" s="906"/>
      <c r="V177" s="906"/>
      <c r="W177" s="906"/>
      <c r="X177" s="906"/>
      <c r="Y177" s="906"/>
      <c r="Z177" s="906"/>
      <c r="AA177" s="906"/>
    </row>
    <row r="178" spans="1:27" ht="15.75" customHeight="1">
      <c r="A178" s="906"/>
      <c r="B178" s="906"/>
      <c r="C178" s="906"/>
      <c r="D178" s="906"/>
      <c r="E178" s="906"/>
      <c r="F178" s="906"/>
      <c r="G178" s="906"/>
      <c r="H178" s="906"/>
      <c r="I178" s="975"/>
      <c r="J178" s="1667"/>
      <c r="K178" s="1667"/>
      <c r="L178" s="1667"/>
      <c r="M178" s="1667"/>
      <c r="N178" s="975"/>
      <c r="O178" s="975"/>
      <c r="P178" s="1667"/>
      <c r="Q178" s="1667"/>
      <c r="R178" s="1667"/>
      <c r="S178" s="1667"/>
      <c r="T178" s="975"/>
      <c r="U178" s="975"/>
      <c r="V178" s="1667"/>
      <c r="W178" s="1667"/>
      <c r="X178" s="1667"/>
      <c r="Y178" s="1667"/>
      <c r="Z178" s="945"/>
      <c r="AA178" s="906"/>
    </row>
    <row r="179" spans="1:27" ht="15.75" customHeight="1">
      <c r="A179" s="906"/>
      <c r="B179" s="906"/>
      <c r="C179" s="906"/>
      <c r="D179" s="975"/>
      <c r="E179" s="1667"/>
      <c r="F179" s="1667"/>
      <c r="G179" s="975"/>
      <c r="H179" s="906"/>
      <c r="I179" s="975"/>
      <c r="J179" s="2120"/>
      <c r="K179" s="2120"/>
      <c r="L179" s="2120"/>
      <c r="M179" s="2120"/>
      <c r="N179" s="975"/>
      <c r="O179" s="975"/>
      <c r="P179" s="2120"/>
      <c r="Q179" s="2120"/>
      <c r="R179" s="2120"/>
      <c r="S179" s="2120"/>
      <c r="T179" s="975"/>
      <c r="U179" s="975"/>
      <c r="V179" s="1753"/>
      <c r="W179" s="1753"/>
      <c r="X179" s="1753"/>
      <c r="Y179" s="1753"/>
      <c r="Z179" s="906"/>
      <c r="AA179" s="906"/>
    </row>
    <row r="180" spans="1:27" ht="15.75" customHeight="1">
      <c r="A180" s="906"/>
      <c r="B180" s="906"/>
      <c r="C180" s="906"/>
      <c r="D180" s="975"/>
      <c r="E180" s="1667"/>
      <c r="F180" s="1667"/>
      <c r="G180" s="975"/>
      <c r="H180" s="906"/>
      <c r="I180" s="975"/>
      <c r="J180" s="2120"/>
      <c r="K180" s="2120"/>
      <c r="L180" s="2120"/>
      <c r="M180" s="2120"/>
      <c r="N180" s="975"/>
      <c r="O180" s="975"/>
      <c r="P180" s="2120"/>
      <c r="Q180" s="2120"/>
      <c r="R180" s="2120"/>
      <c r="S180" s="2120"/>
      <c r="T180" s="975"/>
      <c r="U180" s="975"/>
      <c r="V180" s="1753"/>
      <c r="W180" s="1753"/>
      <c r="X180" s="1753"/>
      <c r="Y180" s="1753"/>
      <c r="Z180" s="906"/>
      <c r="AA180" s="906"/>
    </row>
    <row r="181" spans="1:27" ht="15.75" customHeight="1">
      <c r="A181" s="906"/>
      <c r="B181" s="906"/>
      <c r="C181" s="906"/>
      <c r="D181" s="975"/>
      <c r="E181" s="1667"/>
      <c r="F181" s="1667"/>
      <c r="G181" s="975"/>
      <c r="H181" s="906"/>
      <c r="I181" s="975"/>
      <c r="J181" s="2120"/>
      <c r="K181" s="2120"/>
      <c r="L181" s="2120"/>
      <c r="M181" s="2120"/>
      <c r="N181" s="975"/>
      <c r="O181" s="975"/>
      <c r="P181" s="2120"/>
      <c r="Q181" s="2120"/>
      <c r="R181" s="2120"/>
      <c r="S181" s="2120"/>
      <c r="T181" s="975"/>
      <c r="U181" s="975"/>
      <c r="V181" s="1753"/>
      <c r="W181" s="1753"/>
      <c r="X181" s="1753"/>
      <c r="Y181" s="1753"/>
      <c r="Z181" s="906"/>
      <c r="AA181" s="906"/>
    </row>
    <row r="182" spans="1:27" ht="15.75" customHeight="1">
      <c r="A182" s="906"/>
      <c r="B182" s="906"/>
      <c r="C182" s="906"/>
      <c r="D182" s="975"/>
      <c r="E182" s="1667"/>
      <c r="F182" s="1667"/>
      <c r="G182" s="975"/>
      <c r="H182" s="906"/>
      <c r="I182" s="975"/>
      <c r="J182" s="2120"/>
      <c r="K182" s="2120"/>
      <c r="L182" s="2120"/>
      <c r="M182" s="2120"/>
      <c r="N182" s="975"/>
      <c r="O182" s="975"/>
      <c r="P182" s="2120"/>
      <c r="Q182" s="2120"/>
      <c r="R182" s="2120"/>
      <c r="S182" s="2120"/>
      <c r="T182" s="975"/>
      <c r="U182" s="975"/>
      <c r="V182" s="1753"/>
      <c r="W182" s="1753"/>
      <c r="X182" s="1753"/>
      <c r="Y182" s="1753"/>
      <c r="Z182" s="906"/>
      <c r="AA182" s="906"/>
    </row>
    <row r="183" spans="1:27" ht="15.75" customHeight="1">
      <c r="A183" s="906"/>
      <c r="B183" s="906"/>
      <c r="C183" s="906"/>
      <c r="D183" s="975"/>
      <c r="E183" s="906"/>
      <c r="F183" s="906"/>
      <c r="G183" s="975"/>
      <c r="H183" s="906"/>
      <c r="I183" s="975"/>
      <c r="J183" s="906"/>
      <c r="K183" s="906"/>
      <c r="L183" s="906"/>
      <c r="M183" s="906"/>
      <c r="N183" s="975"/>
      <c r="O183" s="975"/>
      <c r="P183" s="975"/>
      <c r="Q183" s="906"/>
      <c r="R183" s="906"/>
      <c r="S183" s="975"/>
      <c r="T183" s="975"/>
      <c r="U183" s="975"/>
      <c r="V183" s="906"/>
      <c r="W183" s="906"/>
      <c r="X183" s="906"/>
      <c r="Y183" s="906"/>
      <c r="Z183" s="906"/>
      <c r="AA183" s="906"/>
    </row>
    <row r="184" spans="1:27" ht="15.75" customHeight="1">
      <c r="A184" s="906"/>
      <c r="B184" s="906"/>
      <c r="C184" s="906"/>
      <c r="D184" s="975"/>
      <c r="E184" s="906"/>
      <c r="F184" s="906"/>
      <c r="G184" s="975"/>
      <c r="H184" s="906"/>
      <c r="I184" s="975"/>
      <c r="J184" s="906"/>
      <c r="K184" s="906"/>
      <c r="L184" s="906"/>
      <c r="M184" s="906"/>
      <c r="N184" s="975"/>
      <c r="O184" s="975"/>
      <c r="P184" s="975"/>
      <c r="Q184" s="906"/>
      <c r="R184" s="906"/>
      <c r="S184" s="975"/>
      <c r="T184" s="975"/>
      <c r="U184" s="975"/>
      <c r="V184" s="906"/>
      <c r="W184" s="906"/>
      <c r="X184" s="906"/>
      <c r="Y184" s="906"/>
      <c r="Z184" s="906"/>
      <c r="AA184" s="906"/>
    </row>
    <row r="185" spans="1:27" ht="15.75" customHeight="1">
      <c r="A185" s="906"/>
      <c r="B185" s="906"/>
      <c r="C185" s="906"/>
      <c r="D185" s="975"/>
      <c r="E185" s="906"/>
      <c r="F185" s="906"/>
      <c r="G185" s="975"/>
      <c r="H185" s="906"/>
      <c r="I185" s="975"/>
      <c r="J185" s="906"/>
      <c r="K185" s="906"/>
      <c r="L185" s="906"/>
      <c r="M185" s="906"/>
      <c r="N185" s="975"/>
      <c r="O185" s="975"/>
      <c r="P185" s="975"/>
      <c r="Q185" s="906"/>
      <c r="R185" s="906"/>
      <c r="S185" s="975"/>
      <c r="T185" s="975"/>
      <c r="U185" s="975"/>
      <c r="V185" s="906"/>
      <c r="W185" s="906"/>
      <c r="X185" s="906"/>
      <c r="Y185" s="906"/>
      <c r="Z185" s="906"/>
      <c r="AA185" s="906"/>
    </row>
    <row r="186" spans="1:27" ht="15.75" customHeight="1">
      <c r="A186" s="906"/>
      <c r="B186" s="906"/>
      <c r="C186" s="906"/>
      <c r="D186" s="975"/>
      <c r="E186" s="906"/>
      <c r="F186" s="906"/>
      <c r="G186" s="975"/>
      <c r="H186" s="906"/>
      <c r="I186" s="975"/>
      <c r="J186" s="906"/>
      <c r="K186" s="906"/>
      <c r="L186" s="906"/>
      <c r="M186" s="906"/>
      <c r="N186" s="975"/>
      <c r="O186" s="975"/>
      <c r="P186" s="975"/>
      <c r="Q186" s="906"/>
      <c r="R186" s="906"/>
      <c r="S186" s="975"/>
      <c r="T186" s="975"/>
      <c r="U186" s="975"/>
      <c r="V186" s="906"/>
      <c r="W186" s="906"/>
      <c r="X186" s="906"/>
      <c r="Y186" s="906"/>
      <c r="Z186" s="906"/>
      <c r="AA186" s="906"/>
    </row>
    <row r="187" spans="1:27" ht="15.75" customHeight="1">
      <c r="A187" s="906"/>
      <c r="B187" s="906"/>
      <c r="C187" s="906"/>
      <c r="D187" s="906"/>
      <c r="E187" s="906"/>
      <c r="F187" s="906"/>
      <c r="G187" s="906"/>
      <c r="H187" s="906"/>
      <c r="I187" s="975"/>
      <c r="J187" s="2120"/>
      <c r="K187" s="2120"/>
      <c r="L187" s="2120"/>
      <c r="M187" s="2120"/>
      <c r="N187" s="975"/>
      <c r="O187" s="975"/>
      <c r="P187" s="2120"/>
      <c r="Q187" s="2120"/>
      <c r="R187" s="2120"/>
      <c r="S187" s="2120"/>
      <c r="T187" s="975"/>
      <c r="U187" s="975"/>
      <c r="V187" s="2120"/>
      <c r="W187" s="2120"/>
      <c r="X187" s="2120"/>
      <c r="Y187" s="2120"/>
      <c r="Z187" s="906"/>
      <c r="AA187" s="906"/>
    </row>
    <row r="188" spans="1:27" ht="15.75" customHeight="1">
      <c r="A188" s="936"/>
      <c r="B188" s="906"/>
      <c r="C188" s="906"/>
      <c r="D188" s="906"/>
      <c r="E188" s="906"/>
      <c r="F188" s="906"/>
      <c r="G188" s="906"/>
      <c r="H188" s="906"/>
      <c r="I188" s="906"/>
      <c r="J188" s="906"/>
      <c r="K188" s="906"/>
      <c r="L188" s="906"/>
      <c r="M188" s="906"/>
      <c r="N188" s="906"/>
      <c r="O188" s="906"/>
      <c r="P188" s="906"/>
      <c r="Q188" s="906"/>
      <c r="R188" s="906"/>
      <c r="S188" s="906"/>
      <c r="T188" s="906"/>
      <c r="U188" s="906"/>
      <c r="V188" s="906"/>
      <c r="W188" s="906"/>
      <c r="X188" s="906"/>
      <c r="Y188" s="906"/>
      <c r="Z188" s="906"/>
      <c r="AA188" s="906"/>
    </row>
    <row r="189" spans="1:27" ht="15.75" customHeight="1">
      <c r="A189" s="936"/>
      <c r="B189" s="906"/>
      <c r="C189" s="906"/>
      <c r="D189" s="906"/>
      <c r="E189" s="906"/>
      <c r="F189" s="906"/>
      <c r="G189" s="906"/>
      <c r="H189" s="906"/>
      <c r="I189" s="906"/>
      <c r="J189" s="906"/>
      <c r="K189" s="906"/>
      <c r="L189" s="906"/>
      <c r="M189" s="906"/>
      <c r="N189" s="906"/>
      <c r="O189" s="906"/>
      <c r="P189" s="906"/>
      <c r="Q189" s="906"/>
      <c r="R189" s="906"/>
      <c r="S189" s="906"/>
      <c r="T189" s="906"/>
      <c r="U189" s="906"/>
      <c r="V189" s="906"/>
      <c r="W189" s="906"/>
      <c r="X189" s="906"/>
      <c r="Y189" s="906"/>
      <c r="Z189" s="906"/>
      <c r="AA189" s="906"/>
    </row>
    <row r="190" spans="1:27" ht="15.75" customHeight="1">
      <c r="A190" s="936"/>
      <c r="B190" s="906"/>
      <c r="C190" s="906"/>
      <c r="D190" s="906"/>
      <c r="E190" s="906"/>
      <c r="F190" s="906"/>
      <c r="G190" s="906"/>
      <c r="H190" s="906"/>
      <c r="I190" s="906"/>
      <c r="J190" s="906"/>
      <c r="K190" s="906"/>
      <c r="L190" s="906"/>
      <c r="M190" s="906"/>
      <c r="N190" s="906"/>
      <c r="O190" s="906"/>
      <c r="P190" s="906"/>
      <c r="Q190" s="906"/>
      <c r="R190" s="906"/>
      <c r="S190" s="906"/>
      <c r="T190" s="906"/>
      <c r="U190" s="906"/>
      <c r="V190" s="906"/>
      <c r="W190" s="906"/>
      <c r="X190" s="906"/>
      <c r="Y190" s="906"/>
      <c r="Z190" s="906"/>
      <c r="AA190" s="906"/>
    </row>
    <row r="191" spans="1:27" ht="15.75" customHeight="1">
      <c r="A191" s="936"/>
      <c r="B191" s="906"/>
      <c r="C191" s="906"/>
      <c r="D191" s="906"/>
      <c r="E191" s="906"/>
      <c r="F191" s="906"/>
      <c r="G191" s="906"/>
      <c r="H191" s="906"/>
      <c r="I191" s="906"/>
      <c r="J191" s="1766"/>
      <c r="K191" s="1766"/>
      <c r="L191" s="1766"/>
      <c r="M191" s="1766"/>
      <c r="N191" s="1766"/>
      <c r="O191" s="975"/>
      <c r="P191" s="906"/>
      <c r="Q191" s="906"/>
      <c r="R191" s="906"/>
      <c r="S191" s="906"/>
      <c r="T191" s="906"/>
      <c r="U191" s="906"/>
      <c r="V191" s="906"/>
      <c r="W191" s="906"/>
      <c r="X191" s="906"/>
      <c r="Y191" s="906"/>
      <c r="Z191" s="906"/>
      <c r="AA191" s="906"/>
    </row>
    <row r="192" spans="1:27" ht="15.75" customHeight="1">
      <c r="A192" s="936"/>
      <c r="B192" s="906"/>
      <c r="C192" s="906"/>
      <c r="D192" s="906"/>
      <c r="E192" s="906"/>
      <c r="F192" s="906"/>
      <c r="G192" s="906"/>
      <c r="H192" s="906"/>
      <c r="I192" s="906"/>
      <c r="J192" s="906"/>
      <c r="K192" s="906"/>
      <c r="L192" s="1667"/>
      <c r="M192" s="1667"/>
      <c r="N192" s="1667"/>
      <c r="O192" s="1667"/>
      <c r="P192" s="1667"/>
      <c r="Q192" s="1667"/>
      <c r="R192" s="906"/>
      <c r="S192" s="906"/>
      <c r="T192" s="906"/>
      <c r="U192" s="906"/>
      <c r="V192" s="906"/>
      <c r="W192" s="906"/>
      <c r="X192" s="906"/>
      <c r="Y192" s="906"/>
      <c r="Z192" s="906"/>
      <c r="AA192" s="906"/>
    </row>
    <row r="193" spans="1:28" ht="15.75" customHeight="1">
      <c r="A193" s="936"/>
      <c r="B193" s="906"/>
      <c r="C193" s="906"/>
      <c r="D193" s="906"/>
      <c r="E193" s="906"/>
      <c r="F193" s="906"/>
      <c r="G193" s="906"/>
      <c r="H193" s="906"/>
      <c r="I193" s="1680"/>
      <c r="J193" s="1680"/>
      <c r="K193" s="1680"/>
      <c r="L193" s="1680"/>
      <c r="M193" s="1680"/>
      <c r="N193" s="1680"/>
      <c r="O193" s="1680"/>
      <c r="P193" s="1680"/>
      <c r="Q193" s="1680"/>
      <c r="R193" s="1680"/>
      <c r="S193" s="1680"/>
      <c r="T193" s="1680"/>
      <c r="U193" s="1680"/>
      <c r="V193" s="1680"/>
      <c r="W193" s="1680"/>
      <c r="X193" s="1680"/>
      <c r="Y193" s="1680"/>
      <c r="Z193" s="1680"/>
      <c r="AA193" s="1680"/>
    </row>
    <row r="194" spans="1:28">
      <c r="I194" s="2122"/>
      <c r="J194" s="2122"/>
      <c r="K194" s="2122"/>
      <c r="L194" s="2122"/>
      <c r="M194" s="2122"/>
      <c r="N194" s="2122"/>
      <c r="O194" s="2122"/>
      <c r="P194" s="2122"/>
      <c r="Q194" s="2122"/>
      <c r="R194" s="2122"/>
      <c r="S194" s="2122"/>
      <c r="T194" s="2122"/>
      <c r="U194" s="2122"/>
      <c r="V194" s="2122"/>
      <c r="W194" s="2122"/>
      <c r="X194" s="2122"/>
      <c r="Y194" s="2122"/>
      <c r="Z194" s="2122"/>
      <c r="AA194" s="2122"/>
    </row>
    <row r="195" spans="1:28" ht="13.5" customHeight="1">
      <c r="A195" s="936"/>
      <c r="B195" s="906"/>
      <c r="C195" s="906"/>
      <c r="D195" s="906"/>
      <c r="E195" s="906"/>
      <c r="F195" s="1680"/>
      <c r="G195" s="1680"/>
      <c r="H195" s="1680"/>
      <c r="I195" s="1680"/>
      <c r="J195" s="1680"/>
      <c r="K195" s="1680"/>
      <c r="L195" s="1680"/>
      <c r="M195" s="1680"/>
      <c r="N195" s="1680"/>
      <c r="O195" s="1680"/>
      <c r="P195" s="1680"/>
      <c r="Q195" s="1680"/>
      <c r="R195" s="1680"/>
      <c r="S195" s="1680"/>
      <c r="T195" s="1680"/>
      <c r="U195" s="1680"/>
      <c r="V195" s="1680"/>
      <c r="W195" s="1680"/>
      <c r="X195" s="1680"/>
      <c r="Y195" s="1680"/>
      <c r="Z195" s="1680"/>
      <c r="AA195" s="1680"/>
    </row>
    <row r="196" spans="1:28">
      <c r="A196" s="906"/>
      <c r="B196" s="906"/>
      <c r="C196" s="906"/>
      <c r="D196" s="906"/>
      <c r="E196" s="906"/>
      <c r="F196" s="1744"/>
      <c r="G196" s="1744"/>
      <c r="H196" s="1744"/>
      <c r="I196" s="1744"/>
      <c r="J196" s="1744"/>
      <c r="K196" s="1744"/>
      <c r="L196" s="1744"/>
      <c r="M196" s="1744"/>
      <c r="N196" s="1744"/>
      <c r="O196" s="1744"/>
      <c r="P196" s="1744"/>
      <c r="Q196" s="1744"/>
      <c r="R196" s="1744"/>
      <c r="S196" s="1744"/>
      <c r="T196" s="1744"/>
      <c r="U196" s="1744"/>
      <c r="V196" s="1744"/>
      <c r="W196" s="1744"/>
      <c r="X196" s="1744"/>
      <c r="Y196" s="1744"/>
      <c r="Z196" s="1744"/>
      <c r="AA196" s="1744"/>
    </row>
    <row r="197" spans="1:28">
      <c r="A197" s="906"/>
      <c r="B197" s="906"/>
      <c r="C197" s="906"/>
      <c r="D197" s="906"/>
      <c r="E197" s="906"/>
      <c r="F197" s="906"/>
      <c r="G197" s="906"/>
      <c r="H197" s="906"/>
      <c r="I197" s="906"/>
      <c r="J197" s="906"/>
      <c r="K197" s="906"/>
      <c r="L197" s="906"/>
      <c r="M197" s="906"/>
      <c r="N197" s="906"/>
      <c r="O197" s="906"/>
      <c r="P197" s="906"/>
      <c r="Q197" s="906"/>
      <c r="R197" s="906"/>
      <c r="S197" s="906"/>
      <c r="T197" s="906"/>
      <c r="U197" s="906"/>
      <c r="V197" s="906"/>
      <c r="W197" s="906"/>
      <c r="X197" s="906"/>
      <c r="Y197" s="906"/>
      <c r="Z197" s="906"/>
      <c r="AA197" s="906"/>
    </row>
    <row r="198" spans="1:28" ht="15.75" customHeight="1">
      <c r="A198" s="906"/>
      <c r="B198" s="906"/>
      <c r="C198" s="906"/>
      <c r="D198" s="906"/>
      <c r="E198" s="906"/>
      <c r="F198" s="906"/>
      <c r="G198" s="906"/>
      <c r="H198" s="906"/>
      <c r="I198" s="906"/>
      <c r="J198" s="906"/>
      <c r="K198" s="906"/>
      <c r="L198" s="906"/>
      <c r="M198" s="906"/>
      <c r="N198" s="906"/>
      <c r="O198" s="906"/>
      <c r="P198" s="906"/>
      <c r="Q198" s="906"/>
      <c r="R198" s="906"/>
      <c r="S198" s="906"/>
      <c r="T198" s="906"/>
      <c r="U198" s="906"/>
      <c r="V198" s="906"/>
      <c r="W198" s="906"/>
      <c r="X198" s="906"/>
      <c r="Y198" s="906"/>
      <c r="Z198" s="906"/>
      <c r="AA198" s="906"/>
    </row>
    <row r="199" spans="1:28" ht="15.75" customHeight="1">
      <c r="A199" s="906"/>
      <c r="B199" s="906"/>
      <c r="C199" s="906"/>
      <c r="D199" s="906"/>
      <c r="E199" s="906"/>
      <c r="F199" s="906"/>
      <c r="G199" s="906"/>
      <c r="H199" s="906"/>
      <c r="I199" s="906"/>
      <c r="J199" s="906"/>
      <c r="K199" s="906"/>
      <c r="L199" s="906"/>
      <c r="M199" s="906"/>
      <c r="N199" s="906"/>
      <c r="O199" s="906"/>
      <c r="P199" s="906"/>
      <c r="Q199" s="906"/>
      <c r="R199" s="906"/>
      <c r="S199" s="906"/>
      <c r="T199" s="906"/>
      <c r="U199" s="906"/>
      <c r="V199" s="906"/>
      <c r="W199" s="906"/>
      <c r="X199" s="906"/>
      <c r="Y199" s="906"/>
      <c r="Z199" s="906"/>
      <c r="AA199" s="906"/>
    </row>
    <row r="200" spans="1:28" ht="18.75" customHeight="1">
      <c r="A200" s="1667"/>
      <c r="B200" s="1667"/>
      <c r="C200" s="1667"/>
      <c r="D200" s="1667"/>
      <c r="E200" s="1667"/>
      <c r="F200" s="1667"/>
      <c r="G200" s="1667"/>
      <c r="H200" s="1667"/>
      <c r="I200" s="1667"/>
      <c r="J200" s="1667"/>
      <c r="K200" s="1667"/>
      <c r="L200" s="1667"/>
      <c r="M200" s="1667"/>
      <c r="N200" s="1667"/>
      <c r="O200" s="1667"/>
      <c r="P200" s="1667"/>
      <c r="Q200" s="1667"/>
      <c r="R200" s="1667"/>
      <c r="S200" s="1667"/>
      <c r="T200" s="1667"/>
      <c r="U200" s="1667"/>
      <c r="V200" s="1667"/>
      <c r="W200" s="1667"/>
      <c r="X200" s="1667"/>
      <c r="Y200" s="1667"/>
      <c r="Z200" s="1667"/>
      <c r="AA200" s="1667"/>
      <c r="AB200" s="903"/>
    </row>
    <row r="201" spans="1:28" ht="15.75" customHeight="1">
      <c r="A201" s="906"/>
      <c r="B201" s="906"/>
      <c r="C201" s="906"/>
      <c r="D201" s="906"/>
      <c r="E201" s="906"/>
      <c r="F201" s="906"/>
      <c r="G201" s="906"/>
      <c r="H201" s="906"/>
      <c r="I201" s="906"/>
      <c r="J201" s="906"/>
      <c r="K201" s="906"/>
      <c r="L201" s="906"/>
      <c r="M201" s="906"/>
      <c r="N201" s="906"/>
      <c r="O201" s="906"/>
      <c r="P201" s="906"/>
      <c r="Q201" s="906"/>
      <c r="R201" s="906"/>
      <c r="S201" s="906"/>
      <c r="T201" s="906"/>
      <c r="U201" s="906"/>
      <c r="V201" s="906"/>
      <c r="W201" s="906"/>
      <c r="X201" s="906"/>
      <c r="Y201" s="906"/>
      <c r="Z201" s="906"/>
      <c r="AA201" s="906"/>
      <c r="AB201" s="903"/>
    </row>
    <row r="202" spans="1:28" ht="15.75" customHeight="1">
      <c r="A202" s="936"/>
      <c r="B202" s="906"/>
      <c r="C202" s="906"/>
      <c r="D202" s="906"/>
      <c r="E202" s="906"/>
      <c r="F202" s="906"/>
      <c r="G202" s="903"/>
      <c r="H202" s="906"/>
      <c r="I202" s="906"/>
      <c r="J202" s="906"/>
      <c r="K202" s="906"/>
      <c r="L202" s="906"/>
      <c r="M202" s="906"/>
      <c r="N202" s="906"/>
      <c r="O202" s="906"/>
      <c r="P202" s="906"/>
      <c r="Q202" s="906"/>
      <c r="R202" s="906"/>
      <c r="S202" s="906"/>
      <c r="T202" s="906"/>
      <c r="U202" s="906"/>
      <c r="V202" s="906"/>
      <c r="W202" s="906"/>
      <c r="X202" s="906"/>
      <c r="Y202" s="906"/>
      <c r="Z202" s="906"/>
      <c r="AA202" s="906"/>
      <c r="AB202" s="903"/>
    </row>
    <row r="203" spans="1:28" ht="15.75" customHeight="1">
      <c r="A203" s="936"/>
      <c r="B203" s="906"/>
      <c r="C203" s="906"/>
      <c r="D203" s="906"/>
      <c r="E203" s="906"/>
      <c r="F203" s="906"/>
      <c r="G203" s="903"/>
      <c r="H203" s="903"/>
      <c r="I203" s="906"/>
      <c r="J203" s="906"/>
      <c r="K203" s="906"/>
      <c r="L203" s="903"/>
      <c r="M203" s="906"/>
      <c r="N203" s="906"/>
      <c r="O203" s="906"/>
      <c r="P203" s="906"/>
      <c r="Q203" s="906"/>
      <c r="R203" s="906"/>
      <c r="S203" s="906"/>
      <c r="T203" s="906"/>
      <c r="U203" s="906"/>
      <c r="V203" s="906"/>
      <c r="W203" s="906"/>
      <c r="X203" s="906"/>
      <c r="Y203" s="906"/>
      <c r="Z203" s="906"/>
      <c r="AA203" s="906"/>
      <c r="AB203" s="903"/>
    </row>
    <row r="204" spans="1:28" ht="15.75" customHeight="1">
      <c r="A204" s="936"/>
      <c r="B204" s="906"/>
      <c r="C204" s="906"/>
      <c r="D204" s="906"/>
      <c r="E204" s="906"/>
      <c r="F204" s="906"/>
      <c r="G204" s="906"/>
      <c r="H204" s="906"/>
      <c r="I204" s="906"/>
      <c r="J204" s="1766"/>
      <c r="K204" s="1766"/>
      <c r="L204" s="1766"/>
      <c r="M204" s="1766"/>
      <c r="N204" s="999"/>
      <c r="O204" s="906"/>
      <c r="P204" s="906"/>
      <c r="Q204" s="906"/>
      <c r="R204" s="906"/>
      <c r="S204" s="906"/>
      <c r="T204" s="906"/>
      <c r="U204" s="906"/>
      <c r="V204" s="906"/>
      <c r="W204" s="906"/>
      <c r="X204" s="906"/>
      <c r="Y204" s="906"/>
      <c r="Z204" s="906"/>
      <c r="AA204" s="906"/>
      <c r="AB204" s="903"/>
    </row>
    <row r="205" spans="1:28" ht="15.75" customHeight="1">
      <c r="A205" s="936"/>
      <c r="B205" s="906"/>
      <c r="C205" s="906"/>
      <c r="D205" s="906"/>
      <c r="E205" s="906"/>
      <c r="F205" s="906"/>
      <c r="G205" s="906"/>
      <c r="H205" s="906"/>
      <c r="I205" s="906"/>
      <c r="J205" s="1766"/>
      <c r="K205" s="1766"/>
      <c r="L205" s="1766"/>
      <c r="M205" s="1766"/>
      <c r="N205" s="999"/>
      <c r="O205" s="906"/>
      <c r="P205" s="906"/>
      <c r="Q205" s="906"/>
      <c r="R205" s="906"/>
      <c r="S205" s="906"/>
      <c r="T205" s="906"/>
      <c r="U205" s="906"/>
      <c r="V205" s="906"/>
      <c r="W205" s="906"/>
      <c r="X205" s="906"/>
      <c r="Y205" s="906"/>
      <c r="Z205" s="906"/>
      <c r="AA205" s="906"/>
      <c r="AB205" s="903"/>
    </row>
    <row r="206" spans="1:28" ht="15.75" customHeight="1">
      <c r="A206" s="936"/>
      <c r="B206" s="906"/>
      <c r="C206" s="906"/>
      <c r="D206" s="906"/>
      <c r="E206" s="906"/>
      <c r="F206" s="906"/>
      <c r="G206" s="906"/>
      <c r="H206" s="906"/>
      <c r="I206" s="906"/>
      <c r="J206" s="1766"/>
      <c r="K206" s="1766"/>
      <c r="L206" s="1766"/>
      <c r="M206" s="1766"/>
      <c r="N206" s="999"/>
      <c r="O206" s="906"/>
      <c r="P206" s="906"/>
      <c r="Q206" s="906"/>
      <c r="R206" s="906"/>
      <c r="S206" s="906"/>
      <c r="T206" s="906"/>
      <c r="U206" s="906"/>
      <c r="V206" s="906"/>
      <c r="W206" s="906"/>
      <c r="X206" s="906"/>
      <c r="Y206" s="906"/>
      <c r="Z206" s="906"/>
      <c r="AA206" s="906"/>
      <c r="AB206" s="903"/>
    </row>
    <row r="207" spans="1:28" ht="15.75" customHeight="1">
      <c r="A207" s="936"/>
      <c r="B207" s="906"/>
      <c r="C207" s="906"/>
      <c r="D207" s="906"/>
      <c r="E207" s="906"/>
      <c r="F207" s="906"/>
      <c r="G207" s="906"/>
      <c r="H207" s="906"/>
      <c r="I207" s="906"/>
      <c r="J207" s="1766"/>
      <c r="K207" s="1766"/>
      <c r="L207" s="1766"/>
      <c r="M207" s="1766"/>
      <c r="N207" s="999"/>
      <c r="O207" s="906"/>
      <c r="P207" s="906"/>
      <c r="Q207" s="906"/>
      <c r="R207" s="906"/>
      <c r="S207" s="906"/>
      <c r="T207" s="906"/>
      <c r="U207" s="906"/>
      <c r="V207" s="906"/>
      <c r="W207" s="906"/>
      <c r="X207" s="906"/>
      <c r="Y207" s="906"/>
      <c r="Z207" s="906"/>
      <c r="AA207" s="906"/>
      <c r="AB207" s="903"/>
    </row>
    <row r="208" spans="1:28" ht="15.75" customHeight="1">
      <c r="A208" s="936"/>
      <c r="B208" s="906"/>
      <c r="C208" s="906"/>
      <c r="D208" s="906"/>
      <c r="E208" s="906"/>
      <c r="F208" s="906"/>
      <c r="G208" s="906"/>
      <c r="H208" s="906"/>
      <c r="I208" s="906"/>
      <c r="J208" s="906"/>
      <c r="K208" s="906"/>
      <c r="L208" s="906"/>
      <c r="M208" s="906"/>
      <c r="N208" s="906"/>
      <c r="O208" s="906"/>
      <c r="P208" s="906"/>
      <c r="Q208" s="906"/>
      <c r="R208" s="906"/>
      <c r="S208" s="906"/>
      <c r="T208" s="906"/>
      <c r="U208" s="906"/>
      <c r="V208" s="906"/>
      <c r="W208" s="906"/>
      <c r="X208" s="906"/>
      <c r="Y208" s="906"/>
      <c r="Z208" s="906"/>
      <c r="AA208" s="906"/>
      <c r="AB208" s="903"/>
    </row>
    <row r="209" spans="1:28" ht="15.75" customHeight="1">
      <c r="A209" s="906"/>
      <c r="B209" s="906"/>
      <c r="C209" s="906"/>
      <c r="D209" s="1667"/>
      <c r="E209" s="1667"/>
      <c r="F209" s="1667"/>
      <c r="G209" s="1667"/>
      <c r="H209" s="975"/>
      <c r="I209" s="1667"/>
      <c r="J209" s="1667"/>
      <c r="K209" s="1667"/>
      <c r="L209" s="1667"/>
      <c r="M209" s="1667"/>
      <c r="N209" s="1667"/>
      <c r="O209" s="1667"/>
      <c r="P209" s="1667"/>
      <c r="Q209" s="1667"/>
      <c r="R209" s="1667"/>
      <c r="S209" s="1667"/>
      <c r="T209" s="1667"/>
      <c r="U209" s="1667"/>
      <c r="V209" s="975"/>
      <c r="W209" s="975"/>
      <c r="X209" s="1667"/>
      <c r="Y209" s="1667"/>
      <c r="Z209" s="1667"/>
      <c r="AA209" s="906"/>
      <c r="AB209" s="903"/>
    </row>
    <row r="210" spans="1:28" ht="15.75" customHeight="1">
      <c r="A210" s="906"/>
      <c r="B210" s="906"/>
      <c r="C210" s="906"/>
      <c r="D210" s="975"/>
      <c r="E210" s="1682"/>
      <c r="F210" s="1682"/>
      <c r="G210" s="975"/>
      <c r="H210" s="975"/>
      <c r="I210" s="906"/>
      <c r="J210" s="906"/>
      <c r="K210" s="906"/>
      <c r="L210" s="903"/>
      <c r="M210" s="906"/>
      <c r="N210" s="906"/>
      <c r="O210" s="906"/>
      <c r="P210" s="906"/>
      <c r="Q210" s="906"/>
      <c r="R210" s="903"/>
      <c r="S210" s="903"/>
      <c r="T210" s="903"/>
      <c r="U210" s="903"/>
      <c r="V210" s="975"/>
      <c r="W210" s="975"/>
      <c r="X210" s="1764"/>
      <c r="Y210" s="1764"/>
      <c r="Z210" s="1764"/>
      <c r="AA210" s="906"/>
      <c r="AB210" s="903"/>
    </row>
    <row r="211" spans="1:28" ht="15.75" customHeight="1">
      <c r="A211" s="906"/>
      <c r="B211" s="906"/>
      <c r="C211" s="906"/>
      <c r="D211" s="975"/>
      <c r="E211" s="1682"/>
      <c r="F211" s="1682"/>
      <c r="G211" s="975"/>
      <c r="H211" s="975"/>
      <c r="I211" s="906"/>
      <c r="J211" s="906"/>
      <c r="K211" s="906"/>
      <c r="L211" s="903"/>
      <c r="M211" s="906"/>
      <c r="N211" s="906"/>
      <c r="O211" s="906"/>
      <c r="P211" s="906"/>
      <c r="Q211" s="906"/>
      <c r="R211" s="903"/>
      <c r="S211" s="903"/>
      <c r="T211" s="903"/>
      <c r="U211" s="903"/>
      <c r="V211" s="975"/>
      <c r="W211" s="975"/>
      <c r="X211" s="1764"/>
      <c r="Y211" s="1764"/>
      <c r="Z211" s="1764"/>
      <c r="AA211" s="906"/>
      <c r="AB211" s="903"/>
    </row>
    <row r="212" spans="1:28" ht="15.75" customHeight="1">
      <c r="A212" s="906"/>
      <c r="B212" s="906"/>
      <c r="C212" s="906"/>
      <c r="D212" s="975"/>
      <c r="E212" s="1682"/>
      <c r="F212" s="1682"/>
      <c r="G212" s="975"/>
      <c r="H212" s="975"/>
      <c r="I212" s="906"/>
      <c r="J212" s="906"/>
      <c r="K212" s="906"/>
      <c r="L212" s="903"/>
      <c r="M212" s="906"/>
      <c r="N212" s="906"/>
      <c r="O212" s="906"/>
      <c r="P212" s="906"/>
      <c r="Q212" s="906"/>
      <c r="R212" s="903"/>
      <c r="S212" s="903"/>
      <c r="T212" s="903"/>
      <c r="U212" s="903"/>
      <c r="V212" s="975"/>
      <c r="W212" s="975"/>
      <c r="X212" s="1764"/>
      <c r="Y212" s="1764"/>
      <c r="Z212" s="1764"/>
      <c r="AA212" s="906"/>
      <c r="AB212" s="903"/>
    </row>
    <row r="213" spans="1:28" ht="15.75" customHeight="1">
      <c r="A213" s="906"/>
      <c r="B213" s="906"/>
      <c r="C213" s="906"/>
      <c r="D213" s="975"/>
      <c r="E213" s="1682"/>
      <c r="F213" s="1682"/>
      <c r="G213" s="975"/>
      <c r="H213" s="975"/>
      <c r="I213" s="906"/>
      <c r="J213" s="906"/>
      <c r="K213" s="906"/>
      <c r="L213" s="903"/>
      <c r="M213" s="906"/>
      <c r="N213" s="906"/>
      <c r="O213" s="906"/>
      <c r="P213" s="906"/>
      <c r="Q213" s="906"/>
      <c r="R213" s="903"/>
      <c r="S213" s="903"/>
      <c r="T213" s="903"/>
      <c r="U213" s="903"/>
      <c r="V213" s="975"/>
      <c r="W213" s="975"/>
      <c r="X213" s="1764"/>
      <c r="Y213" s="1764"/>
      <c r="Z213" s="1764"/>
      <c r="AA213" s="906"/>
      <c r="AB213" s="903"/>
    </row>
    <row r="214" spans="1:28" ht="15.75" customHeight="1">
      <c r="A214" s="906"/>
      <c r="B214" s="906"/>
      <c r="C214" s="906"/>
      <c r="D214" s="975"/>
      <c r="E214" s="1682"/>
      <c r="F214" s="1682"/>
      <c r="G214" s="975"/>
      <c r="H214" s="975"/>
      <c r="I214" s="906"/>
      <c r="J214" s="906"/>
      <c r="K214" s="906"/>
      <c r="L214" s="903"/>
      <c r="M214" s="906"/>
      <c r="N214" s="906"/>
      <c r="O214" s="906"/>
      <c r="P214" s="906"/>
      <c r="Q214" s="906"/>
      <c r="R214" s="903"/>
      <c r="S214" s="903"/>
      <c r="T214" s="903"/>
      <c r="U214" s="903"/>
      <c r="V214" s="975"/>
      <c r="W214" s="975"/>
      <c r="X214" s="1764"/>
      <c r="Y214" s="1764"/>
      <c r="Z214" s="1764"/>
      <c r="AA214" s="906"/>
      <c r="AB214" s="903"/>
    </row>
    <row r="215" spans="1:28" ht="15.75" customHeight="1">
      <c r="A215" s="906"/>
      <c r="B215" s="906"/>
      <c r="C215" s="906"/>
      <c r="D215" s="975"/>
      <c r="E215" s="1682"/>
      <c r="F215" s="1682"/>
      <c r="G215" s="975"/>
      <c r="H215" s="975"/>
      <c r="I215" s="906"/>
      <c r="J215" s="906"/>
      <c r="K215" s="906"/>
      <c r="L215" s="903"/>
      <c r="M215" s="906"/>
      <c r="N215" s="906"/>
      <c r="O215" s="906"/>
      <c r="P215" s="906"/>
      <c r="Q215" s="906"/>
      <c r="R215" s="903"/>
      <c r="S215" s="903"/>
      <c r="T215" s="903"/>
      <c r="U215" s="903"/>
      <c r="V215" s="975"/>
      <c r="W215" s="975"/>
      <c r="X215" s="1764"/>
      <c r="Y215" s="1764"/>
      <c r="Z215" s="1764"/>
      <c r="AA215" s="906"/>
      <c r="AB215" s="903"/>
    </row>
    <row r="216" spans="1:28" ht="15.75" customHeight="1">
      <c r="A216" s="936"/>
      <c r="B216" s="906"/>
      <c r="C216" s="906"/>
      <c r="D216" s="906"/>
      <c r="E216" s="906"/>
      <c r="F216" s="906"/>
      <c r="G216" s="906"/>
      <c r="H216" s="906"/>
      <c r="I216" s="906"/>
      <c r="J216" s="906"/>
      <c r="K216" s="906"/>
      <c r="L216" s="906"/>
      <c r="M216" s="906"/>
      <c r="N216" s="906"/>
      <c r="O216" s="906"/>
      <c r="P216" s="906"/>
      <c r="Q216" s="906"/>
      <c r="R216" s="906"/>
      <c r="S216" s="906"/>
      <c r="T216" s="906"/>
      <c r="U216" s="906"/>
      <c r="V216" s="906"/>
      <c r="W216" s="906"/>
      <c r="X216" s="906"/>
      <c r="Y216" s="906"/>
      <c r="Z216" s="906"/>
      <c r="AA216" s="906"/>
      <c r="AB216" s="903"/>
    </row>
    <row r="217" spans="1:28" ht="15.75" customHeight="1">
      <c r="A217" s="936"/>
      <c r="B217" s="906"/>
      <c r="C217" s="906"/>
      <c r="D217" s="906"/>
      <c r="E217" s="906"/>
      <c r="F217" s="2123"/>
      <c r="G217" s="2123"/>
      <c r="H217" s="2123"/>
      <c r="I217" s="2123"/>
      <c r="J217" s="2123"/>
      <c r="K217" s="2123"/>
      <c r="L217" s="2123"/>
      <c r="M217" s="2123"/>
      <c r="N217" s="2123"/>
      <c r="O217" s="2123"/>
      <c r="P217" s="2123"/>
      <c r="Q217" s="2123"/>
      <c r="R217" s="2123"/>
      <c r="S217" s="2123"/>
      <c r="T217" s="2123"/>
      <c r="U217" s="2123"/>
      <c r="V217" s="2123"/>
      <c r="W217" s="2123"/>
      <c r="X217" s="2123"/>
      <c r="Y217" s="2123"/>
      <c r="Z217" s="2123"/>
      <c r="AA217" s="2123"/>
      <c r="AB217" s="903"/>
    </row>
    <row r="218" spans="1:28" ht="15.75" customHeight="1">
      <c r="A218" s="906"/>
      <c r="B218" s="906"/>
      <c r="C218" s="906"/>
      <c r="D218" s="906"/>
      <c r="E218" s="906"/>
      <c r="F218" s="2123"/>
      <c r="G218" s="2123"/>
      <c r="H218" s="2123"/>
      <c r="I218" s="2123"/>
      <c r="J218" s="2123"/>
      <c r="K218" s="2123"/>
      <c r="L218" s="2123"/>
      <c r="M218" s="2123"/>
      <c r="N218" s="2123"/>
      <c r="O218" s="2123"/>
      <c r="P218" s="2123"/>
      <c r="Q218" s="2123"/>
      <c r="R218" s="2123"/>
      <c r="S218" s="2123"/>
      <c r="T218" s="2123"/>
      <c r="U218" s="2123"/>
      <c r="V218" s="2123"/>
      <c r="W218" s="2123"/>
      <c r="X218" s="2123"/>
      <c r="Y218" s="2123"/>
      <c r="Z218" s="2123"/>
      <c r="AA218" s="2123"/>
      <c r="AB218" s="903"/>
    </row>
    <row r="219" spans="1:28" ht="15.75" customHeight="1">
      <c r="A219" s="936"/>
      <c r="B219" s="906"/>
      <c r="C219" s="906"/>
      <c r="D219" s="906"/>
      <c r="E219" s="906"/>
      <c r="F219" s="906"/>
      <c r="G219" s="906"/>
      <c r="H219" s="906"/>
      <c r="I219" s="906"/>
      <c r="J219" s="906"/>
      <c r="K219" s="906"/>
      <c r="L219" s="906"/>
      <c r="M219" s="906"/>
      <c r="N219" s="906"/>
      <c r="O219" s="906"/>
      <c r="P219" s="906"/>
      <c r="Q219" s="906"/>
      <c r="R219" s="906"/>
      <c r="S219" s="906"/>
      <c r="T219" s="906"/>
      <c r="U219" s="906"/>
      <c r="V219" s="906"/>
      <c r="W219" s="906"/>
      <c r="X219" s="906"/>
      <c r="Y219" s="906"/>
      <c r="Z219" s="906"/>
      <c r="AA219" s="906"/>
      <c r="AB219" s="903"/>
    </row>
    <row r="220" spans="1:28" ht="15.75" customHeight="1">
      <c r="A220" s="906"/>
      <c r="B220" s="906"/>
      <c r="C220" s="906"/>
      <c r="D220" s="906"/>
      <c r="E220" s="906"/>
      <c r="F220" s="2123"/>
      <c r="G220" s="2123"/>
      <c r="H220" s="2123"/>
      <c r="I220" s="2123"/>
      <c r="J220" s="2123"/>
      <c r="K220" s="2123"/>
      <c r="L220" s="2123"/>
      <c r="M220" s="2123"/>
      <c r="N220" s="2123"/>
      <c r="O220" s="2123"/>
      <c r="P220" s="2123"/>
      <c r="Q220" s="2123"/>
      <c r="R220" s="2123"/>
      <c r="S220" s="2123"/>
      <c r="T220" s="2123"/>
      <c r="U220" s="2123"/>
      <c r="V220" s="2123"/>
      <c r="W220" s="2123"/>
      <c r="X220" s="2123"/>
      <c r="Y220" s="2123"/>
      <c r="Z220" s="2123"/>
      <c r="AA220" s="2123"/>
      <c r="AB220" s="903"/>
    </row>
    <row r="221" spans="1:28" ht="15.75" customHeight="1">
      <c r="A221" s="906"/>
      <c r="B221" s="906"/>
      <c r="C221" s="906"/>
      <c r="D221" s="906"/>
      <c r="E221" s="906"/>
      <c r="F221" s="2123"/>
      <c r="G221" s="2123"/>
      <c r="H221" s="2123"/>
      <c r="I221" s="2123"/>
      <c r="J221" s="2123"/>
      <c r="K221" s="2123"/>
      <c r="L221" s="2123"/>
      <c r="M221" s="2123"/>
      <c r="N221" s="2123"/>
      <c r="O221" s="2123"/>
      <c r="P221" s="2123"/>
      <c r="Q221" s="2123"/>
      <c r="R221" s="2123"/>
      <c r="S221" s="2123"/>
      <c r="T221" s="2123"/>
      <c r="U221" s="2123"/>
      <c r="V221" s="2123"/>
      <c r="W221" s="2123"/>
      <c r="X221" s="2123"/>
      <c r="Y221" s="2123"/>
      <c r="Z221" s="2123"/>
      <c r="AA221" s="2123"/>
      <c r="AB221" s="903"/>
    </row>
    <row r="222" spans="1:28" ht="15.75" customHeight="1">
      <c r="A222" s="906"/>
      <c r="B222" s="906"/>
      <c r="C222" s="906"/>
      <c r="D222" s="906"/>
      <c r="E222" s="906"/>
      <c r="F222" s="906"/>
      <c r="G222" s="906"/>
      <c r="H222" s="906"/>
      <c r="I222" s="906"/>
      <c r="J222" s="906"/>
      <c r="K222" s="906"/>
      <c r="L222" s="906"/>
      <c r="M222" s="906"/>
      <c r="N222" s="906"/>
      <c r="O222" s="906"/>
      <c r="P222" s="906"/>
      <c r="Q222" s="906"/>
      <c r="R222" s="906"/>
      <c r="S222" s="906"/>
      <c r="T222" s="906"/>
      <c r="U222" s="906"/>
      <c r="V222" s="906"/>
      <c r="W222" s="906"/>
      <c r="X222" s="906"/>
      <c r="Y222" s="906"/>
      <c r="Z222" s="906"/>
      <c r="AA222" s="906"/>
      <c r="AB222" s="903"/>
    </row>
    <row r="223" spans="1:28" ht="15.75" customHeight="1">
      <c r="A223" s="1089"/>
      <c r="B223" s="1089"/>
      <c r="C223" s="1089"/>
      <c r="D223" s="1089"/>
      <c r="E223" s="1089"/>
      <c r="F223" s="1089"/>
      <c r="G223" s="1089"/>
      <c r="H223" s="1089"/>
      <c r="I223" s="1089"/>
      <c r="J223" s="1089"/>
      <c r="K223" s="1089"/>
      <c r="L223" s="1089"/>
      <c r="M223" s="1089"/>
      <c r="N223" s="1089"/>
      <c r="O223" s="1089"/>
      <c r="P223" s="1089"/>
      <c r="Q223" s="1089"/>
      <c r="R223" s="1089"/>
      <c r="S223" s="1089"/>
      <c r="T223" s="1089"/>
      <c r="U223" s="1089"/>
      <c r="V223" s="1089"/>
      <c r="W223" s="1089"/>
      <c r="X223" s="1089"/>
      <c r="Y223" s="1089"/>
      <c r="Z223" s="1089"/>
      <c r="AA223" s="1089"/>
    </row>
    <row r="224" spans="1:28" ht="15.75" customHeight="1">
      <c r="A224" s="1089"/>
      <c r="B224" s="1089"/>
      <c r="C224" s="1089"/>
      <c r="D224" s="1089"/>
      <c r="E224" s="1089"/>
      <c r="F224" s="1089"/>
      <c r="G224" s="1089"/>
      <c r="H224" s="1089"/>
      <c r="I224" s="1089"/>
      <c r="J224" s="1089"/>
      <c r="K224" s="1089"/>
      <c r="L224" s="1089"/>
      <c r="M224" s="1089"/>
      <c r="N224" s="1089"/>
      <c r="O224" s="1089"/>
      <c r="P224" s="1089"/>
      <c r="Q224" s="1089"/>
      <c r="R224" s="1089"/>
      <c r="S224" s="1089"/>
      <c r="T224" s="1089"/>
      <c r="U224" s="1089"/>
      <c r="V224" s="1089"/>
      <c r="W224" s="1089"/>
      <c r="X224" s="1089"/>
      <c r="Y224" s="1089"/>
      <c r="Z224" s="1089"/>
      <c r="AA224" s="1089"/>
    </row>
    <row r="225" spans="1:28" ht="15.75" customHeight="1">
      <c r="A225" s="1089"/>
      <c r="B225" s="1089"/>
      <c r="C225" s="1089"/>
      <c r="D225" s="1089"/>
      <c r="E225" s="1089"/>
      <c r="F225" s="1089"/>
      <c r="G225" s="1089"/>
      <c r="H225" s="1089"/>
      <c r="I225" s="1089"/>
      <c r="J225" s="1089"/>
      <c r="K225" s="1089"/>
      <c r="L225" s="1089"/>
      <c r="M225" s="1089"/>
      <c r="N225" s="1089"/>
      <c r="O225" s="1089"/>
      <c r="P225" s="1089"/>
      <c r="Q225" s="1089"/>
      <c r="R225" s="1089"/>
      <c r="S225" s="1089"/>
      <c r="T225" s="1089"/>
      <c r="U225" s="1089"/>
      <c r="V225" s="1089"/>
      <c r="W225" s="1089"/>
      <c r="X225" s="1089"/>
      <c r="Y225" s="1089"/>
      <c r="Z225" s="1089"/>
      <c r="AA225" s="1089"/>
    </row>
    <row r="226" spans="1:28" ht="18.75" customHeight="1">
      <c r="A226" s="1667"/>
      <c r="B226" s="1667"/>
      <c r="C226" s="1667"/>
      <c r="D226" s="1667"/>
      <c r="E226" s="1667"/>
      <c r="F226" s="1667"/>
      <c r="G226" s="1667"/>
      <c r="H226" s="1667"/>
      <c r="I226" s="1667"/>
      <c r="J226" s="1667"/>
      <c r="K226" s="1667"/>
      <c r="L226" s="1667"/>
      <c r="M226" s="1667"/>
      <c r="N226" s="1667"/>
      <c r="O226" s="1667"/>
      <c r="P226" s="1667"/>
      <c r="Q226" s="1667"/>
      <c r="R226" s="1667"/>
      <c r="S226" s="1667"/>
      <c r="T226" s="1667"/>
      <c r="U226" s="1667"/>
      <c r="V226" s="1667"/>
      <c r="W226" s="1667"/>
      <c r="X226" s="1667"/>
      <c r="Y226" s="1667"/>
      <c r="Z226" s="1667"/>
      <c r="AA226" s="1667"/>
      <c r="AB226" s="903"/>
    </row>
    <row r="227" spans="1:28" ht="15.75" customHeight="1">
      <c r="A227" s="906"/>
      <c r="B227" s="906"/>
      <c r="C227" s="906"/>
      <c r="D227" s="906"/>
      <c r="E227" s="906"/>
      <c r="F227" s="906"/>
      <c r="G227" s="906"/>
      <c r="H227" s="906"/>
      <c r="I227" s="906"/>
      <c r="J227" s="906"/>
      <c r="K227" s="906"/>
      <c r="L227" s="906"/>
      <c r="M227" s="906"/>
      <c r="N227" s="906"/>
      <c r="O227" s="906"/>
      <c r="P227" s="906"/>
      <c r="Q227" s="906"/>
      <c r="R227" s="906"/>
      <c r="S227" s="906"/>
      <c r="T227" s="906"/>
      <c r="U227" s="906"/>
      <c r="V227" s="906"/>
      <c r="W227" s="906"/>
      <c r="X227" s="906"/>
      <c r="Y227" s="906"/>
      <c r="Z227" s="906"/>
      <c r="AA227" s="906"/>
      <c r="AB227" s="903"/>
    </row>
    <row r="228" spans="1:28" ht="15.75" customHeight="1">
      <c r="A228" s="936"/>
      <c r="B228" s="906"/>
      <c r="C228" s="906"/>
      <c r="D228" s="906"/>
      <c r="E228" s="906"/>
      <c r="F228" s="906"/>
      <c r="G228" s="903"/>
      <c r="H228" s="906"/>
      <c r="I228" s="906"/>
      <c r="J228" s="906"/>
      <c r="K228" s="906"/>
      <c r="L228" s="906"/>
      <c r="M228" s="906"/>
      <c r="N228" s="906"/>
      <c r="O228" s="906"/>
      <c r="P228" s="906"/>
      <c r="Q228" s="906"/>
      <c r="R228" s="906"/>
      <c r="S228" s="906"/>
      <c r="T228" s="906"/>
      <c r="U228" s="906"/>
      <c r="V228" s="906"/>
      <c r="W228" s="906"/>
      <c r="X228" s="906"/>
      <c r="Y228" s="906"/>
      <c r="Z228" s="906"/>
      <c r="AA228" s="906"/>
      <c r="AB228" s="903"/>
    </row>
    <row r="229" spans="1:28" ht="15.75" customHeight="1">
      <c r="A229" s="936"/>
      <c r="B229" s="906"/>
      <c r="C229" s="906"/>
      <c r="D229" s="906"/>
      <c r="E229" s="906"/>
      <c r="F229" s="906"/>
      <c r="G229" s="903"/>
      <c r="H229" s="903"/>
      <c r="I229" s="906"/>
      <c r="J229" s="906"/>
      <c r="K229" s="906"/>
      <c r="L229" s="903"/>
      <c r="M229" s="906"/>
      <c r="N229" s="906"/>
      <c r="O229" s="906"/>
      <c r="P229" s="906"/>
      <c r="Q229" s="906"/>
      <c r="R229" s="906"/>
      <c r="S229" s="906"/>
      <c r="T229" s="906"/>
      <c r="U229" s="906"/>
      <c r="V229" s="906"/>
      <c r="W229" s="906"/>
      <c r="X229" s="906"/>
      <c r="Y229" s="906"/>
      <c r="Z229" s="906"/>
      <c r="AA229" s="906"/>
      <c r="AB229" s="903"/>
    </row>
    <row r="230" spans="1:28" ht="15.75" customHeight="1">
      <c r="A230" s="936"/>
      <c r="B230" s="906"/>
      <c r="C230" s="906"/>
      <c r="D230" s="906"/>
      <c r="E230" s="906"/>
      <c r="F230" s="906"/>
      <c r="G230" s="906"/>
      <c r="H230" s="906"/>
      <c r="I230" s="906"/>
      <c r="J230" s="1766"/>
      <c r="K230" s="1766"/>
      <c r="L230" s="1766"/>
      <c r="M230" s="1766"/>
      <c r="N230" s="999"/>
      <c r="O230" s="906"/>
      <c r="P230" s="906"/>
      <c r="Q230" s="906"/>
      <c r="R230" s="906"/>
      <c r="S230" s="906"/>
      <c r="T230" s="906"/>
      <c r="U230" s="906"/>
      <c r="V230" s="906"/>
      <c r="W230" s="906"/>
      <c r="X230" s="906"/>
      <c r="Y230" s="906"/>
      <c r="Z230" s="906"/>
      <c r="AA230" s="906"/>
      <c r="AB230" s="903"/>
    </row>
    <row r="231" spans="1:28" ht="15.75" customHeight="1">
      <c r="A231" s="936"/>
      <c r="B231" s="906"/>
      <c r="C231" s="906"/>
      <c r="D231" s="906"/>
      <c r="E231" s="906"/>
      <c r="F231" s="906"/>
      <c r="G231" s="906"/>
      <c r="H231" s="906"/>
      <c r="I231" s="906"/>
      <c r="J231" s="1766"/>
      <c r="K231" s="1766"/>
      <c r="L231" s="1766"/>
      <c r="M231" s="1766"/>
      <c r="N231" s="999"/>
      <c r="O231" s="906"/>
      <c r="P231" s="906"/>
      <c r="Q231" s="906"/>
      <c r="R231" s="906"/>
      <c r="S231" s="906"/>
      <c r="T231" s="906"/>
      <c r="U231" s="906"/>
      <c r="V231" s="906"/>
      <c r="W231" s="906"/>
      <c r="X231" s="906"/>
      <c r="Y231" s="906"/>
      <c r="Z231" s="906"/>
      <c r="AA231" s="906"/>
      <c r="AB231" s="903"/>
    </row>
    <row r="232" spans="1:28" ht="15.75" customHeight="1">
      <c r="A232" s="936"/>
      <c r="B232" s="906"/>
      <c r="C232" s="906"/>
      <c r="D232" s="906"/>
      <c r="E232" s="906"/>
      <c r="F232" s="906"/>
      <c r="G232" s="906"/>
      <c r="H232" s="906"/>
      <c r="I232" s="906"/>
      <c r="J232" s="1766"/>
      <c r="K232" s="1766"/>
      <c r="L232" s="1766"/>
      <c r="M232" s="1766"/>
      <c r="N232" s="999"/>
      <c r="O232" s="906"/>
      <c r="P232" s="906"/>
      <c r="Q232" s="906"/>
      <c r="R232" s="906"/>
      <c r="S232" s="906"/>
      <c r="T232" s="906"/>
      <c r="U232" s="906"/>
      <c r="V232" s="906"/>
      <c r="W232" s="906"/>
      <c r="X232" s="906"/>
      <c r="Y232" s="906"/>
      <c r="Z232" s="906"/>
      <c r="AA232" s="906"/>
      <c r="AB232" s="903"/>
    </row>
    <row r="233" spans="1:28" ht="15.75" customHeight="1">
      <c r="A233" s="936"/>
      <c r="B233" s="906"/>
      <c r="C233" s="906"/>
      <c r="D233" s="906"/>
      <c r="E233" s="906"/>
      <c r="F233" s="906"/>
      <c r="G233" s="906"/>
      <c r="H233" s="906"/>
      <c r="I233" s="906"/>
      <c r="J233" s="1766"/>
      <c r="K233" s="1766"/>
      <c r="L233" s="1766"/>
      <c r="M233" s="1766"/>
      <c r="N233" s="999"/>
      <c r="O233" s="906"/>
      <c r="P233" s="906"/>
      <c r="Q233" s="906"/>
      <c r="R233" s="906"/>
      <c r="S233" s="906"/>
      <c r="T233" s="906"/>
      <c r="U233" s="906"/>
      <c r="V233" s="906"/>
      <c r="W233" s="906"/>
      <c r="X233" s="906"/>
      <c r="Y233" s="906"/>
      <c r="Z233" s="906"/>
      <c r="AA233" s="906"/>
      <c r="AB233" s="903"/>
    </row>
    <row r="234" spans="1:28" ht="15.75" customHeight="1">
      <c r="A234" s="936"/>
      <c r="B234" s="906"/>
      <c r="C234" s="906"/>
      <c r="D234" s="906"/>
      <c r="E234" s="906"/>
      <c r="F234" s="906"/>
      <c r="G234" s="906"/>
      <c r="H234" s="906"/>
      <c r="I234" s="906"/>
      <c r="J234" s="906"/>
      <c r="K234" s="906"/>
      <c r="L234" s="906"/>
      <c r="M234" s="906"/>
      <c r="N234" s="906"/>
      <c r="O234" s="906"/>
      <c r="P234" s="906"/>
      <c r="Q234" s="906"/>
      <c r="R234" s="906"/>
      <c r="S234" s="906"/>
      <c r="T234" s="906"/>
      <c r="U234" s="906"/>
      <c r="V234" s="906"/>
      <c r="W234" s="906"/>
      <c r="X234" s="906"/>
      <c r="Y234" s="906"/>
      <c r="Z234" s="906"/>
      <c r="AA234" s="906"/>
      <c r="AB234" s="903"/>
    </row>
    <row r="235" spans="1:28" ht="15.75" customHeight="1">
      <c r="A235" s="906"/>
      <c r="B235" s="906"/>
      <c r="C235" s="906"/>
      <c r="D235" s="1667"/>
      <c r="E235" s="1667"/>
      <c r="F235" s="1667"/>
      <c r="G235" s="1667"/>
      <c r="H235" s="975"/>
      <c r="I235" s="1667"/>
      <c r="J235" s="1667"/>
      <c r="K235" s="1667"/>
      <c r="L235" s="1667"/>
      <c r="M235" s="1667"/>
      <c r="N235" s="1667"/>
      <c r="O235" s="1667"/>
      <c r="P235" s="1667"/>
      <c r="Q235" s="1667"/>
      <c r="R235" s="1667"/>
      <c r="S235" s="1667"/>
      <c r="T235" s="1667"/>
      <c r="U235" s="1667"/>
      <c r="V235" s="975"/>
      <c r="W235" s="975"/>
      <c r="X235" s="1667"/>
      <c r="Y235" s="1667"/>
      <c r="Z235" s="1667"/>
      <c r="AA235" s="906"/>
      <c r="AB235" s="903"/>
    </row>
    <row r="236" spans="1:28" ht="15.75" customHeight="1">
      <c r="A236" s="906"/>
      <c r="B236" s="906"/>
      <c r="C236" s="906"/>
      <c r="D236" s="975"/>
      <c r="E236" s="1682"/>
      <c r="F236" s="1682"/>
      <c r="G236" s="975"/>
      <c r="H236" s="975"/>
      <c r="I236" s="906"/>
      <c r="J236" s="906"/>
      <c r="K236" s="906"/>
      <c r="L236" s="903"/>
      <c r="M236" s="906"/>
      <c r="N236" s="906"/>
      <c r="O236" s="906"/>
      <c r="P236" s="906"/>
      <c r="Q236" s="906"/>
      <c r="R236" s="903"/>
      <c r="S236" s="903"/>
      <c r="T236" s="903"/>
      <c r="U236" s="903"/>
      <c r="V236" s="975"/>
      <c r="W236" s="975"/>
      <c r="X236" s="1764"/>
      <c r="Y236" s="1764"/>
      <c r="Z236" s="1764"/>
      <c r="AA236" s="906"/>
      <c r="AB236" s="903"/>
    </row>
    <row r="237" spans="1:28" ht="15.75" customHeight="1">
      <c r="A237" s="906"/>
      <c r="B237" s="906"/>
      <c r="C237" s="906"/>
      <c r="D237" s="975"/>
      <c r="E237" s="1682"/>
      <c r="F237" s="1682"/>
      <c r="G237" s="975"/>
      <c r="H237" s="975"/>
      <c r="I237" s="906"/>
      <c r="J237" s="906"/>
      <c r="K237" s="906"/>
      <c r="L237" s="903"/>
      <c r="M237" s="906"/>
      <c r="N237" s="906"/>
      <c r="O237" s="906"/>
      <c r="P237" s="906"/>
      <c r="Q237" s="906"/>
      <c r="R237" s="903"/>
      <c r="S237" s="903"/>
      <c r="T237" s="903"/>
      <c r="U237" s="903"/>
      <c r="V237" s="975"/>
      <c r="W237" s="975"/>
      <c r="X237" s="1764"/>
      <c r="Y237" s="1764"/>
      <c r="Z237" s="1764"/>
      <c r="AA237" s="906"/>
      <c r="AB237" s="903"/>
    </row>
    <row r="238" spans="1:28" ht="15.75" customHeight="1">
      <c r="A238" s="906"/>
      <c r="B238" s="906"/>
      <c r="C238" s="906"/>
      <c r="D238" s="975"/>
      <c r="E238" s="1682"/>
      <c r="F238" s="1682"/>
      <c r="G238" s="975"/>
      <c r="H238" s="975"/>
      <c r="I238" s="906"/>
      <c r="J238" s="906"/>
      <c r="K238" s="906"/>
      <c r="L238" s="903"/>
      <c r="M238" s="906"/>
      <c r="N238" s="906"/>
      <c r="O238" s="906"/>
      <c r="P238" s="906"/>
      <c r="Q238" s="906"/>
      <c r="R238" s="903"/>
      <c r="S238" s="903"/>
      <c r="T238" s="903"/>
      <c r="U238" s="903"/>
      <c r="V238" s="975"/>
      <c r="W238" s="975"/>
      <c r="X238" s="1764"/>
      <c r="Y238" s="1764"/>
      <c r="Z238" s="1764"/>
      <c r="AA238" s="906"/>
      <c r="AB238" s="903"/>
    </row>
    <row r="239" spans="1:28" ht="15.75" customHeight="1">
      <c r="A239" s="906"/>
      <c r="B239" s="906"/>
      <c r="C239" s="906"/>
      <c r="D239" s="975"/>
      <c r="E239" s="1682"/>
      <c r="F239" s="1682"/>
      <c r="G239" s="975"/>
      <c r="H239" s="975"/>
      <c r="I239" s="906"/>
      <c r="J239" s="906"/>
      <c r="K239" s="906"/>
      <c r="L239" s="903"/>
      <c r="M239" s="906"/>
      <c r="N239" s="906"/>
      <c r="O239" s="906"/>
      <c r="P239" s="906"/>
      <c r="Q239" s="906"/>
      <c r="R239" s="903"/>
      <c r="S239" s="903"/>
      <c r="T239" s="903"/>
      <c r="U239" s="903"/>
      <c r="V239" s="975"/>
      <c r="W239" s="975"/>
      <c r="X239" s="1764"/>
      <c r="Y239" s="1764"/>
      <c r="Z239" s="1764"/>
      <c r="AA239" s="906"/>
      <c r="AB239" s="903"/>
    </row>
    <row r="240" spans="1:28" ht="15.75" customHeight="1">
      <c r="A240" s="906"/>
      <c r="B240" s="906"/>
      <c r="C240" s="906"/>
      <c r="D240" s="975"/>
      <c r="E240" s="1682"/>
      <c r="F240" s="1682"/>
      <c r="G240" s="975"/>
      <c r="H240" s="975"/>
      <c r="I240" s="906"/>
      <c r="J240" s="906"/>
      <c r="K240" s="906"/>
      <c r="L240" s="903"/>
      <c r="M240" s="906"/>
      <c r="N240" s="906"/>
      <c r="O240" s="906"/>
      <c r="P240" s="906"/>
      <c r="Q240" s="906"/>
      <c r="R240" s="903"/>
      <c r="S240" s="903"/>
      <c r="T240" s="903"/>
      <c r="U240" s="903"/>
      <c r="V240" s="975"/>
      <c r="W240" s="975"/>
      <c r="X240" s="1764"/>
      <c r="Y240" s="1764"/>
      <c r="Z240" s="1764"/>
      <c r="AA240" s="906"/>
      <c r="AB240" s="903"/>
    </row>
    <row r="241" spans="1:28" ht="15.75" customHeight="1">
      <c r="A241" s="906"/>
      <c r="B241" s="906"/>
      <c r="C241" s="906"/>
      <c r="D241" s="975"/>
      <c r="E241" s="1682"/>
      <c r="F241" s="1682"/>
      <c r="G241" s="975"/>
      <c r="H241" s="975"/>
      <c r="I241" s="906"/>
      <c r="J241" s="906"/>
      <c r="K241" s="906"/>
      <c r="L241" s="903"/>
      <c r="M241" s="906"/>
      <c r="N241" s="906"/>
      <c r="O241" s="906"/>
      <c r="P241" s="906"/>
      <c r="Q241" s="906"/>
      <c r="R241" s="903"/>
      <c r="S241" s="903"/>
      <c r="T241" s="903"/>
      <c r="U241" s="903"/>
      <c r="V241" s="975"/>
      <c r="W241" s="975"/>
      <c r="X241" s="1764"/>
      <c r="Y241" s="1764"/>
      <c r="Z241" s="1764"/>
      <c r="AA241" s="906"/>
      <c r="AB241" s="903"/>
    </row>
    <row r="242" spans="1:28" ht="15.75" customHeight="1">
      <c r="A242" s="936"/>
      <c r="B242" s="906"/>
      <c r="C242" s="906"/>
      <c r="D242" s="906"/>
      <c r="E242" s="906"/>
      <c r="F242" s="906"/>
      <c r="G242" s="906"/>
      <c r="H242" s="906"/>
      <c r="I242" s="906"/>
      <c r="J242" s="906"/>
      <c r="K242" s="906"/>
      <c r="L242" s="906"/>
      <c r="M242" s="906"/>
      <c r="N242" s="906"/>
      <c r="O242" s="906"/>
      <c r="P242" s="906"/>
      <c r="Q242" s="906"/>
      <c r="R242" s="906"/>
      <c r="S242" s="906"/>
      <c r="T242" s="906"/>
      <c r="U242" s="906"/>
      <c r="V242" s="906"/>
      <c r="W242" s="906"/>
      <c r="X242" s="906"/>
      <c r="Y242" s="906"/>
      <c r="Z242" s="906"/>
      <c r="AA242" s="906"/>
      <c r="AB242" s="903"/>
    </row>
    <row r="243" spans="1:28" ht="15.75" customHeight="1">
      <c r="A243" s="936"/>
      <c r="B243" s="906"/>
      <c r="C243" s="906"/>
      <c r="D243" s="906"/>
      <c r="E243" s="906"/>
      <c r="F243" s="2123"/>
      <c r="G243" s="2123"/>
      <c r="H243" s="2123"/>
      <c r="I243" s="2123"/>
      <c r="J243" s="2123"/>
      <c r="K243" s="2123"/>
      <c r="L243" s="2123"/>
      <c r="M243" s="2123"/>
      <c r="N243" s="2123"/>
      <c r="O243" s="2123"/>
      <c r="P243" s="2123"/>
      <c r="Q243" s="2123"/>
      <c r="R243" s="2123"/>
      <c r="S243" s="2123"/>
      <c r="T243" s="2123"/>
      <c r="U243" s="2123"/>
      <c r="V243" s="2123"/>
      <c r="W243" s="2123"/>
      <c r="X243" s="2123"/>
      <c r="Y243" s="2123"/>
      <c r="Z243" s="2123"/>
      <c r="AA243" s="2123"/>
      <c r="AB243" s="903"/>
    </row>
    <row r="244" spans="1:28" ht="15.75" customHeight="1">
      <c r="A244" s="906"/>
      <c r="B244" s="906"/>
      <c r="C244" s="906"/>
      <c r="D244" s="906"/>
      <c r="E244" s="906"/>
      <c r="F244" s="2123"/>
      <c r="G244" s="2123"/>
      <c r="H244" s="2123"/>
      <c r="I244" s="2123"/>
      <c r="J244" s="2123"/>
      <c r="K244" s="2123"/>
      <c r="L244" s="2123"/>
      <c r="M244" s="2123"/>
      <c r="N244" s="2123"/>
      <c r="O244" s="2123"/>
      <c r="P244" s="2123"/>
      <c r="Q244" s="2123"/>
      <c r="R244" s="2123"/>
      <c r="S244" s="2123"/>
      <c r="T244" s="2123"/>
      <c r="U244" s="2123"/>
      <c r="V244" s="2123"/>
      <c r="W244" s="2123"/>
      <c r="X244" s="2123"/>
      <c r="Y244" s="2123"/>
      <c r="Z244" s="2123"/>
      <c r="AA244" s="2123"/>
      <c r="AB244" s="903"/>
    </row>
    <row r="245" spans="1:28" ht="15.75" customHeight="1">
      <c r="A245" s="936"/>
      <c r="B245" s="906"/>
      <c r="C245" s="906"/>
      <c r="D245" s="906"/>
      <c r="E245" s="906"/>
      <c r="F245" s="906"/>
      <c r="G245" s="906"/>
      <c r="H245" s="906"/>
      <c r="I245" s="906"/>
      <c r="J245" s="906"/>
      <c r="K245" s="906"/>
      <c r="L245" s="906"/>
      <c r="M245" s="906"/>
      <c r="N245" s="906"/>
      <c r="O245" s="906"/>
      <c r="P245" s="906"/>
      <c r="Q245" s="906"/>
      <c r="R245" s="906"/>
      <c r="S245" s="906"/>
      <c r="T245" s="906"/>
      <c r="U245" s="906"/>
      <c r="V245" s="906"/>
      <c r="W245" s="906"/>
      <c r="X245" s="906"/>
      <c r="Y245" s="906"/>
      <c r="Z245" s="906"/>
      <c r="AA245" s="906"/>
      <c r="AB245" s="903"/>
    </row>
    <row r="246" spans="1:28" ht="15.75" customHeight="1">
      <c r="A246" s="906"/>
      <c r="B246" s="906"/>
      <c r="C246" s="906"/>
      <c r="D246" s="906"/>
      <c r="E246" s="906"/>
      <c r="F246" s="2123"/>
      <c r="G246" s="2123"/>
      <c r="H246" s="2123"/>
      <c r="I246" s="2123"/>
      <c r="J246" s="2123"/>
      <c r="K246" s="2123"/>
      <c r="L246" s="2123"/>
      <c r="M246" s="2123"/>
      <c r="N246" s="2123"/>
      <c r="O246" s="2123"/>
      <c r="P246" s="2123"/>
      <c r="Q246" s="2123"/>
      <c r="R246" s="2123"/>
      <c r="S246" s="2123"/>
      <c r="T246" s="2123"/>
      <c r="U246" s="2123"/>
      <c r="V246" s="2123"/>
      <c r="W246" s="2123"/>
      <c r="X246" s="2123"/>
      <c r="Y246" s="2123"/>
      <c r="Z246" s="2123"/>
      <c r="AA246" s="2123"/>
      <c r="AB246" s="903"/>
    </row>
    <row r="247" spans="1:28" ht="15.75" customHeight="1">
      <c r="A247" s="906"/>
      <c r="B247" s="906"/>
      <c r="C247" s="906"/>
      <c r="D247" s="906"/>
      <c r="E247" s="906"/>
      <c r="F247" s="2123"/>
      <c r="G247" s="2123"/>
      <c r="H247" s="2123"/>
      <c r="I247" s="2123"/>
      <c r="J247" s="2123"/>
      <c r="K247" s="2123"/>
      <c r="L247" s="2123"/>
      <c r="M247" s="2123"/>
      <c r="N247" s="2123"/>
      <c r="O247" s="2123"/>
      <c r="P247" s="2123"/>
      <c r="Q247" s="2123"/>
      <c r="R247" s="2123"/>
      <c r="S247" s="2123"/>
      <c r="T247" s="2123"/>
      <c r="U247" s="2123"/>
      <c r="V247" s="2123"/>
      <c r="W247" s="2123"/>
      <c r="X247" s="2123"/>
      <c r="Y247" s="2123"/>
      <c r="Z247" s="2123"/>
      <c r="AA247" s="2123"/>
      <c r="AB247" s="903"/>
    </row>
    <row r="248" spans="1:28" ht="15.75" customHeight="1">
      <c r="A248" s="906"/>
      <c r="B248" s="906"/>
      <c r="C248" s="906"/>
      <c r="D248" s="906"/>
      <c r="E248" s="906"/>
      <c r="F248" s="906"/>
      <c r="G248" s="906"/>
      <c r="H248" s="906"/>
      <c r="I248" s="906"/>
      <c r="J248" s="906"/>
      <c r="K248" s="906"/>
      <c r="L248" s="906"/>
      <c r="M248" s="906"/>
      <c r="N248" s="906"/>
      <c r="O248" s="906"/>
      <c r="P248" s="906"/>
      <c r="Q248" s="906"/>
      <c r="R248" s="906"/>
      <c r="S248" s="906"/>
      <c r="T248" s="906"/>
      <c r="U248" s="906"/>
      <c r="V248" s="906"/>
      <c r="W248" s="906"/>
      <c r="X248" s="906"/>
      <c r="Y248" s="906"/>
      <c r="Z248" s="906"/>
      <c r="AA248" s="906"/>
      <c r="AB248" s="903"/>
    </row>
    <row r="254" spans="1:28" ht="18.75" customHeight="1">
      <c r="A254" s="1667"/>
      <c r="B254" s="1667"/>
      <c r="C254" s="1667"/>
      <c r="D254" s="1667"/>
      <c r="E254" s="1667"/>
      <c r="F254" s="1667"/>
      <c r="G254" s="1667"/>
      <c r="H254" s="1667"/>
      <c r="I254" s="1667"/>
      <c r="J254" s="1667"/>
      <c r="K254" s="1667"/>
      <c r="L254" s="1667"/>
      <c r="M254" s="1667"/>
      <c r="N254" s="1667"/>
      <c r="O254" s="1667"/>
      <c r="P254" s="1667"/>
      <c r="Q254" s="1667"/>
      <c r="R254" s="1667"/>
      <c r="S254" s="1667"/>
      <c r="T254" s="1667"/>
      <c r="U254" s="1667"/>
      <c r="V254" s="1667"/>
      <c r="W254" s="1667"/>
      <c r="X254" s="1667"/>
      <c r="Y254" s="1667"/>
      <c r="Z254" s="1667"/>
      <c r="AA254" s="1667"/>
      <c r="AB254" s="903"/>
    </row>
    <row r="255" spans="1:28" ht="15.75" customHeight="1">
      <c r="A255" s="906"/>
      <c r="B255" s="906"/>
      <c r="C255" s="906"/>
      <c r="D255" s="906"/>
      <c r="E255" s="906"/>
      <c r="F255" s="906"/>
      <c r="G255" s="906"/>
      <c r="H255" s="906"/>
      <c r="I255" s="906"/>
      <c r="J255" s="906"/>
      <c r="K255" s="906"/>
      <c r="L255" s="906"/>
      <c r="M255" s="906"/>
      <c r="N255" s="906"/>
      <c r="O255" s="906"/>
      <c r="P255" s="906"/>
      <c r="Q255" s="906"/>
      <c r="R255" s="906"/>
      <c r="S255" s="906"/>
      <c r="T255" s="906"/>
      <c r="U255" s="906"/>
      <c r="V255" s="906"/>
      <c r="W255" s="906"/>
      <c r="X255" s="906"/>
      <c r="Y255" s="906"/>
      <c r="Z255" s="906"/>
      <c r="AA255" s="906"/>
      <c r="AB255" s="903"/>
    </row>
    <row r="256" spans="1:28" ht="15.75" customHeight="1">
      <c r="A256" s="936"/>
      <c r="B256" s="906"/>
      <c r="C256" s="906"/>
      <c r="D256" s="906"/>
      <c r="E256" s="906"/>
      <c r="F256" s="906"/>
      <c r="G256" s="903"/>
      <c r="H256" s="906"/>
      <c r="I256" s="906"/>
      <c r="J256" s="906"/>
      <c r="K256" s="906"/>
      <c r="L256" s="906"/>
      <c r="M256" s="906"/>
      <c r="N256" s="906"/>
      <c r="O256" s="906"/>
      <c r="P256" s="906"/>
      <c r="Q256" s="906"/>
      <c r="R256" s="906"/>
      <c r="S256" s="906"/>
      <c r="T256" s="906"/>
      <c r="U256" s="906"/>
      <c r="V256" s="906"/>
      <c r="W256" s="906"/>
      <c r="X256" s="906"/>
      <c r="Y256" s="906"/>
      <c r="Z256" s="906"/>
      <c r="AA256" s="906"/>
      <c r="AB256" s="903"/>
    </row>
    <row r="257" spans="1:28" ht="15.75" customHeight="1">
      <c r="A257" s="936"/>
      <c r="B257" s="906"/>
      <c r="C257" s="906"/>
      <c r="D257" s="906"/>
      <c r="E257" s="906"/>
      <c r="F257" s="906"/>
      <c r="G257" s="903"/>
      <c r="H257" s="903"/>
      <c r="I257" s="906"/>
      <c r="J257" s="906"/>
      <c r="K257" s="906"/>
      <c r="L257" s="903"/>
      <c r="M257" s="906"/>
      <c r="N257" s="906"/>
      <c r="O257" s="906"/>
      <c r="P257" s="906"/>
      <c r="Q257" s="906"/>
      <c r="R257" s="906"/>
      <c r="S257" s="906"/>
      <c r="T257" s="906"/>
      <c r="U257" s="906"/>
      <c r="V257" s="906"/>
      <c r="W257" s="906"/>
      <c r="X257" s="906"/>
      <c r="Y257" s="906"/>
      <c r="Z257" s="906"/>
      <c r="AA257" s="906"/>
      <c r="AB257" s="903"/>
    </row>
    <row r="258" spans="1:28" ht="15.75" customHeight="1">
      <c r="A258" s="936"/>
      <c r="B258" s="906"/>
      <c r="C258" s="906"/>
      <c r="D258" s="906"/>
      <c r="E258" s="906"/>
      <c r="F258" s="906"/>
      <c r="G258" s="906"/>
      <c r="H258" s="906"/>
      <c r="I258" s="906"/>
      <c r="J258" s="1766"/>
      <c r="K258" s="1766"/>
      <c r="L258" s="1766"/>
      <c r="M258" s="1766"/>
      <c r="N258" s="999"/>
      <c r="O258" s="906"/>
      <c r="P258" s="906"/>
      <c r="Q258" s="906"/>
      <c r="R258" s="906"/>
      <c r="S258" s="906"/>
      <c r="T258" s="906"/>
      <c r="U258" s="906"/>
      <c r="V258" s="906"/>
      <c r="W258" s="906"/>
      <c r="X258" s="906"/>
      <c r="Y258" s="906"/>
      <c r="Z258" s="906"/>
      <c r="AA258" s="906"/>
      <c r="AB258" s="903"/>
    </row>
    <row r="259" spans="1:28" ht="15.75" customHeight="1">
      <c r="A259" s="936"/>
      <c r="B259" s="906"/>
      <c r="C259" s="906"/>
      <c r="D259" s="906"/>
      <c r="E259" s="906"/>
      <c r="F259" s="906"/>
      <c r="G259" s="906"/>
      <c r="H259" s="906"/>
      <c r="I259" s="906"/>
      <c r="J259" s="1766"/>
      <c r="K259" s="1766"/>
      <c r="L259" s="1766"/>
      <c r="M259" s="1766"/>
      <c r="N259" s="999"/>
      <c r="O259" s="906"/>
      <c r="P259" s="906"/>
      <c r="Q259" s="906"/>
      <c r="R259" s="906"/>
      <c r="S259" s="906"/>
      <c r="T259" s="906"/>
      <c r="U259" s="906"/>
      <c r="V259" s="906"/>
      <c r="W259" s="906"/>
      <c r="X259" s="906"/>
      <c r="Y259" s="906"/>
      <c r="Z259" s="906"/>
      <c r="AA259" s="906"/>
      <c r="AB259" s="903"/>
    </row>
    <row r="260" spans="1:28" ht="15.75" customHeight="1">
      <c r="A260" s="936"/>
      <c r="B260" s="906"/>
      <c r="C260" s="906"/>
      <c r="D260" s="906"/>
      <c r="E260" s="906"/>
      <c r="F260" s="906"/>
      <c r="G260" s="906"/>
      <c r="H260" s="906"/>
      <c r="I260" s="906"/>
      <c r="J260" s="1766"/>
      <c r="K260" s="1766"/>
      <c r="L260" s="1766"/>
      <c r="M260" s="1766"/>
      <c r="N260" s="999"/>
      <c r="O260" s="906"/>
      <c r="P260" s="906"/>
      <c r="Q260" s="906"/>
      <c r="R260" s="906"/>
      <c r="S260" s="906"/>
      <c r="T260" s="906"/>
      <c r="U260" s="906"/>
      <c r="V260" s="906"/>
      <c r="W260" s="906"/>
      <c r="X260" s="906"/>
      <c r="Y260" s="906"/>
      <c r="Z260" s="906"/>
      <c r="AA260" s="906"/>
      <c r="AB260" s="903"/>
    </row>
    <row r="261" spans="1:28" ht="15.75" customHeight="1">
      <c r="A261" s="936"/>
      <c r="B261" s="906"/>
      <c r="C261" s="906"/>
      <c r="D261" s="906"/>
      <c r="E261" s="906"/>
      <c r="F261" s="906"/>
      <c r="G261" s="906"/>
      <c r="H261" s="906"/>
      <c r="I261" s="906"/>
      <c r="J261" s="1766"/>
      <c r="K261" s="1766"/>
      <c r="L261" s="1766"/>
      <c r="M261" s="1766"/>
      <c r="N261" s="999"/>
      <c r="O261" s="906"/>
      <c r="P261" s="906"/>
      <c r="Q261" s="906"/>
      <c r="R261" s="906"/>
      <c r="S261" s="906"/>
      <c r="T261" s="906"/>
      <c r="U261" s="906"/>
      <c r="V261" s="906"/>
      <c r="W261" s="906"/>
      <c r="X261" s="906"/>
      <c r="Y261" s="906"/>
      <c r="Z261" s="906"/>
      <c r="AA261" s="906"/>
      <c r="AB261" s="903"/>
    </row>
    <row r="262" spans="1:28" ht="15.75" customHeight="1">
      <c r="A262" s="936"/>
      <c r="B262" s="906"/>
      <c r="C262" s="906"/>
      <c r="D262" s="906"/>
      <c r="E262" s="906"/>
      <c r="F262" s="906"/>
      <c r="G262" s="906"/>
      <c r="H262" s="906"/>
      <c r="I262" s="906"/>
      <c r="J262" s="906"/>
      <c r="K262" s="906"/>
      <c r="L262" s="906"/>
      <c r="M262" s="906"/>
      <c r="N262" s="906"/>
      <c r="O262" s="906"/>
      <c r="P262" s="906"/>
      <c r="Q262" s="906"/>
      <c r="R262" s="906"/>
      <c r="S262" s="906"/>
      <c r="T262" s="906"/>
      <c r="U262" s="906"/>
      <c r="V262" s="906"/>
      <c r="W262" s="906"/>
      <c r="X262" s="906"/>
      <c r="Y262" s="906"/>
      <c r="Z262" s="906"/>
      <c r="AA262" s="906"/>
      <c r="AB262" s="903"/>
    </row>
    <row r="263" spans="1:28" ht="15.75" customHeight="1">
      <c r="A263" s="906"/>
      <c r="B263" s="906"/>
      <c r="C263" s="906"/>
      <c r="D263" s="1667"/>
      <c r="E263" s="1667"/>
      <c r="F263" s="1667"/>
      <c r="G263" s="1667"/>
      <c r="H263" s="975"/>
      <c r="I263" s="1667"/>
      <c r="J263" s="1667"/>
      <c r="K263" s="1667"/>
      <c r="L263" s="1667"/>
      <c r="M263" s="1667"/>
      <c r="N263" s="1667"/>
      <c r="O263" s="1667"/>
      <c r="P263" s="1667"/>
      <c r="Q263" s="1667"/>
      <c r="R263" s="1667"/>
      <c r="S263" s="1667"/>
      <c r="T263" s="1667"/>
      <c r="U263" s="1667"/>
      <c r="V263" s="975"/>
      <c r="W263" s="975"/>
      <c r="X263" s="1667"/>
      <c r="Y263" s="1667"/>
      <c r="Z263" s="1667"/>
      <c r="AA263" s="906"/>
      <c r="AB263" s="903"/>
    </row>
    <row r="264" spans="1:28" ht="15.75" customHeight="1">
      <c r="A264" s="906"/>
      <c r="B264" s="906"/>
      <c r="C264" s="906"/>
      <c r="D264" s="975"/>
      <c r="E264" s="1682"/>
      <c r="F264" s="1682"/>
      <c r="G264" s="975"/>
      <c r="H264" s="975"/>
      <c r="I264" s="906"/>
      <c r="J264" s="906"/>
      <c r="K264" s="906"/>
      <c r="L264" s="903"/>
      <c r="M264" s="906"/>
      <c r="N264" s="906"/>
      <c r="O264" s="906"/>
      <c r="P264" s="906"/>
      <c r="Q264" s="906"/>
      <c r="R264" s="903"/>
      <c r="S264" s="903"/>
      <c r="T264" s="903"/>
      <c r="U264" s="903"/>
      <c r="V264" s="975"/>
      <c r="W264" s="975"/>
      <c r="X264" s="1764"/>
      <c r="Y264" s="1764"/>
      <c r="Z264" s="1764"/>
      <c r="AA264" s="906"/>
      <c r="AB264" s="903"/>
    </row>
    <row r="265" spans="1:28" ht="15.75" customHeight="1">
      <c r="A265" s="906"/>
      <c r="B265" s="906"/>
      <c r="C265" s="906"/>
      <c r="D265" s="975"/>
      <c r="E265" s="1682"/>
      <c r="F265" s="1682"/>
      <c r="G265" s="975"/>
      <c r="H265" s="975"/>
      <c r="I265" s="906"/>
      <c r="J265" s="906"/>
      <c r="K265" s="906"/>
      <c r="L265" s="903"/>
      <c r="M265" s="906"/>
      <c r="N265" s="906"/>
      <c r="O265" s="906"/>
      <c r="P265" s="906"/>
      <c r="Q265" s="906"/>
      <c r="R265" s="903"/>
      <c r="S265" s="903"/>
      <c r="T265" s="903"/>
      <c r="U265" s="903"/>
      <c r="V265" s="975"/>
      <c r="W265" s="975"/>
      <c r="X265" s="1764"/>
      <c r="Y265" s="1764"/>
      <c r="Z265" s="1764"/>
      <c r="AA265" s="906"/>
      <c r="AB265" s="903"/>
    </row>
    <row r="266" spans="1:28" ht="15.75" customHeight="1">
      <c r="A266" s="906"/>
      <c r="B266" s="906"/>
      <c r="C266" s="906"/>
      <c r="D266" s="975"/>
      <c r="E266" s="1682"/>
      <c r="F266" s="1682"/>
      <c r="G266" s="975"/>
      <c r="H266" s="975"/>
      <c r="I266" s="906"/>
      <c r="J266" s="906"/>
      <c r="K266" s="906"/>
      <c r="L266" s="903"/>
      <c r="M266" s="906"/>
      <c r="N266" s="906"/>
      <c r="O266" s="906"/>
      <c r="P266" s="906"/>
      <c r="Q266" s="906"/>
      <c r="R266" s="903"/>
      <c r="S266" s="903"/>
      <c r="T266" s="903"/>
      <c r="U266" s="903"/>
      <c r="V266" s="975"/>
      <c r="W266" s="975"/>
      <c r="X266" s="1764"/>
      <c r="Y266" s="1764"/>
      <c r="Z266" s="1764"/>
      <c r="AA266" s="906"/>
      <c r="AB266" s="903"/>
    </row>
    <row r="267" spans="1:28" ht="15.75" customHeight="1">
      <c r="A267" s="906"/>
      <c r="B267" s="906"/>
      <c r="C267" s="906"/>
      <c r="D267" s="975"/>
      <c r="E267" s="1682"/>
      <c r="F267" s="1682"/>
      <c r="G267" s="975"/>
      <c r="H267" s="975"/>
      <c r="I267" s="906"/>
      <c r="J267" s="906"/>
      <c r="K267" s="906"/>
      <c r="L267" s="903"/>
      <c r="M267" s="906"/>
      <c r="N267" s="906"/>
      <c r="O267" s="906"/>
      <c r="P267" s="906"/>
      <c r="Q267" s="906"/>
      <c r="R267" s="903"/>
      <c r="S267" s="903"/>
      <c r="T267" s="903"/>
      <c r="U267" s="903"/>
      <c r="V267" s="975"/>
      <c r="W267" s="975"/>
      <c r="X267" s="1764"/>
      <c r="Y267" s="1764"/>
      <c r="Z267" s="1764"/>
      <c r="AA267" s="906"/>
      <c r="AB267" s="903"/>
    </row>
    <row r="268" spans="1:28" ht="15.75" customHeight="1">
      <c r="A268" s="906"/>
      <c r="B268" s="906"/>
      <c r="C268" s="906"/>
      <c r="D268" s="975"/>
      <c r="E268" s="1682"/>
      <c r="F268" s="1682"/>
      <c r="G268" s="975"/>
      <c r="H268" s="975"/>
      <c r="I268" s="906"/>
      <c r="J268" s="906"/>
      <c r="K268" s="906"/>
      <c r="L268" s="903"/>
      <c r="M268" s="906"/>
      <c r="N268" s="906"/>
      <c r="O268" s="906"/>
      <c r="P268" s="906"/>
      <c r="Q268" s="906"/>
      <c r="R268" s="903"/>
      <c r="S268" s="903"/>
      <c r="T268" s="903"/>
      <c r="U268" s="903"/>
      <c r="V268" s="975"/>
      <c r="W268" s="975"/>
      <c r="X268" s="1764"/>
      <c r="Y268" s="1764"/>
      <c r="Z268" s="1764"/>
      <c r="AA268" s="906"/>
      <c r="AB268" s="903"/>
    </row>
    <row r="269" spans="1:28" ht="15.75" customHeight="1">
      <c r="A269" s="906"/>
      <c r="B269" s="906"/>
      <c r="C269" s="906"/>
      <c r="D269" s="975"/>
      <c r="E269" s="1682"/>
      <c r="F269" s="1682"/>
      <c r="G269" s="975"/>
      <c r="H269" s="975"/>
      <c r="I269" s="906"/>
      <c r="J269" s="906"/>
      <c r="K269" s="906"/>
      <c r="L269" s="903"/>
      <c r="M269" s="906"/>
      <c r="N269" s="906"/>
      <c r="O269" s="906"/>
      <c r="P269" s="906"/>
      <c r="Q269" s="906"/>
      <c r="R269" s="903"/>
      <c r="S269" s="903"/>
      <c r="T269" s="903"/>
      <c r="U269" s="903"/>
      <c r="V269" s="975"/>
      <c r="W269" s="975"/>
      <c r="X269" s="1764"/>
      <c r="Y269" s="1764"/>
      <c r="Z269" s="1764"/>
      <c r="AA269" s="906"/>
      <c r="AB269" s="903"/>
    </row>
    <row r="270" spans="1:28" ht="15.75" customHeight="1">
      <c r="A270" s="936"/>
      <c r="B270" s="906"/>
      <c r="C270" s="906"/>
      <c r="D270" s="906"/>
      <c r="E270" s="906"/>
      <c r="F270" s="906"/>
      <c r="G270" s="906"/>
      <c r="H270" s="906"/>
      <c r="I270" s="906"/>
      <c r="J270" s="906"/>
      <c r="K270" s="906"/>
      <c r="L270" s="906"/>
      <c r="M270" s="906"/>
      <c r="N270" s="906"/>
      <c r="O270" s="906"/>
      <c r="P270" s="906"/>
      <c r="Q270" s="906"/>
      <c r="R270" s="906"/>
      <c r="S270" s="906"/>
      <c r="T270" s="906"/>
      <c r="U270" s="906"/>
      <c r="V270" s="906"/>
      <c r="W270" s="906"/>
      <c r="X270" s="906"/>
      <c r="Y270" s="906"/>
      <c r="Z270" s="906"/>
      <c r="AA270" s="906"/>
      <c r="AB270" s="903"/>
    </row>
    <row r="271" spans="1:28" ht="15.75" customHeight="1">
      <c r="A271" s="936"/>
      <c r="B271" s="906"/>
      <c r="C271" s="906"/>
      <c r="D271" s="906"/>
      <c r="E271" s="906"/>
      <c r="F271" s="2123"/>
      <c r="G271" s="2123"/>
      <c r="H271" s="2123"/>
      <c r="I271" s="2123"/>
      <c r="J271" s="2123"/>
      <c r="K271" s="2123"/>
      <c r="L271" s="2123"/>
      <c r="M271" s="2123"/>
      <c r="N271" s="2123"/>
      <c r="O271" s="2123"/>
      <c r="P271" s="2123"/>
      <c r="Q271" s="2123"/>
      <c r="R271" s="2123"/>
      <c r="S271" s="2123"/>
      <c r="T271" s="2123"/>
      <c r="U271" s="2123"/>
      <c r="V271" s="2123"/>
      <c r="W271" s="2123"/>
      <c r="X271" s="2123"/>
      <c r="Y271" s="2123"/>
      <c r="Z271" s="2123"/>
      <c r="AA271" s="2123"/>
      <c r="AB271" s="903"/>
    </row>
    <row r="272" spans="1:28" ht="15.75" customHeight="1">
      <c r="A272" s="906"/>
      <c r="B272" s="906"/>
      <c r="C272" s="906"/>
      <c r="D272" s="906"/>
      <c r="E272" s="906"/>
      <c r="F272" s="2123"/>
      <c r="G272" s="2123"/>
      <c r="H272" s="2123"/>
      <c r="I272" s="2123"/>
      <c r="J272" s="2123"/>
      <c r="K272" s="2123"/>
      <c r="L272" s="2123"/>
      <c r="M272" s="2123"/>
      <c r="N272" s="2123"/>
      <c r="O272" s="2123"/>
      <c r="P272" s="2123"/>
      <c r="Q272" s="2123"/>
      <c r="R272" s="2123"/>
      <c r="S272" s="2123"/>
      <c r="T272" s="2123"/>
      <c r="U272" s="2123"/>
      <c r="V272" s="2123"/>
      <c r="W272" s="2123"/>
      <c r="X272" s="2123"/>
      <c r="Y272" s="2123"/>
      <c r="Z272" s="2123"/>
      <c r="AA272" s="2123"/>
      <c r="AB272" s="903"/>
    </row>
    <row r="273" spans="1:28" ht="15.75" customHeight="1">
      <c r="A273" s="936"/>
      <c r="B273" s="906"/>
      <c r="C273" s="906"/>
      <c r="D273" s="906"/>
      <c r="E273" s="906"/>
      <c r="F273" s="906"/>
      <c r="G273" s="906"/>
      <c r="H273" s="906"/>
      <c r="I273" s="906"/>
      <c r="J273" s="906"/>
      <c r="K273" s="906"/>
      <c r="L273" s="906"/>
      <c r="M273" s="906"/>
      <c r="N273" s="906"/>
      <c r="O273" s="906"/>
      <c r="P273" s="906"/>
      <c r="Q273" s="906"/>
      <c r="R273" s="906"/>
      <c r="S273" s="906"/>
      <c r="T273" s="906"/>
      <c r="U273" s="906"/>
      <c r="V273" s="906"/>
      <c r="W273" s="906"/>
      <c r="X273" s="906"/>
      <c r="Y273" s="906"/>
      <c r="Z273" s="906"/>
      <c r="AA273" s="906"/>
      <c r="AB273" s="903"/>
    </row>
    <row r="274" spans="1:28" ht="15.75" customHeight="1">
      <c r="A274" s="906"/>
      <c r="B274" s="906"/>
      <c r="C274" s="906"/>
      <c r="D274" s="906"/>
      <c r="E274" s="906"/>
      <c r="F274" s="2123"/>
      <c r="G274" s="2123"/>
      <c r="H274" s="2123"/>
      <c r="I274" s="2123"/>
      <c r="J274" s="2123"/>
      <c r="K274" s="2123"/>
      <c r="L274" s="2123"/>
      <c r="M274" s="2123"/>
      <c r="N274" s="2123"/>
      <c r="O274" s="2123"/>
      <c r="P274" s="2123"/>
      <c r="Q274" s="2123"/>
      <c r="R274" s="2123"/>
      <c r="S274" s="2123"/>
      <c r="T274" s="2123"/>
      <c r="U274" s="2123"/>
      <c r="V274" s="2123"/>
      <c r="W274" s="2123"/>
      <c r="X274" s="2123"/>
      <c r="Y274" s="2123"/>
      <c r="Z274" s="2123"/>
      <c r="AA274" s="2123"/>
      <c r="AB274" s="903"/>
    </row>
    <row r="275" spans="1:28" ht="15.75" customHeight="1">
      <c r="A275" s="906"/>
      <c r="B275" s="906"/>
      <c r="C275" s="906"/>
      <c r="D275" s="906"/>
      <c r="E275" s="906"/>
      <c r="F275" s="2123"/>
      <c r="G275" s="2123"/>
      <c r="H275" s="2123"/>
      <c r="I275" s="2123"/>
      <c r="J275" s="2123"/>
      <c r="K275" s="2123"/>
      <c r="L275" s="2123"/>
      <c r="M275" s="2123"/>
      <c r="N275" s="2123"/>
      <c r="O275" s="2123"/>
      <c r="P275" s="2123"/>
      <c r="Q275" s="2123"/>
      <c r="R275" s="2123"/>
      <c r="S275" s="2123"/>
      <c r="T275" s="2123"/>
      <c r="U275" s="2123"/>
      <c r="V275" s="2123"/>
      <c r="W275" s="2123"/>
      <c r="X275" s="2123"/>
      <c r="Y275" s="2123"/>
      <c r="Z275" s="2123"/>
      <c r="AA275" s="2123"/>
      <c r="AB275" s="903"/>
    </row>
    <row r="276" spans="1:28" ht="15.75" customHeight="1">
      <c r="A276" s="906"/>
      <c r="B276" s="906"/>
      <c r="C276" s="906"/>
      <c r="D276" s="906"/>
      <c r="E276" s="906"/>
      <c r="F276" s="906"/>
      <c r="G276" s="906"/>
      <c r="H276" s="906"/>
      <c r="I276" s="906"/>
      <c r="J276" s="906"/>
      <c r="K276" s="906"/>
      <c r="L276" s="906"/>
      <c r="M276" s="906"/>
      <c r="N276" s="906"/>
      <c r="O276" s="906"/>
      <c r="P276" s="906"/>
      <c r="Q276" s="906"/>
      <c r="R276" s="906"/>
      <c r="S276" s="906"/>
      <c r="T276" s="906"/>
      <c r="U276" s="906"/>
      <c r="V276" s="906"/>
      <c r="W276" s="906"/>
      <c r="X276" s="906"/>
      <c r="Y276" s="906"/>
      <c r="Z276" s="906"/>
      <c r="AA276" s="906"/>
      <c r="AB276" s="903"/>
    </row>
    <row r="277" spans="1:28" ht="15.75" customHeight="1">
      <c r="A277" s="1089"/>
      <c r="B277" s="1089"/>
      <c r="C277" s="1089"/>
      <c r="D277" s="1089"/>
      <c r="E277" s="1089"/>
      <c r="F277" s="1089"/>
      <c r="G277" s="1089"/>
      <c r="H277" s="1089"/>
      <c r="I277" s="1089"/>
      <c r="J277" s="1089"/>
      <c r="K277" s="1089"/>
      <c r="L277" s="1089"/>
      <c r="M277" s="1089"/>
      <c r="N277" s="1089"/>
      <c r="O277" s="1089"/>
      <c r="P277" s="1089"/>
      <c r="Q277" s="1089"/>
      <c r="R277" s="1089"/>
      <c r="S277" s="1089"/>
      <c r="T277" s="1089"/>
      <c r="U277" s="1089"/>
      <c r="V277" s="1089"/>
      <c r="W277" s="1089"/>
      <c r="X277" s="1089"/>
      <c r="Y277" s="1089"/>
      <c r="Z277" s="1089"/>
      <c r="AA277" s="1089"/>
    </row>
    <row r="278" spans="1:28" ht="15.75" customHeight="1">
      <c r="A278" s="1089"/>
      <c r="B278" s="1089"/>
      <c r="C278" s="1089"/>
      <c r="D278" s="1089"/>
      <c r="E278" s="1089"/>
      <c r="F278" s="1089"/>
      <c r="G278" s="1089"/>
      <c r="H278" s="1089"/>
      <c r="I278" s="1089"/>
      <c r="J278" s="1089"/>
      <c r="K278" s="1089"/>
      <c r="L278" s="1089"/>
      <c r="M278" s="1089"/>
      <c r="N278" s="1089"/>
      <c r="O278" s="1089"/>
      <c r="P278" s="1089"/>
      <c r="Q278" s="1089"/>
      <c r="R278" s="1089"/>
      <c r="S278" s="1089"/>
      <c r="T278" s="1089"/>
      <c r="U278" s="1089"/>
      <c r="V278" s="1089"/>
      <c r="W278" s="1089"/>
      <c r="X278" s="1089"/>
      <c r="Y278" s="1089"/>
      <c r="Z278" s="1089"/>
      <c r="AA278" s="1089"/>
    </row>
    <row r="279" spans="1:28" ht="15.75" customHeight="1">
      <c r="A279" s="1089"/>
      <c r="B279" s="1089"/>
      <c r="C279" s="1089"/>
      <c r="D279" s="1089"/>
      <c r="E279" s="1089"/>
      <c r="F279" s="1089"/>
      <c r="G279" s="1089"/>
      <c r="H279" s="1089"/>
      <c r="I279" s="1089"/>
      <c r="J279" s="1089"/>
      <c r="K279" s="1089"/>
      <c r="L279" s="1089"/>
      <c r="M279" s="1089"/>
      <c r="N279" s="1089"/>
      <c r="O279" s="1089"/>
      <c r="P279" s="1089"/>
      <c r="Q279" s="1089"/>
      <c r="R279" s="1089"/>
      <c r="S279" s="1089"/>
      <c r="T279" s="1089"/>
      <c r="U279" s="1089"/>
      <c r="V279" s="1089"/>
      <c r="W279" s="1089"/>
      <c r="X279" s="1089"/>
      <c r="Y279" s="1089"/>
      <c r="Z279" s="1089"/>
      <c r="AA279" s="1089"/>
    </row>
    <row r="280" spans="1:28" ht="18.75" customHeight="1">
      <c r="A280" s="1667"/>
      <c r="B280" s="1667"/>
      <c r="C280" s="1667"/>
      <c r="D280" s="1667"/>
      <c r="E280" s="1667"/>
      <c r="F280" s="1667"/>
      <c r="G280" s="1667"/>
      <c r="H280" s="1667"/>
      <c r="I280" s="1667"/>
      <c r="J280" s="1667"/>
      <c r="K280" s="1667"/>
      <c r="L280" s="1667"/>
      <c r="M280" s="1667"/>
      <c r="N280" s="1667"/>
      <c r="O280" s="1667"/>
      <c r="P280" s="1667"/>
      <c r="Q280" s="1667"/>
      <c r="R280" s="1667"/>
      <c r="S280" s="1667"/>
      <c r="T280" s="1667"/>
      <c r="U280" s="1667"/>
      <c r="V280" s="1667"/>
      <c r="W280" s="1667"/>
      <c r="X280" s="1667"/>
      <c r="Y280" s="1667"/>
      <c r="Z280" s="1667"/>
      <c r="AA280" s="1667"/>
      <c r="AB280" s="903"/>
    </row>
    <row r="281" spans="1:28" ht="15.75" customHeight="1">
      <c r="A281" s="906"/>
      <c r="B281" s="906"/>
      <c r="C281" s="906"/>
      <c r="D281" s="906"/>
      <c r="E281" s="906"/>
      <c r="F281" s="906"/>
      <c r="G281" s="906"/>
      <c r="H281" s="906"/>
      <c r="I281" s="906"/>
      <c r="J281" s="906"/>
      <c r="K281" s="906"/>
      <c r="L281" s="906"/>
      <c r="M281" s="906"/>
      <c r="N281" s="906"/>
      <c r="O281" s="906"/>
      <c r="P281" s="906"/>
      <c r="Q281" s="906"/>
      <c r="R281" s="906"/>
      <c r="S281" s="906"/>
      <c r="T281" s="906"/>
      <c r="U281" s="906"/>
      <c r="V281" s="906"/>
      <c r="W281" s="906"/>
      <c r="X281" s="906"/>
      <c r="Y281" s="906"/>
      <c r="Z281" s="906"/>
      <c r="AA281" s="906"/>
      <c r="AB281" s="903"/>
    </row>
    <row r="282" spans="1:28" ht="15.75" customHeight="1">
      <c r="A282" s="936"/>
      <c r="B282" s="906"/>
      <c r="C282" s="906"/>
      <c r="D282" s="906"/>
      <c r="E282" s="906"/>
      <c r="F282" s="906"/>
      <c r="G282" s="903"/>
      <c r="H282" s="906"/>
      <c r="I282" s="906"/>
      <c r="J282" s="906"/>
      <c r="K282" s="906"/>
      <c r="L282" s="906"/>
      <c r="M282" s="906"/>
      <c r="N282" s="906"/>
      <c r="O282" s="906"/>
      <c r="P282" s="906"/>
      <c r="Q282" s="906"/>
      <c r="R282" s="906"/>
      <c r="S282" s="906"/>
      <c r="T282" s="906"/>
      <c r="U282" s="906"/>
      <c r="V282" s="906"/>
      <c r="W282" s="906"/>
      <c r="X282" s="906"/>
      <c r="Y282" s="906"/>
      <c r="Z282" s="906"/>
      <c r="AA282" s="906"/>
      <c r="AB282" s="903"/>
    </row>
    <row r="283" spans="1:28" ht="15.75" customHeight="1">
      <c r="A283" s="936"/>
      <c r="B283" s="906"/>
      <c r="C283" s="906"/>
      <c r="D283" s="906"/>
      <c r="E283" s="906"/>
      <c r="F283" s="906"/>
      <c r="G283" s="903"/>
      <c r="H283" s="903"/>
      <c r="I283" s="906"/>
      <c r="J283" s="906"/>
      <c r="K283" s="906"/>
      <c r="L283" s="903"/>
      <c r="M283" s="906"/>
      <c r="N283" s="906"/>
      <c r="O283" s="906"/>
      <c r="P283" s="906"/>
      <c r="Q283" s="906"/>
      <c r="R283" s="906"/>
      <c r="S283" s="906"/>
      <c r="T283" s="906"/>
      <c r="U283" s="906"/>
      <c r="V283" s="906"/>
      <c r="W283" s="906"/>
      <c r="X283" s="906"/>
      <c r="Y283" s="906"/>
      <c r="Z283" s="906"/>
      <c r="AA283" s="906"/>
      <c r="AB283" s="903"/>
    </row>
    <row r="284" spans="1:28" ht="15.75" customHeight="1">
      <c r="A284" s="936"/>
      <c r="B284" s="906"/>
      <c r="C284" s="906"/>
      <c r="D284" s="906"/>
      <c r="E284" s="906"/>
      <c r="F284" s="906"/>
      <c r="G284" s="906"/>
      <c r="H284" s="906"/>
      <c r="I284" s="906"/>
      <c r="J284" s="1766"/>
      <c r="K284" s="1766"/>
      <c r="L284" s="1766"/>
      <c r="M284" s="1766"/>
      <c r="N284" s="999"/>
      <c r="O284" s="906"/>
      <c r="P284" s="906"/>
      <c r="Q284" s="906"/>
      <c r="R284" s="906"/>
      <c r="S284" s="906"/>
      <c r="T284" s="906"/>
      <c r="U284" s="906"/>
      <c r="V284" s="906"/>
      <c r="W284" s="906"/>
      <c r="X284" s="906"/>
      <c r="Y284" s="906"/>
      <c r="Z284" s="906"/>
      <c r="AA284" s="906"/>
      <c r="AB284" s="903"/>
    </row>
    <row r="285" spans="1:28" ht="15.75" customHeight="1">
      <c r="A285" s="936"/>
      <c r="B285" s="906"/>
      <c r="C285" s="906"/>
      <c r="D285" s="906"/>
      <c r="E285" s="906"/>
      <c r="F285" s="906"/>
      <c r="G285" s="906"/>
      <c r="H285" s="906"/>
      <c r="I285" s="906"/>
      <c r="J285" s="1766"/>
      <c r="K285" s="1766"/>
      <c r="L285" s="1766"/>
      <c r="M285" s="1766"/>
      <c r="N285" s="999"/>
      <c r="O285" s="906"/>
      <c r="P285" s="906"/>
      <c r="Q285" s="906"/>
      <c r="R285" s="906"/>
      <c r="S285" s="906"/>
      <c r="T285" s="906"/>
      <c r="U285" s="906"/>
      <c r="V285" s="906"/>
      <c r="W285" s="906"/>
      <c r="X285" s="906"/>
      <c r="Y285" s="906"/>
      <c r="Z285" s="906"/>
      <c r="AA285" s="906"/>
      <c r="AB285" s="903"/>
    </row>
    <row r="286" spans="1:28" ht="15.75" customHeight="1">
      <c r="A286" s="936"/>
      <c r="B286" s="906"/>
      <c r="C286" s="906"/>
      <c r="D286" s="906"/>
      <c r="E286" s="906"/>
      <c r="F286" s="906"/>
      <c r="G286" s="906"/>
      <c r="H286" s="906"/>
      <c r="I286" s="906"/>
      <c r="J286" s="1766"/>
      <c r="K286" s="1766"/>
      <c r="L286" s="1766"/>
      <c r="M286" s="1766"/>
      <c r="N286" s="999"/>
      <c r="O286" s="906"/>
      <c r="P286" s="906"/>
      <c r="Q286" s="906"/>
      <c r="R286" s="906"/>
      <c r="S286" s="906"/>
      <c r="T286" s="906"/>
      <c r="U286" s="906"/>
      <c r="V286" s="906"/>
      <c r="W286" s="906"/>
      <c r="X286" s="906"/>
      <c r="Y286" s="906"/>
      <c r="Z286" s="906"/>
      <c r="AA286" s="906"/>
      <c r="AB286" s="903"/>
    </row>
    <row r="287" spans="1:28" ht="15.75" customHeight="1">
      <c r="A287" s="936"/>
      <c r="B287" s="906"/>
      <c r="C287" s="906"/>
      <c r="D287" s="906"/>
      <c r="E287" s="906"/>
      <c r="F287" s="906"/>
      <c r="G287" s="906"/>
      <c r="H287" s="906"/>
      <c r="I287" s="906"/>
      <c r="J287" s="1766"/>
      <c r="K287" s="1766"/>
      <c r="L287" s="1766"/>
      <c r="M287" s="1766"/>
      <c r="N287" s="999"/>
      <c r="O287" s="906"/>
      <c r="P287" s="906"/>
      <c r="Q287" s="906"/>
      <c r="R287" s="906"/>
      <c r="S287" s="906"/>
      <c r="T287" s="906"/>
      <c r="U287" s="906"/>
      <c r="V287" s="906"/>
      <c r="W287" s="906"/>
      <c r="X287" s="906"/>
      <c r="Y287" s="906"/>
      <c r="Z287" s="906"/>
      <c r="AA287" s="906"/>
      <c r="AB287" s="903"/>
    </row>
    <row r="288" spans="1:28" ht="15.75" customHeight="1">
      <c r="A288" s="936"/>
      <c r="B288" s="906"/>
      <c r="C288" s="906"/>
      <c r="D288" s="906"/>
      <c r="E288" s="906"/>
      <c r="F288" s="906"/>
      <c r="G288" s="906"/>
      <c r="H288" s="906"/>
      <c r="I288" s="906"/>
      <c r="J288" s="906"/>
      <c r="K288" s="906"/>
      <c r="L288" s="906"/>
      <c r="M288" s="906"/>
      <c r="N288" s="906"/>
      <c r="O288" s="906"/>
      <c r="P288" s="906"/>
      <c r="Q288" s="906"/>
      <c r="R288" s="906"/>
      <c r="S288" s="906"/>
      <c r="T288" s="906"/>
      <c r="U288" s="906"/>
      <c r="V288" s="906"/>
      <c r="W288" s="906"/>
      <c r="X288" s="906"/>
      <c r="Y288" s="906"/>
      <c r="Z288" s="906"/>
      <c r="AA288" s="906"/>
      <c r="AB288" s="903"/>
    </row>
    <row r="289" spans="1:28" ht="15.75" customHeight="1">
      <c r="A289" s="906"/>
      <c r="B289" s="906"/>
      <c r="C289" s="906"/>
      <c r="D289" s="1667"/>
      <c r="E289" s="1667"/>
      <c r="F289" s="1667"/>
      <c r="G289" s="1667"/>
      <c r="H289" s="975"/>
      <c r="I289" s="1667"/>
      <c r="J289" s="1667"/>
      <c r="K289" s="1667"/>
      <c r="L289" s="1667"/>
      <c r="M289" s="1667"/>
      <c r="N289" s="1667"/>
      <c r="O289" s="1667"/>
      <c r="P289" s="1667"/>
      <c r="Q289" s="1667"/>
      <c r="R289" s="1667"/>
      <c r="S289" s="1667"/>
      <c r="T289" s="1667"/>
      <c r="U289" s="1667"/>
      <c r="V289" s="975"/>
      <c r="W289" s="975"/>
      <c r="X289" s="1667"/>
      <c r="Y289" s="1667"/>
      <c r="Z289" s="1667"/>
      <c r="AA289" s="906"/>
      <c r="AB289" s="903"/>
    </row>
    <row r="290" spans="1:28" ht="15.75" customHeight="1">
      <c r="A290" s="906"/>
      <c r="B290" s="906"/>
      <c r="C290" s="906"/>
      <c r="D290" s="975"/>
      <c r="E290" s="1682"/>
      <c r="F290" s="1682"/>
      <c r="G290" s="975"/>
      <c r="H290" s="975"/>
      <c r="I290" s="906"/>
      <c r="J290" s="906"/>
      <c r="K290" s="906"/>
      <c r="L290" s="903"/>
      <c r="M290" s="906"/>
      <c r="N290" s="906"/>
      <c r="O290" s="906"/>
      <c r="P290" s="906"/>
      <c r="Q290" s="906"/>
      <c r="R290" s="903"/>
      <c r="S290" s="903"/>
      <c r="T290" s="903"/>
      <c r="U290" s="903"/>
      <c r="V290" s="975"/>
      <c r="W290" s="975"/>
      <c r="X290" s="1764"/>
      <c r="Y290" s="1764"/>
      <c r="Z290" s="1764"/>
      <c r="AA290" s="906"/>
      <c r="AB290" s="903"/>
    </row>
    <row r="291" spans="1:28" ht="15.75" customHeight="1">
      <c r="A291" s="906"/>
      <c r="B291" s="906"/>
      <c r="C291" s="906"/>
      <c r="D291" s="975"/>
      <c r="E291" s="1682"/>
      <c r="F291" s="1682"/>
      <c r="G291" s="975"/>
      <c r="H291" s="975"/>
      <c r="I291" s="906"/>
      <c r="J291" s="906"/>
      <c r="K291" s="906"/>
      <c r="L291" s="903"/>
      <c r="M291" s="906"/>
      <c r="N291" s="906"/>
      <c r="O291" s="906"/>
      <c r="P291" s="906"/>
      <c r="Q291" s="906"/>
      <c r="R291" s="903"/>
      <c r="S291" s="903"/>
      <c r="T291" s="903"/>
      <c r="U291" s="903"/>
      <c r="V291" s="975"/>
      <c r="W291" s="975"/>
      <c r="X291" s="1764"/>
      <c r="Y291" s="1764"/>
      <c r="Z291" s="1764"/>
      <c r="AA291" s="906"/>
      <c r="AB291" s="903"/>
    </row>
    <row r="292" spans="1:28" ht="15.75" customHeight="1">
      <c r="A292" s="906"/>
      <c r="B292" s="906"/>
      <c r="C292" s="906"/>
      <c r="D292" s="975"/>
      <c r="E292" s="1682"/>
      <c r="F292" s="1682"/>
      <c r="G292" s="975"/>
      <c r="H292" s="975"/>
      <c r="I292" s="906"/>
      <c r="J292" s="906"/>
      <c r="K292" s="906"/>
      <c r="L292" s="903"/>
      <c r="M292" s="906"/>
      <c r="N292" s="906"/>
      <c r="O292" s="906"/>
      <c r="P292" s="906"/>
      <c r="Q292" s="906"/>
      <c r="R292" s="903"/>
      <c r="S292" s="903"/>
      <c r="T292" s="903"/>
      <c r="U292" s="903"/>
      <c r="V292" s="975"/>
      <c r="W292" s="975"/>
      <c r="X292" s="1764"/>
      <c r="Y292" s="1764"/>
      <c r="Z292" s="1764"/>
      <c r="AA292" s="906"/>
      <c r="AB292" s="903"/>
    </row>
    <row r="293" spans="1:28" ht="15.75" customHeight="1">
      <c r="A293" s="906"/>
      <c r="B293" s="906"/>
      <c r="C293" s="906"/>
      <c r="D293" s="975"/>
      <c r="E293" s="1682"/>
      <c r="F293" s="1682"/>
      <c r="G293" s="975"/>
      <c r="H293" s="975"/>
      <c r="I293" s="906"/>
      <c r="J293" s="906"/>
      <c r="K293" s="906"/>
      <c r="L293" s="903"/>
      <c r="M293" s="906"/>
      <c r="N293" s="906"/>
      <c r="O293" s="906"/>
      <c r="P293" s="906"/>
      <c r="Q293" s="906"/>
      <c r="R293" s="903"/>
      <c r="S293" s="903"/>
      <c r="T293" s="903"/>
      <c r="U293" s="903"/>
      <c r="V293" s="975"/>
      <c r="W293" s="975"/>
      <c r="X293" s="1764"/>
      <c r="Y293" s="1764"/>
      <c r="Z293" s="1764"/>
      <c r="AA293" s="906"/>
      <c r="AB293" s="903"/>
    </row>
    <row r="294" spans="1:28" ht="15.75" customHeight="1">
      <c r="A294" s="906"/>
      <c r="B294" s="906"/>
      <c r="C294" s="906"/>
      <c r="D294" s="975"/>
      <c r="E294" s="1682"/>
      <c r="F294" s="1682"/>
      <c r="G294" s="975"/>
      <c r="H294" s="975"/>
      <c r="I294" s="906"/>
      <c r="J294" s="906"/>
      <c r="K294" s="906"/>
      <c r="L294" s="903"/>
      <c r="M294" s="906"/>
      <c r="N294" s="906"/>
      <c r="O294" s="906"/>
      <c r="P294" s="906"/>
      <c r="Q294" s="906"/>
      <c r="R294" s="903"/>
      <c r="S294" s="903"/>
      <c r="T294" s="903"/>
      <c r="U294" s="903"/>
      <c r="V294" s="975"/>
      <c r="W294" s="975"/>
      <c r="X294" s="1764"/>
      <c r="Y294" s="1764"/>
      <c r="Z294" s="1764"/>
      <c r="AA294" s="906"/>
      <c r="AB294" s="903"/>
    </row>
    <row r="295" spans="1:28" ht="15.75" customHeight="1">
      <c r="A295" s="906"/>
      <c r="B295" s="906"/>
      <c r="C295" s="906"/>
      <c r="D295" s="975"/>
      <c r="E295" s="1682"/>
      <c r="F295" s="1682"/>
      <c r="G295" s="975"/>
      <c r="H295" s="975"/>
      <c r="I295" s="906"/>
      <c r="J295" s="906"/>
      <c r="K295" s="906"/>
      <c r="L295" s="903"/>
      <c r="M295" s="906"/>
      <c r="N295" s="906"/>
      <c r="O295" s="906"/>
      <c r="P295" s="906"/>
      <c r="Q295" s="906"/>
      <c r="R295" s="903"/>
      <c r="S295" s="903"/>
      <c r="T295" s="903"/>
      <c r="U295" s="903"/>
      <c r="V295" s="975"/>
      <c r="W295" s="975"/>
      <c r="X295" s="1764"/>
      <c r="Y295" s="1764"/>
      <c r="Z295" s="1764"/>
      <c r="AA295" s="906"/>
      <c r="AB295" s="903"/>
    </row>
    <row r="296" spans="1:28" ht="15.75" customHeight="1">
      <c r="A296" s="936"/>
      <c r="B296" s="906"/>
      <c r="C296" s="906"/>
      <c r="D296" s="906"/>
      <c r="E296" s="906"/>
      <c r="F296" s="906"/>
      <c r="G296" s="906"/>
      <c r="H296" s="906"/>
      <c r="I296" s="906"/>
      <c r="J296" s="906"/>
      <c r="K296" s="906"/>
      <c r="L296" s="906"/>
      <c r="M296" s="906"/>
      <c r="N296" s="906"/>
      <c r="O296" s="906"/>
      <c r="P296" s="906"/>
      <c r="Q296" s="906"/>
      <c r="R296" s="906"/>
      <c r="S296" s="906"/>
      <c r="T296" s="906"/>
      <c r="U296" s="906"/>
      <c r="V296" s="906"/>
      <c r="W296" s="906"/>
      <c r="X296" s="906"/>
      <c r="Y296" s="906"/>
      <c r="Z296" s="906"/>
      <c r="AA296" s="906"/>
      <c r="AB296" s="903"/>
    </row>
    <row r="297" spans="1:28" ht="15.75" customHeight="1">
      <c r="A297" s="936"/>
      <c r="B297" s="906"/>
      <c r="C297" s="906"/>
      <c r="D297" s="906"/>
      <c r="E297" s="906"/>
      <c r="F297" s="2123"/>
      <c r="G297" s="2123"/>
      <c r="H297" s="2123"/>
      <c r="I297" s="2123"/>
      <c r="J297" s="2123"/>
      <c r="K297" s="2123"/>
      <c r="L297" s="2123"/>
      <c r="M297" s="2123"/>
      <c r="N297" s="2123"/>
      <c r="O297" s="2123"/>
      <c r="P297" s="2123"/>
      <c r="Q297" s="2123"/>
      <c r="R297" s="2123"/>
      <c r="S297" s="2123"/>
      <c r="T297" s="2123"/>
      <c r="U297" s="2123"/>
      <c r="V297" s="2123"/>
      <c r="W297" s="2123"/>
      <c r="X297" s="2123"/>
      <c r="Y297" s="2123"/>
      <c r="Z297" s="2123"/>
      <c r="AA297" s="2123"/>
      <c r="AB297" s="903"/>
    </row>
    <row r="298" spans="1:28" ht="15.75" customHeight="1">
      <c r="A298" s="906"/>
      <c r="B298" s="906"/>
      <c r="C298" s="906"/>
      <c r="D298" s="906"/>
      <c r="E298" s="906"/>
      <c r="F298" s="2123"/>
      <c r="G298" s="2123"/>
      <c r="H298" s="2123"/>
      <c r="I298" s="2123"/>
      <c r="J298" s="2123"/>
      <c r="K298" s="2123"/>
      <c r="L298" s="2123"/>
      <c r="M298" s="2123"/>
      <c r="N298" s="2123"/>
      <c r="O298" s="2123"/>
      <c r="P298" s="2123"/>
      <c r="Q298" s="2123"/>
      <c r="R298" s="2123"/>
      <c r="S298" s="2123"/>
      <c r="T298" s="2123"/>
      <c r="U298" s="2123"/>
      <c r="V298" s="2123"/>
      <c r="W298" s="2123"/>
      <c r="X298" s="2123"/>
      <c r="Y298" s="2123"/>
      <c r="Z298" s="2123"/>
      <c r="AA298" s="2123"/>
      <c r="AB298" s="903"/>
    </row>
    <row r="299" spans="1:28" ht="15.75" customHeight="1">
      <c r="A299" s="936"/>
      <c r="B299" s="906"/>
      <c r="C299" s="906"/>
      <c r="D299" s="906"/>
      <c r="E299" s="906"/>
      <c r="F299" s="906"/>
      <c r="G299" s="906"/>
      <c r="H299" s="906"/>
      <c r="I299" s="906"/>
      <c r="J299" s="906"/>
      <c r="K299" s="906"/>
      <c r="L299" s="906"/>
      <c r="M299" s="906"/>
      <c r="N299" s="906"/>
      <c r="O299" s="906"/>
      <c r="P299" s="906"/>
      <c r="Q299" s="906"/>
      <c r="R299" s="906"/>
      <c r="S299" s="906"/>
      <c r="T299" s="906"/>
      <c r="U299" s="906"/>
      <c r="V299" s="906"/>
      <c r="W299" s="906"/>
      <c r="X299" s="906"/>
      <c r="Y299" s="906"/>
      <c r="Z299" s="906"/>
      <c r="AA299" s="906"/>
      <c r="AB299" s="903"/>
    </row>
    <row r="300" spans="1:28" ht="15.75" customHeight="1">
      <c r="A300" s="906"/>
      <c r="B300" s="906"/>
      <c r="C300" s="906"/>
      <c r="D300" s="906"/>
      <c r="E300" s="906"/>
      <c r="F300" s="2123"/>
      <c r="G300" s="2123"/>
      <c r="H300" s="2123"/>
      <c r="I300" s="2123"/>
      <c r="J300" s="2123"/>
      <c r="K300" s="2123"/>
      <c r="L300" s="2123"/>
      <c r="M300" s="2123"/>
      <c r="N300" s="2123"/>
      <c r="O300" s="2123"/>
      <c r="P300" s="2123"/>
      <c r="Q300" s="2123"/>
      <c r="R300" s="2123"/>
      <c r="S300" s="2123"/>
      <c r="T300" s="2123"/>
      <c r="U300" s="2123"/>
      <c r="V300" s="2123"/>
      <c r="W300" s="2123"/>
      <c r="X300" s="2123"/>
      <c r="Y300" s="2123"/>
      <c r="Z300" s="2123"/>
      <c r="AA300" s="2123"/>
      <c r="AB300" s="903"/>
    </row>
    <row r="301" spans="1:28" ht="15.75" customHeight="1">
      <c r="A301" s="906"/>
      <c r="B301" s="906"/>
      <c r="C301" s="906"/>
      <c r="D301" s="906"/>
      <c r="E301" s="906"/>
      <c r="F301" s="2123"/>
      <c r="G301" s="2123"/>
      <c r="H301" s="2123"/>
      <c r="I301" s="2123"/>
      <c r="J301" s="2123"/>
      <c r="K301" s="2123"/>
      <c r="L301" s="2123"/>
      <c r="M301" s="2123"/>
      <c r="N301" s="2123"/>
      <c r="O301" s="2123"/>
      <c r="P301" s="2123"/>
      <c r="Q301" s="2123"/>
      <c r="R301" s="2123"/>
      <c r="S301" s="2123"/>
      <c r="T301" s="2123"/>
      <c r="U301" s="2123"/>
      <c r="V301" s="2123"/>
      <c r="W301" s="2123"/>
      <c r="X301" s="2123"/>
      <c r="Y301" s="2123"/>
      <c r="Z301" s="2123"/>
      <c r="AA301" s="2123"/>
      <c r="AB301" s="903"/>
    </row>
    <row r="302" spans="1:28" ht="15.75" customHeight="1">
      <c r="A302" s="906"/>
      <c r="B302" s="906"/>
      <c r="C302" s="906"/>
      <c r="D302" s="906"/>
      <c r="E302" s="906"/>
      <c r="F302" s="906"/>
      <c r="G302" s="906"/>
      <c r="H302" s="906"/>
      <c r="I302" s="906"/>
      <c r="J302" s="906"/>
      <c r="K302" s="906"/>
      <c r="L302" s="906"/>
      <c r="M302" s="906"/>
      <c r="N302" s="906"/>
      <c r="O302" s="906"/>
      <c r="P302" s="906"/>
      <c r="Q302" s="906"/>
      <c r="R302" s="906"/>
      <c r="S302" s="906"/>
      <c r="T302" s="906"/>
      <c r="U302" s="906"/>
      <c r="V302" s="906"/>
      <c r="W302" s="906"/>
      <c r="X302" s="906"/>
      <c r="Y302" s="906"/>
      <c r="Z302" s="906"/>
      <c r="AA302" s="906"/>
      <c r="AB302" s="903"/>
    </row>
  </sheetData>
  <sheetProtection selectLockedCells="1"/>
  <mergeCells count="159">
    <mergeCell ref="F297:AA298"/>
    <mergeCell ref="F300:AA301"/>
    <mergeCell ref="E294:F294"/>
    <mergeCell ref="X294:Z294"/>
    <mergeCell ref="E295:F295"/>
    <mergeCell ref="X295:Z295"/>
    <mergeCell ref="E293:F293"/>
    <mergeCell ref="X293:Z293"/>
    <mergeCell ref="D263:G263"/>
    <mergeCell ref="I263:U263"/>
    <mergeCell ref="X263:Z263"/>
    <mergeCell ref="E264:F264"/>
    <mergeCell ref="X264:Z264"/>
    <mergeCell ref="E265:F265"/>
    <mergeCell ref="E292:F292"/>
    <mergeCell ref="E291:F291"/>
    <mergeCell ref="X265:Z265"/>
    <mergeCell ref="E266:F266"/>
    <mergeCell ref="X266:Z266"/>
    <mergeCell ref="E268:F268"/>
    <mergeCell ref="X268:Z268"/>
    <mergeCell ref="X292:Z292"/>
    <mergeCell ref="J285:M285"/>
    <mergeCell ref="J286:M286"/>
    <mergeCell ref="J287:M287"/>
    <mergeCell ref="X291:Z291"/>
    <mergeCell ref="I289:U289"/>
    <mergeCell ref="E269:F269"/>
    <mergeCell ref="X269:Z269"/>
    <mergeCell ref="X290:Z290"/>
    <mergeCell ref="F271:AA272"/>
    <mergeCell ref="F274:AA275"/>
    <mergeCell ref="A280:AA280"/>
    <mergeCell ref="J284:M284"/>
    <mergeCell ref="D289:G289"/>
    <mergeCell ref="E290:F290"/>
    <mergeCell ref="X289:Z289"/>
    <mergeCell ref="E267:F267"/>
    <mergeCell ref="X267:Z267"/>
    <mergeCell ref="G77:AB77"/>
    <mergeCell ref="G86:AB86"/>
    <mergeCell ref="J259:M259"/>
    <mergeCell ref="J260:M260"/>
    <mergeCell ref="J261:M261"/>
    <mergeCell ref="G88:AB89"/>
    <mergeCell ref="G97:AB98"/>
    <mergeCell ref="F246:AA247"/>
    <mergeCell ref="X238:Z238"/>
    <mergeCell ref="E239:F239"/>
    <mergeCell ref="X239:Z239"/>
    <mergeCell ref="E236:F236"/>
    <mergeCell ref="X236:Z236"/>
    <mergeCell ref="E238:F238"/>
    <mergeCell ref="J258:M258"/>
    <mergeCell ref="A254:AA254"/>
    <mergeCell ref="J233:M233"/>
    <mergeCell ref="D235:G235"/>
    <mergeCell ref="I235:U235"/>
    <mergeCell ref="X235:Z235"/>
    <mergeCell ref="E237:F237"/>
    <mergeCell ref="X237:Z237"/>
    <mergeCell ref="AN19:AR19"/>
    <mergeCell ref="I37:T37"/>
    <mergeCell ref="G69:AB70"/>
    <mergeCell ref="G79:AB80"/>
    <mergeCell ref="U38:AB38"/>
    <mergeCell ref="G95:AB95"/>
    <mergeCell ref="I38:T40"/>
    <mergeCell ref="J231:M231"/>
    <mergeCell ref="J232:M232"/>
    <mergeCell ref="P178:S178"/>
    <mergeCell ref="V178:Y178"/>
    <mergeCell ref="P179:S179"/>
    <mergeCell ref="V179:Y179"/>
    <mergeCell ref="V181:Y181"/>
    <mergeCell ref="P180:S180"/>
    <mergeCell ref="V180:Y180"/>
    <mergeCell ref="P181:S181"/>
    <mergeCell ref="G154:H154"/>
    <mergeCell ref="J154:AA154"/>
    <mergeCell ref="K163:M163"/>
    <mergeCell ref="K164:M164"/>
    <mergeCell ref="G152:H152"/>
    <mergeCell ref="J152:AA152"/>
    <mergeCell ref="G153:H153"/>
    <mergeCell ref="F243:AA244"/>
    <mergeCell ref="F217:AA218"/>
    <mergeCell ref="E213:F213"/>
    <mergeCell ref="X213:Z213"/>
    <mergeCell ref="F220:AA221"/>
    <mergeCell ref="A226:AA226"/>
    <mergeCell ref="J230:M230"/>
    <mergeCell ref="E214:F214"/>
    <mergeCell ref="X214:Z214"/>
    <mergeCell ref="E215:F215"/>
    <mergeCell ref="X215:Z215"/>
    <mergeCell ref="E240:F240"/>
    <mergeCell ref="X240:Z240"/>
    <mergeCell ref="E241:F241"/>
    <mergeCell ref="X241:Z241"/>
    <mergeCell ref="E210:F210"/>
    <mergeCell ref="X210:Z210"/>
    <mergeCell ref="E211:F211"/>
    <mergeCell ref="X211:Z211"/>
    <mergeCell ref="E212:F212"/>
    <mergeCell ref="J191:N191"/>
    <mergeCell ref="X212:Z212"/>
    <mergeCell ref="F195:AA196"/>
    <mergeCell ref="A200:AA200"/>
    <mergeCell ref="J204:M204"/>
    <mergeCell ref="E182:F182"/>
    <mergeCell ref="J207:M207"/>
    <mergeCell ref="J205:M205"/>
    <mergeCell ref="D209:G209"/>
    <mergeCell ref="I209:U209"/>
    <mergeCell ref="X209:Z209"/>
    <mergeCell ref="L192:Q192"/>
    <mergeCell ref="I193:AA194"/>
    <mergeCell ref="J206:M206"/>
    <mergeCell ref="V182:Y182"/>
    <mergeCell ref="J187:M187"/>
    <mergeCell ref="P187:S187"/>
    <mergeCell ref="J182:M182"/>
    <mergeCell ref="P182:S182"/>
    <mergeCell ref="V187:Y187"/>
    <mergeCell ref="E179:F179"/>
    <mergeCell ref="J179:M179"/>
    <mergeCell ref="K166:N166"/>
    <mergeCell ref="K167:N167"/>
    <mergeCell ref="J178:M178"/>
    <mergeCell ref="E181:F181"/>
    <mergeCell ref="J181:M181"/>
    <mergeCell ref="E180:F180"/>
    <mergeCell ref="J180:M180"/>
    <mergeCell ref="J153:AA153"/>
    <mergeCell ref="K161:M161"/>
    <mergeCell ref="K162:M162"/>
    <mergeCell ref="F151:I151"/>
    <mergeCell ref="S142:Z142"/>
    <mergeCell ref="I145:AA146"/>
    <mergeCell ref="I147:AA148"/>
    <mergeCell ref="F144:H144"/>
    <mergeCell ref="S144:Z144"/>
    <mergeCell ref="F143:H143"/>
    <mergeCell ref="S143:Z143"/>
    <mergeCell ref="A149:AA149"/>
    <mergeCell ref="C9:Z10"/>
    <mergeCell ref="P122:W122"/>
    <mergeCell ref="P121:W121"/>
    <mergeCell ref="B15:Q16"/>
    <mergeCell ref="B37:H37"/>
    <mergeCell ref="U37:AB37"/>
    <mergeCell ref="P29:AA30"/>
    <mergeCell ref="U18:AA18"/>
    <mergeCell ref="A45:AA45"/>
    <mergeCell ref="B38:H38"/>
    <mergeCell ref="U39:AB39"/>
    <mergeCell ref="U40:AB40"/>
    <mergeCell ref="X17:AA17"/>
  </mergeCells>
  <phoneticPr fontId="2"/>
  <hyperlinks>
    <hyperlink ref="Q1:T1" location="作業メニュー!A1" display="作業メニュー" xr:uid="{00000000-0004-0000-1200-000000000000}"/>
  </hyperlinks>
  <printOptions horizontalCentered="1"/>
  <pageMargins left="0.59055118110236227" right="0.39370078740157483" top="0.59055118110236227" bottom="0.39370078740157483" header="0.51181102362204722" footer="0.19685039370078741"/>
  <pageSetup paperSize="9" scale="87" fitToHeight="0" orientation="portrait" r:id="rId1"/>
  <headerFooter alignWithMargins="0">
    <oddFooter>&amp;R250401</oddFooter>
  </headerFooter>
  <rowBreaks count="2" manualBreakCount="2">
    <brk id="44" max="27" man="1"/>
    <brk id="98" max="2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8"/>
  <dimension ref="A1:BU37"/>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8" width="3.75" style="904" customWidth="1"/>
    <col min="29" max="29" width="4.33203125" style="904" customWidth="1"/>
    <col min="30" max="30" width="13.58203125" style="904" customWidth="1"/>
    <col min="31" max="58" width="2.83203125" style="904" customWidth="1"/>
    <col min="59" max="63" width="2.75" style="904" customWidth="1"/>
    <col min="64" max="64" width="9" style="904" customWidth="1"/>
    <col min="65" max="72" width="2.75" style="904" customWidth="1"/>
    <col min="73" max="16384" width="9" style="904"/>
  </cols>
  <sheetData>
    <row r="1" spans="1:73" s="897" customFormat="1" ht="38.25" customHeight="1" thickBot="1">
      <c r="A1" s="896" t="s">
        <v>758</v>
      </c>
      <c r="T1" s="898" t="s">
        <v>64</v>
      </c>
      <c r="U1" s="898"/>
      <c r="V1" s="898"/>
      <c r="W1" s="898"/>
      <c r="X1" s="1091"/>
    </row>
    <row r="2" spans="1:73" ht="4.5" customHeight="1" thickTop="1">
      <c r="A2" s="1028"/>
      <c r="B2" s="1029"/>
      <c r="C2" s="1029"/>
      <c r="D2" s="1029"/>
      <c r="E2" s="1029"/>
      <c r="F2" s="1029"/>
      <c r="G2" s="1029"/>
      <c r="H2" s="1029"/>
      <c r="I2" s="1029"/>
      <c r="J2" s="1029"/>
      <c r="K2" s="1029"/>
      <c r="L2" s="1029"/>
      <c r="M2" s="1029"/>
      <c r="N2" s="1029"/>
      <c r="O2" s="1029"/>
      <c r="P2" s="1029"/>
      <c r="Q2" s="1029"/>
      <c r="R2" s="1029"/>
      <c r="S2" s="1029"/>
      <c r="T2" s="1029"/>
      <c r="U2" s="1029"/>
      <c r="V2" s="1029"/>
      <c r="W2" s="1029"/>
      <c r="X2" s="1029"/>
      <c r="Y2" s="1029"/>
      <c r="Z2" s="1029"/>
      <c r="AA2" s="1029"/>
    </row>
    <row r="3" spans="1:73" ht="18" customHeight="1">
      <c r="A3" s="935"/>
      <c r="B3" s="935" t="s">
        <v>3570</v>
      </c>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C3" s="1030"/>
      <c r="AD3" s="1030"/>
      <c r="AE3" s="1030"/>
      <c r="AF3" s="1030"/>
      <c r="AG3" s="1030"/>
      <c r="AH3" s="1030"/>
      <c r="AI3" s="1030"/>
      <c r="AJ3" s="1030"/>
      <c r="AK3" s="1030"/>
      <c r="AL3" s="1030"/>
      <c r="AM3" s="1030"/>
      <c r="AN3" s="1030"/>
      <c r="AO3" s="1030"/>
      <c r="AP3" s="1030"/>
      <c r="AQ3" s="1030"/>
      <c r="AR3" s="1030"/>
      <c r="AS3" s="1030"/>
      <c r="AT3" s="1030"/>
      <c r="AU3" s="1030"/>
      <c r="AV3" s="1030"/>
      <c r="AW3" s="1030"/>
      <c r="AX3" s="1030"/>
      <c r="AY3" s="1030"/>
      <c r="AZ3" s="1030"/>
      <c r="BA3" s="1030"/>
      <c r="BB3" s="1030"/>
      <c r="BC3" s="1030"/>
      <c r="BD3" s="1030"/>
      <c r="BE3" s="1030"/>
      <c r="BF3" s="1030"/>
      <c r="BT3" s="903"/>
      <c r="BU3" s="903"/>
    </row>
    <row r="4" spans="1:73" ht="18" customHeight="1">
      <c r="A4" s="936" t="s">
        <v>729</v>
      </c>
      <c r="B4" s="906" t="s">
        <v>757</v>
      </c>
      <c r="C4" s="906"/>
      <c r="D4" s="906"/>
      <c r="E4" s="906"/>
      <c r="F4" s="906"/>
      <c r="G4" s="906"/>
      <c r="H4" s="906"/>
      <c r="I4" s="906"/>
      <c r="J4" s="906"/>
      <c r="K4" s="906"/>
      <c r="L4" s="906"/>
      <c r="M4" s="906"/>
      <c r="N4" s="906"/>
      <c r="O4" s="906"/>
      <c r="P4" s="906"/>
      <c r="Q4" s="906"/>
      <c r="R4" s="906"/>
      <c r="S4" s="906"/>
      <c r="T4" s="906"/>
      <c r="U4" s="937"/>
      <c r="V4" s="937"/>
      <c r="W4" s="937"/>
      <c r="X4" s="937"/>
      <c r="Y4" s="937"/>
      <c r="Z4" s="937"/>
      <c r="AA4" s="937"/>
      <c r="AC4" s="1030"/>
      <c r="AD4" s="1030"/>
      <c r="AE4" s="1030"/>
      <c r="AF4" s="1030"/>
      <c r="AG4" s="1030"/>
      <c r="AH4" s="1030"/>
      <c r="AI4" s="1030"/>
      <c r="AJ4" s="1030"/>
      <c r="AK4" s="1030"/>
      <c r="AL4" s="1030"/>
      <c r="AM4" s="1030"/>
      <c r="AN4" s="1030"/>
      <c r="AO4" s="1030"/>
      <c r="AP4" s="1030"/>
      <c r="AQ4" s="1030"/>
      <c r="AR4" s="1030"/>
      <c r="AS4" s="1030"/>
      <c r="AT4" s="1030"/>
      <c r="AU4" s="1030"/>
      <c r="AV4" s="1030"/>
      <c r="AW4" s="1030"/>
      <c r="AX4" s="1030"/>
      <c r="AY4" s="1030"/>
      <c r="AZ4" s="1030"/>
      <c r="BA4" s="1030"/>
      <c r="BB4" s="1030"/>
      <c r="BC4" s="1030"/>
      <c r="BD4" s="1030"/>
      <c r="BE4" s="1030"/>
      <c r="BF4" s="1030"/>
      <c r="BS4" s="903"/>
      <c r="BT4" s="903"/>
    </row>
    <row r="5" spans="1:73" ht="18" customHeight="1">
      <c r="A5" s="936"/>
      <c r="B5" s="906" t="s">
        <v>431</v>
      </c>
      <c r="C5" s="906"/>
      <c r="D5" s="906"/>
      <c r="E5" s="906"/>
      <c r="F5" s="906"/>
      <c r="G5" s="906"/>
      <c r="H5" s="906"/>
      <c r="I5" s="938" t="str">
        <f>項目一覧!$C$174</f>
        <v/>
      </c>
      <c r="J5" s="938"/>
      <c r="K5" s="906"/>
      <c r="L5" s="906"/>
      <c r="M5" s="906"/>
      <c r="N5" s="906"/>
      <c r="O5" s="906"/>
      <c r="P5" s="906"/>
      <c r="Q5" s="906"/>
      <c r="R5" s="906"/>
      <c r="S5" s="906"/>
      <c r="T5" s="906"/>
      <c r="U5" s="906"/>
      <c r="V5" s="906"/>
      <c r="W5" s="906"/>
      <c r="X5" s="906"/>
      <c r="Y5" s="906"/>
      <c r="Z5" s="906"/>
      <c r="AA5" s="906"/>
      <c r="AC5" s="1030"/>
      <c r="AD5" s="1031"/>
      <c r="AE5" s="906"/>
      <c r="AF5" s="1780"/>
      <c r="AG5" s="1780"/>
      <c r="AH5" s="1780"/>
      <c r="AI5" s="1780"/>
      <c r="AJ5" s="1780"/>
      <c r="AK5" s="1780"/>
      <c r="AL5" s="1780"/>
      <c r="AM5" s="1780"/>
      <c r="AN5" s="1031"/>
      <c r="AO5" s="1031"/>
      <c r="AP5" s="1031"/>
      <c r="AQ5" s="1031"/>
      <c r="AR5" s="1031"/>
      <c r="AS5" s="1031"/>
      <c r="AT5" s="1031"/>
      <c r="AU5" s="1031"/>
      <c r="AV5" s="1031"/>
      <c r="AW5" s="1031"/>
      <c r="AX5" s="1031"/>
      <c r="AY5" s="1031"/>
      <c r="AZ5" s="1031"/>
      <c r="BA5" s="1031"/>
      <c r="BB5" s="1031"/>
      <c r="BC5" s="1031"/>
      <c r="BD5" s="1031"/>
      <c r="BE5" s="1031"/>
      <c r="BF5" s="906"/>
      <c r="BG5" s="906"/>
      <c r="BH5" s="906"/>
      <c r="BS5" s="903"/>
      <c r="BT5" s="903"/>
    </row>
    <row r="6" spans="1:73" ht="18" customHeight="1">
      <c r="A6" s="936"/>
      <c r="B6" s="906" t="s">
        <v>408</v>
      </c>
      <c r="C6" s="906"/>
      <c r="D6" s="906"/>
      <c r="E6" s="906"/>
      <c r="F6" s="906"/>
      <c r="G6" s="906"/>
      <c r="H6" s="906"/>
      <c r="I6" s="938" t="str">
        <f>項目一覧!$C$173</f>
        <v/>
      </c>
      <c r="J6" s="938"/>
      <c r="K6" s="906"/>
      <c r="L6" s="906"/>
      <c r="M6" s="906"/>
      <c r="N6" s="906"/>
      <c r="O6" s="906"/>
      <c r="P6" s="906"/>
      <c r="Q6" s="906"/>
      <c r="R6" s="906"/>
      <c r="S6" s="906"/>
      <c r="T6" s="906"/>
      <c r="U6" s="906"/>
      <c r="V6" s="906"/>
      <c r="W6" s="906"/>
      <c r="X6" s="906"/>
      <c r="Y6" s="906"/>
      <c r="Z6" s="906"/>
      <c r="AA6" s="906"/>
      <c r="AC6" s="1030"/>
      <c r="AD6" s="1031"/>
      <c r="AE6" s="906"/>
      <c r="AF6" s="1780"/>
      <c r="AG6" s="1780"/>
      <c r="AH6" s="1780"/>
      <c r="AI6" s="1780"/>
      <c r="AJ6" s="1780"/>
      <c r="AK6" s="1780"/>
      <c r="AL6" s="1780"/>
      <c r="AM6" s="1780"/>
      <c r="AN6" s="1031"/>
      <c r="AO6" s="1031"/>
      <c r="AP6" s="1031"/>
      <c r="AQ6" s="1031"/>
      <c r="AR6" s="1031"/>
      <c r="AS6" s="1031"/>
      <c r="AT6" s="1031"/>
      <c r="AU6" s="1031"/>
      <c r="AV6" s="1031"/>
      <c r="AW6" s="1031"/>
      <c r="AX6" s="1031"/>
      <c r="AY6" s="1031"/>
      <c r="AZ6" s="1031"/>
      <c r="BA6" s="1031"/>
      <c r="BB6" s="1031"/>
      <c r="BC6" s="1031"/>
      <c r="BD6" s="1031"/>
      <c r="BE6" s="1031"/>
      <c r="BF6" s="906"/>
      <c r="BG6" s="906"/>
      <c r="BH6" s="906"/>
      <c r="BS6" s="903"/>
      <c r="BT6" s="903"/>
    </row>
    <row r="7" spans="1:73" ht="18" customHeight="1">
      <c r="A7" s="936"/>
      <c r="B7" s="906" t="s">
        <v>399</v>
      </c>
      <c r="C7" s="906"/>
      <c r="D7" s="906"/>
      <c r="E7" s="906"/>
      <c r="F7" s="906"/>
      <c r="G7" s="906"/>
      <c r="H7" s="906"/>
      <c r="I7" s="938" t="str">
        <f>項目一覧!$C$175</f>
        <v/>
      </c>
      <c r="J7" s="938"/>
      <c r="K7" s="906"/>
      <c r="L7" s="906"/>
      <c r="M7" s="906"/>
      <c r="N7" s="906"/>
      <c r="O7" s="906"/>
      <c r="P7" s="906"/>
      <c r="Q7" s="906"/>
      <c r="R7" s="906"/>
      <c r="S7" s="906"/>
      <c r="T7" s="906"/>
      <c r="U7" s="906"/>
      <c r="V7" s="906"/>
      <c r="W7" s="906"/>
      <c r="X7" s="906"/>
      <c r="Y7" s="906"/>
      <c r="Z7" s="906"/>
      <c r="AA7" s="906"/>
      <c r="AC7" s="1030"/>
      <c r="AD7" s="1031"/>
      <c r="AE7" s="906"/>
      <c r="AF7" s="1780"/>
      <c r="AG7" s="1780"/>
      <c r="AH7" s="1780"/>
      <c r="AI7" s="1780"/>
      <c r="AJ7" s="1780"/>
      <c r="AK7" s="1780"/>
      <c r="AL7" s="1780"/>
      <c r="AM7" s="1780"/>
      <c r="AN7" s="1031"/>
      <c r="AO7" s="1031"/>
      <c r="AP7" s="1031"/>
      <c r="AQ7" s="1031"/>
      <c r="AR7" s="1031"/>
      <c r="AS7" s="1031"/>
      <c r="AT7" s="1031"/>
      <c r="AU7" s="1031"/>
      <c r="AV7" s="1031"/>
      <c r="AW7" s="1031"/>
      <c r="AX7" s="1031"/>
      <c r="AY7" s="1031"/>
      <c r="AZ7" s="1031"/>
      <c r="BA7" s="1031"/>
      <c r="BB7" s="1031"/>
      <c r="BC7" s="1031"/>
      <c r="BD7" s="1031"/>
      <c r="BE7" s="1031"/>
      <c r="BF7" s="906"/>
      <c r="BG7" s="906"/>
      <c r="BH7" s="906"/>
      <c r="BS7" s="903"/>
      <c r="BT7" s="903"/>
    </row>
    <row r="8" spans="1:73" ht="18" customHeight="1">
      <c r="A8" s="936"/>
      <c r="B8" s="906" t="s">
        <v>430</v>
      </c>
      <c r="C8" s="906"/>
      <c r="D8" s="906"/>
      <c r="E8" s="906"/>
      <c r="F8" s="906"/>
      <c r="G8" s="906"/>
      <c r="H8" s="906"/>
      <c r="I8" s="1034" t="str">
        <f>項目一覧!$C$176</f>
        <v/>
      </c>
      <c r="J8" s="938"/>
      <c r="K8" s="906"/>
      <c r="L8" s="906"/>
      <c r="M8" s="906"/>
      <c r="N8" s="906"/>
      <c r="O8" s="906"/>
      <c r="P8" s="906"/>
      <c r="Q8" s="906"/>
      <c r="R8" s="906"/>
      <c r="S8" s="906"/>
      <c r="T8" s="906"/>
      <c r="U8" s="906"/>
      <c r="V8" s="906"/>
      <c r="W8" s="906"/>
      <c r="X8" s="906"/>
      <c r="Y8" s="906"/>
      <c r="Z8" s="906"/>
      <c r="AA8" s="906"/>
      <c r="AC8" s="1030"/>
      <c r="AD8" s="1031"/>
      <c r="AE8" s="906"/>
      <c r="AF8" s="1780"/>
      <c r="AG8" s="1780"/>
      <c r="AH8" s="1780"/>
      <c r="AI8" s="1780"/>
      <c r="AJ8" s="1780"/>
      <c r="AK8" s="1780"/>
      <c r="AL8" s="1780"/>
      <c r="AM8" s="1780"/>
      <c r="AN8" s="1780"/>
      <c r="AO8" s="1780"/>
      <c r="AP8" s="1780"/>
      <c r="AQ8" s="1780"/>
      <c r="AR8" s="1780"/>
      <c r="AS8" s="1780"/>
      <c r="AT8" s="1780"/>
      <c r="AU8" s="1780"/>
      <c r="AV8" s="1780"/>
      <c r="AW8" s="1780"/>
      <c r="AX8" s="1780"/>
      <c r="AY8" s="1780"/>
      <c r="AZ8" s="1780"/>
      <c r="BA8" s="1780"/>
      <c r="BB8" s="1780"/>
      <c r="BC8" s="1780"/>
      <c r="BD8" s="1780"/>
      <c r="BE8" s="1780"/>
      <c r="BF8" s="906"/>
      <c r="BG8" s="906"/>
      <c r="BH8" s="906"/>
      <c r="BS8" s="903"/>
      <c r="BT8" s="903"/>
    </row>
    <row r="9" spans="1:73" ht="18" customHeight="1">
      <c r="A9" s="940"/>
      <c r="B9" s="935" t="s">
        <v>397</v>
      </c>
      <c r="C9" s="935"/>
      <c r="D9" s="935"/>
      <c r="E9" s="935"/>
      <c r="F9" s="935"/>
      <c r="G9" s="935"/>
      <c r="H9" s="935"/>
      <c r="I9" s="1036" t="str">
        <f>項目一覧!$C$177</f>
        <v/>
      </c>
      <c r="J9" s="941"/>
      <c r="K9" s="935"/>
      <c r="L9" s="935"/>
      <c r="M9" s="935"/>
      <c r="N9" s="935"/>
      <c r="O9" s="935"/>
      <c r="P9" s="935"/>
      <c r="Q9" s="935"/>
      <c r="R9" s="935"/>
      <c r="S9" s="935"/>
      <c r="T9" s="935"/>
      <c r="U9" s="935"/>
      <c r="V9" s="935"/>
      <c r="W9" s="935"/>
      <c r="X9" s="935"/>
      <c r="Y9" s="935"/>
      <c r="Z9" s="935"/>
      <c r="AA9" s="935"/>
      <c r="AC9" s="1030"/>
      <c r="AD9" s="1031"/>
      <c r="AE9" s="906"/>
      <c r="AF9" s="1780"/>
      <c r="AG9" s="1780"/>
      <c r="AH9" s="1780"/>
      <c r="AI9" s="1780"/>
      <c r="AJ9" s="1780"/>
      <c r="AK9" s="1780"/>
      <c r="AL9" s="1780"/>
      <c r="AM9" s="1780"/>
      <c r="AN9" s="1031"/>
      <c r="AO9" s="1031"/>
      <c r="AP9" s="1031"/>
      <c r="AQ9" s="1031"/>
      <c r="AR9" s="1031"/>
      <c r="AS9" s="1031"/>
      <c r="AT9" s="1031"/>
      <c r="AU9" s="1031"/>
      <c r="AV9" s="1031"/>
      <c r="AW9" s="1031"/>
      <c r="AX9" s="1031"/>
      <c r="AY9" s="1031"/>
      <c r="AZ9" s="1031"/>
      <c r="BA9" s="1031"/>
      <c r="BB9" s="1031"/>
      <c r="BC9" s="1031"/>
      <c r="BD9" s="1031"/>
      <c r="BE9" s="1031"/>
      <c r="BF9" s="906"/>
      <c r="BG9" s="906"/>
      <c r="BH9" s="906"/>
      <c r="BT9" s="903"/>
      <c r="BU9" s="903"/>
    </row>
    <row r="10" spans="1:73" ht="16.5">
      <c r="I10" s="1037"/>
      <c r="J10" s="939"/>
      <c r="AC10" s="1030"/>
      <c r="AD10" s="1031"/>
      <c r="AE10" s="1031"/>
      <c r="AF10" s="1031"/>
      <c r="AG10" s="1031"/>
      <c r="AH10" s="1031"/>
      <c r="AI10" s="1031"/>
      <c r="AJ10" s="1031"/>
      <c r="AK10" s="1031"/>
      <c r="AL10" s="1031"/>
      <c r="AM10" s="1031"/>
      <c r="AN10" s="1031"/>
      <c r="AO10" s="1031"/>
      <c r="AP10" s="1031"/>
      <c r="AQ10" s="1031"/>
      <c r="AR10" s="1031"/>
      <c r="AS10" s="1031"/>
      <c r="AT10" s="1031"/>
      <c r="AU10" s="1031"/>
      <c r="AV10" s="1031"/>
      <c r="AW10" s="1031"/>
      <c r="AX10" s="1031"/>
      <c r="AY10" s="1031"/>
      <c r="AZ10" s="1031"/>
      <c r="BA10" s="1031"/>
      <c r="BB10" s="1031"/>
      <c r="BC10" s="1031"/>
      <c r="BD10" s="1031"/>
      <c r="BE10" s="1031"/>
      <c r="BF10" s="1031"/>
      <c r="BG10" s="906"/>
      <c r="BH10" s="906"/>
    </row>
    <row r="11" spans="1:73" ht="16.5">
      <c r="A11" s="936" t="s">
        <v>729</v>
      </c>
      <c r="B11" s="906" t="s">
        <v>756</v>
      </c>
      <c r="C11" s="906"/>
      <c r="D11" s="906"/>
      <c r="E11" s="906"/>
      <c r="F11" s="906"/>
      <c r="G11" s="906"/>
      <c r="H11" s="906"/>
      <c r="I11" s="938"/>
      <c r="J11" s="938"/>
      <c r="K11" s="906"/>
      <c r="L11" s="906"/>
      <c r="M11" s="906"/>
      <c r="N11" s="906"/>
      <c r="O11" s="906"/>
      <c r="P11" s="906"/>
      <c r="Q11" s="906"/>
      <c r="R11" s="906"/>
      <c r="S11" s="906"/>
      <c r="T11" s="906"/>
      <c r="U11" s="906"/>
      <c r="V11" s="906"/>
      <c r="W11" s="906"/>
      <c r="X11" s="906"/>
      <c r="Y11" s="906"/>
      <c r="Z11" s="906"/>
      <c r="AA11" s="906"/>
      <c r="AC11" s="1030"/>
      <c r="AD11" s="1031"/>
      <c r="AE11" s="1031"/>
      <c r="AF11" s="1031"/>
      <c r="AG11" s="1031"/>
      <c r="AH11" s="1031"/>
      <c r="AI11" s="1031"/>
      <c r="AJ11" s="1031"/>
      <c r="AK11" s="1031"/>
      <c r="AL11" s="1031"/>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c r="BG11" s="906"/>
      <c r="BH11" s="906"/>
    </row>
    <row r="12" spans="1:73" ht="16.5">
      <c r="A12" s="936"/>
      <c r="B12" s="906" t="s">
        <v>431</v>
      </c>
      <c r="C12" s="906"/>
      <c r="D12" s="906"/>
      <c r="E12" s="906"/>
      <c r="F12" s="906"/>
      <c r="G12" s="906"/>
      <c r="H12" s="906"/>
      <c r="I12" s="938" t="str">
        <f>項目一覧!$C$179</f>
        <v/>
      </c>
      <c r="J12" s="938"/>
      <c r="K12" s="906"/>
      <c r="L12" s="906"/>
      <c r="M12" s="906"/>
      <c r="N12" s="906"/>
      <c r="O12" s="906"/>
      <c r="P12" s="906"/>
      <c r="Q12" s="906"/>
      <c r="R12" s="906"/>
      <c r="S12" s="906"/>
      <c r="T12" s="906"/>
      <c r="U12" s="906"/>
      <c r="V12" s="906"/>
      <c r="W12" s="906"/>
      <c r="X12" s="906"/>
      <c r="Y12" s="906"/>
      <c r="Z12" s="906"/>
      <c r="AA12" s="906"/>
      <c r="AC12" s="1030"/>
      <c r="AD12" s="1031"/>
      <c r="AE12" s="1031"/>
      <c r="AF12" s="1780"/>
      <c r="AG12" s="1780"/>
      <c r="AH12" s="1780"/>
      <c r="AI12" s="1780"/>
      <c r="AJ12" s="1780"/>
      <c r="AK12" s="1780"/>
      <c r="AL12" s="1780"/>
      <c r="AM12" s="1780"/>
      <c r="AN12" s="1031"/>
      <c r="AO12" s="1031"/>
      <c r="AP12" s="1031"/>
      <c r="AQ12" s="1031"/>
      <c r="AR12" s="1031"/>
      <c r="AS12" s="1031"/>
      <c r="AT12" s="1031"/>
      <c r="AU12" s="1031"/>
      <c r="AV12" s="1031"/>
      <c r="AW12" s="1031"/>
      <c r="AX12" s="1031"/>
      <c r="AY12" s="1031"/>
      <c r="AZ12" s="1031"/>
      <c r="BA12" s="1031"/>
      <c r="BB12" s="1031"/>
      <c r="BC12" s="1031"/>
      <c r="BD12" s="1031"/>
      <c r="BE12" s="1031"/>
      <c r="BF12" s="906"/>
      <c r="BG12" s="906"/>
      <c r="BH12" s="906"/>
    </row>
    <row r="13" spans="1:73" ht="16.5">
      <c r="A13" s="936"/>
      <c r="B13" s="906" t="s">
        <v>408</v>
      </c>
      <c r="C13" s="906"/>
      <c r="D13" s="906"/>
      <c r="E13" s="906"/>
      <c r="F13" s="906"/>
      <c r="G13" s="906"/>
      <c r="H13" s="906"/>
      <c r="I13" s="938" t="str">
        <f>項目一覧!$C$178</f>
        <v/>
      </c>
      <c r="J13" s="938"/>
      <c r="K13" s="906"/>
      <c r="L13" s="906"/>
      <c r="M13" s="906"/>
      <c r="N13" s="906"/>
      <c r="O13" s="906"/>
      <c r="P13" s="906"/>
      <c r="Q13" s="906"/>
      <c r="R13" s="906"/>
      <c r="S13" s="906"/>
      <c r="T13" s="906"/>
      <c r="U13" s="906"/>
      <c r="V13" s="906"/>
      <c r="W13" s="906"/>
      <c r="X13" s="906"/>
      <c r="Y13" s="906"/>
      <c r="Z13" s="906"/>
      <c r="AA13" s="906"/>
      <c r="AC13" s="1030"/>
      <c r="AD13" s="1031"/>
      <c r="AE13" s="1031"/>
      <c r="AF13" s="1780"/>
      <c r="AG13" s="1780"/>
      <c r="AH13" s="1780"/>
      <c r="AI13" s="1780"/>
      <c r="AJ13" s="1780"/>
      <c r="AK13" s="1780"/>
      <c r="AL13" s="1780"/>
      <c r="AM13" s="1780"/>
      <c r="AN13" s="1031"/>
      <c r="AO13" s="1031"/>
      <c r="AP13" s="1031"/>
      <c r="AQ13" s="1031"/>
      <c r="AR13" s="1031"/>
      <c r="AS13" s="1031"/>
      <c r="AT13" s="1031"/>
      <c r="AU13" s="1031"/>
      <c r="AV13" s="1031"/>
      <c r="AW13" s="1031"/>
      <c r="AX13" s="1031"/>
      <c r="AY13" s="1031"/>
      <c r="AZ13" s="1031"/>
      <c r="BA13" s="1031"/>
      <c r="BB13" s="1031"/>
      <c r="BC13" s="1031"/>
      <c r="BD13" s="1031"/>
      <c r="BE13" s="1031"/>
      <c r="BF13" s="906"/>
      <c r="BG13" s="906"/>
      <c r="BH13" s="906"/>
    </row>
    <row r="14" spans="1:73" ht="16.5">
      <c r="A14" s="936"/>
      <c r="B14" s="906" t="s">
        <v>399</v>
      </c>
      <c r="C14" s="906"/>
      <c r="D14" s="906"/>
      <c r="E14" s="906"/>
      <c r="F14" s="906"/>
      <c r="G14" s="906"/>
      <c r="H14" s="906"/>
      <c r="I14" s="938" t="str">
        <f>項目一覧!$C$180</f>
        <v/>
      </c>
      <c r="J14" s="938"/>
      <c r="K14" s="906"/>
      <c r="L14" s="906"/>
      <c r="M14" s="906"/>
      <c r="N14" s="906"/>
      <c r="O14" s="906"/>
      <c r="P14" s="906"/>
      <c r="Q14" s="906"/>
      <c r="R14" s="906"/>
      <c r="S14" s="906"/>
      <c r="T14" s="906"/>
      <c r="U14" s="906"/>
      <c r="V14" s="906"/>
      <c r="W14" s="906"/>
      <c r="X14" s="906"/>
      <c r="Y14" s="906"/>
      <c r="Z14" s="906"/>
      <c r="AA14" s="906"/>
      <c r="AC14" s="1030"/>
      <c r="AD14" s="1031"/>
      <c r="AE14" s="1031"/>
      <c r="AF14" s="1780"/>
      <c r="AG14" s="1780"/>
      <c r="AH14" s="1780"/>
      <c r="AI14" s="1780"/>
      <c r="AJ14" s="1780"/>
      <c r="AK14" s="1780"/>
      <c r="AL14" s="1780"/>
      <c r="AM14" s="1780"/>
      <c r="AN14" s="1031"/>
      <c r="AO14" s="1031"/>
      <c r="AP14" s="1031"/>
      <c r="AQ14" s="1031"/>
      <c r="AR14" s="1031"/>
      <c r="AS14" s="1031"/>
      <c r="AT14" s="1031"/>
      <c r="AU14" s="1031"/>
      <c r="AV14" s="1031"/>
      <c r="AW14" s="1031"/>
      <c r="AX14" s="1031"/>
      <c r="AY14" s="1031"/>
      <c r="AZ14" s="1031"/>
      <c r="BA14" s="1031"/>
      <c r="BB14" s="1031"/>
      <c r="BC14" s="1031"/>
      <c r="BD14" s="1031"/>
      <c r="BE14" s="1031"/>
      <c r="BF14" s="906"/>
      <c r="BG14" s="906"/>
      <c r="BH14" s="906"/>
    </row>
    <row r="15" spans="1:73" ht="16.5">
      <c r="A15" s="936"/>
      <c r="B15" s="906" t="s">
        <v>430</v>
      </c>
      <c r="C15" s="906"/>
      <c r="D15" s="906"/>
      <c r="E15" s="906"/>
      <c r="F15" s="906"/>
      <c r="G15" s="906"/>
      <c r="H15" s="906"/>
      <c r="I15" s="1034" t="str">
        <f>項目一覧!$C$181</f>
        <v/>
      </c>
      <c r="J15" s="938"/>
      <c r="K15" s="906"/>
      <c r="L15" s="906"/>
      <c r="M15" s="906"/>
      <c r="N15" s="906"/>
      <c r="O15" s="906"/>
      <c r="P15" s="906"/>
      <c r="Q15" s="906"/>
      <c r="R15" s="906"/>
      <c r="S15" s="906"/>
      <c r="T15" s="906"/>
      <c r="U15" s="906"/>
      <c r="V15" s="906"/>
      <c r="W15" s="906"/>
      <c r="X15" s="906"/>
      <c r="Y15" s="906"/>
      <c r="Z15" s="906"/>
      <c r="AA15" s="906"/>
      <c r="AC15" s="1030"/>
      <c r="AD15" s="1031"/>
      <c r="AE15" s="1031"/>
      <c r="AF15" s="1780"/>
      <c r="AG15" s="1780"/>
      <c r="AH15" s="1780"/>
      <c r="AI15" s="1780"/>
      <c r="AJ15" s="1780"/>
      <c r="AK15" s="1780"/>
      <c r="AL15" s="1780"/>
      <c r="AM15" s="1780"/>
      <c r="AN15" s="1780"/>
      <c r="AO15" s="1780"/>
      <c r="AP15" s="1780"/>
      <c r="AQ15" s="1780"/>
      <c r="AR15" s="1780"/>
      <c r="AS15" s="1780"/>
      <c r="AT15" s="1780"/>
      <c r="AU15" s="1780"/>
      <c r="AV15" s="1780"/>
      <c r="AW15" s="1780"/>
      <c r="AX15" s="1780"/>
      <c r="AY15" s="1780"/>
      <c r="AZ15" s="1780"/>
      <c r="BA15" s="1780"/>
      <c r="BB15" s="1780"/>
      <c r="BC15" s="1780"/>
      <c r="BD15" s="1780"/>
      <c r="BE15" s="1780"/>
      <c r="BF15" s="906"/>
      <c r="BG15" s="906"/>
      <c r="BH15" s="906"/>
    </row>
    <row r="16" spans="1:73" ht="16.5">
      <c r="A16" s="940"/>
      <c r="B16" s="935" t="s">
        <v>397</v>
      </c>
      <c r="C16" s="935"/>
      <c r="D16" s="935"/>
      <c r="E16" s="935"/>
      <c r="F16" s="935"/>
      <c r="G16" s="935"/>
      <c r="H16" s="935"/>
      <c r="I16" s="1036" t="str">
        <f>項目一覧!$C$182</f>
        <v/>
      </c>
      <c r="J16" s="941"/>
      <c r="K16" s="935"/>
      <c r="L16" s="935"/>
      <c r="M16" s="935"/>
      <c r="N16" s="935"/>
      <c r="O16" s="935"/>
      <c r="P16" s="935"/>
      <c r="Q16" s="935"/>
      <c r="R16" s="935"/>
      <c r="S16" s="935"/>
      <c r="T16" s="935"/>
      <c r="U16" s="935"/>
      <c r="V16" s="935"/>
      <c r="W16" s="935"/>
      <c r="X16" s="935"/>
      <c r="Y16" s="935"/>
      <c r="Z16" s="935"/>
      <c r="AA16" s="935"/>
      <c r="AC16" s="1030"/>
      <c r="AD16" s="1031"/>
      <c r="AE16" s="1031"/>
      <c r="AF16" s="1780"/>
      <c r="AG16" s="1780"/>
      <c r="AH16" s="1780"/>
      <c r="AI16" s="1780"/>
      <c r="AJ16" s="1780"/>
      <c r="AK16" s="1780"/>
      <c r="AL16" s="1780"/>
      <c r="AM16" s="1780"/>
      <c r="AN16" s="1031"/>
      <c r="AO16" s="1031"/>
      <c r="AP16" s="1031"/>
      <c r="AQ16" s="1031"/>
      <c r="AR16" s="1031"/>
      <c r="AS16" s="1031"/>
      <c r="AT16" s="1031"/>
      <c r="AU16" s="1031"/>
      <c r="AV16" s="1031"/>
      <c r="AW16" s="1031"/>
      <c r="AX16" s="1031"/>
      <c r="AY16" s="1031"/>
      <c r="AZ16" s="1031"/>
      <c r="BA16" s="1031"/>
      <c r="BB16" s="1031"/>
      <c r="BC16" s="1031"/>
      <c r="BD16" s="1031"/>
      <c r="BE16" s="1031"/>
      <c r="BF16" s="906"/>
      <c r="BG16" s="906"/>
      <c r="BH16" s="906"/>
    </row>
    <row r="17" spans="1:58" ht="16.5">
      <c r="I17" s="1037"/>
      <c r="J17" s="939"/>
      <c r="AC17" s="1030"/>
      <c r="AD17" s="1031"/>
      <c r="AE17" s="1031"/>
      <c r="AF17" s="1031"/>
      <c r="AG17" s="1031"/>
      <c r="AH17" s="1031"/>
      <c r="AI17" s="1031"/>
      <c r="AJ17" s="1031"/>
      <c r="AK17" s="1031"/>
      <c r="AL17" s="1031"/>
      <c r="AM17" s="1031"/>
      <c r="AN17" s="1031"/>
      <c r="AO17" s="1031"/>
      <c r="AP17" s="1031"/>
      <c r="AQ17" s="1031"/>
      <c r="AR17" s="1031"/>
      <c r="AS17" s="1031"/>
      <c r="AT17" s="1031"/>
      <c r="AU17" s="1031"/>
      <c r="AV17" s="1031"/>
      <c r="AW17" s="1031"/>
      <c r="AX17" s="1031"/>
      <c r="AY17" s="1031"/>
      <c r="AZ17" s="1031"/>
      <c r="BA17" s="1031"/>
      <c r="BB17" s="1031"/>
      <c r="BC17" s="1031"/>
      <c r="BD17" s="1031"/>
      <c r="BE17" s="1031"/>
      <c r="BF17" s="1031"/>
    </row>
    <row r="18" spans="1:58" ht="16.5">
      <c r="A18" s="936" t="s">
        <v>729</v>
      </c>
      <c r="B18" s="906" t="s">
        <v>755</v>
      </c>
      <c r="C18" s="906"/>
      <c r="D18" s="906"/>
      <c r="E18" s="906"/>
      <c r="F18" s="906"/>
      <c r="G18" s="906"/>
      <c r="H18" s="906"/>
      <c r="I18" s="938"/>
      <c r="J18" s="938"/>
      <c r="K18" s="906"/>
      <c r="L18" s="906"/>
      <c r="M18" s="906"/>
      <c r="N18" s="906"/>
      <c r="O18" s="906"/>
      <c r="P18" s="906"/>
      <c r="Q18" s="906"/>
      <c r="R18" s="906"/>
      <c r="S18" s="906"/>
      <c r="T18" s="906"/>
      <c r="U18" s="906"/>
      <c r="V18" s="906"/>
      <c r="W18" s="906"/>
      <c r="X18" s="906"/>
      <c r="Y18" s="906"/>
      <c r="Z18" s="906"/>
      <c r="AA18" s="906"/>
      <c r="AC18" s="1030"/>
      <c r="AD18" s="1031"/>
      <c r="AE18" s="1031"/>
      <c r="AF18" s="1031"/>
      <c r="AG18" s="1031"/>
      <c r="AH18" s="1031"/>
      <c r="AI18" s="1031"/>
      <c r="AJ18" s="1031"/>
      <c r="AK18" s="1031"/>
      <c r="AL18" s="1031"/>
      <c r="AM18" s="1031"/>
      <c r="AN18" s="1031"/>
      <c r="AO18" s="1031"/>
      <c r="AP18" s="1031"/>
      <c r="AQ18" s="1031"/>
      <c r="AR18" s="1031"/>
      <c r="AS18" s="1031"/>
      <c r="AT18" s="1031"/>
      <c r="AU18" s="1031"/>
      <c r="AV18" s="1031"/>
      <c r="AW18" s="1031"/>
      <c r="AX18" s="1031"/>
      <c r="AY18" s="1031"/>
      <c r="AZ18" s="1031"/>
      <c r="BA18" s="1031"/>
      <c r="BB18" s="1031"/>
      <c r="BC18" s="1031"/>
      <c r="BD18" s="1031"/>
      <c r="BE18" s="1031"/>
      <c r="BF18" s="1031"/>
    </row>
    <row r="19" spans="1:58" ht="16.5">
      <c r="A19" s="936"/>
      <c r="B19" s="906" t="s">
        <v>431</v>
      </c>
      <c r="C19" s="906"/>
      <c r="D19" s="906"/>
      <c r="E19" s="906"/>
      <c r="F19" s="906"/>
      <c r="G19" s="906"/>
      <c r="H19" s="906"/>
      <c r="I19" s="938" t="str">
        <f>項目一覧!$C$185</f>
        <v/>
      </c>
      <c r="J19" s="938"/>
      <c r="K19" s="906"/>
      <c r="L19" s="906"/>
      <c r="M19" s="906"/>
      <c r="N19" s="906"/>
      <c r="O19" s="906"/>
      <c r="P19" s="906"/>
      <c r="Q19" s="906"/>
      <c r="R19" s="906"/>
      <c r="S19" s="906"/>
      <c r="T19" s="906"/>
      <c r="U19" s="906"/>
      <c r="V19" s="906"/>
      <c r="W19" s="906"/>
      <c r="X19" s="906"/>
      <c r="Y19" s="906"/>
      <c r="Z19" s="906"/>
      <c r="AA19" s="906"/>
      <c r="AC19" s="1030"/>
      <c r="AD19" s="1031"/>
      <c r="AE19" s="1031"/>
      <c r="AF19" s="1780"/>
      <c r="AG19" s="1780"/>
      <c r="AH19" s="1780"/>
      <c r="AI19" s="1780"/>
      <c r="AJ19" s="1780"/>
      <c r="AK19" s="1780"/>
      <c r="AL19" s="1780"/>
      <c r="AM19" s="1780"/>
      <c r="AN19" s="1031"/>
      <c r="AO19" s="1031"/>
      <c r="AP19" s="1031"/>
      <c r="AQ19" s="1031"/>
      <c r="AR19" s="1031"/>
      <c r="AS19" s="1031"/>
      <c r="AT19" s="1031"/>
      <c r="AU19" s="1031"/>
      <c r="AV19" s="1031"/>
      <c r="AW19" s="1031"/>
      <c r="AX19" s="1031"/>
      <c r="AY19" s="1031"/>
      <c r="AZ19" s="1031"/>
      <c r="BA19" s="1031"/>
      <c r="BB19" s="1031"/>
      <c r="BC19" s="1031"/>
      <c r="BD19" s="1031"/>
      <c r="BE19" s="1031"/>
      <c r="BF19" s="906"/>
    </row>
    <row r="20" spans="1:58" ht="16.5">
      <c r="A20" s="936"/>
      <c r="B20" s="906" t="s">
        <v>408</v>
      </c>
      <c r="C20" s="906"/>
      <c r="D20" s="906"/>
      <c r="E20" s="906"/>
      <c r="F20" s="906"/>
      <c r="G20" s="906"/>
      <c r="H20" s="906"/>
      <c r="I20" s="938" t="str">
        <f>項目一覧!$C$184</f>
        <v/>
      </c>
      <c r="J20" s="938"/>
      <c r="K20" s="906"/>
      <c r="L20" s="906"/>
      <c r="M20" s="906"/>
      <c r="N20" s="906"/>
      <c r="O20" s="906"/>
      <c r="P20" s="906"/>
      <c r="Q20" s="906"/>
      <c r="R20" s="906"/>
      <c r="S20" s="906"/>
      <c r="T20" s="906"/>
      <c r="U20" s="906"/>
      <c r="V20" s="906"/>
      <c r="W20" s="906"/>
      <c r="X20" s="906"/>
      <c r="Y20" s="906"/>
      <c r="Z20" s="906"/>
      <c r="AA20" s="906"/>
      <c r="AC20" s="1030"/>
      <c r="AD20" s="1031"/>
      <c r="AE20" s="1031"/>
      <c r="AF20" s="1780"/>
      <c r="AG20" s="1780"/>
      <c r="AH20" s="1780"/>
      <c r="AI20" s="1780"/>
      <c r="AJ20" s="1780"/>
      <c r="AK20" s="1780"/>
      <c r="AL20" s="1780"/>
      <c r="AM20" s="1780"/>
      <c r="AN20" s="1031"/>
      <c r="AO20" s="1031"/>
      <c r="AP20" s="1031"/>
      <c r="AQ20" s="1031"/>
      <c r="AR20" s="1031"/>
      <c r="AS20" s="1031"/>
      <c r="AT20" s="1031"/>
      <c r="AU20" s="1031"/>
      <c r="AV20" s="1031"/>
      <c r="AW20" s="1031"/>
      <c r="AX20" s="1031"/>
      <c r="AY20" s="1031"/>
      <c r="AZ20" s="1031"/>
      <c r="BA20" s="1031"/>
      <c r="BB20" s="1031"/>
      <c r="BC20" s="1031"/>
      <c r="BD20" s="1031"/>
      <c r="BE20" s="1031"/>
      <c r="BF20" s="906"/>
    </row>
    <row r="21" spans="1:58" ht="16.5">
      <c r="A21" s="936"/>
      <c r="B21" s="906" t="s">
        <v>399</v>
      </c>
      <c r="C21" s="906"/>
      <c r="D21" s="906"/>
      <c r="E21" s="906"/>
      <c r="F21" s="906"/>
      <c r="G21" s="906"/>
      <c r="H21" s="906"/>
      <c r="I21" s="938" t="str">
        <f>項目一覧!$C$186</f>
        <v/>
      </c>
      <c r="J21" s="938"/>
      <c r="K21" s="906"/>
      <c r="L21" s="906"/>
      <c r="M21" s="906"/>
      <c r="N21" s="906"/>
      <c r="O21" s="906"/>
      <c r="P21" s="906"/>
      <c r="Q21" s="906"/>
      <c r="R21" s="906"/>
      <c r="S21" s="906"/>
      <c r="T21" s="906"/>
      <c r="U21" s="906"/>
      <c r="V21" s="906"/>
      <c r="W21" s="906"/>
      <c r="X21" s="906"/>
      <c r="Y21" s="906"/>
      <c r="Z21" s="906"/>
      <c r="AA21" s="906"/>
      <c r="AC21" s="1030"/>
      <c r="AD21" s="1031"/>
      <c r="AE21" s="1031"/>
      <c r="AF21" s="1780"/>
      <c r="AG21" s="1780"/>
      <c r="AH21" s="1780"/>
      <c r="AI21" s="1780"/>
      <c r="AJ21" s="1780"/>
      <c r="AK21" s="1780"/>
      <c r="AL21" s="1780"/>
      <c r="AM21" s="1780"/>
      <c r="AN21" s="1031"/>
      <c r="AO21" s="1031"/>
      <c r="AP21" s="1031"/>
      <c r="AQ21" s="1031"/>
      <c r="AR21" s="1031"/>
      <c r="AS21" s="1031"/>
      <c r="AT21" s="1031"/>
      <c r="AU21" s="1031"/>
      <c r="AV21" s="1031"/>
      <c r="AW21" s="1031"/>
      <c r="AX21" s="1031"/>
      <c r="AY21" s="1031"/>
      <c r="AZ21" s="1031"/>
      <c r="BA21" s="1031"/>
      <c r="BB21" s="1031"/>
      <c r="BC21" s="1031"/>
      <c r="BD21" s="1031"/>
      <c r="BE21" s="1031"/>
      <c r="BF21" s="906"/>
    </row>
    <row r="22" spans="1:58" ht="16.5">
      <c r="A22" s="936"/>
      <c r="B22" s="906" t="s">
        <v>430</v>
      </c>
      <c r="C22" s="906"/>
      <c r="D22" s="906"/>
      <c r="E22" s="906"/>
      <c r="F22" s="906"/>
      <c r="G22" s="906"/>
      <c r="H22" s="906"/>
      <c r="I22" s="1034" t="str">
        <f>項目一覧!$C$187</f>
        <v/>
      </c>
      <c r="J22" s="938"/>
      <c r="K22" s="906"/>
      <c r="L22" s="906"/>
      <c r="M22" s="906"/>
      <c r="N22" s="906"/>
      <c r="O22" s="906"/>
      <c r="P22" s="906"/>
      <c r="Q22" s="906"/>
      <c r="R22" s="906"/>
      <c r="S22" s="906"/>
      <c r="T22" s="906"/>
      <c r="U22" s="906"/>
      <c r="V22" s="906"/>
      <c r="W22" s="906"/>
      <c r="X22" s="906"/>
      <c r="Y22" s="906"/>
      <c r="Z22" s="906"/>
      <c r="AA22" s="906"/>
      <c r="AC22" s="1030"/>
      <c r="AD22" s="1031"/>
      <c r="AE22" s="1031"/>
      <c r="AF22" s="1780"/>
      <c r="AG22" s="1780"/>
      <c r="AH22" s="1780"/>
      <c r="AI22" s="1780"/>
      <c r="AJ22" s="1780"/>
      <c r="AK22" s="1780"/>
      <c r="AL22" s="1780"/>
      <c r="AM22" s="1780"/>
      <c r="AN22" s="1780"/>
      <c r="AO22" s="1780"/>
      <c r="AP22" s="1780"/>
      <c r="AQ22" s="1780"/>
      <c r="AR22" s="1780"/>
      <c r="AS22" s="1780"/>
      <c r="AT22" s="1780"/>
      <c r="AU22" s="1780"/>
      <c r="AV22" s="1780"/>
      <c r="AW22" s="1780"/>
      <c r="AX22" s="1780"/>
      <c r="AY22" s="1780"/>
      <c r="AZ22" s="1780"/>
      <c r="BA22" s="1780"/>
      <c r="BB22" s="1780"/>
      <c r="BC22" s="1780"/>
      <c r="BD22" s="1780"/>
      <c r="BE22" s="1780"/>
      <c r="BF22" s="906"/>
    </row>
    <row r="23" spans="1:58" ht="16.5">
      <c r="A23" s="940"/>
      <c r="B23" s="935" t="s">
        <v>397</v>
      </c>
      <c r="C23" s="935"/>
      <c r="D23" s="935"/>
      <c r="E23" s="935"/>
      <c r="F23" s="935"/>
      <c r="G23" s="935"/>
      <c r="H23" s="935"/>
      <c r="I23" s="1036" t="str">
        <f>項目一覧!$C$188</f>
        <v/>
      </c>
      <c r="J23" s="941"/>
      <c r="K23" s="935"/>
      <c r="L23" s="935"/>
      <c r="M23" s="935"/>
      <c r="N23" s="935"/>
      <c r="O23" s="935"/>
      <c r="P23" s="935"/>
      <c r="Q23" s="935"/>
      <c r="R23" s="935"/>
      <c r="S23" s="935"/>
      <c r="T23" s="935"/>
      <c r="U23" s="935"/>
      <c r="V23" s="935"/>
      <c r="W23" s="935"/>
      <c r="X23" s="935"/>
      <c r="Y23" s="935"/>
      <c r="Z23" s="935"/>
      <c r="AA23" s="935"/>
      <c r="AC23" s="1030"/>
      <c r="AD23" s="1031"/>
      <c r="AE23" s="1031"/>
      <c r="AF23" s="1780"/>
      <c r="AG23" s="1780"/>
      <c r="AH23" s="1780"/>
      <c r="AI23" s="1780"/>
      <c r="AJ23" s="1780"/>
      <c r="AK23" s="1780"/>
      <c r="AL23" s="1780"/>
      <c r="AM23" s="1780"/>
      <c r="AN23" s="1031"/>
      <c r="AO23" s="1031"/>
      <c r="AP23" s="1031"/>
      <c r="AQ23" s="1031"/>
      <c r="AR23" s="1031"/>
      <c r="AS23" s="1031"/>
      <c r="AT23" s="1031"/>
      <c r="AU23" s="1031"/>
      <c r="AV23" s="1031"/>
      <c r="AW23" s="1031"/>
      <c r="AX23" s="1031"/>
      <c r="AY23" s="1031"/>
      <c r="AZ23" s="1031"/>
      <c r="BA23" s="1031"/>
      <c r="BB23" s="1031"/>
      <c r="BC23" s="1031"/>
      <c r="BD23" s="1031"/>
      <c r="BE23" s="1031"/>
      <c r="BF23" s="906"/>
    </row>
    <row r="26" spans="1:58">
      <c r="B26" s="903"/>
      <c r="C26" s="903"/>
      <c r="D26" s="903"/>
      <c r="E26" s="903"/>
      <c r="F26" s="903"/>
      <c r="G26" s="903"/>
      <c r="H26" s="903"/>
      <c r="I26" s="903"/>
      <c r="J26" s="903"/>
      <c r="M26" s="903"/>
    </row>
    <row r="27" spans="1:58">
      <c r="B27" s="1035"/>
      <c r="C27" s="1035"/>
      <c r="D27" s="1035"/>
      <c r="E27" s="1035"/>
      <c r="F27" s="1035"/>
      <c r="G27" s="1035"/>
      <c r="H27" s="1035"/>
      <c r="I27" s="1035"/>
      <c r="J27" s="1035"/>
      <c r="K27" s="1035"/>
      <c r="L27" s="1035"/>
      <c r="M27" s="1035"/>
      <c r="N27" s="1035"/>
    </row>
    <row r="28" spans="1:58">
      <c r="B28" s="1035"/>
      <c r="C28" s="1035"/>
      <c r="D28" s="1035"/>
      <c r="E28" s="1035"/>
      <c r="F28" s="1035"/>
      <c r="G28" s="1035"/>
      <c r="H28" s="1035"/>
      <c r="I28" s="1035"/>
      <c r="J28" s="1035"/>
      <c r="K28" s="1035"/>
      <c r="L28" s="1035"/>
      <c r="M28" s="1035"/>
      <c r="N28" s="1035"/>
    </row>
    <row r="29" spans="1:58">
      <c r="C29" s="903"/>
      <c r="D29" s="903"/>
      <c r="E29" s="903"/>
      <c r="F29" s="903"/>
      <c r="G29" s="903"/>
      <c r="H29" s="903"/>
      <c r="I29" s="903"/>
      <c r="J29" s="903"/>
      <c r="M29" s="903"/>
    </row>
    <row r="30" spans="1:58">
      <c r="C30" s="1035"/>
      <c r="D30" s="1035"/>
      <c r="E30" s="1035"/>
      <c r="F30" s="1035"/>
      <c r="G30" s="1035"/>
      <c r="H30" s="1035"/>
      <c r="I30" s="1035"/>
      <c r="J30" s="1035"/>
      <c r="K30" s="1035"/>
      <c r="L30" s="1035"/>
      <c r="M30" s="1035"/>
      <c r="N30" s="1035"/>
    </row>
    <row r="31" spans="1:58">
      <c r="B31" s="1035"/>
      <c r="C31" s="1035"/>
      <c r="D31" s="1035"/>
      <c r="E31" s="1035"/>
      <c r="F31" s="1035"/>
      <c r="G31" s="1035"/>
      <c r="H31" s="1035"/>
      <c r="I31" s="1035"/>
      <c r="J31" s="1035"/>
      <c r="K31" s="1035"/>
      <c r="L31" s="1035"/>
      <c r="M31" s="1035"/>
      <c r="N31" s="1035"/>
    </row>
    <row r="32" spans="1:58">
      <c r="C32" s="903"/>
      <c r="D32" s="903"/>
      <c r="E32" s="903"/>
      <c r="F32" s="903"/>
      <c r="G32" s="903"/>
      <c r="H32" s="903"/>
      <c r="I32" s="903"/>
      <c r="J32" s="903"/>
      <c r="M32" s="903"/>
    </row>
    <row r="33" spans="2:14">
      <c r="C33" s="1035"/>
      <c r="D33" s="1035"/>
      <c r="E33" s="1035"/>
      <c r="F33" s="1035"/>
      <c r="G33" s="1035"/>
      <c r="H33" s="1035"/>
      <c r="I33" s="1035"/>
      <c r="J33" s="1035"/>
      <c r="K33" s="1035"/>
      <c r="L33" s="1035"/>
      <c r="M33" s="1035"/>
      <c r="N33" s="1035"/>
    </row>
    <row r="34" spans="2:14">
      <c r="B34" s="1035"/>
      <c r="C34" s="1035"/>
      <c r="D34" s="1035"/>
      <c r="E34" s="1035"/>
      <c r="F34" s="1035"/>
      <c r="G34" s="1035"/>
      <c r="H34" s="1035"/>
      <c r="I34" s="1035"/>
      <c r="J34" s="1035"/>
      <c r="K34" s="1035"/>
      <c r="L34" s="1035"/>
      <c r="M34" s="1035"/>
      <c r="N34" s="1035"/>
    </row>
    <row r="35" spans="2:14">
      <c r="C35" s="903"/>
      <c r="D35" s="903"/>
      <c r="E35" s="903"/>
      <c r="F35" s="903"/>
      <c r="G35" s="903"/>
      <c r="H35" s="903"/>
      <c r="I35" s="903"/>
      <c r="J35" s="903"/>
      <c r="M35" s="903"/>
    </row>
    <row r="36" spans="2:14">
      <c r="C36" s="1035"/>
      <c r="D36" s="1035"/>
      <c r="E36" s="1035"/>
      <c r="F36" s="1035"/>
      <c r="G36" s="1035"/>
      <c r="H36" s="1035"/>
      <c r="I36" s="1035"/>
      <c r="J36" s="1035"/>
      <c r="K36" s="1035"/>
      <c r="L36" s="1035"/>
      <c r="M36" s="1035"/>
      <c r="N36" s="1035"/>
    </row>
    <row r="37" spans="2:14">
      <c r="B37" s="1035"/>
      <c r="C37" s="1035"/>
      <c r="D37" s="1035"/>
      <c r="E37" s="1035"/>
      <c r="F37" s="1035"/>
      <c r="G37" s="1035"/>
      <c r="H37" s="1035"/>
      <c r="I37" s="1035"/>
      <c r="J37" s="1035"/>
      <c r="K37" s="1035"/>
      <c r="L37" s="1035"/>
      <c r="M37" s="1035"/>
      <c r="N37" s="1035"/>
    </row>
  </sheetData>
  <sheetProtection selectLockedCells="1"/>
  <mergeCells count="15">
    <mergeCell ref="AF14:AM14"/>
    <mergeCell ref="AF9:AM9"/>
    <mergeCell ref="AF12:AM12"/>
    <mergeCell ref="AF5:AM5"/>
    <mergeCell ref="AF6:AM6"/>
    <mergeCell ref="AF7:AM7"/>
    <mergeCell ref="AF13:AM13"/>
    <mergeCell ref="AF8:BE8"/>
    <mergeCell ref="AF15:BE15"/>
    <mergeCell ref="AF16:AM16"/>
    <mergeCell ref="AF23:AM23"/>
    <mergeCell ref="AF19:AM19"/>
    <mergeCell ref="AF20:AM20"/>
    <mergeCell ref="AF21:AM21"/>
    <mergeCell ref="AF22:BE22"/>
  </mergeCells>
  <phoneticPr fontId="2"/>
  <hyperlinks>
    <hyperlink ref="T1:W1" location="作業メニュー!A1" display="作業メニュー" xr:uid="{00000000-0004-0000-1300-000000000000}"/>
  </hyperlinks>
  <printOptions horizontalCentered="1"/>
  <pageMargins left="0.74803149606299213" right="0.35433070866141736" top="0.70866141732283472" bottom="0.35433070866141736" header="0.51181102362204722" footer="0.27559055118110237"/>
  <pageSetup paperSize="9" scale="93" orientation="portrait" r:id="rId1"/>
  <headerFooter alignWithMargins="0">
    <oddFooter>&amp;R070620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dimension ref="A1:AR336"/>
  <sheetViews>
    <sheetView showGridLines="0" workbookViewId="0"/>
  </sheetViews>
  <sheetFormatPr defaultColWidth="9" defaultRowHeight="13"/>
  <cols>
    <col min="1" max="1" width="1.5" style="904" customWidth="1"/>
    <col min="2" max="5" width="3.5" style="904" customWidth="1"/>
    <col min="6" max="6" width="4" style="904" customWidth="1"/>
    <col min="7" max="27" width="3.5" style="904" customWidth="1"/>
    <col min="28" max="30" width="3" style="904" customWidth="1"/>
    <col min="31" max="33" width="2.58203125" style="904" customWidth="1"/>
    <col min="34" max="34" width="9" style="904" customWidth="1"/>
    <col min="35" max="35" width="2" style="904" customWidth="1"/>
    <col min="36" max="36" width="1.75" style="904" customWidth="1"/>
    <col min="37" max="37" width="1.5" style="904" customWidth="1"/>
    <col min="38" max="38" width="2.25" style="904" customWidth="1"/>
    <col min="39" max="39" width="1.33203125" style="904" customWidth="1"/>
    <col min="40" max="42" width="2" style="904" customWidth="1"/>
    <col min="43" max="43" width="2.58203125" style="904" customWidth="1"/>
    <col min="44" max="16384" width="9" style="904"/>
  </cols>
  <sheetData>
    <row r="1" spans="1:31" s="897" customFormat="1" ht="38.25" customHeight="1" thickBot="1">
      <c r="A1" s="1045" t="s">
        <v>3708</v>
      </c>
      <c r="Q1" s="898" t="s">
        <v>64</v>
      </c>
      <c r="R1" s="898"/>
      <c r="S1" s="898"/>
      <c r="T1" s="898"/>
      <c r="U1" s="1091"/>
      <c r="X1" s="1091"/>
      <c r="AE1" s="900" t="s">
        <v>549</v>
      </c>
    </row>
    <row r="2" spans="1:31" ht="12" customHeight="1" thickTop="1">
      <c r="A2" s="1051"/>
    </row>
    <row r="3" spans="1:31" s="1066" customFormat="1" ht="12" customHeight="1">
      <c r="B3" s="1052" t="str">
        <f>IF(作業メニュー!AM13=TRUE, "第四十二号の八様式（第八条の二の五関係）（昇降機用）（Ａ４） ", "第九号様式（第二条の二、第三条の三関係）（昇降機用）")</f>
        <v>第九号様式（第二条の二、第三条の三関係）（昇降機用）</v>
      </c>
      <c r="C3" s="1190"/>
      <c r="D3" s="1190"/>
      <c r="E3" s="1190"/>
      <c r="AD3" s="904"/>
    </row>
    <row r="4" spans="1:31" s="1066" customFormat="1" ht="25.15" customHeight="1">
      <c r="B4" s="1052"/>
      <c r="C4" s="1190"/>
      <c r="D4" s="1190"/>
      <c r="E4" s="1191" t="str">
        <f>IF(作業メニュー!AM13=TRUE, "建築基準法第87条の４において準用する同法第18条第２項又は第４項の規定による", "")</f>
        <v/>
      </c>
      <c r="AD4" s="904"/>
    </row>
    <row r="5" spans="1:31" s="1066" customFormat="1" ht="30.75" customHeight="1">
      <c r="B5" s="1188" t="str">
        <f>IF(作業メニュー!AM13=TRUE, "計画変更通知書　（昇降機）", "計画変更確認申請書　（昇降機）")</f>
        <v>計画変更確認申請書　（昇降機）</v>
      </c>
      <c r="C5" s="1193"/>
      <c r="D5" s="1193"/>
      <c r="E5" s="1193"/>
      <c r="F5" s="1193"/>
      <c r="G5" s="1193"/>
      <c r="H5" s="1193"/>
      <c r="I5" s="1193"/>
      <c r="J5" s="1193"/>
      <c r="K5" s="1193"/>
      <c r="L5" s="1193"/>
      <c r="M5" s="1193"/>
      <c r="N5" s="1193"/>
      <c r="O5" s="1193"/>
      <c r="P5" s="1193"/>
      <c r="Q5" s="1193"/>
      <c r="R5" s="1193"/>
      <c r="S5" s="1193"/>
      <c r="T5" s="1193"/>
      <c r="U5" s="1193"/>
      <c r="V5" s="1193"/>
      <c r="W5" s="1193"/>
      <c r="X5" s="1193"/>
      <c r="Y5" s="1193"/>
      <c r="Z5" s="1193"/>
      <c r="AA5" s="1193"/>
      <c r="AD5" s="904"/>
    </row>
    <row r="6" spans="1:31" s="1066" customFormat="1">
      <c r="AD6" s="904"/>
    </row>
    <row r="7" spans="1:31" s="1066" customFormat="1">
      <c r="M7" s="1082"/>
      <c r="N7" s="1082" t="s">
        <v>754</v>
      </c>
      <c r="O7" s="1082"/>
      <c r="P7" s="1082"/>
      <c r="Q7" s="1082"/>
      <c r="AD7" s="904"/>
    </row>
    <row r="8" spans="1:31" s="1066" customFormat="1">
      <c r="AD8" s="904"/>
    </row>
    <row r="9" spans="1:31" s="1066" customFormat="1" ht="19.149999999999999" customHeight="1">
      <c r="C9" s="1983" t="str">
        <f>IF(作業メニュー!AM13=TRUE, "　建築基準法第87条の４において準用する同法第18条第２項又は第４項の規定により計画の変更を通知します。", "　建築基準法第87条の４において準用する同法第６条第１項又は第６条の２第１項の規定による計画の変更の確認を申請します。この申請書及び添付図書に記載の事項は、事実に相違ありません。")</f>
        <v>　建築基準法第87条の４において準用する同法第６条第１項又は第６条の２第１項の規定による計画の変更の確認を申請します。この申請書及び添付図書に記載の事項は、事実に相違ありません。</v>
      </c>
      <c r="D9" s="1983"/>
      <c r="E9" s="1983"/>
      <c r="F9" s="1983"/>
      <c r="G9" s="1983"/>
      <c r="H9" s="1983"/>
      <c r="I9" s="1983"/>
      <c r="J9" s="1983"/>
      <c r="K9" s="1983"/>
      <c r="L9" s="1983"/>
      <c r="M9" s="1983"/>
      <c r="N9" s="1983"/>
      <c r="O9" s="1983"/>
      <c r="P9" s="1983"/>
      <c r="Q9" s="1983"/>
      <c r="R9" s="1983"/>
      <c r="S9" s="1983"/>
      <c r="T9" s="1983"/>
      <c r="U9" s="1983"/>
      <c r="V9" s="1983"/>
      <c r="W9" s="1983"/>
      <c r="X9" s="1983"/>
      <c r="Y9" s="1983"/>
      <c r="AD9" s="904"/>
    </row>
    <row r="10" spans="1:31" s="1066" customFormat="1" ht="19.149999999999999" customHeight="1">
      <c r="C10" s="1983"/>
      <c r="D10" s="1983"/>
      <c r="E10" s="1983"/>
      <c r="F10" s="1983"/>
      <c r="G10" s="1983"/>
      <c r="H10" s="1983"/>
      <c r="I10" s="1983"/>
      <c r="J10" s="1983"/>
      <c r="K10" s="1983"/>
      <c r="L10" s="1983"/>
      <c r="M10" s="1983"/>
      <c r="N10" s="1983"/>
      <c r="O10" s="1983"/>
      <c r="P10" s="1983"/>
      <c r="Q10" s="1983"/>
      <c r="R10" s="1983"/>
      <c r="S10" s="1983"/>
      <c r="T10" s="1983"/>
      <c r="U10" s="1983"/>
      <c r="V10" s="1983"/>
      <c r="W10" s="1983"/>
      <c r="X10" s="1983"/>
      <c r="Y10" s="1983"/>
      <c r="AD10" s="904"/>
    </row>
    <row r="11" spans="1:31" s="1066" customFormat="1" ht="19.149999999999999" customHeight="1">
      <c r="C11" s="1194"/>
      <c r="D11" s="1194"/>
      <c r="E11" s="1194"/>
      <c r="F11" s="1194"/>
      <c r="G11" s="1194"/>
      <c r="H11" s="1194"/>
      <c r="I11" s="1194"/>
      <c r="J11" s="1194"/>
      <c r="K11" s="1194"/>
      <c r="L11" s="1194"/>
      <c r="M11" s="1194"/>
      <c r="N11" s="1194"/>
      <c r="O11" s="1194"/>
      <c r="P11" s="1194"/>
      <c r="Q11" s="1194"/>
      <c r="R11" s="1194"/>
      <c r="S11" s="1194"/>
      <c r="T11" s="1194"/>
      <c r="U11" s="1194"/>
      <c r="V11" s="1194"/>
      <c r="W11" s="1194"/>
      <c r="X11" s="1194"/>
      <c r="AD11" s="904"/>
    </row>
    <row r="12" spans="1:31" s="1066" customFormat="1" ht="19.149999999999999" customHeight="1">
      <c r="C12" s="1195"/>
      <c r="AD12" s="904"/>
    </row>
    <row r="13" spans="1:31" s="1066" customFormat="1" ht="19.149999999999999" customHeight="1">
      <c r="AD13" s="904"/>
    </row>
    <row r="14" spans="1:31" ht="13.5" customHeight="1">
      <c r="A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1" ht="21.75" customHeight="1">
      <c r="A15" s="903"/>
      <c r="B15" s="1744" t="str">
        <f>IF('確認申請書（建築）入力'!$M$4=0,"",'確認申請書（建築）入力'!$M$4)</f>
        <v>指定確認検査機関
　株式会社東日本住宅評価センター　様</v>
      </c>
      <c r="C15" s="1744"/>
      <c r="D15" s="1744"/>
      <c r="E15" s="1744"/>
      <c r="F15" s="1744"/>
      <c r="G15" s="1744"/>
      <c r="H15" s="1744"/>
      <c r="I15" s="1744"/>
      <c r="J15" s="1744"/>
      <c r="K15" s="1744"/>
      <c r="L15" s="1744"/>
      <c r="M15" s="1744"/>
      <c r="N15" s="1744"/>
      <c r="O15" s="1744"/>
      <c r="P15" s="1744"/>
      <c r="Q15" s="1744"/>
      <c r="R15" s="903"/>
      <c r="S15" s="903"/>
      <c r="T15" s="903"/>
      <c r="U15" s="903"/>
      <c r="V15" s="903"/>
      <c r="W15" s="903"/>
      <c r="X15" s="903"/>
      <c r="Y15" s="903"/>
      <c r="Z15" s="903"/>
      <c r="AA15" s="903"/>
    </row>
    <row r="16" spans="1:31" ht="18.75" customHeight="1">
      <c r="A16" s="903"/>
      <c r="B16" s="1744"/>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44" ht="18.75" customHeight="1">
      <c r="A17" s="903"/>
      <c r="B17" s="903"/>
      <c r="C17" s="903"/>
      <c r="D17" s="903"/>
      <c r="E17" s="903"/>
      <c r="F17" s="903"/>
      <c r="G17" s="903"/>
      <c r="H17" s="903"/>
      <c r="I17" s="903"/>
      <c r="J17" s="903"/>
      <c r="K17" s="903"/>
      <c r="L17" s="903"/>
      <c r="M17" s="903"/>
      <c r="N17" s="903"/>
      <c r="O17" s="903"/>
      <c r="P17" s="903"/>
      <c r="Q17" s="903"/>
      <c r="S17" s="1066"/>
      <c r="T17" s="1066"/>
      <c r="U17" s="1066"/>
      <c r="V17" s="1066"/>
      <c r="W17" s="908" t="str">
        <f>IF(作業メニュー!AM13=TRUE, "第", "")</f>
        <v/>
      </c>
      <c r="X17" s="1671"/>
      <c r="Y17" s="1671"/>
      <c r="Z17" s="1671"/>
      <c r="AA17" s="1671"/>
      <c r="AB17" s="907" t="str">
        <f>IF(作業メニュー!AM13=TRUE, "号", "")</f>
        <v/>
      </c>
    </row>
    <row r="18" spans="1:44" ht="18.75" customHeight="1">
      <c r="A18" s="903"/>
      <c r="B18" s="903"/>
      <c r="C18" s="903"/>
      <c r="D18" s="903"/>
      <c r="E18" s="903"/>
      <c r="F18" s="903"/>
      <c r="G18" s="903"/>
      <c r="H18" s="903"/>
      <c r="I18" s="903"/>
      <c r="J18" s="903"/>
      <c r="K18" s="903"/>
      <c r="L18" s="903"/>
      <c r="M18" s="903"/>
      <c r="N18" s="903"/>
      <c r="O18" s="903"/>
      <c r="P18" s="903"/>
      <c r="Q18" s="903"/>
      <c r="R18" s="903"/>
      <c r="S18" s="903"/>
      <c r="T18" s="903"/>
      <c r="U18" s="2116" t="s">
        <v>2802</v>
      </c>
      <c r="V18" s="2116"/>
      <c r="W18" s="2116"/>
      <c r="X18" s="2116"/>
      <c r="Y18" s="2116"/>
      <c r="Z18" s="2116"/>
      <c r="AA18" s="2116"/>
      <c r="AH18" s="1065"/>
    </row>
    <row r="19" spans="1:44" ht="18.75" customHeight="1">
      <c r="A19" s="903"/>
      <c r="B19" s="903"/>
      <c r="C19" s="903"/>
      <c r="D19" s="903"/>
      <c r="E19" s="903"/>
      <c r="F19" s="903"/>
      <c r="G19" s="903"/>
      <c r="H19" s="903"/>
      <c r="I19" s="903"/>
      <c r="J19" s="903"/>
      <c r="K19" s="903"/>
      <c r="L19" s="903"/>
      <c r="M19" s="903"/>
      <c r="N19" s="903"/>
      <c r="O19" s="903"/>
      <c r="P19" s="903"/>
      <c r="Q19" s="903"/>
      <c r="R19" s="903"/>
      <c r="AH19" s="906"/>
      <c r="AI19" s="906"/>
      <c r="AM19" s="906"/>
      <c r="AN19" s="2124"/>
      <c r="AO19" s="2124"/>
      <c r="AP19" s="2124"/>
      <c r="AQ19" s="2124"/>
      <c r="AR19" s="2124"/>
    </row>
    <row r="20" spans="1:44" ht="18.75" customHeight="1">
      <c r="A20" s="903"/>
      <c r="B20" s="903"/>
      <c r="C20" s="903"/>
      <c r="D20" s="903"/>
      <c r="E20" s="903"/>
      <c r="F20" s="903"/>
      <c r="G20" s="903"/>
      <c r="H20" s="903"/>
      <c r="I20" s="903"/>
      <c r="J20" s="903"/>
      <c r="K20" s="903"/>
      <c r="L20" s="903"/>
      <c r="M20" s="903"/>
      <c r="N20" s="903"/>
      <c r="O20" s="903"/>
      <c r="P20" s="903"/>
      <c r="Q20" s="903"/>
      <c r="R20" s="903"/>
      <c r="S20" s="903"/>
      <c r="T20" s="903"/>
      <c r="U20" s="903"/>
      <c r="AH20" s="1089"/>
    </row>
    <row r="21" spans="1:44" s="1066" customFormat="1" ht="19.149999999999999" customHeight="1">
      <c r="D21" s="1082"/>
      <c r="E21" s="1082"/>
      <c r="G21" s="1082"/>
      <c r="H21" s="1082"/>
      <c r="I21" s="1082"/>
      <c r="J21" s="1082"/>
      <c r="K21" s="1082"/>
      <c r="L21" s="1082"/>
      <c r="M21" s="1082"/>
      <c r="N21" s="1082"/>
      <c r="O21" s="1082"/>
      <c r="P21" s="1082"/>
      <c r="Q21" s="1082"/>
      <c r="R21" s="1082"/>
      <c r="S21" s="1082"/>
      <c r="T21" s="1082"/>
      <c r="U21" s="1082"/>
      <c r="V21" s="1082"/>
      <c r="W21" s="1082"/>
      <c r="X21" s="1082"/>
      <c r="Y21" s="1082"/>
      <c r="Z21" s="1082"/>
      <c r="AD21" s="904"/>
    </row>
    <row r="22" spans="1:44" ht="18.75" customHeight="1">
      <c r="A22" s="903"/>
      <c r="B22" s="903"/>
      <c r="C22" s="903"/>
      <c r="D22" s="903"/>
      <c r="E22" s="903"/>
      <c r="F22" s="903"/>
      <c r="G22" s="903"/>
      <c r="H22" s="903"/>
      <c r="I22" s="903"/>
      <c r="J22" s="903"/>
      <c r="K22" s="903"/>
      <c r="L22" s="903"/>
      <c r="M22" s="903"/>
      <c r="N22" s="903"/>
      <c r="O22" s="903"/>
      <c r="P22" s="903"/>
      <c r="Q22" s="903"/>
      <c r="R22" s="903"/>
      <c r="S22" s="903"/>
      <c r="T22" s="903"/>
      <c r="U22" s="903"/>
      <c r="AH22" s="1089"/>
    </row>
    <row r="23" spans="1:44" ht="18.75" customHeight="1">
      <c r="A23" s="903"/>
      <c r="B23" s="903"/>
      <c r="C23" s="903"/>
      <c r="D23" s="903"/>
      <c r="E23" s="903"/>
      <c r="F23" s="903"/>
      <c r="G23" s="903"/>
      <c r="H23" s="903"/>
      <c r="I23" s="903"/>
      <c r="J23" s="903"/>
      <c r="K23" s="903"/>
      <c r="L23" s="903"/>
      <c r="M23" s="903"/>
      <c r="N23" s="903"/>
      <c r="O23" s="903"/>
      <c r="P23" s="903" t="str">
        <f>IF(項目一覧!$C$183=0,"",項目一覧!$C$183)</f>
        <v/>
      </c>
      <c r="Q23" s="903"/>
      <c r="R23" s="903"/>
      <c r="S23" s="903"/>
      <c r="T23" s="903"/>
      <c r="U23" s="903"/>
      <c r="V23" s="903"/>
      <c r="W23" s="903"/>
      <c r="X23" s="903"/>
      <c r="AA23" s="903"/>
    </row>
    <row r="24" spans="1:44" ht="18.75" customHeight="1">
      <c r="A24" s="903"/>
      <c r="B24" s="903"/>
      <c r="C24" s="903"/>
      <c r="D24" s="903"/>
      <c r="E24" s="903"/>
      <c r="F24" s="903"/>
      <c r="G24" s="903"/>
      <c r="H24" s="903"/>
      <c r="I24" s="903"/>
      <c r="J24" s="903" t="str">
        <f>IF(作業メニュー!AM13=TRUE, "　通　知　者　官　職", "　申　請　者　　氏　　名")</f>
        <v>　申　請　者　　氏　　名</v>
      </c>
      <c r="K24" s="903"/>
      <c r="L24" s="903"/>
      <c r="M24" s="903"/>
      <c r="N24" s="903"/>
      <c r="O24" s="903"/>
      <c r="P24" s="903" t="str">
        <f>IF(項目一覧!$C$4=0,"",項目一覧!$C$4)</f>
        <v/>
      </c>
      <c r="Q24" s="903"/>
      <c r="R24" s="903"/>
      <c r="S24" s="903"/>
      <c r="T24" s="903"/>
      <c r="U24" s="903"/>
      <c r="V24" s="903"/>
      <c r="W24" s="903"/>
      <c r="X24" s="903"/>
      <c r="AA24" s="903"/>
    </row>
    <row r="25" spans="1:44" ht="18.75" customHeight="1">
      <c r="A25" s="903"/>
      <c r="B25" s="903"/>
      <c r="C25" s="903"/>
      <c r="D25" s="903"/>
      <c r="E25" s="903"/>
      <c r="F25" s="903"/>
      <c r="G25" s="903"/>
      <c r="H25" s="903"/>
      <c r="I25" s="903"/>
      <c r="J25" s="903"/>
      <c r="K25" s="903"/>
      <c r="L25" s="903"/>
      <c r="M25" s="903"/>
      <c r="N25" s="903"/>
      <c r="O25" s="903"/>
      <c r="P25" s="929"/>
      <c r="Q25" s="929"/>
      <c r="R25" s="929"/>
      <c r="S25" s="929"/>
      <c r="T25" s="929"/>
      <c r="U25" s="929"/>
      <c r="V25" s="929"/>
      <c r="W25" s="929"/>
      <c r="X25" s="929"/>
      <c r="Y25" s="929"/>
      <c r="Z25" s="929"/>
      <c r="AA25" s="929"/>
    </row>
    <row r="26" spans="1:44" ht="18.75" customHeight="1">
      <c r="A26" s="903"/>
      <c r="B26" s="903"/>
      <c r="C26" s="903"/>
      <c r="D26" s="903"/>
      <c r="E26" s="903"/>
      <c r="F26" s="903"/>
      <c r="G26" s="903"/>
      <c r="H26" s="903"/>
      <c r="I26" s="903"/>
      <c r="J26" s="903"/>
      <c r="K26" s="903"/>
      <c r="L26" s="903"/>
      <c r="M26" s="903"/>
      <c r="N26" s="903"/>
      <c r="O26" s="903"/>
      <c r="P26" s="929"/>
      <c r="Q26" s="929"/>
      <c r="R26" s="929"/>
      <c r="S26" s="929"/>
      <c r="T26" s="929"/>
      <c r="U26" s="929"/>
      <c r="V26" s="929"/>
      <c r="W26" s="929"/>
      <c r="X26" s="929"/>
      <c r="Y26" s="929"/>
      <c r="Z26" s="929"/>
      <c r="AA26" s="929"/>
    </row>
    <row r="27" spans="1:44" ht="18.75" customHeight="1">
      <c r="A27" s="903"/>
      <c r="B27" s="903"/>
      <c r="C27" s="903"/>
      <c r="D27" s="903"/>
      <c r="E27" s="903"/>
      <c r="F27" s="903"/>
      <c r="G27" s="903"/>
      <c r="H27" s="903"/>
      <c r="I27" s="903"/>
      <c r="J27" s="903"/>
      <c r="K27" s="903"/>
      <c r="L27" s="903"/>
      <c r="M27" s="903"/>
      <c r="N27" s="903"/>
      <c r="O27" s="903"/>
      <c r="P27" s="903"/>
      <c r="Q27" s="903"/>
      <c r="R27" s="903"/>
      <c r="S27" s="903"/>
      <c r="T27" s="903"/>
      <c r="U27" s="903"/>
      <c r="V27" s="903"/>
      <c r="W27" s="903"/>
      <c r="X27" s="903"/>
      <c r="AA27" s="903"/>
    </row>
    <row r="28" spans="1:44" ht="18.75" customHeight="1">
      <c r="A28" s="903"/>
      <c r="B28" s="903"/>
      <c r="C28" s="903"/>
      <c r="D28" s="903"/>
      <c r="E28" s="903"/>
      <c r="F28" s="903"/>
      <c r="G28" s="903"/>
      <c r="H28" s="903"/>
      <c r="I28" s="903"/>
      <c r="J28" s="903"/>
      <c r="K28" s="903"/>
      <c r="L28" s="903"/>
      <c r="M28" s="903"/>
      <c r="N28" s="903"/>
      <c r="O28" s="903"/>
      <c r="P28" s="929"/>
      <c r="Q28" s="929"/>
      <c r="R28" s="929"/>
      <c r="S28" s="929"/>
      <c r="T28" s="929"/>
      <c r="U28" s="929"/>
      <c r="V28" s="929"/>
      <c r="W28" s="929"/>
      <c r="X28" s="929"/>
      <c r="Y28" s="929"/>
      <c r="Z28" s="929"/>
      <c r="AA28" s="929"/>
    </row>
    <row r="29" spans="1:44" ht="18.75" customHeight="1">
      <c r="A29" s="903"/>
      <c r="B29" s="903"/>
      <c r="C29" s="903"/>
      <c r="D29" s="903"/>
      <c r="E29" s="903"/>
      <c r="F29" s="903"/>
      <c r="G29" s="903"/>
      <c r="H29" s="903"/>
      <c r="I29" s="903"/>
      <c r="J29" s="903"/>
      <c r="K29" s="903"/>
      <c r="L29" s="903"/>
      <c r="M29" s="903"/>
      <c r="N29" s="903"/>
      <c r="O29" s="903"/>
      <c r="P29" s="929"/>
      <c r="Q29" s="929"/>
      <c r="R29" s="929"/>
      <c r="S29" s="929"/>
      <c r="T29" s="929"/>
      <c r="U29" s="929"/>
      <c r="V29" s="929"/>
      <c r="W29" s="929"/>
      <c r="X29" s="929"/>
      <c r="Y29" s="929"/>
      <c r="Z29" s="929"/>
      <c r="AA29" s="929"/>
    </row>
    <row r="30" spans="1:44" s="1066" customFormat="1" ht="19.149999999999999" customHeight="1">
      <c r="B30" s="1197"/>
      <c r="C30" s="1197"/>
      <c r="D30" s="1197"/>
      <c r="E30" s="1197"/>
      <c r="F30" s="1197"/>
      <c r="G30" s="1197"/>
      <c r="H30" s="1197"/>
      <c r="I30" s="1197"/>
      <c r="J30" s="1197"/>
      <c r="K30" s="1197"/>
      <c r="L30" s="1197"/>
      <c r="M30" s="1197"/>
      <c r="N30" s="1197"/>
      <c r="O30" s="1197"/>
      <c r="P30" s="1198"/>
      <c r="Q30" s="1198"/>
      <c r="R30" s="1198"/>
      <c r="S30" s="1198"/>
      <c r="T30" s="1198"/>
      <c r="U30" s="1198"/>
      <c r="V30" s="1198"/>
      <c r="W30" s="1198"/>
      <c r="X30" s="1198"/>
      <c r="Y30" s="1198"/>
      <c r="Z30" s="1198"/>
      <c r="AA30" s="1198"/>
      <c r="AB30" s="1197"/>
      <c r="AD30" s="904"/>
    </row>
    <row r="31" spans="1:44" s="1066" customFormat="1" ht="22.5" customHeight="1">
      <c r="C31" s="904" t="str">
        <f>IF(作業メニュー!AM13=TRUE, "[計画を変更する昇降機の直前の審査]", "[計画を変更する昇降機の直前の確認]")</f>
        <v>[計画を変更する昇降機の直前の確認]</v>
      </c>
      <c r="AD31" s="904"/>
    </row>
    <row r="32" spans="1:44" s="1066" customFormat="1" ht="19.149999999999999" customHeight="1">
      <c r="D32" s="1066" t="s">
        <v>554</v>
      </c>
      <c r="M32" s="1066" t="s">
        <v>728</v>
      </c>
      <c r="V32" s="1066" t="s">
        <v>111</v>
      </c>
      <c r="AD32" s="904"/>
    </row>
    <row r="33" spans="1:30" s="1066" customFormat="1" ht="19.149999999999999" customHeight="1">
      <c r="D33" s="1066" t="s">
        <v>553</v>
      </c>
      <c r="M33" s="1066" t="s">
        <v>2809</v>
      </c>
      <c r="P33" s="1066" t="s">
        <v>603</v>
      </c>
      <c r="S33" s="1066" t="s">
        <v>602</v>
      </c>
      <c r="V33" s="1066" t="s">
        <v>601</v>
      </c>
      <c r="AD33" s="904"/>
    </row>
    <row r="34" spans="1:30" s="1066" customFormat="1" ht="19.149999999999999" customHeight="1">
      <c r="D34" s="1066" t="s">
        <v>552</v>
      </c>
      <c r="M34" s="1066" t="s">
        <v>512</v>
      </c>
      <c r="AD34" s="904"/>
    </row>
    <row r="35" spans="1:30" ht="18.75" customHeight="1">
      <c r="A35" s="903"/>
      <c r="B35" s="903"/>
      <c r="C35" s="903"/>
      <c r="D35" s="1066" t="s">
        <v>551</v>
      </c>
      <c r="E35" s="1066"/>
      <c r="F35" s="1066"/>
      <c r="G35" s="1066"/>
      <c r="H35" s="903"/>
      <c r="I35" s="903"/>
      <c r="J35" s="903"/>
      <c r="K35" s="903"/>
      <c r="L35" s="903"/>
      <c r="M35" s="903"/>
      <c r="N35" s="903"/>
      <c r="O35" s="903"/>
      <c r="P35" s="903"/>
      <c r="Q35" s="903"/>
      <c r="R35" s="903"/>
      <c r="S35" s="903"/>
      <c r="T35" s="903"/>
      <c r="U35" s="903"/>
      <c r="V35" s="903"/>
      <c r="W35" s="903"/>
      <c r="X35" s="903"/>
      <c r="Y35" s="903"/>
      <c r="Z35" s="903"/>
      <c r="AA35" s="903"/>
    </row>
    <row r="36" spans="1:30" ht="18.75" customHeight="1">
      <c r="A36" s="903"/>
      <c r="B36" s="903"/>
      <c r="C36" s="903"/>
      <c r="D36" s="903"/>
      <c r="E36" s="903"/>
      <c r="F36" s="903"/>
      <c r="G36" s="903"/>
      <c r="H36" s="903"/>
      <c r="I36" s="903"/>
      <c r="J36" s="903"/>
      <c r="K36" s="903"/>
      <c r="L36" s="903"/>
      <c r="M36" s="903"/>
      <c r="N36" s="903"/>
      <c r="O36" s="903"/>
      <c r="P36" s="903"/>
      <c r="Q36" s="903"/>
      <c r="R36" s="903"/>
      <c r="S36" s="903"/>
      <c r="T36" s="903"/>
      <c r="U36" s="903"/>
      <c r="V36" s="903"/>
      <c r="W36" s="903"/>
      <c r="X36" s="903"/>
      <c r="Y36" s="903"/>
      <c r="Z36" s="903"/>
      <c r="AA36" s="903"/>
      <c r="AB36" s="903"/>
      <c r="AC36" s="903"/>
    </row>
    <row r="37" spans="1:30" ht="26.25" customHeight="1">
      <c r="A37" s="903"/>
      <c r="B37" s="1706" t="s">
        <v>438</v>
      </c>
      <c r="C37" s="1707"/>
      <c r="D37" s="1707"/>
      <c r="E37" s="1707"/>
      <c r="F37" s="1707"/>
      <c r="G37" s="1707"/>
      <c r="H37" s="1708"/>
      <c r="I37" s="1706" t="s">
        <v>437</v>
      </c>
      <c r="J37" s="1707"/>
      <c r="K37" s="1707"/>
      <c r="L37" s="1707"/>
      <c r="M37" s="1707"/>
      <c r="N37" s="1707"/>
      <c r="O37" s="1707"/>
      <c r="P37" s="1707"/>
      <c r="Q37" s="1707"/>
      <c r="R37" s="1707"/>
      <c r="S37" s="1707"/>
      <c r="T37" s="1708"/>
      <c r="U37" s="1706" t="s">
        <v>436</v>
      </c>
      <c r="V37" s="1707"/>
      <c r="W37" s="1707"/>
      <c r="X37" s="1707"/>
      <c r="Y37" s="1707"/>
      <c r="Z37" s="1707"/>
      <c r="AA37" s="1707"/>
      <c r="AB37" s="1708"/>
      <c r="AC37" s="903"/>
    </row>
    <row r="38" spans="1:30" ht="33" customHeight="1">
      <c r="A38" s="903"/>
      <c r="B38" s="1734"/>
      <c r="C38" s="1735"/>
      <c r="D38" s="1735"/>
      <c r="E38" s="1735"/>
      <c r="F38" s="1735"/>
      <c r="G38" s="1735"/>
      <c r="H38" s="1736"/>
      <c r="I38" s="1715" t="s">
        <v>435</v>
      </c>
      <c r="J38" s="1716"/>
      <c r="K38" s="1716"/>
      <c r="L38" s="1716"/>
      <c r="M38" s="1716"/>
      <c r="N38" s="1716"/>
      <c r="O38" s="1716"/>
      <c r="P38" s="1716"/>
      <c r="Q38" s="1716"/>
      <c r="R38" s="1716"/>
      <c r="S38" s="1716"/>
      <c r="T38" s="1717"/>
      <c r="U38" s="1706" t="s">
        <v>2808</v>
      </c>
      <c r="V38" s="1707"/>
      <c r="W38" s="1707"/>
      <c r="X38" s="1707"/>
      <c r="Y38" s="1707"/>
      <c r="Z38" s="1707"/>
      <c r="AA38" s="1707"/>
      <c r="AB38" s="1708"/>
      <c r="AC38" s="903"/>
    </row>
    <row r="39" spans="1:30" ht="63" customHeight="1">
      <c r="A39" s="903"/>
      <c r="B39" s="926"/>
      <c r="C39" s="903"/>
      <c r="D39" s="903"/>
      <c r="E39" s="903"/>
      <c r="F39" s="903"/>
      <c r="G39" s="903"/>
      <c r="H39" s="927"/>
      <c r="I39" s="1718"/>
      <c r="J39" s="1719"/>
      <c r="K39" s="1719"/>
      <c r="L39" s="1719"/>
      <c r="M39" s="1719"/>
      <c r="N39" s="1719"/>
      <c r="O39" s="1719"/>
      <c r="P39" s="1719"/>
      <c r="Q39" s="1719"/>
      <c r="R39" s="1719"/>
      <c r="S39" s="1719"/>
      <c r="T39" s="1720"/>
      <c r="U39" s="2129" t="s">
        <v>714</v>
      </c>
      <c r="V39" s="2130"/>
      <c r="W39" s="2130"/>
      <c r="X39" s="2130"/>
      <c r="Y39" s="2130"/>
      <c r="Z39" s="2130"/>
      <c r="AA39" s="2130"/>
      <c r="AB39" s="2131"/>
      <c r="AC39" s="903"/>
    </row>
    <row r="40" spans="1:30" ht="33" customHeight="1">
      <c r="A40" s="903"/>
      <c r="B40" s="931"/>
      <c r="C40" s="932"/>
      <c r="D40" s="932"/>
      <c r="E40" s="932"/>
      <c r="F40" s="932"/>
      <c r="G40" s="932"/>
      <c r="H40" s="933"/>
      <c r="I40" s="1721"/>
      <c r="J40" s="1722"/>
      <c r="K40" s="1722"/>
      <c r="L40" s="1722"/>
      <c r="M40" s="1722"/>
      <c r="N40" s="1722"/>
      <c r="O40" s="1722"/>
      <c r="P40" s="1722"/>
      <c r="Q40" s="1722"/>
      <c r="R40" s="1722"/>
      <c r="S40" s="1722"/>
      <c r="T40" s="1723"/>
      <c r="U40" s="1721" t="s">
        <v>2383</v>
      </c>
      <c r="V40" s="1722"/>
      <c r="W40" s="1722"/>
      <c r="X40" s="1722"/>
      <c r="Y40" s="1722"/>
      <c r="Z40" s="1722"/>
      <c r="AA40" s="1722"/>
      <c r="AB40" s="1723"/>
      <c r="AC40" s="903"/>
    </row>
    <row r="41" spans="1:30" ht="14.25" customHeight="1">
      <c r="A41" s="903"/>
      <c r="B41" s="903"/>
      <c r="C41" s="903"/>
      <c r="D41" s="903"/>
      <c r="E41" s="903"/>
      <c r="F41" s="903"/>
      <c r="G41" s="903"/>
      <c r="H41" s="903"/>
      <c r="I41" s="903"/>
      <c r="J41" s="903"/>
      <c r="K41" s="903"/>
      <c r="L41" s="903"/>
      <c r="M41" s="903"/>
      <c r="N41" s="903"/>
      <c r="O41" s="903"/>
      <c r="P41" s="903"/>
      <c r="Q41" s="903"/>
      <c r="R41" s="903"/>
      <c r="S41" s="903"/>
      <c r="T41" s="903"/>
      <c r="U41" s="903"/>
      <c r="V41" s="903"/>
      <c r="W41" s="903"/>
      <c r="X41" s="903"/>
      <c r="Y41" s="903"/>
      <c r="Z41" s="903"/>
      <c r="AA41" s="903"/>
      <c r="AB41" s="903"/>
      <c r="AC41" s="903"/>
    </row>
    <row r="42" spans="1:30" s="1066" customFormat="1" ht="14.25" customHeight="1">
      <c r="D42" s="1082"/>
      <c r="E42" s="1082"/>
      <c r="G42" s="1082"/>
      <c r="H42" s="1082"/>
      <c r="I42" s="1082"/>
      <c r="J42" s="1082"/>
      <c r="K42" s="1082"/>
      <c r="L42" s="1082"/>
      <c r="M42" s="1082"/>
      <c r="N42" s="1082"/>
      <c r="O42" s="1082"/>
      <c r="P42" s="1082"/>
      <c r="Q42" s="1082"/>
      <c r="R42" s="1082"/>
      <c r="S42" s="1082"/>
      <c r="T42" s="1082"/>
      <c r="U42" s="1082"/>
      <c r="V42" s="1082"/>
      <c r="W42" s="1082"/>
      <c r="X42" s="1082"/>
      <c r="Y42" s="1082"/>
      <c r="Z42" s="1082"/>
      <c r="AD42" s="904"/>
    </row>
    <row r="43" spans="1:30" s="1066" customFormat="1" ht="14.25" customHeight="1">
      <c r="D43" s="1082"/>
      <c r="E43" s="1082"/>
      <c r="G43" s="1082"/>
      <c r="H43" s="1082"/>
      <c r="I43" s="1082"/>
      <c r="J43" s="1082"/>
      <c r="K43" s="1082"/>
      <c r="L43" s="1082"/>
      <c r="M43" s="1082"/>
      <c r="N43" s="1082"/>
      <c r="O43" s="1082"/>
      <c r="P43" s="1082"/>
      <c r="Q43" s="1082"/>
      <c r="R43" s="1082"/>
      <c r="S43" s="1082"/>
      <c r="T43" s="1082"/>
      <c r="U43" s="1082"/>
      <c r="V43" s="1082"/>
      <c r="W43" s="1082"/>
      <c r="X43" s="1082"/>
      <c r="Y43" s="1082"/>
      <c r="Z43" s="1082"/>
      <c r="AD43" s="904"/>
    </row>
    <row r="44" spans="1:30" ht="14.25" customHeight="1">
      <c r="A44" s="903"/>
      <c r="B44" s="903"/>
      <c r="C44" s="903"/>
      <c r="D44" s="903"/>
      <c r="E44" s="1089"/>
      <c r="F44" s="1089"/>
      <c r="G44" s="903"/>
      <c r="H44" s="903"/>
      <c r="I44" s="903"/>
      <c r="J44" s="903"/>
      <c r="K44" s="903"/>
      <c r="L44" s="903"/>
      <c r="M44" s="903"/>
      <c r="N44" s="903"/>
      <c r="O44" s="903"/>
      <c r="P44" s="903"/>
      <c r="Q44" s="903"/>
      <c r="R44" s="903"/>
      <c r="S44" s="903"/>
      <c r="T44" s="903"/>
      <c r="U44" s="903"/>
      <c r="V44" s="903"/>
      <c r="W44" s="903"/>
      <c r="X44" s="903"/>
      <c r="Y44" s="903"/>
      <c r="Z44" s="903"/>
      <c r="AA44" s="903"/>
    </row>
    <row r="45" spans="1:30" ht="14.25" customHeight="1">
      <c r="A45" s="2085" t="s">
        <v>434</v>
      </c>
      <c r="B45" s="2085"/>
      <c r="C45" s="2085"/>
      <c r="D45" s="2085"/>
      <c r="E45" s="2085"/>
      <c r="F45" s="2085"/>
      <c r="G45" s="2085"/>
      <c r="H45" s="2085"/>
      <c r="I45" s="2085"/>
      <c r="J45" s="2085"/>
      <c r="K45" s="2085"/>
      <c r="L45" s="2085"/>
      <c r="M45" s="2085"/>
      <c r="N45" s="2085"/>
      <c r="O45" s="2085"/>
      <c r="P45" s="2085"/>
      <c r="Q45" s="2085"/>
      <c r="R45" s="2085"/>
      <c r="S45" s="2085"/>
      <c r="T45" s="2085"/>
      <c r="U45" s="2085"/>
      <c r="V45" s="2085"/>
      <c r="W45" s="2085"/>
      <c r="X45" s="2085"/>
      <c r="Y45" s="2085"/>
      <c r="Z45" s="2085"/>
      <c r="AA45" s="2085"/>
    </row>
    <row r="46" spans="1:30" ht="15.75" customHeight="1">
      <c r="A46" s="936" t="s">
        <v>109</v>
      </c>
      <c r="B46" s="906" t="s">
        <v>752</v>
      </c>
      <c r="C46" s="906"/>
      <c r="D46" s="906"/>
      <c r="E46" s="906"/>
      <c r="F46" s="906"/>
      <c r="G46" s="906"/>
      <c r="J46" s="906"/>
      <c r="K46" s="906"/>
      <c r="L46" s="906"/>
      <c r="M46" s="906"/>
      <c r="N46" s="906"/>
      <c r="O46" s="906"/>
      <c r="P46" s="906"/>
      <c r="Q46" s="906"/>
      <c r="R46" s="906"/>
      <c r="S46" s="906"/>
      <c r="T46" s="906"/>
      <c r="U46" s="906"/>
      <c r="V46" s="906"/>
      <c r="W46" s="906"/>
      <c r="X46" s="906"/>
      <c r="Y46" s="906"/>
      <c r="Z46" s="906"/>
      <c r="AA46" s="906"/>
    </row>
    <row r="47" spans="1:30" ht="15.75" customHeight="1">
      <c r="A47" s="936"/>
      <c r="B47" s="906" t="s">
        <v>431</v>
      </c>
      <c r="C47" s="906"/>
      <c r="D47" s="906"/>
      <c r="E47" s="906"/>
      <c r="F47" s="906"/>
      <c r="G47" s="906" t="str">
        <f>IF(項目一覧!$C$21=0,"",項目一覧!$C$21&amp;"  ")&amp;IF(項目一覧!$C$5=0,"",項目一覧!$C$5)</f>
        <v xml:space="preserve">  </v>
      </c>
      <c r="J47" s="906"/>
      <c r="K47" s="906"/>
      <c r="L47" s="906"/>
      <c r="M47" s="906"/>
      <c r="N47" s="906"/>
      <c r="O47" s="906"/>
      <c r="P47" s="906"/>
      <c r="Q47" s="906"/>
      <c r="R47" s="906"/>
      <c r="S47" s="906"/>
      <c r="T47" s="906"/>
      <c r="U47" s="906"/>
      <c r="V47" s="906"/>
      <c r="W47" s="906"/>
      <c r="X47" s="906"/>
      <c r="Y47" s="906"/>
      <c r="Z47" s="906"/>
      <c r="AA47" s="906"/>
    </row>
    <row r="48" spans="1:30" ht="15.75" customHeight="1">
      <c r="A48" s="936"/>
      <c r="B48" s="906" t="s">
        <v>408</v>
      </c>
      <c r="C48" s="906"/>
      <c r="D48" s="906"/>
      <c r="E48" s="906"/>
      <c r="F48" s="906"/>
      <c r="G48" s="906" t="str">
        <f>IF(項目一覧!$C$183=0,"",項目一覧!$C$183&amp;"  ")&amp;IF(項目一覧!$C$4=0,"",項目一覧!$C$4)</f>
        <v xml:space="preserve">  </v>
      </c>
      <c r="J48" s="906"/>
      <c r="K48" s="906"/>
      <c r="L48" s="906"/>
      <c r="M48" s="906"/>
      <c r="N48" s="906"/>
      <c r="O48" s="906"/>
      <c r="P48" s="906"/>
      <c r="Q48" s="906"/>
      <c r="R48" s="906"/>
      <c r="S48" s="906"/>
      <c r="T48" s="906"/>
      <c r="U48" s="906"/>
      <c r="V48" s="906"/>
      <c r="W48" s="906"/>
      <c r="X48" s="906"/>
      <c r="Y48" s="906"/>
      <c r="Z48" s="906"/>
      <c r="AA48" s="906"/>
    </row>
    <row r="49" spans="1:27" ht="15.75" customHeight="1">
      <c r="A49" s="936"/>
      <c r="B49" s="906" t="s">
        <v>399</v>
      </c>
      <c r="C49" s="906"/>
      <c r="D49" s="906"/>
      <c r="E49" s="906"/>
      <c r="F49" s="906"/>
      <c r="G49" s="906" t="str">
        <f>IF(項目一覧!$C$6=0,"",項目一覧!$C$6)</f>
        <v/>
      </c>
      <c r="J49" s="906"/>
      <c r="K49" s="906"/>
      <c r="L49" s="906"/>
      <c r="M49" s="906"/>
      <c r="N49" s="906"/>
      <c r="O49" s="906"/>
      <c r="P49" s="906"/>
      <c r="Q49" s="906"/>
      <c r="R49" s="906"/>
      <c r="S49" s="906"/>
      <c r="T49" s="906"/>
      <c r="U49" s="906"/>
      <c r="V49" s="906"/>
      <c r="W49" s="906"/>
      <c r="X49" s="906"/>
      <c r="Y49" s="906"/>
      <c r="Z49" s="906"/>
      <c r="AA49" s="906"/>
    </row>
    <row r="50" spans="1:27" ht="15.75" customHeight="1">
      <c r="A50" s="936"/>
      <c r="B50" s="906" t="s">
        <v>430</v>
      </c>
      <c r="C50" s="906"/>
      <c r="D50" s="906"/>
      <c r="E50" s="906"/>
      <c r="F50" s="906"/>
      <c r="G50" s="906" t="str">
        <f>IF(項目一覧!$C$7=0,"",項目一覧!$C$7)</f>
        <v/>
      </c>
      <c r="J50" s="906"/>
      <c r="K50" s="906"/>
      <c r="L50" s="906"/>
      <c r="M50" s="906"/>
      <c r="N50" s="906"/>
      <c r="O50" s="906"/>
      <c r="P50" s="906"/>
      <c r="Q50" s="906"/>
      <c r="R50" s="906"/>
      <c r="S50" s="906"/>
      <c r="T50" s="906"/>
      <c r="U50" s="906"/>
      <c r="V50" s="906"/>
      <c r="W50" s="906"/>
      <c r="X50" s="906"/>
      <c r="Y50" s="906"/>
      <c r="Z50" s="906"/>
      <c r="AA50" s="906"/>
    </row>
    <row r="51" spans="1:27" ht="15.75" customHeight="1">
      <c r="A51" s="940"/>
      <c r="B51" s="935" t="s">
        <v>397</v>
      </c>
      <c r="C51" s="935"/>
      <c r="D51" s="935"/>
      <c r="E51" s="935"/>
      <c r="F51" s="935"/>
      <c r="G51" s="935" t="str">
        <f>IF(項目一覧!$C$8=0,"",項目一覧!$C$8)</f>
        <v/>
      </c>
      <c r="H51" s="974"/>
      <c r="I51" s="974"/>
      <c r="J51" s="935"/>
      <c r="K51" s="935"/>
      <c r="L51" s="935"/>
      <c r="M51" s="935"/>
      <c r="N51" s="935"/>
      <c r="O51" s="935"/>
      <c r="P51" s="935"/>
      <c r="Q51" s="935"/>
      <c r="R51" s="935"/>
      <c r="S51" s="935"/>
      <c r="T51" s="935"/>
      <c r="U51" s="935"/>
      <c r="V51" s="935"/>
      <c r="W51" s="935"/>
      <c r="X51" s="935"/>
      <c r="Y51" s="935"/>
      <c r="Z51" s="935"/>
      <c r="AA51" s="935"/>
    </row>
    <row r="52" spans="1:27" ht="15.75" customHeight="1">
      <c r="A52" s="936" t="s">
        <v>109</v>
      </c>
      <c r="B52" s="906" t="s">
        <v>429</v>
      </c>
      <c r="C52" s="906"/>
      <c r="D52" s="906"/>
      <c r="E52" s="906"/>
      <c r="F52" s="906"/>
      <c r="G52" s="906"/>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409</v>
      </c>
      <c r="C53" s="906"/>
      <c r="D53" s="906"/>
      <c r="E53" s="906"/>
      <c r="F53" s="906"/>
      <c r="G53" s="943" t="str">
        <f>IF(項目一覧!$C$9=0,"","("&amp;項目一覧!$C$9&amp;") 建築士  （"&amp;項目一覧!$C$10&amp;"）登録　第　 "&amp;項目一覧!$C$11&amp;"　号")</f>
        <v>() 建築士  （）登録　第　 　号</v>
      </c>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408</v>
      </c>
      <c r="C54" s="906"/>
      <c r="D54" s="906"/>
      <c r="E54" s="906"/>
      <c r="F54" s="906"/>
      <c r="G54" s="906" t="str">
        <f>IF(項目一覧!$C$12=0,"",項目一覧!$C$12)</f>
        <v/>
      </c>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t="s">
        <v>407</v>
      </c>
      <c r="C55" s="906"/>
      <c r="D55" s="906"/>
      <c r="E55" s="906"/>
      <c r="F55" s="906"/>
      <c r="G55" s="943" t="str">
        <f>IF(項目一覧!$C$13=0,"","("&amp;項目一覧!$C$13&amp;") 建築士事務所  （"&amp;項目一覧!$C$14&amp;"）知事登録　第　 "&amp;項目一覧!$C$15&amp;"　号")</f>
        <v>() 建築士事務所  （）知事登録　第　 　号</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c r="C56" s="906"/>
      <c r="D56" s="906"/>
      <c r="E56" s="906"/>
      <c r="F56" s="906"/>
      <c r="G56" s="906" t="str">
        <f>IF(項目一覧!$C$16=0,"",項目一覧!$C$16)</f>
        <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406</v>
      </c>
      <c r="C57" s="906"/>
      <c r="D57" s="906"/>
      <c r="E57" s="906"/>
      <c r="F57" s="906"/>
      <c r="G57" s="906" t="str">
        <f>IF(項目一覧!$C$17=0,"",項目一覧!$C$17)</f>
        <v/>
      </c>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405</v>
      </c>
      <c r="C58" s="906"/>
      <c r="D58" s="906"/>
      <c r="E58" s="906"/>
      <c r="F58" s="906"/>
      <c r="G58" s="906" t="str">
        <f>IF(項目一覧!$C$18=0,"",項目一覧!$C$18)</f>
        <v/>
      </c>
      <c r="J58" s="906"/>
      <c r="K58" s="906"/>
      <c r="L58" s="906"/>
      <c r="M58" s="906"/>
      <c r="N58" s="906"/>
      <c r="O58" s="906"/>
      <c r="P58" s="906"/>
      <c r="Q58" s="906"/>
      <c r="R58" s="906"/>
      <c r="S58" s="906"/>
      <c r="T58" s="906"/>
      <c r="U58" s="906"/>
      <c r="V58" s="906"/>
      <c r="W58" s="906"/>
      <c r="X58" s="906"/>
      <c r="Y58" s="906"/>
      <c r="Z58" s="906"/>
      <c r="AA58" s="906"/>
    </row>
    <row r="59" spans="1:27" ht="15.75" customHeight="1">
      <c r="A59" s="940"/>
      <c r="B59" s="935" t="s">
        <v>404</v>
      </c>
      <c r="C59" s="935"/>
      <c r="D59" s="935"/>
      <c r="E59" s="935"/>
      <c r="F59" s="935"/>
      <c r="G59" s="935" t="str">
        <f>IF(項目一覧!$C$19=0,"",項目一覧!$C$19)</f>
        <v/>
      </c>
      <c r="H59" s="974"/>
      <c r="I59" s="974"/>
      <c r="J59" s="935"/>
      <c r="K59" s="935"/>
      <c r="L59" s="935"/>
      <c r="M59" s="935"/>
      <c r="N59" s="935"/>
      <c r="O59" s="935"/>
      <c r="P59" s="935"/>
      <c r="Q59" s="935"/>
      <c r="R59" s="935"/>
      <c r="S59" s="935"/>
      <c r="T59" s="935"/>
      <c r="U59" s="935"/>
      <c r="V59" s="935"/>
      <c r="W59" s="935"/>
      <c r="X59" s="935"/>
      <c r="Y59" s="935"/>
      <c r="Z59" s="935"/>
      <c r="AA59" s="935"/>
    </row>
    <row r="60" spans="1:27" ht="15.75" customHeight="1">
      <c r="A60" s="936" t="s">
        <v>109</v>
      </c>
      <c r="B60" s="906" t="s">
        <v>428</v>
      </c>
      <c r="C60" s="906"/>
      <c r="D60" s="906"/>
      <c r="E60" s="906"/>
      <c r="F60" s="906"/>
      <c r="G60" s="906"/>
      <c r="J60" s="906"/>
      <c r="K60" s="906"/>
      <c r="L60" s="906"/>
      <c r="M60" s="906"/>
      <c r="N60" s="906"/>
      <c r="O60" s="906"/>
      <c r="P60" s="906"/>
      <c r="Q60" s="906"/>
      <c r="R60" s="906"/>
      <c r="S60" s="906"/>
      <c r="T60" s="906"/>
      <c r="U60" s="906"/>
      <c r="V60" s="906"/>
      <c r="W60" s="906"/>
      <c r="X60" s="906"/>
      <c r="Y60" s="906"/>
      <c r="Z60" s="906"/>
      <c r="AA60" s="906"/>
    </row>
    <row r="61" spans="1:27" ht="18" customHeight="1">
      <c r="A61" s="936"/>
      <c r="B61" s="906" t="s">
        <v>427</v>
      </c>
      <c r="C61" s="906"/>
      <c r="D61" s="906"/>
      <c r="E61" s="906"/>
      <c r="F61" s="906"/>
      <c r="G61" s="906"/>
      <c r="H61" s="906"/>
      <c r="I61" s="906"/>
      <c r="J61" s="906"/>
      <c r="K61" s="906"/>
      <c r="L61" s="906"/>
      <c r="M61" s="906"/>
      <c r="N61" s="906"/>
      <c r="O61" s="906"/>
      <c r="P61" s="906"/>
      <c r="Q61" s="906"/>
      <c r="R61" s="906"/>
      <c r="S61" s="906"/>
      <c r="T61" s="906"/>
      <c r="U61" s="906"/>
      <c r="V61" s="906"/>
      <c r="W61" s="906"/>
      <c r="X61" s="906"/>
      <c r="Y61" s="906"/>
      <c r="Z61" s="906"/>
      <c r="AA61" s="906"/>
    </row>
    <row r="62" spans="1:27" ht="15.75" customHeight="1">
      <c r="A62" s="936"/>
      <c r="B62" s="906" t="s">
        <v>409</v>
      </c>
      <c r="C62" s="906"/>
      <c r="D62" s="906"/>
      <c r="E62" s="906"/>
      <c r="F62" s="906"/>
      <c r="G62" s="943" t="str">
        <f>IF(項目一覧!$C$22=0,"","("&amp;項目一覧!$C$22&amp;") 建築士  （"&amp;項目一覧!$C$23&amp;"）登録　第　 "&amp;項目一覧!$C$24&amp;"　号")</f>
        <v>() 建築士  （）登録　第　 　号</v>
      </c>
      <c r="J62" s="906"/>
      <c r="K62" s="906"/>
      <c r="L62" s="906"/>
      <c r="M62" s="906"/>
      <c r="N62" s="906"/>
      <c r="O62" s="906"/>
      <c r="P62" s="906"/>
      <c r="Q62" s="906"/>
      <c r="R62" s="906"/>
      <c r="S62" s="906"/>
      <c r="T62" s="906"/>
      <c r="U62" s="906"/>
      <c r="V62" s="906"/>
      <c r="W62" s="906"/>
      <c r="X62" s="906"/>
      <c r="Y62" s="906"/>
      <c r="Z62" s="906"/>
      <c r="AA62" s="906"/>
    </row>
    <row r="63" spans="1:27" ht="15.75" customHeight="1">
      <c r="A63" s="936"/>
      <c r="B63" s="906" t="s">
        <v>408</v>
      </c>
      <c r="C63" s="906"/>
      <c r="D63" s="906"/>
      <c r="E63" s="906"/>
      <c r="F63" s="906"/>
      <c r="G63" s="906" t="str">
        <f>IF(項目一覧!$C$25=0,"",項目一覧!$C$25)</f>
        <v/>
      </c>
      <c r="J63" s="906"/>
      <c r="K63" s="906"/>
      <c r="L63" s="906"/>
      <c r="M63" s="906"/>
      <c r="N63" s="906"/>
      <c r="O63" s="906"/>
      <c r="P63" s="906"/>
      <c r="Q63" s="906"/>
      <c r="R63" s="906"/>
      <c r="S63" s="906"/>
      <c r="T63" s="906"/>
      <c r="U63" s="906"/>
      <c r="V63" s="906"/>
      <c r="W63" s="906"/>
      <c r="X63" s="906"/>
      <c r="Y63" s="906"/>
      <c r="Z63" s="906"/>
      <c r="AA63" s="906"/>
    </row>
    <row r="64" spans="1:27" ht="15.75" customHeight="1">
      <c r="A64" s="945"/>
      <c r="B64" s="906" t="s">
        <v>407</v>
      </c>
      <c r="C64" s="906"/>
      <c r="D64" s="906"/>
      <c r="E64" s="906"/>
      <c r="F64" s="906"/>
      <c r="G64" s="1200" t="str">
        <f>IF(項目一覧!$C$27=0,"","("&amp;項目一覧!$C$27&amp;") 建築士事務所  （"&amp;項目一覧!$C$28&amp;"）知事登録　第　 "&amp;項目一覧!$C$29&amp;"　号")</f>
        <v>() 建築士事務所  （）知事登録　第　 　号</v>
      </c>
    </row>
    <row r="65" spans="1:28" ht="15.75" customHeight="1">
      <c r="A65" s="945"/>
      <c r="B65" s="906"/>
      <c r="C65" s="906"/>
      <c r="D65" s="906"/>
      <c r="E65" s="906"/>
      <c r="F65" s="906"/>
      <c r="G65" s="906" t="str">
        <f>IF(項目一覧!$C$30=0,"",項目一覧!$C$30)</f>
        <v/>
      </c>
      <c r="J65" s="906"/>
      <c r="K65" s="906"/>
      <c r="L65" s="906"/>
      <c r="M65" s="906"/>
      <c r="N65" s="906"/>
      <c r="O65" s="906"/>
      <c r="P65" s="906"/>
      <c r="Q65" s="906"/>
      <c r="R65" s="906"/>
      <c r="S65" s="906"/>
      <c r="T65" s="906"/>
      <c r="U65" s="906"/>
      <c r="V65" s="906"/>
      <c r="W65" s="906"/>
      <c r="X65" s="906"/>
      <c r="Y65" s="906"/>
      <c r="Z65" s="906"/>
      <c r="AA65" s="906"/>
    </row>
    <row r="66" spans="1:28" ht="15.75" customHeight="1">
      <c r="A66" s="945"/>
      <c r="B66" s="906" t="s">
        <v>406</v>
      </c>
      <c r="C66" s="906"/>
      <c r="D66" s="906"/>
      <c r="E66" s="906"/>
      <c r="F66" s="906"/>
      <c r="G66" s="906" t="str">
        <f>IF(項目一覧!$C$31=0,"",項目一覧!$C$31)</f>
        <v/>
      </c>
      <c r="J66" s="906"/>
      <c r="K66" s="906"/>
      <c r="L66" s="906"/>
      <c r="M66" s="906"/>
      <c r="N66" s="906"/>
      <c r="O66" s="906"/>
      <c r="P66" s="906"/>
      <c r="Q66" s="906"/>
      <c r="R66" s="906"/>
      <c r="S66" s="906"/>
      <c r="T66" s="906"/>
      <c r="U66" s="906"/>
      <c r="V66" s="906"/>
      <c r="W66" s="906"/>
      <c r="X66" s="906"/>
      <c r="Y66" s="906"/>
      <c r="Z66" s="906"/>
      <c r="AA66" s="906"/>
    </row>
    <row r="67" spans="1:28" ht="15.75" customHeight="1">
      <c r="A67" s="945"/>
      <c r="B67" s="906" t="s">
        <v>405</v>
      </c>
      <c r="C67" s="906"/>
      <c r="D67" s="906"/>
      <c r="E67" s="906"/>
      <c r="F67" s="906"/>
      <c r="G67" s="906" t="str">
        <f>IF(項目一覧!$C$32=0,"",項目一覧!$C$32)</f>
        <v/>
      </c>
      <c r="J67" s="906"/>
      <c r="K67" s="906"/>
      <c r="L67" s="906"/>
      <c r="M67" s="906"/>
      <c r="N67" s="906"/>
      <c r="O67" s="906"/>
      <c r="P67" s="906"/>
      <c r="Q67" s="906"/>
      <c r="R67" s="906"/>
      <c r="S67" s="906"/>
      <c r="T67" s="906"/>
      <c r="U67" s="906"/>
      <c r="V67" s="906"/>
      <c r="W67" s="906"/>
      <c r="X67" s="906"/>
      <c r="Y67" s="906"/>
      <c r="Z67" s="906"/>
      <c r="AA67" s="906"/>
    </row>
    <row r="68" spans="1:28" ht="15.75" customHeight="1">
      <c r="A68" s="945"/>
      <c r="B68" s="906" t="s">
        <v>404</v>
      </c>
      <c r="C68" s="906"/>
      <c r="D68" s="906"/>
      <c r="E68" s="906"/>
      <c r="F68" s="906"/>
      <c r="G68" s="906" t="str">
        <f>IF(項目一覧!$C$33=0,"",項目一覧!$C$33)</f>
        <v/>
      </c>
      <c r="J68" s="906"/>
      <c r="K68" s="906"/>
      <c r="L68" s="906"/>
      <c r="M68" s="906"/>
      <c r="N68" s="906"/>
      <c r="O68" s="906"/>
      <c r="P68" s="906"/>
      <c r="Q68" s="906"/>
      <c r="R68" s="906"/>
      <c r="S68" s="906"/>
      <c r="T68" s="906"/>
      <c r="U68" s="906"/>
      <c r="V68" s="906"/>
      <c r="W68" s="906"/>
      <c r="X68" s="906"/>
      <c r="Y68" s="906"/>
      <c r="Z68" s="906"/>
      <c r="AA68" s="906"/>
    </row>
    <row r="69" spans="1:28" ht="18" customHeight="1">
      <c r="A69" s="945"/>
      <c r="B69" s="902" t="s">
        <v>712</v>
      </c>
      <c r="C69" s="906"/>
      <c r="D69" s="906"/>
      <c r="E69" s="906"/>
      <c r="F69" s="906"/>
      <c r="G69" s="1680" t="str">
        <f>IF(項目一覧!$C$35=0,"",項目一覧!$C$35)</f>
        <v/>
      </c>
      <c r="H69" s="1680"/>
      <c r="I69" s="1680"/>
      <c r="J69" s="1680"/>
      <c r="K69" s="1680"/>
      <c r="L69" s="1680"/>
      <c r="M69" s="1680"/>
      <c r="N69" s="1680"/>
      <c r="O69" s="1680"/>
      <c r="P69" s="1680"/>
      <c r="Q69" s="1680"/>
      <c r="R69" s="1680"/>
      <c r="S69" s="1680"/>
      <c r="T69" s="1680"/>
      <c r="U69" s="1680"/>
      <c r="V69" s="1680"/>
      <c r="W69" s="1680"/>
      <c r="X69" s="1680"/>
      <c r="Y69" s="1680"/>
      <c r="Z69" s="1680"/>
      <c r="AA69" s="1680"/>
      <c r="AB69" s="1680"/>
    </row>
    <row r="70" spans="1:28" ht="6" customHeight="1">
      <c r="A70" s="945"/>
      <c r="B70" s="906"/>
      <c r="C70" s="906"/>
      <c r="D70" s="906"/>
      <c r="E70" s="906"/>
      <c r="F70" s="906"/>
      <c r="G70" s="1680"/>
      <c r="H70" s="1680"/>
      <c r="I70" s="1680"/>
      <c r="J70" s="1680"/>
      <c r="K70" s="1680"/>
      <c r="L70" s="1680"/>
      <c r="M70" s="1680"/>
      <c r="N70" s="1680"/>
      <c r="O70" s="1680"/>
      <c r="P70" s="1680"/>
      <c r="Q70" s="1680"/>
      <c r="R70" s="1680"/>
      <c r="S70" s="1680"/>
      <c r="T70" s="1680"/>
      <c r="U70" s="1680"/>
      <c r="V70" s="1680"/>
      <c r="W70" s="1680"/>
      <c r="X70" s="1680"/>
      <c r="Y70" s="1680"/>
      <c r="Z70" s="1680"/>
      <c r="AA70" s="1680"/>
      <c r="AB70" s="1680"/>
    </row>
    <row r="71" spans="1:28" ht="18" customHeight="1">
      <c r="A71" s="936"/>
      <c r="B71" s="906" t="s">
        <v>426</v>
      </c>
      <c r="C71" s="906"/>
      <c r="D71" s="906"/>
      <c r="E71" s="906"/>
      <c r="F71" s="906"/>
      <c r="G71" s="906"/>
      <c r="H71" s="906"/>
      <c r="I71" s="906"/>
      <c r="J71" s="906"/>
      <c r="K71" s="906"/>
      <c r="L71" s="906"/>
      <c r="M71" s="906"/>
      <c r="N71" s="906"/>
      <c r="O71" s="906"/>
      <c r="P71" s="906"/>
      <c r="Q71" s="906"/>
      <c r="R71" s="906"/>
      <c r="S71" s="906"/>
      <c r="T71" s="906"/>
      <c r="U71" s="906"/>
      <c r="V71" s="906"/>
      <c r="W71" s="906"/>
      <c r="X71" s="906"/>
      <c r="Y71" s="906"/>
      <c r="Z71" s="906"/>
      <c r="AA71" s="906"/>
    </row>
    <row r="72" spans="1:28" ht="18" customHeight="1">
      <c r="A72" s="936"/>
      <c r="B72" s="906" t="s">
        <v>409</v>
      </c>
      <c r="C72" s="906"/>
      <c r="D72" s="906"/>
      <c r="E72" s="906"/>
      <c r="F72" s="906"/>
      <c r="G72" s="943" t="str">
        <f>IF(項目一覧!$C$189=0,"","("&amp;項目一覧!$C$189&amp;") 建築士  （"&amp;項目一覧!$C$190&amp;"）登録　第　 "&amp;項目一覧!$C$191&amp;"　号")</f>
        <v>() 建築士  （）登録　第　 　号</v>
      </c>
      <c r="J72" s="906"/>
      <c r="K72" s="906"/>
      <c r="L72" s="906"/>
      <c r="M72" s="906"/>
      <c r="N72" s="906"/>
      <c r="O72" s="906"/>
      <c r="P72" s="906"/>
      <c r="Q72" s="906"/>
      <c r="R72" s="906"/>
      <c r="S72" s="906"/>
      <c r="T72" s="906"/>
      <c r="U72" s="906"/>
      <c r="V72" s="906"/>
      <c r="W72" s="906"/>
      <c r="X72" s="906"/>
      <c r="Y72" s="906"/>
      <c r="Z72" s="906"/>
      <c r="AA72" s="906"/>
    </row>
    <row r="73" spans="1:28" ht="18" customHeight="1">
      <c r="A73" s="936"/>
      <c r="B73" s="906" t="s">
        <v>408</v>
      </c>
      <c r="C73" s="906"/>
      <c r="D73" s="906"/>
      <c r="E73" s="906"/>
      <c r="F73" s="906"/>
      <c r="G73" s="906" t="str">
        <f>IF(項目一覧!$C$192=0,"",項目一覧!$C$192)</f>
        <v/>
      </c>
      <c r="J73" s="906"/>
      <c r="K73" s="906"/>
      <c r="L73" s="906"/>
      <c r="M73" s="906"/>
      <c r="N73" s="906"/>
      <c r="O73" s="906"/>
      <c r="P73" s="906"/>
      <c r="Q73" s="906"/>
      <c r="R73" s="906"/>
      <c r="S73" s="906"/>
      <c r="T73" s="906"/>
      <c r="U73" s="906"/>
      <c r="V73" s="906"/>
      <c r="W73" s="906"/>
      <c r="X73" s="906"/>
      <c r="Y73" s="906"/>
      <c r="Z73" s="906"/>
      <c r="AA73" s="906"/>
    </row>
    <row r="74" spans="1:28" ht="18" customHeight="1">
      <c r="A74" s="945"/>
      <c r="B74" s="906" t="s">
        <v>407</v>
      </c>
      <c r="C74" s="906"/>
      <c r="D74" s="906"/>
      <c r="E74" s="906"/>
      <c r="F74" s="906"/>
      <c r="G74" s="906" t="str">
        <f>IF(項目一覧!$C$194=0,"","("&amp;項目一覧!$C$194&amp;") 建築士事務所  （"&amp;項目一覧!$C$195&amp;"）知事登録　第　 "&amp;項目一覧!$C$196&amp;"　号")</f>
        <v>() 建築士事務所  （）知事登録　第　 　号</v>
      </c>
      <c r="H74" s="1200"/>
    </row>
    <row r="75" spans="1:28" ht="18" customHeight="1">
      <c r="A75" s="945"/>
      <c r="B75" s="906"/>
      <c r="C75" s="906"/>
      <c r="D75" s="906"/>
      <c r="E75" s="906"/>
      <c r="F75" s="906"/>
      <c r="G75" s="906" t="str">
        <f>IF(項目一覧!$C$197=0,"",項目一覧!$C$197)</f>
        <v/>
      </c>
      <c r="J75" s="906"/>
      <c r="K75" s="906"/>
      <c r="L75" s="906"/>
      <c r="M75" s="906"/>
      <c r="N75" s="906"/>
      <c r="O75" s="906"/>
      <c r="P75" s="906"/>
      <c r="Q75" s="906"/>
      <c r="R75" s="906"/>
      <c r="S75" s="906"/>
      <c r="T75" s="906"/>
      <c r="U75" s="906"/>
      <c r="V75" s="906"/>
      <c r="W75" s="906"/>
      <c r="X75" s="906"/>
      <c r="Y75" s="906"/>
      <c r="Z75" s="906"/>
      <c r="AA75" s="906"/>
    </row>
    <row r="76" spans="1:28" ht="18" customHeight="1">
      <c r="A76" s="945"/>
      <c r="B76" s="906" t="s">
        <v>406</v>
      </c>
      <c r="C76" s="906"/>
      <c r="D76" s="906"/>
      <c r="E76" s="906"/>
      <c r="F76" s="906"/>
      <c r="G76" s="906" t="str">
        <f>IF(項目一覧!$C$198=0,"",項目一覧!$C$198)</f>
        <v/>
      </c>
      <c r="J76" s="906"/>
      <c r="K76" s="906"/>
      <c r="L76" s="906"/>
      <c r="M76" s="906"/>
      <c r="N76" s="906"/>
      <c r="O76" s="906"/>
      <c r="P76" s="906"/>
      <c r="Q76" s="906"/>
      <c r="R76" s="906"/>
      <c r="S76" s="906"/>
      <c r="T76" s="906"/>
      <c r="U76" s="906"/>
      <c r="V76" s="906"/>
      <c r="W76" s="906"/>
      <c r="X76" s="906"/>
      <c r="Y76" s="906"/>
      <c r="Z76" s="906"/>
      <c r="AA76" s="906"/>
    </row>
    <row r="77" spans="1:28" ht="18" customHeight="1">
      <c r="A77" s="945"/>
      <c r="B77" s="906" t="s">
        <v>405</v>
      </c>
      <c r="C77" s="906"/>
      <c r="D77" s="906"/>
      <c r="E77" s="906"/>
      <c r="F77" s="906"/>
      <c r="G77" s="2125" t="str">
        <f>IF(項目一覧!$C$199=0,"",項目一覧!$C$199)</f>
        <v/>
      </c>
      <c r="H77" s="2126"/>
      <c r="I77" s="2126"/>
      <c r="J77" s="2126"/>
      <c r="K77" s="2126"/>
      <c r="L77" s="2126"/>
      <c r="M77" s="2126"/>
      <c r="N77" s="2126"/>
      <c r="O77" s="2126"/>
      <c r="P77" s="2126"/>
      <c r="Q77" s="2126"/>
      <c r="R77" s="2126"/>
      <c r="S77" s="2126"/>
      <c r="T77" s="2126"/>
      <c r="U77" s="2126"/>
      <c r="V77" s="2126"/>
      <c r="W77" s="2126"/>
      <c r="X77" s="2126"/>
      <c r="Y77" s="2126"/>
      <c r="Z77" s="2126"/>
      <c r="AA77" s="2126"/>
      <c r="AB77" s="2126"/>
    </row>
    <row r="78" spans="1:28" ht="18" customHeight="1">
      <c r="A78" s="945"/>
      <c r="B78" s="906" t="s">
        <v>404</v>
      </c>
      <c r="C78" s="906"/>
      <c r="D78" s="906"/>
      <c r="E78" s="906"/>
      <c r="F78" s="906"/>
      <c r="G78" s="906" t="str">
        <f>IF(項目一覧!$C$200=0,"",項目一覧!$C$200)</f>
        <v/>
      </c>
      <c r="J78" s="906"/>
      <c r="K78" s="906"/>
      <c r="L78" s="906"/>
      <c r="M78" s="906"/>
      <c r="N78" s="906"/>
      <c r="O78" s="906"/>
      <c r="P78" s="906"/>
      <c r="Q78" s="906"/>
      <c r="R78" s="906"/>
      <c r="S78" s="906"/>
      <c r="T78" s="906"/>
      <c r="U78" s="906"/>
      <c r="V78" s="906"/>
      <c r="W78" s="906"/>
      <c r="X78" s="906"/>
      <c r="Y78" s="906"/>
      <c r="Z78" s="906"/>
      <c r="AA78" s="906"/>
    </row>
    <row r="79" spans="1:28" ht="18" customHeight="1">
      <c r="A79" s="945"/>
      <c r="B79" s="902" t="s">
        <v>712</v>
      </c>
      <c r="C79" s="906"/>
      <c r="D79" s="906"/>
      <c r="E79" s="906"/>
      <c r="F79" s="906"/>
      <c r="G79" s="1680" t="str">
        <f>IF(項目一覧!$C$202=0,"",項目一覧!$C$202)</f>
        <v/>
      </c>
      <c r="H79" s="1680"/>
      <c r="I79" s="1680"/>
      <c r="J79" s="1680"/>
      <c r="K79" s="1680"/>
      <c r="L79" s="1680"/>
      <c r="M79" s="1680"/>
      <c r="N79" s="1680"/>
      <c r="O79" s="1680"/>
      <c r="P79" s="1680"/>
      <c r="Q79" s="1680"/>
      <c r="R79" s="1680"/>
      <c r="S79" s="1680"/>
      <c r="T79" s="1680"/>
      <c r="U79" s="1680"/>
      <c r="V79" s="1680"/>
      <c r="W79" s="1680"/>
      <c r="X79" s="1680"/>
      <c r="Y79" s="1680"/>
      <c r="Z79" s="1680"/>
      <c r="AA79" s="1680"/>
      <c r="AB79" s="1680"/>
    </row>
    <row r="80" spans="1:28" ht="9.75" customHeight="1">
      <c r="A80" s="936"/>
      <c r="B80" s="906"/>
      <c r="C80" s="906"/>
      <c r="D80" s="906"/>
      <c r="E80" s="906"/>
      <c r="F80" s="906"/>
      <c r="G80" s="1680"/>
      <c r="H80" s="1680"/>
      <c r="I80" s="1680"/>
      <c r="J80" s="1680"/>
      <c r="K80" s="1680"/>
      <c r="L80" s="1680"/>
      <c r="M80" s="1680"/>
      <c r="N80" s="1680"/>
      <c r="O80" s="1680"/>
      <c r="P80" s="1680"/>
      <c r="Q80" s="1680"/>
      <c r="R80" s="1680"/>
      <c r="S80" s="1680"/>
      <c r="T80" s="1680"/>
      <c r="U80" s="1680"/>
      <c r="V80" s="1680"/>
      <c r="W80" s="1680"/>
      <c r="X80" s="1680"/>
      <c r="Y80" s="1680"/>
      <c r="Z80" s="1680"/>
      <c r="AA80" s="1680"/>
      <c r="AB80" s="1680"/>
    </row>
    <row r="81" spans="1:34" ht="18" customHeight="1">
      <c r="A81" s="936"/>
      <c r="B81" s="906" t="s">
        <v>409</v>
      </c>
      <c r="C81" s="906"/>
      <c r="D81" s="906"/>
      <c r="E81" s="906"/>
      <c r="F81" s="906"/>
      <c r="G81" s="943" t="str">
        <f>IF(項目一覧!$C$203=0,"","("&amp;項目一覧!$C$203&amp;") 建築士  （"&amp;項目一覧!$C$204&amp;"）登録　第　 "&amp;項目一覧!$C$205&amp;"　号")</f>
        <v>() 建築士  （）登録　第　 　号</v>
      </c>
      <c r="J81" s="906"/>
      <c r="K81" s="906"/>
      <c r="L81" s="906"/>
      <c r="M81" s="906"/>
      <c r="N81" s="906"/>
      <c r="O81" s="906"/>
      <c r="P81" s="906"/>
      <c r="Q81" s="906"/>
      <c r="R81" s="906"/>
      <c r="S81" s="906"/>
      <c r="T81" s="906"/>
      <c r="U81" s="906"/>
      <c r="V81" s="906"/>
      <c r="W81" s="906"/>
      <c r="X81" s="906"/>
      <c r="Y81" s="906"/>
      <c r="Z81" s="906"/>
      <c r="AA81" s="906"/>
    </row>
    <row r="82" spans="1:34" ht="18" customHeight="1">
      <c r="A82" s="936"/>
      <c r="B82" s="906" t="s">
        <v>408</v>
      </c>
      <c r="C82" s="906"/>
      <c r="D82" s="906"/>
      <c r="E82" s="906"/>
      <c r="F82" s="906"/>
      <c r="G82" s="906" t="str">
        <f>IF(項目一覧!$C$206=0,"",項目一覧!$C$206)</f>
        <v/>
      </c>
      <c r="J82" s="906"/>
      <c r="K82" s="906"/>
      <c r="L82" s="906"/>
      <c r="M82" s="906"/>
      <c r="N82" s="906"/>
      <c r="O82" s="906"/>
      <c r="P82" s="906"/>
      <c r="Q82" s="906"/>
      <c r="R82" s="906"/>
      <c r="S82" s="906"/>
      <c r="T82" s="906"/>
      <c r="U82" s="906"/>
      <c r="V82" s="906"/>
      <c r="W82" s="906"/>
      <c r="X82" s="906"/>
      <c r="Y82" s="906"/>
      <c r="Z82" s="906"/>
      <c r="AA82" s="906"/>
    </row>
    <row r="83" spans="1:34" ht="18" customHeight="1">
      <c r="A83" s="945"/>
      <c r="B83" s="906" t="s">
        <v>407</v>
      </c>
      <c r="C83" s="906"/>
      <c r="D83" s="906"/>
      <c r="E83" s="906"/>
      <c r="F83" s="906"/>
      <c r="G83" s="1200" t="str">
        <f>IF(項目一覧!$C$208=0,"","("&amp;項目一覧!$C$208&amp;") 建築士事務所  （"&amp;項目一覧!$C$209&amp;"）知事登録　第　 "&amp;項目一覧!$C$210&amp;"　号")</f>
        <v>() 建築士事務所  （）知事登録　第　 　号</v>
      </c>
    </row>
    <row r="84" spans="1:34" ht="18" customHeight="1">
      <c r="A84" s="945"/>
      <c r="B84" s="906"/>
      <c r="C84" s="906"/>
      <c r="D84" s="906"/>
      <c r="E84" s="906"/>
      <c r="F84" s="906"/>
      <c r="G84" s="906" t="str">
        <f>IF(項目一覧!$C$211=0,"",項目一覧!$C$211)</f>
        <v/>
      </c>
      <c r="J84" s="906"/>
      <c r="K84" s="906"/>
      <c r="L84" s="906"/>
      <c r="M84" s="906"/>
      <c r="N84" s="906"/>
      <c r="O84" s="906"/>
      <c r="P84" s="906"/>
      <c r="Q84" s="906"/>
      <c r="R84" s="906"/>
      <c r="S84" s="906"/>
      <c r="T84" s="906"/>
      <c r="U84" s="906"/>
      <c r="V84" s="906"/>
      <c r="W84" s="906"/>
      <c r="X84" s="906"/>
      <c r="Y84" s="906"/>
      <c r="Z84" s="906"/>
      <c r="AA84" s="906"/>
    </row>
    <row r="85" spans="1:34" ht="18" customHeight="1">
      <c r="A85" s="945"/>
      <c r="B85" s="906" t="s">
        <v>406</v>
      </c>
      <c r="C85" s="906"/>
      <c r="D85" s="906"/>
      <c r="E85" s="906"/>
      <c r="F85" s="906"/>
      <c r="G85" s="906" t="str">
        <f>IF(項目一覧!$C$212=0,"",項目一覧!$C$212)</f>
        <v/>
      </c>
      <c r="J85" s="906"/>
      <c r="K85" s="906"/>
      <c r="L85" s="906"/>
      <c r="M85" s="906"/>
      <c r="N85" s="906"/>
      <c r="O85" s="906"/>
      <c r="P85" s="906"/>
      <c r="Q85" s="906"/>
      <c r="R85" s="906"/>
      <c r="S85" s="906"/>
      <c r="T85" s="906"/>
      <c r="U85" s="906"/>
      <c r="V85" s="906"/>
      <c r="W85" s="906"/>
      <c r="X85" s="906"/>
      <c r="Y85" s="906"/>
      <c r="Z85" s="906"/>
      <c r="AA85" s="906"/>
    </row>
    <row r="86" spans="1:34" ht="18" customHeight="1">
      <c r="A86" s="945"/>
      <c r="B86" s="906" t="s">
        <v>405</v>
      </c>
      <c r="C86" s="906"/>
      <c r="D86" s="906"/>
      <c r="E86" s="906"/>
      <c r="F86" s="906"/>
      <c r="G86" s="2125" t="str">
        <f>IF(項目一覧!$C$213=0,"",項目一覧!$C$213)</f>
        <v/>
      </c>
      <c r="H86" s="2126"/>
      <c r="I86" s="2126"/>
      <c r="J86" s="2126"/>
      <c r="K86" s="2126"/>
      <c r="L86" s="2126"/>
      <c r="M86" s="2126"/>
      <c r="N86" s="2126"/>
      <c r="O86" s="2126"/>
      <c r="P86" s="2126"/>
      <c r="Q86" s="2126"/>
      <c r="R86" s="2126"/>
      <c r="S86" s="2126"/>
      <c r="T86" s="2126"/>
      <c r="U86" s="2126"/>
      <c r="V86" s="2126"/>
      <c r="W86" s="2126"/>
      <c r="X86" s="2126"/>
      <c r="Y86" s="2126"/>
      <c r="Z86" s="2126"/>
      <c r="AA86" s="2126"/>
      <c r="AB86" s="2126"/>
    </row>
    <row r="87" spans="1:34" ht="18" customHeight="1">
      <c r="A87" s="945"/>
      <c r="B87" s="906" t="s">
        <v>404</v>
      </c>
      <c r="C87" s="906"/>
      <c r="D87" s="906"/>
      <c r="E87" s="906"/>
      <c r="F87" s="906"/>
      <c r="G87" s="906" t="str">
        <f>IF(項目一覧!$C$214=0,"",項目一覧!$C$214)</f>
        <v/>
      </c>
      <c r="J87" s="906"/>
      <c r="K87" s="906"/>
      <c r="L87" s="906"/>
      <c r="M87" s="906"/>
      <c r="N87" s="906"/>
      <c r="O87" s="906"/>
      <c r="P87" s="906"/>
      <c r="Q87" s="906"/>
      <c r="R87" s="906"/>
      <c r="S87" s="906"/>
      <c r="T87" s="906"/>
      <c r="U87" s="906"/>
      <c r="V87" s="906"/>
      <c r="W87" s="906"/>
      <c r="X87" s="906"/>
      <c r="Y87" s="906"/>
      <c r="Z87" s="906"/>
      <c r="AA87" s="906"/>
    </row>
    <row r="88" spans="1:34" ht="18" customHeight="1">
      <c r="A88" s="945"/>
      <c r="B88" s="902" t="s">
        <v>712</v>
      </c>
      <c r="C88" s="906"/>
      <c r="D88" s="906"/>
      <c r="E88" s="906"/>
      <c r="F88" s="906"/>
      <c r="G88" s="1680" t="str">
        <f>IF(項目一覧!$C$216=0,"",項目一覧!$C$216)</f>
        <v/>
      </c>
      <c r="H88" s="1680"/>
      <c r="I88" s="1680"/>
      <c r="J88" s="1680"/>
      <c r="K88" s="1680"/>
      <c r="L88" s="1680"/>
      <c r="M88" s="1680"/>
      <c r="N88" s="1680"/>
      <c r="O88" s="1680"/>
      <c r="P88" s="1680"/>
      <c r="Q88" s="1680"/>
      <c r="R88" s="1680"/>
      <c r="S88" s="1680"/>
      <c r="T88" s="1680"/>
      <c r="U88" s="1680"/>
      <c r="V88" s="1680"/>
      <c r="W88" s="1680"/>
      <c r="X88" s="1680"/>
      <c r="Y88" s="1680"/>
      <c r="Z88" s="1680"/>
      <c r="AA88" s="1680"/>
      <c r="AB88" s="1680"/>
      <c r="AC88" s="1202"/>
      <c r="AE88" s="1202"/>
      <c r="AF88" s="1202"/>
      <c r="AG88" s="1202"/>
      <c r="AH88" s="1202"/>
    </row>
    <row r="89" spans="1:34" ht="8.25" customHeight="1">
      <c r="A89" s="936"/>
      <c r="B89" s="906"/>
      <c r="C89" s="906"/>
      <c r="D89" s="906"/>
      <c r="E89" s="906"/>
      <c r="F89" s="906"/>
      <c r="G89" s="1680"/>
      <c r="H89" s="1680"/>
      <c r="I89" s="1680"/>
      <c r="J89" s="1680"/>
      <c r="K89" s="1680"/>
      <c r="L89" s="1680"/>
      <c r="M89" s="1680"/>
      <c r="N89" s="1680"/>
      <c r="O89" s="1680"/>
      <c r="P89" s="1680"/>
      <c r="Q89" s="1680"/>
      <c r="R89" s="1680"/>
      <c r="S89" s="1680"/>
      <c r="T89" s="1680"/>
      <c r="U89" s="1680"/>
      <c r="V89" s="1680"/>
      <c r="W89" s="1680"/>
      <c r="X89" s="1680"/>
      <c r="Y89" s="1680"/>
      <c r="Z89" s="1680"/>
      <c r="AA89" s="1680"/>
      <c r="AB89" s="1680"/>
    </row>
    <row r="90" spans="1:34" ht="18" customHeight="1">
      <c r="A90" s="936"/>
      <c r="B90" s="906" t="s">
        <v>409</v>
      </c>
      <c r="C90" s="906"/>
      <c r="D90" s="906"/>
      <c r="E90" s="906"/>
      <c r="F90" s="906"/>
      <c r="G90" s="943" t="str">
        <f>IF(項目一覧!$C$217=0,"","("&amp;項目一覧!$C$217&amp;") 建築士  （"&amp;項目一覧!$C$218&amp;"）登録　第　 "&amp;項目一覧!$C$219&amp;"　号")</f>
        <v>() 建築士  （）登録　第　 　号</v>
      </c>
      <c r="J90" s="906"/>
      <c r="K90" s="906"/>
      <c r="L90" s="906"/>
      <c r="M90" s="906"/>
      <c r="N90" s="906"/>
      <c r="O90" s="906"/>
      <c r="P90" s="906"/>
      <c r="Q90" s="906"/>
      <c r="R90" s="906"/>
      <c r="S90" s="906"/>
      <c r="T90" s="906"/>
      <c r="U90" s="906"/>
      <c r="V90" s="906"/>
      <c r="W90" s="906"/>
      <c r="X90" s="906"/>
      <c r="Y90" s="906"/>
      <c r="Z90" s="906"/>
      <c r="AA90" s="906"/>
    </row>
    <row r="91" spans="1:34" ht="18" customHeight="1">
      <c r="A91" s="936"/>
      <c r="B91" s="906" t="s">
        <v>408</v>
      </c>
      <c r="C91" s="906"/>
      <c r="D91" s="906"/>
      <c r="E91" s="906"/>
      <c r="F91" s="906"/>
      <c r="G91" s="906" t="str">
        <f>IF(項目一覧!$C$220=0,"",項目一覧!$C$220)</f>
        <v/>
      </c>
      <c r="J91" s="906"/>
      <c r="K91" s="906"/>
      <c r="L91" s="906"/>
      <c r="M91" s="906"/>
      <c r="N91" s="906"/>
      <c r="O91" s="906"/>
      <c r="P91" s="906"/>
      <c r="Q91" s="906"/>
      <c r="R91" s="906"/>
      <c r="S91" s="906"/>
      <c r="T91" s="906"/>
      <c r="U91" s="906"/>
      <c r="V91" s="906"/>
      <c r="W91" s="906"/>
      <c r="X91" s="906"/>
      <c r="Y91" s="906"/>
      <c r="Z91" s="906"/>
      <c r="AA91" s="906"/>
    </row>
    <row r="92" spans="1:34" ht="18" customHeight="1">
      <c r="A92" s="945"/>
      <c r="B92" s="906" t="s">
        <v>407</v>
      </c>
      <c r="C92" s="906"/>
      <c r="D92" s="906"/>
      <c r="E92" s="906"/>
      <c r="F92" s="906"/>
      <c r="G92" s="1200" t="str">
        <f>IF(項目一覧!$C$222=0,"","("&amp;項目一覧!$C$222&amp;") 建築士事務所  （"&amp;項目一覧!$C$223&amp;"）知事登録　第　 "&amp;項目一覧!$C$224&amp;"　号")</f>
        <v>() 建築士事務所  （）知事登録　第　 　号</v>
      </c>
    </row>
    <row r="93" spans="1:34" ht="18" customHeight="1">
      <c r="A93" s="945"/>
      <c r="B93" s="906"/>
      <c r="C93" s="906"/>
      <c r="D93" s="906"/>
      <c r="E93" s="906"/>
      <c r="F93" s="906"/>
      <c r="G93" s="906" t="str">
        <f>IF(項目一覧!$C$225=0,"",項目一覧!$C$225)</f>
        <v/>
      </c>
      <c r="J93" s="906"/>
      <c r="K93" s="906"/>
      <c r="L93" s="906"/>
      <c r="M93" s="906"/>
      <c r="N93" s="906"/>
      <c r="O93" s="906"/>
      <c r="P93" s="906"/>
      <c r="Q93" s="906"/>
      <c r="R93" s="906"/>
      <c r="S93" s="906"/>
      <c r="T93" s="906"/>
      <c r="U93" s="906"/>
      <c r="V93" s="906"/>
      <c r="W93" s="906"/>
      <c r="X93" s="906"/>
      <c r="Y93" s="906"/>
      <c r="Z93" s="906"/>
      <c r="AA93" s="906"/>
    </row>
    <row r="94" spans="1:34" ht="18" customHeight="1">
      <c r="A94" s="945"/>
      <c r="B94" s="906" t="s">
        <v>406</v>
      </c>
      <c r="C94" s="906"/>
      <c r="D94" s="906"/>
      <c r="E94" s="906"/>
      <c r="F94" s="906"/>
      <c r="G94" s="906" t="str">
        <f>IF(項目一覧!$C$226=0,"",項目一覧!$C$226)</f>
        <v/>
      </c>
      <c r="J94" s="906"/>
      <c r="K94" s="906"/>
      <c r="L94" s="906"/>
      <c r="M94" s="906"/>
      <c r="N94" s="906"/>
      <c r="O94" s="906"/>
      <c r="P94" s="906"/>
      <c r="Q94" s="906"/>
      <c r="R94" s="906"/>
      <c r="S94" s="906"/>
      <c r="T94" s="906"/>
      <c r="U94" s="906"/>
      <c r="V94" s="906"/>
      <c r="W94" s="906"/>
      <c r="X94" s="906"/>
      <c r="Y94" s="906"/>
      <c r="Z94" s="906"/>
      <c r="AA94" s="906"/>
    </row>
    <row r="95" spans="1:34" ht="18" customHeight="1">
      <c r="A95" s="945"/>
      <c r="B95" s="906" t="s">
        <v>405</v>
      </c>
      <c r="C95" s="906"/>
      <c r="D95" s="906"/>
      <c r="E95" s="906"/>
      <c r="F95" s="906"/>
      <c r="G95" s="2125" t="str">
        <f>IF(項目一覧!$C$227=0,"",項目一覧!$C$227)</f>
        <v/>
      </c>
      <c r="H95" s="2126"/>
      <c r="I95" s="2126"/>
      <c r="J95" s="2126"/>
      <c r="K95" s="2126"/>
      <c r="L95" s="2126"/>
      <c r="M95" s="2126"/>
      <c r="N95" s="2126"/>
      <c r="O95" s="2126"/>
      <c r="P95" s="2126"/>
      <c r="Q95" s="2126"/>
      <c r="R95" s="2126"/>
      <c r="S95" s="2126"/>
      <c r="T95" s="2126"/>
      <c r="U95" s="2126"/>
      <c r="V95" s="2126"/>
      <c r="W95" s="2126"/>
      <c r="X95" s="2126"/>
      <c r="Y95" s="2126"/>
      <c r="Z95" s="2126"/>
      <c r="AA95" s="2126"/>
      <c r="AB95" s="2126"/>
    </row>
    <row r="96" spans="1:34" ht="18" customHeight="1">
      <c r="A96" s="945"/>
      <c r="B96" s="906" t="s">
        <v>404</v>
      </c>
      <c r="C96" s="906"/>
      <c r="D96" s="906"/>
      <c r="E96" s="906"/>
      <c r="F96" s="906"/>
      <c r="G96" s="906" t="str">
        <f>IF(項目一覧!$C$228=0,"",項目一覧!$C$228)</f>
        <v/>
      </c>
      <c r="J96" s="906"/>
      <c r="K96" s="906"/>
      <c r="L96" s="906"/>
      <c r="M96" s="906"/>
      <c r="N96" s="906"/>
      <c r="O96" s="906"/>
      <c r="P96" s="906"/>
      <c r="Q96" s="906"/>
      <c r="R96" s="906"/>
      <c r="S96" s="906"/>
      <c r="T96" s="906"/>
      <c r="U96" s="906"/>
      <c r="V96" s="906"/>
      <c r="W96" s="906"/>
      <c r="X96" s="906"/>
      <c r="Y96" s="906"/>
      <c r="Z96" s="906"/>
      <c r="AA96" s="906"/>
    </row>
    <row r="97" spans="1:30" ht="18" customHeight="1">
      <c r="A97" s="945"/>
      <c r="B97" s="902" t="s">
        <v>712</v>
      </c>
      <c r="C97" s="906"/>
      <c r="D97" s="906"/>
      <c r="E97" s="906"/>
      <c r="F97" s="906"/>
      <c r="G97" s="1680" t="str">
        <f>IF(項目一覧!$C$230=0,"",項目一覧!$C$230)</f>
        <v/>
      </c>
      <c r="H97" s="1680"/>
      <c r="I97" s="1680"/>
      <c r="J97" s="1680"/>
      <c r="K97" s="1680"/>
      <c r="L97" s="1680"/>
      <c r="M97" s="1680"/>
      <c r="N97" s="1680"/>
      <c r="O97" s="1680"/>
      <c r="P97" s="1680"/>
      <c r="Q97" s="1680"/>
      <c r="R97" s="1680"/>
      <c r="S97" s="1680"/>
      <c r="T97" s="1680"/>
      <c r="U97" s="1680"/>
      <c r="V97" s="1680"/>
      <c r="W97" s="1680"/>
      <c r="X97" s="1680"/>
      <c r="Y97" s="1680"/>
      <c r="Z97" s="1680"/>
      <c r="AA97" s="1680"/>
      <c r="AB97" s="1680"/>
    </row>
    <row r="98" spans="1:30" ht="7.5" customHeight="1">
      <c r="A98" s="951"/>
      <c r="B98" s="935"/>
      <c r="C98" s="935"/>
      <c r="D98" s="935"/>
      <c r="E98" s="935"/>
      <c r="F98" s="935"/>
      <c r="G98" s="1681"/>
      <c r="H98" s="1681"/>
      <c r="I98" s="1681"/>
      <c r="J98" s="1681"/>
      <c r="K98" s="1681"/>
      <c r="L98" s="1681"/>
      <c r="M98" s="1681"/>
      <c r="N98" s="1681"/>
      <c r="O98" s="1681"/>
      <c r="P98" s="1681"/>
      <c r="Q98" s="1681"/>
      <c r="R98" s="1681"/>
      <c r="S98" s="1681"/>
      <c r="T98" s="1681"/>
      <c r="U98" s="1681"/>
      <c r="V98" s="1681"/>
      <c r="W98" s="1681"/>
      <c r="X98" s="1681"/>
      <c r="Y98" s="1681"/>
      <c r="Z98" s="1681"/>
      <c r="AA98" s="1681"/>
      <c r="AB98" s="1681"/>
    </row>
    <row r="99" spans="1:30" ht="15.75" customHeight="1">
      <c r="A99" s="959" t="s">
        <v>109</v>
      </c>
      <c r="B99" s="937" t="s">
        <v>711</v>
      </c>
      <c r="C99" s="937"/>
      <c r="D99" s="937"/>
      <c r="E99" s="937"/>
      <c r="F99" s="937"/>
      <c r="G99" s="937"/>
      <c r="H99" s="916"/>
      <c r="I99" s="916"/>
      <c r="J99" s="937"/>
      <c r="K99" s="937"/>
      <c r="L99" s="937"/>
      <c r="M99" s="937"/>
      <c r="N99" s="937"/>
      <c r="O99" s="937"/>
      <c r="P99" s="937"/>
      <c r="Q99" s="937"/>
      <c r="R99" s="937"/>
      <c r="S99" s="937"/>
      <c r="T99" s="937"/>
      <c r="U99" s="937"/>
      <c r="V99" s="937"/>
      <c r="W99" s="937"/>
      <c r="X99" s="937"/>
      <c r="Y99" s="937"/>
      <c r="Z99" s="937"/>
      <c r="AA99" s="937"/>
      <c r="AB99" s="916"/>
    </row>
    <row r="100" spans="1:30" ht="15.75" customHeight="1">
      <c r="A100" s="945"/>
      <c r="B100" s="906" t="s">
        <v>401</v>
      </c>
      <c r="C100" s="906"/>
      <c r="D100" s="906"/>
      <c r="E100" s="906"/>
      <c r="F100" s="906"/>
      <c r="G100" s="906" t="str">
        <f>IF(項目一覧!$C$55=0,"",項目一覧!$C$55)</f>
        <v/>
      </c>
      <c r="J100" s="906"/>
      <c r="K100" s="906"/>
      <c r="L100" s="906"/>
      <c r="M100" s="906"/>
      <c r="N100" s="906"/>
      <c r="O100" s="906"/>
      <c r="P100" s="906"/>
      <c r="Q100" s="906"/>
      <c r="R100" s="906"/>
      <c r="S100" s="906"/>
      <c r="T100" s="906"/>
      <c r="U100" s="906"/>
      <c r="V100" s="906"/>
      <c r="W100" s="906"/>
      <c r="X100" s="906"/>
      <c r="Y100" s="906"/>
      <c r="Z100" s="906"/>
      <c r="AA100" s="906"/>
    </row>
    <row r="101" spans="1:30" ht="15.75" customHeight="1">
      <c r="A101" s="945"/>
      <c r="B101" s="906" t="s">
        <v>400</v>
      </c>
      <c r="C101" s="906"/>
      <c r="D101" s="906"/>
      <c r="E101" s="906"/>
      <c r="F101" s="906"/>
      <c r="G101" s="1200" t="str">
        <f>IF(項目一覧!$C$56=0,"","建設業の許可   ("&amp;項目一覧!$C$56&amp;")  第  （"&amp;項目一覧!$C$57&amp;"）　　 "&amp;項目一覧!$C$58&amp;"　号")</f>
        <v>建設業の許可   ()  第  （）　　 　号</v>
      </c>
      <c r="J101" s="906"/>
      <c r="K101" s="906"/>
      <c r="L101" s="906"/>
      <c r="M101" s="906"/>
      <c r="N101" s="906"/>
      <c r="O101" s="906"/>
      <c r="P101" s="906"/>
      <c r="Q101" s="906"/>
      <c r="R101" s="906"/>
      <c r="S101" s="906"/>
      <c r="T101" s="906"/>
      <c r="U101" s="906"/>
      <c r="V101" s="906"/>
      <c r="W101" s="906"/>
      <c r="X101" s="906"/>
      <c r="Y101" s="906"/>
      <c r="Z101" s="906"/>
      <c r="AA101" s="906"/>
    </row>
    <row r="102" spans="1:30" ht="15.75" customHeight="1">
      <c r="A102" s="945"/>
      <c r="B102" s="906"/>
      <c r="C102" s="906"/>
      <c r="D102" s="906"/>
      <c r="E102" s="906"/>
      <c r="F102" s="906"/>
      <c r="G102" s="906" t="str">
        <f>IF(項目一覧!$C$59=0,"",項目一覧!$C$59)</f>
        <v/>
      </c>
      <c r="J102" s="906"/>
      <c r="K102" s="906"/>
      <c r="L102" s="906"/>
      <c r="M102" s="906"/>
      <c r="N102" s="906"/>
      <c r="O102" s="906"/>
      <c r="P102" s="906"/>
      <c r="Q102" s="906"/>
      <c r="R102" s="906"/>
      <c r="S102" s="906"/>
      <c r="T102" s="906"/>
      <c r="U102" s="906"/>
      <c r="V102" s="906"/>
      <c r="W102" s="906"/>
      <c r="X102" s="906"/>
      <c r="Y102" s="906"/>
      <c r="Z102" s="906"/>
      <c r="AA102" s="906"/>
    </row>
    <row r="103" spans="1:30" ht="15.75" customHeight="1">
      <c r="A103" s="945"/>
      <c r="B103" s="906" t="s">
        <v>399</v>
      </c>
      <c r="C103" s="906"/>
      <c r="D103" s="906"/>
      <c r="E103" s="906"/>
      <c r="F103" s="906"/>
      <c r="G103" s="906" t="str">
        <f>IF(項目一覧!$C$60=0,"",項目一覧!$C$60)</f>
        <v/>
      </c>
      <c r="J103" s="906"/>
      <c r="K103" s="906"/>
      <c r="L103" s="906"/>
      <c r="M103" s="906"/>
      <c r="N103" s="906"/>
      <c r="O103" s="906"/>
      <c r="P103" s="906"/>
      <c r="Q103" s="906"/>
      <c r="R103" s="906"/>
      <c r="S103" s="906"/>
      <c r="T103" s="906"/>
      <c r="U103" s="906"/>
      <c r="V103" s="906"/>
      <c r="W103" s="906"/>
      <c r="X103" s="906"/>
      <c r="Y103" s="906"/>
      <c r="Z103" s="906"/>
      <c r="AA103" s="906"/>
    </row>
    <row r="104" spans="1:30" ht="15.75" customHeight="1">
      <c r="A104" s="945"/>
      <c r="B104" s="906" t="s">
        <v>398</v>
      </c>
      <c r="C104" s="906"/>
      <c r="D104" s="906"/>
      <c r="E104" s="906"/>
      <c r="F104" s="906"/>
      <c r="G104" s="906" t="str">
        <f>IF(項目一覧!$C$61=0,"",項目一覧!$C$61)</f>
        <v/>
      </c>
      <c r="J104" s="906"/>
      <c r="K104" s="906"/>
      <c r="L104" s="906"/>
      <c r="M104" s="906"/>
      <c r="N104" s="906"/>
      <c r="O104" s="906"/>
      <c r="P104" s="906"/>
      <c r="Q104" s="906"/>
      <c r="R104" s="906"/>
      <c r="S104" s="906"/>
      <c r="T104" s="906"/>
      <c r="U104" s="906"/>
      <c r="V104" s="906"/>
      <c r="W104" s="906"/>
      <c r="X104" s="906"/>
      <c r="Y104" s="906"/>
      <c r="Z104" s="906"/>
      <c r="AA104" s="906"/>
    </row>
    <row r="105" spans="1:30" ht="15.75" customHeight="1">
      <c r="A105" s="935"/>
      <c r="B105" s="935" t="s">
        <v>397</v>
      </c>
      <c r="C105" s="935"/>
      <c r="D105" s="935"/>
      <c r="E105" s="935"/>
      <c r="F105" s="935"/>
      <c r="G105" s="935" t="str">
        <f>IF(項目一覧!$C$62=0,"",項目一覧!$C$62)</f>
        <v/>
      </c>
      <c r="H105" s="974"/>
      <c r="I105" s="974"/>
      <c r="J105" s="935"/>
      <c r="K105" s="935"/>
      <c r="L105" s="935"/>
      <c r="M105" s="935"/>
      <c r="N105" s="935"/>
      <c r="O105" s="935"/>
      <c r="P105" s="935"/>
      <c r="Q105" s="935"/>
      <c r="R105" s="935"/>
      <c r="S105" s="935"/>
      <c r="T105" s="935"/>
      <c r="U105" s="935"/>
      <c r="V105" s="935"/>
      <c r="W105" s="935"/>
      <c r="X105" s="935"/>
      <c r="Y105" s="935"/>
      <c r="Z105" s="935"/>
      <c r="AA105" s="935"/>
    </row>
    <row r="106" spans="1:30" s="1066" customFormat="1" ht="15.75" customHeight="1">
      <c r="A106" s="1203" t="s">
        <v>102</v>
      </c>
      <c r="B106" s="950" t="s">
        <v>751</v>
      </c>
      <c r="C106" s="950"/>
      <c r="D106" s="950"/>
      <c r="E106" s="950"/>
      <c r="F106" s="950"/>
      <c r="G106" s="950"/>
      <c r="H106" s="950"/>
      <c r="I106" s="950"/>
      <c r="J106" s="950"/>
      <c r="K106" s="950"/>
      <c r="L106" s="950"/>
      <c r="M106" s="950"/>
      <c r="N106" s="950"/>
      <c r="O106" s="950"/>
      <c r="P106" s="950"/>
      <c r="Q106" s="950"/>
      <c r="R106" s="950"/>
      <c r="S106" s="950"/>
      <c r="T106" s="950"/>
      <c r="U106" s="950"/>
      <c r="V106" s="950"/>
      <c r="W106" s="950"/>
      <c r="X106" s="950"/>
      <c r="Y106" s="950"/>
      <c r="Z106" s="950"/>
      <c r="AA106" s="950"/>
      <c r="AD106" s="904"/>
    </row>
    <row r="107" spans="1:30" s="1066" customFormat="1" ht="15.75" customHeight="1">
      <c r="A107" s="1204"/>
      <c r="B107" s="950" t="s">
        <v>750</v>
      </c>
      <c r="C107" s="950"/>
      <c r="D107" s="950"/>
      <c r="E107" s="950"/>
      <c r="F107" s="950"/>
      <c r="G107" s="950"/>
      <c r="H107" s="950"/>
      <c r="I107" s="950"/>
      <c r="J107" s="950"/>
      <c r="K107" s="950"/>
      <c r="L107" s="950"/>
      <c r="M107" s="950"/>
      <c r="N107" s="950"/>
      <c r="O107" s="950"/>
      <c r="P107" s="950"/>
      <c r="Q107" s="950"/>
      <c r="R107" s="950"/>
      <c r="S107" s="950"/>
      <c r="T107" s="950"/>
      <c r="U107" s="950"/>
      <c r="V107" s="950"/>
      <c r="W107" s="950"/>
      <c r="X107" s="950"/>
      <c r="Y107" s="950"/>
      <c r="Z107" s="950"/>
      <c r="AA107" s="1082"/>
      <c r="AD107" s="904"/>
    </row>
    <row r="108" spans="1:30" s="1066" customFormat="1" ht="15.75" customHeight="1">
      <c r="A108" s="1204"/>
      <c r="B108" s="950" t="s">
        <v>749</v>
      </c>
      <c r="C108" s="950"/>
      <c r="D108" s="950"/>
      <c r="E108" s="950"/>
      <c r="F108" s="950"/>
      <c r="G108" s="950"/>
      <c r="H108" s="950"/>
      <c r="I108" s="950"/>
      <c r="J108" s="950"/>
      <c r="K108" s="950"/>
      <c r="L108" s="950"/>
      <c r="M108" s="950"/>
      <c r="N108" s="950"/>
      <c r="O108" s="950"/>
      <c r="P108" s="950"/>
      <c r="Q108" s="950"/>
      <c r="R108" s="950"/>
      <c r="S108" s="950"/>
      <c r="T108" s="950"/>
      <c r="U108" s="950"/>
      <c r="V108" s="950"/>
      <c r="W108" s="950"/>
      <c r="X108" s="950"/>
      <c r="Y108" s="950"/>
      <c r="Z108" s="950"/>
      <c r="AA108" s="1082"/>
      <c r="AD108" s="904"/>
    </row>
    <row r="109" spans="1:30" s="1066" customFormat="1" ht="15.75" customHeight="1">
      <c r="A109" s="1204"/>
      <c r="B109" s="950" t="s">
        <v>748</v>
      </c>
      <c r="C109" s="950"/>
      <c r="D109" s="950"/>
      <c r="E109" s="950"/>
      <c r="F109" s="950"/>
      <c r="G109" s="950"/>
      <c r="H109" s="950"/>
      <c r="I109" s="950"/>
      <c r="J109" s="950"/>
      <c r="K109" s="950"/>
      <c r="L109" s="950"/>
      <c r="M109" s="950"/>
      <c r="N109" s="950"/>
      <c r="O109" s="950"/>
      <c r="P109" s="950"/>
      <c r="Q109" s="950"/>
      <c r="R109" s="950"/>
      <c r="S109" s="950"/>
      <c r="T109" s="950"/>
      <c r="U109" s="950"/>
      <c r="V109" s="950"/>
      <c r="W109" s="950"/>
      <c r="X109" s="950"/>
      <c r="Y109" s="950"/>
      <c r="Z109" s="950"/>
      <c r="AA109" s="1082"/>
      <c r="AD109" s="904"/>
    </row>
    <row r="110" spans="1:30" s="1066" customFormat="1" ht="15.75" customHeight="1">
      <c r="A110" s="1204"/>
      <c r="B110" s="950" t="s">
        <v>747</v>
      </c>
      <c r="C110" s="950"/>
      <c r="D110" s="950"/>
      <c r="E110" s="950"/>
      <c r="F110" s="950"/>
      <c r="G110" s="950"/>
      <c r="H110" s="950"/>
      <c r="I110" s="950"/>
      <c r="J110" s="950"/>
      <c r="K110" s="950"/>
      <c r="L110" s="950"/>
      <c r="M110" s="950"/>
      <c r="N110" s="950"/>
      <c r="O110" s="950"/>
      <c r="P110" s="950"/>
      <c r="Q110" s="950"/>
      <c r="R110" s="950"/>
      <c r="S110" s="950"/>
      <c r="T110" s="950"/>
      <c r="U110" s="950"/>
      <c r="V110" s="950"/>
      <c r="W110" s="950"/>
      <c r="X110" s="950"/>
      <c r="Y110" s="950"/>
      <c r="Z110" s="950"/>
      <c r="AA110" s="1082"/>
      <c r="AD110" s="904"/>
    </row>
    <row r="111" spans="1:30" s="1066" customFormat="1" ht="15.75" customHeight="1">
      <c r="A111" s="1203" t="s">
        <v>102</v>
      </c>
      <c r="B111" s="1088" t="s">
        <v>746</v>
      </c>
      <c r="C111" s="1088"/>
      <c r="D111" s="1088"/>
      <c r="E111" s="1088"/>
      <c r="F111" s="1088"/>
      <c r="G111" s="1088"/>
      <c r="H111" s="1088" t="s">
        <v>745</v>
      </c>
      <c r="I111" s="1088"/>
      <c r="J111" s="1088"/>
      <c r="K111" s="1088"/>
      <c r="L111" s="1088"/>
      <c r="M111" s="1088"/>
      <c r="N111" s="1088"/>
      <c r="O111" s="1088"/>
      <c r="P111" s="1088"/>
      <c r="Q111" s="1088"/>
      <c r="R111" s="1088"/>
      <c r="S111" s="1088"/>
      <c r="T111" s="1088"/>
      <c r="U111" s="1088"/>
      <c r="V111" s="1088"/>
      <c r="W111" s="1088"/>
      <c r="X111" s="1088"/>
      <c r="Y111" s="1088"/>
      <c r="Z111" s="1088"/>
      <c r="AA111" s="1088"/>
      <c r="AD111" s="904"/>
    </row>
    <row r="112" spans="1:30" s="1066" customFormat="1" ht="15.75" customHeight="1">
      <c r="A112" s="1204"/>
      <c r="B112" s="950" t="s">
        <v>744</v>
      </c>
      <c r="C112" s="950"/>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0"/>
      <c r="AA112" s="950"/>
      <c r="AD112" s="904"/>
    </row>
    <row r="113" spans="1:30" s="1066" customFormat="1" ht="15.75" customHeight="1">
      <c r="A113" s="1204"/>
      <c r="B113" s="950" t="s">
        <v>743</v>
      </c>
      <c r="C113" s="950"/>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0"/>
      <c r="AA113" s="950"/>
      <c r="AD113" s="904"/>
    </row>
    <row r="114" spans="1:30" s="1066" customFormat="1" ht="15.75" customHeight="1">
      <c r="A114" s="1204"/>
      <c r="B114" s="950" t="s">
        <v>742</v>
      </c>
      <c r="C114" s="950"/>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0"/>
      <c r="AA114" s="950"/>
      <c r="AD114" s="904"/>
    </row>
    <row r="115" spans="1:30" s="1066" customFormat="1" ht="15.75" customHeight="1">
      <c r="A115" s="950"/>
      <c r="B115" s="950" t="s">
        <v>741</v>
      </c>
      <c r="C115" s="950"/>
      <c r="D115" s="950"/>
      <c r="E115" s="950"/>
      <c r="F115" s="950"/>
      <c r="G115" s="1203"/>
      <c r="H115" s="950"/>
      <c r="I115" s="950"/>
      <c r="J115" s="950"/>
      <c r="K115" s="1203"/>
      <c r="L115" s="950"/>
      <c r="M115" s="950"/>
      <c r="N115" s="950"/>
      <c r="O115" s="1203"/>
      <c r="P115" s="950"/>
      <c r="Q115" s="950"/>
      <c r="R115" s="950"/>
      <c r="S115" s="1203"/>
      <c r="T115" s="950"/>
      <c r="U115" s="950"/>
      <c r="V115" s="950"/>
      <c r="W115" s="950"/>
      <c r="X115" s="950"/>
      <c r="Y115" s="950"/>
      <c r="Z115" s="950"/>
      <c r="AA115" s="950"/>
      <c r="AD115" s="904"/>
    </row>
    <row r="116" spans="1:30" s="1066" customFormat="1" ht="15.75" customHeight="1">
      <c r="A116" s="950"/>
      <c r="B116" s="950" t="s">
        <v>740</v>
      </c>
      <c r="C116" s="950"/>
      <c r="D116" s="950"/>
      <c r="E116" s="950"/>
      <c r="F116" s="950"/>
      <c r="G116" s="950"/>
      <c r="H116" s="1203"/>
      <c r="I116" s="950"/>
      <c r="J116" s="950"/>
      <c r="K116" s="950"/>
      <c r="L116" s="1203"/>
      <c r="M116" s="950"/>
      <c r="N116" s="950"/>
      <c r="O116" s="950"/>
      <c r="P116" s="1203"/>
      <c r="Q116" s="950"/>
      <c r="R116" s="950"/>
      <c r="S116" s="950"/>
      <c r="T116" s="1203"/>
      <c r="U116" s="950"/>
      <c r="V116" s="950"/>
      <c r="W116" s="950"/>
      <c r="X116" s="950"/>
      <c r="Y116" s="950"/>
      <c r="Z116" s="950"/>
      <c r="AA116" s="950"/>
      <c r="AD116" s="904"/>
    </row>
    <row r="117" spans="1:30" s="1066" customFormat="1" ht="15.75" customHeight="1">
      <c r="A117" s="1205"/>
      <c r="B117" s="1084" t="s">
        <v>739</v>
      </c>
      <c r="C117" s="1084"/>
      <c r="D117" s="1084"/>
      <c r="E117" s="1084"/>
      <c r="F117" s="1084"/>
      <c r="G117" s="1084"/>
      <c r="H117" s="1084"/>
      <c r="I117" s="1084"/>
      <c r="J117" s="1084"/>
      <c r="K117" s="1084"/>
      <c r="L117" s="1084"/>
      <c r="M117" s="1084"/>
      <c r="N117" s="1084"/>
      <c r="O117" s="1084"/>
      <c r="P117" s="1084"/>
      <c r="Q117" s="1084"/>
      <c r="R117" s="1084"/>
      <c r="S117" s="1084"/>
      <c r="T117" s="1084"/>
      <c r="U117" s="1084"/>
      <c r="V117" s="1084"/>
      <c r="W117" s="1084"/>
      <c r="X117" s="1084"/>
      <c r="Y117" s="1084"/>
      <c r="Z117" s="1084"/>
      <c r="AA117" s="1084"/>
      <c r="AD117" s="904"/>
    </row>
    <row r="118" spans="1:30" s="1066" customFormat="1" ht="18" customHeight="1">
      <c r="A118" s="1206" t="s">
        <v>102</v>
      </c>
      <c r="B118" s="1088" t="s">
        <v>738</v>
      </c>
      <c r="C118" s="1207"/>
      <c r="D118" s="1207"/>
      <c r="E118" s="1207"/>
      <c r="F118" s="1207"/>
      <c r="G118" s="1207"/>
      <c r="H118" s="1207"/>
      <c r="I118" s="1207"/>
      <c r="J118" s="1208"/>
      <c r="K118" s="1209" t="s">
        <v>2795</v>
      </c>
      <c r="L118" s="1210"/>
      <c r="M118" s="1210"/>
      <c r="N118" s="1210"/>
      <c r="O118" s="1210"/>
      <c r="P118" s="1210"/>
      <c r="Q118" s="1208"/>
      <c r="R118" s="1207"/>
      <c r="S118" s="1207"/>
      <c r="T118" s="1207"/>
      <c r="U118" s="1207"/>
      <c r="V118" s="1207"/>
      <c r="W118" s="1207"/>
      <c r="X118" s="1207"/>
      <c r="Y118" s="1207"/>
      <c r="Z118" s="1207"/>
      <c r="AA118" s="1207"/>
      <c r="AD118" s="904"/>
    </row>
    <row r="119" spans="1:30" s="1066" customFormat="1" ht="18" customHeight="1">
      <c r="A119" s="1211" t="s">
        <v>102</v>
      </c>
      <c r="B119" s="1209" t="s">
        <v>737</v>
      </c>
      <c r="C119" s="1208"/>
      <c r="D119" s="1208"/>
      <c r="E119" s="1208"/>
      <c r="F119" s="1208"/>
      <c r="G119" s="1208"/>
      <c r="H119" s="1208"/>
      <c r="I119" s="1212"/>
      <c r="J119" s="1212"/>
      <c r="K119" s="1209" t="s">
        <v>2795</v>
      </c>
      <c r="L119" s="1210"/>
      <c r="M119" s="1210"/>
      <c r="N119" s="1210"/>
      <c r="O119" s="1210"/>
      <c r="P119" s="1210"/>
      <c r="Q119" s="1212"/>
      <c r="R119" s="1212"/>
      <c r="S119" s="1212"/>
      <c r="T119" s="1212"/>
      <c r="U119" s="1212"/>
      <c r="V119" s="1212"/>
      <c r="W119" s="1212"/>
      <c r="X119" s="1212"/>
      <c r="Y119" s="1212"/>
      <c r="Z119" s="1212"/>
      <c r="AA119" s="1212"/>
      <c r="AD119" s="904"/>
    </row>
    <row r="120" spans="1:30" s="1066" customFormat="1" ht="15.75" customHeight="1">
      <c r="A120" s="1203" t="s">
        <v>102</v>
      </c>
      <c r="B120" s="950" t="s">
        <v>735</v>
      </c>
      <c r="C120" s="1079"/>
      <c r="D120" s="1079"/>
      <c r="E120" s="1079"/>
      <c r="F120" s="1079"/>
      <c r="G120" s="1079"/>
      <c r="H120" s="1079"/>
      <c r="Q120" s="1082"/>
      <c r="R120" s="1082" t="s">
        <v>733</v>
      </c>
      <c r="S120" s="1082"/>
      <c r="T120" s="1082"/>
      <c r="U120" s="1082"/>
      <c r="V120" s="1082"/>
      <c r="AD120" s="904"/>
    </row>
    <row r="121" spans="1:30" s="1066" customFormat="1" ht="15.75" customHeight="1">
      <c r="A121" s="1203"/>
      <c r="B121" s="950"/>
      <c r="C121" s="950"/>
      <c r="D121" s="950" t="s">
        <v>732</v>
      </c>
      <c r="E121" s="950"/>
      <c r="F121" s="950"/>
      <c r="G121" s="950"/>
      <c r="H121" s="950" t="s">
        <v>2795</v>
      </c>
      <c r="I121" s="1082"/>
      <c r="J121" s="1082"/>
      <c r="K121" s="1082"/>
      <c r="L121" s="1082"/>
      <c r="M121" s="1082"/>
      <c r="N121" s="1082"/>
      <c r="O121" s="1082" t="s">
        <v>71</v>
      </c>
      <c r="P121" s="2128"/>
      <c r="Q121" s="2128"/>
      <c r="R121" s="2128"/>
      <c r="S121" s="2128"/>
      <c r="T121" s="2128"/>
      <c r="U121" s="2128"/>
      <c r="V121" s="2128"/>
      <c r="W121" s="2128"/>
      <c r="X121" s="1082" t="s">
        <v>103</v>
      </c>
      <c r="Y121" s="1082"/>
      <c r="AD121" s="904"/>
    </row>
    <row r="122" spans="1:30" s="1066" customFormat="1" ht="15.75" customHeight="1">
      <c r="A122" s="1203"/>
      <c r="B122" s="950"/>
      <c r="C122" s="950"/>
      <c r="D122" s="950" t="s">
        <v>732</v>
      </c>
      <c r="E122" s="950"/>
      <c r="F122" s="950"/>
      <c r="G122" s="950"/>
      <c r="H122" s="950" t="s">
        <v>2795</v>
      </c>
      <c r="I122" s="1082"/>
      <c r="J122" s="1082"/>
      <c r="K122" s="1082"/>
      <c r="L122" s="1082"/>
      <c r="M122" s="1082"/>
      <c r="N122" s="1082"/>
      <c r="O122" s="1082" t="s">
        <v>71</v>
      </c>
      <c r="P122" s="2127"/>
      <c r="Q122" s="2127"/>
      <c r="R122" s="2127"/>
      <c r="S122" s="2127"/>
      <c r="T122" s="2127"/>
      <c r="U122" s="2127"/>
      <c r="V122" s="2127"/>
      <c r="W122" s="2127"/>
      <c r="X122" s="1082" t="s">
        <v>103</v>
      </c>
      <c r="Y122" s="1082"/>
      <c r="AD122" s="904"/>
    </row>
    <row r="123" spans="1:30" s="1066" customFormat="1" ht="15.75" customHeight="1">
      <c r="A123" s="1206" t="s">
        <v>102</v>
      </c>
      <c r="B123" s="1088" t="s">
        <v>731</v>
      </c>
      <c r="C123" s="1207"/>
      <c r="D123" s="1207"/>
      <c r="E123" s="1207"/>
      <c r="F123" s="1207"/>
      <c r="G123" s="1207"/>
      <c r="H123" s="1207"/>
      <c r="I123" s="1213"/>
      <c r="J123" s="1213"/>
      <c r="K123" s="1213"/>
      <c r="L123" s="1213"/>
      <c r="M123" s="1213"/>
      <c r="N123" s="1213"/>
      <c r="O123" s="1213"/>
      <c r="P123" s="1213"/>
      <c r="Q123" s="1213"/>
      <c r="R123" s="1213"/>
      <c r="S123" s="1213"/>
      <c r="T123" s="1213"/>
      <c r="U123" s="1213"/>
      <c r="V123" s="1213"/>
      <c r="W123" s="1213"/>
      <c r="X123" s="1213"/>
      <c r="Y123" s="1213"/>
      <c r="Z123" s="1213"/>
      <c r="AA123" s="1213"/>
      <c r="AD123" s="904"/>
    </row>
    <row r="124" spans="1:30" s="1066" customFormat="1" ht="15.75" customHeight="1">
      <c r="AD124" s="904"/>
    </row>
    <row r="125" spans="1:30" s="1066" customFormat="1" ht="15.75" customHeight="1">
      <c r="AD125" s="904"/>
    </row>
    <row r="126" spans="1:30" s="1066" customFormat="1" ht="16.149999999999999"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c r="AD126" s="904"/>
    </row>
    <row r="127" spans="1:30" s="1066" customFormat="1" ht="16.149999999999999"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c r="AD127" s="904"/>
    </row>
    <row r="128" spans="1:30" s="1066" customFormat="1" ht="16.149999999999999"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c r="AD128" s="904"/>
    </row>
    <row r="129" spans="1:30" s="1066" customFormat="1" ht="16.149999999999999"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c r="AD129" s="904"/>
    </row>
    <row r="130" spans="1:30" s="1066" customFormat="1" ht="16.149999999999999"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c r="AD130" s="904"/>
    </row>
    <row r="131" spans="1:30" s="1066" customFormat="1" ht="16.149999999999999"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c r="AD131" s="904"/>
    </row>
    <row r="132" spans="1:30" s="1066" customFormat="1" ht="16.149999999999999"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c r="AD132" s="904"/>
    </row>
    <row r="133" spans="1:30" s="1066" customFormat="1" ht="16.149999999999999"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c r="AD133" s="904"/>
    </row>
    <row r="134" spans="1:30" s="1066" customFormat="1" ht="16.149999999999999"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c r="AD134" s="904"/>
    </row>
    <row r="135" spans="1:30" s="1066" customFormat="1" ht="16.149999999999999"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c r="AD135" s="904"/>
    </row>
    <row r="136" spans="1:30" s="1066" customFormat="1" ht="16.149999999999999"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c r="AD136" s="904"/>
    </row>
    <row r="137" spans="1:30" s="1066" customFormat="1" ht="16.149999999999999"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c r="AD137" s="904"/>
    </row>
    <row r="138" spans="1:30" s="1066" customFormat="1" ht="16.149999999999999"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c r="AD138" s="904"/>
    </row>
    <row r="139" spans="1:30" s="1066" customFormat="1" ht="16.149999999999999"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c r="AD139" s="904"/>
    </row>
    <row r="140" spans="1:30" s="1066" customFormat="1" ht="16.149999999999999"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c r="AD140" s="904"/>
    </row>
    <row r="141" spans="1:30" s="1066" customFormat="1" ht="16.149999999999999" customHeight="1">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c r="AD141" s="904"/>
    </row>
    <row r="142" spans="1:30" s="1066" customFormat="1" ht="16.149999999999999" customHeight="1">
      <c r="A142" s="1082"/>
      <c r="B142" s="1082"/>
      <c r="C142" s="1082"/>
      <c r="D142" s="1082"/>
      <c r="E142" s="1082"/>
      <c r="F142" s="1082"/>
      <c r="G142" s="1082"/>
      <c r="H142" s="1082"/>
      <c r="I142" s="1082"/>
      <c r="J142" s="1082"/>
      <c r="K142" s="1082"/>
      <c r="L142" s="1082"/>
      <c r="M142" s="1082"/>
      <c r="N142" s="1082"/>
      <c r="O142" s="1082"/>
      <c r="P142" s="1082"/>
      <c r="Q142" s="1082"/>
      <c r="R142" s="1082"/>
      <c r="S142" s="1082"/>
      <c r="T142" s="1082"/>
      <c r="U142" s="1082"/>
      <c r="V142" s="1082"/>
      <c r="W142" s="1082"/>
      <c r="X142" s="1082"/>
      <c r="Y142" s="1082"/>
      <c r="Z142" s="1082"/>
      <c r="AA142" s="1082"/>
      <c r="AD142" s="904"/>
    </row>
    <row r="143" spans="1:30" s="1066" customFormat="1" ht="16.149999999999999" customHeight="1">
      <c r="A143" s="1082"/>
      <c r="B143" s="1082"/>
      <c r="C143" s="1082"/>
      <c r="D143" s="1082"/>
      <c r="E143" s="1082"/>
      <c r="F143" s="1082"/>
      <c r="G143" s="1082"/>
      <c r="H143" s="1082"/>
      <c r="I143" s="1082"/>
      <c r="J143" s="1082"/>
      <c r="K143" s="1082"/>
      <c r="L143" s="1082"/>
      <c r="M143" s="1082"/>
      <c r="N143" s="1082"/>
      <c r="O143" s="1082"/>
      <c r="P143" s="1082"/>
      <c r="Q143" s="1082"/>
      <c r="R143" s="1082"/>
      <c r="S143" s="1082"/>
      <c r="T143" s="1082"/>
      <c r="U143" s="1082"/>
      <c r="V143" s="1082"/>
      <c r="W143" s="1082"/>
      <c r="X143" s="1082"/>
      <c r="Y143" s="1082"/>
      <c r="Z143" s="1082"/>
      <c r="AA143" s="1082"/>
      <c r="AD143" s="904"/>
    </row>
    <row r="144" spans="1:30" s="1066" customFormat="1" ht="16.149999999999999" customHeight="1">
      <c r="A144" s="1082"/>
      <c r="B144" s="1082"/>
      <c r="C144" s="1082"/>
      <c r="D144" s="1082"/>
      <c r="E144" s="1082"/>
      <c r="F144" s="1082"/>
      <c r="G144" s="1082"/>
      <c r="H144" s="1082"/>
      <c r="I144" s="1082"/>
      <c r="J144" s="1082"/>
      <c r="K144" s="1082"/>
      <c r="L144" s="1082"/>
      <c r="M144" s="1082"/>
      <c r="N144" s="1082"/>
      <c r="O144" s="1082"/>
      <c r="P144" s="1082"/>
      <c r="Q144" s="1082"/>
      <c r="R144" s="1082"/>
      <c r="S144" s="1082"/>
      <c r="T144" s="1082"/>
      <c r="U144" s="1082"/>
      <c r="V144" s="1082"/>
      <c r="W144" s="1082"/>
      <c r="X144" s="1082"/>
      <c r="Y144" s="1082"/>
      <c r="Z144" s="1082"/>
      <c r="AA144" s="1082"/>
      <c r="AD144" s="904"/>
    </row>
    <row r="145" spans="1:30" s="1066" customFormat="1" ht="16.149999999999999" customHeight="1">
      <c r="A145" s="1082"/>
      <c r="B145" s="1082"/>
      <c r="C145" s="1082"/>
      <c r="D145" s="1082"/>
      <c r="E145" s="1082"/>
      <c r="F145" s="1082"/>
      <c r="G145" s="1082"/>
      <c r="H145" s="1082"/>
      <c r="I145" s="1082"/>
      <c r="J145" s="1082"/>
      <c r="K145" s="1082"/>
      <c r="L145" s="1082"/>
      <c r="M145" s="1082"/>
      <c r="N145" s="1082"/>
      <c r="O145" s="1082"/>
      <c r="P145" s="1082"/>
      <c r="Q145" s="1082"/>
      <c r="R145" s="1082"/>
      <c r="S145" s="1082"/>
      <c r="T145" s="1082"/>
      <c r="U145" s="1082"/>
      <c r="V145" s="1082"/>
      <c r="W145" s="1082"/>
      <c r="X145" s="1082"/>
      <c r="Y145" s="1082"/>
      <c r="Z145" s="1082"/>
      <c r="AA145" s="1082"/>
      <c r="AD145" s="904"/>
    </row>
    <row r="146" spans="1:30" s="1066" customFormat="1" ht="16.149999999999999" customHeight="1">
      <c r="A146" s="1082"/>
      <c r="B146" s="1082"/>
      <c r="C146" s="1082"/>
      <c r="D146" s="1082"/>
      <c r="E146" s="1082"/>
      <c r="F146" s="1082"/>
      <c r="G146" s="1082"/>
      <c r="H146" s="1082"/>
      <c r="I146" s="1082"/>
      <c r="J146" s="1082"/>
      <c r="K146" s="1082"/>
      <c r="L146" s="1082"/>
      <c r="M146" s="1082"/>
      <c r="N146" s="1082"/>
      <c r="O146" s="1082"/>
      <c r="P146" s="1082"/>
      <c r="Q146" s="1082"/>
      <c r="R146" s="1082"/>
      <c r="S146" s="1082"/>
      <c r="T146" s="1082"/>
      <c r="U146" s="1082"/>
      <c r="V146" s="1082"/>
      <c r="W146" s="1082"/>
      <c r="X146" s="1082"/>
      <c r="Y146" s="1082"/>
      <c r="Z146" s="1082"/>
      <c r="AA146" s="1082"/>
      <c r="AD146" s="904"/>
    </row>
    <row r="147" spans="1:30" s="1066" customFormat="1" ht="16.149999999999999" customHeight="1">
      <c r="A147" s="1082"/>
      <c r="B147" s="1082"/>
      <c r="C147" s="1082"/>
      <c r="D147" s="1082"/>
      <c r="E147" s="1082"/>
      <c r="F147" s="1082"/>
      <c r="G147" s="1082"/>
      <c r="H147" s="1082"/>
      <c r="I147" s="1082"/>
      <c r="J147" s="1082"/>
      <c r="K147" s="1082"/>
      <c r="L147" s="1082"/>
      <c r="M147" s="1082"/>
      <c r="N147" s="1082"/>
      <c r="O147" s="1082"/>
      <c r="P147" s="1082"/>
      <c r="Q147" s="1082"/>
      <c r="R147" s="1082"/>
      <c r="S147" s="1082"/>
      <c r="T147" s="1082"/>
      <c r="U147" s="1082"/>
      <c r="V147" s="1082"/>
      <c r="W147" s="1082"/>
      <c r="X147" s="1082"/>
      <c r="Y147" s="1082"/>
      <c r="Z147" s="1082"/>
      <c r="AA147" s="1082"/>
      <c r="AD147" s="904"/>
    </row>
    <row r="148" spans="1:30" s="1066" customFormat="1" ht="16.149999999999999" customHeight="1">
      <c r="A148" s="1082"/>
      <c r="B148" s="1082"/>
      <c r="C148" s="1082"/>
      <c r="D148" s="1082"/>
      <c r="E148" s="1082"/>
      <c r="F148" s="1082"/>
      <c r="G148" s="1082"/>
      <c r="H148" s="1082"/>
      <c r="I148" s="1082"/>
      <c r="J148" s="1082"/>
      <c r="K148" s="1082"/>
      <c r="L148" s="1082"/>
      <c r="M148" s="1082"/>
      <c r="N148" s="1082"/>
      <c r="O148" s="1082"/>
      <c r="P148" s="1082"/>
      <c r="Q148" s="1082"/>
      <c r="R148" s="1082"/>
      <c r="S148" s="1082"/>
      <c r="T148" s="1082"/>
      <c r="U148" s="1082"/>
      <c r="V148" s="1082"/>
      <c r="W148" s="1082"/>
      <c r="X148" s="1082"/>
      <c r="Y148" s="1082"/>
      <c r="Z148" s="1082"/>
      <c r="AA148" s="1082"/>
      <c r="AD148" s="904"/>
    </row>
    <row r="149" spans="1:30" s="1066" customFormat="1" ht="16.149999999999999" customHeight="1">
      <c r="A149" s="1082"/>
      <c r="B149" s="1082"/>
      <c r="C149" s="1082"/>
      <c r="D149" s="1082"/>
      <c r="E149" s="1082"/>
      <c r="F149" s="1082"/>
      <c r="G149" s="1082"/>
      <c r="H149" s="1082"/>
      <c r="I149" s="1082"/>
      <c r="J149" s="1082"/>
      <c r="K149" s="1082"/>
      <c r="L149" s="1082"/>
      <c r="M149" s="1082"/>
      <c r="N149" s="1082"/>
      <c r="O149" s="1082"/>
      <c r="P149" s="1082"/>
      <c r="Q149" s="1082"/>
      <c r="R149" s="1082"/>
      <c r="S149" s="1082"/>
      <c r="T149" s="1082"/>
      <c r="U149" s="1082"/>
      <c r="V149" s="1082"/>
      <c r="W149" s="1082"/>
      <c r="X149" s="1082"/>
      <c r="Y149" s="1082"/>
      <c r="Z149" s="1082"/>
      <c r="AA149" s="1082"/>
      <c r="AD149" s="904"/>
    </row>
    <row r="150" spans="1:30" s="1066" customFormat="1" ht="16.149999999999999" customHeight="1">
      <c r="A150" s="1082"/>
      <c r="B150" s="1082"/>
      <c r="C150" s="1082"/>
      <c r="D150" s="1082"/>
      <c r="E150" s="1082"/>
      <c r="F150" s="1082"/>
      <c r="G150" s="1082"/>
      <c r="H150" s="1082"/>
      <c r="I150" s="1082"/>
      <c r="J150" s="1082"/>
      <c r="K150" s="1082"/>
      <c r="L150" s="1082"/>
      <c r="M150" s="1082"/>
      <c r="N150" s="1082"/>
      <c r="O150" s="1082"/>
      <c r="P150" s="1082"/>
      <c r="Q150" s="1082"/>
      <c r="R150" s="1082"/>
      <c r="S150" s="1082"/>
      <c r="T150" s="1082"/>
      <c r="U150" s="1082"/>
      <c r="V150" s="1082"/>
      <c r="W150" s="1082"/>
      <c r="X150" s="1082"/>
      <c r="Y150" s="1082"/>
      <c r="Z150" s="1082"/>
      <c r="AA150" s="1082"/>
      <c r="AD150" s="904"/>
    </row>
    <row r="151" spans="1:30" s="1066" customFormat="1" ht="16.149999999999999" customHeight="1">
      <c r="A151" s="1082"/>
      <c r="B151" s="1082"/>
      <c r="C151" s="1082"/>
      <c r="D151" s="1082"/>
      <c r="E151" s="1082"/>
      <c r="F151" s="1082"/>
      <c r="G151" s="1082"/>
      <c r="H151" s="1082"/>
      <c r="I151" s="1082"/>
      <c r="J151" s="1082"/>
      <c r="K151" s="1082"/>
      <c r="L151" s="1082"/>
      <c r="M151" s="1082"/>
      <c r="N151" s="1082"/>
      <c r="O151" s="1082"/>
      <c r="P151" s="1082"/>
      <c r="Q151" s="1082"/>
      <c r="R151" s="1082"/>
      <c r="S151" s="1082"/>
      <c r="T151" s="1082"/>
      <c r="U151" s="1082"/>
      <c r="V151" s="1082"/>
      <c r="W151" s="1082"/>
      <c r="X151" s="1082"/>
      <c r="Y151" s="1082"/>
      <c r="Z151" s="1082"/>
      <c r="AA151" s="1082"/>
      <c r="AD151" s="904"/>
    </row>
    <row r="152" spans="1:30" s="1066" customFormat="1" ht="16.149999999999999" customHeight="1">
      <c r="A152" s="1082"/>
      <c r="B152" s="1082"/>
      <c r="C152" s="1082"/>
      <c r="D152" s="1082"/>
      <c r="E152" s="1082"/>
      <c r="F152" s="1082"/>
      <c r="G152" s="1082"/>
      <c r="H152" s="1082"/>
      <c r="I152" s="1082"/>
      <c r="J152" s="1082"/>
      <c r="K152" s="1082"/>
      <c r="L152" s="1082"/>
      <c r="M152" s="1082"/>
      <c r="N152" s="1082"/>
      <c r="O152" s="1082"/>
      <c r="P152" s="1082"/>
      <c r="Q152" s="1082"/>
      <c r="R152" s="1082"/>
      <c r="S152" s="1082"/>
      <c r="T152" s="1082"/>
      <c r="U152" s="1082"/>
      <c r="V152" s="1082"/>
      <c r="W152" s="1082"/>
      <c r="X152" s="1082"/>
      <c r="Y152" s="1082"/>
      <c r="Z152" s="1082"/>
      <c r="AA152" s="1082"/>
      <c r="AD152" s="904"/>
    </row>
    <row r="153" spans="1:30" s="1066" customFormat="1" ht="16.149999999999999" customHeight="1">
      <c r="B153" s="1082"/>
      <c r="AD153" s="904"/>
    </row>
    <row r="154" spans="1:30" s="1066" customFormat="1" ht="16.149999999999999" customHeight="1">
      <c r="B154" s="1082"/>
      <c r="AD154" s="904"/>
    </row>
    <row r="155" spans="1:30" s="1066" customFormat="1" ht="16.149999999999999" customHeight="1">
      <c r="B155" s="1082"/>
      <c r="AD155" s="904"/>
    </row>
    <row r="156" spans="1:30" s="1066" customFormat="1" ht="16.149999999999999" customHeight="1">
      <c r="B156" s="1082"/>
      <c r="AD156" s="904"/>
    </row>
    <row r="157" spans="1:30" s="1066" customFormat="1" ht="16.149999999999999" customHeight="1">
      <c r="B157" s="1082"/>
      <c r="AD157" s="904"/>
    </row>
    <row r="158" spans="1:30" s="1066" customFormat="1" ht="16.149999999999999" customHeight="1">
      <c r="B158" s="1082"/>
      <c r="AD158" s="904"/>
    </row>
    <row r="159" spans="1:30" s="1066" customFormat="1">
      <c r="AD159" s="904"/>
    </row>
    <row r="160" spans="1:30" s="1066" customFormat="1">
      <c r="A160" s="1082"/>
      <c r="B160" s="950"/>
      <c r="C160" s="950"/>
      <c r="D160" s="950"/>
      <c r="E160" s="950"/>
      <c r="F160" s="950"/>
      <c r="G160" s="950"/>
      <c r="H160" s="950"/>
      <c r="I160" s="950"/>
      <c r="J160" s="950"/>
      <c r="K160" s="950"/>
      <c r="L160" s="950"/>
      <c r="M160" s="950"/>
      <c r="N160" s="950"/>
      <c r="O160" s="950"/>
      <c r="P160" s="950"/>
      <c r="Q160" s="950"/>
      <c r="R160" s="950"/>
      <c r="S160" s="950"/>
      <c r="T160" s="950"/>
      <c r="U160" s="950"/>
      <c r="V160" s="950"/>
      <c r="W160" s="950"/>
      <c r="X160" s="950"/>
      <c r="Y160" s="1082"/>
      <c r="Z160" s="1082"/>
      <c r="AA160" s="1082"/>
      <c r="AD160" s="904"/>
    </row>
    <row r="161" spans="1:30" s="1066" customFormat="1">
      <c r="A161" s="1082"/>
      <c r="B161" s="1082"/>
      <c r="C161" s="1082"/>
      <c r="D161" s="1082"/>
      <c r="E161" s="1082"/>
      <c r="F161" s="1082"/>
      <c r="G161" s="1082"/>
      <c r="H161" s="1082"/>
      <c r="I161" s="1082"/>
      <c r="J161" s="1082"/>
      <c r="K161" s="1082"/>
      <c r="L161" s="1082"/>
      <c r="M161" s="1082"/>
      <c r="N161" s="1082"/>
      <c r="O161" s="1082"/>
      <c r="P161" s="1082"/>
      <c r="Q161" s="1082"/>
      <c r="R161" s="1082"/>
      <c r="S161" s="1082"/>
      <c r="T161" s="1082"/>
      <c r="U161" s="1082"/>
      <c r="V161" s="1082"/>
      <c r="W161" s="1082"/>
      <c r="X161" s="1082"/>
      <c r="Y161" s="1082"/>
      <c r="Z161" s="1082"/>
      <c r="AA161" s="1082"/>
      <c r="AD161" s="904"/>
    </row>
    <row r="162" spans="1:30" s="1066" customFormat="1">
      <c r="A162" s="1082"/>
      <c r="B162" s="1082"/>
      <c r="C162" s="1082"/>
      <c r="D162" s="1082"/>
      <c r="E162" s="1082"/>
      <c r="F162" s="1082"/>
      <c r="G162" s="1082"/>
      <c r="H162" s="1082"/>
      <c r="I162" s="1082"/>
      <c r="J162" s="1082"/>
      <c r="K162" s="1082"/>
      <c r="L162" s="1082"/>
      <c r="M162" s="1082"/>
      <c r="N162" s="1082"/>
      <c r="O162" s="1082"/>
      <c r="P162" s="1082"/>
      <c r="Q162" s="1082"/>
      <c r="R162" s="1082"/>
      <c r="S162" s="1082"/>
      <c r="T162" s="1082"/>
      <c r="U162" s="1082"/>
      <c r="V162" s="1082"/>
      <c r="W162" s="1082"/>
      <c r="X162" s="1082"/>
      <c r="Y162" s="1082"/>
      <c r="Z162" s="1082"/>
      <c r="AA162" s="1082"/>
      <c r="AD162" s="904"/>
    </row>
    <row r="163" spans="1:30" s="1066" customFormat="1">
      <c r="A163" s="1082"/>
      <c r="B163" s="1082"/>
      <c r="C163" s="1082"/>
      <c r="D163" s="1082"/>
      <c r="E163" s="1082"/>
      <c r="F163" s="1082"/>
      <c r="G163" s="1082"/>
      <c r="H163" s="1082"/>
      <c r="I163" s="1082"/>
      <c r="J163" s="1082"/>
      <c r="K163" s="1082"/>
      <c r="L163" s="1082"/>
      <c r="M163" s="1082"/>
      <c r="N163" s="1082"/>
      <c r="O163" s="1082"/>
      <c r="P163" s="1082"/>
      <c r="Q163" s="1082"/>
      <c r="R163" s="1082"/>
      <c r="S163" s="1082"/>
      <c r="T163" s="1082"/>
      <c r="U163" s="1082"/>
      <c r="V163" s="1082"/>
      <c r="W163" s="1082"/>
      <c r="X163" s="1082"/>
      <c r="Y163" s="1082"/>
      <c r="Z163" s="1082"/>
      <c r="AA163" s="1082"/>
      <c r="AD163" s="904"/>
    </row>
    <row r="164" spans="1:30" s="1066" customFormat="1">
      <c r="A164" s="1082"/>
      <c r="B164" s="1082"/>
      <c r="C164" s="1082"/>
      <c r="D164" s="1082"/>
      <c r="E164" s="1082"/>
      <c r="F164" s="1082"/>
      <c r="G164" s="1082"/>
      <c r="H164" s="1082"/>
      <c r="I164" s="1082"/>
      <c r="J164" s="1082"/>
      <c r="K164" s="1082"/>
      <c r="L164" s="1082"/>
      <c r="M164" s="1082"/>
      <c r="N164" s="1082"/>
      <c r="O164" s="1082"/>
      <c r="P164" s="1082"/>
      <c r="Q164" s="1082"/>
      <c r="R164" s="1082"/>
      <c r="S164" s="1082"/>
      <c r="T164" s="1082"/>
      <c r="U164" s="1082"/>
      <c r="V164" s="1082"/>
      <c r="W164" s="1082"/>
      <c r="X164" s="1082"/>
      <c r="Y164" s="1082"/>
      <c r="Z164" s="1082"/>
      <c r="AA164" s="1082"/>
      <c r="AD164" s="904"/>
    </row>
    <row r="165" spans="1:30" s="1066" customFormat="1">
      <c r="A165" s="1082"/>
      <c r="B165" s="1082"/>
      <c r="C165" s="1082"/>
      <c r="D165" s="1082"/>
      <c r="E165" s="1082"/>
      <c r="F165" s="1082"/>
      <c r="G165" s="1082"/>
      <c r="H165" s="1082"/>
      <c r="I165" s="1082"/>
      <c r="J165" s="1082"/>
      <c r="K165" s="1082"/>
      <c r="L165" s="1082"/>
      <c r="M165" s="1082"/>
      <c r="N165" s="1082"/>
      <c r="O165" s="1082"/>
      <c r="P165" s="1082"/>
      <c r="Q165" s="1082"/>
      <c r="R165" s="1082"/>
      <c r="S165" s="1082"/>
      <c r="T165" s="1082"/>
      <c r="U165" s="1082"/>
      <c r="V165" s="1082"/>
      <c r="W165" s="1082"/>
      <c r="X165" s="1082"/>
      <c r="Y165" s="1082"/>
      <c r="Z165" s="1082"/>
      <c r="AA165" s="1082"/>
      <c r="AD165" s="904"/>
    </row>
    <row r="166" spans="1:30" s="1066" customFormat="1">
      <c r="A166" s="1082"/>
      <c r="B166" s="1082"/>
      <c r="C166" s="1082"/>
      <c r="D166" s="1082"/>
      <c r="E166" s="1082"/>
      <c r="F166" s="1082"/>
      <c r="G166" s="1082"/>
      <c r="H166" s="1082"/>
      <c r="I166" s="1082"/>
      <c r="J166" s="1082"/>
      <c r="K166" s="1082"/>
      <c r="L166" s="1082"/>
      <c r="M166" s="1082"/>
      <c r="N166" s="1082"/>
      <c r="O166" s="1082"/>
      <c r="P166" s="1082"/>
      <c r="Q166" s="1082"/>
      <c r="R166" s="1082"/>
      <c r="S166" s="1082"/>
      <c r="T166" s="1082"/>
      <c r="U166" s="1082"/>
      <c r="V166" s="1082"/>
      <c r="W166" s="1082"/>
      <c r="X166" s="1082"/>
      <c r="Y166" s="1082"/>
      <c r="Z166" s="1082"/>
      <c r="AA166" s="1082"/>
      <c r="AD166" s="904"/>
    </row>
    <row r="167" spans="1:30" s="1066" customFormat="1">
      <c r="A167" s="1082"/>
      <c r="B167" s="1082"/>
      <c r="C167" s="1082"/>
      <c r="D167" s="1082"/>
      <c r="E167" s="1082"/>
      <c r="F167" s="1082"/>
      <c r="G167" s="1082"/>
      <c r="H167" s="1082"/>
      <c r="I167" s="1082"/>
      <c r="J167" s="1082"/>
      <c r="K167" s="1082"/>
      <c r="L167" s="1082"/>
      <c r="M167" s="1082"/>
      <c r="N167" s="1082"/>
      <c r="O167" s="1082"/>
      <c r="P167" s="1082"/>
      <c r="Q167" s="1082"/>
      <c r="R167" s="1082"/>
      <c r="S167" s="1082"/>
      <c r="T167" s="1082"/>
      <c r="U167" s="1082"/>
      <c r="V167" s="1082"/>
      <c r="W167" s="1082"/>
      <c r="X167" s="1082"/>
      <c r="Y167" s="1082"/>
      <c r="Z167" s="1082"/>
      <c r="AA167" s="1082"/>
      <c r="AD167" s="904"/>
    </row>
    <row r="168" spans="1:30" s="1066" customFormat="1">
      <c r="A168" s="1082"/>
      <c r="B168" s="1082"/>
      <c r="C168" s="1082"/>
      <c r="D168" s="1082"/>
      <c r="E168" s="1082"/>
      <c r="F168" s="1082"/>
      <c r="G168" s="1082"/>
      <c r="H168" s="1082"/>
      <c r="I168" s="1082"/>
      <c r="J168" s="1082"/>
      <c r="K168" s="1082"/>
      <c r="L168" s="1082"/>
      <c r="M168" s="1082"/>
      <c r="N168" s="1082"/>
      <c r="O168" s="1082"/>
      <c r="P168" s="1082"/>
      <c r="Q168" s="1082"/>
      <c r="R168" s="1082"/>
      <c r="S168" s="1082"/>
      <c r="T168" s="1082"/>
      <c r="U168" s="1082"/>
      <c r="V168" s="1082"/>
      <c r="W168" s="1082"/>
      <c r="X168" s="1082"/>
      <c r="Y168" s="1082"/>
      <c r="Z168" s="1082"/>
      <c r="AA168" s="1082"/>
      <c r="AD168" s="904"/>
    </row>
    <row r="169" spans="1:30" s="1066" customFormat="1">
      <c r="A169" s="1082"/>
      <c r="B169" s="1082"/>
      <c r="C169" s="1082"/>
      <c r="D169" s="1082"/>
      <c r="E169" s="1082"/>
      <c r="F169" s="1082"/>
      <c r="G169" s="1082"/>
      <c r="H169" s="1082"/>
      <c r="I169" s="1082"/>
      <c r="J169" s="1082"/>
      <c r="K169" s="1082"/>
      <c r="L169" s="1082"/>
      <c r="M169" s="1082"/>
      <c r="N169" s="1082"/>
      <c r="O169" s="1082"/>
      <c r="P169" s="1082"/>
      <c r="Q169" s="1082"/>
      <c r="R169" s="1082"/>
      <c r="S169" s="1082"/>
      <c r="T169" s="1082"/>
      <c r="U169" s="1082"/>
      <c r="V169" s="1082"/>
      <c r="W169" s="1082"/>
      <c r="X169" s="1082"/>
      <c r="Y169" s="1082"/>
      <c r="Z169" s="1082"/>
      <c r="AA169" s="1082"/>
      <c r="AD169" s="904"/>
    </row>
    <row r="170" spans="1:30" ht="13.5" customHeight="1">
      <c r="A170" s="936"/>
      <c r="B170" s="906"/>
      <c r="C170" s="906"/>
      <c r="D170" s="906"/>
      <c r="E170" s="906"/>
      <c r="F170" s="906"/>
      <c r="G170" s="906"/>
      <c r="H170" s="1214"/>
      <c r="I170" s="1214"/>
      <c r="J170" s="1214"/>
      <c r="K170" s="1214"/>
      <c r="L170" s="1214"/>
      <c r="M170" s="1214"/>
      <c r="N170" s="1214"/>
      <c r="O170" s="1214"/>
      <c r="P170" s="1214"/>
      <c r="Q170" s="1214"/>
      <c r="R170" s="1214"/>
      <c r="S170" s="1214"/>
      <c r="T170" s="1214"/>
      <c r="U170" s="1214"/>
      <c r="V170" s="1214"/>
      <c r="W170" s="1214"/>
      <c r="X170" s="1214"/>
      <c r="Y170" s="1214"/>
      <c r="Z170" s="1214"/>
      <c r="AA170" s="1214"/>
    </row>
    <row r="171" spans="1:30">
      <c r="A171" s="936"/>
      <c r="B171" s="906"/>
      <c r="C171" s="906"/>
      <c r="D171" s="906"/>
      <c r="E171" s="906"/>
      <c r="F171" s="906"/>
      <c r="G171" s="906"/>
      <c r="H171" s="1214"/>
      <c r="I171" s="1214"/>
      <c r="J171" s="1214"/>
      <c r="K171" s="1214"/>
      <c r="L171" s="1214"/>
      <c r="M171" s="1214"/>
      <c r="N171" s="1214"/>
      <c r="O171" s="1214"/>
      <c r="P171" s="1214"/>
      <c r="Q171" s="1214"/>
      <c r="R171" s="1214"/>
      <c r="S171" s="1214"/>
      <c r="T171" s="1214"/>
      <c r="U171" s="1214"/>
      <c r="V171" s="1214"/>
      <c r="W171" s="1214"/>
      <c r="X171" s="1214"/>
      <c r="Y171" s="1214"/>
      <c r="Z171" s="1214"/>
      <c r="AA171" s="1214"/>
    </row>
    <row r="172" spans="1:30">
      <c r="A172" s="936"/>
      <c r="B172" s="1082"/>
      <c r="C172" s="906"/>
      <c r="D172" s="906"/>
      <c r="E172" s="906"/>
      <c r="F172" s="906"/>
      <c r="G172" s="906"/>
      <c r="H172" s="1214"/>
      <c r="I172" s="1214"/>
      <c r="J172" s="1214"/>
      <c r="K172" s="1214"/>
      <c r="L172" s="1214"/>
      <c r="M172" s="1214"/>
      <c r="N172" s="1214"/>
      <c r="O172" s="1214"/>
      <c r="P172" s="1214"/>
      <c r="Q172" s="1214"/>
      <c r="R172" s="1214"/>
      <c r="S172" s="1214"/>
      <c r="T172" s="1214"/>
      <c r="U172" s="1214"/>
      <c r="V172" s="1214"/>
      <c r="W172" s="1214"/>
      <c r="X172" s="1214"/>
      <c r="Y172" s="1214"/>
      <c r="Z172" s="1214"/>
      <c r="AA172" s="1214"/>
    </row>
    <row r="173" spans="1:30">
      <c r="A173" s="936"/>
      <c r="B173" s="1082"/>
      <c r="C173" s="906"/>
      <c r="D173" s="906"/>
      <c r="E173" s="906"/>
      <c r="F173" s="906"/>
      <c r="G173" s="906"/>
      <c r="H173" s="906"/>
      <c r="I173" s="906"/>
      <c r="J173" s="906"/>
      <c r="K173" s="906"/>
      <c r="L173" s="936"/>
      <c r="M173" s="906"/>
      <c r="N173" s="936"/>
      <c r="O173" s="906"/>
      <c r="P173" s="936"/>
      <c r="Q173" s="906"/>
      <c r="R173" s="906"/>
      <c r="S173" s="903"/>
      <c r="T173" s="903"/>
      <c r="U173" s="906"/>
      <c r="V173" s="906"/>
      <c r="W173" s="906"/>
      <c r="X173" s="906"/>
      <c r="Y173" s="906"/>
      <c r="Z173" s="906"/>
      <c r="AA173" s="906"/>
    </row>
    <row r="174" spans="1:30">
      <c r="A174" s="936"/>
      <c r="B174" s="906"/>
      <c r="C174" s="906"/>
      <c r="D174" s="906"/>
      <c r="E174" s="906"/>
      <c r="F174" s="906"/>
      <c r="G174" s="906"/>
      <c r="H174" s="906"/>
      <c r="I174" s="906"/>
      <c r="J174" s="906"/>
      <c r="K174" s="906"/>
      <c r="L174" s="936"/>
      <c r="M174" s="906"/>
      <c r="N174" s="936"/>
      <c r="O174" s="906"/>
      <c r="P174" s="936"/>
      <c r="Q174" s="906"/>
      <c r="R174" s="906"/>
      <c r="S174" s="903"/>
      <c r="T174" s="903"/>
      <c r="U174" s="906"/>
      <c r="V174" s="906"/>
      <c r="W174" s="906"/>
      <c r="X174" s="906"/>
      <c r="Y174" s="906"/>
      <c r="Z174" s="906"/>
      <c r="AA174" s="906"/>
    </row>
    <row r="175" spans="1:30" ht="13.5" customHeight="1">
      <c r="C175" s="906"/>
      <c r="D175" s="906"/>
      <c r="E175" s="906"/>
      <c r="F175" s="906"/>
      <c r="G175" s="906"/>
      <c r="H175" s="906"/>
      <c r="I175" s="906"/>
      <c r="J175" s="906"/>
      <c r="K175" s="906"/>
      <c r="L175" s="906"/>
      <c r="M175" s="906"/>
      <c r="N175" s="906"/>
      <c r="O175" s="906"/>
      <c r="P175" s="906"/>
      <c r="Q175" s="906"/>
      <c r="R175" s="906"/>
      <c r="S175" s="903"/>
      <c r="T175" s="903"/>
      <c r="U175" s="906"/>
      <c r="V175" s="906"/>
      <c r="W175" s="906"/>
      <c r="X175" s="906"/>
      <c r="Y175" s="906"/>
      <c r="Z175" s="906"/>
      <c r="AA175" s="906"/>
    </row>
    <row r="176" spans="1:30" ht="15" customHeight="1">
      <c r="A176" s="936"/>
      <c r="C176" s="906"/>
      <c r="D176" s="906"/>
      <c r="E176" s="975"/>
      <c r="F176" s="906"/>
      <c r="G176" s="906"/>
      <c r="H176" s="906"/>
      <c r="I176" s="975"/>
      <c r="J176" s="906"/>
      <c r="K176" s="906"/>
      <c r="L176" s="936"/>
      <c r="M176" s="906"/>
      <c r="N176" s="906"/>
      <c r="O176" s="906"/>
      <c r="P176" s="906"/>
      <c r="Q176" s="906"/>
      <c r="R176" s="975"/>
      <c r="S176" s="1667"/>
      <c r="T176" s="1667"/>
      <c r="U176" s="1667"/>
      <c r="V176" s="1667"/>
      <c r="W176" s="1667"/>
      <c r="X176" s="1667"/>
      <c r="Y176" s="1667"/>
      <c r="Z176" s="1667"/>
      <c r="AA176" s="975"/>
    </row>
    <row r="177" spans="1:27" ht="15" customHeight="1">
      <c r="A177" s="903"/>
      <c r="B177" s="903"/>
      <c r="C177" s="903"/>
      <c r="D177" s="903"/>
      <c r="E177" s="975"/>
      <c r="F177" s="1667"/>
      <c r="G177" s="1667"/>
      <c r="H177" s="1667"/>
      <c r="I177" s="975"/>
      <c r="J177" s="903"/>
      <c r="K177" s="906"/>
      <c r="L177" s="906"/>
      <c r="M177" s="906"/>
      <c r="N177" s="906"/>
      <c r="O177" s="906"/>
      <c r="P177" s="906"/>
      <c r="Q177" s="906"/>
      <c r="R177" s="975"/>
      <c r="S177" s="1667"/>
      <c r="T177" s="1667"/>
      <c r="U177" s="1667"/>
      <c r="V177" s="1667"/>
      <c r="W177" s="1667"/>
      <c r="X177" s="1667"/>
      <c r="Y177" s="1667"/>
      <c r="Z177" s="1667"/>
      <c r="AA177" s="934"/>
    </row>
    <row r="178" spans="1:27" ht="15" customHeight="1">
      <c r="A178" s="903"/>
      <c r="B178" s="903"/>
      <c r="C178" s="903"/>
      <c r="D178" s="903"/>
      <c r="E178" s="975"/>
      <c r="F178" s="1667"/>
      <c r="G178" s="1667"/>
      <c r="H178" s="1667"/>
      <c r="I178" s="975"/>
      <c r="J178" s="903"/>
      <c r="K178" s="906"/>
      <c r="L178" s="906"/>
      <c r="M178" s="906"/>
      <c r="N178" s="906"/>
      <c r="O178" s="906"/>
      <c r="P178" s="906"/>
      <c r="Q178" s="906"/>
      <c r="R178" s="975"/>
      <c r="S178" s="1667"/>
      <c r="T178" s="1667"/>
      <c r="U178" s="1667"/>
      <c r="V178" s="1667"/>
      <c r="W178" s="1667"/>
      <c r="X178" s="1667"/>
      <c r="Y178" s="1667"/>
      <c r="Z178" s="1667"/>
      <c r="AA178" s="934"/>
    </row>
    <row r="179" spans="1:27" ht="13.5" customHeight="1">
      <c r="A179" s="936"/>
      <c r="B179" s="906"/>
      <c r="C179" s="906"/>
      <c r="D179" s="906"/>
      <c r="E179" s="906"/>
      <c r="F179" s="906"/>
      <c r="G179" s="906"/>
      <c r="H179" s="906"/>
      <c r="I179" s="1802"/>
      <c r="J179" s="1802"/>
      <c r="K179" s="1802"/>
      <c r="L179" s="1802"/>
      <c r="M179" s="1802"/>
      <c r="N179" s="1802"/>
      <c r="O179" s="1802"/>
      <c r="P179" s="1802"/>
      <c r="Q179" s="1802"/>
      <c r="R179" s="1802"/>
      <c r="S179" s="1802"/>
      <c r="T179" s="1802"/>
      <c r="U179" s="1802"/>
      <c r="V179" s="1802"/>
      <c r="W179" s="1802"/>
      <c r="X179" s="1802"/>
      <c r="Y179" s="1802"/>
      <c r="Z179" s="1802"/>
      <c r="AA179" s="1802"/>
    </row>
    <row r="180" spans="1:27" ht="15.75" customHeight="1">
      <c r="A180" s="903"/>
      <c r="B180" s="903"/>
      <c r="C180" s="903"/>
      <c r="D180" s="903"/>
      <c r="E180" s="903"/>
      <c r="F180" s="903"/>
      <c r="G180" s="903"/>
      <c r="H180" s="903"/>
      <c r="I180" s="1802"/>
      <c r="J180" s="1802"/>
      <c r="K180" s="1802"/>
      <c r="L180" s="1802"/>
      <c r="M180" s="1802"/>
      <c r="N180" s="1802"/>
      <c r="O180" s="1802"/>
      <c r="P180" s="1802"/>
      <c r="Q180" s="1802"/>
      <c r="R180" s="1802"/>
      <c r="S180" s="1802"/>
      <c r="T180" s="1802"/>
      <c r="U180" s="1802"/>
      <c r="V180" s="1802"/>
      <c r="W180" s="1802"/>
      <c r="X180" s="1802"/>
      <c r="Y180" s="1802"/>
      <c r="Z180" s="1802"/>
      <c r="AA180" s="1802"/>
    </row>
    <row r="181" spans="1:27" ht="15.75" customHeight="1">
      <c r="A181" s="936"/>
      <c r="B181" s="906"/>
      <c r="C181" s="906"/>
      <c r="D181" s="906"/>
      <c r="E181" s="906"/>
      <c r="F181" s="906"/>
      <c r="G181" s="906"/>
      <c r="H181" s="906"/>
      <c r="I181" s="1802"/>
      <c r="J181" s="1726"/>
      <c r="K181" s="1726"/>
      <c r="L181" s="1726"/>
      <c r="M181" s="1726"/>
      <c r="N181" s="1726"/>
      <c r="O181" s="1726"/>
      <c r="P181" s="1726"/>
      <c r="Q181" s="1726"/>
      <c r="R181" s="1726"/>
      <c r="S181" s="1726"/>
      <c r="T181" s="1726"/>
      <c r="U181" s="1726"/>
      <c r="V181" s="1726"/>
      <c r="W181" s="1726"/>
      <c r="X181" s="1726"/>
      <c r="Y181" s="1726"/>
      <c r="Z181" s="1726"/>
      <c r="AA181" s="1726"/>
    </row>
    <row r="182" spans="1:27" ht="15.75" customHeight="1">
      <c r="A182" s="903"/>
      <c r="B182" s="903"/>
      <c r="C182" s="903"/>
      <c r="D182" s="903"/>
      <c r="E182" s="903"/>
      <c r="F182" s="903"/>
      <c r="G182" s="903"/>
      <c r="H182" s="903"/>
      <c r="I182" s="1726"/>
      <c r="J182" s="1726"/>
      <c r="K182" s="1726"/>
      <c r="L182" s="1726"/>
      <c r="M182" s="1726"/>
      <c r="N182" s="1726"/>
      <c r="O182" s="1726"/>
      <c r="P182" s="1726"/>
      <c r="Q182" s="1726"/>
      <c r="R182" s="1726"/>
      <c r="S182" s="1726"/>
      <c r="T182" s="1726"/>
      <c r="U182" s="1726"/>
      <c r="V182" s="1726"/>
      <c r="W182" s="1726"/>
      <c r="X182" s="1726"/>
      <c r="Y182" s="1726"/>
      <c r="Z182" s="1726"/>
      <c r="AA182" s="1726"/>
    </row>
    <row r="183" spans="1:27" ht="18" customHeight="1">
      <c r="A183" s="1682"/>
      <c r="B183" s="1682"/>
      <c r="C183" s="1682"/>
      <c r="D183" s="1682"/>
      <c r="E183" s="1682"/>
      <c r="F183" s="1682"/>
      <c r="G183" s="1682"/>
      <c r="H183" s="1682"/>
      <c r="I183" s="1682"/>
      <c r="J183" s="1682"/>
      <c r="K183" s="1682"/>
      <c r="L183" s="1682"/>
      <c r="M183" s="1682"/>
      <c r="N183" s="1682"/>
      <c r="O183" s="1682"/>
      <c r="P183" s="1682"/>
      <c r="Q183" s="1682"/>
      <c r="R183" s="1682"/>
      <c r="S183" s="1682"/>
      <c r="T183" s="1682"/>
      <c r="U183" s="1682"/>
      <c r="V183" s="1682"/>
      <c r="W183" s="1682"/>
      <c r="X183" s="1682"/>
      <c r="Y183" s="1682"/>
      <c r="Z183" s="1682"/>
      <c r="AA183" s="1682"/>
    </row>
    <row r="184" spans="1:27" ht="15.75" customHeight="1">
      <c r="A184" s="906"/>
      <c r="B184" s="906"/>
      <c r="C184" s="906"/>
      <c r="D184" s="906"/>
      <c r="E184" s="906"/>
      <c r="F184" s="906"/>
      <c r="G184" s="906"/>
      <c r="H184" s="906"/>
      <c r="I184" s="906"/>
      <c r="J184" s="906"/>
      <c r="K184" s="906"/>
      <c r="L184" s="906"/>
      <c r="M184" s="906"/>
      <c r="N184" s="906"/>
      <c r="O184" s="906"/>
      <c r="P184" s="906"/>
      <c r="Q184" s="906"/>
      <c r="R184" s="906"/>
      <c r="S184" s="906"/>
      <c r="T184" s="906"/>
      <c r="U184" s="906"/>
      <c r="V184" s="906"/>
      <c r="W184" s="906"/>
      <c r="X184" s="906"/>
      <c r="Y184" s="906"/>
      <c r="Z184" s="906"/>
      <c r="AA184" s="906"/>
    </row>
    <row r="185" spans="1:27" ht="15.75" customHeight="1">
      <c r="A185" s="936"/>
      <c r="B185" s="906"/>
      <c r="C185" s="906"/>
      <c r="D185" s="906"/>
      <c r="E185" s="906"/>
      <c r="F185" s="1667"/>
      <c r="G185" s="1667"/>
      <c r="H185" s="1667"/>
      <c r="I185" s="1667"/>
      <c r="K185" s="906"/>
      <c r="L185" s="906"/>
      <c r="M185" s="906"/>
      <c r="N185" s="906"/>
      <c r="O185" s="906"/>
      <c r="P185" s="906"/>
      <c r="Q185" s="906"/>
      <c r="R185" s="906"/>
      <c r="S185" s="906"/>
      <c r="T185" s="906"/>
      <c r="U185" s="906"/>
      <c r="V185" s="906"/>
      <c r="W185" s="906"/>
      <c r="X185" s="906"/>
      <c r="Y185" s="906"/>
      <c r="Z185" s="906"/>
      <c r="AA185" s="906"/>
    </row>
    <row r="186" spans="1:27" ht="15.75" customHeight="1">
      <c r="A186" s="936"/>
      <c r="B186" s="906"/>
      <c r="C186" s="906"/>
      <c r="D186" s="906"/>
      <c r="E186" s="906"/>
      <c r="F186" s="906"/>
      <c r="G186" s="1667"/>
      <c r="H186" s="1667"/>
      <c r="I186" s="906"/>
      <c r="J186" s="1700"/>
      <c r="K186" s="1700"/>
      <c r="L186" s="1700"/>
      <c r="M186" s="1700"/>
      <c r="N186" s="1700"/>
      <c r="O186" s="1700"/>
      <c r="P186" s="1700"/>
      <c r="Q186" s="1700"/>
      <c r="R186" s="1700"/>
      <c r="S186" s="1700"/>
      <c r="T186" s="1700"/>
      <c r="U186" s="1700"/>
      <c r="V186" s="1700"/>
      <c r="W186" s="1700"/>
      <c r="X186" s="1700"/>
      <c r="Y186" s="1700"/>
      <c r="Z186" s="1700"/>
      <c r="AA186" s="1700"/>
    </row>
    <row r="187" spans="1:27" ht="15.75" customHeight="1">
      <c r="A187" s="906"/>
      <c r="B187" s="906"/>
      <c r="C187" s="906"/>
      <c r="D187" s="906"/>
      <c r="E187" s="906"/>
      <c r="F187" s="906"/>
      <c r="G187" s="1667"/>
      <c r="H187" s="1667"/>
      <c r="I187" s="906"/>
      <c r="J187" s="1700"/>
      <c r="K187" s="1700"/>
      <c r="L187" s="1700"/>
      <c r="M187" s="1700"/>
      <c r="N187" s="1700"/>
      <c r="O187" s="1700"/>
      <c r="P187" s="1700"/>
      <c r="Q187" s="1700"/>
      <c r="R187" s="1700"/>
      <c r="S187" s="1700"/>
      <c r="T187" s="1700"/>
      <c r="U187" s="1700"/>
      <c r="V187" s="1700"/>
      <c r="W187" s="1700"/>
      <c r="X187" s="1700"/>
      <c r="Y187" s="1700"/>
      <c r="Z187" s="1700"/>
      <c r="AA187" s="1700"/>
    </row>
    <row r="188" spans="1:27" ht="15.75" customHeight="1">
      <c r="A188" s="906"/>
      <c r="B188" s="906"/>
      <c r="C188" s="906"/>
      <c r="D188" s="906"/>
      <c r="E188" s="906"/>
      <c r="F188" s="906"/>
      <c r="G188" s="1667"/>
      <c r="H188" s="1667"/>
      <c r="I188" s="906"/>
      <c r="J188" s="1700"/>
      <c r="K188" s="1700"/>
      <c r="L188" s="1700"/>
      <c r="M188" s="1700"/>
      <c r="N188" s="1700"/>
      <c r="O188" s="1700"/>
      <c r="P188" s="1700"/>
      <c r="Q188" s="1700"/>
      <c r="R188" s="1700"/>
      <c r="S188" s="1700"/>
      <c r="T188" s="1700"/>
      <c r="U188" s="1700"/>
      <c r="V188" s="1700"/>
      <c r="W188" s="1700"/>
      <c r="X188" s="1700"/>
      <c r="Y188" s="1700"/>
      <c r="Z188" s="1700"/>
      <c r="AA188" s="1700"/>
    </row>
    <row r="189" spans="1:27" ht="15.75" customHeight="1">
      <c r="A189" s="906"/>
      <c r="B189" s="906"/>
      <c r="C189" s="906"/>
      <c r="D189" s="906"/>
      <c r="E189" s="906"/>
      <c r="F189" s="906"/>
      <c r="G189" s="906"/>
      <c r="H189" s="906"/>
      <c r="I189" s="906"/>
      <c r="J189" s="906"/>
      <c r="K189" s="906"/>
      <c r="L189" s="906"/>
      <c r="M189" s="906"/>
      <c r="N189" s="906"/>
      <c r="O189" s="906"/>
      <c r="P189" s="906"/>
      <c r="Q189" s="906"/>
      <c r="R189" s="906"/>
      <c r="S189" s="906"/>
      <c r="T189" s="906"/>
      <c r="U189" s="906"/>
      <c r="V189" s="906"/>
      <c r="W189" s="906"/>
      <c r="X189" s="906"/>
      <c r="Y189" s="906"/>
      <c r="Z189" s="906"/>
      <c r="AA189" s="906"/>
    </row>
    <row r="190" spans="1:27" ht="15.75" customHeight="1">
      <c r="A190" s="936"/>
      <c r="B190" s="906"/>
      <c r="C190" s="906"/>
      <c r="D190" s="906"/>
      <c r="E190" s="906"/>
      <c r="F190" s="906"/>
      <c r="G190" s="906"/>
      <c r="H190" s="906"/>
      <c r="I190" s="906"/>
      <c r="J190" s="906"/>
      <c r="K190" s="906"/>
      <c r="L190" s="906"/>
      <c r="M190" s="906"/>
      <c r="N190" s="906"/>
      <c r="O190" s="906"/>
      <c r="P190" s="906"/>
      <c r="Q190" s="906"/>
      <c r="R190" s="906"/>
      <c r="S190" s="906"/>
      <c r="T190" s="906"/>
      <c r="U190" s="906"/>
      <c r="V190" s="906"/>
      <c r="W190" s="906"/>
      <c r="X190" s="906"/>
      <c r="Y190" s="906"/>
      <c r="Z190" s="906"/>
      <c r="AA190" s="906"/>
    </row>
    <row r="191" spans="1:27">
      <c r="A191" s="936"/>
      <c r="B191" s="936"/>
      <c r="C191" s="906"/>
      <c r="D191" s="906"/>
      <c r="E191" s="936"/>
      <c r="F191" s="906"/>
      <c r="G191" s="906"/>
      <c r="H191" s="936"/>
      <c r="I191" s="906"/>
      <c r="J191" s="906"/>
      <c r="K191" s="936"/>
      <c r="L191" s="906"/>
      <c r="M191" s="906"/>
      <c r="N191" s="936"/>
      <c r="O191" s="906"/>
      <c r="P191" s="906"/>
      <c r="Q191" s="906"/>
      <c r="R191" s="936"/>
      <c r="S191" s="906"/>
      <c r="T191" s="906"/>
      <c r="U191" s="906"/>
      <c r="V191" s="906"/>
      <c r="W191" s="936"/>
      <c r="X191" s="945"/>
      <c r="Y191" s="906"/>
      <c r="Z191" s="906"/>
      <c r="AA191" s="903"/>
    </row>
    <row r="192" spans="1:27" ht="15.75" customHeight="1">
      <c r="A192" s="936"/>
      <c r="B192" s="906"/>
      <c r="C192" s="906"/>
      <c r="D192" s="906"/>
      <c r="E192" s="906"/>
      <c r="F192" s="906"/>
      <c r="G192" s="906"/>
      <c r="H192" s="906"/>
      <c r="I192" s="906"/>
      <c r="J192" s="906"/>
      <c r="K192" s="906"/>
      <c r="L192" s="906"/>
      <c r="M192" s="906"/>
      <c r="N192" s="906"/>
      <c r="O192" s="906"/>
      <c r="P192" s="906"/>
      <c r="Q192" s="906"/>
      <c r="R192" s="906"/>
      <c r="S192" s="906"/>
      <c r="T192" s="906"/>
      <c r="U192" s="906"/>
      <c r="V192" s="906"/>
      <c r="W192" s="906"/>
      <c r="X192" s="906"/>
      <c r="Y192" s="906"/>
      <c r="Z192" s="906"/>
      <c r="AA192" s="906"/>
    </row>
    <row r="193" spans="1:27" ht="15.75" customHeight="1">
      <c r="A193" s="936"/>
      <c r="B193" s="906"/>
      <c r="C193" s="906"/>
      <c r="D193" s="906"/>
      <c r="E193" s="906"/>
      <c r="F193" s="906"/>
      <c r="G193" s="906"/>
      <c r="H193" s="906"/>
      <c r="I193" s="906"/>
      <c r="J193" s="906"/>
      <c r="K193" s="906"/>
      <c r="L193" s="906"/>
      <c r="M193" s="906"/>
      <c r="N193" s="906"/>
      <c r="O193" s="906"/>
      <c r="P193" s="906"/>
      <c r="Q193" s="906"/>
      <c r="R193" s="906"/>
      <c r="S193" s="906"/>
      <c r="T193" s="906"/>
      <c r="U193" s="906"/>
      <c r="V193" s="906"/>
      <c r="W193" s="906"/>
      <c r="X193" s="906"/>
      <c r="Y193" s="906"/>
      <c r="Z193" s="906"/>
      <c r="AA193" s="906"/>
    </row>
    <row r="194" spans="1:27" ht="15.75" customHeight="1">
      <c r="A194" s="936"/>
      <c r="B194" s="906"/>
      <c r="C194" s="906"/>
      <c r="D194" s="906"/>
      <c r="E194" s="906"/>
      <c r="F194" s="906"/>
      <c r="G194" s="906"/>
      <c r="H194" s="906"/>
      <c r="I194" s="906"/>
      <c r="J194" s="906"/>
      <c r="K194" s="906"/>
      <c r="L194" s="906"/>
      <c r="M194" s="906"/>
      <c r="N194" s="906"/>
      <c r="O194" s="906"/>
      <c r="P194" s="906"/>
      <c r="Q194" s="906"/>
      <c r="R194" s="906"/>
      <c r="S194" s="906"/>
      <c r="T194" s="906"/>
      <c r="U194" s="906"/>
      <c r="V194" s="906"/>
      <c r="W194" s="906"/>
      <c r="X194" s="906"/>
      <c r="Y194" s="906"/>
      <c r="Z194" s="906"/>
      <c r="AA194" s="906"/>
    </row>
    <row r="195" spans="1:27" ht="15.75" customHeight="1">
      <c r="A195" s="906"/>
      <c r="B195" s="906"/>
      <c r="C195" s="906"/>
      <c r="D195" s="906"/>
      <c r="E195" s="906"/>
      <c r="F195" s="906"/>
      <c r="G195" s="906"/>
      <c r="H195" s="906"/>
      <c r="I195" s="906"/>
      <c r="J195" s="906"/>
      <c r="K195" s="1667"/>
      <c r="L195" s="1667"/>
      <c r="M195" s="1667"/>
      <c r="N195" s="906"/>
      <c r="O195" s="906"/>
      <c r="P195" s="906"/>
      <c r="Q195" s="906"/>
      <c r="R195" s="906"/>
      <c r="S195" s="906"/>
      <c r="T195" s="906"/>
      <c r="U195" s="906"/>
      <c r="V195" s="906"/>
      <c r="W195" s="906"/>
      <c r="X195" s="906"/>
      <c r="Y195" s="906"/>
      <c r="Z195" s="906"/>
      <c r="AA195" s="906"/>
    </row>
    <row r="196" spans="1:27" ht="15.75" customHeight="1">
      <c r="A196" s="906"/>
      <c r="B196" s="906"/>
      <c r="C196" s="906"/>
      <c r="D196" s="906"/>
      <c r="E196" s="906"/>
      <c r="F196" s="906"/>
      <c r="G196" s="906"/>
      <c r="H196" s="906"/>
      <c r="I196" s="906"/>
      <c r="J196" s="906"/>
      <c r="K196" s="1667"/>
      <c r="L196" s="1667"/>
      <c r="M196" s="1667"/>
      <c r="N196" s="906"/>
      <c r="O196" s="906"/>
      <c r="P196" s="906"/>
      <c r="Q196" s="906"/>
      <c r="R196" s="906"/>
      <c r="S196" s="906"/>
      <c r="T196" s="906"/>
      <c r="U196" s="906"/>
      <c r="V196" s="906"/>
      <c r="W196" s="906"/>
      <c r="X196" s="906"/>
      <c r="Y196" s="906"/>
      <c r="Z196" s="906"/>
      <c r="AA196" s="906"/>
    </row>
    <row r="197" spans="1:27" ht="15.75" customHeight="1">
      <c r="A197" s="906"/>
      <c r="B197" s="906"/>
      <c r="C197" s="906"/>
      <c r="D197" s="906"/>
      <c r="E197" s="906"/>
      <c r="F197" s="906"/>
      <c r="G197" s="906"/>
      <c r="H197" s="906"/>
      <c r="I197" s="906"/>
      <c r="J197" s="906"/>
      <c r="K197" s="1667"/>
      <c r="L197" s="1667"/>
      <c r="M197" s="1667"/>
      <c r="N197" s="906"/>
      <c r="O197" s="906"/>
      <c r="P197" s="906"/>
      <c r="Q197" s="906"/>
      <c r="R197" s="906"/>
      <c r="S197" s="906"/>
      <c r="T197" s="906"/>
      <c r="U197" s="906"/>
      <c r="V197" s="906"/>
      <c r="W197" s="906"/>
      <c r="X197" s="906"/>
      <c r="Y197" s="906"/>
      <c r="Z197" s="906"/>
      <c r="AA197" s="906"/>
    </row>
    <row r="198" spans="1:27" ht="15.75" customHeight="1">
      <c r="A198" s="906"/>
      <c r="B198" s="906"/>
      <c r="C198" s="906"/>
      <c r="D198" s="906"/>
      <c r="E198" s="906"/>
      <c r="F198" s="906"/>
      <c r="G198" s="906"/>
      <c r="H198" s="906"/>
      <c r="I198" s="906"/>
      <c r="J198" s="906"/>
      <c r="K198" s="1667"/>
      <c r="L198" s="1667"/>
      <c r="M198" s="1667"/>
      <c r="N198" s="906"/>
      <c r="O198" s="906"/>
      <c r="P198" s="906"/>
      <c r="Q198" s="906"/>
      <c r="R198" s="906"/>
      <c r="S198" s="906"/>
      <c r="T198" s="906"/>
      <c r="U198" s="906"/>
      <c r="V198" s="906"/>
      <c r="W198" s="906"/>
      <c r="X198" s="906"/>
      <c r="Y198" s="906"/>
      <c r="Z198" s="906"/>
      <c r="AA198" s="906"/>
    </row>
    <row r="199" spans="1:27" ht="15.75" customHeight="1">
      <c r="A199" s="936"/>
      <c r="B199" s="906"/>
      <c r="C199" s="906"/>
      <c r="D199" s="906"/>
      <c r="E199" s="906"/>
      <c r="F199" s="906"/>
      <c r="G199" s="906"/>
      <c r="H199" s="906"/>
      <c r="I199" s="906"/>
      <c r="J199" s="906"/>
      <c r="K199" s="906"/>
      <c r="L199" s="906"/>
      <c r="M199" s="906"/>
      <c r="N199" s="906"/>
      <c r="O199" s="906"/>
      <c r="P199" s="906"/>
      <c r="Q199" s="906"/>
      <c r="R199" s="906"/>
      <c r="S199" s="906"/>
      <c r="T199" s="906"/>
      <c r="U199" s="906"/>
      <c r="V199" s="906"/>
      <c r="W199" s="906"/>
      <c r="X199" s="906"/>
      <c r="Y199" s="906"/>
      <c r="Z199" s="906"/>
      <c r="AA199" s="906"/>
    </row>
    <row r="200" spans="1:27" ht="15.75" customHeight="1">
      <c r="A200" s="906"/>
      <c r="B200" s="906"/>
      <c r="C200" s="906"/>
      <c r="D200" s="906"/>
      <c r="E200" s="906"/>
      <c r="F200" s="906"/>
      <c r="G200" s="906"/>
      <c r="H200" s="906"/>
      <c r="I200" s="906"/>
      <c r="J200" s="906"/>
      <c r="K200" s="2121"/>
      <c r="L200" s="2121"/>
      <c r="M200" s="2121"/>
      <c r="N200" s="2121"/>
      <c r="O200" s="906"/>
      <c r="P200" s="906"/>
      <c r="Q200" s="906"/>
      <c r="R200" s="906"/>
      <c r="S200" s="906"/>
      <c r="T200" s="906"/>
      <c r="U200" s="906"/>
      <c r="V200" s="906"/>
      <c r="W200" s="906"/>
      <c r="X200" s="906"/>
      <c r="Y200" s="906"/>
      <c r="Z200" s="906"/>
      <c r="AA200" s="906"/>
    </row>
    <row r="201" spans="1:27" ht="15.75" customHeight="1">
      <c r="A201" s="906"/>
      <c r="B201" s="906"/>
      <c r="C201" s="906"/>
      <c r="D201" s="906"/>
      <c r="E201" s="906"/>
      <c r="F201" s="906"/>
      <c r="G201" s="906"/>
      <c r="H201" s="906"/>
      <c r="I201" s="906"/>
      <c r="J201" s="906"/>
      <c r="K201" s="2121"/>
      <c r="L201" s="2121"/>
      <c r="M201" s="2121"/>
      <c r="N201" s="2121"/>
      <c r="O201" s="906"/>
      <c r="P201" s="906"/>
      <c r="Q201" s="906"/>
      <c r="R201" s="906"/>
      <c r="S201" s="906"/>
      <c r="T201" s="906"/>
      <c r="U201" s="906"/>
      <c r="V201" s="906"/>
      <c r="W201" s="906"/>
      <c r="X201" s="906"/>
      <c r="Y201" s="906"/>
      <c r="Z201" s="906"/>
      <c r="AA201" s="906"/>
    </row>
    <row r="202" spans="1:27" ht="15.75" customHeight="1">
      <c r="A202" s="936"/>
      <c r="B202" s="906"/>
      <c r="C202" s="906"/>
      <c r="D202" s="906"/>
      <c r="E202" s="906"/>
      <c r="F202" s="906"/>
      <c r="G202" s="906"/>
      <c r="H202" s="906"/>
      <c r="I202" s="906"/>
      <c r="J202" s="906"/>
      <c r="K202" s="906"/>
      <c r="L202" s="906"/>
      <c r="M202" s="906"/>
      <c r="N202" s="906"/>
      <c r="O202" s="906"/>
      <c r="P202" s="906"/>
      <c r="Q202" s="906"/>
      <c r="R202" s="906"/>
      <c r="S202" s="906"/>
      <c r="T202" s="906"/>
      <c r="U202" s="906"/>
      <c r="V202" s="906"/>
      <c r="W202" s="906"/>
      <c r="X202" s="906"/>
      <c r="Y202" s="906"/>
      <c r="Z202" s="906"/>
      <c r="AA202" s="906"/>
    </row>
    <row r="203" spans="1:27" ht="15.75" customHeight="1">
      <c r="A203" s="936"/>
      <c r="B203" s="906"/>
      <c r="C203" s="906"/>
      <c r="D203" s="906"/>
      <c r="E203" s="906"/>
      <c r="F203" s="906"/>
      <c r="G203" s="906"/>
      <c r="H203" s="906"/>
      <c r="I203" s="906"/>
      <c r="J203" s="906"/>
      <c r="K203" s="906"/>
      <c r="L203" s="906"/>
      <c r="M203" s="906"/>
      <c r="N203" s="906"/>
      <c r="O203" s="906"/>
      <c r="P203" s="906"/>
      <c r="Q203" s="906"/>
      <c r="R203" s="906"/>
      <c r="S203" s="906"/>
      <c r="T203" s="906"/>
      <c r="U203" s="906"/>
      <c r="V203" s="906"/>
      <c r="W203" s="906"/>
      <c r="X203" s="906"/>
      <c r="Y203" s="906"/>
      <c r="Z203" s="906"/>
      <c r="AA203" s="906"/>
    </row>
    <row r="204" spans="1:27" ht="15.75" customHeight="1">
      <c r="A204" s="906"/>
      <c r="B204" s="906"/>
      <c r="C204" s="906"/>
      <c r="D204" s="906"/>
      <c r="E204" s="906"/>
      <c r="F204" s="906"/>
      <c r="G204" s="906"/>
      <c r="H204" s="906"/>
      <c r="I204" s="906"/>
      <c r="J204" s="906"/>
      <c r="K204" s="906"/>
      <c r="L204" s="906"/>
      <c r="M204" s="906"/>
      <c r="N204" s="906"/>
      <c r="O204" s="906"/>
      <c r="P204" s="906"/>
      <c r="Q204" s="906"/>
      <c r="R204" s="906"/>
      <c r="S204" s="906"/>
      <c r="T204" s="906"/>
      <c r="U204" s="936"/>
      <c r="V204" s="906"/>
      <c r="W204" s="906"/>
      <c r="X204" s="936"/>
      <c r="Y204" s="906"/>
      <c r="Z204" s="906"/>
      <c r="AA204" s="906"/>
    </row>
    <row r="205" spans="1:27" ht="15.75" customHeight="1">
      <c r="A205" s="906"/>
      <c r="B205" s="906"/>
      <c r="C205" s="906"/>
      <c r="D205" s="906"/>
      <c r="E205" s="906"/>
      <c r="F205" s="906"/>
      <c r="G205" s="906"/>
      <c r="H205" s="906"/>
      <c r="I205" s="906"/>
      <c r="J205" s="906"/>
      <c r="K205" s="906"/>
      <c r="L205" s="906"/>
      <c r="M205" s="906"/>
      <c r="N205" s="906"/>
      <c r="O205" s="906"/>
      <c r="P205" s="906"/>
      <c r="Q205" s="906"/>
      <c r="R205" s="906"/>
      <c r="S205" s="906"/>
      <c r="T205" s="906"/>
      <c r="U205" s="906"/>
      <c r="V205" s="906"/>
      <c r="W205" s="906"/>
      <c r="X205" s="906"/>
      <c r="Y205" s="906"/>
      <c r="Z205" s="906"/>
      <c r="AA205" s="906"/>
    </row>
    <row r="206" spans="1:27" ht="15.75" customHeight="1">
      <c r="A206" s="906"/>
      <c r="B206" s="906"/>
      <c r="C206" s="906"/>
      <c r="D206" s="906"/>
      <c r="E206" s="906"/>
      <c r="F206" s="906"/>
      <c r="G206" s="906"/>
      <c r="H206" s="906"/>
      <c r="I206" s="906"/>
      <c r="J206" s="906"/>
      <c r="K206" s="906"/>
      <c r="L206" s="906"/>
      <c r="M206" s="906"/>
      <c r="N206" s="906"/>
      <c r="O206" s="906"/>
      <c r="P206" s="906"/>
      <c r="Q206" s="906"/>
      <c r="R206" s="906"/>
      <c r="S206" s="906"/>
      <c r="T206" s="906"/>
      <c r="U206" s="906"/>
      <c r="V206" s="906"/>
      <c r="W206" s="906"/>
      <c r="X206" s="906"/>
      <c r="Y206" s="906"/>
      <c r="Z206" s="906"/>
      <c r="AA206" s="906"/>
    </row>
    <row r="207" spans="1:27" ht="15.75" customHeight="1">
      <c r="A207" s="906"/>
      <c r="B207" s="906"/>
      <c r="C207" s="906"/>
      <c r="D207" s="906"/>
      <c r="E207" s="906"/>
      <c r="F207" s="906"/>
      <c r="G207" s="906"/>
      <c r="H207" s="906"/>
      <c r="I207" s="906"/>
      <c r="J207" s="906"/>
      <c r="K207" s="906"/>
      <c r="L207" s="906"/>
      <c r="M207" s="906"/>
      <c r="N207" s="906"/>
      <c r="O207" s="906"/>
      <c r="P207" s="906"/>
      <c r="Q207" s="906"/>
      <c r="R207" s="906"/>
      <c r="S207" s="906"/>
      <c r="T207" s="906"/>
      <c r="U207" s="906"/>
      <c r="V207" s="906"/>
      <c r="W207" s="906"/>
      <c r="X207" s="906"/>
      <c r="Y207" s="906"/>
      <c r="Z207" s="906"/>
      <c r="AA207" s="906"/>
    </row>
    <row r="208" spans="1:27" ht="15.75" customHeight="1">
      <c r="A208" s="906"/>
      <c r="B208" s="906"/>
      <c r="C208" s="906"/>
      <c r="D208" s="906"/>
      <c r="E208" s="906"/>
      <c r="F208" s="906"/>
      <c r="G208" s="906"/>
      <c r="H208" s="906"/>
      <c r="I208" s="906"/>
      <c r="J208" s="906"/>
      <c r="K208" s="906"/>
      <c r="L208" s="906"/>
      <c r="M208" s="906"/>
      <c r="N208" s="906"/>
      <c r="O208" s="906"/>
      <c r="P208" s="906"/>
      <c r="Q208" s="906"/>
      <c r="R208" s="906"/>
      <c r="S208" s="906"/>
      <c r="T208" s="906"/>
      <c r="U208" s="906"/>
      <c r="V208" s="906"/>
      <c r="W208" s="906"/>
      <c r="X208" s="906"/>
      <c r="Y208" s="906"/>
      <c r="Z208" s="906"/>
      <c r="AA208" s="906"/>
    </row>
    <row r="209" spans="1:27" ht="15.75" customHeight="1">
      <c r="A209" s="906"/>
      <c r="B209" s="906"/>
      <c r="C209" s="906"/>
      <c r="D209" s="906"/>
      <c r="E209" s="906"/>
      <c r="F209" s="906"/>
      <c r="G209" s="906"/>
      <c r="H209" s="906"/>
      <c r="I209" s="906"/>
      <c r="J209" s="906"/>
      <c r="K209" s="906"/>
      <c r="L209" s="906"/>
      <c r="M209" s="906"/>
      <c r="N209" s="906"/>
      <c r="O209" s="906"/>
      <c r="P209" s="906"/>
      <c r="Q209" s="906"/>
      <c r="R209" s="906"/>
      <c r="S209" s="906"/>
      <c r="T209" s="906"/>
      <c r="U209" s="906"/>
      <c r="V209" s="906"/>
      <c r="W209" s="906"/>
      <c r="X209" s="906"/>
      <c r="Y209" s="906"/>
      <c r="Z209" s="906"/>
      <c r="AA209" s="906"/>
    </row>
    <row r="210" spans="1:27" ht="15.75" customHeight="1">
      <c r="A210" s="906"/>
      <c r="B210" s="906"/>
      <c r="C210" s="906"/>
      <c r="D210" s="906"/>
      <c r="E210" s="906"/>
      <c r="F210" s="906"/>
      <c r="G210" s="906"/>
      <c r="H210" s="906"/>
      <c r="I210" s="906"/>
      <c r="J210" s="906"/>
      <c r="K210" s="906"/>
      <c r="L210" s="906"/>
      <c r="M210" s="906"/>
      <c r="N210" s="906"/>
      <c r="O210" s="906"/>
      <c r="P210" s="906"/>
      <c r="Q210" s="906"/>
      <c r="R210" s="906"/>
      <c r="S210" s="906"/>
      <c r="T210" s="906"/>
      <c r="U210" s="906"/>
      <c r="V210" s="906"/>
      <c r="W210" s="906"/>
      <c r="X210" s="906"/>
      <c r="Y210" s="906"/>
      <c r="Z210" s="906"/>
      <c r="AA210" s="906"/>
    </row>
    <row r="211" spans="1:27" ht="15.75" customHeight="1">
      <c r="A211" s="936"/>
      <c r="B211" s="906"/>
      <c r="C211" s="906"/>
      <c r="D211" s="906"/>
      <c r="E211" s="906"/>
      <c r="F211" s="906"/>
      <c r="G211" s="906"/>
      <c r="H211" s="906"/>
      <c r="I211" s="906"/>
      <c r="J211" s="906"/>
      <c r="K211" s="906"/>
      <c r="L211" s="906"/>
      <c r="M211" s="906"/>
      <c r="N211" s="906"/>
      <c r="O211" s="906"/>
      <c r="P211" s="906"/>
      <c r="Q211" s="906"/>
      <c r="R211" s="906"/>
      <c r="S211" s="906"/>
      <c r="T211" s="906"/>
      <c r="U211" s="906"/>
      <c r="V211" s="906"/>
      <c r="W211" s="906"/>
      <c r="X211" s="906"/>
      <c r="Y211" s="906"/>
      <c r="Z211" s="906"/>
      <c r="AA211" s="906"/>
    </row>
    <row r="212" spans="1:27" ht="15.75" customHeight="1">
      <c r="A212" s="906"/>
      <c r="B212" s="906"/>
      <c r="C212" s="906"/>
      <c r="D212" s="906"/>
      <c r="E212" s="906"/>
      <c r="F212" s="906"/>
      <c r="G212" s="906"/>
      <c r="H212" s="906"/>
      <c r="I212" s="975"/>
      <c r="J212" s="1667"/>
      <c r="K212" s="1667"/>
      <c r="L212" s="1667"/>
      <c r="M212" s="1667"/>
      <c r="N212" s="975"/>
      <c r="O212" s="975"/>
      <c r="P212" s="1667"/>
      <c r="Q212" s="1667"/>
      <c r="R212" s="1667"/>
      <c r="S212" s="1667"/>
      <c r="T212" s="975"/>
      <c r="U212" s="975"/>
      <c r="V212" s="1667"/>
      <c r="W212" s="1667"/>
      <c r="X212" s="1667"/>
      <c r="Y212" s="1667"/>
      <c r="Z212" s="945"/>
      <c r="AA212" s="906"/>
    </row>
    <row r="213" spans="1:27" ht="15.75" customHeight="1">
      <c r="A213" s="906"/>
      <c r="B213" s="906"/>
      <c r="C213" s="906"/>
      <c r="D213" s="975"/>
      <c r="E213" s="1667"/>
      <c r="F213" s="1667"/>
      <c r="G213" s="975"/>
      <c r="H213" s="906"/>
      <c r="I213" s="975"/>
      <c r="J213" s="2120"/>
      <c r="K213" s="2120"/>
      <c r="L213" s="2120"/>
      <c r="M213" s="2120"/>
      <c r="N213" s="975"/>
      <c r="O213" s="975"/>
      <c r="P213" s="2120"/>
      <c r="Q213" s="2120"/>
      <c r="R213" s="2120"/>
      <c r="S213" s="2120"/>
      <c r="T213" s="975"/>
      <c r="U213" s="975"/>
      <c r="V213" s="1753"/>
      <c r="W213" s="1753"/>
      <c r="X213" s="1753"/>
      <c r="Y213" s="1753"/>
      <c r="Z213" s="906"/>
      <c r="AA213" s="906"/>
    </row>
    <row r="214" spans="1:27" ht="15.75" customHeight="1">
      <c r="A214" s="906"/>
      <c r="B214" s="906"/>
      <c r="C214" s="906"/>
      <c r="D214" s="975"/>
      <c r="E214" s="1667"/>
      <c r="F214" s="1667"/>
      <c r="G214" s="975"/>
      <c r="H214" s="906"/>
      <c r="I214" s="975"/>
      <c r="J214" s="2120"/>
      <c r="K214" s="2120"/>
      <c r="L214" s="2120"/>
      <c r="M214" s="2120"/>
      <c r="N214" s="975"/>
      <c r="O214" s="975"/>
      <c r="P214" s="2120"/>
      <c r="Q214" s="2120"/>
      <c r="R214" s="2120"/>
      <c r="S214" s="2120"/>
      <c r="T214" s="975"/>
      <c r="U214" s="975"/>
      <c r="V214" s="1753"/>
      <c r="W214" s="1753"/>
      <c r="X214" s="1753"/>
      <c r="Y214" s="1753"/>
      <c r="Z214" s="906"/>
      <c r="AA214" s="906"/>
    </row>
    <row r="215" spans="1:27" ht="15.75" customHeight="1">
      <c r="A215" s="906"/>
      <c r="B215" s="906"/>
      <c r="C215" s="906"/>
      <c r="D215" s="975"/>
      <c r="E215" s="1667"/>
      <c r="F215" s="1667"/>
      <c r="G215" s="975"/>
      <c r="H215" s="906"/>
      <c r="I215" s="975"/>
      <c r="J215" s="2120"/>
      <c r="K215" s="2120"/>
      <c r="L215" s="2120"/>
      <c r="M215" s="2120"/>
      <c r="N215" s="975"/>
      <c r="O215" s="975"/>
      <c r="P215" s="2120"/>
      <c r="Q215" s="2120"/>
      <c r="R215" s="2120"/>
      <c r="S215" s="2120"/>
      <c r="T215" s="975"/>
      <c r="U215" s="975"/>
      <c r="V215" s="1753"/>
      <c r="W215" s="1753"/>
      <c r="X215" s="1753"/>
      <c r="Y215" s="1753"/>
      <c r="Z215" s="906"/>
      <c r="AA215" s="906"/>
    </row>
    <row r="216" spans="1:27" ht="15.75" customHeight="1">
      <c r="A216" s="906"/>
      <c r="B216" s="906"/>
      <c r="C216" s="906"/>
      <c r="D216" s="975"/>
      <c r="E216" s="1667"/>
      <c r="F216" s="1667"/>
      <c r="G216" s="975"/>
      <c r="H216" s="906"/>
      <c r="I216" s="975"/>
      <c r="J216" s="2120"/>
      <c r="K216" s="2120"/>
      <c r="L216" s="2120"/>
      <c r="M216" s="2120"/>
      <c r="N216" s="975"/>
      <c r="O216" s="975"/>
      <c r="P216" s="2120"/>
      <c r="Q216" s="2120"/>
      <c r="R216" s="2120"/>
      <c r="S216" s="2120"/>
      <c r="T216" s="975"/>
      <c r="U216" s="975"/>
      <c r="V216" s="1753"/>
      <c r="W216" s="1753"/>
      <c r="X216" s="1753"/>
      <c r="Y216" s="1753"/>
      <c r="Z216" s="906"/>
      <c r="AA216" s="906"/>
    </row>
    <row r="217" spans="1:27" ht="15.75" customHeight="1">
      <c r="A217" s="906"/>
      <c r="B217" s="906"/>
      <c r="C217" s="906"/>
      <c r="D217" s="975"/>
      <c r="E217" s="906"/>
      <c r="F217" s="906"/>
      <c r="G217" s="975"/>
      <c r="H217" s="906"/>
      <c r="I217" s="975"/>
      <c r="J217" s="906"/>
      <c r="K217" s="906"/>
      <c r="L217" s="906"/>
      <c r="M217" s="906"/>
      <c r="N217" s="975"/>
      <c r="O217" s="975"/>
      <c r="P217" s="975"/>
      <c r="Q217" s="906"/>
      <c r="R217" s="906"/>
      <c r="S217" s="975"/>
      <c r="T217" s="975"/>
      <c r="U217" s="975"/>
      <c r="V217" s="906"/>
      <c r="W217" s="906"/>
      <c r="X217" s="906"/>
      <c r="Y217" s="906"/>
      <c r="Z217" s="906"/>
      <c r="AA217" s="906"/>
    </row>
    <row r="218" spans="1:27" ht="15.75" customHeight="1">
      <c r="A218" s="906"/>
      <c r="B218" s="906"/>
      <c r="C218" s="906"/>
      <c r="D218" s="975"/>
      <c r="E218" s="906"/>
      <c r="F218" s="906"/>
      <c r="G218" s="975"/>
      <c r="H218" s="906"/>
      <c r="I218" s="975"/>
      <c r="J218" s="906"/>
      <c r="K218" s="906"/>
      <c r="L218" s="906"/>
      <c r="M218" s="906"/>
      <c r="N218" s="975"/>
      <c r="O218" s="975"/>
      <c r="P218" s="975"/>
      <c r="Q218" s="906"/>
      <c r="R218" s="906"/>
      <c r="S218" s="975"/>
      <c r="T218" s="975"/>
      <c r="U218" s="975"/>
      <c r="V218" s="906"/>
      <c r="W218" s="906"/>
      <c r="X218" s="906"/>
      <c r="Y218" s="906"/>
      <c r="Z218" s="906"/>
      <c r="AA218" s="906"/>
    </row>
    <row r="219" spans="1:27" ht="15.75" customHeight="1">
      <c r="A219" s="906"/>
      <c r="B219" s="906"/>
      <c r="C219" s="906"/>
      <c r="D219" s="975"/>
      <c r="E219" s="906"/>
      <c r="F219" s="906"/>
      <c r="G219" s="975"/>
      <c r="H219" s="906"/>
      <c r="I219" s="975"/>
      <c r="J219" s="906"/>
      <c r="K219" s="906"/>
      <c r="L219" s="906"/>
      <c r="M219" s="906"/>
      <c r="N219" s="975"/>
      <c r="O219" s="975"/>
      <c r="P219" s="975"/>
      <c r="Q219" s="906"/>
      <c r="R219" s="906"/>
      <c r="S219" s="975"/>
      <c r="T219" s="975"/>
      <c r="U219" s="975"/>
      <c r="V219" s="906"/>
      <c r="W219" s="906"/>
      <c r="X219" s="906"/>
      <c r="Y219" s="906"/>
      <c r="Z219" s="906"/>
      <c r="AA219" s="906"/>
    </row>
    <row r="220" spans="1:27" ht="15.75" customHeight="1">
      <c r="A220" s="906"/>
      <c r="B220" s="906"/>
      <c r="C220" s="906"/>
      <c r="D220" s="975"/>
      <c r="E220" s="906"/>
      <c r="F220" s="906"/>
      <c r="G220" s="975"/>
      <c r="H220" s="906"/>
      <c r="I220" s="975"/>
      <c r="J220" s="906"/>
      <c r="K220" s="906"/>
      <c r="L220" s="906"/>
      <c r="M220" s="906"/>
      <c r="N220" s="975"/>
      <c r="O220" s="975"/>
      <c r="P220" s="975"/>
      <c r="Q220" s="906"/>
      <c r="R220" s="906"/>
      <c r="S220" s="975"/>
      <c r="T220" s="975"/>
      <c r="U220" s="975"/>
      <c r="V220" s="906"/>
      <c r="W220" s="906"/>
      <c r="X220" s="906"/>
      <c r="Y220" s="906"/>
      <c r="Z220" s="906"/>
      <c r="AA220" s="906"/>
    </row>
    <row r="221" spans="1:27" ht="15.75" customHeight="1">
      <c r="A221" s="906"/>
      <c r="B221" s="906"/>
      <c r="C221" s="906"/>
      <c r="D221" s="906"/>
      <c r="E221" s="906"/>
      <c r="F221" s="906"/>
      <c r="G221" s="906"/>
      <c r="H221" s="906"/>
      <c r="I221" s="975"/>
      <c r="J221" s="2120"/>
      <c r="K221" s="2120"/>
      <c r="L221" s="2120"/>
      <c r="M221" s="2120"/>
      <c r="N221" s="975"/>
      <c r="O221" s="975"/>
      <c r="P221" s="2120"/>
      <c r="Q221" s="2120"/>
      <c r="R221" s="2120"/>
      <c r="S221" s="2120"/>
      <c r="T221" s="975"/>
      <c r="U221" s="975"/>
      <c r="V221" s="2120"/>
      <c r="W221" s="2120"/>
      <c r="X221" s="2120"/>
      <c r="Y221" s="2120"/>
      <c r="Z221" s="906"/>
      <c r="AA221" s="906"/>
    </row>
    <row r="222" spans="1:27" ht="15.75" customHeight="1">
      <c r="A222" s="936"/>
      <c r="B222" s="906"/>
      <c r="C222" s="906"/>
      <c r="D222" s="906"/>
      <c r="E222" s="906"/>
      <c r="F222" s="906"/>
      <c r="G222" s="906"/>
      <c r="H222" s="906"/>
      <c r="I222" s="906"/>
      <c r="J222" s="906"/>
      <c r="K222" s="906"/>
      <c r="L222" s="906"/>
      <c r="M222" s="906"/>
      <c r="N222" s="906"/>
      <c r="O222" s="906"/>
      <c r="P222" s="906"/>
      <c r="Q222" s="906"/>
      <c r="R222" s="906"/>
      <c r="S222" s="906"/>
      <c r="T222" s="906"/>
      <c r="U222" s="906"/>
      <c r="V222" s="906"/>
      <c r="W222" s="906"/>
      <c r="X222" s="906"/>
      <c r="Y222" s="906"/>
      <c r="Z222" s="906"/>
      <c r="AA222" s="906"/>
    </row>
    <row r="223" spans="1:27" ht="15.75" customHeight="1">
      <c r="A223" s="936"/>
      <c r="B223" s="906"/>
      <c r="C223" s="906"/>
      <c r="D223" s="906"/>
      <c r="E223" s="906"/>
      <c r="F223" s="906"/>
      <c r="G223" s="906"/>
      <c r="H223" s="906"/>
      <c r="I223" s="906"/>
      <c r="J223" s="906"/>
      <c r="K223" s="906"/>
      <c r="L223" s="906"/>
      <c r="M223" s="906"/>
      <c r="N223" s="906"/>
      <c r="O223" s="906"/>
      <c r="P223" s="906"/>
      <c r="Q223" s="906"/>
      <c r="R223" s="906"/>
      <c r="S223" s="906"/>
      <c r="T223" s="906"/>
      <c r="U223" s="906"/>
      <c r="V223" s="906"/>
      <c r="W223" s="906"/>
      <c r="X223" s="906"/>
      <c r="Y223" s="906"/>
      <c r="Z223" s="906"/>
      <c r="AA223" s="906"/>
    </row>
    <row r="224" spans="1:27" ht="15.75" customHeight="1">
      <c r="A224" s="936"/>
      <c r="B224" s="906"/>
      <c r="C224" s="906"/>
      <c r="D224" s="906"/>
      <c r="E224" s="906"/>
      <c r="F224" s="906"/>
      <c r="G224" s="906"/>
      <c r="H224" s="906"/>
      <c r="I224" s="906"/>
      <c r="J224" s="906"/>
      <c r="K224" s="906"/>
      <c r="L224" s="906"/>
      <c r="M224" s="906"/>
      <c r="N224" s="906"/>
      <c r="O224" s="906"/>
      <c r="P224" s="906"/>
      <c r="Q224" s="906"/>
      <c r="R224" s="906"/>
      <c r="S224" s="906"/>
      <c r="T224" s="906"/>
      <c r="U224" s="906"/>
      <c r="V224" s="906"/>
      <c r="W224" s="906"/>
      <c r="X224" s="906"/>
      <c r="Y224" s="906"/>
      <c r="Z224" s="906"/>
      <c r="AA224" s="906"/>
    </row>
    <row r="225" spans="1:28" ht="15.75" customHeight="1">
      <c r="A225" s="936"/>
      <c r="B225" s="906"/>
      <c r="C225" s="906"/>
      <c r="D225" s="906"/>
      <c r="E225" s="906"/>
      <c r="F225" s="906"/>
      <c r="G225" s="906"/>
      <c r="H225" s="906"/>
      <c r="I225" s="906"/>
      <c r="J225" s="1766"/>
      <c r="K225" s="1766"/>
      <c r="L225" s="1766"/>
      <c r="M225" s="1766"/>
      <c r="N225" s="1766"/>
      <c r="O225" s="975"/>
      <c r="P225" s="906"/>
      <c r="Q225" s="906"/>
      <c r="R225" s="906"/>
      <c r="S225" s="906"/>
      <c r="T225" s="906"/>
      <c r="U225" s="906"/>
      <c r="V225" s="906"/>
      <c r="W225" s="906"/>
      <c r="X225" s="906"/>
      <c r="Y225" s="906"/>
      <c r="Z225" s="906"/>
      <c r="AA225" s="906"/>
    </row>
    <row r="226" spans="1:28" ht="15.75" customHeight="1">
      <c r="A226" s="936"/>
      <c r="B226" s="906"/>
      <c r="C226" s="906"/>
      <c r="D226" s="906"/>
      <c r="E226" s="906"/>
      <c r="F226" s="906"/>
      <c r="G226" s="906"/>
      <c r="H226" s="906"/>
      <c r="I226" s="906"/>
      <c r="J226" s="906"/>
      <c r="K226" s="906"/>
      <c r="L226" s="1667"/>
      <c r="M226" s="1667"/>
      <c r="N226" s="1667"/>
      <c r="O226" s="1667"/>
      <c r="P226" s="1667"/>
      <c r="Q226" s="1667"/>
      <c r="R226" s="906"/>
      <c r="S226" s="906"/>
      <c r="T226" s="906"/>
      <c r="U226" s="906"/>
      <c r="V226" s="906"/>
      <c r="W226" s="906"/>
      <c r="X226" s="906"/>
      <c r="Y226" s="906"/>
      <c r="Z226" s="906"/>
      <c r="AA226" s="906"/>
    </row>
    <row r="227" spans="1:28" ht="15.75" customHeight="1">
      <c r="A227" s="936"/>
      <c r="B227" s="906"/>
      <c r="C227" s="906"/>
      <c r="D227" s="906"/>
      <c r="E227" s="906"/>
      <c r="F227" s="906"/>
      <c r="G227" s="906"/>
      <c r="H227" s="906"/>
      <c r="I227" s="1680"/>
      <c r="J227" s="1680"/>
      <c r="K227" s="1680"/>
      <c r="L227" s="1680"/>
      <c r="M227" s="1680"/>
      <c r="N227" s="1680"/>
      <c r="O227" s="1680"/>
      <c r="P227" s="1680"/>
      <c r="Q227" s="1680"/>
      <c r="R227" s="1680"/>
      <c r="S227" s="1680"/>
      <c r="T227" s="1680"/>
      <c r="U227" s="1680"/>
      <c r="V227" s="1680"/>
      <c r="W227" s="1680"/>
      <c r="X227" s="1680"/>
      <c r="Y227" s="1680"/>
      <c r="Z227" s="1680"/>
      <c r="AA227" s="1680"/>
    </row>
    <row r="228" spans="1:28">
      <c r="I228" s="2122"/>
      <c r="J228" s="2122"/>
      <c r="K228" s="2122"/>
      <c r="L228" s="2122"/>
      <c r="M228" s="2122"/>
      <c r="N228" s="2122"/>
      <c r="O228" s="2122"/>
      <c r="P228" s="2122"/>
      <c r="Q228" s="2122"/>
      <c r="R228" s="2122"/>
      <c r="S228" s="2122"/>
      <c r="T228" s="2122"/>
      <c r="U228" s="2122"/>
      <c r="V228" s="2122"/>
      <c r="W228" s="2122"/>
      <c r="X228" s="2122"/>
      <c r="Y228" s="2122"/>
      <c r="Z228" s="2122"/>
      <c r="AA228" s="2122"/>
    </row>
    <row r="229" spans="1:28" ht="13.5" customHeight="1">
      <c r="A229" s="936"/>
      <c r="B229" s="906"/>
      <c r="C229" s="906"/>
      <c r="D229" s="906"/>
      <c r="E229" s="906"/>
      <c r="F229" s="1680"/>
      <c r="G229" s="1680"/>
      <c r="H229" s="1680"/>
      <c r="I229" s="1680"/>
      <c r="J229" s="1680"/>
      <c r="K229" s="1680"/>
      <c r="L229" s="1680"/>
      <c r="M229" s="1680"/>
      <c r="N229" s="1680"/>
      <c r="O229" s="1680"/>
      <c r="P229" s="1680"/>
      <c r="Q229" s="1680"/>
      <c r="R229" s="1680"/>
      <c r="S229" s="1680"/>
      <c r="T229" s="1680"/>
      <c r="U229" s="1680"/>
      <c r="V229" s="1680"/>
      <c r="W229" s="1680"/>
      <c r="X229" s="1680"/>
      <c r="Y229" s="1680"/>
      <c r="Z229" s="1680"/>
      <c r="AA229" s="1680"/>
    </row>
    <row r="230" spans="1:28">
      <c r="A230" s="906"/>
      <c r="B230" s="906"/>
      <c r="C230" s="906"/>
      <c r="D230" s="906"/>
      <c r="E230" s="906"/>
      <c r="F230" s="1744"/>
      <c r="G230" s="1744"/>
      <c r="H230" s="1744"/>
      <c r="I230" s="1744"/>
      <c r="J230" s="1744"/>
      <c r="K230" s="1744"/>
      <c r="L230" s="1744"/>
      <c r="M230" s="1744"/>
      <c r="N230" s="1744"/>
      <c r="O230" s="1744"/>
      <c r="P230" s="1744"/>
      <c r="Q230" s="1744"/>
      <c r="R230" s="1744"/>
      <c r="S230" s="1744"/>
      <c r="T230" s="1744"/>
      <c r="U230" s="1744"/>
      <c r="V230" s="1744"/>
      <c r="W230" s="1744"/>
      <c r="X230" s="1744"/>
      <c r="Y230" s="1744"/>
      <c r="Z230" s="1744"/>
      <c r="AA230" s="1744"/>
    </row>
    <row r="231" spans="1:28">
      <c r="A231" s="906"/>
      <c r="B231" s="906"/>
      <c r="C231" s="906"/>
      <c r="D231" s="906"/>
      <c r="E231" s="906"/>
      <c r="F231" s="906"/>
      <c r="G231" s="906"/>
      <c r="H231" s="906"/>
      <c r="I231" s="906"/>
      <c r="J231" s="906"/>
      <c r="K231" s="906"/>
      <c r="L231" s="906"/>
      <c r="M231" s="906"/>
      <c r="N231" s="906"/>
      <c r="O231" s="906"/>
      <c r="P231" s="906"/>
      <c r="Q231" s="906"/>
      <c r="R231" s="906"/>
      <c r="S231" s="906"/>
      <c r="T231" s="906"/>
      <c r="U231" s="906"/>
      <c r="V231" s="906"/>
      <c r="W231" s="906"/>
      <c r="X231" s="906"/>
      <c r="Y231" s="906"/>
      <c r="Z231" s="906"/>
      <c r="AA231" s="906"/>
    </row>
    <row r="232" spans="1:28" ht="15.75" customHeight="1">
      <c r="A232" s="906"/>
      <c r="B232" s="906"/>
      <c r="C232" s="906"/>
      <c r="D232" s="906"/>
      <c r="E232" s="906"/>
      <c r="F232" s="906"/>
      <c r="G232" s="906"/>
      <c r="H232" s="906"/>
      <c r="I232" s="906"/>
      <c r="J232" s="906"/>
      <c r="K232" s="906"/>
      <c r="L232" s="906"/>
      <c r="M232" s="906"/>
      <c r="N232" s="906"/>
      <c r="O232" s="906"/>
      <c r="P232" s="906"/>
      <c r="Q232" s="906"/>
      <c r="R232" s="906"/>
      <c r="S232" s="906"/>
      <c r="T232" s="906"/>
      <c r="U232" s="906"/>
      <c r="V232" s="906"/>
      <c r="W232" s="906"/>
      <c r="X232" s="906"/>
      <c r="Y232" s="906"/>
      <c r="Z232" s="906"/>
      <c r="AA232" s="906"/>
    </row>
    <row r="233" spans="1:28" ht="15.75" customHeight="1">
      <c r="A233" s="906"/>
      <c r="B233" s="906"/>
      <c r="C233" s="906"/>
      <c r="D233" s="906"/>
      <c r="E233" s="906"/>
      <c r="F233" s="906"/>
      <c r="G233" s="906"/>
      <c r="H233" s="906"/>
      <c r="I233" s="906"/>
      <c r="J233" s="906"/>
      <c r="K233" s="906"/>
      <c r="L233" s="906"/>
      <c r="M233" s="906"/>
      <c r="N233" s="906"/>
      <c r="O233" s="906"/>
      <c r="P233" s="906"/>
      <c r="Q233" s="906"/>
      <c r="R233" s="906"/>
      <c r="S233" s="906"/>
      <c r="T233" s="906"/>
      <c r="U233" s="906"/>
      <c r="V233" s="906"/>
      <c r="W233" s="906"/>
      <c r="X233" s="906"/>
      <c r="Y233" s="906"/>
      <c r="Z233" s="906"/>
      <c r="AA233" s="906"/>
    </row>
    <row r="234" spans="1:28" ht="18.75" customHeight="1">
      <c r="A234" s="1667"/>
      <c r="B234" s="1667"/>
      <c r="C234" s="1667"/>
      <c r="D234" s="1667"/>
      <c r="E234" s="1667"/>
      <c r="F234" s="1667"/>
      <c r="G234" s="1667"/>
      <c r="H234" s="1667"/>
      <c r="I234" s="1667"/>
      <c r="J234" s="1667"/>
      <c r="K234" s="1667"/>
      <c r="L234" s="1667"/>
      <c r="M234" s="1667"/>
      <c r="N234" s="1667"/>
      <c r="O234" s="1667"/>
      <c r="P234" s="1667"/>
      <c r="Q234" s="1667"/>
      <c r="R234" s="1667"/>
      <c r="S234" s="1667"/>
      <c r="T234" s="1667"/>
      <c r="U234" s="1667"/>
      <c r="V234" s="1667"/>
      <c r="W234" s="1667"/>
      <c r="X234" s="1667"/>
      <c r="Y234" s="1667"/>
      <c r="Z234" s="1667"/>
      <c r="AA234" s="1667"/>
      <c r="AB234" s="903"/>
    </row>
    <row r="235" spans="1:28" ht="15.75" customHeight="1">
      <c r="A235" s="906"/>
      <c r="B235" s="906"/>
      <c r="C235" s="906"/>
      <c r="D235" s="906"/>
      <c r="E235" s="906"/>
      <c r="F235" s="906"/>
      <c r="G235" s="906"/>
      <c r="H235" s="906"/>
      <c r="I235" s="906"/>
      <c r="J235" s="906"/>
      <c r="K235" s="906"/>
      <c r="L235" s="906"/>
      <c r="M235" s="906"/>
      <c r="N235" s="906"/>
      <c r="O235" s="906"/>
      <c r="P235" s="906"/>
      <c r="Q235" s="906"/>
      <c r="R235" s="906"/>
      <c r="S235" s="906"/>
      <c r="T235" s="906"/>
      <c r="U235" s="906"/>
      <c r="V235" s="906"/>
      <c r="W235" s="906"/>
      <c r="X235" s="906"/>
      <c r="Y235" s="906"/>
      <c r="Z235" s="906"/>
      <c r="AA235" s="906"/>
      <c r="AB235" s="903"/>
    </row>
    <row r="236" spans="1:28" ht="15.75" customHeight="1">
      <c r="A236" s="936"/>
      <c r="B236" s="906"/>
      <c r="C236" s="906"/>
      <c r="D236" s="906"/>
      <c r="E236" s="906"/>
      <c r="F236" s="906"/>
      <c r="G236" s="903"/>
      <c r="H236" s="906"/>
      <c r="I236" s="906"/>
      <c r="J236" s="906"/>
      <c r="K236" s="906"/>
      <c r="L236" s="906"/>
      <c r="M236" s="906"/>
      <c r="N236" s="906"/>
      <c r="O236" s="906"/>
      <c r="P236" s="906"/>
      <c r="Q236" s="906"/>
      <c r="R236" s="906"/>
      <c r="S236" s="906"/>
      <c r="T236" s="906"/>
      <c r="U236" s="906"/>
      <c r="V236" s="906"/>
      <c r="W236" s="906"/>
      <c r="X236" s="906"/>
      <c r="Y236" s="906"/>
      <c r="Z236" s="906"/>
      <c r="AA236" s="906"/>
      <c r="AB236" s="903"/>
    </row>
    <row r="237" spans="1:28" ht="15.75" customHeight="1">
      <c r="A237" s="936"/>
      <c r="B237" s="906"/>
      <c r="C237" s="906"/>
      <c r="D237" s="906"/>
      <c r="E237" s="906"/>
      <c r="F237" s="906"/>
      <c r="G237" s="903"/>
      <c r="H237" s="903"/>
      <c r="I237" s="906"/>
      <c r="J237" s="906"/>
      <c r="K237" s="906"/>
      <c r="L237" s="903"/>
      <c r="M237" s="906"/>
      <c r="N237" s="906"/>
      <c r="O237" s="906"/>
      <c r="P237" s="906"/>
      <c r="Q237" s="906"/>
      <c r="R237" s="906"/>
      <c r="S237" s="906"/>
      <c r="T237" s="906"/>
      <c r="U237" s="906"/>
      <c r="V237" s="906"/>
      <c r="W237" s="906"/>
      <c r="X237" s="906"/>
      <c r="Y237" s="906"/>
      <c r="Z237" s="906"/>
      <c r="AA237" s="906"/>
      <c r="AB237" s="903"/>
    </row>
    <row r="238" spans="1:28" ht="15.75" customHeight="1">
      <c r="A238" s="936"/>
      <c r="B238" s="906"/>
      <c r="C238" s="906"/>
      <c r="D238" s="906"/>
      <c r="E238" s="906"/>
      <c r="F238" s="906"/>
      <c r="G238" s="906"/>
      <c r="H238" s="906"/>
      <c r="I238" s="906"/>
      <c r="J238" s="1766"/>
      <c r="K238" s="1766"/>
      <c r="L238" s="1766"/>
      <c r="M238" s="1766"/>
      <c r="N238" s="999"/>
      <c r="O238" s="906"/>
      <c r="P238" s="906"/>
      <c r="Q238" s="906"/>
      <c r="R238" s="906"/>
      <c r="S238" s="906"/>
      <c r="T238" s="906"/>
      <c r="U238" s="906"/>
      <c r="V238" s="906"/>
      <c r="W238" s="906"/>
      <c r="X238" s="906"/>
      <c r="Y238" s="906"/>
      <c r="Z238" s="906"/>
      <c r="AA238" s="906"/>
      <c r="AB238" s="903"/>
    </row>
    <row r="239" spans="1:28" ht="15.75" customHeight="1">
      <c r="A239" s="936"/>
      <c r="B239" s="906"/>
      <c r="C239" s="906"/>
      <c r="D239" s="906"/>
      <c r="E239" s="906"/>
      <c r="F239" s="906"/>
      <c r="G239" s="906"/>
      <c r="H239" s="906"/>
      <c r="I239" s="906"/>
      <c r="J239" s="1766"/>
      <c r="K239" s="1766"/>
      <c r="L239" s="1766"/>
      <c r="M239" s="1766"/>
      <c r="N239" s="999"/>
      <c r="O239" s="906"/>
      <c r="P239" s="906"/>
      <c r="Q239" s="906"/>
      <c r="R239" s="906"/>
      <c r="S239" s="906"/>
      <c r="T239" s="906"/>
      <c r="U239" s="906"/>
      <c r="V239" s="906"/>
      <c r="W239" s="906"/>
      <c r="X239" s="906"/>
      <c r="Y239" s="906"/>
      <c r="Z239" s="906"/>
      <c r="AA239" s="906"/>
      <c r="AB239" s="903"/>
    </row>
    <row r="240" spans="1:28" ht="15.75" customHeight="1">
      <c r="A240" s="936"/>
      <c r="B240" s="906"/>
      <c r="C240" s="906"/>
      <c r="D240" s="906"/>
      <c r="E240" s="906"/>
      <c r="F240" s="906"/>
      <c r="G240" s="906"/>
      <c r="H240" s="906"/>
      <c r="I240" s="906"/>
      <c r="J240" s="1766"/>
      <c r="K240" s="1766"/>
      <c r="L240" s="1766"/>
      <c r="M240" s="1766"/>
      <c r="N240" s="999"/>
      <c r="O240" s="906"/>
      <c r="P240" s="906"/>
      <c r="Q240" s="906"/>
      <c r="R240" s="906"/>
      <c r="S240" s="906"/>
      <c r="T240" s="906"/>
      <c r="U240" s="906"/>
      <c r="V240" s="906"/>
      <c r="W240" s="906"/>
      <c r="X240" s="906"/>
      <c r="Y240" s="906"/>
      <c r="Z240" s="906"/>
      <c r="AA240" s="906"/>
      <c r="AB240" s="903"/>
    </row>
    <row r="241" spans="1:28" ht="15.75" customHeight="1">
      <c r="A241" s="936"/>
      <c r="B241" s="906"/>
      <c r="C241" s="906"/>
      <c r="D241" s="906"/>
      <c r="E241" s="906"/>
      <c r="F241" s="906"/>
      <c r="G241" s="906"/>
      <c r="H241" s="906"/>
      <c r="I241" s="906"/>
      <c r="J241" s="1766"/>
      <c r="K241" s="1766"/>
      <c r="L241" s="1766"/>
      <c r="M241" s="1766"/>
      <c r="N241" s="999"/>
      <c r="O241" s="906"/>
      <c r="P241" s="906"/>
      <c r="Q241" s="906"/>
      <c r="R241" s="906"/>
      <c r="S241" s="906"/>
      <c r="T241" s="906"/>
      <c r="U241" s="906"/>
      <c r="V241" s="906"/>
      <c r="W241" s="906"/>
      <c r="X241" s="906"/>
      <c r="Y241" s="906"/>
      <c r="Z241" s="906"/>
      <c r="AA241" s="906"/>
      <c r="AB241" s="903"/>
    </row>
    <row r="242" spans="1:28" ht="15.75" customHeight="1">
      <c r="A242" s="936"/>
      <c r="B242" s="906"/>
      <c r="C242" s="906"/>
      <c r="D242" s="906"/>
      <c r="E242" s="906"/>
      <c r="F242" s="906"/>
      <c r="G242" s="906"/>
      <c r="H242" s="906"/>
      <c r="I242" s="906"/>
      <c r="J242" s="906"/>
      <c r="K242" s="906"/>
      <c r="L242" s="906"/>
      <c r="M242" s="906"/>
      <c r="N242" s="906"/>
      <c r="O242" s="906"/>
      <c r="P242" s="906"/>
      <c r="Q242" s="906"/>
      <c r="R242" s="906"/>
      <c r="S242" s="906"/>
      <c r="T242" s="906"/>
      <c r="U242" s="906"/>
      <c r="V242" s="906"/>
      <c r="W242" s="906"/>
      <c r="X242" s="906"/>
      <c r="Y242" s="906"/>
      <c r="Z242" s="906"/>
      <c r="AA242" s="906"/>
      <c r="AB242" s="903"/>
    </row>
    <row r="243" spans="1:28" ht="15.75" customHeight="1">
      <c r="A243" s="906"/>
      <c r="B243" s="906"/>
      <c r="C243" s="906"/>
      <c r="D243" s="1667"/>
      <c r="E243" s="1667"/>
      <c r="F243" s="1667"/>
      <c r="G243" s="1667"/>
      <c r="H243" s="975"/>
      <c r="I243" s="1667"/>
      <c r="J243" s="1667"/>
      <c r="K243" s="1667"/>
      <c r="L243" s="1667"/>
      <c r="M243" s="1667"/>
      <c r="N243" s="1667"/>
      <c r="O243" s="1667"/>
      <c r="P243" s="1667"/>
      <c r="Q243" s="1667"/>
      <c r="R243" s="1667"/>
      <c r="S243" s="1667"/>
      <c r="T243" s="1667"/>
      <c r="U243" s="1667"/>
      <c r="V243" s="975"/>
      <c r="W243" s="975"/>
      <c r="X243" s="1667"/>
      <c r="Y243" s="1667"/>
      <c r="Z243" s="1667"/>
      <c r="AA243" s="906"/>
      <c r="AB243" s="903"/>
    </row>
    <row r="244" spans="1:28" ht="15.75" customHeight="1">
      <c r="A244" s="906"/>
      <c r="B244" s="906"/>
      <c r="C244" s="906"/>
      <c r="D244" s="975"/>
      <c r="E244" s="1682"/>
      <c r="F244" s="1682"/>
      <c r="G244" s="975"/>
      <c r="H244" s="975"/>
      <c r="I244" s="906"/>
      <c r="J244" s="906"/>
      <c r="K244" s="906"/>
      <c r="L244" s="903"/>
      <c r="M244" s="906"/>
      <c r="N244" s="906"/>
      <c r="O244" s="906"/>
      <c r="P244" s="906"/>
      <c r="Q244" s="906"/>
      <c r="R244" s="903"/>
      <c r="S244" s="903"/>
      <c r="T244" s="903"/>
      <c r="U244" s="903"/>
      <c r="V244" s="975"/>
      <c r="W244" s="975"/>
      <c r="X244" s="1764"/>
      <c r="Y244" s="1764"/>
      <c r="Z244" s="1764"/>
      <c r="AA244" s="906"/>
      <c r="AB244" s="903"/>
    </row>
    <row r="245" spans="1:28" ht="15.75" customHeight="1">
      <c r="A245" s="906"/>
      <c r="B245" s="906"/>
      <c r="C245" s="906"/>
      <c r="D245" s="975"/>
      <c r="E245" s="1682"/>
      <c r="F245" s="1682"/>
      <c r="G245" s="975"/>
      <c r="H245" s="975"/>
      <c r="I245" s="906"/>
      <c r="J245" s="906"/>
      <c r="K245" s="906"/>
      <c r="L245" s="903"/>
      <c r="M245" s="906"/>
      <c r="N245" s="906"/>
      <c r="O245" s="906"/>
      <c r="P245" s="906"/>
      <c r="Q245" s="906"/>
      <c r="R245" s="903"/>
      <c r="S245" s="903"/>
      <c r="T245" s="903"/>
      <c r="U245" s="903"/>
      <c r="V245" s="975"/>
      <c r="W245" s="975"/>
      <c r="X245" s="1764"/>
      <c r="Y245" s="1764"/>
      <c r="Z245" s="1764"/>
      <c r="AA245" s="906"/>
      <c r="AB245" s="903"/>
    </row>
    <row r="246" spans="1:28" ht="15.75" customHeight="1">
      <c r="A246" s="906"/>
      <c r="B246" s="906"/>
      <c r="C246" s="906"/>
      <c r="D246" s="975"/>
      <c r="E246" s="1682"/>
      <c r="F246" s="1682"/>
      <c r="G246" s="975"/>
      <c r="H246" s="975"/>
      <c r="I246" s="906"/>
      <c r="J246" s="906"/>
      <c r="K246" s="906"/>
      <c r="L246" s="903"/>
      <c r="M246" s="906"/>
      <c r="N246" s="906"/>
      <c r="O246" s="906"/>
      <c r="P246" s="906"/>
      <c r="Q246" s="906"/>
      <c r="R246" s="903"/>
      <c r="S246" s="903"/>
      <c r="T246" s="903"/>
      <c r="U246" s="903"/>
      <c r="V246" s="975"/>
      <c r="W246" s="975"/>
      <c r="X246" s="1764"/>
      <c r="Y246" s="1764"/>
      <c r="Z246" s="1764"/>
      <c r="AA246" s="906"/>
      <c r="AB246" s="903"/>
    </row>
    <row r="247" spans="1:28" ht="15.75" customHeight="1">
      <c r="A247" s="906"/>
      <c r="B247" s="906"/>
      <c r="C247" s="906"/>
      <c r="D247" s="975"/>
      <c r="E247" s="1682"/>
      <c r="F247" s="1682"/>
      <c r="G247" s="975"/>
      <c r="H247" s="975"/>
      <c r="I247" s="906"/>
      <c r="J247" s="906"/>
      <c r="K247" s="906"/>
      <c r="L247" s="903"/>
      <c r="M247" s="906"/>
      <c r="N247" s="906"/>
      <c r="O247" s="906"/>
      <c r="P247" s="906"/>
      <c r="Q247" s="906"/>
      <c r="R247" s="903"/>
      <c r="S247" s="903"/>
      <c r="T247" s="903"/>
      <c r="U247" s="903"/>
      <c r="V247" s="975"/>
      <c r="W247" s="975"/>
      <c r="X247" s="1764"/>
      <c r="Y247" s="1764"/>
      <c r="Z247" s="1764"/>
      <c r="AA247" s="906"/>
      <c r="AB247" s="903"/>
    </row>
    <row r="248" spans="1:28" ht="15.75" customHeight="1">
      <c r="A248" s="906"/>
      <c r="B248" s="906"/>
      <c r="C248" s="906"/>
      <c r="D248" s="975"/>
      <c r="E248" s="1682"/>
      <c r="F248" s="1682"/>
      <c r="G248" s="975"/>
      <c r="H248" s="975"/>
      <c r="I248" s="906"/>
      <c r="J248" s="906"/>
      <c r="K248" s="906"/>
      <c r="L248" s="903"/>
      <c r="M248" s="906"/>
      <c r="N248" s="906"/>
      <c r="O248" s="906"/>
      <c r="P248" s="906"/>
      <c r="Q248" s="906"/>
      <c r="R248" s="903"/>
      <c r="S248" s="903"/>
      <c r="T248" s="903"/>
      <c r="U248" s="903"/>
      <c r="V248" s="975"/>
      <c r="W248" s="975"/>
      <c r="X248" s="1764"/>
      <c r="Y248" s="1764"/>
      <c r="Z248" s="1764"/>
      <c r="AA248" s="906"/>
      <c r="AB248" s="903"/>
    </row>
    <row r="249" spans="1:28" ht="15.75" customHeight="1">
      <c r="A249" s="906"/>
      <c r="B249" s="906"/>
      <c r="C249" s="906"/>
      <c r="D249" s="975"/>
      <c r="E249" s="1682"/>
      <c r="F249" s="1682"/>
      <c r="G249" s="975"/>
      <c r="H249" s="975"/>
      <c r="I249" s="906"/>
      <c r="J249" s="906"/>
      <c r="K249" s="906"/>
      <c r="L249" s="903"/>
      <c r="M249" s="906"/>
      <c r="N249" s="906"/>
      <c r="O249" s="906"/>
      <c r="P249" s="906"/>
      <c r="Q249" s="906"/>
      <c r="R249" s="903"/>
      <c r="S249" s="903"/>
      <c r="T249" s="903"/>
      <c r="U249" s="903"/>
      <c r="V249" s="975"/>
      <c r="W249" s="975"/>
      <c r="X249" s="1764"/>
      <c r="Y249" s="1764"/>
      <c r="Z249" s="1764"/>
      <c r="AA249" s="906"/>
      <c r="AB249" s="903"/>
    </row>
    <row r="250" spans="1:28" ht="15.75" customHeight="1">
      <c r="A250" s="936"/>
      <c r="B250" s="906"/>
      <c r="C250" s="906"/>
      <c r="D250" s="906"/>
      <c r="E250" s="906"/>
      <c r="F250" s="906"/>
      <c r="G250" s="906"/>
      <c r="H250" s="906"/>
      <c r="I250" s="906"/>
      <c r="J250" s="906"/>
      <c r="K250" s="906"/>
      <c r="L250" s="906"/>
      <c r="M250" s="906"/>
      <c r="N250" s="906"/>
      <c r="O250" s="906"/>
      <c r="P250" s="906"/>
      <c r="Q250" s="906"/>
      <c r="R250" s="906"/>
      <c r="S250" s="906"/>
      <c r="T250" s="906"/>
      <c r="U250" s="906"/>
      <c r="V250" s="906"/>
      <c r="W250" s="906"/>
      <c r="X250" s="906"/>
      <c r="Y250" s="906"/>
      <c r="Z250" s="906"/>
      <c r="AA250" s="906"/>
      <c r="AB250" s="903"/>
    </row>
    <row r="251" spans="1:28" ht="15.75" customHeight="1">
      <c r="A251" s="936"/>
      <c r="B251" s="906"/>
      <c r="C251" s="906"/>
      <c r="D251" s="906"/>
      <c r="E251" s="906"/>
      <c r="F251" s="2123"/>
      <c r="G251" s="2123"/>
      <c r="H251" s="2123"/>
      <c r="I251" s="2123"/>
      <c r="J251" s="2123"/>
      <c r="K251" s="2123"/>
      <c r="L251" s="2123"/>
      <c r="M251" s="2123"/>
      <c r="N251" s="2123"/>
      <c r="O251" s="2123"/>
      <c r="P251" s="2123"/>
      <c r="Q251" s="2123"/>
      <c r="R251" s="2123"/>
      <c r="S251" s="2123"/>
      <c r="T251" s="2123"/>
      <c r="U251" s="2123"/>
      <c r="V251" s="2123"/>
      <c r="W251" s="2123"/>
      <c r="X251" s="2123"/>
      <c r="Y251" s="2123"/>
      <c r="Z251" s="2123"/>
      <c r="AA251" s="2123"/>
      <c r="AB251" s="903"/>
    </row>
    <row r="252" spans="1:28" ht="15.75" customHeight="1">
      <c r="A252" s="906"/>
      <c r="B252" s="906"/>
      <c r="C252" s="906"/>
      <c r="D252" s="906"/>
      <c r="E252" s="906"/>
      <c r="F252" s="2123"/>
      <c r="G252" s="2123"/>
      <c r="H252" s="2123"/>
      <c r="I252" s="2123"/>
      <c r="J252" s="2123"/>
      <c r="K252" s="2123"/>
      <c r="L252" s="2123"/>
      <c r="M252" s="2123"/>
      <c r="N252" s="2123"/>
      <c r="O252" s="2123"/>
      <c r="P252" s="2123"/>
      <c r="Q252" s="2123"/>
      <c r="R252" s="2123"/>
      <c r="S252" s="2123"/>
      <c r="T252" s="2123"/>
      <c r="U252" s="2123"/>
      <c r="V252" s="2123"/>
      <c r="W252" s="2123"/>
      <c r="X252" s="2123"/>
      <c r="Y252" s="2123"/>
      <c r="Z252" s="2123"/>
      <c r="AA252" s="2123"/>
      <c r="AB252" s="903"/>
    </row>
    <row r="253" spans="1:28" ht="15.75" customHeight="1">
      <c r="A253" s="936"/>
      <c r="B253" s="906"/>
      <c r="C253" s="906"/>
      <c r="D253" s="906"/>
      <c r="E253" s="906"/>
      <c r="F253" s="906"/>
      <c r="G253" s="906"/>
      <c r="H253" s="906"/>
      <c r="I253" s="906"/>
      <c r="J253" s="906"/>
      <c r="K253" s="906"/>
      <c r="L253" s="906"/>
      <c r="M253" s="906"/>
      <c r="N253" s="906"/>
      <c r="O253" s="906"/>
      <c r="P253" s="906"/>
      <c r="Q253" s="906"/>
      <c r="R253" s="906"/>
      <c r="S253" s="906"/>
      <c r="T253" s="906"/>
      <c r="U253" s="906"/>
      <c r="V253" s="906"/>
      <c r="W253" s="906"/>
      <c r="X253" s="906"/>
      <c r="Y253" s="906"/>
      <c r="Z253" s="906"/>
      <c r="AA253" s="906"/>
      <c r="AB253" s="903"/>
    </row>
    <row r="254" spans="1:28" ht="15.75" customHeight="1">
      <c r="A254" s="906"/>
      <c r="B254" s="906"/>
      <c r="C254" s="906"/>
      <c r="D254" s="906"/>
      <c r="E254" s="906"/>
      <c r="F254" s="2123"/>
      <c r="G254" s="2123"/>
      <c r="H254" s="2123"/>
      <c r="I254" s="2123"/>
      <c r="J254" s="2123"/>
      <c r="K254" s="2123"/>
      <c r="L254" s="2123"/>
      <c r="M254" s="2123"/>
      <c r="N254" s="2123"/>
      <c r="O254" s="2123"/>
      <c r="P254" s="2123"/>
      <c r="Q254" s="2123"/>
      <c r="R254" s="2123"/>
      <c r="S254" s="2123"/>
      <c r="T254" s="2123"/>
      <c r="U254" s="2123"/>
      <c r="V254" s="2123"/>
      <c r="W254" s="2123"/>
      <c r="X254" s="2123"/>
      <c r="Y254" s="2123"/>
      <c r="Z254" s="2123"/>
      <c r="AA254" s="2123"/>
      <c r="AB254" s="903"/>
    </row>
    <row r="255" spans="1:28" ht="15.75" customHeight="1">
      <c r="A255" s="906"/>
      <c r="B255" s="906"/>
      <c r="C255" s="906"/>
      <c r="D255" s="906"/>
      <c r="E255" s="906"/>
      <c r="F255" s="2123"/>
      <c r="G255" s="2123"/>
      <c r="H255" s="2123"/>
      <c r="I255" s="2123"/>
      <c r="J255" s="2123"/>
      <c r="K255" s="2123"/>
      <c r="L255" s="2123"/>
      <c r="M255" s="2123"/>
      <c r="N255" s="2123"/>
      <c r="O255" s="2123"/>
      <c r="P255" s="2123"/>
      <c r="Q255" s="2123"/>
      <c r="R255" s="2123"/>
      <c r="S255" s="2123"/>
      <c r="T255" s="2123"/>
      <c r="U255" s="2123"/>
      <c r="V255" s="2123"/>
      <c r="W255" s="2123"/>
      <c r="X255" s="2123"/>
      <c r="Y255" s="2123"/>
      <c r="Z255" s="2123"/>
      <c r="AA255" s="2123"/>
      <c r="AB255" s="903"/>
    </row>
    <row r="256" spans="1:28" ht="15.75" customHeight="1">
      <c r="A256" s="906"/>
      <c r="B256" s="906"/>
      <c r="C256" s="906"/>
      <c r="D256" s="906"/>
      <c r="E256" s="906"/>
      <c r="F256" s="906"/>
      <c r="G256" s="906"/>
      <c r="H256" s="906"/>
      <c r="I256" s="906"/>
      <c r="J256" s="906"/>
      <c r="K256" s="906"/>
      <c r="L256" s="906"/>
      <c r="M256" s="906"/>
      <c r="N256" s="906"/>
      <c r="O256" s="906"/>
      <c r="P256" s="906"/>
      <c r="Q256" s="906"/>
      <c r="R256" s="906"/>
      <c r="S256" s="906"/>
      <c r="T256" s="906"/>
      <c r="U256" s="906"/>
      <c r="V256" s="906"/>
      <c r="W256" s="906"/>
      <c r="X256" s="906"/>
      <c r="Y256" s="906"/>
      <c r="Z256" s="906"/>
      <c r="AA256" s="906"/>
      <c r="AB256" s="903"/>
    </row>
    <row r="257" spans="1:28" ht="15.75" customHeight="1">
      <c r="A257" s="1089"/>
      <c r="B257" s="1089"/>
      <c r="C257" s="1089"/>
      <c r="D257" s="1089"/>
      <c r="E257" s="1089"/>
      <c r="F257" s="1089"/>
      <c r="G257" s="1089"/>
      <c r="H257" s="1089"/>
      <c r="I257" s="1089"/>
      <c r="J257" s="1089"/>
      <c r="K257" s="1089"/>
      <c r="L257" s="1089"/>
      <c r="M257" s="1089"/>
      <c r="N257" s="1089"/>
      <c r="O257" s="1089"/>
      <c r="P257" s="1089"/>
      <c r="Q257" s="1089"/>
      <c r="R257" s="1089"/>
      <c r="S257" s="1089"/>
      <c r="T257" s="1089"/>
      <c r="U257" s="1089"/>
      <c r="V257" s="1089"/>
      <c r="W257" s="1089"/>
      <c r="X257" s="1089"/>
      <c r="Y257" s="1089"/>
      <c r="Z257" s="1089"/>
      <c r="AA257" s="1089"/>
    </row>
    <row r="258" spans="1:28" ht="15.75" customHeight="1">
      <c r="A258" s="1089"/>
      <c r="B258" s="1089"/>
      <c r="C258" s="1089"/>
      <c r="D258" s="1089"/>
      <c r="E258" s="1089"/>
      <c r="F258" s="1089"/>
      <c r="G258" s="1089"/>
      <c r="H258" s="1089"/>
      <c r="I258" s="1089"/>
      <c r="J258" s="1089"/>
      <c r="K258" s="1089"/>
      <c r="L258" s="1089"/>
      <c r="M258" s="1089"/>
      <c r="N258" s="1089"/>
      <c r="O258" s="1089"/>
      <c r="P258" s="1089"/>
      <c r="Q258" s="1089"/>
      <c r="R258" s="1089"/>
      <c r="S258" s="1089"/>
      <c r="T258" s="1089"/>
      <c r="U258" s="1089"/>
      <c r="V258" s="1089"/>
      <c r="W258" s="1089"/>
      <c r="X258" s="1089"/>
      <c r="Y258" s="1089"/>
      <c r="Z258" s="1089"/>
      <c r="AA258" s="1089"/>
    </row>
    <row r="259" spans="1:28" ht="15.75" customHeight="1">
      <c r="A259" s="1089"/>
      <c r="B259" s="1089"/>
      <c r="C259" s="1089"/>
      <c r="D259" s="1089"/>
      <c r="E259" s="1089"/>
      <c r="F259" s="1089"/>
      <c r="G259" s="1089"/>
      <c r="H259" s="1089"/>
      <c r="I259" s="1089"/>
      <c r="J259" s="1089"/>
      <c r="K259" s="1089"/>
      <c r="L259" s="1089"/>
      <c r="M259" s="1089"/>
      <c r="N259" s="1089"/>
      <c r="O259" s="1089"/>
      <c r="P259" s="1089"/>
      <c r="Q259" s="1089"/>
      <c r="R259" s="1089"/>
      <c r="S259" s="1089"/>
      <c r="T259" s="1089"/>
      <c r="U259" s="1089"/>
      <c r="V259" s="1089"/>
      <c r="W259" s="1089"/>
      <c r="X259" s="1089"/>
      <c r="Y259" s="1089"/>
      <c r="Z259" s="1089"/>
      <c r="AA259" s="1089"/>
    </row>
    <row r="260" spans="1:28" ht="18.75" customHeight="1">
      <c r="A260" s="1667"/>
      <c r="B260" s="1667"/>
      <c r="C260" s="1667"/>
      <c r="D260" s="1667"/>
      <c r="E260" s="1667"/>
      <c r="F260" s="1667"/>
      <c r="G260" s="1667"/>
      <c r="H260" s="1667"/>
      <c r="I260" s="1667"/>
      <c r="J260" s="1667"/>
      <c r="K260" s="1667"/>
      <c r="L260" s="1667"/>
      <c r="M260" s="1667"/>
      <c r="N260" s="1667"/>
      <c r="O260" s="1667"/>
      <c r="P260" s="1667"/>
      <c r="Q260" s="1667"/>
      <c r="R260" s="1667"/>
      <c r="S260" s="1667"/>
      <c r="T260" s="1667"/>
      <c r="U260" s="1667"/>
      <c r="V260" s="1667"/>
      <c r="W260" s="1667"/>
      <c r="X260" s="1667"/>
      <c r="Y260" s="1667"/>
      <c r="Z260" s="1667"/>
      <c r="AA260" s="1667"/>
      <c r="AB260" s="903"/>
    </row>
    <row r="261" spans="1:28" ht="15.75" customHeight="1">
      <c r="A261" s="906"/>
      <c r="B261" s="906"/>
      <c r="C261" s="906"/>
      <c r="D261" s="906"/>
      <c r="E261" s="906"/>
      <c r="F261" s="906"/>
      <c r="G261" s="906"/>
      <c r="H261" s="906"/>
      <c r="I261" s="906"/>
      <c r="J261" s="906"/>
      <c r="K261" s="906"/>
      <c r="L261" s="906"/>
      <c r="M261" s="906"/>
      <c r="N261" s="906"/>
      <c r="O261" s="906"/>
      <c r="P261" s="906"/>
      <c r="Q261" s="906"/>
      <c r="R261" s="906"/>
      <c r="S261" s="906"/>
      <c r="T261" s="906"/>
      <c r="U261" s="906"/>
      <c r="V261" s="906"/>
      <c r="W261" s="906"/>
      <c r="X261" s="906"/>
      <c r="Y261" s="906"/>
      <c r="Z261" s="906"/>
      <c r="AA261" s="906"/>
      <c r="AB261" s="903"/>
    </row>
    <row r="262" spans="1:28" ht="15.75" customHeight="1">
      <c r="A262" s="936"/>
      <c r="B262" s="906"/>
      <c r="C262" s="906"/>
      <c r="D262" s="906"/>
      <c r="E262" s="906"/>
      <c r="F262" s="906"/>
      <c r="G262" s="903"/>
      <c r="H262" s="906"/>
      <c r="I262" s="906"/>
      <c r="J262" s="906"/>
      <c r="K262" s="906"/>
      <c r="L262" s="906"/>
      <c r="M262" s="906"/>
      <c r="N262" s="906"/>
      <c r="O262" s="906"/>
      <c r="P262" s="906"/>
      <c r="Q262" s="906"/>
      <c r="R262" s="906"/>
      <c r="S262" s="906"/>
      <c r="T262" s="906"/>
      <c r="U262" s="906"/>
      <c r="V262" s="906"/>
      <c r="W262" s="906"/>
      <c r="X262" s="906"/>
      <c r="Y262" s="906"/>
      <c r="Z262" s="906"/>
      <c r="AA262" s="906"/>
      <c r="AB262" s="903"/>
    </row>
    <row r="263" spans="1:28" ht="15.75" customHeight="1">
      <c r="A263" s="936"/>
      <c r="B263" s="906"/>
      <c r="C263" s="906"/>
      <c r="D263" s="906"/>
      <c r="E263" s="906"/>
      <c r="F263" s="906"/>
      <c r="G263" s="903"/>
      <c r="H263" s="903"/>
      <c r="I263" s="906"/>
      <c r="J263" s="906"/>
      <c r="K263" s="906"/>
      <c r="L263" s="903"/>
      <c r="M263" s="906"/>
      <c r="N263" s="906"/>
      <c r="O263" s="906"/>
      <c r="P263" s="906"/>
      <c r="Q263" s="906"/>
      <c r="R263" s="906"/>
      <c r="S263" s="906"/>
      <c r="T263" s="906"/>
      <c r="U263" s="906"/>
      <c r="V263" s="906"/>
      <c r="W263" s="906"/>
      <c r="X263" s="906"/>
      <c r="Y263" s="906"/>
      <c r="Z263" s="906"/>
      <c r="AA263" s="906"/>
      <c r="AB263" s="903"/>
    </row>
    <row r="264" spans="1:28" ht="15.75" customHeight="1">
      <c r="A264" s="936"/>
      <c r="B264" s="906"/>
      <c r="C264" s="906"/>
      <c r="D264" s="906"/>
      <c r="E264" s="906"/>
      <c r="F264" s="906"/>
      <c r="G264" s="906"/>
      <c r="H264" s="906"/>
      <c r="I264" s="906"/>
      <c r="J264" s="1766"/>
      <c r="K264" s="1766"/>
      <c r="L264" s="1766"/>
      <c r="M264" s="1766"/>
      <c r="N264" s="999"/>
      <c r="O264" s="906"/>
      <c r="P264" s="906"/>
      <c r="Q264" s="906"/>
      <c r="R264" s="906"/>
      <c r="S264" s="906"/>
      <c r="T264" s="906"/>
      <c r="U264" s="906"/>
      <c r="V264" s="906"/>
      <c r="W264" s="906"/>
      <c r="X264" s="906"/>
      <c r="Y264" s="906"/>
      <c r="Z264" s="906"/>
      <c r="AA264" s="906"/>
      <c r="AB264" s="903"/>
    </row>
    <row r="265" spans="1:28" ht="15.75" customHeight="1">
      <c r="A265" s="936"/>
      <c r="B265" s="906"/>
      <c r="C265" s="906"/>
      <c r="D265" s="906"/>
      <c r="E265" s="906"/>
      <c r="F265" s="906"/>
      <c r="G265" s="906"/>
      <c r="H265" s="906"/>
      <c r="I265" s="906"/>
      <c r="J265" s="1766"/>
      <c r="K265" s="1766"/>
      <c r="L265" s="1766"/>
      <c r="M265" s="1766"/>
      <c r="N265" s="999"/>
      <c r="O265" s="906"/>
      <c r="P265" s="906"/>
      <c r="Q265" s="906"/>
      <c r="R265" s="906"/>
      <c r="S265" s="906"/>
      <c r="T265" s="906"/>
      <c r="U265" s="906"/>
      <c r="V265" s="906"/>
      <c r="W265" s="906"/>
      <c r="X265" s="906"/>
      <c r="Y265" s="906"/>
      <c r="Z265" s="906"/>
      <c r="AA265" s="906"/>
      <c r="AB265" s="903"/>
    </row>
    <row r="266" spans="1:28" ht="15.75" customHeight="1">
      <c r="A266" s="936"/>
      <c r="B266" s="906"/>
      <c r="C266" s="906"/>
      <c r="D266" s="906"/>
      <c r="E266" s="906"/>
      <c r="F266" s="906"/>
      <c r="G266" s="906"/>
      <c r="H266" s="906"/>
      <c r="I266" s="906"/>
      <c r="J266" s="1766"/>
      <c r="K266" s="1766"/>
      <c r="L266" s="1766"/>
      <c r="M266" s="1766"/>
      <c r="N266" s="999"/>
      <c r="O266" s="906"/>
      <c r="P266" s="906"/>
      <c r="Q266" s="906"/>
      <c r="R266" s="906"/>
      <c r="S266" s="906"/>
      <c r="T266" s="906"/>
      <c r="U266" s="906"/>
      <c r="V266" s="906"/>
      <c r="W266" s="906"/>
      <c r="X266" s="906"/>
      <c r="Y266" s="906"/>
      <c r="Z266" s="906"/>
      <c r="AA266" s="906"/>
      <c r="AB266" s="903"/>
    </row>
    <row r="267" spans="1:28" ht="15.75" customHeight="1">
      <c r="A267" s="936"/>
      <c r="B267" s="906"/>
      <c r="C267" s="906"/>
      <c r="D267" s="906"/>
      <c r="E267" s="906"/>
      <c r="F267" s="906"/>
      <c r="G267" s="906"/>
      <c r="H267" s="906"/>
      <c r="I267" s="906"/>
      <c r="J267" s="1766"/>
      <c r="K267" s="1766"/>
      <c r="L267" s="1766"/>
      <c r="M267" s="1766"/>
      <c r="N267" s="999"/>
      <c r="O267" s="906"/>
      <c r="P267" s="906"/>
      <c r="Q267" s="906"/>
      <c r="R267" s="906"/>
      <c r="S267" s="906"/>
      <c r="T267" s="906"/>
      <c r="U267" s="906"/>
      <c r="V267" s="906"/>
      <c r="W267" s="906"/>
      <c r="X267" s="906"/>
      <c r="Y267" s="906"/>
      <c r="Z267" s="906"/>
      <c r="AA267" s="906"/>
      <c r="AB267" s="903"/>
    </row>
    <row r="268" spans="1:28" ht="15.75" customHeight="1">
      <c r="A268" s="936"/>
      <c r="B268" s="906"/>
      <c r="C268" s="906"/>
      <c r="D268" s="906"/>
      <c r="E268" s="906"/>
      <c r="F268" s="906"/>
      <c r="G268" s="906"/>
      <c r="H268" s="906"/>
      <c r="I268" s="906"/>
      <c r="J268" s="906"/>
      <c r="K268" s="906"/>
      <c r="L268" s="906"/>
      <c r="M268" s="906"/>
      <c r="N268" s="906"/>
      <c r="O268" s="906"/>
      <c r="P268" s="906"/>
      <c r="Q268" s="906"/>
      <c r="R268" s="906"/>
      <c r="S268" s="906"/>
      <c r="T268" s="906"/>
      <c r="U268" s="906"/>
      <c r="V268" s="906"/>
      <c r="W268" s="906"/>
      <c r="X268" s="906"/>
      <c r="Y268" s="906"/>
      <c r="Z268" s="906"/>
      <c r="AA268" s="906"/>
      <c r="AB268" s="903"/>
    </row>
    <row r="269" spans="1:28" ht="15.75" customHeight="1">
      <c r="A269" s="906"/>
      <c r="B269" s="906"/>
      <c r="C269" s="906"/>
      <c r="D269" s="1667"/>
      <c r="E269" s="1667"/>
      <c r="F269" s="1667"/>
      <c r="G269" s="1667"/>
      <c r="H269" s="975"/>
      <c r="I269" s="1667"/>
      <c r="J269" s="1667"/>
      <c r="K269" s="1667"/>
      <c r="L269" s="1667"/>
      <c r="M269" s="1667"/>
      <c r="N269" s="1667"/>
      <c r="O269" s="1667"/>
      <c r="P269" s="1667"/>
      <c r="Q269" s="1667"/>
      <c r="R269" s="1667"/>
      <c r="S269" s="1667"/>
      <c r="T269" s="1667"/>
      <c r="U269" s="1667"/>
      <c r="V269" s="975"/>
      <c r="W269" s="975"/>
      <c r="X269" s="1667"/>
      <c r="Y269" s="1667"/>
      <c r="Z269" s="1667"/>
      <c r="AA269" s="906"/>
      <c r="AB269" s="903"/>
    </row>
    <row r="270" spans="1:28" ht="15.75" customHeight="1">
      <c r="A270" s="906"/>
      <c r="B270" s="906"/>
      <c r="C270" s="906"/>
      <c r="D270" s="975"/>
      <c r="E270" s="1682"/>
      <c r="F270" s="1682"/>
      <c r="G270" s="975"/>
      <c r="H270" s="975"/>
      <c r="I270" s="906"/>
      <c r="J270" s="906"/>
      <c r="K270" s="906"/>
      <c r="L270" s="903"/>
      <c r="M270" s="906"/>
      <c r="N270" s="906"/>
      <c r="O270" s="906"/>
      <c r="P270" s="906"/>
      <c r="Q270" s="906"/>
      <c r="R270" s="903"/>
      <c r="S270" s="903"/>
      <c r="T270" s="903"/>
      <c r="U270" s="903"/>
      <c r="V270" s="975"/>
      <c r="W270" s="975"/>
      <c r="X270" s="1764"/>
      <c r="Y270" s="1764"/>
      <c r="Z270" s="1764"/>
      <c r="AA270" s="906"/>
      <c r="AB270" s="903"/>
    </row>
    <row r="271" spans="1:28" ht="15.75" customHeight="1">
      <c r="A271" s="906"/>
      <c r="B271" s="906"/>
      <c r="C271" s="906"/>
      <c r="D271" s="975"/>
      <c r="E271" s="1682"/>
      <c r="F271" s="1682"/>
      <c r="G271" s="975"/>
      <c r="H271" s="975"/>
      <c r="I271" s="906"/>
      <c r="J271" s="906"/>
      <c r="K271" s="906"/>
      <c r="L271" s="903"/>
      <c r="M271" s="906"/>
      <c r="N271" s="906"/>
      <c r="O271" s="906"/>
      <c r="P271" s="906"/>
      <c r="Q271" s="906"/>
      <c r="R271" s="903"/>
      <c r="S271" s="903"/>
      <c r="T271" s="903"/>
      <c r="U271" s="903"/>
      <c r="V271" s="975"/>
      <c r="W271" s="975"/>
      <c r="X271" s="1764"/>
      <c r="Y271" s="1764"/>
      <c r="Z271" s="1764"/>
      <c r="AA271" s="906"/>
      <c r="AB271" s="903"/>
    </row>
    <row r="272" spans="1:28" ht="15.75" customHeight="1">
      <c r="A272" s="906"/>
      <c r="B272" s="906"/>
      <c r="C272" s="906"/>
      <c r="D272" s="975"/>
      <c r="E272" s="1682"/>
      <c r="F272" s="1682"/>
      <c r="G272" s="975"/>
      <c r="H272" s="975"/>
      <c r="I272" s="906"/>
      <c r="J272" s="906"/>
      <c r="K272" s="906"/>
      <c r="L272" s="903"/>
      <c r="M272" s="906"/>
      <c r="N272" s="906"/>
      <c r="O272" s="906"/>
      <c r="P272" s="906"/>
      <c r="Q272" s="906"/>
      <c r="R272" s="903"/>
      <c r="S272" s="903"/>
      <c r="T272" s="903"/>
      <c r="U272" s="903"/>
      <c r="V272" s="975"/>
      <c r="W272" s="975"/>
      <c r="X272" s="1764"/>
      <c r="Y272" s="1764"/>
      <c r="Z272" s="1764"/>
      <c r="AA272" s="906"/>
      <c r="AB272" s="903"/>
    </row>
    <row r="273" spans="1:28" ht="15.75" customHeight="1">
      <c r="A273" s="906"/>
      <c r="B273" s="906"/>
      <c r="C273" s="906"/>
      <c r="D273" s="975"/>
      <c r="E273" s="1682"/>
      <c r="F273" s="1682"/>
      <c r="G273" s="975"/>
      <c r="H273" s="975"/>
      <c r="I273" s="906"/>
      <c r="J273" s="906"/>
      <c r="K273" s="906"/>
      <c r="L273" s="903"/>
      <c r="M273" s="906"/>
      <c r="N273" s="906"/>
      <c r="O273" s="906"/>
      <c r="P273" s="906"/>
      <c r="Q273" s="906"/>
      <c r="R273" s="903"/>
      <c r="S273" s="903"/>
      <c r="T273" s="903"/>
      <c r="U273" s="903"/>
      <c r="V273" s="975"/>
      <c r="W273" s="975"/>
      <c r="X273" s="1764"/>
      <c r="Y273" s="1764"/>
      <c r="Z273" s="1764"/>
      <c r="AA273" s="906"/>
      <c r="AB273" s="903"/>
    </row>
    <row r="274" spans="1:28" ht="15.75" customHeight="1">
      <c r="A274" s="906"/>
      <c r="B274" s="906"/>
      <c r="C274" s="906"/>
      <c r="D274" s="975"/>
      <c r="E274" s="1682"/>
      <c r="F274" s="1682"/>
      <c r="G274" s="975"/>
      <c r="H274" s="975"/>
      <c r="I274" s="906"/>
      <c r="J274" s="906"/>
      <c r="K274" s="906"/>
      <c r="L274" s="903"/>
      <c r="M274" s="906"/>
      <c r="N274" s="906"/>
      <c r="O274" s="906"/>
      <c r="P274" s="906"/>
      <c r="Q274" s="906"/>
      <c r="R274" s="903"/>
      <c r="S274" s="903"/>
      <c r="T274" s="903"/>
      <c r="U274" s="903"/>
      <c r="V274" s="975"/>
      <c r="W274" s="975"/>
      <c r="X274" s="1764"/>
      <c r="Y274" s="1764"/>
      <c r="Z274" s="1764"/>
      <c r="AA274" s="906"/>
      <c r="AB274" s="903"/>
    </row>
    <row r="275" spans="1:28" ht="15.75" customHeight="1">
      <c r="A275" s="906"/>
      <c r="B275" s="906"/>
      <c r="C275" s="906"/>
      <c r="D275" s="975"/>
      <c r="E275" s="1682"/>
      <c r="F275" s="1682"/>
      <c r="G275" s="975"/>
      <c r="H275" s="975"/>
      <c r="I275" s="906"/>
      <c r="J275" s="906"/>
      <c r="K275" s="906"/>
      <c r="L275" s="903"/>
      <c r="M275" s="906"/>
      <c r="N275" s="906"/>
      <c r="O275" s="906"/>
      <c r="P275" s="906"/>
      <c r="Q275" s="906"/>
      <c r="R275" s="903"/>
      <c r="S275" s="903"/>
      <c r="T275" s="903"/>
      <c r="U275" s="903"/>
      <c r="V275" s="975"/>
      <c r="W275" s="975"/>
      <c r="X275" s="1764"/>
      <c r="Y275" s="1764"/>
      <c r="Z275" s="1764"/>
      <c r="AA275" s="906"/>
      <c r="AB275" s="903"/>
    </row>
    <row r="276" spans="1:28" ht="15.75" customHeight="1">
      <c r="A276" s="936"/>
      <c r="B276" s="906"/>
      <c r="C276" s="906"/>
      <c r="D276" s="906"/>
      <c r="E276" s="906"/>
      <c r="F276" s="906"/>
      <c r="G276" s="906"/>
      <c r="H276" s="906"/>
      <c r="I276" s="906"/>
      <c r="J276" s="906"/>
      <c r="K276" s="906"/>
      <c r="L276" s="906"/>
      <c r="M276" s="906"/>
      <c r="N276" s="906"/>
      <c r="O276" s="906"/>
      <c r="P276" s="906"/>
      <c r="Q276" s="906"/>
      <c r="R276" s="906"/>
      <c r="S276" s="906"/>
      <c r="T276" s="906"/>
      <c r="U276" s="906"/>
      <c r="V276" s="906"/>
      <c r="W276" s="906"/>
      <c r="X276" s="906"/>
      <c r="Y276" s="906"/>
      <c r="Z276" s="906"/>
      <c r="AA276" s="906"/>
      <c r="AB276" s="903"/>
    </row>
    <row r="277" spans="1:28" ht="15.75" customHeight="1">
      <c r="A277" s="936"/>
      <c r="B277" s="906"/>
      <c r="C277" s="906"/>
      <c r="D277" s="906"/>
      <c r="E277" s="906"/>
      <c r="F277" s="2123"/>
      <c r="G277" s="2123"/>
      <c r="H277" s="2123"/>
      <c r="I277" s="2123"/>
      <c r="J277" s="2123"/>
      <c r="K277" s="2123"/>
      <c r="L277" s="2123"/>
      <c r="M277" s="2123"/>
      <c r="N277" s="2123"/>
      <c r="O277" s="2123"/>
      <c r="P277" s="2123"/>
      <c r="Q277" s="2123"/>
      <c r="R277" s="2123"/>
      <c r="S277" s="2123"/>
      <c r="T277" s="2123"/>
      <c r="U277" s="2123"/>
      <c r="V277" s="2123"/>
      <c r="W277" s="2123"/>
      <c r="X277" s="2123"/>
      <c r="Y277" s="2123"/>
      <c r="Z277" s="2123"/>
      <c r="AA277" s="2123"/>
      <c r="AB277" s="903"/>
    </row>
    <row r="278" spans="1:28" ht="15.75" customHeight="1">
      <c r="A278" s="906"/>
      <c r="B278" s="906"/>
      <c r="C278" s="906"/>
      <c r="D278" s="906"/>
      <c r="E278" s="906"/>
      <c r="F278" s="2123"/>
      <c r="G278" s="2123"/>
      <c r="H278" s="2123"/>
      <c r="I278" s="2123"/>
      <c r="J278" s="2123"/>
      <c r="K278" s="2123"/>
      <c r="L278" s="2123"/>
      <c r="M278" s="2123"/>
      <c r="N278" s="2123"/>
      <c r="O278" s="2123"/>
      <c r="P278" s="2123"/>
      <c r="Q278" s="2123"/>
      <c r="R278" s="2123"/>
      <c r="S278" s="2123"/>
      <c r="T278" s="2123"/>
      <c r="U278" s="2123"/>
      <c r="V278" s="2123"/>
      <c r="W278" s="2123"/>
      <c r="X278" s="2123"/>
      <c r="Y278" s="2123"/>
      <c r="Z278" s="2123"/>
      <c r="AA278" s="2123"/>
      <c r="AB278" s="903"/>
    </row>
    <row r="279" spans="1:28" ht="15.75" customHeight="1">
      <c r="A279" s="936"/>
      <c r="B279" s="906"/>
      <c r="C279" s="906"/>
      <c r="D279" s="906"/>
      <c r="E279" s="906"/>
      <c r="F279" s="906"/>
      <c r="G279" s="906"/>
      <c r="H279" s="906"/>
      <c r="I279" s="906"/>
      <c r="J279" s="906"/>
      <c r="K279" s="906"/>
      <c r="L279" s="906"/>
      <c r="M279" s="906"/>
      <c r="N279" s="906"/>
      <c r="O279" s="906"/>
      <c r="P279" s="906"/>
      <c r="Q279" s="906"/>
      <c r="R279" s="906"/>
      <c r="S279" s="906"/>
      <c r="T279" s="906"/>
      <c r="U279" s="906"/>
      <c r="V279" s="906"/>
      <c r="W279" s="906"/>
      <c r="X279" s="906"/>
      <c r="Y279" s="906"/>
      <c r="Z279" s="906"/>
      <c r="AA279" s="906"/>
      <c r="AB279" s="903"/>
    </row>
    <row r="280" spans="1:28" ht="15.75" customHeight="1">
      <c r="A280" s="906"/>
      <c r="B280" s="906"/>
      <c r="C280" s="906"/>
      <c r="D280" s="906"/>
      <c r="E280" s="906"/>
      <c r="F280" s="2123"/>
      <c r="G280" s="2123"/>
      <c r="H280" s="2123"/>
      <c r="I280" s="2123"/>
      <c r="J280" s="2123"/>
      <c r="K280" s="2123"/>
      <c r="L280" s="2123"/>
      <c r="M280" s="2123"/>
      <c r="N280" s="2123"/>
      <c r="O280" s="2123"/>
      <c r="P280" s="2123"/>
      <c r="Q280" s="2123"/>
      <c r="R280" s="2123"/>
      <c r="S280" s="2123"/>
      <c r="T280" s="2123"/>
      <c r="U280" s="2123"/>
      <c r="V280" s="2123"/>
      <c r="W280" s="2123"/>
      <c r="X280" s="2123"/>
      <c r="Y280" s="2123"/>
      <c r="Z280" s="2123"/>
      <c r="AA280" s="2123"/>
      <c r="AB280" s="903"/>
    </row>
    <row r="281" spans="1:28" ht="15.75" customHeight="1">
      <c r="A281" s="906"/>
      <c r="B281" s="906"/>
      <c r="C281" s="906"/>
      <c r="D281" s="906"/>
      <c r="E281" s="906"/>
      <c r="F281" s="2123"/>
      <c r="G281" s="2123"/>
      <c r="H281" s="2123"/>
      <c r="I281" s="2123"/>
      <c r="J281" s="2123"/>
      <c r="K281" s="2123"/>
      <c r="L281" s="2123"/>
      <c r="M281" s="2123"/>
      <c r="N281" s="2123"/>
      <c r="O281" s="2123"/>
      <c r="P281" s="2123"/>
      <c r="Q281" s="2123"/>
      <c r="R281" s="2123"/>
      <c r="S281" s="2123"/>
      <c r="T281" s="2123"/>
      <c r="U281" s="2123"/>
      <c r="V281" s="2123"/>
      <c r="W281" s="2123"/>
      <c r="X281" s="2123"/>
      <c r="Y281" s="2123"/>
      <c r="Z281" s="2123"/>
      <c r="AA281" s="2123"/>
      <c r="AB281" s="903"/>
    </row>
    <row r="282" spans="1:28" ht="15.75" customHeight="1">
      <c r="A282" s="906"/>
      <c r="B282" s="906"/>
      <c r="C282" s="906"/>
      <c r="D282" s="906"/>
      <c r="E282" s="906"/>
      <c r="F282" s="906"/>
      <c r="G282" s="906"/>
      <c r="H282" s="906"/>
      <c r="I282" s="906"/>
      <c r="J282" s="906"/>
      <c r="K282" s="906"/>
      <c r="L282" s="906"/>
      <c r="M282" s="906"/>
      <c r="N282" s="906"/>
      <c r="O282" s="906"/>
      <c r="P282" s="906"/>
      <c r="Q282" s="906"/>
      <c r="R282" s="906"/>
      <c r="S282" s="906"/>
      <c r="T282" s="906"/>
      <c r="U282" s="906"/>
      <c r="V282" s="906"/>
      <c r="W282" s="906"/>
      <c r="X282" s="906"/>
      <c r="Y282" s="906"/>
      <c r="Z282" s="906"/>
      <c r="AA282" s="906"/>
      <c r="AB282" s="903"/>
    </row>
    <row r="288" spans="1:28" ht="18.75" customHeight="1">
      <c r="A288" s="1667"/>
      <c r="B288" s="1667"/>
      <c r="C288" s="1667"/>
      <c r="D288" s="1667"/>
      <c r="E288" s="1667"/>
      <c r="F288" s="1667"/>
      <c r="G288" s="1667"/>
      <c r="H288" s="1667"/>
      <c r="I288" s="1667"/>
      <c r="J288" s="1667"/>
      <c r="K288" s="1667"/>
      <c r="L288" s="1667"/>
      <c r="M288" s="1667"/>
      <c r="N288" s="1667"/>
      <c r="O288" s="1667"/>
      <c r="P288" s="1667"/>
      <c r="Q288" s="1667"/>
      <c r="R288" s="1667"/>
      <c r="S288" s="1667"/>
      <c r="T288" s="1667"/>
      <c r="U288" s="1667"/>
      <c r="V288" s="1667"/>
      <c r="W288" s="1667"/>
      <c r="X288" s="1667"/>
      <c r="Y288" s="1667"/>
      <c r="Z288" s="1667"/>
      <c r="AA288" s="1667"/>
      <c r="AB288" s="903"/>
    </row>
    <row r="289" spans="1:28" ht="15.75" customHeight="1">
      <c r="A289" s="906"/>
      <c r="B289" s="906"/>
      <c r="C289" s="906"/>
      <c r="D289" s="906"/>
      <c r="E289" s="906"/>
      <c r="F289" s="906"/>
      <c r="G289" s="906"/>
      <c r="H289" s="906"/>
      <c r="I289" s="906"/>
      <c r="J289" s="906"/>
      <c r="K289" s="906"/>
      <c r="L289" s="906"/>
      <c r="M289" s="906"/>
      <c r="N289" s="906"/>
      <c r="O289" s="906"/>
      <c r="P289" s="906"/>
      <c r="Q289" s="906"/>
      <c r="R289" s="906"/>
      <c r="S289" s="906"/>
      <c r="T289" s="906"/>
      <c r="U289" s="906"/>
      <c r="V289" s="906"/>
      <c r="W289" s="906"/>
      <c r="X289" s="906"/>
      <c r="Y289" s="906"/>
      <c r="Z289" s="906"/>
      <c r="AA289" s="906"/>
      <c r="AB289" s="903"/>
    </row>
    <row r="290" spans="1:28" ht="15.75" customHeight="1">
      <c r="A290" s="936"/>
      <c r="B290" s="906"/>
      <c r="C290" s="906"/>
      <c r="D290" s="906"/>
      <c r="E290" s="906"/>
      <c r="F290" s="906"/>
      <c r="G290" s="903"/>
      <c r="H290" s="906"/>
      <c r="I290" s="906"/>
      <c r="J290" s="906"/>
      <c r="K290" s="906"/>
      <c r="L290" s="906"/>
      <c r="M290" s="906"/>
      <c r="N290" s="906"/>
      <c r="O290" s="906"/>
      <c r="P290" s="906"/>
      <c r="Q290" s="906"/>
      <c r="R290" s="906"/>
      <c r="S290" s="906"/>
      <c r="T290" s="906"/>
      <c r="U290" s="906"/>
      <c r="V290" s="906"/>
      <c r="W290" s="906"/>
      <c r="X290" s="906"/>
      <c r="Y290" s="906"/>
      <c r="Z290" s="906"/>
      <c r="AA290" s="906"/>
      <c r="AB290" s="903"/>
    </row>
    <row r="291" spans="1:28" ht="15.75" customHeight="1">
      <c r="A291" s="936"/>
      <c r="B291" s="906"/>
      <c r="C291" s="906"/>
      <c r="D291" s="906"/>
      <c r="E291" s="906"/>
      <c r="F291" s="906"/>
      <c r="G291" s="903"/>
      <c r="H291" s="903"/>
      <c r="I291" s="906"/>
      <c r="J291" s="906"/>
      <c r="K291" s="906"/>
      <c r="L291" s="903"/>
      <c r="M291" s="906"/>
      <c r="N291" s="906"/>
      <c r="O291" s="906"/>
      <c r="P291" s="906"/>
      <c r="Q291" s="906"/>
      <c r="R291" s="906"/>
      <c r="S291" s="906"/>
      <c r="T291" s="906"/>
      <c r="U291" s="906"/>
      <c r="V291" s="906"/>
      <c r="W291" s="906"/>
      <c r="X291" s="906"/>
      <c r="Y291" s="906"/>
      <c r="Z291" s="906"/>
      <c r="AA291" s="906"/>
      <c r="AB291" s="903"/>
    </row>
    <row r="292" spans="1:28" ht="15.75" customHeight="1">
      <c r="A292" s="936"/>
      <c r="B292" s="906"/>
      <c r="C292" s="906"/>
      <c r="D292" s="906"/>
      <c r="E292" s="906"/>
      <c r="F292" s="906"/>
      <c r="G292" s="906"/>
      <c r="H292" s="906"/>
      <c r="I292" s="906"/>
      <c r="J292" s="1766"/>
      <c r="K292" s="1766"/>
      <c r="L292" s="1766"/>
      <c r="M292" s="1766"/>
      <c r="N292" s="999"/>
      <c r="O292" s="906"/>
      <c r="P292" s="906"/>
      <c r="Q292" s="906"/>
      <c r="R292" s="906"/>
      <c r="S292" s="906"/>
      <c r="T292" s="906"/>
      <c r="U292" s="906"/>
      <c r="V292" s="906"/>
      <c r="W292" s="906"/>
      <c r="X292" s="906"/>
      <c r="Y292" s="906"/>
      <c r="Z292" s="906"/>
      <c r="AA292" s="906"/>
      <c r="AB292" s="903"/>
    </row>
    <row r="293" spans="1:28" ht="15.75" customHeight="1">
      <c r="A293" s="936"/>
      <c r="B293" s="906"/>
      <c r="C293" s="906"/>
      <c r="D293" s="906"/>
      <c r="E293" s="906"/>
      <c r="F293" s="906"/>
      <c r="G293" s="906"/>
      <c r="H293" s="906"/>
      <c r="I293" s="906"/>
      <c r="J293" s="1766"/>
      <c r="K293" s="1766"/>
      <c r="L293" s="1766"/>
      <c r="M293" s="1766"/>
      <c r="N293" s="999"/>
      <c r="O293" s="906"/>
      <c r="P293" s="906"/>
      <c r="Q293" s="906"/>
      <c r="R293" s="906"/>
      <c r="S293" s="906"/>
      <c r="T293" s="906"/>
      <c r="U293" s="906"/>
      <c r="V293" s="906"/>
      <c r="W293" s="906"/>
      <c r="X293" s="906"/>
      <c r="Y293" s="906"/>
      <c r="Z293" s="906"/>
      <c r="AA293" s="906"/>
      <c r="AB293" s="903"/>
    </row>
    <row r="294" spans="1:28" ht="15.75" customHeight="1">
      <c r="A294" s="936"/>
      <c r="B294" s="906"/>
      <c r="C294" s="906"/>
      <c r="D294" s="906"/>
      <c r="E294" s="906"/>
      <c r="F294" s="906"/>
      <c r="G294" s="906"/>
      <c r="H294" s="906"/>
      <c r="I294" s="906"/>
      <c r="J294" s="1766"/>
      <c r="K294" s="1766"/>
      <c r="L294" s="1766"/>
      <c r="M294" s="1766"/>
      <c r="N294" s="999"/>
      <c r="O294" s="906"/>
      <c r="P294" s="906"/>
      <c r="Q294" s="906"/>
      <c r="R294" s="906"/>
      <c r="S294" s="906"/>
      <c r="T294" s="906"/>
      <c r="U294" s="906"/>
      <c r="V294" s="906"/>
      <c r="W294" s="906"/>
      <c r="X294" s="906"/>
      <c r="Y294" s="906"/>
      <c r="Z294" s="906"/>
      <c r="AA294" s="906"/>
      <c r="AB294" s="903"/>
    </row>
    <row r="295" spans="1:28" ht="15.75" customHeight="1">
      <c r="A295" s="936"/>
      <c r="B295" s="906"/>
      <c r="C295" s="906"/>
      <c r="D295" s="906"/>
      <c r="E295" s="906"/>
      <c r="F295" s="906"/>
      <c r="G295" s="906"/>
      <c r="H295" s="906"/>
      <c r="I295" s="906"/>
      <c r="J295" s="1766"/>
      <c r="K295" s="1766"/>
      <c r="L295" s="1766"/>
      <c r="M295" s="1766"/>
      <c r="N295" s="999"/>
      <c r="O295" s="906"/>
      <c r="P295" s="906"/>
      <c r="Q295" s="906"/>
      <c r="R295" s="906"/>
      <c r="S295" s="906"/>
      <c r="T295" s="906"/>
      <c r="U295" s="906"/>
      <c r="V295" s="906"/>
      <c r="W295" s="906"/>
      <c r="X295" s="906"/>
      <c r="Y295" s="906"/>
      <c r="Z295" s="906"/>
      <c r="AA295" s="906"/>
      <c r="AB295" s="903"/>
    </row>
    <row r="296" spans="1:28" ht="15.75" customHeight="1">
      <c r="A296" s="936"/>
      <c r="B296" s="906"/>
      <c r="C296" s="906"/>
      <c r="D296" s="906"/>
      <c r="E296" s="906"/>
      <c r="F296" s="906"/>
      <c r="G296" s="906"/>
      <c r="H296" s="906"/>
      <c r="I296" s="906"/>
      <c r="J296" s="906"/>
      <c r="K296" s="906"/>
      <c r="L296" s="906"/>
      <c r="M296" s="906"/>
      <c r="N296" s="906"/>
      <c r="O296" s="906"/>
      <c r="P296" s="906"/>
      <c r="Q296" s="906"/>
      <c r="R296" s="906"/>
      <c r="S296" s="906"/>
      <c r="T296" s="906"/>
      <c r="U296" s="906"/>
      <c r="V296" s="906"/>
      <c r="W296" s="906"/>
      <c r="X296" s="906"/>
      <c r="Y296" s="906"/>
      <c r="Z296" s="906"/>
      <c r="AA296" s="906"/>
      <c r="AB296" s="903"/>
    </row>
    <row r="297" spans="1:28" ht="15.75" customHeight="1">
      <c r="A297" s="906"/>
      <c r="B297" s="906"/>
      <c r="C297" s="906"/>
      <c r="D297" s="1667"/>
      <c r="E297" s="1667"/>
      <c r="F297" s="1667"/>
      <c r="G297" s="1667"/>
      <c r="H297" s="975"/>
      <c r="I297" s="1667"/>
      <c r="J297" s="1667"/>
      <c r="K297" s="1667"/>
      <c r="L297" s="1667"/>
      <c r="M297" s="1667"/>
      <c r="N297" s="1667"/>
      <c r="O297" s="1667"/>
      <c r="P297" s="1667"/>
      <c r="Q297" s="1667"/>
      <c r="R297" s="1667"/>
      <c r="S297" s="1667"/>
      <c r="T297" s="1667"/>
      <c r="U297" s="1667"/>
      <c r="V297" s="975"/>
      <c r="W297" s="975"/>
      <c r="X297" s="1667"/>
      <c r="Y297" s="1667"/>
      <c r="Z297" s="1667"/>
      <c r="AA297" s="906"/>
      <c r="AB297" s="903"/>
    </row>
    <row r="298" spans="1:28" ht="15.75" customHeight="1">
      <c r="A298" s="906"/>
      <c r="B298" s="906"/>
      <c r="C298" s="906"/>
      <c r="D298" s="975"/>
      <c r="E298" s="1682"/>
      <c r="F298" s="1682"/>
      <c r="G298" s="975"/>
      <c r="H298" s="975"/>
      <c r="I298" s="906"/>
      <c r="J298" s="906"/>
      <c r="K298" s="906"/>
      <c r="L298" s="903"/>
      <c r="M298" s="906"/>
      <c r="N298" s="906"/>
      <c r="O298" s="906"/>
      <c r="P298" s="906"/>
      <c r="Q298" s="906"/>
      <c r="R298" s="903"/>
      <c r="S298" s="903"/>
      <c r="T298" s="903"/>
      <c r="U298" s="903"/>
      <c r="V298" s="975"/>
      <c r="W298" s="975"/>
      <c r="X298" s="1764"/>
      <c r="Y298" s="1764"/>
      <c r="Z298" s="1764"/>
      <c r="AA298" s="906"/>
      <c r="AB298" s="903"/>
    </row>
    <row r="299" spans="1:28" ht="15.75" customHeight="1">
      <c r="A299" s="906"/>
      <c r="B299" s="906"/>
      <c r="C299" s="906"/>
      <c r="D299" s="975"/>
      <c r="E299" s="1682"/>
      <c r="F299" s="1682"/>
      <c r="G299" s="975"/>
      <c r="H299" s="975"/>
      <c r="I299" s="906"/>
      <c r="J299" s="906"/>
      <c r="K299" s="906"/>
      <c r="L299" s="903"/>
      <c r="M299" s="906"/>
      <c r="N299" s="906"/>
      <c r="O299" s="906"/>
      <c r="P299" s="906"/>
      <c r="Q299" s="906"/>
      <c r="R299" s="903"/>
      <c r="S299" s="903"/>
      <c r="T299" s="903"/>
      <c r="U299" s="903"/>
      <c r="V299" s="975"/>
      <c r="W299" s="975"/>
      <c r="X299" s="1764"/>
      <c r="Y299" s="1764"/>
      <c r="Z299" s="1764"/>
      <c r="AA299" s="906"/>
      <c r="AB299" s="903"/>
    </row>
    <row r="300" spans="1:28" ht="15.75" customHeight="1">
      <c r="A300" s="906"/>
      <c r="B300" s="906"/>
      <c r="C300" s="906"/>
      <c r="D300" s="975"/>
      <c r="E300" s="1682"/>
      <c r="F300" s="1682"/>
      <c r="G300" s="975"/>
      <c r="H300" s="975"/>
      <c r="I300" s="906"/>
      <c r="J300" s="906"/>
      <c r="K300" s="906"/>
      <c r="L300" s="903"/>
      <c r="M300" s="906"/>
      <c r="N300" s="906"/>
      <c r="O300" s="906"/>
      <c r="P300" s="906"/>
      <c r="Q300" s="906"/>
      <c r="R300" s="903"/>
      <c r="S300" s="903"/>
      <c r="T300" s="903"/>
      <c r="U300" s="903"/>
      <c r="V300" s="975"/>
      <c r="W300" s="975"/>
      <c r="X300" s="1764"/>
      <c r="Y300" s="1764"/>
      <c r="Z300" s="1764"/>
      <c r="AA300" s="906"/>
      <c r="AB300" s="903"/>
    </row>
    <row r="301" spans="1:28" ht="15.75" customHeight="1">
      <c r="A301" s="906"/>
      <c r="B301" s="906"/>
      <c r="C301" s="906"/>
      <c r="D301" s="975"/>
      <c r="E301" s="1682"/>
      <c r="F301" s="1682"/>
      <c r="G301" s="975"/>
      <c r="H301" s="975"/>
      <c r="I301" s="906"/>
      <c r="J301" s="906"/>
      <c r="K301" s="906"/>
      <c r="L301" s="903"/>
      <c r="M301" s="906"/>
      <c r="N301" s="906"/>
      <c r="O301" s="906"/>
      <c r="P301" s="906"/>
      <c r="Q301" s="906"/>
      <c r="R301" s="903"/>
      <c r="S301" s="903"/>
      <c r="T301" s="903"/>
      <c r="U301" s="903"/>
      <c r="V301" s="975"/>
      <c r="W301" s="975"/>
      <c r="X301" s="1764"/>
      <c r="Y301" s="1764"/>
      <c r="Z301" s="1764"/>
      <c r="AA301" s="906"/>
      <c r="AB301" s="903"/>
    </row>
    <row r="302" spans="1:28" ht="15.75" customHeight="1">
      <c r="A302" s="906"/>
      <c r="B302" s="906"/>
      <c r="C302" s="906"/>
      <c r="D302" s="975"/>
      <c r="E302" s="1682"/>
      <c r="F302" s="1682"/>
      <c r="G302" s="975"/>
      <c r="H302" s="975"/>
      <c r="I302" s="906"/>
      <c r="J302" s="906"/>
      <c r="K302" s="906"/>
      <c r="L302" s="903"/>
      <c r="M302" s="906"/>
      <c r="N302" s="906"/>
      <c r="O302" s="906"/>
      <c r="P302" s="906"/>
      <c r="Q302" s="906"/>
      <c r="R302" s="903"/>
      <c r="S302" s="903"/>
      <c r="T302" s="903"/>
      <c r="U302" s="903"/>
      <c r="V302" s="975"/>
      <c r="W302" s="975"/>
      <c r="X302" s="1764"/>
      <c r="Y302" s="1764"/>
      <c r="Z302" s="1764"/>
      <c r="AA302" s="906"/>
      <c r="AB302" s="903"/>
    </row>
    <row r="303" spans="1:28" ht="15.75" customHeight="1">
      <c r="A303" s="906"/>
      <c r="B303" s="906"/>
      <c r="C303" s="906"/>
      <c r="D303" s="975"/>
      <c r="E303" s="1682"/>
      <c r="F303" s="1682"/>
      <c r="G303" s="975"/>
      <c r="H303" s="975"/>
      <c r="I303" s="906"/>
      <c r="J303" s="906"/>
      <c r="K303" s="906"/>
      <c r="L303" s="903"/>
      <c r="M303" s="906"/>
      <c r="N303" s="906"/>
      <c r="O303" s="906"/>
      <c r="P303" s="906"/>
      <c r="Q303" s="906"/>
      <c r="R303" s="903"/>
      <c r="S303" s="903"/>
      <c r="T303" s="903"/>
      <c r="U303" s="903"/>
      <c r="V303" s="975"/>
      <c r="W303" s="975"/>
      <c r="X303" s="1764"/>
      <c r="Y303" s="1764"/>
      <c r="Z303" s="1764"/>
      <c r="AA303" s="906"/>
      <c r="AB303" s="903"/>
    </row>
    <row r="304" spans="1:28" ht="15.75" customHeight="1">
      <c r="A304" s="936"/>
      <c r="B304" s="906"/>
      <c r="C304" s="906"/>
      <c r="D304" s="906"/>
      <c r="E304" s="906"/>
      <c r="F304" s="906"/>
      <c r="G304" s="906"/>
      <c r="H304" s="906"/>
      <c r="I304" s="906"/>
      <c r="J304" s="906"/>
      <c r="K304" s="906"/>
      <c r="L304" s="906"/>
      <c r="M304" s="906"/>
      <c r="N304" s="906"/>
      <c r="O304" s="906"/>
      <c r="P304" s="906"/>
      <c r="Q304" s="906"/>
      <c r="R304" s="906"/>
      <c r="S304" s="906"/>
      <c r="T304" s="906"/>
      <c r="U304" s="906"/>
      <c r="V304" s="906"/>
      <c r="W304" s="906"/>
      <c r="X304" s="906"/>
      <c r="Y304" s="906"/>
      <c r="Z304" s="906"/>
      <c r="AA304" s="906"/>
      <c r="AB304" s="903"/>
    </row>
    <row r="305" spans="1:28" ht="15.75" customHeight="1">
      <c r="A305" s="936"/>
      <c r="B305" s="906"/>
      <c r="C305" s="906"/>
      <c r="D305" s="906"/>
      <c r="E305" s="906"/>
      <c r="F305" s="2123"/>
      <c r="G305" s="2123"/>
      <c r="H305" s="2123"/>
      <c r="I305" s="2123"/>
      <c r="J305" s="2123"/>
      <c r="K305" s="2123"/>
      <c r="L305" s="2123"/>
      <c r="M305" s="2123"/>
      <c r="N305" s="2123"/>
      <c r="O305" s="2123"/>
      <c r="P305" s="2123"/>
      <c r="Q305" s="2123"/>
      <c r="R305" s="2123"/>
      <c r="S305" s="2123"/>
      <c r="T305" s="2123"/>
      <c r="U305" s="2123"/>
      <c r="V305" s="2123"/>
      <c r="W305" s="2123"/>
      <c r="X305" s="2123"/>
      <c r="Y305" s="2123"/>
      <c r="Z305" s="2123"/>
      <c r="AA305" s="2123"/>
      <c r="AB305" s="903"/>
    </row>
    <row r="306" spans="1:28" ht="15.75" customHeight="1">
      <c r="A306" s="906"/>
      <c r="B306" s="906"/>
      <c r="C306" s="906"/>
      <c r="D306" s="906"/>
      <c r="E306" s="906"/>
      <c r="F306" s="2123"/>
      <c r="G306" s="2123"/>
      <c r="H306" s="2123"/>
      <c r="I306" s="2123"/>
      <c r="J306" s="2123"/>
      <c r="K306" s="2123"/>
      <c r="L306" s="2123"/>
      <c r="M306" s="2123"/>
      <c r="N306" s="2123"/>
      <c r="O306" s="2123"/>
      <c r="P306" s="2123"/>
      <c r="Q306" s="2123"/>
      <c r="R306" s="2123"/>
      <c r="S306" s="2123"/>
      <c r="T306" s="2123"/>
      <c r="U306" s="2123"/>
      <c r="V306" s="2123"/>
      <c r="W306" s="2123"/>
      <c r="X306" s="2123"/>
      <c r="Y306" s="2123"/>
      <c r="Z306" s="2123"/>
      <c r="AA306" s="2123"/>
      <c r="AB306" s="903"/>
    </row>
    <row r="307" spans="1:28" ht="15.75" customHeight="1">
      <c r="A307" s="936"/>
      <c r="B307" s="906"/>
      <c r="C307" s="906"/>
      <c r="D307" s="906"/>
      <c r="E307" s="906"/>
      <c r="F307" s="906"/>
      <c r="G307" s="906"/>
      <c r="H307" s="906"/>
      <c r="I307" s="906"/>
      <c r="J307" s="906"/>
      <c r="K307" s="906"/>
      <c r="L307" s="906"/>
      <c r="M307" s="906"/>
      <c r="N307" s="906"/>
      <c r="O307" s="906"/>
      <c r="P307" s="906"/>
      <c r="Q307" s="906"/>
      <c r="R307" s="906"/>
      <c r="S307" s="906"/>
      <c r="T307" s="906"/>
      <c r="U307" s="906"/>
      <c r="V307" s="906"/>
      <c r="W307" s="906"/>
      <c r="X307" s="906"/>
      <c r="Y307" s="906"/>
      <c r="Z307" s="906"/>
      <c r="AA307" s="906"/>
      <c r="AB307" s="903"/>
    </row>
    <row r="308" spans="1:28" ht="15.75" customHeight="1">
      <c r="A308" s="906"/>
      <c r="B308" s="906"/>
      <c r="C308" s="906"/>
      <c r="D308" s="906"/>
      <c r="E308" s="906"/>
      <c r="F308" s="2123"/>
      <c r="G308" s="2123"/>
      <c r="H308" s="2123"/>
      <c r="I308" s="2123"/>
      <c r="J308" s="2123"/>
      <c r="K308" s="2123"/>
      <c r="L308" s="2123"/>
      <c r="M308" s="2123"/>
      <c r="N308" s="2123"/>
      <c r="O308" s="2123"/>
      <c r="P308" s="2123"/>
      <c r="Q308" s="2123"/>
      <c r="R308" s="2123"/>
      <c r="S308" s="2123"/>
      <c r="T308" s="2123"/>
      <c r="U308" s="2123"/>
      <c r="V308" s="2123"/>
      <c r="W308" s="2123"/>
      <c r="X308" s="2123"/>
      <c r="Y308" s="2123"/>
      <c r="Z308" s="2123"/>
      <c r="AA308" s="2123"/>
      <c r="AB308" s="903"/>
    </row>
    <row r="309" spans="1:28" ht="15.75" customHeight="1">
      <c r="A309" s="906"/>
      <c r="B309" s="906"/>
      <c r="C309" s="906"/>
      <c r="D309" s="906"/>
      <c r="E309" s="906"/>
      <c r="F309" s="2123"/>
      <c r="G309" s="2123"/>
      <c r="H309" s="2123"/>
      <c r="I309" s="2123"/>
      <c r="J309" s="2123"/>
      <c r="K309" s="2123"/>
      <c r="L309" s="2123"/>
      <c r="M309" s="2123"/>
      <c r="N309" s="2123"/>
      <c r="O309" s="2123"/>
      <c r="P309" s="2123"/>
      <c r="Q309" s="2123"/>
      <c r="R309" s="2123"/>
      <c r="S309" s="2123"/>
      <c r="T309" s="2123"/>
      <c r="U309" s="2123"/>
      <c r="V309" s="2123"/>
      <c r="W309" s="2123"/>
      <c r="X309" s="2123"/>
      <c r="Y309" s="2123"/>
      <c r="Z309" s="2123"/>
      <c r="AA309" s="2123"/>
      <c r="AB309" s="903"/>
    </row>
    <row r="310" spans="1:28" ht="15.75" customHeight="1">
      <c r="A310" s="906"/>
      <c r="B310" s="906"/>
      <c r="C310" s="906"/>
      <c r="D310" s="906"/>
      <c r="E310" s="906"/>
      <c r="F310" s="906"/>
      <c r="G310" s="906"/>
      <c r="H310" s="906"/>
      <c r="I310" s="906"/>
      <c r="J310" s="906"/>
      <c r="K310" s="906"/>
      <c r="L310" s="906"/>
      <c r="M310" s="906"/>
      <c r="N310" s="906"/>
      <c r="O310" s="906"/>
      <c r="P310" s="906"/>
      <c r="Q310" s="906"/>
      <c r="R310" s="906"/>
      <c r="S310" s="906"/>
      <c r="T310" s="906"/>
      <c r="U310" s="906"/>
      <c r="V310" s="906"/>
      <c r="W310" s="906"/>
      <c r="X310" s="906"/>
      <c r="Y310" s="906"/>
      <c r="Z310" s="906"/>
      <c r="AA310" s="906"/>
      <c r="AB310" s="903"/>
    </row>
    <row r="311" spans="1:28" ht="15.75" customHeight="1">
      <c r="A311" s="1089"/>
      <c r="B311" s="1089"/>
      <c r="C311" s="1089"/>
      <c r="D311" s="1089"/>
      <c r="E311" s="1089"/>
      <c r="F311" s="1089"/>
      <c r="G311" s="1089"/>
      <c r="H311" s="1089"/>
      <c r="I311" s="1089"/>
      <c r="J311" s="1089"/>
      <c r="K311" s="1089"/>
      <c r="L311" s="1089"/>
      <c r="M311" s="1089"/>
      <c r="N311" s="1089"/>
      <c r="O311" s="1089"/>
      <c r="P311" s="1089"/>
      <c r="Q311" s="1089"/>
      <c r="R311" s="1089"/>
      <c r="S311" s="1089"/>
      <c r="T311" s="1089"/>
      <c r="U311" s="1089"/>
      <c r="V311" s="1089"/>
      <c r="W311" s="1089"/>
      <c r="X311" s="1089"/>
      <c r="Y311" s="1089"/>
      <c r="Z311" s="1089"/>
      <c r="AA311" s="1089"/>
    </row>
    <row r="312" spans="1:28" ht="15.75" customHeight="1">
      <c r="A312" s="1089"/>
      <c r="B312" s="1089"/>
      <c r="C312" s="1089"/>
      <c r="D312" s="1089"/>
      <c r="E312" s="1089"/>
      <c r="F312" s="1089"/>
      <c r="G312" s="1089"/>
      <c r="H312" s="1089"/>
      <c r="I312" s="1089"/>
      <c r="J312" s="1089"/>
      <c r="K312" s="1089"/>
      <c r="L312" s="1089"/>
      <c r="M312" s="1089"/>
      <c r="N312" s="1089"/>
      <c r="O312" s="1089"/>
      <c r="P312" s="1089"/>
      <c r="Q312" s="1089"/>
      <c r="R312" s="1089"/>
      <c r="S312" s="1089"/>
      <c r="T312" s="1089"/>
      <c r="U312" s="1089"/>
      <c r="V312" s="1089"/>
      <c r="W312" s="1089"/>
      <c r="X312" s="1089"/>
      <c r="Y312" s="1089"/>
      <c r="Z312" s="1089"/>
      <c r="AA312" s="1089"/>
    </row>
    <row r="313" spans="1:28" ht="15.75" customHeight="1">
      <c r="A313" s="1089"/>
      <c r="B313" s="1089"/>
      <c r="C313" s="1089"/>
      <c r="D313" s="1089"/>
      <c r="E313" s="1089"/>
      <c r="F313" s="1089"/>
      <c r="G313" s="1089"/>
      <c r="H313" s="1089"/>
      <c r="I313" s="1089"/>
      <c r="J313" s="1089"/>
      <c r="K313" s="1089"/>
      <c r="L313" s="1089"/>
      <c r="M313" s="1089"/>
      <c r="N313" s="1089"/>
      <c r="O313" s="1089"/>
      <c r="P313" s="1089"/>
      <c r="Q313" s="1089"/>
      <c r="R313" s="1089"/>
      <c r="S313" s="1089"/>
      <c r="T313" s="1089"/>
      <c r="U313" s="1089"/>
      <c r="V313" s="1089"/>
      <c r="W313" s="1089"/>
      <c r="X313" s="1089"/>
      <c r="Y313" s="1089"/>
      <c r="Z313" s="1089"/>
      <c r="AA313" s="1089"/>
    </row>
    <row r="314" spans="1:28" ht="18.75" customHeight="1">
      <c r="A314" s="1667"/>
      <c r="B314" s="1667"/>
      <c r="C314" s="1667"/>
      <c r="D314" s="1667"/>
      <c r="E314" s="1667"/>
      <c r="F314" s="1667"/>
      <c r="G314" s="1667"/>
      <c r="H314" s="1667"/>
      <c r="I314" s="1667"/>
      <c r="J314" s="1667"/>
      <c r="K314" s="1667"/>
      <c r="L314" s="1667"/>
      <c r="M314" s="1667"/>
      <c r="N314" s="1667"/>
      <c r="O314" s="1667"/>
      <c r="P314" s="1667"/>
      <c r="Q314" s="1667"/>
      <c r="R314" s="1667"/>
      <c r="S314" s="1667"/>
      <c r="T314" s="1667"/>
      <c r="U314" s="1667"/>
      <c r="V314" s="1667"/>
      <c r="W314" s="1667"/>
      <c r="X314" s="1667"/>
      <c r="Y314" s="1667"/>
      <c r="Z314" s="1667"/>
      <c r="AA314" s="1667"/>
      <c r="AB314" s="903"/>
    </row>
    <row r="315" spans="1:28" ht="15.75" customHeight="1">
      <c r="A315" s="906"/>
      <c r="B315" s="906"/>
      <c r="C315" s="906"/>
      <c r="D315" s="906"/>
      <c r="E315" s="906"/>
      <c r="F315" s="906"/>
      <c r="G315" s="906"/>
      <c r="H315" s="906"/>
      <c r="I315" s="906"/>
      <c r="J315" s="906"/>
      <c r="K315" s="906"/>
      <c r="L315" s="906"/>
      <c r="M315" s="906"/>
      <c r="N315" s="906"/>
      <c r="O315" s="906"/>
      <c r="P315" s="906"/>
      <c r="Q315" s="906"/>
      <c r="R315" s="906"/>
      <c r="S315" s="906"/>
      <c r="T315" s="906"/>
      <c r="U315" s="906"/>
      <c r="V315" s="906"/>
      <c r="W315" s="906"/>
      <c r="X315" s="906"/>
      <c r="Y315" s="906"/>
      <c r="Z315" s="906"/>
      <c r="AA315" s="906"/>
      <c r="AB315" s="903"/>
    </row>
    <row r="316" spans="1:28" ht="15.75" customHeight="1">
      <c r="A316" s="936"/>
      <c r="B316" s="906"/>
      <c r="C316" s="906"/>
      <c r="D316" s="906"/>
      <c r="E316" s="906"/>
      <c r="F316" s="906"/>
      <c r="G316" s="903"/>
      <c r="H316" s="906"/>
      <c r="I316" s="906"/>
      <c r="J316" s="906"/>
      <c r="K316" s="906"/>
      <c r="L316" s="906"/>
      <c r="M316" s="906"/>
      <c r="N316" s="906"/>
      <c r="O316" s="906"/>
      <c r="P316" s="906"/>
      <c r="Q316" s="906"/>
      <c r="R316" s="906"/>
      <c r="S316" s="906"/>
      <c r="T316" s="906"/>
      <c r="U316" s="906"/>
      <c r="V316" s="906"/>
      <c r="W316" s="906"/>
      <c r="X316" s="906"/>
      <c r="Y316" s="906"/>
      <c r="Z316" s="906"/>
      <c r="AA316" s="906"/>
      <c r="AB316" s="903"/>
    </row>
    <row r="317" spans="1:28" ht="15.75" customHeight="1">
      <c r="A317" s="936"/>
      <c r="B317" s="906"/>
      <c r="C317" s="906"/>
      <c r="D317" s="906"/>
      <c r="E317" s="906"/>
      <c r="F317" s="906"/>
      <c r="G317" s="903"/>
      <c r="H317" s="903"/>
      <c r="I317" s="906"/>
      <c r="J317" s="906"/>
      <c r="K317" s="906"/>
      <c r="L317" s="903"/>
      <c r="M317" s="906"/>
      <c r="N317" s="906"/>
      <c r="O317" s="906"/>
      <c r="P317" s="906"/>
      <c r="Q317" s="906"/>
      <c r="R317" s="906"/>
      <c r="S317" s="906"/>
      <c r="T317" s="906"/>
      <c r="U317" s="906"/>
      <c r="V317" s="906"/>
      <c r="W317" s="906"/>
      <c r="X317" s="906"/>
      <c r="Y317" s="906"/>
      <c r="Z317" s="906"/>
      <c r="AA317" s="906"/>
      <c r="AB317" s="903"/>
    </row>
    <row r="318" spans="1:28" ht="15.75" customHeight="1">
      <c r="A318" s="936"/>
      <c r="B318" s="906"/>
      <c r="C318" s="906"/>
      <c r="D318" s="906"/>
      <c r="E318" s="906"/>
      <c r="F318" s="906"/>
      <c r="G318" s="906"/>
      <c r="H318" s="906"/>
      <c r="I318" s="906"/>
      <c r="J318" s="1766"/>
      <c r="K318" s="1766"/>
      <c r="L318" s="1766"/>
      <c r="M318" s="1766"/>
      <c r="N318" s="999"/>
      <c r="O318" s="906"/>
      <c r="P318" s="906"/>
      <c r="Q318" s="906"/>
      <c r="R318" s="906"/>
      <c r="S318" s="906"/>
      <c r="T318" s="906"/>
      <c r="U318" s="906"/>
      <c r="V318" s="906"/>
      <c r="W318" s="906"/>
      <c r="X318" s="906"/>
      <c r="Y318" s="906"/>
      <c r="Z318" s="906"/>
      <c r="AA318" s="906"/>
      <c r="AB318" s="903"/>
    </row>
    <row r="319" spans="1:28" ht="15.75" customHeight="1">
      <c r="A319" s="936"/>
      <c r="B319" s="906"/>
      <c r="C319" s="906"/>
      <c r="D319" s="906"/>
      <c r="E319" s="906"/>
      <c r="F319" s="906"/>
      <c r="G319" s="906"/>
      <c r="H319" s="906"/>
      <c r="I319" s="906"/>
      <c r="J319" s="1766"/>
      <c r="K319" s="1766"/>
      <c r="L319" s="1766"/>
      <c r="M319" s="1766"/>
      <c r="N319" s="999"/>
      <c r="O319" s="906"/>
      <c r="P319" s="906"/>
      <c r="Q319" s="906"/>
      <c r="R319" s="906"/>
      <c r="S319" s="906"/>
      <c r="T319" s="906"/>
      <c r="U319" s="906"/>
      <c r="V319" s="906"/>
      <c r="W319" s="906"/>
      <c r="X319" s="906"/>
      <c r="Y319" s="906"/>
      <c r="Z319" s="906"/>
      <c r="AA319" s="906"/>
      <c r="AB319" s="903"/>
    </row>
    <row r="320" spans="1:28" ht="15.75" customHeight="1">
      <c r="A320" s="936"/>
      <c r="B320" s="906"/>
      <c r="C320" s="906"/>
      <c r="D320" s="906"/>
      <c r="E320" s="906"/>
      <c r="F320" s="906"/>
      <c r="G320" s="906"/>
      <c r="H320" s="906"/>
      <c r="I320" s="906"/>
      <c r="J320" s="1766"/>
      <c r="K320" s="1766"/>
      <c r="L320" s="1766"/>
      <c r="M320" s="1766"/>
      <c r="N320" s="999"/>
      <c r="O320" s="906"/>
      <c r="P320" s="906"/>
      <c r="Q320" s="906"/>
      <c r="R320" s="906"/>
      <c r="S320" s="906"/>
      <c r="T320" s="906"/>
      <c r="U320" s="906"/>
      <c r="V320" s="906"/>
      <c r="W320" s="906"/>
      <c r="X320" s="906"/>
      <c r="Y320" s="906"/>
      <c r="Z320" s="906"/>
      <c r="AA320" s="906"/>
      <c r="AB320" s="903"/>
    </row>
    <row r="321" spans="1:28" ht="15.75" customHeight="1">
      <c r="A321" s="936"/>
      <c r="B321" s="906"/>
      <c r="C321" s="906"/>
      <c r="D321" s="906"/>
      <c r="E321" s="906"/>
      <c r="F321" s="906"/>
      <c r="G321" s="906"/>
      <c r="H321" s="906"/>
      <c r="I321" s="906"/>
      <c r="J321" s="1766"/>
      <c r="K321" s="1766"/>
      <c r="L321" s="1766"/>
      <c r="M321" s="1766"/>
      <c r="N321" s="999"/>
      <c r="O321" s="906"/>
      <c r="P321" s="906"/>
      <c r="Q321" s="906"/>
      <c r="R321" s="906"/>
      <c r="S321" s="906"/>
      <c r="T321" s="906"/>
      <c r="U321" s="906"/>
      <c r="V321" s="906"/>
      <c r="W321" s="906"/>
      <c r="X321" s="906"/>
      <c r="Y321" s="906"/>
      <c r="Z321" s="906"/>
      <c r="AA321" s="906"/>
      <c r="AB321" s="903"/>
    </row>
    <row r="322" spans="1:28" ht="15.75" customHeight="1">
      <c r="A322" s="936"/>
      <c r="B322" s="906"/>
      <c r="C322" s="906"/>
      <c r="D322" s="906"/>
      <c r="E322" s="906"/>
      <c r="F322" s="906"/>
      <c r="G322" s="906"/>
      <c r="H322" s="906"/>
      <c r="I322" s="906"/>
      <c r="J322" s="906"/>
      <c r="K322" s="906"/>
      <c r="L322" s="906"/>
      <c r="M322" s="906"/>
      <c r="N322" s="906"/>
      <c r="O322" s="906"/>
      <c r="P322" s="906"/>
      <c r="Q322" s="906"/>
      <c r="R322" s="906"/>
      <c r="S322" s="906"/>
      <c r="T322" s="906"/>
      <c r="U322" s="906"/>
      <c r="V322" s="906"/>
      <c r="W322" s="906"/>
      <c r="X322" s="906"/>
      <c r="Y322" s="906"/>
      <c r="Z322" s="906"/>
      <c r="AA322" s="906"/>
      <c r="AB322" s="903"/>
    </row>
    <row r="323" spans="1:28" ht="15.75" customHeight="1">
      <c r="A323" s="906"/>
      <c r="B323" s="906"/>
      <c r="C323" s="906"/>
      <c r="D323" s="1667"/>
      <c r="E323" s="1667"/>
      <c r="F323" s="1667"/>
      <c r="G323" s="1667"/>
      <c r="H323" s="975"/>
      <c r="I323" s="1667"/>
      <c r="J323" s="1667"/>
      <c r="K323" s="1667"/>
      <c r="L323" s="1667"/>
      <c r="M323" s="1667"/>
      <c r="N323" s="1667"/>
      <c r="O323" s="1667"/>
      <c r="P323" s="1667"/>
      <c r="Q323" s="1667"/>
      <c r="R323" s="1667"/>
      <c r="S323" s="1667"/>
      <c r="T323" s="1667"/>
      <c r="U323" s="1667"/>
      <c r="V323" s="975"/>
      <c r="W323" s="975"/>
      <c r="X323" s="1667"/>
      <c r="Y323" s="1667"/>
      <c r="Z323" s="1667"/>
      <c r="AA323" s="906"/>
      <c r="AB323" s="903"/>
    </row>
    <row r="324" spans="1:28" ht="15.75" customHeight="1">
      <c r="A324" s="906"/>
      <c r="B324" s="906"/>
      <c r="C324" s="906"/>
      <c r="D324" s="975"/>
      <c r="E324" s="1682"/>
      <c r="F324" s="1682"/>
      <c r="G324" s="975"/>
      <c r="H324" s="975"/>
      <c r="I324" s="906"/>
      <c r="J324" s="906"/>
      <c r="K324" s="906"/>
      <c r="L324" s="903"/>
      <c r="M324" s="906"/>
      <c r="N324" s="906"/>
      <c r="O324" s="906"/>
      <c r="P324" s="906"/>
      <c r="Q324" s="906"/>
      <c r="R324" s="903"/>
      <c r="S324" s="903"/>
      <c r="T324" s="903"/>
      <c r="U324" s="903"/>
      <c r="V324" s="975"/>
      <c r="W324" s="975"/>
      <c r="X324" s="1764"/>
      <c r="Y324" s="1764"/>
      <c r="Z324" s="1764"/>
      <c r="AA324" s="906"/>
      <c r="AB324" s="903"/>
    </row>
    <row r="325" spans="1:28" ht="15.75" customHeight="1">
      <c r="A325" s="906"/>
      <c r="B325" s="906"/>
      <c r="C325" s="906"/>
      <c r="D325" s="975"/>
      <c r="E325" s="1682"/>
      <c r="F325" s="1682"/>
      <c r="G325" s="975"/>
      <c r="H325" s="975"/>
      <c r="I325" s="906"/>
      <c r="J325" s="906"/>
      <c r="K325" s="906"/>
      <c r="L325" s="903"/>
      <c r="M325" s="906"/>
      <c r="N325" s="906"/>
      <c r="O325" s="906"/>
      <c r="P325" s="906"/>
      <c r="Q325" s="906"/>
      <c r="R325" s="903"/>
      <c r="S325" s="903"/>
      <c r="T325" s="903"/>
      <c r="U325" s="903"/>
      <c r="V325" s="975"/>
      <c r="W325" s="975"/>
      <c r="X325" s="1764"/>
      <c r="Y325" s="1764"/>
      <c r="Z325" s="1764"/>
      <c r="AA325" s="906"/>
      <c r="AB325" s="903"/>
    </row>
    <row r="326" spans="1:28" ht="15.75" customHeight="1">
      <c r="A326" s="906"/>
      <c r="B326" s="906"/>
      <c r="C326" s="906"/>
      <c r="D326" s="975"/>
      <c r="E326" s="1682"/>
      <c r="F326" s="1682"/>
      <c r="G326" s="975"/>
      <c r="H326" s="975"/>
      <c r="I326" s="906"/>
      <c r="J326" s="906"/>
      <c r="K326" s="906"/>
      <c r="L326" s="903"/>
      <c r="M326" s="906"/>
      <c r="N326" s="906"/>
      <c r="O326" s="906"/>
      <c r="P326" s="906"/>
      <c r="Q326" s="906"/>
      <c r="R326" s="903"/>
      <c r="S326" s="903"/>
      <c r="T326" s="903"/>
      <c r="U326" s="903"/>
      <c r="V326" s="975"/>
      <c r="W326" s="975"/>
      <c r="X326" s="1764"/>
      <c r="Y326" s="1764"/>
      <c r="Z326" s="1764"/>
      <c r="AA326" s="906"/>
      <c r="AB326" s="903"/>
    </row>
    <row r="327" spans="1:28" ht="15.75" customHeight="1">
      <c r="A327" s="906"/>
      <c r="B327" s="906"/>
      <c r="C327" s="906"/>
      <c r="D327" s="975"/>
      <c r="E327" s="1682"/>
      <c r="F327" s="1682"/>
      <c r="G327" s="975"/>
      <c r="H327" s="975"/>
      <c r="I327" s="906"/>
      <c r="J327" s="906"/>
      <c r="K327" s="906"/>
      <c r="L327" s="903"/>
      <c r="M327" s="906"/>
      <c r="N327" s="906"/>
      <c r="O327" s="906"/>
      <c r="P327" s="906"/>
      <c r="Q327" s="906"/>
      <c r="R327" s="903"/>
      <c r="S327" s="903"/>
      <c r="T327" s="903"/>
      <c r="U327" s="903"/>
      <c r="V327" s="975"/>
      <c r="W327" s="975"/>
      <c r="X327" s="1764"/>
      <c r="Y327" s="1764"/>
      <c r="Z327" s="1764"/>
      <c r="AA327" s="906"/>
      <c r="AB327" s="903"/>
    </row>
    <row r="328" spans="1:28" ht="15.75" customHeight="1">
      <c r="A328" s="906"/>
      <c r="B328" s="906"/>
      <c r="C328" s="906"/>
      <c r="D328" s="975"/>
      <c r="E328" s="1682"/>
      <c r="F328" s="1682"/>
      <c r="G328" s="975"/>
      <c r="H328" s="975"/>
      <c r="I328" s="906"/>
      <c r="J328" s="906"/>
      <c r="K328" s="906"/>
      <c r="L328" s="903"/>
      <c r="M328" s="906"/>
      <c r="N328" s="906"/>
      <c r="O328" s="906"/>
      <c r="P328" s="906"/>
      <c r="Q328" s="906"/>
      <c r="R328" s="903"/>
      <c r="S328" s="903"/>
      <c r="T328" s="903"/>
      <c r="U328" s="903"/>
      <c r="V328" s="975"/>
      <c r="W328" s="975"/>
      <c r="X328" s="1764"/>
      <c r="Y328" s="1764"/>
      <c r="Z328" s="1764"/>
      <c r="AA328" s="906"/>
      <c r="AB328" s="903"/>
    </row>
    <row r="329" spans="1:28" ht="15.75" customHeight="1">
      <c r="A329" s="906"/>
      <c r="B329" s="906"/>
      <c r="C329" s="906"/>
      <c r="D329" s="975"/>
      <c r="E329" s="1682"/>
      <c r="F329" s="1682"/>
      <c r="G329" s="975"/>
      <c r="H329" s="975"/>
      <c r="I329" s="906"/>
      <c r="J329" s="906"/>
      <c r="K329" s="906"/>
      <c r="L329" s="903"/>
      <c r="M329" s="906"/>
      <c r="N329" s="906"/>
      <c r="O329" s="906"/>
      <c r="P329" s="906"/>
      <c r="Q329" s="906"/>
      <c r="R329" s="903"/>
      <c r="S329" s="903"/>
      <c r="T329" s="903"/>
      <c r="U329" s="903"/>
      <c r="V329" s="975"/>
      <c r="W329" s="975"/>
      <c r="X329" s="1764"/>
      <c r="Y329" s="1764"/>
      <c r="Z329" s="1764"/>
      <c r="AA329" s="906"/>
      <c r="AB329" s="903"/>
    </row>
    <row r="330" spans="1:28" ht="15.75" customHeight="1">
      <c r="A330" s="936"/>
      <c r="B330" s="906"/>
      <c r="C330" s="906"/>
      <c r="D330" s="906"/>
      <c r="E330" s="906"/>
      <c r="F330" s="906"/>
      <c r="G330" s="906"/>
      <c r="H330" s="906"/>
      <c r="I330" s="906"/>
      <c r="J330" s="906"/>
      <c r="K330" s="906"/>
      <c r="L330" s="906"/>
      <c r="M330" s="906"/>
      <c r="N330" s="906"/>
      <c r="O330" s="906"/>
      <c r="P330" s="906"/>
      <c r="Q330" s="906"/>
      <c r="R330" s="906"/>
      <c r="S330" s="906"/>
      <c r="T330" s="906"/>
      <c r="U330" s="906"/>
      <c r="V330" s="906"/>
      <c r="W330" s="906"/>
      <c r="X330" s="906"/>
      <c r="Y330" s="906"/>
      <c r="Z330" s="906"/>
      <c r="AA330" s="906"/>
      <c r="AB330" s="903"/>
    </row>
    <row r="331" spans="1:28" ht="15.75" customHeight="1">
      <c r="A331" s="936"/>
      <c r="B331" s="906"/>
      <c r="C331" s="906"/>
      <c r="D331" s="906"/>
      <c r="E331" s="906"/>
      <c r="F331" s="2123"/>
      <c r="G331" s="2123"/>
      <c r="H331" s="2123"/>
      <c r="I331" s="2123"/>
      <c r="J331" s="2123"/>
      <c r="K331" s="2123"/>
      <c r="L331" s="2123"/>
      <c r="M331" s="2123"/>
      <c r="N331" s="2123"/>
      <c r="O331" s="2123"/>
      <c r="P331" s="2123"/>
      <c r="Q331" s="2123"/>
      <c r="R331" s="2123"/>
      <c r="S331" s="2123"/>
      <c r="T331" s="2123"/>
      <c r="U331" s="2123"/>
      <c r="V331" s="2123"/>
      <c r="W331" s="2123"/>
      <c r="X331" s="2123"/>
      <c r="Y331" s="2123"/>
      <c r="Z331" s="2123"/>
      <c r="AA331" s="2123"/>
      <c r="AB331" s="903"/>
    </row>
    <row r="332" spans="1:28" ht="15.75" customHeight="1">
      <c r="A332" s="906"/>
      <c r="B332" s="906"/>
      <c r="C332" s="906"/>
      <c r="D332" s="906"/>
      <c r="E332" s="906"/>
      <c r="F332" s="2123"/>
      <c r="G332" s="2123"/>
      <c r="H332" s="2123"/>
      <c r="I332" s="2123"/>
      <c r="J332" s="2123"/>
      <c r="K332" s="2123"/>
      <c r="L332" s="2123"/>
      <c r="M332" s="2123"/>
      <c r="N332" s="2123"/>
      <c r="O332" s="2123"/>
      <c r="P332" s="2123"/>
      <c r="Q332" s="2123"/>
      <c r="R332" s="2123"/>
      <c r="S332" s="2123"/>
      <c r="T332" s="2123"/>
      <c r="U332" s="2123"/>
      <c r="V332" s="2123"/>
      <c r="W332" s="2123"/>
      <c r="X332" s="2123"/>
      <c r="Y332" s="2123"/>
      <c r="Z332" s="2123"/>
      <c r="AA332" s="2123"/>
      <c r="AB332" s="903"/>
    </row>
    <row r="333" spans="1:28" ht="15.75" customHeight="1">
      <c r="A333" s="936"/>
      <c r="B333" s="906"/>
      <c r="C333" s="906"/>
      <c r="D333" s="906"/>
      <c r="E333" s="906"/>
      <c r="F333" s="906"/>
      <c r="G333" s="906"/>
      <c r="H333" s="906"/>
      <c r="I333" s="906"/>
      <c r="J333" s="906"/>
      <c r="K333" s="906"/>
      <c r="L333" s="906"/>
      <c r="M333" s="906"/>
      <c r="N333" s="906"/>
      <c r="O333" s="906"/>
      <c r="P333" s="906"/>
      <c r="Q333" s="906"/>
      <c r="R333" s="906"/>
      <c r="S333" s="906"/>
      <c r="T333" s="906"/>
      <c r="U333" s="906"/>
      <c r="V333" s="906"/>
      <c r="W333" s="906"/>
      <c r="X333" s="906"/>
      <c r="Y333" s="906"/>
      <c r="Z333" s="906"/>
      <c r="AA333" s="906"/>
      <c r="AB333" s="903"/>
    </row>
    <row r="334" spans="1:28" ht="15.75" customHeight="1">
      <c r="A334" s="906"/>
      <c r="B334" s="906"/>
      <c r="C334" s="906"/>
      <c r="D334" s="906"/>
      <c r="E334" s="906"/>
      <c r="F334" s="2123"/>
      <c r="G334" s="2123"/>
      <c r="H334" s="2123"/>
      <c r="I334" s="2123"/>
      <c r="J334" s="2123"/>
      <c r="K334" s="2123"/>
      <c r="L334" s="2123"/>
      <c r="M334" s="2123"/>
      <c r="N334" s="2123"/>
      <c r="O334" s="2123"/>
      <c r="P334" s="2123"/>
      <c r="Q334" s="2123"/>
      <c r="R334" s="2123"/>
      <c r="S334" s="2123"/>
      <c r="T334" s="2123"/>
      <c r="U334" s="2123"/>
      <c r="V334" s="2123"/>
      <c r="W334" s="2123"/>
      <c r="X334" s="2123"/>
      <c r="Y334" s="2123"/>
      <c r="Z334" s="2123"/>
      <c r="AA334" s="2123"/>
      <c r="AB334" s="903"/>
    </row>
    <row r="335" spans="1:28" ht="15.75" customHeight="1">
      <c r="A335" s="906"/>
      <c r="B335" s="906"/>
      <c r="C335" s="906"/>
      <c r="D335" s="906"/>
      <c r="E335" s="906"/>
      <c r="F335" s="2123"/>
      <c r="G335" s="2123"/>
      <c r="H335" s="2123"/>
      <c r="I335" s="2123"/>
      <c r="J335" s="2123"/>
      <c r="K335" s="2123"/>
      <c r="L335" s="2123"/>
      <c r="M335" s="2123"/>
      <c r="N335" s="2123"/>
      <c r="O335" s="2123"/>
      <c r="P335" s="2123"/>
      <c r="Q335" s="2123"/>
      <c r="R335" s="2123"/>
      <c r="S335" s="2123"/>
      <c r="T335" s="2123"/>
      <c r="U335" s="2123"/>
      <c r="V335" s="2123"/>
      <c r="W335" s="2123"/>
      <c r="X335" s="2123"/>
      <c r="Y335" s="2123"/>
      <c r="Z335" s="2123"/>
      <c r="AA335" s="2123"/>
      <c r="AB335" s="903"/>
    </row>
    <row r="336" spans="1:28" ht="15.75" customHeight="1">
      <c r="A336" s="906"/>
      <c r="B336" s="906"/>
      <c r="C336" s="906"/>
      <c r="D336" s="906"/>
      <c r="E336" s="906"/>
      <c r="F336" s="906"/>
      <c r="G336" s="906"/>
      <c r="H336" s="906"/>
      <c r="I336" s="906"/>
      <c r="J336" s="906"/>
      <c r="K336" s="906"/>
      <c r="L336" s="906"/>
      <c r="M336" s="906"/>
      <c r="N336" s="906"/>
      <c r="O336" s="906"/>
      <c r="P336" s="906"/>
      <c r="Q336" s="906"/>
      <c r="R336" s="906"/>
      <c r="S336" s="906"/>
      <c r="T336" s="906"/>
      <c r="U336" s="906"/>
      <c r="V336" s="906"/>
      <c r="W336" s="906"/>
      <c r="X336" s="906"/>
      <c r="Y336" s="906"/>
      <c r="Z336" s="906"/>
      <c r="AA336" s="906"/>
      <c r="AB336" s="903"/>
    </row>
  </sheetData>
  <sheetProtection selectLockedCells="1"/>
  <mergeCells count="158">
    <mergeCell ref="C9:Y10"/>
    <mergeCell ref="G69:AB70"/>
    <mergeCell ref="G79:AB80"/>
    <mergeCell ref="G97:AB98"/>
    <mergeCell ref="G95:AB95"/>
    <mergeCell ref="G77:AB77"/>
    <mergeCell ref="G86:AB86"/>
    <mergeCell ref="G88:AB89"/>
    <mergeCell ref="B15:Q16"/>
    <mergeCell ref="B37:H37"/>
    <mergeCell ref="U37:AB37"/>
    <mergeCell ref="U18:AA18"/>
    <mergeCell ref="B38:H38"/>
    <mergeCell ref="U38:AB38"/>
    <mergeCell ref="A45:AA45"/>
    <mergeCell ref="U39:AB39"/>
    <mergeCell ref="I38:T40"/>
    <mergeCell ref="U40:AB40"/>
    <mergeCell ref="X17:AA17"/>
    <mergeCell ref="G186:H186"/>
    <mergeCell ref="J186:AA186"/>
    <mergeCell ref="F178:H178"/>
    <mergeCell ref="S178:Z178"/>
    <mergeCell ref="I179:AA180"/>
    <mergeCell ref="I181:AA182"/>
    <mergeCell ref="A183:AA183"/>
    <mergeCell ref="F185:I185"/>
    <mergeCell ref="S176:Z176"/>
    <mergeCell ref="F177:H177"/>
    <mergeCell ref="S177:Z177"/>
    <mergeCell ref="K197:M197"/>
    <mergeCell ref="K198:M198"/>
    <mergeCell ref="K200:N200"/>
    <mergeCell ref="K201:N201"/>
    <mergeCell ref="J212:M212"/>
    <mergeCell ref="P212:S212"/>
    <mergeCell ref="G187:H187"/>
    <mergeCell ref="J187:AA187"/>
    <mergeCell ref="G188:H188"/>
    <mergeCell ref="J188:AA188"/>
    <mergeCell ref="K195:M195"/>
    <mergeCell ref="K196:M196"/>
    <mergeCell ref="E215:F215"/>
    <mergeCell ref="J215:M215"/>
    <mergeCell ref="P215:S215"/>
    <mergeCell ref="V215:Y215"/>
    <mergeCell ref="E216:F216"/>
    <mergeCell ref="J216:M216"/>
    <mergeCell ref="P216:S216"/>
    <mergeCell ref="V216:Y216"/>
    <mergeCell ref="V212:Y212"/>
    <mergeCell ref="E213:F213"/>
    <mergeCell ref="J213:M213"/>
    <mergeCell ref="P213:S213"/>
    <mergeCell ref="V213:Y213"/>
    <mergeCell ref="E214:F214"/>
    <mergeCell ref="J214:M214"/>
    <mergeCell ref="P214:S214"/>
    <mergeCell ref="V214:Y214"/>
    <mergeCell ref="F229:AA230"/>
    <mergeCell ref="A234:AA234"/>
    <mergeCell ref="J238:M238"/>
    <mergeCell ref="J239:M239"/>
    <mergeCell ref="J240:M240"/>
    <mergeCell ref="J241:M241"/>
    <mergeCell ref="J221:M221"/>
    <mergeCell ref="P221:S221"/>
    <mergeCell ref="V221:Y221"/>
    <mergeCell ref="J225:N225"/>
    <mergeCell ref="L226:Q226"/>
    <mergeCell ref="I227:AA228"/>
    <mergeCell ref="E246:F246"/>
    <mergeCell ref="X246:Z246"/>
    <mergeCell ref="E247:F247"/>
    <mergeCell ref="X247:Z247"/>
    <mergeCell ref="E248:F248"/>
    <mergeCell ref="X248:Z248"/>
    <mergeCell ref="D243:G243"/>
    <mergeCell ref="I243:U243"/>
    <mergeCell ref="X243:Z243"/>
    <mergeCell ref="E244:F244"/>
    <mergeCell ref="X244:Z244"/>
    <mergeCell ref="E245:F245"/>
    <mergeCell ref="X245:Z245"/>
    <mergeCell ref="J265:M265"/>
    <mergeCell ref="J266:M266"/>
    <mergeCell ref="J267:M267"/>
    <mergeCell ref="D269:G269"/>
    <mergeCell ref="I269:U269"/>
    <mergeCell ref="X269:Z269"/>
    <mergeCell ref="E249:F249"/>
    <mergeCell ref="X249:Z249"/>
    <mergeCell ref="F251:AA252"/>
    <mergeCell ref="F254:AA255"/>
    <mergeCell ref="A260:AA260"/>
    <mergeCell ref="J264:M264"/>
    <mergeCell ref="E273:F273"/>
    <mergeCell ref="X273:Z273"/>
    <mergeCell ref="E274:F274"/>
    <mergeCell ref="X274:Z274"/>
    <mergeCell ref="E275:F275"/>
    <mergeCell ref="X275:Z275"/>
    <mergeCell ref="E270:F270"/>
    <mergeCell ref="X270:Z270"/>
    <mergeCell ref="E271:F271"/>
    <mergeCell ref="X271:Z271"/>
    <mergeCell ref="E272:F272"/>
    <mergeCell ref="X272:Z272"/>
    <mergeCell ref="J295:M295"/>
    <mergeCell ref="D297:G297"/>
    <mergeCell ref="I297:U297"/>
    <mergeCell ref="X297:Z297"/>
    <mergeCell ref="E298:F298"/>
    <mergeCell ref="X298:Z298"/>
    <mergeCell ref="F277:AA278"/>
    <mergeCell ref="F280:AA281"/>
    <mergeCell ref="A288:AA288"/>
    <mergeCell ref="J292:M292"/>
    <mergeCell ref="J293:M293"/>
    <mergeCell ref="J294:M294"/>
    <mergeCell ref="AN19:AR19"/>
    <mergeCell ref="I37:T37"/>
    <mergeCell ref="X326:Z326"/>
    <mergeCell ref="J319:M319"/>
    <mergeCell ref="J320:M320"/>
    <mergeCell ref="J321:M321"/>
    <mergeCell ref="P122:W122"/>
    <mergeCell ref="P121:W121"/>
    <mergeCell ref="F305:AA306"/>
    <mergeCell ref="F308:AA309"/>
    <mergeCell ref="X323:Z323"/>
    <mergeCell ref="E324:F324"/>
    <mergeCell ref="X324:Z324"/>
    <mergeCell ref="E325:F325"/>
    <mergeCell ref="X325:Z325"/>
    <mergeCell ref="D323:G323"/>
    <mergeCell ref="I323:U323"/>
    <mergeCell ref="E326:F326"/>
    <mergeCell ref="E299:F299"/>
    <mergeCell ref="X299:Z299"/>
    <mergeCell ref="E300:F300"/>
    <mergeCell ref="X300:Z300"/>
    <mergeCell ref="E301:F301"/>
    <mergeCell ref="X301:Z301"/>
    <mergeCell ref="A314:AA314"/>
    <mergeCell ref="J318:M318"/>
    <mergeCell ref="E302:F302"/>
    <mergeCell ref="X302:Z302"/>
    <mergeCell ref="E303:F303"/>
    <mergeCell ref="X303:Z303"/>
    <mergeCell ref="F331:AA332"/>
    <mergeCell ref="F334:AA335"/>
    <mergeCell ref="E328:F328"/>
    <mergeCell ref="X328:Z328"/>
    <mergeCell ref="E329:F329"/>
    <mergeCell ref="X329:Z329"/>
    <mergeCell ref="E327:F327"/>
    <mergeCell ref="X327:Z327"/>
  </mergeCells>
  <phoneticPr fontId="2"/>
  <hyperlinks>
    <hyperlink ref="Q1:T1" location="作業メニュー!A1" display="作業メニュー" xr:uid="{00000000-0004-0000-1400-000000000000}"/>
  </hyperlinks>
  <printOptions horizontalCentered="1"/>
  <pageMargins left="0.59055118110236227" right="0.39370078740157483" top="0.59055118110236227" bottom="0.39370078740157483" header="0.51181102362204722" footer="0.19685039370078741"/>
  <pageSetup paperSize="9" scale="85" orientation="portrait" r:id="rId1"/>
  <headerFooter alignWithMargins="0">
    <oddFooter>&amp;R250401</oddFooter>
  </headerFooter>
  <rowBreaks count="2" manualBreakCount="2">
    <brk id="43" max="27" man="1"/>
    <brk id="98" max="2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8">
    <pageSetUpPr fitToPage="1"/>
  </sheetPr>
  <dimension ref="A1:AR126"/>
  <sheetViews>
    <sheetView showGridLines="0" workbookViewId="0"/>
  </sheetViews>
  <sheetFormatPr defaultColWidth="9" defaultRowHeight="13"/>
  <cols>
    <col min="1" max="5" width="3" style="904" customWidth="1"/>
    <col min="6" max="6" width="6.25" style="904" customWidth="1"/>
    <col min="7" max="26" width="3" style="904" customWidth="1"/>
    <col min="27" max="27" width="3.83203125" style="904" customWidth="1"/>
    <col min="28" max="16384" width="9" style="904"/>
  </cols>
  <sheetData>
    <row r="1" spans="1:30" s="897" customFormat="1" ht="38.25" customHeight="1" thickBot="1">
      <c r="A1" s="1045" t="s">
        <v>3709</v>
      </c>
      <c r="Q1" s="898" t="s">
        <v>64</v>
      </c>
      <c r="R1" s="898"/>
      <c r="S1" s="898"/>
      <c r="T1" s="898"/>
      <c r="U1" s="1091"/>
      <c r="X1" s="1091"/>
      <c r="AB1" s="1216"/>
      <c r="AC1" s="900" t="s">
        <v>549</v>
      </c>
    </row>
    <row r="2" spans="1:30" s="1051" customFormat="1" ht="12.75" customHeight="1" thickTop="1">
      <c r="A2" s="1217"/>
      <c r="Q2" s="1218"/>
      <c r="R2" s="1218"/>
      <c r="S2" s="1218"/>
      <c r="T2" s="1218"/>
      <c r="AC2" s="1219"/>
    </row>
    <row r="3" spans="1:30" ht="12" customHeight="1">
      <c r="B3" s="1052" t="str">
        <f>IF(作業メニュー!AM13=TRUE, "第四十二号の七様式（第八条の二の二及び第八条の二の五関係）（昇降機以外の建築設備用）（Ａ４） ", " 第八号様式（第一条の三、第二条の二、第三条の三関係）（昇降機以外の建築設備用） ")</f>
        <v xml:space="preserve"> 第八号様式（第一条の三、第二条の二、第三条の三関係）（昇降機以外の建築設備用） </v>
      </c>
      <c r="C3" s="1052"/>
      <c r="D3" s="1052"/>
      <c r="E3" s="1052"/>
    </row>
    <row r="4" spans="1:30" ht="25.15" customHeight="1">
      <c r="B4" s="1052"/>
      <c r="C4" s="1191" t="str">
        <f>IF(作業メニュー!AM13=TRUE, "建築基準法第87条の４において準用する同法第18条第２項又は第４項の規定による ", "")</f>
        <v/>
      </c>
      <c r="E4" s="1052"/>
    </row>
    <row r="5" spans="1:30" ht="24.75" customHeight="1">
      <c r="B5" s="1225" t="str">
        <f>IF(作業メニュー!AM13=TRUE, "計画通知書　（昇降機以外の建築設備） ", "確認申請書　（昇降機以外の建築設備） ")</f>
        <v xml:space="preserve">確認申請書　（昇降機以外の建築設備） </v>
      </c>
      <c r="C5" s="1192"/>
      <c r="D5" s="1192"/>
      <c r="E5" s="1192"/>
      <c r="F5" s="1192"/>
      <c r="G5" s="1192"/>
      <c r="H5" s="1192"/>
      <c r="I5" s="1192"/>
      <c r="J5" s="1192"/>
      <c r="K5" s="1192"/>
      <c r="L5" s="1192"/>
      <c r="M5" s="1192"/>
      <c r="N5" s="1192"/>
      <c r="O5" s="1192"/>
      <c r="P5" s="1192"/>
      <c r="Q5" s="1192"/>
      <c r="R5" s="1192"/>
      <c r="S5" s="1192"/>
      <c r="T5" s="1192"/>
      <c r="U5" s="1192"/>
      <c r="V5" s="1192"/>
      <c r="W5" s="1192"/>
      <c r="X5" s="1192"/>
      <c r="Y5" s="1192"/>
      <c r="Z5" s="1192"/>
      <c r="AA5" s="1192"/>
    </row>
    <row r="7" spans="1:30">
      <c r="M7" s="1089"/>
      <c r="N7" s="1089" t="s">
        <v>754</v>
      </c>
      <c r="O7" s="1089"/>
      <c r="P7" s="1089"/>
      <c r="Q7" s="1089"/>
    </row>
    <row r="9" spans="1:30" s="1066" customFormat="1" ht="19.149999999999999" customHeight="1">
      <c r="B9" s="2112" t="str">
        <f>IF(作業メニュー!AM13=TRUE, "　建築基準法第87条の４において準用する同法第18条第２項又は第４項の規定により計画を通知します。", "　建築基準法第87条の４において準用する同法第６条第１項又は第６条の２第１項の規定による確認を申請します。この申請書及び添付図書に記載の事項は、事実に相違ありません。")</f>
        <v>　建築基準法第87条の４において準用する同法第６条第１項又は第６条の２第１項の規定による確認を申請します。この申請書及び添付図書に記載の事項は、事実に相違ありません。</v>
      </c>
      <c r="C9" s="2112"/>
      <c r="D9" s="2112"/>
      <c r="E9" s="2112"/>
      <c r="F9" s="2112"/>
      <c r="G9" s="2112"/>
      <c r="H9" s="2112"/>
      <c r="I9" s="2112"/>
      <c r="J9" s="2112"/>
      <c r="K9" s="2112"/>
      <c r="L9" s="2112"/>
      <c r="M9" s="2112"/>
      <c r="N9" s="2112"/>
      <c r="O9" s="2112"/>
      <c r="P9" s="2112"/>
      <c r="Q9" s="2112"/>
      <c r="R9" s="2112"/>
      <c r="S9" s="2112"/>
      <c r="T9" s="2112"/>
      <c r="U9" s="2112"/>
      <c r="V9" s="2112"/>
      <c r="W9" s="2112"/>
      <c r="X9" s="2112"/>
      <c r="Y9" s="2112"/>
      <c r="AC9" s="904"/>
    </row>
    <row r="10" spans="1:30" s="1079" customFormat="1" ht="19.149999999999999" customHeight="1">
      <c r="B10" s="2112"/>
      <c r="C10" s="2112"/>
      <c r="D10" s="2112"/>
      <c r="E10" s="2112"/>
      <c r="F10" s="2112"/>
      <c r="G10" s="2112"/>
      <c r="H10" s="2112"/>
      <c r="I10" s="2112"/>
      <c r="J10" s="2112"/>
      <c r="K10" s="2112"/>
      <c r="L10" s="2112"/>
      <c r="M10" s="2112"/>
      <c r="N10" s="2112"/>
      <c r="O10" s="2112"/>
      <c r="P10" s="2112"/>
      <c r="Q10" s="2112"/>
      <c r="R10" s="2112"/>
      <c r="S10" s="2112"/>
      <c r="T10" s="2112"/>
      <c r="U10" s="2112"/>
      <c r="V10" s="2112"/>
      <c r="W10" s="2112"/>
      <c r="X10" s="2112"/>
      <c r="Y10" s="2112"/>
      <c r="AC10" s="903"/>
    </row>
    <row r="11" spans="1:30" s="1066" customFormat="1" ht="19.149999999999999" customHeight="1">
      <c r="AD11" s="904"/>
    </row>
    <row r="12" spans="1:30" ht="19.149999999999999" customHeight="1"/>
    <row r="13" spans="1:30" ht="19.149999999999999" customHeight="1"/>
    <row r="14" spans="1:30" ht="27" customHeight="1"/>
    <row r="15" spans="1:30" ht="20.25" customHeight="1">
      <c r="A15" s="903"/>
      <c r="C15" s="903"/>
      <c r="D15" s="903"/>
      <c r="E15" s="903"/>
      <c r="F15" s="903"/>
      <c r="G15" s="903"/>
      <c r="H15" s="903"/>
      <c r="I15" s="903"/>
      <c r="J15" s="903"/>
      <c r="K15" s="903"/>
      <c r="L15" s="903"/>
      <c r="M15" s="903"/>
      <c r="N15" s="903"/>
      <c r="O15" s="903"/>
      <c r="P15" s="903"/>
      <c r="Q15" s="903"/>
      <c r="R15" s="903"/>
      <c r="S15" s="903"/>
      <c r="T15" s="903"/>
      <c r="U15" s="903"/>
      <c r="V15" s="903"/>
      <c r="W15" s="903"/>
      <c r="X15" s="903"/>
      <c r="Y15" s="903"/>
      <c r="Z15" s="903"/>
      <c r="AA15" s="903"/>
    </row>
    <row r="16" spans="1:30" ht="27" customHeight="1">
      <c r="B16" s="1738" t="str">
        <f>IF('確認申請書（建築）入力'!$M$4=0,"",'確認申請書（建築）入力'!$M$4)</f>
        <v>指定確認検査機関
　株式会社東日本住宅評価センター　様</v>
      </c>
      <c r="C16" s="1738"/>
      <c r="D16" s="1738"/>
      <c r="E16" s="1738"/>
      <c r="F16" s="1738"/>
      <c r="G16" s="1738"/>
      <c r="H16" s="1738"/>
      <c r="I16" s="1738"/>
      <c r="J16" s="1738"/>
      <c r="K16" s="1738"/>
      <c r="L16" s="1738"/>
      <c r="M16" s="1738"/>
      <c r="N16" s="1738"/>
    </row>
    <row r="17" spans="1:44" ht="20.25" customHeight="1">
      <c r="B17" s="1738"/>
      <c r="C17" s="1738"/>
      <c r="D17" s="1738"/>
      <c r="E17" s="1738"/>
      <c r="F17" s="1738"/>
      <c r="G17" s="1738"/>
      <c r="H17" s="1738"/>
      <c r="I17" s="1738"/>
      <c r="J17" s="1738"/>
      <c r="K17" s="1738"/>
      <c r="L17" s="1738"/>
      <c r="M17" s="1738"/>
      <c r="N17" s="1738"/>
    </row>
    <row r="18" spans="1:44" ht="19.149999999999999" customHeight="1"/>
    <row r="19" spans="1:44" ht="19.149999999999999" customHeight="1">
      <c r="V19" s="908" t="str">
        <f>IF(作業メニュー!AM13=TRUE, "第", "")</f>
        <v/>
      </c>
      <c r="W19" s="1671"/>
      <c r="X19" s="1671"/>
      <c r="Y19" s="1671"/>
      <c r="Z19" s="1671"/>
      <c r="AA19" s="907" t="str">
        <f>IF(作業メニュー!AM13=TRUE, "号", "")</f>
        <v/>
      </c>
    </row>
    <row r="20" spans="1:44" ht="18.75" customHeight="1">
      <c r="A20" s="903"/>
      <c r="B20" s="903"/>
      <c r="C20" s="903"/>
      <c r="D20" s="903"/>
      <c r="E20" s="903"/>
      <c r="F20" s="903"/>
      <c r="G20" s="903"/>
      <c r="H20" s="903"/>
      <c r="I20" s="903"/>
      <c r="J20" s="903"/>
      <c r="K20" s="903"/>
      <c r="L20" s="903"/>
      <c r="M20" s="903"/>
      <c r="N20" s="903"/>
      <c r="O20" s="903"/>
      <c r="P20" s="903"/>
      <c r="Q20" s="903"/>
      <c r="R20" s="903"/>
      <c r="S20" s="903"/>
      <c r="T20" s="2116" t="s">
        <v>2802</v>
      </c>
      <c r="U20" s="1726"/>
      <c r="V20" s="1726"/>
      <c r="W20" s="1726"/>
      <c r="X20" s="1726"/>
      <c r="Y20" s="1726"/>
      <c r="Z20" s="1726"/>
      <c r="AA20" s="1196"/>
      <c r="AH20" s="1065"/>
    </row>
    <row r="21" spans="1:44" ht="18.75" customHeight="1">
      <c r="A21" s="903"/>
      <c r="B21" s="903"/>
      <c r="C21" s="903"/>
      <c r="D21" s="903"/>
      <c r="E21" s="903"/>
      <c r="F21" s="903"/>
      <c r="G21" s="903"/>
      <c r="H21" s="903"/>
      <c r="I21" s="903"/>
      <c r="J21" s="903"/>
      <c r="K21" s="903"/>
      <c r="L21" s="903"/>
      <c r="M21" s="903"/>
      <c r="N21" s="903"/>
      <c r="O21" s="903"/>
      <c r="P21" s="903"/>
      <c r="Q21" s="903"/>
      <c r="R21" s="903"/>
      <c r="AH21" s="906"/>
      <c r="AI21" s="906"/>
      <c r="AM21" s="906"/>
      <c r="AN21" s="2124"/>
      <c r="AO21" s="2124"/>
      <c r="AP21" s="2124"/>
      <c r="AQ21" s="2124"/>
      <c r="AR21" s="2124"/>
    </row>
    <row r="22" spans="1:44" ht="18.75" customHeight="1">
      <c r="A22" s="903"/>
      <c r="B22" s="903"/>
      <c r="C22" s="903"/>
      <c r="D22" s="903"/>
      <c r="E22" s="903"/>
      <c r="F22" s="903"/>
      <c r="G22" s="903"/>
      <c r="H22" s="903"/>
      <c r="I22" s="903"/>
      <c r="J22" s="903"/>
      <c r="K22" s="903"/>
      <c r="L22" s="903"/>
      <c r="M22" s="903"/>
      <c r="N22" s="903"/>
      <c r="O22" s="903"/>
      <c r="P22" s="903"/>
      <c r="Q22" s="903"/>
      <c r="R22" s="903"/>
      <c r="S22" s="903"/>
      <c r="T22" s="903"/>
      <c r="U22" s="903"/>
      <c r="AH22" s="1089"/>
    </row>
    <row r="23" spans="1:44" ht="18.75" customHeight="1">
      <c r="A23" s="903"/>
      <c r="B23" s="903"/>
      <c r="C23" s="903"/>
      <c r="D23" s="903"/>
      <c r="E23" s="903"/>
      <c r="F23" s="903"/>
      <c r="G23" s="903"/>
      <c r="H23" s="903"/>
      <c r="I23" s="903"/>
      <c r="J23" s="903"/>
      <c r="K23" s="903"/>
      <c r="L23" s="903"/>
      <c r="M23" s="903"/>
      <c r="N23" s="903"/>
      <c r="O23" s="903"/>
      <c r="P23" s="903"/>
      <c r="Q23" s="903"/>
      <c r="R23" s="903"/>
      <c r="S23" s="903"/>
      <c r="T23" s="903"/>
      <c r="U23" s="903"/>
      <c r="AH23" s="1089"/>
    </row>
    <row r="24" spans="1:44" ht="18.75" customHeight="1">
      <c r="A24" s="903"/>
      <c r="B24" s="903"/>
      <c r="C24" s="903"/>
      <c r="D24" s="903"/>
      <c r="E24" s="903"/>
      <c r="F24" s="903"/>
      <c r="G24" s="903"/>
      <c r="H24" s="903"/>
      <c r="I24" s="903"/>
      <c r="J24" s="903"/>
      <c r="K24" s="903"/>
      <c r="L24" s="903"/>
      <c r="M24" s="903"/>
      <c r="N24" s="903"/>
      <c r="O24" s="903"/>
      <c r="P24" s="903"/>
      <c r="Q24" s="903"/>
      <c r="R24" s="903"/>
      <c r="S24" s="903"/>
      <c r="T24" s="903"/>
      <c r="U24" s="903"/>
      <c r="AH24" s="1089"/>
    </row>
    <row r="25" spans="1:44" ht="18.75" customHeight="1">
      <c r="A25" s="903"/>
      <c r="B25" s="903"/>
      <c r="C25" s="903"/>
      <c r="D25" s="903"/>
      <c r="E25" s="903"/>
      <c r="F25" s="903"/>
      <c r="G25" s="903"/>
      <c r="H25" s="903"/>
      <c r="I25" s="903"/>
      <c r="J25" s="903"/>
      <c r="K25" s="903"/>
      <c r="L25" s="903"/>
      <c r="M25" s="903"/>
      <c r="N25" s="903"/>
      <c r="O25" s="903"/>
      <c r="P25" s="903"/>
      <c r="Q25" s="903"/>
      <c r="R25" s="903"/>
      <c r="S25" s="903"/>
      <c r="T25" s="903"/>
      <c r="U25" s="903"/>
      <c r="V25" s="903"/>
      <c r="W25" s="903"/>
      <c r="X25" s="903"/>
      <c r="AA25" s="903"/>
    </row>
    <row r="26" spans="1:44" ht="18.75" customHeight="1">
      <c r="A26" s="903"/>
      <c r="B26" s="903"/>
      <c r="C26" s="903"/>
      <c r="D26" s="903"/>
      <c r="E26" s="903"/>
      <c r="F26" s="903"/>
      <c r="G26" s="903"/>
      <c r="H26" s="903"/>
      <c r="I26" s="903"/>
      <c r="K26" s="903"/>
      <c r="L26" s="903"/>
      <c r="M26" s="903"/>
      <c r="N26" s="903"/>
      <c r="O26" s="903"/>
      <c r="Q26" s="903"/>
      <c r="R26" s="903" t="str">
        <f>IF(項目一覧!$C$183=0,"",項目一覧!$C$183)</f>
        <v/>
      </c>
      <c r="S26" s="903"/>
      <c r="T26" s="903"/>
      <c r="U26" s="903"/>
      <c r="V26" s="903"/>
      <c r="W26" s="903"/>
      <c r="X26" s="903"/>
    </row>
    <row r="27" spans="1:44" ht="18.75" customHeight="1">
      <c r="A27" s="903"/>
      <c r="B27" s="903"/>
      <c r="C27" s="903"/>
      <c r="D27" s="903"/>
      <c r="E27" s="903"/>
      <c r="F27" s="903"/>
      <c r="G27" s="903"/>
      <c r="H27" s="903"/>
      <c r="I27" s="903"/>
      <c r="K27" s="903" t="str">
        <f>IF(作業メニュー!AM13=TRUE, "　通　知　者　官　職", "　申　請　者　　氏　　名")</f>
        <v>　申　請　者　　氏　　名</v>
      </c>
      <c r="L27" s="903"/>
      <c r="M27" s="903"/>
      <c r="N27" s="903"/>
      <c r="O27" s="903"/>
      <c r="Q27" s="929"/>
      <c r="R27" s="903" t="str">
        <f>IF(項目一覧!$C$4=0,"",項目一覧!$C$4)</f>
        <v/>
      </c>
      <c r="S27" s="929"/>
      <c r="T27" s="929"/>
      <c r="U27" s="929"/>
      <c r="V27" s="929"/>
      <c r="W27" s="929"/>
      <c r="X27" s="929"/>
      <c r="Y27" s="929"/>
      <c r="Z27" s="903"/>
    </row>
    <row r="28" spans="1:44" ht="19.149999999999999" customHeight="1"/>
    <row r="29" spans="1:44" ht="19.149999999999999" customHeight="1"/>
    <row r="30" spans="1:44" ht="19.149999999999999" customHeight="1"/>
    <row r="31" spans="1:44" ht="19.149999999999999" customHeight="1"/>
    <row r="32" spans="1:44" ht="19.149999999999999" customHeight="1"/>
    <row r="33" spans="1:27" ht="19.149999999999999" customHeight="1"/>
    <row r="34" spans="1:27" ht="19.149999999999999" customHeight="1"/>
    <row r="35" spans="1:27" ht="19.149999999999999" customHeight="1"/>
    <row r="36" spans="1:27" ht="28.5" customHeight="1">
      <c r="B36" s="1061"/>
      <c r="C36" s="1706" t="s">
        <v>768</v>
      </c>
      <c r="D36" s="1707"/>
      <c r="E36" s="1707"/>
      <c r="F36" s="1707"/>
      <c r="G36" s="1707"/>
      <c r="H36" s="1708"/>
      <c r="I36" s="1706" t="s">
        <v>767</v>
      </c>
      <c r="J36" s="1707"/>
      <c r="K36" s="1707"/>
      <c r="L36" s="1707"/>
      <c r="M36" s="1707"/>
      <c r="N36" s="1707"/>
      <c r="O36" s="1707"/>
      <c r="P36" s="1707"/>
      <c r="Q36" s="1707"/>
      <c r="R36" s="1707"/>
      <c r="S36" s="1707"/>
      <c r="T36" s="1708"/>
      <c r="U36" s="1706" t="s">
        <v>766</v>
      </c>
      <c r="V36" s="1707"/>
      <c r="W36" s="1707"/>
      <c r="X36" s="1707"/>
      <c r="Y36" s="1707"/>
      <c r="Z36" s="1708"/>
    </row>
    <row r="37" spans="1:27" ht="30" customHeight="1">
      <c r="B37" s="1061"/>
      <c r="C37" s="1221"/>
      <c r="D37" s="914"/>
      <c r="E37" s="914"/>
      <c r="F37" s="914"/>
      <c r="G37" s="914"/>
      <c r="H37" s="1222"/>
      <c r="I37" s="1715" t="s">
        <v>435</v>
      </c>
      <c r="J37" s="1716"/>
      <c r="K37" s="1716"/>
      <c r="L37" s="1716"/>
      <c r="M37" s="1716"/>
      <c r="N37" s="1716"/>
      <c r="O37" s="1716"/>
      <c r="P37" s="1716"/>
      <c r="Q37" s="1716"/>
      <c r="R37" s="1716"/>
      <c r="S37" s="1716"/>
      <c r="T37" s="1717"/>
      <c r="U37" s="1223" t="s">
        <v>2805</v>
      </c>
      <c r="V37" s="922"/>
      <c r="W37" s="922"/>
      <c r="X37" s="922"/>
      <c r="Y37" s="922"/>
      <c r="Z37" s="923"/>
    </row>
    <row r="38" spans="1:27" ht="24" customHeight="1">
      <c r="B38" s="1061"/>
      <c r="C38" s="926"/>
      <c r="D38" s="903"/>
      <c r="E38" s="903"/>
      <c r="F38" s="903"/>
      <c r="G38" s="903"/>
      <c r="H38" s="925"/>
      <c r="I38" s="1718"/>
      <c r="J38" s="1719"/>
      <c r="K38" s="1719"/>
      <c r="L38" s="1719"/>
      <c r="M38" s="1719"/>
      <c r="N38" s="1719"/>
      <c r="O38" s="1719"/>
      <c r="P38" s="1719"/>
      <c r="Q38" s="1719"/>
      <c r="R38" s="1719"/>
      <c r="S38" s="1719"/>
      <c r="T38" s="1720"/>
      <c r="U38" s="1221" t="s">
        <v>114</v>
      </c>
      <c r="V38" s="914" t="s">
        <v>759</v>
      </c>
      <c r="W38" s="916"/>
      <c r="X38" s="914"/>
      <c r="Y38" s="914"/>
      <c r="Z38" s="1055"/>
    </row>
    <row r="39" spans="1:27" ht="24" customHeight="1">
      <c r="B39" s="1061"/>
      <c r="C39" s="926"/>
      <c r="D39" s="903"/>
      <c r="E39" s="903"/>
      <c r="F39" s="903"/>
      <c r="G39" s="903"/>
      <c r="H39" s="925"/>
      <c r="I39" s="1718"/>
      <c r="J39" s="1719"/>
      <c r="K39" s="1719"/>
      <c r="L39" s="1719"/>
      <c r="M39" s="1719"/>
      <c r="N39" s="1719"/>
      <c r="O39" s="1719"/>
      <c r="P39" s="1719"/>
      <c r="Q39" s="1719"/>
      <c r="R39" s="1719"/>
      <c r="S39" s="1719"/>
      <c r="T39" s="1720"/>
      <c r="U39" s="926"/>
      <c r="V39" s="903"/>
      <c r="W39" s="903"/>
      <c r="X39" s="903"/>
      <c r="Y39" s="903"/>
      <c r="Z39" s="925" t="s">
        <v>765</v>
      </c>
    </row>
    <row r="40" spans="1:27" ht="38.25" customHeight="1">
      <c r="B40" s="1061"/>
      <c r="C40" s="931"/>
      <c r="D40" s="932"/>
      <c r="E40" s="932"/>
      <c r="F40" s="932"/>
      <c r="G40" s="932"/>
      <c r="H40" s="933"/>
      <c r="I40" s="1721"/>
      <c r="J40" s="1722"/>
      <c r="K40" s="1722"/>
      <c r="L40" s="1722"/>
      <c r="M40" s="1722"/>
      <c r="N40" s="1722"/>
      <c r="O40" s="1722"/>
      <c r="P40" s="1722"/>
      <c r="Q40" s="1722"/>
      <c r="R40" s="1722"/>
      <c r="S40" s="1722"/>
      <c r="T40" s="1723"/>
      <c r="U40" s="1721" t="s">
        <v>2383</v>
      </c>
      <c r="V40" s="1722"/>
      <c r="W40" s="1722"/>
      <c r="X40" s="1722"/>
      <c r="Y40" s="1722"/>
      <c r="Z40" s="1723"/>
    </row>
    <row r="41" spans="1:27" ht="21" customHeight="1">
      <c r="C41" s="903"/>
      <c r="D41" s="903"/>
      <c r="E41" s="903"/>
      <c r="F41" s="903"/>
      <c r="G41" s="903"/>
      <c r="H41" s="903"/>
      <c r="I41" s="903"/>
      <c r="J41" s="903"/>
      <c r="K41" s="903"/>
      <c r="L41" s="903"/>
      <c r="M41" s="903"/>
      <c r="N41" s="903"/>
      <c r="O41" s="903"/>
      <c r="P41" s="903"/>
      <c r="Q41" s="903"/>
      <c r="R41" s="903"/>
      <c r="S41" s="903"/>
      <c r="T41" s="903"/>
      <c r="U41" s="903"/>
      <c r="V41" s="903"/>
      <c r="W41" s="903"/>
      <c r="X41" s="903"/>
      <c r="Y41" s="903"/>
      <c r="Z41" s="903"/>
    </row>
    <row r="42" spans="1:27" ht="6.75" customHeight="1">
      <c r="A42" s="903"/>
      <c r="B42" s="903"/>
      <c r="C42" s="903"/>
      <c r="D42" s="903"/>
      <c r="E42" s="903"/>
      <c r="F42" s="903"/>
      <c r="G42" s="903"/>
      <c r="H42" s="903"/>
      <c r="I42" s="903"/>
      <c r="J42" s="903"/>
      <c r="K42" s="903"/>
      <c r="L42" s="903"/>
      <c r="M42" s="903"/>
      <c r="N42" s="903"/>
      <c r="O42" s="903"/>
      <c r="P42" s="903"/>
      <c r="Q42" s="903"/>
      <c r="R42" s="903"/>
      <c r="S42" s="903"/>
      <c r="T42" s="903"/>
      <c r="U42" s="903"/>
      <c r="V42" s="903"/>
      <c r="W42" s="903"/>
      <c r="X42" s="903"/>
      <c r="Y42" s="903"/>
      <c r="Z42" s="903"/>
      <c r="AA42" s="903"/>
    </row>
    <row r="43" spans="1:27" ht="15.75" customHeight="1">
      <c r="A43" s="1682" t="s">
        <v>434</v>
      </c>
      <c r="B43" s="1682"/>
      <c r="C43" s="1682"/>
      <c r="D43" s="1682"/>
      <c r="E43" s="1682"/>
      <c r="F43" s="1682"/>
      <c r="G43" s="1682"/>
      <c r="H43" s="1682"/>
      <c r="I43" s="1682"/>
      <c r="J43" s="1682"/>
      <c r="K43" s="1682"/>
      <c r="L43" s="1682"/>
      <c r="M43" s="1682"/>
      <c r="N43" s="1682"/>
      <c r="O43" s="1682"/>
      <c r="P43" s="1682"/>
      <c r="Q43" s="1682"/>
      <c r="R43" s="1682"/>
      <c r="S43" s="1682"/>
      <c r="T43" s="1682"/>
      <c r="U43" s="1682"/>
      <c r="V43" s="1682"/>
      <c r="W43" s="1682"/>
      <c r="X43" s="1682"/>
      <c r="Y43" s="1682"/>
      <c r="Z43" s="1682"/>
      <c r="AA43" s="1682"/>
    </row>
    <row r="44" spans="1:27" ht="15.75" customHeight="1">
      <c r="A44" s="935"/>
      <c r="B44" s="935"/>
      <c r="C44" s="935"/>
      <c r="D44" s="935"/>
      <c r="E44" s="935"/>
      <c r="F44" s="935"/>
      <c r="G44" s="935"/>
      <c r="H44" s="935"/>
      <c r="I44" s="935"/>
      <c r="J44" s="935"/>
      <c r="K44" s="935"/>
      <c r="L44" s="935"/>
      <c r="M44" s="935"/>
      <c r="N44" s="935"/>
      <c r="O44" s="935"/>
      <c r="P44" s="935"/>
      <c r="Q44" s="935"/>
      <c r="R44" s="935"/>
      <c r="S44" s="935"/>
      <c r="T44" s="935"/>
      <c r="U44" s="935"/>
      <c r="V44" s="935"/>
      <c r="W44" s="935"/>
      <c r="X44" s="935"/>
      <c r="Y44" s="935"/>
      <c r="Z44" s="935"/>
      <c r="AA44" s="935"/>
    </row>
    <row r="45" spans="1:27" ht="15.75" customHeight="1">
      <c r="A45" s="936" t="s">
        <v>764</v>
      </c>
      <c r="B45" s="906" t="s">
        <v>752</v>
      </c>
      <c r="C45" s="906"/>
      <c r="D45" s="906"/>
      <c r="E45" s="906"/>
      <c r="F45" s="906"/>
      <c r="G45" s="906"/>
      <c r="J45" s="906"/>
      <c r="K45" s="906"/>
      <c r="L45" s="906"/>
      <c r="M45" s="906"/>
      <c r="N45" s="906"/>
      <c r="O45" s="906"/>
      <c r="P45" s="906"/>
      <c r="Q45" s="906"/>
      <c r="R45" s="906"/>
      <c r="S45" s="906"/>
      <c r="T45" s="906"/>
      <c r="U45" s="937"/>
      <c r="V45" s="937"/>
      <c r="W45" s="937"/>
      <c r="X45" s="937"/>
      <c r="Y45" s="937"/>
      <c r="Z45" s="937"/>
      <c r="AA45" s="937"/>
    </row>
    <row r="46" spans="1:27" ht="15.75" customHeight="1">
      <c r="A46" s="936"/>
      <c r="B46" s="906" t="s">
        <v>431</v>
      </c>
      <c r="C46" s="906"/>
      <c r="D46" s="906"/>
      <c r="E46" s="906"/>
      <c r="F46" s="906"/>
      <c r="G46" s="906" t="str">
        <f>IF(項目一覧!$C$21=0,"",項目一覧!$C$21&amp;"  ")&amp;IF(項目一覧!$C$5=0,"",項目一覧!$C$5)</f>
        <v xml:space="preserve">  </v>
      </c>
      <c r="J46" s="906"/>
      <c r="K46" s="906"/>
      <c r="L46" s="906"/>
      <c r="M46" s="906"/>
      <c r="N46" s="906"/>
      <c r="O46" s="906"/>
      <c r="P46" s="906"/>
      <c r="Q46" s="906"/>
      <c r="R46" s="906"/>
      <c r="S46" s="906"/>
      <c r="T46" s="906"/>
      <c r="U46" s="906"/>
      <c r="V46" s="906"/>
      <c r="W46" s="906"/>
      <c r="X46" s="906"/>
      <c r="Y46" s="906"/>
      <c r="Z46" s="906"/>
      <c r="AA46" s="906"/>
    </row>
    <row r="47" spans="1:27" ht="15.75" customHeight="1">
      <c r="A47" s="936"/>
      <c r="B47" s="906" t="s">
        <v>408</v>
      </c>
      <c r="C47" s="906"/>
      <c r="D47" s="906"/>
      <c r="E47" s="906"/>
      <c r="F47" s="906"/>
      <c r="G47" s="906" t="str">
        <f>IF(項目一覧!$C$183=0,"",項目一覧!$C$183&amp;"  ")&amp;IF(項目一覧!$C$4=0,"",項目一覧!$C$4)</f>
        <v xml:space="preserve">  </v>
      </c>
      <c r="J47" s="906"/>
      <c r="K47" s="906"/>
      <c r="L47" s="906"/>
      <c r="M47" s="906"/>
      <c r="N47" s="906"/>
      <c r="O47" s="906"/>
      <c r="P47" s="906"/>
      <c r="Q47" s="906"/>
      <c r="R47" s="906"/>
      <c r="S47" s="906"/>
      <c r="T47" s="906"/>
      <c r="U47" s="906"/>
      <c r="V47" s="906"/>
      <c r="W47" s="906"/>
      <c r="X47" s="906"/>
      <c r="Y47" s="906"/>
      <c r="Z47" s="906"/>
      <c r="AA47" s="906"/>
    </row>
    <row r="48" spans="1:27" ht="15.75" customHeight="1">
      <c r="A48" s="936"/>
      <c r="B48" s="906" t="s">
        <v>399</v>
      </c>
      <c r="C48" s="906"/>
      <c r="D48" s="906"/>
      <c r="E48" s="906"/>
      <c r="F48" s="906"/>
      <c r="G48" s="906" t="str">
        <f>IF(項目一覧!$C$6=0,"",項目一覧!$C$6)</f>
        <v/>
      </c>
      <c r="J48" s="906"/>
      <c r="K48" s="906"/>
      <c r="L48" s="906"/>
      <c r="M48" s="906"/>
      <c r="N48" s="906"/>
      <c r="O48" s="906"/>
      <c r="P48" s="906"/>
      <c r="Q48" s="906"/>
      <c r="R48" s="906"/>
      <c r="S48" s="906"/>
      <c r="T48" s="906"/>
      <c r="U48" s="906"/>
      <c r="V48" s="906"/>
      <c r="W48" s="906"/>
      <c r="X48" s="906"/>
      <c r="Y48" s="906"/>
      <c r="Z48" s="906"/>
      <c r="AA48" s="906"/>
    </row>
    <row r="49" spans="1:27" ht="15.75" customHeight="1">
      <c r="A49" s="936"/>
      <c r="B49" s="906" t="s">
        <v>430</v>
      </c>
      <c r="C49" s="906"/>
      <c r="D49" s="906"/>
      <c r="E49" s="906"/>
      <c r="F49" s="906"/>
      <c r="G49" s="906" t="str">
        <f>IF(項目一覧!$C$7=0,"",項目一覧!$C$7)</f>
        <v/>
      </c>
      <c r="J49" s="906"/>
      <c r="K49" s="906"/>
      <c r="L49" s="906"/>
      <c r="M49" s="906"/>
      <c r="N49" s="906"/>
      <c r="O49" s="906"/>
      <c r="P49" s="906"/>
      <c r="Q49" s="906"/>
      <c r="R49" s="906"/>
      <c r="S49" s="906"/>
      <c r="T49" s="906"/>
      <c r="U49" s="906"/>
      <c r="V49" s="906"/>
      <c r="W49" s="906"/>
      <c r="X49" s="906"/>
      <c r="Y49" s="906"/>
      <c r="Z49" s="906"/>
      <c r="AA49" s="906"/>
    </row>
    <row r="50" spans="1:27" ht="15.75" customHeight="1">
      <c r="A50" s="940"/>
      <c r="B50" s="935" t="s">
        <v>397</v>
      </c>
      <c r="C50" s="935"/>
      <c r="D50" s="935"/>
      <c r="E50" s="935"/>
      <c r="F50" s="935"/>
      <c r="G50" s="935" t="str">
        <f>IF(項目一覧!$C$8=0,"",項目一覧!$C$8)</f>
        <v/>
      </c>
      <c r="H50" s="974"/>
      <c r="I50" s="974"/>
      <c r="J50" s="935"/>
      <c r="K50" s="935"/>
      <c r="L50" s="935"/>
      <c r="M50" s="935"/>
      <c r="N50" s="935"/>
      <c r="O50" s="935"/>
      <c r="P50" s="935"/>
      <c r="Q50" s="935"/>
      <c r="R50" s="935"/>
      <c r="S50" s="935"/>
      <c r="T50" s="935"/>
      <c r="U50" s="935"/>
      <c r="V50" s="935"/>
      <c r="W50" s="935"/>
      <c r="X50" s="935"/>
      <c r="Y50" s="935"/>
      <c r="Z50" s="935"/>
      <c r="AA50" s="935"/>
    </row>
    <row r="51" spans="1:27" ht="15.75" customHeight="1">
      <c r="A51" s="936" t="s">
        <v>764</v>
      </c>
      <c r="B51" s="906" t="s">
        <v>429</v>
      </c>
      <c r="C51" s="906"/>
      <c r="D51" s="906"/>
      <c r="E51" s="906"/>
      <c r="F51" s="906"/>
      <c r="G51" s="906"/>
      <c r="J51" s="906"/>
      <c r="K51" s="906"/>
      <c r="L51" s="906"/>
      <c r="M51" s="906"/>
      <c r="N51" s="906"/>
      <c r="O51" s="906"/>
      <c r="P51" s="906"/>
      <c r="Q51" s="906"/>
      <c r="R51" s="906"/>
      <c r="S51" s="906"/>
      <c r="T51" s="906"/>
      <c r="U51" s="906"/>
      <c r="V51" s="906"/>
      <c r="W51" s="906"/>
      <c r="X51" s="906"/>
      <c r="Y51" s="906"/>
      <c r="Z51" s="906"/>
      <c r="AA51" s="906"/>
    </row>
    <row r="52" spans="1:27" ht="15.75" customHeight="1">
      <c r="A52" s="936"/>
      <c r="B52" s="906" t="s">
        <v>409</v>
      </c>
      <c r="C52" s="906"/>
      <c r="D52" s="906"/>
      <c r="E52" s="906"/>
      <c r="F52" s="906"/>
      <c r="G52" s="943" t="str">
        <f>IF(項目一覧!$C$9=0,"","("&amp;項目一覧!$C$9&amp;") 建築士  （"&amp;項目一覧!$C$10&amp;"）登録　第　 "&amp;項目一覧!$C$11&amp;"　号")</f>
        <v>() 建築士  （）登録　第　 　号</v>
      </c>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408</v>
      </c>
      <c r="C53" s="906"/>
      <c r="D53" s="906"/>
      <c r="E53" s="906"/>
      <c r="F53" s="906"/>
      <c r="G53" s="906" t="str">
        <f>IF(項目一覧!$C$12=0,"",項目一覧!$C$12)</f>
        <v/>
      </c>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407</v>
      </c>
      <c r="C54" s="906"/>
      <c r="D54" s="906"/>
      <c r="E54" s="906"/>
      <c r="F54" s="906"/>
      <c r="G54" s="943" t="str">
        <f>IF(項目一覧!$C$12=0,"","("&amp;項目一覧!$C$13&amp;") 建築士事務所  （"&amp;項目一覧!$C$14&amp;"）知事登録　第　 "&amp;項目一覧!$C$15&amp;"　号")</f>
        <v>() 建築士事務所  （）知事登録　第　 　号</v>
      </c>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c r="C55" s="906"/>
      <c r="D55" s="906"/>
      <c r="E55" s="906"/>
      <c r="F55" s="906"/>
      <c r="G55" s="906" t="str">
        <f>IF(項目一覧!$C$16=0,"",項目一覧!$C$16)</f>
        <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t="s">
        <v>406</v>
      </c>
      <c r="C56" s="906"/>
      <c r="D56" s="906"/>
      <c r="E56" s="906"/>
      <c r="F56" s="906"/>
      <c r="G56" s="906" t="str">
        <f>IF(項目一覧!$C$17=0,"",項目一覧!$C$17)</f>
        <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405</v>
      </c>
      <c r="C57" s="906"/>
      <c r="D57" s="906"/>
      <c r="E57" s="906"/>
      <c r="F57" s="906"/>
      <c r="G57" s="906" t="str">
        <f>IF(項目一覧!$C$18=0,"",項目一覧!$C$18)</f>
        <v/>
      </c>
      <c r="J57" s="906"/>
      <c r="K57" s="906"/>
      <c r="L57" s="906"/>
      <c r="M57" s="906"/>
      <c r="N57" s="906"/>
      <c r="O57" s="906"/>
      <c r="P57" s="906"/>
      <c r="Q57" s="906"/>
      <c r="R57" s="906"/>
      <c r="S57" s="906"/>
      <c r="T57" s="906"/>
      <c r="U57" s="906"/>
      <c r="V57" s="906"/>
      <c r="W57" s="906"/>
      <c r="X57" s="906"/>
      <c r="Y57" s="906"/>
      <c r="Z57" s="906"/>
      <c r="AA57" s="906"/>
    </row>
    <row r="58" spans="1:27" ht="15.75" customHeight="1">
      <c r="A58" s="940"/>
      <c r="B58" s="935" t="s">
        <v>404</v>
      </c>
      <c r="C58" s="935"/>
      <c r="D58" s="935"/>
      <c r="E58" s="935"/>
      <c r="F58" s="935"/>
      <c r="G58" s="935" t="str">
        <f>IF(項目一覧!$C$19=0,"",項目一覧!$C$19)</f>
        <v/>
      </c>
      <c r="H58" s="974"/>
      <c r="I58" s="974"/>
      <c r="J58" s="935"/>
      <c r="K58" s="935"/>
      <c r="L58" s="935"/>
      <c r="M58" s="935"/>
      <c r="N58" s="935"/>
      <c r="O58" s="935"/>
      <c r="P58" s="935"/>
      <c r="Q58" s="935"/>
      <c r="R58" s="935"/>
      <c r="S58" s="935"/>
      <c r="T58" s="935"/>
      <c r="U58" s="935"/>
      <c r="V58" s="935"/>
      <c r="W58" s="935"/>
      <c r="X58" s="935"/>
      <c r="Y58" s="935"/>
      <c r="Z58" s="935"/>
      <c r="AA58" s="935"/>
    </row>
    <row r="59" spans="1:27" ht="15.75" customHeight="1">
      <c r="A59" s="936" t="s">
        <v>764</v>
      </c>
      <c r="B59" s="906" t="s">
        <v>428</v>
      </c>
      <c r="C59" s="906"/>
      <c r="D59" s="906"/>
      <c r="E59" s="906"/>
      <c r="F59" s="906"/>
      <c r="G59" s="906"/>
      <c r="J59" s="906"/>
      <c r="K59" s="906"/>
      <c r="L59" s="906"/>
      <c r="M59" s="906"/>
      <c r="N59" s="906"/>
      <c r="O59" s="906"/>
      <c r="P59" s="906"/>
      <c r="Q59" s="906"/>
      <c r="R59" s="906"/>
      <c r="S59" s="906"/>
      <c r="T59" s="906"/>
      <c r="U59" s="906"/>
      <c r="V59" s="906"/>
      <c r="W59" s="906"/>
      <c r="X59" s="906"/>
      <c r="Y59" s="906"/>
      <c r="Z59" s="906"/>
      <c r="AA59" s="906"/>
    </row>
    <row r="60" spans="1:27" ht="18" customHeight="1">
      <c r="A60" s="936"/>
      <c r="B60" s="906" t="s">
        <v>427</v>
      </c>
      <c r="C60" s="906"/>
      <c r="D60" s="906"/>
      <c r="E60" s="906"/>
      <c r="F60" s="906"/>
      <c r="G60" s="906"/>
      <c r="H60" s="906"/>
      <c r="I60" s="906"/>
      <c r="J60" s="906"/>
      <c r="K60" s="906"/>
      <c r="L60" s="906"/>
      <c r="M60" s="906"/>
      <c r="N60" s="906"/>
      <c r="O60" s="906"/>
      <c r="P60" s="906"/>
      <c r="Q60" s="906"/>
      <c r="R60" s="906"/>
      <c r="S60" s="906"/>
      <c r="T60" s="906"/>
      <c r="U60" s="906"/>
      <c r="V60" s="906"/>
      <c r="W60" s="906"/>
      <c r="X60" s="906"/>
      <c r="Y60" s="906"/>
      <c r="Z60" s="906"/>
      <c r="AA60" s="906"/>
    </row>
    <row r="61" spans="1:27" ht="15.75" customHeight="1">
      <c r="A61" s="936"/>
      <c r="B61" s="906" t="s">
        <v>409</v>
      </c>
      <c r="C61" s="906"/>
      <c r="D61" s="906"/>
      <c r="E61" s="906"/>
      <c r="F61" s="906"/>
      <c r="G61" s="943" t="str">
        <f>IF(項目一覧!$C$22=0,"","("&amp;項目一覧!$C$22&amp;") 建築士  （"&amp;項目一覧!$C$23&amp;"）登録　第　 "&amp;項目一覧!$C$24&amp;"　号")</f>
        <v>() 建築士  （）登録　第　 　号</v>
      </c>
      <c r="J61" s="906"/>
      <c r="K61" s="906"/>
      <c r="L61" s="906"/>
      <c r="M61" s="906"/>
      <c r="N61" s="906"/>
      <c r="O61" s="906"/>
      <c r="P61" s="906"/>
      <c r="Q61" s="906"/>
      <c r="R61" s="906"/>
      <c r="S61" s="906"/>
      <c r="T61" s="906"/>
      <c r="U61" s="906"/>
      <c r="V61" s="906"/>
      <c r="W61" s="906"/>
      <c r="X61" s="906"/>
      <c r="Y61" s="906"/>
      <c r="Z61" s="906"/>
      <c r="AA61" s="906"/>
    </row>
    <row r="62" spans="1:27" ht="15.75" customHeight="1">
      <c r="A62" s="936"/>
      <c r="B62" s="906" t="s">
        <v>408</v>
      </c>
      <c r="C62" s="906"/>
      <c r="D62" s="906"/>
      <c r="E62" s="906"/>
      <c r="F62" s="906"/>
      <c r="G62" s="906" t="str">
        <f>IF(項目一覧!$C$25=0,"",項目一覧!$C$25)</f>
        <v/>
      </c>
      <c r="J62" s="906"/>
      <c r="K62" s="906"/>
      <c r="L62" s="906"/>
      <c r="M62" s="906"/>
      <c r="N62" s="906"/>
      <c r="O62" s="906"/>
      <c r="P62" s="906"/>
      <c r="Q62" s="906"/>
      <c r="R62" s="906"/>
      <c r="S62" s="906"/>
      <c r="T62" s="906"/>
      <c r="U62" s="906"/>
      <c r="V62" s="906"/>
      <c r="W62" s="906"/>
      <c r="X62" s="906"/>
      <c r="Y62" s="906"/>
      <c r="Z62" s="906"/>
      <c r="AA62" s="906"/>
    </row>
    <row r="63" spans="1:27" ht="15.75" customHeight="1">
      <c r="A63" s="945"/>
      <c r="B63" s="906" t="s">
        <v>407</v>
      </c>
      <c r="C63" s="906"/>
      <c r="D63" s="906"/>
      <c r="E63" s="906"/>
      <c r="F63" s="906"/>
      <c r="G63" s="1200" t="str">
        <f>IF(項目一覧!$C$27=0,"","("&amp;項目一覧!$C$27&amp;") 建築士事務所  （"&amp;項目一覧!$C$28&amp;"）知事登録　第　 "&amp;項目一覧!$C$29&amp;"　号")</f>
        <v>() 建築士事務所  （）知事登録　第　 　号</v>
      </c>
    </row>
    <row r="64" spans="1:27" ht="15.75" customHeight="1">
      <c r="A64" s="945"/>
      <c r="B64" s="906"/>
      <c r="C64" s="906"/>
      <c r="D64" s="906"/>
      <c r="E64" s="906"/>
      <c r="F64" s="906"/>
      <c r="G64" s="906" t="str">
        <f>IF(項目一覧!$C$30=0,"",項目一覧!$C$30)</f>
        <v/>
      </c>
      <c r="J64" s="906"/>
      <c r="K64" s="906"/>
      <c r="L64" s="906"/>
      <c r="M64" s="906"/>
      <c r="N64" s="906"/>
      <c r="O64" s="906"/>
      <c r="P64" s="906"/>
      <c r="Q64" s="906"/>
      <c r="R64" s="906"/>
      <c r="S64" s="906"/>
      <c r="T64" s="906"/>
      <c r="U64" s="906"/>
      <c r="V64" s="906"/>
      <c r="W64" s="906"/>
      <c r="X64" s="906"/>
      <c r="Y64" s="906"/>
      <c r="Z64" s="906"/>
      <c r="AA64" s="906"/>
    </row>
    <row r="65" spans="1:28" ht="15.75" customHeight="1">
      <c r="A65" s="945"/>
      <c r="B65" s="906" t="s">
        <v>406</v>
      </c>
      <c r="C65" s="906"/>
      <c r="D65" s="906"/>
      <c r="E65" s="906"/>
      <c r="F65" s="906"/>
      <c r="G65" s="906" t="str">
        <f>IF(項目一覧!$C$31=0,"",項目一覧!$C$31)</f>
        <v/>
      </c>
      <c r="J65" s="906"/>
      <c r="K65" s="906"/>
      <c r="L65" s="906"/>
      <c r="M65" s="906"/>
      <c r="N65" s="906"/>
      <c r="O65" s="906"/>
      <c r="P65" s="906"/>
      <c r="Q65" s="906"/>
      <c r="R65" s="906"/>
      <c r="S65" s="906"/>
      <c r="T65" s="906"/>
      <c r="U65" s="906"/>
      <c r="V65" s="906"/>
      <c r="W65" s="906"/>
      <c r="X65" s="906"/>
      <c r="Y65" s="906"/>
      <c r="Z65" s="906"/>
      <c r="AA65" s="906"/>
    </row>
    <row r="66" spans="1:28" ht="15.75" customHeight="1">
      <c r="A66" s="945"/>
      <c r="B66" s="906" t="s">
        <v>405</v>
      </c>
      <c r="C66" s="906"/>
      <c r="D66" s="906"/>
      <c r="E66" s="906"/>
      <c r="F66" s="906"/>
      <c r="G66" s="906" t="str">
        <f>IF(項目一覧!$C$32=0,"",項目一覧!$C$32)</f>
        <v/>
      </c>
      <c r="J66" s="906"/>
      <c r="K66" s="906"/>
      <c r="L66" s="906"/>
      <c r="M66" s="906"/>
      <c r="N66" s="906"/>
      <c r="O66" s="906"/>
      <c r="P66" s="906"/>
      <c r="Q66" s="906"/>
      <c r="R66" s="906"/>
      <c r="S66" s="906"/>
      <c r="T66" s="906"/>
      <c r="U66" s="906"/>
      <c r="V66" s="906"/>
      <c r="W66" s="906"/>
      <c r="X66" s="906"/>
      <c r="Y66" s="906"/>
      <c r="Z66" s="906"/>
      <c r="AA66" s="906"/>
    </row>
    <row r="67" spans="1:28" ht="15.75" customHeight="1">
      <c r="A67" s="945"/>
      <c r="B67" s="906" t="s">
        <v>404</v>
      </c>
      <c r="C67" s="906"/>
      <c r="D67" s="906"/>
      <c r="E67" s="906"/>
      <c r="F67" s="906"/>
      <c r="G67" s="906" t="str">
        <f>IF(項目一覧!$C$33=0,"",項目一覧!$C$33)</f>
        <v/>
      </c>
      <c r="J67" s="906"/>
      <c r="K67" s="906"/>
      <c r="L67" s="906"/>
      <c r="M67" s="906"/>
      <c r="N67" s="906"/>
      <c r="O67" s="906"/>
      <c r="P67" s="906"/>
      <c r="Q67" s="906"/>
      <c r="R67" s="906"/>
      <c r="S67" s="906"/>
      <c r="T67" s="906"/>
      <c r="U67" s="906"/>
      <c r="V67" s="906"/>
      <c r="W67" s="906"/>
      <c r="X67" s="906"/>
      <c r="Y67" s="906"/>
      <c r="Z67" s="906"/>
      <c r="AA67" s="906"/>
    </row>
    <row r="68" spans="1:28" ht="18" customHeight="1">
      <c r="A68" s="945"/>
      <c r="B68" s="902" t="s">
        <v>712</v>
      </c>
      <c r="C68" s="906"/>
      <c r="D68" s="906"/>
      <c r="E68" s="906"/>
      <c r="F68" s="906"/>
      <c r="G68" s="1680" t="str">
        <f>IF(項目一覧!$C$35=0,"",項目一覧!$C$35)</f>
        <v/>
      </c>
      <c r="H68" s="1680"/>
      <c r="I68" s="1680"/>
      <c r="J68" s="1680"/>
      <c r="K68" s="1680"/>
      <c r="L68" s="1680"/>
      <c r="M68" s="1680"/>
      <c r="N68" s="1680"/>
      <c r="O68" s="1680"/>
      <c r="P68" s="1680"/>
      <c r="Q68" s="1680"/>
      <c r="R68" s="1680"/>
      <c r="S68" s="1680"/>
      <c r="T68" s="1680"/>
      <c r="U68" s="1680"/>
      <c r="V68" s="1680"/>
      <c r="W68" s="1680"/>
      <c r="X68" s="1680"/>
      <c r="Y68" s="1680"/>
      <c r="Z68" s="1680"/>
      <c r="AA68" s="1680"/>
      <c r="AB68" s="903"/>
    </row>
    <row r="69" spans="1:28" ht="9.75" customHeight="1">
      <c r="A69" s="945"/>
      <c r="B69" s="902"/>
      <c r="C69" s="906"/>
      <c r="D69" s="906"/>
      <c r="E69" s="906"/>
      <c r="F69" s="906"/>
      <c r="G69" s="1680"/>
      <c r="H69" s="1680"/>
      <c r="I69" s="1680"/>
      <c r="J69" s="1680"/>
      <c r="K69" s="1680"/>
      <c r="L69" s="1680"/>
      <c r="M69" s="1680"/>
      <c r="N69" s="1680"/>
      <c r="O69" s="1680"/>
      <c r="P69" s="1680"/>
      <c r="Q69" s="1680"/>
      <c r="R69" s="1680"/>
      <c r="S69" s="1680"/>
      <c r="T69" s="1680"/>
      <c r="U69" s="1680"/>
      <c r="V69" s="1680"/>
      <c r="W69" s="1680"/>
      <c r="X69" s="1680"/>
      <c r="Y69" s="1680"/>
      <c r="Z69" s="1680"/>
      <c r="AA69" s="1680"/>
      <c r="AB69" s="1201"/>
    </row>
    <row r="70" spans="1:28" ht="18" customHeight="1">
      <c r="A70" s="936"/>
      <c r="B70" s="906" t="s">
        <v>426</v>
      </c>
      <c r="C70" s="906"/>
      <c r="D70" s="906"/>
      <c r="E70" s="906"/>
      <c r="F70" s="906"/>
      <c r="G70" s="906"/>
      <c r="H70" s="906"/>
      <c r="I70" s="906"/>
      <c r="J70" s="906"/>
      <c r="K70" s="906"/>
      <c r="L70" s="906"/>
      <c r="M70" s="906"/>
      <c r="N70" s="906"/>
      <c r="O70" s="906"/>
      <c r="P70" s="906"/>
      <c r="Q70" s="906"/>
      <c r="R70" s="906"/>
      <c r="S70" s="906"/>
      <c r="T70" s="906"/>
      <c r="U70" s="906"/>
      <c r="V70" s="906"/>
      <c r="W70" s="906"/>
      <c r="X70" s="906"/>
      <c r="Y70" s="906"/>
      <c r="Z70" s="906"/>
      <c r="AA70" s="906"/>
    </row>
    <row r="71" spans="1:28" ht="18" customHeight="1">
      <c r="A71" s="936"/>
      <c r="B71" s="906" t="s">
        <v>409</v>
      </c>
      <c r="C71" s="906"/>
      <c r="D71" s="906"/>
      <c r="E71" s="906"/>
      <c r="F71" s="906"/>
      <c r="G71" s="943" t="str">
        <f>IF(項目一覧!$C$189=0,"","("&amp;項目一覧!$C$189&amp;") 建築士  （"&amp;項目一覧!$C$190&amp;"）登録　第　 "&amp;項目一覧!$C$191&amp;"　号")</f>
        <v>() 建築士  （）登録　第　 　号</v>
      </c>
      <c r="J71" s="906"/>
      <c r="K71" s="906"/>
      <c r="L71" s="906"/>
      <c r="M71" s="906"/>
      <c r="N71" s="906"/>
      <c r="O71" s="906"/>
      <c r="P71" s="906"/>
      <c r="Q71" s="906"/>
      <c r="R71" s="906"/>
      <c r="S71" s="906"/>
      <c r="T71" s="906"/>
      <c r="U71" s="906"/>
      <c r="V71" s="906"/>
      <c r="W71" s="906"/>
      <c r="X71" s="906"/>
      <c r="Y71" s="906"/>
      <c r="Z71" s="906"/>
      <c r="AA71" s="906"/>
    </row>
    <row r="72" spans="1:28" ht="18" customHeight="1">
      <c r="A72" s="936"/>
      <c r="B72" s="906" t="s">
        <v>408</v>
      </c>
      <c r="C72" s="906"/>
      <c r="D72" s="906"/>
      <c r="E72" s="906"/>
      <c r="F72" s="906"/>
      <c r="G72" s="906" t="str">
        <f>IF(項目一覧!$C$192=0,"",項目一覧!$C$192)</f>
        <v/>
      </c>
      <c r="J72" s="906"/>
      <c r="K72" s="906"/>
      <c r="L72" s="906"/>
      <c r="M72" s="906"/>
      <c r="N72" s="906"/>
      <c r="O72" s="906"/>
      <c r="P72" s="906"/>
      <c r="Q72" s="906"/>
      <c r="R72" s="906"/>
      <c r="S72" s="906"/>
      <c r="T72" s="906"/>
      <c r="U72" s="906"/>
      <c r="V72" s="906"/>
      <c r="W72" s="906"/>
      <c r="X72" s="906"/>
      <c r="Y72" s="906"/>
      <c r="Z72" s="906"/>
      <c r="AA72" s="906"/>
    </row>
    <row r="73" spans="1:28" ht="18" customHeight="1">
      <c r="A73" s="945"/>
      <c r="B73" s="906" t="s">
        <v>407</v>
      </c>
      <c r="C73" s="906"/>
      <c r="D73" s="906"/>
      <c r="E73" s="906"/>
      <c r="F73" s="906"/>
      <c r="G73" s="906" t="str">
        <f>IF(項目一覧!$C$194=0,"","("&amp;項目一覧!$C$194&amp;") 建築士事務所  （"&amp;項目一覧!$C$195&amp;"）知事登録　第　 "&amp;項目一覧!$C$196&amp;"　号")</f>
        <v>() 建築士事務所  （）知事登録　第　 　号</v>
      </c>
      <c r="H73" s="1200"/>
    </row>
    <row r="74" spans="1:28" ht="18" customHeight="1">
      <c r="A74" s="945"/>
      <c r="B74" s="906"/>
      <c r="C74" s="906"/>
      <c r="D74" s="906"/>
      <c r="E74" s="906"/>
      <c r="F74" s="906"/>
      <c r="G74" s="906" t="str">
        <f>IF(項目一覧!$C$197=0,"",項目一覧!$C$197)</f>
        <v/>
      </c>
      <c r="J74" s="906"/>
      <c r="K74" s="906"/>
      <c r="L74" s="906"/>
      <c r="M74" s="906"/>
      <c r="N74" s="906"/>
      <c r="O74" s="906"/>
      <c r="P74" s="906"/>
      <c r="Q74" s="906"/>
      <c r="R74" s="906"/>
      <c r="S74" s="906"/>
      <c r="T74" s="906"/>
      <c r="U74" s="906"/>
      <c r="V74" s="906"/>
      <c r="W74" s="906"/>
      <c r="X74" s="906"/>
      <c r="Y74" s="906"/>
      <c r="Z74" s="906"/>
      <c r="AA74" s="906"/>
    </row>
    <row r="75" spans="1:28" ht="18" customHeight="1">
      <c r="A75" s="945"/>
      <c r="B75" s="906" t="s">
        <v>406</v>
      </c>
      <c r="C75" s="906"/>
      <c r="D75" s="906"/>
      <c r="E75" s="906"/>
      <c r="F75" s="906"/>
      <c r="G75" s="906" t="str">
        <f>IF(項目一覧!$C$198=0,"",項目一覧!$C$198)</f>
        <v/>
      </c>
      <c r="J75" s="906"/>
      <c r="K75" s="906"/>
      <c r="L75" s="906"/>
      <c r="M75" s="906"/>
      <c r="N75" s="906"/>
      <c r="O75" s="906"/>
      <c r="P75" s="906"/>
      <c r="Q75" s="906"/>
      <c r="R75" s="906"/>
      <c r="S75" s="906"/>
      <c r="T75" s="906"/>
      <c r="U75" s="906"/>
      <c r="V75" s="906"/>
      <c r="W75" s="906"/>
      <c r="X75" s="906"/>
      <c r="Y75" s="906"/>
      <c r="Z75" s="906"/>
      <c r="AA75" s="906"/>
    </row>
    <row r="76" spans="1:28" ht="18" customHeight="1">
      <c r="A76" s="945"/>
      <c r="B76" s="906" t="s">
        <v>405</v>
      </c>
      <c r="C76" s="906"/>
      <c r="D76" s="906"/>
      <c r="E76" s="906"/>
      <c r="F76" s="906"/>
      <c r="G76" s="2125" t="str">
        <f>IF(項目一覧!$C$199=0,"",項目一覧!$C$199)</f>
        <v/>
      </c>
      <c r="H76" s="2126"/>
      <c r="I76" s="2126"/>
      <c r="J76" s="2126"/>
      <c r="K76" s="2126"/>
      <c r="L76" s="2126"/>
      <c r="M76" s="2126"/>
      <c r="N76" s="2126"/>
      <c r="O76" s="2126"/>
      <c r="P76" s="2126"/>
      <c r="Q76" s="2126"/>
      <c r="R76" s="2126"/>
      <c r="S76" s="2126"/>
      <c r="T76" s="2126"/>
      <c r="U76" s="2126"/>
      <c r="V76" s="2126"/>
      <c r="W76" s="2126"/>
      <c r="X76" s="2126"/>
      <c r="Y76" s="2126"/>
      <c r="Z76" s="2126"/>
      <c r="AA76" s="2126"/>
      <c r="AB76" s="1201"/>
    </row>
    <row r="77" spans="1:28" ht="18" customHeight="1">
      <c r="A77" s="945"/>
      <c r="B77" s="906" t="s">
        <v>404</v>
      </c>
      <c r="C77" s="906"/>
      <c r="D77" s="906"/>
      <c r="E77" s="906"/>
      <c r="F77" s="906"/>
      <c r="G77" s="906" t="str">
        <f>IF(項目一覧!$C$200=0,"",項目一覧!$C$200)</f>
        <v/>
      </c>
      <c r="J77" s="906"/>
      <c r="K77" s="906"/>
      <c r="L77" s="906"/>
      <c r="M77" s="906"/>
      <c r="N77" s="906"/>
      <c r="O77" s="906"/>
      <c r="P77" s="906"/>
      <c r="Q77" s="906"/>
      <c r="R77" s="906"/>
      <c r="S77" s="906"/>
      <c r="T77" s="906"/>
      <c r="U77" s="906"/>
      <c r="V77" s="906"/>
      <c r="W77" s="906"/>
      <c r="X77" s="906"/>
      <c r="Y77" s="906"/>
      <c r="Z77" s="906"/>
      <c r="AA77" s="906"/>
    </row>
    <row r="78" spans="1:28" ht="18" customHeight="1">
      <c r="A78" s="945"/>
      <c r="B78" s="902" t="s">
        <v>712</v>
      </c>
      <c r="C78" s="906"/>
      <c r="D78" s="906"/>
      <c r="E78" s="906"/>
      <c r="F78" s="906"/>
      <c r="G78" s="1680" t="str">
        <f>IF(項目一覧!$C$202=0,"",項目一覧!$C$202)</f>
        <v/>
      </c>
      <c r="H78" s="1680"/>
      <c r="I78" s="1680"/>
      <c r="J78" s="1680"/>
      <c r="K78" s="1680"/>
      <c r="L78" s="1680"/>
      <c r="M78" s="1680"/>
      <c r="N78" s="1680"/>
      <c r="O78" s="1680"/>
      <c r="P78" s="1680"/>
      <c r="Q78" s="1680"/>
      <c r="R78" s="1680"/>
      <c r="S78" s="1680"/>
      <c r="T78" s="1680"/>
      <c r="U78" s="1680"/>
      <c r="V78" s="1680"/>
      <c r="W78" s="1680"/>
      <c r="X78" s="1680"/>
      <c r="Y78" s="1680"/>
      <c r="Z78" s="1680"/>
      <c r="AA78" s="1680"/>
      <c r="AB78" s="903"/>
    </row>
    <row r="79" spans="1:28" ht="9.75" customHeight="1">
      <c r="A79" s="936"/>
      <c r="B79" s="906"/>
      <c r="C79" s="906"/>
      <c r="D79" s="906"/>
      <c r="E79" s="906"/>
      <c r="F79" s="906"/>
      <c r="G79" s="1680"/>
      <c r="H79" s="1680"/>
      <c r="I79" s="1680"/>
      <c r="J79" s="1680"/>
      <c r="K79" s="1680"/>
      <c r="L79" s="1680"/>
      <c r="M79" s="1680"/>
      <c r="N79" s="1680"/>
      <c r="O79" s="1680"/>
      <c r="P79" s="1680"/>
      <c r="Q79" s="1680"/>
      <c r="R79" s="1680"/>
      <c r="S79" s="1680"/>
      <c r="T79" s="1680"/>
      <c r="U79" s="1680"/>
      <c r="V79" s="1680"/>
      <c r="W79" s="1680"/>
      <c r="X79" s="1680"/>
      <c r="Y79" s="1680"/>
      <c r="Z79" s="1680"/>
      <c r="AA79" s="1680"/>
    </row>
    <row r="80" spans="1:28" ht="18" customHeight="1">
      <c r="A80" s="936"/>
      <c r="B80" s="906" t="s">
        <v>409</v>
      </c>
      <c r="C80" s="906"/>
      <c r="D80" s="906"/>
      <c r="E80" s="906"/>
      <c r="F80" s="906"/>
      <c r="G80" s="943" t="str">
        <f>IF(項目一覧!$C$203=0,"","("&amp;項目一覧!$C$203&amp;") 建築士  （"&amp;項目一覧!$C$204&amp;"）登録　第　 "&amp;項目一覧!$C$205&amp;"　号")</f>
        <v>() 建築士  （）登録　第　 　号</v>
      </c>
      <c r="J80" s="906"/>
      <c r="K80" s="906"/>
      <c r="L80" s="906"/>
      <c r="M80" s="906"/>
      <c r="N80" s="906"/>
      <c r="O80" s="906"/>
      <c r="P80" s="906"/>
      <c r="Q80" s="906"/>
      <c r="R80" s="906"/>
      <c r="S80" s="906"/>
      <c r="T80" s="906"/>
      <c r="U80" s="906"/>
      <c r="V80" s="906"/>
      <c r="W80" s="906"/>
      <c r="X80" s="906"/>
      <c r="Y80" s="906"/>
      <c r="Z80" s="906"/>
      <c r="AA80" s="906"/>
    </row>
    <row r="81" spans="1:28" ht="18" customHeight="1">
      <c r="A81" s="936"/>
      <c r="B81" s="906" t="s">
        <v>408</v>
      </c>
      <c r="C81" s="906"/>
      <c r="D81" s="906"/>
      <c r="E81" s="906"/>
      <c r="F81" s="906"/>
      <c r="G81" s="906" t="str">
        <f>IF(項目一覧!$C$206=0,"",項目一覧!$C$206)</f>
        <v/>
      </c>
      <c r="J81" s="906"/>
      <c r="K81" s="906"/>
      <c r="L81" s="906"/>
      <c r="M81" s="906"/>
      <c r="N81" s="906"/>
      <c r="O81" s="906"/>
      <c r="P81" s="906"/>
      <c r="Q81" s="906"/>
      <c r="R81" s="906"/>
      <c r="S81" s="906"/>
      <c r="T81" s="906"/>
      <c r="U81" s="906"/>
      <c r="V81" s="906"/>
      <c r="W81" s="906"/>
      <c r="X81" s="906"/>
      <c r="Y81" s="906"/>
      <c r="Z81" s="906"/>
      <c r="AA81" s="906"/>
    </row>
    <row r="82" spans="1:28" ht="18" customHeight="1">
      <c r="A82" s="945"/>
      <c r="B82" s="906" t="s">
        <v>407</v>
      </c>
      <c r="C82" s="906"/>
      <c r="D82" s="906"/>
      <c r="E82" s="906"/>
      <c r="F82" s="906"/>
      <c r="G82" s="1200" t="str">
        <f>IF(項目一覧!$C$208=0,"","("&amp;項目一覧!$C$208&amp;") 建築士事務所  （"&amp;項目一覧!$C$209&amp;"）知事登録　第　 "&amp;項目一覧!$C$210&amp;"　号")</f>
        <v>() 建築士事務所  （）知事登録　第　 　号</v>
      </c>
    </row>
    <row r="83" spans="1:28" ht="18" customHeight="1">
      <c r="A83" s="945"/>
      <c r="B83" s="906"/>
      <c r="C83" s="906"/>
      <c r="D83" s="906"/>
      <c r="E83" s="906"/>
      <c r="F83" s="906"/>
      <c r="G83" s="906" t="str">
        <f>IF(項目一覧!$C$211=0,"",項目一覧!$C$211)</f>
        <v/>
      </c>
      <c r="J83" s="906"/>
      <c r="K83" s="906"/>
      <c r="L83" s="906"/>
      <c r="M83" s="906"/>
      <c r="N83" s="906"/>
      <c r="O83" s="906"/>
      <c r="P83" s="906"/>
      <c r="Q83" s="906"/>
      <c r="R83" s="906"/>
      <c r="S83" s="906"/>
      <c r="T83" s="906"/>
      <c r="U83" s="906"/>
      <c r="V83" s="906"/>
      <c r="W83" s="906"/>
      <c r="X83" s="906"/>
      <c r="Y83" s="906"/>
      <c r="Z83" s="906"/>
      <c r="AA83" s="906"/>
    </row>
    <row r="84" spans="1:28" ht="18" customHeight="1">
      <c r="A84" s="945"/>
      <c r="B84" s="906" t="s">
        <v>406</v>
      </c>
      <c r="C84" s="906"/>
      <c r="D84" s="906"/>
      <c r="E84" s="906"/>
      <c r="F84" s="906"/>
      <c r="G84" s="906" t="str">
        <f>IF(項目一覧!$C$212=0,"",項目一覧!$C$212)</f>
        <v/>
      </c>
      <c r="J84" s="906"/>
      <c r="K84" s="906"/>
      <c r="L84" s="906"/>
      <c r="M84" s="906"/>
      <c r="N84" s="906"/>
      <c r="O84" s="906"/>
      <c r="P84" s="906"/>
      <c r="Q84" s="906"/>
      <c r="R84" s="906"/>
      <c r="S84" s="906"/>
      <c r="T84" s="906"/>
      <c r="U84" s="906"/>
      <c r="V84" s="906"/>
      <c r="W84" s="906"/>
      <c r="X84" s="906"/>
      <c r="Y84" s="906"/>
      <c r="Z84" s="906"/>
      <c r="AA84" s="906"/>
    </row>
    <row r="85" spans="1:28" ht="18" customHeight="1">
      <c r="A85" s="945"/>
      <c r="B85" s="906" t="s">
        <v>405</v>
      </c>
      <c r="C85" s="906"/>
      <c r="D85" s="906"/>
      <c r="E85" s="906"/>
      <c r="F85" s="906"/>
      <c r="G85" s="2125" t="str">
        <f>IF(項目一覧!$C$213=0,"",項目一覧!$C$213)</f>
        <v/>
      </c>
      <c r="H85" s="2126"/>
      <c r="I85" s="2126"/>
      <c r="J85" s="2126"/>
      <c r="K85" s="2126"/>
      <c r="L85" s="2126"/>
      <c r="M85" s="2126"/>
      <c r="N85" s="2126"/>
      <c r="O85" s="2126"/>
      <c r="P85" s="2126"/>
      <c r="Q85" s="2126"/>
      <c r="R85" s="2126"/>
      <c r="S85" s="2126"/>
      <c r="T85" s="2126"/>
      <c r="U85" s="2126"/>
      <c r="V85" s="2126"/>
      <c r="W85" s="2126"/>
      <c r="X85" s="2126"/>
      <c r="Y85" s="2126"/>
      <c r="Z85" s="2126"/>
      <c r="AA85" s="2126"/>
      <c r="AB85" s="1201"/>
    </row>
    <row r="86" spans="1:28" ht="18" customHeight="1">
      <c r="A86" s="945"/>
      <c r="B86" s="906" t="s">
        <v>404</v>
      </c>
      <c r="C86" s="906"/>
      <c r="D86" s="906"/>
      <c r="E86" s="906"/>
      <c r="F86" s="906"/>
      <c r="G86" s="906" t="str">
        <f>IF(項目一覧!$C$214=0,"",項目一覧!$C$214)</f>
        <v/>
      </c>
      <c r="J86" s="906"/>
      <c r="K86" s="906"/>
      <c r="L86" s="906"/>
      <c r="M86" s="906"/>
      <c r="N86" s="906"/>
      <c r="O86" s="906"/>
      <c r="P86" s="906"/>
      <c r="Q86" s="906"/>
      <c r="R86" s="906"/>
      <c r="S86" s="906"/>
      <c r="T86" s="906"/>
      <c r="U86" s="906"/>
      <c r="V86" s="906"/>
      <c r="W86" s="906"/>
      <c r="X86" s="906"/>
      <c r="Y86" s="906"/>
      <c r="Z86" s="906"/>
      <c r="AA86" s="906"/>
    </row>
    <row r="87" spans="1:28" ht="18" customHeight="1">
      <c r="A87" s="945"/>
      <c r="B87" s="902" t="s">
        <v>712</v>
      </c>
      <c r="C87" s="906"/>
      <c r="D87" s="906"/>
      <c r="E87" s="906"/>
      <c r="F87" s="906"/>
      <c r="G87" s="1680" t="str">
        <f>IF(項目一覧!$C$216=0,"",項目一覧!$C$216)</f>
        <v/>
      </c>
      <c r="H87" s="1680"/>
      <c r="I87" s="1680"/>
      <c r="J87" s="1680"/>
      <c r="K87" s="1680"/>
      <c r="L87" s="1680"/>
      <c r="M87" s="1680"/>
      <c r="N87" s="1680"/>
      <c r="O87" s="1680"/>
      <c r="P87" s="1680"/>
      <c r="Q87" s="1680"/>
      <c r="R87" s="1680"/>
      <c r="S87" s="1680"/>
      <c r="T87" s="1680"/>
      <c r="U87" s="1680"/>
      <c r="V87" s="1680"/>
      <c r="W87" s="1680"/>
      <c r="X87" s="1680"/>
      <c r="Y87" s="1680"/>
      <c r="Z87" s="1680"/>
      <c r="AA87" s="1680"/>
    </row>
    <row r="88" spans="1:28" ht="8.25" customHeight="1">
      <c r="A88" s="936"/>
      <c r="B88" s="906"/>
      <c r="C88" s="906"/>
      <c r="D88" s="906"/>
      <c r="E88" s="906"/>
      <c r="F88" s="906"/>
      <c r="G88" s="1680"/>
      <c r="H88" s="1680"/>
      <c r="I88" s="1680"/>
      <c r="J88" s="1680"/>
      <c r="K88" s="1680"/>
      <c r="L88" s="1680"/>
      <c r="M88" s="1680"/>
      <c r="N88" s="1680"/>
      <c r="O88" s="1680"/>
      <c r="P88" s="1680"/>
      <c r="Q88" s="1680"/>
      <c r="R88" s="1680"/>
      <c r="S88" s="1680"/>
      <c r="T88" s="1680"/>
      <c r="U88" s="1680"/>
      <c r="V88" s="1680"/>
      <c r="W88" s="1680"/>
      <c r="X88" s="1680"/>
      <c r="Y88" s="1680"/>
      <c r="Z88" s="1680"/>
      <c r="AA88" s="1680"/>
    </row>
    <row r="89" spans="1:28" ht="18" customHeight="1">
      <c r="A89" s="936"/>
      <c r="B89" s="906" t="s">
        <v>409</v>
      </c>
      <c r="C89" s="906"/>
      <c r="D89" s="906"/>
      <c r="E89" s="906"/>
      <c r="F89" s="906"/>
      <c r="G89" s="943" t="str">
        <f>IF(項目一覧!$C$217=0,"","("&amp;項目一覧!$C$217&amp;") 建築士  （"&amp;項目一覧!$C$218&amp;"）登録　第　 "&amp;項目一覧!$C$219&amp;"　号")</f>
        <v>() 建築士  （）登録　第　 　号</v>
      </c>
      <c r="J89" s="906"/>
      <c r="K89" s="906"/>
      <c r="L89" s="906"/>
      <c r="M89" s="906"/>
      <c r="N89" s="906"/>
      <c r="O89" s="906"/>
      <c r="P89" s="906"/>
      <c r="Q89" s="906"/>
      <c r="R89" s="906"/>
      <c r="S89" s="906"/>
      <c r="T89" s="906"/>
      <c r="U89" s="906"/>
      <c r="V89" s="906"/>
      <c r="W89" s="906"/>
      <c r="X89" s="906"/>
      <c r="Y89" s="906"/>
      <c r="Z89" s="906"/>
      <c r="AA89" s="906"/>
    </row>
    <row r="90" spans="1:28" ht="18" customHeight="1">
      <c r="A90" s="936"/>
      <c r="B90" s="906" t="s">
        <v>408</v>
      </c>
      <c r="C90" s="906"/>
      <c r="D90" s="906"/>
      <c r="E90" s="906"/>
      <c r="F90" s="906"/>
      <c r="G90" s="906" t="str">
        <f>IF(項目一覧!$C$220=0,"",項目一覧!$C$220)</f>
        <v/>
      </c>
      <c r="J90" s="906"/>
      <c r="K90" s="906"/>
      <c r="L90" s="906"/>
      <c r="M90" s="906"/>
      <c r="N90" s="906"/>
      <c r="O90" s="906"/>
      <c r="P90" s="906"/>
      <c r="Q90" s="906"/>
      <c r="R90" s="906"/>
      <c r="S90" s="906"/>
      <c r="T90" s="906"/>
      <c r="U90" s="906"/>
      <c r="V90" s="906"/>
      <c r="W90" s="906"/>
      <c r="X90" s="906"/>
      <c r="Y90" s="906"/>
      <c r="Z90" s="906"/>
      <c r="AA90" s="906"/>
    </row>
    <row r="91" spans="1:28" ht="18" customHeight="1">
      <c r="A91" s="945"/>
      <c r="B91" s="906" t="s">
        <v>407</v>
      </c>
      <c r="C91" s="906"/>
      <c r="D91" s="906"/>
      <c r="E91" s="906"/>
      <c r="F91" s="906"/>
      <c r="G91" s="1200" t="str">
        <f>IF(項目一覧!$C$222=0,"","("&amp;項目一覧!$C$222&amp;") 建築士事務所  （"&amp;項目一覧!$C$223&amp;"）知事登録　第　 "&amp;項目一覧!$C$224&amp;"　号")</f>
        <v>() 建築士事務所  （）知事登録　第　 　号</v>
      </c>
    </row>
    <row r="92" spans="1:28" ht="18" customHeight="1">
      <c r="A92" s="945"/>
      <c r="B92" s="906"/>
      <c r="C92" s="906"/>
      <c r="D92" s="906"/>
      <c r="E92" s="906"/>
      <c r="F92" s="906"/>
      <c r="G92" s="906" t="str">
        <f>IF(項目一覧!$C$225=0,"",項目一覧!$C$225)</f>
        <v/>
      </c>
      <c r="J92" s="906"/>
      <c r="K92" s="906"/>
      <c r="L92" s="906"/>
      <c r="M92" s="906"/>
      <c r="N92" s="906"/>
      <c r="O92" s="906"/>
      <c r="P92" s="906"/>
      <c r="Q92" s="906"/>
      <c r="R92" s="906"/>
      <c r="S92" s="906"/>
      <c r="T92" s="906"/>
      <c r="U92" s="906"/>
      <c r="V92" s="906"/>
      <c r="W92" s="906"/>
      <c r="X92" s="906"/>
      <c r="Y92" s="906"/>
      <c r="Z92" s="906"/>
      <c r="AA92" s="906"/>
    </row>
    <row r="93" spans="1:28" ht="18" customHeight="1">
      <c r="A93" s="945"/>
      <c r="B93" s="906" t="s">
        <v>406</v>
      </c>
      <c r="C93" s="906"/>
      <c r="D93" s="906"/>
      <c r="E93" s="906"/>
      <c r="F93" s="906"/>
      <c r="G93" s="906" t="str">
        <f>IF(項目一覧!$C$226=0,"",項目一覧!$C$226)</f>
        <v/>
      </c>
      <c r="J93" s="906"/>
      <c r="K93" s="906"/>
      <c r="L93" s="906"/>
      <c r="M93" s="906"/>
      <c r="N93" s="906"/>
      <c r="O93" s="906"/>
      <c r="P93" s="906"/>
      <c r="Q93" s="906"/>
      <c r="R93" s="906"/>
      <c r="S93" s="906"/>
      <c r="T93" s="906"/>
      <c r="U93" s="906"/>
      <c r="V93" s="906"/>
      <c r="W93" s="906"/>
      <c r="X93" s="906"/>
      <c r="Y93" s="906"/>
      <c r="Z93" s="906"/>
      <c r="AA93" s="906"/>
    </row>
    <row r="94" spans="1:28" ht="18" customHeight="1">
      <c r="A94" s="945"/>
      <c r="B94" s="906" t="s">
        <v>405</v>
      </c>
      <c r="C94" s="906"/>
      <c r="D94" s="906"/>
      <c r="E94" s="906"/>
      <c r="F94" s="906"/>
      <c r="G94" s="2125" t="str">
        <f>IF(項目一覧!$C$227=0,"",項目一覧!$C$227)</f>
        <v/>
      </c>
      <c r="H94" s="2126"/>
      <c r="I94" s="2126"/>
      <c r="J94" s="2126"/>
      <c r="K94" s="2126"/>
      <c r="L94" s="2126"/>
      <c r="M94" s="2126"/>
      <c r="N94" s="2126"/>
      <c r="O94" s="2126"/>
      <c r="P94" s="2126"/>
      <c r="Q94" s="2126"/>
      <c r="R94" s="2126"/>
      <c r="S94" s="2126"/>
      <c r="T94" s="2126"/>
      <c r="U94" s="2126"/>
      <c r="V94" s="2126"/>
      <c r="W94" s="2126"/>
      <c r="X94" s="2126"/>
      <c r="Y94" s="2126"/>
      <c r="Z94" s="2126"/>
      <c r="AA94" s="2126"/>
      <c r="AB94" s="1201"/>
    </row>
    <row r="95" spans="1:28" ht="18" customHeight="1">
      <c r="A95" s="945"/>
      <c r="B95" s="906" t="s">
        <v>404</v>
      </c>
      <c r="C95" s="906"/>
      <c r="D95" s="906"/>
      <c r="E95" s="906"/>
      <c r="F95" s="906"/>
      <c r="G95" s="906" t="str">
        <f>IF(項目一覧!$C$228=0,"",項目一覧!$C$228)</f>
        <v/>
      </c>
      <c r="J95" s="906"/>
      <c r="K95" s="906"/>
      <c r="L95" s="906"/>
      <c r="M95" s="906"/>
      <c r="N95" s="906"/>
      <c r="O95" s="906"/>
      <c r="P95" s="906"/>
      <c r="Q95" s="906"/>
      <c r="R95" s="906"/>
      <c r="S95" s="906"/>
      <c r="T95" s="906"/>
      <c r="U95" s="906"/>
      <c r="V95" s="906"/>
      <c r="W95" s="906"/>
      <c r="X95" s="906"/>
      <c r="Y95" s="906"/>
      <c r="Z95" s="906"/>
      <c r="AA95" s="906"/>
    </row>
    <row r="96" spans="1:28" ht="18" customHeight="1">
      <c r="A96" s="945"/>
      <c r="B96" s="902" t="s">
        <v>712</v>
      </c>
      <c r="C96" s="906"/>
      <c r="D96" s="906"/>
      <c r="E96" s="906"/>
      <c r="F96" s="906"/>
      <c r="G96" s="1680" t="str">
        <f>IF(項目一覧!$C$230=0,"",項目一覧!$C$230)</f>
        <v/>
      </c>
      <c r="H96" s="1680"/>
      <c r="I96" s="1680"/>
      <c r="J96" s="1680"/>
      <c r="K96" s="1680"/>
      <c r="L96" s="1680"/>
      <c r="M96" s="1680"/>
      <c r="N96" s="1680"/>
      <c r="O96" s="1680"/>
      <c r="P96" s="1680"/>
      <c r="Q96" s="1680"/>
      <c r="R96" s="1680"/>
      <c r="S96" s="1680"/>
      <c r="T96" s="1680"/>
      <c r="U96" s="1680"/>
      <c r="V96" s="1680"/>
      <c r="W96" s="1680"/>
      <c r="X96" s="1680"/>
      <c r="Y96" s="1680"/>
      <c r="Z96" s="1680"/>
      <c r="AA96" s="1680"/>
      <c r="AB96" s="903"/>
    </row>
    <row r="97" spans="1:30" ht="9" customHeight="1">
      <c r="A97" s="951"/>
      <c r="B97" s="935"/>
      <c r="C97" s="935"/>
      <c r="D97" s="935"/>
      <c r="E97" s="935"/>
      <c r="F97" s="935"/>
      <c r="G97" s="1681"/>
      <c r="H97" s="1681"/>
      <c r="I97" s="1681"/>
      <c r="J97" s="1681"/>
      <c r="K97" s="1681"/>
      <c r="L97" s="1681"/>
      <c r="M97" s="1681"/>
      <c r="N97" s="1681"/>
      <c r="O97" s="1681"/>
      <c r="P97" s="1681"/>
      <c r="Q97" s="1681"/>
      <c r="R97" s="1681"/>
      <c r="S97" s="1681"/>
      <c r="T97" s="1681"/>
      <c r="U97" s="1681"/>
      <c r="V97" s="1681"/>
      <c r="W97" s="1681"/>
      <c r="X97" s="1681"/>
      <c r="Y97" s="1681"/>
      <c r="Z97" s="1681"/>
      <c r="AA97" s="1681"/>
    </row>
    <row r="98" spans="1:30" ht="15.75" customHeight="1">
      <c r="A98" s="936" t="s">
        <v>764</v>
      </c>
      <c r="B98" s="906" t="s">
        <v>711</v>
      </c>
      <c r="C98" s="906"/>
      <c r="D98" s="906"/>
      <c r="E98" s="906"/>
      <c r="F98" s="906"/>
      <c r="G98" s="906"/>
      <c r="J98" s="906"/>
      <c r="K98" s="906"/>
      <c r="L98" s="906"/>
      <c r="M98" s="906"/>
      <c r="N98" s="906"/>
      <c r="O98" s="906"/>
      <c r="P98" s="906"/>
      <c r="Q98" s="906"/>
      <c r="R98" s="906"/>
      <c r="S98" s="906"/>
      <c r="T98" s="906"/>
      <c r="U98" s="906"/>
      <c r="V98" s="906"/>
      <c r="W98" s="906"/>
      <c r="X98" s="906"/>
      <c r="Y98" s="906"/>
      <c r="Z98" s="906"/>
      <c r="AA98" s="906"/>
    </row>
    <row r="99" spans="1:30" ht="15.75" customHeight="1">
      <c r="A99" s="945"/>
      <c r="B99" s="906" t="s">
        <v>401</v>
      </c>
      <c r="C99" s="906"/>
      <c r="D99" s="906"/>
      <c r="E99" s="906"/>
      <c r="F99" s="906"/>
      <c r="G99" s="906" t="str">
        <f>IF(項目一覧!$C$55=0,"",項目一覧!$C$55)</f>
        <v/>
      </c>
      <c r="J99" s="906"/>
      <c r="K99" s="906"/>
      <c r="L99" s="906"/>
      <c r="M99" s="906"/>
      <c r="N99" s="906"/>
      <c r="O99" s="906"/>
      <c r="P99" s="906"/>
      <c r="Q99" s="906"/>
      <c r="R99" s="906"/>
      <c r="S99" s="906"/>
      <c r="T99" s="906"/>
      <c r="U99" s="906"/>
      <c r="V99" s="906"/>
      <c r="W99" s="906"/>
      <c r="X99" s="906"/>
      <c r="Y99" s="906"/>
      <c r="Z99" s="906"/>
      <c r="AA99" s="906"/>
    </row>
    <row r="100" spans="1:30" ht="15.75" customHeight="1">
      <c r="A100" s="945"/>
      <c r="B100" s="906" t="s">
        <v>400</v>
      </c>
      <c r="C100" s="906"/>
      <c r="D100" s="906"/>
      <c r="E100" s="906"/>
      <c r="F100" s="906"/>
      <c r="G100" s="1200" t="str">
        <f>IF(項目一覧!$C$56=0,"","建設業の許可   ("&amp;項目一覧!$C$56&amp;")  第  （"&amp;項目一覧!$C$57&amp;"）　　 "&amp;項目一覧!$C$58&amp;"　号")</f>
        <v>建設業の許可   ()  第  （）　　 　号</v>
      </c>
      <c r="J100" s="906"/>
      <c r="K100" s="906"/>
      <c r="L100" s="906"/>
      <c r="M100" s="906"/>
      <c r="N100" s="906"/>
      <c r="O100" s="906"/>
      <c r="P100" s="906"/>
      <c r="Q100" s="906"/>
      <c r="R100" s="906"/>
      <c r="S100" s="906"/>
      <c r="T100" s="906"/>
      <c r="U100" s="906"/>
      <c r="V100" s="906"/>
      <c r="W100" s="906"/>
      <c r="X100" s="906"/>
      <c r="Y100" s="906"/>
      <c r="Z100" s="906"/>
      <c r="AA100" s="906"/>
    </row>
    <row r="101" spans="1:30" ht="15.75" customHeight="1">
      <c r="A101" s="945"/>
      <c r="B101" s="906"/>
      <c r="C101" s="906"/>
      <c r="D101" s="906"/>
      <c r="E101" s="906"/>
      <c r="F101" s="906"/>
      <c r="G101" s="906" t="str">
        <f>IF(項目一覧!$C$59=0,"",項目一覧!$C$59)</f>
        <v/>
      </c>
      <c r="J101" s="906"/>
      <c r="K101" s="906"/>
      <c r="L101" s="906"/>
      <c r="M101" s="906"/>
      <c r="N101" s="906"/>
      <c r="O101" s="906"/>
      <c r="P101" s="906"/>
      <c r="Q101" s="906"/>
      <c r="R101" s="906"/>
      <c r="S101" s="906"/>
      <c r="T101" s="906"/>
      <c r="U101" s="906"/>
      <c r="V101" s="906"/>
      <c r="W101" s="906"/>
      <c r="X101" s="906"/>
      <c r="Y101" s="906"/>
      <c r="Z101" s="906"/>
      <c r="AA101" s="906"/>
    </row>
    <row r="102" spans="1:30" ht="15.75" customHeight="1">
      <c r="A102" s="945"/>
      <c r="B102" s="906" t="s">
        <v>399</v>
      </c>
      <c r="C102" s="906"/>
      <c r="D102" s="906"/>
      <c r="E102" s="906"/>
      <c r="F102" s="906"/>
      <c r="G102" s="906" t="str">
        <f>IF(項目一覧!$C$60=0,"",項目一覧!$C$60)</f>
        <v/>
      </c>
      <c r="J102" s="906"/>
      <c r="K102" s="906"/>
      <c r="L102" s="906"/>
      <c r="M102" s="906"/>
      <c r="N102" s="906"/>
      <c r="O102" s="906"/>
      <c r="P102" s="906"/>
      <c r="Q102" s="906"/>
      <c r="R102" s="906"/>
      <c r="S102" s="906"/>
      <c r="T102" s="906"/>
      <c r="U102" s="906"/>
      <c r="V102" s="906"/>
      <c r="W102" s="906"/>
      <c r="X102" s="906"/>
      <c r="Y102" s="906"/>
      <c r="Z102" s="906"/>
      <c r="AA102" s="906"/>
    </row>
    <row r="103" spans="1:30" ht="15.75" customHeight="1">
      <c r="A103" s="945"/>
      <c r="B103" s="906" t="s">
        <v>398</v>
      </c>
      <c r="C103" s="906"/>
      <c r="D103" s="906"/>
      <c r="E103" s="906"/>
      <c r="F103" s="906"/>
      <c r="G103" s="906" t="str">
        <f>IF(項目一覧!$C$61=0,"",項目一覧!$C$61)</f>
        <v/>
      </c>
      <c r="J103" s="906"/>
      <c r="K103" s="906"/>
      <c r="L103" s="906"/>
      <c r="M103" s="906"/>
      <c r="N103" s="906"/>
      <c r="O103" s="906"/>
      <c r="P103" s="906"/>
      <c r="Q103" s="906"/>
      <c r="R103" s="906"/>
      <c r="S103" s="906"/>
      <c r="T103" s="906"/>
      <c r="U103" s="906"/>
      <c r="V103" s="906"/>
      <c r="W103" s="906"/>
      <c r="X103" s="906"/>
      <c r="Y103" s="906"/>
      <c r="Z103" s="906"/>
      <c r="AA103" s="906"/>
    </row>
    <row r="104" spans="1:30" ht="15.75" customHeight="1">
      <c r="A104" s="935"/>
      <c r="B104" s="935" t="s">
        <v>397</v>
      </c>
      <c r="C104" s="935"/>
      <c r="D104" s="935"/>
      <c r="E104" s="935"/>
      <c r="F104" s="935"/>
      <c r="G104" s="935" t="str">
        <f>IF(項目一覧!$C$62=0,"",項目一覧!$C$62)</f>
        <v/>
      </c>
      <c r="H104" s="974"/>
      <c r="I104" s="974"/>
      <c r="J104" s="935"/>
      <c r="K104" s="935"/>
      <c r="L104" s="935"/>
      <c r="M104" s="935"/>
      <c r="N104" s="935"/>
      <c r="O104" s="935"/>
      <c r="P104" s="935"/>
      <c r="Q104" s="935"/>
      <c r="R104" s="935"/>
      <c r="S104" s="935"/>
      <c r="T104" s="935"/>
      <c r="U104" s="935"/>
      <c r="V104" s="935"/>
      <c r="W104" s="935"/>
      <c r="X104" s="935"/>
      <c r="Y104" s="935"/>
      <c r="Z104" s="935"/>
      <c r="AA104" s="935"/>
    </row>
    <row r="105" spans="1:30" s="1066" customFormat="1" ht="15.75" customHeight="1">
      <c r="A105" s="1203" t="s">
        <v>102</v>
      </c>
      <c r="B105" s="950" t="s">
        <v>763</v>
      </c>
      <c r="C105" s="950"/>
      <c r="D105" s="950"/>
      <c r="E105" s="950"/>
      <c r="F105" s="950"/>
      <c r="G105" s="950"/>
      <c r="H105" s="950"/>
      <c r="I105" s="950"/>
      <c r="J105" s="950"/>
      <c r="K105" s="950"/>
      <c r="L105" s="950"/>
      <c r="M105" s="950"/>
      <c r="N105" s="950"/>
      <c r="O105" s="950"/>
      <c r="P105" s="950"/>
      <c r="Q105" s="950"/>
      <c r="R105" s="950"/>
      <c r="S105" s="950"/>
      <c r="T105" s="950"/>
      <c r="U105" s="950"/>
      <c r="V105" s="950"/>
      <c r="W105" s="950"/>
      <c r="X105" s="950"/>
      <c r="Y105" s="950"/>
      <c r="Z105" s="950"/>
      <c r="AA105" s="950"/>
      <c r="AD105" s="904"/>
    </row>
    <row r="106" spans="1:30" s="1066" customFormat="1" ht="15.75" customHeight="1">
      <c r="A106" s="1204"/>
      <c r="B106" s="950" t="s">
        <v>750</v>
      </c>
      <c r="C106" s="950"/>
      <c r="D106" s="950"/>
      <c r="E106" s="950"/>
      <c r="F106" s="950"/>
      <c r="G106" s="950"/>
      <c r="H106" s="950"/>
      <c r="I106" s="950"/>
      <c r="J106" s="950"/>
      <c r="K106" s="950"/>
      <c r="L106" s="950"/>
      <c r="M106" s="950"/>
      <c r="N106" s="950"/>
      <c r="O106" s="950"/>
      <c r="P106" s="950"/>
      <c r="Q106" s="950"/>
      <c r="R106" s="950"/>
      <c r="S106" s="950"/>
      <c r="T106" s="950"/>
      <c r="U106" s="950"/>
      <c r="V106" s="950"/>
      <c r="W106" s="950"/>
      <c r="X106" s="950"/>
      <c r="Y106" s="950"/>
      <c r="Z106" s="950"/>
      <c r="AA106" s="1082"/>
      <c r="AD106" s="904"/>
    </row>
    <row r="107" spans="1:30" s="1066" customFormat="1" ht="15.75" customHeight="1">
      <c r="A107" s="1204"/>
      <c r="B107" s="950" t="s">
        <v>749</v>
      </c>
      <c r="C107" s="950"/>
      <c r="D107" s="950"/>
      <c r="E107" s="950"/>
      <c r="F107" s="950"/>
      <c r="G107" s="950"/>
      <c r="H107" s="950"/>
      <c r="I107" s="950"/>
      <c r="J107" s="950"/>
      <c r="K107" s="950"/>
      <c r="L107" s="950"/>
      <c r="M107" s="950"/>
      <c r="N107" s="950"/>
      <c r="O107" s="950"/>
      <c r="P107" s="950"/>
      <c r="Q107" s="950"/>
      <c r="R107" s="950"/>
      <c r="S107" s="950"/>
      <c r="T107" s="950"/>
      <c r="U107" s="950"/>
      <c r="V107" s="950"/>
      <c r="W107" s="950"/>
      <c r="X107" s="950"/>
      <c r="Y107" s="950"/>
      <c r="Z107" s="950"/>
      <c r="AA107" s="1082"/>
      <c r="AD107" s="904"/>
    </row>
    <row r="108" spans="1:30" s="1066" customFormat="1" ht="15.75" customHeight="1">
      <c r="A108" s="1204"/>
      <c r="B108" s="950" t="s">
        <v>748</v>
      </c>
      <c r="C108" s="950"/>
      <c r="D108" s="950"/>
      <c r="E108" s="950"/>
      <c r="F108" s="950"/>
      <c r="G108" s="950"/>
      <c r="H108" s="950"/>
      <c r="I108" s="950"/>
      <c r="J108" s="950"/>
      <c r="K108" s="950"/>
      <c r="L108" s="950"/>
      <c r="M108" s="950"/>
      <c r="N108" s="950"/>
      <c r="O108" s="950"/>
      <c r="P108" s="950"/>
      <c r="Q108" s="950"/>
      <c r="R108" s="950"/>
      <c r="S108" s="950"/>
      <c r="T108" s="950"/>
      <c r="U108" s="950"/>
      <c r="V108" s="950"/>
      <c r="W108" s="950"/>
      <c r="X108" s="950"/>
      <c r="Y108" s="950"/>
      <c r="Z108" s="950"/>
      <c r="AA108" s="1082"/>
      <c r="AD108" s="904"/>
    </row>
    <row r="109" spans="1:30" s="1066" customFormat="1" ht="15.75" customHeight="1">
      <c r="A109" s="1224"/>
      <c r="B109" s="950" t="s">
        <v>747</v>
      </c>
      <c r="C109" s="950"/>
      <c r="D109" s="950"/>
      <c r="E109" s="950"/>
      <c r="F109" s="950"/>
      <c r="G109" s="950"/>
      <c r="H109" s="950"/>
      <c r="I109" s="950"/>
      <c r="J109" s="950"/>
      <c r="K109" s="950"/>
      <c r="L109" s="950"/>
      <c r="M109" s="950"/>
      <c r="N109" s="950"/>
      <c r="O109" s="950"/>
      <c r="P109" s="950"/>
      <c r="Q109" s="950"/>
      <c r="R109" s="950"/>
      <c r="S109" s="950"/>
      <c r="T109" s="950"/>
      <c r="U109" s="950"/>
      <c r="V109" s="950"/>
      <c r="W109" s="950"/>
      <c r="X109" s="950"/>
      <c r="Y109" s="950"/>
      <c r="Z109" s="950"/>
      <c r="AA109" s="1082"/>
      <c r="AD109" s="904"/>
    </row>
    <row r="110" spans="1:30" s="1066" customFormat="1" ht="15.75" customHeight="1">
      <c r="A110" s="1203" t="s">
        <v>102</v>
      </c>
      <c r="B110" s="1088" t="s">
        <v>762</v>
      </c>
      <c r="C110" s="1088"/>
      <c r="D110" s="1088"/>
      <c r="E110" s="1088"/>
      <c r="F110" s="1088"/>
      <c r="G110" s="1088"/>
      <c r="H110" s="1088"/>
      <c r="I110" s="1088"/>
      <c r="J110" s="1088"/>
      <c r="K110" s="1088"/>
      <c r="L110" s="1088"/>
      <c r="M110" s="1088"/>
      <c r="N110" s="1088"/>
      <c r="O110" s="1088"/>
      <c r="P110" s="1088"/>
      <c r="Q110" s="1088"/>
      <c r="R110" s="1088"/>
      <c r="S110" s="1088"/>
      <c r="T110" s="1088"/>
      <c r="U110" s="1088"/>
      <c r="V110" s="1088"/>
      <c r="W110" s="1088"/>
      <c r="X110" s="1088"/>
      <c r="Y110" s="1088"/>
      <c r="Z110" s="1088"/>
      <c r="AA110" s="1088"/>
      <c r="AD110" s="904"/>
    </row>
    <row r="111" spans="1:30" s="1066" customFormat="1" ht="15.75" customHeight="1">
      <c r="A111" s="1204"/>
      <c r="B111" s="950"/>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0"/>
      <c r="AA111" s="950"/>
      <c r="AD111" s="904"/>
    </row>
    <row r="112" spans="1:30" s="1066" customFormat="1" ht="15.75" customHeight="1">
      <c r="A112" s="1204"/>
      <c r="B112" s="950"/>
      <c r="C112" s="950"/>
      <c r="D112" s="950"/>
      <c r="E112" s="950"/>
      <c r="F112" s="950"/>
      <c r="G112" s="950"/>
      <c r="H112" s="950"/>
      <c r="I112" s="950"/>
      <c r="J112" s="950"/>
      <c r="K112" s="950"/>
      <c r="L112" s="950"/>
      <c r="M112" s="950"/>
      <c r="N112" s="950"/>
      <c r="O112" s="950"/>
      <c r="P112" s="950"/>
      <c r="Q112" s="950"/>
      <c r="R112" s="950"/>
      <c r="S112" s="950"/>
      <c r="T112" s="950"/>
      <c r="U112" s="950"/>
      <c r="V112" s="950"/>
      <c r="W112" s="950"/>
      <c r="X112" s="950"/>
      <c r="Y112" s="950"/>
      <c r="Z112" s="950"/>
      <c r="AA112" s="950"/>
      <c r="AD112" s="904"/>
    </row>
    <row r="113" spans="1:30" s="1066" customFormat="1" ht="15.75" customHeight="1">
      <c r="A113" s="1204"/>
      <c r="B113" s="950"/>
      <c r="C113" s="950"/>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0"/>
      <c r="AA113" s="950"/>
      <c r="AD113" s="904"/>
    </row>
    <row r="114" spans="1:30" s="1066" customFormat="1" ht="15.75" customHeight="1">
      <c r="A114" s="950"/>
      <c r="B114" s="950"/>
      <c r="C114" s="950"/>
      <c r="D114" s="950"/>
      <c r="E114" s="950"/>
      <c r="F114" s="950"/>
      <c r="G114" s="1203"/>
      <c r="H114" s="950"/>
      <c r="I114" s="950"/>
      <c r="J114" s="950"/>
      <c r="K114" s="1203"/>
      <c r="L114" s="950"/>
      <c r="M114" s="950"/>
      <c r="N114" s="950"/>
      <c r="O114" s="1203"/>
      <c r="P114" s="950"/>
      <c r="Q114" s="950"/>
      <c r="R114" s="950"/>
      <c r="S114" s="1203"/>
      <c r="T114" s="950"/>
      <c r="U114" s="950"/>
      <c r="V114" s="950"/>
      <c r="W114" s="950"/>
      <c r="X114" s="950"/>
      <c r="Y114" s="950"/>
      <c r="Z114" s="950"/>
      <c r="AA114" s="950"/>
      <c r="AD114" s="904"/>
    </row>
    <row r="115" spans="1:30" s="1066" customFormat="1" ht="15.75" customHeight="1">
      <c r="A115" s="950"/>
      <c r="B115" s="950"/>
      <c r="C115" s="950"/>
      <c r="D115" s="950"/>
      <c r="E115" s="950"/>
      <c r="F115" s="950"/>
      <c r="G115" s="950"/>
      <c r="H115" s="1203"/>
      <c r="I115" s="950"/>
      <c r="J115" s="950"/>
      <c r="K115" s="950"/>
      <c r="L115" s="1203"/>
      <c r="M115" s="950"/>
      <c r="N115" s="950"/>
      <c r="O115" s="950"/>
      <c r="P115" s="1203"/>
      <c r="Q115" s="950"/>
      <c r="R115" s="950"/>
      <c r="S115" s="950"/>
      <c r="T115" s="1203"/>
      <c r="U115" s="950"/>
      <c r="V115" s="950"/>
      <c r="W115" s="950"/>
      <c r="X115" s="950"/>
      <c r="Y115" s="950"/>
      <c r="Z115" s="950"/>
      <c r="AA115" s="950"/>
      <c r="AD115" s="904"/>
    </row>
    <row r="116" spans="1:30" s="1066" customFormat="1" ht="15.75" customHeight="1">
      <c r="A116" s="1205"/>
      <c r="B116" s="1084"/>
      <c r="C116" s="1084"/>
      <c r="D116" s="1084"/>
      <c r="E116" s="1084"/>
      <c r="F116" s="1084"/>
      <c r="G116" s="1084"/>
      <c r="H116" s="1084"/>
      <c r="I116" s="1084"/>
      <c r="J116" s="1084"/>
      <c r="K116" s="1084"/>
      <c r="L116" s="1084"/>
      <c r="M116" s="1084"/>
      <c r="N116" s="1084"/>
      <c r="O116" s="1084"/>
      <c r="P116" s="1084"/>
      <c r="Q116" s="1084"/>
      <c r="R116" s="1084"/>
      <c r="S116" s="1084"/>
      <c r="T116" s="1084"/>
      <c r="U116" s="1084"/>
      <c r="V116" s="1084"/>
      <c r="W116" s="1084"/>
      <c r="X116" s="1084"/>
      <c r="Y116" s="1084"/>
      <c r="Z116" s="1084"/>
      <c r="AA116" s="1084"/>
      <c r="AD116" s="904"/>
    </row>
    <row r="117" spans="1:30" s="1066" customFormat="1" ht="18" customHeight="1">
      <c r="A117" s="1206" t="s">
        <v>102</v>
      </c>
      <c r="B117" s="1088" t="s">
        <v>738</v>
      </c>
      <c r="C117" s="1207"/>
      <c r="D117" s="1207"/>
      <c r="E117" s="1207"/>
      <c r="F117" s="1207"/>
      <c r="G117" s="1207"/>
      <c r="H117" s="1207"/>
      <c r="I117" s="1207"/>
      <c r="J117" s="1208"/>
      <c r="K117" s="1209" t="s">
        <v>2795</v>
      </c>
      <c r="L117" s="1210"/>
      <c r="M117" s="1210"/>
      <c r="N117" s="1210"/>
      <c r="O117" s="1210"/>
      <c r="P117" s="1210"/>
      <c r="Q117" s="1208"/>
      <c r="R117" s="1207"/>
      <c r="S117" s="1207"/>
      <c r="T117" s="1207"/>
      <c r="U117" s="1207"/>
      <c r="V117" s="1207"/>
      <c r="W117" s="1207"/>
      <c r="X117" s="1207"/>
      <c r="Y117" s="1207"/>
      <c r="Z117" s="1207"/>
      <c r="AA117" s="1207"/>
      <c r="AD117" s="904"/>
    </row>
    <row r="118" spans="1:30" s="1066" customFormat="1" ht="18" customHeight="1">
      <c r="A118" s="1211" t="s">
        <v>102</v>
      </c>
      <c r="B118" s="1209" t="s">
        <v>737</v>
      </c>
      <c r="C118" s="1208"/>
      <c r="D118" s="1208"/>
      <c r="E118" s="1208"/>
      <c r="F118" s="1208"/>
      <c r="G118" s="1208"/>
      <c r="H118" s="1208"/>
      <c r="I118" s="1212"/>
      <c r="J118" s="1212"/>
      <c r="K118" s="1209" t="s">
        <v>2795</v>
      </c>
      <c r="L118" s="1210"/>
      <c r="M118" s="1210"/>
      <c r="N118" s="1210"/>
      <c r="O118" s="1210"/>
      <c r="P118" s="1210"/>
      <c r="Q118" s="1212"/>
      <c r="R118" s="1212"/>
      <c r="S118" s="1212"/>
      <c r="T118" s="1212"/>
      <c r="U118" s="1212"/>
      <c r="V118" s="1212"/>
      <c r="W118" s="1212"/>
      <c r="X118" s="1212"/>
      <c r="Y118" s="1212"/>
      <c r="Z118" s="1212"/>
      <c r="AA118" s="1212"/>
      <c r="AD118" s="904"/>
    </row>
    <row r="119" spans="1:30" s="1066" customFormat="1" ht="15.75" customHeight="1">
      <c r="A119" s="1203" t="s">
        <v>102</v>
      </c>
      <c r="B119" s="950" t="s">
        <v>761</v>
      </c>
      <c r="C119" s="1079"/>
      <c r="D119" s="1079"/>
      <c r="E119" s="1079"/>
      <c r="F119" s="1079"/>
      <c r="G119" s="1079"/>
      <c r="H119" s="1079"/>
      <c r="Q119" s="1082"/>
      <c r="R119" s="1082" t="s">
        <v>760</v>
      </c>
      <c r="S119" s="1082"/>
      <c r="T119" s="1082"/>
      <c r="U119" s="1082"/>
      <c r="V119" s="1082"/>
      <c r="AD119" s="904"/>
    </row>
    <row r="120" spans="1:30" s="1066" customFormat="1" ht="15.75" customHeight="1">
      <c r="A120" s="1203"/>
      <c r="B120" s="950"/>
      <c r="C120" s="950"/>
      <c r="D120" s="950" t="s">
        <v>732</v>
      </c>
      <c r="E120" s="950"/>
      <c r="F120" s="950"/>
      <c r="G120" s="950"/>
      <c r="H120" s="950" t="s">
        <v>2795</v>
      </c>
      <c r="I120" s="1082"/>
      <c r="J120" s="1082"/>
      <c r="K120" s="1082"/>
      <c r="L120" s="1082"/>
      <c r="M120" s="1082"/>
      <c r="N120" s="1082"/>
      <c r="O120" s="1082" t="s">
        <v>71</v>
      </c>
      <c r="P120" s="2128"/>
      <c r="Q120" s="2128"/>
      <c r="R120" s="2128"/>
      <c r="S120" s="2128"/>
      <c r="T120" s="2128"/>
      <c r="U120" s="2128"/>
      <c r="V120" s="2128"/>
      <c r="W120" s="2128"/>
      <c r="X120" s="1082" t="s">
        <v>103</v>
      </c>
      <c r="Y120" s="1082"/>
      <c r="AD120" s="904"/>
    </row>
    <row r="121" spans="1:30" s="1066" customFormat="1" ht="15.75" customHeight="1">
      <c r="A121" s="1203"/>
      <c r="B121" s="950"/>
      <c r="C121" s="950"/>
      <c r="D121" s="950" t="s">
        <v>732</v>
      </c>
      <c r="E121" s="950"/>
      <c r="F121" s="950"/>
      <c r="G121" s="950"/>
      <c r="H121" s="950" t="s">
        <v>2795</v>
      </c>
      <c r="I121" s="1082"/>
      <c r="J121" s="1082"/>
      <c r="K121" s="1082"/>
      <c r="L121" s="1082"/>
      <c r="M121" s="1082"/>
      <c r="N121" s="1082"/>
      <c r="O121" s="1082" t="s">
        <v>71</v>
      </c>
      <c r="P121" s="2127"/>
      <c r="Q121" s="2127"/>
      <c r="R121" s="2127"/>
      <c r="S121" s="2127"/>
      <c r="T121" s="2127"/>
      <c r="U121" s="2127"/>
      <c r="V121" s="2127"/>
      <c r="W121" s="2127"/>
      <c r="X121" s="1082" t="s">
        <v>103</v>
      </c>
      <c r="Y121" s="1082"/>
      <c r="AD121" s="904"/>
    </row>
    <row r="122" spans="1:30" s="1066" customFormat="1" ht="15.75" customHeight="1">
      <c r="A122" s="1206" t="s">
        <v>102</v>
      </c>
      <c r="B122" s="1088" t="s">
        <v>731</v>
      </c>
      <c r="C122" s="1207"/>
      <c r="D122" s="1207"/>
      <c r="E122" s="1207"/>
      <c r="F122" s="1207"/>
      <c r="G122" s="1207"/>
      <c r="H122" s="1207"/>
      <c r="I122" s="1213"/>
      <c r="J122" s="1213"/>
      <c r="K122" s="1213"/>
      <c r="L122" s="1213"/>
      <c r="M122" s="1213"/>
      <c r="N122" s="1213"/>
      <c r="O122" s="1213"/>
      <c r="P122" s="1213"/>
      <c r="Q122" s="1213"/>
      <c r="R122" s="1213"/>
      <c r="S122" s="1213"/>
      <c r="T122" s="1213"/>
      <c r="U122" s="1213"/>
      <c r="V122" s="1213"/>
      <c r="W122" s="1213"/>
      <c r="X122" s="1213"/>
      <c r="Y122" s="1213"/>
      <c r="Z122" s="1213"/>
      <c r="AA122" s="1213"/>
      <c r="AD122" s="904"/>
    </row>
    <row r="123" spans="1:30" s="1066" customFormat="1" ht="15.75" customHeight="1">
      <c r="AD123" s="904"/>
    </row>
    <row r="124" spans="1:30" s="1066" customFormat="1" ht="15.75" customHeight="1">
      <c r="A124" s="1197"/>
      <c r="B124" s="1197"/>
      <c r="C124" s="1197"/>
      <c r="D124" s="1197"/>
      <c r="E124" s="1197"/>
      <c r="F124" s="1197"/>
      <c r="G124" s="1197"/>
      <c r="H124" s="1197"/>
      <c r="I124" s="1197"/>
      <c r="J124" s="1197"/>
      <c r="K124" s="1197"/>
      <c r="L124" s="1197"/>
      <c r="M124" s="1197"/>
      <c r="N124" s="1197"/>
      <c r="O124" s="1197"/>
      <c r="P124" s="1197"/>
      <c r="Q124" s="1197"/>
      <c r="R124" s="1197"/>
      <c r="S124" s="1197"/>
      <c r="T124" s="1197"/>
      <c r="U124" s="1197"/>
      <c r="V124" s="1197"/>
      <c r="W124" s="1197"/>
      <c r="X124" s="1197"/>
      <c r="Y124" s="1197"/>
      <c r="Z124" s="1197"/>
      <c r="AA124" s="1197"/>
      <c r="AD124" s="904"/>
    </row>
    <row r="125" spans="1:30" s="1066" customFormat="1">
      <c r="AD125" s="904"/>
    </row>
    <row r="126" spans="1:30" s="1066" customFormat="1">
      <c r="A126" s="1082"/>
      <c r="B126" s="950"/>
      <c r="C126" s="950"/>
      <c r="D126" s="950"/>
      <c r="E126" s="950"/>
      <c r="F126" s="950"/>
      <c r="G126" s="950"/>
      <c r="H126" s="950"/>
      <c r="I126" s="950"/>
      <c r="J126" s="950"/>
      <c r="K126" s="950"/>
      <c r="L126" s="950"/>
      <c r="M126" s="950"/>
      <c r="N126" s="950"/>
      <c r="O126" s="950"/>
      <c r="P126" s="950"/>
      <c r="Q126" s="950"/>
      <c r="R126" s="950"/>
      <c r="S126" s="950"/>
      <c r="T126" s="950"/>
      <c r="U126" s="950"/>
      <c r="V126" s="950"/>
      <c r="W126" s="950"/>
      <c r="X126" s="950"/>
      <c r="Y126" s="1082"/>
      <c r="Z126" s="1082"/>
      <c r="AA126" s="1082"/>
      <c r="AD126" s="904"/>
    </row>
  </sheetData>
  <mergeCells count="20">
    <mergeCell ref="B9:Y10"/>
    <mergeCell ref="AN21:AR21"/>
    <mergeCell ref="I36:T36"/>
    <mergeCell ref="G76:AA76"/>
    <mergeCell ref="I37:T40"/>
    <mergeCell ref="C36:H36"/>
    <mergeCell ref="U36:Z36"/>
    <mergeCell ref="P121:W121"/>
    <mergeCell ref="P120:W120"/>
    <mergeCell ref="B16:N17"/>
    <mergeCell ref="A43:AA43"/>
    <mergeCell ref="G85:AA85"/>
    <mergeCell ref="G94:AA94"/>
    <mergeCell ref="G87:AA88"/>
    <mergeCell ref="T20:Z20"/>
    <mergeCell ref="G96:AA97"/>
    <mergeCell ref="G68:AA69"/>
    <mergeCell ref="G78:AA79"/>
    <mergeCell ref="U40:Z40"/>
    <mergeCell ref="W19:Z19"/>
  </mergeCells>
  <phoneticPr fontId="2"/>
  <hyperlinks>
    <hyperlink ref="Q1:T1" location="作業メニュー!A1" display="作業メニュー" xr:uid="{00000000-0004-0000-1500-000000000000}"/>
  </hyperlinks>
  <printOptions horizontalCentered="1"/>
  <pageMargins left="0.59055118110236227" right="0.39370078740157483" top="0.59055118110236227" bottom="0.39370078740157483" header="0.51181102362204722" footer="0.19685039370078741"/>
  <pageSetup paperSize="9" scale="98" fitToHeight="0" orientation="portrait" r:id="rId1"/>
  <headerFooter alignWithMargins="0">
    <oddFooter>&amp;R250401</oddFooter>
  </headerFooter>
  <rowBreaks count="2" manualBreakCount="2">
    <brk id="41" max="26" man="1"/>
    <brk id="87" max="2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9">
    <pageSetUpPr autoPageBreaks="0"/>
  </sheetPr>
  <dimension ref="A1:AC126"/>
  <sheetViews>
    <sheetView showGridLines="0" workbookViewId="0"/>
  </sheetViews>
  <sheetFormatPr defaultColWidth="3.33203125" defaultRowHeight="13"/>
  <cols>
    <col min="1" max="16384" width="3.33203125" style="904"/>
  </cols>
  <sheetData>
    <row r="1" spans="1:28" s="897" customFormat="1" ht="38.25" customHeight="1" thickBot="1">
      <c r="A1" s="1045" t="s">
        <v>3710</v>
      </c>
      <c r="R1" s="898" t="s">
        <v>64</v>
      </c>
      <c r="S1" s="898"/>
      <c r="T1" s="898"/>
      <c r="U1" s="1091"/>
      <c r="AB1" s="900" t="s">
        <v>549</v>
      </c>
    </row>
    <row r="2" spans="1:28" s="1051" customFormat="1" ht="12.75" customHeight="1" thickTop="1">
      <c r="A2" s="1217"/>
      <c r="Q2" s="1218"/>
      <c r="R2" s="1218"/>
      <c r="S2" s="1218"/>
      <c r="T2" s="1218"/>
      <c r="AB2" s="1219"/>
    </row>
    <row r="3" spans="1:28" ht="12" customHeight="1">
      <c r="B3" s="1052" t="str">
        <f>IF(作業メニュー!AM13=TRUE, "第四十二号の八様式（第八条の二の五関係）（昇降機以外の建築設備用）（Ａ４）", "第九号様式（第二条の二、第三条の三関係）（昇降機以外の建築設備用）")</f>
        <v>第九号様式（第二条の二、第三条の三関係）（昇降機以外の建築設備用）</v>
      </c>
      <c r="C3" s="1052"/>
      <c r="D3" s="1052"/>
      <c r="E3" s="1052"/>
    </row>
    <row r="4" spans="1:28" s="1191" customFormat="1" ht="25.15" customHeight="1">
      <c r="E4" s="1191" t="str">
        <f>IF(作業メニュー!AM13=TRUE, "建築基準法第87条の４において準用する同法第18条第２項又は第４項の規定による", "")</f>
        <v/>
      </c>
    </row>
    <row r="5" spans="1:28" ht="27" customHeight="1">
      <c r="B5" s="1226" t="str">
        <f>IF(作業メニュー!AM13=TRUE, "計画変更通知書　（昇降機以外の建築設備）", "計画変更確認申請書　（昇降機以外の建築設備）")</f>
        <v>計画変更確認申請書　（昇降機以外の建築設備）</v>
      </c>
      <c r="C5" s="1192"/>
      <c r="D5" s="1192"/>
      <c r="E5" s="1192"/>
      <c r="F5" s="1192"/>
      <c r="G5" s="1192"/>
      <c r="H5" s="1192"/>
      <c r="I5" s="1192"/>
      <c r="J5" s="1192"/>
      <c r="K5" s="1192"/>
      <c r="L5" s="1192"/>
      <c r="M5" s="1192"/>
      <c r="N5" s="1192"/>
      <c r="O5" s="1192"/>
      <c r="P5" s="1192"/>
      <c r="Q5" s="1192"/>
      <c r="R5" s="1192"/>
      <c r="S5" s="1192"/>
      <c r="T5" s="1192"/>
      <c r="U5" s="1192"/>
      <c r="V5" s="1192"/>
      <c r="W5" s="1192"/>
      <c r="X5" s="1192"/>
      <c r="Y5" s="1192"/>
      <c r="Z5" s="1192"/>
      <c r="AA5" s="1192"/>
    </row>
    <row r="7" spans="1:28">
      <c r="M7" s="1089"/>
      <c r="N7" s="1089" t="s">
        <v>754</v>
      </c>
      <c r="O7" s="1089"/>
      <c r="P7" s="1089"/>
      <c r="Q7" s="1089"/>
    </row>
    <row r="9" spans="1:28" ht="19.149999999999999" customHeight="1">
      <c r="B9" s="2112" t="str">
        <f>IF(作業メニュー!AM13=TRUE, "　建築基準法第87条の４において準用する同法第18条第２項又は第４項の規定により計画の変更を通知します。", " 　建築基準法第87条の４において準用する同法第６条第１項又は第６条の２第１項の規定による計画の変更の確認を申請します。この申請書及び添付図書に記載の事項は、事実に相違ありません。")</f>
        <v xml:space="preserve"> 　建築基準法第87条の４において準用する同法第６条第１項又は第６条の２第１項の規定による計画の変更の確認を申請します。この申請書及び添付図書に記載の事項は、事実に相違ありません。</v>
      </c>
      <c r="C9" s="2112"/>
      <c r="D9" s="2112"/>
      <c r="E9" s="2112"/>
      <c r="F9" s="2112"/>
      <c r="G9" s="2112"/>
      <c r="H9" s="2112"/>
      <c r="I9" s="2112"/>
      <c r="J9" s="2112"/>
      <c r="K9" s="2112"/>
      <c r="L9" s="2112"/>
      <c r="M9" s="2112"/>
      <c r="N9" s="2112"/>
      <c r="O9" s="2112"/>
      <c r="P9" s="2112"/>
      <c r="Q9" s="2112"/>
      <c r="R9" s="2112"/>
      <c r="S9" s="2112"/>
      <c r="T9" s="2112"/>
      <c r="U9" s="2112"/>
      <c r="V9" s="2112"/>
      <c r="W9" s="2112"/>
      <c r="X9" s="2112"/>
    </row>
    <row r="10" spans="1:28" ht="19.149999999999999" customHeight="1">
      <c r="B10" s="2112"/>
      <c r="C10" s="2112"/>
      <c r="D10" s="2112"/>
      <c r="E10" s="2112"/>
      <c r="F10" s="2112"/>
      <c r="G10" s="2112"/>
      <c r="H10" s="2112"/>
      <c r="I10" s="2112"/>
      <c r="J10" s="2112"/>
      <c r="K10" s="2112"/>
      <c r="L10" s="2112"/>
      <c r="M10" s="2112"/>
      <c r="N10" s="2112"/>
      <c r="O10" s="2112"/>
      <c r="P10" s="2112"/>
      <c r="Q10" s="2112"/>
      <c r="R10" s="2112"/>
      <c r="S10" s="2112"/>
      <c r="T10" s="2112"/>
      <c r="U10" s="2112"/>
      <c r="V10" s="2112"/>
      <c r="W10" s="2112"/>
      <c r="X10" s="2112"/>
    </row>
    <row r="11" spans="1:28" ht="19.149999999999999" customHeight="1"/>
    <row r="12" spans="1:28" ht="19.149999999999999" customHeight="1"/>
    <row r="13" spans="1:28" ht="19.149999999999999" customHeight="1"/>
    <row r="14" spans="1:28" ht="19.149999999999999" customHeight="1"/>
    <row r="15" spans="1:28" ht="19.149999999999999" customHeight="1">
      <c r="B15" s="1738" t="str">
        <f>IF('確認申請書（建築）入力'!$M$4=0,"",'確認申請書（建築）入力'!$M$4)</f>
        <v>指定確認検査機関
　株式会社東日本住宅評価センター　様</v>
      </c>
      <c r="C15" s="1738"/>
      <c r="D15" s="1738"/>
      <c r="E15" s="1738"/>
      <c r="F15" s="1738"/>
      <c r="G15" s="1738"/>
      <c r="H15" s="1738"/>
      <c r="I15" s="1738"/>
      <c r="J15" s="1738"/>
      <c r="K15" s="1738"/>
      <c r="L15" s="1738"/>
      <c r="M15" s="1738"/>
      <c r="N15" s="1738"/>
    </row>
    <row r="16" spans="1:28" ht="19.149999999999999" customHeight="1">
      <c r="B16" s="1738"/>
      <c r="C16" s="1738"/>
      <c r="D16" s="1738"/>
      <c r="E16" s="1738"/>
      <c r="F16" s="1738"/>
      <c r="G16" s="1738"/>
      <c r="H16" s="1738"/>
      <c r="I16" s="1738"/>
      <c r="J16" s="1738"/>
      <c r="K16" s="1738"/>
      <c r="L16" s="1738"/>
      <c r="M16" s="1738"/>
      <c r="N16" s="1738"/>
    </row>
    <row r="17" spans="3:26" ht="19.149999999999999" customHeight="1">
      <c r="Q17" s="1066"/>
      <c r="R17" s="1066"/>
      <c r="S17" s="1066"/>
      <c r="T17" s="908" t="str">
        <f>IF(作業メニュー!AM13=TRUE, "第", "")</f>
        <v/>
      </c>
      <c r="U17" s="1671"/>
      <c r="V17" s="1671"/>
      <c r="W17" s="1671"/>
      <c r="X17" s="1671"/>
      <c r="Y17" s="907" t="str">
        <f>IF(作業メニュー!AM13=TRUE, "号", "")</f>
        <v/>
      </c>
    </row>
    <row r="18" spans="3:26" ht="19.149999999999999" customHeight="1">
      <c r="S18" s="904" t="s">
        <v>2799</v>
      </c>
    </row>
    <row r="19" spans="3:26" ht="19.149999999999999" customHeight="1"/>
    <row r="20" spans="3:26" ht="19.149999999999999" customHeight="1"/>
    <row r="21" spans="3:26" ht="19.149999999999999" customHeight="1"/>
    <row r="22" spans="3:26" ht="19.149999999999999" customHeight="1">
      <c r="R22" s="903" t="str">
        <f>IF(項目一覧!$C$183=0,"",項目一覧!$C$183)</f>
        <v/>
      </c>
    </row>
    <row r="23" spans="3:26" ht="19.149999999999999" customHeight="1">
      <c r="L23" s="903" t="str">
        <f>IF(作業メニュー!AM13=TRUE, "　通　知　者　官　職", "　申　請　者　　氏　　名")</f>
        <v>　申　請　者　　氏　　名</v>
      </c>
      <c r="R23" s="903" t="str">
        <f>IF(項目一覧!$C$4=0,"",項目一覧!$C$4)</f>
        <v/>
      </c>
    </row>
    <row r="24" spans="3:26" ht="19.149999999999999" customHeight="1"/>
    <row r="25" spans="3:26" ht="19.149999999999999" customHeight="1"/>
    <row r="26" spans="3:26" ht="13.5" customHeight="1"/>
    <row r="27" spans="3:26" ht="19.149999999999999" customHeight="1"/>
    <row r="28" spans="3:26" ht="19.149999999999999" customHeight="1">
      <c r="C28" s="974"/>
      <c r="D28" s="974"/>
      <c r="E28" s="974"/>
      <c r="F28" s="974"/>
      <c r="G28" s="974"/>
      <c r="H28" s="974"/>
      <c r="I28" s="974"/>
      <c r="J28" s="974"/>
      <c r="K28" s="974"/>
      <c r="L28" s="974"/>
      <c r="M28" s="974"/>
      <c r="N28" s="974"/>
      <c r="O28" s="974"/>
      <c r="P28" s="974"/>
      <c r="Q28" s="974"/>
      <c r="R28" s="974"/>
      <c r="S28" s="974"/>
      <c r="T28" s="974"/>
      <c r="U28" s="974"/>
      <c r="V28" s="974"/>
      <c r="W28" s="974"/>
      <c r="X28" s="974"/>
      <c r="Y28" s="974"/>
      <c r="Z28" s="974"/>
    </row>
    <row r="29" spans="3:26" ht="19.149999999999999" customHeight="1">
      <c r="C29" s="904" t="str">
        <f>IF(作業メニュー!AM13=TRUE, "[計画を変更する昇降機の直前の審査]", "[計画を変更する昇降機の直前の確認]")</f>
        <v>[計画を変更する昇降機の直前の確認]</v>
      </c>
    </row>
    <row r="30" spans="3:26" ht="19.149999999999999" customHeight="1">
      <c r="D30" s="904" t="s">
        <v>554</v>
      </c>
      <c r="M30" s="904" t="s">
        <v>527</v>
      </c>
      <c r="V30" s="904" t="s">
        <v>111</v>
      </c>
    </row>
    <row r="31" spans="3:26" ht="19.149999999999999" customHeight="1">
      <c r="D31" s="904" t="s">
        <v>553</v>
      </c>
      <c r="M31" s="904" t="s">
        <v>2809</v>
      </c>
      <c r="P31" s="904" t="s">
        <v>603</v>
      </c>
      <c r="S31" s="904" t="s">
        <v>602</v>
      </c>
      <c r="V31" s="904" t="s">
        <v>601</v>
      </c>
    </row>
    <row r="32" spans="3:26" ht="19.149999999999999" customHeight="1">
      <c r="D32" s="904" t="s">
        <v>552</v>
      </c>
      <c r="M32" s="904" t="s">
        <v>773</v>
      </c>
    </row>
    <row r="33" spans="1:27" ht="19.149999999999999" customHeight="1">
      <c r="D33" s="904" t="s">
        <v>551</v>
      </c>
    </row>
    <row r="34" spans="1:27" ht="19.149999999999999" customHeight="1"/>
    <row r="35" spans="1:27" ht="19.149999999999999" customHeight="1"/>
    <row r="36" spans="1:27" ht="19.149999999999999" customHeight="1"/>
    <row r="37" spans="1:27" ht="14.25" customHeight="1"/>
    <row r="38" spans="1:27" ht="20.25" customHeight="1">
      <c r="B38" s="1061"/>
      <c r="C38" s="1223" t="s">
        <v>768</v>
      </c>
      <c r="D38" s="922"/>
      <c r="E38" s="922"/>
      <c r="F38" s="922"/>
      <c r="G38" s="922"/>
      <c r="H38" s="923"/>
      <c r="I38" s="1706" t="s">
        <v>767</v>
      </c>
      <c r="J38" s="1707"/>
      <c r="K38" s="1707"/>
      <c r="L38" s="1707"/>
      <c r="M38" s="1707"/>
      <c r="N38" s="1707"/>
      <c r="O38" s="1707"/>
      <c r="P38" s="1707"/>
      <c r="Q38" s="1707"/>
      <c r="R38" s="1707"/>
      <c r="S38" s="1707"/>
      <c r="T38" s="1708"/>
      <c r="U38" s="1223" t="s">
        <v>766</v>
      </c>
      <c r="V38" s="922"/>
      <c r="W38" s="922"/>
      <c r="X38" s="922"/>
      <c r="Y38" s="922"/>
      <c r="Z38" s="923"/>
    </row>
    <row r="39" spans="1:27" ht="28.5" customHeight="1">
      <c r="B39" s="1061"/>
      <c r="C39" s="1221"/>
      <c r="D39" s="914"/>
      <c r="E39" s="914"/>
      <c r="F39" s="914"/>
      <c r="G39" s="914"/>
      <c r="H39" s="1222"/>
      <c r="I39" s="1715" t="s">
        <v>435</v>
      </c>
      <c r="J39" s="1716"/>
      <c r="K39" s="1716"/>
      <c r="L39" s="1716"/>
      <c r="M39" s="1716"/>
      <c r="N39" s="1716"/>
      <c r="O39" s="1716"/>
      <c r="P39" s="1716"/>
      <c r="Q39" s="1716"/>
      <c r="R39" s="1716"/>
      <c r="S39" s="1716"/>
      <c r="T39" s="1717"/>
      <c r="U39" s="1223" t="s">
        <v>2805</v>
      </c>
      <c r="V39" s="922"/>
      <c r="W39" s="922"/>
      <c r="X39" s="922"/>
      <c r="Y39" s="922"/>
      <c r="Z39" s="923"/>
    </row>
    <row r="40" spans="1:27" ht="24" customHeight="1">
      <c r="B40" s="1061"/>
      <c r="C40" s="926"/>
      <c r="D40" s="903"/>
      <c r="E40" s="903"/>
      <c r="F40" s="903"/>
      <c r="G40" s="903"/>
      <c r="H40" s="925"/>
      <c r="I40" s="1718"/>
      <c r="J40" s="1719"/>
      <c r="K40" s="1719"/>
      <c r="L40" s="1719"/>
      <c r="M40" s="1719"/>
      <c r="N40" s="1719"/>
      <c r="O40" s="1719"/>
      <c r="P40" s="1719"/>
      <c r="Q40" s="1719"/>
      <c r="R40" s="1719"/>
      <c r="S40" s="1719"/>
      <c r="T40" s="1720"/>
      <c r="U40" s="1221" t="s">
        <v>114</v>
      </c>
      <c r="V40" s="914" t="s">
        <v>759</v>
      </c>
      <c r="W40" s="916"/>
      <c r="X40" s="914"/>
      <c r="Y40" s="914"/>
      <c r="Z40" s="1055"/>
    </row>
    <row r="41" spans="1:27" ht="24" customHeight="1">
      <c r="B41" s="1061"/>
      <c r="C41" s="926"/>
      <c r="D41" s="903"/>
      <c r="E41" s="903"/>
      <c r="F41" s="903"/>
      <c r="G41" s="903"/>
      <c r="H41" s="925"/>
      <c r="I41" s="1718"/>
      <c r="J41" s="1719"/>
      <c r="K41" s="1719"/>
      <c r="L41" s="1719"/>
      <c r="M41" s="1719"/>
      <c r="N41" s="1719"/>
      <c r="O41" s="1719"/>
      <c r="P41" s="1719"/>
      <c r="Q41" s="1719"/>
      <c r="R41" s="1719"/>
      <c r="S41" s="1719"/>
      <c r="T41" s="1720"/>
      <c r="U41" s="926"/>
      <c r="V41" s="903"/>
      <c r="W41" s="903"/>
      <c r="X41" s="903"/>
      <c r="Y41" s="903"/>
      <c r="Z41" s="925" t="s">
        <v>113</v>
      </c>
    </row>
    <row r="42" spans="1:27" ht="33.75" customHeight="1">
      <c r="B42" s="1061"/>
      <c r="C42" s="931"/>
      <c r="D42" s="932"/>
      <c r="E42" s="932"/>
      <c r="F42" s="932"/>
      <c r="G42" s="932"/>
      <c r="H42" s="933"/>
      <c r="I42" s="1721"/>
      <c r="J42" s="1722"/>
      <c r="K42" s="1722"/>
      <c r="L42" s="1722"/>
      <c r="M42" s="1722"/>
      <c r="N42" s="1722"/>
      <c r="O42" s="1722"/>
      <c r="P42" s="1722"/>
      <c r="Q42" s="1722"/>
      <c r="R42" s="1722"/>
      <c r="S42" s="1722"/>
      <c r="T42" s="1723"/>
      <c r="U42" s="1721" t="s">
        <v>2383</v>
      </c>
      <c r="V42" s="1722"/>
      <c r="W42" s="1722"/>
      <c r="X42" s="1722"/>
      <c r="Y42" s="1722"/>
      <c r="Z42" s="1723"/>
    </row>
    <row r="43" spans="1:27" ht="21" customHeight="1">
      <c r="C43" s="903"/>
      <c r="D43" s="903"/>
      <c r="E43" s="903"/>
      <c r="F43" s="903"/>
      <c r="G43" s="903"/>
      <c r="H43" s="903"/>
      <c r="I43" s="903"/>
      <c r="J43" s="903"/>
      <c r="K43" s="903"/>
      <c r="L43" s="903"/>
      <c r="M43" s="903"/>
      <c r="N43" s="903"/>
      <c r="O43" s="903"/>
      <c r="P43" s="903"/>
      <c r="Q43" s="903"/>
      <c r="R43" s="903"/>
      <c r="S43" s="903"/>
      <c r="T43" s="903"/>
      <c r="U43" s="903"/>
      <c r="V43" s="903"/>
      <c r="W43" s="903"/>
      <c r="X43" s="903"/>
      <c r="Y43" s="903"/>
      <c r="Z43" s="903"/>
    </row>
    <row r="44" spans="1:27" ht="10.5" customHeight="1">
      <c r="A44" s="903"/>
      <c r="B44" s="903"/>
      <c r="C44" s="903"/>
      <c r="D44" s="903"/>
      <c r="E44" s="1089"/>
      <c r="F44" s="1089"/>
      <c r="G44" s="903"/>
      <c r="H44" s="903"/>
      <c r="I44" s="903"/>
      <c r="J44" s="903"/>
      <c r="K44" s="903"/>
      <c r="L44" s="903"/>
      <c r="M44" s="903"/>
      <c r="N44" s="903"/>
      <c r="O44" s="903"/>
      <c r="P44" s="903"/>
      <c r="Q44" s="903"/>
      <c r="R44" s="903"/>
      <c r="S44" s="903"/>
      <c r="T44" s="903"/>
      <c r="U44" s="903"/>
      <c r="V44" s="903"/>
      <c r="W44" s="903"/>
      <c r="X44" s="903"/>
      <c r="Y44" s="903"/>
      <c r="Z44" s="903"/>
      <c r="AA44" s="903"/>
    </row>
    <row r="45" spans="1:27" ht="6.75" customHeight="1">
      <c r="A45" s="903"/>
      <c r="B45" s="903"/>
      <c r="C45" s="903"/>
      <c r="D45" s="903"/>
      <c r="E45" s="903"/>
      <c r="F45" s="903"/>
      <c r="G45" s="903"/>
      <c r="H45" s="903"/>
      <c r="I45" s="903"/>
      <c r="J45" s="903"/>
      <c r="K45" s="903"/>
      <c r="L45" s="903"/>
      <c r="M45" s="903"/>
      <c r="N45" s="903"/>
      <c r="O45" s="903"/>
      <c r="P45" s="903"/>
      <c r="Q45" s="903"/>
      <c r="R45" s="903"/>
      <c r="S45" s="903"/>
      <c r="T45" s="903"/>
      <c r="U45" s="903"/>
      <c r="V45" s="903"/>
      <c r="W45" s="903"/>
      <c r="X45" s="903"/>
      <c r="Y45" s="903"/>
      <c r="Z45" s="903"/>
      <c r="AA45" s="903"/>
    </row>
    <row r="46" spans="1:27" ht="15.75" customHeight="1">
      <c r="A46" s="1682" t="s">
        <v>434</v>
      </c>
      <c r="B46" s="1682"/>
      <c r="C46" s="1682"/>
      <c r="D46" s="1682"/>
      <c r="E46" s="1682"/>
      <c r="F46" s="1682"/>
      <c r="G46" s="1682"/>
      <c r="H46" s="1682"/>
      <c r="I46" s="1682"/>
      <c r="J46" s="1682"/>
      <c r="K46" s="1682"/>
      <c r="L46" s="1682"/>
      <c r="M46" s="1682"/>
      <c r="N46" s="1682"/>
      <c r="O46" s="1682"/>
      <c r="P46" s="1682"/>
      <c r="Q46" s="1682"/>
      <c r="R46" s="1682"/>
      <c r="S46" s="1682"/>
      <c r="T46" s="1682"/>
      <c r="U46" s="1682"/>
      <c r="V46" s="1682"/>
      <c r="W46" s="1682"/>
      <c r="X46" s="1682"/>
      <c r="Y46" s="1682"/>
      <c r="Z46" s="1682"/>
      <c r="AA46" s="1682"/>
    </row>
    <row r="47" spans="1:27" ht="15.75" customHeight="1">
      <c r="A47" s="959" t="s">
        <v>772</v>
      </c>
      <c r="B47" s="937" t="s">
        <v>752</v>
      </c>
      <c r="C47" s="937"/>
      <c r="D47" s="937"/>
      <c r="E47" s="937"/>
      <c r="F47" s="937"/>
      <c r="G47" s="937"/>
      <c r="H47" s="916"/>
      <c r="I47" s="916"/>
      <c r="J47" s="937"/>
      <c r="K47" s="937"/>
      <c r="L47" s="937"/>
      <c r="M47" s="937"/>
      <c r="N47" s="937"/>
      <c r="O47" s="937"/>
      <c r="P47" s="937"/>
      <c r="Q47" s="937"/>
      <c r="R47" s="937"/>
      <c r="S47" s="937"/>
      <c r="T47" s="937"/>
      <c r="U47" s="937"/>
      <c r="V47" s="937"/>
      <c r="W47" s="937"/>
      <c r="X47" s="937"/>
      <c r="Y47" s="937"/>
      <c r="Z47" s="937"/>
      <c r="AA47" s="937"/>
    </row>
    <row r="48" spans="1:27" ht="15.75" customHeight="1">
      <c r="A48" s="936"/>
      <c r="B48" s="906" t="s">
        <v>431</v>
      </c>
      <c r="C48" s="906"/>
      <c r="D48" s="906"/>
      <c r="E48" s="906"/>
      <c r="F48" s="906"/>
      <c r="G48" s="906" t="str">
        <f>IF(項目一覧!$C$21=0,"",項目一覧!$C$21&amp;"  ")&amp;IF(項目一覧!$C$5=0,"",項目一覧!$C$5)</f>
        <v xml:space="preserve">  </v>
      </c>
      <c r="J48" s="906"/>
      <c r="K48" s="906"/>
      <c r="L48" s="906"/>
      <c r="M48" s="906"/>
      <c r="N48" s="906"/>
      <c r="O48" s="906"/>
      <c r="P48" s="906"/>
      <c r="Q48" s="906"/>
      <c r="R48" s="906"/>
      <c r="S48" s="906"/>
      <c r="T48" s="906"/>
      <c r="U48" s="906"/>
      <c r="V48" s="906"/>
      <c r="W48" s="906"/>
      <c r="X48" s="906"/>
      <c r="Y48" s="906"/>
      <c r="Z48" s="906"/>
      <c r="AA48" s="906"/>
    </row>
    <row r="49" spans="1:27" ht="15.75" customHeight="1">
      <c r="A49" s="936"/>
      <c r="B49" s="906" t="s">
        <v>408</v>
      </c>
      <c r="C49" s="906"/>
      <c r="D49" s="906"/>
      <c r="E49" s="906"/>
      <c r="F49" s="906"/>
      <c r="G49" s="906" t="str">
        <f>IF(項目一覧!$C$183=0,"",項目一覧!$C$183&amp;"  ")&amp;IF(項目一覧!$C$4=0,"",項目一覧!$C$4)</f>
        <v xml:space="preserve">  </v>
      </c>
      <c r="J49" s="906"/>
      <c r="K49" s="906"/>
      <c r="L49" s="906"/>
      <c r="M49" s="906"/>
      <c r="N49" s="906"/>
      <c r="O49" s="906"/>
      <c r="P49" s="906"/>
      <c r="Q49" s="906"/>
      <c r="R49" s="906"/>
      <c r="S49" s="906"/>
      <c r="T49" s="906"/>
      <c r="U49" s="906"/>
      <c r="V49" s="906"/>
      <c r="W49" s="906"/>
      <c r="X49" s="906"/>
      <c r="Y49" s="906"/>
      <c r="Z49" s="906"/>
      <c r="AA49" s="906"/>
    </row>
    <row r="50" spans="1:27" ht="15.75" customHeight="1">
      <c r="A50" s="936"/>
      <c r="B50" s="906" t="s">
        <v>399</v>
      </c>
      <c r="C50" s="906"/>
      <c r="D50" s="906"/>
      <c r="E50" s="906"/>
      <c r="F50" s="906"/>
      <c r="G50" s="906" t="str">
        <f>IF(項目一覧!$C$6=0,"",項目一覧!$C$6)</f>
        <v/>
      </c>
      <c r="J50" s="906"/>
      <c r="K50" s="906"/>
      <c r="L50" s="906"/>
      <c r="M50" s="906"/>
      <c r="N50" s="906"/>
      <c r="O50" s="906"/>
      <c r="P50" s="906"/>
      <c r="Q50" s="906"/>
      <c r="R50" s="906"/>
      <c r="S50" s="906"/>
      <c r="T50" s="906"/>
      <c r="U50" s="906"/>
      <c r="V50" s="906"/>
      <c r="W50" s="906"/>
      <c r="X50" s="906"/>
      <c r="Y50" s="906"/>
      <c r="Z50" s="906"/>
      <c r="AA50" s="906"/>
    </row>
    <row r="51" spans="1:27" ht="15.75" customHeight="1">
      <c r="A51" s="936"/>
      <c r="B51" s="906" t="s">
        <v>430</v>
      </c>
      <c r="C51" s="906"/>
      <c r="D51" s="906"/>
      <c r="E51" s="906"/>
      <c r="F51" s="906"/>
      <c r="G51" s="906" t="str">
        <f>IF(項目一覧!$C$7=0,"",項目一覧!$C$7)</f>
        <v/>
      </c>
      <c r="J51" s="906"/>
      <c r="K51" s="906"/>
      <c r="L51" s="906"/>
      <c r="M51" s="906"/>
      <c r="N51" s="906"/>
      <c r="O51" s="906"/>
      <c r="P51" s="906"/>
      <c r="Q51" s="906"/>
      <c r="R51" s="906"/>
      <c r="S51" s="906"/>
      <c r="T51" s="906"/>
      <c r="U51" s="906"/>
      <c r="V51" s="906"/>
      <c r="W51" s="906"/>
      <c r="X51" s="906"/>
      <c r="Y51" s="906"/>
      <c r="Z51" s="906"/>
      <c r="AA51" s="906"/>
    </row>
    <row r="52" spans="1:27" ht="15.75" customHeight="1">
      <c r="A52" s="940"/>
      <c r="B52" s="935" t="s">
        <v>397</v>
      </c>
      <c r="C52" s="935"/>
      <c r="D52" s="935"/>
      <c r="E52" s="935"/>
      <c r="F52" s="935"/>
      <c r="G52" s="935" t="str">
        <f>IF(項目一覧!$C$8=0,"",項目一覧!$C$8)</f>
        <v/>
      </c>
      <c r="H52" s="974"/>
      <c r="I52" s="974"/>
      <c r="J52" s="935"/>
      <c r="K52" s="935"/>
      <c r="L52" s="935"/>
      <c r="M52" s="935"/>
      <c r="N52" s="935"/>
      <c r="O52" s="935"/>
      <c r="P52" s="935"/>
      <c r="Q52" s="935"/>
      <c r="R52" s="935"/>
      <c r="S52" s="935"/>
      <c r="T52" s="935"/>
      <c r="U52" s="935"/>
      <c r="V52" s="935"/>
      <c r="W52" s="935"/>
      <c r="X52" s="935"/>
      <c r="Y52" s="935"/>
      <c r="Z52" s="935"/>
      <c r="AA52" s="935"/>
    </row>
    <row r="53" spans="1:27" ht="15.75" customHeight="1">
      <c r="A53" s="936" t="s">
        <v>772</v>
      </c>
      <c r="B53" s="906" t="s">
        <v>429</v>
      </c>
      <c r="C53" s="906"/>
      <c r="D53" s="906"/>
      <c r="E53" s="906"/>
      <c r="F53" s="906"/>
      <c r="G53" s="906"/>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409</v>
      </c>
      <c r="C54" s="906"/>
      <c r="D54" s="906"/>
      <c r="E54" s="906"/>
      <c r="F54" s="906"/>
      <c r="G54" s="943" t="str">
        <f>IF(項目一覧!$C$9=0,"","("&amp;項目一覧!$C$9&amp;") 建築士  （"&amp;項目一覧!$C$10&amp;"）登録　第　 "&amp;項目一覧!$C$11&amp;"　号")</f>
        <v>() 建築士  （）登録　第　 　号</v>
      </c>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t="s">
        <v>408</v>
      </c>
      <c r="C55" s="906"/>
      <c r="D55" s="906"/>
      <c r="E55" s="906"/>
      <c r="F55" s="906"/>
      <c r="G55" s="906" t="str">
        <f>IF(項目一覧!$C$12=0,"",項目一覧!$C$12)</f>
        <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t="s">
        <v>407</v>
      </c>
      <c r="C56" s="906"/>
      <c r="D56" s="906"/>
      <c r="E56" s="906"/>
      <c r="F56" s="906"/>
      <c r="G56" s="943" t="str">
        <f>IF(項目一覧!$C$9=0,"","("&amp;項目一覧!$C$9&amp;") 建築士事務所  （"&amp;項目一覧!$C$10&amp;"）知事登録　第　 "&amp;項目一覧!$C$11&amp;"　号")</f>
        <v>() 建築士事務所  （）知事登録　第　 　号</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c r="C57" s="906"/>
      <c r="D57" s="906"/>
      <c r="E57" s="906"/>
      <c r="F57" s="906"/>
      <c r="G57" s="906" t="str">
        <f>IF(項目一覧!$C$16=0,"",項目一覧!$C$16)</f>
        <v/>
      </c>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406</v>
      </c>
      <c r="C58" s="906"/>
      <c r="D58" s="906"/>
      <c r="E58" s="906"/>
      <c r="F58" s="906"/>
      <c r="G58" s="906" t="str">
        <f>IF(項目一覧!$C$17=0,"",項目一覧!$C$17)</f>
        <v/>
      </c>
      <c r="J58" s="906"/>
      <c r="K58" s="906"/>
      <c r="L58" s="906"/>
      <c r="M58" s="906"/>
      <c r="N58" s="906"/>
      <c r="O58" s="906"/>
      <c r="P58" s="906"/>
      <c r="Q58" s="906"/>
      <c r="R58" s="906"/>
      <c r="S58" s="906"/>
      <c r="T58" s="906"/>
      <c r="U58" s="906"/>
      <c r="V58" s="906"/>
      <c r="W58" s="906"/>
      <c r="X58" s="906"/>
      <c r="Y58" s="906"/>
      <c r="Z58" s="906"/>
      <c r="AA58" s="906"/>
    </row>
    <row r="59" spans="1:27" ht="15.75" customHeight="1">
      <c r="A59" s="936"/>
      <c r="B59" s="906" t="s">
        <v>405</v>
      </c>
      <c r="C59" s="906"/>
      <c r="D59" s="906"/>
      <c r="E59" s="906"/>
      <c r="F59" s="906"/>
      <c r="G59" s="906" t="str">
        <f>IF(項目一覧!$C$18=0,"",項目一覧!$C$18)</f>
        <v/>
      </c>
      <c r="J59" s="906"/>
      <c r="K59" s="906"/>
      <c r="L59" s="906"/>
      <c r="M59" s="906"/>
      <c r="N59" s="906"/>
      <c r="O59" s="906"/>
      <c r="P59" s="906"/>
      <c r="Q59" s="906"/>
      <c r="R59" s="906"/>
      <c r="S59" s="906"/>
      <c r="T59" s="906"/>
      <c r="U59" s="906"/>
      <c r="V59" s="906"/>
      <c r="W59" s="906"/>
      <c r="X59" s="906"/>
      <c r="Y59" s="906"/>
      <c r="Z59" s="906"/>
      <c r="AA59" s="906"/>
    </row>
    <row r="60" spans="1:27" ht="15.75" customHeight="1">
      <c r="A60" s="940"/>
      <c r="B60" s="935" t="s">
        <v>404</v>
      </c>
      <c r="C60" s="935"/>
      <c r="D60" s="935"/>
      <c r="E60" s="935"/>
      <c r="F60" s="935"/>
      <c r="G60" s="935" t="str">
        <f>IF(項目一覧!$C$19=0,"",項目一覧!$C$19)</f>
        <v/>
      </c>
      <c r="H60" s="974"/>
      <c r="I60" s="974"/>
      <c r="J60" s="935"/>
      <c r="K60" s="935"/>
      <c r="L60" s="935"/>
      <c r="M60" s="935"/>
      <c r="N60" s="935"/>
      <c r="O60" s="935"/>
      <c r="P60" s="935"/>
      <c r="Q60" s="935"/>
      <c r="R60" s="935"/>
      <c r="S60" s="935"/>
      <c r="T60" s="935"/>
      <c r="U60" s="935"/>
      <c r="V60" s="935"/>
      <c r="W60" s="935"/>
      <c r="X60" s="935"/>
      <c r="Y60" s="935"/>
      <c r="Z60" s="935"/>
      <c r="AA60" s="935"/>
    </row>
    <row r="61" spans="1:27" ht="15.75" customHeight="1">
      <c r="A61" s="936" t="s">
        <v>772</v>
      </c>
      <c r="B61" s="906" t="s">
        <v>428</v>
      </c>
      <c r="C61" s="906"/>
      <c r="D61" s="906"/>
      <c r="E61" s="906"/>
      <c r="F61" s="906"/>
      <c r="G61" s="906"/>
      <c r="J61" s="906"/>
      <c r="K61" s="906"/>
      <c r="L61" s="906"/>
      <c r="M61" s="906"/>
      <c r="N61" s="906"/>
      <c r="O61" s="906"/>
      <c r="P61" s="906"/>
      <c r="Q61" s="906"/>
      <c r="R61" s="906"/>
      <c r="S61" s="906"/>
      <c r="T61" s="906"/>
      <c r="U61" s="906"/>
      <c r="V61" s="906"/>
      <c r="W61" s="906"/>
      <c r="X61" s="906"/>
      <c r="Y61" s="906"/>
      <c r="Z61" s="906"/>
      <c r="AA61" s="906"/>
    </row>
    <row r="62" spans="1:27" ht="18" customHeight="1">
      <c r="A62" s="936"/>
      <c r="B62" s="906" t="s">
        <v>427</v>
      </c>
      <c r="C62" s="906"/>
      <c r="D62" s="906"/>
      <c r="E62" s="906"/>
      <c r="F62" s="906"/>
      <c r="G62" s="906"/>
      <c r="H62" s="906"/>
      <c r="I62" s="906"/>
      <c r="J62" s="906"/>
      <c r="K62" s="906"/>
      <c r="L62" s="906"/>
      <c r="M62" s="906"/>
      <c r="N62" s="906"/>
      <c r="O62" s="906"/>
      <c r="P62" s="906"/>
      <c r="Q62" s="906"/>
      <c r="R62" s="906"/>
      <c r="S62" s="906"/>
      <c r="T62" s="906"/>
      <c r="U62" s="906"/>
      <c r="V62" s="906"/>
      <c r="W62" s="906"/>
      <c r="X62" s="906"/>
      <c r="Y62" s="906"/>
      <c r="Z62" s="906"/>
      <c r="AA62" s="906"/>
    </row>
    <row r="63" spans="1:27" ht="15.75" customHeight="1">
      <c r="A63" s="936"/>
      <c r="B63" s="906" t="s">
        <v>409</v>
      </c>
      <c r="C63" s="906"/>
      <c r="D63" s="906"/>
      <c r="E63" s="906"/>
      <c r="F63" s="906"/>
      <c r="G63" s="943" t="str">
        <f>IF(項目一覧!$C$22=0,"","("&amp;項目一覧!$C$22&amp;") 建築士  （"&amp;項目一覧!$C$23&amp;"）登録　第　 "&amp;項目一覧!$C$24&amp;"　号")</f>
        <v>() 建築士  （）登録　第　 　号</v>
      </c>
      <c r="J63" s="906"/>
      <c r="K63" s="906"/>
      <c r="L63" s="906"/>
      <c r="M63" s="906"/>
      <c r="N63" s="906"/>
      <c r="O63" s="906"/>
      <c r="P63" s="906"/>
      <c r="Q63" s="906"/>
      <c r="R63" s="906"/>
      <c r="S63" s="906"/>
      <c r="T63" s="906"/>
      <c r="U63" s="906"/>
      <c r="V63" s="906"/>
      <c r="W63" s="906"/>
      <c r="X63" s="906"/>
      <c r="Y63" s="906"/>
      <c r="Z63" s="906"/>
      <c r="AA63" s="906"/>
    </row>
    <row r="64" spans="1:27" ht="15.75" customHeight="1">
      <c r="A64" s="936"/>
      <c r="B64" s="906" t="s">
        <v>408</v>
      </c>
      <c r="C64" s="906"/>
      <c r="D64" s="906"/>
      <c r="E64" s="906"/>
      <c r="F64" s="906"/>
      <c r="G64" s="906" t="str">
        <f>IF(項目一覧!$C$25=0,"",項目一覧!$C$25)</f>
        <v/>
      </c>
      <c r="J64" s="906"/>
      <c r="K64" s="906"/>
      <c r="L64" s="906"/>
      <c r="M64" s="906"/>
      <c r="N64" s="906"/>
      <c r="O64" s="906"/>
      <c r="P64" s="906"/>
      <c r="Q64" s="906"/>
      <c r="R64" s="906"/>
      <c r="S64" s="906"/>
      <c r="T64" s="906"/>
      <c r="U64" s="906"/>
      <c r="V64" s="906"/>
      <c r="W64" s="906"/>
      <c r="X64" s="906"/>
      <c r="Y64" s="906"/>
      <c r="Z64" s="906"/>
      <c r="AA64" s="906"/>
    </row>
    <row r="65" spans="1:27" ht="15.75" customHeight="1">
      <c r="A65" s="945"/>
      <c r="B65" s="906" t="s">
        <v>407</v>
      </c>
      <c r="C65" s="906"/>
      <c r="D65" s="906"/>
      <c r="E65" s="906"/>
      <c r="F65" s="906"/>
      <c r="G65" s="1200" t="str">
        <f>IF(項目一覧!$C$27=0,"","("&amp;項目一覧!$C$27&amp;") 建築士事務所  （"&amp;項目一覧!$C$28&amp;"）知事登録　第　 "&amp;項目一覧!$C$29&amp;"　号")</f>
        <v>() 建築士事務所  （）知事登録　第　 　号</v>
      </c>
    </row>
    <row r="66" spans="1:27" ht="15.75" customHeight="1">
      <c r="A66" s="945"/>
      <c r="B66" s="906"/>
      <c r="C66" s="906"/>
      <c r="D66" s="906"/>
      <c r="E66" s="906"/>
      <c r="F66" s="906"/>
      <c r="G66" s="906" t="str">
        <f>IF(項目一覧!$C$30=0,"",項目一覧!$C$30)</f>
        <v/>
      </c>
      <c r="J66" s="906"/>
      <c r="K66" s="906"/>
      <c r="L66" s="906"/>
      <c r="M66" s="906"/>
      <c r="N66" s="906"/>
      <c r="O66" s="906"/>
      <c r="P66" s="906"/>
      <c r="Q66" s="906"/>
      <c r="R66" s="906"/>
      <c r="S66" s="906"/>
      <c r="T66" s="906"/>
      <c r="U66" s="906"/>
      <c r="V66" s="906"/>
      <c r="W66" s="906"/>
      <c r="X66" s="906"/>
      <c r="Y66" s="906"/>
      <c r="Z66" s="906"/>
      <c r="AA66" s="906"/>
    </row>
    <row r="67" spans="1:27" ht="15.75" customHeight="1">
      <c r="A67" s="945"/>
      <c r="B67" s="906" t="s">
        <v>406</v>
      </c>
      <c r="C67" s="906"/>
      <c r="D67" s="906"/>
      <c r="E67" s="906"/>
      <c r="F67" s="906"/>
      <c r="G67" s="906" t="str">
        <f>IF(項目一覧!$C$31=0,"",項目一覧!$C$31)</f>
        <v/>
      </c>
      <c r="J67" s="906"/>
      <c r="K67" s="906"/>
      <c r="L67" s="906"/>
      <c r="M67" s="906"/>
      <c r="N67" s="906"/>
      <c r="O67" s="906"/>
      <c r="P67" s="906"/>
      <c r="Q67" s="906"/>
      <c r="R67" s="906"/>
      <c r="S67" s="906"/>
      <c r="T67" s="906"/>
      <c r="U67" s="906"/>
      <c r="V67" s="906"/>
      <c r="W67" s="906"/>
      <c r="X67" s="906"/>
      <c r="Y67" s="906"/>
      <c r="Z67" s="906"/>
      <c r="AA67" s="906"/>
    </row>
    <row r="68" spans="1:27" ht="15.75" customHeight="1">
      <c r="A68" s="945"/>
      <c r="B68" s="906" t="s">
        <v>405</v>
      </c>
      <c r="C68" s="906"/>
      <c r="D68" s="906"/>
      <c r="E68" s="906"/>
      <c r="F68" s="906"/>
      <c r="G68" s="906" t="str">
        <f>IF(項目一覧!$C$32=0,"",項目一覧!$C$32)</f>
        <v/>
      </c>
      <c r="J68" s="906"/>
      <c r="K68" s="906"/>
      <c r="L68" s="906"/>
      <c r="M68" s="906"/>
      <c r="N68" s="906"/>
      <c r="O68" s="906"/>
      <c r="P68" s="906"/>
      <c r="Q68" s="906"/>
      <c r="R68" s="906"/>
      <c r="S68" s="906"/>
      <c r="T68" s="906"/>
      <c r="U68" s="906"/>
      <c r="V68" s="906"/>
      <c r="W68" s="906"/>
      <c r="X68" s="906"/>
      <c r="Y68" s="906"/>
      <c r="Z68" s="906"/>
      <c r="AA68" s="906"/>
    </row>
    <row r="69" spans="1:27" ht="15.75" customHeight="1">
      <c r="A69" s="945"/>
      <c r="B69" s="906" t="s">
        <v>404</v>
      </c>
      <c r="C69" s="906"/>
      <c r="D69" s="906"/>
      <c r="E69" s="906"/>
      <c r="F69" s="906"/>
      <c r="G69" s="906" t="str">
        <f>IF(項目一覧!$C$33=0,"",項目一覧!$C$33)</f>
        <v/>
      </c>
      <c r="J69" s="906"/>
      <c r="K69" s="906"/>
      <c r="L69" s="906"/>
      <c r="M69" s="906"/>
      <c r="N69" s="906"/>
      <c r="O69" s="906"/>
      <c r="P69" s="906"/>
      <c r="Q69" s="906"/>
      <c r="R69" s="906"/>
      <c r="S69" s="906"/>
      <c r="T69" s="906"/>
      <c r="U69" s="906"/>
      <c r="V69" s="906"/>
      <c r="W69" s="906"/>
      <c r="X69" s="906"/>
      <c r="Y69" s="906"/>
      <c r="Z69" s="906"/>
      <c r="AA69" s="906"/>
    </row>
    <row r="70" spans="1:27" ht="18" customHeight="1">
      <c r="A70" s="945"/>
      <c r="B70" s="902" t="s">
        <v>712</v>
      </c>
      <c r="C70" s="906"/>
      <c r="D70" s="906"/>
      <c r="E70" s="906"/>
      <c r="F70" s="906"/>
      <c r="G70" s="1680" t="str">
        <f>IF(項目一覧!$C$35=0,"",項目一覧!$C$35)</f>
        <v/>
      </c>
      <c r="H70" s="1680"/>
      <c r="I70" s="1680"/>
      <c r="J70" s="1680"/>
      <c r="K70" s="1680"/>
      <c r="L70" s="1680"/>
      <c r="M70" s="1680"/>
      <c r="N70" s="1680"/>
      <c r="O70" s="1680"/>
      <c r="P70" s="1680"/>
      <c r="Q70" s="1680"/>
      <c r="R70" s="1680"/>
      <c r="S70" s="1680"/>
      <c r="T70" s="1680"/>
      <c r="U70" s="1680"/>
      <c r="V70" s="1680"/>
      <c r="W70" s="1680"/>
      <c r="X70" s="1680"/>
      <c r="Y70" s="1680"/>
      <c r="Z70" s="1680"/>
      <c r="AA70" s="1680"/>
    </row>
    <row r="71" spans="1:27" ht="9.75" customHeight="1">
      <c r="A71" s="945"/>
      <c r="B71" s="902"/>
      <c r="C71" s="906"/>
      <c r="D71" s="906"/>
      <c r="E71" s="906"/>
      <c r="F71" s="906"/>
      <c r="G71" s="1680"/>
      <c r="H71" s="1680"/>
      <c r="I71" s="1680"/>
      <c r="J71" s="1680"/>
      <c r="K71" s="1680"/>
      <c r="L71" s="1680"/>
      <c r="M71" s="1680"/>
      <c r="N71" s="1680"/>
      <c r="O71" s="1680"/>
      <c r="P71" s="1680"/>
      <c r="Q71" s="1680"/>
      <c r="R71" s="1680"/>
      <c r="S71" s="1680"/>
      <c r="T71" s="1680"/>
      <c r="U71" s="1680"/>
      <c r="V71" s="1680"/>
      <c r="W71" s="1680"/>
      <c r="X71" s="1680"/>
      <c r="Y71" s="1680"/>
      <c r="Z71" s="1680"/>
      <c r="AA71" s="1680"/>
    </row>
    <row r="72" spans="1:27" ht="18" customHeight="1">
      <c r="A72" s="936"/>
      <c r="B72" s="906" t="s">
        <v>426</v>
      </c>
      <c r="C72" s="906"/>
      <c r="D72" s="906"/>
      <c r="E72" s="906"/>
      <c r="F72" s="906"/>
      <c r="G72" s="906"/>
      <c r="H72" s="906"/>
      <c r="I72" s="906"/>
      <c r="J72" s="906"/>
      <c r="K72" s="906"/>
      <c r="L72" s="906"/>
      <c r="M72" s="906"/>
      <c r="N72" s="906"/>
      <c r="O72" s="906"/>
      <c r="P72" s="906"/>
      <c r="Q72" s="906"/>
      <c r="R72" s="906"/>
      <c r="S72" s="906"/>
      <c r="T72" s="906"/>
      <c r="U72" s="906"/>
      <c r="V72" s="906"/>
      <c r="W72" s="906"/>
      <c r="X72" s="906"/>
      <c r="Y72" s="906"/>
      <c r="Z72" s="906"/>
      <c r="AA72" s="906"/>
    </row>
    <row r="73" spans="1:27" ht="18" customHeight="1">
      <c r="A73" s="936"/>
      <c r="B73" s="906" t="s">
        <v>409</v>
      </c>
      <c r="C73" s="906"/>
      <c r="D73" s="906"/>
      <c r="E73" s="906"/>
      <c r="F73" s="906"/>
      <c r="G73" s="943" t="str">
        <f>IF(項目一覧!$C$189=0,"","("&amp;項目一覧!$C$189&amp;") 建築士  （"&amp;項目一覧!$C$190&amp;"）登録　第　 "&amp;項目一覧!$C$191&amp;"　号")</f>
        <v>() 建築士  （）登録　第　 　号</v>
      </c>
      <c r="J73" s="906"/>
      <c r="K73" s="906"/>
      <c r="L73" s="906"/>
      <c r="M73" s="906"/>
      <c r="N73" s="906"/>
      <c r="O73" s="906"/>
      <c r="P73" s="906"/>
      <c r="Q73" s="906"/>
      <c r="R73" s="906"/>
      <c r="S73" s="906"/>
      <c r="T73" s="906"/>
      <c r="U73" s="906"/>
      <c r="V73" s="906"/>
      <c r="W73" s="906"/>
      <c r="X73" s="906"/>
      <c r="Y73" s="906"/>
      <c r="Z73" s="906"/>
      <c r="AA73" s="906"/>
    </row>
    <row r="74" spans="1:27" ht="18" customHeight="1">
      <c r="A74" s="936"/>
      <c r="B74" s="906" t="s">
        <v>408</v>
      </c>
      <c r="C74" s="906"/>
      <c r="D74" s="906"/>
      <c r="E74" s="906"/>
      <c r="F74" s="906"/>
      <c r="G74" s="906" t="str">
        <f>IF(項目一覧!$C$192=0,"",項目一覧!$C$192)</f>
        <v/>
      </c>
      <c r="J74" s="906"/>
      <c r="K74" s="906"/>
      <c r="L74" s="906"/>
      <c r="M74" s="906"/>
      <c r="N74" s="906"/>
      <c r="O74" s="906"/>
      <c r="P74" s="906"/>
      <c r="Q74" s="906"/>
      <c r="R74" s="906"/>
      <c r="S74" s="906"/>
      <c r="T74" s="906"/>
      <c r="U74" s="906"/>
      <c r="V74" s="906"/>
      <c r="W74" s="906"/>
      <c r="X74" s="906"/>
      <c r="Y74" s="906"/>
      <c r="Z74" s="906"/>
      <c r="AA74" s="906"/>
    </row>
    <row r="75" spans="1:27" ht="18" customHeight="1">
      <c r="A75" s="945"/>
      <c r="B75" s="906" t="s">
        <v>407</v>
      </c>
      <c r="C75" s="906"/>
      <c r="D75" s="906"/>
      <c r="E75" s="906"/>
      <c r="F75" s="906"/>
      <c r="G75" s="906" t="str">
        <f>IF(項目一覧!$C$194=0,"","("&amp;項目一覧!$C$194&amp;") 建築士事務所  （"&amp;項目一覧!$C$195&amp;"）知事登録　第　 "&amp;項目一覧!$C$196&amp;"　号")</f>
        <v>() 建築士事務所  （）知事登録　第　 　号</v>
      </c>
      <c r="H75" s="1200"/>
    </row>
    <row r="76" spans="1:27" ht="18" customHeight="1">
      <c r="A76" s="945"/>
      <c r="B76" s="906"/>
      <c r="C76" s="906"/>
      <c r="D76" s="906"/>
      <c r="E76" s="906"/>
      <c r="F76" s="906"/>
      <c r="G76" s="906" t="str">
        <f>IF(項目一覧!$C$197=0,"",項目一覧!$C$197)</f>
        <v/>
      </c>
      <c r="J76" s="906"/>
      <c r="K76" s="906"/>
      <c r="L76" s="906"/>
      <c r="M76" s="906"/>
      <c r="N76" s="906"/>
      <c r="O76" s="906"/>
      <c r="P76" s="906"/>
      <c r="Q76" s="906"/>
      <c r="R76" s="906"/>
      <c r="S76" s="906"/>
      <c r="T76" s="906"/>
      <c r="U76" s="906"/>
      <c r="V76" s="906"/>
      <c r="W76" s="906"/>
      <c r="X76" s="906"/>
      <c r="Y76" s="906"/>
      <c r="Z76" s="906"/>
      <c r="AA76" s="906"/>
    </row>
    <row r="77" spans="1:27" ht="18" customHeight="1">
      <c r="A77" s="945"/>
      <c r="B77" s="906" t="s">
        <v>406</v>
      </c>
      <c r="C77" s="906"/>
      <c r="D77" s="906"/>
      <c r="E77" s="906"/>
      <c r="F77" s="906"/>
      <c r="G77" s="906" t="str">
        <f>IF(項目一覧!$C$198=0,"",項目一覧!$C$198)</f>
        <v/>
      </c>
      <c r="J77" s="906"/>
      <c r="K77" s="906"/>
      <c r="L77" s="906"/>
      <c r="M77" s="906"/>
      <c r="N77" s="906"/>
      <c r="O77" s="906"/>
      <c r="P77" s="906"/>
      <c r="Q77" s="906"/>
      <c r="R77" s="906"/>
      <c r="S77" s="906"/>
      <c r="T77" s="906"/>
      <c r="U77" s="906"/>
      <c r="V77" s="906"/>
      <c r="W77" s="906"/>
      <c r="X77" s="906"/>
      <c r="Y77" s="906"/>
      <c r="Z77" s="906"/>
      <c r="AA77" s="906"/>
    </row>
    <row r="78" spans="1:27" ht="18" customHeight="1">
      <c r="A78" s="945"/>
      <c r="B78" s="906" t="s">
        <v>405</v>
      </c>
      <c r="C78" s="906"/>
      <c r="D78" s="906"/>
      <c r="E78" s="906"/>
      <c r="F78" s="906"/>
      <c r="G78" s="2125" t="str">
        <f>IF(項目一覧!$C$199=0,"",項目一覧!$C$199)</f>
        <v/>
      </c>
      <c r="H78" s="2126"/>
      <c r="I78" s="2126"/>
      <c r="J78" s="2126"/>
      <c r="K78" s="2126"/>
      <c r="L78" s="2126"/>
      <c r="M78" s="2126"/>
      <c r="N78" s="2126"/>
      <c r="O78" s="2126"/>
      <c r="P78" s="2126"/>
      <c r="Q78" s="2126"/>
      <c r="R78" s="2126"/>
      <c r="S78" s="2126"/>
      <c r="T78" s="2126"/>
      <c r="U78" s="2126"/>
      <c r="V78" s="2126"/>
      <c r="W78" s="2126"/>
      <c r="X78" s="2126"/>
      <c r="Y78" s="2126"/>
      <c r="Z78" s="2126"/>
      <c r="AA78" s="2126"/>
    </row>
    <row r="79" spans="1:27" ht="18" customHeight="1">
      <c r="A79" s="945"/>
      <c r="B79" s="906" t="s">
        <v>404</v>
      </c>
      <c r="C79" s="906"/>
      <c r="D79" s="906"/>
      <c r="E79" s="906"/>
      <c r="F79" s="906"/>
      <c r="G79" s="906" t="str">
        <f>IF(項目一覧!$C$200=0,"",項目一覧!$C$200)</f>
        <v/>
      </c>
      <c r="J79" s="906"/>
      <c r="K79" s="906"/>
      <c r="L79" s="906"/>
      <c r="M79" s="906"/>
      <c r="N79" s="906"/>
      <c r="O79" s="906"/>
      <c r="P79" s="906"/>
      <c r="Q79" s="906"/>
      <c r="R79" s="906"/>
      <c r="S79" s="906"/>
      <c r="T79" s="906"/>
      <c r="U79" s="906"/>
      <c r="V79" s="906"/>
      <c r="W79" s="906"/>
      <c r="X79" s="906"/>
      <c r="Y79" s="906"/>
      <c r="Z79" s="906"/>
      <c r="AA79" s="906"/>
    </row>
    <row r="80" spans="1:27" ht="18" customHeight="1">
      <c r="A80" s="945"/>
      <c r="B80" s="902" t="s">
        <v>712</v>
      </c>
      <c r="C80" s="906"/>
      <c r="D80" s="906"/>
      <c r="E80" s="906"/>
      <c r="F80" s="906"/>
      <c r="G80" s="1680" t="str">
        <f>IF(項目一覧!$C$202=0,"",項目一覧!$C$202)</f>
        <v/>
      </c>
      <c r="H80" s="1680"/>
      <c r="I80" s="1680"/>
      <c r="J80" s="1680"/>
      <c r="K80" s="1680"/>
      <c r="L80" s="1680"/>
      <c r="M80" s="1680"/>
      <c r="N80" s="1680"/>
      <c r="O80" s="1680"/>
      <c r="P80" s="1680"/>
      <c r="Q80" s="1680"/>
      <c r="R80" s="1680"/>
      <c r="S80" s="1680"/>
      <c r="T80" s="1680"/>
      <c r="U80" s="1680"/>
      <c r="V80" s="1680"/>
      <c r="W80" s="1680"/>
      <c r="X80" s="1680"/>
      <c r="Y80" s="1680"/>
      <c r="Z80" s="1680"/>
      <c r="AA80" s="1680"/>
    </row>
    <row r="81" spans="1:27" ht="9.75" customHeight="1">
      <c r="A81" s="936"/>
      <c r="B81" s="906"/>
      <c r="C81" s="906"/>
      <c r="D81" s="906"/>
      <c r="E81" s="906"/>
      <c r="F81" s="906"/>
      <c r="G81" s="1680"/>
      <c r="H81" s="1680"/>
      <c r="I81" s="1680"/>
      <c r="J81" s="1680"/>
      <c r="K81" s="1680"/>
      <c r="L81" s="1680"/>
      <c r="M81" s="1680"/>
      <c r="N81" s="1680"/>
      <c r="O81" s="1680"/>
      <c r="P81" s="1680"/>
      <c r="Q81" s="1680"/>
      <c r="R81" s="1680"/>
      <c r="S81" s="1680"/>
      <c r="T81" s="1680"/>
      <c r="U81" s="1680"/>
      <c r="V81" s="1680"/>
      <c r="W81" s="1680"/>
      <c r="X81" s="1680"/>
      <c r="Y81" s="1680"/>
      <c r="Z81" s="1680"/>
      <c r="AA81" s="1680"/>
    </row>
    <row r="82" spans="1:27" ht="18" customHeight="1">
      <c r="A82" s="936"/>
      <c r="B82" s="906" t="s">
        <v>409</v>
      </c>
      <c r="C82" s="906"/>
      <c r="D82" s="906"/>
      <c r="E82" s="906"/>
      <c r="F82" s="906"/>
      <c r="G82" s="943" t="str">
        <f>IF(項目一覧!$C$203=0,"","("&amp;項目一覧!$C$203&amp;") 建築士  （"&amp;項目一覧!$C$204&amp;"）登録　第　 "&amp;項目一覧!$C$205&amp;"　号")</f>
        <v>() 建築士  （）登録　第　 　号</v>
      </c>
      <c r="J82" s="906"/>
      <c r="K82" s="906"/>
      <c r="L82" s="906"/>
      <c r="M82" s="906"/>
      <c r="N82" s="906"/>
      <c r="O82" s="906"/>
      <c r="P82" s="906"/>
      <c r="Q82" s="906"/>
      <c r="R82" s="906"/>
      <c r="S82" s="906"/>
      <c r="T82" s="906"/>
      <c r="U82" s="906"/>
      <c r="V82" s="906"/>
      <c r="W82" s="906"/>
      <c r="X82" s="906"/>
      <c r="Y82" s="906"/>
      <c r="Z82" s="906"/>
      <c r="AA82" s="906"/>
    </row>
    <row r="83" spans="1:27" ht="18" customHeight="1">
      <c r="A83" s="936"/>
      <c r="B83" s="906" t="s">
        <v>408</v>
      </c>
      <c r="C83" s="906"/>
      <c r="D83" s="906"/>
      <c r="E83" s="906"/>
      <c r="F83" s="906"/>
      <c r="G83" s="906" t="str">
        <f>IF(項目一覧!$C$206=0,"",項目一覧!$C$206)</f>
        <v/>
      </c>
      <c r="J83" s="906"/>
      <c r="K83" s="906"/>
      <c r="L83" s="906"/>
      <c r="M83" s="906"/>
      <c r="N83" s="906"/>
      <c r="O83" s="906"/>
      <c r="P83" s="906"/>
      <c r="Q83" s="906"/>
      <c r="R83" s="906"/>
      <c r="S83" s="906"/>
      <c r="T83" s="906"/>
      <c r="U83" s="906"/>
      <c r="V83" s="906"/>
      <c r="W83" s="906"/>
      <c r="X83" s="906"/>
      <c r="Y83" s="906"/>
      <c r="Z83" s="906"/>
      <c r="AA83" s="906"/>
    </row>
    <row r="84" spans="1:27" ht="18" customHeight="1">
      <c r="A84" s="945"/>
      <c r="B84" s="906" t="s">
        <v>407</v>
      </c>
      <c r="C84" s="906"/>
      <c r="D84" s="906"/>
      <c r="E84" s="906"/>
      <c r="F84" s="906"/>
      <c r="G84" s="1200" t="str">
        <f>IF(項目一覧!$C$208=0,"","("&amp;項目一覧!$C$208&amp;") 建築士事務所  （"&amp;項目一覧!$C$209&amp;"）知事登録　第　 "&amp;項目一覧!$C$210&amp;"　号")</f>
        <v>() 建築士事務所  （）知事登録　第　 　号</v>
      </c>
    </row>
    <row r="85" spans="1:27" ht="18" customHeight="1">
      <c r="A85" s="945"/>
      <c r="B85" s="906"/>
      <c r="C85" s="906"/>
      <c r="D85" s="906"/>
      <c r="E85" s="906"/>
      <c r="F85" s="906"/>
      <c r="G85" s="906" t="str">
        <f>IF(項目一覧!$C$211=0,"",項目一覧!$C$211)</f>
        <v/>
      </c>
      <c r="J85" s="906"/>
      <c r="K85" s="906"/>
      <c r="L85" s="906"/>
      <c r="M85" s="906"/>
      <c r="N85" s="906"/>
      <c r="O85" s="906"/>
      <c r="P85" s="906"/>
      <c r="Q85" s="906"/>
      <c r="R85" s="906"/>
      <c r="S85" s="906"/>
      <c r="T85" s="906"/>
      <c r="U85" s="906"/>
      <c r="V85" s="906"/>
      <c r="W85" s="906"/>
      <c r="X85" s="906"/>
      <c r="Y85" s="906"/>
      <c r="Z85" s="906"/>
      <c r="AA85" s="906"/>
    </row>
    <row r="86" spans="1:27" ht="18" customHeight="1">
      <c r="A86" s="945"/>
      <c r="B86" s="906" t="s">
        <v>406</v>
      </c>
      <c r="C86" s="906"/>
      <c r="D86" s="906"/>
      <c r="E86" s="906"/>
      <c r="F86" s="906"/>
      <c r="G86" s="906" t="str">
        <f>IF(項目一覧!$C$212=0,"",項目一覧!$C$212)</f>
        <v/>
      </c>
      <c r="J86" s="906"/>
      <c r="K86" s="906"/>
      <c r="L86" s="906"/>
      <c r="M86" s="906"/>
      <c r="N86" s="906"/>
      <c r="O86" s="906"/>
      <c r="P86" s="906"/>
      <c r="Q86" s="906"/>
      <c r="R86" s="906"/>
      <c r="S86" s="906"/>
      <c r="T86" s="906"/>
      <c r="U86" s="906"/>
      <c r="V86" s="906"/>
      <c r="W86" s="906"/>
      <c r="X86" s="906"/>
      <c r="Y86" s="906"/>
      <c r="Z86" s="906"/>
      <c r="AA86" s="906"/>
    </row>
    <row r="87" spans="1:27" ht="18" customHeight="1">
      <c r="A87" s="945"/>
      <c r="B87" s="906" t="s">
        <v>405</v>
      </c>
      <c r="C87" s="906"/>
      <c r="D87" s="906"/>
      <c r="E87" s="906"/>
      <c r="F87" s="906"/>
      <c r="G87" s="2125" t="str">
        <f>IF(項目一覧!$C$213=0,"",項目一覧!$C$213)</f>
        <v/>
      </c>
      <c r="H87" s="2126"/>
      <c r="I87" s="2126"/>
      <c r="J87" s="2126"/>
      <c r="K87" s="2126"/>
      <c r="L87" s="2126"/>
      <c r="M87" s="2126"/>
      <c r="N87" s="2126"/>
      <c r="O87" s="2126"/>
      <c r="P87" s="2126"/>
      <c r="Q87" s="2126"/>
      <c r="R87" s="2126"/>
      <c r="S87" s="2126"/>
      <c r="T87" s="2126"/>
      <c r="U87" s="2126"/>
      <c r="V87" s="2126"/>
      <c r="W87" s="2126"/>
      <c r="X87" s="2126"/>
      <c r="Y87" s="2126"/>
      <c r="Z87" s="2126"/>
      <c r="AA87" s="2126"/>
    </row>
    <row r="88" spans="1:27" ht="18" customHeight="1">
      <c r="A88" s="945"/>
      <c r="B88" s="906" t="s">
        <v>404</v>
      </c>
      <c r="C88" s="906"/>
      <c r="D88" s="906"/>
      <c r="E88" s="906"/>
      <c r="F88" s="906"/>
      <c r="G88" s="906" t="str">
        <f>IF(項目一覧!$C$214=0,"",項目一覧!$C$214)</f>
        <v/>
      </c>
      <c r="J88" s="906"/>
      <c r="K88" s="906"/>
      <c r="L88" s="906"/>
      <c r="M88" s="906"/>
      <c r="N88" s="906"/>
      <c r="O88" s="906"/>
      <c r="P88" s="906"/>
      <c r="Q88" s="906"/>
      <c r="R88" s="906"/>
      <c r="S88" s="906"/>
      <c r="T88" s="906"/>
      <c r="U88" s="906"/>
      <c r="V88" s="906"/>
      <c r="W88" s="906"/>
      <c r="X88" s="906"/>
      <c r="Y88" s="906"/>
      <c r="Z88" s="906"/>
      <c r="AA88" s="906"/>
    </row>
    <row r="89" spans="1:27" ht="18" customHeight="1">
      <c r="A89" s="945"/>
      <c r="B89" s="902" t="s">
        <v>712</v>
      </c>
      <c r="C89" s="906"/>
      <c r="D89" s="906"/>
      <c r="E89" s="906"/>
      <c r="F89" s="906"/>
      <c r="G89" s="1680" t="str">
        <f>IF(項目一覧!$C$216=0,"",項目一覧!$C$216)</f>
        <v/>
      </c>
      <c r="H89" s="1680"/>
      <c r="I89" s="1680"/>
      <c r="J89" s="1680"/>
      <c r="K89" s="1680"/>
      <c r="L89" s="1680"/>
      <c r="M89" s="1680"/>
      <c r="N89" s="1680"/>
      <c r="O89" s="1680"/>
      <c r="P89" s="1680"/>
      <c r="Q89" s="1680"/>
      <c r="R89" s="1680"/>
      <c r="S89" s="1680"/>
      <c r="T89" s="1680"/>
      <c r="U89" s="1680"/>
      <c r="V89" s="1680"/>
      <c r="W89" s="1680"/>
      <c r="X89" s="1680"/>
      <c r="Y89" s="1680"/>
      <c r="Z89" s="1680"/>
      <c r="AA89" s="1680"/>
    </row>
    <row r="90" spans="1:27" ht="8.25" customHeight="1">
      <c r="A90" s="936"/>
      <c r="B90" s="906"/>
      <c r="C90" s="906"/>
      <c r="D90" s="906"/>
      <c r="E90" s="906"/>
      <c r="F90" s="906"/>
      <c r="G90" s="1680"/>
      <c r="H90" s="1680"/>
      <c r="I90" s="1680"/>
      <c r="J90" s="1680"/>
      <c r="K90" s="1680"/>
      <c r="L90" s="1680"/>
      <c r="M90" s="1680"/>
      <c r="N90" s="1680"/>
      <c r="O90" s="1680"/>
      <c r="P90" s="1680"/>
      <c r="Q90" s="1680"/>
      <c r="R90" s="1680"/>
      <c r="S90" s="1680"/>
      <c r="T90" s="1680"/>
      <c r="U90" s="1680"/>
      <c r="V90" s="1680"/>
      <c r="W90" s="1680"/>
      <c r="X90" s="1680"/>
      <c r="Y90" s="1680"/>
      <c r="Z90" s="1680"/>
      <c r="AA90" s="1680"/>
    </row>
    <row r="91" spans="1:27" ht="18" customHeight="1">
      <c r="A91" s="936"/>
      <c r="B91" s="906" t="s">
        <v>409</v>
      </c>
      <c r="C91" s="906"/>
      <c r="D91" s="906"/>
      <c r="E91" s="906"/>
      <c r="F91" s="906"/>
      <c r="G91" s="943" t="str">
        <f>IF(項目一覧!$C$217=0,"","("&amp;項目一覧!$C$217&amp;") 建築士  （"&amp;項目一覧!$C$218&amp;"）登録　第　 "&amp;項目一覧!$C$219&amp;"　号")</f>
        <v>() 建築士  （）登録　第　 　号</v>
      </c>
      <c r="J91" s="906"/>
      <c r="K91" s="906"/>
      <c r="L91" s="906"/>
      <c r="M91" s="906"/>
      <c r="N91" s="906"/>
      <c r="O91" s="906"/>
      <c r="P91" s="906"/>
      <c r="Q91" s="906"/>
      <c r="R91" s="906"/>
      <c r="S91" s="906"/>
      <c r="T91" s="906"/>
      <c r="U91" s="906"/>
      <c r="V91" s="906"/>
      <c r="W91" s="906"/>
      <c r="X91" s="906"/>
      <c r="Y91" s="906"/>
      <c r="Z91" s="906"/>
      <c r="AA91" s="906"/>
    </row>
    <row r="92" spans="1:27" ht="18" customHeight="1">
      <c r="A92" s="936"/>
      <c r="B92" s="906" t="s">
        <v>408</v>
      </c>
      <c r="C92" s="906"/>
      <c r="D92" s="906"/>
      <c r="E92" s="906"/>
      <c r="F92" s="906"/>
      <c r="G92" s="906" t="str">
        <f>IF(項目一覧!$C$220=0,"",項目一覧!$C$220)</f>
        <v/>
      </c>
      <c r="J92" s="906"/>
      <c r="K92" s="906"/>
      <c r="L92" s="906"/>
      <c r="M92" s="906"/>
      <c r="N92" s="906"/>
      <c r="O92" s="906"/>
      <c r="P92" s="906"/>
      <c r="Q92" s="906"/>
      <c r="R92" s="906"/>
      <c r="S92" s="906"/>
      <c r="T92" s="906"/>
      <c r="U92" s="906"/>
      <c r="V92" s="906"/>
      <c r="W92" s="906"/>
      <c r="X92" s="906"/>
      <c r="Y92" s="906"/>
      <c r="Z92" s="906"/>
      <c r="AA92" s="906"/>
    </row>
    <row r="93" spans="1:27" ht="18" customHeight="1">
      <c r="A93" s="945"/>
      <c r="B93" s="906" t="s">
        <v>407</v>
      </c>
      <c r="C93" s="906"/>
      <c r="D93" s="906"/>
      <c r="E93" s="906"/>
      <c r="F93" s="906"/>
      <c r="G93" s="1200" t="str">
        <f>IF(項目一覧!$C$222=0,"","("&amp;項目一覧!$C$222&amp;") 建築士事務所  （"&amp;項目一覧!$C$223&amp;"）知事登録　第　 "&amp;項目一覧!$C$224&amp;"　号")</f>
        <v>() 建築士事務所  （）知事登録　第　 　号</v>
      </c>
    </row>
    <row r="94" spans="1:27" ht="18" customHeight="1">
      <c r="A94" s="945"/>
      <c r="B94" s="906"/>
      <c r="C94" s="906"/>
      <c r="D94" s="906"/>
      <c r="E94" s="906"/>
      <c r="F94" s="906"/>
      <c r="G94" s="906" t="str">
        <f>IF(項目一覧!$C$225=0,"",項目一覧!$C$225)</f>
        <v/>
      </c>
      <c r="J94" s="906"/>
      <c r="K94" s="906"/>
      <c r="L94" s="906"/>
      <c r="M94" s="906"/>
      <c r="N94" s="906"/>
      <c r="O94" s="906"/>
      <c r="P94" s="906"/>
      <c r="Q94" s="906"/>
      <c r="R94" s="906"/>
      <c r="S94" s="906"/>
      <c r="T94" s="906"/>
      <c r="U94" s="906"/>
      <c r="V94" s="906"/>
      <c r="W94" s="906"/>
      <c r="X94" s="906"/>
      <c r="Y94" s="906"/>
      <c r="Z94" s="906"/>
      <c r="AA94" s="906"/>
    </row>
    <row r="95" spans="1:27" ht="18" customHeight="1">
      <c r="A95" s="945"/>
      <c r="B95" s="906" t="s">
        <v>406</v>
      </c>
      <c r="C95" s="906"/>
      <c r="D95" s="906"/>
      <c r="E95" s="906"/>
      <c r="F95" s="906"/>
      <c r="G95" s="906" t="str">
        <f>IF(項目一覧!$C$226=0,"",項目一覧!$C$226)</f>
        <v/>
      </c>
      <c r="J95" s="906"/>
      <c r="K95" s="906"/>
      <c r="L95" s="906"/>
      <c r="M95" s="906"/>
      <c r="N95" s="906"/>
      <c r="O95" s="906"/>
      <c r="P95" s="906"/>
      <c r="Q95" s="906"/>
      <c r="R95" s="906"/>
      <c r="S95" s="906"/>
      <c r="T95" s="906"/>
      <c r="U95" s="906"/>
      <c r="V95" s="906"/>
      <c r="W95" s="906"/>
      <c r="X95" s="906"/>
      <c r="Y95" s="906"/>
      <c r="Z95" s="906"/>
      <c r="AA95" s="906"/>
    </row>
    <row r="96" spans="1:27" ht="18" customHeight="1">
      <c r="A96" s="945"/>
      <c r="B96" s="906" t="s">
        <v>405</v>
      </c>
      <c r="C96" s="906"/>
      <c r="D96" s="906"/>
      <c r="E96" s="906"/>
      <c r="F96" s="906"/>
      <c r="G96" s="2125" t="str">
        <f>IF(項目一覧!$C$227=0,"",項目一覧!$C$227)</f>
        <v/>
      </c>
      <c r="H96" s="2126"/>
      <c r="I96" s="2126"/>
      <c r="J96" s="2126"/>
      <c r="K96" s="2126"/>
      <c r="L96" s="2126"/>
      <c r="M96" s="2126"/>
      <c r="N96" s="2126"/>
      <c r="O96" s="2126"/>
      <c r="P96" s="2126"/>
      <c r="Q96" s="2126"/>
      <c r="R96" s="2126"/>
      <c r="S96" s="2126"/>
      <c r="T96" s="2126"/>
      <c r="U96" s="2126"/>
      <c r="V96" s="2126"/>
      <c r="W96" s="2126"/>
      <c r="X96" s="2126"/>
      <c r="Y96" s="2126"/>
      <c r="Z96" s="2126"/>
      <c r="AA96" s="2126"/>
    </row>
    <row r="97" spans="1:29" ht="18" customHeight="1">
      <c r="A97" s="945"/>
      <c r="B97" s="906" t="s">
        <v>404</v>
      </c>
      <c r="C97" s="906"/>
      <c r="D97" s="906"/>
      <c r="E97" s="906"/>
      <c r="F97" s="906"/>
      <c r="G97" s="906" t="str">
        <f>IF(項目一覧!$C$228=0,"",項目一覧!$C$228)</f>
        <v/>
      </c>
      <c r="J97" s="906"/>
      <c r="K97" s="906"/>
      <c r="L97" s="906"/>
      <c r="M97" s="906"/>
      <c r="N97" s="906"/>
      <c r="O97" s="906"/>
      <c r="P97" s="906"/>
      <c r="Q97" s="906"/>
      <c r="R97" s="906"/>
      <c r="S97" s="906"/>
      <c r="T97" s="906"/>
      <c r="U97" s="906"/>
      <c r="V97" s="906"/>
      <c r="W97" s="906"/>
      <c r="X97" s="906"/>
      <c r="Y97" s="906"/>
      <c r="Z97" s="906"/>
      <c r="AA97" s="906"/>
    </row>
    <row r="98" spans="1:29" ht="18" customHeight="1">
      <c r="A98" s="945"/>
      <c r="B98" s="902" t="s">
        <v>712</v>
      </c>
      <c r="C98" s="906"/>
      <c r="D98" s="906"/>
      <c r="E98" s="906"/>
      <c r="F98" s="906"/>
      <c r="G98" s="1680" t="str">
        <f>IF(項目一覧!$C$230=0,"",項目一覧!$C$230)</f>
        <v/>
      </c>
      <c r="H98" s="1680"/>
      <c r="I98" s="1680"/>
      <c r="J98" s="1680"/>
      <c r="K98" s="1680"/>
      <c r="L98" s="1680"/>
      <c r="M98" s="1680"/>
      <c r="N98" s="1680"/>
      <c r="O98" s="1680"/>
      <c r="P98" s="1680"/>
      <c r="Q98" s="1680"/>
      <c r="R98" s="1680"/>
      <c r="S98" s="1680"/>
      <c r="T98" s="1680"/>
      <c r="U98" s="1680"/>
      <c r="V98" s="1680"/>
      <c r="W98" s="1680"/>
      <c r="X98" s="1680"/>
      <c r="Y98" s="1680"/>
      <c r="Z98" s="1680"/>
      <c r="AA98" s="1680"/>
    </row>
    <row r="99" spans="1:29" ht="15.75" customHeight="1">
      <c r="A99" s="951"/>
      <c r="B99" s="935"/>
      <c r="C99" s="935"/>
      <c r="D99" s="935"/>
      <c r="E99" s="935"/>
      <c r="F99" s="935"/>
      <c r="G99" s="1681"/>
      <c r="H99" s="1681"/>
      <c r="I99" s="1681"/>
      <c r="J99" s="1681"/>
      <c r="K99" s="1681"/>
      <c r="L99" s="1681"/>
      <c r="M99" s="1681"/>
      <c r="N99" s="1681"/>
      <c r="O99" s="1681"/>
      <c r="P99" s="1681"/>
      <c r="Q99" s="1681"/>
      <c r="R99" s="1681"/>
      <c r="S99" s="1681"/>
      <c r="T99" s="1681"/>
      <c r="U99" s="1681"/>
      <c r="V99" s="1681"/>
      <c r="W99" s="1681"/>
      <c r="X99" s="1681"/>
      <c r="Y99" s="1681"/>
      <c r="Z99" s="1681"/>
      <c r="AA99" s="1681"/>
    </row>
    <row r="100" spans="1:29" ht="15.75" customHeight="1">
      <c r="A100" s="959" t="s">
        <v>772</v>
      </c>
      <c r="B100" s="937" t="s">
        <v>711</v>
      </c>
      <c r="C100" s="937"/>
      <c r="D100" s="937"/>
      <c r="E100" s="937"/>
      <c r="F100" s="937"/>
      <c r="G100" s="937"/>
      <c r="H100" s="916"/>
      <c r="I100" s="916"/>
      <c r="J100" s="937"/>
      <c r="K100" s="937"/>
      <c r="L100" s="937"/>
      <c r="M100" s="937"/>
      <c r="N100" s="937"/>
      <c r="O100" s="937"/>
      <c r="P100" s="937"/>
      <c r="Q100" s="937"/>
      <c r="R100" s="937"/>
      <c r="S100" s="937"/>
      <c r="T100" s="937"/>
      <c r="U100" s="937"/>
      <c r="V100" s="937"/>
      <c r="W100" s="937"/>
      <c r="X100" s="937"/>
      <c r="Y100" s="937"/>
      <c r="Z100" s="937"/>
      <c r="AA100" s="937"/>
    </row>
    <row r="101" spans="1:29" ht="15.75" customHeight="1">
      <c r="A101" s="945"/>
      <c r="B101" s="906" t="s">
        <v>401</v>
      </c>
      <c r="C101" s="906"/>
      <c r="D101" s="906"/>
      <c r="E101" s="906"/>
      <c r="F101" s="906"/>
      <c r="G101" s="906" t="str">
        <f>IF(項目一覧!$C$55=0,"",項目一覧!$C$55)</f>
        <v/>
      </c>
      <c r="J101" s="906"/>
      <c r="K101" s="906"/>
      <c r="L101" s="906"/>
      <c r="M101" s="906"/>
      <c r="N101" s="906"/>
      <c r="O101" s="906"/>
      <c r="P101" s="906"/>
      <c r="Q101" s="906"/>
      <c r="R101" s="906"/>
      <c r="S101" s="906"/>
      <c r="T101" s="906"/>
      <c r="U101" s="906"/>
      <c r="V101" s="906"/>
      <c r="W101" s="906"/>
      <c r="X101" s="906"/>
      <c r="Y101" s="906"/>
      <c r="Z101" s="906"/>
      <c r="AA101" s="906"/>
    </row>
    <row r="102" spans="1:29" ht="15.75" customHeight="1">
      <c r="A102" s="945"/>
      <c r="B102" s="906" t="s">
        <v>400</v>
      </c>
      <c r="C102" s="906"/>
      <c r="D102" s="906"/>
      <c r="E102" s="906"/>
      <c r="F102" s="906"/>
      <c r="G102" s="1200" t="str">
        <f>IF(項目一覧!$C$56=0,"","建設業の許可   ("&amp;項目一覧!$C$56&amp;")  第  （"&amp;項目一覧!$C$57&amp;"）　　 "&amp;項目一覧!$C$58&amp;"　号")</f>
        <v>建設業の許可   ()  第  （）　　 　号</v>
      </c>
      <c r="J102" s="906"/>
      <c r="K102" s="906"/>
      <c r="L102" s="906"/>
      <c r="M102" s="906"/>
      <c r="N102" s="906"/>
      <c r="O102" s="906"/>
      <c r="P102" s="906"/>
      <c r="Q102" s="906"/>
      <c r="R102" s="906"/>
      <c r="S102" s="906"/>
      <c r="T102" s="906"/>
      <c r="U102" s="906"/>
      <c r="V102" s="906"/>
      <c r="W102" s="906"/>
      <c r="X102" s="906"/>
      <c r="Y102" s="906"/>
      <c r="Z102" s="906"/>
      <c r="AA102" s="906"/>
    </row>
    <row r="103" spans="1:29" ht="15.75" customHeight="1">
      <c r="A103" s="945"/>
      <c r="B103" s="906"/>
      <c r="C103" s="906"/>
      <c r="D103" s="906"/>
      <c r="E103" s="906"/>
      <c r="F103" s="906"/>
      <c r="G103" s="906" t="str">
        <f>IF(項目一覧!$C$59=0,"",項目一覧!$C$59)</f>
        <v/>
      </c>
      <c r="J103" s="906"/>
      <c r="K103" s="906"/>
      <c r="L103" s="906"/>
      <c r="M103" s="906"/>
      <c r="N103" s="906"/>
      <c r="O103" s="906"/>
      <c r="P103" s="906"/>
      <c r="Q103" s="906"/>
      <c r="R103" s="906"/>
      <c r="S103" s="906"/>
      <c r="T103" s="906"/>
      <c r="U103" s="906"/>
      <c r="V103" s="906"/>
      <c r="W103" s="906"/>
      <c r="X103" s="906"/>
      <c r="Y103" s="906"/>
      <c r="Z103" s="906"/>
      <c r="AA103" s="906"/>
    </row>
    <row r="104" spans="1:29" ht="15.75" customHeight="1">
      <c r="A104" s="945"/>
      <c r="B104" s="906" t="s">
        <v>399</v>
      </c>
      <c r="C104" s="906"/>
      <c r="D104" s="906"/>
      <c r="E104" s="906"/>
      <c r="F104" s="906"/>
      <c r="G104" s="906" t="str">
        <f>IF(項目一覧!$C$60=0,"",項目一覧!$C$60)</f>
        <v/>
      </c>
      <c r="J104" s="906"/>
      <c r="K104" s="906"/>
      <c r="L104" s="906"/>
      <c r="M104" s="906"/>
      <c r="N104" s="906"/>
      <c r="O104" s="906"/>
      <c r="P104" s="906"/>
      <c r="Q104" s="906"/>
      <c r="R104" s="906"/>
      <c r="S104" s="906"/>
      <c r="T104" s="906"/>
      <c r="U104" s="906"/>
      <c r="V104" s="906"/>
      <c r="W104" s="906"/>
      <c r="X104" s="906"/>
      <c r="Y104" s="906"/>
      <c r="Z104" s="906"/>
      <c r="AA104" s="906"/>
    </row>
    <row r="105" spans="1:29" ht="15.75" customHeight="1">
      <c r="A105" s="945"/>
      <c r="B105" s="906" t="s">
        <v>398</v>
      </c>
      <c r="C105" s="906"/>
      <c r="D105" s="906"/>
      <c r="E105" s="906"/>
      <c r="F105" s="906"/>
      <c r="G105" s="906" t="str">
        <f>IF(項目一覧!$C$61=0,"",項目一覧!$C$61)</f>
        <v/>
      </c>
      <c r="J105" s="906"/>
      <c r="K105" s="906"/>
      <c r="L105" s="906"/>
      <c r="M105" s="906"/>
      <c r="N105" s="906"/>
      <c r="O105" s="906"/>
      <c r="P105" s="906"/>
      <c r="Q105" s="906"/>
      <c r="R105" s="906"/>
      <c r="S105" s="906"/>
      <c r="T105" s="906"/>
      <c r="U105" s="906"/>
      <c r="V105" s="906"/>
      <c r="W105" s="906"/>
      <c r="X105" s="906"/>
      <c r="Y105" s="906"/>
      <c r="Z105" s="906"/>
      <c r="AA105" s="906"/>
    </row>
    <row r="106" spans="1:29" ht="15.75" customHeight="1">
      <c r="A106" s="935"/>
      <c r="B106" s="935" t="s">
        <v>397</v>
      </c>
      <c r="C106" s="935"/>
      <c r="D106" s="935"/>
      <c r="E106" s="935"/>
      <c r="F106" s="935"/>
      <c r="G106" s="935" t="str">
        <f>IF(項目一覧!$C$62=0,"",項目一覧!$C$62)</f>
        <v/>
      </c>
      <c r="H106" s="974"/>
      <c r="I106" s="974"/>
      <c r="J106" s="935"/>
      <c r="K106" s="935"/>
      <c r="L106" s="935"/>
      <c r="M106" s="935"/>
      <c r="N106" s="935"/>
      <c r="O106" s="935"/>
      <c r="P106" s="935"/>
      <c r="Q106" s="935"/>
      <c r="R106" s="935"/>
      <c r="S106" s="935"/>
      <c r="T106" s="935"/>
      <c r="U106" s="935"/>
      <c r="V106" s="935"/>
      <c r="W106" s="935"/>
      <c r="X106" s="935"/>
      <c r="Y106" s="935"/>
      <c r="Z106" s="935"/>
      <c r="AA106" s="935"/>
    </row>
    <row r="107" spans="1:29" s="1066" customFormat="1" ht="15.75" customHeight="1">
      <c r="A107" s="1203" t="s">
        <v>102</v>
      </c>
      <c r="B107" s="950" t="s">
        <v>771</v>
      </c>
      <c r="C107" s="950"/>
      <c r="D107" s="950"/>
      <c r="E107" s="950"/>
      <c r="F107" s="950"/>
      <c r="G107" s="950"/>
      <c r="H107" s="950"/>
      <c r="I107" s="950"/>
      <c r="J107" s="950"/>
      <c r="K107" s="950"/>
      <c r="L107" s="950"/>
      <c r="M107" s="950"/>
      <c r="N107" s="950"/>
      <c r="O107" s="950"/>
      <c r="P107" s="950"/>
      <c r="Q107" s="950"/>
      <c r="R107" s="950"/>
      <c r="S107" s="950"/>
      <c r="T107" s="950"/>
      <c r="U107" s="950"/>
      <c r="V107" s="950"/>
      <c r="W107" s="950"/>
      <c r="X107" s="950"/>
      <c r="Y107" s="950"/>
      <c r="Z107" s="950"/>
      <c r="AA107" s="950"/>
      <c r="AC107" s="904"/>
    </row>
    <row r="108" spans="1:29" s="1066" customFormat="1" ht="15.75" customHeight="1">
      <c r="A108" s="1204"/>
      <c r="B108" s="950" t="s">
        <v>750</v>
      </c>
      <c r="C108" s="950"/>
      <c r="D108" s="950"/>
      <c r="E108" s="950"/>
      <c r="F108" s="950"/>
      <c r="G108" s="950"/>
      <c r="H108" s="950"/>
      <c r="I108" s="950"/>
      <c r="J108" s="950"/>
      <c r="K108" s="950"/>
      <c r="L108" s="950"/>
      <c r="M108" s="950"/>
      <c r="N108" s="950"/>
      <c r="O108" s="950"/>
      <c r="P108" s="950"/>
      <c r="Q108" s="950"/>
      <c r="R108" s="950"/>
      <c r="S108" s="950"/>
      <c r="T108" s="950"/>
      <c r="U108" s="950"/>
      <c r="V108" s="950"/>
      <c r="W108" s="950"/>
      <c r="X108" s="950"/>
      <c r="Y108" s="950"/>
      <c r="Z108" s="950"/>
      <c r="AA108" s="1082"/>
      <c r="AC108" s="904"/>
    </row>
    <row r="109" spans="1:29" s="1066" customFormat="1" ht="15.75" customHeight="1">
      <c r="A109" s="1204"/>
      <c r="B109" s="950" t="s">
        <v>749</v>
      </c>
      <c r="C109" s="950"/>
      <c r="D109" s="950"/>
      <c r="E109" s="950"/>
      <c r="F109" s="950"/>
      <c r="G109" s="950"/>
      <c r="H109" s="950"/>
      <c r="I109" s="950"/>
      <c r="J109" s="950"/>
      <c r="K109" s="950"/>
      <c r="L109" s="950"/>
      <c r="M109" s="950"/>
      <c r="N109" s="950"/>
      <c r="O109" s="950"/>
      <c r="P109" s="950"/>
      <c r="Q109" s="950"/>
      <c r="R109" s="950"/>
      <c r="S109" s="950"/>
      <c r="T109" s="950"/>
      <c r="U109" s="950"/>
      <c r="V109" s="950"/>
      <c r="W109" s="950"/>
      <c r="X109" s="950"/>
      <c r="Y109" s="950"/>
      <c r="Z109" s="950"/>
      <c r="AA109" s="1082"/>
      <c r="AC109" s="904"/>
    </row>
    <row r="110" spans="1:29" s="1066" customFormat="1" ht="15.75" customHeight="1">
      <c r="A110" s="1204"/>
      <c r="B110" s="950" t="s">
        <v>748</v>
      </c>
      <c r="C110" s="950"/>
      <c r="D110" s="950"/>
      <c r="E110" s="950"/>
      <c r="F110" s="950"/>
      <c r="G110" s="950"/>
      <c r="H110" s="950"/>
      <c r="I110" s="950"/>
      <c r="J110" s="950"/>
      <c r="K110" s="950"/>
      <c r="L110" s="950"/>
      <c r="M110" s="950"/>
      <c r="N110" s="950"/>
      <c r="O110" s="950"/>
      <c r="P110" s="950"/>
      <c r="Q110" s="950"/>
      <c r="R110" s="950"/>
      <c r="S110" s="950"/>
      <c r="T110" s="950"/>
      <c r="U110" s="950"/>
      <c r="V110" s="950"/>
      <c r="W110" s="950"/>
      <c r="X110" s="950"/>
      <c r="Y110" s="950"/>
      <c r="Z110" s="950"/>
      <c r="AA110" s="1082"/>
      <c r="AC110" s="904"/>
    </row>
    <row r="111" spans="1:29" s="1066" customFormat="1" ht="15.75" customHeight="1">
      <c r="A111" s="1224"/>
      <c r="B111" s="950" t="s">
        <v>747</v>
      </c>
      <c r="C111" s="950"/>
      <c r="D111" s="950"/>
      <c r="E111" s="950"/>
      <c r="F111" s="950"/>
      <c r="G111" s="950"/>
      <c r="H111" s="950"/>
      <c r="I111" s="950"/>
      <c r="J111" s="950"/>
      <c r="K111" s="950"/>
      <c r="L111" s="950"/>
      <c r="M111" s="950"/>
      <c r="N111" s="950"/>
      <c r="O111" s="950"/>
      <c r="P111" s="950"/>
      <c r="Q111" s="950"/>
      <c r="R111" s="950"/>
      <c r="S111" s="950"/>
      <c r="T111" s="950"/>
      <c r="U111" s="950"/>
      <c r="V111" s="950"/>
      <c r="W111" s="950"/>
      <c r="X111" s="950"/>
      <c r="Y111" s="950"/>
      <c r="Z111" s="950"/>
      <c r="AA111" s="1082"/>
      <c r="AC111" s="904"/>
    </row>
    <row r="112" spans="1:29" s="1066" customFormat="1" ht="15.75" customHeight="1">
      <c r="A112" s="1203" t="s">
        <v>102</v>
      </c>
      <c r="B112" s="1088" t="s">
        <v>762</v>
      </c>
      <c r="C112" s="1088"/>
      <c r="D112" s="1088"/>
      <c r="E112" s="1088"/>
      <c r="F112" s="1088"/>
      <c r="G112" s="1088"/>
      <c r="H112" s="1088"/>
      <c r="I112" s="1088"/>
      <c r="J112" s="1088"/>
      <c r="K112" s="1088"/>
      <c r="L112" s="1088"/>
      <c r="M112" s="1088"/>
      <c r="N112" s="1088"/>
      <c r="O112" s="1088"/>
      <c r="P112" s="1088"/>
      <c r="Q112" s="1088"/>
      <c r="R112" s="1088"/>
      <c r="S112" s="1088"/>
      <c r="T112" s="1088"/>
      <c r="U112" s="1088"/>
      <c r="V112" s="1088"/>
      <c r="W112" s="1088"/>
      <c r="X112" s="1088"/>
      <c r="Y112" s="1088"/>
      <c r="Z112" s="1088"/>
      <c r="AA112" s="1088"/>
      <c r="AC112" s="904"/>
    </row>
    <row r="113" spans="1:29" s="1066" customFormat="1" ht="15.75" customHeight="1">
      <c r="A113" s="1204"/>
      <c r="B113" s="950"/>
      <c r="C113" s="950"/>
      <c r="D113" s="950"/>
      <c r="E113" s="950"/>
      <c r="F113" s="950"/>
      <c r="G113" s="950"/>
      <c r="H113" s="950"/>
      <c r="I113" s="950"/>
      <c r="J113" s="950"/>
      <c r="K113" s="950"/>
      <c r="L113" s="950"/>
      <c r="M113" s="950"/>
      <c r="N113" s="950"/>
      <c r="O113" s="950"/>
      <c r="P113" s="950"/>
      <c r="Q113" s="950"/>
      <c r="R113" s="950"/>
      <c r="S113" s="950"/>
      <c r="T113" s="950"/>
      <c r="U113" s="950"/>
      <c r="V113" s="950"/>
      <c r="W113" s="950"/>
      <c r="X113" s="950"/>
      <c r="Y113" s="950"/>
      <c r="Z113" s="950"/>
      <c r="AA113" s="950"/>
      <c r="AC113" s="904"/>
    </row>
    <row r="114" spans="1:29" s="1066" customFormat="1" ht="15.75" customHeight="1">
      <c r="A114" s="1204"/>
      <c r="B114" s="950"/>
      <c r="C114" s="950"/>
      <c r="D114" s="950"/>
      <c r="E114" s="950"/>
      <c r="F114" s="950"/>
      <c r="G114" s="950"/>
      <c r="H114" s="950"/>
      <c r="I114" s="950"/>
      <c r="J114" s="950"/>
      <c r="K114" s="950"/>
      <c r="L114" s="950"/>
      <c r="M114" s="950"/>
      <c r="N114" s="950"/>
      <c r="O114" s="950"/>
      <c r="P114" s="950"/>
      <c r="Q114" s="950"/>
      <c r="R114" s="950"/>
      <c r="S114" s="950"/>
      <c r="T114" s="950"/>
      <c r="U114" s="950"/>
      <c r="V114" s="950"/>
      <c r="W114" s="950"/>
      <c r="X114" s="950"/>
      <c r="Y114" s="950"/>
      <c r="Z114" s="950"/>
      <c r="AA114" s="950"/>
      <c r="AC114" s="904"/>
    </row>
    <row r="115" spans="1:29" s="1066" customFormat="1" ht="15.75" customHeight="1">
      <c r="A115" s="1204"/>
      <c r="B115" s="950"/>
      <c r="C115" s="950"/>
      <c r="D115" s="950"/>
      <c r="E115" s="950"/>
      <c r="F115" s="950"/>
      <c r="G115" s="950"/>
      <c r="H115" s="950"/>
      <c r="I115" s="950"/>
      <c r="J115" s="950"/>
      <c r="K115" s="950"/>
      <c r="L115" s="950"/>
      <c r="M115" s="950"/>
      <c r="N115" s="950"/>
      <c r="O115" s="950"/>
      <c r="P115" s="950"/>
      <c r="Q115" s="950"/>
      <c r="R115" s="950"/>
      <c r="S115" s="950"/>
      <c r="T115" s="950"/>
      <c r="U115" s="950"/>
      <c r="V115" s="950"/>
      <c r="W115" s="950"/>
      <c r="X115" s="950"/>
      <c r="Y115" s="950"/>
      <c r="Z115" s="950"/>
      <c r="AA115" s="950"/>
      <c r="AC115" s="904"/>
    </row>
    <row r="116" spans="1:29" s="1066" customFormat="1" ht="15.75" customHeight="1">
      <c r="A116" s="950"/>
      <c r="B116" s="950"/>
      <c r="C116" s="950"/>
      <c r="D116" s="950"/>
      <c r="E116" s="950"/>
      <c r="F116" s="950"/>
      <c r="G116" s="1203"/>
      <c r="H116" s="950"/>
      <c r="I116" s="950"/>
      <c r="J116" s="950"/>
      <c r="K116" s="1203"/>
      <c r="L116" s="950"/>
      <c r="M116" s="950"/>
      <c r="N116" s="950"/>
      <c r="O116" s="1203"/>
      <c r="P116" s="950"/>
      <c r="Q116" s="950"/>
      <c r="R116" s="950"/>
      <c r="S116" s="1203"/>
      <c r="T116" s="950"/>
      <c r="U116" s="950"/>
      <c r="V116" s="950"/>
      <c r="W116" s="950"/>
      <c r="X116" s="950"/>
      <c r="Y116" s="950"/>
      <c r="Z116" s="950"/>
      <c r="AA116" s="950"/>
      <c r="AC116" s="904"/>
    </row>
    <row r="117" spans="1:29" s="1066" customFormat="1" ht="15.75" customHeight="1">
      <c r="A117" s="950"/>
      <c r="B117" s="950"/>
      <c r="C117" s="950"/>
      <c r="D117" s="950"/>
      <c r="E117" s="950"/>
      <c r="F117" s="950"/>
      <c r="G117" s="950"/>
      <c r="H117" s="1203"/>
      <c r="I117" s="950"/>
      <c r="J117" s="950"/>
      <c r="K117" s="950"/>
      <c r="L117" s="1203"/>
      <c r="M117" s="950"/>
      <c r="N117" s="950"/>
      <c r="O117" s="950"/>
      <c r="P117" s="1203"/>
      <c r="Q117" s="950"/>
      <c r="R117" s="950"/>
      <c r="S117" s="950"/>
      <c r="T117" s="1203"/>
      <c r="U117" s="950"/>
      <c r="V117" s="950"/>
      <c r="W117" s="950"/>
      <c r="X117" s="950"/>
      <c r="Y117" s="950"/>
      <c r="Z117" s="950"/>
      <c r="AA117" s="950"/>
      <c r="AC117" s="904"/>
    </row>
    <row r="118" spans="1:29" s="1066" customFormat="1" ht="15.75" customHeight="1">
      <c r="A118" s="1205"/>
      <c r="B118" s="1084"/>
      <c r="C118" s="1084"/>
      <c r="D118" s="1084"/>
      <c r="E118" s="1084"/>
      <c r="F118" s="1084"/>
      <c r="G118" s="1084"/>
      <c r="H118" s="1084"/>
      <c r="I118" s="1084"/>
      <c r="J118" s="1084"/>
      <c r="K118" s="1084"/>
      <c r="L118" s="1084"/>
      <c r="M118" s="1084"/>
      <c r="N118" s="1084"/>
      <c r="O118" s="1084"/>
      <c r="P118" s="1084"/>
      <c r="Q118" s="1084"/>
      <c r="R118" s="1084"/>
      <c r="S118" s="1084"/>
      <c r="T118" s="1084"/>
      <c r="U118" s="1084"/>
      <c r="V118" s="1084"/>
      <c r="W118" s="1084"/>
      <c r="X118" s="1084"/>
      <c r="Y118" s="1084"/>
      <c r="Z118" s="1084"/>
      <c r="AA118" s="1084"/>
      <c r="AC118" s="904"/>
    </row>
    <row r="119" spans="1:29" s="1066" customFormat="1" ht="18" customHeight="1">
      <c r="A119" s="1206" t="s">
        <v>102</v>
      </c>
      <c r="B119" s="1088" t="s">
        <v>738</v>
      </c>
      <c r="C119" s="1207"/>
      <c r="D119" s="1207"/>
      <c r="E119" s="1207"/>
      <c r="F119" s="1207"/>
      <c r="G119" s="1207"/>
      <c r="H119" s="1207"/>
      <c r="I119" s="1207"/>
      <c r="J119" s="1208"/>
      <c r="K119" s="1209" t="s">
        <v>2795</v>
      </c>
      <c r="L119" s="1210"/>
      <c r="M119" s="1210"/>
      <c r="N119" s="1210"/>
      <c r="O119" s="1210"/>
      <c r="P119" s="1210"/>
      <c r="Q119" s="1208"/>
      <c r="R119" s="1207"/>
      <c r="S119" s="1207"/>
      <c r="T119" s="1207"/>
      <c r="U119" s="1207"/>
      <c r="V119" s="1207"/>
      <c r="W119" s="1207"/>
      <c r="X119" s="1207"/>
      <c r="Y119" s="1207"/>
      <c r="Z119" s="1207"/>
      <c r="AA119" s="1207"/>
      <c r="AC119" s="904"/>
    </row>
    <row r="120" spans="1:29" s="1066" customFormat="1" ht="18" customHeight="1">
      <c r="A120" s="1211" t="s">
        <v>102</v>
      </c>
      <c r="B120" s="1209" t="s">
        <v>737</v>
      </c>
      <c r="C120" s="1208"/>
      <c r="D120" s="1208"/>
      <c r="E120" s="1208"/>
      <c r="F120" s="1208"/>
      <c r="G120" s="1208"/>
      <c r="H120" s="1208"/>
      <c r="I120" s="1212"/>
      <c r="J120" s="1212"/>
      <c r="K120" s="1209" t="s">
        <v>2795</v>
      </c>
      <c r="L120" s="1210"/>
      <c r="M120" s="1210"/>
      <c r="N120" s="1210"/>
      <c r="O120" s="1210"/>
      <c r="P120" s="1210"/>
      <c r="Q120" s="1212"/>
      <c r="R120" s="1212"/>
      <c r="S120" s="1212"/>
      <c r="T120" s="1212"/>
      <c r="U120" s="1212"/>
      <c r="V120" s="1212"/>
      <c r="W120" s="1212"/>
      <c r="X120" s="1212"/>
      <c r="Y120" s="1212"/>
      <c r="Z120" s="1212"/>
      <c r="AA120" s="1212"/>
      <c r="AC120" s="904"/>
    </row>
    <row r="121" spans="1:29" s="1066" customFormat="1" ht="15.75" customHeight="1">
      <c r="A121" s="1203" t="s">
        <v>102</v>
      </c>
      <c r="B121" s="950" t="s">
        <v>770</v>
      </c>
      <c r="C121" s="1079"/>
      <c r="D121" s="1079"/>
      <c r="E121" s="1079"/>
      <c r="F121" s="1079"/>
      <c r="G121" s="1079"/>
      <c r="H121" s="1079"/>
      <c r="Q121" s="1082"/>
      <c r="R121" s="1082" t="s">
        <v>769</v>
      </c>
      <c r="S121" s="1082"/>
      <c r="T121" s="1082"/>
      <c r="U121" s="1082"/>
      <c r="V121" s="1082"/>
      <c r="AC121" s="904"/>
    </row>
    <row r="122" spans="1:29" s="1066" customFormat="1" ht="15.75" customHeight="1">
      <c r="A122" s="1203"/>
      <c r="B122" s="950"/>
      <c r="C122" s="950"/>
      <c r="D122" s="950" t="s">
        <v>732</v>
      </c>
      <c r="E122" s="950"/>
      <c r="F122" s="950"/>
      <c r="G122" s="950"/>
      <c r="H122" s="950" t="s">
        <v>2795</v>
      </c>
      <c r="I122" s="1082"/>
      <c r="J122" s="1082"/>
      <c r="K122" s="1082"/>
      <c r="L122" s="1082"/>
      <c r="M122" s="1082"/>
      <c r="N122" s="1082"/>
      <c r="O122" s="1082" t="s">
        <v>71</v>
      </c>
      <c r="P122" s="2128"/>
      <c r="Q122" s="2128"/>
      <c r="R122" s="2128"/>
      <c r="S122" s="2128"/>
      <c r="T122" s="2128"/>
      <c r="U122" s="2128"/>
      <c r="V122" s="2128"/>
      <c r="W122" s="2128"/>
      <c r="X122" s="1082" t="s">
        <v>103</v>
      </c>
      <c r="Y122" s="1082"/>
      <c r="AC122" s="904"/>
    </row>
    <row r="123" spans="1:29" s="1066" customFormat="1" ht="15.75" customHeight="1">
      <c r="A123" s="1203"/>
      <c r="B123" s="950"/>
      <c r="C123" s="950"/>
      <c r="D123" s="950" t="s">
        <v>732</v>
      </c>
      <c r="E123" s="950"/>
      <c r="F123" s="950"/>
      <c r="G123" s="950"/>
      <c r="H123" s="950" t="s">
        <v>2795</v>
      </c>
      <c r="I123" s="1082"/>
      <c r="J123" s="1082"/>
      <c r="K123" s="1082"/>
      <c r="L123" s="1082"/>
      <c r="M123" s="1082"/>
      <c r="N123" s="1082"/>
      <c r="O123" s="1082" t="s">
        <v>71</v>
      </c>
      <c r="P123" s="2127"/>
      <c r="Q123" s="2127"/>
      <c r="R123" s="2127"/>
      <c r="S123" s="2127"/>
      <c r="T123" s="2127"/>
      <c r="U123" s="2127"/>
      <c r="V123" s="2127"/>
      <c r="W123" s="2127"/>
      <c r="X123" s="1082" t="s">
        <v>103</v>
      </c>
      <c r="Y123" s="1082"/>
      <c r="AC123" s="904"/>
    </row>
    <row r="124" spans="1:29" s="1066" customFormat="1" ht="15.75" customHeight="1">
      <c r="A124" s="1206" t="s">
        <v>102</v>
      </c>
      <c r="B124" s="1088" t="s">
        <v>731</v>
      </c>
      <c r="C124" s="1207"/>
      <c r="D124" s="1207"/>
      <c r="E124" s="1207"/>
      <c r="F124" s="1207"/>
      <c r="G124" s="1207"/>
      <c r="H124" s="1207"/>
      <c r="I124" s="1213"/>
      <c r="J124" s="1213"/>
      <c r="K124" s="1213"/>
      <c r="L124" s="1213"/>
      <c r="M124" s="1213"/>
      <c r="N124" s="1213"/>
      <c r="O124" s="1213"/>
      <c r="P124" s="1213"/>
      <c r="Q124" s="1213"/>
      <c r="R124" s="1213"/>
      <c r="S124" s="1213"/>
      <c r="T124" s="1213"/>
      <c r="U124" s="1213"/>
      <c r="V124" s="1213"/>
      <c r="W124" s="1213"/>
      <c r="X124" s="1213"/>
      <c r="Y124" s="1213"/>
      <c r="Z124" s="1213"/>
      <c r="AA124" s="1213"/>
      <c r="AC124" s="904"/>
    </row>
    <row r="125" spans="1:29" s="1066" customFormat="1" ht="15.75" customHeight="1">
      <c r="AC125" s="904"/>
    </row>
    <row r="126" spans="1:29" s="1066" customFormat="1" ht="15.75" customHeight="1">
      <c r="AC126" s="904"/>
    </row>
  </sheetData>
  <mergeCells count="16">
    <mergeCell ref="B9:X10"/>
    <mergeCell ref="B15:N16"/>
    <mergeCell ref="G70:AA71"/>
    <mergeCell ref="G78:AA78"/>
    <mergeCell ref="G87:AA87"/>
    <mergeCell ref="G80:AA81"/>
    <mergeCell ref="I39:T42"/>
    <mergeCell ref="U17:X17"/>
    <mergeCell ref="P123:W123"/>
    <mergeCell ref="P122:W122"/>
    <mergeCell ref="G98:AA99"/>
    <mergeCell ref="I38:T38"/>
    <mergeCell ref="A46:AA46"/>
    <mergeCell ref="G96:AA96"/>
    <mergeCell ref="G89:AA90"/>
    <mergeCell ref="U42:Z42"/>
  </mergeCells>
  <phoneticPr fontId="2"/>
  <hyperlinks>
    <hyperlink ref="R1:T1" location="作業メニュー!A1" display="作業メニュー" xr:uid="{00000000-0004-0000-1600-000000000000}"/>
  </hyperlinks>
  <printOptions horizontalCentered="1"/>
  <pageMargins left="0.59055118110236227" right="0.39370078740157483" top="0.59055118110236227" bottom="0.39370078740157483" header="0.51181102362204722" footer="0.19685039370078741"/>
  <pageSetup paperSize="9" scale="88" orientation="portrait" r:id="rId1"/>
  <headerFooter alignWithMargins="0">
    <oddFooter>&amp;R250401</oddFooter>
  </headerFooter>
  <rowBreaks count="1" manualBreakCount="1">
    <brk id="45" max="26"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autoPageBreaks="0"/>
  </sheetPr>
  <dimension ref="A1:AJ206"/>
  <sheetViews>
    <sheetView showGridLines="0" workbookViewId="0">
      <selection activeCell="O22" sqref="O22"/>
    </sheetView>
  </sheetViews>
  <sheetFormatPr defaultColWidth="2.83203125" defaultRowHeight="13.15" customHeight="1"/>
  <cols>
    <col min="1" max="16384" width="2.83203125" style="40"/>
  </cols>
  <sheetData>
    <row r="1" spans="1:36" s="366" customFormat="1" ht="40.15" customHeight="1" thickBot="1">
      <c r="A1" s="365" t="s">
        <v>690</v>
      </c>
      <c r="B1" s="365"/>
      <c r="C1" s="365"/>
      <c r="D1" s="365"/>
      <c r="AG1" s="710" t="s">
        <v>64</v>
      </c>
      <c r="AJ1" s="367" t="s">
        <v>549</v>
      </c>
    </row>
    <row r="2" spans="1:36" ht="13.15" customHeight="1" thickTop="1" thickBot="1"/>
    <row r="3" spans="1:36" ht="13.15" customHeight="1">
      <c r="A3" s="879"/>
      <c r="B3" s="880"/>
      <c r="C3" s="880"/>
      <c r="D3" s="880"/>
      <c r="E3" s="880"/>
      <c r="F3" s="880"/>
      <c r="G3" s="880"/>
      <c r="H3" s="880"/>
      <c r="I3" s="880"/>
      <c r="J3" s="880"/>
      <c r="K3" s="880"/>
      <c r="L3" s="880"/>
      <c r="M3" s="880"/>
      <c r="N3" s="880"/>
      <c r="O3" s="880"/>
      <c r="P3" s="880"/>
      <c r="Q3" s="880"/>
      <c r="R3" s="880"/>
      <c r="S3" s="880"/>
      <c r="T3" s="880"/>
      <c r="U3" s="880"/>
      <c r="V3" s="880"/>
      <c r="W3" s="880"/>
      <c r="X3" s="880"/>
      <c r="Y3" s="880"/>
      <c r="Z3" s="880"/>
      <c r="AA3" s="880"/>
      <c r="AB3" s="880"/>
      <c r="AC3" s="880"/>
      <c r="AD3" s="880"/>
      <c r="AE3" s="880"/>
      <c r="AF3" s="880"/>
      <c r="AG3" s="880"/>
      <c r="AH3" s="881"/>
    </row>
    <row r="4" spans="1:36" ht="16.149999999999999" customHeight="1">
      <c r="A4" s="882"/>
      <c r="B4" s="878" t="s">
        <v>3700</v>
      </c>
      <c r="F4" s="878"/>
      <c r="G4" s="878"/>
      <c r="H4" s="878"/>
      <c r="AH4" s="883"/>
    </row>
    <row r="5" spans="1:36" ht="13.15" customHeight="1">
      <c r="A5" s="882"/>
      <c r="R5" s="709" t="s">
        <v>683</v>
      </c>
      <c r="S5" s="706"/>
      <c r="T5" s="706"/>
      <c r="U5" s="706"/>
      <c r="V5" s="706"/>
      <c r="W5" s="706"/>
      <c r="X5" s="706"/>
      <c r="Y5" s="706"/>
      <c r="Z5" s="706"/>
      <c r="AA5" s="706"/>
      <c r="AB5" s="706"/>
      <c r="AC5" s="706"/>
      <c r="AD5" s="706"/>
      <c r="AE5" s="706"/>
      <c r="AF5" s="706"/>
      <c r="AG5" s="709"/>
      <c r="AH5" s="883"/>
    </row>
    <row r="6" spans="1:36" ht="13.15" customHeight="1">
      <c r="A6" s="882"/>
      <c r="AH6" s="883"/>
    </row>
    <row r="7" spans="1:36" ht="13.15" customHeight="1">
      <c r="A7" s="882"/>
      <c r="E7" s="884"/>
      <c r="F7" s="884"/>
      <c r="G7" s="884"/>
      <c r="H7" s="884"/>
      <c r="M7" s="719" t="s">
        <v>682</v>
      </c>
      <c r="N7" s="885"/>
      <c r="O7" s="885"/>
      <c r="P7" s="885"/>
      <c r="Q7" s="885"/>
      <c r="R7" s="709" t="str">
        <f>IF(建築名称=0,"                      邸新築工事",建築名称)</f>
        <v/>
      </c>
      <c r="S7" s="706"/>
      <c r="T7" s="706"/>
      <c r="U7" s="706"/>
      <c r="V7" s="706"/>
      <c r="W7" s="706"/>
      <c r="X7" s="706"/>
      <c r="Y7" s="706"/>
      <c r="Z7" s="706"/>
      <c r="AA7" s="706"/>
      <c r="AB7" s="706"/>
      <c r="AC7" s="706"/>
      <c r="AD7" s="706"/>
      <c r="AE7" s="706"/>
      <c r="AF7" s="706"/>
      <c r="AG7" s="886"/>
      <c r="AH7" s="883"/>
    </row>
    <row r="8" spans="1:36" ht="13.15" customHeight="1" thickBot="1">
      <c r="A8" s="887"/>
      <c r="B8" s="888"/>
      <c r="C8" s="888"/>
      <c r="D8" s="888"/>
      <c r="E8" s="888"/>
      <c r="F8" s="888"/>
      <c r="G8" s="888"/>
      <c r="H8" s="888"/>
      <c r="I8" s="888"/>
      <c r="J8" s="888"/>
      <c r="K8" s="888"/>
      <c r="L8" s="888"/>
      <c r="M8" s="888"/>
      <c r="N8" s="888"/>
      <c r="O8" s="888"/>
      <c r="P8" s="888"/>
      <c r="Q8" s="888"/>
      <c r="R8" s="888"/>
      <c r="S8" s="888"/>
      <c r="T8" s="888"/>
      <c r="U8" s="888"/>
      <c r="V8" s="888"/>
      <c r="W8" s="888"/>
      <c r="X8" s="888"/>
      <c r="Y8" s="888"/>
      <c r="Z8" s="888"/>
      <c r="AA8" s="888"/>
      <c r="AB8" s="888"/>
      <c r="AC8" s="888"/>
      <c r="AD8" s="888"/>
      <c r="AE8" s="888"/>
      <c r="AF8" s="888"/>
      <c r="AG8" s="888"/>
      <c r="AH8" s="889"/>
    </row>
    <row r="9" spans="1:36" ht="13.15" customHeight="1">
      <c r="A9" s="879"/>
      <c r="B9" s="880"/>
      <c r="C9" s="880"/>
      <c r="D9" s="880"/>
      <c r="E9" s="880"/>
      <c r="F9" s="880"/>
      <c r="G9" s="880"/>
      <c r="H9" s="880"/>
      <c r="I9" s="890"/>
      <c r="J9" s="880"/>
      <c r="K9" s="880"/>
      <c r="L9" s="880"/>
      <c r="M9" s="880"/>
      <c r="N9" s="880"/>
      <c r="O9" s="880"/>
      <c r="P9" s="880"/>
      <c r="Q9" s="880"/>
      <c r="R9" s="880"/>
      <c r="S9" s="880"/>
      <c r="T9" s="880"/>
      <c r="U9" s="880"/>
      <c r="V9" s="880"/>
      <c r="W9" s="880"/>
      <c r="X9" s="880"/>
      <c r="Y9" s="880"/>
      <c r="Z9" s="880"/>
      <c r="AA9" s="880"/>
      <c r="AB9" s="880"/>
      <c r="AC9" s="880"/>
      <c r="AD9" s="880"/>
      <c r="AE9" s="880"/>
      <c r="AF9" s="880"/>
      <c r="AG9" s="880"/>
      <c r="AH9" s="881"/>
    </row>
    <row r="10" spans="1:36" ht="13.15" customHeight="1">
      <c r="A10" s="882"/>
      <c r="B10" s="40" t="s">
        <v>689</v>
      </c>
      <c r="I10" s="714"/>
      <c r="AH10" s="883"/>
    </row>
    <row r="11" spans="1:36" ht="13.15" customHeight="1">
      <c r="A11" s="882"/>
      <c r="B11" s="40" t="s">
        <v>688</v>
      </c>
      <c r="I11" s="714"/>
      <c r="AH11" s="883"/>
    </row>
    <row r="12" spans="1:36" ht="13.15" customHeight="1">
      <c r="A12" s="882"/>
      <c r="I12" s="714"/>
      <c r="AH12" s="883"/>
    </row>
    <row r="13" spans="1:36" ht="13.15" customHeight="1">
      <c r="A13" s="891"/>
      <c r="B13" s="706"/>
      <c r="C13" s="706"/>
      <c r="D13" s="706"/>
      <c r="E13" s="709"/>
      <c r="F13" s="706"/>
      <c r="G13" s="706"/>
      <c r="H13" s="706"/>
      <c r="I13" s="722"/>
      <c r="AH13" s="883"/>
    </row>
    <row r="14" spans="1:36" ht="13.15" customHeight="1">
      <c r="A14" s="882"/>
      <c r="I14" s="714"/>
      <c r="AH14" s="883"/>
    </row>
    <row r="15" spans="1:36" ht="13.15" customHeight="1">
      <c r="A15" s="882"/>
      <c r="I15" s="714"/>
      <c r="AH15" s="883"/>
    </row>
    <row r="16" spans="1:36" ht="13.15" customHeight="1">
      <c r="A16" s="882"/>
      <c r="I16" s="714"/>
      <c r="AH16" s="883"/>
    </row>
    <row r="17" spans="1:34" ht="13.15" customHeight="1">
      <c r="A17" s="882"/>
      <c r="I17" s="714"/>
      <c r="AH17" s="883"/>
    </row>
    <row r="18" spans="1:34" ht="13.15" customHeight="1">
      <c r="A18" s="882"/>
      <c r="I18" s="714"/>
      <c r="M18" s="40" t="s">
        <v>678</v>
      </c>
      <c r="AH18" s="883"/>
    </row>
    <row r="19" spans="1:34" ht="13.15" customHeight="1">
      <c r="A19" s="882"/>
      <c r="I19" s="714"/>
      <c r="AH19" s="883"/>
    </row>
    <row r="20" spans="1:34" ht="13.15" customHeight="1">
      <c r="A20" s="882"/>
      <c r="I20" s="714"/>
      <c r="AH20" s="883"/>
    </row>
    <row r="21" spans="1:34" ht="13.15" customHeight="1">
      <c r="A21" s="882"/>
      <c r="I21" s="714"/>
      <c r="AH21" s="883"/>
    </row>
    <row r="22" spans="1:34" ht="13.15" customHeight="1">
      <c r="A22" s="882"/>
      <c r="I22" s="714"/>
      <c r="AH22" s="883"/>
    </row>
    <row r="23" spans="1:34" ht="13.15" customHeight="1">
      <c r="A23" s="882"/>
      <c r="I23" s="714"/>
      <c r="AH23" s="883"/>
    </row>
    <row r="24" spans="1:34" ht="13.15" customHeight="1">
      <c r="A24" s="882"/>
      <c r="I24" s="714"/>
      <c r="AH24" s="883"/>
    </row>
    <row r="25" spans="1:34" ht="13.15" customHeight="1">
      <c r="A25" s="882"/>
      <c r="I25" s="714"/>
      <c r="AH25" s="883"/>
    </row>
    <row r="26" spans="1:34" ht="13.15" customHeight="1">
      <c r="A26" s="882"/>
      <c r="I26" s="714"/>
      <c r="AH26" s="883"/>
    </row>
    <row r="27" spans="1:34" ht="13.15" customHeight="1">
      <c r="A27" s="882"/>
      <c r="B27" s="40" t="s">
        <v>677</v>
      </c>
      <c r="I27" s="714"/>
      <c r="AH27" s="883"/>
    </row>
    <row r="28" spans="1:34" ht="13.15" customHeight="1" thickBot="1">
      <c r="A28" s="887"/>
      <c r="B28" s="888"/>
      <c r="C28" s="888"/>
      <c r="D28" s="888"/>
      <c r="E28" s="888"/>
      <c r="F28" s="888"/>
      <c r="G28" s="888"/>
      <c r="H28" s="888"/>
      <c r="I28" s="892"/>
      <c r="J28" s="888"/>
      <c r="K28" s="888"/>
      <c r="L28" s="888"/>
      <c r="M28" s="888"/>
      <c r="N28" s="888"/>
      <c r="O28" s="888"/>
      <c r="P28" s="888"/>
      <c r="Q28" s="888"/>
      <c r="R28" s="888"/>
      <c r="S28" s="888"/>
      <c r="T28" s="888"/>
      <c r="U28" s="888"/>
      <c r="V28" s="888"/>
      <c r="W28" s="888"/>
      <c r="X28" s="888"/>
      <c r="Y28" s="888"/>
      <c r="Z28" s="888"/>
      <c r="AA28" s="888"/>
      <c r="AB28" s="888"/>
      <c r="AC28" s="888"/>
      <c r="AD28" s="888"/>
      <c r="AE28" s="888"/>
      <c r="AF28" s="888"/>
      <c r="AG28" s="888"/>
      <c r="AH28" s="889"/>
    </row>
    <row r="29" spans="1:34" ht="13.15" customHeight="1" thickBot="1"/>
    <row r="30" spans="1:34" ht="13.15" customHeight="1">
      <c r="A30" s="879"/>
      <c r="B30" s="880"/>
      <c r="C30" s="880"/>
      <c r="D30" s="880"/>
      <c r="E30" s="880"/>
      <c r="F30" s="880"/>
      <c r="G30" s="880"/>
      <c r="H30" s="880"/>
      <c r="I30" s="890"/>
      <c r="J30" s="880"/>
      <c r="K30" s="880"/>
      <c r="L30" s="880"/>
      <c r="M30" s="880"/>
      <c r="N30" s="880"/>
      <c r="O30" s="880"/>
      <c r="P30" s="880"/>
      <c r="Q30" s="880"/>
      <c r="R30" s="880"/>
      <c r="S30" s="880"/>
      <c r="T30" s="880"/>
      <c r="U30" s="880"/>
      <c r="V30" s="880"/>
      <c r="W30" s="880"/>
      <c r="X30" s="880"/>
      <c r="Y30" s="880"/>
      <c r="Z30" s="880"/>
      <c r="AA30" s="880"/>
      <c r="AB30" s="880"/>
      <c r="AC30" s="880"/>
      <c r="AD30" s="880"/>
      <c r="AE30" s="880"/>
      <c r="AF30" s="880"/>
      <c r="AG30" s="880"/>
      <c r="AH30" s="881"/>
    </row>
    <row r="31" spans="1:34" ht="13.15" customHeight="1">
      <c r="A31" s="882"/>
      <c r="B31" s="40" t="s">
        <v>687</v>
      </c>
      <c r="I31" s="714"/>
      <c r="AH31" s="883"/>
    </row>
    <row r="32" spans="1:34" ht="13.15" customHeight="1">
      <c r="A32" s="882"/>
      <c r="B32" s="40" t="s">
        <v>686</v>
      </c>
      <c r="I32" s="714"/>
      <c r="AH32" s="883"/>
    </row>
    <row r="33" spans="1:34" ht="13.15" customHeight="1">
      <c r="A33" s="882"/>
      <c r="B33" s="40" t="s">
        <v>684</v>
      </c>
      <c r="I33" s="714"/>
      <c r="AH33" s="883"/>
    </row>
    <row r="34" spans="1:34" ht="13.15" customHeight="1">
      <c r="A34" s="891"/>
      <c r="B34" s="706"/>
      <c r="C34" s="706"/>
      <c r="D34" s="706"/>
      <c r="E34" s="709"/>
      <c r="F34" s="706"/>
      <c r="G34" s="706"/>
      <c r="H34" s="706"/>
      <c r="I34" s="722"/>
      <c r="AH34" s="883"/>
    </row>
    <row r="35" spans="1:34" ht="13.15" customHeight="1">
      <c r="A35" s="882"/>
      <c r="I35" s="714"/>
      <c r="AH35" s="883"/>
    </row>
    <row r="36" spans="1:34" ht="13.15" customHeight="1">
      <c r="A36" s="882"/>
      <c r="I36" s="714"/>
      <c r="AH36" s="883"/>
    </row>
    <row r="37" spans="1:34" ht="13.15" customHeight="1">
      <c r="A37" s="882"/>
      <c r="I37" s="714"/>
      <c r="AH37" s="883"/>
    </row>
    <row r="38" spans="1:34" ht="13.15" customHeight="1">
      <c r="A38" s="882"/>
      <c r="I38" s="714"/>
      <c r="AH38" s="883"/>
    </row>
    <row r="39" spans="1:34" ht="13.15" customHeight="1">
      <c r="A39" s="882"/>
      <c r="I39" s="714"/>
      <c r="M39" s="40" t="s">
        <v>678</v>
      </c>
      <c r="AH39" s="883"/>
    </row>
    <row r="40" spans="1:34" ht="13.15" customHeight="1">
      <c r="A40" s="882"/>
      <c r="I40" s="714"/>
      <c r="AH40" s="883"/>
    </row>
    <row r="41" spans="1:34" ht="13.15" customHeight="1">
      <c r="A41" s="882"/>
      <c r="I41" s="714"/>
      <c r="AH41" s="883"/>
    </row>
    <row r="42" spans="1:34" ht="13.15" customHeight="1">
      <c r="A42" s="882"/>
      <c r="I42" s="714"/>
      <c r="AH42" s="883"/>
    </row>
    <row r="43" spans="1:34" ht="13.15" customHeight="1">
      <c r="A43" s="882"/>
      <c r="I43" s="714"/>
      <c r="AH43" s="883"/>
    </row>
    <row r="44" spans="1:34" ht="13.15" customHeight="1">
      <c r="A44" s="882"/>
      <c r="I44" s="714"/>
      <c r="AH44" s="883"/>
    </row>
    <row r="45" spans="1:34" ht="13.15" customHeight="1">
      <c r="A45" s="882"/>
      <c r="I45" s="714"/>
      <c r="AH45" s="883"/>
    </row>
    <row r="46" spans="1:34" ht="13.15" customHeight="1">
      <c r="A46" s="882"/>
      <c r="I46" s="714"/>
      <c r="AH46" s="883"/>
    </row>
    <row r="47" spans="1:34" ht="13.15" customHeight="1">
      <c r="A47" s="882"/>
      <c r="I47" s="714"/>
      <c r="AH47" s="883"/>
    </row>
    <row r="48" spans="1:34" ht="13.15" customHeight="1">
      <c r="A48" s="882"/>
      <c r="B48" s="40" t="s">
        <v>677</v>
      </c>
      <c r="I48" s="714"/>
      <c r="AH48" s="883"/>
    </row>
    <row r="49" spans="1:34" ht="13.15" customHeight="1" thickBot="1">
      <c r="A49" s="887"/>
      <c r="B49" s="888"/>
      <c r="C49" s="888"/>
      <c r="D49" s="888"/>
      <c r="E49" s="888"/>
      <c r="F49" s="888"/>
      <c r="G49" s="888"/>
      <c r="H49" s="888"/>
      <c r="I49" s="892"/>
      <c r="J49" s="888"/>
      <c r="K49" s="888"/>
      <c r="L49" s="888"/>
      <c r="M49" s="888"/>
      <c r="N49" s="888"/>
      <c r="O49" s="888"/>
      <c r="P49" s="888"/>
      <c r="Q49" s="888"/>
      <c r="R49" s="888"/>
      <c r="S49" s="888"/>
      <c r="T49" s="888"/>
      <c r="U49" s="888"/>
      <c r="V49" s="888"/>
      <c r="W49" s="888"/>
      <c r="X49" s="888"/>
      <c r="Y49" s="888"/>
      <c r="Z49" s="888"/>
      <c r="AA49" s="888"/>
      <c r="AB49" s="888"/>
      <c r="AC49" s="888"/>
      <c r="AD49" s="888"/>
      <c r="AE49" s="888"/>
      <c r="AF49" s="888"/>
      <c r="AG49" s="888"/>
      <c r="AH49" s="889"/>
    </row>
    <row r="50" spans="1:34" ht="13.15" customHeight="1" thickBot="1"/>
    <row r="51" spans="1:34" ht="13.15" customHeight="1">
      <c r="A51" s="879"/>
      <c r="B51" s="880"/>
      <c r="C51" s="880"/>
      <c r="D51" s="880"/>
      <c r="E51" s="880"/>
      <c r="F51" s="880"/>
      <c r="G51" s="880"/>
      <c r="H51" s="880"/>
      <c r="I51" s="890"/>
      <c r="J51" s="880"/>
      <c r="K51" s="880"/>
      <c r="L51" s="880"/>
      <c r="M51" s="880"/>
      <c r="N51" s="880"/>
      <c r="O51" s="880"/>
      <c r="P51" s="880"/>
      <c r="Q51" s="880"/>
      <c r="R51" s="880"/>
      <c r="S51" s="880"/>
      <c r="T51" s="880"/>
      <c r="U51" s="880"/>
      <c r="V51" s="880"/>
      <c r="W51" s="880"/>
      <c r="X51" s="880"/>
      <c r="Y51" s="880"/>
      <c r="Z51" s="880"/>
      <c r="AA51" s="880"/>
      <c r="AB51" s="880"/>
      <c r="AC51" s="880"/>
      <c r="AD51" s="880"/>
      <c r="AE51" s="880"/>
      <c r="AF51" s="880"/>
      <c r="AG51" s="880"/>
      <c r="AH51" s="881"/>
    </row>
    <row r="52" spans="1:34" ht="13.15" customHeight="1">
      <c r="A52" s="882"/>
      <c r="B52" s="40" t="s">
        <v>685</v>
      </c>
      <c r="I52" s="714"/>
      <c r="AH52" s="883"/>
    </row>
    <row r="53" spans="1:34" ht="13.15" customHeight="1">
      <c r="A53" s="882"/>
      <c r="B53" s="40" t="s">
        <v>684</v>
      </c>
      <c r="I53" s="714"/>
      <c r="AH53" s="883"/>
    </row>
    <row r="54" spans="1:34" ht="13.15" customHeight="1">
      <c r="A54" s="882"/>
      <c r="I54" s="714"/>
      <c r="AH54" s="883"/>
    </row>
    <row r="55" spans="1:34" ht="13.15" customHeight="1">
      <c r="A55" s="891"/>
      <c r="B55" s="706"/>
      <c r="C55" s="706"/>
      <c r="D55" s="706"/>
      <c r="E55" s="709"/>
      <c r="F55" s="706"/>
      <c r="G55" s="706"/>
      <c r="H55" s="706"/>
      <c r="I55" s="722"/>
      <c r="AH55" s="883"/>
    </row>
    <row r="56" spans="1:34" ht="13.15" customHeight="1">
      <c r="A56" s="882"/>
      <c r="I56" s="714"/>
      <c r="AH56" s="883"/>
    </row>
    <row r="57" spans="1:34" ht="13.15" customHeight="1">
      <c r="A57" s="882"/>
      <c r="I57" s="714"/>
      <c r="AH57" s="883"/>
    </row>
    <row r="58" spans="1:34" ht="13.15" customHeight="1">
      <c r="A58" s="882"/>
      <c r="I58" s="714"/>
      <c r="AH58" s="883"/>
    </row>
    <row r="59" spans="1:34" ht="13.15" customHeight="1">
      <c r="A59" s="882"/>
      <c r="I59" s="714"/>
      <c r="AH59" s="883"/>
    </row>
    <row r="60" spans="1:34" ht="13.15" customHeight="1">
      <c r="A60" s="882"/>
      <c r="I60" s="714"/>
      <c r="M60" s="40" t="s">
        <v>678</v>
      </c>
      <c r="AH60" s="883"/>
    </row>
    <row r="61" spans="1:34" ht="13.15" customHeight="1">
      <c r="A61" s="882"/>
      <c r="I61" s="714"/>
      <c r="AH61" s="883"/>
    </row>
    <row r="62" spans="1:34" ht="13.15" customHeight="1">
      <c r="A62" s="882"/>
      <c r="I62" s="714"/>
      <c r="AH62" s="883"/>
    </row>
    <row r="63" spans="1:34" ht="13.15" customHeight="1">
      <c r="A63" s="882"/>
      <c r="I63" s="714"/>
      <c r="AH63" s="883"/>
    </row>
    <row r="64" spans="1:34" ht="13.15" customHeight="1">
      <c r="A64" s="882"/>
      <c r="I64" s="714"/>
      <c r="AH64" s="883"/>
    </row>
    <row r="65" spans="1:34" ht="13.15" customHeight="1">
      <c r="A65" s="882"/>
      <c r="I65" s="714"/>
      <c r="AH65" s="883"/>
    </row>
    <row r="66" spans="1:34" ht="13.15" customHeight="1">
      <c r="A66" s="882"/>
      <c r="I66" s="714"/>
      <c r="AH66" s="883"/>
    </row>
    <row r="67" spans="1:34" ht="13.15" customHeight="1">
      <c r="A67" s="882"/>
      <c r="I67" s="714"/>
      <c r="AH67" s="883"/>
    </row>
    <row r="68" spans="1:34" ht="13.15" customHeight="1">
      <c r="A68" s="882"/>
      <c r="I68" s="714"/>
      <c r="AH68" s="883"/>
    </row>
    <row r="69" spans="1:34" ht="13.15" customHeight="1">
      <c r="A69" s="882"/>
      <c r="B69" s="40" t="s">
        <v>677</v>
      </c>
      <c r="I69" s="714"/>
      <c r="AH69" s="883"/>
    </row>
    <row r="70" spans="1:34" ht="13.15" customHeight="1" thickBot="1">
      <c r="A70" s="887"/>
      <c r="B70" s="888"/>
      <c r="C70" s="888"/>
      <c r="D70" s="888"/>
      <c r="E70" s="888"/>
      <c r="F70" s="888"/>
      <c r="G70" s="888"/>
      <c r="H70" s="888"/>
      <c r="I70" s="892"/>
      <c r="J70" s="888"/>
      <c r="K70" s="888"/>
      <c r="L70" s="888"/>
      <c r="M70" s="888"/>
      <c r="N70" s="888"/>
      <c r="O70" s="888"/>
      <c r="P70" s="888"/>
      <c r="Q70" s="888"/>
      <c r="R70" s="888"/>
      <c r="S70" s="888"/>
      <c r="T70" s="888"/>
      <c r="U70" s="888"/>
      <c r="V70" s="888"/>
      <c r="W70" s="888"/>
      <c r="X70" s="888"/>
      <c r="Y70" s="888"/>
      <c r="Z70" s="888"/>
      <c r="AA70" s="888"/>
      <c r="AB70" s="888"/>
      <c r="AC70" s="888"/>
      <c r="AD70" s="888"/>
      <c r="AE70" s="888"/>
      <c r="AF70" s="888"/>
      <c r="AG70" s="888"/>
      <c r="AH70" s="889"/>
    </row>
    <row r="71" spans="1:34" ht="13.15" customHeight="1" thickBot="1"/>
    <row r="72" spans="1:34" ht="13.15" customHeight="1">
      <c r="A72" s="879"/>
      <c r="B72" s="880"/>
      <c r="C72" s="880"/>
      <c r="D72" s="880"/>
      <c r="E72" s="880"/>
      <c r="F72" s="880"/>
      <c r="G72" s="880"/>
      <c r="H72" s="880"/>
      <c r="I72" s="880"/>
      <c r="J72" s="880"/>
      <c r="K72" s="880"/>
      <c r="L72" s="880"/>
      <c r="M72" s="880"/>
      <c r="N72" s="880"/>
      <c r="O72" s="880"/>
      <c r="P72" s="880"/>
      <c r="Q72" s="880"/>
      <c r="R72" s="880"/>
      <c r="S72" s="880"/>
      <c r="T72" s="880"/>
      <c r="U72" s="880"/>
      <c r="V72" s="880"/>
      <c r="W72" s="880"/>
      <c r="X72" s="880"/>
      <c r="Y72" s="880"/>
      <c r="Z72" s="880"/>
      <c r="AA72" s="880"/>
      <c r="AB72" s="880"/>
      <c r="AC72" s="880"/>
      <c r="AD72" s="880"/>
      <c r="AE72" s="880"/>
      <c r="AF72" s="880"/>
      <c r="AG72" s="880"/>
      <c r="AH72" s="881"/>
    </row>
    <row r="73" spans="1:34" ht="16.149999999999999" customHeight="1">
      <c r="A73" s="882"/>
      <c r="B73" s="878" t="s">
        <v>3700</v>
      </c>
      <c r="F73" s="878"/>
      <c r="G73" s="878"/>
      <c r="H73" s="878"/>
      <c r="AH73" s="883"/>
    </row>
    <row r="74" spans="1:34" ht="13.15" customHeight="1">
      <c r="A74" s="882"/>
      <c r="R74" s="709" t="s">
        <v>683</v>
      </c>
      <c r="S74" s="706"/>
      <c r="T74" s="706"/>
      <c r="U74" s="706"/>
      <c r="V74" s="706"/>
      <c r="W74" s="706"/>
      <c r="X74" s="706"/>
      <c r="Y74" s="706"/>
      <c r="Z74" s="706"/>
      <c r="AA74" s="706"/>
      <c r="AB74" s="706"/>
      <c r="AC74" s="706"/>
      <c r="AD74" s="706"/>
      <c r="AE74" s="706"/>
      <c r="AF74" s="706"/>
      <c r="AG74" s="708">
        <f>AG5</f>
        <v>0</v>
      </c>
      <c r="AH74" s="883"/>
    </row>
    <row r="75" spans="1:34" ht="13.15" customHeight="1">
      <c r="A75" s="882"/>
      <c r="AH75" s="883"/>
    </row>
    <row r="76" spans="1:34" ht="13.15" customHeight="1">
      <c r="A76" s="882"/>
      <c r="E76" s="884"/>
      <c r="F76" s="884"/>
      <c r="G76" s="884"/>
      <c r="H76" s="884"/>
      <c r="M76" s="719" t="s">
        <v>682</v>
      </c>
      <c r="N76" s="885"/>
      <c r="O76" s="885"/>
      <c r="P76" s="885"/>
      <c r="Q76" s="885"/>
      <c r="R76" s="709" t="str">
        <f>IF('確認申請書（建築）入力'!$M$19=0,"                      ",'確認申請書（建築）入力'!$M$19) &amp; "　邸新築工事"</f>
        <v xml:space="preserve">                      　邸新築工事</v>
      </c>
      <c r="S76" s="706"/>
      <c r="T76" s="706"/>
      <c r="U76" s="706"/>
      <c r="V76" s="706"/>
      <c r="W76" s="706"/>
      <c r="X76" s="706"/>
      <c r="Y76" s="706"/>
      <c r="Z76" s="706"/>
      <c r="AA76" s="706"/>
      <c r="AB76" s="706"/>
      <c r="AC76" s="706"/>
      <c r="AD76" s="706"/>
      <c r="AE76" s="706"/>
      <c r="AF76" s="706"/>
      <c r="AG76" s="886"/>
      <c r="AH76" s="883"/>
    </row>
    <row r="77" spans="1:34" ht="13.15" customHeight="1" thickBot="1">
      <c r="A77" s="887"/>
      <c r="B77" s="888"/>
      <c r="C77" s="888"/>
      <c r="D77" s="888"/>
      <c r="E77" s="888"/>
      <c r="F77" s="888"/>
      <c r="G77" s="888"/>
      <c r="H77" s="888"/>
      <c r="I77" s="888"/>
      <c r="J77" s="888"/>
      <c r="K77" s="888"/>
      <c r="L77" s="888"/>
      <c r="M77" s="888"/>
      <c r="N77" s="888"/>
      <c r="O77" s="888"/>
      <c r="P77" s="888"/>
      <c r="Q77" s="888"/>
      <c r="R77" s="888"/>
      <c r="S77" s="888"/>
      <c r="T77" s="888"/>
      <c r="U77" s="888"/>
      <c r="V77" s="888"/>
      <c r="W77" s="888"/>
      <c r="X77" s="888"/>
      <c r="Y77" s="888"/>
      <c r="Z77" s="888"/>
      <c r="AA77" s="888"/>
      <c r="AB77" s="888"/>
      <c r="AC77" s="888"/>
      <c r="AD77" s="888"/>
      <c r="AE77" s="888"/>
      <c r="AF77" s="888"/>
      <c r="AG77" s="888"/>
      <c r="AH77" s="889"/>
    </row>
    <row r="78" spans="1:34" ht="13.15" customHeight="1">
      <c r="A78" s="879"/>
      <c r="B78" s="880"/>
      <c r="C78" s="880"/>
      <c r="D78" s="880"/>
      <c r="E78" s="880"/>
      <c r="F78" s="880"/>
      <c r="G78" s="880"/>
      <c r="H78" s="880"/>
      <c r="I78" s="890"/>
      <c r="J78" s="880"/>
      <c r="K78" s="880"/>
      <c r="L78" s="880"/>
      <c r="M78" s="880"/>
      <c r="N78" s="880"/>
      <c r="O78" s="880"/>
      <c r="P78" s="880"/>
      <c r="Q78" s="880"/>
      <c r="R78" s="880"/>
      <c r="S78" s="880"/>
      <c r="T78" s="880"/>
      <c r="U78" s="880"/>
      <c r="V78" s="880"/>
      <c r="W78" s="880"/>
      <c r="X78" s="880"/>
      <c r="Y78" s="880"/>
      <c r="Z78" s="880"/>
      <c r="AA78" s="880"/>
      <c r="AB78" s="880"/>
      <c r="AC78" s="880"/>
      <c r="AD78" s="880"/>
      <c r="AE78" s="880"/>
      <c r="AF78" s="880"/>
      <c r="AG78" s="880"/>
      <c r="AH78" s="881"/>
    </row>
    <row r="79" spans="1:34" ht="13.15" customHeight="1">
      <c r="A79" s="882"/>
      <c r="B79" s="40" t="s">
        <v>681</v>
      </c>
      <c r="I79" s="714"/>
      <c r="AH79" s="883"/>
    </row>
    <row r="80" spans="1:34" ht="13.15" customHeight="1">
      <c r="A80" s="882"/>
      <c r="B80" s="40" t="s">
        <v>680</v>
      </c>
      <c r="I80" s="714"/>
      <c r="AH80" s="883"/>
    </row>
    <row r="81" spans="1:34" ht="13.15" customHeight="1">
      <c r="A81" s="882"/>
      <c r="B81" s="40" t="s">
        <v>679</v>
      </c>
      <c r="I81" s="714"/>
      <c r="AH81" s="883"/>
    </row>
    <row r="82" spans="1:34" ht="13.15" customHeight="1">
      <c r="A82" s="891"/>
      <c r="B82" s="706"/>
      <c r="C82" s="706"/>
      <c r="D82" s="706"/>
      <c r="E82" s="709"/>
      <c r="F82" s="706"/>
      <c r="G82" s="706"/>
      <c r="H82" s="706"/>
      <c r="I82" s="722"/>
      <c r="AH82" s="883"/>
    </row>
    <row r="83" spans="1:34" ht="13.15" customHeight="1">
      <c r="A83" s="882"/>
      <c r="I83" s="714"/>
      <c r="AH83" s="883"/>
    </row>
    <row r="84" spans="1:34" ht="13.15" customHeight="1">
      <c r="A84" s="882"/>
      <c r="I84" s="714"/>
      <c r="AH84" s="883"/>
    </row>
    <row r="85" spans="1:34" ht="13.15" customHeight="1">
      <c r="A85" s="882"/>
      <c r="I85" s="714"/>
      <c r="AH85" s="883"/>
    </row>
    <row r="86" spans="1:34" ht="13.15" customHeight="1">
      <c r="A86" s="882"/>
      <c r="I86" s="714"/>
      <c r="AH86" s="883"/>
    </row>
    <row r="87" spans="1:34" ht="13.15" customHeight="1">
      <c r="A87" s="882"/>
      <c r="I87" s="714"/>
      <c r="M87" s="40" t="s">
        <v>678</v>
      </c>
      <c r="AH87" s="883"/>
    </row>
    <row r="88" spans="1:34" ht="13.15" customHeight="1">
      <c r="A88" s="882"/>
      <c r="I88" s="714"/>
      <c r="AH88" s="883"/>
    </row>
    <row r="89" spans="1:34" ht="13.15" customHeight="1">
      <c r="A89" s="882"/>
      <c r="I89" s="714"/>
      <c r="AH89" s="883"/>
    </row>
    <row r="90" spans="1:34" ht="13.15" customHeight="1">
      <c r="A90" s="882"/>
      <c r="I90" s="714"/>
      <c r="AH90" s="883"/>
    </row>
    <row r="91" spans="1:34" ht="13.15" customHeight="1">
      <c r="A91" s="882"/>
      <c r="I91" s="714"/>
      <c r="AH91" s="883"/>
    </row>
    <row r="92" spans="1:34" ht="13.15" customHeight="1">
      <c r="A92" s="882"/>
      <c r="I92" s="714"/>
      <c r="AH92" s="883"/>
    </row>
    <row r="93" spans="1:34" ht="13.15" customHeight="1">
      <c r="A93" s="882"/>
      <c r="I93" s="714"/>
      <c r="AH93" s="883"/>
    </row>
    <row r="94" spans="1:34" ht="13.15" customHeight="1">
      <c r="A94" s="882"/>
      <c r="I94" s="714"/>
      <c r="AH94" s="883"/>
    </row>
    <row r="95" spans="1:34" ht="13.15" customHeight="1">
      <c r="A95" s="882"/>
      <c r="I95" s="714"/>
      <c r="AH95" s="883"/>
    </row>
    <row r="96" spans="1:34" ht="13.15" customHeight="1">
      <c r="A96" s="882"/>
      <c r="B96" s="40" t="s">
        <v>677</v>
      </c>
      <c r="I96" s="714"/>
      <c r="AH96" s="883"/>
    </row>
    <row r="97" spans="1:34" ht="13.15" customHeight="1" thickBot="1">
      <c r="A97" s="887"/>
      <c r="B97" s="888"/>
      <c r="C97" s="888"/>
      <c r="D97" s="888"/>
      <c r="E97" s="888"/>
      <c r="F97" s="888"/>
      <c r="G97" s="888"/>
      <c r="H97" s="888"/>
      <c r="I97" s="892"/>
      <c r="J97" s="888"/>
      <c r="K97" s="888"/>
      <c r="L97" s="888"/>
      <c r="M97" s="888"/>
      <c r="N97" s="888"/>
      <c r="O97" s="888"/>
      <c r="P97" s="888"/>
      <c r="Q97" s="888"/>
      <c r="R97" s="888"/>
      <c r="S97" s="888"/>
      <c r="T97" s="888"/>
      <c r="U97" s="888"/>
      <c r="V97" s="888"/>
      <c r="W97" s="888"/>
      <c r="X97" s="888"/>
      <c r="Y97" s="888"/>
      <c r="Z97" s="888"/>
      <c r="AA97" s="888"/>
      <c r="AB97" s="888"/>
      <c r="AC97" s="888"/>
      <c r="AD97" s="888"/>
      <c r="AE97" s="888"/>
      <c r="AF97" s="888"/>
      <c r="AG97" s="888"/>
      <c r="AH97" s="889"/>
    </row>
    <row r="98" spans="1:34" ht="13.15" customHeight="1" thickBot="1"/>
    <row r="99" spans="1:34" ht="13.15" customHeight="1">
      <c r="A99" s="879"/>
      <c r="B99" s="880"/>
      <c r="C99" s="880"/>
      <c r="D99" s="880"/>
      <c r="E99" s="880"/>
      <c r="F99" s="880"/>
      <c r="G99" s="880"/>
      <c r="H99" s="880"/>
      <c r="I99" s="890"/>
      <c r="J99" s="880"/>
      <c r="K99" s="880"/>
      <c r="L99" s="880"/>
      <c r="M99" s="880"/>
      <c r="N99" s="880"/>
      <c r="O99" s="880"/>
      <c r="P99" s="880"/>
      <c r="Q99" s="880"/>
      <c r="R99" s="880"/>
      <c r="S99" s="880"/>
      <c r="T99" s="880"/>
      <c r="U99" s="880"/>
      <c r="V99" s="880"/>
      <c r="W99" s="880"/>
      <c r="X99" s="880"/>
      <c r="Y99" s="880"/>
      <c r="Z99" s="880"/>
      <c r="AA99" s="880"/>
      <c r="AB99" s="880"/>
      <c r="AC99" s="880"/>
      <c r="AD99" s="880"/>
      <c r="AE99" s="880"/>
      <c r="AF99" s="880"/>
      <c r="AG99" s="880"/>
      <c r="AH99" s="881"/>
    </row>
    <row r="100" spans="1:34" ht="13.15" customHeight="1">
      <c r="A100" s="882"/>
      <c r="B100" s="40" t="s">
        <v>681</v>
      </c>
      <c r="I100" s="714"/>
      <c r="AH100" s="883"/>
    </row>
    <row r="101" spans="1:34" ht="13.15" customHeight="1">
      <c r="A101" s="882"/>
      <c r="B101" s="40" t="s">
        <v>680</v>
      </c>
      <c r="I101" s="714"/>
      <c r="AH101" s="883"/>
    </row>
    <row r="102" spans="1:34" ht="13.15" customHeight="1">
      <c r="A102" s="882"/>
      <c r="B102" s="40" t="s">
        <v>679</v>
      </c>
      <c r="I102" s="714"/>
      <c r="AH102" s="883"/>
    </row>
    <row r="103" spans="1:34" ht="13.15" customHeight="1">
      <c r="A103" s="891"/>
      <c r="B103" s="706"/>
      <c r="C103" s="706"/>
      <c r="D103" s="706"/>
      <c r="E103" s="709"/>
      <c r="F103" s="706"/>
      <c r="G103" s="706"/>
      <c r="H103" s="706"/>
      <c r="I103" s="722"/>
      <c r="AH103" s="883"/>
    </row>
    <row r="104" spans="1:34" ht="13.15" customHeight="1">
      <c r="A104" s="882"/>
      <c r="I104" s="714"/>
      <c r="AH104" s="883"/>
    </row>
    <row r="105" spans="1:34" ht="13.15" customHeight="1">
      <c r="A105" s="882"/>
      <c r="I105" s="714"/>
      <c r="AH105" s="883"/>
    </row>
    <row r="106" spans="1:34" ht="13.15" customHeight="1">
      <c r="A106" s="882"/>
      <c r="I106" s="714"/>
      <c r="AH106" s="883"/>
    </row>
    <row r="107" spans="1:34" ht="13.15" customHeight="1">
      <c r="A107" s="882"/>
      <c r="I107" s="714"/>
      <c r="AH107" s="883"/>
    </row>
    <row r="108" spans="1:34" ht="13.15" customHeight="1">
      <c r="A108" s="882"/>
      <c r="I108" s="714"/>
      <c r="M108" s="40" t="s">
        <v>678</v>
      </c>
      <c r="AH108" s="883"/>
    </row>
    <row r="109" spans="1:34" ht="13.15" customHeight="1">
      <c r="A109" s="882"/>
      <c r="I109" s="714"/>
      <c r="AH109" s="883"/>
    </row>
    <row r="110" spans="1:34" ht="13.15" customHeight="1">
      <c r="A110" s="882"/>
      <c r="I110" s="714"/>
      <c r="AH110" s="883"/>
    </row>
    <row r="111" spans="1:34" ht="13.15" customHeight="1">
      <c r="A111" s="882"/>
      <c r="I111" s="714"/>
      <c r="AH111" s="883"/>
    </row>
    <row r="112" spans="1:34" ht="13.15" customHeight="1">
      <c r="A112" s="882"/>
      <c r="I112" s="714"/>
      <c r="AH112" s="883"/>
    </row>
    <row r="113" spans="1:34" ht="13.15" customHeight="1">
      <c r="A113" s="882"/>
      <c r="I113" s="714"/>
      <c r="AH113" s="883"/>
    </row>
    <row r="114" spans="1:34" ht="13.15" customHeight="1">
      <c r="A114" s="882"/>
      <c r="I114" s="714"/>
      <c r="AH114" s="883"/>
    </row>
    <row r="115" spans="1:34" ht="13.15" customHeight="1">
      <c r="A115" s="882"/>
      <c r="I115" s="714"/>
      <c r="AH115" s="883"/>
    </row>
    <row r="116" spans="1:34" ht="13.15" customHeight="1">
      <c r="A116" s="882"/>
      <c r="I116" s="714"/>
      <c r="AH116" s="883"/>
    </row>
    <row r="117" spans="1:34" ht="13.15" customHeight="1">
      <c r="A117" s="882"/>
      <c r="B117" s="40" t="s">
        <v>677</v>
      </c>
      <c r="I117" s="714"/>
      <c r="AH117" s="883"/>
    </row>
    <row r="118" spans="1:34" ht="13.15" customHeight="1" thickBot="1">
      <c r="A118" s="887"/>
      <c r="B118" s="888"/>
      <c r="C118" s="888"/>
      <c r="D118" s="888"/>
      <c r="E118" s="888"/>
      <c r="F118" s="888"/>
      <c r="G118" s="888"/>
      <c r="H118" s="888"/>
      <c r="I118" s="892"/>
      <c r="J118" s="888"/>
      <c r="K118" s="888"/>
      <c r="L118" s="888"/>
      <c r="M118" s="888"/>
      <c r="N118" s="888"/>
      <c r="O118" s="888"/>
      <c r="P118" s="888"/>
      <c r="Q118" s="888"/>
      <c r="R118" s="888"/>
      <c r="S118" s="888"/>
      <c r="T118" s="888"/>
      <c r="U118" s="888"/>
      <c r="V118" s="888"/>
      <c r="W118" s="888"/>
      <c r="X118" s="888"/>
      <c r="Y118" s="888"/>
      <c r="Z118" s="888"/>
      <c r="AA118" s="888"/>
      <c r="AB118" s="888"/>
      <c r="AC118" s="888"/>
      <c r="AD118" s="888"/>
      <c r="AE118" s="888"/>
      <c r="AF118" s="888"/>
      <c r="AG118" s="888"/>
      <c r="AH118" s="889"/>
    </row>
    <row r="119" spans="1:34" ht="13.15" customHeight="1" thickBot="1"/>
    <row r="120" spans="1:34" ht="13.15" customHeight="1">
      <c r="A120" s="879"/>
      <c r="B120" s="880"/>
      <c r="C120" s="880"/>
      <c r="D120" s="880"/>
      <c r="E120" s="880"/>
      <c r="F120" s="880"/>
      <c r="G120" s="880"/>
      <c r="H120" s="880"/>
      <c r="I120" s="890"/>
      <c r="J120" s="880"/>
      <c r="K120" s="880"/>
      <c r="L120" s="880"/>
      <c r="M120" s="880"/>
      <c r="N120" s="880"/>
      <c r="O120" s="880"/>
      <c r="P120" s="880"/>
      <c r="Q120" s="880"/>
      <c r="R120" s="880"/>
      <c r="S120" s="880"/>
      <c r="T120" s="880"/>
      <c r="U120" s="880"/>
      <c r="V120" s="880"/>
      <c r="W120" s="880"/>
      <c r="X120" s="880"/>
      <c r="Y120" s="880"/>
      <c r="Z120" s="880"/>
      <c r="AA120" s="880"/>
      <c r="AB120" s="880"/>
      <c r="AC120" s="880"/>
      <c r="AD120" s="880"/>
      <c r="AE120" s="880"/>
      <c r="AF120" s="880"/>
      <c r="AG120" s="880"/>
      <c r="AH120" s="881"/>
    </row>
    <row r="121" spans="1:34" ht="13.15" customHeight="1">
      <c r="A121" s="882"/>
      <c r="B121" s="40" t="s">
        <v>681</v>
      </c>
      <c r="I121" s="714"/>
      <c r="AH121" s="883"/>
    </row>
    <row r="122" spans="1:34" ht="13.15" customHeight="1">
      <c r="A122" s="882"/>
      <c r="B122" s="40" t="s">
        <v>680</v>
      </c>
      <c r="I122" s="714"/>
      <c r="AH122" s="883"/>
    </row>
    <row r="123" spans="1:34" ht="13.15" customHeight="1">
      <c r="A123" s="882"/>
      <c r="B123" s="40" t="s">
        <v>679</v>
      </c>
      <c r="I123" s="714"/>
      <c r="AH123" s="883"/>
    </row>
    <row r="124" spans="1:34" ht="13.15" customHeight="1">
      <c r="A124" s="891"/>
      <c r="B124" s="706"/>
      <c r="C124" s="706"/>
      <c r="D124" s="706"/>
      <c r="E124" s="709"/>
      <c r="F124" s="706"/>
      <c r="G124" s="706"/>
      <c r="H124" s="706"/>
      <c r="I124" s="722"/>
      <c r="AH124" s="883"/>
    </row>
    <row r="125" spans="1:34" ht="13.15" customHeight="1">
      <c r="A125" s="882"/>
      <c r="I125" s="714"/>
      <c r="AH125" s="883"/>
    </row>
    <row r="126" spans="1:34" ht="13.15" customHeight="1">
      <c r="A126" s="882"/>
      <c r="I126" s="714"/>
      <c r="AH126" s="883"/>
    </row>
    <row r="127" spans="1:34" ht="13.15" customHeight="1">
      <c r="A127" s="882"/>
      <c r="I127" s="714"/>
      <c r="AH127" s="883"/>
    </row>
    <row r="128" spans="1:34" ht="13.15" customHeight="1">
      <c r="A128" s="882"/>
      <c r="I128" s="714"/>
      <c r="AH128" s="883"/>
    </row>
    <row r="129" spans="1:34" ht="13.15" customHeight="1">
      <c r="A129" s="882"/>
      <c r="I129" s="714"/>
      <c r="M129" s="40" t="s">
        <v>678</v>
      </c>
      <c r="AH129" s="883"/>
    </row>
    <row r="130" spans="1:34" ht="13.15" customHeight="1">
      <c r="A130" s="882"/>
      <c r="I130" s="714"/>
      <c r="AH130" s="883"/>
    </row>
    <row r="131" spans="1:34" ht="13.15" customHeight="1">
      <c r="A131" s="882"/>
      <c r="I131" s="714"/>
      <c r="AH131" s="883"/>
    </row>
    <row r="132" spans="1:34" ht="13.15" customHeight="1">
      <c r="A132" s="882"/>
      <c r="I132" s="714"/>
      <c r="AH132" s="883"/>
    </row>
    <row r="133" spans="1:34" ht="13.15" customHeight="1">
      <c r="A133" s="882"/>
      <c r="I133" s="714"/>
      <c r="AH133" s="883"/>
    </row>
    <row r="134" spans="1:34" ht="13.15" customHeight="1">
      <c r="A134" s="882"/>
      <c r="I134" s="714"/>
      <c r="AH134" s="883"/>
    </row>
    <row r="135" spans="1:34" ht="13.15" customHeight="1">
      <c r="A135" s="882"/>
      <c r="I135" s="714"/>
      <c r="AH135" s="883"/>
    </row>
    <row r="136" spans="1:34" ht="13.15" customHeight="1">
      <c r="A136" s="882"/>
      <c r="I136" s="714"/>
      <c r="AH136" s="883"/>
    </row>
    <row r="137" spans="1:34" ht="13.15" customHeight="1">
      <c r="A137" s="882"/>
      <c r="I137" s="714"/>
      <c r="AH137" s="883"/>
    </row>
    <row r="138" spans="1:34" ht="13.15" customHeight="1">
      <c r="A138" s="882"/>
      <c r="B138" s="40" t="s">
        <v>677</v>
      </c>
      <c r="I138" s="714"/>
      <c r="AH138" s="883"/>
    </row>
    <row r="139" spans="1:34" ht="13.15" customHeight="1" thickBot="1">
      <c r="A139" s="887"/>
      <c r="B139" s="888"/>
      <c r="C139" s="888"/>
      <c r="D139" s="888"/>
      <c r="E139" s="888"/>
      <c r="F139" s="888"/>
      <c r="G139" s="888"/>
      <c r="H139" s="888"/>
      <c r="I139" s="892"/>
      <c r="J139" s="888"/>
      <c r="K139" s="888"/>
      <c r="L139" s="888"/>
      <c r="M139" s="888"/>
      <c r="N139" s="888"/>
      <c r="O139" s="888"/>
      <c r="P139" s="888"/>
      <c r="Q139" s="888"/>
      <c r="R139" s="888"/>
      <c r="S139" s="888"/>
      <c r="T139" s="888"/>
      <c r="U139" s="888"/>
      <c r="V139" s="888"/>
      <c r="W139" s="888"/>
      <c r="X139" s="888"/>
      <c r="Y139" s="888"/>
      <c r="Z139" s="888"/>
      <c r="AA139" s="888"/>
      <c r="AB139" s="888"/>
      <c r="AC139" s="888"/>
      <c r="AD139" s="888"/>
      <c r="AE139" s="888"/>
      <c r="AF139" s="888"/>
      <c r="AG139" s="888"/>
      <c r="AH139" s="889"/>
    </row>
    <row r="142" spans="1:34" ht="13.15" customHeight="1">
      <c r="E142" s="878"/>
      <c r="F142" s="878"/>
      <c r="G142" s="878"/>
      <c r="H142" s="878"/>
    </row>
    <row r="145" spans="5:33" ht="13.15" customHeight="1">
      <c r="E145" s="884"/>
      <c r="F145" s="884"/>
      <c r="G145" s="884"/>
      <c r="H145" s="884"/>
      <c r="M145" s="716"/>
      <c r="N145" s="716"/>
      <c r="O145" s="716"/>
      <c r="P145" s="716"/>
      <c r="Q145" s="716"/>
      <c r="AG145" s="893"/>
    </row>
    <row r="148" spans="5:33" ht="13.15" customHeight="1">
      <c r="E148" s="894"/>
      <c r="F148" s="894"/>
      <c r="G148" s="894"/>
      <c r="H148" s="894"/>
    </row>
    <row r="164" spans="5:9" ht="13.15" customHeight="1">
      <c r="I164" s="40" t="s">
        <v>676</v>
      </c>
    </row>
    <row r="169" spans="5:9" ht="13.15" customHeight="1">
      <c r="E169" s="894"/>
      <c r="F169" s="894"/>
      <c r="G169" s="894"/>
      <c r="H169" s="894"/>
    </row>
    <row r="185" spans="5:9" ht="13.15" customHeight="1">
      <c r="I185" s="40" t="s">
        <v>676</v>
      </c>
    </row>
    <row r="190" spans="5:9" ht="13.15" customHeight="1">
      <c r="E190" s="894"/>
      <c r="F190" s="894"/>
      <c r="G190" s="894"/>
      <c r="H190" s="894"/>
    </row>
    <row r="206" spans="9:9" ht="13.15" customHeight="1">
      <c r="I206" s="40" t="s">
        <v>676</v>
      </c>
    </row>
  </sheetData>
  <phoneticPr fontId="2"/>
  <hyperlinks>
    <hyperlink ref="AG1" location="作業メニュー!A1" display="作業メニュー" xr:uid="{00000000-0004-0000-1700-000000000000}"/>
  </hyperlinks>
  <pageMargins left="0.75" right="0.35" top="0.69" bottom="0.37" header="0.51200000000000001" footer="0.27"/>
  <pageSetup paperSize="9" scale="83" orientation="portrait" r:id="rId1"/>
  <headerFooter alignWithMargins="0">
    <oddFooter>&amp;R070712</oddFooter>
  </headerFooter>
  <rowBreaks count="2" manualBreakCount="2">
    <brk id="71" max="16383" man="1"/>
    <brk id="140"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　,Ｆ☆☆☆☆,Ｆ☆☆☆,告示対象外"</xm:f>
          </x14:formula1>
          <xm:sqref>I26 JW26 TS26 ADO26 ANK26 AXG26 BHC26 BQY26 CAU26 CKQ26 CUM26 DEI26 DOE26 DYA26 EHW26 ERS26 FBO26 FLK26 FVG26 GFC26 GOY26 GYU26 HIQ26 HSM26 ICI26 IME26 IWA26 JFW26 JPS26 JZO26 KJK26 KTG26 LDC26 LMY26 LWU26 MGQ26 MQM26 NAI26 NKE26 NUA26 ODW26 ONS26 OXO26 PHK26 PRG26 QBC26 QKY26 QUU26 REQ26 ROM26 RYI26 SIE26 SSA26 TBW26 TLS26 TVO26 UFK26 UPG26 UZC26 VIY26 VSU26 WCQ26 WMM26 WWI26 I65562 JW65562 TS65562 ADO65562 ANK65562 AXG65562 BHC65562 BQY65562 CAU65562 CKQ65562 CUM65562 DEI65562 DOE65562 DYA65562 EHW65562 ERS65562 FBO65562 FLK65562 FVG65562 GFC65562 GOY65562 GYU65562 HIQ65562 HSM65562 ICI65562 IME65562 IWA65562 JFW65562 JPS65562 JZO65562 KJK65562 KTG65562 LDC65562 LMY65562 LWU65562 MGQ65562 MQM65562 NAI65562 NKE65562 NUA65562 ODW65562 ONS65562 OXO65562 PHK65562 PRG65562 QBC65562 QKY65562 QUU65562 REQ65562 ROM65562 RYI65562 SIE65562 SSA65562 TBW65562 TLS65562 TVO65562 UFK65562 UPG65562 UZC65562 VIY65562 VSU65562 WCQ65562 WMM65562 WWI65562 I131098 JW131098 TS131098 ADO131098 ANK131098 AXG131098 BHC131098 BQY131098 CAU131098 CKQ131098 CUM131098 DEI131098 DOE131098 DYA131098 EHW131098 ERS131098 FBO131098 FLK131098 FVG131098 GFC131098 GOY131098 GYU131098 HIQ131098 HSM131098 ICI131098 IME131098 IWA131098 JFW131098 JPS131098 JZO131098 KJK131098 KTG131098 LDC131098 LMY131098 LWU131098 MGQ131098 MQM131098 NAI131098 NKE131098 NUA131098 ODW131098 ONS131098 OXO131098 PHK131098 PRG131098 QBC131098 QKY131098 QUU131098 REQ131098 ROM131098 RYI131098 SIE131098 SSA131098 TBW131098 TLS131098 TVO131098 UFK131098 UPG131098 UZC131098 VIY131098 VSU131098 WCQ131098 WMM131098 WWI131098 I196634 JW196634 TS196634 ADO196634 ANK196634 AXG196634 BHC196634 BQY196634 CAU196634 CKQ196634 CUM196634 DEI196634 DOE196634 DYA196634 EHW196634 ERS196634 FBO196634 FLK196634 FVG196634 GFC196634 GOY196634 GYU196634 HIQ196634 HSM196634 ICI196634 IME196634 IWA196634 JFW196634 JPS196634 JZO196634 KJK196634 KTG196634 LDC196634 LMY196634 LWU196634 MGQ196634 MQM196634 NAI196634 NKE196634 NUA196634 ODW196634 ONS196634 OXO196634 PHK196634 PRG196634 QBC196634 QKY196634 QUU196634 REQ196634 ROM196634 RYI196634 SIE196634 SSA196634 TBW196634 TLS196634 TVO196634 UFK196634 UPG196634 UZC196634 VIY196634 VSU196634 WCQ196634 WMM196634 WWI196634 I262170 JW262170 TS262170 ADO262170 ANK262170 AXG262170 BHC262170 BQY262170 CAU262170 CKQ262170 CUM262170 DEI262170 DOE262170 DYA262170 EHW262170 ERS262170 FBO262170 FLK262170 FVG262170 GFC262170 GOY262170 GYU262170 HIQ262170 HSM262170 ICI262170 IME262170 IWA262170 JFW262170 JPS262170 JZO262170 KJK262170 KTG262170 LDC262170 LMY262170 LWU262170 MGQ262170 MQM262170 NAI262170 NKE262170 NUA262170 ODW262170 ONS262170 OXO262170 PHK262170 PRG262170 QBC262170 QKY262170 QUU262170 REQ262170 ROM262170 RYI262170 SIE262170 SSA262170 TBW262170 TLS262170 TVO262170 UFK262170 UPG262170 UZC262170 VIY262170 VSU262170 WCQ262170 WMM262170 WWI262170 I327706 JW327706 TS327706 ADO327706 ANK327706 AXG327706 BHC327706 BQY327706 CAU327706 CKQ327706 CUM327706 DEI327706 DOE327706 DYA327706 EHW327706 ERS327706 FBO327706 FLK327706 FVG327706 GFC327706 GOY327706 GYU327706 HIQ327706 HSM327706 ICI327706 IME327706 IWA327706 JFW327706 JPS327706 JZO327706 KJK327706 KTG327706 LDC327706 LMY327706 LWU327706 MGQ327706 MQM327706 NAI327706 NKE327706 NUA327706 ODW327706 ONS327706 OXO327706 PHK327706 PRG327706 QBC327706 QKY327706 QUU327706 REQ327706 ROM327706 RYI327706 SIE327706 SSA327706 TBW327706 TLS327706 TVO327706 UFK327706 UPG327706 UZC327706 VIY327706 VSU327706 WCQ327706 WMM327706 WWI327706 I393242 JW393242 TS393242 ADO393242 ANK393242 AXG393242 BHC393242 BQY393242 CAU393242 CKQ393242 CUM393242 DEI393242 DOE393242 DYA393242 EHW393242 ERS393242 FBO393242 FLK393242 FVG393242 GFC393242 GOY393242 GYU393242 HIQ393242 HSM393242 ICI393242 IME393242 IWA393242 JFW393242 JPS393242 JZO393242 KJK393242 KTG393242 LDC393242 LMY393242 LWU393242 MGQ393242 MQM393242 NAI393242 NKE393242 NUA393242 ODW393242 ONS393242 OXO393242 PHK393242 PRG393242 QBC393242 QKY393242 QUU393242 REQ393242 ROM393242 RYI393242 SIE393242 SSA393242 TBW393242 TLS393242 TVO393242 UFK393242 UPG393242 UZC393242 VIY393242 VSU393242 WCQ393242 WMM393242 WWI393242 I458778 JW458778 TS458778 ADO458778 ANK458778 AXG458778 BHC458778 BQY458778 CAU458778 CKQ458778 CUM458778 DEI458778 DOE458778 DYA458778 EHW458778 ERS458778 FBO458778 FLK458778 FVG458778 GFC458778 GOY458778 GYU458778 HIQ458778 HSM458778 ICI458778 IME458778 IWA458778 JFW458778 JPS458778 JZO458778 KJK458778 KTG458778 LDC458778 LMY458778 LWU458778 MGQ458778 MQM458778 NAI458778 NKE458778 NUA458778 ODW458778 ONS458778 OXO458778 PHK458778 PRG458778 QBC458778 QKY458778 QUU458778 REQ458778 ROM458778 RYI458778 SIE458778 SSA458778 TBW458778 TLS458778 TVO458778 UFK458778 UPG458778 UZC458778 VIY458778 VSU458778 WCQ458778 WMM458778 WWI458778 I524314 JW524314 TS524314 ADO524314 ANK524314 AXG524314 BHC524314 BQY524314 CAU524314 CKQ524314 CUM524314 DEI524314 DOE524314 DYA524314 EHW524314 ERS524314 FBO524314 FLK524314 FVG524314 GFC524314 GOY524314 GYU524314 HIQ524314 HSM524314 ICI524314 IME524314 IWA524314 JFW524314 JPS524314 JZO524314 KJK524314 KTG524314 LDC524314 LMY524314 LWU524314 MGQ524314 MQM524314 NAI524314 NKE524314 NUA524314 ODW524314 ONS524314 OXO524314 PHK524314 PRG524314 QBC524314 QKY524314 QUU524314 REQ524314 ROM524314 RYI524314 SIE524314 SSA524314 TBW524314 TLS524314 TVO524314 UFK524314 UPG524314 UZC524314 VIY524314 VSU524314 WCQ524314 WMM524314 WWI524314 I589850 JW589850 TS589850 ADO589850 ANK589850 AXG589850 BHC589850 BQY589850 CAU589850 CKQ589850 CUM589850 DEI589850 DOE589850 DYA589850 EHW589850 ERS589850 FBO589850 FLK589850 FVG589850 GFC589850 GOY589850 GYU589850 HIQ589850 HSM589850 ICI589850 IME589850 IWA589850 JFW589850 JPS589850 JZO589850 KJK589850 KTG589850 LDC589850 LMY589850 LWU589850 MGQ589850 MQM589850 NAI589850 NKE589850 NUA589850 ODW589850 ONS589850 OXO589850 PHK589850 PRG589850 QBC589850 QKY589850 QUU589850 REQ589850 ROM589850 RYI589850 SIE589850 SSA589850 TBW589850 TLS589850 TVO589850 UFK589850 UPG589850 UZC589850 VIY589850 VSU589850 WCQ589850 WMM589850 WWI589850 I655386 JW655386 TS655386 ADO655386 ANK655386 AXG655386 BHC655386 BQY655386 CAU655386 CKQ655386 CUM655386 DEI655386 DOE655386 DYA655386 EHW655386 ERS655386 FBO655386 FLK655386 FVG655386 GFC655386 GOY655386 GYU655386 HIQ655386 HSM655386 ICI655386 IME655386 IWA655386 JFW655386 JPS655386 JZO655386 KJK655386 KTG655386 LDC655386 LMY655386 LWU655386 MGQ655386 MQM655386 NAI655386 NKE655386 NUA655386 ODW655386 ONS655386 OXO655386 PHK655386 PRG655386 QBC655386 QKY655386 QUU655386 REQ655386 ROM655386 RYI655386 SIE655386 SSA655386 TBW655386 TLS655386 TVO655386 UFK655386 UPG655386 UZC655386 VIY655386 VSU655386 WCQ655386 WMM655386 WWI655386 I720922 JW720922 TS720922 ADO720922 ANK720922 AXG720922 BHC720922 BQY720922 CAU720922 CKQ720922 CUM720922 DEI720922 DOE720922 DYA720922 EHW720922 ERS720922 FBO720922 FLK720922 FVG720922 GFC720922 GOY720922 GYU720922 HIQ720922 HSM720922 ICI720922 IME720922 IWA720922 JFW720922 JPS720922 JZO720922 KJK720922 KTG720922 LDC720922 LMY720922 LWU720922 MGQ720922 MQM720922 NAI720922 NKE720922 NUA720922 ODW720922 ONS720922 OXO720922 PHK720922 PRG720922 QBC720922 QKY720922 QUU720922 REQ720922 ROM720922 RYI720922 SIE720922 SSA720922 TBW720922 TLS720922 TVO720922 UFK720922 UPG720922 UZC720922 VIY720922 VSU720922 WCQ720922 WMM720922 WWI720922 I786458 JW786458 TS786458 ADO786458 ANK786458 AXG786458 BHC786458 BQY786458 CAU786458 CKQ786458 CUM786458 DEI786458 DOE786458 DYA786458 EHW786458 ERS786458 FBO786458 FLK786458 FVG786458 GFC786458 GOY786458 GYU786458 HIQ786458 HSM786458 ICI786458 IME786458 IWA786458 JFW786458 JPS786458 JZO786458 KJK786458 KTG786458 LDC786458 LMY786458 LWU786458 MGQ786458 MQM786458 NAI786458 NKE786458 NUA786458 ODW786458 ONS786458 OXO786458 PHK786458 PRG786458 QBC786458 QKY786458 QUU786458 REQ786458 ROM786458 RYI786458 SIE786458 SSA786458 TBW786458 TLS786458 TVO786458 UFK786458 UPG786458 UZC786458 VIY786458 VSU786458 WCQ786458 WMM786458 WWI786458 I851994 JW851994 TS851994 ADO851994 ANK851994 AXG851994 BHC851994 BQY851994 CAU851994 CKQ851994 CUM851994 DEI851994 DOE851994 DYA851994 EHW851994 ERS851994 FBO851994 FLK851994 FVG851994 GFC851994 GOY851994 GYU851994 HIQ851994 HSM851994 ICI851994 IME851994 IWA851994 JFW851994 JPS851994 JZO851994 KJK851994 KTG851994 LDC851994 LMY851994 LWU851994 MGQ851994 MQM851994 NAI851994 NKE851994 NUA851994 ODW851994 ONS851994 OXO851994 PHK851994 PRG851994 QBC851994 QKY851994 QUU851994 REQ851994 ROM851994 RYI851994 SIE851994 SSA851994 TBW851994 TLS851994 TVO851994 UFK851994 UPG851994 UZC851994 VIY851994 VSU851994 WCQ851994 WMM851994 WWI851994 I917530 JW917530 TS917530 ADO917530 ANK917530 AXG917530 BHC917530 BQY917530 CAU917530 CKQ917530 CUM917530 DEI917530 DOE917530 DYA917530 EHW917530 ERS917530 FBO917530 FLK917530 FVG917530 GFC917530 GOY917530 GYU917530 HIQ917530 HSM917530 ICI917530 IME917530 IWA917530 JFW917530 JPS917530 JZO917530 KJK917530 KTG917530 LDC917530 LMY917530 LWU917530 MGQ917530 MQM917530 NAI917530 NKE917530 NUA917530 ODW917530 ONS917530 OXO917530 PHK917530 PRG917530 QBC917530 QKY917530 QUU917530 REQ917530 ROM917530 RYI917530 SIE917530 SSA917530 TBW917530 TLS917530 TVO917530 UFK917530 UPG917530 UZC917530 VIY917530 VSU917530 WCQ917530 WMM917530 WWI917530 I983066 JW983066 TS983066 ADO983066 ANK983066 AXG983066 BHC983066 BQY983066 CAU983066 CKQ983066 CUM983066 DEI983066 DOE983066 DYA983066 EHW983066 ERS983066 FBO983066 FLK983066 FVG983066 GFC983066 GOY983066 GYU983066 HIQ983066 HSM983066 ICI983066 IME983066 IWA983066 JFW983066 JPS983066 JZO983066 KJK983066 KTG983066 LDC983066 LMY983066 LWU983066 MGQ983066 MQM983066 NAI983066 NKE983066 NUA983066 ODW983066 ONS983066 OXO983066 PHK983066 PRG983066 QBC983066 QKY983066 QUU983066 REQ983066 ROM983066 RYI983066 SIE983066 SSA983066 TBW983066 TLS983066 TVO983066 UFK983066 UPG983066 UZC983066 VIY983066 VSU983066 WCQ983066 WMM983066 WWI983066 I164 JW164 TS164 ADO164 ANK164 AXG164 BHC164 BQY164 CAU164 CKQ164 CUM164 DEI164 DOE164 DYA164 EHW164 ERS164 FBO164 FLK164 FVG164 GFC164 GOY164 GYU164 HIQ164 HSM164 ICI164 IME164 IWA164 JFW164 JPS164 JZO164 KJK164 KTG164 LDC164 LMY164 LWU164 MGQ164 MQM164 NAI164 NKE164 NUA164 ODW164 ONS164 OXO164 PHK164 PRG164 QBC164 QKY164 QUU164 REQ164 ROM164 RYI164 SIE164 SSA164 TBW164 TLS164 TVO164 UFK164 UPG164 UZC164 VIY164 VSU164 WCQ164 WMM164 WWI164 I65700 JW65700 TS65700 ADO65700 ANK65700 AXG65700 BHC65700 BQY65700 CAU65700 CKQ65700 CUM65700 DEI65700 DOE65700 DYA65700 EHW65700 ERS65700 FBO65700 FLK65700 FVG65700 GFC65700 GOY65700 GYU65700 HIQ65700 HSM65700 ICI65700 IME65700 IWA65700 JFW65700 JPS65700 JZO65700 KJK65700 KTG65700 LDC65700 LMY65700 LWU65700 MGQ65700 MQM65700 NAI65700 NKE65700 NUA65700 ODW65700 ONS65700 OXO65700 PHK65700 PRG65700 QBC65700 QKY65700 QUU65700 REQ65700 ROM65700 RYI65700 SIE65700 SSA65700 TBW65700 TLS65700 TVO65700 UFK65700 UPG65700 UZC65700 VIY65700 VSU65700 WCQ65700 WMM65700 WWI65700 I131236 JW131236 TS131236 ADO131236 ANK131236 AXG131236 BHC131236 BQY131236 CAU131236 CKQ131236 CUM131236 DEI131236 DOE131236 DYA131236 EHW131236 ERS131236 FBO131236 FLK131236 FVG131236 GFC131236 GOY131236 GYU131236 HIQ131236 HSM131236 ICI131236 IME131236 IWA131236 JFW131236 JPS131236 JZO131236 KJK131236 KTG131236 LDC131236 LMY131236 LWU131236 MGQ131236 MQM131236 NAI131236 NKE131236 NUA131236 ODW131236 ONS131236 OXO131236 PHK131236 PRG131236 QBC131236 QKY131236 QUU131236 REQ131236 ROM131236 RYI131236 SIE131236 SSA131236 TBW131236 TLS131236 TVO131236 UFK131236 UPG131236 UZC131236 VIY131236 VSU131236 WCQ131236 WMM131236 WWI131236 I196772 JW196772 TS196772 ADO196772 ANK196772 AXG196772 BHC196772 BQY196772 CAU196772 CKQ196772 CUM196772 DEI196772 DOE196772 DYA196772 EHW196772 ERS196772 FBO196772 FLK196772 FVG196772 GFC196772 GOY196772 GYU196772 HIQ196772 HSM196772 ICI196772 IME196772 IWA196772 JFW196772 JPS196772 JZO196772 KJK196772 KTG196772 LDC196772 LMY196772 LWU196772 MGQ196772 MQM196772 NAI196772 NKE196772 NUA196772 ODW196772 ONS196772 OXO196772 PHK196772 PRG196772 QBC196772 QKY196772 QUU196772 REQ196772 ROM196772 RYI196772 SIE196772 SSA196772 TBW196772 TLS196772 TVO196772 UFK196772 UPG196772 UZC196772 VIY196772 VSU196772 WCQ196772 WMM196772 WWI196772 I262308 JW262308 TS262308 ADO262308 ANK262308 AXG262308 BHC262308 BQY262308 CAU262308 CKQ262308 CUM262308 DEI262308 DOE262308 DYA262308 EHW262308 ERS262308 FBO262308 FLK262308 FVG262308 GFC262308 GOY262308 GYU262308 HIQ262308 HSM262308 ICI262308 IME262308 IWA262308 JFW262308 JPS262308 JZO262308 KJK262308 KTG262308 LDC262308 LMY262308 LWU262308 MGQ262308 MQM262308 NAI262308 NKE262308 NUA262308 ODW262308 ONS262308 OXO262308 PHK262308 PRG262308 QBC262308 QKY262308 QUU262308 REQ262308 ROM262308 RYI262308 SIE262308 SSA262308 TBW262308 TLS262308 TVO262308 UFK262308 UPG262308 UZC262308 VIY262308 VSU262308 WCQ262308 WMM262308 WWI262308 I327844 JW327844 TS327844 ADO327844 ANK327844 AXG327844 BHC327844 BQY327844 CAU327844 CKQ327844 CUM327844 DEI327844 DOE327844 DYA327844 EHW327844 ERS327844 FBO327844 FLK327844 FVG327844 GFC327844 GOY327844 GYU327844 HIQ327844 HSM327844 ICI327844 IME327844 IWA327844 JFW327844 JPS327844 JZO327844 KJK327844 KTG327844 LDC327844 LMY327844 LWU327844 MGQ327844 MQM327844 NAI327844 NKE327844 NUA327844 ODW327844 ONS327844 OXO327844 PHK327844 PRG327844 QBC327844 QKY327844 QUU327844 REQ327844 ROM327844 RYI327844 SIE327844 SSA327844 TBW327844 TLS327844 TVO327844 UFK327844 UPG327844 UZC327844 VIY327844 VSU327844 WCQ327844 WMM327844 WWI327844 I393380 JW393380 TS393380 ADO393380 ANK393380 AXG393380 BHC393380 BQY393380 CAU393380 CKQ393380 CUM393380 DEI393380 DOE393380 DYA393380 EHW393380 ERS393380 FBO393380 FLK393380 FVG393380 GFC393380 GOY393380 GYU393380 HIQ393380 HSM393380 ICI393380 IME393380 IWA393380 JFW393380 JPS393380 JZO393380 KJK393380 KTG393380 LDC393380 LMY393380 LWU393380 MGQ393380 MQM393380 NAI393380 NKE393380 NUA393380 ODW393380 ONS393380 OXO393380 PHK393380 PRG393380 QBC393380 QKY393380 QUU393380 REQ393380 ROM393380 RYI393380 SIE393380 SSA393380 TBW393380 TLS393380 TVO393380 UFK393380 UPG393380 UZC393380 VIY393380 VSU393380 WCQ393380 WMM393380 WWI393380 I458916 JW458916 TS458916 ADO458916 ANK458916 AXG458916 BHC458916 BQY458916 CAU458916 CKQ458916 CUM458916 DEI458916 DOE458916 DYA458916 EHW458916 ERS458916 FBO458916 FLK458916 FVG458916 GFC458916 GOY458916 GYU458916 HIQ458916 HSM458916 ICI458916 IME458916 IWA458916 JFW458916 JPS458916 JZO458916 KJK458916 KTG458916 LDC458916 LMY458916 LWU458916 MGQ458916 MQM458916 NAI458916 NKE458916 NUA458916 ODW458916 ONS458916 OXO458916 PHK458916 PRG458916 QBC458916 QKY458916 QUU458916 REQ458916 ROM458916 RYI458916 SIE458916 SSA458916 TBW458916 TLS458916 TVO458916 UFK458916 UPG458916 UZC458916 VIY458916 VSU458916 WCQ458916 WMM458916 WWI458916 I524452 JW524452 TS524452 ADO524452 ANK524452 AXG524452 BHC524452 BQY524452 CAU524452 CKQ524452 CUM524452 DEI524452 DOE524452 DYA524452 EHW524452 ERS524452 FBO524452 FLK524452 FVG524452 GFC524452 GOY524452 GYU524452 HIQ524452 HSM524452 ICI524452 IME524452 IWA524452 JFW524452 JPS524452 JZO524452 KJK524452 KTG524452 LDC524452 LMY524452 LWU524452 MGQ524452 MQM524452 NAI524452 NKE524452 NUA524452 ODW524452 ONS524452 OXO524452 PHK524452 PRG524452 QBC524452 QKY524452 QUU524452 REQ524452 ROM524452 RYI524452 SIE524452 SSA524452 TBW524452 TLS524452 TVO524452 UFK524452 UPG524452 UZC524452 VIY524452 VSU524452 WCQ524452 WMM524452 WWI524452 I589988 JW589988 TS589988 ADO589988 ANK589988 AXG589988 BHC589988 BQY589988 CAU589988 CKQ589988 CUM589988 DEI589988 DOE589988 DYA589988 EHW589988 ERS589988 FBO589988 FLK589988 FVG589988 GFC589988 GOY589988 GYU589988 HIQ589988 HSM589988 ICI589988 IME589988 IWA589988 JFW589988 JPS589988 JZO589988 KJK589988 KTG589988 LDC589988 LMY589988 LWU589988 MGQ589988 MQM589988 NAI589988 NKE589988 NUA589988 ODW589988 ONS589988 OXO589988 PHK589988 PRG589988 QBC589988 QKY589988 QUU589988 REQ589988 ROM589988 RYI589988 SIE589988 SSA589988 TBW589988 TLS589988 TVO589988 UFK589988 UPG589988 UZC589988 VIY589988 VSU589988 WCQ589988 WMM589988 WWI589988 I655524 JW655524 TS655524 ADO655524 ANK655524 AXG655524 BHC655524 BQY655524 CAU655524 CKQ655524 CUM655524 DEI655524 DOE655524 DYA655524 EHW655524 ERS655524 FBO655524 FLK655524 FVG655524 GFC655524 GOY655524 GYU655524 HIQ655524 HSM655524 ICI655524 IME655524 IWA655524 JFW655524 JPS655524 JZO655524 KJK655524 KTG655524 LDC655524 LMY655524 LWU655524 MGQ655524 MQM655524 NAI655524 NKE655524 NUA655524 ODW655524 ONS655524 OXO655524 PHK655524 PRG655524 QBC655524 QKY655524 QUU655524 REQ655524 ROM655524 RYI655524 SIE655524 SSA655524 TBW655524 TLS655524 TVO655524 UFK655524 UPG655524 UZC655524 VIY655524 VSU655524 WCQ655524 WMM655524 WWI655524 I721060 JW721060 TS721060 ADO721060 ANK721060 AXG721060 BHC721060 BQY721060 CAU721060 CKQ721060 CUM721060 DEI721060 DOE721060 DYA721060 EHW721060 ERS721060 FBO721060 FLK721060 FVG721060 GFC721060 GOY721060 GYU721060 HIQ721060 HSM721060 ICI721060 IME721060 IWA721060 JFW721060 JPS721060 JZO721060 KJK721060 KTG721060 LDC721060 LMY721060 LWU721060 MGQ721060 MQM721060 NAI721060 NKE721060 NUA721060 ODW721060 ONS721060 OXO721060 PHK721060 PRG721060 QBC721060 QKY721060 QUU721060 REQ721060 ROM721060 RYI721060 SIE721060 SSA721060 TBW721060 TLS721060 TVO721060 UFK721060 UPG721060 UZC721060 VIY721060 VSU721060 WCQ721060 WMM721060 WWI721060 I786596 JW786596 TS786596 ADO786596 ANK786596 AXG786596 BHC786596 BQY786596 CAU786596 CKQ786596 CUM786596 DEI786596 DOE786596 DYA786596 EHW786596 ERS786596 FBO786596 FLK786596 FVG786596 GFC786596 GOY786596 GYU786596 HIQ786596 HSM786596 ICI786596 IME786596 IWA786596 JFW786596 JPS786596 JZO786596 KJK786596 KTG786596 LDC786596 LMY786596 LWU786596 MGQ786596 MQM786596 NAI786596 NKE786596 NUA786596 ODW786596 ONS786596 OXO786596 PHK786596 PRG786596 QBC786596 QKY786596 QUU786596 REQ786596 ROM786596 RYI786596 SIE786596 SSA786596 TBW786596 TLS786596 TVO786596 UFK786596 UPG786596 UZC786596 VIY786596 VSU786596 WCQ786596 WMM786596 WWI786596 I852132 JW852132 TS852132 ADO852132 ANK852132 AXG852132 BHC852132 BQY852132 CAU852132 CKQ852132 CUM852132 DEI852132 DOE852132 DYA852132 EHW852132 ERS852132 FBO852132 FLK852132 FVG852132 GFC852132 GOY852132 GYU852132 HIQ852132 HSM852132 ICI852132 IME852132 IWA852132 JFW852132 JPS852132 JZO852132 KJK852132 KTG852132 LDC852132 LMY852132 LWU852132 MGQ852132 MQM852132 NAI852132 NKE852132 NUA852132 ODW852132 ONS852132 OXO852132 PHK852132 PRG852132 QBC852132 QKY852132 QUU852132 REQ852132 ROM852132 RYI852132 SIE852132 SSA852132 TBW852132 TLS852132 TVO852132 UFK852132 UPG852132 UZC852132 VIY852132 VSU852132 WCQ852132 WMM852132 WWI852132 I917668 JW917668 TS917668 ADO917668 ANK917668 AXG917668 BHC917668 BQY917668 CAU917668 CKQ917668 CUM917668 DEI917668 DOE917668 DYA917668 EHW917668 ERS917668 FBO917668 FLK917668 FVG917668 GFC917668 GOY917668 GYU917668 HIQ917668 HSM917668 ICI917668 IME917668 IWA917668 JFW917668 JPS917668 JZO917668 KJK917668 KTG917668 LDC917668 LMY917668 LWU917668 MGQ917668 MQM917668 NAI917668 NKE917668 NUA917668 ODW917668 ONS917668 OXO917668 PHK917668 PRG917668 QBC917668 QKY917668 QUU917668 REQ917668 ROM917668 RYI917668 SIE917668 SSA917668 TBW917668 TLS917668 TVO917668 UFK917668 UPG917668 UZC917668 VIY917668 VSU917668 WCQ917668 WMM917668 WWI917668 I983204 JW983204 TS983204 ADO983204 ANK983204 AXG983204 BHC983204 BQY983204 CAU983204 CKQ983204 CUM983204 DEI983204 DOE983204 DYA983204 EHW983204 ERS983204 FBO983204 FLK983204 FVG983204 GFC983204 GOY983204 GYU983204 HIQ983204 HSM983204 ICI983204 IME983204 IWA983204 JFW983204 JPS983204 JZO983204 KJK983204 KTG983204 LDC983204 LMY983204 LWU983204 MGQ983204 MQM983204 NAI983204 NKE983204 NUA983204 ODW983204 ONS983204 OXO983204 PHK983204 PRG983204 QBC983204 QKY983204 QUU983204 REQ983204 ROM983204 RYI983204 SIE983204 SSA983204 TBW983204 TLS983204 TVO983204 UFK983204 UPG983204 UZC983204 VIY983204 VSU983204 WCQ983204 WMM983204 WWI983204 I185 JW185 TS185 ADO185 ANK185 AXG185 BHC185 BQY185 CAU185 CKQ185 CUM185 DEI185 DOE185 DYA185 EHW185 ERS185 FBO185 FLK185 FVG185 GFC185 GOY185 GYU185 HIQ185 HSM185 ICI185 IME185 IWA185 JFW185 JPS185 JZO185 KJK185 KTG185 LDC185 LMY185 LWU185 MGQ185 MQM185 NAI185 NKE185 NUA185 ODW185 ONS185 OXO185 PHK185 PRG185 QBC185 QKY185 QUU185 REQ185 ROM185 RYI185 SIE185 SSA185 TBW185 TLS185 TVO185 UFK185 UPG185 UZC185 VIY185 VSU185 WCQ185 WMM185 WWI185 I65721 JW65721 TS65721 ADO65721 ANK65721 AXG65721 BHC65721 BQY65721 CAU65721 CKQ65721 CUM65721 DEI65721 DOE65721 DYA65721 EHW65721 ERS65721 FBO65721 FLK65721 FVG65721 GFC65721 GOY65721 GYU65721 HIQ65721 HSM65721 ICI65721 IME65721 IWA65721 JFW65721 JPS65721 JZO65721 KJK65721 KTG65721 LDC65721 LMY65721 LWU65721 MGQ65721 MQM65721 NAI65721 NKE65721 NUA65721 ODW65721 ONS65721 OXO65721 PHK65721 PRG65721 QBC65721 QKY65721 QUU65721 REQ65721 ROM65721 RYI65721 SIE65721 SSA65721 TBW65721 TLS65721 TVO65721 UFK65721 UPG65721 UZC65721 VIY65721 VSU65721 WCQ65721 WMM65721 WWI65721 I131257 JW131257 TS131257 ADO131257 ANK131257 AXG131257 BHC131257 BQY131257 CAU131257 CKQ131257 CUM131257 DEI131257 DOE131257 DYA131257 EHW131257 ERS131257 FBO131257 FLK131257 FVG131257 GFC131257 GOY131257 GYU131257 HIQ131257 HSM131257 ICI131257 IME131257 IWA131257 JFW131257 JPS131257 JZO131257 KJK131257 KTG131257 LDC131257 LMY131257 LWU131257 MGQ131257 MQM131257 NAI131257 NKE131257 NUA131257 ODW131257 ONS131257 OXO131257 PHK131257 PRG131257 QBC131257 QKY131257 QUU131257 REQ131257 ROM131257 RYI131257 SIE131257 SSA131257 TBW131257 TLS131257 TVO131257 UFK131257 UPG131257 UZC131257 VIY131257 VSU131257 WCQ131257 WMM131257 WWI131257 I196793 JW196793 TS196793 ADO196793 ANK196793 AXG196793 BHC196793 BQY196793 CAU196793 CKQ196793 CUM196793 DEI196793 DOE196793 DYA196793 EHW196793 ERS196793 FBO196793 FLK196793 FVG196793 GFC196793 GOY196793 GYU196793 HIQ196793 HSM196793 ICI196793 IME196793 IWA196793 JFW196793 JPS196793 JZO196793 KJK196793 KTG196793 LDC196793 LMY196793 LWU196793 MGQ196793 MQM196793 NAI196793 NKE196793 NUA196793 ODW196793 ONS196793 OXO196793 PHK196793 PRG196793 QBC196793 QKY196793 QUU196793 REQ196793 ROM196793 RYI196793 SIE196793 SSA196793 TBW196793 TLS196793 TVO196793 UFK196793 UPG196793 UZC196793 VIY196793 VSU196793 WCQ196793 WMM196793 WWI196793 I262329 JW262329 TS262329 ADO262329 ANK262329 AXG262329 BHC262329 BQY262329 CAU262329 CKQ262329 CUM262329 DEI262329 DOE262329 DYA262329 EHW262329 ERS262329 FBO262329 FLK262329 FVG262329 GFC262329 GOY262329 GYU262329 HIQ262329 HSM262329 ICI262329 IME262329 IWA262329 JFW262329 JPS262329 JZO262329 KJK262329 KTG262329 LDC262329 LMY262329 LWU262329 MGQ262329 MQM262329 NAI262329 NKE262329 NUA262329 ODW262329 ONS262329 OXO262329 PHK262329 PRG262329 QBC262329 QKY262329 QUU262329 REQ262329 ROM262329 RYI262329 SIE262329 SSA262329 TBW262329 TLS262329 TVO262329 UFK262329 UPG262329 UZC262329 VIY262329 VSU262329 WCQ262329 WMM262329 WWI262329 I327865 JW327865 TS327865 ADO327865 ANK327865 AXG327865 BHC327865 BQY327865 CAU327865 CKQ327865 CUM327865 DEI327865 DOE327865 DYA327865 EHW327865 ERS327865 FBO327865 FLK327865 FVG327865 GFC327865 GOY327865 GYU327865 HIQ327865 HSM327865 ICI327865 IME327865 IWA327865 JFW327865 JPS327865 JZO327865 KJK327865 KTG327865 LDC327865 LMY327865 LWU327865 MGQ327865 MQM327865 NAI327865 NKE327865 NUA327865 ODW327865 ONS327865 OXO327865 PHK327865 PRG327865 QBC327865 QKY327865 QUU327865 REQ327865 ROM327865 RYI327865 SIE327865 SSA327865 TBW327865 TLS327865 TVO327865 UFK327865 UPG327865 UZC327865 VIY327865 VSU327865 WCQ327865 WMM327865 WWI327865 I393401 JW393401 TS393401 ADO393401 ANK393401 AXG393401 BHC393401 BQY393401 CAU393401 CKQ393401 CUM393401 DEI393401 DOE393401 DYA393401 EHW393401 ERS393401 FBO393401 FLK393401 FVG393401 GFC393401 GOY393401 GYU393401 HIQ393401 HSM393401 ICI393401 IME393401 IWA393401 JFW393401 JPS393401 JZO393401 KJK393401 KTG393401 LDC393401 LMY393401 LWU393401 MGQ393401 MQM393401 NAI393401 NKE393401 NUA393401 ODW393401 ONS393401 OXO393401 PHK393401 PRG393401 QBC393401 QKY393401 QUU393401 REQ393401 ROM393401 RYI393401 SIE393401 SSA393401 TBW393401 TLS393401 TVO393401 UFK393401 UPG393401 UZC393401 VIY393401 VSU393401 WCQ393401 WMM393401 WWI393401 I458937 JW458937 TS458937 ADO458937 ANK458937 AXG458937 BHC458937 BQY458937 CAU458937 CKQ458937 CUM458937 DEI458937 DOE458937 DYA458937 EHW458937 ERS458937 FBO458937 FLK458937 FVG458937 GFC458937 GOY458937 GYU458937 HIQ458937 HSM458937 ICI458937 IME458937 IWA458937 JFW458937 JPS458937 JZO458937 KJK458937 KTG458937 LDC458937 LMY458937 LWU458937 MGQ458937 MQM458937 NAI458937 NKE458937 NUA458937 ODW458937 ONS458937 OXO458937 PHK458937 PRG458937 QBC458937 QKY458937 QUU458937 REQ458937 ROM458937 RYI458937 SIE458937 SSA458937 TBW458937 TLS458937 TVO458937 UFK458937 UPG458937 UZC458937 VIY458937 VSU458937 WCQ458937 WMM458937 WWI458937 I524473 JW524473 TS524473 ADO524473 ANK524473 AXG524473 BHC524473 BQY524473 CAU524473 CKQ524473 CUM524473 DEI524473 DOE524473 DYA524473 EHW524473 ERS524473 FBO524473 FLK524473 FVG524473 GFC524473 GOY524473 GYU524473 HIQ524473 HSM524473 ICI524473 IME524473 IWA524473 JFW524473 JPS524473 JZO524473 KJK524473 KTG524473 LDC524473 LMY524473 LWU524473 MGQ524473 MQM524473 NAI524473 NKE524473 NUA524473 ODW524473 ONS524473 OXO524473 PHK524473 PRG524473 QBC524473 QKY524473 QUU524473 REQ524473 ROM524473 RYI524473 SIE524473 SSA524473 TBW524473 TLS524473 TVO524473 UFK524473 UPG524473 UZC524473 VIY524473 VSU524473 WCQ524473 WMM524473 WWI524473 I590009 JW590009 TS590009 ADO590009 ANK590009 AXG590009 BHC590009 BQY590009 CAU590009 CKQ590009 CUM590009 DEI590009 DOE590009 DYA590009 EHW590009 ERS590009 FBO590009 FLK590009 FVG590009 GFC590009 GOY590009 GYU590009 HIQ590009 HSM590009 ICI590009 IME590009 IWA590009 JFW590009 JPS590009 JZO590009 KJK590009 KTG590009 LDC590009 LMY590009 LWU590009 MGQ590009 MQM590009 NAI590009 NKE590009 NUA590009 ODW590009 ONS590009 OXO590009 PHK590009 PRG590009 QBC590009 QKY590009 QUU590009 REQ590009 ROM590009 RYI590009 SIE590009 SSA590009 TBW590009 TLS590009 TVO590009 UFK590009 UPG590009 UZC590009 VIY590009 VSU590009 WCQ590009 WMM590009 WWI590009 I655545 JW655545 TS655545 ADO655545 ANK655545 AXG655545 BHC655545 BQY655545 CAU655545 CKQ655545 CUM655545 DEI655545 DOE655545 DYA655545 EHW655545 ERS655545 FBO655545 FLK655545 FVG655545 GFC655545 GOY655545 GYU655545 HIQ655545 HSM655545 ICI655545 IME655545 IWA655545 JFW655545 JPS655545 JZO655545 KJK655545 KTG655545 LDC655545 LMY655545 LWU655545 MGQ655545 MQM655545 NAI655545 NKE655545 NUA655545 ODW655545 ONS655545 OXO655545 PHK655545 PRG655545 QBC655545 QKY655545 QUU655545 REQ655545 ROM655545 RYI655545 SIE655545 SSA655545 TBW655545 TLS655545 TVO655545 UFK655545 UPG655545 UZC655545 VIY655545 VSU655545 WCQ655545 WMM655545 WWI655545 I721081 JW721081 TS721081 ADO721081 ANK721081 AXG721081 BHC721081 BQY721081 CAU721081 CKQ721081 CUM721081 DEI721081 DOE721081 DYA721081 EHW721081 ERS721081 FBO721081 FLK721081 FVG721081 GFC721081 GOY721081 GYU721081 HIQ721081 HSM721081 ICI721081 IME721081 IWA721081 JFW721081 JPS721081 JZO721081 KJK721081 KTG721081 LDC721081 LMY721081 LWU721081 MGQ721081 MQM721081 NAI721081 NKE721081 NUA721081 ODW721081 ONS721081 OXO721081 PHK721081 PRG721081 QBC721081 QKY721081 QUU721081 REQ721081 ROM721081 RYI721081 SIE721081 SSA721081 TBW721081 TLS721081 TVO721081 UFK721081 UPG721081 UZC721081 VIY721081 VSU721081 WCQ721081 WMM721081 WWI721081 I786617 JW786617 TS786617 ADO786617 ANK786617 AXG786617 BHC786617 BQY786617 CAU786617 CKQ786617 CUM786617 DEI786617 DOE786617 DYA786617 EHW786617 ERS786617 FBO786617 FLK786617 FVG786617 GFC786617 GOY786617 GYU786617 HIQ786617 HSM786617 ICI786617 IME786617 IWA786617 JFW786617 JPS786617 JZO786617 KJK786617 KTG786617 LDC786617 LMY786617 LWU786617 MGQ786617 MQM786617 NAI786617 NKE786617 NUA786617 ODW786617 ONS786617 OXO786617 PHK786617 PRG786617 QBC786617 QKY786617 QUU786617 REQ786617 ROM786617 RYI786617 SIE786617 SSA786617 TBW786617 TLS786617 TVO786617 UFK786617 UPG786617 UZC786617 VIY786617 VSU786617 WCQ786617 WMM786617 WWI786617 I852153 JW852153 TS852153 ADO852153 ANK852153 AXG852153 BHC852153 BQY852153 CAU852153 CKQ852153 CUM852153 DEI852153 DOE852153 DYA852153 EHW852153 ERS852153 FBO852153 FLK852153 FVG852153 GFC852153 GOY852153 GYU852153 HIQ852153 HSM852153 ICI852153 IME852153 IWA852153 JFW852153 JPS852153 JZO852153 KJK852153 KTG852153 LDC852153 LMY852153 LWU852153 MGQ852153 MQM852153 NAI852153 NKE852153 NUA852153 ODW852153 ONS852153 OXO852153 PHK852153 PRG852153 QBC852153 QKY852153 QUU852153 REQ852153 ROM852153 RYI852153 SIE852153 SSA852153 TBW852153 TLS852153 TVO852153 UFK852153 UPG852153 UZC852153 VIY852153 VSU852153 WCQ852153 WMM852153 WWI852153 I917689 JW917689 TS917689 ADO917689 ANK917689 AXG917689 BHC917689 BQY917689 CAU917689 CKQ917689 CUM917689 DEI917689 DOE917689 DYA917689 EHW917689 ERS917689 FBO917689 FLK917689 FVG917689 GFC917689 GOY917689 GYU917689 HIQ917689 HSM917689 ICI917689 IME917689 IWA917689 JFW917689 JPS917689 JZO917689 KJK917689 KTG917689 LDC917689 LMY917689 LWU917689 MGQ917689 MQM917689 NAI917689 NKE917689 NUA917689 ODW917689 ONS917689 OXO917689 PHK917689 PRG917689 QBC917689 QKY917689 QUU917689 REQ917689 ROM917689 RYI917689 SIE917689 SSA917689 TBW917689 TLS917689 TVO917689 UFK917689 UPG917689 UZC917689 VIY917689 VSU917689 WCQ917689 WMM917689 WWI917689 I983225 JW983225 TS983225 ADO983225 ANK983225 AXG983225 BHC983225 BQY983225 CAU983225 CKQ983225 CUM983225 DEI983225 DOE983225 DYA983225 EHW983225 ERS983225 FBO983225 FLK983225 FVG983225 GFC983225 GOY983225 GYU983225 HIQ983225 HSM983225 ICI983225 IME983225 IWA983225 JFW983225 JPS983225 JZO983225 KJK983225 KTG983225 LDC983225 LMY983225 LWU983225 MGQ983225 MQM983225 NAI983225 NKE983225 NUA983225 ODW983225 ONS983225 OXO983225 PHK983225 PRG983225 QBC983225 QKY983225 QUU983225 REQ983225 ROM983225 RYI983225 SIE983225 SSA983225 TBW983225 TLS983225 TVO983225 UFK983225 UPG983225 UZC983225 VIY983225 VSU983225 WCQ983225 WMM983225 WWI983225 I95 JW95 TS95 ADO95 ANK95 AXG95 BHC95 BQY95 CAU95 CKQ95 CUM95 DEI95 DOE95 DYA95 EHW95 ERS95 FBO95 FLK95 FVG95 GFC95 GOY95 GYU95 HIQ95 HSM95 ICI95 IME95 IWA95 JFW95 JPS95 JZO95 KJK95 KTG95 LDC95 LMY95 LWU95 MGQ95 MQM95 NAI95 NKE95 NUA95 ODW95 ONS95 OXO95 PHK95 PRG95 QBC95 QKY95 QUU95 REQ95 ROM95 RYI95 SIE95 SSA95 TBW95 TLS95 TVO95 UFK95 UPG95 UZC95 VIY95 VSU95 WCQ95 WMM95 WWI95 I65631 JW65631 TS65631 ADO65631 ANK65631 AXG65631 BHC65631 BQY65631 CAU65631 CKQ65631 CUM65631 DEI65631 DOE65631 DYA65631 EHW65631 ERS65631 FBO65631 FLK65631 FVG65631 GFC65631 GOY65631 GYU65631 HIQ65631 HSM65631 ICI65631 IME65631 IWA65631 JFW65631 JPS65631 JZO65631 KJK65631 KTG65631 LDC65631 LMY65631 LWU65631 MGQ65631 MQM65631 NAI65631 NKE65631 NUA65631 ODW65631 ONS65631 OXO65631 PHK65631 PRG65631 QBC65631 QKY65631 QUU65631 REQ65631 ROM65631 RYI65631 SIE65631 SSA65631 TBW65631 TLS65631 TVO65631 UFK65631 UPG65631 UZC65631 VIY65631 VSU65631 WCQ65631 WMM65631 WWI65631 I131167 JW131167 TS131167 ADO131167 ANK131167 AXG131167 BHC131167 BQY131167 CAU131167 CKQ131167 CUM131167 DEI131167 DOE131167 DYA131167 EHW131167 ERS131167 FBO131167 FLK131167 FVG131167 GFC131167 GOY131167 GYU131167 HIQ131167 HSM131167 ICI131167 IME131167 IWA131167 JFW131167 JPS131167 JZO131167 KJK131167 KTG131167 LDC131167 LMY131167 LWU131167 MGQ131167 MQM131167 NAI131167 NKE131167 NUA131167 ODW131167 ONS131167 OXO131167 PHK131167 PRG131167 QBC131167 QKY131167 QUU131167 REQ131167 ROM131167 RYI131167 SIE131167 SSA131167 TBW131167 TLS131167 TVO131167 UFK131167 UPG131167 UZC131167 VIY131167 VSU131167 WCQ131167 WMM131167 WWI131167 I196703 JW196703 TS196703 ADO196703 ANK196703 AXG196703 BHC196703 BQY196703 CAU196703 CKQ196703 CUM196703 DEI196703 DOE196703 DYA196703 EHW196703 ERS196703 FBO196703 FLK196703 FVG196703 GFC196703 GOY196703 GYU196703 HIQ196703 HSM196703 ICI196703 IME196703 IWA196703 JFW196703 JPS196703 JZO196703 KJK196703 KTG196703 LDC196703 LMY196703 LWU196703 MGQ196703 MQM196703 NAI196703 NKE196703 NUA196703 ODW196703 ONS196703 OXO196703 PHK196703 PRG196703 QBC196703 QKY196703 QUU196703 REQ196703 ROM196703 RYI196703 SIE196703 SSA196703 TBW196703 TLS196703 TVO196703 UFK196703 UPG196703 UZC196703 VIY196703 VSU196703 WCQ196703 WMM196703 WWI196703 I262239 JW262239 TS262239 ADO262239 ANK262239 AXG262239 BHC262239 BQY262239 CAU262239 CKQ262239 CUM262239 DEI262239 DOE262239 DYA262239 EHW262239 ERS262239 FBO262239 FLK262239 FVG262239 GFC262239 GOY262239 GYU262239 HIQ262239 HSM262239 ICI262239 IME262239 IWA262239 JFW262239 JPS262239 JZO262239 KJK262239 KTG262239 LDC262239 LMY262239 LWU262239 MGQ262239 MQM262239 NAI262239 NKE262239 NUA262239 ODW262239 ONS262239 OXO262239 PHK262239 PRG262239 QBC262239 QKY262239 QUU262239 REQ262239 ROM262239 RYI262239 SIE262239 SSA262239 TBW262239 TLS262239 TVO262239 UFK262239 UPG262239 UZC262239 VIY262239 VSU262239 WCQ262239 WMM262239 WWI262239 I327775 JW327775 TS327775 ADO327775 ANK327775 AXG327775 BHC327775 BQY327775 CAU327775 CKQ327775 CUM327775 DEI327775 DOE327775 DYA327775 EHW327775 ERS327775 FBO327775 FLK327775 FVG327775 GFC327775 GOY327775 GYU327775 HIQ327775 HSM327775 ICI327775 IME327775 IWA327775 JFW327775 JPS327775 JZO327775 KJK327775 KTG327775 LDC327775 LMY327775 LWU327775 MGQ327775 MQM327775 NAI327775 NKE327775 NUA327775 ODW327775 ONS327775 OXO327775 PHK327775 PRG327775 QBC327775 QKY327775 QUU327775 REQ327775 ROM327775 RYI327775 SIE327775 SSA327775 TBW327775 TLS327775 TVO327775 UFK327775 UPG327775 UZC327775 VIY327775 VSU327775 WCQ327775 WMM327775 WWI327775 I393311 JW393311 TS393311 ADO393311 ANK393311 AXG393311 BHC393311 BQY393311 CAU393311 CKQ393311 CUM393311 DEI393311 DOE393311 DYA393311 EHW393311 ERS393311 FBO393311 FLK393311 FVG393311 GFC393311 GOY393311 GYU393311 HIQ393311 HSM393311 ICI393311 IME393311 IWA393311 JFW393311 JPS393311 JZO393311 KJK393311 KTG393311 LDC393311 LMY393311 LWU393311 MGQ393311 MQM393311 NAI393311 NKE393311 NUA393311 ODW393311 ONS393311 OXO393311 PHK393311 PRG393311 QBC393311 QKY393311 QUU393311 REQ393311 ROM393311 RYI393311 SIE393311 SSA393311 TBW393311 TLS393311 TVO393311 UFK393311 UPG393311 UZC393311 VIY393311 VSU393311 WCQ393311 WMM393311 WWI393311 I458847 JW458847 TS458847 ADO458847 ANK458847 AXG458847 BHC458847 BQY458847 CAU458847 CKQ458847 CUM458847 DEI458847 DOE458847 DYA458847 EHW458847 ERS458847 FBO458847 FLK458847 FVG458847 GFC458847 GOY458847 GYU458847 HIQ458847 HSM458847 ICI458847 IME458847 IWA458847 JFW458847 JPS458847 JZO458847 KJK458847 KTG458847 LDC458847 LMY458847 LWU458847 MGQ458847 MQM458847 NAI458847 NKE458847 NUA458847 ODW458847 ONS458847 OXO458847 PHK458847 PRG458847 QBC458847 QKY458847 QUU458847 REQ458847 ROM458847 RYI458847 SIE458847 SSA458847 TBW458847 TLS458847 TVO458847 UFK458847 UPG458847 UZC458847 VIY458847 VSU458847 WCQ458847 WMM458847 WWI458847 I524383 JW524383 TS524383 ADO524383 ANK524383 AXG524383 BHC524383 BQY524383 CAU524383 CKQ524383 CUM524383 DEI524383 DOE524383 DYA524383 EHW524383 ERS524383 FBO524383 FLK524383 FVG524383 GFC524383 GOY524383 GYU524383 HIQ524383 HSM524383 ICI524383 IME524383 IWA524383 JFW524383 JPS524383 JZO524383 KJK524383 KTG524383 LDC524383 LMY524383 LWU524383 MGQ524383 MQM524383 NAI524383 NKE524383 NUA524383 ODW524383 ONS524383 OXO524383 PHK524383 PRG524383 QBC524383 QKY524383 QUU524383 REQ524383 ROM524383 RYI524383 SIE524383 SSA524383 TBW524383 TLS524383 TVO524383 UFK524383 UPG524383 UZC524383 VIY524383 VSU524383 WCQ524383 WMM524383 WWI524383 I589919 JW589919 TS589919 ADO589919 ANK589919 AXG589919 BHC589919 BQY589919 CAU589919 CKQ589919 CUM589919 DEI589919 DOE589919 DYA589919 EHW589919 ERS589919 FBO589919 FLK589919 FVG589919 GFC589919 GOY589919 GYU589919 HIQ589919 HSM589919 ICI589919 IME589919 IWA589919 JFW589919 JPS589919 JZO589919 KJK589919 KTG589919 LDC589919 LMY589919 LWU589919 MGQ589919 MQM589919 NAI589919 NKE589919 NUA589919 ODW589919 ONS589919 OXO589919 PHK589919 PRG589919 QBC589919 QKY589919 QUU589919 REQ589919 ROM589919 RYI589919 SIE589919 SSA589919 TBW589919 TLS589919 TVO589919 UFK589919 UPG589919 UZC589919 VIY589919 VSU589919 WCQ589919 WMM589919 WWI589919 I655455 JW655455 TS655455 ADO655455 ANK655455 AXG655455 BHC655455 BQY655455 CAU655455 CKQ655455 CUM655455 DEI655455 DOE655455 DYA655455 EHW655455 ERS655455 FBO655455 FLK655455 FVG655455 GFC655455 GOY655455 GYU655455 HIQ655455 HSM655455 ICI655455 IME655455 IWA655455 JFW655455 JPS655455 JZO655455 KJK655455 KTG655455 LDC655455 LMY655455 LWU655455 MGQ655455 MQM655455 NAI655455 NKE655455 NUA655455 ODW655455 ONS655455 OXO655455 PHK655455 PRG655455 QBC655455 QKY655455 QUU655455 REQ655455 ROM655455 RYI655455 SIE655455 SSA655455 TBW655455 TLS655455 TVO655455 UFK655455 UPG655455 UZC655455 VIY655455 VSU655455 WCQ655455 WMM655455 WWI655455 I720991 JW720991 TS720991 ADO720991 ANK720991 AXG720991 BHC720991 BQY720991 CAU720991 CKQ720991 CUM720991 DEI720991 DOE720991 DYA720991 EHW720991 ERS720991 FBO720991 FLK720991 FVG720991 GFC720991 GOY720991 GYU720991 HIQ720991 HSM720991 ICI720991 IME720991 IWA720991 JFW720991 JPS720991 JZO720991 KJK720991 KTG720991 LDC720991 LMY720991 LWU720991 MGQ720991 MQM720991 NAI720991 NKE720991 NUA720991 ODW720991 ONS720991 OXO720991 PHK720991 PRG720991 QBC720991 QKY720991 QUU720991 REQ720991 ROM720991 RYI720991 SIE720991 SSA720991 TBW720991 TLS720991 TVO720991 UFK720991 UPG720991 UZC720991 VIY720991 VSU720991 WCQ720991 WMM720991 WWI720991 I786527 JW786527 TS786527 ADO786527 ANK786527 AXG786527 BHC786527 BQY786527 CAU786527 CKQ786527 CUM786527 DEI786527 DOE786527 DYA786527 EHW786527 ERS786527 FBO786527 FLK786527 FVG786527 GFC786527 GOY786527 GYU786527 HIQ786527 HSM786527 ICI786527 IME786527 IWA786527 JFW786527 JPS786527 JZO786527 KJK786527 KTG786527 LDC786527 LMY786527 LWU786527 MGQ786527 MQM786527 NAI786527 NKE786527 NUA786527 ODW786527 ONS786527 OXO786527 PHK786527 PRG786527 QBC786527 QKY786527 QUU786527 REQ786527 ROM786527 RYI786527 SIE786527 SSA786527 TBW786527 TLS786527 TVO786527 UFK786527 UPG786527 UZC786527 VIY786527 VSU786527 WCQ786527 WMM786527 WWI786527 I852063 JW852063 TS852063 ADO852063 ANK852063 AXG852063 BHC852063 BQY852063 CAU852063 CKQ852063 CUM852063 DEI852063 DOE852063 DYA852063 EHW852063 ERS852063 FBO852063 FLK852063 FVG852063 GFC852063 GOY852063 GYU852063 HIQ852063 HSM852063 ICI852063 IME852063 IWA852063 JFW852063 JPS852063 JZO852063 KJK852063 KTG852063 LDC852063 LMY852063 LWU852063 MGQ852063 MQM852063 NAI852063 NKE852063 NUA852063 ODW852063 ONS852063 OXO852063 PHK852063 PRG852063 QBC852063 QKY852063 QUU852063 REQ852063 ROM852063 RYI852063 SIE852063 SSA852063 TBW852063 TLS852063 TVO852063 UFK852063 UPG852063 UZC852063 VIY852063 VSU852063 WCQ852063 WMM852063 WWI852063 I917599 JW917599 TS917599 ADO917599 ANK917599 AXG917599 BHC917599 BQY917599 CAU917599 CKQ917599 CUM917599 DEI917599 DOE917599 DYA917599 EHW917599 ERS917599 FBO917599 FLK917599 FVG917599 GFC917599 GOY917599 GYU917599 HIQ917599 HSM917599 ICI917599 IME917599 IWA917599 JFW917599 JPS917599 JZO917599 KJK917599 KTG917599 LDC917599 LMY917599 LWU917599 MGQ917599 MQM917599 NAI917599 NKE917599 NUA917599 ODW917599 ONS917599 OXO917599 PHK917599 PRG917599 QBC917599 QKY917599 QUU917599 REQ917599 ROM917599 RYI917599 SIE917599 SSA917599 TBW917599 TLS917599 TVO917599 UFK917599 UPG917599 UZC917599 VIY917599 VSU917599 WCQ917599 WMM917599 WWI917599 I983135 JW983135 TS983135 ADO983135 ANK983135 AXG983135 BHC983135 BQY983135 CAU983135 CKQ983135 CUM983135 DEI983135 DOE983135 DYA983135 EHW983135 ERS983135 FBO983135 FLK983135 FVG983135 GFC983135 GOY983135 GYU983135 HIQ983135 HSM983135 ICI983135 IME983135 IWA983135 JFW983135 JPS983135 JZO983135 KJK983135 KTG983135 LDC983135 LMY983135 LWU983135 MGQ983135 MQM983135 NAI983135 NKE983135 NUA983135 ODW983135 ONS983135 OXO983135 PHK983135 PRG983135 QBC983135 QKY983135 QUU983135 REQ983135 ROM983135 RYI983135 SIE983135 SSA983135 TBW983135 TLS983135 TVO983135 UFK983135 UPG983135 UZC983135 VIY983135 VSU983135 WCQ983135 WMM983135 WWI983135 I137 JW137 TS137 ADO137 ANK137 AXG137 BHC137 BQY137 CAU137 CKQ137 CUM137 DEI137 DOE137 DYA137 EHW137 ERS137 FBO137 FLK137 FVG137 GFC137 GOY137 GYU137 HIQ137 HSM137 ICI137 IME137 IWA137 JFW137 JPS137 JZO137 KJK137 KTG137 LDC137 LMY137 LWU137 MGQ137 MQM137 NAI137 NKE137 NUA137 ODW137 ONS137 OXO137 PHK137 PRG137 QBC137 QKY137 QUU137 REQ137 ROM137 RYI137 SIE137 SSA137 TBW137 TLS137 TVO137 UFK137 UPG137 UZC137 VIY137 VSU137 WCQ137 WMM137 WWI137 I65673 JW65673 TS65673 ADO65673 ANK65673 AXG65673 BHC65673 BQY65673 CAU65673 CKQ65673 CUM65673 DEI65673 DOE65673 DYA65673 EHW65673 ERS65673 FBO65673 FLK65673 FVG65673 GFC65673 GOY65673 GYU65673 HIQ65673 HSM65673 ICI65673 IME65673 IWA65673 JFW65673 JPS65673 JZO65673 KJK65673 KTG65673 LDC65673 LMY65673 LWU65673 MGQ65673 MQM65673 NAI65673 NKE65673 NUA65673 ODW65673 ONS65673 OXO65673 PHK65673 PRG65673 QBC65673 QKY65673 QUU65673 REQ65673 ROM65673 RYI65673 SIE65673 SSA65673 TBW65673 TLS65673 TVO65673 UFK65673 UPG65673 UZC65673 VIY65673 VSU65673 WCQ65673 WMM65673 WWI65673 I131209 JW131209 TS131209 ADO131209 ANK131209 AXG131209 BHC131209 BQY131209 CAU131209 CKQ131209 CUM131209 DEI131209 DOE131209 DYA131209 EHW131209 ERS131209 FBO131209 FLK131209 FVG131209 GFC131209 GOY131209 GYU131209 HIQ131209 HSM131209 ICI131209 IME131209 IWA131209 JFW131209 JPS131209 JZO131209 KJK131209 KTG131209 LDC131209 LMY131209 LWU131209 MGQ131209 MQM131209 NAI131209 NKE131209 NUA131209 ODW131209 ONS131209 OXO131209 PHK131209 PRG131209 QBC131209 QKY131209 QUU131209 REQ131209 ROM131209 RYI131209 SIE131209 SSA131209 TBW131209 TLS131209 TVO131209 UFK131209 UPG131209 UZC131209 VIY131209 VSU131209 WCQ131209 WMM131209 WWI131209 I196745 JW196745 TS196745 ADO196745 ANK196745 AXG196745 BHC196745 BQY196745 CAU196745 CKQ196745 CUM196745 DEI196745 DOE196745 DYA196745 EHW196745 ERS196745 FBO196745 FLK196745 FVG196745 GFC196745 GOY196745 GYU196745 HIQ196745 HSM196745 ICI196745 IME196745 IWA196745 JFW196745 JPS196745 JZO196745 KJK196745 KTG196745 LDC196745 LMY196745 LWU196745 MGQ196745 MQM196745 NAI196745 NKE196745 NUA196745 ODW196745 ONS196745 OXO196745 PHK196745 PRG196745 QBC196745 QKY196745 QUU196745 REQ196745 ROM196745 RYI196745 SIE196745 SSA196745 TBW196745 TLS196745 TVO196745 UFK196745 UPG196745 UZC196745 VIY196745 VSU196745 WCQ196745 WMM196745 WWI196745 I262281 JW262281 TS262281 ADO262281 ANK262281 AXG262281 BHC262281 BQY262281 CAU262281 CKQ262281 CUM262281 DEI262281 DOE262281 DYA262281 EHW262281 ERS262281 FBO262281 FLK262281 FVG262281 GFC262281 GOY262281 GYU262281 HIQ262281 HSM262281 ICI262281 IME262281 IWA262281 JFW262281 JPS262281 JZO262281 KJK262281 KTG262281 LDC262281 LMY262281 LWU262281 MGQ262281 MQM262281 NAI262281 NKE262281 NUA262281 ODW262281 ONS262281 OXO262281 PHK262281 PRG262281 QBC262281 QKY262281 QUU262281 REQ262281 ROM262281 RYI262281 SIE262281 SSA262281 TBW262281 TLS262281 TVO262281 UFK262281 UPG262281 UZC262281 VIY262281 VSU262281 WCQ262281 WMM262281 WWI262281 I327817 JW327817 TS327817 ADO327817 ANK327817 AXG327817 BHC327817 BQY327817 CAU327817 CKQ327817 CUM327817 DEI327817 DOE327817 DYA327817 EHW327817 ERS327817 FBO327817 FLK327817 FVG327817 GFC327817 GOY327817 GYU327817 HIQ327817 HSM327817 ICI327817 IME327817 IWA327817 JFW327817 JPS327817 JZO327817 KJK327817 KTG327817 LDC327817 LMY327817 LWU327817 MGQ327817 MQM327817 NAI327817 NKE327817 NUA327817 ODW327817 ONS327817 OXO327817 PHK327817 PRG327817 QBC327817 QKY327817 QUU327817 REQ327817 ROM327817 RYI327817 SIE327817 SSA327817 TBW327817 TLS327817 TVO327817 UFK327817 UPG327817 UZC327817 VIY327817 VSU327817 WCQ327817 WMM327817 WWI327817 I393353 JW393353 TS393353 ADO393353 ANK393353 AXG393353 BHC393353 BQY393353 CAU393353 CKQ393353 CUM393353 DEI393353 DOE393353 DYA393353 EHW393353 ERS393353 FBO393353 FLK393353 FVG393353 GFC393353 GOY393353 GYU393353 HIQ393353 HSM393353 ICI393353 IME393353 IWA393353 JFW393353 JPS393353 JZO393353 KJK393353 KTG393353 LDC393353 LMY393353 LWU393353 MGQ393353 MQM393353 NAI393353 NKE393353 NUA393353 ODW393353 ONS393353 OXO393353 PHK393353 PRG393353 QBC393353 QKY393353 QUU393353 REQ393353 ROM393353 RYI393353 SIE393353 SSA393353 TBW393353 TLS393353 TVO393353 UFK393353 UPG393353 UZC393353 VIY393353 VSU393353 WCQ393353 WMM393353 WWI393353 I458889 JW458889 TS458889 ADO458889 ANK458889 AXG458889 BHC458889 BQY458889 CAU458889 CKQ458889 CUM458889 DEI458889 DOE458889 DYA458889 EHW458889 ERS458889 FBO458889 FLK458889 FVG458889 GFC458889 GOY458889 GYU458889 HIQ458889 HSM458889 ICI458889 IME458889 IWA458889 JFW458889 JPS458889 JZO458889 KJK458889 KTG458889 LDC458889 LMY458889 LWU458889 MGQ458889 MQM458889 NAI458889 NKE458889 NUA458889 ODW458889 ONS458889 OXO458889 PHK458889 PRG458889 QBC458889 QKY458889 QUU458889 REQ458889 ROM458889 RYI458889 SIE458889 SSA458889 TBW458889 TLS458889 TVO458889 UFK458889 UPG458889 UZC458889 VIY458889 VSU458889 WCQ458889 WMM458889 WWI458889 I524425 JW524425 TS524425 ADO524425 ANK524425 AXG524425 BHC524425 BQY524425 CAU524425 CKQ524425 CUM524425 DEI524425 DOE524425 DYA524425 EHW524425 ERS524425 FBO524425 FLK524425 FVG524425 GFC524425 GOY524425 GYU524425 HIQ524425 HSM524425 ICI524425 IME524425 IWA524425 JFW524425 JPS524425 JZO524425 KJK524425 KTG524425 LDC524425 LMY524425 LWU524425 MGQ524425 MQM524425 NAI524425 NKE524425 NUA524425 ODW524425 ONS524425 OXO524425 PHK524425 PRG524425 QBC524425 QKY524425 QUU524425 REQ524425 ROM524425 RYI524425 SIE524425 SSA524425 TBW524425 TLS524425 TVO524425 UFK524425 UPG524425 UZC524425 VIY524425 VSU524425 WCQ524425 WMM524425 WWI524425 I589961 JW589961 TS589961 ADO589961 ANK589961 AXG589961 BHC589961 BQY589961 CAU589961 CKQ589961 CUM589961 DEI589961 DOE589961 DYA589961 EHW589961 ERS589961 FBO589961 FLK589961 FVG589961 GFC589961 GOY589961 GYU589961 HIQ589961 HSM589961 ICI589961 IME589961 IWA589961 JFW589961 JPS589961 JZO589961 KJK589961 KTG589961 LDC589961 LMY589961 LWU589961 MGQ589961 MQM589961 NAI589961 NKE589961 NUA589961 ODW589961 ONS589961 OXO589961 PHK589961 PRG589961 QBC589961 QKY589961 QUU589961 REQ589961 ROM589961 RYI589961 SIE589961 SSA589961 TBW589961 TLS589961 TVO589961 UFK589961 UPG589961 UZC589961 VIY589961 VSU589961 WCQ589961 WMM589961 WWI589961 I655497 JW655497 TS655497 ADO655497 ANK655497 AXG655497 BHC655497 BQY655497 CAU655497 CKQ655497 CUM655497 DEI655497 DOE655497 DYA655497 EHW655497 ERS655497 FBO655497 FLK655497 FVG655497 GFC655497 GOY655497 GYU655497 HIQ655497 HSM655497 ICI655497 IME655497 IWA655497 JFW655497 JPS655497 JZO655497 KJK655497 KTG655497 LDC655497 LMY655497 LWU655497 MGQ655497 MQM655497 NAI655497 NKE655497 NUA655497 ODW655497 ONS655497 OXO655497 PHK655497 PRG655497 QBC655497 QKY655497 QUU655497 REQ655497 ROM655497 RYI655497 SIE655497 SSA655497 TBW655497 TLS655497 TVO655497 UFK655497 UPG655497 UZC655497 VIY655497 VSU655497 WCQ655497 WMM655497 WWI655497 I721033 JW721033 TS721033 ADO721033 ANK721033 AXG721033 BHC721033 BQY721033 CAU721033 CKQ721033 CUM721033 DEI721033 DOE721033 DYA721033 EHW721033 ERS721033 FBO721033 FLK721033 FVG721033 GFC721033 GOY721033 GYU721033 HIQ721033 HSM721033 ICI721033 IME721033 IWA721033 JFW721033 JPS721033 JZO721033 KJK721033 KTG721033 LDC721033 LMY721033 LWU721033 MGQ721033 MQM721033 NAI721033 NKE721033 NUA721033 ODW721033 ONS721033 OXO721033 PHK721033 PRG721033 QBC721033 QKY721033 QUU721033 REQ721033 ROM721033 RYI721033 SIE721033 SSA721033 TBW721033 TLS721033 TVO721033 UFK721033 UPG721033 UZC721033 VIY721033 VSU721033 WCQ721033 WMM721033 WWI721033 I786569 JW786569 TS786569 ADO786569 ANK786569 AXG786569 BHC786569 BQY786569 CAU786569 CKQ786569 CUM786569 DEI786569 DOE786569 DYA786569 EHW786569 ERS786569 FBO786569 FLK786569 FVG786569 GFC786569 GOY786569 GYU786569 HIQ786569 HSM786569 ICI786569 IME786569 IWA786569 JFW786569 JPS786569 JZO786569 KJK786569 KTG786569 LDC786569 LMY786569 LWU786569 MGQ786569 MQM786569 NAI786569 NKE786569 NUA786569 ODW786569 ONS786569 OXO786569 PHK786569 PRG786569 QBC786569 QKY786569 QUU786569 REQ786569 ROM786569 RYI786569 SIE786569 SSA786569 TBW786569 TLS786569 TVO786569 UFK786569 UPG786569 UZC786569 VIY786569 VSU786569 WCQ786569 WMM786569 WWI786569 I852105 JW852105 TS852105 ADO852105 ANK852105 AXG852105 BHC852105 BQY852105 CAU852105 CKQ852105 CUM852105 DEI852105 DOE852105 DYA852105 EHW852105 ERS852105 FBO852105 FLK852105 FVG852105 GFC852105 GOY852105 GYU852105 HIQ852105 HSM852105 ICI852105 IME852105 IWA852105 JFW852105 JPS852105 JZO852105 KJK852105 KTG852105 LDC852105 LMY852105 LWU852105 MGQ852105 MQM852105 NAI852105 NKE852105 NUA852105 ODW852105 ONS852105 OXO852105 PHK852105 PRG852105 QBC852105 QKY852105 QUU852105 REQ852105 ROM852105 RYI852105 SIE852105 SSA852105 TBW852105 TLS852105 TVO852105 UFK852105 UPG852105 UZC852105 VIY852105 VSU852105 WCQ852105 WMM852105 WWI852105 I917641 JW917641 TS917641 ADO917641 ANK917641 AXG917641 BHC917641 BQY917641 CAU917641 CKQ917641 CUM917641 DEI917641 DOE917641 DYA917641 EHW917641 ERS917641 FBO917641 FLK917641 FVG917641 GFC917641 GOY917641 GYU917641 HIQ917641 HSM917641 ICI917641 IME917641 IWA917641 JFW917641 JPS917641 JZO917641 KJK917641 KTG917641 LDC917641 LMY917641 LWU917641 MGQ917641 MQM917641 NAI917641 NKE917641 NUA917641 ODW917641 ONS917641 OXO917641 PHK917641 PRG917641 QBC917641 QKY917641 QUU917641 REQ917641 ROM917641 RYI917641 SIE917641 SSA917641 TBW917641 TLS917641 TVO917641 UFK917641 UPG917641 UZC917641 VIY917641 VSU917641 WCQ917641 WMM917641 WWI917641 I983177 JW983177 TS983177 ADO983177 ANK983177 AXG983177 BHC983177 BQY983177 CAU983177 CKQ983177 CUM983177 DEI983177 DOE983177 DYA983177 EHW983177 ERS983177 FBO983177 FLK983177 FVG983177 GFC983177 GOY983177 GYU983177 HIQ983177 HSM983177 ICI983177 IME983177 IWA983177 JFW983177 JPS983177 JZO983177 KJK983177 KTG983177 LDC983177 LMY983177 LWU983177 MGQ983177 MQM983177 NAI983177 NKE983177 NUA983177 ODW983177 ONS983177 OXO983177 PHK983177 PRG983177 QBC983177 QKY983177 QUU983177 REQ983177 ROM983177 RYI983177 SIE983177 SSA983177 TBW983177 TLS983177 TVO983177 UFK983177 UPG983177 UZC983177 VIY983177 VSU983177 WCQ983177 WMM983177 WWI983177 I116 JW116 TS116 ADO116 ANK116 AXG116 BHC116 BQY116 CAU116 CKQ116 CUM116 DEI116 DOE116 DYA116 EHW116 ERS116 FBO116 FLK116 FVG116 GFC116 GOY116 GYU116 HIQ116 HSM116 ICI116 IME116 IWA116 JFW116 JPS116 JZO116 KJK116 KTG116 LDC116 LMY116 LWU116 MGQ116 MQM116 NAI116 NKE116 NUA116 ODW116 ONS116 OXO116 PHK116 PRG116 QBC116 QKY116 QUU116 REQ116 ROM116 RYI116 SIE116 SSA116 TBW116 TLS116 TVO116 UFK116 UPG116 UZC116 VIY116 VSU116 WCQ116 WMM116 WWI116 I65652 JW65652 TS65652 ADO65652 ANK65652 AXG65652 BHC65652 BQY65652 CAU65652 CKQ65652 CUM65652 DEI65652 DOE65652 DYA65652 EHW65652 ERS65652 FBO65652 FLK65652 FVG65652 GFC65652 GOY65652 GYU65652 HIQ65652 HSM65652 ICI65652 IME65652 IWA65652 JFW65652 JPS65652 JZO65652 KJK65652 KTG65652 LDC65652 LMY65652 LWU65652 MGQ65652 MQM65652 NAI65652 NKE65652 NUA65652 ODW65652 ONS65652 OXO65652 PHK65652 PRG65652 QBC65652 QKY65652 QUU65652 REQ65652 ROM65652 RYI65652 SIE65652 SSA65652 TBW65652 TLS65652 TVO65652 UFK65652 UPG65652 UZC65652 VIY65652 VSU65652 WCQ65652 WMM65652 WWI65652 I131188 JW131188 TS131188 ADO131188 ANK131188 AXG131188 BHC131188 BQY131188 CAU131188 CKQ131188 CUM131188 DEI131188 DOE131188 DYA131188 EHW131188 ERS131188 FBO131188 FLK131188 FVG131188 GFC131188 GOY131188 GYU131188 HIQ131188 HSM131188 ICI131188 IME131188 IWA131188 JFW131188 JPS131188 JZO131188 KJK131188 KTG131188 LDC131188 LMY131188 LWU131188 MGQ131188 MQM131188 NAI131188 NKE131188 NUA131188 ODW131188 ONS131188 OXO131188 PHK131188 PRG131188 QBC131188 QKY131188 QUU131188 REQ131188 ROM131188 RYI131188 SIE131188 SSA131188 TBW131188 TLS131188 TVO131188 UFK131188 UPG131188 UZC131188 VIY131188 VSU131188 WCQ131188 WMM131188 WWI131188 I196724 JW196724 TS196724 ADO196724 ANK196724 AXG196724 BHC196724 BQY196724 CAU196724 CKQ196724 CUM196724 DEI196724 DOE196724 DYA196724 EHW196724 ERS196724 FBO196724 FLK196724 FVG196724 GFC196724 GOY196724 GYU196724 HIQ196724 HSM196724 ICI196724 IME196724 IWA196724 JFW196724 JPS196724 JZO196724 KJK196724 KTG196724 LDC196724 LMY196724 LWU196724 MGQ196724 MQM196724 NAI196724 NKE196724 NUA196724 ODW196724 ONS196724 OXO196724 PHK196724 PRG196724 QBC196724 QKY196724 QUU196724 REQ196724 ROM196724 RYI196724 SIE196724 SSA196724 TBW196724 TLS196724 TVO196724 UFK196724 UPG196724 UZC196724 VIY196724 VSU196724 WCQ196724 WMM196724 WWI196724 I262260 JW262260 TS262260 ADO262260 ANK262260 AXG262260 BHC262260 BQY262260 CAU262260 CKQ262260 CUM262260 DEI262260 DOE262260 DYA262260 EHW262260 ERS262260 FBO262260 FLK262260 FVG262260 GFC262260 GOY262260 GYU262260 HIQ262260 HSM262260 ICI262260 IME262260 IWA262260 JFW262260 JPS262260 JZO262260 KJK262260 KTG262260 LDC262260 LMY262260 LWU262260 MGQ262260 MQM262260 NAI262260 NKE262260 NUA262260 ODW262260 ONS262260 OXO262260 PHK262260 PRG262260 QBC262260 QKY262260 QUU262260 REQ262260 ROM262260 RYI262260 SIE262260 SSA262260 TBW262260 TLS262260 TVO262260 UFK262260 UPG262260 UZC262260 VIY262260 VSU262260 WCQ262260 WMM262260 WWI262260 I327796 JW327796 TS327796 ADO327796 ANK327796 AXG327796 BHC327796 BQY327796 CAU327796 CKQ327796 CUM327796 DEI327796 DOE327796 DYA327796 EHW327796 ERS327796 FBO327796 FLK327796 FVG327796 GFC327796 GOY327796 GYU327796 HIQ327796 HSM327796 ICI327796 IME327796 IWA327796 JFW327796 JPS327796 JZO327796 KJK327796 KTG327796 LDC327796 LMY327796 LWU327796 MGQ327796 MQM327796 NAI327796 NKE327796 NUA327796 ODW327796 ONS327796 OXO327796 PHK327796 PRG327796 QBC327796 QKY327796 QUU327796 REQ327796 ROM327796 RYI327796 SIE327796 SSA327796 TBW327796 TLS327796 TVO327796 UFK327796 UPG327796 UZC327796 VIY327796 VSU327796 WCQ327796 WMM327796 WWI327796 I393332 JW393332 TS393332 ADO393332 ANK393332 AXG393332 BHC393332 BQY393332 CAU393332 CKQ393332 CUM393332 DEI393332 DOE393332 DYA393332 EHW393332 ERS393332 FBO393332 FLK393332 FVG393332 GFC393332 GOY393332 GYU393332 HIQ393332 HSM393332 ICI393332 IME393332 IWA393332 JFW393332 JPS393332 JZO393332 KJK393332 KTG393332 LDC393332 LMY393332 LWU393332 MGQ393332 MQM393332 NAI393332 NKE393332 NUA393332 ODW393332 ONS393332 OXO393332 PHK393332 PRG393332 QBC393332 QKY393332 QUU393332 REQ393332 ROM393332 RYI393332 SIE393332 SSA393332 TBW393332 TLS393332 TVO393332 UFK393332 UPG393332 UZC393332 VIY393332 VSU393332 WCQ393332 WMM393332 WWI393332 I458868 JW458868 TS458868 ADO458868 ANK458868 AXG458868 BHC458868 BQY458868 CAU458868 CKQ458868 CUM458868 DEI458868 DOE458868 DYA458868 EHW458868 ERS458868 FBO458868 FLK458868 FVG458868 GFC458868 GOY458868 GYU458868 HIQ458868 HSM458868 ICI458868 IME458868 IWA458868 JFW458868 JPS458868 JZO458868 KJK458868 KTG458868 LDC458868 LMY458868 LWU458868 MGQ458868 MQM458868 NAI458868 NKE458868 NUA458868 ODW458868 ONS458868 OXO458868 PHK458868 PRG458868 QBC458868 QKY458868 QUU458868 REQ458868 ROM458868 RYI458868 SIE458868 SSA458868 TBW458868 TLS458868 TVO458868 UFK458868 UPG458868 UZC458868 VIY458868 VSU458868 WCQ458868 WMM458868 WWI458868 I524404 JW524404 TS524404 ADO524404 ANK524404 AXG524404 BHC524404 BQY524404 CAU524404 CKQ524404 CUM524404 DEI524404 DOE524404 DYA524404 EHW524404 ERS524404 FBO524404 FLK524404 FVG524404 GFC524404 GOY524404 GYU524404 HIQ524404 HSM524404 ICI524404 IME524404 IWA524404 JFW524404 JPS524404 JZO524404 KJK524404 KTG524404 LDC524404 LMY524404 LWU524404 MGQ524404 MQM524404 NAI524404 NKE524404 NUA524404 ODW524404 ONS524404 OXO524404 PHK524404 PRG524404 QBC524404 QKY524404 QUU524404 REQ524404 ROM524404 RYI524404 SIE524404 SSA524404 TBW524404 TLS524404 TVO524404 UFK524404 UPG524404 UZC524404 VIY524404 VSU524404 WCQ524404 WMM524404 WWI524404 I589940 JW589940 TS589940 ADO589940 ANK589940 AXG589940 BHC589940 BQY589940 CAU589940 CKQ589940 CUM589940 DEI589940 DOE589940 DYA589940 EHW589940 ERS589940 FBO589940 FLK589940 FVG589940 GFC589940 GOY589940 GYU589940 HIQ589940 HSM589940 ICI589940 IME589940 IWA589940 JFW589940 JPS589940 JZO589940 KJK589940 KTG589940 LDC589940 LMY589940 LWU589940 MGQ589940 MQM589940 NAI589940 NKE589940 NUA589940 ODW589940 ONS589940 OXO589940 PHK589940 PRG589940 QBC589940 QKY589940 QUU589940 REQ589940 ROM589940 RYI589940 SIE589940 SSA589940 TBW589940 TLS589940 TVO589940 UFK589940 UPG589940 UZC589940 VIY589940 VSU589940 WCQ589940 WMM589940 WWI589940 I655476 JW655476 TS655476 ADO655476 ANK655476 AXG655476 BHC655476 BQY655476 CAU655476 CKQ655476 CUM655476 DEI655476 DOE655476 DYA655476 EHW655476 ERS655476 FBO655476 FLK655476 FVG655476 GFC655476 GOY655476 GYU655476 HIQ655476 HSM655476 ICI655476 IME655476 IWA655476 JFW655476 JPS655476 JZO655476 KJK655476 KTG655476 LDC655476 LMY655476 LWU655476 MGQ655476 MQM655476 NAI655476 NKE655476 NUA655476 ODW655476 ONS655476 OXO655476 PHK655476 PRG655476 QBC655476 QKY655476 QUU655476 REQ655476 ROM655476 RYI655476 SIE655476 SSA655476 TBW655476 TLS655476 TVO655476 UFK655476 UPG655476 UZC655476 VIY655476 VSU655476 WCQ655476 WMM655476 WWI655476 I721012 JW721012 TS721012 ADO721012 ANK721012 AXG721012 BHC721012 BQY721012 CAU721012 CKQ721012 CUM721012 DEI721012 DOE721012 DYA721012 EHW721012 ERS721012 FBO721012 FLK721012 FVG721012 GFC721012 GOY721012 GYU721012 HIQ721012 HSM721012 ICI721012 IME721012 IWA721012 JFW721012 JPS721012 JZO721012 KJK721012 KTG721012 LDC721012 LMY721012 LWU721012 MGQ721012 MQM721012 NAI721012 NKE721012 NUA721012 ODW721012 ONS721012 OXO721012 PHK721012 PRG721012 QBC721012 QKY721012 QUU721012 REQ721012 ROM721012 RYI721012 SIE721012 SSA721012 TBW721012 TLS721012 TVO721012 UFK721012 UPG721012 UZC721012 VIY721012 VSU721012 WCQ721012 WMM721012 WWI721012 I786548 JW786548 TS786548 ADO786548 ANK786548 AXG786548 BHC786548 BQY786548 CAU786548 CKQ786548 CUM786548 DEI786548 DOE786548 DYA786548 EHW786548 ERS786548 FBO786548 FLK786548 FVG786548 GFC786548 GOY786548 GYU786548 HIQ786548 HSM786548 ICI786548 IME786548 IWA786548 JFW786548 JPS786548 JZO786548 KJK786548 KTG786548 LDC786548 LMY786548 LWU786548 MGQ786548 MQM786548 NAI786548 NKE786548 NUA786548 ODW786548 ONS786548 OXO786548 PHK786548 PRG786548 QBC786548 QKY786548 QUU786548 REQ786548 ROM786548 RYI786548 SIE786548 SSA786548 TBW786548 TLS786548 TVO786548 UFK786548 UPG786548 UZC786548 VIY786548 VSU786548 WCQ786548 WMM786548 WWI786548 I852084 JW852084 TS852084 ADO852084 ANK852084 AXG852084 BHC852084 BQY852084 CAU852084 CKQ852084 CUM852084 DEI852084 DOE852084 DYA852084 EHW852084 ERS852084 FBO852084 FLK852084 FVG852084 GFC852084 GOY852084 GYU852084 HIQ852084 HSM852084 ICI852084 IME852084 IWA852084 JFW852084 JPS852084 JZO852084 KJK852084 KTG852084 LDC852084 LMY852084 LWU852084 MGQ852084 MQM852084 NAI852084 NKE852084 NUA852084 ODW852084 ONS852084 OXO852084 PHK852084 PRG852084 QBC852084 QKY852084 QUU852084 REQ852084 ROM852084 RYI852084 SIE852084 SSA852084 TBW852084 TLS852084 TVO852084 UFK852084 UPG852084 UZC852084 VIY852084 VSU852084 WCQ852084 WMM852084 WWI852084 I917620 JW917620 TS917620 ADO917620 ANK917620 AXG917620 BHC917620 BQY917620 CAU917620 CKQ917620 CUM917620 DEI917620 DOE917620 DYA917620 EHW917620 ERS917620 FBO917620 FLK917620 FVG917620 GFC917620 GOY917620 GYU917620 HIQ917620 HSM917620 ICI917620 IME917620 IWA917620 JFW917620 JPS917620 JZO917620 KJK917620 KTG917620 LDC917620 LMY917620 LWU917620 MGQ917620 MQM917620 NAI917620 NKE917620 NUA917620 ODW917620 ONS917620 OXO917620 PHK917620 PRG917620 QBC917620 QKY917620 QUU917620 REQ917620 ROM917620 RYI917620 SIE917620 SSA917620 TBW917620 TLS917620 TVO917620 UFK917620 UPG917620 UZC917620 VIY917620 VSU917620 WCQ917620 WMM917620 WWI917620 I983156 JW983156 TS983156 ADO983156 ANK983156 AXG983156 BHC983156 BQY983156 CAU983156 CKQ983156 CUM983156 DEI983156 DOE983156 DYA983156 EHW983156 ERS983156 FBO983156 FLK983156 FVG983156 GFC983156 GOY983156 GYU983156 HIQ983156 HSM983156 ICI983156 IME983156 IWA983156 JFW983156 JPS983156 JZO983156 KJK983156 KTG983156 LDC983156 LMY983156 LWU983156 MGQ983156 MQM983156 NAI983156 NKE983156 NUA983156 ODW983156 ONS983156 OXO983156 PHK983156 PRG983156 QBC983156 QKY983156 QUU983156 REQ983156 ROM983156 RYI983156 SIE983156 SSA983156 TBW983156 TLS983156 TVO983156 UFK983156 UPG983156 UZC983156 VIY983156 VSU983156 WCQ983156 WMM983156 WWI983156 I206 JW206 TS206 ADO206 ANK206 AXG206 BHC206 BQY206 CAU206 CKQ206 CUM206 DEI206 DOE206 DYA206 EHW206 ERS206 FBO206 FLK206 FVG206 GFC206 GOY206 GYU206 HIQ206 HSM206 ICI206 IME206 IWA206 JFW206 JPS206 JZO206 KJK206 KTG206 LDC206 LMY206 LWU206 MGQ206 MQM206 NAI206 NKE206 NUA206 ODW206 ONS206 OXO206 PHK206 PRG206 QBC206 QKY206 QUU206 REQ206 ROM206 RYI206 SIE206 SSA206 TBW206 TLS206 TVO206 UFK206 UPG206 UZC206 VIY206 VSU206 WCQ206 WMM206 WWI206 I65742 JW65742 TS65742 ADO65742 ANK65742 AXG65742 BHC65742 BQY65742 CAU65742 CKQ65742 CUM65742 DEI65742 DOE65742 DYA65742 EHW65742 ERS65742 FBO65742 FLK65742 FVG65742 GFC65742 GOY65742 GYU65742 HIQ65742 HSM65742 ICI65742 IME65742 IWA65742 JFW65742 JPS65742 JZO65742 KJK65742 KTG65742 LDC65742 LMY65742 LWU65742 MGQ65742 MQM65742 NAI65742 NKE65742 NUA65742 ODW65742 ONS65742 OXO65742 PHK65742 PRG65742 QBC65742 QKY65742 QUU65742 REQ65742 ROM65742 RYI65742 SIE65742 SSA65742 TBW65742 TLS65742 TVO65742 UFK65742 UPG65742 UZC65742 VIY65742 VSU65742 WCQ65742 WMM65742 WWI65742 I131278 JW131278 TS131278 ADO131278 ANK131278 AXG131278 BHC131278 BQY131278 CAU131278 CKQ131278 CUM131278 DEI131278 DOE131278 DYA131278 EHW131278 ERS131278 FBO131278 FLK131278 FVG131278 GFC131278 GOY131278 GYU131278 HIQ131278 HSM131278 ICI131278 IME131278 IWA131278 JFW131278 JPS131278 JZO131278 KJK131278 KTG131278 LDC131278 LMY131278 LWU131278 MGQ131278 MQM131278 NAI131278 NKE131278 NUA131278 ODW131278 ONS131278 OXO131278 PHK131278 PRG131278 QBC131278 QKY131278 QUU131278 REQ131278 ROM131278 RYI131278 SIE131278 SSA131278 TBW131278 TLS131278 TVO131278 UFK131278 UPG131278 UZC131278 VIY131278 VSU131278 WCQ131278 WMM131278 WWI131278 I196814 JW196814 TS196814 ADO196814 ANK196814 AXG196814 BHC196814 BQY196814 CAU196814 CKQ196814 CUM196814 DEI196814 DOE196814 DYA196814 EHW196814 ERS196814 FBO196814 FLK196814 FVG196814 GFC196814 GOY196814 GYU196814 HIQ196814 HSM196814 ICI196814 IME196814 IWA196814 JFW196814 JPS196814 JZO196814 KJK196814 KTG196814 LDC196814 LMY196814 LWU196814 MGQ196814 MQM196814 NAI196814 NKE196814 NUA196814 ODW196814 ONS196814 OXO196814 PHK196814 PRG196814 QBC196814 QKY196814 QUU196814 REQ196814 ROM196814 RYI196814 SIE196814 SSA196814 TBW196814 TLS196814 TVO196814 UFK196814 UPG196814 UZC196814 VIY196814 VSU196814 WCQ196814 WMM196814 WWI196814 I262350 JW262350 TS262350 ADO262350 ANK262350 AXG262350 BHC262350 BQY262350 CAU262350 CKQ262350 CUM262350 DEI262350 DOE262350 DYA262350 EHW262350 ERS262350 FBO262350 FLK262350 FVG262350 GFC262350 GOY262350 GYU262350 HIQ262350 HSM262350 ICI262350 IME262350 IWA262350 JFW262350 JPS262350 JZO262350 KJK262350 KTG262350 LDC262350 LMY262350 LWU262350 MGQ262350 MQM262350 NAI262350 NKE262350 NUA262350 ODW262350 ONS262350 OXO262350 PHK262350 PRG262350 QBC262350 QKY262350 QUU262350 REQ262350 ROM262350 RYI262350 SIE262350 SSA262350 TBW262350 TLS262350 TVO262350 UFK262350 UPG262350 UZC262350 VIY262350 VSU262350 WCQ262350 WMM262350 WWI262350 I327886 JW327886 TS327886 ADO327886 ANK327886 AXG327886 BHC327886 BQY327886 CAU327886 CKQ327886 CUM327886 DEI327886 DOE327886 DYA327886 EHW327886 ERS327886 FBO327886 FLK327886 FVG327886 GFC327886 GOY327886 GYU327886 HIQ327886 HSM327886 ICI327886 IME327886 IWA327886 JFW327886 JPS327886 JZO327886 KJK327886 KTG327886 LDC327886 LMY327886 LWU327886 MGQ327886 MQM327886 NAI327886 NKE327886 NUA327886 ODW327886 ONS327886 OXO327886 PHK327886 PRG327886 QBC327886 QKY327886 QUU327886 REQ327886 ROM327886 RYI327886 SIE327886 SSA327886 TBW327886 TLS327886 TVO327886 UFK327886 UPG327886 UZC327886 VIY327886 VSU327886 WCQ327886 WMM327886 WWI327886 I393422 JW393422 TS393422 ADO393422 ANK393422 AXG393422 BHC393422 BQY393422 CAU393422 CKQ393422 CUM393422 DEI393422 DOE393422 DYA393422 EHW393422 ERS393422 FBO393422 FLK393422 FVG393422 GFC393422 GOY393422 GYU393422 HIQ393422 HSM393422 ICI393422 IME393422 IWA393422 JFW393422 JPS393422 JZO393422 KJK393422 KTG393422 LDC393422 LMY393422 LWU393422 MGQ393422 MQM393422 NAI393422 NKE393422 NUA393422 ODW393422 ONS393422 OXO393422 PHK393422 PRG393422 QBC393422 QKY393422 QUU393422 REQ393422 ROM393422 RYI393422 SIE393422 SSA393422 TBW393422 TLS393422 TVO393422 UFK393422 UPG393422 UZC393422 VIY393422 VSU393422 WCQ393422 WMM393422 WWI393422 I458958 JW458958 TS458958 ADO458958 ANK458958 AXG458958 BHC458958 BQY458958 CAU458958 CKQ458958 CUM458958 DEI458958 DOE458958 DYA458958 EHW458958 ERS458958 FBO458958 FLK458958 FVG458958 GFC458958 GOY458958 GYU458958 HIQ458958 HSM458958 ICI458958 IME458958 IWA458958 JFW458958 JPS458958 JZO458958 KJK458958 KTG458958 LDC458958 LMY458958 LWU458958 MGQ458958 MQM458958 NAI458958 NKE458958 NUA458958 ODW458958 ONS458958 OXO458958 PHK458958 PRG458958 QBC458958 QKY458958 QUU458958 REQ458958 ROM458958 RYI458958 SIE458958 SSA458958 TBW458958 TLS458958 TVO458958 UFK458958 UPG458958 UZC458958 VIY458958 VSU458958 WCQ458958 WMM458958 WWI458958 I524494 JW524494 TS524494 ADO524494 ANK524494 AXG524494 BHC524494 BQY524494 CAU524494 CKQ524494 CUM524494 DEI524494 DOE524494 DYA524494 EHW524494 ERS524494 FBO524494 FLK524494 FVG524494 GFC524494 GOY524494 GYU524494 HIQ524494 HSM524494 ICI524494 IME524494 IWA524494 JFW524494 JPS524494 JZO524494 KJK524494 KTG524494 LDC524494 LMY524494 LWU524494 MGQ524494 MQM524494 NAI524494 NKE524494 NUA524494 ODW524494 ONS524494 OXO524494 PHK524494 PRG524494 QBC524494 QKY524494 QUU524494 REQ524494 ROM524494 RYI524494 SIE524494 SSA524494 TBW524494 TLS524494 TVO524494 UFK524494 UPG524494 UZC524494 VIY524494 VSU524494 WCQ524494 WMM524494 WWI524494 I590030 JW590030 TS590030 ADO590030 ANK590030 AXG590030 BHC590030 BQY590030 CAU590030 CKQ590030 CUM590030 DEI590030 DOE590030 DYA590030 EHW590030 ERS590030 FBO590030 FLK590030 FVG590030 GFC590030 GOY590030 GYU590030 HIQ590030 HSM590030 ICI590030 IME590030 IWA590030 JFW590030 JPS590030 JZO590030 KJK590030 KTG590030 LDC590030 LMY590030 LWU590030 MGQ590030 MQM590030 NAI590030 NKE590030 NUA590030 ODW590030 ONS590030 OXO590030 PHK590030 PRG590030 QBC590030 QKY590030 QUU590030 REQ590030 ROM590030 RYI590030 SIE590030 SSA590030 TBW590030 TLS590030 TVO590030 UFK590030 UPG590030 UZC590030 VIY590030 VSU590030 WCQ590030 WMM590030 WWI590030 I655566 JW655566 TS655566 ADO655566 ANK655566 AXG655566 BHC655566 BQY655566 CAU655566 CKQ655566 CUM655566 DEI655566 DOE655566 DYA655566 EHW655566 ERS655566 FBO655566 FLK655566 FVG655566 GFC655566 GOY655566 GYU655566 HIQ655566 HSM655566 ICI655566 IME655566 IWA655566 JFW655566 JPS655566 JZO655566 KJK655566 KTG655566 LDC655566 LMY655566 LWU655566 MGQ655566 MQM655566 NAI655566 NKE655566 NUA655566 ODW655566 ONS655566 OXO655566 PHK655566 PRG655566 QBC655566 QKY655566 QUU655566 REQ655566 ROM655566 RYI655566 SIE655566 SSA655566 TBW655566 TLS655566 TVO655566 UFK655566 UPG655566 UZC655566 VIY655566 VSU655566 WCQ655566 WMM655566 WWI655566 I721102 JW721102 TS721102 ADO721102 ANK721102 AXG721102 BHC721102 BQY721102 CAU721102 CKQ721102 CUM721102 DEI721102 DOE721102 DYA721102 EHW721102 ERS721102 FBO721102 FLK721102 FVG721102 GFC721102 GOY721102 GYU721102 HIQ721102 HSM721102 ICI721102 IME721102 IWA721102 JFW721102 JPS721102 JZO721102 KJK721102 KTG721102 LDC721102 LMY721102 LWU721102 MGQ721102 MQM721102 NAI721102 NKE721102 NUA721102 ODW721102 ONS721102 OXO721102 PHK721102 PRG721102 QBC721102 QKY721102 QUU721102 REQ721102 ROM721102 RYI721102 SIE721102 SSA721102 TBW721102 TLS721102 TVO721102 UFK721102 UPG721102 UZC721102 VIY721102 VSU721102 WCQ721102 WMM721102 WWI721102 I786638 JW786638 TS786638 ADO786638 ANK786638 AXG786638 BHC786638 BQY786638 CAU786638 CKQ786638 CUM786638 DEI786638 DOE786638 DYA786638 EHW786638 ERS786638 FBO786638 FLK786638 FVG786638 GFC786638 GOY786638 GYU786638 HIQ786638 HSM786638 ICI786638 IME786638 IWA786638 JFW786638 JPS786638 JZO786638 KJK786638 KTG786638 LDC786638 LMY786638 LWU786638 MGQ786638 MQM786638 NAI786638 NKE786638 NUA786638 ODW786638 ONS786638 OXO786638 PHK786638 PRG786638 QBC786638 QKY786638 QUU786638 REQ786638 ROM786638 RYI786638 SIE786638 SSA786638 TBW786638 TLS786638 TVO786638 UFK786638 UPG786638 UZC786638 VIY786638 VSU786638 WCQ786638 WMM786638 WWI786638 I852174 JW852174 TS852174 ADO852174 ANK852174 AXG852174 BHC852174 BQY852174 CAU852174 CKQ852174 CUM852174 DEI852174 DOE852174 DYA852174 EHW852174 ERS852174 FBO852174 FLK852174 FVG852174 GFC852174 GOY852174 GYU852174 HIQ852174 HSM852174 ICI852174 IME852174 IWA852174 JFW852174 JPS852174 JZO852174 KJK852174 KTG852174 LDC852174 LMY852174 LWU852174 MGQ852174 MQM852174 NAI852174 NKE852174 NUA852174 ODW852174 ONS852174 OXO852174 PHK852174 PRG852174 QBC852174 QKY852174 QUU852174 REQ852174 ROM852174 RYI852174 SIE852174 SSA852174 TBW852174 TLS852174 TVO852174 UFK852174 UPG852174 UZC852174 VIY852174 VSU852174 WCQ852174 WMM852174 WWI852174 I917710 JW917710 TS917710 ADO917710 ANK917710 AXG917710 BHC917710 BQY917710 CAU917710 CKQ917710 CUM917710 DEI917710 DOE917710 DYA917710 EHW917710 ERS917710 FBO917710 FLK917710 FVG917710 GFC917710 GOY917710 GYU917710 HIQ917710 HSM917710 ICI917710 IME917710 IWA917710 JFW917710 JPS917710 JZO917710 KJK917710 KTG917710 LDC917710 LMY917710 LWU917710 MGQ917710 MQM917710 NAI917710 NKE917710 NUA917710 ODW917710 ONS917710 OXO917710 PHK917710 PRG917710 QBC917710 QKY917710 QUU917710 REQ917710 ROM917710 RYI917710 SIE917710 SSA917710 TBW917710 TLS917710 TVO917710 UFK917710 UPG917710 UZC917710 VIY917710 VSU917710 WCQ917710 WMM917710 WWI917710 I983246 JW983246 TS983246 ADO983246 ANK983246 AXG983246 BHC983246 BQY983246 CAU983246 CKQ983246 CUM983246 DEI983246 DOE983246 DYA983246 EHW983246 ERS983246 FBO983246 FLK983246 FVG983246 GFC983246 GOY983246 GYU983246 HIQ983246 HSM983246 ICI983246 IME983246 IWA983246 JFW983246 JPS983246 JZO983246 KJK983246 KTG983246 LDC983246 LMY983246 LWU983246 MGQ983246 MQM983246 NAI983246 NKE983246 NUA983246 ODW983246 ONS983246 OXO983246 PHK983246 PRG983246 QBC983246 QKY983246 QUU983246 REQ983246 ROM983246 RYI983246 SIE983246 SSA983246 TBW983246 TLS983246 TVO983246 UFK983246 UPG983246 UZC983246 VIY983246 VSU983246 WCQ983246 WMM983246 WWI983246 I68 JW68 TS68 ADO68 ANK68 AXG68 BHC68 BQY68 CAU68 CKQ68 CUM68 DEI68 DOE68 DYA68 EHW68 ERS68 FBO68 FLK68 FVG68 GFC68 GOY68 GYU68 HIQ68 HSM68 ICI68 IME68 IWA68 JFW68 JPS68 JZO68 KJK68 KTG68 LDC68 LMY68 LWU68 MGQ68 MQM68 NAI68 NKE68 NUA68 ODW68 ONS68 OXO68 PHK68 PRG68 QBC68 QKY68 QUU68 REQ68 ROM68 RYI68 SIE68 SSA68 TBW68 TLS68 TVO68 UFK68 UPG68 UZC68 VIY68 VSU68 WCQ68 WMM68 WWI68 I65604 JW65604 TS65604 ADO65604 ANK65604 AXG65604 BHC65604 BQY65604 CAU65604 CKQ65604 CUM65604 DEI65604 DOE65604 DYA65604 EHW65604 ERS65604 FBO65604 FLK65604 FVG65604 GFC65604 GOY65604 GYU65604 HIQ65604 HSM65604 ICI65604 IME65604 IWA65604 JFW65604 JPS65604 JZO65604 KJK65604 KTG65604 LDC65604 LMY65604 LWU65604 MGQ65604 MQM65604 NAI65604 NKE65604 NUA65604 ODW65604 ONS65604 OXO65604 PHK65604 PRG65604 QBC65604 QKY65604 QUU65604 REQ65604 ROM65604 RYI65604 SIE65604 SSA65604 TBW65604 TLS65604 TVO65604 UFK65604 UPG65604 UZC65604 VIY65604 VSU65604 WCQ65604 WMM65604 WWI65604 I131140 JW131140 TS131140 ADO131140 ANK131140 AXG131140 BHC131140 BQY131140 CAU131140 CKQ131140 CUM131140 DEI131140 DOE131140 DYA131140 EHW131140 ERS131140 FBO131140 FLK131140 FVG131140 GFC131140 GOY131140 GYU131140 HIQ131140 HSM131140 ICI131140 IME131140 IWA131140 JFW131140 JPS131140 JZO131140 KJK131140 KTG131140 LDC131140 LMY131140 LWU131140 MGQ131140 MQM131140 NAI131140 NKE131140 NUA131140 ODW131140 ONS131140 OXO131140 PHK131140 PRG131140 QBC131140 QKY131140 QUU131140 REQ131140 ROM131140 RYI131140 SIE131140 SSA131140 TBW131140 TLS131140 TVO131140 UFK131140 UPG131140 UZC131140 VIY131140 VSU131140 WCQ131140 WMM131140 WWI131140 I196676 JW196676 TS196676 ADO196676 ANK196676 AXG196676 BHC196676 BQY196676 CAU196676 CKQ196676 CUM196676 DEI196676 DOE196676 DYA196676 EHW196676 ERS196676 FBO196676 FLK196676 FVG196676 GFC196676 GOY196676 GYU196676 HIQ196676 HSM196676 ICI196676 IME196676 IWA196676 JFW196676 JPS196676 JZO196676 KJK196676 KTG196676 LDC196676 LMY196676 LWU196676 MGQ196676 MQM196676 NAI196676 NKE196676 NUA196676 ODW196676 ONS196676 OXO196676 PHK196676 PRG196676 QBC196676 QKY196676 QUU196676 REQ196676 ROM196676 RYI196676 SIE196676 SSA196676 TBW196676 TLS196676 TVO196676 UFK196676 UPG196676 UZC196676 VIY196676 VSU196676 WCQ196676 WMM196676 WWI196676 I262212 JW262212 TS262212 ADO262212 ANK262212 AXG262212 BHC262212 BQY262212 CAU262212 CKQ262212 CUM262212 DEI262212 DOE262212 DYA262212 EHW262212 ERS262212 FBO262212 FLK262212 FVG262212 GFC262212 GOY262212 GYU262212 HIQ262212 HSM262212 ICI262212 IME262212 IWA262212 JFW262212 JPS262212 JZO262212 KJK262212 KTG262212 LDC262212 LMY262212 LWU262212 MGQ262212 MQM262212 NAI262212 NKE262212 NUA262212 ODW262212 ONS262212 OXO262212 PHK262212 PRG262212 QBC262212 QKY262212 QUU262212 REQ262212 ROM262212 RYI262212 SIE262212 SSA262212 TBW262212 TLS262212 TVO262212 UFK262212 UPG262212 UZC262212 VIY262212 VSU262212 WCQ262212 WMM262212 WWI262212 I327748 JW327748 TS327748 ADO327748 ANK327748 AXG327748 BHC327748 BQY327748 CAU327748 CKQ327748 CUM327748 DEI327748 DOE327748 DYA327748 EHW327748 ERS327748 FBO327748 FLK327748 FVG327748 GFC327748 GOY327748 GYU327748 HIQ327748 HSM327748 ICI327748 IME327748 IWA327748 JFW327748 JPS327748 JZO327748 KJK327748 KTG327748 LDC327748 LMY327748 LWU327748 MGQ327748 MQM327748 NAI327748 NKE327748 NUA327748 ODW327748 ONS327748 OXO327748 PHK327748 PRG327748 QBC327748 QKY327748 QUU327748 REQ327748 ROM327748 RYI327748 SIE327748 SSA327748 TBW327748 TLS327748 TVO327748 UFK327748 UPG327748 UZC327748 VIY327748 VSU327748 WCQ327748 WMM327748 WWI327748 I393284 JW393284 TS393284 ADO393284 ANK393284 AXG393284 BHC393284 BQY393284 CAU393284 CKQ393284 CUM393284 DEI393284 DOE393284 DYA393284 EHW393284 ERS393284 FBO393284 FLK393284 FVG393284 GFC393284 GOY393284 GYU393284 HIQ393284 HSM393284 ICI393284 IME393284 IWA393284 JFW393284 JPS393284 JZO393284 KJK393284 KTG393284 LDC393284 LMY393284 LWU393284 MGQ393284 MQM393284 NAI393284 NKE393284 NUA393284 ODW393284 ONS393284 OXO393284 PHK393284 PRG393284 QBC393284 QKY393284 QUU393284 REQ393284 ROM393284 RYI393284 SIE393284 SSA393284 TBW393284 TLS393284 TVO393284 UFK393284 UPG393284 UZC393284 VIY393284 VSU393284 WCQ393284 WMM393284 WWI393284 I458820 JW458820 TS458820 ADO458820 ANK458820 AXG458820 BHC458820 BQY458820 CAU458820 CKQ458820 CUM458820 DEI458820 DOE458820 DYA458820 EHW458820 ERS458820 FBO458820 FLK458820 FVG458820 GFC458820 GOY458820 GYU458820 HIQ458820 HSM458820 ICI458820 IME458820 IWA458820 JFW458820 JPS458820 JZO458820 KJK458820 KTG458820 LDC458820 LMY458820 LWU458820 MGQ458820 MQM458820 NAI458820 NKE458820 NUA458820 ODW458820 ONS458820 OXO458820 PHK458820 PRG458820 QBC458820 QKY458820 QUU458820 REQ458820 ROM458820 RYI458820 SIE458820 SSA458820 TBW458820 TLS458820 TVO458820 UFK458820 UPG458820 UZC458820 VIY458820 VSU458820 WCQ458820 WMM458820 WWI458820 I524356 JW524356 TS524356 ADO524356 ANK524356 AXG524356 BHC524356 BQY524356 CAU524356 CKQ524356 CUM524356 DEI524356 DOE524356 DYA524356 EHW524356 ERS524356 FBO524356 FLK524356 FVG524356 GFC524356 GOY524356 GYU524356 HIQ524356 HSM524356 ICI524356 IME524356 IWA524356 JFW524356 JPS524356 JZO524356 KJK524356 KTG524356 LDC524356 LMY524356 LWU524356 MGQ524356 MQM524356 NAI524356 NKE524356 NUA524356 ODW524356 ONS524356 OXO524356 PHK524356 PRG524356 QBC524356 QKY524356 QUU524356 REQ524356 ROM524356 RYI524356 SIE524356 SSA524356 TBW524356 TLS524356 TVO524356 UFK524356 UPG524356 UZC524356 VIY524356 VSU524356 WCQ524356 WMM524356 WWI524356 I589892 JW589892 TS589892 ADO589892 ANK589892 AXG589892 BHC589892 BQY589892 CAU589892 CKQ589892 CUM589892 DEI589892 DOE589892 DYA589892 EHW589892 ERS589892 FBO589892 FLK589892 FVG589892 GFC589892 GOY589892 GYU589892 HIQ589892 HSM589892 ICI589892 IME589892 IWA589892 JFW589892 JPS589892 JZO589892 KJK589892 KTG589892 LDC589892 LMY589892 LWU589892 MGQ589892 MQM589892 NAI589892 NKE589892 NUA589892 ODW589892 ONS589892 OXO589892 PHK589892 PRG589892 QBC589892 QKY589892 QUU589892 REQ589892 ROM589892 RYI589892 SIE589892 SSA589892 TBW589892 TLS589892 TVO589892 UFK589892 UPG589892 UZC589892 VIY589892 VSU589892 WCQ589892 WMM589892 WWI589892 I655428 JW655428 TS655428 ADO655428 ANK655428 AXG655428 BHC655428 BQY655428 CAU655428 CKQ655428 CUM655428 DEI655428 DOE655428 DYA655428 EHW655428 ERS655428 FBO655428 FLK655428 FVG655428 GFC655428 GOY655428 GYU655428 HIQ655428 HSM655428 ICI655428 IME655428 IWA655428 JFW655428 JPS655428 JZO655428 KJK655428 KTG655428 LDC655428 LMY655428 LWU655428 MGQ655428 MQM655428 NAI655428 NKE655428 NUA655428 ODW655428 ONS655428 OXO655428 PHK655428 PRG655428 QBC655428 QKY655428 QUU655428 REQ655428 ROM655428 RYI655428 SIE655428 SSA655428 TBW655428 TLS655428 TVO655428 UFK655428 UPG655428 UZC655428 VIY655428 VSU655428 WCQ655428 WMM655428 WWI655428 I720964 JW720964 TS720964 ADO720964 ANK720964 AXG720964 BHC720964 BQY720964 CAU720964 CKQ720964 CUM720964 DEI720964 DOE720964 DYA720964 EHW720964 ERS720964 FBO720964 FLK720964 FVG720964 GFC720964 GOY720964 GYU720964 HIQ720964 HSM720964 ICI720964 IME720964 IWA720964 JFW720964 JPS720964 JZO720964 KJK720964 KTG720964 LDC720964 LMY720964 LWU720964 MGQ720964 MQM720964 NAI720964 NKE720964 NUA720964 ODW720964 ONS720964 OXO720964 PHK720964 PRG720964 QBC720964 QKY720964 QUU720964 REQ720964 ROM720964 RYI720964 SIE720964 SSA720964 TBW720964 TLS720964 TVO720964 UFK720964 UPG720964 UZC720964 VIY720964 VSU720964 WCQ720964 WMM720964 WWI720964 I786500 JW786500 TS786500 ADO786500 ANK786500 AXG786500 BHC786500 BQY786500 CAU786500 CKQ786500 CUM786500 DEI786500 DOE786500 DYA786500 EHW786500 ERS786500 FBO786500 FLK786500 FVG786500 GFC786500 GOY786500 GYU786500 HIQ786500 HSM786500 ICI786500 IME786500 IWA786500 JFW786500 JPS786500 JZO786500 KJK786500 KTG786500 LDC786500 LMY786500 LWU786500 MGQ786500 MQM786500 NAI786500 NKE786500 NUA786500 ODW786500 ONS786500 OXO786500 PHK786500 PRG786500 QBC786500 QKY786500 QUU786500 REQ786500 ROM786500 RYI786500 SIE786500 SSA786500 TBW786500 TLS786500 TVO786500 UFK786500 UPG786500 UZC786500 VIY786500 VSU786500 WCQ786500 WMM786500 WWI786500 I852036 JW852036 TS852036 ADO852036 ANK852036 AXG852036 BHC852036 BQY852036 CAU852036 CKQ852036 CUM852036 DEI852036 DOE852036 DYA852036 EHW852036 ERS852036 FBO852036 FLK852036 FVG852036 GFC852036 GOY852036 GYU852036 HIQ852036 HSM852036 ICI852036 IME852036 IWA852036 JFW852036 JPS852036 JZO852036 KJK852036 KTG852036 LDC852036 LMY852036 LWU852036 MGQ852036 MQM852036 NAI852036 NKE852036 NUA852036 ODW852036 ONS852036 OXO852036 PHK852036 PRG852036 QBC852036 QKY852036 QUU852036 REQ852036 ROM852036 RYI852036 SIE852036 SSA852036 TBW852036 TLS852036 TVO852036 UFK852036 UPG852036 UZC852036 VIY852036 VSU852036 WCQ852036 WMM852036 WWI852036 I917572 JW917572 TS917572 ADO917572 ANK917572 AXG917572 BHC917572 BQY917572 CAU917572 CKQ917572 CUM917572 DEI917572 DOE917572 DYA917572 EHW917572 ERS917572 FBO917572 FLK917572 FVG917572 GFC917572 GOY917572 GYU917572 HIQ917572 HSM917572 ICI917572 IME917572 IWA917572 JFW917572 JPS917572 JZO917572 KJK917572 KTG917572 LDC917572 LMY917572 LWU917572 MGQ917572 MQM917572 NAI917572 NKE917572 NUA917572 ODW917572 ONS917572 OXO917572 PHK917572 PRG917572 QBC917572 QKY917572 QUU917572 REQ917572 ROM917572 RYI917572 SIE917572 SSA917572 TBW917572 TLS917572 TVO917572 UFK917572 UPG917572 UZC917572 VIY917572 VSU917572 WCQ917572 WMM917572 WWI917572 I983108 JW983108 TS983108 ADO983108 ANK983108 AXG983108 BHC983108 BQY983108 CAU983108 CKQ983108 CUM983108 DEI983108 DOE983108 DYA983108 EHW983108 ERS983108 FBO983108 FLK983108 FVG983108 GFC983108 GOY983108 GYU983108 HIQ983108 HSM983108 ICI983108 IME983108 IWA983108 JFW983108 JPS983108 JZO983108 KJK983108 KTG983108 LDC983108 LMY983108 LWU983108 MGQ983108 MQM983108 NAI983108 NKE983108 NUA983108 ODW983108 ONS983108 OXO983108 PHK983108 PRG983108 QBC983108 QKY983108 QUU983108 REQ983108 ROM983108 RYI983108 SIE983108 SSA983108 TBW983108 TLS983108 TVO983108 UFK983108 UPG983108 UZC983108 VIY983108 VSU983108 WCQ983108 WMM983108 WWI983108 I47 JW47 TS47 ADO47 ANK47 AXG47 BHC47 BQY47 CAU47 CKQ47 CUM47 DEI47 DOE47 DYA47 EHW47 ERS47 FBO47 FLK47 FVG47 GFC47 GOY47 GYU47 HIQ47 HSM47 ICI47 IME47 IWA47 JFW47 JPS47 JZO47 KJK47 KTG47 LDC47 LMY47 LWU47 MGQ47 MQM47 NAI47 NKE47 NUA47 ODW47 ONS47 OXO47 PHK47 PRG47 QBC47 QKY47 QUU47 REQ47 ROM47 RYI47 SIE47 SSA47 TBW47 TLS47 TVO47 UFK47 UPG47 UZC47 VIY47 VSU47 WCQ47 WMM47 WWI47 I65583 JW65583 TS65583 ADO65583 ANK65583 AXG65583 BHC65583 BQY65583 CAU65583 CKQ65583 CUM65583 DEI65583 DOE65583 DYA65583 EHW65583 ERS65583 FBO65583 FLK65583 FVG65583 GFC65583 GOY65583 GYU65583 HIQ65583 HSM65583 ICI65583 IME65583 IWA65583 JFW65583 JPS65583 JZO65583 KJK65583 KTG65583 LDC65583 LMY65583 LWU65583 MGQ65583 MQM65583 NAI65583 NKE65583 NUA65583 ODW65583 ONS65583 OXO65583 PHK65583 PRG65583 QBC65583 QKY65583 QUU65583 REQ65583 ROM65583 RYI65583 SIE65583 SSA65583 TBW65583 TLS65583 TVO65583 UFK65583 UPG65583 UZC65583 VIY65583 VSU65583 WCQ65583 WMM65583 WWI65583 I131119 JW131119 TS131119 ADO131119 ANK131119 AXG131119 BHC131119 BQY131119 CAU131119 CKQ131119 CUM131119 DEI131119 DOE131119 DYA131119 EHW131119 ERS131119 FBO131119 FLK131119 FVG131119 GFC131119 GOY131119 GYU131119 HIQ131119 HSM131119 ICI131119 IME131119 IWA131119 JFW131119 JPS131119 JZO131119 KJK131119 KTG131119 LDC131119 LMY131119 LWU131119 MGQ131119 MQM131119 NAI131119 NKE131119 NUA131119 ODW131119 ONS131119 OXO131119 PHK131119 PRG131119 QBC131119 QKY131119 QUU131119 REQ131119 ROM131119 RYI131119 SIE131119 SSA131119 TBW131119 TLS131119 TVO131119 UFK131119 UPG131119 UZC131119 VIY131119 VSU131119 WCQ131119 WMM131119 WWI131119 I196655 JW196655 TS196655 ADO196655 ANK196655 AXG196655 BHC196655 BQY196655 CAU196655 CKQ196655 CUM196655 DEI196655 DOE196655 DYA196655 EHW196655 ERS196655 FBO196655 FLK196655 FVG196655 GFC196655 GOY196655 GYU196655 HIQ196655 HSM196655 ICI196655 IME196655 IWA196655 JFW196655 JPS196655 JZO196655 KJK196655 KTG196655 LDC196655 LMY196655 LWU196655 MGQ196655 MQM196655 NAI196655 NKE196655 NUA196655 ODW196655 ONS196655 OXO196655 PHK196655 PRG196655 QBC196655 QKY196655 QUU196655 REQ196655 ROM196655 RYI196655 SIE196655 SSA196655 TBW196655 TLS196655 TVO196655 UFK196655 UPG196655 UZC196655 VIY196655 VSU196655 WCQ196655 WMM196655 WWI196655 I262191 JW262191 TS262191 ADO262191 ANK262191 AXG262191 BHC262191 BQY262191 CAU262191 CKQ262191 CUM262191 DEI262191 DOE262191 DYA262191 EHW262191 ERS262191 FBO262191 FLK262191 FVG262191 GFC262191 GOY262191 GYU262191 HIQ262191 HSM262191 ICI262191 IME262191 IWA262191 JFW262191 JPS262191 JZO262191 KJK262191 KTG262191 LDC262191 LMY262191 LWU262191 MGQ262191 MQM262191 NAI262191 NKE262191 NUA262191 ODW262191 ONS262191 OXO262191 PHK262191 PRG262191 QBC262191 QKY262191 QUU262191 REQ262191 ROM262191 RYI262191 SIE262191 SSA262191 TBW262191 TLS262191 TVO262191 UFK262191 UPG262191 UZC262191 VIY262191 VSU262191 WCQ262191 WMM262191 WWI262191 I327727 JW327727 TS327727 ADO327727 ANK327727 AXG327727 BHC327727 BQY327727 CAU327727 CKQ327727 CUM327727 DEI327727 DOE327727 DYA327727 EHW327727 ERS327727 FBO327727 FLK327727 FVG327727 GFC327727 GOY327727 GYU327727 HIQ327727 HSM327727 ICI327727 IME327727 IWA327727 JFW327727 JPS327727 JZO327727 KJK327727 KTG327727 LDC327727 LMY327727 LWU327727 MGQ327727 MQM327727 NAI327727 NKE327727 NUA327727 ODW327727 ONS327727 OXO327727 PHK327727 PRG327727 QBC327727 QKY327727 QUU327727 REQ327727 ROM327727 RYI327727 SIE327727 SSA327727 TBW327727 TLS327727 TVO327727 UFK327727 UPG327727 UZC327727 VIY327727 VSU327727 WCQ327727 WMM327727 WWI327727 I393263 JW393263 TS393263 ADO393263 ANK393263 AXG393263 BHC393263 BQY393263 CAU393263 CKQ393263 CUM393263 DEI393263 DOE393263 DYA393263 EHW393263 ERS393263 FBO393263 FLK393263 FVG393263 GFC393263 GOY393263 GYU393263 HIQ393263 HSM393263 ICI393263 IME393263 IWA393263 JFW393263 JPS393263 JZO393263 KJK393263 KTG393263 LDC393263 LMY393263 LWU393263 MGQ393263 MQM393263 NAI393263 NKE393263 NUA393263 ODW393263 ONS393263 OXO393263 PHK393263 PRG393263 QBC393263 QKY393263 QUU393263 REQ393263 ROM393263 RYI393263 SIE393263 SSA393263 TBW393263 TLS393263 TVO393263 UFK393263 UPG393263 UZC393263 VIY393263 VSU393263 WCQ393263 WMM393263 WWI393263 I458799 JW458799 TS458799 ADO458799 ANK458799 AXG458799 BHC458799 BQY458799 CAU458799 CKQ458799 CUM458799 DEI458799 DOE458799 DYA458799 EHW458799 ERS458799 FBO458799 FLK458799 FVG458799 GFC458799 GOY458799 GYU458799 HIQ458799 HSM458799 ICI458799 IME458799 IWA458799 JFW458799 JPS458799 JZO458799 KJK458799 KTG458799 LDC458799 LMY458799 LWU458799 MGQ458799 MQM458799 NAI458799 NKE458799 NUA458799 ODW458799 ONS458799 OXO458799 PHK458799 PRG458799 QBC458799 QKY458799 QUU458799 REQ458799 ROM458799 RYI458799 SIE458799 SSA458799 TBW458799 TLS458799 TVO458799 UFK458799 UPG458799 UZC458799 VIY458799 VSU458799 WCQ458799 WMM458799 WWI458799 I524335 JW524335 TS524335 ADO524335 ANK524335 AXG524335 BHC524335 BQY524335 CAU524335 CKQ524335 CUM524335 DEI524335 DOE524335 DYA524335 EHW524335 ERS524335 FBO524335 FLK524335 FVG524335 GFC524335 GOY524335 GYU524335 HIQ524335 HSM524335 ICI524335 IME524335 IWA524335 JFW524335 JPS524335 JZO524335 KJK524335 KTG524335 LDC524335 LMY524335 LWU524335 MGQ524335 MQM524335 NAI524335 NKE524335 NUA524335 ODW524335 ONS524335 OXO524335 PHK524335 PRG524335 QBC524335 QKY524335 QUU524335 REQ524335 ROM524335 RYI524335 SIE524335 SSA524335 TBW524335 TLS524335 TVO524335 UFK524335 UPG524335 UZC524335 VIY524335 VSU524335 WCQ524335 WMM524335 WWI524335 I589871 JW589871 TS589871 ADO589871 ANK589871 AXG589871 BHC589871 BQY589871 CAU589871 CKQ589871 CUM589871 DEI589871 DOE589871 DYA589871 EHW589871 ERS589871 FBO589871 FLK589871 FVG589871 GFC589871 GOY589871 GYU589871 HIQ589871 HSM589871 ICI589871 IME589871 IWA589871 JFW589871 JPS589871 JZO589871 KJK589871 KTG589871 LDC589871 LMY589871 LWU589871 MGQ589871 MQM589871 NAI589871 NKE589871 NUA589871 ODW589871 ONS589871 OXO589871 PHK589871 PRG589871 QBC589871 QKY589871 QUU589871 REQ589871 ROM589871 RYI589871 SIE589871 SSA589871 TBW589871 TLS589871 TVO589871 UFK589871 UPG589871 UZC589871 VIY589871 VSU589871 WCQ589871 WMM589871 WWI589871 I655407 JW655407 TS655407 ADO655407 ANK655407 AXG655407 BHC655407 BQY655407 CAU655407 CKQ655407 CUM655407 DEI655407 DOE655407 DYA655407 EHW655407 ERS655407 FBO655407 FLK655407 FVG655407 GFC655407 GOY655407 GYU655407 HIQ655407 HSM655407 ICI655407 IME655407 IWA655407 JFW655407 JPS655407 JZO655407 KJK655407 KTG655407 LDC655407 LMY655407 LWU655407 MGQ655407 MQM655407 NAI655407 NKE655407 NUA655407 ODW655407 ONS655407 OXO655407 PHK655407 PRG655407 QBC655407 QKY655407 QUU655407 REQ655407 ROM655407 RYI655407 SIE655407 SSA655407 TBW655407 TLS655407 TVO655407 UFK655407 UPG655407 UZC655407 VIY655407 VSU655407 WCQ655407 WMM655407 WWI655407 I720943 JW720943 TS720943 ADO720943 ANK720943 AXG720943 BHC720943 BQY720943 CAU720943 CKQ720943 CUM720943 DEI720943 DOE720943 DYA720943 EHW720943 ERS720943 FBO720943 FLK720943 FVG720943 GFC720943 GOY720943 GYU720943 HIQ720943 HSM720943 ICI720943 IME720943 IWA720943 JFW720943 JPS720943 JZO720943 KJK720943 KTG720943 LDC720943 LMY720943 LWU720943 MGQ720943 MQM720943 NAI720943 NKE720943 NUA720943 ODW720943 ONS720943 OXO720943 PHK720943 PRG720943 QBC720943 QKY720943 QUU720943 REQ720943 ROM720943 RYI720943 SIE720943 SSA720943 TBW720943 TLS720943 TVO720943 UFK720943 UPG720943 UZC720943 VIY720943 VSU720943 WCQ720943 WMM720943 WWI720943 I786479 JW786479 TS786479 ADO786479 ANK786479 AXG786479 BHC786479 BQY786479 CAU786479 CKQ786479 CUM786479 DEI786479 DOE786479 DYA786479 EHW786479 ERS786479 FBO786479 FLK786479 FVG786479 GFC786479 GOY786479 GYU786479 HIQ786479 HSM786479 ICI786479 IME786479 IWA786479 JFW786479 JPS786479 JZO786479 KJK786479 KTG786479 LDC786479 LMY786479 LWU786479 MGQ786479 MQM786479 NAI786479 NKE786479 NUA786479 ODW786479 ONS786479 OXO786479 PHK786479 PRG786479 QBC786479 QKY786479 QUU786479 REQ786479 ROM786479 RYI786479 SIE786479 SSA786479 TBW786479 TLS786479 TVO786479 UFK786479 UPG786479 UZC786479 VIY786479 VSU786479 WCQ786479 WMM786479 WWI786479 I852015 JW852015 TS852015 ADO852015 ANK852015 AXG852015 BHC852015 BQY852015 CAU852015 CKQ852015 CUM852015 DEI852015 DOE852015 DYA852015 EHW852015 ERS852015 FBO852015 FLK852015 FVG852015 GFC852015 GOY852015 GYU852015 HIQ852015 HSM852015 ICI852015 IME852015 IWA852015 JFW852015 JPS852015 JZO852015 KJK852015 KTG852015 LDC852015 LMY852015 LWU852015 MGQ852015 MQM852015 NAI852015 NKE852015 NUA852015 ODW852015 ONS852015 OXO852015 PHK852015 PRG852015 QBC852015 QKY852015 QUU852015 REQ852015 ROM852015 RYI852015 SIE852015 SSA852015 TBW852015 TLS852015 TVO852015 UFK852015 UPG852015 UZC852015 VIY852015 VSU852015 WCQ852015 WMM852015 WWI852015 I917551 JW917551 TS917551 ADO917551 ANK917551 AXG917551 BHC917551 BQY917551 CAU917551 CKQ917551 CUM917551 DEI917551 DOE917551 DYA917551 EHW917551 ERS917551 FBO917551 FLK917551 FVG917551 GFC917551 GOY917551 GYU917551 HIQ917551 HSM917551 ICI917551 IME917551 IWA917551 JFW917551 JPS917551 JZO917551 KJK917551 KTG917551 LDC917551 LMY917551 LWU917551 MGQ917551 MQM917551 NAI917551 NKE917551 NUA917551 ODW917551 ONS917551 OXO917551 PHK917551 PRG917551 QBC917551 QKY917551 QUU917551 REQ917551 ROM917551 RYI917551 SIE917551 SSA917551 TBW917551 TLS917551 TVO917551 UFK917551 UPG917551 UZC917551 VIY917551 VSU917551 WCQ917551 WMM917551 WWI917551 I983087 JW983087 TS983087 ADO983087 ANK983087 AXG983087 BHC983087 BQY983087 CAU983087 CKQ983087 CUM983087 DEI983087 DOE983087 DYA983087 EHW983087 ERS983087 FBO983087 FLK983087 FVG983087 GFC983087 GOY983087 GYU983087 HIQ983087 HSM983087 ICI983087 IME983087 IWA983087 JFW983087 JPS983087 JZO983087 KJK983087 KTG983087 LDC983087 LMY983087 LWU983087 MGQ983087 MQM983087 NAI983087 NKE983087 NUA983087 ODW983087 ONS983087 OXO983087 PHK983087 PRG983087 QBC983087 QKY983087 QUU983087 REQ983087 ROM983087 RYI983087 SIE983087 SSA983087 TBW983087 TLS983087 TVO983087 UFK983087 UPG983087 UZC983087 VIY983087 VSU983087 WCQ983087 WMM983087 WWI983087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dimension ref="A1:AR285"/>
  <sheetViews>
    <sheetView showGridLines="0" workbookViewId="0"/>
  </sheetViews>
  <sheetFormatPr defaultColWidth="9" defaultRowHeight="13"/>
  <cols>
    <col min="1" max="1" width="1.5" style="904" customWidth="1"/>
    <col min="2" max="5" width="3.5" style="904" customWidth="1"/>
    <col min="6" max="6" width="4" style="904" customWidth="1"/>
    <col min="7" max="27" width="3.5" style="904" customWidth="1"/>
    <col min="28" max="30" width="3.25" style="904" customWidth="1"/>
    <col min="31" max="33" width="2.58203125" style="904" customWidth="1"/>
    <col min="34" max="34" width="9" style="904" customWidth="1"/>
    <col min="35" max="35" width="2" style="904" customWidth="1"/>
    <col min="36" max="36" width="1.75" style="904" customWidth="1"/>
    <col min="37" max="37" width="1.5" style="904" customWidth="1"/>
    <col min="38" max="38" width="2.25" style="904" customWidth="1"/>
    <col min="39" max="39" width="1.33203125" style="904" customWidth="1"/>
    <col min="40" max="42" width="2" style="904" customWidth="1"/>
    <col min="43" max="43" width="2.58203125" style="904" customWidth="1"/>
    <col min="44" max="16384" width="9" style="904"/>
  </cols>
  <sheetData>
    <row r="1" spans="1:31" s="897" customFormat="1" ht="40.15" customHeight="1" thickBot="1">
      <c r="A1" s="1045" t="s">
        <v>3711</v>
      </c>
      <c r="Q1" s="898" t="s">
        <v>64</v>
      </c>
      <c r="R1" s="898"/>
      <c r="S1" s="898"/>
      <c r="T1" s="898"/>
      <c r="AE1" s="900" t="s">
        <v>549</v>
      </c>
    </row>
    <row r="2" spans="1:31" ht="12" customHeight="1" thickTop="1">
      <c r="A2" s="1051"/>
    </row>
    <row r="3" spans="1:31" ht="12" customHeight="1">
      <c r="A3" s="903"/>
      <c r="B3" s="902" t="str">
        <f>IF(作業メニュー!AM13=TRUE, "第四十二号の九様式（第八条の二の六関係）（Ａ４）", "第十号様式（第三条、第三条の三関係）")</f>
        <v>第十号様式（第三条、第三条の三関係）</v>
      </c>
      <c r="C3" s="902"/>
      <c r="D3" s="902"/>
      <c r="E3" s="902"/>
      <c r="F3" s="903"/>
      <c r="G3" s="903"/>
      <c r="H3" s="903"/>
      <c r="I3" s="903"/>
      <c r="J3" s="903"/>
      <c r="K3" s="903"/>
      <c r="L3" s="903"/>
      <c r="M3" s="903"/>
      <c r="N3" s="903"/>
      <c r="O3" s="903"/>
      <c r="P3" s="903"/>
      <c r="Q3" s="903"/>
      <c r="R3" s="903"/>
      <c r="S3" s="903"/>
      <c r="T3" s="903"/>
      <c r="U3" s="903"/>
      <c r="V3" s="903"/>
      <c r="W3" s="903"/>
      <c r="X3" s="903"/>
      <c r="Y3" s="903"/>
      <c r="Z3" s="903"/>
      <c r="AA3" s="903"/>
    </row>
    <row r="4" spans="1:31" ht="25.15" customHeight="1">
      <c r="A4" s="903"/>
      <c r="B4" s="902"/>
      <c r="C4" s="902"/>
      <c r="D4" s="902"/>
      <c r="E4" s="902"/>
      <c r="F4" s="1191" t="str">
        <f>IF(作業メニュー!AM13=TRUE, "建築基準法第88条第１項において準用する同法第18条第２項又は第４項の規定による ", "")</f>
        <v/>
      </c>
      <c r="G4" s="903"/>
      <c r="H4" s="903"/>
      <c r="I4" s="903"/>
      <c r="J4" s="903"/>
      <c r="K4" s="903"/>
      <c r="L4" s="903"/>
      <c r="M4" s="903"/>
      <c r="N4" s="903"/>
      <c r="O4" s="903"/>
      <c r="P4" s="903"/>
      <c r="Q4" s="903"/>
      <c r="R4" s="903"/>
      <c r="S4" s="903"/>
      <c r="T4" s="903"/>
      <c r="U4" s="903"/>
      <c r="V4" s="903"/>
      <c r="W4" s="903"/>
      <c r="X4" s="903"/>
      <c r="Y4" s="903"/>
      <c r="Z4" s="903"/>
      <c r="AA4" s="903"/>
    </row>
    <row r="5" spans="1:31" ht="24.75" customHeight="1">
      <c r="A5" s="903"/>
      <c r="B5" s="1731" t="str">
        <f>IF(作業メニュー!AM13=TRUE, "計画通知書　（工作物）", "確認申請書　（工作物）")</f>
        <v>確認申請書　（工作物）</v>
      </c>
      <c r="C5" s="1731"/>
      <c r="D5" s="1731"/>
      <c r="E5" s="1731"/>
      <c r="F5" s="1731"/>
      <c r="G5" s="1731"/>
      <c r="H5" s="1731"/>
      <c r="I5" s="1731"/>
      <c r="J5" s="1731"/>
      <c r="K5" s="1731"/>
      <c r="L5" s="1731"/>
      <c r="M5" s="1731"/>
      <c r="N5" s="1731"/>
      <c r="O5" s="1731"/>
      <c r="P5" s="1731"/>
      <c r="Q5" s="1731"/>
      <c r="R5" s="1731"/>
      <c r="S5" s="1731"/>
      <c r="T5" s="1731"/>
      <c r="U5" s="1731"/>
      <c r="V5" s="1731"/>
      <c r="W5" s="1731"/>
      <c r="X5" s="1731"/>
      <c r="Y5" s="1731"/>
      <c r="Z5" s="1731"/>
      <c r="AA5" s="1731"/>
    </row>
    <row r="6" spans="1:31">
      <c r="A6" s="903"/>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row>
    <row r="7" spans="1:31">
      <c r="A7" s="903"/>
      <c r="B7" s="903"/>
      <c r="C7" s="903"/>
      <c r="D7" s="903"/>
      <c r="E7" s="903"/>
      <c r="F7" s="903"/>
      <c r="G7" s="903"/>
      <c r="H7" s="903"/>
      <c r="I7" s="903"/>
      <c r="J7" s="903"/>
      <c r="K7" s="903"/>
      <c r="L7" s="903"/>
      <c r="M7" s="906"/>
      <c r="N7" s="903" t="s">
        <v>440</v>
      </c>
      <c r="O7" s="903"/>
      <c r="P7" s="906"/>
      <c r="Q7" s="906"/>
      <c r="R7" s="903"/>
      <c r="S7" s="903"/>
      <c r="T7" s="903"/>
      <c r="U7" s="903"/>
      <c r="V7" s="903"/>
      <c r="W7" s="903"/>
      <c r="X7" s="903"/>
      <c r="Y7" s="903"/>
      <c r="Z7" s="903"/>
      <c r="AA7" s="903"/>
    </row>
    <row r="8" spans="1:31">
      <c r="A8" s="903"/>
      <c r="B8" s="903"/>
      <c r="C8" s="903"/>
      <c r="D8" s="903"/>
      <c r="E8" s="903"/>
      <c r="F8" s="903"/>
      <c r="G8" s="903"/>
      <c r="H8" s="903"/>
      <c r="I8" s="903"/>
      <c r="J8" s="903"/>
      <c r="K8" s="903"/>
      <c r="L8" s="903"/>
      <c r="M8" s="903"/>
      <c r="N8" s="903"/>
      <c r="O8" s="903"/>
      <c r="P8" s="903"/>
      <c r="Q8" s="903"/>
      <c r="R8" s="903"/>
      <c r="S8" s="903"/>
      <c r="T8" s="903"/>
      <c r="U8" s="903"/>
      <c r="V8" s="903"/>
      <c r="W8" s="903"/>
      <c r="X8" s="903"/>
      <c r="Y8" s="903"/>
      <c r="Z8" s="903"/>
      <c r="AA8" s="903"/>
    </row>
    <row r="9" spans="1:31" s="1066" customFormat="1" ht="19.149999999999999" customHeight="1">
      <c r="C9" s="2112" t="str">
        <f>IF(作業メニュー!AM13=TRUE, "　建築基準法第88条第１項において準用する同法第18条第２項又は第４項の規定により計画を通知します。", "　建築基準法第８８条第１項において準用する同法第６条第１項又は第６条の２第１項の規定による確認を申請します。この申請書及び添付図書に記載の事項は、事実に相違ありません。")</f>
        <v>　建築基準法第８８条第１項において準用する同法第６条第１項又は第６条の２第１項の規定による確認を申請します。この申請書及び添付図書に記載の事項は、事実に相違ありません。</v>
      </c>
      <c r="D9" s="2112"/>
      <c r="E9" s="2112"/>
      <c r="F9" s="2112"/>
      <c r="G9" s="2112"/>
      <c r="H9" s="2112"/>
      <c r="I9" s="2112"/>
      <c r="J9" s="2112"/>
      <c r="K9" s="2112"/>
      <c r="L9" s="2112"/>
      <c r="M9" s="2112"/>
      <c r="N9" s="2112"/>
      <c r="O9" s="2112"/>
      <c r="P9" s="2112"/>
      <c r="Q9" s="2112"/>
      <c r="R9" s="2112"/>
      <c r="S9" s="2112"/>
      <c r="T9" s="2112"/>
      <c r="U9" s="2112"/>
      <c r="V9" s="2112"/>
      <c r="W9" s="2112"/>
      <c r="X9" s="2112"/>
      <c r="Y9" s="2112"/>
      <c r="AB9" s="904"/>
      <c r="AD9" s="904"/>
    </row>
    <row r="10" spans="1:31" s="1066" customFormat="1" ht="19.149999999999999" customHeight="1">
      <c r="C10" s="2112"/>
      <c r="D10" s="2112"/>
      <c r="E10" s="2112"/>
      <c r="F10" s="2112"/>
      <c r="G10" s="2112"/>
      <c r="H10" s="2112"/>
      <c r="I10" s="2112"/>
      <c r="J10" s="2112"/>
      <c r="K10" s="2112"/>
      <c r="L10" s="2112"/>
      <c r="M10" s="2112"/>
      <c r="N10" s="2112"/>
      <c r="O10" s="2112"/>
      <c r="P10" s="2112"/>
      <c r="Q10" s="2112"/>
      <c r="R10" s="2112"/>
      <c r="S10" s="2112"/>
      <c r="T10" s="2112"/>
      <c r="U10" s="2112"/>
      <c r="V10" s="2112"/>
      <c r="W10" s="2112"/>
      <c r="X10" s="2112"/>
      <c r="Y10" s="2112"/>
      <c r="AB10" s="904"/>
      <c r="AD10" s="904"/>
    </row>
    <row r="11" spans="1:31" s="1066" customFormat="1" ht="19.149999999999999" customHeight="1">
      <c r="AB11" s="904"/>
      <c r="AD11" s="904"/>
    </row>
    <row r="12" spans="1:31" ht="18.75" customHeight="1">
      <c r="A12" s="903"/>
      <c r="B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row>
    <row r="13" spans="1:31" ht="18.75" customHeight="1">
      <c r="A13" s="903"/>
      <c r="B13" s="903"/>
      <c r="C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row>
    <row r="14" spans="1:31" ht="20.25" customHeight="1">
      <c r="A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1" ht="21.75" customHeight="1">
      <c r="A15" s="903"/>
      <c r="B15" s="1744" t="str">
        <f>IF('確認申請書（建築）入力'!$M$4=0,"",'確認申請書（建築）入力'!$M$4)</f>
        <v>指定確認検査機関
　株式会社東日本住宅評価センター　様</v>
      </c>
      <c r="C15" s="1744"/>
      <c r="D15" s="1744"/>
      <c r="E15" s="1744"/>
      <c r="F15" s="1744"/>
      <c r="G15" s="1744"/>
      <c r="H15" s="1744"/>
      <c r="I15" s="1744"/>
      <c r="J15" s="1744"/>
      <c r="K15" s="1744"/>
      <c r="L15" s="1744"/>
      <c r="M15" s="1744"/>
      <c r="N15" s="1744"/>
      <c r="O15" s="1744"/>
      <c r="P15" s="1744"/>
      <c r="Q15" s="1744"/>
      <c r="R15" s="903"/>
      <c r="S15" s="903"/>
      <c r="T15" s="903"/>
      <c r="U15" s="903"/>
      <c r="V15" s="903"/>
      <c r="W15" s="903"/>
      <c r="X15" s="903"/>
      <c r="Y15" s="903"/>
      <c r="Z15" s="903"/>
      <c r="AA15" s="903"/>
    </row>
    <row r="16" spans="1:31" ht="18.75" customHeight="1">
      <c r="A16" s="903"/>
      <c r="B16" s="1744"/>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44" ht="18.75" customHeight="1">
      <c r="A17" s="903"/>
      <c r="B17" s="903"/>
      <c r="C17" s="903"/>
      <c r="D17" s="903"/>
      <c r="E17" s="903"/>
      <c r="F17" s="903"/>
      <c r="G17" s="903"/>
      <c r="H17" s="903"/>
      <c r="I17" s="903"/>
      <c r="J17" s="903"/>
      <c r="K17" s="903"/>
      <c r="L17" s="903"/>
      <c r="M17" s="903"/>
      <c r="N17" s="903"/>
      <c r="O17" s="903"/>
      <c r="P17" s="903"/>
      <c r="Q17" s="903"/>
      <c r="R17" s="903"/>
      <c r="S17" s="903"/>
      <c r="T17" s="903"/>
      <c r="U17" s="903"/>
      <c r="V17" s="903"/>
      <c r="W17" s="908" t="str">
        <f>IF(作業メニュー!AM13=TRUE, "第", "")</f>
        <v/>
      </c>
      <c r="X17" s="1671"/>
      <c r="Y17" s="1671"/>
      <c r="Z17" s="1671"/>
      <c r="AA17" s="1671"/>
      <c r="AB17" s="907" t="str">
        <f>IF(作業メニュー!AM13=TRUE, "号", "")</f>
        <v/>
      </c>
    </row>
    <row r="18" spans="1:44" ht="18.75" customHeight="1">
      <c r="A18" s="903"/>
      <c r="B18" s="903"/>
      <c r="C18" s="903"/>
      <c r="D18" s="903"/>
      <c r="E18" s="903"/>
      <c r="F18" s="903"/>
      <c r="G18" s="903"/>
      <c r="H18" s="903"/>
      <c r="I18" s="903"/>
      <c r="J18" s="903"/>
      <c r="K18" s="903"/>
      <c r="L18" s="903"/>
      <c r="M18" s="903"/>
      <c r="N18" s="903"/>
      <c r="O18" s="903"/>
      <c r="P18" s="903"/>
      <c r="Q18" s="903"/>
      <c r="R18" s="903"/>
      <c r="S18" s="903"/>
      <c r="T18" s="903"/>
      <c r="U18" s="2116" t="s">
        <v>2802</v>
      </c>
      <c r="V18" s="2116"/>
      <c r="W18" s="2116"/>
      <c r="X18" s="2116"/>
      <c r="Y18" s="2116"/>
      <c r="Z18" s="2116"/>
      <c r="AA18" s="2116"/>
      <c r="AH18" s="1065"/>
    </row>
    <row r="19" spans="1:44" ht="18.75" customHeight="1">
      <c r="A19" s="903"/>
      <c r="B19" s="903"/>
      <c r="C19" s="903"/>
      <c r="D19" s="903"/>
      <c r="E19" s="903"/>
      <c r="F19" s="903"/>
      <c r="G19" s="903"/>
      <c r="H19" s="903"/>
      <c r="I19" s="903"/>
      <c r="J19" s="903"/>
      <c r="K19" s="903"/>
      <c r="L19" s="903"/>
      <c r="M19" s="903"/>
      <c r="N19" s="903"/>
      <c r="O19" s="903"/>
      <c r="P19" s="903"/>
      <c r="Q19" s="903"/>
      <c r="R19" s="903"/>
      <c r="AH19" s="906"/>
      <c r="AI19" s="906"/>
      <c r="AM19" s="906"/>
      <c r="AN19" s="2124"/>
      <c r="AO19" s="2124"/>
      <c r="AP19" s="2124"/>
      <c r="AQ19" s="2124"/>
      <c r="AR19" s="2124"/>
    </row>
    <row r="20" spans="1:44" ht="18.75" customHeight="1">
      <c r="A20" s="903"/>
      <c r="B20" s="903"/>
      <c r="C20" s="903"/>
      <c r="D20" s="903"/>
      <c r="E20" s="903"/>
      <c r="F20" s="903"/>
      <c r="G20" s="903"/>
      <c r="H20" s="903"/>
      <c r="I20" s="903"/>
      <c r="J20" s="903"/>
      <c r="K20" s="903"/>
      <c r="L20" s="903"/>
      <c r="M20" s="903"/>
      <c r="N20" s="903"/>
      <c r="O20" s="903"/>
      <c r="P20" s="903"/>
      <c r="Q20" s="903"/>
      <c r="R20" s="903"/>
      <c r="S20" s="903"/>
      <c r="T20" s="903"/>
      <c r="U20" s="903"/>
      <c r="AH20" s="1089"/>
    </row>
    <row r="21" spans="1:44" ht="18.75" customHeight="1">
      <c r="A21" s="903"/>
      <c r="B21" s="903"/>
      <c r="C21" s="903"/>
      <c r="D21" s="903"/>
      <c r="E21" s="903"/>
      <c r="F21" s="903"/>
      <c r="G21" s="903"/>
      <c r="H21" s="903"/>
      <c r="I21" s="903"/>
      <c r="J21" s="903"/>
      <c r="K21" s="903"/>
      <c r="L21" s="903"/>
      <c r="M21" s="903"/>
      <c r="N21" s="903"/>
      <c r="O21" s="903"/>
      <c r="P21" s="903"/>
      <c r="Q21" s="903"/>
      <c r="R21" s="903"/>
      <c r="S21" s="903"/>
      <c r="T21" s="903"/>
      <c r="U21" s="903"/>
      <c r="V21" s="903"/>
      <c r="W21" s="903"/>
      <c r="X21" s="903"/>
      <c r="AA21" s="903"/>
    </row>
    <row r="22" spans="1:44" ht="18.75" customHeight="1">
      <c r="A22" s="903"/>
      <c r="B22" s="903"/>
      <c r="C22" s="903"/>
      <c r="D22" s="903"/>
      <c r="E22" s="903"/>
      <c r="F22" s="903"/>
      <c r="G22" s="903"/>
      <c r="H22" s="903"/>
      <c r="I22" s="903"/>
      <c r="J22" s="903"/>
      <c r="K22" s="903"/>
      <c r="L22" s="903"/>
      <c r="M22" s="903"/>
      <c r="N22" s="903"/>
      <c r="O22" s="903"/>
      <c r="P22" s="903"/>
      <c r="Q22" s="903"/>
      <c r="R22" s="903"/>
      <c r="S22" s="903"/>
      <c r="T22" s="903"/>
      <c r="U22" s="903"/>
      <c r="V22" s="903"/>
      <c r="W22" s="903"/>
      <c r="X22" s="903"/>
      <c r="AA22" s="903"/>
    </row>
    <row r="23" spans="1:44" ht="18.75" customHeight="1">
      <c r="A23" s="903"/>
      <c r="B23" s="903"/>
      <c r="C23" s="903"/>
      <c r="D23" s="903"/>
      <c r="E23" s="903"/>
      <c r="F23" s="903"/>
      <c r="G23" s="903"/>
      <c r="H23" s="903"/>
      <c r="I23" s="903"/>
      <c r="J23" s="903"/>
      <c r="K23" s="903"/>
      <c r="L23" s="903"/>
      <c r="M23" s="903"/>
      <c r="N23" s="903"/>
      <c r="O23" s="903"/>
      <c r="P23" s="903"/>
      <c r="Q23" s="903"/>
      <c r="R23" s="903"/>
      <c r="S23" s="903"/>
      <c r="T23" s="903"/>
      <c r="U23" s="903"/>
      <c r="V23" s="903"/>
      <c r="W23" s="903"/>
      <c r="X23" s="903"/>
      <c r="AA23" s="903"/>
    </row>
    <row r="24" spans="1:44" ht="18.75" customHeight="1">
      <c r="A24" s="903"/>
      <c r="B24" s="903"/>
      <c r="C24" s="903"/>
      <c r="D24" s="903"/>
      <c r="E24" s="903"/>
      <c r="F24" s="903"/>
      <c r="G24" s="903"/>
      <c r="H24" s="903"/>
      <c r="I24" s="903"/>
      <c r="K24" s="903"/>
      <c r="L24" s="903"/>
      <c r="M24" s="903"/>
      <c r="N24" s="903"/>
      <c r="O24" s="903"/>
      <c r="Q24" s="903"/>
      <c r="R24" s="903"/>
      <c r="S24" s="903"/>
      <c r="T24" s="903"/>
      <c r="U24" s="903"/>
      <c r="V24" s="903"/>
      <c r="W24" s="903"/>
      <c r="X24" s="903"/>
    </row>
    <row r="25" spans="1:44" ht="18.75" customHeight="1">
      <c r="A25" s="903"/>
      <c r="B25" s="903"/>
      <c r="C25" s="903"/>
      <c r="D25" s="903"/>
      <c r="E25" s="903"/>
      <c r="F25" s="903"/>
      <c r="G25" s="903"/>
      <c r="H25" s="903"/>
      <c r="I25" s="903"/>
      <c r="J25" s="903"/>
      <c r="K25" s="903"/>
      <c r="L25" s="903"/>
      <c r="M25" s="903"/>
      <c r="N25" s="903"/>
      <c r="O25" s="903"/>
      <c r="P25" s="903" t="str">
        <f>IF(項目一覧!$C$183=0,"",項目一覧!$C$183)</f>
        <v/>
      </c>
      <c r="Q25" s="929"/>
      <c r="R25" s="929"/>
      <c r="S25" s="929"/>
      <c r="T25" s="929"/>
      <c r="U25" s="929"/>
      <c r="V25" s="929"/>
      <c r="W25" s="929"/>
      <c r="X25" s="929"/>
      <c r="Y25" s="929"/>
      <c r="Z25" s="929"/>
      <c r="AA25" s="929"/>
    </row>
    <row r="26" spans="1:44" ht="18.75" customHeight="1">
      <c r="A26" s="903"/>
      <c r="B26" s="903"/>
      <c r="C26" s="903"/>
      <c r="D26" s="903"/>
      <c r="E26" s="903"/>
      <c r="F26" s="903"/>
      <c r="G26" s="903"/>
      <c r="H26" s="903"/>
      <c r="I26" s="903"/>
      <c r="J26" s="903" t="str">
        <f>IF(作業メニュー!AM13=TRUE, "　通　知　者　官　職", "　申　請　者　　氏　　名")</f>
        <v>　申　請　者　　氏　　名</v>
      </c>
      <c r="K26" s="903"/>
      <c r="L26" s="903"/>
      <c r="M26" s="903"/>
      <c r="N26" s="903"/>
      <c r="O26" s="903"/>
      <c r="P26" s="903" t="str">
        <f>IF(項目一覧!$C$4=0,"",項目一覧!$C$4)</f>
        <v/>
      </c>
      <c r="Q26" s="929"/>
      <c r="R26" s="929"/>
      <c r="S26" s="929"/>
      <c r="T26" s="929"/>
      <c r="U26" s="929"/>
      <c r="V26" s="929"/>
      <c r="W26" s="929"/>
      <c r="X26" s="929"/>
      <c r="Y26" s="929"/>
      <c r="Z26" s="929"/>
      <c r="AA26" s="903"/>
    </row>
    <row r="27" spans="1:44" ht="18.75" customHeight="1">
      <c r="A27" s="903"/>
      <c r="B27" s="903"/>
      <c r="C27" s="903"/>
      <c r="D27" s="903"/>
      <c r="E27" s="903"/>
      <c r="F27" s="903"/>
      <c r="G27" s="903"/>
      <c r="H27" s="903"/>
      <c r="I27" s="903"/>
      <c r="J27" s="903"/>
      <c r="K27" s="903"/>
      <c r="L27" s="903"/>
      <c r="M27" s="903"/>
      <c r="N27" s="903"/>
      <c r="O27" s="903"/>
      <c r="P27" s="929"/>
      <c r="Q27" s="929"/>
      <c r="R27" s="929"/>
      <c r="S27" s="929"/>
      <c r="T27" s="929"/>
      <c r="U27" s="929"/>
      <c r="V27" s="929"/>
      <c r="W27" s="929"/>
      <c r="X27" s="929"/>
      <c r="Y27" s="929"/>
      <c r="Z27" s="929"/>
      <c r="AA27" s="929"/>
    </row>
    <row r="28" spans="1:44" ht="13.5" customHeight="1">
      <c r="A28" s="903"/>
      <c r="B28" s="903"/>
      <c r="C28" s="903"/>
      <c r="D28" s="903"/>
      <c r="E28" s="903"/>
      <c r="F28" s="903"/>
      <c r="G28" s="903"/>
      <c r="H28" s="903"/>
      <c r="I28" s="903"/>
      <c r="J28" s="903"/>
      <c r="K28" s="903"/>
      <c r="L28" s="903"/>
      <c r="M28" s="903"/>
      <c r="N28" s="903"/>
      <c r="O28" s="903"/>
      <c r="P28" s="903"/>
      <c r="Q28" s="903"/>
      <c r="R28" s="903"/>
      <c r="S28" s="903"/>
      <c r="T28" s="903"/>
      <c r="U28" s="903"/>
      <c r="V28" s="903"/>
      <c r="W28" s="903"/>
      <c r="X28" s="903"/>
      <c r="AA28" s="903"/>
    </row>
    <row r="29" spans="1:44" ht="18.75" customHeight="1">
      <c r="A29" s="903"/>
      <c r="B29" s="903"/>
      <c r="C29" s="903"/>
      <c r="D29" s="903"/>
      <c r="E29" s="903"/>
      <c r="F29" s="903"/>
      <c r="G29" s="903"/>
      <c r="H29" s="903"/>
      <c r="I29" s="903"/>
      <c r="J29" s="903"/>
      <c r="K29" s="903"/>
      <c r="L29" s="903"/>
      <c r="M29" s="903"/>
      <c r="N29" s="903"/>
      <c r="O29" s="903"/>
      <c r="P29" s="929"/>
      <c r="Q29" s="929"/>
      <c r="R29" s="929"/>
      <c r="S29" s="929"/>
      <c r="T29" s="929"/>
      <c r="U29" s="929"/>
      <c r="V29" s="929"/>
      <c r="W29" s="929"/>
      <c r="X29" s="929"/>
      <c r="Y29" s="929"/>
      <c r="Z29" s="929"/>
      <c r="AA29" s="929"/>
    </row>
    <row r="30" spans="1:44" ht="18.75" customHeight="1">
      <c r="A30" s="903"/>
      <c r="B30" s="903"/>
      <c r="C30" s="903"/>
      <c r="D30" s="903"/>
      <c r="E30" s="903"/>
      <c r="F30" s="903"/>
      <c r="G30" s="903"/>
      <c r="H30" s="903"/>
      <c r="I30" s="903"/>
      <c r="J30" s="903"/>
      <c r="K30" s="903"/>
      <c r="L30" s="903"/>
      <c r="M30" s="903"/>
      <c r="N30" s="903"/>
      <c r="O30" s="903"/>
      <c r="P30" s="929"/>
      <c r="Q30" s="929"/>
      <c r="R30" s="929"/>
      <c r="S30" s="929"/>
      <c r="T30" s="929"/>
      <c r="U30" s="929"/>
      <c r="V30" s="929"/>
      <c r="W30" s="929"/>
      <c r="X30" s="929"/>
      <c r="Y30" s="929"/>
      <c r="Z30" s="929"/>
      <c r="AA30" s="929"/>
    </row>
    <row r="31" spans="1:44" ht="18.75" customHeight="1">
      <c r="A31" s="903"/>
      <c r="B31" s="903"/>
      <c r="C31" s="903"/>
      <c r="D31" s="903"/>
      <c r="E31" s="903"/>
      <c r="F31" s="903"/>
      <c r="G31" s="903"/>
      <c r="H31" s="903"/>
      <c r="I31" s="903"/>
      <c r="J31" s="903"/>
      <c r="K31" s="903"/>
      <c r="L31" s="903"/>
      <c r="M31" s="903"/>
      <c r="N31" s="903"/>
      <c r="O31" s="903"/>
      <c r="P31" s="929"/>
      <c r="Q31" s="929"/>
      <c r="R31" s="929"/>
      <c r="S31" s="929"/>
      <c r="T31" s="929"/>
      <c r="U31" s="929"/>
      <c r="V31" s="929"/>
      <c r="W31" s="929"/>
      <c r="X31" s="929"/>
      <c r="Y31" s="929"/>
      <c r="Z31" s="929"/>
      <c r="AA31" s="929"/>
    </row>
    <row r="32" spans="1:44" ht="18.75" customHeight="1">
      <c r="A32" s="903"/>
      <c r="B32" s="903"/>
      <c r="C32" s="903"/>
      <c r="D32" s="903"/>
      <c r="E32" s="903"/>
      <c r="F32" s="903"/>
      <c r="G32" s="903"/>
      <c r="H32" s="903"/>
      <c r="I32" s="903"/>
      <c r="J32" s="903"/>
      <c r="K32" s="903"/>
      <c r="L32" s="903"/>
      <c r="M32" s="903"/>
      <c r="N32" s="903"/>
      <c r="O32" s="903"/>
      <c r="P32" s="929"/>
      <c r="Q32" s="929"/>
      <c r="R32" s="929"/>
      <c r="S32" s="929"/>
      <c r="T32" s="929"/>
      <c r="U32" s="929"/>
      <c r="V32" s="929"/>
      <c r="W32" s="929"/>
      <c r="X32" s="929"/>
      <c r="Y32" s="929"/>
      <c r="Z32" s="929"/>
      <c r="AA32" s="929"/>
    </row>
    <row r="33" spans="1:29" ht="18.75" customHeight="1">
      <c r="A33" s="903"/>
      <c r="B33" s="903"/>
      <c r="C33" s="903"/>
      <c r="D33" s="903"/>
      <c r="E33" s="903"/>
      <c r="F33" s="903"/>
      <c r="G33" s="903"/>
      <c r="H33" s="903"/>
      <c r="I33" s="903"/>
      <c r="J33" s="903"/>
      <c r="K33" s="903"/>
      <c r="L33" s="903"/>
      <c r="M33" s="903"/>
      <c r="N33" s="903"/>
      <c r="O33" s="903"/>
      <c r="P33" s="929"/>
      <c r="Q33" s="929"/>
      <c r="R33" s="929"/>
      <c r="S33" s="929"/>
      <c r="T33" s="929"/>
      <c r="U33" s="929"/>
      <c r="V33" s="929"/>
      <c r="W33" s="929"/>
      <c r="X33" s="929"/>
      <c r="Y33" s="929"/>
      <c r="Z33" s="929"/>
      <c r="AA33" s="929"/>
    </row>
    <row r="34" spans="1:29" ht="18.75" customHeight="1">
      <c r="A34" s="903"/>
      <c r="B34" s="903"/>
      <c r="C34" s="903"/>
      <c r="D34" s="903"/>
      <c r="E34" s="903"/>
      <c r="F34" s="903"/>
      <c r="G34" s="903"/>
      <c r="H34" s="903"/>
      <c r="I34" s="903"/>
      <c r="J34" s="903"/>
      <c r="K34" s="903"/>
      <c r="L34" s="903"/>
      <c r="M34" s="903"/>
      <c r="N34" s="903"/>
      <c r="O34" s="903"/>
      <c r="P34" s="903"/>
      <c r="Q34" s="903"/>
      <c r="R34" s="903"/>
      <c r="S34" s="903"/>
      <c r="T34" s="903"/>
      <c r="U34" s="903"/>
      <c r="V34" s="903"/>
      <c r="W34" s="903"/>
      <c r="X34" s="903"/>
      <c r="Y34" s="903"/>
      <c r="Z34" s="903"/>
      <c r="AA34" s="903"/>
    </row>
    <row r="35" spans="1:29" ht="18.75" customHeight="1">
      <c r="A35" s="903"/>
      <c r="B35" s="903"/>
      <c r="C35" s="903"/>
      <c r="D35" s="903"/>
      <c r="E35" s="903"/>
      <c r="F35" s="903"/>
      <c r="G35" s="903"/>
      <c r="H35" s="903"/>
      <c r="I35" s="903"/>
      <c r="J35" s="903"/>
      <c r="K35" s="903"/>
      <c r="L35" s="903"/>
      <c r="M35" s="903"/>
      <c r="N35" s="903"/>
      <c r="O35" s="903"/>
      <c r="P35" s="903"/>
      <c r="Q35" s="903"/>
      <c r="R35" s="903"/>
      <c r="S35" s="903"/>
      <c r="T35" s="903"/>
      <c r="U35" s="903"/>
      <c r="V35" s="903"/>
      <c r="W35" s="903"/>
      <c r="X35" s="903"/>
      <c r="Y35" s="903"/>
      <c r="Z35" s="903"/>
      <c r="AA35" s="903"/>
    </row>
    <row r="36" spans="1:29" ht="18.75" customHeight="1">
      <c r="A36" s="903"/>
      <c r="B36" s="903"/>
      <c r="C36" s="903"/>
      <c r="D36" s="903"/>
      <c r="E36" s="903"/>
      <c r="F36" s="903"/>
      <c r="G36" s="903"/>
      <c r="H36" s="903"/>
      <c r="I36" s="903"/>
      <c r="J36" s="903"/>
      <c r="K36" s="903"/>
      <c r="L36" s="903"/>
      <c r="M36" s="903"/>
      <c r="N36" s="903"/>
      <c r="O36" s="903"/>
      <c r="P36" s="903"/>
      <c r="Q36" s="903"/>
      <c r="R36" s="903"/>
      <c r="S36" s="903"/>
      <c r="T36" s="903"/>
      <c r="U36" s="903"/>
      <c r="V36" s="903"/>
      <c r="W36" s="903"/>
      <c r="X36" s="903"/>
      <c r="Y36" s="903"/>
      <c r="Z36" s="903"/>
      <c r="AA36" s="903"/>
    </row>
    <row r="37" spans="1:29" ht="18.75" customHeight="1">
      <c r="A37" s="903"/>
      <c r="B37" s="903"/>
      <c r="C37" s="903"/>
      <c r="D37" s="903"/>
      <c r="E37" s="903"/>
      <c r="F37" s="903"/>
      <c r="G37" s="903"/>
      <c r="H37" s="903"/>
      <c r="I37" s="903"/>
      <c r="J37" s="903"/>
      <c r="K37" s="903"/>
      <c r="L37" s="903"/>
      <c r="M37" s="903"/>
      <c r="N37" s="903"/>
      <c r="O37" s="903"/>
      <c r="P37" s="903"/>
      <c r="Q37" s="903"/>
      <c r="R37" s="903"/>
      <c r="S37" s="903"/>
      <c r="T37" s="903"/>
      <c r="U37" s="903"/>
      <c r="V37" s="903"/>
      <c r="W37" s="903"/>
      <c r="X37" s="903"/>
      <c r="Y37" s="903"/>
      <c r="Z37" s="903"/>
      <c r="AA37" s="903"/>
      <c r="AB37" s="903"/>
      <c r="AC37" s="903"/>
    </row>
    <row r="38" spans="1:29" ht="26.25" customHeight="1">
      <c r="A38" s="903"/>
      <c r="B38" s="1706" t="s">
        <v>438</v>
      </c>
      <c r="C38" s="1707"/>
      <c r="D38" s="1707"/>
      <c r="E38" s="1707"/>
      <c r="F38" s="1707"/>
      <c r="G38" s="1707"/>
      <c r="H38" s="1708"/>
      <c r="I38" s="1706" t="s">
        <v>437</v>
      </c>
      <c r="J38" s="1707"/>
      <c r="K38" s="1707"/>
      <c r="L38" s="1707"/>
      <c r="M38" s="1707"/>
      <c r="N38" s="1707"/>
      <c r="O38" s="1707"/>
      <c r="P38" s="1707"/>
      <c r="Q38" s="1707"/>
      <c r="R38" s="1707"/>
      <c r="S38" s="1707"/>
      <c r="T38" s="1708"/>
      <c r="U38" s="1706" t="s">
        <v>436</v>
      </c>
      <c r="V38" s="1707"/>
      <c r="W38" s="1707"/>
      <c r="X38" s="1707"/>
      <c r="Y38" s="1707"/>
      <c r="Z38" s="1707"/>
      <c r="AA38" s="1707"/>
      <c r="AB38" s="1708"/>
      <c r="AC38" s="903"/>
    </row>
    <row r="39" spans="1:29" ht="33" customHeight="1">
      <c r="A39" s="903"/>
      <c r="B39" s="1734"/>
      <c r="C39" s="1735"/>
      <c r="D39" s="1735"/>
      <c r="E39" s="1735"/>
      <c r="F39" s="1735"/>
      <c r="G39" s="1735"/>
      <c r="H39" s="1736"/>
      <c r="I39" s="1715" t="s">
        <v>435</v>
      </c>
      <c r="J39" s="1716"/>
      <c r="K39" s="1716"/>
      <c r="L39" s="1716"/>
      <c r="M39" s="1716"/>
      <c r="N39" s="1716"/>
      <c r="O39" s="1716"/>
      <c r="P39" s="1716"/>
      <c r="Q39" s="1716"/>
      <c r="R39" s="1716"/>
      <c r="S39" s="1716"/>
      <c r="T39" s="1717"/>
      <c r="U39" s="1706" t="s">
        <v>2808</v>
      </c>
      <c r="V39" s="1707"/>
      <c r="W39" s="1707"/>
      <c r="X39" s="1707"/>
      <c r="Y39" s="1707"/>
      <c r="Z39" s="1707"/>
      <c r="AA39" s="1707"/>
      <c r="AB39" s="1708"/>
      <c r="AC39" s="903"/>
    </row>
    <row r="40" spans="1:29" ht="63" customHeight="1">
      <c r="A40" s="903"/>
      <c r="B40" s="926"/>
      <c r="C40" s="903"/>
      <c r="D40" s="903"/>
      <c r="E40" s="903"/>
      <c r="F40" s="903"/>
      <c r="G40" s="903"/>
      <c r="H40" s="927"/>
      <c r="I40" s="1718"/>
      <c r="J40" s="1719"/>
      <c r="K40" s="1719"/>
      <c r="L40" s="1719"/>
      <c r="M40" s="1719"/>
      <c r="N40" s="1719"/>
      <c r="O40" s="1719"/>
      <c r="P40" s="1719"/>
      <c r="Q40" s="1719"/>
      <c r="R40" s="1719"/>
      <c r="S40" s="1719"/>
      <c r="T40" s="1720"/>
      <c r="U40" s="2129" t="s">
        <v>714</v>
      </c>
      <c r="V40" s="2130"/>
      <c r="W40" s="2130"/>
      <c r="X40" s="2130"/>
      <c r="Y40" s="2130"/>
      <c r="Z40" s="2130"/>
      <c r="AA40" s="2130"/>
      <c r="AB40" s="2131"/>
      <c r="AC40" s="903"/>
    </row>
    <row r="41" spans="1:29" ht="33" customHeight="1">
      <c r="A41" s="903"/>
      <c r="B41" s="931"/>
      <c r="C41" s="932"/>
      <c r="D41" s="932"/>
      <c r="E41" s="932"/>
      <c r="F41" s="932"/>
      <c r="G41" s="932"/>
      <c r="H41" s="933"/>
      <c r="I41" s="1721"/>
      <c r="J41" s="1722"/>
      <c r="K41" s="1722"/>
      <c r="L41" s="1722"/>
      <c r="M41" s="1722"/>
      <c r="N41" s="1722"/>
      <c r="O41" s="1722"/>
      <c r="P41" s="1722"/>
      <c r="Q41" s="1722"/>
      <c r="R41" s="1722"/>
      <c r="S41" s="1722"/>
      <c r="T41" s="1723"/>
      <c r="U41" s="1721" t="s">
        <v>2383</v>
      </c>
      <c r="V41" s="1722"/>
      <c r="W41" s="1722"/>
      <c r="X41" s="1722"/>
      <c r="Y41" s="1722"/>
      <c r="Z41" s="1722"/>
      <c r="AA41" s="1722"/>
      <c r="AB41" s="1723"/>
      <c r="AC41" s="903"/>
    </row>
    <row r="42" spans="1:29" ht="15.75" customHeight="1">
      <c r="A42" s="903"/>
      <c r="B42" s="903"/>
      <c r="C42" s="903"/>
      <c r="D42" s="903"/>
      <c r="E42" s="1089"/>
      <c r="F42" s="1089"/>
      <c r="G42" s="903"/>
      <c r="H42" s="903"/>
      <c r="I42" s="903"/>
      <c r="J42" s="903"/>
      <c r="K42" s="903"/>
      <c r="L42" s="903"/>
      <c r="M42" s="903"/>
      <c r="N42" s="903"/>
      <c r="O42" s="903"/>
      <c r="P42" s="903"/>
      <c r="Q42" s="903"/>
      <c r="R42" s="903"/>
      <c r="S42" s="903"/>
      <c r="T42" s="903"/>
      <c r="U42" s="903"/>
      <c r="V42" s="903"/>
      <c r="W42" s="903"/>
      <c r="X42" s="903"/>
      <c r="Y42" s="903"/>
      <c r="Z42" s="903"/>
      <c r="AA42" s="903"/>
    </row>
    <row r="43" spans="1:29" ht="6.75" customHeight="1">
      <c r="A43" s="903"/>
      <c r="B43" s="903"/>
      <c r="C43" s="903"/>
      <c r="D43" s="903"/>
      <c r="E43" s="903"/>
      <c r="F43" s="903"/>
      <c r="G43" s="903"/>
      <c r="H43" s="903"/>
      <c r="I43" s="903"/>
      <c r="J43" s="903"/>
      <c r="K43" s="903"/>
      <c r="L43" s="903"/>
      <c r="M43" s="903"/>
      <c r="N43" s="903"/>
      <c r="O43" s="903"/>
      <c r="P43" s="903"/>
      <c r="Q43" s="903"/>
      <c r="R43" s="903"/>
      <c r="S43" s="903"/>
      <c r="T43" s="903"/>
      <c r="U43" s="903"/>
      <c r="V43" s="903"/>
      <c r="W43" s="903"/>
      <c r="X43" s="903"/>
      <c r="Y43" s="903"/>
      <c r="Z43" s="903"/>
      <c r="AA43" s="903"/>
    </row>
    <row r="44" spans="1:29" ht="15.75" customHeight="1">
      <c r="A44" s="1682" t="s">
        <v>434</v>
      </c>
      <c r="B44" s="1682"/>
      <c r="C44" s="1682"/>
      <c r="D44" s="1682"/>
      <c r="E44" s="1682"/>
      <c r="F44" s="1682"/>
      <c r="G44" s="1682"/>
      <c r="H44" s="1682"/>
      <c r="I44" s="1682"/>
      <c r="J44" s="1682"/>
      <c r="K44" s="1682"/>
      <c r="L44" s="1682"/>
      <c r="M44" s="1682"/>
      <c r="N44" s="1682"/>
      <c r="O44" s="1682"/>
      <c r="P44" s="1682"/>
      <c r="Q44" s="1682"/>
      <c r="R44" s="1682"/>
      <c r="S44" s="1682"/>
      <c r="T44" s="1682"/>
      <c r="U44" s="1682"/>
      <c r="V44" s="1682"/>
      <c r="W44" s="1682"/>
      <c r="X44" s="1682"/>
      <c r="Y44" s="1682"/>
      <c r="Z44" s="1682"/>
      <c r="AA44" s="1682"/>
    </row>
    <row r="45" spans="1:29" ht="15.75" customHeight="1">
      <c r="A45" s="935"/>
      <c r="B45" s="935"/>
      <c r="C45" s="935"/>
      <c r="D45" s="935"/>
      <c r="E45" s="935"/>
      <c r="F45" s="935"/>
      <c r="G45" s="935"/>
      <c r="H45" s="935"/>
      <c r="I45" s="935"/>
      <c r="J45" s="935"/>
      <c r="K45" s="935"/>
      <c r="L45" s="935"/>
      <c r="M45" s="935"/>
      <c r="N45" s="935"/>
      <c r="O45" s="935"/>
      <c r="P45" s="935"/>
      <c r="Q45" s="935"/>
      <c r="R45" s="935"/>
      <c r="S45" s="935"/>
      <c r="T45" s="935"/>
      <c r="U45" s="935"/>
      <c r="V45" s="935"/>
      <c r="W45" s="935"/>
      <c r="X45" s="935"/>
      <c r="Y45" s="935"/>
      <c r="Z45" s="935"/>
      <c r="AA45" s="935"/>
    </row>
    <row r="46" spans="1:29" ht="15.75" customHeight="1">
      <c r="A46" s="936" t="s">
        <v>323</v>
      </c>
      <c r="B46" s="906" t="s">
        <v>713</v>
      </c>
      <c r="C46" s="906"/>
      <c r="D46" s="906"/>
      <c r="E46" s="906"/>
      <c r="F46" s="906"/>
      <c r="G46" s="906"/>
      <c r="J46" s="906"/>
      <c r="K46" s="906"/>
      <c r="L46" s="906"/>
      <c r="M46" s="906"/>
      <c r="N46" s="906"/>
      <c r="O46" s="906"/>
      <c r="P46" s="906"/>
      <c r="Q46" s="906"/>
      <c r="R46" s="906"/>
      <c r="S46" s="906"/>
      <c r="T46" s="906"/>
      <c r="U46" s="937"/>
      <c r="V46" s="937"/>
      <c r="W46" s="937"/>
      <c r="X46" s="937"/>
      <c r="Y46" s="937"/>
      <c r="Z46" s="937"/>
      <c r="AA46" s="937"/>
    </row>
    <row r="47" spans="1:29" ht="15.75" customHeight="1">
      <c r="A47" s="936"/>
      <c r="B47" s="906" t="s">
        <v>431</v>
      </c>
      <c r="C47" s="906"/>
      <c r="D47" s="906"/>
      <c r="E47" s="906"/>
      <c r="F47" s="906"/>
      <c r="G47" s="906" t="str">
        <f>IF(項目一覧!$C$21=0,"",項目一覧!$C$21&amp;"  ")&amp;IF(項目一覧!$C$5=0,"",項目一覧!$C$5)</f>
        <v xml:space="preserve">  </v>
      </c>
      <c r="J47" s="906"/>
      <c r="K47" s="906"/>
      <c r="L47" s="906"/>
      <c r="M47" s="906"/>
      <c r="N47" s="906"/>
      <c r="O47" s="906"/>
      <c r="P47" s="906"/>
      <c r="Q47" s="906"/>
      <c r="R47" s="906"/>
      <c r="S47" s="906"/>
      <c r="T47" s="906"/>
      <c r="U47" s="906"/>
      <c r="V47" s="906"/>
      <c r="W47" s="906"/>
      <c r="X47" s="906"/>
      <c r="Y47" s="906"/>
      <c r="Z47" s="906"/>
      <c r="AA47" s="906"/>
    </row>
    <row r="48" spans="1:29" ht="15.75" customHeight="1">
      <c r="A48" s="936"/>
      <c r="B48" s="906" t="s">
        <v>408</v>
      </c>
      <c r="C48" s="906"/>
      <c r="D48" s="906"/>
      <c r="E48" s="906"/>
      <c r="F48" s="906"/>
      <c r="G48" s="906" t="str">
        <f>IF(項目一覧!$C$183=0,"",項目一覧!$C$183&amp;"  ")&amp;IF(項目一覧!$C$4=0,"",項目一覧!$C$4)</f>
        <v xml:space="preserve">  </v>
      </c>
      <c r="J48" s="906"/>
      <c r="K48" s="906"/>
      <c r="L48" s="906"/>
      <c r="M48" s="906"/>
      <c r="N48" s="906"/>
      <c r="O48" s="906"/>
      <c r="P48" s="906"/>
      <c r="Q48" s="906"/>
      <c r="R48" s="906"/>
      <c r="S48" s="906"/>
      <c r="T48" s="906"/>
      <c r="U48" s="906"/>
      <c r="V48" s="906"/>
      <c r="W48" s="906"/>
      <c r="X48" s="906"/>
      <c r="Y48" s="906"/>
      <c r="Z48" s="906"/>
      <c r="AA48" s="906"/>
    </row>
    <row r="49" spans="1:27" ht="15.75" customHeight="1">
      <c r="A49" s="936"/>
      <c r="B49" s="906" t="s">
        <v>399</v>
      </c>
      <c r="C49" s="906"/>
      <c r="D49" s="906"/>
      <c r="E49" s="906"/>
      <c r="F49" s="906"/>
      <c r="G49" s="906" t="str">
        <f>IF(項目一覧!$C$6=0,"",項目一覧!$C$6)</f>
        <v/>
      </c>
      <c r="J49" s="906"/>
      <c r="K49" s="906"/>
      <c r="L49" s="906"/>
      <c r="M49" s="906"/>
      <c r="N49" s="906"/>
      <c r="O49" s="906"/>
      <c r="P49" s="906"/>
      <c r="Q49" s="906"/>
      <c r="R49" s="906"/>
      <c r="S49" s="906"/>
      <c r="T49" s="906"/>
      <c r="U49" s="906"/>
      <c r="V49" s="906"/>
      <c r="W49" s="906"/>
      <c r="X49" s="906"/>
      <c r="Y49" s="906"/>
      <c r="Z49" s="906"/>
      <c r="AA49" s="906"/>
    </row>
    <row r="50" spans="1:27" ht="15.75" customHeight="1">
      <c r="A50" s="936"/>
      <c r="B50" s="906" t="s">
        <v>430</v>
      </c>
      <c r="C50" s="906"/>
      <c r="D50" s="906"/>
      <c r="E50" s="906"/>
      <c r="F50" s="906"/>
      <c r="G50" s="906" t="str">
        <f>IF(項目一覧!$C$7=0,"",項目一覧!$C$7)</f>
        <v/>
      </c>
      <c r="J50" s="906"/>
      <c r="K50" s="906"/>
      <c r="L50" s="906"/>
      <c r="M50" s="906"/>
      <c r="N50" s="906"/>
      <c r="O50" s="906"/>
      <c r="P50" s="906"/>
      <c r="Q50" s="906"/>
      <c r="R50" s="906"/>
      <c r="S50" s="906"/>
      <c r="T50" s="906"/>
      <c r="U50" s="906"/>
      <c r="V50" s="906"/>
      <c r="W50" s="906"/>
      <c r="X50" s="906"/>
      <c r="Y50" s="906"/>
      <c r="Z50" s="906"/>
      <c r="AA50" s="906"/>
    </row>
    <row r="51" spans="1:27" ht="15.75" customHeight="1">
      <c r="A51" s="940"/>
      <c r="B51" s="935" t="s">
        <v>397</v>
      </c>
      <c r="C51" s="935"/>
      <c r="D51" s="935"/>
      <c r="E51" s="935"/>
      <c r="F51" s="935"/>
      <c r="G51" s="935" t="str">
        <f>IF(項目一覧!$C$8=0,"",項目一覧!$C$8)</f>
        <v/>
      </c>
      <c r="H51" s="974"/>
      <c r="I51" s="974"/>
      <c r="J51" s="935"/>
      <c r="K51" s="935"/>
      <c r="L51" s="935"/>
      <c r="M51" s="935"/>
      <c r="N51" s="935"/>
      <c r="O51" s="935"/>
      <c r="P51" s="935"/>
      <c r="Q51" s="935"/>
      <c r="R51" s="935"/>
      <c r="S51" s="935"/>
      <c r="T51" s="935"/>
      <c r="U51" s="935"/>
      <c r="V51" s="935"/>
      <c r="W51" s="935"/>
      <c r="X51" s="935"/>
      <c r="Y51" s="935"/>
      <c r="Z51" s="935"/>
      <c r="AA51" s="935"/>
    </row>
    <row r="52" spans="1:27" ht="15.75" customHeight="1">
      <c r="A52" s="936" t="s">
        <v>323</v>
      </c>
      <c r="B52" s="906" t="s">
        <v>429</v>
      </c>
      <c r="C52" s="906"/>
      <c r="D52" s="906"/>
      <c r="E52" s="906"/>
      <c r="F52" s="906"/>
      <c r="G52" s="906"/>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409</v>
      </c>
      <c r="C53" s="906"/>
      <c r="D53" s="906"/>
      <c r="E53" s="906"/>
      <c r="F53" s="906"/>
      <c r="G53" s="943" t="str">
        <f>IF(項目一覧!$C$9=0,"","("&amp;項目一覧!$C$9&amp;") 建築士  （"&amp;項目一覧!$C$10&amp;"）登録　第　 "&amp;項目一覧!$C$11&amp;"　号")</f>
        <v>() 建築士  （）登録　第　 　号</v>
      </c>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408</v>
      </c>
      <c r="C54" s="906"/>
      <c r="D54" s="906"/>
      <c r="E54" s="906"/>
      <c r="F54" s="906"/>
      <c r="G54" s="906" t="str">
        <f>IF(項目一覧!$C$12=0,"",項目一覧!$C$12)</f>
        <v/>
      </c>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t="s">
        <v>407</v>
      </c>
      <c r="C55" s="906"/>
      <c r="D55" s="906"/>
      <c r="E55" s="906"/>
      <c r="F55" s="906"/>
      <c r="G55" s="943" t="str">
        <f>IF(項目一覧!$C$13=0,"","("&amp;項目一覧!$C$13&amp;") 建築士事務所  （"&amp;項目一覧!$C$14&amp;"）知事登録　第　 "&amp;項目一覧!$C$15&amp;"　号")</f>
        <v>() 建築士事務所  （）知事登録　第　 　号</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c r="C56" s="906"/>
      <c r="D56" s="906"/>
      <c r="E56" s="906"/>
      <c r="F56" s="906"/>
      <c r="G56" s="906" t="str">
        <f>IF(項目一覧!$C$16=0,"",項目一覧!$C$16)</f>
        <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406</v>
      </c>
      <c r="C57" s="906"/>
      <c r="D57" s="906"/>
      <c r="E57" s="906"/>
      <c r="F57" s="906"/>
      <c r="G57" s="906" t="str">
        <f>IF(項目一覧!$C$17=0,"",項目一覧!$C$17)</f>
        <v/>
      </c>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405</v>
      </c>
      <c r="C58" s="906"/>
      <c r="D58" s="906"/>
      <c r="E58" s="906"/>
      <c r="F58" s="906"/>
      <c r="G58" s="906" t="str">
        <f>IF(項目一覧!$C$18=0,"",項目一覧!$C$18)</f>
        <v/>
      </c>
      <c r="J58" s="906"/>
      <c r="K58" s="906"/>
      <c r="L58" s="906"/>
      <c r="M58" s="906"/>
      <c r="N58" s="906"/>
      <c r="O58" s="906"/>
      <c r="P58" s="906"/>
      <c r="Q58" s="906"/>
      <c r="R58" s="906"/>
      <c r="S58" s="906"/>
      <c r="T58" s="906"/>
      <c r="U58" s="906"/>
      <c r="V58" s="906"/>
      <c r="W58" s="906"/>
      <c r="X58" s="906"/>
      <c r="Y58" s="906"/>
      <c r="Z58" s="906"/>
      <c r="AA58" s="906"/>
    </row>
    <row r="59" spans="1:27" ht="15.75" customHeight="1">
      <c r="A59" s="940"/>
      <c r="B59" s="935" t="s">
        <v>404</v>
      </c>
      <c r="C59" s="935"/>
      <c r="D59" s="935"/>
      <c r="E59" s="935"/>
      <c r="F59" s="935"/>
      <c r="G59" s="935" t="str">
        <f>IF(項目一覧!$C$19=0,"",項目一覧!$C$19)</f>
        <v/>
      </c>
      <c r="H59" s="974"/>
      <c r="I59" s="974"/>
      <c r="J59" s="935"/>
      <c r="K59" s="935"/>
      <c r="L59" s="935"/>
      <c r="M59" s="935"/>
      <c r="N59" s="935"/>
      <c r="O59" s="935"/>
      <c r="P59" s="935"/>
      <c r="Q59" s="935"/>
      <c r="R59" s="935"/>
      <c r="S59" s="935"/>
      <c r="T59" s="935"/>
      <c r="U59" s="935"/>
      <c r="V59" s="935"/>
      <c r="W59" s="935"/>
      <c r="X59" s="935"/>
      <c r="Y59" s="935"/>
      <c r="Z59" s="935"/>
      <c r="AA59" s="935"/>
    </row>
    <row r="60" spans="1:27" ht="15.75" customHeight="1">
      <c r="A60" s="936" t="s">
        <v>323</v>
      </c>
      <c r="B60" s="906" t="s">
        <v>428</v>
      </c>
      <c r="C60" s="906"/>
      <c r="D60" s="906"/>
      <c r="E60" s="906"/>
      <c r="F60" s="906"/>
      <c r="G60" s="906"/>
      <c r="J60" s="906"/>
      <c r="K60" s="906"/>
      <c r="L60" s="906"/>
      <c r="M60" s="906"/>
      <c r="N60" s="906"/>
      <c r="O60" s="906"/>
      <c r="P60" s="906"/>
      <c r="Q60" s="906"/>
      <c r="R60" s="906"/>
      <c r="S60" s="906"/>
      <c r="T60" s="906"/>
      <c r="U60" s="906"/>
      <c r="V60" s="906"/>
      <c r="W60" s="906"/>
      <c r="X60" s="906"/>
      <c r="Y60" s="906"/>
      <c r="Z60" s="906"/>
      <c r="AA60" s="906"/>
    </row>
    <row r="61" spans="1:27" ht="18" customHeight="1">
      <c r="A61" s="936"/>
      <c r="B61" s="906" t="s">
        <v>427</v>
      </c>
      <c r="C61" s="906"/>
      <c r="D61" s="906"/>
      <c r="E61" s="906"/>
      <c r="F61" s="906"/>
      <c r="G61" s="906"/>
      <c r="H61" s="906"/>
      <c r="I61" s="906"/>
      <c r="J61" s="906"/>
      <c r="K61" s="906"/>
      <c r="L61" s="906"/>
      <c r="M61" s="906"/>
      <c r="N61" s="906"/>
      <c r="O61" s="906"/>
      <c r="P61" s="906"/>
      <c r="Q61" s="906"/>
      <c r="R61" s="906"/>
      <c r="S61" s="906"/>
      <c r="T61" s="906"/>
      <c r="U61" s="906"/>
      <c r="V61" s="906"/>
      <c r="W61" s="906"/>
      <c r="X61" s="906"/>
      <c r="Y61" s="906"/>
      <c r="Z61" s="906"/>
      <c r="AA61" s="906"/>
    </row>
    <row r="62" spans="1:27" ht="15.75" customHeight="1">
      <c r="A62" s="936"/>
      <c r="B62" s="906" t="s">
        <v>409</v>
      </c>
      <c r="C62" s="906"/>
      <c r="D62" s="906"/>
      <c r="E62" s="906"/>
      <c r="F62" s="906"/>
      <c r="G62" s="943" t="str">
        <f>IF(項目一覧!$C$22=0,"","("&amp;項目一覧!$C$22&amp;") 建築士  （"&amp;項目一覧!$C$23&amp;"）登録　第　 "&amp;項目一覧!$C$24&amp;"　号")</f>
        <v>() 建築士  （）登録　第　 　号</v>
      </c>
      <c r="J62" s="906"/>
      <c r="K62" s="906"/>
      <c r="L62" s="906"/>
      <c r="M62" s="906"/>
      <c r="N62" s="906"/>
      <c r="O62" s="906"/>
      <c r="P62" s="906"/>
      <c r="Q62" s="906"/>
      <c r="R62" s="906"/>
      <c r="S62" s="906"/>
      <c r="T62" s="906"/>
      <c r="U62" s="906"/>
      <c r="V62" s="906"/>
      <c r="W62" s="906"/>
      <c r="X62" s="906"/>
      <c r="Y62" s="906"/>
      <c r="Z62" s="906"/>
      <c r="AA62" s="906"/>
    </row>
    <row r="63" spans="1:27" ht="15.75" customHeight="1">
      <c r="A63" s="936"/>
      <c r="B63" s="906" t="s">
        <v>408</v>
      </c>
      <c r="C63" s="906"/>
      <c r="D63" s="906"/>
      <c r="E63" s="906"/>
      <c r="F63" s="906"/>
      <c r="G63" s="906" t="str">
        <f>IF(項目一覧!$C$25=0,"",項目一覧!$C$25)</f>
        <v/>
      </c>
      <c r="J63" s="906"/>
      <c r="K63" s="906"/>
      <c r="L63" s="906"/>
      <c r="M63" s="906"/>
      <c r="N63" s="906"/>
      <c r="O63" s="906"/>
      <c r="P63" s="906"/>
      <c r="Q63" s="906"/>
      <c r="R63" s="906"/>
      <c r="S63" s="906"/>
      <c r="T63" s="906"/>
      <c r="U63" s="906"/>
      <c r="V63" s="906"/>
      <c r="W63" s="906"/>
      <c r="X63" s="906"/>
      <c r="Y63" s="906"/>
      <c r="Z63" s="906"/>
      <c r="AA63" s="906"/>
    </row>
    <row r="64" spans="1:27" ht="15.75" customHeight="1">
      <c r="A64" s="945"/>
      <c r="B64" s="906" t="s">
        <v>407</v>
      </c>
      <c r="C64" s="906"/>
      <c r="D64" s="906"/>
      <c r="E64" s="906"/>
      <c r="F64" s="906"/>
      <c r="G64" s="1200" t="str">
        <f>IF(項目一覧!$C$27=0,"","("&amp;項目一覧!$C$27&amp;") 建築士事務所  （"&amp;項目一覧!$C$28&amp;"）知事登録　第　 "&amp;項目一覧!$C$29&amp;"　号")</f>
        <v>() 建築士事務所  （）知事登録　第　 　号</v>
      </c>
    </row>
    <row r="65" spans="1:28" ht="15.75" customHeight="1">
      <c r="A65" s="945"/>
      <c r="B65" s="906"/>
      <c r="C65" s="906"/>
      <c r="D65" s="906"/>
      <c r="E65" s="906"/>
      <c r="F65" s="906"/>
      <c r="G65" s="906" t="str">
        <f>IF(項目一覧!$C$30=0,"",項目一覧!$C$30)</f>
        <v/>
      </c>
      <c r="J65" s="906"/>
      <c r="K65" s="906"/>
      <c r="L65" s="906"/>
      <c r="M65" s="906"/>
      <c r="N65" s="906"/>
      <c r="O65" s="906"/>
      <c r="P65" s="906"/>
      <c r="Q65" s="906"/>
      <c r="R65" s="906"/>
      <c r="S65" s="906"/>
      <c r="T65" s="906"/>
      <c r="U65" s="906"/>
      <c r="V65" s="906"/>
      <c r="W65" s="906"/>
      <c r="X65" s="906"/>
      <c r="Y65" s="906"/>
      <c r="Z65" s="906"/>
      <c r="AA65" s="906"/>
    </row>
    <row r="66" spans="1:28" ht="15.75" customHeight="1">
      <c r="A66" s="945"/>
      <c r="B66" s="906" t="s">
        <v>406</v>
      </c>
      <c r="C66" s="906"/>
      <c r="D66" s="906"/>
      <c r="E66" s="906"/>
      <c r="F66" s="906"/>
      <c r="G66" s="906" t="str">
        <f>IF(項目一覧!$C$31=0,"",項目一覧!$C$31)</f>
        <v/>
      </c>
      <c r="J66" s="906"/>
      <c r="K66" s="906"/>
      <c r="L66" s="906"/>
      <c r="M66" s="906"/>
      <c r="N66" s="906"/>
      <c r="O66" s="906"/>
      <c r="P66" s="906"/>
      <c r="Q66" s="906"/>
      <c r="R66" s="906"/>
      <c r="S66" s="906"/>
      <c r="T66" s="906"/>
      <c r="U66" s="906"/>
      <c r="V66" s="906"/>
      <c r="W66" s="906"/>
      <c r="X66" s="906"/>
      <c r="Y66" s="906"/>
      <c r="Z66" s="906"/>
      <c r="AA66" s="906"/>
    </row>
    <row r="67" spans="1:28" ht="15.75" customHeight="1">
      <c r="A67" s="945"/>
      <c r="B67" s="906" t="s">
        <v>405</v>
      </c>
      <c r="C67" s="906"/>
      <c r="D67" s="906"/>
      <c r="E67" s="906"/>
      <c r="F67" s="906"/>
      <c r="G67" s="906" t="str">
        <f>IF(項目一覧!$C$32=0,"",項目一覧!$C$32)</f>
        <v/>
      </c>
      <c r="J67" s="906"/>
      <c r="K67" s="906"/>
      <c r="L67" s="906"/>
      <c r="M67" s="906"/>
      <c r="N67" s="906"/>
      <c r="O67" s="906"/>
      <c r="P67" s="906"/>
      <c r="Q67" s="906"/>
      <c r="R67" s="906"/>
      <c r="S67" s="906"/>
      <c r="T67" s="906"/>
      <c r="U67" s="906"/>
      <c r="V67" s="906"/>
      <c r="W67" s="906"/>
      <c r="X67" s="906"/>
      <c r="Y67" s="906"/>
      <c r="Z67" s="906"/>
      <c r="AA67" s="906"/>
    </row>
    <row r="68" spans="1:28" ht="15.75" customHeight="1">
      <c r="A68" s="945"/>
      <c r="B68" s="906" t="s">
        <v>404</v>
      </c>
      <c r="C68" s="906"/>
      <c r="D68" s="906"/>
      <c r="E68" s="906"/>
      <c r="F68" s="906"/>
      <c r="G68" s="906" t="str">
        <f>IF(項目一覧!$C$33=0,"",項目一覧!$C$33)</f>
        <v/>
      </c>
      <c r="J68" s="906"/>
      <c r="K68" s="906"/>
      <c r="L68" s="906"/>
      <c r="M68" s="906"/>
      <c r="N68" s="906"/>
      <c r="O68" s="906"/>
      <c r="P68" s="906"/>
      <c r="Q68" s="906"/>
      <c r="R68" s="906"/>
      <c r="S68" s="906"/>
      <c r="T68" s="906"/>
      <c r="U68" s="906"/>
      <c r="V68" s="906"/>
      <c r="W68" s="906"/>
      <c r="X68" s="906"/>
      <c r="Y68" s="906"/>
      <c r="Z68" s="906"/>
      <c r="AA68" s="906"/>
    </row>
    <row r="69" spans="1:28" ht="18" customHeight="1">
      <c r="A69" s="945"/>
      <c r="B69" s="902" t="s">
        <v>712</v>
      </c>
      <c r="C69" s="906"/>
      <c r="D69" s="906"/>
      <c r="E69" s="906"/>
      <c r="F69" s="906"/>
      <c r="G69" s="1680" t="str">
        <f>IF(項目一覧!$C$35=0,"",項目一覧!$C$35)</f>
        <v/>
      </c>
      <c r="H69" s="1680"/>
      <c r="I69" s="1680"/>
      <c r="J69" s="1680"/>
      <c r="K69" s="1680"/>
      <c r="L69" s="1680"/>
      <c r="M69" s="1680"/>
      <c r="N69" s="1680"/>
      <c r="O69" s="1680"/>
      <c r="P69" s="1680"/>
      <c r="Q69" s="1680"/>
      <c r="R69" s="1680"/>
      <c r="S69" s="1680"/>
      <c r="T69" s="1680"/>
      <c r="U69" s="1680"/>
      <c r="V69" s="1680"/>
      <c r="W69" s="1680"/>
      <c r="X69" s="1680"/>
      <c r="Y69" s="1680"/>
      <c r="Z69" s="1680"/>
      <c r="AA69" s="1680"/>
      <c r="AB69" s="1680"/>
    </row>
    <row r="70" spans="1:28" ht="8.25" customHeight="1">
      <c r="A70" s="945"/>
      <c r="B70" s="906"/>
      <c r="C70" s="906"/>
      <c r="D70" s="906"/>
      <c r="E70" s="906"/>
      <c r="F70" s="906"/>
      <c r="G70" s="1680"/>
      <c r="H70" s="1680"/>
      <c r="I70" s="1680"/>
      <c r="J70" s="1680"/>
      <c r="K70" s="1680"/>
      <c r="L70" s="1680"/>
      <c r="M70" s="1680"/>
      <c r="N70" s="1680"/>
      <c r="O70" s="1680"/>
      <c r="P70" s="1680"/>
      <c r="Q70" s="1680"/>
      <c r="R70" s="1680"/>
      <c r="S70" s="1680"/>
      <c r="T70" s="1680"/>
      <c r="U70" s="1680"/>
      <c r="V70" s="1680"/>
      <c r="W70" s="1680"/>
      <c r="X70" s="1680"/>
      <c r="Y70" s="1680"/>
      <c r="Z70" s="1680"/>
      <c r="AA70" s="1680"/>
      <c r="AB70" s="1680"/>
    </row>
    <row r="71" spans="1:28" ht="15" customHeight="1">
      <c r="A71" s="936"/>
      <c r="B71" s="906" t="s">
        <v>426</v>
      </c>
      <c r="C71" s="906"/>
      <c r="D71" s="906"/>
      <c r="E71" s="906"/>
      <c r="F71" s="906"/>
      <c r="G71" s="906"/>
      <c r="H71" s="906"/>
      <c r="I71" s="906"/>
      <c r="J71" s="906"/>
      <c r="K71" s="906"/>
      <c r="L71" s="906"/>
      <c r="M71" s="906"/>
      <c r="N71" s="906"/>
      <c r="O71" s="906"/>
      <c r="P71" s="906"/>
      <c r="Q71" s="906"/>
      <c r="R71" s="906"/>
      <c r="S71" s="906"/>
      <c r="T71" s="906"/>
      <c r="U71" s="906"/>
      <c r="V71" s="906"/>
      <c r="W71" s="906"/>
      <c r="X71" s="906"/>
      <c r="Y71" s="906"/>
      <c r="Z71" s="906"/>
      <c r="AA71" s="906"/>
    </row>
    <row r="72" spans="1:28" ht="18" customHeight="1">
      <c r="A72" s="936"/>
      <c r="B72" s="906" t="s">
        <v>409</v>
      </c>
      <c r="C72" s="906"/>
      <c r="D72" s="906"/>
      <c r="E72" s="906"/>
      <c r="F72" s="906"/>
      <c r="G72" s="943" t="str">
        <f>IF(項目一覧!$C$189=0,"","("&amp;項目一覧!$C$189&amp;") 建築士  （"&amp;項目一覧!$C$190&amp;"）登録　第　 "&amp;項目一覧!$C$191&amp;"　号")</f>
        <v>() 建築士  （）登録　第　 　号</v>
      </c>
      <c r="J72" s="906"/>
      <c r="K72" s="906"/>
      <c r="L72" s="906"/>
      <c r="M72" s="906"/>
      <c r="N72" s="906"/>
      <c r="O72" s="906"/>
      <c r="P72" s="906"/>
      <c r="Q72" s="906"/>
      <c r="R72" s="906"/>
      <c r="S72" s="906"/>
      <c r="T72" s="906"/>
      <c r="U72" s="906"/>
      <c r="V72" s="906"/>
      <c r="W72" s="906"/>
      <c r="X72" s="906"/>
      <c r="Y72" s="906"/>
      <c r="Z72" s="906"/>
      <c r="AA72" s="906"/>
    </row>
    <row r="73" spans="1:28" ht="18" customHeight="1">
      <c r="A73" s="936"/>
      <c r="B73" s="906" t="s">
        <v>408</v>
      </c>
      <c r="C73" s="906"/>
      <c r="D73" s="906"/>
      <c r="E73" s="906"/>
      <c r="F73" s="906"/>
      <c r="G73" s="906" t="str">
        <f>IF(項目一覧!$C$192=0,"",項目一覧!$C$192)</f>
        <v/>
      </c>
      <c r="J73" s="906"/>
      <c r="K73" s="906"/>
      <c r="L73" s="906"/>
      <c r="M73" s="906"/>
      <c r="N73" s="906"/>
      <c r="O73" s="906"/>
      <c r="P73" s="906"/>
      <c r="Q73" s="906"/>
      <c r="R73" s="906"/>
      <c r="S73" s="906"/>
      <c r="T73" s="906"/>
      <c r="U73" s="906"/>
      <c r="V73" s="906"/>
      <c r="W73" s="906"/>
      <c r="X73" s="906"/>
      <c r="Y73" s="906"/>
      <c r="Z73" s="906"/>
      <c r="AA73" s="906"/>
    </row>
    <row r="74" spans="1:28" ht="18" customHeight="1">
      <c r="A74" s="945"/>
      <c r="B74" s="906" t="s">
        <v>407</v>
      </c>
      <c r="C74" s="906"/>
      <c r="D74" s="906"/>
      <c r="E74" s="906"/>
      <c r="F74" s="906"/>
      <c r="G74" s="906" t="str">
        <f>IF(項目一覧!$C$194=0,"","("&amp;項目一覧!$C$194&amp;") 建築士事務所  （"&amp;項目一覧!$C$195&amp;"）知事登録　第　 "&amp;項目一覧!$C$196&amp;"　号")</f>
        <v>() 建築士事務所  （）知事登録　第　 　号</v>
      </c>
      <c r="H74" s="1200"/>
    </row>
    <row r="75" spans="1:28" ht="18" customHeight="1">
      <c r="A75" s="945"/>
      <c r="B75" s="906"/>
      <c r="C75" s="906"/>
      <c r="D75" s="906"/>
      <c r="E75" s="906"/>
      <c r="F75" s="906"/>
      <c r="G75" s="906" t="str">
        <f>IF(項目一覧!$C$197=0,"",項目一覧!$C$197)</f>
        <v/>
      </c>
      <c r="J75" s="906"/>
      <c r="K75" s="906"/>
      <c r="L75" s="906"/>
      <c r="M75" s="906"/>
      <c r="N75" s="906"/>
      <c r="O75" s="906"/>
      <c r="P75" s="906"/>
      <c r="Q75" s="906"/>
      <c r="R75" s="906"/>
      <c r="S75" s="906"/>
      <c r="T75" s="906"/>
      <c r="U75" s="906"/>
      <c r="V75" s="906"/>
      <c r="W75" s="906"/>
      <c r="X75" s="906"/>
      <c r="Y75" s="906"/>
      <c r="Z75" s="906"/>
      <c r="AA75" s="906"/>
    </row>
    <row r="76" spans="1:28" ht="18" customHeight="1">
      <c r="A76" s="945"/>
      <c r="B76" s="906" t="s">
        <v>406</v>
      </c>
      <c r="C76" s="906"/>
      <c r="D76" s="906"/>
      <c r="E76" s="906"/>
      <c r="F76" s="906"/>
      <c r="G76" s="906" t="str">
        <f>IF(項目一覧!$C$198=0,"",項目一覧!$C$198)</f>
        <v/>
      </c>
      <c r="J76" s="906"/>
      <c r="K76" s="906"/>
      <c r="L76" s="906"/>
      <c r="M76" s="906"/>
      <c r="N76" s="906"/>
      <c r="O76" s="906"/>
      <c r="P76" s="906"/>
      <c r="Q76" s="906"/>
      <c r="R76" s="906"/>
      <c r="S76" s="906"/>
      <c r="T76" s="906"/>
      <c r="U76" s="906"/>
      <c r="V76" s="906"/>
      <c r="W76" s="906"/>
      <c r="X76" s="906"/>
      <c r="Y76" s="906"/>
      <c r="Z76" s="906"/>
      <c r="AA76" s="906"/>
    </row>
    <row r="77" spans="1:28" ht="18" customHeight="1">
      <c r="A77" s="945"/>
      <c r="B77" s="906" t="s">
        <v>405</v>
      </c>
      <c r="C77" s="906"/>
      <c r="D77" s="906"/>
      <c r="E77" s="906"/>
      <c r="F77" s="906"/>
      <c r="G77" s="2125" t="str">
        <f>IF(項目一覧!$C$199=0,"",項目一覧!$C$199)</f>
        <v/>
      </c>
      <c r="H77" s="2126"/>
      <c r="I77" s="2126"/>
      <c r="J77" s="2126"/>
      <c r="K77" s="2126"/>
      <c r="L77" s="2126"/>
      <c r="M77" s="2126"/>
      <c r="N77" s="2126"/>
      <c r="O77" s="2126"/>
      <c r="P77" s="2126"/>
      <c r="Q77" s="2126"/>
      <c r="R77" s="2126"/>
      <c r="S77" s="2126"/>
      <c r="T77" s="2126"/>
      <c r="U77" s="2126"/>
      <c r="V77" s="2126"/>
      <c r="W77" s="2126"/>
      <c r="X77" s="2126"/>
      <c r="Y77" s="2126"/>
      <c r="Z77" s="2126"/>
      <c r="AA77" s="2126"/>
      <c r="AB77" s="2126"/>
    </row>
    <row r="78" spans="1:28" ht="18" customHeight="1">
      <c r="A78" s="945"/>
      <c r="B78" s="906" t="s">
        <v>404</v>
      </c>
      <c r="C78" s="906"/>
      <c r="D78" s="906"/>
      <c r="E78" s="906"/>
      <c r="F78" s="906"/>
      <c r="G78" s="906" t="str">
        <f>IF(項目一覧!$C$200=0,"",項目一覧!$C$200)</f>
        <v/>
      </c>
      <c r="J78" s="906"/>
      <c r="K78" s="906"/>
      <c r="L78" s="906"/>
      <c r="M78" s="906"/>
      <c r="N78" s="906"/>
      <c r="O78" s="906"/>
      <c r="P78" s="906"/>
      <c r="Q78" s="906"/>
      <c r="R78" s="906"/>
      <c r="S78" s="906"/>
      <c r="T78" s="906"/>
      <c r="U78" s="906"/>
      <c r="V78" s="906"/>
      <c r="W78" s="906"/>
      <c r="X78" s="906"/>
      <c r="Y78" s="906"/>
      <c r="Z78" s="906"/>
      <c r="AA78" s="906"/>
    </row>
    <row r="79" spans="1:28" ht="18" customHeight="1">
      <c r="A79" s="945"/>
      <c r="B79" s="902" t="s">
        <v>712</v>
      </c>
      <c r="C79" s="906"/>
      <c r="D79" s="906"/>
      <c r="E79" s="906"/>
      <c r="F79" s="906"/>
      <c r="G79" s="1680" t="str">
        <f>IF(項目一覧!$C$202=0,"",項目一覧!$C$202)</f>
        <v/>
      </c>
      <c r="H79" s="1680"/>
      <c r="I79" s="1680"/>
      <c r="J79" s="1680"/>
      <c r="K79" s="1680"/>
      <c r="L79" s="1680"/>
      <c r="M79" s="1680"/>
      <c r="N79" s="1680"/>
      <c r="O79" s="1680"/>
      <c r="P79" s="1680"/>
      <c r="Q79" s="1680"/>
      <c r="R79" s="1680"/>
      <c r="S79" s="1680"/>
      <c r="T79" s="1680"/>
      <c r="U79" s="1680"/>
      <c r="V79" s="1680"/>
      <c r="W79" s="1680"/>
      <c r="X79" s="1680"/>
      <c r="Y79" s="1680"/>
      <c r="Z79" s="1680"/>
      <c r="AA79" s="1680"/>
      <c r="AB79" s="1680"/>
    </row>
    <row r="80" spans="1:28" ht="9" customHeight="1">
      <c r="A80" s="936"/>
      <c r="B80" s="906"/>
      <c r="C80" s="906"/>
      <c r="D80" s="906"/>
      <c r="E80" s="906"/>
      <c r="F80" s="906"/>
      <c r="G80" s="1680"/>
      <c r="H80" s="1680"/>
      <c r="I80" s="1680"/>
      <c r="J80" s="1680"/>
      <c r="K80" s="1680"/>
      <c r="L80" s="1680"/>
      <c r="M80" s="1680"/>
      <c r="N80" s="1680"/>
      <c r="O80" s="1680"/>
      <c r="P80" s="1680"/>
      <c r="Q80" s="1680"/>
      <c r="R80" s="1680"/>
      <c r="S80" s="1680"/>
      <c r="T80" s="1680"/>
      <c r="U80" s="1680"/>
      <c r="V80" s="1680"/>
      <c r="W80" s="1680"/>
      <c r="X80" s="1680"/>
      <c r="Y80" s="1680"/>
      <c r="Z80" s="1680"/>
      <c r="AA80" s="1680"/>
      <c r="AB80" s="1680"/>
    </row>
    <row r="81" spans="1:34" ht="18" customHeight="1">
      <c r="A81" s="936"/>
      <c r="B81" s="906" t="s">
        <v>409</v>
      </c>
      <c r="C81" s="906"/>
      <c r="D81" s="906"/>
      <c r="E81" s="906"/>
      <c r="F81" s="906"/>
      <c r="G81" s="943" t="str">
        <f>IF(項目一覧!$C$203=0,"","("&amp;項目一覧!$C$203&amp;") 建築士  （"&amp;項目一覧!$C$204&amp;"）登録　第　 "&amp;項目一覧!$C$205&amp;"　号")</f>
        <v>() 建築士  （）登録　第　 　号</v>
      </c>
      <c r="J81" s="906"/>
      <c r="K81" s="906"/>
      <c r="L81" s="906"/>
      <c r="M81" s="906"/>
      <c r="N81" s="906"/>
      <c r="O81" s="906"/>
      <c r="P81" s="906"/>
      <c r="Q81" s="906"/>
      <c r="R81" s="906"/>
      <c r="S81" s="906"/>
      <c r="T81" s="906"/>
      <c r="U81" s="906"/>
      <c r="V81" s="906"/>
      <c r="W81" s="906"/>
      <c r="X81" s="906"/>
      <c r="Y81" s="906"/>
      <c r="Z81" s="906"/>
      <c r="AA81" s="906"/>
    </row>
    <row r="82" spans="1:34" ht="18" customHeight="1">
      <c r="A82" s="936"/>
      <c r="B82" s="906" t="s">
        <v>408</v>
      </c>
      <c r="C82" s="906"/>
      <c r="D82" s="906"/>
      <c r="E82" s="906"/>
      <c r="F82" s="906"/>
      <c r="G82" s="906" t="str">
        <f>IF(項目一覧!$C$206=0,"",項目一覧!$C$206)</f>
        <v/>
      </c>
      <c r="J82" s="906"/>
      <c r="K82" s="906"/>
      <c r="L82" s="906"/>
      <c r="M82" s="906"/>
      <c r="N82" s="906"/>
      <c r="O82" s="906"/>
      <c r="P82" s="906"/>
      <c r="Q82" s="906"/>
      <c r="R82" s="906"/>
      <c r="S82" s="906"/>
      <c r="T82" s="906"/>
      <c r="U82" s="906"/>
      <c r="V82" s="906"/>
      <c r="W82" s="906"/>
      <c r="X82" s="906"/>
      <c r="Y82" s="906"/>
      <c r="Z82" s="906"/>
      <c r="AA82" s="906"/>
    </row>
    <row r="83" spans="1:34" ht="18" customHeight="1">
      <c r="A83" s="945"/>
      <c r="B83" s="906" t="s">
        <v>407</v>
      </c>
      <c r="C83" s="906"/>
      <c r="D83" s="906"/>
      <c r="E83" s="906"/>
      <c r="F83" s="906"/>
      <c r="G83" s="1200" t="str">
        <f>IF(項目一覧!$C$208=0,"","("&amp;項目一覧!$C$208&amp;") 建築士事務所  （"&amp;項目一覧!$C$209&amp;"）知事登録　第　 "&amp;項目一覧!$C$210&amp;"　号")</f>
        <v>() 建築士事務所  （）知事登録　第　 　号</v>
      </c>
    </row>
    <row r="84" spans="1:34" ht="18" customHeight="1">
      <c r="A84" s="945"/>
      <c r="B84" s="906"/>
      <c r="C84" s="906"/>
      <c r="D84" s="906"/>
      <c r="E84" s="906"/>
      <c r="F84" s="906"/>
      <c r="G84" s="906" t="str">
        <f>IF(項目一覧!$C$211=0,"",項目一覧!$C$211)</f>
        <v/>
      </c>
      <c r="J84" s="906"/>
      <c r="K84" s="906"/>
      <c r="L84" s="906"/>
      <c r="M84" s="906"/>
      <c r="N84" s="906"/>
      <c r="O84" s="906"/>
      <c r="P84" s="906"/>
      <c r="Q84" s="906"/>
      <c r="R84" s="906"/>
      <c r="S84" s="906"/>
      <c r="T84" s="906"/>
      <c r="U84" s="906"/>
      <c r="V84" s="906"/>
      <c r="W84" s="906"/>
      <c r="X84" s="906"/>
      <c r="Y84" s="906"/>
      <c r="Z84" s="906"/>
      <c r="AA84" s="906"/>
    </row>
    <row r="85" spans="1:34" ht="18" customHeight="1">
      <c r="A85" s="945"/>
      <c r="B85" s="906" t="s">
        <v>406</v>
      </c>
      <c r="C85" s="906"/>
      <c r="D85" s="906"/>
      <c r="E85" s="906"/>
      <c r="F85" s="906"/>
      <c r="G85" s="906" t="str">
        <f>IF(項目一覧!$C$212=0,"",項目一覧!$C$212)</f>
        <v/>
      </c>
      <c r="J85" s="906"/>
      <c r="K85" s="906"/>
      <c r="L85" s="906"/>
      <c r="M85" s="906"/>
      <c r="N85" s="906"/>
      <c r="O85" s="906"/>
      <c r="P85" s="906"/>
      <c r="Q85" s="906"/>
      <c r="R85" s="906"/>
      <c r="S85" s="906"/>
      <c r="T85" s="906"/>
      <c r="U85" s="906"/>
      <c r="V85" s="906"/>
      <c r="W85" s="906"/>
      <c r="X85" s="906"/>
      <c r="Y85" s="906"/>
      <c r="Z85" s="906"/>
      <c r="AA85" s="906"/>
    </row>
    <row r="86" spans="1:34" ht="18" customHeight="1">
      <c r="A86" s="945"/>
      <c r="B86" s="906" t="s">
        <v>405</v>
      </c>
      <c r="C86" s="906"/>
      <c r="D86" s="906"/>
      <c r="E86" s="906"/>
      <c r="F86" s="906"/>
      <c r="G86" s="2125" t="str">
        <f>IF(項目一覧!$C$213=0,"",項目一覧!$C$213)</f>
        <v/>
      </c>
      <c r="H86" s="2126"/>
      <c r="I86" s="2126"/>
      <c r="J86" s="2126"/>
      <c r="K86" s="2126"/>
      <c r="L86" s="2126"/>
      <c r="M86" s="2126"/>
      <c r="N86" s="2126"/>
      <c r="O86" s="2126"/>
      <c r="P86" s="2126"/>
      <c r="Q86" s="2126"/>
      <c r="R86" s="2126"/>
      <c r="S86" s="2126"/>
      <c r="T86" s="2126"/>
      <c r="U86" s="2126"/>
      <c r="V86" s="2126"/>
      <c r="W86" s="2126"/>
      <c r="X86" s="2126"/>
      <c r="Y86" s="2126"/>
      <c r="Z86" s="2126"/>
      <c r="AA86" s="2126"/>
      <c r="AB86" s="2126"/>
    </row>
    <row r="87" spans="1:34" ht="18" customHeight="1">
      <c r="A87" s="945"/>
      <c r="B87" s="906" t="s">
        <v>404</v>
      </c>
      <c r="C87" s="906"/>
      <c r="D87" s="906"/>
      <c r="E87" s="906"/>
      <c r="F87" s="906"/>
      <c r="G87" s="906" t="str">
        <f>IF(項目一覧!$C$214=0,"",項目一覧!$C$214)</f>
        <v/>
      </c>
      <c r="J87" s="906"/>
      <c r="K87" s="906"/>
      <c r="L87" s="906"/>
      <c r="M87" s="906"/>
      <c r="N87" s="906"/>
      <c r="O87" s="906"/>
      <c r="P87" s="906"/>
      <c r="Q87" s="906"/>
      <c r="R87" s="906"/>
      <c r="S87" s="906"/>
      <c r="T87" s="906"/>
      <c r="U87" s="906"/>
      <c r="V87" s="906"/>
      <c r="W87" s="906"/>
      <c r="X87" s="906"/>
      <c r="Y87" s="906"/>
      <c r="Z87" s="906"/>
      <c r="AA87" s="906"/>
    </row>
    <row r="88" spans="1:34" ht="18" customHeight="1">
      <c r="A88" s="945"/>
      <c r="B88" s="902" t="s">
        <v>712</v>
      </c>
      <c r="C88" s="906"/>
      <c r="D88" s="906"/>
      <c r="E88" s="906"/>
      <c r="F88" s="906"/>
      <c r="G88" s="1680" t="str">
        <f>IF(項目一覧!$C$216=0,"",項目一覧!$C$216)</f>
        <v/>
      </c>
      <c r="H88" s="1680"/>
      <c r="I88" s="1680"/>
      <c r="J88" s="1680"/>
      <c r="K88" s="1680"/>
      <c r="L88" s="1680"/>
      <c r="M88" s="1680"/>
      <c r="N88" s="1680"/>
      <c r="O88" s="1680"/>
      <c r="P88" s="1680"/>
      <c r="Q88" s="1680"/>
      <c r="R88" s="1680"/>
      <c r="S88" s="1680"/>
      <c r="T88" s="1680"/>
      <c r="U88" s="1680"/>
      <c r="V88" s="1680"/>
      <c r="W88" s="1680"/>
      <c r="X88" s="1680"/>
      <c r="Y88" s="1680"/>
      <c r="Z88" s="1680"/>
      <c r="AA88" s="1680"/>
      <c r="AB88" s="1680"/>
      <c r="AC88" s="1202"/>
      <c r="AE88" s="1202"/>
      <c r="AF88" s="1202"/>
      <c r="AG88" s="1202"/>
      <c r="AH88" s="1202"/>
    </row>
    <row r="89" spans="1:34" ht="8.25" customHeight="1">
      <c r="A89" s="936"/>
      <c r="B89" s="906"/>
      <c r="C89" s="906"/>
      <c r="D89" s="906"/>
      <c r="E89" s="906"/>
      <c r="F89" s="906"/>
      <c r="G89" s="1680"/>
      <c r="H89" s="1680"/>
      <c r="I89" s="1680"/>
      <c r="J89" s="1680"/>
      <c r="K89" s="1680"/>
      <c r="L89" s="1680"/>
      <c r="M89" s="1680"/>
      <c r="N89" s="1680"/>
      <c r="O89" s="1680"/>
      <c r="P89" s="1680"/>
      <c r="Q89" s="1680"/>
      <c r="R89" s="1680"/>
      <c r="S89" s="1680"/>
      <c r="T89" s="1680"/>
      <c r="U89" s="1680"/>
      <c r="V89" s="1680"/>
      <c r="W89" s="1680"/>
      <c r="X89" s="1680"/>
      <c r="Y89" s="1680"/>
      <c r="Z89" s="1680"/>
      <c r="AA89" s="1680"/>
      <c r="AB89" s="1680"/>
    </row>
    <row r="90" spans="1:34" ht="18" customHeight="1">
      <c r="A90" s="936"/>
      <c r="B90" s="906" t="s">
        <v>409</v>
      </c>
      <c r="C90" s="906"/>
      <c r="D90" s="906"/>
      <c r="E90" s="906"/>
      <c r="F90" s="906"/>
      <c r="G90" s="943" t="str">
        <f>IF(項目一覧!$C$217=0,"","("&amp;項目一覧!$C$217&amp;") 建築士  （"&amp;項目一覧!$C$218&amp;"）登録　第　 "&amp;項目一覧!$C$219&amp;"　号")</f>
        <v>() 建築士  （）登録　第　 　号</v>
      </c>
      <c r="J90" s="906"/>
      <c r="K90" s="906"/>
      <c r="L90" s="906"/>
      <c r="M90" s="906"/>
      <c r="N90" s="906"/>
      <c r="O90" s="906"/>
      <c r="P90" s="906"/>
      <c r="Q90" s="906"/>
      <c r="R90" s="906"/>
      <c r="S90" s="906"/>
      <c r="T90" s="906"/>
      <c r="U90" s="906"/>
      <c r="V90" s="906"/>
      <c r="W90" s="906"/>
      <c r="X90" s="906"/>
      <c r="Y90" s="906"/>
      <c r="Z90" s="906"/>
      <c r="AA90" s="906"/>
    </row>
    <row r="91" spans="1:34" ht="18" customHeight="1">
      <c r="A91" s="936"/>
      <c r="B91" s="906" t="s">
        <v>408</v>
      </c>
      <c r="C91" s="906"/>
      <c r="D91" s="906"/>
      <c r="E91" s="906"/>
      <c r="F91" s="906"/>
      <c r="G91" s="906" t="str">
        <f>IF(項目一覧!$C$220=0,"",項目一覧!$C$220)</f>
        <v/>
      </c>
      <c r="J91" s="906"/>
      <c r="K91" s="906"/>
      <c r="L91" s="906"/>
      <c r="M91" s="906"/>
      <c r="N91" s="906"/>
      <c r="O91" s="906"/>
      <c r="P91" s="906"/>
      <c r="Q91" s="906"/>
      <c r="R91" s="906"/>
      <c r="S91" s="906"/>
      <c r="T91" s="906"/>
      <c r="U91" s="906"/>
      <c r="V91" s="906"/>
      <c r="W91" s="906"/>
      <c r="X91" s="906"/>
      <c r="Y91" s="906"/>
      <c r="Z91" s="906"/>
      <c r="AA91" s="906"/>
    </row>
    <row r="92" spans="1:34" ht="18" customHeight="1">
      <c r="A92" s="945"/>
      <c r="B92" s="906" t="s">
        <v>407</v>
      </c>
      <c r="C92" s="906"/>
      <c r="D92" s="906"/>
      <c r="E92" s="906"/>
      <c r="F92" s="906"/>
      <c r="G92" s="1200" t="str">
        <f>IF(項目一覧!$C$222=0,"","("&amp;項目一覧!$C$222&amp;") 建築士事務所  （"&amp;項目一覧!$C$223&amp;"）知事登録　第　 "&amp;項目一覧!$C$224&amp;"　号")</f>
        <v>() 建築士事務所  （）知事登録　第　 　号</v>
      </c>
    </row>
    <row r="93" spans="1:34" ht="18" customHeight="1">
      <c r="A93" s="945"/>
      <c r="B93" s="906"/>
      <c r="C93" s="906"/>
      <c r="D93" s="906"/>
      <c r="E93" s="906"/>
      <c r="F93" s="906"/>
      <c r="G93" s="906" t="str">
        <f>IF(項目一覧!$C$225=0,"",項目一覧!$C$225)</f>
        <v/>
      </c>
      <c r="J93" s="906"/>
      <c r="K93" s="906"/>
      <c r="L93" s="906"/>
      <c r="M93" s="906"/>
      <c r="N93" s="906"/>
      <c r="O93" s="906"/>
      <c r="P93" s="906"/>
      <c r="Q93" s="906"/>
      <c r="R93" s="906"/>
      <c r="S93" s="906"/>
      <c r="T93" s="906"/>
      <c r="U93" s="906"/>
      <c r="V93" s="906"/>
      <c r="W93" s="906"/>
      <c r="X93" s="906"/>
      <c r="Y93" s="906"/>
      <c r="Z93" s="906"/>
      <c r="AA93" s="906"/>
    </row>
    <row r="94" spans="1:34" ht="18" customHeight="1">
      <c r="A94" s="945"/>
      <c r="B94" s="906" t="s">
        <v>406</v>
      </c>
      <c r="C94" s="906"/>
      <c r="D94" s="906"/>
      <c r="E94" s="906"/>
      <c r="F94" s="906"/>
      <c r="G94" s="906" t="str">
        <f>IF(項目一覧!$C$226=0,"",項目一覧!$C$226)</f>
        <v/>
      </c>
      <c r="J94" s="906"/>
      <c r="K94" s="906"/>
      <c r="L94" s="906"/>
      <c r="M94" s="906"/>
      <c r="N94" s="906"/>
      <c r="O94" s="906"/>
      <c r="P94" s="906"/>
      <c r="Q94" s="906"/>
      <c r="R94" s="906"/>
      <c r="S94" s="906"/>
      <c r="T94" s="906"/>
      <c r="U94" s="906"/>
      <c r="V94" s="906"/>
      <c r="W94" s="906"/>
      <c r="X94" s="906"/>
      <c r="Y94" s="906"/>
      <c r="Z94" s="906"/>
      <c r="AA94" s="906"/>
    </row>
    <row r="95" spans="1:34" ht="18" customHeight="1">
      <c r="A95" s="945"/>
      <c r="B95" s="906" t="s">
        <v>405</v>
      </c>
      <c r="C95" s="906"/>
      <c r="D95" s="906"/>
      <c r="E95" s="906"/>
      <c r="F95" s="906"/>
      <c r="G95" s="2125" t="str">
        <f>IF(項目一覧!$C$227=0,"",項目一覧!$C$227)</f>
        <v/>
      </c>
      <c r="H95" s="2126"/>
      <c r="I95" s="2126"/>
      <c r="J95" s="2126"/>
      <c r="K95" s="2126"/>
      <c r="L95" s="2126"/>
      <c r="M95" s="2126"/>
      <c r="N95" s="2126"/>
      <c r="O95" s="2126"/>
      <c r="P95" s="2126"/>
      <c r="Q95" s="2126"/>
      <c r="R95" s="2126"/>
      <c r="S95" s="2126"/>
      <c r="T95" s="2126"/>
      <c r="U95" s="2126"/>
      <c r="V95" s="2126"/>
      <c r="W95" s="2126"/>
      <c r="X95" s="2126"/>
      <c r="Y95" s="2126"/>
      <c r="Z95" s="2126"/>
      <c r="AA95" s="2126"/>
      <c r="AB95" s="2126"/>
    </row>
    <row r="96" spans="1:34" ht="18" customHeight="1">
      <c r="A96" s="945"/>
      <c r="B96" s="906" t="s">
        <v>404</v>
      </c>
      <c r="C96" s="906"/>
      <c r="D96" s="906"/>
      <c r="E96" s="906"/>
      <c r="F96" s="906"/>
      <c r="G96" s="906" t="str">
        <f>IF(項目一覧!$C$228=0,"",項目一覧!$C$228)</f>
        <v/>
      </c>
      <c r="J96" s="906"/>
      <c r="K96" s="906"/>
      <c r="L96" s="906"/>
      <c r="M96" s="906"/>
      <c r="N96" s="906"/>
      <c r="O96" s="906"/>
      <c r="P96" s="906"/>
      <c r="Q96" s="906"/>
      <c r="R96" s="906"/>
      <c r="S96" s="906"/>
      <c r="T96" s="906"/>
      <c r="U96" s="906"/>
      <c r="V96" s="906"/>
      <c r="W96" s="906"/>
      <c r="X96" s="906"/>
      <c r="Y96" s="906"/>
      <c r="Z96" s="906"/>
      <c r="AA96" s="906"/>
    </row>
    <row r="97" spans="1:34" ht="18" customHeight="1">
      <c r="A97" s="945"/>
      <c r="B97" s="902" t="s">
        <v>712</v>
      </c>
      <c r="C97" s="906"/>
      <c r="D97" s="906"/>
      <c r="E97" s="906"/>
      <c r="F97" s="906"/>
      <c r="G97" s="1680" t="str">
        <f>IF(項目一覧!$C$230=0,"",項目一覧!$C$230)</f>
        <v/>
      </c>
      <c r="H97" s="1680"/>
      <c r="I97" s="1680"/>
      <c r="J97" s="1680"/>
      <c r="K97" s="1680"/>
      <c r="L97" s="1680"/>
      <c r="M97" s="1680"/>
      <c r="N97" s="1680"/>
      <c r="O97" s="1680"/>
      <c r="P97" s="1680"/>
      <c r="Q97" s="1680"/>
      <c r="R97" s="1680"/>
      <c r="S97" s="1680"/>
      <c r="T97" s="1680"/>
      <c r="U97" s="1680"/>
      <c r="V97" s="1680"/>
      <c r="W97" s="1680"/>
      <c r="X97" s="1680"/>
      <c r="Y97" s="1680"/>
      <c r="Z97" s="1680"/>
      <c r="AA97" s="1680"/>
      <c r="AB97" s="1680"/>
    </row>
    <row r="98" spans="1:34" ht="9" customHeight="1">
      <c r="A98" s="951"/>
      <c r="B98" s="935"/>
      <c r="C98" s="935"/>
      <c r="D98" s="935"/>
      <c r="E98" s="935"/>
      <c r="F98" s="935"/>
      <c r="G98" s="1681"/>
      <c r="H98" s="1681"/>
      <c r="I98" s="1681"/>
      <c r="J98" s="1681"/>
      <c r="K98" s="1681"/>
      <c r="L98" s="1681"/>
      <c r="M98" s="1681"/>
      <c r="N98" s="1681"/>
      <c r="O98" s="1681"/>
      <c r="P98" s="1681"/>
      <c r="Q98" s="1681"/>
      <c r="R98" s="1681"/>
      <c r="S98" s="1681"/>
      <c r="T98" s="1681"/>
      <c r="U98" s="1681"/>
      <c r="V98" s="1681"/>
      <c r="W98" s="1681"/>
      <c r="X98" s="1681"/>
      <c r="Y98" s="1681"/>
      <c r="Z98" s="1681"/>
      <c r="AA98" s="1681"/>
      <c r="AB98" s="1681"/>
    </row>
    <row r="99" spans="1:34" ht="15.75" customHeight="1">
      <c r="A99" s="936" t="s">
        <v>323</v>
      </c>
      <c r="B99" s="906" t="s">
        <v>711</v>
      </c>
      <c r="C99" s="906"/>
      <c r="D99" s="906"/>
      <c r="E99" s="906"/>
      <c r="F99" s="906"/>
      <c r="G99" s="906"/>
      <c r="J99" s="906"/>
      <c r="K99" s="906"/>
      <c r="L99" s="906"/>
      <c r="M99" s="906"/>
      <c r="N99" s="906"/>
      <c r="O99" s="906"/>
      <c r="P99" s="906"/>
      <c r="Q99" s="906"/>
      <c r="R99" s="906"/>
      <c r="S99" s="906"/>
      <c r="T99" s="906"/>
      <c r="U99" s="906"/>
      <c r="V99" s="906"/>
      <c r="W99" s="906"/>
      <c r="X99" s="906"/>
      <c r="Y99" s="906"/>
      <c r="Z99" s="906"/>
      <c r="AA99" s="906"/>
    </row>
    <row r="100" spans="1:34" ht="15.75" customHeight="1">
      <c r="A100" s="945"/>
      <c r="B100" s="906" t="s">
        <v>401</v>
      </c>
      <c r="C100" s="906"/>
      <c r="D100" s="906"/>
      <c r="E100" s="906"/>
      <c r="F100" s="906"/>
      <c r="G100" s="906" t="str">
        <f>IF(項目一覧!$C$55=0,"",項目一覧!$C$55)</f>
        <v/>
      </c>
      <c r="J100" s="906"/>
      <c r="K100" s="906"/>
      <c r="L100" s="906"/>
      <c r="M100" s="906"/>
      <c r="N100" s="906"/>
      <c r="O100" s="906"/>
      <c r="P100" s="906"/>
      <c r="Q100" s="906"/>
      <c r="R100" s="906"/>
      <c r="S100" s="906"/>
      <c r="T100" s="906"/>
      <c r="U100" s="906"/>
      <c r="V100" s="906"/>
      <c r="W100" s="906"/>
      <c r="X100" s="906"/>
      <c r="Y100" s="906"/>
      <c r="Z100" s="906"/>
      <c r="AA100" s="906"/>
    </row>
    <row r="101" spans="1:34" ht="15.75" customHeight="1">
      <c r="A101" s="945"/>
      <c r="B101" s="906" t="s">
        <v>400</v>
      </c>
      <c r="C101" s="906"/>
      <c r="D101" s="906"/>
      <c r="E101" s="906"/>
      <c r="F101" s="906"/>
      <c r="G101" s="1200" t="str">
        <f>IF(項目一覧!$C$56=0,"","建設業の許可   ("&amp;項目一覧!$C$56&amp;")  第  （"&amp;項目一覧!$C$57&amp;"）　　 "&amp;項目一覧!$C$58&amp;"　号")</f>
        <v>建設業の許可   ()  第  （）　　 　号</v>
      </c>
      <c r="J101" s="906"/>
      <c r="K101" s="906"/>
      <c r="L101" s="906"/>
      <c r="M101" s="906"/>
      <c r="N101" s="906"/>
      <c r="O101" s="906"/>
      <c r="P101" s="906"/>
      <c r="Q101" s="906"/>
      <c r="R101" s="906"/>
      <c r="S101" s="906"/>
      <c r="T101" s="906"/>
      <c r="U101" s="906"/>
      <c r="V101" s="906"/>
      <c r="W101" s="906"/>
      <c r="X101" s="906"/>
      <c r="Y101" s="906"/>
      <c r="Z101" s="906"/>
      <c r="AA101" s="906"/>
    </row>
    <row r="102" spans="1:34" ht="15.75" customHeight="1">
      <c r="A102" s="945"/>
      <c r="B102" s="906"/>
      <c r="C102" s="906"/>
      <c r="D102" s="906"/>
      <c r="E102" s="906"/>
      <c r="F102" s="906"/>
      <c r="G102" s="906" t="str">
        <f>IF(項目一覧!$C$59=0,"",項目一覧!$C$59)</f>
        <v/>
      </c>
      <c r="J102" s="906"/>
      <c r="K102" s="906"/>
      <c r="L102" s="906"/>
      <c r="M102" s="906"/>
      <c r="N102" s="906"/>
      <c r="O102" s="906"/>
      <c r="P102" s="906"/>
      <c r="Q102" s="906"/>
      <c r="R102" s="906"/>
      <c r="S102" s="906"/>
      <c r="T102" s="906"/>
      <c r="U102" s="906"/>
      <c r="V102" s="906"/>
      <c r="W102" s="906"/>
      <c r="X102" s="906"/>
      <c r="Y102" s="906"/>
      <c r="Z102" s="906"/>
      <c r="AA102" s="906"/>
    </row>
    <row r="103" spans="1:34" ht="15.75" customHeight="1">
      <c r="A103" s="945"/>
      <c r="B103" s="906" t="s">
        <v>399</v>
      </c>
      <c r="C103" s="906"/>
      <c r="D103" s="906"/>
      <c r="E103" s="906"/>
      <c r="F103" s="906"/>
      <c r="G103" s="906" t="str">
        <f>IF(項目一覧!$C$60=0,"",項目一覧!$C$60)</f>
        <v/>
      </c>
      <c r="J103" s="906"/>
      <c r="K103" s="906"/>
      <c r="L103" s="906"/>
      <c r="M103" s="906"/>
      <c r="N103" s="906"/>
      <c r="O103" s="906"/>
      <c r="P103" s="906"/>
      <c r="Q103" s="906"/>
      <c r="R103" s="906"/>
      <c r="S103" s="906"/>
      <c r="T103" s="906"/>
      <c r="U103" s="906"/>
      <c r="V103" s="906"/>
      <c r="W103" s="906"/>
      <c r="X103" s="906"/>
      <c r="Y103" s="906"/>
      <c r="Z103" s="906"/>
      <c r="AA103" s="906"/>
    </row>
    <row r="104" spans="1:34" ht="15.75" customHeight="1">
      <c r="A104" s="945"/>
      <c r="B104" s="906" t="s">
        <v>398</v>
      </c>
      <c r="C104" s="906"/>
      <c r="D104" s="906"/>
      <c r="E104" s="906"/>
      <c r="F104" s="906"/>
      <c r="G104" s="906" t="str">
        <f>IF(項目一覧!$C$61=0,"",項目一覧!$C$61)</f>
        <v/>
      </c>
      <c r="J104" s="906"/>
      <c r="K104" s="906"/>
      <c r="L104" s="906"/>
      <c r="M104" s="906"/>
      <c r="N104" s="906"/>
      <c r="O104" s="906"/>
      <c r="P104" s="906"/>
      <c r="Q104" s="906"/>
      <c r="R104" s="906"/>
      <c r="S104" s="906"/>
      <c r="T104" s="906"/>
      <c r="U104" s="906"/>
      <c r="V104" s="906"/>
      <c r="W104" s="906"/>
      <c r="X104" s="906"/>
      <c r="Y104" s="906"/>
      <c r="Z104" s="906"/>
      <c r="AA104" s="906"/>
    </row>
    <row r="105" spans="1:34" ht="15.75" customHeight="1">
      <c r="A105" s="935"/>
      <c r="B105" s="935" t="s">
        <v>397</v>
      </c>
      <c r="C105" s="935"/>
      <c r="D105" s="935"/>
      <c r="E105" s="935"/>
      <c r="F105" s="935"/>
      <c r="G105" s="935" t="str">
        <f>IF(項目一覧!$C$62=0,"",項目一覧!$C$62)</f>
        <v/>
      </c>
      <c r="H105" s="974"/>
      <c r="I105" s="974"/>
      <c r="J105" s="935"/>
      <c r="K105" s="935"/>
      <c r="L105" s="935"/>
      <c r="M105" s="935"/>
      <c r="N105" s="935"/>
      <c r="O105" s="935"/>
      <c r="P105" s="935"/>
      <c r="Q105" s="935"/>
      <c r="R105" s="935"/>
      <c r="S105" s="935"/>
      <c r="T105" s="935"/>
      <c r="U105" s="935"/>
      <c r="V105" s="935"/>
      <c r="W105" s="935"/>
      <c r="X105" s="935"/>
      <c r="Y105" s="935"/>
      <c r="Z105" s="935"/>
      <c r="AA105" s="935"/>
    </row>
    <row r="106" spans="1:34" ht="15.75" customHeight="1">
      <c r="A106" s="1227" t="s">
        <v>323</v>
      </c>
      <c r="B106" s="937" t="s">
        <v>710</v>
      </c>
      <c r="C106" s="914"/>
      <c r="D106" s="914"/>
      <c r="E106" s="914"/>
      <c r="F106" s="992"/>
      <c r="G106" s="992"/>
      <c r="J106" s="948"/>
      <c r="K106" s="992"/>
      <c r="L106" s="992"/>
      <c r="M106" s="992"/>
      <c r="N106" s="992"/>
      <c r="O106" s="992"/>
      <c r="P106" s="992"/>
      <c r="Q106" s="992"/>
      <c r="R106" s="992"/>
      <c r="S106" s="992"/>
      <c r="T106" s="992"/>
      <c r="U106" s="992"/>
      <c r="V106" s="992"/>
      <c r="W106" s="992"/>
      <c r="X106" s="992"/>
      <c r="Y106" s="992"/>
      <c r="Z106" s="992"/>
      <c r="AA106" s="992"/>
    </row>
    <row r="107" spans="1:34" ht="26.25" customHeight="1">
      <c r="A107" s="1074"/>
      <c r="B107" s="906" t="s">
        <v>709</v>
      </c>
      <c r="C107" s="906"/>
      <c r="D107" s="906"/>
      <c r="E107" s="906"/>
      <c r="F107" s="1680" t="str">
        <f>IF(項目一覧!$C$69=0,"",IF(項目一覧!$C$71=0,項目一覧!$C$69&amp;項目一覧!$C$70,項目一覧!$C$69&amp;項目一覧!$C$70&amp;項目一覧!$C$71))</f>
        <v/>
      </c>
      <c r="G107" s="1680"/>
      <c r="H107" s="1680"/>
      <c r="I107" s="1680"/>
      <c r="J107" s="1680"/>
      <c r="K107" s="1680"/>
      <c r="L107" s="1680"/>
      <c r="M107" s="1680"/>
      <c r="N107" s="1680"/>
      <c r="O107" s="1680"/>
      <c r="P107" s="1680"/>
      <c r="Q107" s="1680"/>
      <c r="R107" s="1680"/>
      <c r="S107" s="1680"/>
      <c r="T107" s="1680"/>
      <c r="U107" s="1680"/>
      <c r="V107" s="1680"/>
      <c r="W107" s="1680"/>
      <c r="X107" s="1680"/>
      <c r="Y107" s="1680"/>
      <c r="Z107" s="1680"/>
      <c r="AA107" s="1680"/>
    </row>
    <row r="108" spans="1:34" ht="26.25" customHeight="1">
      <c r="A108" s="1073"/>
      <c r="B108" s="935" t="s">
        <v>623</v>
      </c>
      <c r="C108" s="935"/>
      <c r="D108" s="935"/>
      <c r="E108" s="935"/>
      <c r="F108" s="1681" t="str">
        <f>IF(項目一覧!$C$72=0,"",IF(項目一覧!$C$74=0,項目一覧!$C$72&amp;項目一覧!$C$73,項目一覧!$C$72&amp;項目一覧!$C$73&amp;項目一覧!$C$74))</f>
        <v/>
      </c>
      <c r="G108" s="1681"/>
      <c r="H108" s="1681"/>
      <c r="I108" s="1681"/>
      <c r="J108" s="1681"/>
      <c r="K108" s="1681"/>
      <c r="L108" s="1681"/>
      <c r="M108" s="1681"/>
      <c r="N108" s="1681"/>
      <c r="O108" s="1681"/>
      <c r="P108" s="1681"/>
      <c r="Q108" s="1681"/>
      <c r="R108" s="1681"/>
      <c r="S108" s="1681"/>
      <c r="T108" s="1681"/>
      <c r="U108" s="1681"/>
      <c r="V108" s="1681"/>
      <c r="W108" s="1681"/>
      <c r="X108" s="1681"/>
      <c r="Y108" s="1681"/>
      <c r="Z108" s="1681"/>
      <c r="AA108" s="1681"/>
    </row>
    <row r="109" spans="1:34" ht="15.75" customHeight="1">
      <c r="A109" s="936" t="s">
        <v>323</v>
      </c>
      <c r="B109" s="906" t="s">
        <v>708</v>
      </c>
      <c r="C109" s="906"/>
      <c r="D109" s="906"/>
      <c r="E109" s="906"/>
      <c r="F109" s="906"/>
      <c r="G109" s="906"/>
      <c r="H109" s="906" t="s">
        <v>707</v>
      </c>
      <c r="I109" s="906"/>
      <c r="J109" s="906"/>
      <c r="K109" s="906"/>
      <c r="L109" s="906"/>
      <c r="M109" s="906" t="s">
        <v>700</v>
      </c>
      <c r="N109" s="906"/>
      <c r="O109" s="906"/>
      <c r="P109" s="906"/>
      <c r="Q109" s="906"/>
      <c r="R109" s="906"/>
      <c r="S109" s="906"/>
      <c r="T109" s="906"/>
      <c r="U109" s="906"/>
      <c r="V109" s="906"/>
      <c r="W109" s="906"/>
      <c r="X109" s="906"/>
      <c r="Y109" s="906"/>
      <c r="Z109" s="906"/>
      <c r="AA109" s="906"/>
      <c r="AH109" s="1065"/>
    </row>
    <row r="110" spans="1:34" ht="15.75" customHeight="1">
      <c r="A110" s="945"/>
      <c r="B110" s="906" t="s">
        <v>706</v>
      </c>
      <c r="C110" s="906"/>
      <c r="D110" s="906"/>
      <c r="E110" s="906" t="s">
        <v>165</v>
      </c>
      <c r="F110" s="906"/>
      <c r="G110" s="906"/>
      <c r="H110" s="906"/>
      <c r="I110" s="906"/>
      <c r="J110" s="906" t="s">
        <v>700</v>
      </c>
      <c r="N110" s="906"/>
      <c r="O110" s="906"/>
      <c r="P110" s="906"/>
      <c r="Q110" s="906"/>
      <c r="R110" s="906"/>
      <c r="S110" s="906"/>
      <c r="T110" s="906"/>
      <c r="U110" s="906"/>
      <c r="V110" s="906"/>
      <c r="W110" s="906"/>
      <c r="X110" s="906"/>
      <c r="Y110" s="906"/>
      <c r="Z110" s="906"/>
      <c r="AA110" s="906"/>
    </row>
    <row r="111" spans="1:34" ht="15.75" customHeight="1">
      <c r="A111" s="945"/>
      <c r="B111" s="906" t="s">
        <v>705</v>
      </c>
      <c r="C111" s="906"/>
      <c r="D111" s="906"/>
      <c r="E111" s="906"/>
      <c r="F111" s="906"/>
      <c r="G111" s="906"/>
      <c r="H111" s="906"/>
      <c r="I111" s="1200"/>
      <c r="J111" s="906"/>
      <c r="K111" s="906"/>
      <c r="L111" s="906" t="s">
        <v>704</v>
      </c>
      <c r="M111" s="906"/>
      <c r="N111" s="906"/>
      <c r="O111" s="906"/>
      <c r="P111" s="906"/>
      <c r="Q111" s="906"/>
      <c r="R111" s="906"/>
      <c r="S111" s="906"/>
      <c r="T111" s="906"/>
      <c r="U111" s="906"/>
      <c r="V111" s="906"/>
      <c r="W111" s="906"/>
      <c r="X111" s="906"/>
      <c r="Y111" s="906"/>
      <c r="Z111" s="906"/>
      <c r="AA111" s="906"/>
    </row>
    <row r="112" spans="1:34" ht="15.75" customHeight="1">
      <c r="A112" s="945"/>
      <c r="B112" s="906" t="s">
        <v>329</v>
      </c>
      <c r="C112" s="906"/>
      <c r="D112" s="906"/>
      <c r="E112" s="906"/>
    </row>
    <row r="113" spans="1:27" ht="15.75" customHeight="1">
      <c r="A113" s="945"/>
      <c r="B113" s="906" t="s">
        <v>703</v>
      </c>
      <c r="C113" s="906"/>
      <c r="D113" s="906"/>
      <c r="E113" s="906"/>
      <c r="F113" s="936" t="s">
        <v>701</v>
      </c>
      <c r="G113" s="906" t="s">
        <v>308</v>
      </c>
      <c r="H113" s="906"/>
      <c r="I113" s="1203" t="s">
        <v>701</v>
      </c>
      <c r="J113" s="906" t="s">
        <v>307</v>
      </c>
      <c r="K113" s="906"/>
      <c r="L113" s="936" t="s">
        <v>701</v>
      </c>
      <c r="M113" s="906" t="s">
        <v>702</v>
      </c>
      <c r="N113" s="906"/>
      <c r="O113" s="936" t="s">
        <v>701</v>
      </c>
      <c r="P113" s="906" t="s">
        <v>177</v>
      </c>
      <c r="Q113" s="906"/>
      <c r="R113" s="906"/>
      <c r="S113" s="906"/>
      <c r="T113" s="906"/>
      <c r="U113" s="906"/>
      <c r="V113" s="906"/>
      <c r="W113" s="906"/>
      <c r="X113" s="906"/>
      <c r="Y113" s="906"/>
      <c r="Z113" s="906"/>
      <c r="AA113" s="906" t="s">
        <v>700</v>
      </c>
    </row>
    <row r="114" spans="1:27" ht="15.75" customHeight="1">
      <c r="A114" s="945"/>
      <c r="B114" s="906" t="s">
        <v>699</v>
      </c>
      <c r="F114" s="906"/>
      <c r="G114" s="906"/>
      <c r="H114" s="906"/>
      <c r="I114" s="906"/>
      <c r="J114" s="906"/>
      <c r="K114" s="906"/>
      <c r="L114" s="906"/>
      <c r="M114" s="906"/>
      <c r="N114" s="906"/>
      <c r="O114" s="906"/>
      <c r="P114" s="906"/>
      <c r="Q114" s="906"/>
      <c r="R114" s="906"/>
      <c r="S114" s="906"/>
      <c r="T114" s="906"/>
      <c r="U114" s="906"/>
      <c r="V114" s="906"/>
      <c r="W114" s="906"/>
      <c r="X114" s="906"/>
      <c r="Y114" s="906"/>
      <c r="Z114" s="906"/>
      <c r="AA114" s="906"/>
    </row>
    <row r="115" spans="1:27" ht="16.5" customHeight="1">
      <c r="A115" s="972" t="s">
        <v>323</v>
      </c>
      <c r="B115" s="973" t="s">
        <v>698</v>
      </c>
      <c r="C115" s="973"/>
      <c r="D115" s="973"/>
      <c r="E115" s="973"/>
      <c r="F115" s="973"/>
      <c r="G115" s="973"/>
      <c r="H115" s="973"/>
      <c r="I115" s="973"/>
      <c r="J115" s="922" t="s">
        <v>2809</v>
      </c>
      <c r="K115" s="973"/>
      <c r="L115" s="972"/>
      <c r="M115" s="973" t="s">
        <v>318</v>
      </c>
      <c r="N115" s="972"/>
      <c r="O115" s="973" t="s">
        <v>317</v>
      </c>
      <c r="P115" s="972"/>
      <c r="Q115" s="973" t="s">
        <v>316</v>
      </c>
      <c r="R115" s="973"/>
      <c r="S115" s="922"/>
      <c r="T115" s="922"/>
      <c r="U115" s="973"/>
      <c r="V115" s="973"/>
      <c r="W115" s="973"/>
      <c r="X115" s="973"/>
      <c r="Y115" s="973"/>
      <c r="Z115" s="973"/>
      <c r="AA115" s="973"/>
    </row>
    <row r="116" spans="1:27" ht="16.5" customHeight="1">
      <c r="A116" s="972" t="s">
        <v>323</v>
      </c>
      <c r="B116" s="973" t="s">
        <v>697</v>
      </c>
      <c r="C116" s="973"/>
      <c r="D116" s="973"/>
      <c r="E116" s="973"/>
      <c r="F116" s="973"/>
      <c r="G116" s="973"/>
      <c r="H116" s="973"/>
      <c r="I116" s="973"/>
      <c r="J116" s="932" t="s">
        <v>2809</v>
      </c>
      <c r="K116" s="973"/>
      <c r="L116" s="972"/>
      <c r="M116" s="973" t="s">
        <v>318</v>
      </c>
      <c r="N116" s="972"/>
      <c r="O116" s="973" t="s">
        <v>317</v>
      </c>
      <c r="P116" s="972"/>
      <c r="Q116" s="973" t="s">
        <v>316</v>
      </c>
      <c r="R116" s="973"/>
      <c r="S116" s="922"/>
      <c r="T116" s="922"/>
      <c r="U116" s="973"/>
      <c r="V116" s="973"/>
      <c r="W116" s="973"/>
      <c r="X116" s="973"/>
      <c r="Y116" s="973"/>
      <c r="Z116" s="973"/>
      <c r="AA116" s="973"/>
    </row>
    <row r="117" spans="1:27" ht="15.75" customHeight="1">
      <c r="A117" s="936" t="s">
        <v>323</v>
      </c>
      <c r="B117" s="906" t="s">
        <v>696</v>
      </c>
      <c r="C117" s="906"/>
      <c r="D117" s="906"/>
      <c r="E117" s="906"/>
      <c r="F117" s="906"/>
      <c r="G117" s="906"/>
      <c r="H117" s="906"/>
      <c r="I117" s="906"/>
      <c r="J117" s="906"/>
      <c r="K117" s="906"/>
      <c r="L117" s="906"/>
      <c r="M117" s="906"/>
      <c r="N117" s="906"/>
      <c r="O117" s="906"/>
      <c r="P117" s="906"/>
      <c r="Q117" s="906"/>
      <c r="R117" s="906"/>
      <c r="S117" s="903"/>
      <c r="T117" s="903"/>
      <c r="U117" s="906" t="s">
        <v>321</v>
      </c>
      <c r="V117" s="906"/>
      <c r="W117" s="906"/>
      <c r="X117" s="906"/>
      <c r="Y117" s="906"/>
      <c r="Z117" s="906"/>
      <c r="AA117" s="906"/>
    </row>
    <row r="118" spans="1:27" ht="15.75" customHeight="1">
      <c r="A118" s="936"/>
      <c r="B118" s="906"/>
      <c r="C118" s="906"/>
      <c r="D118" s="906"/>
      <c r="E118" s="975" t="s">
        <v>695</v>
      </c>
      <c r="F118" s="1667"/>
      <c r="G118" s="1667"/>
      <c r="H118" s="936" t="s">
        <v>694</v>
      </c>
      <c r="J118" s="903" t="s">
        <v>2809</v>
      </c>
      <c r="K118" s="906"/>
      <c r="L118" s="936"/>
      <c r="M118" s="906" t="s">
        <v>318</v>
      </c>
      <c r="N118" s="906"/>
      <c r="O118" s="906" t="s">
        <v>317</v>
      </c>
      <c r="P118" s="906"/>
      <c r="Q118" s="906" t="s">
        <v>316</v>
      </c>
      <c r="R118" s="975" t="s">
        <v>319</v>
      </c>
      <c r="S118" s="2132"/>
      <c r="T118" s="2132"/>
      <c r="U118" s="2132"/>
      <c r="V118" s="2132"/>
      <c r="W118" s="2132"/>
      <c r="X118" s="2132"/>
      <c r="Y118" s="2132"/>
      <c r="Z118" s="2132"/>
      <c r="AA118" s="975" t="s">
        <v>320</v>
      </c>
    </row>
    <row r="119" spans="1:27" ht="15.75" customHeight="1">
      <c r="A119" s="932"/>
      <c r="B119" s="932"/>
      <c r="C119" s="932"/>
      <c r="D119" s="932"/>
      <c r="E119" s="981" t="s">
        <v>695</v>
      </c>
      <c r="F119" s="1699"/>
      <c r="G119" s="1699"/>
      <c r="H119" s="940" t="s">
        <v>694</v>
      </c>
      <c r="I119" s="981"/>
      <c r="J119" s="932" t="s">
        <v>2809</v>
      </c>
      <c r="K119" s="935"/>
      <c r="L119" s="935"/>
      <c r="M119" s="935" t="s">
        <v>318</v>
      </c>
      <c r="N119" s="935"/>
      <c r="O119" s="935" t="s">
        <v>317</v>
      </c>
      <c r="P119" s="935"/>
      <c r="Q119" s="935" t="s">
        <v>316</v>
      </c>
      <c r="R119" s="981" t="s">
        <v>693</v>
      </c>
      <c r="S119" s="2133"/>
      <c r="T119" s="2133"/>
      <c r="U119" s="2133"/>
      <c r="V119" s="2133"/>
      <c r="W119" s="2133"/>
      <c r="X119" s="2133"/>
      <c r="Y119" s="2133"/>
      <c r="Z119" s="2133"/>
      <c r="AA119" s="1199" t="s">
        <v>314</v>
      </c>
    </row>
    <row r="120" spans="1:27" ht="16.5" customHeight="1">
      <c r="A120" s="936" t="s">
        <v>692</v>
      </c>
      <c r="B120" s="906" t="s">
        <v>691</v>
      </c>
      <c r="C120" s="906"/>
      <c r="D120" s="906"/>
      <c r="E120" s="906"/>
      <c r="F120" s="906"/>
      <c r="G120" s="906"/>
      <c r="H120" s="906"/>
      <c r="I120" s="906"/>
      <c r="J120" s="906"/>
      <c r="K120" s="906"/>
      <c r="L120" s="906"/>
      <c r="M120" s="906"/>
      <c r="N120" s="906"/>
      <c r="O120" s="906"/>
      <c r="P120" s="906"/>
      <c r="Q120" s="906"/>
      <c r="R120" s="906"/>
      <c r="S120" s="906"/>
      <c r="T120" s="906"/>
      <c r="U120" s="906"/>
      <c r="V120" s="906"/>
      <c r="W120" s="906"/>
      <c r="X120" s="906"/>
      <c r="Y120" s="906"/>
      <c r="Z120" s="906"/>
      <c r="AA120" s="906"/>
    </row>
    <row r="121" spans="1:27" ht="16.5" customHeight="1">
      <c r="A121" s="936"/>
      <c r="B121" s="906"/>
      <c r="C121" s="906"/>
      <c r="D121" s="906"/>
      <c r="E121" s="906"/>
      <c r="F121" s="906"/>
      <c r="G121" s="906"/>
      <c r="H121" s="906"/>
      <c r="I121" s="906"/>
      <c r="J121" s="906"/>
      <c r="K121" s="906"/>
      <c r="L121" s="906"/>
      <c r="M121" s="906"/>
      <c r="N121" s="906"/>
      <c r="O121" s="906"/>
      <c r="P121" s="906"/>
      <c r="Q121" s="906"/>
      <c r="R121" s="906"/>
      <c r="S121" s="906"/>
      <c r="T121" s="906"/>
      <c r="U121" s="906"/>
      <c r="V121" s="906"/>
      <c r="W121" s="906"/>
      <c r="X121" s="906"/>
      <c r="Y121" s="906"/>
      <c r="Z121" s="906"/>
      <c r="AA121" s="906"/>
    </row>
    <row r="122" spans="1:27" ht="16.5" customHeight="1">
      <c r="A122" s="940"/>
      <c r="B122" s="935"/>
      <c r="C122" s="935"/>
      <c r="D122" s="935"/>
      <c r="E122" s="935"/>
      <c r="F122" s="935"/>
      <c r="G122" s="935"/>
      <c r="H122" s="935"/>
      <c r="I122" s="935"/>
      <c r="J122" s="935"/>
      <c r="K122" s="935"/>
      <c r="L122" s="935"/>
      <c r="M122" s="935"/>
      <c r="N122" s="935"/>
      <c r="O122" s="935"/>
      <c r="P122" s="935"/>
      <c r="Q122" s="935"/>
      <c r="R122" s="935"/>
      <c r="S122" s="935"/>
      <c r="T122" s="935"/>
      <c r="U122" s="935"/>
      <c r="V122" s="935"/>
      <c r="W122" s="935"/>
      <c r="X122" s="935"/>
      <c r="Y122" s="935"/>
      <c r="Z122" s="935"/>
      <c r="AA122" s="935"/>
    </row>
    <row r="123" spans="1:27">
      <c r="A123" s="936"/>
      <c r="B123" s="906"/>
      <c r="C123" s="906"/>
      <c r="D123" s="906"/>
      <c r="E123" s="906"/>
      <c r="F123" s="906"/>
      <c r="G123" s="906"/>
      <c r="H123" s="906"/>
      <c r="I123" s="906"/>
      <c r="J123" s="906"/>
      <c r="K123" s="906"/>
      <c r="L123" s="936"/>
      <c r="M123" s="906"/>
      <c r="N123" s="936"/>
      <c r="O123" s="906"/>
      <c r="P123" s="936"/>
      <c r="Q123" s="906"/>
      <c r="R123" s="906"/>
      <c r="S123" s="903"/>
      <c r="T123" s="903"/>
      <c r="U123" s="906"/>
      <c r="V123" s="906"/>
      <c r="W123" s="906"/>
      <c r="X123" s="906"/>
      <c r="Y123" s="906"/>
      <c r="Z123" s="906"/>
      <c r="AA123" s="906"/>
    </row>
    <row r="124" spans="1:27" ht="13.5" customHeight="1">
      <c r="C124" s="906"/>
      <c r="D124" s="906"/>
      <c r="E124" s="906"/>
      <c r="F124" s="906"/>
      <c r="G124" s="906"/>
      <c r="H124" s="906"/>
      <c r="I124" s="906"/>
      <c r="J124" s="906"/>
      <c r="K124" s="906"/>
      <c r="L124" s="906"/>
      <c r="M124" s="906"/>
      <c r="N124" s="906"/>
      <c r="O124" s="906"/>
      <c r="P124" s="906"/>
      <c r="Q124" s="906"/>
      <c r="R124" s="906"/>
      <c r="S124" s="903"/>
      <c r="T124" s="903"/>
      <c r="U124" s="906"/>
      <c r="V124" s="906"/>
      <c r="W124" s="906"/>
      <c r="X124" s="906"/>
      <c r="Y124" s="906"/>
      <c r="Z124" s="906"/>
      <c r="AA124" s="906"/>
    </row>
    <row r="125" spans="1:27" ht="15" customHeight="1">
      <c r="A125" s="936"/>
      <c r="C125" s="906"/>
      <c r="D125" s="906"/>
      <c r="E125" s="975"/>
      <c r="F125" s="906"/>
      <c r="G125" s="906"/>
      <c r="H125" s="906"/>
      <c r="I125" s="975"/>
      <c r="J125" s="906"/>
      <c r="K125" s="906"/>
      <c r="L125" s="936"/>
      <c r="M125" s="906"/>
      <c r="N125" s="906"/>
      <c r="O125" s="906"/>
      <c r="P125" s="906"/>
      <c r="Q125" s="906"/>
      <c r="R125" s="975"/>
      <c r="S125" s="1667"/>
      <c r="T125" s="1667"/>
      <c r="U125" s="1667"/>
      <c r="V125" s="1667"/>
      <c r="W125" s="1667"/>
      <c r="X125" s="1667"/>
      <c r="Y125" s="1667"/>
      <c r="Z125" s="1667"/>
      <c r="AA125" s="975"/>
    </row>
    <row r="126" spans="1:27" ht="15" customHeight="1">
      <c r="A126" s="903"/>
      <c r="B126" s="903"/>
      <c r="C126" s="903"/>
      <c r="D126" s="903"/>
      <c r="E126" s="975"/>
      <c r="F126" s="1667"/>
      <c r="G126" s="1667"/>
      <c r="H126" s="1667"/>
      <c r="I126" s="975"/>
      <c r="J126" s="903"/>
      <c r="K126" s="906"/>
      <c r="L126" s="906"/>
      <c r="M126" s="906"/>
      <c r="N126" s="906"/>
      <c r="O126" s="906"/>
      <c r="P126" s="906"/>
      <c r="Q126" s="906"/>
      <c r="R126" s="975"/>
      <c r="S126" s="1667"/>
      <c r="T126" s="1667"/>
      <c r="U126" s="1667"/>
      <c r="V126" s="1667"/>
      <c r="W126" s="1667"/>
      <c r="X126" s="1667"/>
      <c r="Y126" s="1667"/>
      <c r="Z126" s="1667"/>
      <c r="AA126" s="934"/>
    </row>
    <row r="127" spans="1:27" ht="15" customHeight="1">
      <c r="A127" s="903"/>
      <c r="B127" s="903"/>
      <c r="C127" s="903"/>
      <c r="D127" s="903"/>
      <c r="E127" s="975"/>
      <c r="F127" s="1667"/>
      <c r="G127" s="1667"/>
      <c r="H127" s="1667"/>
      <c r="I127" s="975"/>
      <c r="J127" s="903"/>
      <c r="K127" s="906"/>
      <c r="L127" s="906"/>
      <c r="M127" s="906"/>
      <c r="N127" s="906"/>
      <c r="O127" s="906"/>
      <c r="P127" s="906"/>
      <c r="Q127" s="906"/>
      <c r="R127" s="975"/>
      <c r="S127" s="1667"/>
      <c r="T127" s="1667"/>
      <c r="U127" s="1667"/>
      <c r="V127" s="1667"/>
      <c r="W127" s="1667"/>
      <c r="X127" s="1667"/>
      <c r="Y127" s="1667"/>
      <c r="Z127" s="1667"/>
      <c r="AA127" s="934"/>
    </row>
    <row r="128" spans="1:27" ht="13.5" customHeight="1">
      <c r="A128" s="936"/>
      <c r="B128" s="906"/>
      <c r="C128" s="906"/>
      <c r="D128" s="906"/>
      <c r="E128" s="906"/>
      <c r="F128" s="906"/>
      <c r="G128" s="906"/>
      <c r="H128" s="906"/>
      <c r="I128" s="1802"/>
      <c r="J128" s="1802"/>
      <c r="K128" s="1802"/>
      <c r="L128" s="1802"/>
      <c r="M128" s="1802"/>
      <c r="N128" s="1802"/>
      <c r="O128" s="1802"/>
      <c r="P128" s="1802"/>
      <c r="Q128" s="1802"/>
      <c r="R128" s="1802"/>
      <c r="S128" s="1802"/>
      <c r="T128" s="1802"/>
      <c r="U128" s="1802"/>
      <c r="V128" s="1802"/>
      <c r="W128" s="1802"/>
      <c r="X128" s="1802"/>
      <c r="Y128" s="1802"/>
      <c r="Z128" s="1802"/>
      <c r="AA128" s="1802"/>
    </row>
    <row r="129" spans="1:27" ht="15.75" customHeight="1">
      <c r="A129" s="903"/>
      <c r="B129" s="903"/>
      <c r="C129" s="903"/>
      <c r="D129" s="903"/>
      <c r="E129" s="903"/>
      <c r="F129" s="903"/>
      <c r="G129" s="903"/>
      <c r="H129" s="903"/>
      <c r="I129" s="1802"/>
      <c r="J129" s="1802"/>
      <c r="K129" s="1802"/>
      <c r="L129" s="1802"/>
      <c r="M129" s="1802"/>
      <c r="N129" s="1802"/>
      <c r="O129" s="1802"/>
      <c r="P129" s="1802"/>
      <c r="Q129" s="1802"/>
      <c r="R129" s="1802"/>
      <c r="S129" s="1802"/>
      <c r="T129" s="1802"/>
      <c r="U129" s="1802"/>
      <c r="V129" s="1802"/>
      <c r="W129" s="1802"/>
      <c r="X129" s="1802"/>
      <c r="Y129" s="1802"/>
      <c r="Z129" s="1802"/>
      <c r="AA129" s="1802"/>
    </row>
    <row r="130" spans="1:27" ht="15.75" customHeight="1">
      <c r="A130" s="936"/>
      <c r="B130" s="906"/>
      <c r="C130" s="906"/>
      <c r="D130" s="906"/>
      <c r="E130" s="906"/>
      <c r="F130" s="906"/>
      <c r="G130" s="906"/>
      <c r="H130" s="906"/>
      <c r="I130" s="1802"/>
      <c r="J130" s="1726"/>
      <c r="K130" s="1726"/>
      <c r="L130" s="1726"/>
      <c r="M130" s="1726"/>
      <c r="N130" s="1726"/>
      <c r="O130" s="1726"/>
      <c r="P130" s="1726"/>
      <c r="Q130" s="1726"/>
      <c r="R130" s="1726"/>
      <c r="S130" s="1726"/>
      <c r="T130" s="1726"/>
      <c r="U130" s="1726"/>
      <c r="V130" s="1726"/>
      <c r="W130" s="1726"/>
      <c r="X130" s="1726"/>
      <c r="Y130" s="1726"/>
      <c r="Z130" s="1726"/>
      <c r="AA130" s="1726"/>
    </row>
    <row r="131" spans="1:27" ht="15.75" customHeight="1">
      <c r="A131" s="903"/>
      <c r="B131" s="903"/>
      <c r="C131" s="903"/>
      <c r="D131" s="903"/>
      <c r="E131" s="903"/>
      <c r="F131" s="903"/>
      <c r="G131" s="903"/>
      <c r="H131" s="903"/>
      <c r="I131" s="1726"/>
      <c r="J131" s="1726"/>
      <c r="K131" s="1726"/>
      <c r="L131" s="1726"/>
      <c r="M131" s="1726"/>
      <c r="N131" s="1726"/>
      <c r="O131" s="1726"/>
      <c r="P131" s="1726"/>
      <c r="Q131" s="1726"/>
      <c r="R131" s="1726"/>
      <c r="S131" s="1726"/>
      <c r="T131" s="1726"/>
      <c r="U131" s="1726"/>
      <c r="V131" s="1726"/>
      <c r="W131" s="1726"/>
      <c r="X131" s="1726"/>
      <c r="Y131" s="1726"/>
      <c r="Z131" s="1726"/>
      <c r="AA131" s="1726"/>
    </row>
    <row r="132" spans="1:27" ht="18" customHeight="1">
      <c r="A132" s="1682"/>
      <c r="B132" s="1682"/>
      <c r="C132" s="1682"/>
      <c r="D132" s="1682"/>
      <c r="E132" s="1682"/>
      <c r="F132" s="1682"/>
      <c r="G132" s="1682"/>
      <c r="H132" s="1682"/>
      <c r="I132" s="1682"/>
      <c r="J132" s="1682"/>
      <c r="K132" s="1682"/>
      <c r="L132" s="1682"/>
      <c r="M132" s="1682"/>
      <c r="N132" s="1682"/>
      <c r="O132" s="1682"/>
      <c r="P132" s="1682"/>
      <c r="Q132" s="1682"/>
      <c r="R132" s="1682"/>
      <c r="S132" s="1682"/>
      <c r="T132" s="1682"/>
      <c r="U132" s="1682"/>
      <c r="V132" s="1682"/>
      <c r="W132" s="1682"/>
      <c r="X132" s="1682"/>
      <c r="Y132" s="1682"/>
      <c r="Z132" s="1682"/>
      <c r="AA132" s="1682"/>
    </row>
    <row r="133" spans="1:27" ht="15.75" customHeight="1">
      <c r="A133" s="906"/>
      <c r="B133" s="906"/>
      <c r="C133" s="906"/>
      <c r="D133" s="906"/>
      <c r="E133" s="906"/>
      <c r="F133" s="906"/>
      <c r="G133" s="906"/>
      <c r="H133" s="906"/>
      <c r="I133" s="906"/>
      <c r="J133" s="906"/>
      <c r="K133" s="906"/>
      <c r="L133" s="906"/>
      <c r="M133" s="906"/>
      <c r="N133" s="906"/>
      <c r="O133" s="906"/>
      <c r="P133" s="906"/>
      <c r="Q133" s="906"/>
      <c r="R133" s="906"/>
      <c r="S133" s="906"/>
      <c r="T133" s="906"/>
      <c r="U133" s="906"/>
      <c r="V133" s="906"/>
      <c r="W133" s="906"/>
      <c r="X133" s="906"/>
      <c r="Y133" s="906"/>
      <c r="Z133" s="906"/>
      <c r="AA133" s="906"/>
    </row>
    <row r="134" spans="1:27" ht="15.75" customHeight="1">
      <c r="A134" s="936"/>
      <c r="B134" s="906"/>
      <c r="C134" s="906"/>
      <c r="D134" s="906"/>
      <c r="E134" s="906"/>
      <c r="F134" s="1667"/>
      <c r="G134" s="1667"/>
      <c r="H134" s="1667"/>
      <c r="I134" s="1667"/>
      <c r="K134" s="906"/>
      <c r="L134" s="906"/>
      <c r="M134" s="906"/>
      <c r="N134" s="906"/>
      <c r="O134" s="906"/>
      <c r="P134" s="906"/>
      <c r="Q134" s="906"/>
      <c r="R134" s="906"/>
      <c r="S134" s="906"/>
      <c r="T134" s="906"/>
      <c r="U134" s="906"/>
      <c r="V134" s="906"/>
      <c r="W134" s="906"/>
      <c r="X134" s="906"/>
      <c r="Y134" s="906"/>
      <c r="Z134" s="906"/>
      <c r="AA134" s="906"/>
    </row>
    <row r="135" spans="1:27" ht="15.75" customHeight="1">
      <c r="A135" s="936"/>
      <c r="B135" s="906"/>
      <c r="C135" s="906"/>
      <c r="D135" s="906"/>
      <c r="E135" s="906"/>
      <c r="F135" s="906"/>
      <c r="G135" s="1667"/>
      <c r="H135" s="1667"/>
      <c r="I135" s="906"/>
      <c r="J135" s="1700"/>
      <c r="K135" s="1700"/>
      <c r="L135" s="1700"/>
      <c r="M135" s="1700"/>
      <c r="N135" s="1700"/>
      <c r="O135" s="1700"/>
      <c r="P135" s="1700"/>
      <c r="Q135" s="1700"/>
      <c r="R135" s="1700"/>
      <c r="S135" s="1700"/>
      <c r="T135" s="1700"/>
      <c r="U135" s="1700"/>
      <c r="V135" s="1700"/>
      <c r="W135" s="1700"/>
      <c r="X135" s="1700"/>
      <c r="Y135" s="1700"/>
      <c r="Z135" s="1700"/>
      <c r="AA135" s="1700"/>
    </row>
    <row r="136" spans="1:27" ht="15.75" customHeight="1">
      <c r="A136" s="906"/>
      <c r="B136" s="906"/>
      <c r="C136" s="906"/>
      <c r="D136" s="906"/>
      <c r="E136" s="906"/>
      <c r="F136" s="906"/>
      <c r="G136" s="1667"/>
      <c r="H136" s="1667"/>
      <c r="I136" s="906"/>
      <c r="J136" s="1700"/>
      <c r="K136" s="1700"/>
      <c r="L136" s="1700"/>
      <c r="M136" s="1700"/>
      <c r="N136" s="1700"/>
      <c r="O136" s="1700"/>
      <c r="P136" s="1700"/>
      <c r="Q136" s="1700"/>
      <c r="R136" s="1700"/>
      <c r="S136" s="1700"/>
      <c r="T136" s="1700"/>
      <c r="U136" s="1700"/>
      <c r="V136" s="1700"/>
      <c r="W136" s="1700"/>
      <c r="X136" s="1700"/>
      <c r="Y136" s="1700"/>
      <c r="Z136" s="1700"/>
      <c r="AA136" s="1700"/>
    </row>
    <row r="137" spans="1:27" ht="15.75" customHeight="1">
      <c r="A137" s="906"/>
      <c r="B137" s="906"/>
      <c r="C137" s="906"/>
      <c r="D137" s="906"/>
      <c r="E137" s="906"/>
      <c r="F137" s="906"/>
      <c r="G137" s="1667"/>
      <c r="H137" s="1667"/>
      <c r="I137" s="906"/>
      <c r="J137" s="1700"/>
      <c r="K137" s="1700"/>
      <c r="L137" s="1700"/>
      <c r="M137" s="1700"/>
      <c r="N137" s="1700"/>
      <c r="O137" s="1700"/>
      <c r="P137" s="1700"/>
      <c r="Q137" s="1700"/>
      <c r="R137" s="1700"/>
      <c r="S137" s="1700"/>
      <c r="T137" s="1700"/>
      <c r="U137" s="1700"/>
      <c r="V137" s="1700"/>
      <c r="W137" s="1700"/>
      <c r="X137" s="1700"/>
      <c r="Y137" s="1700"/>
      <c r="Z137" s="1700"/>
      <c r="AA137" s="1700"/>
    </row>
    <row r="138" spans="1:27" ht="15.75" customHeight="1">
      <c r="A138" s="906"/>
      <c r="B138" s="906"/>
      <c r="C138" s="906"/>
      <c r="D138" s="906"/>
      <c r="E138" s="906"/>
      <c r="F138" s="906"/>
      <c r="G138" s="906"/>
      <c r="H138" s="906"/>
      <c r="I138" s="906"/>
      <c r="J138" s="906"/>
      <c r="K138" s="906"/>
      <c r="L138" s="906"/>
      <c r="M138" s="906"/>
      <c r="N138" s="906"/>
      <c r="O138" s="906"/>
      <c r="P138" s="906"/>
      <c r="Q138" s="906"/>
      <c r="R138" s="906"/>
      <c r="S138" s="906"/>
      <c r="T138" s="906"/>
      <c r="U138" s="906"/>
      <c r="V138" s="906"/>
      <c r="W138" s="906"/>
      <c r="X138" s="906"/>
      <c r="Y138" s="906"/>
      <c r="Z138" s="906"/>
      <c r="AA138" s="906"/>
    </row>
    <row r="139" spans="1:27" ht="15.75" customHeight="1">
      <c r="A139" s="936"/>
      <c r="B139" s="906"/>
      <c r="C139" s="906"/>
      <c r="D139" s="906"/>
      <c r="E139" s="906"/>
      <c r="F139" s="906"/>
      <c r="G139" s="906"/>
      <c r="H139" s="906"/>
      <c r="I139" s="906"/>
      <c r="J139" s="906"/>
      <c r="K139" s="906"/>
      <c r="L139" s="906"/>
      <c r="M139" s="906"/>
      <c r="N139" s="906"/>
      <c r="O139" s="906"/>
      <c r="P139" s="906"/>
      <c r="Q139" s="906"/>
      <c r="R139" s="906"/>
      <c r="S139" s="906"/>
      <c r="T139" s="906"/>
      <c r="U139" s="906"/>
      <c r="V139" s="906"/>
      <c r="W139" s="906"/>
      <c r="X139" s="906"/>
      <c r="Y139" s="906"/>
      <c r="Z139" s="906"/>
      <c r="AA139" s="906"/>
    </row>
    <row r="140" spans="1:27">
      <c r="A140" s="936"/>
      <c r="B140" s="936"/>
      <c r="C140" s="906"/>
      <c r="D140" s="906"/>
      <c r="E140" s="936"/>
      <c r="F140" s="906"/>
      <c r="G140" s="906"/>
      <c r="H140" s="936"/>
      <c r="I140" s="906"/>
      <c r="J140" s="906"/>
      <c r="K140" s="936"/>
      <c r="L140" s="906"/>
      <c r="M140" s="906"/>
      <c r="N140" s="936"/>
      <c r="O140" s="906"/>
      <c r="P140" s="906"/>
      <c r="Q140" s="906"/>
      <c r="R140" s="936"/>
      <c r="S140" s="906"/>
      <c r="T140" s="906"/>
      <c r="U140" s="906"/>
      <c r="V140" s="906"/>
      <c r="W140" s="936"/>
      <c r="X140" s="945"/>
      <c r="Y140" s="906"/>
      <c r="Z140" s="906"/>
      <c r="AA140" s="903"/>
    </row>
    <row r="141" spans="1:27" ht="15.75" customHeight="1">
      <c r="A141" s="936"/>
      <c r="B141" s="906"/>
      <c r="C141" s="906"/>
      <c r="D141" s="906"/>
      <c r="E141" s="906"/>
      <c r="F141" s="906"/>
      <c r="G141" s="906"/>
      <c r="H141" s="906"/>
      <c r="I141" s="906"/>
      <c r="J141" s="906"/>
      <c r="K141" s="906"/>
      <c r="L141" s="906"/>
      <c r="M141" s="906"/>
      <c r="N141" s="906"/>
      <c r="O141" s="906"/>
      <c r="P141" s="906"/>
      <c r="Q141" s="906"/>
      <c r="R141" s="906"/>
      <c r="S141" s="906"/>
      <c r="T141" s="906"/>
      <c r="U141" s="906"/>
      <c r="V141" s="906"/>
      <c r="W141" s="906"/>
      <c r="X141" s="906"/>
      <c r="Y141" s="906"/>
      <c r="Z141" s="906"/>
      <c r="AA141" s="906"/>
    </row>
    <row r="142" spans="1:27" ht="15.75" customHeight="1">
      <c r="A142" s="936"/>
      <c r="B142" s="906"/>
      <c r="C142" s="906"/>
      <c r="D142" s="906"/>
      <c r="E142" s="906"/>
      <c r="F142" s="906"/>
      <c r="G142" s="906"/>
      <c r="H142" s="906"/>
      <c r="I142" s="906"/>
      <c r="J142" s="906"/>
      <c r="K142" s="906"/>
      <c r="L142" s="906"/>
      <c r="M142" s="906"/>
      <c r="N142" s="906"/>
      <c r="O142" s="906"/>
      <c r="P142" s="906"/>
      <c r="Q142" s="906"/>
      <c r="R142" s="906"/>
      <c r="S142" s="906"/>
      <c r="T142" s="906"/>
      <c r="U142" s="906"/>
      <c r="V142" s="906"/>
      <c r="W142" s="906"/>
      <c r="X142" s="906"/>
      <c r="Y142" s="906"/>
      <c r="Z142" s="906"/>
      <c r="AA142" s="906"/>
    </row>
    <row r="143" spans="1:27" ht="15.75" customHeight="1">
      <c r="A143" s="936"/>
      <c r="B143" s="906"/>
      <c r="C143" s="906"/>
      <c r="D143" s="906"/>
      <c r="E143" s="906"/>
      <c r="F143" s="906"/>
      <c r="G143" s="906"/>
      <c r="H143" s="906"/>
      <c r="I143" s="906"/>
      <c r="J143" s="906"/>
      <c r="K143" s="906"/>
      <c r="L143" s="906"/>
      <c r="M143" s="906"/>
      <c r="N143" s="906"/>
      <c r="O143" s="906"/>
      <c r="P143" s="906"/>
      <c r="Q143" s="906"/>
      <c r="R143" s="906"/>
      <c r="S143" s="906"/>
      <c r="T143" s="906"/>
      <c r="U143" s="906"/>
      <c r="V143" s="906"/>
      <c r="W143" s="906"/>
      <c r="X143" s="906"/>
      <c r="Y143" s="906"/>
      <c r="Z143" s="906"/>
      <c r="AA143" s="906"/>
    </row>
    <row r="144" spans="1:27" ht="15.75" customHeight="1">
      <c r="A144" s="906"/>
      <c r="B144" s="906"/>
      <c r="C144" s="906"/>
      <c r="D144" s="906"/>
      <c r="E144" s="906"/>
      <c r="F144" s="906"/>
      <c r="G144" s="906"/>
      <c r="H144" s="906"/>
      <c r="I144" s="906"/>
      <c r="J144" s="906"/>
      <c r="K144" s="1667"/>
      <c r="L144" s="1667"/>
      <c r="M144" s="1667"/>
      <c r="N144" s="906"/>
      <c r="O144" s="906"/>
      <c r="P144" s="906"/>
      <c r="Q144" s="906"/>
      <c r="R144" s="906"/>
      <c r="S144" s="906"/>
      <c r="T144" s="906"/>
      <c r="U144" s="906"/>
      <c r="V144" s="906"/>
      <c r="W144" s="906"/>
      <c r="X144" s="906"/>
      <c r="Y144" s="906"/>
      <c r="Z144" s="906"/>
      <c r="AA144" s="906"/>
    </row>
    <row r="145" spans="1:27" ht="15.75" customHeight="1">
      <c r="A145" s="906"/>
      <c r="B145" s="906"/>
      <c r="C145" s="906"/>
      <c r="D145" s="906"/>
      <c r="E145" s="906"/>
      <c r="F145" s="906"/>
      <c r="G145" s="906"/>
      <c r="H145" s="906"/>
      <c r="I145" s="906"/>
      <c r="J145" s="906"/>
      <c r="K145" s="1667"/>
      <c r="L145" s="1667"/>
      <c r="M145" s="1667"/>
      <c r="N145" s="906"/>
      <c r="O145" s="906"/>
      <c r="P145" s="906"/>
      <c r="Q145" s="906"/>
      <c r="R145" s="906"/>
      <c r="S145" s="906"/>
      <c r="T145" s="906"/>
      <c r="U145" s="906"/>
      <c r="V145" s="906"/>
      <c r="W145" s="906"/>
      <c r="X145" s="906"/>
      <c r="Y145" s="906"/>
      <c r="Z145" s="906"/>
      <c r="AA145" s="906"/>
    </row>
    <row r="146" spans="1:27" ht="15.75" customHeight="1">
      <c r="A146" s="906"/>
      <c r="B146" s="906"/>
      <c r="C146" s="906"/>
      <c r="D146" s="906"/>
      <c r="E146" s="906"/>
      <c r="F146" s="906"/>
      <c r="G146" s="906"/>
      <c r="H146" s="906"/>
      <c r="I146" s="906"/>
      <c r="J146" s="906"/>
      <c r="K146" s="1667"/>
      <c r="L146" s="1667"/>
      <c r="M146" s="1667"/>
      <c r="N146" s="906"/>
      <c r="O146" s="906"/>
      <c r="P146" s="906"/>
      <c r="Q146" s="906"/>
      <c r="R146" s="906"/>
      <c r="S146" s="906"/>
      <c r="T146" s="906"/>
      <c r="U146" s="906"/>
      <c r="V146" s="906"/>
      <c r="W146" s="906"/>
      <c r="X146" s="906"/>
      <c r="Y146" s="906"/>
      <c r="Z146" s="906"/>
      <c r="AA146" s="906"/>
    </row>
    <row r="147" spans="1:27" ht="15.75" customHeight="1">
      <c r="A147" s="906"/>
      <c r="B147" s="906"/>
      <c r="C147" s="906"/>
      <c r="D147" s="906"/>
      <c r="E147" s="906"/>
      <c r="F147" s="906"/>
      <c r="G147" s="906"/>
      <c r="H147" s="906"/>
      <c r="I147" s="906"/>
      <c r="J147" s="906"/>
      <c r="K147" s="1667"/>
      <c r="L147" s="1667"/>
      <c r="M147" s="1667"/>
      <c r="N147" s="906"/>
      <c r="O147" s="906"/>
      <c r="P147" s="906"/>
      <c r="Q147" s="906"/>
      <c r="R147" s="906"/>
      <c r="S147" s="906"/>
      <c r="T147" s="906"/>
      <c r="U147" s="906"/>
      <c r="V147" s="906"/>
      <c r="W147" s="906"/>
      <c r="X147" s="906"/>
      <c r="Y147" s="906"/>
      <c r="Z147" s="906"/>
      <c r="AA147" s="906"/>
    </row>
    <row r="148" spans="1:27" ht="15.75" customHeight="1">
      <c r="A148" s="936"/>
      <c r="B148" s="906"/>
      <c r="C148" s="906"/>
      <c r="D148" s="906"/>
      <c r="E148" s="906"/>
      <c r="F148" s="906"/>
      <c r="G148" s="906"/>
      <c r="H148" s="906"/>
      <c r="I148" s="906"/>
      <c r="J148" s="906"/>
      <c r="K148" s="906"/>
      <c r="L148" s="906"/>
      <c r="M148" s="906"/>
      <c r="N148" s="906"/>
      <c r="O148" s="906"/>
      <c r="P148" s="906"/>
      <c r="Q148" s="906"/>
      <c r="R148" s="906"/>
      <c r="S148" s="906"/>
      <c r="T148" s="906"/>
      <c r="U148" s="906"/>
      <c r="V148" s="906"/>
      <c r="W148" s="906"/>
      <c r="X148" s="906"/>
      <c r="Y148" s="906"/>
      <c r="Z148" s="906"/>
      <c r="AA148" s="906"/>
    </row>
    <row r="149" spans="1:27" ht="15.75" customHeight="1">
      <c r="A149" s="906"/>
      <c r="B149" s="906"/>
      <c r="C149" s="906"/>
      <c r="D149" s="906"/>
      <c r="E149" s="906"/>
      <c r="F149" s="906"/>
      <c r="G149" s="906"/>
      <c r="H149" s="906"/>
      <c r="I149" s="906"/>
      <c r="J149" s="906"/>
      <c r="K149" s="2121"/>
      <c r="L149" s="2121"/>
      <c r="M149" s="2121"/>
      <c r="N149" s="2121"/>
      <c r="O149" s="906"/>
      <c r="P149" s="906"/>
      <c r="Q149" s="906"/>
      <c r="R149" s="906"/>
      <c r="S149" s="906"/>
      <c r="T149" s="906"/>
      <c r="U149" s="906"/>
      <c r="V149" s="906"/>
      <c r="W149" s="906"/>
      <c r="X149" s="906"/>
      <c r="Y149" s="906"/>
      <c r="Z149" s="906"/>
      <c r="AA149" s="906"/>
    </row>
    <row r="150" spans="1:27" ht="15.75" customHeight="1">
      <c r="A150" s="906"/>
      <c r="B150" s="906"/>
      <c r="C150" s="906"/>
      <c r="D150" s="906"/>
      <c r="E150" s="906"/>
      <c r="F150" s="906"/>
      <c r="G150" s="906"/>
      <c r="H150" s="906"/>
      <c r="I150" s="906"/>
      <c r="J150" s="906"/>
      <c r="K150" s="2121"/>
      <c r="L150" s="2121"/>
      <c r="M150" s="2121"/>
      <c r="N150" s="2121"/>
      <c r="O150" s="906"/>
      <c r="P150" s="906"/>
      <c r="Q150" s="906"/>
      <c r="R150" s="906"/>
      <c r="S150" s="906"/>
      <c r="T150" s="906"/>
      <c r="U150" s="906"/>
      <c r="V150" s="906"/>
      <c r="W150" s="906"/>
      <c r="X150" s="906"/>
      <c r="Y150" s="906"/>
      <c r="Z150" s="906"/>
      <c r="AA150" s="906"/>
    </row>
    <row r="151" spans="1:27" ht="15.75" customHeight="1">
      <c r="A151" s="936"/>
      <c r="B151" s="906"/>
      <c r="C151" s="906"/>
      <c r="D151" s="906"/>
      <c r="E151" s="906"/>
      <c r="F151" s="906"/>
      <c r="G151" s="906"/>
      <c r="H151" s="906"/>
      <c r="I151" s="906"/>
      <c r="J151" s="906"/>
      <c r="K151" s="906"/>
      <c r="L151" s="906"/>
      <c r="M151" s="906"/>
      <c r="N151" s="906"/>
      <c r="O151" s="906"/>
      <c r="P151" s="906"/>
      <c r="Q151" s="906"/>
      <c r="R151" s="906"/>
      <c r="S151" s="906"/>
      <c r="T151" s="906"/>
      <c r="U151" s="906"/>
      <c r="V151" s="906"/>
      <c r="W151" s="906"/>
      <c r="X151" s="906"/>
      <c r="Y151" s="906"/>
      <c r="Z151" s="906"/>
      <c r="AA151" s="906"/>
    </row>
    <row r="152" spans="1:27" ht="15.75" customHeight="1">
      <c r="A152" s="936"/>
      <c r="B152" s="906"/>
      <c r="C152" s="906"/>
      <c r="D152" s="906"/>
      <c r="E152" s="906"/>
      <c r="F152" s="906"/>
      <c r="G152" s="906"/>
      <c r="H152" s="906"/>
      <c r="I152" s="906"/>
      <c r="J152" s="906"/>
      <c r="K152" s="906"/>
      <c r="L152" s="906"/>
      <c r="M152" s="906"/>
      <c r="N152" s="906"/>
      <c r="O152" s="906"/>
      <c r="P152" s="906"/>
      <c r="Q152" s="906"/>
      <c r="R152" s="906"/>
      <c r="S152" s="906"/>
      <c r="T152" s="906"/>
      <c r="U152" s="906"/>
      <c r="V152" s="906"/>
      <c r="W152" s="906"/>
      <c r="X152" s="906"/>
      <c r="Y152" s="906"/>
      <c r="Z152" s="906"/>
      <c r="AA152" s="906"/>
    </row>
    <row r="153" spans="1:27" ht="15.75" customHeight="1">
      <c r="A153" s="906"/>
      <c r="B153" s="906"/>
      <c r="C153" s="906"/>
      <c r="D153" s="906"/>
      <c r="E153" s="906"/>
      <c r="F153" s="906"/>
      <c r="G153" s="906"/>
      <c r="H153" s="906"/>
      <c r="I153" s="906"/>
      <c r="J153" s="906"/>
      <c r="K153" s="906"/>
      <c r="L153" s="906"/>
      <c r="M153" s="906"/>
      <c r="N153" s="906"/>
      <c r="O153" s="906"/>
      <c r="P153" s="906"/>
      <c r="Q153" s="906"/>
      <c r="R153" s="906"/>
      <c r="S153" s="906"/>
      <c r="T153" s="906"/>
      <c r="U153" s="936"/>
      <c r="V153" s="906"/>
      <c r="W153" s="906"/>
      <c r="X153" s="936"/>
      <c r="Y153" s="906"/>
      <c r="Z153" s="906"/>
      <c r="AA153" s="906"/>
    </row>
    <row r="154" spans="1:27" ht="15.75" customHeight="1">
      <c r="A154" s="906"/>
      <c r="B154" s="906"/>
      <c r="C154" s="906"/>
      <c r="D154" s="906"/>
      <c r="E154" s="906"/>
      <c r="F154" s="906"/>
      <c r="G154" s="906"/>
      <c r="H154" s="906"/>
      <c r="I154" s="906"/>
      <c r="J154" s="906"/>
      <c r="K154" s="906"/>
      <c r="L154" s="906"/>
      <c r="M154" s="906"/>
      <c r="N154" s="906"/>
      <c r="O154" s="906"/>
      <c r="P154" s="906"/>
      <c r="Q154" s="906"/>
      <c r="R154" s="906"/>
      <c r="S154" s="906"/>
      <c r="T154" s="906"/>
      <c r="U154" s="906"/>
      <c r="V154" s="906"/>
      <c r="W154" s="906"/>
      <c r="X154" s="906"/>
      <c r="Y154" s="906"/>
      <c r="Z154" s="906"/>
      <c r="AA154" s="906"/>
    </row>
    <row r="155" spans="1:27" ht="15.75" customHeight="1">
      <c r="A155" s="906"/>
      <c r="B155" s="906"/>
      <c r="C155" s="906"/>
      <c r="D155" s="906"/>
      <c r="E155" s="906"/>
      <c r="F155" s="906"/>
      <c r="G155" s="906"/>
      <c r="H155" s="906"/>
      <c r="I155" s="906"/>
      <c r="J155" s="906"/>
      <c r="K155" s="906"/>
      <c r="L155" s="906"/>
      <c r="M155" s="906"/>
      <c r="N155" s="906"/>
      <c r="O155" s="906"/>
      <c r="P155" s="906"/>
      <c r="Q155" s="906"/>
      <c r="R155" s="906"/>
      <c r="S155" s="906"/>
      <c r="T155" s="906"/>
      <c r="U155" s="906"/>
      <c r="V155" s="906"/>
      <c r="W155" s="906"/>
      <c r="X155" s="906"/>
      <c r="Y155" s="906"/>
      <c r="Z155" s="906"/>
      <c r="AA155" s="906"/>
    </row>
    <row r="156" spans="1:27" ht="15.75" customHeight="1">
      <c r="A156" s="906"/>
      <c r="B156" s="906"/>
      <c r="C156" s="906"/>
      <c r="D156" s="906"/>
      <c r="E156" s="906"/>
      <c r="F156" s="906"/>
      <c r="G156" s="906"/>
      <c r="H156" s="906"/>
      <c r="I156" s="906"/>
      <c r="J156" s="906"/>
      <c r="K156" s="906"/>
      <c r="L156" s="906"/>
      <c r="M156" s="906"/>
      <c r="N156" s="906"/>
      <c r="O156" s="906"/>
      <c r="P156" s="906"/>
      <c r="Q156" s="906"/>
      <c r="R156" s="906"/>
      <c r="S156" s="906"/>
      <c r="T156" s="906"/>
      <c r="U156" s="906"/>
      <c r="V156" s="906"/>
      <c r="W156" s="906"/>
      <c r="X156" s="906"/>
      <c r="Y156" s="906"/>
      <c r="Z156" s="906"/>
      <c r="AA156" s="906"/>
    </row>
    <row r="157" spans="1:27" ht="15.75" customHeight="1">
      <c r="A157" s="906"/>
      <c r="B157" s="906"/>
      <c r="C157" s="906"/>
      <c r="D157" s="906"/>
      <c r="E157" s="906"/>
      <c r="F157" s="906"/>
      <c r="G157" s="906"/>
      <c r="H157" s="906"/>
      <c r="I157" s="906"/>
      <c r="J157" s="906"/>
      <c r="K157" s="906"/>
      <c r="L157" s="906"/>
      <c r="M157" s="906"/>
      <c r="N157" s="906"/>
      <c r="O157" s="906"/>
      <c r="P157" s="906"/>
      <c r="Q157" s="906"/>
      <c r="R157" s="906"/>
      <c r="S157" s="906"/>
      <c r="T157" s="906"/>
      <c r="U157" s="906"/>
      <c r="V157" s="906"/>
      <c r="W157" s="906"/>
      <c r="X157" s="906"/>
      <c r="Y157" s="906"/>
      <c r="Z157" s="906"/>
      <c r="AA157" s="906"/>
    </row>
    <row r="158" spans="1:27" ht="15.75" customHeight="1">
      <c r="A158" s="906"/>
      <c r="B158" s="906"/>
      <c r="C158" s="906"/>
      <c r="D158" s="906"/>
      <c r="E158" s="906"/>
      <c r="F158" s="906"/>
      <c r="G158" s="906"/>
      <c r="H158" s="906"/>
      <c r="I158" s="906"/>
      <c r="J158" s="906"/>
      <c r="K158" s="906"/>
      <c r="L158" s="906"/>
      <c r="M158" s="906"/>
      <c r="N158" s="906"/>
      <c r="O158" s="906"/>
      <c r="P158" s="906"/>
      <c r="Q158" s="906"/>
      <c r="R158" s="906"/>
      <c r="S158" s="906"/>
      <c r="T158" s="906"/>
      <c r="U158" s="906"/>
      <c r="V158" s="906"/>
      <c r="W158" s="906"/>
      <c r="X158" s="906"/>
      <c r="Y158" s="906"/>
      <c r="Z158" s="906"/>
      <c r="AA158" s="906"/>
    </row>
    <row r="159" spans="1:27" ht="15.75" customHeight="1">
      <c r="A159" s="906"/>
      <c r="B159" s="906"/>
      <c r="C159" s="906"/>
      <c r="D159" s="906"/>
      <c r="E159" s="906"/>
      <c r="F159" s="906"/>
      <c r="G159" s="906"/>
      <c r="H159" s="906"/>
      <c r="I159" s="906"/>
      <c r="J159" s="906"/>
      <c r="K159" s="906"/>
      <c r="L159" s="906"/>
      <c r="M159" s="906"/>
      <c r="N159" s="906"/>
      <c r="O159" s="906"/>
      <c r="P159" s="906"/>
      <c r="Q159" s="906"/>
      <c r="R159" s="906"/>
      <c r="S159" s="906"/>
      <c r="T159" s="906"/>
      <c r="U159" s="906"/>
      <c r="V159" s="906"/>
      <c r="W159" s="906"/>
      <c r="X159" s="906"/>
      <c r="Y159" s="906"/>
      <c r="Z159" s="906"/>
      <c r="AA159" s="906"/>
    </row>
    <row r="160" spans="1:27" ht="15.75" customHeight="1">
      <c r="A160" s="936"/>
      <c r="B160" s="906"/>
      <c r="C160" s="906"/>
      <c r="D160" s="906"/>
      <c r="E160" s="906"/>
      <c r="F160" s="906"/>
      <c r="G160" s="906"/>
      <c r="H160" s="906"/>
      <c r="I160" s="906"/>
      <c r="J160" s="906"/>
      <c r="K160" s="906"/>
      <c r="L160" s="906"/>
      <c r="M160" s="906"/>
      <c r="N160" s="906"/>
      <c r="O160" s="906"/>
      <c r="P160" s="906"/>
      <c r="Q160" s="906"/>
      <c r="R160" s="906"/>
      <c r="S160" s="906"/>
      <c r="T160" s="906"/>
      <c r="U160" s="906"/>
      <c r="V160" s="906"/>
      <c r="W160" s="906"/>
      <c r="X160" s="906"/>
      <c r="Y160" s="906"/>
      <c r="Z160" s="906"/>
      <c r="AA160" s="906"/>
    </row>
    <row r="161" spans="1:27" ht="15.75" customHeight="1">
      <c r="A161" s="906"/>
      <c r="B161" s="906"/>
      <c r="C161" s="906"/>
      <c r="D161" s="906"/>
      <c r="E161" s="906"/>
      <c r="F161" s="906"/>
      <c r="G161" s="906"/>
      <c r="H161" s="906"/>
      <c r="I161" s="975"/>
      <c r="J161" s="1667"/>
      <c r="K161" s="1667"/>
      <c r="L161" s="1667"/>
      <c r="M161" s="1667"/>
      <c r="N161" s="975"/>
      <c r="O161" s="975"/>
      <c r="P161" s="1667"/>
      <c r="Q161" s="1667"/>
      <c r="R161" s="1667"/>
      <c r="S161" s="1667"/>
      <c r="T161" s="975"/>
      <c r="U161" s="975"/>
      <c r="V161" s="1667"/>
      <c r="W161" s="1667"/>
      <c r="X161" s="1667"/>
      <c r="Y161" s="1667"/>
      <c r="Z161" s="945"/>
      <c r="AA161" s="906"/>
    </row>
    <row r="162" spans="1:27" ht="15.75" customHeight="1">
      <c r="A162" s="906"/>
      <c r="B162" s="906"/>
      <c r="C162" s="906"/>
      <c r="D162" s="975"/>
      <c r="E162" s="1667"/>
      <c r="F162" s="1667"/>
      <c r="G162" s="975"/>
      <c r="H162" s="906"/>
      <c r="I162" s="975"/>
      <c r="J162" s="2120"/>
      <c r="K162" s="2120"/>
      <c r="L162" s="2120"/>
      <c r="M162" s="2120"/>
      <c r="N162" s="975"/>
      <c r="O162" s="975"/>
      <c r="P162" s="2120"/>
      <c r="Q162" s="2120"/>
      <c r="R162" s="2120"/>
      <c r="S162" s="2120"/>
      <c r="T162" s="975"/>
      <c r="U162" s="975"/>
      <c r="V162" s="1753"/>
      <c r="W162" s="1753"/>
      <c r="X162" s="1753"/>
      <c r="Y162" s="1753"/>
      <c r="Z162" s="906"/>
      <c r="AA162" s="906"/>
    </row>
    <row r="163" spans="1:27" ht="15.75" customHeight="1">
      <c r="A163" s="906"/>
      <c r="B163" s="906"/>
      <c r="C163" s="906"/>
      <c r="D163" s="975"/>
      <c r="E163" s="1667"/>
      <c r="F163" s="1667"/>
      <c r="G163" s="975"/>
      <c r="H163" s="906"/>
      <c r="I163" s="975"/>
      <c r="J163" s="2120"/>
      <c r="K163" s="2120"/>
      <c r="L163" s="2120"/>
      <c r="M163" s="2120"/>
      <c r="N163" s="975"/>
      <c r="O163" s="975"/>
      <c r="P163" s="2120"/>
      <c r="Q163" s="2120"/>
      <c r="R163" s="2120"/>
      <c r="S163" s="2120"/>
      <c r="T163" s="975"/>
      <c r="U163" s="975"/>
      <c r="V163" s="1753"/>
      <c r="W163" s="1753"/>
      <c r="X163" s="1753"/>
      <c r="Y163" s="1753"/>
      <c r="Z163" s="906"/>
      <c r="AA163" s="906"/>
    </row>
    <row r="164" spans="1:27" ht="15.75" customHeight="1">
      <c r="A164" s="906"/>
      <c r="B164" s="906"/>
      <c r="C164" s="906"/>
      <c r="D164" s="975"/>
      <c r="E164" s="1667"/>
      <c r="F164" s="1667"/>
      <c r="G164" s="975"/>
      <c r="H164" s="906"/>
      <c r="I164" s="975"/>
      <c r="J164" s="2120"/>
      <c r="K164" s="2120"/>
      <c r="L164" s="2120"/>
      <c r="M164" s="2120"/>
      <c r="N164" s="975"/>
      <c r="O164" s="975"/>
      <c r="P164" s="2120"/>
      <c r="Q164" s="2120"/>
      <c r="R164" s="2120"/>
      <c r="S164" s="2120"/>
      <c r="T164" s="975"/>
      <c r="U164" s="975"/>
      <c r="V164" s="1753"/>
      <c r="W164" s="1753"/>
      <c r="X164" s="1753"/>
      <c r="Y164" s="1753"/>
      <c r="Z164" s="906"/>
      <c r="AA164" s="906"/>
    </row>
    <row r="165" spans="1:27" ht="15.75" customHeight="1">
      <c r="A165" s="906"/>
      <c r="B165" s="906"/>
      <c r="C165" s="906"/>
      <c r="D165" s="975"/>
      <c r="E165" s="1667"/>
      <c r="F165" s="1667"/>
      <c r="G165" s="975"/>
      <c r="H165" s="906"/>
      <c r="I165" s="975"/>
      <c r="J165" s="2120"/>
      <c r="K165" s="2120"/>
      <c r="L165" s="2120"/>
      <c r="M165" s="2120"/>
      <c r="N165" s="975"/>
      <c r="O165" s="975"/>
      <c r="P165" s="2120"/>
      <c r="Q165" s="2120"/>
      <c r="R165" s="2120"/>
      <c r="S165" s="2120"/>
      <c r="T165" s="975"/>
      <c r="U165" s="975"/>
      <c r="V165" s="1753"/>
      <c r="W165" s="1753"/>
      <c r="X165" s="1753"/>
      <c r="Y165" s="1753"/>
      <c r="Z165" s="906"/>
      <c r="AA165" s="906"/>
    </row>
    <row r="166" spans="1:27" ht="15.75" customHeight="1">
      <c r="A166" s="906"/>
      <c r="B166" s="906"/>
      <c r="C166" s="906"/>
      <c r="D166" s="975"/>
      <c r="E166" s="906"/>
      <c r="F166" s="906"/>
      <c r="G166" s="975"/>
      <c r="H166" s="906"/>
      <c r="I166" s="975"/>
      <c r="J166" s="906"/>
      <c r="K166" s="906"/>
      <c r="L166" s="906"/>
      <c r="M166" s="906"/>
      <c r="N166" s="975"/>
      <c r="O166" s="975"/>
      <c r="P166" s="975"/>
      <c r="Q166" s="906"/>
      <c r="R166" s="906"/>
      <c r="S166" s="975"/>
      <c r="T166" s="975"/>
      <c r="U166" s="975"/>
      <c r="V166" s="906"/>
      <c r="W166" s="906"/>
      <c r="X166" s="906"/>
      <c r="Y166" s="906"/>
      <c r="Z166" s="906"/>
      <c r="AA166" s="906"/>
    </row>
    <row r="167" spans="1:27" ht="15.75" customHeight="1">
      <c r="A167" s="906"/>
      <c r="B167" s="906"/>
      <c r="C167" s="906"/>
      <c r="D167" s="975"/>
      <c r="E167" s="906"/>
      <c r="F167" s="906"/>
      <c r="G167" s="975"/>
      <c r="H167" s="906"/>
      <c r="I167" s="975"/>
      <c r="J167" s="906"/>
      <c r="K167" s="906"/>
      <c r="L167" s="906"/>
      <c r="M167" s="906"/>
      <c r="N167" s="975"/>
      <c r="O167" s="975"/>
      <c r="P167" s="975"/>
      <c r="Q167" s="906"/>
      <c r="R167" s="906"/>
      <c r="S167" s="975"/>
      <c r="T167" s="975"/>
      <c r="U167" s="975"/>
      <c r="V167" s="906"/>
      <c r="W167" s="906"/>
      <c r="X167" s="906"/>
      <c r="Y167" s="906"/>
      <c r="Z167" s="906"/>
      <c r="AA167" s="906"/>
    </row>
    <row r="168" spans="1:27" ht="15.75" customHeight="1">
      <c r="A168" s="906"/>
      <c r="B168" s="906"/>
      <c r="C168" s="906"/>
      <c r="D168" s="975"/>
      <c r="E168" s="906"/>
      <c r="F168" s="906"/>
      <c r="G168" s="975"/>
      <c r="H168" s="906"/>
      <c r="I168" s="975"/>
      <c r="J168" s="906"/>
      <c r="K168" s="906"/>
      <c r="L168" s="906"/>
      <c r="M168" s="906"/>
      <c r="N168" s="975"/>
      <c r="O168" s="975"/>
      <c r="P168" s="975"/>
      <c r="Q168" s="906"/>
      <c r="R168" s="906"/>
      <c r="S168" s="975"/>
      <c r="T168" s="975"/>
      <c r="U168" s="975"/>
      <c r="V168" s="906"/>
      <c r="W168" s="906"/>
      <c r="X168" s="906"/>
      <c r="Y168" s="906"/>
      <c r="Z168" s="906"/>
      <c r="AA168" s="906"/>
    </row>
    <row r="169" spans="1:27" ht="15.75" customHeight="1">
      <c r="A169" s="906"/>
      <c r="B169" s="906"/>
      <c r="C169" s="906"/>
      <c r="D169" s="975"/>
      <c r="E169" s="906"/>
      <c r="F169" s="906"/>
      <c r="G169" s="975"/>
      <c r="H169" s="906"/>
      <c r="I169" s="975"/>
      <c r="J169" s="906"/>
      <c r="K169" s="906"/>
      <c r="L169" s="906"/>
      <c r="M169" s="906"/>
      <c r="N169" s="975"/>
      <c r="O169" s="975"/>
      <c r="P169" s="975"/>
      <c r="Q169" s="906"/>
      <c r="R169" s="906"/>
      <c r="S169" s="975"/>
      <c r="T169" s="975"/>
      <c r="U169" s="975"/>
      <c r="V169" s="906"/>
      <c r="W169" s="906"/>
      <c r="X169" s="906"/>
      <c r="Y169" s="906"/>
      <c r="Z169" s="906"/>
      <c r="AA169" s="906"/>
    </row>
    <row r="170" spans="1:27" ht="15.75" customHeight="1">
      <c r="A170" s="906"/>
      <c r="B170" s="906"/>
      <c r="C170" s="906"/>
      <c r="D170" s="906"/>
      <c r="E170" s="906"/>
      <c r="F170" s="906"/>
      <c r="G170" s="906"/>
      <c r="H170" s="906"/>
      <c r="I170" s="975"/>
      <c r="J170" s="2120"/>
      <c r="K170" s="2120"/>
      <c r="L170" s="2120"/>
      <c r="M170" s="2120"/>
      <c r="N170" s="975"/>
      <c r="O170" s="975"/>
      <c r="P170" s="2120"/>
      <c r="Q170" s="2120"/>
      <c r="R170" s="2120"/>
      <c r="S170" s="2120"/>
      <c r="T170" s="975"/>
      <c r="U170" s="975"/>
      <c r="V170" s="2120"/>
      <c r="W170" s="2120"/>
      <c r="X170" s="2120"/>
      <c r="Y170" s="2120"/>
      <c r="Z170" s="906"/>
      <c r="AA170" s="906"/>
    </row>
    <row r="171" spans="1:27" ht="15.75" customHeight="1">
      <c r="A171" s="936"/>
      <c r="B171" s="906"/>
      <c r="C171" s="906"/>
      <c r="D171" s="906"/>
      <c r="E171" s="906"/>
      <c r="F171" s="906"/>
      <c r="G171" s="906"/>
      <c r="H171" s="906"/>
      <c r="I171" s="906"/>
      <c r="J171" s="906"/>
      <c r="K171" s="906"/>
      <c r="L171" s="906"/>
      <c r="M171" s="906"/>
      <c r="N171" s="906"/>
      <c r="O171" s="906"/>
      <c r="P171" s="906"/>
      <c r="Q171" s="906"/>
      <c r="R171" s="906"/>
      <c r="S171" s="906"/>
      <c r="T171" s="906"/>
      <c r="U171" s="906"/>
      <c r="V171" s="906"/>
      <c r="W171" s="906"/>
      <c r="X171" s="906"/>
      <c r="Y171" s="906"/>
      <c r="Z171" s="906"/>
      <c r="AA171" s="906"/>
    </row>
    <row r="172" spans="1:27" ht="15.75" customHeight="1">
      <c r="A172" s="936"/>
      <c r="B172" s="906"/>
      <c r="C172" s="906"/>
      <c r="D172" s="906"/>
      <c r="E172" s="906"/>
      <c r="F172" s="906"/>
      <c r="G172" s="906"/>
      <c r="H172" s="906"/>
      <c r="I172" s="906"/>
      <c r="J172" s="906"/>
      <c r="K172" s="906"/>
      <c r="L172" s="906"/>
      <c r="M172" s="906"/>
      <c r="N172" s="906"/>
      <c r="O172" s="906"/>
      <c r="P172" s="906"/>
      <c r="Q172" s="906"/>
      <c r="R172" s="906"/>
      <c r="S172" s="906"/>
      <c r="T172" s="906"/>
      <c r="U172" s="906"/>
      <c r="V172" s="906"/>
      <c r="W172" s="906"/>
      <c r="X172" s="906"/>
      <c r="Y172" s="906"/>
      <c r="Z172" s="906"/>
      <c r="AA172" s="906"/>
    </row>
    <row r="173" spans="1:27" ht="15.75" customHeight="1">
      <c r="A173" s="936"/>
      <c r="B173" s="906"/>
      <c r="C173" s="906"/>
      <c r="D173" s="906"/>
      <c r="E173" s="906"/>
      <c r="F173" s="906"/>
      <c r="G173" s="906"/>
      <c r="H173" s="906"/>
      <c r="I173" s="906"/>
      <c r="J173" s="906"/>
      <c r="K173" s="906"/>
      <c r="L173" s="906"/>
      <c r="M173" s="906"/>
      <c r="N173" s="906"/>
      <c r="O173" s="906"/>
      <c r="P173" s="906"/>
      <c r="Q173" s="906"/>
      <c r="R173" s="906"/>
      <c r="S173" s="906"/>
      <c r="T173" s="906"/>
      <c r="U173" s="906"/>
      <c r="V173" s="906"/>
      <c r="W173" s="906"/>
      <c r="X173" s="906"/>
      <c r="Y173" s="906"/>
      <c r="Z173" s="906"/>
      <c r="AA173" s="906"/>
    </row>
    <row r="174" spans="1:27" ht="15.75" customHeight="1">
      <c r="A174" s="936"/>
      <c r="B174" s="906"/>
      <c r="C174" s="906"/>
      <c r="D174" s="906"/>
      <c r="E174" s="906"/>
      <c r="F174" s="906"/>
      <c r="G174" s="906"/>
      <c r="H174" s="906"/>
      <c r="I174" s="906"/>
      <c r="J174" s="1766"/>
      <c r="K174" s="1766"/>
      <c r="L174" s="1766"/>
      <c r="M174" s="1766"/>
      <c r="N174" s="1766"/>
      <c r="O174" s="975"/>
      <c r="P174" s="906"/>
      <c r="Q174" s="906"/>
      <c r="R174" s="906"/>
      <c r="S174" s="906"/>
      <c r="T174" s="906"/>
      <c r="U174" s="906"/>
      <c r="V174" s="906"/>
      <c r="W174" s="906"/>
      <c r="X174" s="906"/>
      <c r="Y174" s="906"/>
      <c r="Z174" s="906"/>
      <c r="AA174" s="906"/>
    </row>
    <row r="175" spans="1:27" ht="15.75" customHeight="1">
      <c r="A175" s="936"/>
      <c r="B175" s="906"/>
      <c r="C175" s="906"/>
      <c r="D175" s="906"/>
      <c r="E175" s="906"/>
      <c r="F175" s="906"/>
      <c r="G175" s="906"/>
      <c r="H175" s="906"/>
      <c r="I175" s="906"/>
      <c r="J175" s="906"/>
      <c r="K175" s="906"/>
      <c r="L175" s="1667"/>
      <c r="M175" s="1667"/>
      <c r="N175" s="1667"/>
      <c r="O175" s="1667"/>
      <c r="P175" s="1667"/>
      <c r="Q175" s="1667"/>
      <c r="R175" s="906"/>
      <c r="S175" s="906"/>
      <c r="T175" s="906"/>
      <c r="U175" s="906"/>
      <c r="V175" s="906"/>
      <c r="W175" s="906"/>
      <c r="X175" s="906"/>
      <c r="Y175" s="906"/>
      <c r="Z175" s="906"/>
      <c r="AA175" s="906"/>
    </row>
    <row r="176" spans="1:27" ht="15.75" customHeight="1">
      <c r="A176" s="936"/>
      <c r="B176" s="906"/>
      <c r="C176" s="906"/>
      <c r="D176" s="906"/>
      <c r="E176" s="906"/>
      <c r="F176" s="906"/>
      <c r="G176" s="906"/>
      <c r="H176" s="906"/>
      <c r="I176" s="1680"/>
      <c r="J176" s="1680"/>
      <c r="K176" s="1680"/>
      <c r="L176" s="1680"/>
      <c r="M176" s="1680"/>
      <c r="N176" s="1680"/>
      <c r="O176" s="1680"/>
      <c r="P176" s="1680"/>
      <c r="Q176" s="1680"/>
      <c r="R176" s="1680"/>
      <c r="S176" s="1680"/>
      <c r="T176" s="1680"/>
      <c r="U176" s="1680"/>
      <c r="V176" s="1680"/>
      <c r="W176" s="1680"/>
      <c r="X176" s="1680"/>
      <c r="Y176" s="1680"/>
      <c r="Z176" s="1680"/>
      <c r="AA176" s="1680"/>
    </row>
    <row r="177" spans="1:28">
      <c r="I177" s="2122"/>
      <c r="J177" s="2122"/>
      <c r="K177" s="2122"/>
      <c r="L177" s="2122"/>
      <c r="M177" s="2122"/>
      <c r="N177" s="2122"/>
      <c r="O177" s="2122"/>
      <c r="P177" s="2122"/>
      <c r="Q177" s="2122"/>
      <c r="R177" s="2122"/>
      <c r="S177" s="2122"/>
      <c r="T177" s="2122"/>
      <c r="U177" s="2122"/>
      <c r="V177" s="2122"/>
      <c r="W177" s="2122"/>
      <c r="X177" s="2122"/>
      <c r="Y177" s="2122"/>
      <c r="Z177" s="2122"/>
      <c r="AA177" s="2122"/>
    </row>
    <row r="178" spans="1:28" ht="13.5" customHeight="1">
      <c r="A178" s="936"/>
      <c r="B178" s="906"/>
      <c r="C178" s="906"/>
      <c r="D178" s="906"/>
      <c r="E178" s="906"/>
      <c r="F178" s="1680"/>
      <c r="G178" s="1680"/>
      <c r="H178" s="1680"/>
      <c r="I178" s="1680"/>
      <c r="J178" s="1680"/>
      <c r="K178" s="1680"/>
      <c r="L178" s="1680"/>
      <c r="M178" s="1680"/>
      <c r="N178" s="1680"/>
      <c r="O178" s="1680"/>
      <c r="P178" s="1680"/>
      <c r="Q178" s="1680"/>
      <c r="R178" s="1680"/>
      <c r="S178" s="1680"/>
      <c r="T178" s="1680"/>
      <c r="U178" s="1680"/>
      <c r="V178" s="1680"/>
      <c r="W178" s="1680"/>
      <c r="X178" s="1680"/>
      <c r="Y178" s="1680"/>
      <c r="Z178" s="1680"/>
      <c r="AA178" s="1680"/>
    </row>
    <row r="179" spans="1:28">
      <c r="A179" s="906"/>
      <c r="B179" s="906"/>
      <c r="C179" s="906"/>
      <c r="D179" s="906"/>
      <c r="E179" s="906"/>
      <c r="F179" s="1744"/>
      <c r="G179" s="1744"/>
      <c r="H179" s="1744"/>
      <c r="I179" s="1744"/>
      <c r="J179" s="1744"/>
      <c r="K179" s="1744"/>
      <c r="L179" s="1744"/>
      <c r="M179" s="1744"/>
      <c r="N179" s="1744"/>
      <c r="O179" s="1744"/>
      <c r="P179" s="1744"/>
      <c r="Q179" s="1744"/>
      <c r="R179" s="1744"/>
      <c r="S179" s="1744"/>
      <c r="T179" s="1744"/>
      <c r="U179" s="1744"/>
      <c r="V179" s="1744"/>
      <c r="W179" s="1744"/>
      <c r="X179" s="1744"/>
      <c r="Y179" s="1744"/>
      <c r="Z179" s="1744"/>
      <c r="AA179" s="1744"/>
    </row>
    <row r="180" spans="1:28">
      <c r="A180" s="906"/>
      <c r="B180" s="906"/>
      <c r="C180" s="906"/>
      <c r="D180" s="906"/>
      <c r="E180" s="906"/>
      <c r="F180" s="906"/>
      <c r="G180" s="906"/>
      <c r="H180" s="906"/>
      <c r="I180" s="906"/>
      <c r="J180" s="906"/>
      <c r="K180" s="906"/>
      <c r="L180" s="906"/>
      <c r="M180" s="906"/>
      <c r="N180" s="906"/>
      <c r="O180" s="906"/>
      <c r="P180" s="906"/>
      <c r="Q180" s="906"/>
      <c r="R180" s="906"/>
      <c r="S180" s="906"/>
      <c r="T180" s="906"/>
      <c r="U180" s="906"/>
      <c r="V180" s="906"/>
      <c r="W180" s="906"/>
      <c r="X180" s="906"/>
      <c r="Y180" s="906"/>
      <c r="Z180" s="906"/>
      <c r="AA180" s="906"/>
    </row>
    <row r="181" spans="1:28" ht="15.75" customHeight="1">
      <c r="A181" s="906"/>
      <c r="B181" s="906"/>
      <c r="C181" s="906"/>
      <c r="D181" s="906"/>
      <c r="E181" s="906"/>
      <c r="F181" s="906"/>
      <c r="G181" s="906"/>
      <c r="H181" s="906"/>
      <c r="I181" s="906"/>
      <c r="J181" s="906"/>
      <c r="K181" s="906"/>
      <c r="L181" s="906"/>
      <c r="M181" s="906"/>
      <c r="N181" s="906"/>
      <c r="O181" s="906"/>
      <c r="P181" s="906"/>
      <c r="Q181" s="906"/>
      <c r="R181" s="906"/>
      <c r="S181" s="906"/>
      <c r="T181" s="906"/>
      <c r="U181" s="906"/>
      <c r="V181" s="906"/>
      <c r="W181" s="906"/>
      <c r="X181" s="906"/>
      <c r="Y181" s="906"/>
      <c r="Z181" s="906"/>
      <c r="AA181" s="906"/>
    </row>
    <row r="182" spans="1:28" ht="15.75" customHeight="1">
      <c r="A182" s="906"/>
      <c r="B182" s="906"/>
      <c r="C182" s="906"/>
      <c r="D182" s="906"/>
      <c r="E182" s="906"/>
      <c r="F182" s="906"/>
      <c r="G182" s="906"/>
      <c r="H182" s="906"/>
      <c r="I182" s="906"/>
      <c r="J182" s="906"/>
      <c r="K182" s="906"/>
      <c r="L182" s="906"/>
      <c r="M182" s="906"/>
      <c r="N182" s="906"/>
      <c r="O182" s="906"/>
      <c r="P182" s="906"/>
      <c r="Q182" s="906"/>
      <c r="R182" s="906"/>
      <c r="S182" s="906"/>
      <c r="T182" s="906"/>
      <c r="U182" s="906"/>
      <c r="V182" s="906"/>
      <c r="W182" s="906"/>
      <c r="X182" s="906"/>
      <c r="Y182" s="906"/>
      <c r="Z182" s="906"/>
      <c r="AA182" s="906"/>
    </row>
    <row r="183" spans="1:28" ht="18.75" customHeight="1">
      <c r="A183" s="1667"/>
      <c r="B183" s="1667"/>
      <c r="C183" s="1667"/>
      <c r="D183" s="1667"/>
      <c r="E183" s="1667"/>
      <c r="F183" s="1667"/>
      <c r="G183" s="1667"/>
      <c r="H183" s="1667"/>
      <c r="I183" s="1667"/>
      <c r="J183" s="1667"/>
      <c r="K183" s="1667"/>
      <c r="L183" s="1667"/>
      <c r="M183" s="1667"/>
      <c r="N183" s="1667"/>
      <c r="O183" s="1667"/>
      <c r="P183" s="1667"/>
      <c r="Q183" s="1667"/>
      <c r="R183" s="1667"/>
      <c r="S183" s="1667"/>
      <c r="T183" s="1667"/>
      <c r="U183" s="1667"/>
      <c r="V183" s="1667"/>
      <c r="W183" s="1667"/>
      <c r="X183" s="1667"/>
      <c r="Y183" s="1667"/>
      <c r="Z183" s="1667"/>
      <c r="AA183" s="1667"/>
      <c r="AB183" s="903"/>
    </row>
    <row r="184" spans="1:28" ht="15.75" customHeight="1">
      <c r="A184" s="906"/>
      <c r="B184" s="906"/>
      <c r="C184" s="906"/>
      <c r="D184" s="906"/>
      <c r="E184" s="906"/>
      <c r="F184" s="906"/>
      <c r="G184" s="906"/>
      <c r="H184" s="906"/>
      <c r="I184" s="906"/>
      <c r="J184" s="906"/>
      <c r="K184" s="906"/>
      <c r="L184" s="906"/>
      <c r="M184" s="906"/>
      <c r="N184" s="906"/>
      <c r="O184" s="906"/>
      <c r="P184" s="906"/>
      <c r="Q184" s="906"/>
      <c r="R184" s="906"/>
      <c r="S184" s="906"/>
      <c r="T184" s="906"/>
      <c r="U184" s="906"/>
      <c r="V184" s="906"/>
      <c r="W184" s="906"/>
      <c r="X184" s="906"/>
      <c r="Y184" s="906"/>
      <c r="Z184" s="906"/>
      <c r="AA184" s="906"/>
      <c r="AB184" s="903"/>
    </row>
    <row r="185" spans="1:28" ht="15.75" customHeight="1">
      <c r="A185" s="936"/>
      <c r="B185" s="906"/>
      <c r="C185" s="906"/>
      <c r="D185" s="906"/>
      <c r="E185" s="906"/>
      <c r="F185" s="906"/>
      <c r="G185" s="903"/>
      <c r="H185" s="906"/>
      <c r="I185" s="906"/>
      <c r="J185" s="906"/>
      <c r="K185" s="906"/>
      <c r="L185" s="906"/>
      <c r="M185" s="906"/>
      <c r="N185" s="906"/>
      <c r="O185" s="906"/>
      <c r="P185" s="906"/>
      <c r="Q185" s="906"/>
      <c r="R185" s="906"/>
      <c r="S185" s="906"/>
      <c r="T185" s="906"/>
      <c r="U185" s="906"/>
      <c r="V185" s="906"/>
      <c r="W185" s="906"/>
      <c r="X185" s="906"/>
      <c r="Y185" s="906"/>
      <c r="Z185" s="906"/>
      <c r="AA185" s="906"/>
      <c r="AB185" s="903"/>
    </row>
    <row r="186" spans="1:28" ht="15.75" customHeight="1">
      <c r="A186" s="936"/>
      <c r="B186" s="906"/>
      <c r="C186" s="906"/>
      <c r="D186" s="906"/>
      <c r="E186" s="906"/>
      <c r="F186" s="906"/>
      <c r="G186" s="903"/>
      <c r="H186" s="903"/>
      <c r="I186" s="906"/>
      <c r="J186" s="906"/>
      <c r="K186" s="906"/>
      <c r="L186" s="903"/>
      <c r="M186" s="906"/>
      <c r="N186" s="906"/>
      <c r="O186" s="906"/>
      <c r="P186" s="906"/>
      <c r="Q186" s="906"/>
      <c r="R186" s="906"/>
      <c r="S186" s="906"/>
      <c r="T186" s="906"/>
      <c r="U186" s="906"/>
      <c r="V186" s="906"/>
      <c r="W186" s="906"/>
      <c r="X186" s="906"/>
      <c r="Y186" s="906"/>
      <c r="Z186" s="906"/>
      <c r="AA186" s="906"/>
      <c r="AB186" s="903"/>
    </row>
    <row r="187" spans="1:28" ht="15.75" customHeight="1">
      <c r="A187" s="936"/>
      <c r="B187" s="906"/>
      <c r="C187" s="906"/>
      <c r="D187" s="906"/>
      <c r="E187" s="906"/>
      <c r="F187" s="906"/>
      <c r="G187" s="906"/>
      <c r="H187" s="906"/>
      <c r="I187" s="906"/>
      <c r="J187" s="1766"/>
      <c r="K187" s="1766"/>
      <c r="L187" s="1766"/>
      <c r="M187" s="1766"/>
      <c r="N187" s="999"/>
      <c r="O187" s="906"/>
      <c r="P187" s="906"/>
      <c r="Q187" s="906"/>
      <c r="R187" s="906"/>
      <c r="S187" s="906"/>
      <c r="T187" s="906"/>
      <c r="U187" s="906"/>
      <c r="V187" s="906"/>
      <c r="W187" s="906"/>
      <c r="X187" s="906"/>
      <c r="Y187" s="906"/>
      <c r="Z187" s="906"/>
      <c r="AA187" s="906"/>
      <c r="AB187" s="903"/>
    </row>
    <row r="188" spans="1:28" ht="15.75" customHeight="1">
      <c r="A188" s="936"/>
      <c r="B188" s="906"/>
      <c r="C188" s="906"/>
      <c r="D188" s="906"/>
      <c r="E188" s="906"/>
      <c r="F188" s="906"/>
      <c r="G188" s="906"/>
      <c r="H188" s="906"/>
      <c r="I188" s="906"/>
      <c r="J188" s="1766"/>
      <c r="K188" s="1766"/>
      <c r="L188" s="1766"/>
      <c r="M188" s="1766"/>
      <c r="N188" s="999"/>
      <c r="O188" s="906"/>
      <c r="P188" s="906"/>
      <c r="Q188" s="906"/>
      <c r="R188" s="906"/>
      <c r="S188" s="906"/>
      <c r="T188" s="906"/>
      <c r="U188" s="906"/>
      <c r="V188" s="906"/>
      <c r="W188" s="906"/>
      <c r="X188" s="906"/>
      <c r="Y188" s="906"/>
      <c r="Z188" s="906"/>
      <c r="AA188" s="906"/>
      <c r="AB188" s="903"/>
    </row>
    <row r="189" spans="1:28" ht="15.75" customHeight="1">
      <c r="A189" s="936"/>
      <c r="B189" s="906"/>
      <c r="C189" s="906"/>
      <c r="D189" s="906"/>
      <c r="E189" s="906"/>
      <c r="F189" s="906"/>
      <c r="G189" s="906"/>
      <c r="H189" s="906"/>
      <c r="I189" s="906"/>
      <c r="J189" s="1766"/>
      <c r="K189" s="1766"/>
      <c r="L189" s="1766"/>
      <c r="M189" s="1766"/>
      <c r="N189" s="999"/>
      <c r="O189" s="906"/>
      <c r="P189" s="906"/>
      <c r="Q189" s="906"/>
      <c r="R189" s="906"/>
      <c r="S189" s="906"/>
      <c r="T189" s="906"/>
      <c r="U189" s="906"/>
      <c r="V189" s="906"/>
      <c r="W189" s="906"/>
      <c r="X189" s="906"/>
      <c r="Y189" s="906"/>
      <c r="Z189" s="906"/>
      <c r="AA189" s="906"/>
      <c r="AB189" s="903"/>
    </row>
    <row r="190" spans="1:28" ht="15.75" customHeight="1">
      <c r="A190" s="936"/>
      <c r="B190" s="906"/>
      <c r="C190" s="906"/>
      <c r="D190" s="906"/>
      <c r="E190" s="906"/>
      <c r="F190" s="906"/>
      <c r="G190" s="906"/>
      <c r="H190" s="906"/>
      <c r="I190" s="906"/>
      <c r="J190" s="1766"/>
      <c r="K190" s="1766"/>
      <c r="L190" s="1766"/>
      <c r="M190" s="1766"/>
      <c r="N190" s="999"/>
      <c r="O190" s="906"/>
      <c r="P190" s="906"/>
      <c r="Q190" s="906"/>
      <c r="R190" s="906"/>
      <c r="S190" s="906"/>
      <c r="T190" s="906"/>
      <c r="U190" s="906"/>
      <c r="V190" s="906"/>
      <c r="W190" s="906"/>
      <c r="X190" s="906"/>
      <c r="Y190" s="906"/>
      <c r="Z190" s="906"/>
      <c r="AA190" s="906"/>
      <c r="AB190" s="903"/>
    </row>
    <row r="191" spans="1:28" ht="15.75" customHeight="1">
      <c r="A191" s="936"/>
      <c r="B191" s="906"/>
      <c r="C191" s="906"/>
      <c r="D191" s="906"/>
      <c r="E191" s="906"/>
      <c r="F191" s="906"/>
      <c r="G191" s="906"/>
      <c r="H191" s="906"/>
      <c r="I191" s="906"/>
      <c r="J191" s="906"/>
      <c r="K191" s="906"/>
      <c r="L191" s="906"/>
      <c r="M191" s="906"/>
      <c r="N191" s="906"/>
      <c r="O191" s="906"/>
      <c r="P191" s="906"/>
      <c r="Q191" s="906"/>
      <c r="R191" s="906"/>
      <c r="S191" s="906"/>
      <c r="T191" s="906"/>
      <c r="U191" s="906"/>
      <c r="V191" s="906"/>
      <c r="W191" s="906"/>
      <c r="X191" s="906"/>
      <c r="Y191" s="906"/>
      <c r="Z191" s="906"/>
      <c r="AA191" s="906"/>
      <c r="AB191" s="903"/>
    </row>
    <row r="192" spans="1:28" ht="15.75" customHeight="1">
      <c r="A192" s="906"/>
      <c r="B192" s="906"/>
      <c r="C192" s="906"/>
      <c r="D192" s="1667"/>
      <c r="E192" s="1667"/>
      <c r="F192" s="1667"/>
      <c r="G192" s="1667"/>
      <c r="H192" s="975"/>
      <c r="I192" s="1667"/>
      <c r="J192" s="1667"/>
      <c r="K192" s="1667"/>
      <c r="L192" s="1667"/>
      <c r="M192" s="1667"/>
      <c r="N192" s="1667"/>
      <c r="O192" s="1667"/>
      <c r="P192" s="1667"/>
      <c r="Q192" s="1667"/>
      <c r="R192" s="1667"/>
      <c r="S192" s="1667"/>
      <c r="T192" s="1667"/>
      <c r="U192" s="1667"/>
      <c r="V192" s="975"/>
      <c r="W192" s="975"/>
      <c r="X192" s="1667"/>
      <c r="Y192" s="1667"/>
      <c r="Z192" s="1667"/>
      <c r="AA192" s="906"/>
      <c r="AB192" s="903"/>
    </row>
    <row r="193" spans="1:28" ht="15.75" customHeight="1">
      <c r="A193" s="906"/>
      <c r="B193" s="906"/>
      <c r="C193" s="906"/>
      <c r="D193" s="975"/>
      <c r="E193" s="1682"/>
      <c r="F193" s="1682"/>
      <c r="G193" s="975"/>
      <c r="H193" s="975"/>
      <c r="I193" s="906"/>
      <c r="J193" s="906"/>
      <c r="K193" s="906"/>
      <c r="L193" s="903"/>
      <c r="M193" s="906"/>
      <c r="N193" s="906"/>
      <c r="O193" s="906"/>
      <c r="P193" s="906"/>
      <c r="Q193" s="906"/>
      <c r="R193" s="903"/>
      <c r="S193" s="903"/>
      <c r="T193" s="903"/>
      <c r="U193" s="903"/>
      <c r="V193" s="975"/>
      <c r="W193" s="975"/>
      <c r="X193" s="1764"/>
      <c r="Y193" s="1764"/>
      <c r="Z193" s="1764"/>
      <c r="AA193" s="906"/>
      <c r="AB193" s="903"/>
    </row>
    <row r="194" spans="1:28" ht="15.75" customHeight="1">
      <c r="A194" s="906"/>
      <c r="B194" s="906"/>
      <c r="C194" s="906"/>
      <c r="D194" s="975"/>
      <c r="E194" s="1682"/>
      <c r="F194" s="1682"/>
      <c r="G194" s="975"/>
      <c r="H194" s="975"/>
      <c r="I194" s="906"/>
      <c r="J194" s="906"/>
      <c r="K194" s="906"/>
      <c r="L194" s="903"/>
      <c r="M194" s="906"/>
      <c r="N194" s="906"/>
      <c r="O194" s="906"/>
      <c r="P194" s="906"/>
      <c r="Q194" s="906"/>
      <c r="R194" s="903"/>
      <c r="S194" s="903"/>
      <c r="T194" s="903"/>
      <c r="U194" s="903"/>
      <c r="V194" s="975"/>
      <c r="W194" s="975"/>
      <c r="X194" s="1764"/>
      <c r="Y194" s="1764"/>
      <c r="Z194" s="1764"/>
      <c r="AA194" s="906"/>
      <c r="AB194" s="903"/>
    </row>
    <row r="195" spans="1:28" ht="15.75" customHeight="1">
      <c r="A195" s="906"/>
      <c r="B195" s="906"/>
      <c r="C195" s="906"/>
      <c r="D195" s="975"/>
      <c r="E195" s="1682"/>
      <c r="F195" s="1682"/>
      <c r="G195" s="975"/>
      <c r="H195" s="975"/>
      <c r="I195" s="906"/>
      <c r="J195" s="906"/>
      <c r="K195" s="906"/>
      <c r="L195" s="903"/>
      <c r="M195" s="906"/>
      <c r="N195" s="906"/>
      <c r="O195" s="906"/>
      <c r="P195" s="906"/>
      <c r="Q195" s="906"/>
      <c r="R195" s="903"/>
      <c r="S195" s="903"/>
      <c r="T195" s="903"/>
      <c r="U195" s="903"/>
      <c r="V195" s="975"/>
      <c r="W195" s="975"/>
      <c r="X195" s="1764"/>
      <c r="Y195" s="1764"/>
      <c r="Z195" s="1764"/>
      <c r="AA195" s="906"/>
      <c r="AB195" s="903"/>
    </row>
    <row r="196" spans="1:28" ht="15.75" customHeight="1">
      <c r="A196" s="906"/>
      <c r="B196" s="906"/>
      <c r="C196" s="906"/>
      <c r="D196" s="975"/>
      <c r="E196" s="1682"/>
      <c r="F196" s="1682"/>
      <c r="G196" s="975"/>
      <c r="H196" s="975"/>
      <c r="I196" s="906"/>
      <c r="J196" s="906"/>
      <c r="K196" s="906"/>
      <c r="L196" s="903"/>
      <c r="M196" s="906"/>
      <c r="N196" s="906"/>
      <c r="O196" s="906"/>
      <c r="P196" s="906"/>
      <c r="Q196" s="906"/>
      <c r="R196" s="903"/>
      <c r="S196" s="903"/>
      <c r="T196" s="903"/>
      <c r="U196" s="903"/>
      <c r="V196" s="975"/>
      <c r="W196" s="975"/>
      <c r="X196" s="1764"/>
      <c r="Y196" s="1764"/>
      <c r="Z196" s="1764"/>
      <c r="AA196" s="906"/>
      <c r="AB196" s="903"/>
    </row>
    <row r="197" spans="1:28" ht="15.75" customHeight="1">
      <c r="A197" s="906"/>
      <c r="B197" s="906"/>
      <c r="C197" s="906"/>
      <c r="D197" s="975"/>
      <c r="E197" s="1682"/>
      <c r="F197" s="1682"/>
      <c r="G197" s="975"/>
      <c r="H197" s="975"/>
      <c r="I197" s="906"/>
      <c r="J197" s="906"/>
      <c r="K197" s="906"/>
      <c r="L197" s="903"/>
      <c r="M197" s="906"/>
      <c r="N197" s="906"/>
      <c r="O197" s="906"/>
      <c r="P197" s="906"/>
      <c r="Q197" s="906"/>
      <c r="R197" s="903"/>
      <c r="S197" s="903"/>
      <c r="T197" s="903"/>
      <c r="U197" s="903"/>
      <c r="V197" s="975"/>
      <c r="W197" s="975"/>
      <c r="X197" s="1764"/>
      <c r="Y197" s="1764"/>
      <c r="Z197" s="1764"/>
      <c r="AA197" s="906"/>
      <c r="AB197" s="903"/>
    </row>
    <row r="198" spans="1:28" ht="15.75" customHeight="1">
      <c r="A198" s="906"/>
      <c r="B198" s="906"/>
      <c r="C198" s="906"/>
      <c r="D198" s="975"/>
      <c r="E198" s="1682"/>
      <c r="F198" s="1682"/>
      <c r="G198" s="975"/>
      <c r="H198" s="975"/>
      <c r="I198" s="906"/>
      <c r="J198" s="906"/>
      <c r="K198" s="906"/>
      <c r="L198" s="903"/>
      <c r="M198" s="906"/>
      <c r="N198" s="906"/>
      <c r="O198" s="906"/>
      <c r="P198" s="906"/>
      <c r="Q198" s="906"/>
      <c r="R198" s="903"/>
      <c r="S198" s="903"/>
      <c r="T198" s="903"/>
      <c r="U198" s="903"/>
      <c r="V198" s="975"/>
      <c r="W198" s="975"/>
      <c r="X198" s="1764"/>
      <c r="Y198" s="1764"/>
      <c r="Z198" s="1764"/>
      <c r="AA198" s="906"/>
      <c r="AB198" s="903"/>
    </row>
    <row r="199" spans="1:28" ht="15.75" customHeight="1">
      <c r="A199" s="936"/>
      <c r="B199" s="906"/>
      <c r="C199" s="906"/>
      <c r="D199" s="906"/>
      <c r="E199" s="906"/>
      <c r="F199" s="906"/>
      <c r="G199" s="906"/>
      <c r="H199" s="906"/>
      <c r="I199" s="906"/>
      <c r="J199" s="906"/>
      <c r="K199" s="906"/>
      <c r="L199" s="906"/>
      <c r="M199" s="906"/>
      <c r="N199" s="906"/>
      <c r="O199" s="906"/>
      <c r="P199" s="906"/>
      <c r="Q199" s="906"/>
      <c r="R199" s="906"/>
      <c r="S199" s="906"/>
      <c r="T199" s="906"/>
      <c r="U199" s="906"/>
      <c r="V199" s="906"/>
      <c r="W199" s="906"/>
      <c r="X199" s="906"/>
      <c r="Y199" s="906"/>
      <c r="Z199" s="906"/>
      <c r="AA199" s="906"/>
      <c r="AB199" s="903"/>
    </row>
    <row r="200" spans="1:28" ht="15.75" customHeight="1">
      <c r="A200" s="936"/>
      <c r="B200" s="906"/>
      <c r="C200" s="906"/>
      <c r="D200" s="906"/>
      <c r="E200" s="906"/>
      <c r="F200" s="2123"/>
      <c r="G200" s="2123"/>
      <c r="H200" s="2123"/>
      <c r="I200" s="2123"/>
      <c r="J200" s="2123"/>
      <c r="K200" s="2123"/>
      <c r="L200" s="2123"/>
      <c r="M200" s="2123"/>
      <c r="N200" s="2123"/>
      <c r="O200" s="2123"/>
      <c r="P200" s="2123"/>
      <c r="Q200" s="2123"/>
      <c r="R200" s="2123"/>
      <c r="S200" s="2123"/>
      <c r="T200" s="2123"/>
      <c r="U200" s="2123"/>
      <c r="V200" s="2123"/>
      <c r="W200" s="2123"/>
      <c r="X200" s="2123"/>
      <c r="Y200" s="2123"/>
      <c r="Z200" s="2123"/>
      <c r="AA200" s="2123"/>
      <c r="AB200" s="903"/>
    </row>
    <row r="201" spans="1:28" ht="15.75" customHeight="1">
      <c r="A201" s="906"/>
      <c r="B201" s="906"/>
      <c r="C201" s="906"/>
      <c r="D201" s="906"/>
      <c r="E201" s="906"/>
      <c r="F201" s="2123"/>
      <c r="G201" s="2123"/>
      <c r="H201" s="2123"/>
      <c r="I201" s="2123"/>
      <c r="J201" s="2123"/>
      <c r="K201" s="2123"/>
      <c r="L201" s="2123"/>
      <c r="M201" s="2123"/>
      <c r="N201" s="2123"/>
      <c r="O201" s="2123"/>
      <c r="P201" s="2123"/>
      <c r="Q201" s="2123"/>
      <c r="R201" s="2123"/>
      <c r="S201" s="2123"/>
      <c r="T201" s="2123"/>
      <c r="U201" s="2123"/>
      <c r="V201" s="2123"/>
      <c r="W201" s="2123"/>
      <c r="X201" s="2123"/>
      <c r="Y201" s="2123"/>
      <c r="Z201" s="2123"/>
      <c r="AA201" s="2123"/>
      <c r="AB201" s="903"/>
    </row>
    <row r="202" spans="1:28" ht="15.75" customHeight="1">
      <c r="A202" s="936"/>
      <c r="B202" s="906"/>
      <c r="C202" s="906"/>
      <c r="D202" s="906"/>
      <c r="E202" s="906"/>
      <c r="F202" s="906"/>
      <c r="G202" s="906"/>
      <c r="H202" s="906"/>
      <c r="I202" s="906"/>
      <c r="J202" s="906"/>
      <c r="K202" s="906"/>
      <c r="L202" s="906"/>
      <c r="M202" s="906"/>
      <c r="N202" s="906"/>
      <c r="O202" s="906"/>
      <c r="P202" s="906"/>
      <c r="Q202" s="906"/>
      <c r="R202" s="906"/>
      <c r="S202" s="906"/>
      <c r="T202" s="906"/>
      <c r="U202" s="906"/>
      <c r="V202" s="906"/>
      <c r="W202" s="906"/>
      <c r="X202" s="906"/>
      <c r="Y202" s="906"/>
      <c r="Z202" s="906"/>
      <c r="AA202" s="906"/>
      <c r="AB202" s="903"/>
    </row>
    <row r="203" spans="1:28" ht="15.75" customHeight="1">
      <c r="A203" s="906"/>
      <c r="B203" s="906"/>
      <c r="C203" s="906"/>
      <c r="D203" s="906"/>
      <c r="E203" s="906"/>
      <c r="F203" s="2123"/>
      <c r="G203" s="2123"/>
      <c r="H203" s="2123"/>
      <c r="I203" s="2123"/>
      <c r="J203" s="2123"/>
      <c r="K203" s="2123"/>
      <c r="L203" s="2123"/>
      <c r="M203" s="2123"/>
      <c r="N203" s="2123"/>
      <c r="O203" s="2123"/>
      <c r="P203" s="2123"/>
      <c r="Q203" s="2123"/>
      <c r="R203" s="2123"/>
      <c r="S203" s="2123"/>
      <c r="T203" s="2123"/>
      <c r="U203" s="2123"/>
      <c r="V203" s="2123"/>
      <c r="W203" s="2123"/>
      <c r="X203" s="2123"/>
      <c r="Y203" s="2123"/>
      <c r="Z203" s="2123"/>
      <c r="AA203" s="2123"/>
      <c r="AB203" s="903"/>
    </row>
    <row r="204" spans="1:28" ht="15.75" customHeight="1">
      <c r="A204" s="906"/>
      <c r="B204" s="906"/>
      <c r="C204" s="906"/>
      <c r="D204" s="906"/>
      <c r="E204" s="906"/>
      <c r="F204" s="2123"/>
      <c r="G204" s="2123"/>
      <c r="H204" s="2123"/>
      <c r="I204" s="2123"/>
      <c r="J204" s="2123"/>
      <c r="K204" s="2123"/>
      <c r="L204" s="2123"/>
      <c r="M204" s="2123"/>
      <c r="N204" s="2123"/>
      <c r="O204" s="2123"/>
      <c r="P204" s="2123"/>
      <c r="Q204" s="2123"/>
      <c r="R204" s="2123"/>
      <c r="S204" s="2123"/>
      <c r="T204" s="2123"/>
      <c r="U204" s="2123"/>
      <c r="V204" s="2123"/>
      <c r="W204" s="2123"/>
      <c r="X204" s="2123"/>
      <c r="Y204" s="2123"/>
      <c r="Z204" s="2123"/>
      <c r="AA204" s="2123"/>
      <c r="AB204" s="903"/>
    </row>
    <row r="205" spans="1:28" ht="15.75" customHeight="1">
      <c r="A205" s="906"/>
      <c r="B205" s="906"/>
      <c r="C205" s="906"/>
      <c r="D205" s="906"/>
      <c r="E205" s="906"/>
      <c r="F205" s="906"/>
      <c r="G205" s="906"/>
      <c r="H205" s="906"/>
      <c r="I205" s="906"/>
      <c r="J205" s="906"/>
      <c r="K205" s="906"/>
      <c r="L205" s="906"/>
      <c r="M205" s="906"/>
      <c r="N205" s="906"/>
      <c r="O205" s="906"/>
      <c r="P205" s="906"/>
      <c r="Q205" s="906"/>
      <c r="R205" s="906"/>
      <c r="S205" s="906"/>
      <c r="T205" s="906"/>
      <c r="U205" s="906"/>
      <c r="V205" s="906"/>
      <c r="W205" s="906"/>
      <c r="X205" s="906"/>
      <c r="Y205" s="906"/>
      <c r="Z205" s="906"/>
      <c r="AA205" s="906"/>
      <c r="AB205" s="903"/>
    </row>
    <row r="206" spans="1:28" ht="15.75" customHeight="1">
      <c r="A206" s="1089"/>
      <c r="B206" s="1089"/>
      <c r="C206" s="1089"/>
      <c r="D206" s="1089"/>
      <c r="E206" s="1089"/>
      <c r="F206" s="1089"/>
      <c r="G206" s="1089"/>
      <c r="H206" s="1089"/>
      <c r="I206" s="1089"/>
      <c r="J206" s="1089"/>
      <c r="K206" s="1089"/>
      <c r="L206" s="1089"/>
      <c r="M206" s="1089"/>
      <c r="N206" s="1089"/>
      <c r="O206" s="1089"/>
      <c r="P206" s="1089"/>
      <c r="Q206" s="1089"/>
      <c r="R206" s="1089"/>
      <c r="S206" s="1089"/>
      <c r="T206" s="1089"/>
      <c r="U206" s="1089"/>
      <c r="V206" s="1089"/>
      <c r="W206" s="1089"/>
      <c r="X206" s="1089"/>
      <c r="Y206" s="1089"/>
      <c r="Z206" s="1089"/>
      <c r="AA206" s="1089"/>
    </row>
    <row r="207" spans="1:28" ht="15.75" customHeight="1">
      <c r="A207" s="1089"/>
      <c r="B207" s="1089"/>
      <c r="C207" s="1089"/>
      <c r="D207" s="1089"/>
      <c r="E207" s="1089"/>
      <c r="F207" s="1089"/>
      <c r="G207" s="1089"/>
      <c r="H207" s="1089"/>
      <c r="I207" s="1089"/>
      <c r="J207" s="1089"/>
      <c r="K207" s="1089"/>
      <c r="L207" s="1089"/>
      <c r="M207" s="1089"/>
      <c r="N207" s="1089"/>
      <c r="O207" s="1089"/>
      <c r="P207" s="1089"/>
      <c r="Q207" s="1089"/>
      <c r="R207" s="1089"/>
      <c r="S207" s="1089"/>
      <c r="T207" s="1089"/>
      <c r="U207" s="1089"/>
      <c r="V207" s="1089"/>
      <c r="W207" s="1089"/>
      <c r="X207" s="1089"/>
      <c r="Y207" s="1089"/>
      <c r="Z207" s="1089"/>
      <c r="AA207" s="1089"/>
    </row>
    <row r="208" spans="1:28" ht="15.75" customHeight="1">
      <c r="A208" s="1089"/>
      <c r="B208" s="1089"/>
      <c r="C208" s="1089"/>
      <c r="D208" s="1089"/>
      <c r="E208" s="1089"/>
      <c r="F208" s="1089"/>
      <c r="G208" s="1089"/>
      <c r="H208" s="1089"/>
      <c r="I208" s="1089"/>
      <c r="J208" s="1089"/>
      <c r="K208" s="1089"/>
      <c r="L208" s="1089"/>
      <c r="M208" s="1089"/>
      <c r="N208" s="1089"/>
      <c r="O208" s="1089"/>
      <c r="P208" s="1089"/>
      <c r="Q208" s="1089"/>
      <c r="R208" s="1089"/>
      <c r="S208" s="1089"/>
      <c r="T208" s="1089"/>
      <c r="U208" s="1089"/>
      <c r="V208" s="1089"/>
      <c r="W208" s="1089"/>
      <c r="X208" s="1089"/>
      <c r="Y208" s="1089"/>
      <c r="Z208" s="1089"/>
      <c r="AA208" s="1089"/>
    </row>
    <row r="209" spans="1:28" ht="18.75" customHeight="1">
      <c r="A209" s="1667"/>
      <c r="B209" s="1667"/>
      <c r="C209" s="1667"/>
      <c r="D209" s="1667"/>
      <c r="E209" s="1667"/>
      <c r="F209" s="1667"/>
      <c r="G209" s="1667"/>
      <c r="H209" s="1667"/>
      <c r="I209" s="1667"/>
      <c r="J209" s="1667"/>
      <c r="K209" s="1667"/>
      <c r="L209" s="1667"/>
      <c r="M209" s="1667"/>
      <c r="N209" s="1667"/>
      <c r="O209" s="1667"/>
      <c r="P209" s="1667"/>
      <c r="Q209" s="1667"/>
      <c r="R209" s="1667"/>
      <c r="S209" s="1667"/>
      <c r="T209" s="1667"/>
      <c r="U209" s="1667"/>
      <c r="V209" s="1667"/>
      <c r="W209" s="1667"/>
      <c r="X209" s="1667"/>
      <c r="Y209" s="1667"/>
      <c r="Z209" s="1667"/>
      <c r="AA209" s="1667"/>
      <c r="AB209" s="903"/>
    </row>
    <row r="210" spans="1:28" ht="15.75" customHeight="1">
      <c r="A210" s="906"/>
      <c r="B210" s="906"/>
      <c r="C210" s="906"/>
      <c r="D210" s="906"/>
      <c r="E210" s="906"/>
      <c r="F210" s="906"/>
      <c r="G210" s="906"/>
      <c r="H210" s="906"/>
      <c r="I210" s="906"/>
      <c r="J210" s="906"/>
      <c r="K210" s="906"/>
      <c r="L210" s="906"/>
      <c r="M210" s="906"/>
      <c r="N210" s="906"/>
      <c r="O210" s="906"/>
      <c r="P210" s="906"/>
      <c r="Q210" s="906"/>
      <c r="R210" s="906"/>
      <c r="S210" s="906"/>
      <c r="T210" s="906"/>
      <c r="U210" s="906"/>
      <c r="V210" s="906"/>
      <c r="W210" s="906"/>
      <c r="X210" s="906"/>
      <c r="Y210" s="906"/>
      <c r="Z210" s="906"/>
      <c r="AA210" s="906"/>
      <c r="AB210" s="903"/>
    </row>
    <row r="211" spans="1:28" ht="15.75" customHeight="1">
      <c r="A211" s="936"/>
      <c r="B211" s="906"/>
      <c r="C211" s="906"/>
      <c r="D211" s="906"/>
      <c r="E211" s="906"/>
      <c r="F211" s="906"/>
      <c r="G211" s="903"/>
      <c r="H211" s="906"/>
      <c r="I211" s="906"/>
      <c r="J211" s="906"/>
      <c r="K211" s="906"/>
      <c r="L211" s="906"/>
      <c r="M211" s="906"/>
      <c r="N211" s="906"/>
      <c r="O211" s="906"/>
      <c r="P211" s="906"/>
      <c r="Q211" s="906"/>
      <c r="R211" s="906"/>
      <c r="S211" s="906"/>
      <c r="T211" s="906"/>
      <c r="U211" s="906"/>
      <c r="V211" s="906"/>
      <c r="W211" s="906"/>
      <c r="X211" s="906"/>
      <c r="Y211" s="906"/>
      <c r="Z211" s="906"/>
      <c r="AA211" s="906"/>
      <c r="AB211" s="903"/>
    </row>
    <row r="212" spans="1:28" ht="15.75" customHeight="1">
      <c r="A212" s="936"/>
      <c r="B212" s="906"/>
      <c r="C212" s="906"/>
      <c r="D212" s="906"/>
      <c r="E212" s="906"/>
      <c r="F212" s="906"/>
      <c r="G212" s="903"/>
      <c r="H212" s="903"/>
      <c r="I212" s="906"/>
      <c r="J212" s="906"/>
      <c r="K212" s="906"/>
      <c r="L212" s="903"/>
      <c r="M212" s="906"/>
      <c r="N212" s="906"/>
      <c r="O212" s="906"/>
      <c r="P212" s="906"/>
      <c r="Q212" s="906"/>
      <c r="R212" s="906"/>
      <c r="S212" s="906"/>
      <c r="T212" s="906"/>
      <c r="U212" s="906"/>
      <c r="V212" s="906"/>
      <c r="W212" s="906"/>
      <c r="X212" s="906"/>
      <c r="Y212" s="906"/>
      <c r="Z212" s="906"/>
      <c r="AA212" s="906"/>
      <c r="AB212" s="903"/>
    </row>
    <row r="213" spans="1:28" ht="15.75" customHeight="1">
      <c r="A213" s="936"/>
      <c r="B213" s="906"/>
      <c r="C213" s="906"/>
      <c r="D213" s="906"/>
      <c r="E213" s="906"/>
      <c r="F213" s="906"/>
      <c r="G213" s="906"/>
      <c r="H213" s="906"/>
      <c r="I213" s="906"/>
      <c r="J213" s="1766"/>
      <c r="K213" s="1766"/>
      <c r="L213" s="1766"/>
      <c r="M213" s="1766"/>
      <c r="N213" s="999"/>
      <c r="O213" s="906"/>
      <c r="P213" s="906"/>
      <c r="Q213" s="906"/>
      <c r="R213" s="906"/>
      <c r="S213" s="906"/>
      <c r="T213" s="906"/>
      <c r="U213" s="906"/>
      <c r="V213" s="906"/>
      <c r="W213" s="906"/>
      <c r="X213" s="906"/>
      <c r="Y213" s="906"/>
      <c r="Z213" s="906"/>
      <c r="AA213" s="906"/>
      <c r="AB213" s="903"/>
    </row>
    <row r="214" spans="1:28" ht="15.75" customHeight="1">
      <c r="A214" s="936"/>
      <c r="B214" s="906"/>
      <c r="C214" s="906"/>
      <c r="D214" s="906"/>
      <c r="E214" s="906"/>
      <c r="F214" s="906"/>
      <c r="G214" s="906"/>
      <c r="H214" s="906"/>
      <c r="I214" s="906"/>
      <c r="J214" s="1766"/>
      <c r="K214" s="1766"/>
      <c r="L214" s="1766"/>
      <c r="M214" s="1766"/>
      <c r="N214" s="999"/>
      <c r="O214" s="906"/>
      <c r="P214" s="906"/>
      <c r="Q214" s="906"/>
      <c r="R214" s="906"/>
      <c r="S214" s="906"/>
      <c r="T214" s="906"/>
      <c r="U214" s="906"/>
      <c r="V214" s="906"/>
      <c r="W214" s="906"/>
      <c r="X214" s="906"/>
      <c r="Y214" s="906"/>
      <c r="Z214" s="906"/>
      <c r="AA214" s="906"/>
      <c r="AB214" s="903"/>
    </row>
    <row r="215" spans="1:28" ht="15.75" customHeight="1">
      <c r="A215" s="936"/>
      <c r="B215" s="906"/>
      <c r="C215" s="906"/>
      <c r="D215" s="906"/>
      <c r="E215" s="906"/>
      <c r="F215" s="906"/>
      <c r="G215" s="906"/>
      <c r="H215" s="906"/>
      <c r="I215" s="906"/>
      <c r="J215" s="1766"/>
      <c r="K215" s="1766"/>
      <c r="L215" s="1766"/>
      <c r="M215" s="1766"/>
      <c r="N215" s="999"/>
      <c r="O215" s="906"/>
      <c r="P215" s="906"/>
      <c r="Q215" s="906"/>
      <c r="R215" s="906"/>
      <c r="S215" s="906"/>
      <c r="T215" s="906"/>
      <c r="U215" s="906"/>
      <c r="V215" s="906"/>
      <c r="W215" s="906"/>
      <c r="X215" s="906"/>
      <c r="Y215" s="906"/>
      <c r="Z215" s="906"/>
      <c r="AA215" s="906"/>
      <c r="AB215" s="903"/>
    </row>
    <row r="216" spans="1:28" ht="15.75" customHeight="1">
      <c r="A216" s="936"/>
      <c r="B216" s="906"/>
      <c r="C216" s="906"/>
      <c r="D216" s="906"/>
      <c r="E216" s="906"/>
      <c r="F216" s="906"/>
      <c r="G216" s="906"/>
      <c r="H216" s="906"/>
      <c r="I216" s="906"/>
      <c r="J216" s="1766"/>
      <c r="K216" s="1766"/>
      <c r="L216" s="1766"/>
      <c r="M216" s="1766"/>
      <c r="N216" s="999"/>
      <c r="O216" s="906"/>
      <c r="P216" s="906"/>
      <c r="Q216" s="906"/>
      <c r="R216" s="906"/>
      <c r="S216" s="906"/>
      <c r="T216" s="906"/>
      <c r="U216" s="906"/>
      <c r="V216" s="906"/>
      <c r="W216" s="906"/>
      <c r="X216" s="906"/>
      <c r="Y216" s="906"/>
      <c r="Z216" s="906"/>
      <c r="AA216" s="906"/>
      <c r="AB216" s="903"/>
    </row>
    <row r="217" spans="1:28" ht="15.75" customHeight="1">
      <c r="A217" s="936"/>
      <c r="B217" s="906"/>
      <c r="C217" s="906"/>
      <c r="D217" s="906"/>
      <c r="E217" s="906"/>
      <c r="F217" s="906"/>
      <c r="G217" s="906"/>
      <c r="H217" s="906"/>
      <c r="I217" s="906"/>
      <c r="J217" s="906"/>
      <c r="K217" s="906"/>
      <c r="L217" s="906"/>
      <c r="M217" s="906"/>
      <c r="N217" s="906"/>
      <c r="O217" s="906"/>
      <c r="P217" s="906"/>
      <c r="Q217" s="906"/>
      <c r="R217" s="906"/>
      <c r="S217" s="906"/>
      <c r="T217" s="906"/>
      <c r="U217" s="906"/>
      <c r="V217" s="906"/>
      <c r="W217" s="906"/>
      <c r="X217" s="906"/>
      <c r="Y217" s="906"/>
      <c r="Z217" s="906"/>
      <c r="AA217" s="906"/>
      <c r="AB217" s="903"/>
    </row>
    <row r="218" spans="1:28" ht="15.75" customHeight="1">
      <c r="A218" s="906"/>
      <c r="B218" s="906"/>
      <c r="C218" s="906"/>
      <c r="D218" s="1667"/>
      <c r="E218" s="1667"/>
      <c r="F218" s="1667"/>
      <c r="G218" s="1667"/>
      <c r="H218" s="975"/>
      <c r="I218" s="1667"/>
      <c r="J218" s="1667"/>
      <c r="K218" s="1667"/>
      <c r="L218" s="1667"/>
      <c r="M218" s="1667"/>
      <c r="N218" s="1667"/>
      <c r="O218" s="1667"/>
      <c r="P218" s="1667"/>
      <c r="Q218" s="1667"/>
      <c r="R218" s="1667"/>
      <c r="S218" s="1667"/>
      <c r="T218" s="1667"/>
      <c r="U218" s="1667"/>
      <c r="V218" s="975"/>
      <c r="W218" s="975"/>
      <c r="X218" s="1667"/>
      <c r="Y218" s="1667"/>
      <c r="Z218" s="1667"/>
      <c r="AA218" s="906"/>
      <c r="AB218" s="903"/>
    </row>
    <row r="219" spans="1:28" ht="15.75" customHeight="1">
      <c r="A219" s="906"/>
      <c r="B219" s="906"/>
      <c r="C219" s="906"/>
      <c r="D219" s="975"/>
      <c r="E219" s="1682"/>
      <c r="F219" s="1682"/>
      <c r="G219" s="975"/>
      <c r="H219" s="975"/>
      <c r="I219" s="906"/>
      <c r="J219" s="906"/>
      <c r="K219" s="906"/>
      <c r="L219" s="903"/>
      <c r="M219" s="906"/>
      <c r="N219" s="906"/>
      <c r="O219" s="906"/>
      <c r="P219" s="906"/>
      <c r="Q219" s="906"/>
      <c r="R219" s="903"/>
      <c r="S219" s="903"/>
      <c r="T219" s="903"/>
      <c r="U219" s="903"/>
      <c r="V219" s="975"/>
      <c r="W219" s="975"/>
      <c r="X219" s="1764"/>
      <c r="Y219" s="1764"/>
      <c r="Z219" s="1764"/>
      <c r="AA219" s="906"/>
      <c r="AB219" s="903"/>
    </row>
    <row r="220" spans="1:28" ht="15.75" customHeight="1">
      <c r="A220" s="906"/>
      <c r="B220" s="906"/>
      <c r="C220" s="906"/>
      <c r="D220" s="975"/>
      <c r="E220" s="1682"/>
      <c r="F220" s="1682"/>
      <c r="G220" s="975"/>
      <c r="H220" s="975"/>
      <c r="I220" s="906"/>
      <c r="J220" s="906"/>
      <c r="K220" s="906"/>
      <c r="L220" s="903"/>
      <c r="M220" s="906"/>
      <c r="N220" s="906"/>
      <c r="O220" s="906"/>
      <c r="P220" s="906"/>
      <c r="Q220" s="906"/>
      <c r="R220" s="903"/>
      <c r="S220" s="903"/>
      <c r="T220" s="903"/>
      <c r="U220" s="903"/>
      <c r="V220" s="975"/>
      <c r="W220" s="975"/>
      <c r="X220" s="1764"/>
      <c r="Y220" s="1764"/>
      <c r="Z220" s="1764"/>
      <c r="AA220" s="906"/>
      <c r="AB220" s="903"/>
    </row>
    <row r="221" spans="1:28" ht="15.75" customHeight="1">
      <c r="A221" s="906"/>
      <c r="B221" s="906"/>
      <c r="C221" s="906"/>
      <c r="D221" s="975"/>
      <c r="E221" s="1682"/>
      <c r="F221" s="1682"/>
      <c r="G221" s="975"/>
      <c r="H221" s="975"/>
      <c r="I221" s="906"/>
      <c r="J221" s="906"/>
      <c r="K221" s="906"/>
      <c r="L221" s="903"/>
      <c r="M221" s="906"/>
      <c r="N221" s="906"/>
      <c r="O221" s="906"/>
      <c r="P221" s="906"/>
      <c r="Q221" s="906"/>
      <c r="R221" s="903"/>
      <c r="S221" s="903"/>
      <c r="T221" s="903"/>
      <c r="U221" s="903"/>
      <c r="V221" s="975"/>
      <c r="W221" s="975"/>
      <c r="X221" s="1764"/>
      <c r="Y221" s="1764"/>
      <c r="Z221" s="1764"/>
      <c r="AA221" s="906"/>
      <c r="AB221" s="903"/>
    </row>
    <row r="222" spans="1:28" ht="15.75" customHeight="1">
      <c r="A222" s="906"/>
      <c r="B222" s="906"/>
      <c r="C222" s="906"/>
      <c r="D222" s="975"/>
      <c r="E222" s="1682"/>
      <c r="F222" s="1682"/>
      <c r="G222" s="975"/>
      <c r="H222" s="975"/>
      <c r="I222" s="906"/>
      <c r="J222" s="906"/>
      <c r="K222" s="906"/>
      <c r="L222" s="903"/>
      <c r="M222" s="906"/>
      <c r="N222" s="906"/>
      <c r="O222" s="906"/>
      <c r="P222" s="906"/>
      <c r="Q222" s="906"/>
      <c r="R222" s="903"/>
      <c r="S222" s="903"/>
      <c r="T222" s="903"/>
      <c r="U222" s="903"/>
      <c r="V222" s="975"/>
      <c r="W222" s="975"/>
      <c r="X222" s="1764"/>
      <c r="Y222" s="1764"/>
      <c r="Z222" s="1764"/>
      <c r="AA222" s="906"/>
      <c r="AB222" s="903"/>
    </row>
    <row r="223" spans="1:28" ht="15.75" customHeight="1">
      <c r="A223" s="906"/>
      <c r="B223" s="906"/>
      <c r="C223" s="906"/>
      <c r="D223" s="975"/>
      <c r="E223" s="1682"/>
      <c r="F223" s="1682"/>
      <c r="G223" s="975"/>
      <c r="H223" s="975"/>
      <c r="I223" s="906"/>
      <c r="J223" s="906"/>
      <c r="K223" s="906"/>
      <c r="L223" s="903"/>
      <c r="M223" s="906"/>
      <c r="N223" s="906"/>
      <c r="O223" s="906"/>
      <c r="P223" s="906"/>
      <c r="Q223" s="906"/>
      <c r="R223" s="903"/>
      <c r="S223" s="903"/>
      <c r="T223" s="903"/>
      <c r="U223" s="903"/>
      <c r="V223" s="975"/>
      <c r="W223" s="975"/>
      <c r="X223" s="1764"/>
      <c r="Y223" s="1764"/>
      <c r="Z223" s="1764"/>
      <c r="AA223" s="906"/>
      <c r="AB223" s="903"/>
    </row>
    <row r="224" spans="1:28" ht="15.75" customHeight="1">
      <c r="A224" s="906"/>
      <c r="B224" s="906"/>
      <c r="C224" s="906"/>
      <c r="D224" s="975"/>
      <c r="E224" s="1682"/>
      <c r="F224" s="1682"/>
      <c r="G224" s="975"/>
      <c r="H224" s="975"/>
      <c r="I224" s="906"/>
      <c r="J224" s="906"/>
      <c r="K224" s="906"/>
      <c r="L224" s="903"/>
      <c r="M224" s="906"/>
      <c r="N224" s="906"/>
      <c r="O224" s="906"/>
      <c r="P224" s="906"/>
      <c r="Q224" s="906"/>
      <c r="R224" s="903"/>
      <c r="S224" s="903"/>
      <c r="T224" s="903"/>
      <c r="U224" s="903"/>
      <c r="V224" s="975"/>
      <c r="W224" s="975"/>
      <c r="X224" s="1764"/>
      <c r="Y224" s="1764"/>
      <c r="Z224" s="1764"/>
      <c r="AA224" s="906"/>
      <c r="AB224" s="903"/>
    </row>
    <row r="225" spans="1:28" ht="15.75" customHeight="1">
      <c r="A225" s="936"/>
      <c r="B225" s="906"/>
      <c r="C225" s="906"/>
      <c r="D225" s="906"/>
      <c r="E225" s="906"/>
      <c r="F225" s="906"/>
      <c r="G225" s="906"/>
      <c r="H225" s="906"/>
      <c r="I225" s="906"/>
      <c r="J225" s="906"/>
      <c r="K225" s="906"/>
      <c r="L225" s="906"/>
      <c r="M225" s="906"/>
      <c r="N225" s="906"/>
      <c r="O225" s="906"/>
      <c r="P225" s="906"/>
      <c r="Q225" s="906"/>
      <c r="R225" s="906"/>
      <c r="S225" s="906"/>
      <c r="T225" s="906"/>
      <c r="U225" s="906"/>
      <c r="V225" s="906"/>
      <c r="W225" s="906"/>
      <c r="X225" s="906"/>
      <c r="Y225" s="906"/>
      <c r="Z225" s="906"/>
      <c r="AA225" s="906"/>
      <c r="AB225" s="903"/>
    </row>
    <row r="226" spans="1:28" ht="15.75" customHeight="1">
      <c r="A226" s="936"/>
      <c r="B226" s="906"/>
      <c r="C226" s="906"/>
      <c r="D226" s="906"/>
      <c r="E226" s="906"/>
      <c r="F226" s="2123"/>
      <c r="G226" s="2123"/>
      <c r="H226" s="2123"/>
      <c r="I226" s="2123"/>
      <c r="J226" s="2123"/>
      <c r="K226" s="2123"/>
      <c r="L226" s="2123"/>
      <c r="M226" s="2123"/>
      <c r="N226" s="2123"/>
      <c r="O226" s="2123"/>
      <c r="P226" s="2123"/>
      <c r="Q226" s="2123"/>
      <c r="R226" s="2123"/>
      <c r="S226" s="2123"/>
      <c r="T226" s="2123"/>
      <c r="U226" s="2123"/>
      <c r="V226" s="2123"/>
      <c r="W226" s="2123"/>
      <c r="X226" s="2123"/>
      <c r="Y226" s="2123"/>
      <c r="Z226" s="2123"/>
      <c r="AA226" s="2123"/>
      <c r="AB226" s="903"/>
    </row>
    <row r="227" spans="1:28" ht="15.75" customHeight="1">
      <c r="A227" s="906"/>
      <c r="B227" s="906"/>
      <c r="C227" s="906"/>
      <c r="D227" s="906"/>
      <c r="E227" s="906"/>
      <c r="F227" s="2123"/>
      <c r="G227" s="2123"/>
      <c r="H227" s="2123"/>
      <c r="I227" s="2123"/>
      <c r="J227" s="2123"/>
      <c r="K227" s="2123"/>
      <c r="L227" s="2123"/>
      <c r="M227" s="2123"/>
      <c r="N227" s="2123"/>
      <c r="O227" s="2123"/>
      <c r="P227" s="2123"/>
      <c r="Q227" s="2123"/>
      <c r="R227" s="2123"/>
      <c r="S227" s="2123"/>
      <c r="T227" s="2123"/>
      <c r="U227" s="2123"/>
      <c r="V227" s="2123"/>
      <c r="W227" s="2123"/>
      <c r="X227" s="2123"/>
      <c r="Y227" s="2123"/>
      <c r="Z227" s="2123"/>
      <c r="AA227" s="2123"/>
      <c r="AB227" s="903"/>
    </row>
    <row r="228" spans="1:28" ht="15.75" customHeight="1">
      <c r="A228" s="936"/>
      <c r="B228" s="906"/>
      <c r="C228" s="906"/>
      <c r="D228" s="906"/>
      <c r="E228" s="906"/>
      <c r="F228" s="906"/>
      <c r="G228" s="906"/>
      <c r="H228" s="906"/>
      <c r="I228" s="906"/>
      <c r="J228" s="906"/>
      <c r="K228" s="906"/>
      <c r="L228" s="906"/>
      <c r="M228" s="906"/>
      <c r="N228" s="906"/>
      <c r="O228" s="906"/>
      <c r="P228" s="906"/>
      <c r="Q228" s="906"/>
      <c r="R228" s="906"/>
      <c r="S228" s="906"/>
      <c r="T228" s="906"/>
      <c r="U228" s="906"/>
      <c r="V228" s="906"/>
      <c r="W228" s="906"/>
      <c r="X228" s="906"/>
      <c r="Y228" s="906"/>
      <c r="Z228" s="906"/>
      <c r="AA228" s="906"/>
      <c r="AB228" s="903"/>
    </row>
    <row r="229" spans="1:28" ht="15.75" customHeight="1">
      <c r="A229" s="906"/>
      <c r="B229" s="906"/>
      <c r="C229" s="906"/>
      <c r="D229" s="906"/>
      <c r="E229" s="906"/>
      <c r="F229" s="2123"/>
      <c r="G229" s="2123"/>
      <c r="H229" s="2123"/>
      <c r="I229" s="2123"/>
      <c r="J229" s="2123"/>
      <c r="K229" s="2123"/>
      <c r="L229" s="2123"/>
      <c r="M229" s="2123"/>
      <c r="N229" s="2123"/>
      <c r="O229" s="2123"/>
      <c r="P229" s="2123"/>
      <c r="Q229" s="2123"/>
      <c r="R229" s="2123"/>
      <c r="S229" s="2123"/>
      <c r="T229" s="2123"/>
      <c r="U229" s="2123"/>
      <c r="V229" s="2123"/>
      <c r="W229" s="2123"/>
      <c r="X229" s="2123"/>
      <c r="Y229" s="2123"/>
      <c r="Z229" s="2123"/>
      <c r="AA229" s="2123"/>
      <c r="AB229" s="903"/>
    </row>
    <row r="230" spans="1:28" ht="15.75" customHeight="1">
      <c r="A230" s="906"/>
      <c r="B230" s="906"/>
      <c r="C230" s="906"/>
      <c r="D230" s="906"/>
      <c r="E230" s="906"/>
      <c r="F230" s="2123"/>
      <c r="G230" s="2123"/>
      <c r="H230" s="2123"/>
      <c r="I230" s="2123"/>
      <c r="J230" s="2123"/>
      <c r="K230" s="2123"/>
      <c r="L230" s="2123"/>
      <c r="M230" s="2123"/>
      <c r="N230" s="2123"/>
      <c r="O230" s="2123"/>
      <c r="P230" s="2123"/>
      <c r="Q230" s="2123"/>
      <c r="R230" s="2123"/>
      <c r="S230" s="2123"/>
      <c r="T230" s="2123"/>
      <c r="U230" s="2123"/>
      <c r="V230" s="2123"/>
      <c r="W230" s="2123"/>
      <c r="X230" s="2123"/>
      <c r="Y230" s="2123"/>
      <c r="Z230" s="2123"/>
      <c r="AA230" s="2123"/>
      <c r="AB230" s="903"/>
    </row>
    <row r="231" spans="1:28" ht="15.75" customHeight="1">
      <c r="A231" s="906"/>
      <c r="B231" s="906"/>
      <c r="C231" s="906"/>
      <c r="D231" s="906"/>
      <c r="E231" s="906"/>
      <c r="F231" s="906"/>
      <c r="G231" s="906"/>
      <c r="H231" s="906"/>
      <c r="I231" s="906"/>
      <c r="J231" s="906"/>
      <c r="K231" s="906"/>
      <c r="L231" s="906"/>
      <c r="M231" s="906"/>
      <c r="N231" s="906"/>
      <c r="O231" s="906"/>
      <c r="P231" s="906"/>
      <c r="Q231" s="906"/>
      <c r="R231" s="906"/>
      <c r="S231" s="906"/>
      <c r="T231" s="906"/>
      <c r="U231" s="906"/>
      <c r="V231" s="906"/>
      <c r="W231" s="906"/>
      <c r="X231" s="906"/>
      <c r="Y231" s="906"/>
      <c r="Z231" s="906"/>
      <c r="AA231" s="906"/>
      <c r="AB231" s="903"/>
    </row>
    <row r="237" spans="1:28" ht="18.75" customHeight="1">
      <c r="A237" s="1667"/>
      <c r="B237" s="1667"/>
      <c r="C237" s="1667"/>
      <c r="D237" s="1667"/>
      <c r="E237" s="1667"/>
      <c r="F237" s="1667"/>
      <c r="G237" s="1667"/>
      <c r="H237" s="1667"/>
      <c r="I237" s="1667"/>
      <c r="J237" s="1667"/>
      <c r="K237" s="1667"/>
      <c r="L237" s="1667"/>
      <c r="M237" s="1667"/>
      <c r="N237" s="1667"/>
      <c r="O237" s="1667"/>
      <c r="P237" s="1667"/>
      <c r="Q237" s="1667"/>
      <c r="R237" s="1667"/>
      <c r="S237" s="1667"/>
      <c r="T237" s="1667"/>
      <c r="U237" s="1667"/>
      <c r="V237" s="1667"/>
      <c r="W237" s="1667"/>
      <c r="X237" s="1667"/>
      <c r="Y237" s="1667"/>
      <c r="Z237" s="1667"/>
      <c r="AA237" s="1667"/>
      <c r="AB237" s="903"/>
    </row>
    <row r="238" spans="1:28" ht="15.75" customHeight="1">
      <c r="A238" s="906"/>
      <c r="B238" s="906"/>
      <c r="C238" s="906"/>
      <c r="D238" s="906"/>
      <c r="E238" s="906"/>
      <c r="F238" s="906"/>
      <c r="G238" s="906"/>
      <c r="H238" s="906"/>
      <c r="I238" s="906"/>
      <c r="J238" s="906"/>
      <c r="K238" s="906"/>
      <c r="L238" s="906"/>
      <c r="M238" s="906"/>
      <c r="N238" s="906"/>
      <c r="O238" s="906"/>
      <c r="P238" s="906"/>
      <c r="Q238" s="906"/>
      <c r="R238" s="906"/>
      <c r="S238" s="906"/>
      <c r="T238" s="906"/>
      <c r="U238" s="906"/>
      <c r="V238" s="906"/>
      <c r="W238" s="906"/>
      <c r="X238" s="906"/>
      <c r="Y238" s="906"/>
      <c r="Z238" s="906"/>
      <c r="AA238" s="906"/>
      <c r="AB238" s="903"/>
    </row>
    <row r="239" spans="1:28" ht="15.75" customHeight="1">
      <c r="A239" s="936"/>
      <c r="B239" s="906"/>
      <c r="C239" s="906"/>
      <c r="D239" s="906"/>
      <c r="E239" s="906"/>
      <c r="F239" s="906"/>
      <c r="G239" s="903"/>
      <c r="H239" s="906"/>
      <c r="I239" s="906"/>
      <c r="J239" s="906"/>
      <c r="K239" s="906"/>
      <c r="L239" s="906"/>
      <c r="M239" s="906"/>
      <c r="N239" s="906"/>
      <c r="O239" s="906"/>
      <c r="P239" s="906"/>
      <c r="Q239" s="906"/>
      <c r="R239" s="906"/>
      <c r="S239" s="906"/>
      <c r="T239" s="906"/>
      <c r="U239" s="906"/>
      <c r="V239" s="906"/>
      <c r="W239" s="906"/>
      <c r="X239" s="906"/>
      <c r="Y239" s="906"/>
      <c r="Z239" s="906"/>
      <c r="AA239" s="906"/>
      <c r="AB239" s="903"/>
    </row>
    <row r="240" spans="1:28" ht="15.75" customHeight="1">
      <c r="A240" s="936"/>
      <c r="B240" s="906"/>
      <c r="C240" s="906"/>
      <c r="D240" s="906"/>
      <c r="E240" s="906"/>
      <c r="F240" s="906"/>
      <c r="G240" s="903"/>
      <c r="H240" s="903"/>
      <c r="I240" s="906"/>
      <c r="J240" s="906"/>
      <c r="K240" s="906"/>
      <c r="L240" s="903"/>
      <c r="M240" s="906"/>
      <c r="N240" s="906"/>
      <c r="O240" s="906"/>
      <c r="P240" s="906"/>
      <c r="Q240" s="906"/>
      <c r="R240" s="906"/>
      <c r="S240" s="906"/>
      <c r="T240" s="906"/>
      <c r="U240" s="906"/>
      <c r="V240" s="906"/>
      <c r="W240" s="906"/>
      <c r="X240" s="906"/>
      <c r="Y240" s="906"/>
      <c r="Z240" s="906"/>
      <c r="AA240" s="906"/>
      <c r="AB240" s="903"/>
    </row>
    <row r="241" spans="1:28" ht="15.75" customHeight="1">
      <c r="A241" s="936"/>
      <c r="B241" s="906"/>
      <c r="C241" s="906"/>
      <c r="D241" s="906"/>
      <c r="E241" s="906"/>
      <c r="F241" s="906"/>
      <c r="G241" s="906"/>
      <c r="H241" s="906"/>
      <c r="I241" s="906"/>
      <c r="J241" s="1766"/>
      <c r="K241" s="1766"/>
      <c r="L241" s="1766"/>
      <c r="M241" s="1766"/>
      <c r="N241" s="999"/>
      <c r="O241" s="906"/>
      <c r="P241" s="906"/>
      <c r="Q241" s="906"/>
      <c r="R241" s="906"/>
      <c r="S241" s="906"/>
      <c r="T241" s="906"/>
      <c r="U241" s="906"/>
      <c r="V241" s="906"/>
      <c r="W241" s="906"/>
      <c r="X241" s="906"/>
      <c r="Y241" s="906"/>
      <c r="Z241" s="906"/>
      <c r="AA241" s="906"/>
      <c r="AB241" s="903"/>
    </row>
    <row r="242" spans="1:28" ht="15.75" customHeight="1">
      <c r="A242" s="936"/>
      <c r="B242" s="906"/>
      <c r="C242" s="906"/>
      <c r="D242" s="906"/>
      <c r="E242" s="906"/>
      <c r="F242" s="906"/>
      <c r="G242" s="906"/>
      <c r="H242" s="906"/>
      <c r="I242" s="906"/>
      <c r="J242" s="1766"/>
      <c r="K242" s="1766"/>
      <c r="L242" s="1766"/>
      <c r="M242" s="1766"/>
      <c r="N242" s="999"/>
      <c r="O242" s="906"/>
      <c r="P242" s="906"/>
      <c r="Q242" s="906"/>
      <c r="R242" s="906"/>
      <c r="S242" s="906"/>
      <c r="T242" s="906"/>
      <c r="U242" s="906"/>
      <c r="V242" s="906"/>
      <c r="W242" s="906"/>
      <c r="X242" s="906"/>
      <c r="Y242" s="906"/>
      <c r="Z242" s="906"/>
      <c r="AA242" s="906"/>
      <c r="AB242" s="903"/>
    </row>
    <row r="243" spans="1:28" ht="15.75" customHeight="1">
      <c r="A243" s="936"/>
      <c r="B243" s="906"/>
      <c r="C243" s="906"/>
      <c r="D243" s="906"/>
      <c r="E243" s="906"/>
      <c r="F243" s="906"/>
      <c r="G243" s="906"/>
      <c r="H243" s="906"/>
      <c r="I243" s="906"/>
      <c r="J243" s="1766"/>
      <c r="K243" s="1766"/>
      <c r="L243" s="1766"/>
      <c r="M243" s="1766"/>
      <c r="N243" s="999"/>
      <c r="O243" s="906"/>
      <c r="P243" s="906"/>
      <c r="Q243" s="906"/>
      <c r="R243" s="906"/>
      <c r="S243" s="906"/>
      <c r="T243" s="906"/>
      <c r="U243" s="906"/>
      <c r="V243" s="906"/>
      <c r="W243" s="906"/>
      <c r="X243" s="906"/>
      <c r="Y243" s="906"/>
      <c r="Z243" s="906"/>
      <c r="AA243" s="906"/>
      <c r="AB243" s="903"/>
    </row>
    <row r="244" spans="1:28" ht="15.75" customHeight="1">
      <c r="A244" s="936"/>
      <c r="B244" s="906"/>
      <c r="C244" s="906"/>
      <c r="D244" s="906"/>
      <c r="E244" s="906"/>
      <c r="F244" s="906"/>
      <c r="G244" s="906"/>
      <c r="H244" s="906"/>
      <c r="I244" s="906"/>
      <c r="J244" s="1766"/>
      <c r="K244" s="1766"/>
      <c r="L244" s="1766"/>
      <c r="M244" s="1766"/>
      <c r="N244" s="999"/>
      <c r="O244" s="906"/>
      <c r="P244" s="906"/>
      <c r="Q244" s="906"/>
      <c r="R244" s="906"/>
      <c r="S244" s="906"/>
      <c r="T244" s="906"/>
      <c r="U244" s="906"/>
      <c r="V244" s="906"/>
      <c r="W244" s="906"/>
      <c r="X244" s="906"/>
      <c r="Y244" s="906"/>
      <c r="Z244" s="906"/>
      <c r="AA244" s="906"/>
      <c r="AB244" s="903"/>
    </row>
    <row r="245" spans="1:28" ht="15.75" customHeight="1">
      <c r="A245" s="936"/>
      <c r="B245" s="906"/>
      <c r="C245" s="906"/>
      <c r="D245" s="906"/>
      <c r="E245" s="906"/>
      <c r="F245" s="906"/>
      <c r="G245" s="906"/>
      <c r="H245" s="906"/>
      <c r="I245" s="906"/>
      <c r="J245" s="906"/>
      <c r="K245" s="906"/>
      <c r="L245" s="906"/>
      <c r="M245" s="906"/>
      <c r="N245" s="906"/>
      <c r="O245" s="906"/>
      <c r="P245" s="906"/>
      <c r="Q245" s="906"/>
      <c r="R245" s="906"/>
      <c r="S245" s="906"/>
      <c r="T245" s="906"/>
      <c r="U245" s="906"/>
      <c r="V245" s="906"/>
      <c r="W245" s="906"/>
      <c r="X245" s="906"/>
      <c r="Y245" s="906"/>
      <c r="Z245" s="906"/>
      <c r="AA245" s="906"/>
      <c r="AB245" s="903"/>
    </row>
    <row r="246" spans="1:28" ht="15.75" customHeight="1">
      <c r="A246" s="906"/>
      <c r="B246" s="906"/>
      <c r="C246" s="906"/>
      <c r="D246" s="1667"/>
      <c r="E246" s="1667"/>
      <c r="F246" s="1667"/>
      <c r="G246" s="1667"/>
      <c r="H246" s="975"/>
      <c r="I246" s="1667"/>
      <c r="J246" s="1667"/>
      <c r="K246" s="1667"/>
      <c r="L246" s="1667"/>
      <c r="M246" s="1667"/>
      <c r="N246" s="1667"/>
      <c r="O246" s="1667"/>
      <c r="P246" s="1667"/>
      <c r="Q246" s="1667"/>
      <c r="R246" s="1667"/>
      <c r="S246" s="1667"/>
      <c r="T246" s="1667"/>
      <c r="U246" s="1667"/>
      <c r="V246" s="975"/>
      <c r="W246" s="975"/>
      <c r="X246" s="1667"/>
      <c r="Y246" s="1667"/>
      <c r="Z246" s="1667"/>
      <c r="AA246" s="906"/>
      <c r="AB246" s="903"/>
    </row>
    <row r="247" spans="1:28" ht="15.75" customHeight="1">
      <c r="A247" s="906"/>
      <c r="B247" s="906"/>
      <c r="C247" s="906"/>
      <c r="D247" s="975"/>
      <c r="E247" s="1682"/>
      <c r="F247" s="1682"/>
      <c r="G247" s="975"/>
      <c r="H247" s="975"/>
      <c r="I247" s="906"/>
      <c r="J247" s="906"/>
      <c r="K247" s="906"/>
      <c r="L247" s="903"/>
      <c r="M247" s="906"/>
      <c r="N247" s="906"/>
      <c r="O247" s="906"/>
      <c r="P247" s="906"/>
      <c r="Q247" s="906"/>
      <c r="R247" s="903"/>
      <c r="S247" s="903"/>
      <c r="T247" s="903"/>
      <c r="U247" s="903"/>
      <c r="V247" s="975"/>
      <c r="W247" s="975"/>
      <c r="X247" s="1764"/>
      <c r="Y247" s="1764"/>
      <c r="Z247" s="1764"/>
      <c r="AA247" s="906"/>
      <c r="AB247" s="903"/>
    </row>
    <row r="248" spans="1:28" ht="15.75" customHeight="1">
      <c r="A248" s="906"/>
      <c r="B248" s="906"/>
      <c r="C248" s="906"/>
      <c r="D248" s="975"/>
      <c r="E248" s="1682"/>
      <c r="F248" s="1682"/>
      <c r="G248" s="975"/>
      <c r="H248" s="975"/>
      <c r="I248" s="906"/>
      <c r="J248" s="906"/>
      <c r="K248" s="906"/>
      <c r="L248" s="903"/>
      <c r="M248" s="906"/>
      <c r="N248" s="906"/>
      <c r="O248" s="906"/>
      <c r="P248" s="906"/>
      <c r="Q248" s="906"/>
      <c r="R248" s="903"/>
      <c r="S248" s="903"/>
      <c r="T248" s="903"/>
      <c r="U248" s="903"/>
      <c r="V248" s="975"/>
      <c r="W248" s="975"/>
      <c r="X248" s="1764"/>
      <c r="Y248" s="1764"/>
      <c r="Z248" s="1764"/>
      <c r="AA248" s="906"/>
      <c r="AB248" s="903"/>
    </row>
    <row r="249" spans="1:28" ht="15.75" customHeight="1">
      <c r="A249" s="906"/>
      <c r="B249" s="906"/>
      <c r="C249" s="906"/>
      <c r="D249" s="975"/>
      <c r="E249" s="1682"/>
      <c r="F249" s="1682"/>
      <c r="G249" s="975"/>
      <c r="H249" s="975"/>
      <c r="I249" s="906"/>
      <c r="J249" s="906"/>
      <c r="K249" s="906"/>
      <c r="L249" s="903"/>
      <c r="M249" s="906"/>
      <c r="N249" s="906"/>
      <c r="O249" s="906"/>
      <c r="P249" s="906"/>
      <c r="Q249" s="906"/>
      <c r="R249" s="903"/>
      <c r="S249" s="903"/>
      <c r="T249" s="903"/>
      <c r="U249" s="903"/>
      <c r="V249" s="975"/>
      <c r="W249" s="975"/>
      <c r="X249" s="1764"/>
      <c r="Y249" s="1764"/>
      <c r="Z249" s="1764"/>
      <c r="AA249" s="906"/>
      <c r="AB249" s="903"/>
    </row>
    <row r="250" spans="1:28" ht="15.75" customHeight="1">
      <c r="A250" s="906"/>
      <c r="B250" s="906"/>
      <c r="C250" s="906"/>
      <c r="D250" s="975"/>
      <c r="E250" s="1682"/>
      <c r="F250" s="1682"/>
      <c r="G250" s="975"/>
      <c r="H250" s="975"/>
      <c r="I250" s="906"/>
      <c r="J250" s="906"/>
      <c r="K250" s="906"/>
      <c r="L250" s="903"/>
      <c r="M250" s="906"/>
      <c r="N250" s="906"/>
      <c r="O250" s="906"/>
      <c r="P250" s="906"/>
      <c r="Q250" s="906"/>
      <c r="R250" s="903"/>
      <c r="S250" s="903"/>
      <c r="T250" s="903"/>
      <c r="U250" s="903"/>
      <c r="V250" s="975"/>
      <c r="W250" s="975"/>
      <c r="X250" s="1764"/>
      <c r="Y250" s="1764"/>
      <c r="Z250" s="1764"/>
      <c r="AA250" s="906"/>
      <c r="AB250" s="903"/>
    </row>
    <row r="251" spans="1:28" ht="15.75" customHeight="1">
      <c r="A251" s="906"/>
      <c r="B251" s="906"/>
      <c r="C251" s="906"/>
      <c r="D251" s="975"/>
      <c r="E251" s="1682"/>
      <c r="F251" s="1682"/>
      <c r="G251" s="975"/>
      <c r="H251" s="975"/>
      <c r="I251" s="906"/>
      <c r="J251" s="906"/>
      <c r="K251" s="906"/>
      <c r="L251" s="903"/>
      <c r="M251" s="906"/>
      <c r="N251" s="906"/>
      <c r="O251" s="906"/>
      <c r="P251" s="906"/>
      <c r="Q251" s="906"/>
      <c r="R251" s="903"/>
      <c r="S251" s="903"/>
      <c r="T251" s="903"/>
      <c r="U251" s="903"/>
      <c r="V251" s="975"/>
      <c r="W251" s="975"/>
      <c r="X251" s="1764"/>
      <c r="Y251" s="1764"/>
      <c r="Z251" s="1764"/>
      <c r="AA251" s="906"/>
      <c r="AB251" s="903"/>
    </row>
    <row r="252" spans="1:28" ht="15.75" customHeight="1">
      <c r="A252" s="906"/>
      <c r="B252" s="906"/>
      <c r="C252" s="906"/>
      <c r="D252" s="975"/>
      <c r="E252" s="1682"/>
      <c r="F252" s="1682"/>
      <c r="G252" s="975"/>
      <c r="H252" s="975"/>
      <c r="I252" s="906"/>
      <c r="J252" s="906"/>
      <c r="K252" s="906"/>
      <c r="L252" s="903"/>
      <c r="M252" s="906"/>
      <c r="N252" s="906"/>
      <c r="O252" s="906"/>
      <c r="P252" s="906"/>
      <c r="Q252" s="906"/>
      <c r="R252" s="903"/>
      <c r="S252" s="903"/>
      <c r="T252" s="903"/>
      <c r="U252" s="903"/>
      <c r="V252" s="975"/>
      <c r="W252" s="975"/>
      <c r="X252" s="1764"/>
      <c r="Y252" s="1764"/>
      <c r="Z252" s="1764"/>
      <c r="AA252" s="906"/>
      <c r="AB252" s="903"/>
    </row>
    <row r="253" spans="1:28" ht="15.75" customHeight="1">
      <c r="A253" s="936"/>
      <c r="B253" s="906"/>
      <c r="C253" s="906"/>
      <c r="D253" s="906"/>
      <c r="E253" s="906"/>
      <c r="F253" s="906"/>
      <c r="G253" s="906"/>
      <c r="H253" s="906"/>
      <c r="I253" s="906"/>
      <c r="J253" s="906"/>
      <c r="K253" s="906"/>
      <c r="L253" s="906"/>
      <c r="M253" s="906"/>
      <c r="N253" s="906"/>
      <c r="O253" s="906"/>
      <c r="P253" s="906"/>
      <c r="Q253" s="906"/>
      <c r="R253" s="906"/>
      <c r="S253" s="906"/>
      <c r="T253" s="906"/>
      <c r="U253" s="906"/>
      <c r="V253" s="906"/>
      <c r="W253" s="906"/>
      <c r="X253" s="906"/>
      <c r="Y253" s="906"/>
      <c r="Z253" s="906"/>
      <c r="AA253" s="906"/>
      <c r="AB253" s="903"/>
    </row>
    <row r="254" spans="1:28" ht="15.75" customHeight="1">
      <c r="A254" s="936"/>
      <c r="B254" s="906"/>
      <c r="C254" s="906"/>
      <c r="D254" s="906"/>
      <c r="E254" s="906"/>
      <c r="F254" s="2123"/>
      <c r="G254" s="2123"/>
      <c r="H254" s="2123"/>
      <c r="I254" s="2123"/>
      <c r="J254" s="2123"/>
      <c r="K254" s="2123"/>
      <c r="L254" s="2123"/>
      <c r="M254" s="2123"/>
      <c r="N254" s="2123"/>
      <c r="O254" s="2123"/>
      <c r="P254" s="2123"/>
      <c r="Q254" s="2123"/>
      <c r="R254" s="2123"/>
      <c r="S254" s="2123"/>
      <c r="T254" s="2123"/>
      <c r="U254" s="2123"/>
      <c r="V254" s="2123"/>
      <c r="W254" s="2123"/>
      <c r="X254" s="2123"/>
      <c r="Y254" s="2123"/>
      <c r="Z254" s="2123"/>
      <c r="AA254" s="2123"/>
      <c r="AB254" s="903"/>
    </row>
    <row r="255" spans="1:28" ht="15.75" customHeight="1">
      <c r="A255" s="906"/>
      <c r="B255" s="906"/>
      <c r="C255" s="906"/>
      <c r="D255" s="906"/>
      <c r="E255" s="906"/>
      <c r="F255" s="2123"/>
      <c r="G255" s="2123"/>
      <c r="H255" s="2123"/>
      <c r="I255" s="2123"/>
      <c r="J255" s="2123"/>
      <c r="K255" s="2123"/>
      <c r="L255" s="2123"/>
      <c r="M255" s="2123"/>
      <c r="N255" s="2123"/>
      <c r="O255" s="2123"/>
      <c r="P255" s="2123"/>
      <c r="Q255" s="2123"/>
      <c r="R255" s="2123"/>
      <c r="S255" s="2123"/>
      <c r="T255" s="2123"/>
      <c r="U255" s="2123"/>
      <c r="V255" s="2123"/>
      <c r="W255" s="2123"/>
      <c r="X255" s="2123"/>
      <c r="Y255" s="2123"/>
      <c r="Z255" s="2123"/>
      <c r="AA255" s="2123"/>
      <c r="AB255" s="903"/>
    </row>
    <row r="256" spans="1:28" ht="15.75" customHeight="1">
      <c r="A256" s="936"/>
      <c r="B256" s="906"/>
      <c r="C256" s="906"/>
      <c r="D256" s="906"/>
      <c r="E256" s="906"/>
      <c r="F256" s="906"/>
      <c r="G256" s="906"/>
      <c r="H256" s="906"/>
      <c r="I256" s="906"/>
      <c r="J256" s="906"/>
      <c r="K256" s="906"/>
      <c r="L256" s="906"/>
      <c r="M256" s="906"/>
      <c r="N256" s="906"/>
      <c r="O256" s="906"/>
      <c r="P256" s="906"/>
      <c r="Q256" s="906"/>
      <c r="R256" s="906"/>
      <c r="S256" s="906"/>
      <c r="T256" s="906"/>
      <c r="U256" s="906"/>
      <c r="V256" s="906"/>
      <c r="W256" s="906"/>
      <c r="X256" s="906"/>
      <c r="Y256" s="906"/>
      <c r="Z256" s="906"/>
      <c r="AA256" s="906"/>
      <c r="AB256" s="903"/>
    </row>
    <row r="257" spans="1:28" ht="15.75" customHeight="1">
      <c r="A257" s="906"/>
      <c r="B257" s="906"/>
      <c r="C257" s="906"/>
      <c r="D257" s="906"/>
      <c r="E257" s="906"/>
      <c r="F257" s="2123"/>
      <c r="G257" s="2123"/>
      <c r="H257" s="2123"/>
      <c r="I257" s="2123"/>
      <c r="J257" s="2123"/>
      <c r="K257" s="2123"/>
      <c r="L257" s="2123"/>
      <c r="M257" s="2123"/>
      <c r="N257" s="2123"/>
      <c r="O257" s="2123"/>
      <c r="P257" s="2123"/>
      <c r="Q257" s="2123"/>
      <c r="R257" s="2123"/>
      <c r="S257" s="2123"/>
      <c r="T257" s="2123"/>
      <c r="U257" s="2123"/>
      <c r="V257" s="2123"/>
      <c r="W257" s="2123"/>
      <c r="X257" s="2123"/>
      <c r="Y257" s="2123"/>
      <c r="Z257" s="2123"/>
      <c r="AA257" s="2123"/>
      <c r="AB257" s="903"/>
    </row>
    <row r="258" spans="1:28" ht="15.75" customHeight="1">
      <c r="A258" s="906"/>
      <c r="B258" s="906"/>
      <c r="C258" s="906"/>
      <c r="D258" s="906"/>
      <c r="E258" s="906"/>
      <c r="F258" s="2123"/>
      <c r="G258" s="2123"/>
      <c r="H258" s="2123"/>
      <c r="I258" s="2123"/>
      <c r="J258" s="2123"/>
      <c r="K258" s="2123"/>
      <c r="L258" s="2123"/>
      <c r="M258" s="2123"/>
      <c r="N258" s="2123"/>
      <c r="O258" s="2123"/>
      <c r="P258" s="2123"/>
      <c r="Q258" s="2123"/>
      <c r="R258" s="2123"/>
      <c r="S258" s="2123"/>
      <c r="T258" s="2123"/>
      <c r="U258" s="2123"/>
      <c r="V258" s="2123"/>
      <c r="W258" s="2123"/>
      <c r="X258" s="2123"/>
      <c r="Y258" s="2123"/>
      <c r="Z258" s="2123"/>
      <c r="AA258" s="2123"/>
      <c r="AB258" s="903"/>
    </row>
    <row r="259" spans="1:28" ht="15.75" customHeight="1">
      <c r="A259" s="906"/>
      <c r="B259" s="906"/>
      <c r="C259" s="906"/>
      <c r="D259" s="906"/>
      <c r="E259" s="906"/>
      <c r="F259" s="906"/>
      <c r="G259" s="906"/>
      <c r="H259" s="906"/>
      <c r="I259" s="906"/>
      <c r="J259" s="906"/>
      <c r="K259" s="906"/>
      <c r="L259" s="906"/>
      <c r="M259" s="906"/>
      <c r="N259" s="906"/>
      <c r="O259" s="906"/>
      <c r="P259" s="906"/>
      <c r="Q259" s="906"/>
      <c r="R259" s="906"/>
      <c r="S259" s="906"/>
      <c r="T259" s="906"/>
      <c r="U259" s="906"/>
      <c r="V259" s="906"/>
      <c r="W259" s="906"/>
      <c r="X259" s="906"/>
      <c r="Y259" s="906"/>
      <c r="Z259" s="906"/>
      <c r="AA259" s="906"/>
      <c r="AB259" s="903"/>
    </row>
    <row r="260" spans="1:28" ht="15.75" customHeight="1">
      <c r="A260" s="1089"/>
      <c r="B260" s="1089"/>
      <c r="C260" s="1089"/>
      <c r="D260" s="1089"/>
      <c r="E260" s="1089"/>
      <c r="F260" s="1089"/>
      <c r="G260" s="1089"/>
      <c r="H260" s="1089"/>
      <c r="I260" s="1089"/>
      <c r="J260" s="1089"/>
      <c r="K260" s="1089"/>
      <c r="L260" s="1089"/>
      <c r="M260" s="1089"/>
      <c r="N260" s="1089"/>
      <c r="O260" s="1089"/>
      <c r="P260" s="1089"/>
      <c r="Q260" s="1089"/>
      <c r="R260" s="1089"/>
      <c r="S260" s="1089"/>
      <c r="T260" s="1089"/>
      <c r="U260" s="1089"/>
      <c r="V260" s="1089"/>
      <c r="W260" s="1089"/>
      <c r="X260" s="1089"/>
      <c r="Y260" s="1089"/>
      <c r="Z260" s="1089"/>
      <c r="AA260" s="1089"/>
    </row>
    <row r="261" spans="1:28" ht="15.75" customHeight="1">
      <c r="A261" s="1089"/>
      <c r="B261" s="1089"/>
      <c r="C261" s="1089"/>
      <c r="D261" s="1089"/>
      <c r="E261" s="1089"/>
      <c r="F261" s="1089"/>
      <c r="G261" s="1089"/>
      <c r="H261" s="1089"/>
      <c r="I261" s="1089"/>
      <c r="J261" s="1089"/>
      <c r="K261" s="1089"/>
      <c r="L261" s="1089"/>
      <c r="M261" s="1089"/>
      <c r="N261" s="1089"/>
      <c r="O261" s="1089"/>
      <c r="P261" s="1089"/>
      <c r="Q261" s="1089"/>
      <c r="R261" s="1089"/>
      <c r="S261" s="1089"/>
      <c r="T261" s="1089"/>
      <c r="U261" s="1089"/>
      <c r="V261" s="1089"/>
      <c r="W261" s="1089"/>
      <c r="X261" s="1089"/>
      <c r="Y261" s="1089"/>
      <c r="Z261" s="1089"/>
      <c r="AA261" s="1089"/>
    </row>
    <row r="262" spans="1:28" ht="15.75" customHeight="1">
      <c r="A262" s="1089"/>
      <c r="B262" s="1089"/>
      <c r="C262" s="1089"/>
      <c r="D262" s="1089"/>
      <c r="E262" s="1089"/>
      <c r="F262" s="1089"/>
      <c r="G262" s="1089"/>
      <c r="H262" s="1089"/>
      <c r="I262" s="1089"/>
      <c r="J262" s="1089"/>
      <c r="K262" s="1089"/>
      <c r="L262" s="1089"/>
      <c r="M262" s="1089"/>
      <c r="N262" s="1089"/>
      <c r="O262" s="1089"/>
      <c r="P262" s="1089"/>
      <c r="Q262" s="1089"/>
      <c r="R262" s="1089"/>
      <c r="S262" s="1089"/>
      <c r="T262" s="1089"/>
      <c r="U262" s="1089"/>
      <c r="V262" s="1089"/>
      <c r="W262" s="1089"/>
      <c r="X262" s="1089"/>
      <c r="Y262" s="1089"/>
      <c r="Z262" s="1089"/>
      <c r="AA262" s="1089"/>
    </row>
    <row r="263" spans="1:28" ht="18.75" customHeight="1">
      <c r="A263" s="1667"/>
      <c r="B263" s="1667"/>
      <c r="C263" s="1667"/>
      <c r="D263" s="1667"/>
      <c r="E263" s="1667"/>
      <c r="F263" s="1667"/>
      <c r="G263" s="1667"/>
      <c r="H263" s="1667"/>
      <c r="I263" s="1667"/>
      <c r="J263" s="1667"/>
      <c r="K263" s="1667"/>
      <c r="L263" s="1667"/>
      <c r="M263" s="1667"/>
      <c r="N263" s="1667"/>
      <c r="O263" s="1667"/>
      <c r="P263" s="1667"/>
      <c r="Q263" s="1667"/>
      <c r="R263" s="1667"/>
      <c r="S263" s="1667"/>
      <c r="T263" s="1667"/>
      <c r="U263" s="1667"/>
      <c r="V263" s="1667"/>
      <c r="W263" s="1667"/>
      <c r="X263" s="1667"/>
      <c r="Y263" s="1667"/>
      <c r="Z263" s="1667"/>
      <c r="AA263" s="1667"/>
      <c r="AB263" s="903"/>
    </row>
    <row r="264" spans="1:28" ht="15.75" customHeight="1">
      <c r="A264" s="906"/>
      <c r="B264" s="906"/>
      <c r="C264" s="906"/>
      <c r="D264" s="906"/>
      <c r="E264" s="906"/>
      <c r="F264" s="906"/>
      <c r="G264" s="906"/>
      <c r="H264" s="906"/>
      <c r="I264" s="906"/>
      <c r="J264" s="906"/>
      <c r="K264" s="906"/>
      <c r="L264" s="906"/>
      <c r="M264" s="906"/>
      <c r="N264" s="906"/>
      <c r="O264" s="906"/>
      <c r="P264" s="906"/>
      <c r="Q264" s="906"/>
      <c r="R264" s="906"/>
      <c r="S264" s="906"/>
      <c r="T264" s="906"/>
      <c r="U264" s="906"/>
      <c r="V264" s="906"/>
      <c r="W264" s="906"/>
      <c r="X264" s="906"/>
      <c r="Y264" s="906"/>
      <c r="Z264" s="906"/>
      <c r="AA264" s="906"/>
      <c r="AB264" s="903"/>
    </row>
    <row r="265" spans="1:28" ht="15.75" customHeight="1">
      <c r="A265" s="936"/>
      <c r="B265" s="906"/>
      <c r="C265" s="906"/>
      <c r="D265" s="906"/>
      <c r="E265" s="906"/>
      <c r="F265" s="906"/>
      <c r="G265" s="903"/>
      <c r="H265" s="906"/>
      <c r="I265" s="906"/>
      <c r="J265" s="906"/>
      <c r="K265" s="906"/>
      <c r="L265" s="906"/>
      <c r="M265" s="906"/>
      <c r="N265" s="906"/>
      <c r="O265" s="906"/>
      <c r="P265" s="906"/>
      <c r="Q265" s="906"/>
      <c r="R265" s="906"/>
      <c r="S265" s="906"/>
      <c r="T265" s="906"/>
      <c r="U265" s="906"/>
      <c r="V265" s="906"/>
      <c r="W265" s="906"/>
      <c r="X265" s="906"/>
      <c r="Y265" s="906"/>
      <c r="Z265" s="906"/>
      <c r="AA265" s="906"/>
      <c r="AB265" s="903"/>
    </row>
    <row r="266" spans="1:28" ht="15.75" customHeight="1">
      <c r="A266" s="936"/>
      <c r="B266" s="906"/>
      <c r="C266" s="906"/>
      <c r="D266" s="906"/>
      <c r="E266" s="906"/>
      <c r="F266" s="906"/>
      <c r="G266" s="903"/>
      <c r="H266" s="903"/>
      <c r="I266" s="906"/>
      <c r="J266" s="906"/>
      <c r="K266" s="906"/>
      <c r="L266" s="903"/>
      <c r="M266" s="906"/>
      <c r="N266" s="906"/>
      <c r="O266" s="906"/>
      <c r="P266" s="906"/>
      <c r="Q266" s="906"/>
      <c r="R266" s="906"/>
      <c r="S266" s="906"/>
      <c r="T266" s="906"/>
      <c r="U266" s="906"/>
      <c r="V266" s="906"/>
      <c r="W266" s="906"/>
      <c r="X266" s="906"/>
      <c r="Y266" s="906"/>
      <c r="Z266" s="906"/>
      <c r="AA266" s="906"/>
      <c r="AB266" s="903"/>
    </row>
    <row r="267" spans="1:28" ht="15.75" customHeight="1">
      <c r="A267" s="936"/>
      <c r="B267" s="906"/>
      <c r="C267" s="906"/>
      <c r="D267" s="906"/>
      <c r="E267" s="906"/>
      <c r="F267" s="906"/>
      <c r="G267" s="906"/>
      <c r="H267" s="906"/>
      <c r="I267" s="906"/>
      <c r="J267" s="1766"/>
      <c r="K267" s="1766"/>
      <c r="L267" s="1766"/>
      <c r="M267" s="1766"/>
      <c r="N267" s="999"/>
      <c r="O267" s="906"/>
      <c r="P267" s="906"/>
      <c r="Q267" s="906"/>
      <c r="R267" s="906"/>
      <c r="S267" s="906"/>
      <c r="T267" s="906"/>
      <c r="U267" s="906"/>
      <c r="V267" s="906"/>
      <c r="W267" s="906"/>
      <c r="X267" s="906"/>
      <c r="Y267" s="906"/>
      <c r="Z267" s="906"/>
      <c r="AA267" s="906"/>
      <c r="AB267" s="903"/>
    </row>
    <row r="268" spans="1:28" ht="15.75" customHeight="1">
      <c r="A268" s="936"/>
      <c r="B268" s="906"/>
      <c r="C268" s="906"/>
      <c r="D268" s="906"/>
      <c r="E268" s="906"/>
      <c r="F268" s="906"/>
      <c r="G268" s="906"/>
      <c r="H268" s="906"/>
      <c r="I268" s="906"/>
      <c r="J268" s="1766"/>
      <c r="K268" s="1766"/>
      <c r="L268" s="1766"/>
      <c r="M268" s="1766"/>
      <c r="N268" s="999"/>
      <c r="O268" s="906"/>
      <c r="P268" s="906"/>
      <c r="Q268" s="906"/>
      <c r="R268" s="906"/>
      <c r="S268" s="906"/>
      <c r="T268" s="906"/>
      <c r="U268" s="906"/>
      <c r="V268" s="906"/>
      <c r="W268" s="906"/>
      <c r="X268" s="906"/>
      <c r="Y268" s="906"/>
      <c r="Z268" s="906"/>
      <c r="AA268" s="906"/>
      <c r="AB268" s="903"/>
    </row>
    <row r="269" spans="1:28" ht="15.75" customHeight="1">
      <c r="A269" s="936"/>
      <c r="B269" s="906"/>
      <c r="C269" s="906"/>
      <c r="D269" s="906"/>
      <c r="E269" s="906"/>
      <c r="F269" s="906"/>
      <c r="G269" s="906"/>
      <c r="H269" s="906"/>
      <c r="I269" s="906"/>
      <c r="J269" s="1766"/>
      <c r="K269" s="1766"/>
      <c r="L269" s="1766"/>
      <c r="M269" s="1766"/>
      <c r="N269" s="999"/>
      <c r="O269" s="906"/>
      <c r="P269" s="906"/>
      <c r="Q269" s="906"/>
      <c r="R269" s="906"/>
      <c r="S269" s="906"/>
      <c r="T269" s="906"/>
      <c r="U269" s="906"/>
      <c r="V269" s="906"/>
      <c r="W269" s="906"/>
      <c r="X269" s="906"/>
      <c r="Y269" s="906"/>
      <c r="Z269" s="906"/>
      <c r="AA269" s="906"/>
      <c r="AB269" s="903"/>
    </row>
    <row r="270" spans="1:28" ht="15.75" customHeight="1">
      <c r="A270" s="936"/>
      <c r="B270" s="906"/>
      <c r="C270" s="906"/>
      <c r="D270" s="906"/>
      <c r="E270" s="906"/>
      <c r="F270" s="906"/>
      <c r="G270" s="906"/>
      <c r="H270" s="906"/>
      <c r="I270" s="906"/>
      <c r="J270" s="1766"/>
      <c r="K270" s="1766"/>
      <c r="L270" s="1766"/>
      <c r="M270" s="1766"/>
      <c r="N270" s="999"/>
      <c r="O270" s="906"/>
      <c r="P270" s="906"/>
      <c r="Q270" s="906"/>
      <c r="R270" s="906"/>
      <c r="S270" s="906"/>
      <c r="T270" s="906"/>
      <c r="U270" s="906"/>
      <c r="V270" s="906"/>
      <c r="W270" s="906"/>
      <c r="X270" s="906"/>
      <c r="Y270" s="906"/>
      <c r="Z270" s="906"/>
      <c r="AA270" s="906"/>
      <c r="AB270" s="903"/>
    </row>
    <row r="271" spans="1:28" ht="15.75" customHeight="1">
      <c r="A271" s="936"/>
      <c r="B271" s="906"/>
      <c r="C271" s="906"/>
      <c r="D271" s="906"/>
      <c r="E271" s="906"/>
      <c r="F271" s="906"/>
      <c r="G271" s="906"/>
      <c r="H271" s="906"/>
      <c r="I271" s="906"/>
      <c r="J271" s="906"/>
      <c r="K271" s="906"/>
      <c r="L271" s="906"/>
      <c r="M271" s="906"/>
      <c r="N271" s="906"/>
      <c r="O271" s="906"/>
      <c r="P271" s="906"/>
      <c r="Q271" s="906"/>
      <c r="R271" s="906"/>
      <c r="S271" s="906"/>
      <c r="T271" s="906"/>
      <c r="U271" s="906"/>
      <c r="V271" s="906"/>
      <c r="W271" s="906"/>
      <c r="X271" s="906"/>
      <c r="Y271" s="906"/>
      <c r="Z271" s="906"/>
      <c r="AA271" s="906"/>
      <c r="AB271" s="903"/>
    </row>
    <row r="272" spans="1:28" ht="15.75" customHeight="1">
      <c r="A272" s="906"/>
      <c r="B272" s="906"/>
      <c r="C272" s="906"/>
      <c r="D272" s="1667"/>
      <c r="E272" s="1667"/>
      <c r="F272" s="1667"/>
      <c r="G272" s="1667"/>
      <c r="H272" s="975"/>
      <c r="I272" s="1667"/>
      <c r="J272" s="1667"/>
      <c r="K272" s="1667"/>
      <c r="L272" s="1667"/>
      <c r="M272" s="1667"/>
      <c r="N272" s="1667"/>
      <c r="O272" s="1667"/>
      <c r="P272" s="1667"/>
      <c r="Q272" s="1667"/>
      <c r="R272" s="1667"/>
      <c r="S272" s="1667"/>
      <c r="T272" s="1667"/>
      <c r="U272" s="1667"/>
      <c r="V272" s="975"/>
      <c r="W272" s="975"/>
      <c r="X272" s="1667"/>
      <c r="Y272" s="1667"/>
      <c r="Z272" s="1667"/>
      <c r="AA272" s="906"/>
      <c r="AB272" s="903"/>
    </row>
    <row r="273" spans="1:28" ht="15.75" customHeight="1">
      <c r="A273" s="906"/>
      <c r="B273" s="906"/>
      <c r="C273" s="906"/>
      <c r="D273" s="975"/>
      <c r="E273" s="1682"/>
      <c r="F273" s="1682"/>
      <c r="G273" s="975"/>
      <c r="H273" s="975"/>
      <c r="I273" s="906"/>
      <c r="J273" s="906"/>
      <c r="K273" s="906"/>
      <c r="L273" s="903"/>
      <c r="M273" s="906"/>
      <c r="N273" s="906"/>
      <c r="O273" s="906"/>
      <c r="P273" s="906"/>
      <c r="Q273" s="906"/>
      <c r="R273" s="903"/>
      <c r="S273" s="903"/>
      <c r="T273" s="903"/>
      <c r="U273" s="903"/>
      <c r="V273" s="975"/>
      <c r="W273" s="975"/>
      <c r="X273" s="1764"/>
      <c r="Y273" s="1764"/>
      <c r="Z273" s="1764"/>
      <c r="AA273" s="906"/>
      <c r="AB273" s="903"/>
    </row>
    <row r="274" spans="1:28" ht="15.75" customHeight="1">
      <c r="A274" s="906"/>
      <c r="B274" s="906"/>
      <c r="C274" s="906"/>
      <c r="D274" s="975"/>
      <c r="E274" s="1682"/>
      <c r="F274" s="1682"/>
      <c r="G274" s="975"/>
      <c r="H274" s="975"/>
      <c r="I274" s="906"/>
      <c r="J274" s="906"/>
      <c r="K274" s="906"/>
      <c r="L274" s="903"/>
      <c r="M274" s="906"/>
      <c r="N274" s="906"/>
      <c r="O274" s="906"/>
      <c r="P274" s="906"/>
      <c r="Q274" s="906"/>
      <c r="R274" s="903"/>
      <c r="S274" s="903"/>
      <c r="T274" s="903"/>
      <c r="U274" s="903"/>
      <c r="V274" s="975"/>
      <c r="W274" s="975"/>
      <c r="X274" s="1764"/>
      <c r="Y274" s="1764"/>
      <c r="Z274" s="1764"/>
      <c r="AA274" s="906"/>
      <c r="AB274" s="903"/>
    </row>
    <row r="275" spans="1:28" ht="15.75" customHeight="1">
      <c r="A275" s="906"/>
      <c r="B275" s="906"/>
      <c r="C275" s="906"/>
      <c r="D275" s="975"/>
      <c r="E275" s="1682"/>
      <c r="F275" s="1682"/>
      <c r="G275" s="975"/>
      <c r="H275" s="975"/>
      <c r="I275" s="906"/>
      <c r="J275" s="906"/>
      <c r="K275" s="906"/>
      <c r="L275" s="903"/>
      <c r="M275" s="906"/>
      <c r="N275" s="906"/>
      <c r="O275" s="906"/>
      <c r="P275" s="906"/>
      <c r="Q275" s="906"/>
      <c r="R275" s="903"/>
      <c r="S275" s="903"/>
      <c r="T275" s="903"/>
      <c r="U275" s="903"/>
      <c r="V275" s="975"/>
      <c r="W275" s="975"/>
      <c r="X275" s="1764"/>
      <c r="Y275" s="1764"/>
      <c r="Z275" s="1764"/>
      <c r="AA275" s="906"/>
      <c r="AB275" s="903"/>
    </row>
    <row r="276" spans="1:28" ht="15.75" customHeight="1">
      <c r="A276" s="906"/>
      <c r="B276" s="906"/>
      <c r="C276" s="906"/>
      <c r="D276" s="975"/>
      <c r="E276" s="1682"/>
      <c r="F276" s="1682"/>
      <c r="G276" s="975"/>
      <c r="H276" s="975"/>
      <c r="I276" s="906"/>
      <c r="J276" s="906"/>
      <c r="K276" s="906"/>
      <c r="L276" s="903"/>
      <c r="M276" s="906"/>
      <c r="N276" s="906"/>
      <c r="O276" s="906"/>
      <c r="P276" s="906"/>
      <c r="Q276" s="906"/>
      <c r="R276" s="903"/>
      <c r="S276" s="903"/>
      <c r="T276" s="903"/>
      <c r="U276" s="903"/>
      <c r="V276" s="975"/>
      <c r="W276" s="975"/>
      <c r="X276" s="1764"/>
      <c r="Y276" s="1764"/>
      <c r="Z276" s="1764"/>
      <c r="AA276" s="906"/>
      <c r="AB276" s="903"/>
    </row>
    <row r="277" spans="1:28" ht="15.75" customHeight="1">
      <c r="A277" s="906"/>
      <c r="B277" s="906"/>
      <c r="C277" s="906"/>
      <c r="D277" s="975"/>
      <c r="E277" s="1682"/>
      <c r="F277" s="1682"/>
      <c r="G277" s="975"/>
      <c r="H277" s="975"/>
      <c r="I277" s="906"/>
      <c r="J277" s="906"/>
      <c r="K277" s="906"/>
      <c r="L277" s="903"/>
      <c r="M277" s="906"/>
      <c r="N277" s="906"/>
      <c r="O277" s="906"/>
      <c r="P277" s="906"/>
      <c r="Q277" s="906"/>
      <c r="R277" s="903"/>
      <c r="S277" s="903"/>
      <c r="T277" s="903"/>
      <c r="U277" s="903"/>
      <c r="V277" s="975"/>
      <c r="W277" s="975"/>
      <c r="X277" s="1764"/>
      <c r="Y277" s="1764"/>
      <c r="Z277" s="1764"/>
      <c r="AA277" s="906"/>
      <c r="AB277" s="903"/>
    </row>
    <row r="278" spans="1:28" ht="15.75" customHeight="1">
      <c r="A278" s="906"/>
      <c r="B278" s="906"/>
      <c r="C278" s="906"/>
      <c r="D278" s="975"/>
      <c r="E278" s="1682"/>
      <c r="F278" s="1682"/>
      <c r="G278" s="975"/>
      <c r="H278" s="975"/>
      <c r="I278" s="906"/>
      <c r="J278" s="906"/>
      <c r="K278" s="906"/>
      <c r="L278" s="903"/>
      <c r="M278" s="906"/>
      <c r="N278" s="906"/>
      <c r="O278" s="906"/>
      <c r="P278" s="906"/>
      <c r="Q278" s="906"/>
      <c r="R278" s="903"/>
      <c r="S278" s="903"/>
      <c r="T278" s="903"/>
      <c r="U278" s="903"/>
      <c r="V278" s="975"/>
      <c r="W278" s="975"/>
      <c r="X278" s="1764"/>
      <c r="Y278" s="1764"/>
      <c r="Z278" s="1764"/>
      <c r="AA278" s="906"/>
      <c r="AB278" s="903"/>
    </row>
    <row r="279" spans="1:28" ht="15.75" customHeight="1">
      <c r="A279" s="936"/>
      <c r="B279" s="906"/>
      <c r="C279" s="906"/>
      <c r="D279" s="906"/>
      <c r="E279" s="906"/>
      <c r="F279" s="906"/>
      <c r="G279" s="906"/>
      <c r="H279" s="906"/>
      <c r="I279" s="906"/>
      <c r="J279" s="906"/>
      <c r="K279" s="906"/>
      <c r="L279" s="906"/>
      <c r="M279" s="906"/>
      <c r="N279" s="906"/>
      <c r="O279" s="906"/>
      <c r="P279" s="906"/>
      <c r="Q279" s="906"/>
      <c r="R279" s="906"/>
      <c r="S279" s="906"/>
      <c r="T279" s="906"/>
      <c r="U279" s="906"/>
      <c r="V279" s="906"/>
      <c r="W279" s="906"/>
      <c r="X279" s="906"/>
      <c r="Y279" s="906"/>
      <c r="Z279" s="906"/>
      <c r="AA279" s="906"/>
      <c r="AB279" s="903"/>
    </row>
    <row r="280" spans="1:28" ht="15.75" customHeight="1">
      <c r="A280" s="936"/>
      <c r="B280" s="906"/>
      <c r="C280" s="906"/>
      <c r="D280" s="906"/>
      <c r="E280" s="906"/>
      <c r="F280" s="2123"/>
      <c r="G280" s="2123"/>
      <c r="H280" s="2123"/>
      <c r="I280" s="2123"/>
      <c r="J280" s="2123"/>
      <c r="K280" s="2123"/>
      <c r="L280" s="2123"/>
      <c r="M280" s="2123"/>
      <c r="N280" s="2123"/>
      <c r="O280" s="2123"/>
      <c r="P280" s="2123"/>
      <c r="Q280" s="2123"/>
      <c r="R280" s="2123"/>
      <c r="S280" s="2123"/>
      <c r="T280" s="2123"/>
      <c r="U280" s="2123"/>
      <c r="V280" s="2123"/>
      <c r="W280" s="2123"/>
      <c r="X280" s="2123"/>
      <c r="Y280" s="2123"/>
      <c r="Z280" s="2123"/>
      <c r="AA280" s="2123"/>
      <c r="AB280" s="903"/>
    </row>
    <row r="281" spans="1:28" ht="15.75" customHeight="1">
      <c r="A281" s="906"/>
      <c r="B281" s="906"/>
      <c r="C281" s="906"/>
      <c r="D281" s="906"/>
      <c r="E281" s="906"/>
      <c r="F281" s="2123"/>
      <c r="G281" s="2123"/>
      <c r="H281" s="2123"/>
      <c r="I281" s="2123"/>
      <c r="J281" s="2123"/>
      <c r="K281" s="2123"/>
      <c r="L281" s="2123"/>
      <c r="M281" s="2123"/>
      <c r="N281" s="2123"/>
      <c r="O281" s="2123"/>
      <c r="P281" s="2123"/>
      <c r="Q281" s="2123"/>
      <c r="R281" s="2123"/>
      <c r="S281" s="2123"/>
      <c r="T281" s="2123"/>
      <c r="U281" s="2123"/>
      <c r="V281" s="2123"/>
      <c r="W281" s="2123"/>
      <c r="X281" s="2123"/>
      <c r="Y281" s="2123"/>
      <c r="Z281" s="2123"/>
      <c r="AA281" s="2123"/>
      <c r="AB281" s="903"/>
    </row>
    <row r="282" spans="1:28" ht="15.75" customHeight="1">
      <c r="A282" s="936"/>
      <c r="B282" s="906"/>
      <c r="C282" s="906"/>
      <c r="D282" s="906"/>
      <c r="E282" s="906"/>
      <c r="F282" s="906"/>
      <c r="G282" s="906"/>
      <c r="H282" s="906"/>
      <c r="I282" s="906"/>
      <c r="J282" s="906"/>
      <c r="K282" s="906"/>
      <c r="L282" s="906"/>
      <c r="M282" s="906"/>
      <c r="N282" s="906"/>
      <c r="O282" s="906"/>
      <c r="P282" s="906"/>
      <c r="Q282" s="906"/>
      <c r="R282" s="906"/>
      <c r="S282" s="906"/>
      <c r="T282" s="906"/>
      <c r="U282" s="906"/>
      <c r="V282" s="906"/>
      <c r="W282" s="906"/>
      <c r="X282" s="906"/>
      <c r="Y282" s="906"/>
      <c r="Z282" s="906"/>
      <c r="AA282" s="906"/>
      <c r="AB282" s="903"/>
    </row>
    <row r="283" spans="1:28" ht="15.75" customHeight="1">
      <c r="A283" s="906"/>
      <c r="B283" s="906"/>
      <c r="C283" s="906"/>
      <c r="D283" s="906"/>
      <c r="E283" s="906"/>
      <c r="F283" s="2123"/>
      <c r="G283" s="2123"/>
      <c r="H283" s="2123"/>
      <c r="I283" s="2123"/>
      <c r="J283" s="2123"/>
      <c r="K283" s="2123"/>
      <c r="L283" s="2123"/>
      <c r="M283" s="2123"/>
      <c r="N283" s="2123"/>
      <c r="O283" s="2123"/>
      <c r="P283" s="2123"/>
      <c r="Q283" s="2123"/>
      <c r="R283" s="2123"/>
      <c r="S283" s="2123"/>
      <c r="T283" s="2123"/>
      <c r="U283" s="2123"/>
      <c r="V283" s="2123"/>
      <c r="W283" s="2123"/>
      <c r="X283" s="2123"/>
      <c r="Y283" s="2123"/>
      <c r="Z283" s="2123"/>
      <c r="AA283" s="2123"/>
      <c r="AB283" s="903"/>
    </row>
    <row r="284" spans="1:28" ht="15.75" customHeight="1">
      <c r="A284" s="906"/>
      <c r="B284" s="906"/>
      <c r="C284" s="906"/>
      <c r="D284" s="906"/>
      <c r="E284" s="906"/>
      <c r="F284" s="2123"/>
      <c r="G284" s="2123"/>
      <c r="H284" s="2123"/>
      <c r="I284" s="2123"/>
      <c r="J284" s="2123"/>
      <c r="K284" s="2123"/>
      <c r="L284" s="2123"/>
      <c r="M284" s="2123"/>
      <c r="N284" s="2123"/>
      <c r="O284" s="2123"/>
      <c r="P284" s="2123"/>
      <c r="Q284" s="2123"/>
      <c r="R284" s="2123"/>
      <c r="S284" s="2123"/>
      <c r="T284" s="2123"/>
      <c r="U284" s="2123"/>
      <c r="V284" s="2123"/>
      <c r="W284" s="2123"/>
      <c r="X284" s="2123"/>
      <c r="Y284" s="2123"/>
      <c r="Z284" s="2123"/>
      <c r="AA284" s="2123"/>
      <c r="AB284" s="903"/>
    </row>
    <row r="285" spans="1:28" ht="15.75" customHeight="1">
      <c r="A285" s="906"/>
      <c r="B285" s="906"/>
      <c r="C285" s="906"/>
      <c r="D285" s="906"/>
      <c r="E285" s="906"/>
      <c r="F285" s="906"/>
      <c r="G285" s="906"/>
      <c r="H285" s="906"/>
      <c r="I285" s="906"/>
      <c r="J285" s="906"/>
      <c r="K285" s="906"/>
      <c r="L285" s="906"/>
      <c r="M285" s="906"/>
      <c r="N285" s="906"/>
      <c r="O285" s="906"/>
      <c r="P285" s="906"/>
      <c r="Q285" s="906"/>
      <c r="R285" s="906"/>
      <c r="S285" s="906"/>
      <c r="T285" s="906"/>
      <c r="U285" s="906"/>
      <c r="V285" s="906"/>
      <c r="W285" s="906"/>
      <c r="X285" s="906"/>
      <c r="Y285" s="906"/>
      <c r="Z285" s="906"/>
      <c r="AA285" s="906"/>
      <c r="AB285" s="903"/>
    </row>
  </sheetData>
  <sheetProtection selectLockedCells="1"/>
  <mergeCells count="163">
    <mergeCell ref="F127:H127"/>
    <mergeCell ref="S127:Z127"/>
    <mergeCell ref="G136:H136"/>
    <mergeCell ref="G86:AB86"/>
    <mergeCell ref="G79:AB80"/>
    <mergeCell ref="S125:Z125"/>
    <mergeCell ref="F126:H126"/>
    <mergeCell ref="S126:Z126"/>
    <mergeCell ref="F118:G118"/>
    <mergeCell ref="F119:G119"/>
    <mergeCell ref="I128:AA129"/>
    <mergeCell ref="I130:AA131"/>
    <mergeCell ref="A132:AA132"/>
    <mergeCell ref="F134:I134"/>
    <mergeCell ref="G135:H135"/>
    <mergeCell ref="J135:AA135"/>
    <mergeCell ref="J136:AA136"/>
    <mergeCell ref="S119:Z119"/>
    <mergeCell ref="B5:AA5"/>
    <mergeCell ref="B15:Q16"/>
    <mergeCell ref="B38:H38"/>
    <mergeCell ref="U38:AB38"/>
    <mergeCell ref="U18:AA18"/>
    <mergeCell ref="F107:AA107"/>
    <mergeCell ref="A44:AA44"/>
    <mergeCell ref="G88:AB89"/>
    <mergeCell ref="G97:AB98"/>
    <mergeCell ref="G95:AB95"/>
    <mergeCell ref="C9:Y10"/>
    <mergeCell ref="X17:AA17"/>
    <mergeCell ref="G137:H137"/>
    <mergeCell ref="J137:AA137"/>
    <mergeCell ref="K144:M144"/>
    <mergeCell ref="K145:M145"/>
    <mergeCell ref="V162:Y162"/>
    <mergeCell ref="K146:M146"/>
    <mergeCell ref="K147:M147"/>
    <mergeCell ref="K149:N149"/>
    <mergeCell ref="K150:N150"/>
    <mergeCell ref="J161:M161"/>
    <mergeCell ref="P161:S161"/>
    <mergeCell ref="V161:Y161"/>
    <mergeCell ref="V165:Y165"/>
    <mergeCell ref="E164:F164"/>
    <mergeCell ref="J164:M164"/>
    <mergeCell ref="P164:S164"/>
    <mergeCell ref="V164:Y164"/>
    <mergeCell ref="I176:AA177"/>
    <mergeCell ref="E162:F162"/>
    <mergeCell ref="J162:M162"/>
    <mergeCell ref="P162:S162"/>
    <mergeCell ref="E165:F165"/>
    <mergeCell ref="J165:M165"/>
    <mergeCell ref="P165:S165"/>
    <mergeCell ref="E163:F163"/>
    <mergeCell ref="J163:M163"/>
    <mergeCell ref="P163:S163"/>
    <mergeCell ref="V163:Y163"/>
    <mergeCell ref="J187:M187"/>
    <mergeCell ref="J188:M188"/>
    <mergeCell ref="J189:M189"/>
    <mergeCell ref="J190:M190"/>
    <mergeCell ref="D192:G192"/>
    <mergeCell ref="I192:U192"/>
    <mergeCell ref="F178:AA179"/>
    <mergeCell ref="A183:AA183"/>
    <mergeCell ref="J170:M170"/>
    <mergeCell ref="P170:S170"/>
    <mergeCell ref="V170:Y170"/>
    <mergeCell ref="J174:N174"/>
    <mergeCell ref="L175:Q175"/>
    <mergeCell ref="E196:F196"/>
    <mergeCell ref="X196:Z196"/>
    <mergeCell ref="E197:F197"/>
    <mergeCell ref="X197:Z197"/>
    <mergeCell ref="E198:F198"/>
    <mergeCell ref="X198:Z198"/>
    <mergeCell ref="X192:Z192"/>
    <mergeCell ref="E193:F193"/>
    <mergeCell ref="X193:Z193"/>
    <mergeCell ref="E194:F194"/>
    <mergeCell ref="X194:Z194"/>
    <mergeCell ref="E195:F195"/>
    <mergeCell ref="X195:Z195"/>
    <mergeCell ref="J216:M216"/>
    <mergeCell ref="D218:G218"/>
    <mergeCell ref="I218:U218"/>
    <mergeCell ref="X218:Z218"/>
    <mergeCell ref="E219:F219"/>
    <mergeCell ref="X219:Z219"/>
    <mergeCell ref="F200:AA201"/>
    <mergeCell ref="F203:AA204"/>
    <mergeCell ref="A209:AA209"/>
    <mergeCell ref="J213:M213"/>
    <mergeCell ref="J214:M214"/>
    <mergeCell ref="J215:M215"/>
    <mergeCell ref="E224:F224"/>
    <mergeCell ref="X224:Z224"/>
    <mergeCell ref="F229:AA230"/>
    <mergeCell ref="A237:AA237"/>
    <mergeCell ref="E220:F220"/>
    <mergeCell ref="X220:Z220"/>
    <mergeCell ref="E221:F221"/>
    <mergeCell ref="X221:Z221"/>
    <mergeCell ref="E222:F222"/>
    <mergeCell ref="X222:Z222"/>
    <mergeCell ref="F226:AA227"/>
    <mergeCell ref="AN19:AR19"/>
    <mergeCell ref="I38:T38"/>
    <mergeCell ref="S118:Z118"/>
    <mergeCell ref="U40:AB40"/>
    <mergeCell ref="G77:AB77"/>
    <mergeCell ref="F108:AA108"/>
    <mergeCell ref="I39:T41"/>
    <mergeCell ref="G69:AB70"/>
    <mergeCell ref="B39:H39"/>
    <mergeCell ref="U39:AB39"/>
    <mergeCell ref="U41:AB41"/>
    <mergeCell ref="J241:M241"/>
    <mergeCell ref="J244:M244"/>
    <mergeCell ref="E248:F248"/>
    <mergeCell ref="X248:Z248"/>
    <mergeCell ref="D246:G246"/>
    <mergeCell ref="I246:U246"/>
    <mergeCell ref="E223:F223"/>
    <mergeCell ref="X223:Z223"/>
    <mergeCell ref="F280:AA281"/>
    <mergeCell ref="A263:AA263"/>
    <mergeCell ref="E251:F251"/>
    <mergeCell ref="X251:Z251"/>
    <mergeCell ref="E252:F252"/>
    <mergeCell ref="X275:Z275"/>
    <mergeCell ref="E249:F249"/>
    <mergeCell ref="X249:Z249"/>
    <mergeCell ref="E250:F250"/>
    <mergeCell ref="X250:Z250"/>
    <mergeCell ref="J268:M268"/>
    <mergeCell ref="J267:M267"/>
    <mergeCell ref="D272:G272"/>
    <mergeCell ref="F254:AA255"/>
    <mergeCell ref="F257:AA258"/>
    <mergeCell ref="X252:Z252"/>
    <mergeCell ref="F283:AA284"/>
    <mergeCell ref="E277:F277"/>
    <mergeCell ref="X277:Z277"/>
    <mergeCell ref="E278:F278"/>
    <mergeCell ref="X278:Z278"/>
    <mergeCell ref="J270:M270"/>
    <mergeCell ref="J242:M242"/>
    <mergeCell ref="J243:M243"/>
    <mergeCell ref="X247:Z247"/>
    <mergeCell ref="X246:Z246"/>
    <mergeCell ref="E275:F275"/>
    <mergeCell ref="J269:M269"/>
    <mergeCell ref="E276:F276"/>
    <mergeCell ref="E273:F273"/>
    <mergeCell ref="X273:Z273"/>
    <mergeCell ref="E274:F274"/>
    <mergeCell ref="X274:Z274"/>
    <mergeCell ref="I272:U272"/>
    <mergeCell ref="X276:Z276"/>
    <mergeCell ref="X272:Z272"/>
    <mergeCell ref="E247:F247"/>
  </mergeCells>
  <phoneticPr fontId="2"/>
  <hyperlinks>
    <hyperlink ref="Q1:T1" location="作業メニュー!A1" display="作業メニュー" xr:uid="{00000000-0004-0000-1800-000000000000}"/>
  </hyperlinks>
  <printOptions horizontalCentered="1"/>
  <pageMargins left="0.62992125984251968" right="0.27559055118110237" top="0.6692913385826772" bottom="0.31496062992125984" header="0.51181102362204722" footer="0.27559055118110237"/>
  <pageSetup paperSize="9" scale="88" orientation="portrait" r:id="rId1"/>
  <headerFooter alignWithMargins="0">
    <oddFooter>&amp;R250401</oddFooter>
  </headerFooter>
  <rowBreaks count="2" manualBreakCount="2">
    <brk id="42" max="27" man="1"/>
    <brk id="95" max="2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AR292"/>
  <sheetViews>
    <sheetView showGridLines="0" workbookViewId="0"/>
  </sheetViews>
  <sheetFormatPr defaultColWidth="9" defaultRowHeight="13"/>
  <cols>
    <col min="1" max="1" width="1.5" style="904" customWidth="1"/>
    <col min="2" max="5" width="3.5" style="904" customWidth="1"/>
    <col min="6" max="6" width="4" style="904" customWidth="1"/>
    <col min="7" max="27" width="3.5" style="904" customWidth="1"/>
    <col min="28" max="30" width="3" style="904" customWidth="1"/>
    <col min="31" max="33" width="2.58203125" style="904" customWidth="1"/>
    <col min="34" max="34" width="9" style="904" customWidth="1"/>
    <col min="35" max="35" width="2" style="904" customWidth="1"/>
    <col min="36" max="36" width="1.75" style="904" customWidth="1"/>
    <col min="37" max="37" width="1.5" style="904" customWidth="1"/>
    <col min="38" max="38" width="2.25" style="904" customWidth="1"/>
    <col min="39" max="39" width="1.33203125" style="904" customWidth="1"/>
    <col min="40" max="42" width="2" style="904" customWidth="1"/>
    <col min="43" max="43" width="2.58203125" style="904" customWidth="1"/>
    <col min="44" max="16384" width="9" style="904"/>
  </cols>
  <sheetData>
    <row r="1" spans="1:31" s="897" customFormat="1" ht="38.25" customHeight="1" thickBot="1">
      <c r="A1" s="1045" t="s">
        <v>3712</v>
      </c>
      <c r="Q1" s="898" t="s">
        <v>64</v>
      </c>
      <c r="R1" s="898"/>
      <c r="S1" s="898"/>
      <c r="T1" s="898"/>
      <c r="AE1" s="900" t="s">
        <v>549</v>
      </c>
    </row>
    <row r="2" spans="1:31" ht="12" customHeight="1" thickTop="1">
      <c r="A2" s="1051"/>
    </row>
    <row r="3" spans="1:31" ht="12" customHeight="1">
      <c r="A3" s="903"/>
      <c r="B3" s="902" t="str">
        <f>IF(作業メニュー!AM13=TRUE, "第四十二号の十様式（第八条の二の六関係）（Ａ４） ", "第十一号様式（第三条、第三条の三関係）")</f>
        <v>第十一号様式（第三条、第三条の三関係）</v>
      </c>
      <c r="C3" s="902"/>
      <c r="D3" s="902"/>
      <c r="E3" s="902"/>
      <c r="F3" s="903"/>
      <c r="G3" s="903"/>
      <c r="H3" s="903"/>
      <c r="I3" s="903"/>
      <c r="J3" s="903"/>
      <c r="K3" s="903"/>
      <c r="L3" s="903"/>
      <c r="M3" s="903"/>
      <c r="N3" s="903"/>
      <c r="O3" s="903"/>
      <c r="P3" s="903"/>
      <c r="Q3" s="903"/>
      <c r="R3" s="903"/>
      <c r="S3" s="903"/>
      <c r="T3" s="903"/>
      <c r="U3" s="903"/>
      <c r="V3" s="903"/>
      <c r="W3" s="903"/>
      <c r="X3" s="903"/>
      <c r="Y3" s="903"/>
      <c r="Z3" s="903"/>
      <c r="AA3" s="903"/>
    </row>
    <row r="4" spans="1:31" ht="25.15" customHeight="1">
      <c r="A4" s="903"/>
      <c r="B4" s="902"/>
      <c r="C4" s="902"/>
      <c r="D4" s="902"/>
      <c r="E4" s="1191" t="str">
        <f>IF(作業メニュー!AM13=TRUE, "建築基準法第88条第２項において準用する同法第18条第２項又は第４項の規定による", "")</f>
        <v/>
      </c>
      <c r="F4" s="903"/>
      <c r="G4" s="903"/>
      <c r="H4" s="903"/>
      <c r="I4" s="903"/>
      <c r="J4" s="903"/>
      <c r="K4" s="903"/>
      <c r="L4" s="903"/>
      <c r="M4" s="903"/>
      <c r="N4" s="903"/>
      <c r="O4" s="903"/>
      <c r="P4" s="903"/>
      <c r="Q4" s="903"/>
      <c r="R4" s="903"/>
      <c r="S4" s="903"/>
      <c r="T4" s="903"/>
      <c r="U4" s="903"/>
      <c r="V4" s="903"/>
      <c r="W4" s="903"/>
      <c r="X4" s="903"/>
      <c r="Y4" s="903"/>
      <c r="Z4" s="903"/>
      <c r="AA4" s="903"/>
    </row>
    <row r="5" spans="1:31" ht="24.75" customHeight="1">
      <c r="A5" s="903"/>
      <c r="B5" s="1731" t="str">
        <f>IF(作業メニュー!AM13=TRUE, "計画通知書　（工作物）", "確認申請書　（工作物）")</f>
        <v>確認申請書　（工作物）</v>
      </c>
      <c r="C5" s="1731"/>
      <c r="D5" s="1731"/>
      <c r="E5" s="1731"/>
      <c r="F5" s="1731"/>
      <c r="G5" s="1731"/>
      <c r="H5" s="1731"/>
      <c r="I5" s="1731"/>
      <c r="J5" s="1731"/>
      <c r="K5" s="1731"/>
      <c r="L5" s="1731"/>
      <c r="M5" s="1731"/>
      <c r="N5" s="1731"/>
      <c r="O5" s="1731"/>
      <c r="P5" s="1731"/>
      <c r="Q5" s="1731"/>
      <c r="R5" s="1731"/>
      <c r="S5" s="1731"/>
      <c r="T5" s="1731"/>
      <c r="U5" s="1731"/>
      <c r="V5" s="1731"/>
      <c r="W5" s="1731"/>
      <c r="X5" s="1731"/>
      <c r="Y5" s="1731"/>
      <c r="Z5" s="1731"/>
      <c r="AA5" s="1731"/>
    </row>
    <row r="6" spans="1:31">
      <c r="A6" s="903"/>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row>
    <row r="7" spans="1:31">
      <c r="A7" s="903"/>
      <c r="B7" s="903"/>
      <c r="C7" s="903"/>
      <c r="D7" s="903"/>
      <c r="E7" s="903"/>
      <c r="F7" s="903"/>
      <c r="G7" s="903"/>
      <c r="H7" s="903"/>
      <c r="I7" s="903"/>
      <c r="J7" s="903"/>
      <c r="K7" s="903"/>
      <c r="L7" s="903"/>
      <c r="M7" s="906"/>
      <c r="N7" s="903" t="s">
        <v>440</v>
      </c>
      <c r="O7" s="903"/>
      <c r="P7" s="906"/>
      <c r="Q7" s="906"/>
      <c r="R7" s="903"/>
      <c r="S7" s="903"/>
      <c r="T7" s="903"/>
      <c r="U7" s="903"/>
      <c r="V7" s="903"/>
      <c r="W7" s="903"/>
      <c r="X7" s="903"/>
      <c r="Y7" s="903"/>
      <c r="Z7" s="903"/>
      <c r="AA7" s="903"/>
    </row>
    <row r="8" spans="1:31">
      <c r="A8" s="903"/>
      <c r="B8" s="903"/>
      <c r="C8" s="903"/>
      <c r="D8" s="903"/>
      <c r="E8" s="903"/>
      <c r="F8" s="903"/>
      <c r="G8" s="903"/>
      <c r="H8" s="903"/>
      <c r="I8" s="903"/>
      <c r="J8" s="903"/>
      <c r="K8" s="903"/>
      <c r="L8" s="903"/>
      <c r="M8" s="903"/>
      <c r="N8" s="903"/>
      <c r="O8" s="903"/>
      <c r="P8" s="903"/>
      <c r="Q8" s="903"/>
      <c r="R8" s="903"/>
      <c r="S8" s="903"/>
      <c r="T8" s="903"/>
      <c r="U8" s="903"/>
      <c r="V8" s="903"/>
      <c r="W8" s="903"/>
      <c r="X8" s="903"/>
      <c r="Y8" s="903"/>
      <c r="Z8" s="903"/>
      <c r="AA8" s="903"/>
    </row>
    <row r="9" spans="1:31" s="1066" customFormat="1" ht="19.149999999999999" customHeight="1">
      <c r="C9" s="2112" t="str">
        <f>IF(作業メニュー!AM13=TRUE, "　建築基準法第８８条第２項において準用する同法第１８条第２項又は第４項の規定により計画を通知します。", "　建築基準法第８８条第２項において準用する同法第６条第１項又は第６条の２第１項の規定による確認を申請します。この申請書及び添付図書に記載の事項は、事実に相違ありません。")</f>
        <v>　建築基準法第８８条第２項において準用する同法第６条第１項又は第６条の２第１項の規定による確認を申請します。この申請書及び添付図書に記載の事項は、事実に相違ありません。</v>
      </c>
      <c r="D9" s="2112"/>
      <c r="E9" s="2112"/>
      <c r="F9" s="2112"/>
      <c r="G9" s="2112"/>
      <c r="H9" s="2112"/>
      <c r="I9" s="2112"/>
      <c r="J9" s="2112"/>
      <c r="K9" s="2112"/>
      <c r="L9" s="2112"/>
      <c r="M9" s="2112"/>
      <c r="N9" s="2112"/>
      <c r="O9" s="2112"/>
      <c r="P9" s="2112"/>
      <c r="Q9" s="2112"/>
      <c r="R9" s="2112"/>
      <c r="S9" s="2112"/>
      <c r="T9" s="2112"/>
      <c r="U9" s="2112"/>
      <c r="V9" s="2112"/>
      <c r="W9" s="2112"/>
      <c r="X9" s="2112"/>
      <c r="AB9" s="904"/>
      <c r="AD9" s="904"/>
    </row>
    <row r="10" spans="1:31" s="1066" customFormat="1" ht="19.149999999999999" customHeight="1">
      <c r="C10" s="2112"/>
      <c r="D10" s="2112"/>
      <c r="E10" s="2112"/>
      <c r="F10" s="2112"/>
      <c r="G10" s="2112"/>
      <c r="H10" s="2112"/>
      <c r="I10" s="2112"/>
      <c r="J10" s="2112"/>
      <c r="K10" s="2112"/>
      <c r="L10" s="2112"/>
      <c r="M10" s="2112"/>
      <c r="N10" s="2112"/>
      <c r="O10" s="2112"/>
      <c r="P10" s="2112"/>
      <c r="Q10" s="2112"/>
      <c r="R10" s="2112"/>
      <c r="S10" s="2112"/>
      <c r="T10" s="2112"/>
      <c r="U10" s="2112"/>
      <c r="V10" s="2112"/>
      <c r="W10" s="2112"/>
      <c r="X10" s="2112"/>
      <c r="AB10" s="904"/>
      <c r="AD10" s="904"/>
    </row>
    <row r="11" spans="1:31" s="1066" customFormat="1" ht="19.149999999999999" customHeight="1">
      <c r="AB11" s="904"/>
      <c r="AD11" s="904"/>
    </row>
    <row r="12" spans="1:31" ht="18.75" customHeight="1">
      <c r="A12" s="903"/>
      <c r="B12" s="903"/>
      <c r="C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row>
    <row r="13" spans="1:31" ht="18.75" customHeight="1">
      <c r="A13" s="903"/>
      <c r="B13" s="903"/>
      <c r="C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row>
    <row r="14" spans="1:31" ht="20.25" customHeight="1">
      <c r="A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1" ht="21.75" customHeight="1">
      <c r="A15" s="903"/>
      <c r="B15" s="1744" t="str">
        <f>IF('確認申請書（建築）入力'!$M$4=0,"",'確認申請書（建築）入力'!$M$4)</f>
        <v>指定確認検査機関
　株式会社東日本住宅評価センター　様</v>
      </c>
      <c r="C15" s="1744"/>
      <c r="D15" s="1744"/>
      <c r="E15" s="1744"/>
      <c r="F15" s="1744"/>
      <c r="G15" s="1744"/>
      <c r="H15" s="1744"/>
      <c r="I15" s="1744"/>
      <c r="J15" s="1744"/>
      <c r="K15" s="1744"/>
      <c r="L15" s="1744"/>
      <c r="M15" s="1744"/>
      <c r="N15" s="1744"/>
      <c r="O15" s="1744"/>
      <c r="P15" s="1744"/>
      <c r="Q15" s="1744"/>
      <c r="R15" s="903"/>
      <c r="S15" s="903"/>
      <c r="T15" s="903"/>
      <c r="U15" s="903"/>
      <c r="V15" s="903"/>
      <c r="W15" s="903"/>
      <c r="X15" s="903"/>
      <c r="Y15" s="903"/>
      <c r="Z15" s="903"/>
      <c r="AA15" s="903"/>
    </row>
    <row r="16" spans="1:31" ht="21.75" customHeight="1">
      <c r="A16" s="903"/>
      <c r="B16" s="1744"/>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44" ht="18.75" customHeight="1">
      <c r="A17" s="903"/>
      <c r="B17" s="903"/>
      <c r="C17" s="903"/>
      <c r="D17" s="903"/>
      <c r="E17" s="903"/>
      <c r="F17" s="903"/>
      <c r="G17" s="903"/>
      <c r="H17" s="903"/>
      <c r="I17" s="903"/>
      <c r="J17" s="903"/>
      <c r="K17" s="903"/>
      <c r="L17" s="903"/>
      <c r="M17" s="903"/>
      <c r="N17" s="903"/>
      <c r="O17" s="903"/>
      <c r="P17" s="903"/>
      <c r="Q17" s="903"/>
      <c r="R17" s="903"/>
      <c r="S17" s="903"/>
      <c r="T17" s="903"/>
      <c r="U17" s="903"/>
      <c r="V17" s="903"/>
      <c r="W17" s="908" t="str">
        <f>IF(作業メニュー!AM13=TRUE, "第", "")</f>
        <v/>
      </c>
      <c r="X17" s="1671"/>
      <c r="Y17" s="1671"/>
      <c r="Z17" s="1671"/>
      <c r="AA17" s="1671"/>
      <c r="AB17" s="907" t="str">
        <f>IF(作業メニュー!AM13=TRUE, "号", "")</f>
        <v/>
      </c>
    </row>
    <row r="18" spans="1:44" ht="18.75" customHeight="1">
      <c r="A18" s="903"/>
      <c r="B18" s="903"/>
      <c r="C18" s="903"/>
      <c r="D18" s="903"/>
      <c r="E18" s="903"/>
      <c r="F18" s="903"/>
      <c r="G18" s="903"/>
      <c r="H18" s="903"/>
      <c r="I18" s="903"/>
      <c r="J18" s="903"/>
      <c r="K18" s="903"/>
      <c r="L18" s="903"/>
      <c r="M18" s="903"/>
      <c r="N18" s="903"/>
      <c r="O18" s="903"/>
      <c r="P18" s="903"/>
      <c r="Q18" s="903"/>
      <c r="R18" s="903"/>
      <c r="S18" s="903"/>
      <c r="T18" s="903"/>
      <c r="U18" s="2116" t="s">
        <v>2802</v>
      </c>
      <c r="V18" s="2116"/>
      <c r="W18" s="2116"/>
      <c r="X18" s="2116"/>
      <c r="Y18" s="2116"/>
      <c r="Z18" s="2116"/>
      <c r="AA18" s="2116"/>
      <c r="AH18" s="1065"/>
    </row>
    <row r="19" spans="1:44" ht="18.75" customHeight="1">
      <c r="A19" s="903"/>
      <c r="B19" s="903"/>
      <c r="C19" s="903"/>
      <c r="D19" s="903"/>
      <c r="E19" s="903"/>
      <c r="F19" s="903"/>
      <c r="G19" s="903"/>
      <c r="H19" s="903"/>
      <c r="I19" s="903"/>
      <c r="J19" s="903"/>
      <c r="K19" s="903"/>
      <c r="L19" s="903"/>
      <c r="M19" s="903"/>
      <c r="N19" s="903"/>
      <c r="O19" s="903"/>
      <c r="P19" s="903"/>
      <c r="Q19" s="903"/>
      <c r="R19" s="903"/>
      <c r="AH19" s="906"/>
      <c r="AI19" s="906"/>
      <c r="AM19" s="906"/>
      <c r="AN19" s="2124"/>
      <c r="AO19" s="2124"/>
      <c r="AP19" s="2124"/>
      <c r="AQ19" s="2124"/>
      <c r="AR19" s="2124"/>
    </row>
    <row r="20" spans="1:44" ht="18.75" customHeight="1">
      <c r="A20" s="903"/>
      <c r="B20" s="903"/>
      <c r="C20" s="903"/>
      <c r="D20" s="903"/>
      <c r="E20" s="903"/>
      <c r="F20" s="903"/>
      <c r="G20" s="903"/>
      <c r="H20" s="903"/>
      <c r="I20" s="903"/>
      <c r="J20" s="903"/>
      <c r="K20" s="903"/>
      <c r="L20" s="903"/>
      <c r="M20" s="903"/>
      <c r="N20" s="903"/>
      <c r="O20" s="903"/>
      <c r="P20" s="903"/>
      <c r="Q20" s="903"/>
      <c r="R20" s="903"/>
      <c r="S20" s="903"/>
      <c r="T20" s="903"/>
      <c r="U20" s="903"/>
      <c r="AH20" s="1089"/>
    </row>
    <row r="21" spans="1:44" ht="18.75" customHeight="1">
      <c r="A21" s="903"/>
      <c r="B21" s="903"/>
      <c r="C21" s="903"/>
      <c r="D21" s="903"/>
      <c r="E21" s="903"/>
      <c r="F21" s="903"/>
      <c r="G21" s="903"/>
      <c r="H21" s="903"/>
      <c r="I21" s="903"/>
      <c r="J21" s="903"/>
      <c r="K21" s="903"/>
      <c r="L21" s="903"/>
      <c r="M21" s="903"/>
      <c r="N21" s="903"/>
      <c r="O21" s="903"/>
      <c r="P21" s="903"/>
      <c r="Q21" s="903"/>
      <c r="R21" s="903"/>
      <c r="S21" s="903"/>
      <c r="T21" s="903"/>
      <c r="U21" s="903"/>
      <c r="V21" s="903"/>
      <c r="W21" s="903"/>
      <c r="X21" s="903"/>
      <c r="AA21" s="903"/>
    </row>
    <row r="22" spans="1:44" ht="18.75" customHeight="1">
      <c r="A22" s="903"/>
      <c r="B22" s="903"/>
      <c r="C22" s="903"/>
      <c r="D22" s="903"/>
      <c r="E22" s="903"/>
      <c r="F22" s="903"/>
      <c r="G22" s="903"/>
      <c r="H22" s="903"/>
      <c r="I22" s="903"/>
      <c r="J22" s="903"/>
      <c r="K22" s="903"/>
      <c r="L22" s="903"/>
      <c r="M22" s="903"/>
      <c r="N22" s="903"/>
      <c r="O22" s="903"/>
      <c r="P22" s="929"/>
      <c r="Q22" s="929"/>
      <c r="R22" s="929"/>
      <c r="S22" s="929"/>
      <c r="T22" s="929"/>
      <c r="U22" s="929"/>
      <c r="V22" s="929"/>
      <c r="W22" s="929"/>
      <c r="X22" s="929"/>
      <c r="Y22" s="929"/>
      <c r="Z22" s="929"/>
      <c r="AA22" s="929"/>
    </row>
    <row r="23" spans="1:44" ht="18.75" customHeight="1">
      <c r="A23" s="903"/>
      <c r="B23" s="903"/>
      <c r="C23" s="903"/>
      <c r="D23" s="903"/>
      <c r="E23" s="903"/>
      <c r="F23" s="903"/>
      <c r="G23" s="903"/>
      <c r="H23" s="903"/>
      <c r="I23" s="903"/>
      <c r="J23" s="903"/>
      <c r="K23" s="903"/>
      <c r="L23" s="903"/>
      <c r="M23" s="903"/>
      <c r="N23" s="903"/>
      <c r="O23" s="903"/>
      <c r="P23" s="903"/>
      <c r="Q23" s="903"/>
      <c r="R23" s="903"/>
      <c r="S23" s="903"/>
      <c r="T23" s="903"/>
      <c r="U23" s="903"/>
      <c r="V23" s="903"/>
      <c r="W23" s="903"/>
      <c r="X23" s="903"/>
      <c r="AA23" s="903"/>
    </row>
    <row r="24" spans="1:44" ht="18.75" customHeight="1">
      <c r="A24" s="903"/>
      <c r="B24" s="903"/>
      <c r="C24" s="903"/>
      <c r="D24" s="903"/>
      <c r="E24" s="903"/>
      <c r="F24" s="903"/>
      <c r="G24" s="903"/>
      <c r="H24" s="903"/>
      <c r="I24" s="903"/>
      <c r="K24" s="903"/>
      <c r="L24" s="903"/>
      <c r="M24" s="903"/>
      <c r="N24" s="903"/>
      <c r="O24" s="903"/>
      <c r="Q24" s="903"/>
      <c r="R24" s="903"/>
      <c r="S24" s="903"/>
      <c r="T24" s="903"/>
      <c r="U24" s="903"/>
      <c r="V24" s="903"/>
      <c r="W24" s="903"/>
      <c r="X24" s="903"/>
    </row>
    <row r="25" spans="1:44" ht="18.75" customHeight="1">
      <c r="A25" s="903"/>
      <c r="B25" s="903"/>
      <c r="C25" s="903"/>
      <c r="D25" s="903"/>
      <c r="E25" s="903"/>
      <c r="F25" s="903"/>
      <c r="G25" s="903"/>
      <c r="H25" s="903"/>
      <c r="I25" s="903"/>
      <c r="J25" s="903"/>
      <c r="K25" s="903"/>
      <c r="L25" s="903"/>
      <c r="M25" s="903"/>
      <c r="N25" s="903"/>
      <c r="O25" s="903"/>
      <c r="P25" s="903" t="str">
        <f>IF(項目一覧!$C$183=0,"",項目一覧!$C$183)</f>
        <v/>
      </c>
      <c r="Q25" s="929"/>
      <c r="R25" s="929"/>
      <c r="S25" s="929"/>
      <c r="T25" s="929"/>
      <c r="U25" s="929"/>
      <c r="V25" s="929"/>
      <c r="W25" s="929"/>
      <c r="X25" s="929"/>
      <c r="Y25" s="929"/>
      <c r="Z25" s="929"/>
      <c r="AA25" s="929"/>
    </row>
    <row r="26" spans="1:44" ht="18.75" customHeight="1">
      <c r="A26" s="903"/>
      <c r="B26" s="903"/>
      <c r="C26" s="903"/>
      <c r="D26" s="903"/>
      <c r="E26" s="903"/>
      <c r="F26" s="903"/>
      <c r="G26" s="903"/>
      <c r="H26" s="903"/>
      <c r="I26" s="903"/>
      <c r="J26" s="903" t="str">
        <f>IF(作業メニュー!AM13=TRUE, "　通　知　者　官　職", "　申　請　者　　氏　　名")</f>
        <v>　申　請　者　　氏　　名</v>
      </c>
      <c r="K26" s="903"/>
      <c r="L26" s="903"/>
      <c r="M26" s="903"/>
      <c r="N26" s="903"/>
      <c r="O26" s="903"/>
      <c r="P26" s="903" t="str">
        <f>IF(項目一覧!$C$4=0,"",項目一覧!$C$4)</f>
        <v/>
      </c>
      <c r="Q26" s="929"/>
      <c r="R26" s="929"/>
      <c r="S26" s="929"/>
      <c r="T26" s="929"/>
      <c r="U26" s="929"/>
      <c r="V26" s="929"/>
      <c r="W26" s="929"/>
      <c r="X26" s="929"/>
      <c r="Y26" s="929"/>
      <c r="Z26" s="929"/>
      <c r="AA26" s="903"/>
    </row>
    <row r="27" spans="1:44" ht="18.75" customHeight="1">
      <c r="A27" s="903"/>
      <c r="B27" s="903"/>
      <c r="C27" s="903"/>
      <c r="D27" s="903"/>
      <c r="E27" s="903"/>
      <c r="F27" s="903"/>
      <c r="G27" s="903"/>
      <c r="H27" s="903"/>
      <c r="I27" s="903"/>
      <c r="J27" s="903"/>
      <c r="K27" s="903"/>
      <c r="L27" s="903"/>
      <c r="M27" s="903"/>
      <c r="N27" s="903"/>
      <c r="O27" s="903"/>
      <c r="P27" s="929"/>
      <c r="Q27" s="929"/>
      <c r="R27" s="929"/>
      <c r="S27" s="929"/>
      <c r="T27" s="929"/>
      <c r="U27" s="929"/>
      <c r="V27" s="929"/>
      <c r="W27" s="929"/>
      <c r="X27" s="929"/>
      <c r="Y27" s="929"/>
      <c r="Z27" s="929"/>
      <c r="AA27" s="929"/>
    </row>
    <row r="28" spans="1:44" ht="13.5" customHeight="1">
      <c r="A28" s="903"/>
      <c r="B28" s="903"/>
      <c r="C28" s="903"/>
      <c r="D28" s="903"/>
      <c r="E28" s="903"/>
      <c r="F28" s="903"/>
      <c r="G28" s="903"/>
      <c r="H28" s="903"/>
      <c r="I28" s="903"/>
      <c r="J28" s="903"/>
      <c r="K28" s="903"/>
      <c r="L28" s="903"/>
      <c r="M28" s="903"/>
      <c r="N28" s="903"/>
      <c r="O28" s="903"/>
      <c r="P28" s="903"/>
      <c r="Q28" s="903"/>
      <c r="R28" s="903"/>
      <c r="S28" s="903"/>
      <c r="T28" s="903"/>
      <c r="U28" s="903"/>
      <c r="V28" s="903"/>
      <c r="W28" s="903"/>
      <c r="X28" s="903"/>
      <c r="AA28" s="903"/>
    </row>
    <row r="29" spans="1:44" ht="18.75" customHeight="1">
      <c r="A29" s="903"/>
      <c r="B29" s="903"/>
      <c r="C29" s="903"/>
      <c r="D29" s="903"/>
      <c r="E29" s="903"/>
      <c r="F29" s="903"/>
      <c r="G29" s="903"/>
      <c r="H29" s="903"/>
      <c r="I29" s="903"/>
      <c r="J29" s="903"/>
      <c r="K29" s="903"/>
      <c r="L29" s="903"/>
      <c r="M29" s="903"/>
      <c r="N29" s="903"/>
      <c r="O29" s="903"/>
      <c r="P29" s="903"/>
      <c r="Q29" s="903"/>
      <c r="R29" s="903"/>
      <c r="S29" s="903"/>
      <c r="T29" s="903"/>
      <c r="U29" s="903"/>
      <c r="V29" s="903"/>
      <c r="W29" s="903"/>
      <c r="X29" s="903"/>
      <c r="AA29" s="903"/>
    </row>
    <row r="30" spans="1:44" ht="18.75" customHeight="1">
      <c r="A30" s="903"/>
      <c r="B30" s="903"/>
      <c r="C30" s="903"/>
      <c r="D30" s="903"/>
      <c r="E30" s="903"/>
      <c r="F30" s="903"/>
      <c r="G30" s="903"/>
      <c r="H30" s="903"/>
      <c r="I30" s="903"/>
      <c r="J30" s="903"/>
      <c r="K30" s="903"/>
      <c r="L30" s="903"/>
      <c r="M30" s="903"/>
      <c r="N30" s="903"/>
      <c r="O30" s="903"/>
      <c r="P30" s="929"/>
      <c r="Q30" s="929"/>
      <c r="R30" s="929"/>
      <c r="S30" s="929"/>
      <c r="T30" s="929"/>
      <c r="U30" s="929"/>
      <c r="V30" s="929"/>
      <c r="W30" s="929"/>
      <c r="X30" s="929"/>
      <c r="Y30" s="929"/>
      <c r="Z30" s="929"/>
      <c r="AA30" s="929"/>
    </row>
    <row r="31" spans="1:44" ht="18.75" customHeight="1">
      <c r="A31" s="903"/>
      <c r="B31" s="903"/>
      <c r="C31" s="903"/>
      <c r="D31" s="903"/>
      <c r="E31" s="903"/>
      <c r="F31" s="903"/>
      <c r="G31" s="903"/>
      <c r="H31" s="903"/>
      <c r="I31" s="903"/>
      <c r="J31" s="903"/>
      <c r="K31" s="903"/>
      <c r="L31" s="903"/>
      <c r="M31" s="903"/>
      <c r="N31" s="903"/>
      <c r="O31" s="903"/>
      <c r="P31" s="929"/>
      <c r="Q31" s="929"/>
      <c r="R31" s="929"/>
      <c r="S31" s="929"/>
      <c r="T31" s="929"/>
      <c r="U31" s="929"/>
      <c r="V31" s="929"/>
      <c r="W31" s="929"/>
      <c r="X31" s="929"/>
      <c r="Y31" s="929"/>
      <c r="Z31" s="929"/>
      <c r="AA31" s="929"/>
    </row>
    <row r="32" spans="1:44" ht="18.75" customHeight="1">
      <c r="A32" s="903"/>
      <c r="B32" s="903"/>
      <c r="C32" s="903"/>
      <c r="D32" s="903"/>
      <c r="E32" s="903"/>
      <c r="F32" s="903"/>
      <c r="G32" s="903"/>
      <c r="H32" s="903"/>
      <c r="I32" s="903"/>
      <c r="J32" s="903"/>
      <c r="K32" s="903"/>
      <c r="L32" s="903"/>
      <c r="M32" s="903"/>
      <c r="N32" s="903"/>
      <c r="O32" s="903"/>
      <c r="P32" s="929"/>
      <c r="Q32" s="929"/>
      <c r="R32" s="929"/>
      <c r="S32" s="929"/>
      <c r="T32" s="929"/>
      <c r="U32" s="929"/>
      <c r="V32" s="929"/>
      <c r="W32" s="929"/>
      <c r="X32" s="929"/>
      <c r="Y32" s="929"/>
      <c r="Z32" s="929"/>
      <c r="AA32" s="929"/>
    </row>
    <row r="33" spans="1:30" ht="18.75" customHeight="1">
      <c r="A33" s="903"/>
      <c r="B33" s="903"/>
      <c r="C33" s="903"/>
      <c r="D33" s="903"/>
      <c r="E33" s="903"/>
      <c r="F33" s="903"/>
      <c r="G33" s="903"/>
      <c r="H33" s="903"/>
      <c r="I33" s="903"/>
      <c r="J33" s="903"/>
      <c r="K33" s="903"/>
      <c r="L33" s="903"/>
      <c r="M33" s="903"/>
      <c r="N33" s="903"/>
      <c r="O33" s="903"/>
      <c r="P33" s="929"/>
      <c r="Q33" s="929"/>
      <c r="R33" s="929"/>
      <c r="S33" s="929"/>
      <c r="T33" s="929"/>
      <c r="U33" s="929"/>
      <c r="V33" s="929"/>
      <c r="W33" s="929"/>
      <c r="X33" s="929"/>
      <c r="Y33" s="929"/>
      <c r="Z33" s="929"/>
      <c r="AA33" s="929"/>
    </row>
    <row r="34" spans="1:30" ht="18.75" customHeight="1">
      <c r="A34" s="903"/>
      <c r="B34" s="903"/>
      <c r="C34" s="903"/>
      <c r="D34" s="903"/>
      <c r="E34" s="903"/>
      <c r="F34" s="903"/>
      <c r="G34" s="903"/>
      <c r="H34" s="903"/>
      <c r="I34" s="903"/>
      <c r="J34" s="903"/>
      <c r="K34" s="903"/>
      <c r="L34" s="903"/>
      <c r="M34" s="903"/>
      <c r="N34" s="903"/>
      <c r="O34" s="903"/>
      <c r="P34" s="903"/>
      <c r="Q34" s="903"/>
      <c r="R34" s="903"/>
      <c r="S34" s="903"/>
      <c r="T34" s="903"/>
      <c r="U34" s="903"/>
      <c r="V34" s="903"/>
      <c r="W34" s="903"/>
      <c r="X34" s="903"/>
      <c r="Y34" s="903"/>
      <c r="Z34" s="903"/>
      <c r="AA34" s="903"/>
    </row>
    <row r="35" spans="1:30" ht="18.75" customHeight="1">
      <c r="A35" s="903"/>
      <c r="B35" s="903"/>
      <c r="C35" s="903"/>
      <c r="D35" s="903"/>
      <c r="E35" s="903"/>
      <c r="F35" s="903"/>
      <c r="G35" s="903"/>
      <c r="H35" s="903"/>
      <c r="I35" s="903"/>
      <c r="J35" s="903"/>
      <c r="K35" s="903"/>
      <c r="L35" s="903"/>
      <c r="M35" s="903"/>
      <c r="N35" s="903"/>
      <c r="O35" s="903"/>
      <c r="P35" s="903"/>
      <c r="Q35" s="903"/>
      <c r="R35" s="903"/>
      <c r="S35" s="903"/>
      <c r="T35" s="903"/>
      <c r="U35" s="903"/>
      <c r="V35" s="903"/>
      <c r="W35" s="903"/>
      <c r="X35" s="903"/>
      <c r="Y35" s="903"/>
      <c r="Z35" s="903"/>
      <c r="AA35" s="903"/>
    </row>
    <row r="36" spans="1:30" ht="18.75" customHeight="1">
      <c r="A36" s="903"/>
      <c r="B36" s="903"/>
      <c r="C36" s="903"/>
      <c r="D36" s="903"/>
      <c r="E36" s="903"/>
      <c r="F36" s="903"/>
      <c r="G36" s="903"/>
      <c r="H36" s="903"/>
      <c r="I36" s="903"/>
      <c r="J36" s="903"/>
      <c r="K36" s="903"/>
      <c r="L36" s="903"/>
      <c r="M36" s="903"/>
      <c r="N36" s="903"/>
      <c r="O36" s="903"/>
      <c r="P36" s="903"/>
      <c r="Q36" s="903"/>
      <c r="R36" s="903"/>
      <c r="S36" s="903"/>
      <c r="T36" s="903"/>
      <c r="U36" s="903"/>
      <c r="V36" s="903"/>
      <c r="W36" s="903"/>
      <c r="X36" s="903"/>
      <c r="Y36" s="903"/>
      <c r="Z36" s="903"/>
      <c r="AA36" s="903"/>
    </row>
    <row r="37" spans="1:30" ht="18.75" customHeight="1">
      <c r="A37" s="903"/>
      <c r="B37" s="903"/>
      <c r="C37" s="903"/>
      <c r="D37" s="903"/>
      <c r="E37" s="903"/>
      <c r="F37" s="903"/>
      <c r="G37" s="903"/>
      <c r="H37" s="903"/>
      <c r="I37" s="903"/>
      <c r="J37" s="903"/>
      <c r="K37" s="903"/>
      <c r="L37" s="903"/>
      <c r="M37" s="903"/>
      <c r="N37" s="903"/>
      <c r="O37" s="903"/>
      <c r="P37" s="903"/>
      <c r="Q37" s="903"/>
      <c r="R37" s="903"/>
      <c r="S37" s="903"/>
      <c r="T37" s="903"/>
      <c r="U37" s="903"/>
      <c r="V37" s="903"/>
      <c r="W37" s="903"/>
      <c r="X37" s="903"/>
      <c r="Y37" s="903"/>
      <c r="Z37" s="903"/>
      <c r="AA37" s="903"/>
      <c r="AB37" s="903"/>
      <c r="AC37" s="903"/>
    </row>
    <row r="38" spans="1:30" ht="26.25" customHeight="1">
      <c r="A38" s="903"/>
      <c r="B38" s="1706" t="s">
        <v>438</v>
      </c>
      <c r="C38" s="1707"/>
      <c r="D38" s="1707"/>
      <c r="E38" s="1707"/>
      <c r="F38" s="1707"/>
      <c r="G38" s="1707"/>
      <c r="H38" s="1708"/>
      <c r="I38" s="1706" t="s">
        <v>437</v>
      </c>
      <c r="J38" s="1707"/>
      <c r="K38" s="1707"/>
      <c r="L38" s="1707"/>
      <c r="M38" s="1707"/>
      <c r="N38" s="1707"/>
      <c r="O38" s="1707"/>
      <c r="P38" s="1707"/>
      <c r="Q38" s="1707"/>
      <c r="R38" s="1707"/>
      <c r="S38" s="1707"/>
      <c r="T38" s="1708"/>
      <c r="U38" s="1706" t="s">
        <v>436</v>
      </c>
      <c r="V38" s="1707"/>
      <c r="W38" s="1707"/>
      <c r="X38" s="1707"/>
      <c r="Y38" s="1707"/>
      <c r="Z38" s="1707"/>
      <c r="AA38" s="1707"/>
      <c r="AB38" s="1708"/>
      <c r="AC38" s="903"/>
    </row>
    <row r="39" spans="1:30" ht="33" customHeight="1">
      <c r="A39" s="903"/>
      <c r="B39" s="1734"/>
      <c r="C39" s="1735"/>
      <c r="D39" s="1735"/>
      <c r="E39" s="1735"/>
      <c r="F39" s="1735"/>
      <c r="G39" s="1735"/>
      <c r="H39" s="1736"/>
      <c r="I39" s="2134" t="s">
        <v>435</v>
      </c>
      <c r="J39" s="1710"/>
      <c r="K39" s="1710"/>
      <c r="L39" s="1710"/>
      <c r="M39" s="1710"/>
      <c r="N39" s="1710"/>
      <c r="O39" s="1710"/>
      <c r="P39" s="1710"/>
      <c r="Q39" s="1710"/>
      <c r="R39" s="1710"/>
      <c r="S39" s="1710"/>
      <c r="T39" s="2135"/>
      <c r="U39" s="1706" t="s">
        <v>2808</v>
      </c>
      <c r="V39" s="1707"/>
      <c r="W39" s="1707"/>
      <c r="X39" s="1707"/>
      <c r="Y39" s="1707"/>
      <c r="Z39" s="1707"/>
      <c r="AA39" s="1707"/>
      <c r="AB39" s="1708"/>
      <c r="AC39" s="903"/>
    </row>
    <row r="40" spans="1:30" ht="63" customHeight="1">
      <c r="A40" s="903"/>
      <c r="B40" s="926"/>
      <c r="C40" s="903"/>
      <c r="D40" s="903"/>
      <c r="E40" s="903"/>
      <c r="F40" s="903"/>
      <c r="G40" s="903"/>
      <c r="H40" s="927"/>
      <c r="I40" s="2136"/>
      <c r="J40" s="1667"/>
      <c r="K40" s="1667"/>
      <c r="L40" s="1667"/>
      <c r="M40" s="1667"/>
      <c r="N40" s="1667"/>
      <c r="O40" s="1667"/>
      <c r="P40" s="1667"/>
      <c r="Q40" s="1667"/>
      <c r="R40" s="1667"/>
      <c r="S40" s="1667"/>
      <c r="T40" s="2137"/>
      <c r="U40" s="2129" t="s">
        <v>727</v>
      </c>
      <c r="V40" s="2130"/>
      <c r="W40" s="2130"/>
      <c r="X40" s="2130"/>
      <c r="Y40" s="2130"/>
      <c r="Z40" s="2130"/>
      <c r="AA40" s="2130"/>
      <c r="AB40" s="2131"/>
      <c r="AC40" s="903"/>
    </row>
    <row r="41" spans="1:30" ht="33" customHeight="1">
      <c r="A41" s="903"/>
      <c r="B41" s="931"/>
      <c r="C41" s="932"/>
      <c r="D41" s="932"/>
      <c r="E41" s="932"/>
      <c r="F41" s="932"/>
      <c r="G41" s="932"/>
      <c r="H41" s="933"/>
      <c r="I41" s="2138"/>
      <c r="J41" s="1699"/>
      <c r="K41" s="1699"/>
      <c r="L41" s="1699"/>
      <c r="M41" s="1699"/>
      <c r="N41" s="1699"/>
      <c r="O41" s="1699"/>
      <c r="P41" s="1699"/>
      <c r="Q41" s="1699"/>
      <c r="R41" s="1699"/>
      <c r="S41" s="1699"/>
      <c r="T41" s="2139"/>
      <c r="U41" s="1721" t="s">
        <v>2383</v>
      </c>
      <c r="V41" s="1722"/>
      <c r="W41" s="1722"/>
      <c r="X41" s="1722"/>
      <c r="Y41" s="1722"/>
      <c r="Z41" s="1722"/>
      <c r="AA41" s="1722"/>
      <c r="AB41" s="1723"/>
      <c r="AC41" s="903"/>
    </row>
    <row r="42" spans="1:30" ht="15.75" customHeight="1">
      <c r="A42" s="903"/>
      <c r="B42" s="903"/>
      <c r="C42" s="903"/>
      <c r="D42" s="903"/>
      <c r="E42" s="903"/>
      <c r="F42" s="903"/>
      <c r="G42" s="903"/>
      <c r="H42" s="903"/>
      <c r="I42" s="903"/>
      <c r="J42" s="903"/>
      <c r="K42" s="903"/>
      <c r="L42" s="903"/>
      <c r="M42" s="903"/>
      <c r="N42" s="903"/>
      <c r="O42" s="903"/>
      <c r="P42" s="903"/>
      <c r="Q42" s="903"/>
      <c r="R42" s="903"/>
      <c r="S42" s="903"/>
      <c r="T42" s="903"/>
      <c r="U42" s="903"/>
      <c r="V42" s="903"/>
      <c r="W42" s="903"/>
      <c r="X42" s="903"/>
      <c r="Y42" s="903"/>
      <c r="Z42" s="903"/>
      <c r="AA42" s="903"/>
      <c r="AB42" s="903"/>
      <c r="AC42" s="903"/>
    </row>
    <row r="43" spans="1:30" ht="15.75" customHeight="1">
      <c r="A43" s="903"/>
      <c r="B43" s="903"/>
      <c r="C43" s="903"/>
      <c r="D43" s="903"/>
      <c r="E43" s="1089"/>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903"/>
      <c r="AD43" s="903"/>
    </row>
    <row r="44" spans="1:30" ht="15.75" customHeight="1">
      <c r="A44" s="903"/>
      <c r="B44" s="903"/>
      <c r="C44" s="903"/>
      <c r="D44" s="903"/>
      <c r="E44" s="1089"/>
      <c r="F44" s="1089"/>
      <c r="G44" s="903"/>
      <c r="H44" s="903"/>
      <c r="I44" s="903"/>
      <c r="J44" s="903"/>
      <c r="K44" s="903"/>
      <c r="L44" s="903"/>
      <c r="M44" s="903"/>
      <c r="N44" s="903"/>
      <c r="O44" s="903"/>
      <c r="P44" s="903"/>
      <c r="Q44" s="903"/>
      <c r="R44" s="903"/>
      <c r="S44" s="903"/>
      <c r="T44" s="903"/>
      <c r="U44" s="903"/>
      <c r="V44" s="903"/>
      <c r="W44" s="903"/>
      <c r="X44" s="903"/>
      <c r="Y44" s="903"/>
      <c r="Z44" s="903"/>
      <c r="AA44" s="903"/>
    </row>
    <row r="45" spans="1:30" ht="6.75" customHeight="1">
      <c r="A45" s="903"/>
      <c r="B45" s="903"/>
      <c r="C45" s="903"/>
      <c r="D45" s="903"/>
      <c r="E45" s="903"/>
      <c r="F45" s="903"/>
      <c r="G45" s="903"/>
      <c r="H45" s="903"/>
      <c r="I45" s="903"/>
      <c r="J45" s="903"/>
      <c r="K45" s="903"/>
      <c r="L45" s="903"/>
      <c r="M45" s="903"/>
      <c r="N45" s="903"/>
      <c r="O45" s="903"/>
      <c r="P45" s="903"/>
      <c r="Q45" s="903"/>
      <c r="R45" s="903"/>
      <c r="S45" s="903"/>
      <c r="T45" s="903"/>
      <c r="U45" s="903"/>
      <c r="V45" s="903"/>
      <c r="W45" s="903"/>
      <c r="X45" s="903"/>
      <c r="Y45" s="903"/>
      <c r="Z45" s="903"/>
      <c r="AA45" s="903"/>
    </row>
    <row r="46" spans="1:30" ht="15.75" customHeight="1">
      <c r="A46" s="1682" t="s">
        <v>434</v>
      </c>
      <c r="B46" s="1682"/>
      <c r="C46" s="1682"/>
      <c r="D46" s="1682"/>
      <c r="E46" s="1682"/>
      <c r="F46" s="1682"/>
      <c r="G46" s="1682"/>
      <c r="H46" s="1682"/>
      <c r="I46" s="1682"/>
      <c r="J46" s="1682"/>
      <c r="K46" s="1682"/>
      <c r="L46" s="1682"/>
      <c r="M46" s="1682"/>
      <c r="N46" s="1682"/>
      <c r="O46" s="1682"/>
      <c r="P46" s="1682"/>
      <c r="Q46" s="1682"/>
      <c r="R46" s="1682"/>
      <c r="S46" s="1682"/>
      <c r="T46" s="1682"/>
      <c r="U46" s="1682"/>
      <c r="V46" s="1682"/>
      <c r="W46" s="1682"/>
      <c r="X46" s="1682"/>
      <c r="Y46" s="1682"/>
      <c r="Z46" s="1682"/>
      <c r="AA46" s="1682"/>
    </row>
    <row r="47" spans="1:30" ht="15.75" customHeight="1">
      <c r="A47" s="935"/>
      <c r="B47" s="935"/>
      <c r="C47" s="935"/>
      <c r="D47" s="935"/>
      <c r="E47" s="935"/>
      <c r="F47" s="935"/>
      <c r="G47" s="935"/>
      <c r="H47" s="935"/>
      <c r="I47" s="935"/>
      <c r="J47" s="935"/>
      <c r="K47" s="935"/>
      <c r="L47" s="935"/>
      <c r="M47" s="935"/>
      <c r="N47" s="935"/>
      <c r="O47" s="935"/>
      <c r="P47" s="935"/>
      <c r="Q47" s="935"/>
      <c r="R47" s="935"/>
      <c r="S47" s="935"/>
      <c r="T47" s="935"/>
      <c r="U47" s="935"/>
      <c r="V47" s="935"/>
      <c r="W47" s="935"/>
      <c r="X47" s="935"/>
      <c r="Y47" s="935"/>
      <c r="Z47" s="935"/>
      <c r="AA47" s="935"/>
    </row>
    <row r="48" spans="1:30" ht="15.75" customHeight="1">
      <c r="A48" s="936" t="s">
        <v>323</v>
      </c>
      <c r="B48" s="906" t="s">
        <v>713</v>
      </c>
      <c r="C48" s="906"/>
      <c r="D48" s="906"/>
      <c r="E48" s="906"/>
      <c r="F48" s="906"/>
      <c r="G48" s="906"/>
      <c r="J48" s="906"/>
      <c r="K48" s="906"/>
      <c r="L48" s="906"/>
      <c r="M48" s="906"/>
      <c r="N48" s="906"/>
      <c r="O48" s="906"/>
      <c r="P48" s="906"/>
      <c r="Q48" s="906"/>
      <c r="R48" s="906"/>
      <c r="S48" s="906"/>
      <c r="T48" s="906"/>
      <c r="U48" s="937"/>
      <c r="V48" s="937"/>
      <c r="W48" s="937"/>
      <c r="X48" s="937"/>
      <c r="Y48" s="937"/>
      <c r="Z48" s="937"/>
      <c r="AA48" s="937"/>
    </row>
    <row r="49" spans="1:27" ht="15.75" customHeight="1">
      <c r="A49" s="936"/>
      <c r="B49" s="906" t="s">
        <v>431</v>
      </c>
      <c r="C49" s="906"/>
      <c r="D49" s="906"/>
      <c r="E49" s="906"/>
      <c r="F49" s="906"/>
      <c r="G49" s="906" t="str">
        <f>IF(項目一覧!$C$21=0,"",項目一覧!$C$21&amp;"  ")&amp;IF(項目一覧!$C$5=0,"",項目一覧!$C$5)</f>
        <v xml:space="preserve">  </v>
      </c>
      <c r="J49" s="906"/>
      <c r="K49" s="906"/>
      <c r="L49" s="906"/>
      <c r="M49" s="906"/>
      <c r="N49" s="906"/>
      <c r="O49" s="906"/>
      <c r="P49" s="906"/>
      <c r="Q49" s="906"/>
      <c r="R49" s="906"/>
      <c r="S49" s="906"/>
      <c r="T49" s="906"/>
      <c r="U49" s="906"/>
      <c r="V49" s="906"/>
      <c r="W49" s="906"/>
      <c r="X49" s="906"/>
      <c r="Y49" s="906"/>
      <c r="Z49" s="906"/>
      <c r="AA49" s="906"/>
    </row>
    <row r="50" spans="1:27" ht="15.75" customHeight="1">
      <c r="A50" s="936"/>
      <c r="B50" s="906" t="s">
        <v>408</v>
      </c>
      <c r="C50" s="906"/>
      <c r="D50" s="906"/>
      <c r="E50" s="906"/>
      <c r="F50" s="906"/>
      <c r="G50" s="906" t="str">
        <f>IF(項目一覧!$C$183=0,"",項目一覧!$C$183&amp;"  ")&amp;IF(項目一覧!$C$4=0,"",項目一覧!$C$4)</f>
        <v xml:space="preserve">  </v>
      </c>
      <c r="J50" s="906"/>
      <c r="K50" s="906"/>
      <c r="L50" s="906"/>
      <c r="M50" s="906"/>
      <c r="N50" s="906"/>
      <c r="O50" s="906"/>
      <c r="P50" s="906"/>
      <c r="Q50" s="906"/>
      <c r="R50" s="906"/>
      <c r="S50" s="906"/>
      <c r="T50" s="906"/>
      <c r="U50" s="906"/>
      <c r="V50" s="906"/>
      <c r="W50" s="906"/>
      <c r="X50" s="906"/>
      <c r="Y50" s="906"/>
      <c r="Z50" s="906"/>
      <c r="AA50" s="906"/>
    </row>
    <row r="51" spans="1:27" ht="15.75" customHeight="1">
      <c r="A51" s="936"/>
      <c r="B51" s="906" t="s">
        <v>399</v>
      </c>
      <c r="C51" s="906"/>
      <c r="D51" s="906"/>
      <c r="E51" s="906"/>
      <c r="F51" s="906"/>
      <c r="G51" s="906" t="str">
        <f>IF(項目一覧!$C$6=0,"",項目一覧!$C$6)</f>
        <v/>
      </c>
      <c r="J51" s="906"/>
      <c r="K51" s="906"/>
      <c r="L51" s="906"/>
      <c r="M51" s="906"/>
      <c r="N51" s="906"/>
      <c r="O51" s="906"/>
      <c r="P51" s="906"/>
      <c r="Q51" s="906"/>
      <c r="R51" s="906"/>
      <c r="S51" s="906"/>
      <c r="T51" s="906"/>
      <c r="U51" s="906"/>
      <c r="V51" s="906"/>
      <c r="W51" s="906"/>
      <c r="X51" s="906"/>
      <c r="Y51" s="906"/>
      <c r="Z51" s="906"/>
      <c r="AA51" s="906"/>
    </row>
    <row r="52" spans="1:27" ht="15.75" customHeight="1">
      <c r="A52" s="936"/>
      <c r="B52" s="906" t="s">
        <v>430</v>
      </c>
      <c r="C52" s="906"/>
      <c r="D52" s="906"/>
      <c r="E52" s="906"/>
      <c r="F52" s="906"/>
      <c r="G52" s="906" t="str">
        <f>IF(項目一覧!$C$7=0,"",項目一覧!$C$7)</f>
        <v/>
      </c>
      <c r="J52" s="906"/>
      <c r="K52" s="906"/>
      <c r="L52" s="906"/>
      <c r="M52" s="906"/>
      <c r="N52" s="906"/>
      <c r="O52" s="906"/>
      <c r="P52" s="906"/>
      <c r="Q52" s="906"/>
      <c r="R52" s="906"/>
      <c r="S52" s="906"/>
      <c r="T52" s="906"/>
      <c r="U52" s="906"/>
      <c r="V52" s="906"/>
      <c r="W52" s="906"/>
      <c r="X52" s="906"/>
      <c r="Y52" s="906"/>
      <c r="Z52" s="906"/>
      <c r="AA52" s="906"/>
    </row>
    <row r="53" spans="1:27" ht="15.75" customHeight="1">
      <c r="A53" s="940"/>
      <c r="B53" s="935" t="s">
        <v>397</v>
      </c>
      <c r="C53" s="935"/>
      <c r="D53" s="935"/>
      <c r="E53" s="935"/>
      <c r="F53" s="935"/>
      <c r="G53" s="935" t="str">
        <f>IF(項目一覧!$C$8=0,"",項目一覧!$C$8)</f>
        <v/>
      </c>
      <c r="H53" s="974"/>
      <c r="I53" s="974"/>
      <c r="J53" s="935"/>
      <c r="K53" s="935"/>
      <c r="L53" s="935"/>
      <c r="M53" s="935"/>
      <c r="N53" s="935"/>
      <c r="O53" s="935"/>
      <c r="P53" s="935"/>
      <c r="Q53" s="935"/>
      <c r="R53" s="935"/>
      <c r="S53" s="935"/>
      <c r="T53" s="935"/>
      <c r="U53" s="935"/>
      <c r="V53" s="935"/>
      <c r="W53" s="935"/>
      <c r="X53" s="935"/>
      <c r="Y53" s="935"/>
      <c r="Z53" s="935"/>
      <c r="AA53" s="935"/>
    </row>
    <row r="54" spans="1:27" ht="15.75" customHeight="1">
      <c r="A54" s="936" t="s">
        <v>323</v>
      </c>
      <c r="B54" s="906" t="s">
        <v>429</v>
      </c>
      <c r="C54" s="906"/>
      <c r="D54" s="906"/>
      <c r="E54" s="906"/>
      <c r="F54" s="906"/>
      <c r="G54" s="943"/>
      <c r="J54" s="906"/>
      <c r="K54" s="906"/>
      <c r="L54" s="906"/>
      <c r="M54" s="906"/>
      <c r="N54" s="906"/>
      <c r="O54" s="906"/>
      <c r="P54" s="906"/>
      <c r="Q54" s="906"/>
      <c r="R54" s="906"/>
      <c r="S54" s="906"/>
      <c r="T54" s="906"/>
      <c r="U54" s="906"/>
      <c r="V54" s="906"/>
      <c r="W54" s="906"/>
      <c r="X54" s="906"/>
      <c r="Y54" s="906"/>
      <c r="Z54" s="906"/>
      <c r="AA54" s="906"/>
    </row>
    <row r="55" spans="1:27" ht="15.75" customHeight="1">
      <c r="A55" s="936"/>
      <c r="B55" s="906" t="s">
        <v>409</v>
      </c>
      <c r="C55" s="906"/>
      <c r="D55" s="906"/>
      <c r="E55" s="906"/>
      <c r="F55" s="906"/>
      <c r="G55" s="943" t="str">
        <f>IF(項目一覧!$C$9=0,"","("&amp;項目一覧!$C$9&amp;") 建築士  （"&amp;項目一覧!$C$10&amp;"）登録　第　 "&amp;項目一覧!$C$11&amp;"　号")</f>
        <v>() 建築士  （）登録　第　 　号</v>
      </c>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t="s">
        <v>408</v>
      </c>
      <c r="C56" s="906"/>
      <c r="D56" s="906"/>
      <c r="E56" s="906"/>
      <c r="F56" s="906"/>
      <c r="G56" s="906" t="str">
        <f>IF(項目一覧!$C$12=0,"",項目一覧!$C$12)</f>
        <v/>
      </c>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407</v>
      </c>
      <c r="C57" s="906"/>
      <c r="D57" s="906"/>
      <c r="E57" s="906"/>
      <c r="F57" s="906"/>
      <c r="G57" s="943" t="str">
        <f>IF(項目一覧!$C$13=0,"","("&amp;項目一覧!$C$13&amp;") 建築士事務所  （"&amp;項目一覧!$C$14&amp;"）知事登録　第　 "&amp;項目一覧!$C$15&amp;"　号")</f>
        <v>() 建築士事務所  （）知事登録　第　 　号</v>
      </c>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c r="C58" s="906"/>
      <c r="D58" s="906"/>
      <c r="E58" s="906"/>
      <c r="F58" s="906"/>
      <c r="G58" s="906" t="str">
        <f>IF(項目一覧!$C$16=0,"",項目一覧!$C$16)</f>
        <v/>
      </c>
      <c r="J58" s="906"/>
      <c r="K58" s="906"/>
      <c r="L58" s="906"/>
      <c r="M58" s="906"/>
      <c r="N58" s="906"/>
      <c r="O58" s="906"/>
      <c r="P58" s="906"/>
      <c r="Q58" s="906"/>
      <c r="R58" s="906"/>
      <c r="S58" s="906"/>
      <c r="T58" s="906"/>
      <c r="U58" s="906"/>
      <c r="V58" s="906"/>
      <c r="W58" s="906"/>
      <c r="X58" s="906"/>
      <c r="Y58" s="906"/>
      <c r="Z58" s="906"/>
      <c r="AA58" s="906"/>
    </row>
    <row r="59" spans="1:27" ht="15.75" customHeight="1">
      <c r="A59" s="936"/>
      <c r="B59" s="906" t="s">
        <v>406</v>
      </c>
      <c r="C59" s="906"/>
      <c r="D59" s="906"/>
      <c r="E59" s="906"/>
      <c r="F59" s="906"/>
      <c r="G59" s="906" t="str">
        <f>IF(項目一覧!$C$17=0,"",項目一覧!$C$17)</f>
        <v/>
      </c>
      <c r="J59" s="906"/>
      <c r="K59" s="906"/>
      <c r="L59" s="906"/>
      <c r="M59" s="906"/>
      <c r="N59" s="906"/>
      <c r="O59" s="906"/>
      <c r="P59" s="906"/>
      <c r="Q59" s="906"/>
      <c r="R59" s="906"/>
      <c r="S59" s="906"/>
      <c r="T59" s="906"/>
      <c r="U59" s="906"/>
      <c r="V59" s="906"/>
      <c r="W59" s="906"/>
      <c r="X59" s="906"/>
      <c r="Y59" s="906"/>
      <c r="Z59" s="906"/>
      <c r="AA59" s="906"/>
    </row>
    <row r="60" spans="1:27" ht="15.75" customHeight="1">
      <c r="A60" s="936"/>
      <c r="B60" s="906" t="s">
        <v>405</v>
      </c>
      <c r="C60" s="906"/>
      <c r="D60" s="906"/>
      <c r="E60" s="906"/>
      <c r="F60" s="906"/>
      <c r="G60" s="906" t="str">
        <f>IF(項目一覧!$C$18=0,"",項目一覧!$C$18)</f>
        <v/>
      </c>
      <c r="J60" s="906"/>
      <c r="K60" s="906"/>
      <c r="L60" s="906"/>
      <c r="M60" s="906"/>
      <c r="N60" s="906"/>
      <c r="O60" s="906"/>
      <c r="P60" s="906"/>
      <c r="Q60" s="906"/>
      <c r="R60" s="906"/>
      <c r="S60" s="906"/>
      <c r="T60" s="906"/>
      <c r="U60" s="906"/>
      <c r="V60" s="906"/>
      <c r="W60" s="906"/>
      <c r="X60" s="906"/>
      <c r="Y60" s="906"/>
      <c r="Z60" s="906"/>
      <c r="AA60" s="906"/>
    </row>
    <row r="61" spans="1:27" ht="15.75" customHeight="1">
      <c r="A61" s="940"/>
      <c r="B61" s="935" t="s">
        <v>404</v>
      </c>
      <c r="C61" s="935"/>
      <c r="D61" s="935"/>
      <c r="E61" s="935"/>
      <c r="F61" s="935"/>
      <c r="G61" s="935" t="str">
        <f>IF(項目一覧!$C$19=0,"",項目一覧!$C$19)</f>
        <v/>
      </c>
      <c r="H61" s="974"/>
      <c r="I61" s="974"/>
      <c r="J61" s="935"/>
      <c r="K61" s="935"/>
      <c r="L61" s="935"/>
      <c r="M61" s="935"/>
      <c r="N61" s="935"/>
      <c r="O61" s="935"/>
      <c r="P61" s="935"/>
      <c r="Q61" s="935"/>
      <c r="R61" s="935"/>
      <c r="S61" s="935"/>
      <c r="T61" s="935"/>
      <c r="U61" s="935"/>
      <c r="V61" s="935"/>
      <c r="W61" s="935"/>
      <c r="X61" s="935"/>
      <c r="Y61" s="935"/>
      <c r="Z61" s="935"/>
      <c r="AA61" s="935"/>
    </row>
    <row r="62" spans="1:27" ht="15.75" customHeight="1">
      <c r="A62" s="936" t="s">
        <v>323</v>
      </c>
      <c r="B62" s="906" t="s">
        <v>428</v>
      </c>
      <c r="C62" s="906"/>
      <c r="D62" s="906"/>
      <c r="E62" s="906"/>
      <c r="F62" s="906"/>
      <c r="G62" s="906"/>
      <c r="J62" s="906"/>
      <c r="K62" s="906"/>
      <c r="L62" s="906"/>
      <c r="M62" s="906"/>
      <c r="N62" s="906"/>
      <c r="O62" s="906"/>
      <c r="P62" s="906"/>
      <c r="Q62" s="906"/>
      <c r="R62" s="906"/>
      <c r="S62" s="906"/>
      <c r="T62" s="906"/>
      <c r="U62" s="906"/>
      <c r="V62" s="906"/>
      <c r="W62" s="906"/>
      <c r="X62" s="906"/>
      <c r="Y62" s="906"/>
      <c r="Z62" s="906"/>
      <c r="AA62" s="906"/>
    </row>
    <row r="63" spans="1:27" ht="18" customHeight="1">
      <c r="A63" s="936"/>
      <c r="B63" s="906" t="s">
        <v>427</v>
      </c>
      <c r="C63" s="906"/>
      <c r="D63" s="906"/>
      <c r="E63" s="906"/>
      <c r="F63" s="906"/>
      <c r="G63" s="906"/>
      <c r="H63" s="906"/>
      <c r="I63" s="906"/>
      <c r="J63" s="906"/>
      <c r="K63" s="906"/>
      <c r="L63" s="906"/>
      <c r="M63" s="906"/>
      <c r="N63" s="906"/>
      <c r="O63" s="906"/>
      <c r="P63" s="906"/>
      <c r="Q63" s="906"/>
      <c r="R63" s="906"/>
      <c r="S63" s="906"/>
      <c r="T63" s="906"/>
      <c r="U63" s="906"/>
      <c r="V63" s="906"/>
      <c r="W63" s="906"/>
      <c r="X63" s="906"/>
      <c r="Y63" s="906"/>
      <c r="Z63" s="906"/>
      <c r="AA63" s="906"/>
    </row>
    <row r="64" spans="1:27" ht="15.75" customHeight="1">
      <c r="A64" s="936"/>
      <c r="B64" s="906" t="s">
        <v>409</v>
      </c>
      <c r="C64" s="906"/>
      <c r="D64" s="906"/>
      <c r="E64" s="906"/>
      <c r="F64" s="906"/>
      <c r="G64" s="943" t="str">
        <f>IF(項目一覧!$C$22=0,"","("&amp;項目一覧!$C$22&amp;") 建築士  （"&amp;項目一覧!$C$23&amp;"）登録　第　 "&amp;項目一覧!$C$24&amp;"　号")</f>
        <v>() 建築士  （）登録　第　 　号</v>
      </c>
      <c r="J64" s="906"/>
      <c r="K64" s="906"/>
      <c r="L64" s="906"/>
      <c r="M64" s="906"/>
      <c r="N64" s="906"/>
      <c r="O64" s="906"/>
      <c r="P64" s="906"/>
      <c r="Q64" s="906"/>
      <c r="R64" s="906"/>
      <c r="S64" s="906"/>
      <c r="T64" s="906"/>
      <c r="U64" s="906"/>
      <c r="V64" s="906"/>
      <c r="W64" s="906"/>
      <c r="X64" s="906"/>
      <c r="Y64" s="906"/>
      <c r="Z64" s="906"/>
      <c r="AA64" s="906"/>
    </row>
    <row r="65" spans="1:28" ht="15.75" customHeight="1">
      <c r="A65" s="936"/>
      <c r="B65" s="906" t="s">
        <v>408</v>
      </c>
      <c r="C65" s="906"/>
      <c r="D65" s="906"/>
      <c r="E65" s="906"/>
      <c r="F65" s="906"/>
      <c r="G65" s="906" t="str">
        <f>IF(項目一覧!$C$25=0,"",項目一覧!$C$25)</f>
        <v/>
      </c>
      <c r="J65" s="906"/>
      <c r="K65" s="906"/>
      <c r="L65" s="906"/>
      <c r="M65" s="906"/>
      <c r="N65" s="906"/>
      <c r="O65" s="906"/>
      <c r="P65" s="906"/>
      <c r="Q65" s="906"/>
      <c r="R65" s="906"/>
      <c r="S65" s="906"/>
      <c r="T65" s="906"/>
      <c r="U65" s="906"/>
      <c r="V65" s="906"/>
      <c r="W65" s="906"/>
      <c r="X65" s="906"/>
      <c r="Y65" s="906"/>
      <c r="Z65" s="906"/>
      <c r="AA65" s="906"/>
    </row>
    <row r="66" spans="1:28" ht="15.75" customHeight="1">
      <c r="A66" s="945"/>
      <c r="B66" s="906" t="s">
        <v>407</v>
      </c>
      <c r="C66" s="906"/>
      <c r="D66" s="906"/>
      <c r="E66" s="906"/>
      <c r="F66" s="906"/>
      <c r="G66" s="1200" t="str">
        <f>IF(項目一覧!$C$27=0,"","("&amp;項目一覧!$C$27&amp;") 建築士事務所  （"&amp;項目一覧!$C$28&amp;"）知事登録　第　 "&amp;項目一覧!$C$29&amp;"　号")</f>
        <v>() 建築士事務所  （）知事登録　第　 　号</v>
      </c>
    </row>
    <row r="67" spans="1:28" ht="15.75" customHeight="1">
      <c r="A67" s="945"/>
      <c r="B67" s="906"/>
      <c r="C67" s="906"/>
      <c r="D67" s="906"/>
      <c r="E67" s="906"/>
      <c r="F67" s="906"/>
      <c r="G67" s="906" t="str">
        <f>IF(項目一覧!$C$30=0,"",項目一覧!$C$30)</f>
        <v/>
      </c>
      <c r="J67" s="906"/>
      <c r="K67" s="906"/>
      <c r="L67" s="906"/>
      <c r="M67" s="906"/>
      <c r="N67" s="906"/>
      <c r="O67" s="906"/>
      <c r="P67" s="906"/>
      <c r="Q67" s="906"/>
      <c r="R67" s="906"/>
      <c r="S67" s="906"/>
      <c r="T67" s="906"/>
      <c r="U67" s="906"/>
      <c r="V67" s="906"/>
      <c r="W67" s="906"/>
      <c r="X67" s="906"/>
      <c r="Y67" s="906"/>
      <c r="Z67" s="906"/>
      <c r="AA67" s="906"/>
    </row>
    <row r="68" spans="1:28" ht="15.75" customHeight="1">
      <c r="A68" s="945"/>
      <c r="B68" s="906" t="s">
        <v>406</v>
      </c>
      <c r="C68" s="906"/>
      <c r="D68" s="906"/>
      <c r="E68" s="906"/>
      <c r="F68" s="906"/>
      <c r="G68" s="906" t="str">
        <f>IF(項目一覧!$C$31=0,"",項目一覧!$C$31)</f>
        <v/>
      </c>
      <c r="J68" s="906"/>
      <c r="K68" s="906"/>
      <c r="L68" s="906"/>
      <c r="M68" s="906"/>
      <c r="N68" s="906"/>
      <c r="O68" s="906"/>
      <c r="P68" s="906"/>
      <c r="Q68" s="906"/>
      <c r="R68" s="906"/>
      <c r="S68" s="906"/>
      <c r="T68" s="906"/>
      <c r="U68" s="906"/>
      <c r="V68" s="906"/>
      <c r="W68" s="906"/>
      <c r="X68" s="906"/>
      <c r="Y68" s="906"/>
      <c r="Z68" s="906"/>
      <c r="AA68" s="906"/>
    </row>
    <row r="69" spans="1:28" ht="15.75" customHeight="1">
      <c r="A69" s="945"/>
      <c r="B69" s="906" t="s">
        <v>405</v>
      </c>
      <c r="C69" s="906"/>
      <c r="D69" s="906"/>
      <c r="E69" s="906"/>
      <c r="F69" s="906"/>
      <c r="G69" s="906" t="str">
        <f>IF(項目一覧!$C$32=0,"",項目一覧!$C$32)</f>
        <v/>
      </c>
      <c r="J69" s="906"/>
      <c r="K69" s="906"/>
      <c r="L69" s="906"/>
      <c r="M69" s="906"/>
      <c r="N69" s="906"/>
      <c r="O69" s="906"/>
      <c r="P69" s="906"/>
      <c r="Q69" s="906"/>
      <c r="R69" s="906"/>
      <c r="S69" s="906"/>
      <c r="T69" s="906"/>
      <c r="U69" s="906"/>
      <c r="V69" s="906"/>
      <c r="W69" s="906"/>
      <c r="X69" s="906"/>
      <c r="Y69" s="906"/>
      <c r="Z69" s="906"/>
      <c r="AA69" s="906"/>
    </row>
    <row r="70" spans="1:28" ht="15.75" customHeight="1">
      <c r="A70" s="945"/>
      <c r="B70" s="906" t="s">
        <v>404</v>
      </c>
      <c r="C70" s="906"/>
      <c r="D70" s="906"/>
      <c r="E70" s="906"/>
      <c r="F70" s="906"/>
      <c r="G70" s="906" t="str">
        <f>IF(項目一覧!$C$33=0,"",項目一覧!$C$33)</f>
        <v/>
      </c>
      <c r="J70" s="906"/>
      <c r="K70" s="906"/>
      <c r="L70" s="906"/>
      <c r="M70" s="906"/>
      <c r="N70" s="906"/>
      <c r="O70" s="906"/>
      <c r="P70" s="906"/>
      <c r="Q70" s="906"/>
      <c r="R70" s="906"/>
      <c r="S70" s="906"/>
      <c r="T70" s="906"/>
      <c r="U70" s="906"/>
      <c r="V70" s="906"/>
      <c r="W70" s="906"/>
      <c r="X70" s="906"/>
      <c r="Y70" s="906"/>
      <c r="Z70" s="906"/>
      <c r="AA70" s="906"/>
    </row>
    <row r="71" spans="1:28" ht="18" customHeight="1">
      <c r="A71" s="945"/>
      <c r="B71" s="902" t="s">
        <v>712</v>
      </c>
      <c r="C71" s="906"/>
      <c r="D71" s="906"/>
      <c r="E71" s="906"/>
      <c r="F71" s="906"/>
      <c r="G71" s="1680" t="str">
        <f>IF(項目一覧!$C$35=0,"",項目一覧!$C$35)</f>
        <v/>
      </c>
      <c r="H71" s="1680"/>
      <c r="I71" s="1680"/>
      <c r="J71" s="1680"/>
      <c r="K71" s="1680"/>
      <c r="L71" s="1680"/>
      <c r="M71" s="1680"/>
      <c r="N71" s="1680"/>
      <c r="O71" s="1680"/>
      <c r="P71" s="1680"/>
      <c r="Q71" s="1680"/>
      <c r="R71" s="1680"/>
      <c r="S71" s="1680"/>
      <c r="T71" s="1680"/>
      <c r="U71" s="1680"/>
      <c r="V71" s="1680"/>
      <c r="W71" s="1680"/>
      <c r="X71" s="1680"/>
      <c r="Y71" s="1680"/>
      <c r="Z71" s="1680"/>
      <c r="AA71" s="1680"/>
      <c r="AB71" s="1680"/>
    </row>
    <row r="72" spans="1:28" ht="12.75" customHeight="1">
      <c r="A72" s="945"/>
      <c r="B72" s="902"/>
      <c r="C72" s="906"/>
      <c r="D72" s="906"/>
      <c r="E72" s="906"/>
      <c r="F72" s="906"/>
      <c r="G72" s="1680"/>
      <c r="H72" s="1680"/>
      <c r="I72" s="1680"/>
      <c r="J72" s="1680"/>
      <c r="K72" s="1680"/>
      <c r="L72" s="1680"/>
      <c r="M72" s="1680"/>
      <c r="N72" s="1680"/>
      <c r="O72" s="1680"/>
      <c r="P72" s="1680"/>
      <c r="Q72" s="1680"/>
      <c r="R72" s="1680"/>
      <c r="S72" s="1680"/>
      <c r="T72" s="1680"/>
      <c r="U72" s="1680"/>
      <c r="V72" s="1680"/>
      <c r="W72" s="1680"/>
      <c r="X72" s="1680"/>
      <c r="Y72" s="1680"/>
      <c r="Z72" s="1680"/>
      <c r="AA72" s="1680"/>
      <c r="AB72" s="1680"/>
    </row>
    <row r="73" spans="1:28" ht="15" customHeight="1">
      <c r="A73" s="936"/>
      <c r="B73" s="906" t="s">
        <v>426</v>
      </c>
      <c r="C73" s="906"/>
      <c r="D73" s="906"/>
      <c r="E73" s="906"/>
      <c r="F73" s="906"/>
      <c r="G73" s="906"/>
      <c r="H73" s="906"/>
      <c r="I73" s="906"/>
      <c r="J73" s="906"/>
      <c r="K73" s="906"/>
      <c r="L73" s="906"/>
      <c r="M73" s="906"/>
      <c r="N73" s="906"/>
      <c r="O73" s="906"/>
      <c r="P73" s="906"/>
      <c r="Q73" s="906"/>
      <c r="R73" s="906"/>
      <c r="S73" s="906"/>
      <c r="T73" s="906"/>
      <c r="U73" s="906"/>
      <c r="V73" s="906"/>
      <c r="W73" s="906"/>
      <c r="X73" s="906"/>
      <c r="Y73" s="906"/>
      <c r="Z73" s="906"/>
      <c r="AA73" s="906"/>
    </row>
    <row r="74" spans="1:28" ht="18" customHeight="1">
      <c r="A74" s="936"/>
      <c r="B74" s="906" t="s">
        <v>409</v>
      </c>
      <c r="C74" s="906"/>
      <c r="D74" s="906"/>
      <c r="E74" s="906"/>
      <c r="F74" s="906"/>
      <c r="G74" s="943" t="str">
        <f>IF(項目一覧!$C$189=0,"","("&amp;項目一覧!$C$189&amp;") 建築士  （"&amp;項目一覧!$C$190&amp;"）登録　第　 "&amp;項目一覧!$C$191&amp;"　号")</f>
        <v>() 建築士  （）登録　第　 　号</v>
      </c>
      <c r="J74" s="906"/>
      <c r="K74" s="906"/>
      <c r="L74" s="906"/>
      <c r="M74" s="906"/>
      <c r="N74" s="906"/>
      <c r="O74" s="906"/>
      <c r="P74" s="906"/>
      <c r="Q74" s="906"/>
      <c r="R74" s="906"/>
      <c r="S74" s="906"/>
      <c r="T74" s="906"/>
      <c r="U74" s="906"/>
      <c r="V74" s="906"/>
      <c r="W74" s="906"/>
      <c r="X74" s="906"/>
      <c r="Y74" s="906"/>
      <c r="Z74" s="906"/>
      <c r="AA74" s="906"/>
    </row>
    <row r="75" spans="1:28" ht="18" customHeight="1">
      <c r="A75" s="936"/>
      <c r="B75" s="906" t="s">
        <v>408</v>
      </c>
      <c r="C75" s="906"/>
      <c r="D75" s="906"/>
      <c r="E75" s="906"/>
      <c r="F75" s="906"/>
      <c r="G75" s="906" t="str">
        <f>IF(項目一覧!$C$192=0,"",項目一覧!$C$192)</f>
        <v/>
      </c>
      <c r="J75" s="906"/>
      <c r="K75" s="906"/>
      <c r="L75" s="906"/>
      <c r="M75" s="906"/>
      <c r="N75" s="906"/>
      <c r="O75" s="906"/>
      <c r="P75" s="906"/>
      <c r="Q75" s="906"/>
      <c r="R75" s="906"/>
      <c r="S75" s="906"/>
      <c r="T75" s="906"/>
      <c r="U75" s="906"/>
      <c r="V75" s="906"/>
      <c r="W75" s="906"/>
      <c r="X75" s="906"/>
      <c r="Y75" s="906"/>
      <c r="Z75" s="906"/>
      <c r="AA75" s="906"/>
    </row>
    <row r="76" spans="1:28" ht="18" customHeight="1">
      <c r="A76" s="945"/>
      <c r="B76" s="906" t="s">
        <v>407</v>
      </c>
      <c r="C76" s="906"/>
      <c r="D76" s="906"/>
      <c r="E76" s="906"/>
      <c r="F76" s="906"/>
      <c r="G76" s="906" t="str">
        <f>IF(項目一覧!$C$194=0,"","("&amp;項目一覧!$C$194&amp;") 建築士事務所  （"&amp;項目一覧!$C$195&amp;"）知事登録　第　 "&amp;項目一覧!$C$196&amp;"　号")</f>
        <v>() 建築士事務所  （）知事登録　第　 　号</v>
      </c>
      <c r="H76" s="1200"/>
    </row>
    <row r="77" spans="1:28" ht="18" customHeight="1">
      <c r="A77" s="945"/>
      <c r="B77" s="906"/>
      <c r="C77" s="906"/>
      <c r="D77" s="906"/>
      <c r="E77" s="906"/>
      <c r="F77" s="906"/>
      <c r="G77" s="906" t="str">
        <f>IF(項目一覧!$C$197=0,"",項目一覧!$C$197)</f>
        <v/>
      </c>
      <c r="J77" s="906"/>
      <c r="K77" s="906"/>
      <c r="L77" s="906"/>
      <c r="M77" s="906"/>
      <c r="N77" s="906"/>
      <c r="O77" s="906"/>
      <c r="P77" s="906"/>
      <c r="Q77" s="906"/>
      <c r="R77" s="906"/>
      <c r="S77" s="906"/>
      <c r="T77" s="906"/>
      <c r="U77" s="906"/>
      <c r="V77" s="906"/>
      <c r="W77" s="906"/>
      <c r="X77" s="906"/>
      <c r="Y77" s="906"/>
      <c r="Z77" s="906"/>
      <c r="AA77" s="906"/>
    </row>
    <row r="78" spans="1:28" ht="18" customHeight="1">
      <c r="A78" s="945"/>
      <c r="B78" s="906" t="s">
        <v>406</v>
      </c>
      <c r="C78" s="906"/>
      <c r="D78" s="906"/>
      <c r="E78" s="906"/>
      <c r="F78" s="906"/>
      <c r="G78" s="906" t="str">
        <f>IF(項目一覧!$C$198=0,"",項目一覧!$C$198)</f>
        <v/>
      </c>
      <c r="J78" s="906"/>
      <c r="K78" s="906"/>
      <c r="L78" s="906"/>
      <c r="M78" s="906"/>
      <c r="N78" s="906"/>
      <c r="O78" s="906"/>
      <c r="P78" s="906"/>
      <c r="Q78" s="906"/>
      <c r="R78" s="906"/>
      <c r="S78" s="906"/>
      <c r="T78" s="906"/>
      <c r="U78" s="906"/>
      <c r="V78" s="906"/>
      <c r="W78" s="906"/>
      <c r="X78" s="906"/>
      <c r="Y78" s="906"/>
      <c r="Z78" s="906"/>
      <c r="AA78" s="906"/>
    </row>
    <row r="79" spans="1:28" ht="18" customHeight="1">
      <c r="A79" s="945"/>
      <c r="B79" s="906" t="s">
        <v>405</v>
      </c>
      <c r="C79" s="906"/>
      <c r="D79" s="906"/>
      <c r="E79" s="906"/>
      <c r="F79" s="906"/>
      <c r="G79" s="2125" t="str">
        <f>IF(項目一覧!$C$199=0,"",項目一覧!$C$199)</f>
        <v/>
      </c>
      <c r="H79" s="2126"/>
      <c r="I79" s="2126"/>
      <c r="J79" s="2126"/>
      <c r="K79" s="2126"/>
      <c r="L79" s="2126"/>
      <c r="M79" s="2126"/>
      <c r="N79" s="2126"/>
      <c r="O79" s="2126"/>
      <c r="P79" s="2126"/>
      <c r="Q79" s="2126"/>
      <c r="R79" s="2126"/>
      <c r="S79" s="2126"/>
      <c r="T79" s="2126"/>
      <c r="U79" s="2126"/>
      <c r="V79" s="2126"/>
      <c r="W79" s="2126"/>
      <c r="X79" s="2126"/>
      <c r="Y79" s="2126"/>
      <c r="Z79" s="2126"/>
      <c r="AA79" s="2126"/>
      <c r="AB79" s="2126"/>
    </row>
    <row r="80" spans="1:28" ht="18" customHeight="1">
      <c r="A80" s="945"/>
      <c r="B80" s="906" t="s">
        <v>404</v>
      </c>
      <c r="C80" s="906"/>
      <c r="D80" s="906"/>
      <c r="E80" s="906"/>
      <c r="F80" s="906"/>
      <c r="G80" s="906" t="str">
        <f>IF(項目一覧!$C$200=0,"",項目一覧!$C$200)</f>
        <v/>
      </c>
      <c r="J80" s="906"/>
      <c r="K80" s="906"/>
      <c r="L80" s="906"/>
      <c r="M80" s="906"/>
      <c r="N80" s="906"/>
      <c r="O80" s="906"/>
      <c r="P80" s="906"/>
      <c r="Q80" s="906"/>
      <c r="R80" s="906"/>
      <c r="S80" s="906"/>
      <c r="T80" s="906"/>
      <c r="U80" s="906"/>
      <c r="V80" s="906"/>
      <c r="W80" s="906"/>
      <c r="X80" s="906"/>
      <c r="Y80" s="906"/>
      <c r="Z80" s="906"/>
      <c r="AA80" s="906"/>
    </row>
    <row r="81" spans="1:34" ht="18" customHeight="1">
      <c r="A81" s="945"/>
      <c r="B81" s="902" t="s">
        <v>726</v>
      </c>
      <c r="C81" s="906"/>
      <c r="D81" s="906"/>
      <c r="E81" s="906"/>
      <c r="F81" s="906"/>
      <c r="G81" s="1680" t="str">
        <f>IF(項目一覧!$C$202=0,"",項目一覧!$C$202)</f>
        <v/>
      </c>
      <c r="H81" s="1680"/>
      <c r="I81" s="1680"/>
      <c r="J81" s="1680"/>
      <c r="K81" s="1680"/>
      <c r="L81" s="1680"/>
      <c r="M81" s="1680"/>
      <c r="N81" s="1680"/>
      <c r="O81" s="1680"/>
      <c r="P81" s="1680"/>
      <c r="Q81" s="1680"/>
      <c r="R81" s="1680"/>
      <c r="S81" s="1680"/>
      <c r="T81" s="1680"/>
      <c r="U81" s="1680"/>
      <c r="V81" s="1680"/>
      <c r="W81" s="1680"/>
      <c r="X81" s="1680"/>
      <c r="Y81" s="1680"/>
      <c r="Z81" s="1680"/>
      <c r="AA81" s="1680"/>
      <c r="AB81" s="1680"/>
    </row>
    <row r="82" spans="1:34" ht="9" customHeight="1">
      <c r="A82" s="936"/>
      <c r="B82" s="906"/>
      <c r="C82" s="906"/>
      <c r="D82" s="906"/>
      <c r="E82" s="906"/>
      <c r="F82" s="906"/>
      <c r="G82" s="1680"/>
      <c r="H82" s="1680"/>
      <c r="I82" s="1680"/>
      <c r="J82" s="1680"/>
      <c r="K82" s="1680"/>
      <c r="L82" s="1680"/>
      <c r="M82" s="1680"/>
      <c r="N82" s="1680"/>
      <c r="O82" s="1680"/>
      <c r="P82" s="1680"/>
      <c r="Q82" s="1680"/>
      <c r="R82" s="1680"/>
      <c r="S82" s="1680"/>
      <c r="T82" s="1680"/>
      <c r="U82" s="1680"/>
      <c r="V82" s="1680"/>
      <c r="W82" s="1680"/>
      <c r="X82" s="1680"/>
      <c r="Y82" s="1680"/>
      <c r="Z82" s="1680"/>
      <c r="AA82" s="1680"/>
      <c r="AB82" s="1680"/>
    </row>
    <row r="83" spans="1:34" ht="18" customHeight="1">
      <c r="A83" s="936"/>
      <c r="B83" s="906" t="s">
        <v>409</v>
      </c>
      <c r="C83" s="906"/>
      <c r="D83" s="906"/>
      <c r="E83" s="906"/>
      <c r="F83" s="906"/>
      <c r="G83" s="943" t="str">
        <f>IF(項目一覧!$C$203=0,"","("&amp;項目一覧!$C$203&amp;") 建築士  （"&amp;項目一覧!$C$204&amp;"）登録　第　 "&amp;項目一覧!$C$205&amp;"　号")</f>
        <v>() 建築士  （）登録　第　 　号</v>
      </c>
      <c r="J83" s="906"/>
      <c r="K83" s="906"/>
      <c r="L83" s="906"/>
      <c r="M83" s="906"/>
      <c r="N83" s="906"/>
      <c r="O83" s="906"/>
      <c r="P83" s="906"/>
      <c r="Q83" s="906"/>
      <c r="R83" s="906"/>
      <c r="S83" s="906"/>
      <c r="T83" s="906"/>
      <c r="U83" s="906"/>
      <c r="V83" s="906"/>
      <c r="W83" s="906"/>
      <c r="X83" s="906"/>
      <c r="Y83" s="906"/>
      <c r="Z83" s="906"/>
      <c r="AA83" s="906"/>
    </row>
    <row r="84" spans="1:34" ht="18" customHeight="1">
      <c r="A84" s="936"/>
      <c r="B84" s="906" t="s">
        <v>408</v>
      </c>
      <c r="C84" s="906"/>
      <c r="D84" s="906"/>
      <c r="E84" s="906"/>
      <c r="F84" s="906"/>
      <c r="G84" s="906" t="str">
        <f>IF(項目一覧!$C$206=0,"",項目一覧!$C$206)</f>
        <v/>
      </c>
      <c r="J84" s="906"/>
      <c r="K84" s="906"/>
      <c r="L84" s="906"/>
      <c r="M84" s="906"/>
      <c r="N84" s="906"/>
      <c r="O84" s="906"/>
      <c r="P84" s="906"/>
      <c r="Q84" s="906"/>
      <c r="R84" s="906"/>
      <c r="S84" s="906"/>
      <c r="T84" s="906"/>
      <c r="U84" s="906"/>
      <c r="V84" s="906"/>
      <c r="W84" s="906"/>
      <c r="X84" s="906"/>
      <c r="Y84" s="906"/>
      <c r="Z84" s="906"/>
      <c r="AA84" s="906"/>
    </row>
    <row r="85" spans="1:34" ht="18" customHeight="1">
      <c r="A85" s="945"/>
      <c r="B85" s="906" t="s">
        <v>407</v>
      </c>
      <c r="C85" s="906"/>
      <c r="D85" s="906"/>
      <c r="E85" s="906"/>
      <c r="F85" s="906"/>
      <c r="G85" s="1200" t="str">
        <f>IF(項目一覧!$C$208=0,"","("&amp;項目一覧!$C$208&amp;") 建築士事務所  （"&amp;項目一覧!$C$209&amp;"）知事登録　第　 "&amp;項目一覧!$C$210&amp;"　号")</f>
        <v>() 建築士事務所  （）知事登録　第　 　号</v>
      </c>
    </row>
    <row r="86" spans="1:34" ht="18" customHeight="1">
      <c r="A86" s="945"/>
      <c r="B86" s="906"/>
      <c r="C86" s="906"/>
      <c r="D86" s="906"/>
      <c r="E86" s="906"/>
      <c r="F86" s="906"/>
      <c r="G86" s="906" t="str">
        <f>IF(項目一覧!$C$211=0,"",項目一覧!$C$211)</f>
        <v/>
      </c>
      <c r="J86" s="906"/>
      <c r="K86" s="906"/>
      <c r="L86" s="906"/>
      <c r="M86" s="906"/>
      <c r="N86" s="906"/>
      <c r="O86" s="906"/>
      <c r="P86" s="906"/>
      <c r="Q86" s="906"/>
      <c r="R86" s="906"/>
      <c r="S86" s="906"/>
      <c r="T86" s="906"/>
      <c r="U86" s="906"/>
      <c r="V86" s="906"/>
      <c r="W86" s="906"/>
      <c r="X86" s="906"/>
      <c r="Y86" s="906"/>
      <c r="Z86" s="906"/>
      <c r="AA86" s="906"/>
    </row>
    <row r="87" spans="1:34" ht="18" customHeight="1">
      <c r="A87" s="945"/>
      <c r="B87" s="906" t="s">
        <v>406</v>
      </c>
      <c r="C87" s="906"/>
      <c r="D87" s="906"/>
      <c r="E87" s="906"/>
      <c r="F87" s="906"/>
      <c r="G87" s="906" t="str">
        <f>IF(項目一覧!$C$212=0,"",項目一覧!$C$212)</f>
        <v/>
      </c>
      <c r="J87" s="906"/>
      <c r="K87" s="906"/>
      <c r="L87" s="906"/>
      <c r="M87" s="906"/>
      <c r="N87" s="906"/>
      <c r="O87" s="906"/>
      <c r="P87" s="906"/>
      <c r="Q87" s="906"/>
      <c r="R87" s="906"/>
      <c r="S87" s="906"/>
      <c r="T87" s="906"/>
      <c r="U87" s="906"/>
      <c r="V87" s="906"/>
      <c r="W87" s="906"/>
      <c r="X87" s="906"/>
      <c r="Y87" s="906"/>
      <c r="Z87" s="906"/>
      <c r="AA87" s="906"/>
    </row>
    <row r="88" spans="1:34" ht="18" customHeight="1">
      <c r="A88" s="945"/>
      <c r="B88" s="906" t="s">
        <v>405</v>
      </c>
      <c r="C88" s="906"/>
      <c r="D88" s="906"/>
      <c r="E88" s="906"/>
      <c r="F88" s="906"/>
      <c r="G88" s="2125" t="str">
        <f>IF(項目一覧!$C$213=0,"",項目一覧!$C$213)</f>
        <v/>
      </c>
      <c r="H88" s="2126"/>
      <c r="I88" s="2126"/>
      <c r="J88" s="2126"/>
      <c r="K88" s="2126"/>
      <c r="L88" s="2126"/>
      <c r="M88" s="2126"/>
      <c r="N88" s="2126"/>
      <c r="O88" s="2126"/>
      <c r="P88" s="2126"/>
      <c r="Q88" s="2126"/>
      <c r="R88" s="2126"/>
      <c r="S88" s="2126"/>
      <c r="T88" s="2126"/>
      <c r="U88" s="2126"/>
      <c r="V88" s="2126"/>
      <c r="W88" s="2126"/>
      <c r="X88" s="2126"/>
      <c r="Y88" s="2126"/>
      <c r="Z88" s="2126"/>
      <c r="AA88" s="2126"/>
      <c r="AB88" s="2126"/>
    </row>
    <row r="89" spans="1:34" ht="18" customHeight="1">
      <c r="A89" s="945"/>
      <c r="B89" s="906" t="s">
        <v>404</v>
      </c>
      <c r="C89" s="906"/>
      <c r="D89" s="906"/>
      <c r="E89" s="906"/>
      <c r="F89" s="906"/>
      <c r="G89" s="906" t="str">
        <f>IF(項目一覧!$C$214=0,"",項目一覧!$C$214)</f>
        <v/>
      </c>
      <c r="J89" s="906"/>
      <c r="K89" s="906"/>
      <c r="L89" s="906"/>
      <c r="M89" s="906"/>
      <c r="N89" s="906"/>
      <c r="O89" s="906"/>
      <c r="P89" s="906"/>
      <c r="Q89" s="906"/>
      <c r="R89" s="906"/>
      <c r="S89" s="906"/>
      <c r="T89" s="906"/>
      <c r="U89" s="906"/>
      <c r="V89" s="906"/>
      <c r="W89" s="906"/>
      <c r="X89" s="906"/>
      <c r="Y89" s="906"/>
      <c r="Z89" s="906"/>
      <c r="AA89" s="906"/>
    </row>
    <row r="90" spans="1:34" ht="18" customHeight="1">
      <c r="A90" s="945"/>
      <c r="B90" s="902" t="s">
        <v>726</v>
      </c>
      <c r="C90" s="906"/>
      <c r="D90" s="906"/>
      <c r="E90" s="906"/>
      <c r="F90" s="906"/>
      <c r="G90" s="1680" t="str">
        <f>IF(項目一覧!$C$216=0,"",項目一覧!$C$216)</f>
        <v/>
      </c>
      <c r="H90" s="1680"/>
      <c r="I90" s="1680"/>
      <c r="J90" s="1680"/>
      <c r="K90" s="1680"/>
      <c r="L90" s="1680"/>
      <c r="M90" s="1680"/>
      <c r="N90" s="1680"/>
      <c r="O90" s="1680"/>
      <c r="P90" s="1680"/>
      <c r="Q90" s="1680"/>
      <c r="R90" s="1680"/>
      <c r="S90" s="1680"/>
      <c r="T90" s="1680"/>
      <c r="U90" s="1680"/>
      <c r="V90" s="1680"/>
      <c r="W90" s="1680"/>
      <c r="X90" s="1680"/>
      <c r="Y90" s="1680"/>
      <c r="Z90" s="1680"/>
      <c r="AA90" s="1680"/>
      <c r="AB90" s="1680"/>
      <c r="AC90" s="1202"/>
      <c r="AE90" s="1202"/>
      <c r="AF90" s="1202"/>
      <c r="AG90" s="1202"/>
      <c r="AH90" s="1202"/>
    </row>
    <row r="91" spans="1:34" ht="8.25" customHeight="1">
      <c r="A91" s="936"/>
      <c r="B91" s="906"/>
      <c r="C91" s="906"/>
      <c r="D91" s="906"/>
      <c r="E91" s="906"/>
      <c r="F91" s="906"/>
      <c r="G91" s="1680"/>
      <c r="H91" s="1680"/>
      <c r="I91" s="1680"/>
      <c r="J91" s="1680"/>
      <c r="K91" s="1680"/>
      <c r="L91" s="1680"/>
      <c r="M91" s="1680"/>
      <c r="N91" s="1680"/>
      <c r="O91" s="1680"/>
      <c r="P91" s="1680"/>
      <c r="Q91" s="1680"/>
      <c r="R91" s="1680"/>
      <c r="S91" s="1680"/>
      <c r="T91" s="1680"/>
      <c r="U91" s="1680"/>
      <c r="V91" s="1680"/>
      <c r="W91" s="1680"/>
      <c r="X91" s="1680"/>
      <c r="Y91" s="1680"/>
      <c r="Z91" s="1680"/>
      <c r="AA91" s="1680"/>
      <c r="AB91" s="1680"/>
    </row>
    <row r="92" spans="1:34" ht="18" customHeight="1">
      <c r="A92" s="936"/>
      <c r="B92" s="906" t="s">
        <v>409</v>
      </c>
      <c r="C92" s="906"/>
      <c r="D92" s="906"/>
      <c r="E92" s="906"/>
      <c r="F92" s="906"/>
      <c r="G92" s="943" t="str">
        <f>IF(項目一覧!$C$217=0,"","("&amp;項目一覧!$C$217&amp;") 建築士  （"&amp;項目一覧!$C$218&amp;"）登録　第　 "&amp;項目一覧!$C$219&amp;"　号")</f>
        <v>() 建築士  （）登録　第　 　号</v>
      </c>
      <c r="J92" s="906"/>
      <c r="K92" s="906"/>
      <c r="L92" s="906"/>
      <c r="M92" s="906"/>
      <c r="N92" s="906"/>
      <c r="O92" s="906"/>
      <c r="P92" s="906"/>
      <c r="Q92" s="906"/>
      <c r="R92" s="906"/>
      <c r="S92" s="906"/>
      <c r="T92" s="906"/>
      <c r="U92" s="906"/>
      <c r="V92" s="906"/>
      <c r="W92" s="906"/>
      <c r="X92" s="906"/>
      <c r="Y92" s="906"/>
      <c r="Z92" s="906"/>
      <c r="AA92" s="906"/>
    </row>
    <row r="93" spans="1:34" ht="18" customHeight="1">
      <c r="A93" s="936"/>
      <c r="B93" s="906" t="s">
        <v>408</v>
      </c>
      <c r="C93" s="906"/>
      <c r="D93" s="906"/>
      <c r="E93" s="906"/>
      <c r="F93" s="906"/>
      <c r="G93" s="906" t="str">
        <f>IF(項目一覧!$C$220=0,"",項目一覧!$C$220)</f>
        <v/>
      </c>
      <c r="J93" s="906"/>
      <c r="K93" s="906"/>
      <c r="L93" s="906"/>
      <c r="M93" s="906"/>
      <c r="N93" s="906"/>
      <c r="O93" s="906"/>
      <c r="P93" s="906"/>
      <c r="Q93" s="906"/>
      <c r="R93" s="906"/>
      <c r="S93" s="906"/>
      <c r="T93" s="906"/>
      <c r="U93" s="906"/>
      <c r="V93" s="906"/>
      <c r="W93" s="906"/>
      <c r="X93" s="906"/>
      <c r="Y93" s="906"/>
      <c r="Z93" s="906"/>
      <c r="AA93" s="906"/>
    </row>
    <row r="94" spans="1:34" ht="18" customHeight="1">
      <c r="A94" s="945"/>
      <c r="B94" s="906" t="s">
        <v>407</v>
      </c>
      <c r="C94" s="906"/>
      <c r="D94" s="906"/>
      <c r="E94" s="906"/>
      <c r="F94" s="906"/>
      <c r="G94" s="1200" t="str">
        <f>IF(項目一覧!$C$222=0,"","("&amp;項目一覧!$C$222&amp;") 建築士事務所  （"&amp;項目一覧!$C$223&amp;"）知事登録　第　 "&amp;項目一覧!$C$224&amp;"　号")</f>
        <v>() 建築士事務所  （）知事登録　第　 　号</v>
      </c>
    </row>
    <row r="95" spans="1:34" ht="18" customHeight="1">
      <c r="A95" s="945"/>
      <c r="B95" s="906"/>
      <c r="C95" s="906"/>
      <c r="D95" s="906"/>
      <c r="E95" s="906"/>
      <c r="F95" s="906"/>
      <c r="G95" s="906" t="str">
        <f>IF(項目一覧!$C$225=0,"",項目一覧!$C$225)</f>
        <v/>
      </c>
      <c r="J95" s="906"/>
      <c r="K95" s="906"/>
      <c r="L95" s="906"/>
      <c r="M95" s="906"/>
      <c r="N95" s="906"/>
      <c r="O95" s="906"/>
      <c r="P95" s="906"/>
      <c r="Q95" s="906"/>
      <c r="R95" s="906"/>
      <c r="S95" s="906"/>
      <c r="T95" s="906"/>
      <c r="U95" s="906"/>
      <c r="V95" s="906"/>
      <c r="W95" s="906"/>
      <c r="X95" s="906"/>
      <c r="Y95" s="906"/>
      <c r="Z95" s="906"/>
      <c r="AA95" s="906"/>
    </row>
    <row r="96" spans="1:34" ht="18" customHeight="1">
      <c r="A96" s="945"/>
      <c r="B96" s="906" t="s">
        <v>406</v>
      </c>
      <c r="C96" s="906"/>
      <c r="D96" s="906"/>
      <c r="E96" s="906"/>
      <c r="F96" s="906"/>
      <c r="G96" s="906" t="str">
        <f>IF(項目一覧!$C$226=0,"",項目一覧!$C$226)</f>
        <v/>
      </c>
      <c r="J96" s="906"/>
      <c r="K96" s="906"/>
      <c r="L96" s="906"/>
      <c r="M96" s="906"/>
      <c r="N96" s="906"/>
      <c r="O96" s="906"/>
      <c r="P96" s="906"/>
      <c r="Q96" s="906"/>
      <c r="R96" s="906"/>
      <c r="S96" s="906"/>
      <c r="T96" s="906"/>
      <c r="U96" s="906"/>
      <c r="V96" s="906"/>
      <c r="W96" s="906"/>
      <c r="X96" s="906"/>
      <c r="Y96" s="906"/>
      <c r="Z96" s="906"/>
      <c r="AA96" s="906"/>
    </row>
    <row r="97" spans="1:28" ht="18" customHeight="1">
      <c r="A97" s="945"/>
      <c r="B97" s="906" t="s">
        <v>405</v>
      </c>
      <c r="C97" s="906"/>
      <c r="D97" s="906"/>
      <c r="E97" s="906"/>
      <c r="F97" s="906"/>
      <c r="G97" s="2125" t="str">
        <f>IF(項目一覧!$C$227=0,"",項目一覧!$C$227)</f>
        <v/>
      </c>
      <c r="H97" s="2126"/>
      <c r="I97" s="2126"/>
      <c r="J97" s="2126"/>
      <c r="K97" s="2126"/>
      <c r="L97" s="2126"/>
      <c r="M97" s="2126"/>
      <c r="N97" s="2126"/>
      <c r="O97" s="2126"/>
      <c r="P97" s="2126"/>
      <c r="Q97" s="2126"/>
      <c r="R97" s="2126"/>
      <c r="S97" s="2126"/>
      <c r="T97" s="2126"/>
      <c r="U97" s="2126"/>
      <c r="V97" s="2126"/>
      <c r="W97" s="2126"/>
      <c r="X97" s="2126"/>
      <c r="Y97" s="2126"/>
      <c r="Z97" s="2126"/>
      <c r="AA97" s="2126"/>
      <c r="AB97" s="2126"/>
    </row>
    <row r="98" spans="1:28" ht="18" customHeight="1">
      <c r="A98" s="945"/>
      <c r="B98" s="906" t="s">
        <v>404</v>
      </c>
      <c r="C98" s="906"/>
      <c r="D98" s="906"/>
      <c r="E98" s="906"/>
      <c r="F98" s="906"/>
      <c r="G98" s="906" t="str">
        <f>IF(項目一覧!$C$228=0,"",項目一覧!$C$228)</f>
        <v/>
      </c>
      <c r="J98" s="906"/>
      <c r="K98" s="906"/>
      <c r="L98" s="906"/>
      <c r="M98" s="906"/>
      <c r="N98" s="906"/>
      <c r="O98" s="906"/>
      <c r="P98" s="906"/>
      <c r="Q98" s="906"/>
      <c r="R98" s="906"/>
      <c r="S98" s="906"/>
      <c r="T98" s="906"/>
      <c r="U98" s="906"/>
      <c r="V98" s="906"/>
      <c r="W98" s="906"/>
      <c r="X98" s="906"/>
      <c r="Y98" s="906"/>
      <c r="Z98" s="906"/>
      <c r="AA98" s="906"/>
    </row>
    <row r="99" spans="1:28" ht="18" customHeight="1">
      <c r="A99" s="945"/>
      <c r="B99" s="902" t="s">
        <v>726</v>
      </c>
      <c r="C99" s="906"/>
      <c r="D99" s="906"/>
      <c r="E99" s="906"/>
      <c r="F99" s="906"/>
      <c r="G99" s="1680" t="str">
        <f>IF(項目一覧!$C$230=0,"",項目一覧!$C$230)</f>
        <v/>
      </c>
      <c r="H99" s="1680"/>
      <c r="I99" s="1680"/>
      <c r="J99" s="1680"/>
      <c r="K99" s="1680"/>
      <c r="L99" s="1680"/>
      <c r="M99" s="1680"/>
      <c r="N99" s="1680"/>
      <c r="O99" s="1680"/>
      <c r="P99" s="1680"/>
      <c r="Q99" s="1680"/>
      <c r="R99" s="1680"/>
      <c r="S99" s="1680"/>
      <c r="T99" s="1680"/>
      <c r="U99" s="1680"/>
      <c r="V99" s="1680"/>
      <c r="W99" s="1680"/>
      <c r="X99" s="1680"/>
      <c r="Y99" s="1680"/>
      <c r="Z99" s="1680"/>
      <c r="AA99" s="1680"/>
      <c r="AB99" s="1680"/>
    </row>
    <row r="100" spans="1:28" ht="9" customHeight="1">
      <c r="A100" s="951"/>
      <c r="B100" s="935"/>
      <c r="C100" s="935"/>
      <c r="D100" s="935"/>
      <c r="E100" s="935"/>
      <c r="F100" s="935"/>
      <c r="G100" s="1681"/>
      <c r="H100" s="1681"/>
      <c r="I100" s="1681"/>
      <c r="J100" s="1681"/>
      <c r="K100" s="1681"/>
      <c r="L100" s="1681"/>
      <c r="M100" s="1681"/>
      <c r="N100" s="1681"/>
      <c r="O100" s="1681"/>
      <c r="P100" s="1681"/>
      <c r="Q100" s="1681"/>
      <c r="R100" s="1681"/>
      <c r="S100" s="1681"/>
      <c r="T100" s="1681"/>
      <c r="U100" s="1681"/>
      <c r="V100" s="1681"/>
      <c r="W100" s="1681"/>
      <c r="X100" s="1681"/>
      <c r="Y100" s="1681"/>
      <c r="Z100" s="1681"/>
      <c r="AA100" s="1681"/>
      <c r="AB100" s="1681"/>
    </row>
    <row r="101" spans="1:28" ht="15.75" customHeight="1">
      <c r="A101" s="936" t="s">
        <v>323</v>
      </c>
      <c r="B101" s="906" t="s">
        <v>711</v>
      </c>
      <c r="C101" s="906"/>
      <c r="D101" s="906"/>
      <c r="E101" s="906"/>
      <c r="F101" s="906"/>
      <c r="G101" s="906"/>
      <c r="J101" s="906"/>
      <c r="K101" s="906"/>
      <c r="L101" s="906"/>
      <c r="M101" s="906"/>
      <c r="N101" s="906"/>
      <c r="O101" s="906"/>
      <c r="P101" s="906"/>
      <c r="Q101" s="906"/>
      <c r="R101" s="906"/>
      <c r="S101" s="906"/>
      <c r="T101" s="906"/>
      <c r="U101" s="906"/>
      <c r="V101" s="906"/>
      <c r="W101" s="906"/>
      <c r="X101" s="906"/>
      <c r="Y101" s="906"/>
      <c r="Z101" s="906"/>
      <c r="AA101" s="906"/>
    </row>
    <row r="102" spans="1:28" ht="15.75" customHeight="1">
      <c r="A102" s="945"/>
      <c r="B102" s="906" t="s">
        <v>401</v>
      </c>
      <c r="C102" s="906"/>
      <c r="D102" s="906"/>
      <c r="E102" s="906"/>
      <c r="F102" s="906"/>
      <c r="G102" s="906" t="str">
        <f>IF(項目一覧!$C$55=0,"",項目一覧!$C$55)</f>
        <v/>
      </c>
      <c r="J102" s="906"/>
      <c r="K102" s="906"/>
      <c r="L102" s="906"/>
      <c r="M102" s="906"/>
      <c r="N102" s="906"/>
      <c r="O102" s="906"/>
      <c r="P102" s="906"/>
      <c r="Q102" s="906"/>
      <c r="R102" s="906"/>
      <c r="S102" s="906"/>
      <c r="T102" s="906"/>
      <c r="U102" s="906"/>
      <c r="V102" s="906"/>
      <c r="W102" s="906"/>
      <c r="X102" s="906"/>
      <c r="Y102" s="906"/>
      <c r="Z102" s="906"/>
      <c r="AA102" s="906"/>
    </row>
    <row r="103" spans="1:28" ht="15.75" customHeight="1">
      <c r="A103" s="945"/>
      <c r="B103" s="906" t="s">
        <v>400</v>
      </c>
      <c r="C103" s="906"/>
      <c r="D103" s="906"/>
      <c r="E103" s="906"/>
      <c r="F103" s="906"/>
      <c r="G103" s="1200" t="str">
        <f>IF(項目一覧!$C$56=0,"","建設業の許可   ("&amp;項目一覧!$C$56&amp;")  第  （"&amp;項目一覧!$C$57&amp;"）　　 "&amp;項目一覧!$C$58&amp;"　号")</f>
        <v>建設業の許可   ()  第  （）　　 　号</v>
      </c>
      <c r="J103" s="906"/>
      <c r="K103" s="906"/>
      <c r="L103" s="906"/>
      <c r="M103" s="906"/>
      <c r="N103" s="906"/>
      <c r="O103" s="906"/>
      <c r="P103" s="906"/>
      <c r="Q103" s="906"/>
      <c r="R103" s="906"/>
      <c r="S103" s="906"/>
      <c r="T103" s="906"/>
      <c r="U103" s="906"/>
      <c r="V103" s="906"/>
      <c r="W103" s="906"/>
      <c r="X103" s="906"/>
      <c r="Y103" s="906"/>
      <c r="Z103" s="906"/>
      <c r="AA103" s="906"/>
    </row>
    <row r="104" spans="1:28" ht="15.75" customHeight="1">
      <c r="A104" s="945"/>
      <c r="B104" s="906"/>
      <c r="C104" s="906"/>
      <c r="D104" s="906"/>
      <c r="E104" s="906"/>
      <c r="F104" s="906"/>
      <c r="G104" s="906" t="str">
        <f>IF(項目一覧!$C$59=0,"",項目一覧!$C$59)</f>
        <v/>
      </c>
      <c r="J104" s="906"/>
      <c r="K104" s="906"/>
      <c r="L104" s="906"/>
      <c r="M104" s="906"/>
      <c r="N104" s="906"/>
      <c r="O104" s="906"/>
      <c r="P104" s="906"/>
      <c r="Q104" s="906"/>
      <c r="R104" s="906"/>
      <c r="S104" s="906"/>
      <c r="T104" s="906"/>
      <c r="U104" s="906"/>
      <c r="V104" s="906"/>
      <c r="W104" s="906"/>
      <c r="X104" s="906"/>
      <c r="Y104" s="906"/>
      <c r="Z104" s="906"/>
      <c r="AA104" s="906"/>
    </row>
    <row r="105" spans="1:28" ht="15.75" customHeight="1">
      <c r="A105" s="945"/>
      <c r="B105" s="906" t="s">
        <v>399</v>
      </c>
      <c r="C105" s="906"/>
      <c r="D105" s="906"/>
      <c r="E105" s="906"/>
      <c r="F105" s="906"/>
      <c r="G105" s="906" t="str">
        <f>IF(項目一覧!$C$60=0,"",項目一覧!$C$60)</f>
        <v/>
      </c>
      <c r="J105" s="906"/>
      <c r="K105" s="906"/>
      <c r="L105" s="906"/>
      <c r="M105" s="906"/>
      <c r="N105" s="906"/>
      <c r="O105" s="906"/>
      <c r="P105" s="906"/>
      <c r="Q105" s="906"/>
      <c r="R105" s="906"/>
      <c r="S105" s="906"/>
      <c r="T105" s="906"/>
      <c r="U105" s="906"/>
      <c r="V105" s="906"/>
      <c r="W105" s="906"/>
      <c r="X105" s="906"/>
      <c r="Y105" s="906"/>
      <c r="Z105" s="906"/>
      <c r="AA105" s="906"/>
    </row>
    <row r="106" spans="1:28" ht="15.75" customHeight="1">
      <c r="A106" s="945"/>
      <c r="B106" s="906" t="s">
        <v>398</v>
      </c>
      <c r="C106" s="906"/>
      <c r="D106" s="906"/>
      <c r="E106" s="906"/>
      <c r="F106" s="906"/>
      <c r="G106" s="906" t="str">
        <f>IF(項目一覧!$C$61=0,"",項目一覧!$C$61)</f>
        <v/>
      </c>
      <c r="J106" s="906"/>
      <c r="K106" s="906"/>
      <c r="L106" s="906"/>
      <c r="M106" s="906"/>
      <c r="N106" s="906"/>
      <c r="O106" s="906"/>
      <c r="P106" s="906"/>
      <c r="Q106" s="906"/>
      <c r="R106" s="906"/>
      <c r="S106" s="906"/>
      <c r="T106" s="906"/>
      <c r="U106" s="906"/>
      <c r="V106" s="906"/>
      <c r="W106" s="906"/>
      <c r="X106" s="906"/>
      <c r="Y106" s="906"/>
      <c r="Z106" s="906"/>
      <c r="AA106" s="906"/>
    </row>
    <row r="107" spans="1:28" ht="15.75" customHeight="1">
      <c r="A107" s="935"/>
      <c r="B107" s="935" t="s">
        <v>397</v>
      </c>
      <c r="C107" s="935"/>
      <c r="D107" s="935"/>
      <c r="E107" s="935"/>
      <c r="F107" s="935"/>
      <c r="G107" s="935" t="str">
        <f>IF(項目一覧!$C$62=0,"",項目一覧!$C$62)</f>
        <v/>
      </c>
      <c r="H107" s="974"/>
      <c r="I107" s="974"/>
      <c r="J107" s="935"/>
      <c r="K107" s="935"/>
      <c r="L107" s="935"/>
      <c r="M107" s="935"/>
      <c r="N107" s="935"/>
      <c r="O107" s="935"/>
      <c r="P107" s="935"/>
      <c r="Q107" s="935"/>
      <c r="R107" s="935"/>
      <c r="S107" s="935"/>
      <c r="T107" s="935"/>
      <c r="U107" s="935"/>
      <c r="V107" s="935"/>
      <c r="W107" s="935"/>
      <c r="X107" s="935"/>
      <c r="Y107" s="935"/>
      <c r="Z107" s="935"/>
      <c r="AA107" s="935"/>
    </row>
    <row r="108" spans="1:28" ht="15.75" customHeight="1">
      <c r="A108" s="1227" t="s">
        <v>323</v>
      </c>
      <c r="B108" s="937" t="s">
        <v>710</v>
      </c>
      <c r="C108" s="914"/>
      <c r="D108" s="914"/>
      <c r="E108" s="914"/>
      <c r="F108" s="992"/>
      <c r="G108" s="992"/>
      <c r="J108" s="948"/>
      <c r="K108" s="992"/>
      <c r="L108" s="992"/>
      <c r="M108" s="992"/>
      <c r="N108" s="992"/>
      <c r="O108" s="992"/>
      <c r="P108" s="992"/>
      <c r="Q108" s="992"/>
      <c r="R108" s="992"/>
      <c r="S108" s="992"/>
      <c r="T108" s="992"/>
      <c r="U108" s="992"/>
      <c r="V108" s="992"/>
      <c r="W108" s="992"/>
      <c r="X108" s="992"/>
      <c r="Y108" s="992"/>
      <c r="Z108" s="992"/>
      <c r="AA108" s="992"/>
    </row>
    <row r="109" spans="1:28" ht="26.25" customHeight="1">
      <c r="A109" s="1074"/>
      <c r="B109" s="906" t="s">
        <v>709</v>
      </c>
      <c r="C109" s="906"/>
      <c r="D109" s="906"/>
      <c r="E109" s="906"/>
      <c r="F109" s="1680" t="str">
        <f>IF(項目一覧!$C$69=0,"",IF(項目一覧!$C$71=0,項目一覧!$C$69&amp;項目一覧!$C$70,項目一覧!$C$69&amp;項目一覧!$C$70&amp;項目一覧!$C$71))</f>
        <v/>
      </c>
      <c r="G109" s="1680"/>
      <c r="H109" s="1680"/>
      <c r="I109" s="1680"/>
      <c r="J109" s="1680"/>
      <c r="K109" s="1680"/>
      <c r="L109" s="1680"/>
      <c r="M109" s="1680"/>
      <c r="N109" s="1680"/>
      <c r="O109" s="1680"/>
      <c r="P109" s="1680"/>
      <c r="Q109" s="1680"/>
      <c r="R109" s="1680"/>
      <c r="S109" s="1680"/>
      <c r="T109" s="1680"/>
      <c r="U109" s="1680"/>
      <c r="V109" s="1680"/>
      <c r="W109" s="1680"/>
      <c r="X109" s="1680"/>
      <c r="Y109" s="1680"/>
      <c r="Z109" s="1680"/>
      <c r="AA109" s="1680"/>
    </row>
    <row r="110" spans="1:28" ht="26.25" customHeight="1">
      <c r="A110" s="1074"/>
      <c r="B110" s="906" t="s">
        <v>725</v>
      </c>
      <c r="C110" s="906"/>
      <c r="D110" s="906"/>
      <c r="E110" s="906"/>
      <c r="F110" s="1680" t="str">
        <f>IF(項目一覧!$C$72=0,"",IF(項目一覧!$C$74=0,項目一覧!$C$72&amp;項目一覧!$C$73,項目一覧!$C$72&amp;項目一覧!$C$73&amp;項目一覧!$C$74))</f>
        <v/>
      </c>
      <c r="G110" s="1680"/>
      <c r="H110" s="1680"/>
      <c r="I110" s="1680"/>
      <c r="J110" s="1680"/>
      <c r="K110" s="1680"/>
      <c r="L110" s="1680"/>
      <c r="M110" s="1680"/>
      <c r="N110" s="1680"/>
      <c r="O110" s="1680"/>
      <c r="P110" s="1680"/>
      <c r="Q110" s="1680"/>
      <c r="R110" s="1680"/>
      <c r="S110" s="1680"/>
      <c r="T110" s="1680"/>
      <c r="U110" s="1680"/>
      <c r="V110" s="1680"/>
      <c r="W110" s="1680"/>
      <c r="X110" s="1680"/>
      <c r="Y110" s="1680"/>
      <c r="Z110" s="1680"/>
      <c r="AA110" s="1680"/>
    </row>
    <row r="111" spans="1:28" ht="15.75" customHeight="1">
      <c r="A111" s="1074"/>
      <c r="B111" s="906" t="s">
        <v>724</v>
      </c>
      <c r="C111" s="906"/>
      <c r="D111" s="906"/>
      <c r="E111" s="906"/>
      <c r="F111" s="948"/>
      <c r="G111" s="906"/>
      <c r="J111" s="948"/>
      <c r="K111" s="948"/>
      <c r="L111" s="948"/>
      <c r="M111" s="948"/>
      <c r="N111" s="948"/>
      <c r="O111" s="948"/>
      <c r="P111" s="948"/>
      <c r="Q111" s="948"/>
      <c r="R111" s="948"/>
      <c r="S111" s="948"/>
      <c r="T111" s="948"/>
      <c r="U111" s="948"/>
      <c r="V111" s="948"/>
      <c r="W111" s="948"/>
      <c r="X111" s="948"/>
      <c r="Y111" s="948"/>
      <c r="Z111" s="948"/>
      <c r="AA111" s="948"/>
    </row>
    <row r="112" spans="1:28" ht="15.75" customHeight="1">
      <c r="A112" s="1073"/>
      <c r="B112" s="935" t="s">
        <v>723</v>
      </c>
      <c r="C112" s="935"/>
      <c r="D112" s="935"/>
      <c r="E112" s="935"/>
      <c r="F112" s="952"/>
      <c r="G112" s="974"/>
      <c r="H112" s="974"/>
      <c r="I112" s="974"/>
      <c r="J112" s="952"/>
      <c r="K112" s="952"/>
      <c r="L112" s="952"/>
      <c r="M112" s="952"/>
      <c r="N112" s="952"/>
      <c r="O112" s="952"/>
      <c r="P112" s="952"/>
      <c r="Q112" s="952"/>
      <c r="R112" s="952"/>
      <c r="S112" s="952"/>
      <c r="T112" s="952"/>
      <c r="U112" s="952"/>
      <c r="V112" s="952"/>
      <c r="W112" s="952"/>
      <c r="X112" s="952"/>
      <c r="Y112" s="952"/>
      <c r="Z112" s="952"/>
      <c r="AA112" s="952"/>
    </row>
    <row r="113" spans="1:34" ht="15.75" customHeight="1">
      <c r="A113" s="936" t="s">
        <v>323</v>
      </c>
      <c r="B113" s="906" t="s">
        <v>708</v>
      </c>
      <c r="C113" s="906"/>
      <c r="D113" s="906"/>
      <c r="E113" s="906"/>
      <c r="F113" s="906"/>
      <c r="G113" s="906"/>
      <c r="H113" s="906" t="s">
        <v>707</v>
      </c>
      <c r="I113" s="906"/>
      <c r="J113" s="906"/>
      <c r="K113" s="906"/>
      <c r="L113" s="906"/>
      <c r="M113" s="906" t="s">
        <v>700</v>
      </c>
      <c r="N113" s="906"/>
      <c r="O113" s="906"/>
      <c r="P113" s="906"/>
      <c r="Q113" s="906"/>
      <c r="R113" s="906"/>
      <c r="S113" s="906"/>
      <c r="T113" s="906"/>
      <c r="U113" s="906"/>
      <c r="V113" s="906"/>
      <c r="W113" s="906"/>
      <c r="X113" s="906"/>
      <c r="Y113" s="906"/>
      <c r="Z113" s="906"/>
      <c r="AA113" s="906"/>
      <c r="AH113" s="1065"/>
    </row>
    <row r="114" spans="1:34" ht="15.75" customHeight="1">
      <c r="A114" s="945"/>
      <c r="B114" s="906" t="s">
        <v>706</v>
      </c>
      <c r="C114" s="906"/>
      <c r="D114" s="906"/>
      <c r="E114" s="906" t="s">
        <v>165</v>
      </c>
      <c r="F114" s="906"/>
      <c r="G114" s="906"/>
      <c r="H114" s="906"/>
      <c r="I114" s="906"/>
      <c r="J114" s="906" t="s">
        <v>700</v>
      </c>
      <c r="N114" s="906"/>
      <c r="O114" s="906"/>
      <c r="P114" s="906"/>
      <c r="Q114" s="906"/>
      <c r="R114" s="906"/>
      <c r="S114" s="906"/>
      <c r="T114" s="906"/>
      <c r="U114" s="906"/>
      <c r="V114" s="906"/>
      <c r="W114" s="906"/>
      <c r="X114" s="906"/>
      <c r="Y114" s="906"/>
      <c r="Z114" s="906"/>
      <c r="AA114" s="906"/>
    </row>
    <row r="115" spans="1:34" ht="15.75" customHeight="1">
      <c r="A115" s="945"/>
      <c r="B115" s="906" t="s">
        <v>705</v>
      </c>
      <c r="C115" s="906"/>
      <c r="D115" s="906"/>
      <c r="E115" s="906"/>
      <c r="F115" s="906"/>
      <c r="G115" s="906"/>
      <c r="H115" s="906"/>
      <c r="I115" s="1200"/>
      <c r="J115" s="906"/>
      <c r="K115" s="906"/>
      <c r="L115" s="906" t="s">
        <v>704</v>
      </c>
      <c r="M115" s="906"/>
      <c r="N115" s="906"/>
      <c r="O115" s="906"/>
      <c r="P115" s="906"/>
      <c r="Q115" s="906"/>
      <c r="R115" s="906"/>
      <c r="S115" s="906"/>
      <c r="T115" s="906"/>
      <c r="U115" s="906"/>
      <c r="V115" s="906"/>
      <c r="W115" s="906"/>
      <c r="X115" s="906"/>
      <c r="Y115" s="906"/>
      <c r="Z115" s="906"/>
      <c r="AA115" s="906"/>
    </row>
    <row r="116" spans="1:34" ht="15.75" customHeight="1">
      <c r="A116" s="945"/>
      <c r="B116" s="906" t="s">
        <v>722</v>
      </c>
      <c r="C116" s="906"/>
      <c r="D116" s="906"/>
      <c r="E116" s="906"/>
      <c r="F116" s="936" t="s">
        <v>701</v>
      </c>
      <c r="G116" s="906" t="s">
        <v>308</v>
      </c>
      <c r="H116" s="906"/>
      <c r="I116" s="1203" t="s">
        <v>701</v>
      </c>
      <c r="J116" s="906" t="s">
        <v>307</v>
      </c>
      <c r="K116" s="906"/>
      <c r="L116" s="936" t="s">
        <v>701</v>
      </c>
      <c r="M116" s="906" t="s">
        <v>702</v>
      </c>
      <c r="N116" s="906"/>
      <c r="O116" s="936" t="s">
        <v>701</v>
      </c>
      <c r="P116" s="906" t="s">
        <v>177</v>
      </c>
      <c r="Q116" s="906"/>
      <c r="R116" s="906"/>
      <c r="S116" s="906"/>
      <c r="T116" s="906"/>
      <c r="U116" s="906"/>
      <c r="V116" s="906"/>
      <c r="W116" s="906"/>
      <c r="X116" s="906"/>
      <c r="Y116" s="906"/>
      <c r="Z116" s="906"/>
      <c r="AA116" s="906" t="s">
        <v>700</v>
      </c>
    </row>
    <row r="117" spans="1:34" ht="15.75" customHeight="1">
      <c r="A117" s="945"/>
      <c r="B117" s="906"/>
      <c r="C117" s="906"/>
      <c r="D117" s="906"/>
      <c r="E117" s="906"/>
      <c r="F117" s="936" t="s">
        <v>719</v>
      </c>
      <c r="G117" s="906" t="s">
        <v>299</v>
      </c>
      <c r="H117" s="906"/>
      <c r="I117" s="1203"/>
      <c r="J117" s="906"/>
      <c r="K117" s="906"/>
      <c r="M117" s="936" t="s">
        <v>718</v>
      </c>
      <c r="N117" s="906" t="s">
        <v>298</v>
      </c>
      <c r="P117" s="906"/>
      <c r="Q117" s="906"/>
      <c r="T117" s="906" t="s">
        <v>718</v>
      </c>
      <c r="U117" s="906" t="s">
        <v>297</v>
      </c>
      <c r="W117" s="906"/>
      <c r="X117" s="906"/>
      <c r="Y117" s="906"/>
      <c r="AA117" s="906" t="s">
        <v>700</v>
      </c>
    </row>
    <row r="118" spans="1:34" ht="15.75" customHeight="1">
      <c r="A118" s="945"/>
      <c r="B118" s="906" t="s">
        <v>721</v>
      </c>
      <c r="C118" s="906"/>
      <c r="D118" s="906"/>
      <c r="E118" s="906"/>
      <c r="F118" s="936" t="s">
        <v>719</v>
      </c>
      <c r="G118" s="906"/>
      <c r="H118" s="906"/>
      <c r="I118" s="1203"/>
      <c r="J118" s="906"/>
      <c r="K118" s="906"/>
      <c r="L118" s="936"/>
      <c r="M118" s="936" t="s">
        <v>718</v>
      </c>
      <c r="N118" s="906"/>
      <c r="O118" s="936"/>
      <c r="P118" s="906"/>
      <c r="Q118" s="906"/>
      <c r="R118" s="906"/>
      <c r="S118" s="906"/>
      <c r="T118" s="906" t="s">
        <v>718</v>
      </c>
      <c r="U118" s="906"/>
      <c r="V118" s="906"/>
      <c r="W118" s="906"/>
      <c r="X118" s="906"/>
      <c r="Y118" s="906"/>
      <c r="Z118" s="906"/>
      <c r="AA118" s="906" t="s">
        <v>700</v>
      </c>
    </row>
    <row r="119" spans="1:34" ht="15.75" customHeight="1">
      <c r="A119" s="945"/>
      <c r="B119" s="906" t="s">
        <v>720</v>
      </c>
      <c r="C119" s="906"/>
      <c r="D119" s="906"/>
      <c r="E119" s="906"/>
      <c r="F119" s="936" t="s">
        <v>719</v>
      </c>
      <c r="G119" s="906"/>
      <c r="H119" s="906"/>
      <c r="I119" s="1203"/>
      <c r="J119" s="906"/>
      <c r="K119" s="906"/>
      <c r="L119" s="936"/>
      <c r="M119" s="936" t="s">
        <v>718</v>
      </c>
      <c r="N119" s="906"/>
      <c r="O119" s="936"/>
      <c r="P119" s="906"/>
      <c r="Q119" s="906"/>
      <c r="R119" s="906"/>
      <c r="S119" s="906"/>
      <c r="T119" s="906" t="s">
        <v>718</v>
      </c>
      <c r="U119" s="906"/>
      <c r="V119" s="906"/>
      <c r="W119" s="906"/>
      <c r="X119" s="906"/>
      <c r="Y119" s="906"/>
      <c r="Z119" s="906"/>
      <c r="AA119" s="906" t="s">
        <v>700</v>
      </c>
    </row>
    <row r="120" spans="1:34" ht="15.75" customHeight="1">
      <c r="A120" s="945"/>
      <c r="B120" s="906" t="s">
        <v>717</v>
      </c>
      <c r="F120" s="906"/>
      <c r="G120" s="906"/>
      <c r="H120" s="906"/>
      <c r="I120" s="906"/>
      <c r="J120" s="906"/>
      <c r="K120" s="906"/>
      <c r="L120" s="906"/>
      <c r="M120" s="906"/>
      <c r="N120" s="906"/>
      <c r="O120" s="906"/>
      <c r="P120" s="906"/>
      <c r="Q120" s="906"/>
      <c r="R120" s="906"/>
      <c r="S120" s="906"/>
      <c r="T120" s="906"/>
      <c r="U120" s="906"/>
      <c r="V120" s="906"/>
      <c r="W120" s="906"/>
      <c r="X120" s="906"/>
      <c r="Y120" s="906"/>
      <c r="Z120" s="906"/>
      <c r="AA120" s="906"/>
    </row>
    <row r="121" spans="1:34" ht="16.5" customHeight="1">
      <c r="A121" s="972" t="s">
        <v>323</v>
      </c>
      <c r="B121" s="973" t="s">
        <v>698</v>
      </c>
      <c r="C121" s="973"/>
      <c r="D121" s="973"/>
      <c r="E121" s="973"/>
      <c r="F121" s="973"/>
      <c r="G121" s="973"/>
      <c r="H121" s="973"/>
      <c r="I121" s="973"/>
      <c r="J121" s="973" t="s">
        <v>2809</v>
      </c>
      <c r="K121" s="973"/>
      <c r="L121" s="972"/>
      <c r="M121" s="973" t="s">
        <v>318</v>
      </c>
      <c r="N121" s="972"/>
      <c r="O121" s="973" t="s">
        <v>317</v>
      </c>
      <c r="P121" s="972"/>
      <c r="Q121" s="973" t="s">
        <v>316</v>
      </c>
      <c r="R121" s="973"/>
      <c r="S121" s="922"/>
      <c r="T121" s="922"/>
      <c r="U121" s="973"/>
      <c r="V121" s="973"/>
      <c r="W121" s="973"/>
      <c r="X121" s="973"/>
      <c r="Y121" s="973"/>
      <c r="Z121" s="973"/>
      <c r="AA121" s="973"/>
    </row>
    <row r="122" spans="1:34" ht="16.5" customHeight="1">
      <c r="A122" s="972" t="s">
        <v>323</v>
      </c>
      <c r="B122" s="973" t="s">
        <v>697</v>
      </c>
      <c r="C122" s="973"/>
      <c r="D122" s="973"/>
      <c r="E122" s="973"/>
      <c r="F122" s="973"/>
      <c r="G122" s="973"/>
      <c r="H122" s="973"/>
      <c r="I122" s="973"/>
      <c r="J122" s="935" t="s">
        <v>2809</v>
      </c>
      <c r="K122" s="973"/>
      <c r="L122" s="972"/>
      <c r="M122" s="973" t="s">
        <v>318</v>
      </c>
      <c r="N122" s="972"/>
      <c r="O122" s="973" t="s">
        <v>317</v>
      </c>
      <c r="P122" s="972"/>
      <c r="Q122" s="973" t="s">
        <v>316</v>
      </c>
      <c r="R122" s="973"/>
      <c r="S122" s="922"/>
      <c r="T122" s="922"/>
      <c r="U122" s="973"/>
      <c r="V122" s="973"/>
      <c r="W122" s="973"/>
      <c r="X122" s="973"/>
      <c r="Y122" s="973"/>
      <c r="Z122" s="973"/>
      <c r="AA122" s="973"/>
    </row>
    <row r="123" spans="1:34" ht="15.75" customHeight="1">
      <c r="A123" s="936" t="s">
        <v>323</v>
      </c>
      <c r="B123" s="906" t="s">
        <v>696</v>
      </c>
      <c r="C123" s="906"/>
      <c r="D123" s="906"/>
      <c r="E123" s="906"/>
      <c r="F123" s="906"/>
      <c r="G123" s="906"/>
      <c r="H123" s="906"/>
      <c r="I123" s="906"/>
      <c r="J123" s="906"/>
      <c r="K123" s="906"/>
      <c r="L123" s="906"/>
      <c r="M123" s="906"/>
      <c r="N123" s="906"/>
      <c r="O123" s="906"/>
      <c r="P123" s="906"/>
      <c r="Q123" s="906"/>
      <c r="R123" s="906"/>
      <c r="S123" s="903"/>
      <c r="T123" s="903"/>
      <c r="U123" s="906" t="s">
        <v>321</v>
      </c>
      <c r="V123" s="906"/>
      <c r="W123" s="906"/>
      <c r="X123" s="906"/>
      <c r="Y123" s="906"/>
      <c r="Z123" s="906"/>
      <c r="AA123" s="906"/>
    </row>
    <row r="124" spans="1:34" ht="15.75" customHeight="1">
      <c r="A124" s="936"/>
      <c r="B124" s="906"/>
      <c r="C124" s="906"/>
      <c r="D124" s="906"/>
      <c r="E124" s="975" t="s">
        <v>695</v>
      </c>
      <c r="F124" s="1667"/>
      <c r="G124" s="1667"/>
      <c r="H124" s="936" t="s">
        <v>694</v>
      </c>
      <c r="J124" s="906" t="s">
        <v>2809</v>
      </c>
      <c r="K124" s="906"/>
      <c r="L124" s="936"/>
      <c r="M124" s="906" t="s">
        <v>318</v>
      </c>
      <c r="N124" s="906"/>
      <c r="O124" s="906" t="s">
        <v>317</v>
      </c>
      <c r="P124" s="906"/>
      <c r="Q124" s="906" t="s">
        <v>316</v>
      </c>
      <c r="R124" s="975" t="s">
        <v>319</v>
      </c>
      <c r="S124" s="2132"/>
      <c r="T124" s="2132"/>
      <c r="U124" s="2132"/>
      <c r="V124" s="2132"/>
      <c r="W124" s="2132"/>
      <c r="X124" s="2132"/>
      <c r="Y124" s="2132"/>
      <c r="Z124" s="2132"/>
      <c r="AA124" s="975" t="s">
        <v>320</v>
      </c>
    </row>
    <row r="125" spans="1:34" ht="15.75" customHeight="1">
      <c r="A125" s="932"/>
      <c r="B125" s="932"/>
      <c r="C125" s="932"/>
      <c r="D125" s="932"/>
      <c r="E125" s="981" t="s">
        <v>695</v>
      </c>
      <c r="F125" s="1699"/>
      <c r="G125" s="1699"/>
      <c r="H125" s="940" t="s">
        <v>694</v>
      </c>
      <c r="I125" s="981"/>
      <c r="J125" s="935" t="s">
        <v>2809</v>
      </c>
      <c r="K125" s="935"/>
      <c r="L125" s="935"/>
      <c r="M125" s="935" t="s">
        <v>318</v>
      </c>
      <c r="N125" s="935"/>
      <c r="O125" s="935" t="s">
        <v>317</v>
      </c>
      <c r="P125" s="935"/>
      <c r="Q125" s="935" t="s">
        <v>316</v>
      </c>
      <c r="R125" s="981" t="s">
        <v>693</v>
      </c>
      <c r="S125" s="2133"/>
      <c r="T125" s="2133"/>
      <c r="U125" s="2133"/>
      <c r="V125" s="2133"/>
      <c r="W125" s="2133"/>
      <c r="X125" s="2133"/>
      <c r="Y125" s="2133"/>
      <c r="Z125" s="2133"/>
      <c r="AA125" s="1199" t="s">
        <v>314</v>
      </c>
    </row>
    <row r="126" spans="1:34" ht="16.5" customHeight="1">
      <c r="A126" s="936" t="s">
        <v>692</v>
      </c>
      <c r="B126" s="906" t="s">
        <v>716</v>
      </c>
      <c r="C126" s="906"/>
      <c r="D126" s="906"/>
      <c r="E126" s="906"/>
      <c r="F126" s="906"/>
      <c r="G126" s="906"/>
      <c r="H126" s="906"/>
      <c r="I126" s="906"/>
      <c r="J126" s="906"/>
      <c r="K126" s="906"/>
      <c r="L126" s="906"/>
      <c r="M126" s="906"/>
      <c r="N126" s="906"/>
      <c r="O126" s="906"/>
      <c r="P126" s="906"/>
      <c r="Q126" s="906"/>
      <c r="R126" s="906"/>
      <c r="S126" s="906"/>
      <c r="T126" s="906"/>
      <c r="U126" s="906"/>
      <c r="V126" s="906"/>
      <c r="W126" s="906"/>
      <c r="X126" s="906"/>
      <c r="Y126" s="906"/>
      <c r="Z126" s="906"/>
      <c r="AA126" s="906"/>
    </row>
    <row r="127" spans="1:34" ht="16.5" customHeight="1">
      <c r="A127" s="940"/>
      <c r="B127" s="935"/>
      <c r="C127" s="935"/>
      <c r="D127" s="935"/>
      <c r="E127" s="935"/>
      <c r="F127" s="935"/>
      <c r="G127" s="935"/>
      <c r="H127" s="935"/>
      <c r="I127" s="935"/>
      <c r="J127" s="935"/>
      <c r="K127" s="935"/>
      <c r="L127" s="935"/>
      <c r="M127" s="935"/>
      <c r="N127" s="935"/>
      <c r="O127" s="935"/>
      <c r="P127" s="935"/>
      <c r="Q127" s="935"/>
      <c r="R127" s="935"/>
      <c r="S127" s="935"/>
      <c r="T127" s="935"/>
      <c r="U127" s="935"/>
      <c r="V127" s="935"/>
      <c r="W127" s="935"/>
      <c r="X127" s="935"/>
      <c r="Y127" s="935"/>
      <c r="Z127" s="935"/>
      <c r="AA127" s="935"/>
    </row>
    <row r="128" spans="1:34" ht="16.5" customHeight="1">
      <c r="A128" s="936" t="s">
        <v>692</v>
      </c>
      <c r="B128" s="906" t="s">
        <v>715</v>
      </c>
      <c r="C128" s="906"/>
      <c r="D128" s="906"/>
      <c r="E128" s="906"/>
      <c r="F128" s="906"/>
      <c r="G128" s="906"/>
      <c r="H128" s="906"/>
      <c r="I128" s="906"/>
      <c r="J128" s="906"/>
      <c r="K128" s="906"/>
      <c r="L128" s="906"/>
      <c r="M128" s="906"/>
      <c r="N128" s="906"/>
      <c r="O128" s="906"/>
      <c r="P128" s="906"/>
      <c r="Q128" s="906"/>
      <c r="R128" s="906"/>
      <c r="S128" s="906"/>
      <c r="T128" s="906"/>
      <c r="U128" s="906"/>
      <c r="V128" s="906"/>
      <c r="W128" s="906"/>
      <c r="X128" s="906"/>
      <c r="Y128" s="906"/>
      <c r="Z128" s="906"/>
      <c r="AA128" s="906"/>
    </row>
    <row r="129" spans="1:27" ht="16.5" customHeight="1">
      <c r="A129" s="940"/>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935"/>
      <c r="X129" s="935"/>
      <c r="Y129" s="935"/>
      <c r="Z129" s="935"/>
      <c r="AA129" s="935"/>
    </row>
    <row r="130" spans="1:27">
      <c r="A130" s="936"/>
      <c r="B130" s="906"/>
      <c r="C130" s="906"/>
      <c r="D130" s="906"/>
      <c r="E130" s="906"/>
      <c r="F130" s="906"/>
      <c r="G130" s="906"/>
      <c r="H130" s="906"/>
      <c r="I130" s="906"/>
      <c r="J130" s="906"/>
      <c r="K130" s="906"/>
      <c r="L130" s="936"/>
      <c r="M130" s="906"/>
      <c r="N130" s="936"/>
      <c r="O130" s="906"/>
      <c r="P130" s="936"/>
      <c r="Q130" s="906"/>
      <c r="R130" s="906"/>
      <c r="S130" s="903"/>
      <c r="T130" s="903"/>
      <c r="U130" s="906"/>
      <c r="V130" s="906"/>
      <c r="W130" s="906"/>
      <c r="X130" s="906"/>
      <c r="Y130" s="906"/>
      <c r="Z130" s="906"/>
      <c r="AA130" s="906"/>
    </row>
    <row r="131" spans="1:27" ht="13.5" customHeight="1">
      <c r="C131" s="906"/>
      <c r="D131" s="906"/>
      <c r="E131" s="906"/>
      <c r="F131" s="906"/>
      <c r="G131" s="906"/>
      <c r="H131" s="906"/>
      <c r="I131" s="906"/>
      <c r="J131" s="906"/>
      <c r="K131" s="906"/>
      <c r="L131" s="906"/>
      <c r="M131" s="906"/>
      <c r="N131" s="906"/>
      <c r="O131" s="906"/>
      <c r="P131" s="906"/>
      <c r="Q131" s="906"/>
      <c r="R131" s="906"/>
      <c r="S131" s="903"/>
      <c r="T131" s="903"/>
      <c r="U131" s="906"/>
      <c r="V131" s="906"/>
      <c r="W131" s="906"/>
      <c r="X131" s="906"/>
      <c r="Y131" s="906"/>
      <c r="Z131" s="906"/>
      <c r="AA131" s="906"/>
    </row>
    <row r="132" spans="1:27" ht="15" customHeight="1">
      <c r="A132" s="936"/>
      <c r="C132" s="906"/>
      <c r="D132" s="906"/>
      <c r="E132" s="975"/>
      <c r="F132" s="906"/>
      <c r="G132" s="906"/>
      <c r="H132" s="906"/>
      <c r="I132" s="975"/>
      <c r="J132" s="906"/>
      <c r="K132" s="906"/>
      <c r="L132" s="936"/>
      <c r="M132" s="906"/>
      <c r="N132" s="906"/>
      <c r="O132" s="906"/>
      <c r="P132" s="906"/>
      <c r="Q132" s="906"/>
      <c r="R132" s="975"/>
      <c r="S132" s="1667"/>
      <c r="T132" s="1667"/>
      <c r="U132" s="1667"/>
      <c r="V132" s="1667"/>
      <c r="W132" s="1667"/>
      <c r="X132" s="1667"/>
      <c r="Y132" s="1667"/>
      <c r="Z132" s="1667"/>
      <c r="AA132" s="975"/>
    </row>
    <row r="133" spans="1:27" ht="15" customHeight="1">
      <c r="A133" s="903"/>
      <c r="B133" s="903"/>
      <c r="C133" s="903"/>
      <c r="D133" s="903"/>
      <c r="E133" s="975"/>
      <c r="F133" s="1667"/>
      <c r="G133" s="1667"/>
      <c r="H133" s="1667"/>
      <c r="I133" s="975"/>
      <c r="J133" s="903"/>
      <c r="K133" s="906"/>
      <c r="L133" s="906"/>
      <c r="M133" s="906"/>
      <c r="N133" s="906"/>
      <c r="O133" s="906"/>
      <c r="P133" s="906"/>
      <c r="Q133" s="906"/>
      <c r="R133" s="975"/>
      <c r="S133" s="1667"/>
      <c r="T133" s="1667"/>
      <c r="U133" s="1667"/>
      <c r="V133" s="1667"/>
      <c r="W133" s="1667"/>
      <c r="X133" s="1667"/>
      <c r="Y133" s="1667"/>
      <c r="Z133" s="1667"/>
      <c r="AA133" s="934"/>
    </row>
    <row r="134" spans="1:27" ht="15" customHeight="1">
      <c r="A134" s="903"/>
      <c r="B134" s="903"/>
      <c r="C134" s="903"/>
      <c r="D134" s="903"/>
      <c r="E134" s="975"/>
      <c r="F134" s="1667"/>
      <c r="G134" s="1667"/>
      <c r="H134" s="1667"/>
      <c r="I134" s="975"/>
      <c r="J134" s="903"/>
      <c r="K134" s="906"/>
      <c r="L134" s="906"/>
      <c r="M134" s="906"/>
      <c r="N134" s="906"/>
      <c r="O134" s="906"/>
      <c r="P134" s="906"/>
      <c r="Q134" s="906"/>
      <c r="R134" s="975"/>
      <c r="S134" s="1667"/>
      <c r="T134" s="1667"/>
      <c r="U134" s="1667"/>
      <c r="V134" s="1667"/>
      <c r="W134" s="1667"/>
      <c r="X134" s="1667"/>
      <c r="Y134" s="1667"/>
      <c r="Z134" s="1667"/>
      <c r="AA134" s="934"/>
    </row>
    <row r="135" spans="1:27" ht="13.5" customHeight="1">
      <c r="A135" s="936"/>
      <c r="B135" s="906"/>
      <c r="C135" s="906"/>
      <c r="D135" s="906"/>
      <c r="E135" s="906"/>
      <c r="F135" s="906"/>
      <c r="G135" s="906"/>
      <c r="H135" s="906"/>
      <c r="I135" s="1802"/>
      <c r="J135" s="1802"/>
      <c r="K135" s="1802"/>
      <c r="L135" s="1802"/>
      <c r="M135" s="1802"/>
      <c r="N135" s="1802"/>
      <c r="O135" s="1802"/>
      <c r="P135" s="1802"/>
      <c r="Q135" s="1802"/>
      <c r="R135" s="1802"/>
      <c r="S135" s="1802"/>
      <c r="T135" s="1802"/>
      <c r="U135" s="1802"/>
      <c r="V135" s="1802"/>
      <c r="W135" s="1802"/>
      <c r="X135" s="1802"/>
      <c r="Y135" s="1802"/>
      <c r="Z135" s="1802"/>
      <c r="AA135" s="1802"/>
    </row>
    <row r="136" spans="1:27" ht="15.75" customHeight="1">
      <c r="A136" s="903"/>
      <c r="B136" s="903"/>
      <c r="C136" s="903"/>
      <c r="D136" s="903"/>
      <c r="E136" s="903"/>
      <c r="F136" s="903"/>
      <c r="G136" s="903"/>
      <c r="H136" s="903"/>
      <c r="I136" s="1802"/>
      <c r="J136" s="1802"/>
      <c r="K136" s="1802"/>
      <c r="L136" s="1802"/>
      <c r="M136" s="1802"/>
      <c r="N136" s="1802"/>
      <c r="O136" s="1802"/>
      <c r="P136" s="1802"/>
      <c r="Q136" s="1802"/>
      <c r="R136" s="1802"/>
      <c r="S136" s="1802"/>
      <c r="T136" s="1802"/>
      <c r="U136" s="1802"/>
      <c r="V136" s="1802"/>
      <c r="W136" s="1802"/>
      <c r="X136" s="1802"/>
      <c r="Y136" s="1802"/>
      <c r="Z136" s="1802"/>
      <c r="AA136" s="1802"/>
    </row>
    <row r="137" spans="1:27" ht="15.75" customHeight="1">
      <c r="A137" s="936"/>
      <c r="B137" s="906"/>
      <c r="C137" s="906"/>
      <c r="D137" s="906"/>
      <c r="E137" s="906"/>
      <c r="F137" s="906"/>
      <c r="G137" s="906"/>
      <c r="H137" s="906"/>
      <c r="I137" s="1802"/>
      <c r="J137" s="1726"/>
      <c r="K137" s="1726"/>
      <c r="L137" s="1726"/>
      <c r="M137" s="1726"/>
      <c r="N137" s="1726"/>
      <c r="O137" s="1726"/>
      <c r="P137" s="1726"/>
      <c r="Q137" s="1726"/>
      <c r="R137" s="1726"/>
      <c r="S137" s="1726"/>
      <c r="T137" s="1726"/>
      <c r="U137" s="1726"/>
      <c r="V137" s="1726"/>
      <c r="W137" s="1726"/>
      <c r="X137" s="1726"/>
      <c r="Y137" s="1726"/>
      <c r="Z137" s="1726"/>
      <c r="AA137" s="1726"/>
    </row>
    <row r="138" spans="1:27" ht="15.75" customHeight="1">
      <c r="A138" s="903"/>
      <c r="B138" s="903"/>
      <c r="C138" s="903"/>
      <c r="D138" s="903"/>
      <c r="E138" s="903"/>
      <c r="F138" s="903"/>
      <c r="G138" s="903"/>
      <c r="H138" s="903"/>
      <c r="I138" s="1726"/>
      <c r="J138" s="1726"/>
      <c r="K138" s="1726"/>
      <c r="L138" s="1726"/>
      <c r="M138" s="1726"/>
      <c r="N138" s="1726"/>
      <c r="O138" s="1726"/>
      <c r="P138" s="1726"/>
      <c r="Q138" s="1726"/>
      <c r="R138" s="1726"/>
      <c r="S138" s="1726"/>
      <c r="T138" s="1726"/>
      <c r="U138" s="1726"/>
      <c r="V138" s="1726"/>
      <c r="W138" s="1726"/>
      <c r="X138" s="1726"/>
      <c r="Y138" s="1726"/>
      <c r="Z138" s="1726"/>
      <c r="AA138" s="1726"/>
    </row>
    <row r="139" spans="1:27" ht="18" customHeight="1">
      <c r="A139" s="1682"/>
      <c r="B139" s="1682"/>
      <c r="C139" s="1682"/>
      <c r="D139" s="1682"/>
      <c r="E139" s="1682"/>
      <c r="F139" s="1682"/>
      <c r="G139" s="1682"/>
      <c r="H139" s="1682"/>
      <c r="I139" s="1682"/>
      <c r="J139" s="1682"/>
      <c r="K139" s="1682"/>
      <c r="L139" s="1682"/>
      <c r="M139" s="1682"/>
      <c r="N139" s="1682"/>
      <c r="O139" s="1682"/>
      <c r="P139" s="1682"/>
      <c r="Q139" s="1682"/>
      <c r="R139" s="1682"/>
      <c r="S139" s="1682"/>
      <c r="T139" s="1682"/>
      <c r="U139" s="1682"/>
      <c r="V139" s="1682"/>
      <c r="W139" s="1682"/>
      <c r="X139" s="1682"/>
      <c r="Y139" s="1682"/>
      <c r="Z139" s="1682"/>
      <c r="AA139" s="1682"/>
    </row>
    <row r="140" spans="1:27" ht="15.75" customHeight="1">
      <c r="A140" s="906"/>
      <c r="B140" s="906"/>
      <c r="C140" s="906"/>
      <c r="D140" s="906"/>
      <c r="E140" s="906"/>
      <c r="F140" s="906"/>
      <c r="G140" s="906"/>
      <c r="H140" s="906"/>
      <c r="I140" s="906"/>
      <c r="J140" s="906"/>
      <c r="K140" s="906"/>
      <c r="L140" s="906"/>
      <c r="M140" s="906"/>
      <c r="N140" s="906"/>
      <c r="O140" s="906"/>
      <c r="P140" s="906"/>
      <c r="Q140" s="906"/>
      <c r="R140" s="906"/>
      <c r="S140" s="906"/>
      <c r="T140" s="906"/>
      <c r="U140" s="906"/>
      <c r="V140" s="906"/>
      <c r="W140" s="906"/>
      <c r="X140" s="906"/>
      <c r="Y140" s="906"/>
      <c r="Z140" s="906"/>
      <c r="AA140" s="906"/>
    </row>
    <row r="141" spans="1:27" ht="15.75" customHeight="1">
      <c r="A141" s="936"/>
      <c r="B141" s="906"/>
      <c r="C141" s="906"/>
      <c r="D141" s="906"/>
      <c r="E141" s="906"/>
      <c r="F141" s="1667"/>
      <c r="G141" s="1667"/>
      <c r="H141" s="1667"/>
      <c r="I141" s="1667"/>
      <c r="K141" s="906"/>
      <c r="L141" s="906"/>
      <c r="M141" s="906"/>
      <c r="N141" s="906"/>
      <c r="O141" s="906"/>
      <c r="P141" s="906"/>
      <c r="Q141" s="906"/>
      <c r="R141" s="906"/>
      <c r="S141" s="906"/>
      <c r="T141" s="906"/>
      <c r="U141" s="906"/>
      <c r="V141" s="906"/>
      <c r="W141" s="906"/>
      <c r="X141" s="906"/>
      <c r="Y141" s="906"/>
      <c r="Z141" s="906"/>
      <c r="AA141" s="906"/>
    </row>
    <row r="142" spans="1:27" ht="15.75" customHeight="1">
      <c r="A142" s="936"/>
      <c r="B142" s="906"/>
      <c r="C142" s="906"/>
      <c r="D142" s="906"/>
      <c r="E142" s="906"/>
      <c r="F142" s="906"/>
      <c r="G142" s="1667"/>
      <c r="H142" s="1667"/>
      <c r="I142" s="906"/>
      <c r="J142" s="1700"/>
      <c r="K142" s="1700"/>
      <c r="L142" s="1700"/>
      <c r="M142" s="1700"/>
      <c r="N142" s="1700"/>
      <c r="O142" s="1700"/>
      <c r="P142" s="1700"/>
      <c r="Q142" s="1700"/>
      <c r="R142" s="1700"/>
      <c r="S142" s="1700"/>
      <c r="T142" s="1700"/>
      <c r="U142" s="1700"/>
      <c r="V142" s="1700"/>
      <c r="W142" s="1700"/>
      <c r="X142" s="1700"/>
      <c r="Y142" s="1700"/>
      <c r="Z142" s="1700"/>
      <c r="AA142" s="1700"/>
    </row>
    <row r="143" spans="1:27" ht="15.75" customHeight="1">
      <c r="A143" s="906"/>
      <c r="B143" s="906"/>
      <c r="C143" s="906"/>
      <c r="D143" s="906"/>
      <c r="E143" s="906"/>
      <c r="F143" s="906"/>
      <c r="G143" s="1667"/>
      <c r="H143" s="1667"/>
      <c r="I143" s="906"/>
      <c r="J143" s="1700"/>
      <c r="K143" s="1700"/>
      <c r="L143" s="1700"/>
      <c r="M143" s="1700"/>
      <c r="N143" s="1700"/>
      <c r="O143" s="1700"/>
      <c r="P143" s="1700"/>
      <c r="Q143" s="1700"/>
      <c r="R143" s="1700"/>
      <c r="S143" s="1700"/>
      <c r="T143" s="1700"/>
      <c r="U143" s="1700"/>
      <c r="V143" s="1700"/>
      <c r="W143" s="1700"/>
      <c r="X143" s="1700"/>
      <c r="Y143" s="1700"/>
      <c r="Z143" s="1700"/>
      <c r="AA143" s="1700"/>
    </row>
    <row r="144" spans="1:27" ht="15.75" customHeight="1">
      <c r="A144" s="906"/>
      <c r="B144" s="906"/>
      <c r="C144" s="906"/>
      <c r="D144" s="906"/>
      <c r="E144" s="906"/>
      <c r="F144" s="906"/>
      <c r="G144" s="1667"/>
      <c r="H144" s="1667"/>
      <c r="I144" s="906"/>
      <c r="J144" s="1700"/>
      <c r="K144" s="1700"/>
      <c r="L144" s="1700"/>
      <c r="M144" s="1700"/>
      <c r="N144" s="1700"/>
      <c r="O144" s="1700"/>
      <c r="P144" s="1700"/>
      <c r="Q144" s="1700"/>
      <c r="R144" s="1700"/>
      <c r="S144" s="1700"/>
      <c r="T144" s="1700"/>
      <c r="U144" s="1700"/>
      <c r="V144" s="1700"/>
      <c r="W144" s="1700"/>
      <c r="X144" s="1700"/>
      <c r="Y144" s="1700"/>
      <c r="Z144" s="1700"/>
      <c r="AA144" s="1700"/>
    </row>
    <row r="145" spans="1:27" ht="15.75" customHeight="1">
      <c r="A145" s="906"/>
      <c r="B145" s="906"/>
      <c r="C145" s="906"/>
      <c r="D145" s="906"/>
      <c r="E145" s="906"/>
      <c r="F145" s="906"/>
      <c r="G145" s="906"/>
      <c r="H145" s="906"/>
      <c r="I145" s="906"/>
      <c r="J145" s="906"/>
      <c r="K145" s="906"/>
      <c r="L145" s="906"/>
      <c r="M145" s="906"/>
      <c r="N145" s="906"/>
      <c r="O145" s="906"/>
      <c r="P145" s="906"/>
      <c r="Q145" s="906"/>
      <c r="R145" s="906"/>
      <c r="S145" s="906"/>
      <c r="T145" s="906"/>
      <c r="U145" s="906"/>
      <c r="V145" s="906"/>
      <c r="W145" s="906"/>
      <c r="X145" s="906"/>
      <c r="Y145" s="906"/>
      <c r="Z145" s="906"/>
      <c r="AA145" s="906"/>
    </row>
    <row r="146" spans="1:27" ht="15.75" customHeight="1">
      <c r="A146" s="936"/>
      <c r="B146" s="906"/>
      <c r="C146" s="906"/>
      <c r="D146" s="906"/>
      <c r="E146" s="906"/>
      <c r="F146" s="906"/>
      <c r="G146" s="906"/>
      <c r="H146" s="906"/>
      <c r="I146" s="906"/>
      <c r="J146" s="906"/>
      <c r="K146" s="906"/>
      <c r="L146" s="906"/>
      <c r="M146" s="906"/>
      <c r="N146" s="906"/>
      <c r="O146" s="906"/>
      <c r="P146" s="906"/>
      <c r="Q146" s="906"/>
      <c r="R146" s="906"/>
      <c r="S146" s="906"/>
      <c r="T146" s="906"/>
      <c r="U146" s="906"/>
      <c r="V146" s="906"/>
      <c r="W146" s="906"/>
      <c r="X146" s="906"/>
      <c r="Y146" s="906"/>
      <c r="Z146" s="906"/>
      <c r="AA146" s="906"/>
    </row>
    <row r="147" spans="1:27">
      <c r="A147" s="936"/>
      <c r="B147" s="936"/>
      <c r="C147" s="906"/>
      <c r="D147" s="906"/>
      <c r="E147" s="936"/>
      <c r="F147" s="906"/>
      <c r="G147" s="906"/>
      <c r="H147" s="936"/>
      <c r="I147" s="906"/>
      <c r="J147" s="906"/>
      <c r="K147" s="936"/>
      <c r="L147" s="906"/>
      <c r="M147" s="906"/>
      <c r="N147" s="936"/>
      <c r="O147" s="906"/>
      <c r="P147" s="906"/>
      <c r="Q147" s="906"/>
      <c r="R147" s="936"/>
      <c r="S147" s="906"/>
      <c r="T147" s="906"/>
      <c r="U147" s="906"/>
      <c r="V147" s="906"/>
      <c r="W147" s="936"/>
      <c r="X147" s="945"/>
      <c r="Y147" s="906"/>
      <c r="Z147" s="906"/>
      <c r="AA147" s="903"/>
    </row>
    <row r="148" spans="1:27" ht="15.75" customHeight="1">
      <c r="A148" s="936"/>
      <c r="B148" s="906"/>
      <c r="C148" s="906"/>
      <c r="D148" s="906"/>
      <c r="E148" s="906"/>
      <c r="F148" s="906"/>
      <c r="G148" s="906"/>
      <c r="H148" s="906"/>
      <c r="I148" s="906"/>
      <c r="J148" s="906"/>
      <c r="K148" s="906"/>
      <c r="L148" s="906"/>
      <c r="M148" s="906"/>
      <c r="N148" s="906"/>
      <c r="O148" s="906"/>
      <c r="P148" s="906"/>
      <c r="Q148" s="906"/>
      <c r="R148" s="906"/>
      <c r="S148" s="906"/>
      <c r="T148" s="906"/>
      <c r="U148" s="906"/>
      <c r="V148" s="906"/>
      <c r="W148" s="906"/>
      <c r="X148" s="906"/>
      <c r="Y148" s="906"/>
      <c r="Z148" s="906"/>
      <c r="AA148" s="906"/>
    </row>
    <row r="149" spans="1:27" ht="15.75" customHeight="1">
      <c r="A149" s="936"/>
      <c r="B149" s="906"/>
      <c r="C149" s="906"/>
      <c r="D149" s="906"/>
      <c r="E149" s="906"/>
      <c r="F149" s="906"/>
      <c r="G149" s="906"/>
      <c r="H149" s="906"/>
      <c r="I149" s="906"/>
      <c r="J149" s="906"/>
      <c r="K149" s="906"/>
      <c r="L149" s="906"/>
      <c r="M149" s="906"/>
      <c r="N149" s="906"/>
      <c r="O149" s="906"/>
      <c r="P149" s="906"/>
      <c r="Q149" s="906"/>
      <c r="R149" s="906"/>
      <c r="S149" s="906"/>
      <c r="T149" s="906"/>
      <c r="U149" s="906"/>
      <c r="V149" s="906"/>
      <c r="W149" s="906"/>
      <c r="X149" s="906"/>
      <c r="Y149" s="906"/>
      <c r="Z149" s="906"/>
      <c r="AA149" s="906"/>
    </row>
    <row r="150" spans="1:27" ht="15.75" customHeight="1">
      <c r="A150" s="936"/>
      <c r="B150" s="906"/>
      <c r="C150" s="906"/>
      <c r="D150" s="906"/>
      <c r="E150" s="906"/>
      <c r="F150" s="906"/>
      <c r="G150" s="906"/>
      <c r="H150" s="906"/>
      <c r="I150" s="906"/>
      <c r="J150" s="906"/>
      <c r="K150" s="906"/>
      <c r="L150" s="906"/>
      <c r="M150" s="906"/>
      <c r="N150" s="906"/>
      <c r="O150" s="906"/>
      <c r="P150" s="906"/>
      <c r="Q150" s="906"/>
      <c r="R150" s="906"/>
      <c r="S150" s="906"/>
      <c r="T150" s="906"/>
      <c r="U150" s="906"/>
      <c r="V150" s="906"/>
      <c r="W150" s="906"/>
      <c r="X150" s="906"/>
      <c r="Y150" s="906"/>
      <c r="Z150" s="906"/>
      <c r="AA150" s="906"/>
    </row>
    <row r="151" spans="1:27" ht="15.75" customHeight="1">
      <c r="A151" s="906"/>
      <c r="B151" s="906"/>
      <c r="C151" s="906"/>
      <c r="D151" s="906"/>
      <c r="E151" s="906"/>
      <c r="F151" s="906"/>
      <c r="G151" s="906"/>
      <c r="H151" s="906"/>
      <c r="I151" s="906"/>
      <c r="J151" s="906"/>
      <c r="K151" s="1667"/>
      <c r="L151" s="1667"/>
      <c r="M151" s="1667"/>
      <c r="N151" s="906"/>
      <c r="O151" s="906"/>
      <c r="P151" s="906"/>
      <c r="Q151" s="906"/>
      <c r="R151" s="906"/>
      <c r="S151" s="906"/>
      <c r="T151" s="906"/>
      <c r="U151" s="906"/>
      <c r="V151" s="906"/>
      <c r="W151" s="906"/>
      <c r="X151" s="906"/>
      <c r="Y151" s="906"/>
      <c r="Z151" s="906"/>
      <c r="AA151" s="906"/>
    </row>
    <row r="152" spans="1:27" ht="15.75" customHeight="1">
      <c r="A152" s="906"/>
      <c r="B152" s="906"/>
      <c r="C152" s="906"/>
      <c r="D152" s="906"/>
      <c r="E152" s="906"/>
      <c r="F152" s="906"/>
      <c r="G152" s="906"/>
      <c r="H152" s="906"/>
      <c r="I152" s="906"/>
      <c r="J152" s="906"/>
      <c r="K152" s="1667"/>
      <c r="L152" s="1667"/>
      <c r="M152" s="1667"/>
      <c r="N152" s="906"/>
      <c r="O152" s="906"/>
      <c r="P152" s="906"/>
      <c r="Q152" s="906"/>
      <c r="R152" s="906"/>
      <c r="S152" s="906"/>
      <c r="T152" s="906"/>
      <c r="U152" s="906"/>
      <c r="V152" s="906"/>
      <c r="W152" s="906"/>
      <c r="X152" s="906"/>
      <c r="Y152" s="906"/>
      <c r="Z152" s="906"/>
      <c r="AA152" s="906"/>
    </row>
    <row r="153" spans="1:27" ht="15.75" customHeight="1">
      <c r="A153" s="906"/>
      <c r="B153" s="906"/>
      <c r="C153" s="906"/>
      <c r="D153" s="906"/>
      <c r="E153" s="906"/>
      <c r="F153" s="906"/>
      <c r="G153" s="906"/>
      <c r="H153" s="906"/>
      <c r="I153" s="906"/>
      <c r="J153" s="906"/>
      <c r="K153" s="1667"/>
      <c r="L153" s="1667"/>
      <c r="M153" s="1667"/>
      <c r="N153" s="906"/>
      <c r="O153" s="906"/>
      <c r="P153" s="906"/>
      <c r="Q153" s="906"/>
      <c r="R153" s="906"/>
      <c r="S153" s="906"/>
      <c r="T153" s="906"/>
      <c r="U153" s="906"/>
      <c r="V153" s="906"/>
      <c r="W153" s="906"/>
      <c r="X153" s="906"/>
      <c r="Y153" s="906"/>
      <c r="Z153" s="906"/>
      <c r="AA153" s="906"/>
    </row>
    <row r="154" spans="1:27" ht="15.75" customHeight="1">
      <c r="A154" s="906"/>
      <c r="B154" s="906"/>
      <c r="C154" s="906"/>
      <c r="D154" s="906"/>
      <c r="E154" s="906"/>
      <c r="F154" s="906"/>
      <c r="G154" s="906"/>
      <c r="H154" s="906"/>
      <c r="I154" s="906"/>
      <c r="J154" s="906"/>
      <c r="K154" s="1667"/>
      <c r="L154" s="1667"/>
      <c r="M154" s="1667"/>
      <c r="N154" s="906"/>
      <c r="O154" s="906"/>
      <c r="P154" s="906"/>
      <c r="Q154" s="906"/>
      <c r="R154" s="906"/>
      <c r="S154" s="906"/>
      <c r="T154" s="906"/>
      <c r="U154" s="906"/>
      <c r="V154" s="906"/>
      <c r="W154" s="906"/>
      <c r="X154" s="906"/>
      <c r="Y154" s="906"/>
      <c r="Z154" s="906"/>
      <c r="AA154" s="906"/>
    </row>
    <row r="155" spans="1:27" ht="15.75" customHeight="1">
      <c r="A155" s="936"/>
      <c r="B155" s="906"/>
      <c r="C155" s="906"/>
      <c r="D155" s="906"/>
      <c r="E155" s="906"/>
      <c r="F155" s="906"/>
      <c r="G155" s="906"/>
      <c r="H155" s="906"/>
      <c r="I155" s="906"/>
      <c r="J155" s="906"/>
      <c r="K155" s="906"/>
      <c r="L155" s="906"/>
      <c r="M155" s="906"/>
      <c r="N155" s="906"/>
      <c r="O155" s="906"/>
      <c r="P155" s="906"/>
      <c r="Q155" s="906"/>
      <c r="R155" s="906"/>
      <c r="S155" s="906"/>
      <c r="T155" s="906"/>
      <c r="U155" s="906"/>
      <c r="V155" s="906"/>
      <c r="W155" s="906"/>
      <c r="X155" s="906"/>
      <c r="Y155" s="906"/>
      <c r="Z155" s="906"/>
      <c r="AA155" s="906"/>
    </row>
    <row r="156" spans="1:27" ht="15.75" customHeight="1">
      <c r="A156" s="906"/>
      <c r="B156" s="906"/>
      <c r="C156" s="906"/>
      <c r="D156" s="906"/>
      <c r="E156" s="906"/>
      <c r="F156" s="906"/>
      <c r="G156" s="906"/>
      <c r="H156" s="906"/>
      <c r="I156" s="906"/>
      <c r="J156" s="906"/>
      <c r="K156" s="2121"/>
      <c r="L156" s="2121"/>
      <c r="M156" s="2121"/>
      <c r="N156" s="2121"/>
      <c r="O156" s="906"/>
      <c r="P156" s="906"/>
      <c r="Q156" s="906"/>
      <c r="R156" s="906"/>
      <c r="S156" s="906"/>
      <c r="T156" s="906"/>
      <c r="U156" s="906"/>
      <c r="V156" s="906"/>
      <c r="W156" s="906"/>
      <c r="X156" s="906"/>
      <c r="Y156" s="906"/>
      <c r="Z156" s="906"/>
      <c r="AA156" s="906"/>
    </row>
    <row r="157" spans="1:27" ht="15.75" customHeight="1">
      <c r="A157" s="906"/>
      <c r="B157" s="906"/>
      <c r="C157" s="906"/>
      <c r="D157" s="906"/>
      <c r="E157" s="906"/>
      <c r="F157" s="906"/>
      <c r="G157" s="906"/>
      <c r="H157" s="906"/>
      <c r="I157" s="906"/>
      <c r="J157" s="906"/>
      <c r="K157" s="2121"/>
      <c r="L157" s="2121"/>
      <c r="M157" s="2121"/>
      <c r="N157" s="2121"/>
      <c r="O157" s="906"/>
      <c r="P157" s="906"/>
      <c r="Q157" s="906"/>
      <c r="R157" s="906"/>
      <c r="S157" s="906"/>
      <c r="T157" s="906"/>
      <c r="U157" s="906"/>
      <c r="V157" s="906"/>
      <c r="W157" s="906"/>
      <c r="X157" s="906"/>
      <c r="Y157" s="906"/>
      <c r="Z157" s="906"/>
      <c r="AA157" s="906"/>
    </row>
    <row r="158" spans="1:27" ht="15.75" customHeight="1">
      <c r="A158" s="936"/>
      <c r="B158" s="906"/>
      <c r="C158" s="906"/>
      <c r="D158" s="906"/>
      <c r="E158" s="906"/>
      <c r="F158" s="906"/>
      <c r="G158" s="906"/>
      <c r="H158" s="906"/>
      <c r="I158" s="906"/>
      <c r="J158" s="906"/>
      <c r="K158" s="906"/>
      <c r="L158" s="906"/>
      <c r="M158" s="906"/>
      <c r="N158" s="906"/>
      <c r="O158" s="906"/>
      <c r="P158" s="906"/>
      <c r="Q158" s="906"/>
      <c r="R158" s="906"/>
      <c r="S158" s="906"/>
      <c r="T158" s="906"/>
      <c r="U158" s="906"/>
      <c r="V158" s="906"/>
      <c r="W158" s="906"/>
      <c r="X158" s="906"/>
      <c r="Y158" s="906"/>
      <c r="Z158" s="906"/>
      <c r="AA158" s="906"/>
    </row>
    <row r="159" spans="1:27" ht="15.75" customHeight="1">
      <c r="A159" s="936"/>
      <c r="B159" s="906"/>
      <c r="C159" s="906"/>
      <c r="D159" s="906"/>
      <c r="E159" s="906"/>
      <c r="F159" s="906"/>
      <c r="G159" s="906"/>
      <c r="H159" s="906"/>
      <c r="I159" s="906"/>
      <c r="J159" s="906"/>
      <c r="K159" s="906"/>
      <c r="L159" s="906"/>
      <c r="M159" s="906"/>
      <c r="N159" s="906"/>
      <c r="O159" s="906"/>
      <c r="P159" s="906"/>
      <c r="Q159" s="906"/>
      <c r="R159" s="906"/>
      <c r="S159" s="906"/>
      <c r="T159" s="906"/>
      <c r="U159" s="906"/>
      <c r="V159" s="906"/>
      <c r="W159" s="906"/>
      <c r="X159" s="906"/>
      <c r="Y159" s="906"/>
      <c r="Z159" s="906"/>
      <c r="AA159" s="906"/>
    </row>
    <row r="160" spans="1:27" ht="15.75" customHeight="1">
      <c r="A160" s="906"/>
      <c r="B160" s="906"/>
      <c r="C160" s="906"/>
      <c r="D160" s="906"/>
      <c r="E160" s="906"/>
      <c r="F160" s="906"/>
      <c r="G160" s="906"/>
      <c r="H160" s="906"/>
      <c r="I160" s="906"/>
      <c r="J160" s="906"/>
      <c r="K160" s="906"/>
      <c r="L160" s="906"/>
      <c r="M160" s="906"/>
      <c r="N160" s="906"/>
      <c r="O160" s="906"/>
      <c r="P160" s="906"/>
      <c r="Q160" s="906"/>
      <c r="R160" s="906"/>
      <c r="S160" s="906"/>
      <c r="T160" s="906"/>
      <c r="U160" s="936"/>
      <c r="V160" s="906"/>
      <c r="W160" s="906"/>
      <c r="X160" s="936"/>
      <c r="Y160" s="906"/>
      <c r="Z160" s="906"/>
      <c r="AA160" s="906"/>
    </row>
    <row r="161" spans="1:27" ht="15.75" customHeight="1">
      <c r="A161" s="906"/>
      <c r="B161" s="906"/>
      <c r="C161" s="906"/>
      <c r="D161" s="906"/>
      <c r="E161" s="906"/>
      <c r="F161" s="906"/>
      <c r="G161" s="906"/>
      <c r="H161" s="906"/>
      <c r="I161" s="906"/>
      <c r="J161" s="906"/>
      <c r="K161" s="906"/>
      <c r="L161" s="906"/>
      <c r="M161" s="906"/>
      <c r="N161" s="906"/>
      <c r="O161" s="906"/>
      <c r="P161" s="906"/>
      <c r="Q161" s="906"/>
      <c r="R161" s="906"/>
      <c r="S161" s="906"/>
      <c r="T161" s="906"/>
      <c r="U161" s="906"/>
      <c r="V161" s="906"/>
      <c r="W161" s="906"/>
      <c r="X161" s="906"/>
      <c r="Y161" s="906"/>
      <c r="Z161" s="906"/>
      <c r="AA161" s="906"/>
    </row>
    <row r="162" spans="1:27" ht="15.75" customHeight="1">
      <c r="A162" s="906"/>
      <c r="B162" s="906"/>
      <c r="C162" s="906"/>
      <c r="D162" s="906"/>
      <c r="E162" s="906"/>
      <c r="F162" s="906"/>
      <c r="G162" s="906"/>
      <c r="H162" s="906"/>
      <c r="I162" s="906"/>
      <c r="J162" s="906"/>
      <c r="K162" s="906"/>
      <c r="L162" s="906"/>
      <c r="M162" s="906"/>
      <c r="N162" s="906"/>
      <c r="O162" s="906"/>
      <c r="P162" s="906"/>
      <c r="Q162" s="906"/>
      <c r="R162" s="906"/>
      <c r="S162" s="906"/>
      <c r="T162" s="906"/>
      <c r="U162" s="906"/>
      <c r="V162" s="906"/>
      <c r="W162" s="906"/>
      <c r="X162" s="906"/>
      <c r="Y162" s="906"/>
      <c r="Z162" s="906"/>
      <c r="AA162" s="906"/>
    </row>
    <row r="163" spans="1:27" ht="15.75" customHeight="1">
      <c r="A163" s="906"/>
      <c r="B163" s="906"/>
      <c r="C163" s="906"/>
      <c r="D163" s="906"/>
      <c r="E163" s="906"/>
      <c r="F163" s="906"/>
      <c r="G163" s="906"/>
      <c r="H163" s="906"/>
      <c r="I163" s="906"/>
      <c r="J163" s="906"/>
      <c r="K163" s="906"/>
      <c r="L163" s="906"/>
      <c r="M163" s="906"/>
      <c r="N163" s="906"/>
      <c r="O163" s="906"/>
      <c r="P163" s="906"/>
      <c r="Q163" s="906"/>
      <c r="R163" s="906"/>
      <c r="S163" s="906"/>
      <c r="T163" s="906"/>
      <c r="U163" s="906"/>
      <c r="V163" s="906"/>
      <c r="W163" s="906"/>
      <c r="X163" s="906"/>
      <c r="Y163" s="906"/>
      <c r="Z163" s="906"/>
      <c r="AA163" s="906"/>
    </row>
    <row r="164" spans="1:27" ht="15.75" customHeight="1">
      <c r="A164" s="906"/>
      <c r="B164" s="906"/>
      <c r="C164" s="906"/>
      <c r="D164" s="906"/>
      <c r="E164" s="906"/>
      <c r="F164" s="906"/>
      <c r="G164" s="906"/>
      <c r="H164" s="906"/>
      <c r="I164" s="906"/>
      <c r="J164" s="906"/>
      <c r="K164" s="906"/>
      <c r="L164" s="906"/>
      <c r="M164" s="906"/>
      <c r="N164" s="906"/>
      <c r="O164" s="906"/>
      <c r="P164" s="906"/>
      <c r="Q164" s="906"/>
      <c r="R164" s="906"/>
      <c r="S164" s="906"/>
      <c r="T164" s="906"/>
      <c r="U164" s="906"/>
      <c r="V164" s="906"/>
      <c r="W164" s="906"/>
      <c r="X164" s="906"/>
      <c r="Y164" s="906"/>
      <c r="Z164" s="906"/>
      <c r="AA164" s="906"/>
    </row>
    <row r="165" spans="1:27" ht="15.75" customHeight="1">
      <c r="A165" s="906"/>
      <c r="B165" s="906"/>
      <c r="C165" s="906"/>
      <c r="D165" s="906"/>
      <c r="E165" s="906"/>
      <c r="F165" s="906"/>
      <c r="G165" s="906"/>
      <c r="H165" s="906"/>
      <c r="I165" s="906"/>
      <c r="J165" s="906"/>
      <c r="K165" s="906"/>
      <c r="L165" s="906"/>
      <c r="M165" s="906"/>
      <c r="N165" s="906"/>
      <c r="O165" s="906"/>
      <c r="P165" s="906"/>
      <c r="Q165" s="906"/>
      <c r="R165" s="906"/>
      <c r="S165" s="906"/>
      <c r="T165" s="906"/>
      <c r="U165" s="906"/>
      <c r="V165" s="906"/>
      <c r="W165" s="906"/>
      <c r="X165" s="906"/>
      <c r="Y165" s="906"/>
      <c r="Z165" s="906"/>
      <c r="AA165" s="906"/>
    </row>
    <row r="166" spans="1:27" ht="15.75" customHeight="1">
      <c r="A166" s="906"/>
      <c r="B166" s="906"/>
      <c r="C166" s="906"/>
      <c r="D166" s="906"/>
      <c r="E166" s="906"/>
      <c r="F166" s="906"/>
      <c r="G166" s="906"/>
      <c r="H166" s="906"/>
      <c r="I166" s="906"/>
      <c r="J166" s="906"/>
      <c r="K166" s="906"/>
      <c r="L166" s="906"/>
      <c r="M166" s="906"/>
      <c r="N166" s="906"/>
      <c r="O166" s="906"/>
      <c r="P166" s="906"/>
      <c r="Q166" s="906"/>
      <c r="R166" s="906"/>
      <c r="S166" s="906"/>
      <c r="T166" s="906"/>
      <c r="U166" s="906"/>
      <c r="V166" s="906"/>
      <c r="W166" s="906"/>
      <c r="X166" s="906"/>
      <c r="Y166" s="906"/>
      <c r="Z166" s="906"/>
      <c r="AA166" s="906"/>
    </row>
    <row r="167" spans="1:27" ht="15.75" customHeight="1">
      <c r="A167" s="936"/>
      <c r="B167" s="906"/>
      <c r="C167" s="906"/>
      <c r="D167" s="906"/>
      <c r="E167" s="906"/>
      <c r="F167" s="906"/>
      <c r="G167" s="906"/>
      <c r="H167" s="906"/>
      <c r="I167" s="906"/>
      <c r="J167" s="906"/>
      <c r="K167" s="906"/>
      <c r="L167" s="906"/>
      <c r="M167" s="906"/>
      <c r="N167" s="906"/>
      <c r="O167" s="906"/>
      <c r="P167" s="906"/>
      <c r="Q167" s="906"/>
      <c r="R167" s="906"/>
      <c r="S167" s="906"/>
      <c r="T167" s="906"/>
      <c r="U167" s="906"/>
      <c r="V167" s="906"/>
      <c r="W167" s="906"/>
      <c r="X167" s="906"/>
      <c r="Y167" s="906"/>
      <c r="Z167" s="906"/>
      <c r="AA167" s="906"/>
    </row>
    <row r="168" spans="1:27" ht="15.75" customHeight="1">
      <c r="A168" s="906"/>
      <c r="B168" s="906"/>
      <c r="C168" s="906"/>
      <c r="D168" s="906"/>
      <c r="E168" s="906"/>
      <c r="F168" s="906"/>
      <c r="G168" s="906"/>
      <c r="H168" s="906"/>
      <c r="I168" s="975"/>
      <c r="J168" s="1667"/>
      <c r="K168" s="1667"/>
      <c r="L168" s="1667"/>
      <c r="M168" s="1667"/>
      <c r="N168" s="975"/>
      <c r="O168" s="975"/>
      <c r="P168" s="1667"/>
      <c r="Q168" s="1667"/>
      <c r="R168" s="1667"/>
      <c r="S168" s="1667"/>
      <c r="T168" s="975"/>
      <c r="U168" s="975"/>
      <c r="V168" s="1667"/>
      <c r="W168" s="1667"/>
      <c r="X168" s="1667"/>
      <c r="Y168" s="1667"/>
      <c r="Z168" s="945"/>
      <c r="AA168" s="906"/>
    </row>
    <row r="169" spans="1:27" ht="15.75" customHeight="1">
      <c r="A169" s="906"/>
      <c r="B169" s="906"/>
      <c r="C169" s="906"/>
      <c r="D169" s="975"/>
      <c r="E169" s="1667"/>
      <c r="F169" s="1667"/>
      <c r="G169" s="975"/>
      <c r="H169" s="906"/>
      <c r="I169" s="975"/>
      <c r="J169" s="2120"/>
      <c r="K169" s="2120"/>
      <c r="L169" s="2120"/>
      <c r="M169" s="2120"/>
      <c r="N169" s="975"/>
      <c r="O169" s="975"/>
      <c r="P169" s="2120"/>
      <c r="Q169" s="2120"/>
      <c r="R169" s="2120"/>
      <c r="S169" s="2120"/>
      <c r="T169" s="975"/>
      <c r="U169" s="975"/>
      <c r="V169" s="1753"/>
      <c r="W169" s="1753"/>
      <c r="X169" s="1753"/>
      <c r="Y169" s="1753"/>
      <c r="Z169" s="906"/>
      <c r="AA169" s="906"/>
    </row>
    <row r="170" spans="1:27" ht="15.75" customHeight="1">
      <c r="A170" s="906"/>
      <c r="B170" s="906"/>
      <c r="C170" s="906"/>
      <c r="D170" s="975"/>
      <c r="E170" s="1667"/>
      <c r="F170" s="1667"/>
      <c r="G170" s="975"/>
      <c r="H170" s="906"/>
      <c r="I170" s="975"/>
      <c r="J170" s="2120"/>
      <c r="K170" s="2120"/>
      <c r="L170" s="2120"/>
      <c r="M170" s="2120"/>
      <c r="N170" s="975"/>
      <c r="O170" s="975"/>
      <c r="P170" s="2120"/>
      <c r="Q170" s="2120"/>
      <c r="R170" s="2120"/>
      <c r="S170" s="2120"/>
      <c r="T170" s="975"/>
      <c r="U170" s="975"/>
      <c r="V170" s="1753"/>
      <c r="W170" s="1753"/>
      <c r="X170" s="1753"/>
      <c r="Y170" s="1753"/>
      <c r="Z170" s="906"/>
      <c r="AA170" s="906"/>
    </row>
    <row r="171" spans="1:27" ht="15.75" customHeight="1">
      <c r="A171" s="906"/>
      <c r="B171" s="906"/>
      <c r="C171" s="906"/>
      <c r="D171" s="975"/>
      <c r="E171" s="1667"/>
      <c r="F171" s="1667"/>
      <c r="G171" s="975"/>
      <c r="H171" s="906"/>
      <c r="I171" s="975"/>
      <c r="J171" s="2120"/>
      <c r="K171" s="2120"/>
      <c r="L171" s="2120"/>
      <c r="M171" s="2120"/>
      <c r="N171" s="975"/>
      <c r="O171" s="975"/>
      <c r="P171" s="2120"/>
      <c r="Q171" s="2120"/>
      <c r="R171" s="2120"/>
      <c r="S171" s="2120"/>
      <c r="T171" s="975"/>
      <c r="U171" s="975"/>
      <c r="V171" s="1753"/>
      <c r="W171" s="1753"/>
      <c r="X171" s="1753"/>
      <c r="Y171" s="1753"/>
      <c r="Z171" s="906"/>
      <c r="AA171" s="906"/>
    </row>
    <row r="172" spans="1:27" ht="15.75" customHeight="1">
      <c r="A172" s="906"/>
      <c r="B172" s="906"/>
      <c r="C172" s="906"/>
      <c r="D172" s="975"/>
      <c r="E172" s="1667"/>
      <c r="F172" s="1667"/>
      <c r="G172" s="975"/>
      <c r="H172" s="906"/>
      <c r="I172" s="975"/>
      <c r="J172" s="2120"/>
      <c r="K172" s="2120"/>
      <c r="L172" s="2120"/>
      <c r="M172" s="2120"/>
      <c r="N172" s="975"/>
      <c r="O172" s="975"/>
      <c r="P172" s="2120"/>
      <c r="Q172" s="2120"/>
      <c r="R172" s="2120"/>
      <c r="S172" s="2120"/>
      <c r="T172" s="975"/>
      <c r="U172" s="975"/>
      <c r="V172" s="1753"/>
      <c r="W172" s="1753"/>
      <c r="X172" s="1753"/>
      <c r="Y172" s="1753"/>
      <c r="Z172" s="906"/>
      <c r="AA172" s="906"/>
    </row>
    <row r="173" spans="1:27" ht="15.75" customHeight="1">
      <c r="A173" s="906"/>
      <c r="B173" s="906"/>
      <c r="C173" s="906"/>
      <c r="D173" s="975"/>
      <c r="E173" s="906"/>
      <c r="F173" s="906"/>
      <c r="G173" s="975"/>
      <c r="H173" s="906"/>
      <c r="I173" s="975"/>
      <c r="J173" s="906"/>
      <c r="K173" s="906"/>
      <c r="L173" s="906"/>
      <c r="M173" s="906"/>
      <c r="N173" s="975"/>
      <c r="O173" s="975"/>
      <c r="P173" s="975"/>
      <c r="Q173" s="906"/>
      <c r="R173" s="906"/>
      <c r="S173" s="975"/>
      <c r="T173" s="975"/>
      <c r="U173" s="975"/>
      <c r="V173" s="906"/>
      <c r="W173" s="906"/>
      <c r="X173" s="906"/>
      <c r="Y173" s="906"/>
      <c r="Z173" s="906"/>
      <c r="AA173" s="906"/>
    </row>
    <row r="174" spans="1:27" ht="15.75" customHeight="1">
      <c r="A174" s="906"/>
      <c r="B174" s="906"/>
      <c r="C174" s="906"/>
      <c r="D174" s="975"/>
      <c r="E174" s="906"/>
      <c r="F174" s="906"/>
      <c r="G174" s="975"/>
      <c r="H174" s="906"/>
      <c r="I174" s="975"/>
      <c r="J174" s="906"/>
      <c r="K174" s="906"/>
      <c r="L174" s="906"/>
      <c r="M174" s="906"/>
      <c r="N174" s="975"/>
      <c r="O174" s="975"/>
      <c r="P174" s="975"/>
      <c r="Q174" s="906"/>
      <c r="R174" s="906"/>
      <c r="S174" s="975"/>
      <c r="T174" s="975"/>
      <c r="U174" s="975"/>
      <c r="V174" s="906"/>
      <c r="W174" s="906"/>
      <c r="X174" s="906"/>
      <c r="Y174" s="906"/>
      <c r="Z174" s="906"/>
      <c r="AA174" s="906"/>
    </row>
    <row r="175" spans="1:27" ht="15.75" customHeight="1">
      <c r="A175" s="906"/>
      <c r="B175" s="906"/>
      <c r="C175" s="906"/>
      <c r="D175" s="975"/>
      <c r="E175" s="906"/>
      <c r="F175" s="906"/>
      <c r="G175" s="975"/>
      <c r="H175" s="906"/>
      <c r="I175" s="975"/>
      <c r="J175" s="906"/>
      <c r="K175" s="906"/>
      <c r="L175" s="906"/>
      <c r="M175" s="906"/>
      <c r="N175" s="975"/>
      <c r="O175" s="975"/>
      <c r="P175" s="975"/>
      <c r="Q175" s="906"/>
      <c r="R175" s="906"/>
      <c r="S175" s="975"/>
      <c r="T175" s="975"/>
      <c r="U175" s="975"/>
      <c r="V175" s="906"/>
      <c r="W175" s="906"/>
      <c r="X175" s="906"/>
      <c r="Y175" s="906"/>
      <c r="Z175" s="906"/>
      <c r="AA175" s="906"/>
    </row>
    <row r="176" spans="1:27" ht="15.75" customHeight="1">
      <c r="A176" s="906"/>
      <c r="B176" s="906"/>
      <c r="C176" s="906"/>
      <c r="D176" s="975"/>
      <c r="E176" s="906"/>
      <c r="F176" s="906"/>
      <c r="G176" s="975"/>
      <c r="H176" s="906"/>
      <c r="I176" s="975"/>
      <c r="J176" s="906"/>
      <c r="K176" s="906"/>
      <c r="L176" s="906"/>
      <c r="M176" s="906"/>
      <c r="N176" s="975"/>
      <c r="O176" s="975"/>
      <c r="P176" s="975"/>
      <c r="Q176" s="906"/>
      <c r="R176" s="906"/>
      <c r="S176" s="975"/>
      <c r="T176" s="975"/>
      <c r="U176" s="975"/>
      <c r="V176" s="906"/>
      <c r="W176" s="906"/>
      <c r="X176" s="906"/>
      <c r="Y176" s="906"/>
      <c r="Z176" s="906"/>
      <c r="AA176" s="906"/>
    </row>
    <row r="177" spans="1:28" ht="15.75" customHeight="1">
      <c r="A177" s="906"/>
      <c r="B177" s="906"/>
      <c r="C177" s="906"/>
      <c r="D177" s="906"/>
      <c r="E177" s="906"/>
      <c r="F177" s="906"/>
      <c r="G177" s="906"/>
      <c r="H177" s="906"/>
      <c r="I177" s="975"/>
      <c r="J177" s="2120"/>
      <c r="K177" s="2120"/>
      <c r="L177" s="2120"/>
      <c r="M177" s="2120"/>
      <c r="N177" s="975"/>
      <c r="O177" s="975"/>
      <c r="P177" s="2120"/>
      <c r="Q177" s="2120"/>
      <c r="R177" s="2120"/>
      <c r="S177" s="2120"/>
      <c r="T177" s="975"/>
      <c r="U177" s="975"/>
      <c r="V177" s="2120"/>
      <c r="W177" s="2120"/>
      <c r="X177" s="2120"/>
      <c r="Y177" s="2120"/>
      <c r="Z177" s="906"/>
      <c r="AA177" s="906"/>
    </row>
    <row r="178" spans="1:28" ht="15.75" customHeight="1">
      <c r="A178" s="936"/>
      <c r="B178" s="906"/>
      <c r="C178" s="906"/>
      <c r="D178" s="906"/>
      <c r="E178" s="906"/>
      <c r="F178" s="906"/>
      <c r="G178" s="906"/>
      <c r="H178" s="906"/>
      <c r="I178" s="906"/>
      <c r="J178" s="906"/>
      <c r="K178" s="906"/>
      <c r="L178" s="906"/>
      <c r="M178" s="906"/>
      <c r="N178" s="906"/>
      <c r="O178" s="906"/>
      <c r="P178" s="906"/>
      <c r="Q178" s="906"/>
      <c r="R178" s="906"/>
      <c r="S178" s="906"/>
      <c r="T178" s="906"/>
      <c r="U178" s="906"/>
      <c r="V178" s="906"/>
      <c r="W178" s="906"/>
      <c r="X178" s="906"/>
      <c r="Y178" s="906"/>
      <c r="Z178" s="906"/>
      <c r="AA178" s="906"/>
    </row>
    <row r="179" spans="1:28" ht="15.75" customHeight="1">
      <c r="A179" s="936"/>
      <c r="B179" s="906"/>
      <c r="C179" s="906"/>
      <c r="D179" s="906"/>
      <c r="E179" s="906"/>
      <c r="F179" s="906"/>
      <c r="G179" s="906"/>
      <c r="H179" s="906"/>
      <c r="I179" s="906"/>
      <c r="J179" s="906"/>
      <c r="K179" s="906"/>
      <c r="L179" s="906"/>
      <c r="M179" s="906"/>
      <c r="N179" s="906"/>
      <c r="O179" s="906"/>
      <c r="P179" s="906"/>
      <c r="Q179" s="906"/>
      <c r="R179" s="906"/>
      <c r="S179" s="906"/>
      <c r="T179" s="906"/>
      <c r="U179" s="906"/>
      <c r="V179" s="906"/>
      <c r="W179" s="906"/>
      <c r="X179" s="906"/>
      <c r="Y179" s="906"/>
      <c r="Z179" s="906"/>
      <c r="AA179" s="906"/>
    </row>
    <row r="180" spans="1:28" ht="15.75" customHeight="1">
      <c r="A180" s="936"/>
      <c r="B180" s="906"/>
      <c r="C180" s="906"/>
      <c r="D180" s="906"/>
      <c r="E180" s="906"/>
      <c r="F180" s="906"/>
      <c r="G180" s="906"/>
      <c r="H180" s="906"/>
      <c r="I180" s="906"/>
      <c r="J180" s="906"/>
      <c r="K180" s="906"/>
      <c r="L180" s="906"/>
      <c r="M180" s="906"/>
      <c r="N180" s="906"/>
      <c r="O180" s="906"/>
      <c r="P180" s="906"/>
      <c r="Q180" s="906"/>
      <c r="R180" s="906"/>
      <c r="S180" s="906"/>
      <c r="T180" s="906"/>
      <c r="U180" s="906"/>
      <c r="V180" s="906"/>
      <c r="W180" s="906"/>
      <c r="X180" s="906"/>
      <c r="Y180" s="906"/>
      <c r="Z180" s="906"/>
      <c r="AA180" s="906"/>
    </row>
    <row r="181" spans="1:28" ht="15.75" customHeight="1">
      <c r="A181" s="936"/>
      <c r="B181" s="906"/>
      <c r="C181" s="906"/>
      <c r="D181" s="906"/>
      <c r="E181" s="906"/>
      <c r="F181" s="906"/>
      <c r="G181" s="906"/>
      <c r="H181" s="906"/>
      <c r="I181" s="906"/>
      <c r="J181" s="1766"/>
      <c r="K181" s="1766"/>
      <c r="L181" s="1766"/>
      <c r="M181" s="1766"/>
      <c r="N181" s="1766"/>
      <c r="O181" s="975"/>
      <c r="P181" s="906"/>
      <c r="Q181" s="906"/>
      <c r="R181" s="906"/>
      <c r="S181" s="906"/>
      <c r="T181" s="906"/>
      <c r="U181" s="906"/>
      <c r="V181" s="906"/>
      <c r="W181" s="906"/>
      <c r="X181" s="906"/>
      <c r="Y181" s="906"/>
      <c r="Z181" s="906"/>
      <c r="AA181" s="906"/>
    </row>
    <row r="182" spans="1:28" ht="15.75" customHeight="1">
      <c r="A182" s="936"/>
      <c r="B182" s="906"/>
      <c r="C182" s="906"/>
      <c r="D182" s="906"/>
      <c r="E182" s="906"/>
      <c r="F182" s="906"/>
      <c r="G182" s="906"/>
      <c r="H182" s="906"/>
      <c r="I182" s="906"/>
      <c r="J182" s="906"/>
      <c r="K182" s="906"/>
      <c r="L182" s="1667"/>
      <c r="M182" s="1667"/>
      <c r="N182" s="1667"/>
      <c r="O182" s="1667"/>
      <c r="P182" s="1667"/>
      <c r="Q182" s="1667"/>
      <c r="R182" s="906"/>
      <c r="S182" s="906"/>
      <c r="T182" s="906"/>
      <c r="U182" s="906"/>
      <c r="V182" s="906"/>
      <c r="W182" s="906"/>
      <c r="X182" s="906"/>
      <c r="Y182" s="906"/>
      <c r="Z182" s="906"/>
      <c r="AA182" s="906"/>
    </row>
    <row r="183" spans="1:28" ht="15.75" customHeight="1">
      <c r="A183" s="936"/>
      <c r="B183" s="906"/>
      <c r="C183" s="906"/>
      <c r="D183" s="906"/>
      <c r="E183" s="906"/>
      <c r="F183" s="906"/>
      <c r="G183" s="906"/>
      <c r="H183" s="906"/>
      <c r="I183" s="1680"/>
      <c r="J183" s="1680"/>
      <c r="K183" s="1680"/>
      <c r="L183" s="1680"/>
      <c r="M183" s="1680"/>
      <c r="N183" s="1680"/>
      <c r="O183" s="1680"/>
      <c r="P183" s="1680"/>
      <c r="Q183" s="1680"/>
      <c r="R183" s="1680"/>
      <c r="S183" s="1680"/>
      <c r="T183" s="1680"/>
      <c r="U183" s="1680"/>
      <c r="V183" s="1680"/>
      <c r="W183" s="1680"/>
      <c r="X183" s="1680"/>
      <c r="Y183" s="1680"/>
      <c r="Z183" s="1680"/>
      <c r="AA183" s="1680"/>
    </row>
    <row r="184" spans="1:28">
      <c r="I184" s="2122"/>
      <c r="J184" s="2122"/>
      <c r="K184" s="2122"/>
      <c r="L184" s="2122"/>
      <c r="M184" s="2122"/>
      <c r="N184" s="2122"/>
      <c r="O184" s="2122"/>
      <c r="P184" s="2122"/>
      <c r="Q184" s="2122"/>
      <c r="R184" s="2122"/>
      <c r="S184" s="2122"/>
      <c r="T184" s="2122"/>
      <c r="U184" s="2122"/>
      <c r="V184" s="2122"/>
      <c r="W184" s="2122"/>
      <c r="X184" s="2122"/>
      <c r="Y184" s="2122"/>
      <c r="Z184" s="2122"/>
      <c r="AA184" s="2122"/>
    </row>
    <row r="185" spans="1:28" ht="13.5" customHeight="1">
      <c r="A185" s="936"/>
      <c r="B185" s="906"/>
      <c r="C185" s="906"/>
      <c r="D185" s="906"/>
      <c r="E185" s="906"/>
      <c r="F185" s="1680"/>
      <c r="G185" s="1680"/>
      <c r="H185" s="1680"/>
      <c r="I185" s="1680"/>
      <c r="J185" s="1680"/>
      <c r="K185" s="1680"/>
      <c r="L185" s="1680"/>
      <c r="M185" s="1680"/>
      <c r="N185" s="1680"/>
      <c r="O185" s="1680"/>
      <c r="P185" s="1680"/>
      <c r="Q185" s="1680"/>
      <c r="R185" s="1680"/>
      <c r="S185" s="1680"/>
      <c r="T185" s="1680"/>
      <c r="U185" s="1680"/>
      <c r="V185" s="1680"/>
      <c r="W185" s="1680"/>
      <c r="X185" s="1680"/>
      <c r="Y185" s="1680"/>
      <c r="Z185" s="1680"/>
      <c r="AA185" s="1680"/>
    </row>
    <row r="186" spans="1:28">
      <c r="A186" s="906"/>
      <c r="B186" s="906"/>
      <c r="C186" s="906"/>
      <c r="D186" s="906"/>
      <c r="E186" s="906"/>
      <c r="F186" s="1744"/>
      <c r="G186" s="1744"/>
      <c r="H186" s="1744"/>
      <c r="I186" s="1744"/>
      <c r="J186" s="1744"/>
      <c r="K186" s="1744"/>
      <c r="L186" s="1744"/>
      <c r="M186" s="1744"/>
      <c r="N186" s="1744"/>
      <c r="O186" s="1744"/>
      <c r="P186" s="1744"/>
      <c r="Q186" s="1744"/>
      <c r="R186" s="1744"/>
      <c r="S186" s="1744"/>
      <c r="T186" s="1744"/>
      <c r="U186" s="1744"/>
      <c r="V186" s="1744"/>
      <c r="W186" s="1744"/>
      <c r="X186" s="1744"/>
      <c r="Y186" s="1744"/>
      <c r="Z186" s="1744"/>
      <c r="AA186" s="1744"/>
    </row>
    <row r="187" spans="1:28">
      <c r="A187" s="906"/>
      <c r="B187" s="906"/>
      <c r="C187" s="906"/>
      <c r="D187" s="906"/>
      <c r="E187" s="906"/>
      <c r="F187" s="906"/>
      <c r="G187" s="906"/>
      <c r="H187" s="906"/>
      <c r="I187" s="906"/>
      <c r="J187" s="906"/>
      <c r="K187" s="906"/>
      <c r="L187" s="906"/>
      <c r="M187" s="906"/>
      <c r="N187" s="906"/>
      <c r="O187" s="906"/>
      <c r="P187" s="906"/>
      <c r="Q187" s="906"/>
      <c r="R187" s="906"/>
      <c r="S187" s="906"/>
      <c r="T187" s="906"/>
      <c r="U187" s="906"/>
      <c r="V187" s="906"/>
      <c r="W187" s="906"/>
      <c r="X187" s="906"/>
      <c r="Y187" s="906"/>
      <c r="Z187" s="906"/>
      <c r="AA187" s="906"/>
    </row>
    <row r="188" spans="1:28" ht="15.75" customHeight="1">
      <c r="A188" s="906"/>
      <c r="B188" s="906"/>
      <c r="C188" s="906"/>
      <c r="D188" s="906"/>
      <c r="E188" s="906"/>
      <c r="F188" s="906"/>
      <c r="G188" s="906"/>
      <c r="H188" s="906"/>
      <c r="I188" s="906"/>
      <c r="J188" s="906"/>
      <c r="K188" s="906"/>
      <c r="L188" s="906"/>
      <c r="M188" s="906"/>
      <c r="N188" s="906"/>
      <c r="O188" s="906"/>
      <c r="P188" s="906"/>
      <c r="Q188" s="906"/>
      <c r="R188" s="906"/>
      <c r="S188" s="906"/>
      <c r="T188" s="906"/>
      <c r="U188" s="906"/>
      <c r="V188" s="906"/>
      <c r="W188" s="906"/>
      <c r="X188" s="906"/>
      <c r="Y188" s="906"/>
      <c r="Z188" s="906"/>
      <c r="AA188" s="906"/>
    </row>
    <row r="189" spans="1:28" ht="15.75" customHeight="1">
      <c r="A189" s="906"/>
      <c r="B189" s="906"/>
      <c r="C189" s="906"/>
      <c r="D189" s="906"/>
      <c r="E189" s="906"/>
      <c r="F189" s="906"/>
      <c r="G189" s="906"/>
      <c r="H189" s="906"/>
      <c r="I189" s="906"/>
      <c r="J189" s="906"/>
      <c r="K189" s="906"/>
      <c r="L189" s="906"/>
      <c r="M189" s="906"/>
      <c r="N189" s="906"/>
      <c r="O189" s="906"/>
      <c r="P189" s="906"/>
      <c r="Q189" s="906"/>
      <c r="R189" s="906"/>
      <c r="S189" s="906"/>
      <c r="T189" s="906"/>
      <c r="U189" s="906"/>
      <c r="V189" s="906"/>
      <c r="W189" s="906"/>
      <c r="X189" s="906"/>
      <c r="Y189" s="906"/>
      <c r="Z189" s="906"/>
      <c r="AA189" s="906"/>
    </row>
    <row r="190" spans="1:28" ht="18.75" customHeight="1">
      <c r="A190" s="1667"/>
      <c r="B190" s="1667"/>
      <c r="C190" s="1667"/>
      <c r="D190" s="1667"/>
      <c r="E190" s="1667"/>
      <c r="F190" s="1667"/>
      <c r="G190" s="1667"/>
      <c r="H190" s="1667"/>
      <c r="I190" s="1667"/>
      <c r="J190" s="1667"/>
      <c r="K190" s="1667"/>
      <c r="L190" s="1667"/>
      <c r="M190" s="1667"/>
      <c r="N190" s="1667"/>
      <c r="O190" s="1667"/>
      <c r="P190" s="1667"/>
      <c r="Q190" s="1667"/>
      <c r="R190" s="1667"/>
      <c r="S190" s="1667"/>
      <c r="T190" s="1667"/>
      <c r="U190" s="1667"/>
      <c r="V190" s="1667"/>
      <c r="W190" s="1667"/>
      <c r="X190" s="1667"/>
      <c r="Y190" s="1667"/>
      <c r="Z190" s="1667"/>
      <c r="AA190" s="1667"/>
      <c r="AB190" s="903"/>
    </row>
    <row r="191" spans="1:28" ht="15.75" customHeight="1">
      <c r="A191" s="906"/>
      <c r="B191" s="906"/>
      <c r="C191" s="906"/>
      <c r="D191" s="906"/>
      <c r="E191" s="906"/>
      <c r="F191" s="906"/>
      <c r="G191" s="906"/>
      <c r="H191" s="906"/>
      <c r="I191" s="906"/>
      <c r="J191" s="906"/>
      <c r="K191" s="906"/>
      <c r="L191" s="906"/>
      <c r="M191" s="906"/>
      <c r="N191" s="906"/>
      <c r="O191" s="906"/>
      <c r="P191" s="906"/>
      <c r="Q191" s="906"/>
      <c r="R191" s="906"/>
      <c r="S191" s="906"/>
      <c r="T191" s="906"/>
      <c r="U191" s="906"/>
      <c r="V191" s="906"/>
      <c r="W191" s="906"/>
      <c r="X191" s="906"/>
      <c r="Y191" s="906"/>
      <c r="Z191" s="906"/>
      <c r="AA191" s="906"/>
      <c r="AB191" s="903"/>
    </row>
    <row r="192" spans="1:28" ht="15.75" customHeight="1">
      <c r="A192" s="936"/>
      <c r="B192" s="906"/>
      <c r="C192" s="906"/>
      <c r="D192" s="906"/>
      <c r="E192" s="906"/>
      <c r="F192" s="906"/>
      <c r="G192" s="903"/>
      <c r="H192" s="906"/>
      <c r="I192" s="906"/>
      <c r="J192" s="906"/>
      <c r="K192" s="906"/>
      <c r="L192" s="906"/>
      <c r="M192" s="906"/>
      <c r="N192" s="906"/>
      <c r="O192" s="906"/>
      <c r="P192" s="906"/>
      <c r="Q192" s="906"/>
      <c r="R192" s="906"/>
      <c r="S192" s="906"/>
      <c r="T192" s="906"/>
      <c r="U192" s="906"/>
      <c r="V192" s="906"/>
      <c r="W192" s="906"/>
      <c r="X192" s="906"/>
      <c r="Y192" s="906"/>
      <c r="Z192" s="906"/>
      <c r="AA192" s="906"/>
      <c r="AB192" s="903"/>
    </row>
    <row r="193" spans="1:28" ht="15.75" customHeight="1">
      <c r="A193" s="936"/>
      <c r="B193" s="906"/>
      <c r="C193" s="906"/>
      <c r="D193" s="906"/>
      <c r="E193" s="906"/>
      <c r="F193" s="906"/>
      <c r="G193" s="903"/>
      <c r="H193" s="903"/>
      <c r="I193" s="906"/>
      <c r="J193" s="906"/>
      <c r="K193" s="906"/>
      <c r="L193" s="903"/>
      <c r="M193" s="906"/>
      <c r="N193" s="906"/>
      <c r="O193" s="906"/>
      <c r="P193" s="906"/>
      <c r="Q193" s="906"/>
      <c r="R193" s="906"/>
      <c r="S193" s="906"/>
      <c r="T193" s="906"/>
      <c r="U193" s="906"/>
      <c r="V193" s="906"/>
      <c r="W193" s="906"/>
      <c r="X193" s="906"/>
      <c r="Y193" s="906"/>
      <c r="Z193" s="906"/>
      <c r="AA193" s="906"/>
      <c r="AB193" s="903"/>
    </row>
    <row r="194" spans="1:28" ht="15.75" customHeight="1">
      <c r="A194" s="936"/>
      <c r="B194" s="906"/>
      <c r="C194" s="906"/>
      <c r="D194" s="906"/>
      <c r="E194" s="906"/>
      <c r="F194" s="906"/>
      <c r="G194" s="906"/>
      <c r="H194" s="906"/>
      <c r="I194" s="906"/>
      <c r="J194" s="1766"/>
      <c r="K194" s="1766"/>
      <c r="L194" s="1766"/>
      <c r="M194" s="1766"/>
      <c r="N194" s="999"/>
      <c r="O194" s="906"/>
      <c r="P194" s="906"/>
      <c r="Q194" s="906"/>
      <c r="R194" s="906"/>
      <c r="S194" s="906"/>
      <c r="T194" s="906"/>
      <c r="U194" s="906"/>
      <c r="V194" s="906"/>
      <c r="W194" s="906"/>
      <c r="X194" s="906"/>
      <c r="Y194" s="906"/>
      <c r="Z194" s="906"/>
      <c r="AA194" s="906"/>
      <c r="AB194" s="903"/>
    </row>
    <row r="195" spans="1:28" ht="15.75" customHeight="1">
      <c r="A195" s="936"/>
      <c r="B195" s="906"/>
      <c r="C195" s="906"/>
      <c r="D195" s="906"/>
      <c r="E195" s="906"/>
      <c r="F195" s="906"/>
      <c r="G195" s="906"/>
      <c r="H195" s="906"/>
      <c r="I195" s="906"/>
      <c r="J195" s="1766"/>
      <c r="K195" s="1766"/>
      <c r="L195" s="1766"/>
      <c r="M195" s="1766"/>
      <c r="N195" s="999"/>
      <c r="O195" s="906"/>
      <c r="P195" s="906"/>
      <c r="Q195" s="906"/>
      <c r="R195" s="906"/>
      <c r="S195" s="906"/>
      <c r="T195" s="906"/>
      <c r="U195" s="906"/>
      <c r="V195" s="906"/>
      <c r="W195" s="906"/>
      <c r="X195" s="906"/>
      <c r="Y195" s="906"/>
      <c r="Z195" s="906"/>
      <c r="AA195" s="906"/>
      <c r="AB195" s="903"/>
    </row>
    <row r="196" spans="1:28" ht="15.75" customHeight="1">
      <c r="A196" s="936"/>
      <c r="B196" s="906"/>
      <c r="C196" s="906"/>
      <c r="D196" s="906"/>
      <c r="E196" s="906"/>
      <c r="F196" s="906"/>
      <c r="G196" s="906"/>
      <c r="H196" s="906"/>
      <c r="I196" s="906"/>
      <c r="J196" s="1766"/>
      <c r="K196" s="1766"/>
      <c r="L196" s="1766"/>
      <c r="M196" s="1766"/>
      <c r="N196" s="999"/>
      <c r="O196" s="906"/>
      <c r="P196" s="906"/>
      <c r="Q196" s="906"/>
      <c r="R196" s="906"/>
      <c r="S196" s="906"/>
      <c r="T196" s="906"/>
      <c r="U196" s="906"/>
      <c r="V196" s="906"/>
      <c r="W196" s="906"/>
      <c r="X196" s="906"/>
      <c r="Y196" s="906"/>
      <c r="Z196" s="906"/>
      <c r="AA196" s="906"/>
      <c r="AB196" s="903"/>
    </row>
    <row r="197" spans="1:28" ht="15.75" customHeight="1">
      <c r="A197" s="936"/>
      <c r="B197" s="906"/>
      <c r="C197" s="906"/>
      <c r="D197" s="906"/>
      <c r="E197" s="906"/>
      <c r="F197" s="906"/>
      <c r="G197" s="906"/>
      <c r="H197" s="906"/>
      <c r="I197" s="906"/>
      <c r="J197" s="1766"/>
      <c r="K197" s="1766"/>
      <c r="L197" s="1766"/>
      <c r="M197" s="1766"/>
      <c r="N197" s="999"/>
      <c r="O197" s="906"/>
      <c r="P197" s="906"/>
      <c r="Q197" s="906"/>
      <c r="R197" s="906"/>
      <c r="S197" s="906"/>
      <c r="T197" s="906"/>
      <c r="U197" s="906"/>
      <c r="V197" s="906"/>
      <c r="W197" s="906"/>
      <c r="X197" s="906"/>
      <c r="Y197" s="906"/>
      <c r="Z197" s="906"/>
      <c r="AA197" s="906"/>
      <c r="AB197" s="903"/>
    </row>
    <row r="198" spans="1:28" ht="15.75" customHeight="1">
      <c r="A198" s="936"/>
      <c r="B198" s="906"/>
      <c r="C198" s="906"/>
      <c r="D198" s="906"/>
      <c r="E198" s="906"/>
      <c r="F198" s="906"/>
      <c r="G198" s="906"/>
      <c r="H198" s="906"/>
      <c r="I198" s="906"/>
      <c r="J198" s="906"/>
      <c r="K198" s="906"/>
      <c r="L198" s="906"/>
      <c r="M198" s="906"/>
      <c r="N198" s="906"/>
      <c r="O198" s="906"/>
      <c r="P198" s="906"/>
      <c r="Q198" s="906"/>
      <c r="R198" s="906"/>
      <c r="S198" s="906"/>
      <c r="T198" s="906"/>
      <c r="U198" s="906"/>
      <c r="V198" s="906"/>
      <c r="W198" s="906"/>
      <c r="X198" s="906"/>
      <c r="Y198" s="906"/>
      <c r="Z198" s="906"/>
      <c r="AA198" s="906"/>
      <c r="AB198" s="903"/>
    </row>
    <row r="199" spans="1:28" ht="15.75" customHeight="1">
      <c r="A199" s="906"/>
      <c r="B199" s="906"/>
      <c r="C199" s="906"/>
      <c r="D199" s="1667"/>
      <c r="E199" s="1667"/>
      <c r="F199" s="1667"/>
      <c r="G199" s="1667"/>
      <c r="H199" s="975"/>
      <c r="I199" s="1667"/>
      <c r="J199" s="1667"/>
      <c r="K199" s="1667"/>
      <c r="L199" s="1667"/>
      <c r="M199" s="1667"/>
      <c r="N199" s="1667"/>
      <c r="O199" s="1667"/>
      <c r="P199" s="1667"/>
      <c r="Q199" s="1667"/>
      <c r="R199" s="1667"/>
      <c r="S199" s="1667"/>
      <c r="T199" s="1667"/>
      <c r="U199" s="1667"/>
      <c r="V199" s="975"/>
      <c r="W199" s="975"/>
      <c r="X199" s="1667"/>
      <c r="Y199" s="1667"/>
      <c r="Z199" s="1667"/>
      <c r="AA199" s="906"/>
      <c r="AB199" s="903"/>
    </row>
    <row r="200" spans="1:28" ht="15.75" customHeight="1">
      <c r="A200" s="906"/>
      <c r="B200" s="906"/>
      <c r="C200" s="906"/>
      <c r="D200" s="975"/>
      <c r="E200" s="1682"/>
      <c r="F200" s="1682"/>
      <c r="G200" s="975"/>
      <c r="H200" s="975"/>
      <c r="I200" s="906"/>
      <c r="J200" s="906"/>
      <c r="K200" s="906"/>
      <c r="L200" s="903"/>
      <c r="M200" s="906"/>
      <c r="N200" s="906"/>
      <c r="O200" s="906"/>
      <c r="P200" s="906"/>
      <c r="Q200" s="906"/>
      <c r="R200" s="903"/>
      <c r="S200" s="903"/>
      <c r="T200" s="903"/>
      <c r="U200" s="903"/>
      <c r="V200" s="975"/>
      <c r="W200" s="975"/>
      <c r="X200" s="1764"/>
      <c r="Y200" s="1764"/>
      <c r="Z200" s="1764"/>
      <c r="AA200" s="906"/>
      <c r="AB200" s="903"/>
    </row>
    <row r="201" spans="1:28" ht="15.75" customHeight="1">
      <c r="A201" s="906"/>
      <c r="B201" s="906"/>
      <c r="C201" s="906"/>
      <c r="D201" s="975"/>
      <c r="E201" s="1682"/>
      <c r="F201" s="1682"/>
      <c r="G201" s="975"/>
      <c r="H201" s="975"/>
      <c r="I201" s="906"/>
      <c r="J201" s="906"/>
      <c r="K201" s="906"/>
      <c r="L201" s="903"/>
      <c r="M201" s="906"/>
      <c r="N201" s="906"/>
      <c r="O201" s="906"/>
      <c r="P201" s="906"/>
      <c r="Q201" s="906"/>
      <c r="R201" s="903"/>
      <c r="S201" s="903"/>
      <c r="T201" s="903"/>
      <c r="U201" s="903"/>
      <c r="V201" s="975"/>
      <c r="W201" s="975"/>
      <c r="X201" s="1764"/>
      <c r="Y201" s="1764"/>
      <c r="Z201" s="1764"/>
      <c r="AA201" s="906"/>
      <c r="AB201" s="903"/>
    </row>
    <row r="202" spans="1:28" ht="15.75" customHeight="1">
      <c r="A202" s="906"/>
      <c r="B202" s="906"/>
      <c r="C202" s="906"/>
      <c r="D202" s="975"/>
      <c r="E202" s="1682"/>
      <c r="F202" s="1682"/>
      <c r="G202" s="975"/>
      <c r="H202" s="975"/>
      <c r="I202" s="906"/>
      <c r="J202" s="906"/>
      <c r="K202" s="906"/>
      <c r="L202" s="903"/>
      <c r="M202" s="906"/>
      <c r="N202" s="906"/>
      <c r="O202" s="906"/>
      <c r="P202" s="906"/>
      <c r="Q202" s="906"/>
      <c r="R202" s="903"/>
      <c r="S202" s="903"/>
      <c r="T202" s="903"/>
      <c r="U202" s="903"/>
      <c r="V202" s="975"/>
      <c r="W202" s="975"/>
      <c r="X202" s="1764"/>
      <c r="Y202" s="1764"/>
      <c r="Z202" s="1764"/>
      <c r="AA202" s="906"/>
      <c r="AB202" s="903"/>
    </row>
    <row r="203" spans="1:28" ht="15.75" customHeight="1">
      <c r="A203" s="906"/>
      <c r="B203" s="906"/>
      <c r="C203" s="906"/>
      <c r="D203" s="975"/>
      <c r="E203" s="1682"/>
      <c r="F203" s="1682"/>
      <c r="G203" s="975"/>
      <c r="H203" s="975"/>
      <c r="I203" s="906"/>
      <c r="J203" s="906"/>
      <c r="K203" s="906"/>
      <c r="L203" s="903"/>
      <c r="M203" s="906"/>
      <c r="N203" s="906"/>
      <c r="O203" s="906"/>
      <c r="P203" s="906"/>
      <c r="Q203" s="906"/>
      <c r="R203" s="903"/>
      <c r="S203" s="903"/>
      <c r="T203" s="903"/>
      <c r="U203" s="903"/>
      <c r="V203" s="975"/>
      <c r="W203" s="975"/>
      <c r="X203" s="1764"/>
      <c r="Y203" s="1764"/>
      <c r="Z203" s="1764"/>
      <c r="AA203" s="906"/>
      <c r="AB203" s="903"/>
    </row>
    <row r="204" spans="1:28" ht="15.75" customHeight="1">
      <c r="A204" s="906"/>
      <c r="B204" s="906"/>
      <c r="C204" s="906"/>
      <c r="D204" s="975"/>
      <c r="E204" s="1682"/>
      <c r="F204" s="1682"/>
      <c r="G204" s="975"/>
      <c r="H204" s="975"/>
      <c r="I204" s="906"/>
      <c r="J204" s="906"/>
      <c r="K204" s="906"/>
      <c r="L204" s="903"/>
      <c r="M204" s="906"/>
      <c r="N204" s="906"/>
      <c r="O204" s="906"/>
      <c r="P204" s="906"/>
      <c r="Q204" s="906"/>
      <c r="R204" s="903"/>
      <c r="S204" s="903"/>
      <c r="T204" s="903"/>
      <c r="U204" s="903"/>
      <c r="V204" s="975"/>
      <c r="W204" s="975"/>
      <c r="X204" s="1764"/>
      <c r="Y204" s="1764"/>
      <c r="Z204" s="1764"/>
      <c r="AA204" s="906"/>
      <c r="AB204" s="903"/>
    </row>
    <row r="205" spans="1:28" ht="15.75" customHeight="1">
      <c r="A205" s="906"/>
      <c r="B205" s="906"/>
      <c r="C205" s="906"/>
      <c r="D205" s="975"/>
      <c r="E205" s="1682"/>
      <c r="F205" s="1682"/>
      <c r="G205" s="975"/>
      <c r="H205" s="975"/>
      <c r="I205" s="906"/>
      <c r="J205" s="906"/>
      <c r="K205" s="906"/>
      <c r="L205" s="903"/>
      <c r="M205" s="906"/>
      <c r="N205" s="906"/>
      <c r="O205" s="906"/>
      <c r="P205" s="906"/>
      <c r="Q205" s="906"/>
      <c r="R205" s="903"/>
      <c r="S205" s="903"/>
      <c r="T205" s="903"/>
      <c r="U205" s="903"/>
      <c r="V205" s="975"/>
      <c r="W205" s="975"/>
      <c r="X205" s="1764"/>
      <c r="Y205" s="1764"/>
      <c r="Z205" s="1764"/>
      <c r="AA205" s="906"/>
      <c r="AB205" s="903"/>
    </row>
    <row r="206" spans="1:28" ht="15.75" customHeight="1">
      <c r="A206" s="936"/>
      <c r="B206" s="906"/>
      <c r="C206" s="906"/>
      <c r="D206" s="906"/>
      <c r="E206" s="906"/>
      <c r="F206" s="906"/>
      <c r="G206" s="906"/>
      <c r="H206" s="906"/>
      <c r="I206" s="906"/>
      <c r="J206" s="906"/>
      <c r="K206" s="906"/>
      <c r="L206" s="906"/>
      <c r="M206" s="906"/>
      <c r="N206" s="906"/>
      <c r="O206" s="906"/>
      <c r="P206" s="906"/>
      <c r="Q206" s="906"/>
      <c r="R206" s="906"/>
      <c r="S206" s="906"/>
      <c r="T206" s="906"/>
      <c r="U206" s="906"/>
      <c r="V206" s="906"/>
      <c r="W206" s="906"/>
      <c r="X206" s="906"/>
      <c r="Y206" s="906"/>
      <c r="Z206" s="906"/>
      <c r="AA206" s="906"/>
      <c r="AB206" s="903"/>
    </row>
    <row r="207" spans="1:28" ht="15.75" customHeight="1">
      <c r="A207" s="936"/>
      <c r="B207" s="906"/>
      <c r="C207" s="906"/>
      <c r="D207" s="906"/>
      <c r="E207" s="906"/>
      <c r="F207" s="2123"/>
      <c r="G207" s="2123"/>
      <c r="H207" s="2123"/>
      <c r="I207" s="2123"/>
      <c r="J207" s="2123"/>
      <c r="K207" s="2123"/>
      <c r="L207" s="2123"/>
      <c r="M207" s="2123"/>
      <c r="N207" s="2123"/>
      <c r="O207" s="2123"/>
      <c r="P207" s="2123"/>
      <c r="Q207" s="2123"/>
      <c r="R207" s="2123"/>
      <c r="S207" s="2123"/>
      <c r="T207" s="2123"/>
      <c r="U207" s="2123"/>
      <c r="V207" s="2123"/>
      <c r="W207" s="2123"/>
      <c r="X207" s="2123"/>
      <c r="Y207" s="2123"/>
      <c r="Z207" s="2123"/>
      <c r="AA207" s="2123"/>
      <c r="AB207" s="903"/>
    </row>
    <row r="208" spans="1:28" ht="15.75" customHeight="1">
      <c r="A208" s="906"/>
      <c r="B208" s="906"/>
      <c r="C208" s="906"/>
      <c r="D208" s="906"/>
      <c r="E208" s="906"/>
      <c r="F208" s="2123"/>
      <c r="G208" s="2123"/>
      <c r="H208" s="2123"/>
      <c r="I208" s="2123"/>
      <c r="J208" s="2123"/>
      <c r="K208" s="2123"/>
      <c r="L208" s="2123"/>
      <c r="M208" s="2123"/>
      <c r="N208" s="2123"/>
      <c r="O208" s="2123"/>
      <c r="P208" s="2123"/>
      <c r="Q208" s="2123"/>
      <c r="R208" s="2123"/>
      <c r="S208" s="2123"/>
      <c r="T208" s="2123"/>
      <c r="U208" s="2123"/>
      <c r="V208" s="2123"/>
      <c r="W208" s="2123"/>
      <c r="X208" s="2123"/>
      <c r="Y208" s="2123"/>
      <c r="Z208" s="2123"/>
      <c r="AA208" s="2123"/>
      <c r="AB208" s="903"/>
    </row>
    <row r="209" spans="1:28" ht="15.75" customHeight="1">
      <c r="A209" s="936"/>
      <c r="B209" s="906"/>
      <c r="C209" s="906"/>
      <c r="D209" s="906"/>
      <c r="E209" s="906"/>
      <c r="F209" s="906"/>
      <c r="G209" s="906"/>
      <c r="H209" s="906"/>
      <c r="I209" s="906"/>
      <c r="J209" s="906"/>
      <c r="K209" s="906"/>
      <c r="L209" s="906"/>
      <c r="M209" s="906"/>
      <c r="N209" s="906"/>
      <c r="O209" s="906"/>
      <c r="P209" s="906"/>
      <c r="Q209" s="906"/>
      <c r="R209" s="906"/>
      <c r="S209" s="906"/>
      <c r="T209" s="906"/>
      <c r="U209" s="906"/>
      <c r="V209" s="906"/>
      <c r="W209" s="906"/>
      <c r="X209" s="906"/>
      <c r="Y209" s="906"/>
      <c r="Z209" s="906"/>
      <c r="AA209" s="906"/>
      <c r="AB209" s="903"/>
    </row>
    <row r="210" spans="1:28" ht="15.75" customHeight="1">
      <c r="A210" s="906"/>
      <c r="B210" s="906"/>
      <c r="C210" s="906"/>
      <c r="D210" s="906"/>
      <c r="E210" s="906"/>
      <c r="F210" s="2123"/>
      <c r="G210" s="2123"/>
      <c r="H210" s="2123"/>
      <c r="I210" s="2123"/>
      <c r="J210" s="2123"/>
      <c r="K210" s="2123"/>
      <c r="L210" s="2123"/>
      <c r="M210" s="2123"/>
      <c r="N210" s="2123"/>
      <c r="O210" s="2123"/>
      <c r="P210" s="2123"/>
      <c r="Q210" s="2123"/>
      <c r="R210" s="2123"/>
      <c r="S210" s="2123"/>
      <c r="T210" s="2123"/>
      <c r="U210" s="2123"/>
      <c r="V210" s="2123"/>
      <c r="W210" s="2123"/>
      <c r="X210" s="2123"/>
      <c r="Y210" s="2123"/>
      <c r="Z210" s="2123"/>
      <c r="AA210" s="2123"/>
      <c r="AB210" s="903"/>
    </row>
    <row r="211" spans="1:28" ht="15.75" customHeight="1">
      <c r="A211" s="906"/>
      <c r="B211" s="906"/>
      <c r="C211" s="906"/>
      <c r="D211" s="906"/>
      <c r="E211" s="906"/>
      <c r="F211" s="2123"/>
      <c r="G211" s="2123"/>
      <c r="H211" s="2123"/>
      <c r="I211" s="2123"/>
      <c r="J211" s="2123"/>
      <c r="K211" s="2123"/>
      <c r="L211" s="2123"/>
      <c r="M211" s="2123"/>
      <c r="N211" s="2123"/>
      <c r="O211" s="2123"/>
      <c r="P211" s="2123"/>
      <c r="Q211" s="2123"/>
      <c r="R211" s="2123"/>
      <c r="S211" s="2123"/>
      <c r="T211" s="2123"/>
      <c r="U211" s="2123"/>
      <c r="V211" s="2123"/>
      <c r="W211" s="2123"/>
      <c r="X211" s="2123"/>
      <c r="Y211" s="2123"/>
      <c r="Z211" s="2123"/>
      <c r="AA211" s="2123"/>
      <c r="AB211" s="903"/>
    </row>
    <row r="212" spans="1:28" ht="15.75" customHeight="1">
      <c r="A212" s="906"/>
      <c r="B212" s="906"/>
      <c r="C212" s="906"/>
      <c r="D212" s="906"/>
      <c r="E212" s="906"/>
      <c r="F212" s="906"/>
      <c r="G212" s="906"/>
      <c r="H212" s="906"/>
      <c r="I212" s="906"/>
      <c r="J212" s="906"/>
      <c r="K212" s="906"/>
      <c r="L212" s="906"/>
      <c r="M212" s="906"/>
      <c r="N212" s="906"/>
      <c r="O212" s="906"/>
      <c r="P212" s="906"/>
      <c r="Q212" s="906"/>
      <c r="R212" s="906"/>
      <c r="S212" s="906"/>
      <c r="T212" s="906"/>
      <c r="U212" s="906"/>
      <c r="V212" s="906"/>
      <c r="W212" s="906"/>
      <c r="X212" s="906"/>
      <c r="Y212" s="906"/>
      <c r="Z212" s="906"/>
      <c r="AA212" s="906"/>
      <c r="AB212" s="903"/>
    </row>
    <row r="213" spans="1:28" ht="15.75" customHeight="1">
      <c r="A213" s="1089"/>
      <c r="B213" s="1089"/>
      <c r="C213" s="1089"/>
      <c r="D213" s="1089"/>
      <c r="E213" s="1089"/>
      <c r="F213" s="1089"/>
      <c r="G213" s="1089"/>
      <c r="H213" s="1089"/>
      <c r="I213" s="1089"/>
      <c r="J213" s="1089"/>
      <c r="K213" s="1089"/>
      <c r="L213" s="1089"/>
      <c r="M213" s="1089"/>
      <c r="N213" s="1089"/>
      <c r="O213" s="1089"/>
      <c r="P213" s="1089"/>
      <c r="Q213" s="1089"/>
      <c r="R213" s="1089"/>
      <c r="S213" s="1089"/>
      <c r="T213" s="1089"/>
      <c r="U213" s="1089"/>
      <c r="V213" s="1089"/>
      <c r="W213" s="1089"/>
      <c r="X213" s="1089"/>
      <c r="Y213" s="1089"/>
      <c r="Z213" s="1089"/>
      <c r="AA213" s="1089"/>
    </row>
    <row r="214" spans="1:28" ht="15.75" customHeight="1">
      <c r="A214" s="1089"/>
      <c r="B214" s="1089"/>
      <c r="C214" s="1089"/>
      <c r="D214" s="1089"/>
      <c r="E214" s="1089"/>
      <c r="F214" s="1089"/>
      <c r="G214" s="1089"/>
      <c r="H214" s="1089"/>
      <c r="I214" s="1089"/>
      <c r="J214" s="1089"/>
      <c r="K214" s="1089"/>
      <c r="L214" s="1089"/>
      <c r="M214" s="1089"/>
      <c r="N214" s="1089"/>
      <c r="O214" s="1089"/>
      <c r="P214" s="1089"/>
      <c r="Q214" s="1089"/>
      <c r="R214" s="1089"/>
      <c r="S214" s="1089"/>
      <c r="T214" s="1089"/>
      <c r="U214" s="1089"/>
      <c r="V214" s="1089"/>
      <c r="W214" s="1089"/>
      <c r="X214" s="1089"/>
      <c r="Y214" s="1089"/>
      <c r="Z214" s="1089"/>
      <c r="AA214" s="1089"/>
    </row>
    <row r="215" spans="1:28" ht="15.75" customHeight="1">
      <c r="A215" s="1089"/>
      <c r="B215" s="1089"/>
      <c r="C215" s="1089"/>
      <c r="D215" s="1089"/>
      <c r="E215" s="1089"/>
      <c r="F215" s="1089"/>
      <c r="G215" s="1089"/>
      <c r="H215" s="1089"/>
      <c r="I215" s="1089"/>
      <c r="J215" s="1089"/>
      <c r="K215" s="1089"/>
      <c r="L215" s="1089"/>
      <c r="M215" s="1089"/>
      <c r="N215" s="1089"/>
      <c r="O215" s="1089"/>
      <c r="P215" s="1089"/>
      <c r="Q215" s="1089"/>
      <c r="R215" s="1089"/>
      <c r="S215" s="1089"/>
      <c r="T215" s="1089"/>
      <c r="U215" s="1089"/>
      <c r="V215" s="1089"/>
      <c r="W215" s="1089"/>
      <c r="X215" s="1089"/>
      <c r="Y215" s="1089"/>
      <c r="Z215" s="1089"/>
      <c r="AA215" s="1089"/>
    </row>
    <row r="216" spans="1:28" ht="18.75" customHeight="1">
      <c r="A216" s="1667"/>
      <c r="B216" s="1667"/>
      <c r="C216" s="1667"/>
      <c r="D216" s="1667"/>
      <c r="E216" s="1667"/>
      <c r="F216" s="1667"/>
      <c r="G216" s="1667"/>
      <c r="H216" s="1667"/>
      <c r="I216" s="1667"/>
      <c r="J216" s="1667"/>
      <c r="K216" s="1667"/>
      <c r="L216" s="1667"/>
      <c r="M216" s="1667"/>
      <c r="N216" s="1667"/>
      <c r="O216" s="1667"/>
      <c r="P216" s="1667"/>
      <c r="Q216" s="1667"/>
      <c r="R216" s="1667"/>
      <c r="S216" s="1667"/>
      <c r="T216" s="1667"/>
      <c r="U216" s="1667"/>
      <c r="V216" s="1667"/>
      <c r="W216" s="1667"/>
      <c r="X216" s="1667"/>
      <c r="Y216" s="1667"/>
      <c r="Z216" s="1667"/>
      <c r="AA216" s="1667"/>
      <c r="AB216" s="903"/>
    </row>
    <row r="217" spans="1:28" ht="15.75" customHeight="1">
      <c r="A217" s="906"/>
      <c r="B217" s="906"/>
      <c r="C217" s="906"/>
      <c r="D217" s="906"/>
      <c r="E217" s="906"/>
      <c r="F217" s="906"/>
      <c r="G217" s="906"/>
      <c r="H217" s="906"/>
      <c r="I217" s="906"/>
      <c r="J217" s="906"/>
      <c r="K217" s="906"/>
      <c r="L217" s="906"/>
      <c r="M217" s="906"/>
      <c r="N217" s="906"/>
      <c r="O217" s="906"/>
      <c r="P217" s="906"/>
      <c r="Q217" s="906"/>
      <c r="R217" s="906"/>
      <c r="S217" s="906"/>
      <c r="T217" s="906"/>
      <c r="U217" s="906"/>
      <c r="V217" s="906"/>
      <c r="W217" s="906"/>
      <c r="X217" s="906"/>
      <c r="Y217" s="906"/>
      <c r="Z217" s="906"/>
      <c r="AA217" s="906"/>
      <c r="AB217" s="903"/>
    </row>
    <row r="218" spans="1:28" ht="15.75" customHeight="1">
      <c r="A218" s="936"/>
      <c r="B218" s="906"/>
      <c r="C218" s="906"/>
      <c r="D218" s="906"/>
      <c r="E218" s="906"/>
      <c r="F218" s="906"/>
      <c r="G218" s="903"/>
      <c r="H218" s="906"/>
      <c r="I218" s="906"/>
      <c r="J218" s="906"/>
      <c r="K218" s="906"/>
      <c r="L218" s="906"/>
      <c r="M218" s="906"/>
      <c r="N218" s="906"/>
      <c r="O218" s="906"/>
      <c r="P218" s="906"/>
      <c r="Q218" s="906"/>
      <c r="R218" s="906"/>
      <c r="S218" s="906"/>
      <c r="T218" s="906"/>
      <c r="U218" s="906"/>
      <c r="V218" s="906"/>
      <c r="W218" s="906"/>
      <c r="X218" s="906"/>
      <c r="Y218" s="906"/>
      <c r="Z218" s="906"/>
      <c r="AA218" s="906"/>
      <c r="AB218" s="903"/>
    </row>
    <row r="219" spans="1:28" ht="15.75" customHeight="1">
      <c r="A219" s="936"/>
      <c r="B219" s="906"/>
      <c r="C219" s="906"/>
      <c r="D219" s="906"/>
      <c r="E219" s="906"/>
      <c r="F219" s="906"/>
      <c r="G219" s="903"/>
      <c r="H219" s="903"/>
      <c r="I219" s="906"/>
      <c r="J219" s="906"/>
      <c r="K219" s="906"/>
      <c r="L219" s="903"/>
      <c r="M219" s="906"/>
      <c r="N219" s="906"/>
      <c r="O219" s="906"/>
      <c r="P219" s="906"/>
      <c r="Q219" s="906"/>
      <c r="R219" s="906"/>
      <c r="S219" s="906"/>
      <c r="T219" s="906"/>
      <c r="U219" s="906"/>
      <c r="V219" s="906"/>
      <c r="W219" s="906"/>
      <c r="X219" s="906"/>
      <c r="Y219" s="906"/>
      <c r="Z219" s="906"/>
      <c r="AA219" s="906"/>
      <c r="AB219" s="903"/>
    </row>
    <row r="220" spans="1:28" ht="15.75" customHeight="1">
      <c r="A220" s="936"/>
      <c r="B220" s="906"/>
      <c r="C220" s="906"/>
      <c r="D220" s="906"/>
      <c r="E220" s="906"/>
      <c r="F220" s="906"/>
      <c r="G220" s="906"/>
      <c r="H220" s="906"/>
      <c r="I220" s="906"/>
      <c r="J220" s="1766"/>
      <c r="K220" s="1766"/>
      <c r="L220" s="1766"/>
      <c r="M220" s="1766"/>
      <c r="N220" s="999"/>
      <c r="O220" s="906"/>
      <c r="P220" s="906"/>
      <c r="Q220" s="906"/>
      <c r="R220" s="906"/>
      <c r="S220" s="906"/>
      <c r="T220" s="906"/>
      <c r="U220" s="906"/>
      <c r="V220" s="906"/>
      <c r="W220" s="906"/>
      <c r="X220" s="906"/>
      <c r="Y220" s="906"/>
      <c r="Z220" s="906"/>
      <c r="AA220" s="906"/>
      <c r="AB220" s="903"/>
    </row>
    <row r="221" spans="1:28" ht="15.75" customHeight="1">
      <c r="A221" s="936"/>
      <c r="B221" s="906"/>
      <c r="C221" s="906"/>
      <c r="D221" s="906"/>
      <c r="E221" s="906"/>
      <c r="F221" s="906"/>
      <c r="G221" s="906"/>
      <c r="H221" s="906"/>
      <c r="I221" s="906"/>
      <c r="J221" s="1766"/>
      <c r="K221" s="1766"/>
      <c r="L221" s="1766"/>
      <c r="M221" s="1766"/>
      <c r="N221" s="999"/>
      <c r="O221" s="906"/>
      <c r="P221" s="906"/>
      <c r="Q221" s="906"/>
      <c r="R221" s="906"/>
      <c r="S221" s="906"/>
      <c r="T221" s="906"/>
      <c r="U221" s="906"/>
      <c r="V221" s="906"/>
      <c r="W221" s="906"/>
      <c r="X221" s="906"/>
      <c r="Y221" s="906"/>
      <c r="Z221" s="906"/>
      <c r="AA221" s="906"/>
      <c r="AB221" s="903"/>
    </row>
    <row r="222" spans="1:28" ht="15.75" customHeight="1">
      <c r="A222" s="936"/>
      <c r="B222" s="906"/>
      <c r="C222" s="906"/>
      <c r="D222" s="906"/>
      <c r="E222" s="906"/>
      <c r="F222" s="906"/>
      <c r="G222" s="906"/>
      <c r="H222" s="906"/>
      <c r="I222" s="906"/>
      <c r="J222" s="1766"/>
      <c r="K222" s="1766"/>
      <c r="L222" s="1766"/>
      <c r="M222" s="1766"/>
      <c r="N222" s="999"/>
      <c r="O222" s="906"/>
      <c r="P222" s="906"/>
      <c r="Q222" s="906"/>
      <c r="R222" s="906"/>
      <c r="S222" s="906"/>
      <c r="T222" s="906"/>
      <c r="U222" s="906"/>
      <c r="V222" s="906"/>
      <c r="W222" s="906"/>
      <c r="X222" s="906"/>
      <c r="Y222" s="906"/>
      <c r="Z222" s="906"/>
      <c r="AA222" s="906"/>
      <c r="AB222" s="903"/>
    </row>
    <row r="223" spans="1:28" ht="15.75" customHeight="1">
      <c r="A223" s="936"/>
      <c r="B223" s="906"/>
      <c r="C223" s="906"/>
      <c r="D223" s="906"/>
      <c r="E223" s="906"/>
      <c r="F223" s="906"/>
      <c r="G223" s="906"/>
      <c r="H223" s="906"/>
      <c r="I223" s="906"/>
      <c r="J223" s="1766"/>
      <c r="K223" s="1766"/>
      <c r="L223" s="1766"/>
      <c r="M223" s="1766"/>
      <c r="N223" s="999"/>
      <c r="O223" s="906"/>
      <c r="P223" s="906"/>
      <c r="Q223" s="906"/>
      <c r="R223" s="906"/>
      <c r="S223" s="906"/>
      <c r="T223" s="906"/>
      <c r="U223" s="906"/>
      <c r="V223" s="906"/>
      <c r="W223" s="906"/>
      <c r="X223" s="906"/>
      <c r="Y223" s="906"/>
      <c r="Z223" s="906"/>
      <c r="AA223" s="906"/>
      <c r="AB223" s="903"/>
    </row>
    <row r="224" spans="1:28" ht="15.75" customHeight="1">
      <c r="A224" s="936"/>
      <c r="B224" s="906"/>
      <c r="C224" s="906"/>
      <c r="D224" s="906"/>
      <c r="E224" s="906"/>
      <c r="F224" s="906"/>
      <c r="G224" s="906"/>
      <c r="H224" s="906"/>
      <c r="I224" s="906"/>
      <c r="J224" s="906"/>
      <c r="K224" s="906"/>
      <c r="L224" s="906"/>
      <c r="M224" s="906"/>
      <c r="N224" s="906"/>
      <c r="O224" s="906"/>
      <c r="P224" s="906"/>
      <c r="Q224" s="906"/>
      <c r="R224" s="906"/>
      <c r="S224" s="906"/>
      <c r="T224" s="906"/>
      <c r="U224" s="906"/>
      <c r="V224" s="906"/>
      <c r="W224" s="906"/>
      <c r="X224" s="906"/>
      <c r="Y224" s="906"/>
      <c r="Z224" s="906"/>
      <c r="AA224" s="906"/>
      <c r="AB224" s="903"/>
    </row>
    <row r="225" spans="1:28" ht="15.75" customHeight="1">
      <c r="A225" s="906"/>
      <c r="B225" s="906"/>
      <c r="C225" s="906"/>
      <c r="D225" s="1667"/>
      <c r="E225" s="1667"/>
      <c r="F225" s="1667"/>
      <c r="G225" s="1667"/>
      <c r="H225" s="975"/>
      <c r="I225" s="1667"/>
      <c r="J225" s="1667"/>
      <c r="K225" s="1667"/>
      <c r="L225" s="1667"/>
      <c r="M225" s="1667"/>
      <c r="N225" s="1667"/>
      <c r="O225" s="1667"/>
      <c r="P225" s="1667"/>
      <c r="Q225" s="1667"/>
      <c r="R225" s="1667"/>
      <c r="S225" s="1667"/>
      <c r="T225" s="1667"/>
      <c r="U225" s="1667"/>
      <c r="V225" s="975"/>
      <c r="W225" s="975"/>
      <c r="X225" s="1667"/>
      <c r="Y225" s="1667"/>
      <c r="Z225" s="1667"/>
      <c r="AA225" s="906"/>
      <c r="AB225" s="903"/>
    </row>
    <row r="226" spans="1:28" ht="15.75" customHeight="1">
      <c r="A226" s="906"/>
      <c r="B226" s="906"/>
      <c r="C226" s="906"/>
      <c r="D226" s="975"/>
      <c r="E226" s="1682"/>
      <c r="F226" s="1682"/>
      <c r="G226" s="975"/>
      <c r="H226" s="975"/>
      <c r="I226" s="906"/>
      <c r="J226" s="906"/>
      <c r="K226" s="906"/>
      <c r="L226" s="903"/>
      <c r="M226" s="906"/>
      <c r="N226" s="906"/>
      <c r="O226" s="906"/>
      <c r="P226" s="906"/>
      <c r="Q226" s="906"/>
      <c r="R226" s="903"/>
      <c r="S226" s="903"/>
      <c r="T226" s="903"/>
      <c r="U226" s="903"/>
      <c r="V226" s="975"/>
      <c r="W226" s="975"/>
      <c r="X226" s="1764"/>
      <c r="Y226" s="1764"/>
      <c r="Z226" s="1764"/>
      <c r="AA226" s="906"/>
      <c r="AB226" s="903"/>
    </row>
    <row r="227" spans="1:28" ht="15.75" customHeight="1">
      <c r="A227" s="906"/>
      <c r="B227" s="906"/>
      <c r="C227" s="906"/>
      <c r="D227" s="975"/>
      <c r="E227" s="1682"/>
      <c r="F227" s="1682"/>
      <c r="G227" s="975"/>
      <c r="H227" s="975"/>
      <c r="I227" s="906"/>
      <c r="J227" s="906"/>
      <c r="K227" s="906"/>
      <c r="L227" s="903"/>
      <c r="M227" s="906"/>
      <c r="N227" s="906"/>
      <c r="O227" s="906"/>
      <c r="P227" s="906"/>
      <c r="Q227" s="906"/>
      <c r="R227" s="903"/>
      <c r="S227" s="903"/>
      <c r="T227" s="903"/>
      <c r="U227" s="903"/>
      <c r="V227" s="975"/>
      <c r="W227" s="975"/>
      <c r="X227" s="1764"/>
      <c r="Y227" s="1764"/>
      <c r="Z227" s="1764"/>
      <c r="AA227" s="906"/>
      <c r="AB227" s="903"/>
    </row>
    <row r="228" spans="1:28" ht="15.75" customHeight="1">
      <c r="A228" s="906"/>
      <c r="B228" s="906"/>
      <c r="C228" s="906"/>
      <c r="D228" s="975"/>
      <c r="E228" s="1682"/>
      <c r="F228" s="1682"/>
      <c r="G228" s="975"/>
      <c r="H228" s="975"/>
      <c r="I228" s="906"/>
      <c r="J228" s="906"/>
      <c r="K228" s="906"/>
      <c r="L228" s="903"/>
      <c r="M228" s="906"/>
      <c r="N228" s="906"/>
      <c r="O228" s="906"/>
      <c r="P228" s="906"/>
      <c r="Q228" s="906"/>
      <c r="R228" s="903"/>
      <c r="S228" s="903"/>
      <c r="T228" s="903"/>
      <c r="U228" s="903"/>
      <c r="V228" s="975"/>
      <c r="W228" s="975"/>
      <c r="X228" s="1764"/>
      <c r="Y228" s="1764"/>
      <c r="Z228" s="1764"/>
      <c r="AA228" s="906"/>
      <c r="AB228" s="903"/>
    </row>
    <row r="229" spans="1:28" ht="15.75" customHeight="1">
      <c r="A229" s="906"/>
      <c r="B229" s="906"/>
      <c r="C229" s="906"/>
      <c r="D229" s="975"/>
      <c r="E229" s="1682"/>
      <c r="F229" s="1682"/>
      <c r="G229" s="975"/>
      <c r="H229" s="975"/>
      <c r="I229" s="906"/>
      <c r="J229" s="906"/>
      <c r="K229" s="906"/>
      <c r="L229" s="903"/>
      <c r="M229" s="906"/>
      <c r="N229" s="906"/>
      <c r="O229" s="906"/>
      <c r="P229" s="906"/>
      <c r="Q229" s="906"/>
      <c r="R229" s="903"/>
      <c r="S229" s="903"/>
      <c r="T229" s="903"/>
      <c r="U229" s="903"/>
      <c r="V229" s="975"/>
      <c r="W229" s="975"/>
      <c r="X229" s="1764"/>
      <c r="Y229" s="1764"/>
      <c r="Z229" s="1764"/>
      <c r="AA229" s="906"/>
      <c r="AB229" s="903"/>
    </row>
    <row r="230" spans="1:28" ht="15.75" customHeight="1">
      <c r="A230" s="906"/>
      <c r="B230" s="906"/>
      <c r="C230" s="906"/>
      <c r="D230" s="975"/>
      <c r="E230" s="1682"/>
      <c r="F230" s="1682"/>
      <c r="G230" s="975"/>
      <c r="H230" s="975"/>
      <c r="I230" s="906"/>
      <c r="J230" s="906"/>
      <c r="K230" s="906"/>
      <c r="L230" s="903"/>
      <c r="M230" s="906"/>
      <c r="N230" s="906"/>
      <c r="O230" s="906"/>
      <c r="P230" s="906"/>
      <c r="Q230" s="906"/>
      <c r="R230" s="903"/>
      <c r="S230" s="903"/>
      <c r="T230" s="903"/>
      <c r="U230" s="903"/>
      <c r="V230" s="975"/>
      <c r="W230" s="975"/>
      <c r="X230" s="1764"/>
      <c r="Y230" s="1764"/>
      <c r="Z230" s="1764"/>
      <c r="AA230" s="906"/>
      <c r="AB230" s="903"/>
    </row>
    <row r="231" spans="1:28" ht="15.75" customHeight="1">
      <c r="A231" s="906"/>
      <c r="B231" s="906"/>
      <c r="C231" s="906"/>
      <c r="D231" s="975"/>
      <c r="E231" s="1682"/>
      <c r="F231" s="1682"/>
      <c r="G231" s="975"/>
      <c r="H231" s="975"/>
      <c r="I231" s="906"/>
      <c r="J231" s="906"/>
      <c r="K231" s="906"/>
      <c r="L231" s="903"/>
      <c r="M231" s="906"/>
      <c r="N231" s="906"/>
      <c r="O231" s="906"/>
      <c r="P231" s="906"/>
      <c r="Q231" s="906"/>
      <c r="R231" s="903"/>
      <c r="S231" s="903"/>
      <c r="T231" s="903"/>
      <c r="U231" s="903"/>
      <c r="V231" s="975"/>
      <c r="W231" s="975"/>
      <c r="X231" s="1764"/>
      <c r="Y231" s="1764"/>
      <c r="Z231" s="1764"/>
      <c r="AA231" s="906"/>
      <c r="AB231" s="903"/>
    </row>
    <row r="232" spans="1:28" ht="15.75" customHeight="1">
      <c r="A232" s="936"/>
      <c r="B232" s="906"/>
      <c r="C232" s="906"/>
      <c r="D232" s="906"/>
      <c r="E232" s="906"/>
      <c r="F232" s="906"/>
      <c r="G232" s="906"/>
      <c r="H232" s="906"/>
      <c r="I232" s="906"/>
      <c r="J232" s="906"/>
      <c r="K232" s="906"/>
      <c r="L232" s="906"/>
      <c r="M232" s="906"/>
      <c r="N232" s="906"/>
      <c r="O232" s="906"/>
      <c r="P232" s="906"/>
      <c r="Q232" s="906"/>
      <c r="R232" s="906"/>
      <c r="S232" s="906"/>
      <c r="T232" s="906"/>
      <c r="U232" s="906"/>
      <c r="V232" s="906"/>
      <c r="W232" s="906"/>
      <c r="X232" s="906"/>
      <c r="Y232" s="906"/>
      <c r="Z232" s="906"/>
      <c r="AA232" s="906"/>
      <c r="AB232" s="903"/>
    </row>
    <row r="233" spans="1:28" ht="15.75" customHeight="1">
      <c r="A233" s="936"/>
      <c r="B233" s="906"/>
      <c r="C233" s="906"/>
      <c r="D233" s="906"/>
      <c r="E233" s="906"/>
      <c r="F233" s="2123"/>
      <c r="G233" s="2123"/>
      <c r="H233" s="2123"/>
      <c r="I233" s="2123"/>
      <c r="J233" s="2123"/>
      <c r="K233" s="2123"/>
      <c r="L233" s="2123"/>
      <c r="M233" s="2123"/>
      <c r="N233" s="2123"/>
      <c r="O233" s="2123"/>
      <c r="P233" s="2123"/>
      <c r="Q233" s="2123"/>
      <c r="R233" s="2123"/>
      <c r="S233" s="2123"/>
      <c r="T233" s="2123"/>
      <c r="U233" s="2123"/>
      <c r="V233" s="2123"/>
      <c r="W233" s="2123"/>
      <c r="X233" s="2123"/>
      <c r="Y233" s="2123"/>
      <c r="Z233" s="2123"/>
      <c r="AA233" s="2123"/>
      <c r="AB233" s="903"/>
    </row>
    <row r="234" spans="1:28" ht="15.75" customHeight="1">
      <c r="A234" s="906"/>
      <c r="B234" s="906"/>
      <c r="C234" s="906"/>
      <c r="D234" s="906"/>
      <c r="E234" s="906"/>
      <c r="F234" s="2123"/>
      <c r="G234" s="2123"/>
      <c r="H234" s="2123"/>
      <c r="I234" s="2123"/>
      <c r="J234" s="2123"/>
      <c r="K234" s="2123"/>
      <c r="L234" s="2123"/>
      <c r="M234" s="2123"/>
      <c r="N234" s="2123"/>
      <c r="O234" s="2123"/>
      <c r="P234" s="2123"/>
      <c r="Q234" s="2123"/>
      <c r="R234" s="2123"/>
      <c r="S234" s="2123"/>
      <c r="T234" s="2123"/>
      <c r="U234" s="2123"/>
      <c r="V234" s="2123"/>
      <c r="W234" s="2123"/>
      <c r="X234" s="2123"/>
      <c r="Y234" s="2123"/>
      <c r="Z234" s="2123"/>
      <c r="AA234" s="2123"/>
      <c r="AB234" s="903"/>
    </row>
    <row r="235" spans="1:28" ht="15.75" customHeight="1">
      <c r="A235" s="936"/>
      <c r="B235" s="906"/>
      <c r="C235" s="906"/>
      <c r="D235" s="906"/>
      <c r="E235" s="906"/>
      <c r="F235" s="906"/>
      <c r="G235" s="906"/>
      <c r="H235" s="906"/>
      <c r="I235" s="906"/>
      <c r="J235" s="906"/>
      <c r="K235" s="906"/>
      <c r="L235" s="906"/>
      <c r="M235" s="906"/>
      <c r="N235" s="906"/>
      <c r="O235" s="906"/>
      <c r="P235" s="906"/>
      <c r="Q235" s="906"/>
      <c r="R235" s="906"/>
      <c r="S235" s="906"/>
      <c r="T235" s="906"/>
      <c r="U235" s="906"/>
      <c r="V235" s="906"/>
      <c r="W235" s="906"/>
      <c r="X235" s="906"/>
      <c r="Y235" s="906"/>
      <c r="Z235" s="906"/>
      <c r="AA235" s="906"/>
      <c r="AB235" s="903"/>
    </row>
    <row r="236" spans="1:28" ht="15.75" customHeight="1">
      <c r="A236" s="906"/>
      <c r="B236" s="906"/>
      <c r="C236" s="906"/>
      <c r="D236" s="906"/>
      <c r="E236" s="906"/>
      <c r="F236" s="2123"/>
      <c r="G236" s="2123"/>
      <c r="H236" s="2123"/>
      <c r="I236" s="2123"/>
      <c r="J236" s="2123"/>
      <c r="K236" s="2123"/>
      <c r="L236" s="2123"/>
      <c r="M236" s="2123"/>
      <c r="N236" s="2123"/>
      <c r="O236" s="2123"/>
      <c r="P236" s="2123"/>
      <c r="Q236" s="2123"/>
      <c r="R236" s="2123"/>
      <c r="S236" s="2123"/>
      <c r="T236" s="2123"/>
      <c r="U236" s="2123"/>
      <c r="V236" s="2123"/>
      <c r="W236" s="2123"/>
      <c r="X236" s="2123"/>
      <c r="Y236" s="2123"/>
      <c r="Z236" s="2123"/>
      <c r="AA236" s="2123"/>
      <c r="AB236" s="903"/>
    </row>
    <row r="237" spans="1:28" ht="15.75" customHeight="1">
      <c r="A237" s="906"/>
      <c r="B237" s="906"/>
      <c r="C237" s="906"/>
      <c r="D237" s="906"/>
      <c r="E237" s="906"/>
      <c r="F237" s="2123"/>
      <c r="G237" s="2123"/>
      <c r="H237" s="2123"/>
      <c r="I237" s="2123"/>
      <c r="J237" s="2123"/>
      <c r="K237" s="2123"/>
      <c r="L237" s="2123"/>
      <c r="M237" s="2123"/>
      <c r="N237" s="2123"/>
      <c r="O237" s="2123"/>
      <c r="P237" s="2123"/>
      <c r="Q237" s="2123"/>
      <c r="R237" s="2123"/>
      <c r="S237" s="2123"/>
      <c r="T237" s="2123"/>
      <c r="U237" s="2123"/>
      <c r="V237" s="2123"/>
      <c r="W237" s="2123"/>
      <c r="X237" s="2123"/>
      <c r="Y237" s="2123"/>
      <c r="Z237" s="2123"/>
      <c r="AA237" s="2123"/>
      <c r="AB237" s="903"/>
    </row>
    <row r="238" spans="1:28" ht="15.75" customHeight="1">
      <c r="A238" s="906"/>
      <c r="B238" s="906"/>
      <c r="C238" s="906"/>
      <c r="D238" s="906"/>
      <c r="E238" s="906"/>
      <c r="F238" s="906"/>
      <c r="G238" s="906"/>
      <c r="H238" s="906"/>
      <c r="I238" s="906"/>
      <c r="J238" s="906"/>
      <c r="K238" s="906"/>
      <c r="L238" s="906"/>
      <c r="M238" s="906"/>
      <c r="N238" s="906"/>
      <c r="O238" s="906"/>
      <c r="P238" s="906"/>
      <c r="Q238" s="906"/>
      <c r="R238" s="906"/>
      <c r="S238" s="906"/>
      <c r="T238" s="906"/>
      <c r="U238" s="906"/>
      <c r="V238" s="906"/>
      <c r="W238" s="906"/>
      <c r="X238" s="906"/>
      <c r="Y238" s="906"/>
      <c r="Z238" s="906"/>
      <c r="AA238" s="906"/>
      <c r="AB238" s="903"/>
    </row>
    <row r="244" spans="1:28" ht="18.75" customHeight="1">
      <c r="A244" s="1667"/>
      <c r="B244" s="1667"/>
      <c r="C244" s="1667"/>
      <c r="D244" s="1667"/>
      <c r="E244" s="1667"/>
      <c r="F244" s="1667"/>
      <c r="G244" s="1667"/>
      <c r="H244" s="1667"/>
      <c r="I244" s="1667"/>
      <c r="J244" s="1667"/>
      <c r="K244" s="1667"/>
      <c r="L244" s="1667"/>
      <c r="M244" s="1667"/>
      <c r="N244" s="1667"/>
      <c r="O244" s="1667"/>
      <c r="P244" s="1667"/>
      <c r="Q244" s="1667"/>
      <c r="R244" s="1667"/>
      <c r="S244" s="1667"/>
      <c r="T244" s="1667"/>
      <c r="U244" s="1667"/>
      <c r="V244" s="1667"/>
      <c r="W244" s="1667"/>
      <c r="X244" s="1667"/>
      <c r="Y244" s="1667"/>
      <c r="Z244" s="1667"/>
      <c r="AA244" s="1667"/>
      <c r="AB244" s="903"/>
    </row>
    <row r="245" spans="1:28" ht="15.75" customHeight="1">
      <c r="A245" s="906"/>
      <c r="B245" s="906"/>
      <c r="C245" s="906"/>
      <c r="D245" s="906"/>
      <c r="E245" s="906"/>
      <c r="F245" s="906"/>
      <c r="G245" s="906"/>
      <c r="H245" s="906"/>
      <c r="I245" s="906"/>
      <c r="J245" s="906"/>
      <c r="K245" s="906"/>
      <c r="L245" s="906"/>
      <c r="M245" s="906"/>
      <c r="N245" s="906"/>
      <c r="O245" s="906"/>
      <c r="P245" s="906"/>
      <c r="Q245" s="906"/>
      <c r="R245" s="906"/>
      <c r="S245" s="906"/>
      <c r="T245" s="906"/>
      <c r="U245" s="906"/>
      <c r="V245" s="906"/>
      <c r="W245" s="906"/>
      <c r="X245" s="906"/>
      <c r="Y245" s="906"/>
      <c r="Z245" s="906"/>
      <c r="AA245" s="906"/>
      <c r="AB245" s="903"/>
    </row>
    <row r="246" spans="1:28" ht="15.75" customHeight="1">
      <c r="A246" s="936"/>
      <c r="B246" s="906"/>
      <c r="C246" s="906"/>
      <c r="D246" s="906"/>
      <c r="E246" s="906"/>
      <c r="F246" s="906"/>
      <c r="G246" s="903"/>
      <c r="H246" s="906"/>
      <c r="I246" s="906"/>
      <c r="J246" s="906"/>
      <c r="K246" s="906"/>
      <c r="L246" s="906"/>
      <c r="M246" s="906"/>
      <c r="N246" s="906"/>
      <c r="O246" s="906"/>
      <c r="P246" s="906"/>
      <c r="Q246" s="906"/>
      <c r="R246" s="906"/>
      <c r="S246" s="906"/>
      <c r="T246" s="906"/>
      <c r="U246" s="906"/>
      <c r="V246" s="906"/>
      <c r="W246" s="906"/>
      <c r="X246" s="906"/>
      <c r="Y246" s="906"/>
      <c r="Z246" s="906"/>
      <c r="AA246" s="906"/>
      <c r="AB246" s="903"/>
    </row>
    <row r="247" spans="1:28" ht="15.75" customHeight="1">
      <c r="A247" s="936"/>
      <c r="B247" s="906"/>
      <c r="C247" s="906"/>
      <c r="D247" s="906"/>
      <c r="E247" s="906"/>
      <c r="F247" s="906"/>
      <c r="G247" s="903"/>
      <c r="H247" s="903"/>
      <c r="I247" s="906"/>
      <c r="J247" s="906"/>
      <c r="K247" s="906"/>
      <c r="L247" s="903"/>
      <c r="M247" s="906"/>
      <c r="N247" s="906"/>
      <c r="O247" s="906"/>
      <c r="P247" s="906"/>
      <c r="Q247" s="906"/>
      <c r="R247" s="906"/>
      <c r="S247" s="906"/>
      <c r="T247" s="906"/>
      <c r="U247" s="906"/>
      <c r="V247" s="906"/>
      <c r="W247" s="906"/>
      <c r="X247" s="906"/>
      <c r="Y247" s="906"/>
      <c r="Z247" s="906"/>
      <c r="AA247" s="906"/>
      <c r="AB247" s="903"/>
    </row>
    <row r="248" spans="1:28" ht="15.75" customHeight="1">
      <c r="A248" s="936"/>
      <c r="B248" s="906"/>
      <c r="C248" s="906"/>
      <c r="D248" s="906"/>
      <c r="E248" s="906"/>
      <c r="F248" s="906"/>
      <c r="G248" s="906"/>
      <c r="H248" s="906"/>
      <c r="I248" s="906"/>
      <c r="J248" s="1766"/>
      <c r="K248" s="1766"/>
      <c r="L248" s="1766"/>
      <c r="M248" s="1766"/>
      <c r="N248" s="999"/>
      <c r="O248" s="906"/>
      <c r="P248" s="906"/>
      <c r="Q248" s="906"/>
      <c r="R248" s="906"/>
      <c r="S248" s="906"/>
      <c r="T248" s="906"/>
      <c r="U248" s="906"/>
      <c r="V248" s="906"/>
      <c r="W248" s="906"/>
      <c r="X248" s="906"/>
      <c r="Y248" s="906"/>
      <c r="Z248" s="906"/>
      <c r="AA248" s="906"/>
      <c r="AB248" s="903"/>
    </row>
    <row r="249" spans="1:28" ht="15.75" customHeight="1">
      <c r="A249" s="936"/>
      <c r="B249" s="906"/>
      <c r="C249" s="906"/>
      <c r="D249" s="906"/>
      <c r="E249" s="906"/>
      <c r="F249" s="906"/>
      <c r="G249" s="906"/>
      <c r="H249" s="906"/>
      <c r="I249" s="906"/>
      <c r="J249" s="1766"/>
      <c r="K249" s="1766"/>
      <c r="L249" s="1766"/>
      <c r="M249" s="1766"/>
      <c r="N249" s="999"/>
      <c r="O249" s="906"/>
      <c r="P249" s="906"/>
      <c r="Q249" s="906"/>
      <c r="R249" s="906"/>
      <c r="S249" s="906"/>
      <c r="T249" s="906"/>
      <c r="U249" s="906"/>
      <c r="V249" s="906"/>
      <c r="W249" s="906"/>
      <c r="X249" s="906"/>
      <c r="Y249" s="906"/>
      <c r="Z249" s="906"/>
      <c r="AA249" s="906"/>
      <c r="AB249" s="903"/>
    </row>
    <row r="250" spans="1:28" ht="15.75" customHeight="1">
      <c r="A250" s="936"/>
      <c r="B250" s="906"/>
      <c r="C250" s="906"/>
      <c r="D250" s="906"/>
      <c r="E250" s="906"/>
      <c r="F250" s="906"/>
      <c r="G250" s="906"/>
      <c r="H250" s="906"/>
      <c r="I250" s="906"/>
      <c r="J250" s="1766"/>
      <c r="K250" s="1766"/>
      <c r="L250" s="1766"/>
      <c r="M250" s="1766"/>
      <c r="N250" s="999"/>
      <c r="O250" s="906"/>
      <c r="P250" s="906"/>
      <c r="Q250" s="906"/>
      <c r="R250" s="906"/>
      <c r="S250" s="906"/>
      <c r="T250" s="906"/>
      <c r="U250" s="906"/>
      <c r="V250" s="906"/>
      <c r="W250" s="906"/>
      <c r="X250" s="906"/>
      <c r="Y250" s="906"/>
      <c r="Z250" s="906"/>
      <c r="AA250" s="906"/>
      <c r="AB250" s="903"/>
    </row>
    <row r="251" spans="1:28" ht="15.75" customHeight="1">
      <c r="A251" s="936"/>
      <c r="B251" s="906"/>
      <c r="C251" s="906"/>
      <c r="D251" s="906"/>
      <c r="E251" s="906"/>
      <c r="F251" s="906"/>
      <c r="G251" s="906"/>
      <c r="H251" s="906"/>
      <c r="I251" s="906"/>
      <c r="J251" s="1766"/>
      <c r="K251" s="1766"/>
      <c r="L251" s="1766"/>
      <c r="M251" s="1766"/>
      <c r="N251" s="999"/>
      <c r="O251" s="906"/>
      <c r="P251" s="906"/>
      <c r="Q251" s="906"/>
      <c r="R251" s="906"/>
      <c r="S251" s="906"/>
      <c r="T251" s="906"/>
      <c r="U251" s="906"/>
      <c r="V251" s="906"/>
      <c r="W251" s="906"/>
      <c r="X251" s="906"/>
      <c r="Y251" s="906"/>
      <c r="Z251" s="906"/>
      <c r="AA251" s="906"/>
      <c r="AB251" s="903"/>
    </row>
    <row r="252" spans="1:28" ht="15.75" customHeight="1">
      <c r="A252" s="936"/>
      <c r="B252" s="906"/>
      <c r="C252" s="906"/>
      <c r="D252" s="906"/>
      <c r="E252" s="906"/>
      <c r="F252" s="906"/>
      <c r="G252" s="906"/>
      <c r="H252" s="906"/>
      <c r="I252" s="906"/>
      <c r="J252" s="906"/>
      <c r="K252" s="906"/>
      <c r="L252" s="906"/>
      <c r="M252" s="906"/>
      <c r="N252" s="906"/>
      <c r="O252" s="906"/>
      <c r="P252" s="906"/>
      <c r="Q252" s="906"/>
      <c r="R252" s="906"/>
      <c r="S252" s="906"/>
      <c r="T252" s="906"/>
      <c r="U252" s="906"/>
      <c r="V252" s="906"/>
      <c r="W252" s="906"/>
      <c r="X252" s="906"/>
      <c r="Y252" s="906"/>
      <c r="Z252" s="906"/>
      <c r="AA252" s="906"/>
      <c r="AB252" s="903"/>
    </row>
    <row r="253" spans="1:28" ht="15.75" customHeight="1">
      <c r="A253" s="906"/>
      <c r="B253" s="906"/>
      <c r="C253" s="906"/>
      <c r="D253" s="1667"/>
      <c r="E253" s="1667"/>
      <c r="F253" s="1667"/>
      <c r="G253" s="1667"/>
      <c r="H253" s="975"/>
      <c r="I253" s="1667"/>
      <c r="J253" s="1667"/>
      <c r="K253" s="1667"/>
      <c r="L253" s="1667"/>
      <c r="M253" s="1667"/>
      <c r="N253" s="1667"/>
      <c r="O253" s="1667"/>
      <c r="P253" s="1667"/>
      <c r="Q253" s="1667"/>
      <c r="R253" s="1667"/>
      <c r="S253" s="1667"/>
      <c r="T253" s="1667"/>
      <c r="U253" s="1667"/>
      <c r="V253" s="975"/>
      <c r="W253" s="975"/>
      <c r="X253" s="1667"/>
      <c r="Y253" s="1667"/>
      <c r="Z253" s="1667"/>
      <c r="AA253" s="906"/>
      <c r="AB253" s="903"/>
    </row>
    <row r="254" spans="1:28" ht="15.75" customHeight="1">
      <c r="A254" s="906"/>
      <c r="B254" s="906"/>
      <c r="C254" s="906"/>
      <c r="D254" s="975"/>
      <c r="E254" s="1682"/>
      <c r="F254" s="1682"/>
      <c r="G254" s="975"/>
      <c r="H254" s="975"/>
      <c r="I254" s="906"/>
      <c r="J254" s="906"/>
      <c r="K254" s="906"/>
      <c r="L254" s="903"/>
      <c r="M254" s="906"/>
      <c r="N254" s="906"/>
      <c r="O254" s="906"/>
      <c r="P254" s="906"/>
      <c r="Q254" s="906"/>
      <c r="R254" s="903"/>
      <c r="S254" s="903"/>
      <c r="T254" s="903"/>
      <c r="U254" s="903"/>
      <c r="V254" s="975"/>
      <c r="W254" s="975"/>
      <c r="X254" s="1764"/>
      <c r="Y254" s="1764"/>
      <c r="Z254" s="1764"/>
      <c r="AA254" s="906"/>
      <c r="AB254" s="903"/>
    </row>
    <row r="255" spans="1:28" ht="15.75" customHeight="1">
      <c r="A255" s="906"/>
      <c r="B255" s="906"/>
      <c r="C255" s="906"/>
      <c r="D255" s="975"/>
      <c r="E255" s="1682"/>
      <c r="F255" s="1682"/>
      <c r="G255" s="975"/>
      <c r="H255" s="975"/>
      <c r="I255" s="906"/>
      <c r="J255" s="906"/>
      <c r="K255" s="906"/>
      <c r="L255" s="903"/>
      <c r="M255" s="906"/>
      <c r="N255" s="906"/>
      <c r="O255" s="906"/>
      <c r="P255" s="906"/>
      <c r="Q255" s="906"/>
      <c r="R255" s="903"/>
      <c r="S255" s="903"/>
      <c r="T255" s="903"/>
      <c r="U255" s="903"/>
      <c r="V255" s="975"/>
      <c r="W255" s="975"/>
      <c r="X255" s="1764"/>
      <c r="Y255" s="1764"/>
      <c r="Z255" s="1764"/>
      <c r="AA255" s="906"/>
      <c r="AB255" s="903"/>
    </row>
    <row r="256" spans="1:28" ht="15.75" customHeight="1">
      <c r="A256" s="906"/>
      <c r="B256" s="906"/>
      <c r="C256" s="906"/>
      <c r="D256" s="975"/>
      <c r="E256" s="1682"/>
      <c r="F256" s="1682"/>
      <c r="G256" s="975"/>
      <c r="H256" s="975"/>
      <c r="I256" s="906"/>
      <c r="J256" s="906"/>
      <c r="K256" s="906"/>
      <c r="L256" s="903"/>
      <c r="M256" s="906"/>
      <c r="N256" s="906"/>
      <c r="O256" s="906"/>
      <c r="P256" s="906"/>
      <c r="Q256" s="906"/>
      <c r="R256" s="903"/>
      <c r="S256" s="903"/>
      <c r="T256" s="903"/>
      <c r="U256" s="903"/>
      <c r="V256" s="975"/>
      <c r="W256" s="975"/>
      <c r="X256" s="1764"/>
      <c r="Y256" s="1764"/>
      <c r="Z256" s="1764"/>
      <c r="AA256" s="906"/>
      <c r="AB256" s="903"/>
    </row>
    <row r="257" spans="1:28" ht="15.75" customHeight="1">
      <c r="A257" s="906"/>
      <c r="B257" s="906"/>
      <c r="C257" s="906"/>
      <c r="D257" s="975"/>
      <c r="E257" s="1682"/>
      <c r="F257" s="1682"/>
      <c r="G257" s="975"/>
      <c r="H257" s="975"/>
      <c r="I257" s="906"/>
      <c r="J257" s="906"/>
      <c r="K257" s="906"/>
      <c r="L257" s="903"/>
      <c r="M257" s="906"/>
      <c r="N257" s="906"/>
      <c r="O257" s="906"/>
      <c r="P257" s="906"/>
      <c r="Q257" s="906"/>
      <c r="R257" s="903"/>
      <c r="S257" s="903"/>
      <c r="T257" s="903"/>
      <c r="U257" s="903"/>
      <c r="V257" s="975"/>
      <c r="W257" s="975"/>
      <c r="X257" s="1764"/>
      <c r="Y257" s="1764"/>
      <c r="Z257" s="1764"/>
      <c r="AA257" s="906"/>
      <c r="AB257" s="903"/>
    </row>
    <row r="258" spans="1:28" ht="15.75" customHeight="1">
      <c r="A258" s="906"/>
      <c r="B258" s="906"/>
      <c r="C258" s="906"/>
      <c r="D258" s="975"/>
      <c r="E258" s="1682"/>
      <c r="F258" s="1682"/>
      <c r="G258" s="975"/>
      <c r="H258" s="975"/>
      <c r="I258" s="906"/>
      <c r="J258" s="906"/>
      <c r="K258" s="906"/>
      <c r="L258" s="903"/>
      <c r="M258" s="906"/>
      <c r="N258" s="906"/>
      <c r="O258" s="906"/>
      <c r="P258" s="906"/>
      <c r="Q258" s="906"/>
      <c r="R258" s="903"/>
      <c r="S258" s="903"/>
      <c r="T258" s="903"/>
      <c r="U258" s="903"/>
      <c r="V258" s="975"/>
      <c r="W258" s="975"/>
      <c r="X258" s="1764"/>
      <c r="Y258" s="1764"/>
      <c r="Z258" s="1764"/>
      <c r="AA258" s="906"/>
      <c r="AB258" s="903"/>
    </row>
    <row r="259" spans="1:28" ht="15.75" customHeight="1">
      <c r="A259" s="906"/>
      <c r="B259" s="906"/>
      <c r="C259" s="906"/>
      <c r="D259" s="975"/>
      <c r="E259" s="1682"/>
      <c r="F259" s="1682"/>
      <c r="G259" s="975"/>
      <c r="H259" s="975"/>
      <c r="I259" s="906"/>
      <c r="J259" s="906"/>
      <c r="K259" s="906"/>
      <c r="L259" s="903"/>
      <c r="M259" s="906"/>
      <c r="N259" s="906"/>
      <c r="O259" s="906"/>
      <c r="P259" s="906"/>
      <c r="Q259" s="906"/>
      <c r="R259" s="903"/>
      <c r="S259" s="903"/>
      <c r="T259" s="903"/>
      <c r="U259" s="903"/>
      <c r="V259" s="975"/>
      <c r="W259" s="975"/>
      <c r="X259" s="1764"/>
      <c r="Y259" s="1764"/>
      <c r="Z259" s="1764"/>
      <c r="AA259" s="906"/>
      <c r="AB259" s="903"/>
    </row>
    <row r="260" spans="1:28" ht="15.75" customHeight="1">
      <c r="A260" s="936"/>
      <c r="B260" s="906"/>
      <c r="C260" s="906"/>
      <c r="D260" s="906"/>
      <c r="E260" s="906"/>
      <c r="F260" s="906"/>
      <c r="G260" s="906"/>
      <c r="H260" s="906"/>
      <c r="I260" s="906"/>
      <c r="J260" s="906"/>
      <c r="K260" s="906"/>
      <c r="L260" s="906"/>
      <c r="M260" s="906"/>
      <c r="N260" s="906"/>
      <c r="O260" s="906"/>
      <c r="P260" s="906"/>
      <c r="Q260" s="906"/>
      <c r="R260" s="906"/>
      <c r="S260" s="906"/>
      <c r="T260" s="906"/>
      <c r="U260" s="906"/>
      <c r="V260" s="906"/>
      <c r="W260" s="906"/>
      <c r="X260" s="906"/>
      <c r="Y260" s="906"/>
      <c r="Z260" s="906"/>
      <c r="AA260" s="906"/>
      <c r="AB260" s="903"/>
    </row>
    <row r="261" spans="1:28" ht="15.75" customHeight="1">
      <c r="A261" s="936"/>
      <c r="B261" s="906"/>
      <c r="C261" s="906"/>
      <c r="D261" s="906"/>
      <c r="E261" s="906"/>
      <c r="F261" s="2123"/>
      <c r="G261" s="2123"/>
      <c r="H261" s="2123"/>
      <c r="I261" s="2123"/>
      <c r="J261" s="2123"/>
      <c r="K261" s="2123"/>
      <c r="L261" s="2123"/>
      <c r="M261" s="2123"/>
      <c r="N261" s="2123"/>
      <c r="O261" s="2123"/>
      <c r="P261" s="2123"/>
      <c r="Q261" s="2123"/>
      <c r="R261" s="2123"/>
      <c r="S261" s="2123"/>
      <c r="T261" s="2123"/>
      <c r="U261" s="2123"/>
      <c r="V261" s="2123"/>
      <c r="W261" s="2123"/>
      <c r="X261" s="2123"/>
      <c r="Y261" s="2123"/>
      <c r="Z261" s="2123"/>
      <c r="AA261" s="2123"/>
      <c r="AB261" s="903"/>
    </row>
    <row r="262" spans="1:28" ht="15.75" customHeight="1">
      <c r="A262" s="906"/>
      <c r="B262" s="906"/>
      <c r="C262" s="906"/>
      <c r="D262" s="906"/>
      <c r="E262" s="906"/>
      <c r="F262" s="2123"/>
      <c r="G262" s="2123"/>
      <c r="H262" s="2123"/>
      <c r="I262" s="2123"/>
      <c r="J262" s="2123"/>
      <c r="K262" s="2123"/>
      <c r="L262" s="2123"/>
      <c r="M262" s="2123"/>
      <c r="N262" s="2123"/>
      <c r="O262" s="2123"/>
      <c r="P262" s="2123"/>
      <c r="Q262" s="2123"/>
      <c r="R262" s="2123"/>
      <c r="S262" s="2123"/>
      <c r="T262" s="2123"/>
      <c r="U262" s="2123"/>
      <c r="V262" s="2123"/>
      <c r="W262" s="2123"/>
      <c r="X262" s="2123"/>
      <c r="Y262" s="2123"/>
      <c r="Z262" s="2123"/>
      <c r="AA262" s="2123"/>
      <c r="AB262" s="903"/>
    </row>
    <row r="263" spans="1:28" ht="15.75" customHeight="1">
      <c r="A263" s="936"/>
      <c r="B263" s="906"/>
      <c r="C263" s="906"/>
      <c r="D263" s="906"/>
      <c r="E263" s="906"/>
      <c r="F263" s="906"/>
      <c r="G263" s="906"/>
      <c r="H263" s="906"/>
      <c r="I263" s="906"/>
      <c r="J263" s="906"/>
      <c r="K263" s="906"/>
      <c r="L263" s="906"/>
      <c r="M263" s="906"/>
      <c r="N263" s="906"/>
      <c r="O263" s="906"/>
      <c r="P263" s="906"/>
      <c r="Q263" s="906"/>
      <c r="R263" s="906"/>
      <c r="S263" s="906"/>
      <c r="T263" s="906"/>
      <c r="U263" s="906"/>
      <c r="V263" s="906"/>
      <c r="W263" s="906"/>
      <c r="X263" s="906"/>
      <c r="Y263" s="906"/>
      <c r="Z263" s="906"/>
      <c r="AA263" s="906"/>
      <c r="AB263" s="903"/>
    </row>
    <row r="264" spans="1:28" ht="15.75" customHeight="1">
      <c r="A264" s="906"/>
      <c r="B264" s="906"/>
      <c r="C264" s="906"/>
      <c r="D264" s="906"/>
      <c r="E264" s="906"/>
      <c r="F264" s="2123"/>
      <c r="G264" s="2123"/>
      <c r="H264" s="2123"/>
      <c r="I264" s="2123"/>
      <c r="J264" s="2123"/>
      <c r="K264" s="2123"/>
      <c r="L264" s="2123"/>
      <c r="M264" s="2123"/>
      <c r="N264" s="2123"/>
      <c r="O264" s="2123"/>
      <c r="P264" s="2123"/>
      <c r="Q264" s="2123"/>
      <c r="R264" s="2123"/>
      <c r="S264" s="2123"/>
      <c r="T264" s="2123"/>
      <c r="U264" s="2123"/>
      <c r="V264" s="2123"/>
      <c r="W264" s="2123"/>
      <c r="X264" s="2123"/>
      <c r="Y264" s="2123"/>
      <c r="Z264" s="2123"/>
      <c r="AA264" s="2123"/>
      <c r="AB264" s="903"/>
    </row>
    <row r="265" spans="1:28" ht="15.75" customHeight="1">
      <c r="A265" s="906"/>
      <c r="B265" s="906"/>
      <c r="C265" s="906"/>
      <c r="D265" s="906"/>
      <c r="E265" s="906"/>
      <c r="F265" s="2123"/>
      <c r="G265" s="2123"/>
      <c r="H265" s="2123"/>
      <c r="I265" s="2123"/>
      <c r="J265" s="2123"/>
      <c r="K265" s="2123"/>
      <c r="L265" s="2123"/>
      <c r="M265" s="2123"/>
      <c r="N265" s="2123"/>
      <c r="O265" s="2123"/>
      <c r="P265" s="2123"/>
      <c r="Q265" s="2123"/>
      <c r="R265" s="2123"/>
      <c r="S265" s="2123"/>
      <c r="T265" s="2123"/>
      <c r="U265" s="2123"/>
      <c r="V265" s="2123"/>
      <c r="W265" s="2123"/>
      <c r="X265" s="2123"/>
      <c r="Y265" s="2123"/>
      <c r="Z265" s="2123"/>
      <c r="AA265" s="2123"/>
      <c r="AB265" s="903"/>
    </row>
    <row r="266" spans="1:28" ht="15.75" customHeight="1">
      <c r="A266" s="906"/>
      <c r="B266" s="906"/>
      <c r="C266" s="906"/>
      <c r="D266" s="906"/>
      <c r="E266" s="906"/>
      <c r="F266" s="906"/>
      <c r="G266" s="906"/>
      <c r="H266" s="906"/>
      <c r="I266" s="906"/>
      <c r="J266" s="906"/>
      <c r="K266" s="906"/>
      <c r="L266" s="906"/>
      <c r="M266" s="906"/>
      <c r="N266" s="906"/>
      <c r="O266" s="906"/>
      <c r="P266" s="906"/>
      <c r="Q266" s="906"/>
      <c r="R266" s="906"/>
      <c r="S266" s="906"/>
      <c r="T266" s="906"/>
      <c r="U266" s="906"/>
      <c r="V266" s="906"/>
      <c r="W266" s="906"/>
      <c r="X266" s="906"/>
      <c r="Y266" s="906"/>
      <c r="Z266" s="906"/>
      <c r="AA266" s="906"/>
      <c r="AB266" s="903"/>
    </row>
    <row r="267" spans="1:28" ht="15.75" customHeight="1">
      <c r="A267" s="1089"/>
      <c r="B267" s="1089"/>
      <c r="C267" s="1089"/>
      <c r="D267" s="1089"/>
      <c r="E267" s="1089"/>
      <c r="F267" s="1089"/>
      <c r="G267" s="1089"/>
      <c r="H267" s="1089"/>
      <c r="I267" s="1089"/>
      <c r="J267" s="1089"/>
      <c r="K267" s="1089"/>
      <c r="L267" s="1089"/>
      <c r="M267" s="1089"/>
      <c r="N267" s="1089"/>
      <c r="O267" s="1089"/>
      <c r="P267" s="1089"/>
      <c r="Q267" s="1089"/>
      <c r="R267" s="1089"/>
      <c r="S267" s="1089"/>
      <c r="T267" s="1089"/>
      <c r="U267" s="1089"/>
      <c r="V267" s="1089"/>
      <c r="W267" s="1089"/>
      <c r="X267" s="1089"/>
      <c r="Y267" s="1089"/>
      <c r="Z267" s="1089"/>
      <c r="AA267" s="1089"/>
    </row>
    <row r="268" spans="1:28" ht="15.75" customHeight="1">
      <c r="A268" s="1089"/>
      <c r="B268" s="1089"/>
      <c r="C268" s="1089"/>
      <c r="D268" s="1089"/>
      <c r="E268" s="1089"/>
      <c r="F268" s="1089"/>
      <c r="G268" s="1089"/>
      <c r="H268" s="1089"/>
      <c r="I268" s="1089"/>
      <c r="J268" s="1089"/>
      <c r="K268" s="1089"/>
      <c r="L268" s="1089"/>
      <c r="M268" s="1089"/>
      <c r="N268" s="1089"/>
      <c r="O268" s="1089"/>
      <c r="P268" s="1089"/>
      <c r="Q268" s="1089"/>
      <c r="R268" s="1089"/>
      <c r="S268" s="1089"/>
      <c r="T268" s="1089"/>
      <c r="U268" s="1089"/>
      <c r="V268" s="1089"/>
      <c r="W268" s="1089"/>
      <c r="X268" s="1089"/>
      <c r="Y268" s="1089"/>
      <c r="Z268" s="1089"/>
      <c r="AA268" s="1089"/>
    </row>
    <row r="269" spans="1:28" ht="15.75" customHeight="1">
      <c r="A269" s="1089"/>
      <c r="B269" s="1089"/>
      <c r="C269" s="1089"/>
      <c r="D269" s="1089"/>
      <c r="E269" s="1089"/>
      <c r="F269" s="1089"/>
      <c r="G269" s="1089"/>
      <c r="H269" s="1089"/>
      <c r="I269" s="1089"/>
      <c r="J269" s="1089"/>
      <c r="K269" s="1089"/>
      <c r="L269" s="1089"/>
      <c r="M269" s="1089"/>
      <c r="N269" s="1089"/>
      <c r="O269" s="1089"/>
      <c r="P269" s="1089"/>
      <c r="Q269" s="1089"/>
      <c r="R269" s="1089"/>
      <c r="S269" s="1089"/>
      <c r="T269" s="1089"/>
      <c r="U269" s="1089"/>
      <c r="V269" s="1089"/>
      <c r="W269" s="1089"/>
      <c r="X269" s="1089"/>
      <c r="Y269" s="1089"/>
      <c r="Z269" s="1089"/>
      <c r="AA269" s="1089"/>
    </row>
    <row r="270" spans="1:28" ht="18.75" customHeight="1">
      <c r="A270" s="1667"/>
      <c r="B270" s="1667"/>
      <c r="C270" s="1667"/>
      <c r="D270" s="1667"/>
      <c r="E270" s="1667"/>
      <c r="F270" s="1667"/>
      <c r="G270" s="1667"/>
      <c r="H270" s="1667"/>
      <c r="I270" s="1667"/>
      <c r="J270" s="1667"/>
      <c r="K270" s="1667"/>
      <c r="L270" s="1667"/>
      <c r="M270" s="1667"/>
      <c r="N270" s="1667"/>
      <c r="O270" s="1667"/>
      <c r="P270" s="1667"/>
      <c r="Q270" s="1667"/>
      <c r="R270" s="1667"/>
      <c r="S270" s="1667"/>
      <c r="T270" s="1667"/>
      <c r="U270" s="1667"/>
      <c r="V270" s="1667"/>
      <c r="W270" s="1667"/>
      <c r="X270" s="1667"/>
      <c r="Y270" s="1667"/>
      <c r="Z270" s="1667"/>
      <c r="AA270" s="1667"/>
      <c r="AB270" s="903"/>
    </row>
    <row r="271" spans="1:28" ht="15.75" customHeight="1">
      <c r="A271" s="906"/>
      <c r="B271" s="906"/>
      <c r="C271" s="906"/>
      <c r="D271" s="906"/>
      <c r="E271" s="906"/>
      <c r="F271" s="906"/>
      <c r="G271" s="906"/>
      <c r="H271" s="906"/>
      <c r="I271" s="906"/>
      <c r="J271" s="906"/>
      <c r="K271" s="906"/>
      <c r="L271" s="906"/>
      <c r="M271" s="906"/>
      <c r="N271" s="906"/>
      <c r="O271" s="906"/>
      <c r="P271" s="906"/>
      <c r="Q271" s="906"/>
      <c r="R271" s="906"/>
      <c r="S271" s="906"/>
      <c r="T271" s="906"/>
      <c r="U271" s="906"/>
      <c r="V271" s="906"/>
      <c r="W271" s="906"/>
      <c r="X271" s="906"/>
      <c r="Y271" s="906"/>
      <c r="Z271" s="906"/>
      <c r="AA271" s="906"/>
      <c r="AB271" s="903"/>
    </row>
    <row r="272" spans="1:28" ht="15.75" customHeight="1">
      <c r="A272" s="936"/>
      <c r="B272" s="906"/>
      <c r="C272" s="906"/>
      <c r="D272" s="906"/>
      <c r="E272" s="906"/>
      <c r="F272" s="906"/>
      <c r="G272" s="903"/>
      <c r="H272" s="906"/>
      <c r="I272" s="906"/>
      <c r="J272" s="906"/>
      <c r="K272" s="906"/>
      <c r="L272" s="906"/>
      <c r="M272" s="906"/>
      <c r="N272" s="906"/>
      <c r="O272" s="906"/>
      <c r="P272" s="906"/>
      <c r="Q272" s="906"/>
      <c r="R272" s="906"/>
      <c r="S272" s="906"/>
      <c r="T272" s="906"/>
      <c r="U272" s="906"/>
      <c r="V272" s="906"/>
      <c r="W272" s="906"/>
      <c r="X272" s="906"/>
      <c r="Y272" s="906"/>
      <c r="Z272" s="906"/>
      <c r="AA272" s="906"/>
      <c r="AB272" s="903"/>
    </row>
    <row r="273" spans="1:28" ht="15.75" customHeight="1">
      <c r="A273" s="936"/>
      <c r="B273" s="906"/>
      <c r="C273" s="906"/>
      <c r="D273" s="906"/>
      <c r="E273" s="906"/>
      <c r="F273" s="906"/>
      <c r="G273" s="903"/>
      <c r="H273" s="903"/>
      <c r="I273" s="906"/>
      <c r="J273" s="906"/>
      <c r="K273" s="906"/>
      <c r="L273" s="903"/>
      <c r="M273" s="906"/>
      <c r="N273" s="906"/>
      <c r="O273" s="906"/>
      <c r="P273" s="906"/>
      <c r="Q273" s="906"/>
      <c r="R273" s="906"/>
      <c r="S273" s="906"/>
      <c r="T273" s="906"/>
      <c r="U273" s="906"/>
      <c r="V273" s="906"/>
      <c r="W273" s="906"/>
      <c r="X273" s="906"/>
      <c r="Y273" s="906"/>
      <c r="Z273" s="906"/>
      <c r="AA273" s="906"/>
      <c r="AB273" s="903"/>
    </row>
    <row r="274" spans="1:28" ht="15.75" customHeight="1">
      <c r="A274" s="936"/>
      <c r="B274" s="906"/>
      <c r="C274" s="906"/>
      <c r="D274" s="906"/>
      <c r="E274" s="906"/>
      <c r="F274" s="906"/>
      <c r="G274" s="906"/>
      <c r="H274" s="906"/>
      <c r="I274" s="906"/>
      <c r="J274" s="1766"/>
      <c r="K274" s="1766"/>
      <c r="L274" s="1766"/>
      <c r="M274" s="1766"/>
      <c r="N274" s="999"/>
      <c r="O274" s="906"/>
      <c r="P274" s="906"/>
      <c r="Q274" s="906"/>
      <c r="R274" s="906"/>
      <c r="S274" s="906"/>
      <c r="T274" s="906"/>
      <c r="U274" s="906"/>
      <c r="V274" s="906"/>
      <c r="W274" s="906"/>
      <c r="X274" s="906"/>
      <c r="Y274" s="906"/>
      <c r="Z274" s="906"/>
      <c r="AA274" s="906"/>
      <c r="AB274" s="903"/>
    </row>
    <row r="275" spans="1:28" ht="15.75" customHeight="1">
      <c r="A275" s="936"/>
      <c r="B275" s="906"/>
      <c r="C275" s="906"/>
      <c r="D275" s="906"/>
      <c r="E275" s="906"/>
      <c r="F275" s="906"/>
      <c r="G275" s="906"/>
      <c r="H275" s="906"/>
      <c r="I275" s="906"/>
      <c r="J275" s="1766"/>
      <c r="K275" s="1766"/>
      <c r="L275" s="1766"/>
      <c r="M275" s="1766"/>
      <c r="N275" s="999"/>
      <c r="O275" s="906"/>
      <c r="P275" s="906"/>
      <c r="Q275" s="906"/>
      <c r="R275" s="906"/>
      <c r="S275" s="906"/>
      <c r="T275" s="906"/>
      <c r="U275" s="906"/>
      <c r="V275" s="906"/>
      <c r="W275" s="906"/>
      <c r="X275" s="906"/>
      <c r="Y275" s="906"/>
      <c r="Z275" s="906"/>
      <c r="AA275" s="906"/>
      <c r="AB275" s="903"/>
    </row>
    <row r="276" spans="1:28" ht="15.75" customHeight="1">
      <c r="A276" s="936"/>
      <c r="B276" s="906"/>
      <c r="C276" s="906"/>
      <c r="D276" s="906"/>
      <c r="E276" s="906"/>
      <c r="F276" s="906"/>
      <c r="G276" s="906"/>
      <c r="H276" s="906"/>
      <c r="I276" s="906"/>
      <c r="J276" s="1766"/>
      <c r="K276" s="1766"/>
      <c r="L276" s="1766"/>
      <c r="M276" s="1766"/>
      <c r="N276" s="999"/>
      <c r="O276" s="906"/>
      <c r="P276" s="906"/>
      <c r="Q276" s="906"/>
      <c r="R276" s="906"/>
      <c r="S276" s="906"/>
      <c r="T276" s="906"/>
      <c r="U276" s="906"/>
      <c r="V276" s="906"/>
      <c r="W276" s="906"/>
      <c r="X276" s="906"/>
      <c r="Y276" s="906"/>
      <c r="Z276" s="906"/>
      <c r="AA276" s="906"/>
      <c r="AB276" s="903"/>
    </row>
    <row r="277" spans="1:28" ht="15.75" customHeight="1">
      <c r="A277" s="936"/>
      <c r="B277" s="906"/>
      <c r="C277" s="906"/>
      <c r="D277" s="906"/>
      <c r="E277" s="906"/>
      <c r="F277" s="906"/>
      <c r="G277" s="906"/>
      <c r="H277" s="906"/>
      <c r="I277" s="906"/>
      <c r="J277" s="1766"/>
      <c r="K277" s="1766"/>
      <c r="L277" s="1766"/>
      <c r="M277" s="1766"/>
      <c r="N277" s="999"/>
      <c r="O277" s="906"/>
      <c r="P277" s="906"/>
      <c r="Q277" s="906"/>
      <c r="R277" s="906"/>
      <c r="S277" s="906"/>
      <c r="T277" s="906"/>
      <c r="U277" s="906"/>
      <c r="V277" s="906"/>
      <c r="W277" s="906"/>
      <c r="X277" s="906"/>
      <c r="Y277" s="906"/>
      <c r="Z277" s="906"/>
      <c r="AA277" s="906"/>
      <c r="AB277" s="903"/>
    </row>
    <row r="278" spans="1:28" ht="15.75" customHeight="1">
      <c r="A278" s="936"/>
      <c r="B278" s="906"/>
      <c r="C278" s="906"/>
      <c r="D278" s="906"/>
      <c r="E278" s="906"/>
      <c r="F278" s="906"/>
      <c r="G278" s="906"/>
      <c r="H278" s="906"/>
      <c r="I278" s="906"/>
      <c r="J278" s="906"/>
      <c r="K278" s="906"/>
      <c r="L278" s="906"/>
      <c r="M278" s="906"/>
      <c r="N278" s="906"/>
      <c r="O278" s="906"/>
      <c r="P278" s="906"/>
      <c r="Q278" s="906"/>
      <c r="R278" s="906"/>
      <c r="S278" s="906"/>
      <c r="T278" s="906"/>
      <c r="U278" s="906"/>
      <c r="V278" s="906"/>
      <c r="W278" s="906"/>
      <c r="X278" s="906"/>
      <c r="Y278" s="906"/>
      <c r="Z278" s="906"/>
      <c r="AA278" s="906"/>
      <c r="AB278" s="903"/>
    </row>
    <row r="279" spans="1:28" ht="15.75" customHeight="1">
      <c r="A279" s="906"/>
      <c r="B279" s="906"/>
      <c r="C279" s="906"/>
      <c r="D279" s="1667"/>
      <c r="E279" s="1667"/>
      <c r="F279" s="1667"/>
      <c r="G279" s="1667"/>
      <c r="H279" s="975"/>
      <c r="I279" s="1667"/>
      <c r="J279" s="1667"/>
      <c r="K279" s="1667"/>
      <c r="L279" s="1667"/>
      <c r="M279" s="1667"/>
      <c r="N279" s="1667"/>
      <c r="O279" s="1667"/>
      <c r="P279" s="1667"/>
      <c r="Q279" s="1667"/>
      <c r="R279" s="1667"/>
      <c r="S279" s="1667"/>
      <c r="T279" s="1667"/>
      <c r="U279" s="1667"/>
      <c r="V279" s="975"/>
      <c r="W279" s="975"/>
      <c r="X279" s="1667"/>
      <c r="Y279" s="1667"/>
      <c r="Z279" s="1667"/>
      <c r="AA279" s="906"/>
      <c r="AB279" s="903"/>
    </row>
    <row r="280" spans="1:28" ht="15.75" customHeight="1">
      <c r="A280" s="906"/>
      <c r="B280" s="906"/>
      <c r="C280" s="906"/>
      <c r="D280" s="975"/>
      <c r="E280" s="1682"/>
      <c r="F280" s="1682"/>
      <c r="G280" s="975"/>
      <c r="H280" s="975"/>
      <c r="I280" s="906"/>
      <c r="J280" s="906"/>
      <c r="K280" s="906"/>
      <c r="L280" s="903"/>
      <c r="M280" s="906"/>
      <c r="N280" s="906"/>
      <c r="O280" s="906"/>
      <c r="P280" s="906"/>
      <c r="Q280" s="906"/>
      <c r="R280" s="903"/>
      <c r="S280" s="903"/>
      <c r="T280" s="903"/>
      <c r="U280" s="903"/>
      <c r="V280" s="975"/>
      <c r="W280" s="975"/>
      <c r="X280" s="1764"/>
      <c r="Y280" s="1764"/>
      <c r="Z280" s="1764"/>
      <c r="AA280" s="906"/>
      <c r="AB280" s="903"/>
    </row>
    <row r="281" spans="1:28" ht="15.75" customHeight="1">
      <c r="A281" s="906"/>
      <c r="B281" s="906"/>
      <c r="C281" s="906"/>
      <c r="D281" s="975"/>
      <c r="E281" s="1682"/>
      <c r="F281" s="1682"/>
      <c r="G281" s="975"/>
      <c r="H281" s="975"/>
      <c r="I281" s="906"/>
      <c r="J281" s="906"/>
      <c r="K281" s="906"/>
      <c r="L281" s="903"/>
      <c r="M281" s="906"/>
      <c r="N281" s="906"/>
      <c r="O281" s="906"/>
      <c r="P281" s="906"/>
      <c r="Q281" s="906"/>
      <c r="R281" s="903"/>
      <c r="S281" s="903"/>
      <c r="T281" s="903"/>
      <c r="U281" s="903"/>
      <c r="V281" s="975"/>
      <c r="W281" s="975"/>
      <c r="X281" s="1764"/>
      <c r="Y281" s="1764"/>
      <c r="Z281" s="1764"/>
      <c r="AA281" s="906"/>
      <c r="AB281" s="903"/>
    </row>
    <row r="282" spans="1:28" ht="15.75" customHeight="1">
      <c r="A282" s="906"/>
      <c r="B282" s="906"/>
      <c r="C282" s="906"/>
      <c r="D282" s="975"/>
      <c r="E282" s="1682"/>
      <c r="F282" s="1682"/>
      <c r="G282" s="975"/>
      <c r="H282" s="975"/>
      <c r="I282" s="906"/>
      <c r="J282" s="906"/>
      <c r="K282" s="906"/>
      <c r="L282" s="903"/>
      <c r="M282" s="906"/>
      <c r="N282" s="906"/>
      <c r="O282" s="906"/>
      <c r="P282" s="906"/>
      <c r="Q282" s="906"/>
      <c r="R282" s="903"/>
      <c r="S282" s="903"/>
      <c r="T282" s="903"/>
      <c r="U282" s="903"/>
      <c r="V282" s="975"/>
      <c r="W282" s="975"/>
      <c r="X282" s="1764"/>
      <c r="Y282" s="1764"/>
      <c r="Z282" s="1764"/>
      <c r="AA282" s="906"/>
      <c r="AB282" s="903"/>
    </row>
    <row r="283" spans="1:28" ht="15.75" customHeight="1">
      <c r="A283" s="906"/>
      <c r="B283" s="906"/>
      <c r="C283" s="906"/>
      <c r="D283" s="975"/>
      <c r="E283" s="1682"/>
      <c r="F283" s="1682"/>
      <c r="G283" s="975"/>
      <c r="H283" s="975"/>
      <c r="I283" s="906"/>
      <c r="J283" s="906"/>
      <c r="K283" s="906"/>
      <c r="L283" s="903"/>
      <c r="M283" s="906"/>
      <c r="N283" s="906"/>
      <c r="O283" s="906"/>
      <c r="P283" s="906"/>
      <c r="Q283" s="906"/>
      <c r="R283" s="903"/>
      <c r="S283" s="903"/>
      <c r="T283" s="903"/>
      <c r="U283" s="903"/>
      <c r="V283" s="975"/>
      <c r="W283" s="975"/>
      <c r="X283" s="1764"/>
      <c r="Y283" s="1764"/>
      <c r="Z283" s="1764"/>
      <c r="AA283" s="906"/>
      <c r="AB283" s="903"/>
    </row>
    <row r="284" spans="1:28" ht="15.75" customHeight="1">
      <c r="A284" s="906"/>
      <c r="B284" s="906"/>
      <c r="C284" s="906"/>
      <c r="D284" s="975"/>
      <c r="E284" s="1682"/>
      <c r="F284" s="1682"/>
      <c r="G284" s="975"/>
      <c r="H284" s="975"/>
      <c r="I284" s="906"/>
      <c r="J284" s="906"/>
      <c r="K284" s="906"/>
      <c r="L284" s="903"/>
      <c r="M284" s="906"/>
      <c r="N284" s="906"/>
      <c r="O284" s="906"/>
      <c r="P284" s="906"/>
      <c r="Q284" s="906"/>
      <c r="R284" s="903"/>
      <c r="S284" s="903"/>
      <c r="T284" s="903"/>
      <c r="U284" s="903"/>
      <c r="V284" s="975"/>
      <c r="W284" s="975"/>
      <c r="X284" s="1764"/>
      <c r="Y284" s="1764"/>
      <c r="Z284" s="1764"/>
      <c r="AA284" s="906"/>
      <c r="AB284" s="903"/>
    </row>
    <row r="285" spans="1:28" ht="15.75" customHeight="1">
      <c r="A285" s="906"/>
      <c r="B285" s="906"/>
      <c r="C285" s="906"/>
      <c r="D285" s="975"/>
      <c r="E285" s="1682"/>
      <c r="F285" s="1682"/>
      <c r="G285" s="975"/>
      <c r="H285" s="975"/>
      <c r="I285" s="906"/>
      <c r="J285" s="906"/>
      <c r="K285" s="906"/>
      <c r="L285" s="903"/>
      <c r="M285" s="906"/>
      <c r="N285" s="906"/>
      <c r="O285" s="906"/>
      <c r="P285" s="906"/>
      <c r="Q285" s="906"/>
      <c r="R285" s="903"/>
      <c r="S285" s="903"/>
      <c r="T285" s="903"/>
      <c r="U285" s="903"/>
      <c r="V285" s="975"/>
      <c r="W285" s="975"/>
      <c r="X285" s="1764"/>
      <c r="Y285" s="1764"/>
      <c r="Z285" s="1764"/>
      <c r="AA285" s="906"/>
      <c r="AB285" s="903"/>
    </row>
    <row r="286" spans="1:28" ht="15.75" customHeight="1">
      <c r="A286" s="936"/>
      <c r="B286" s="906"/>
      <c r="C286" s="906"/>
      <c r="D286" s="906"/>
      <c r="E286" s="906"/>
      <c r="F286" s="906"/>
      <c r="G286" s="906"/>
      <c r="H286" s="906"/>
      <c r="I286" s="906"/>
      <c r="J286" s="906"/>
      <c r="K286" s="906"/>
      <c r="L286" s="906"/>
      <c r="M286" s="906"/>
      <c r="N286" s="906"/>
      <c r="O286" s="906"/>
      <c r="P286" s="906"/>
      <c r="Q286" s="906"/>
      <c r="R286" s="906"/>
      <c r="S286" s="906"/>
      <c r="T286" s="906"/>
      <c r="U286" s="906"/>
      <c r="V286" s="906"/>
      <c r="W286" s="906"/>
      <c r="X286" s="906"/>
      <c r="Y286" s="906"/>
      <c r="Z286" s="906"/>
      <c r="AA286" s="906"/>
      <c r="AB286" s="903"/>
    </row>
    <row r="287" spans="1:28" ht="15.75" customHeight="1">
      <c r="A287" s="936"/>
      <c r="B287" s="906"/>
      <c r="C287" s="906"/>
      <c r="D287" s="906"/>
      <c r="E287" s="906"/>
      <c r="F287" s="2123"/>
      <c r="G287" s="2123"/>
      <c r="H287" s="2123"/>
      <c r="I287" s="2123"/>
      <c r="J287" s="2123"/>
      <c r="K287" s="2123"/>
      <c r="L287" s="2123"/>
      <c r="M287" s="2123"/>
      <c r="N287" s="2123"/>
      <c r="O287" s="2123"/>
      <c r="P287" s="2123"/>
      <c r="Q287" s="2123"/>
      <c r="R287" s="2123"/>
      <c r="S287" s="2123"/>
      <c r="T287" s="2123"/>
      <c r="U287" s="2123"/>
      <c r="V287" s="2123"/>
      <c r="W287" s="2123"/>
      <c r="X287" s="2123"/>
      <c r="Y287" s="2123"/>
      <c r="Z287" s="2123"/>
      <c r="AA287" s="2123"/>
      <c r="AB287" s="903"/>
    </row>
    <row r="288" spans="1:28" ht="15.75" customHeight="1">
      <c r="A288" s="906"/>
      <c r="B288" s="906"/>
      <c r="C288" s="906"/>
      <c r="D288" s="906"/>
      <c r="E288" s="906"/>
      <c r="F288" s="2123"/>
      <c r="G288" s="2123"/>
      <c r="H288" s="2123"/>
      <c r="I288" s="2123"/>
      <c r="J288" s="2123"/>
      <c r="K288" s="2123"/>
      <c r="L288" s="2123"/>
      <c r="M288" s="2123"/>
      <c r="N288" s="2123"/>
      <c r="O288" s="2123"/>
      <c r="P288" s="2123"/>
      <c r="Q288" s="2123"/>
      <c r="R288" s="2123"/>
      <c r="S288" s="2123"/>
      <c r="T288" s="2123"/>
      <c r="U288" s="2123"/>
      <c r="V288" s="2123"/>
      <c r="W288" s="2123"/>
      <c r="X288" s="2123"/>
      <c r="Y288" s="2123"/>
      <c r="Z288" s="2123"/>
      <c r="AA288" s="2123"/>
      <c r="AB288" s="903"/>
    </row>
    <row r="289" spans="1:28" ht="15.75" customHeight="1">
      <c r="A289" s="936"/>
      <c r="B289" s="906"/>
      <c r="C289" s="906"/>
      <c r="D289" s="906"/>
      <c r="E289" s="906"/>
      <c r="F289" s="906"/>
      <c r="G289" s="906"/>
      <c r="H289" s="906"/>
      <c r="I289" s="906"/>
      <c r="J289" s="906"/>
      <c r="K289" s="906"/>
      <c r="L289" s="906"/>
      <c r="M289" s="906"/>
      <c r="N289" s="906"/>
      <c r="O289" s="906"/>
      <c r="P289" s="906"/>
      <c r="Q289" s="906"/>
      <c r="R289" s="906"/>
      <c r="S289" s="906"/>
      <c r="T289" s="906"/>
      <c r="U289" s="906"/>
      <c r="V289" s="906"/>
      <c r="W289" s="906"/>
      <c r="X289" s="906"/>
      <c r="Y289" s="906"/>
      <c r="Z289" s="906"/>
      <c r="AA289" s="906"/>
      <c r="AB289" s="903"/>
    </row>
    <row r="290" spans="1:28" ht="15.75" customHeight="1">
      <c r="A290" s="906"/>
      <c r="B290" s="906"/>
      <c r="C290" s="906"/>
      <c r="D290" s="906"/>
      <c r="E290" s="906"/>
      <c r="F290" s="2123"/>
      <c r="G290" s="2123"/>
      <c r="H290" s="2123"/>
      <c r="I290" s="2123"/>
      <c r="J290" s="2123"/>
      <c r="K290" s="2123"/>
      <c r="L290" s="2123"/>
      <c r="M290" s="2123"/>
      <c r="N290" s="2123"/>
      <c r="O290" s="2123"/>
      <c r="P290" s="2123"/>
      <c r="Q290" s="2123"/>
      <c r="R290" s="2123"/>
      <c r="S290" s="2123"/>
      <c r="T290" s="2123"/>
      <c r="U290" s="2123"/>
      <c r="V290" s="2123"/>
      <c r="W290" s="2123"/>
      <c r="X290" s="2123"/>
      <c r="Y290" s="2123"/>
      <c r="Z290" s="2123"/>
      <c r="AA290" s="2123"/>
      <c r="AB290" s="903"/>
    </row>
    <row r="291" spans="1:28" ht="15.75" customHeight="1">
      <c r="A291" s="906"/>
      <c r="B291" s="906"/>
      <c r="C291" s="906"/>
      <c r="D291" s="906"/>
      <c r="E291" s="906"/>
      <c r="F291" s="2123"/>
      <c r="G291" s="2123"/>
      <c r="H291" s="2123"/>
      <c r="I291" s="2123"/>
      <c r="J291" s="2123"/>
      <c r="K291" s="2123"/>
      <c r="L291" s="2123"/>
      <c r="M291" s="2123"/>
      <c r="N291" s="2123"/>
      <c r="O291" s="2123"/>
      <c r="P291" s="2123"/>
      <c r="Q291" s="2123"/>
      <c r="R291" s="2123"/>
      <c r="S291" s="2123"/>
      <c r="T291" s="2123"/>
      <c r="U291" s="2123"/>
      <c r="V291" s="2123"/>
      <c r="W291" s="2123"/>
      <c r="X291" s="2123"/>
      <c r="Y291" s="2123"/>
      <c r="Z291" s="2123"/>
      <c r="AA291" s="2123"/>
      <c r="AB291" s="903"/>
    </row>
    <row r="292" spans="1:28" ht="15.75" customHeight="1">
      <c r="A292" s="906"/>
      <c r="B292" s="906"/>
      <c r="C292" s="906"/>
      <c r="D292" s="906"/>
      <c r="E292" s="906"/>
      <c r="F292" s="906"/>
      <c r="G292" s="906"/>
      <c r="H292" s="906"/>
      <c r="I292" s="906"/>
      <c r="J292" s="906"/>
      <c r="K292" s="906"/>
      <c r="L292" s="906"/>
      <c r="M292" s="906"/>
      <c r="N292" s="906"/>
      <c r="O292" s="906"/>
      <c r="P292" s="906"/>
      <c r="Q292" s="906"/>
      <c r="R292" s="906"/>
      <c r="S292" s="906"/>
      <c r="T292" s="906"/>
      <c r="U292" s="906"/>
      <c r="V292" s="906"/>
      <c r="W292" s="906"/>
      <c r="X292" s="906"/>
      <c r="Y292" s="906"/>
      <c r="Z292" s="906"/>
      <c r="AA292" s="906"/>
      <c r="AB292" s="903"/>
    </row>
  </sheetData>
  <sheetProtection selectLockedCells="1"/>
  <mergeCells count="163">
    <mergeCell ref="E282:F282"/>
    <mergeCell ref="X280:Z280"/>
    <mergeCell ref="E281:F281"/>
    <mergeCell ref="X282:Z282"/>
    <mergeCell ref="E231:F231"/>
    <mergeCell ref="X231:Z231"/>
    <mergeCell ref="X257:Z257"/>
    <mergeCell ref="X253:Z253"/>
    <mergeCell ref="E254:F254"/>
    <mergeCell ref="X254:Z254"/>
    <mergeCell ref="D253:G253"/>
    <mergeCell ref="X255:Z255"/>
    <mergeCell ref="I253:U253"/>
    <mergeCell ref="E256:F256"/>
    <mergeCell ref="F264:AA265"/>
    <mergeCell ref="X279:Z279"/>
    <mergeCell ref="X281:Z281"/>
    <mergeCell ref="X256:Z256"/>
    <mergeCell ref="J250:M250"/>
    <mergeCell ref="J251:M251"/>
    <mergeCell ref="E255:F255"/>
    <mergeCell ref="J275:M275"/>
    <mergeCell ref="J274:M274"/>
    <mergeCell ref="A244:AA244"/>
    <mergeCell ref="F287:AA288"/>
    <mergeCell ref="F290:AA291"/>
    <mergeCell ref="S125:Z125"/>
    <mergeCell ref="E284:F284"/>
    <mergeCell ref="X284:Z284"/>
    <mergeCell ref="E285:F285"/>
    <mergeCell ref="E257:F257"/>
    <mergeCell ref="J249:M249"/>
    <mergeCell ref="X285:Z285"/>
    <mergeCell ref="F261:AA262"/>
    <mergeCell ref="D279:G279"/>
    <mergeCell ref="X258:Z258"/>
    <mergeCell ref="E259:F259"/>
    <mergeCell ref="X259:Z259"/>
    <mergeCell ref="E258:F258"/>
    <mergeCell ref="I279:U279"/>
    <mergeCell ref="A270:AA270"/>
    <mergeCell ref="E228:F228"/>
    <mergeCell ref="X228:Z228"/>
    <mergeCell ref="E283:F283"/>
    <mergeCell ref="X283:Z283"/>
    <mergeCell ref="E280:F280"/>
    <mergeCell ref="J276:M276"/>
    <mergeCell ref="J277:M277"/>
    <mergeCell ref="J248:M248"/>
    <mergeCell ref="F233:AA234"/>
    <mergeCell ref="F236:AA237"/>
    <mergeCell ref="AN19:AR19"/>
    <mergeCell ref="I38:T38"/>
    <mergeCell ref="S124:Z124"/>
    <mergeCell ref="B39:H39"/>
    <mergeCell ref="U39:AB39"/>
    <mergeCell ref="A46:AA46"/>
    <mergeCell ref="U40:AB40"/>
    <mergeCell ref="G97:AB97"/>
    <mergeCell ref="G79:AB79"/>
    <mergeCell ref="G99:AB100"/>
    <mergeCell ref="E227:F227"/>
    <mergeCell ref="X227:Z227"/>
    <mergeCell ref="J223:M223"/>
    <mergeCell ref="D225:G225"/>
    <mergeCell ref="I225:U225"/>
    <mergeCell ref="X225:Z225"/>
    <mergeCell ref="E229:F229"/>
    <mergeCell ref="X229:Z229"/>
    <mergeCell ref="E230:F230"/>
    <mergeCell ref="X230:Z230"/>
    <mergeCell ref="J220:M220"/>
    <mergeCell ref="E226:F226"/>
    <mergeCell ref="X226:Z226"/>
    <mergeCell ref="J221:M221"/>
    <mergeCell ref="J222:M222"/>
    <mergeCell ref="X204:Z204"/>
    <mergeCell ref="E205:F205"/>
    <mergeCell ref="X205:Z205"/>
    <mergeCell ref="A216:AA216"/>
    <mergeCell ref="F207:AA208"/>
    <mergeCell ref="X202:Z202"/>
    <mergeCell ref="J195:M195"/>
    <mergeCell ref="J196:M196"/>
    <mergeCell ref="J197:M197"/>
    <mergeCell ref="D199:G199"/>
    <mergeCell ref="I199:U199"/>
    <mergeCell ref="F210:AA211"/>
    <mergeCell ref="X199:Z199"/>
    <mergeCell ref="E200:F200"/>
    <mergeCell ref="X200:Z200"/>
    <mergeCell ref="E201:F201"/>
    <mergeCell ref="X201:Z201"/>
    <mergeCell ref="E203:F203"/>
    <mergeCell ref="X203:Z203"/>
    <mergeCell ref="E204:F204"/>
    <mergeCell ref="E202:F202"/>
    <mergeCell ref="E171:F171"/>
    <mergeCell ref="J171:M171"/>
    <mergeCell ref="P171:S171"/>
    <mergeCell ref="A190:AA190"/>
    <mergeCell ref="V172:Y172"/>
    <mergeCell ref="V177:Y177"/>
    <mergeCell ref="V171:Y171"/>
    <mergeCell ref="J194:M194"/>
    <mergeCell ref="E172:F172"/>
    <mergeCell ref="J172:M172"/>
    <mergeCell ref="P172:S172"/>
    <mergeCell ref="J177:M177"/>
    <mergeCell ref="P177:S177"/>
    <mergeCell ref="J181:N181"/>
    <mergeCell ref="L182:Q182"/>
    <mergeCell ref="I183:AA184"/>
    <mergeCell ref="F185:AA186"/>
    <mergeCell ref="J169:M169"/>
    <mergeCell ref="P169:S169"/>
    <mergeCell ref="V169:Y169"/>
    <mergeCell ref="G144:H144"/>
    <mergeCell ref="J144:AA144"/>
    <mergeCell ref="K151:M151"/>
    <mergeCell ref="K152:M152"/>
    <mergeCell ref="E170:F170"/>
    <mergeCell ref="J170:M170"/>
    <mergeCell ref="P170:S170"/>
    <mergeCell ref="V170:Y170"/>
    <mergeCell ref="K156:N156"/>
    <mergeCell ref="K157:N157"/>
    <mergeCell ref="J168:M168"/>
    <mergeCell ref="P168:S168"/>
    <mergeCell ref="V168:Y168"/>
    <mergeCell ref="E169:F169"/>
    <mergeCell ref="I135:AA136"/>
    <mergeCell ref="I137:AA138"/>
    <mergeCell ref="K153:M153"/>
    <mergeCell ref="K154:M154"/>
    <mergeCell ref="A139:AA139"/>
    <mergeCell ref="F141:I141"/>
    <mergeCell ref="G142:H142"/>
    <mergeCell ref="J142:AA142"/>
    <mergeCell ref="G143:H143"/>
    <mergeCell ref="J143:AA143"/>
    <mergeCell ref="B5:AA5"/>
    <mergeCell ref="B15:Q16"/>
    <mergeCell ref="B38:H38"/>
    <mergeCell ref="U38:AB38"/>
    <mergeCell ref="U18:AA18"/>
    <mergeCell ref="G71:AB72"/>
    <mergeCell ref="F133:H133"/>
    <mergeCell ref="S133:Z133"/>
    <mergeCell ref="F134:H134"/>
    <mergeCell ref="S134:Z134"/>
    <mergeCell ref="G88:AB88"/>
    <mergeCell ref="I39:T41"/>
    <mergeCell ref="S132:Z132"/>
    <mergeCell ref="F109:AA109"/>
    <mergeCell ref="F110:AA110"/>
    <mergeCell ref="F124:G124"/>
    <mergeCell ref="G81:AB82"/>
    <mergeCell ref="G90:AB91"/>
    <mergeCell ref="F125:G125"/>
    <mergeCell ref="U41:AB41"/>
    <mergeCell ref="C9:X10"/>
    <mergeCell ref="X17:AA17"/>
  </mergeCells>
  <phoneticPr fontId="2"/>
  <hyperlinks>
    <hyperlink ref="Q1:T1" location="作業メニュー!A1" display="作業メニュー" xr:uid="{00000000-0004-0000-1900-000000000000}"/>
  </hyperlinks>
  <pageMargins left="0.74803149606299213" right="0.35433070866141736" top="0.70866141732283472" bottom="0.35433070866141736" header="0.51181102362204722" footer="0.27559055118110237"/>
  <pageSetup paperSize="9" scale="85" orientation="portrait" r:id="rId1"/>
  <headerFooter alignWithMargins="0">
    <oddFooter>&amp;R250401</oddFooter>
  </headerFooter>
  <rowBreaks count="2" manualBreakCount="2">
    <brk id="44" max="27" man="1"/>
    <brk id="91" max="2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5"/>
  <dimension ref="A1:BU23"/>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30" width="3.83203125" style="904" customWidth="1"/>
    <col min="31" max="58" width="2.83203125" style="904" customWidth="1"/>
    <col min="59" max="63" width="2.75" style="904" customWidth="1"/>
    <col min="64" max="64" width="9" style="904" customWidth="1"/>
    <col min="65" max="72" width="2.75" style="904" customWidth="1"/>
    <col min="73" max="16384" width="9" style="904"/>
  </cols>
  <sheetData>
    <row r="1" spans="1:73" s="897" customFormat="1" ht="38.25" customHeight="1" thickBot="1">
      <c r="A1" s="1228" t="s">
        <v>3568</v>
      </c>
      <c r="O1" s="898" t="s">
        <v>64</v>
      </c>
      <c r="P1" s="898"/>
      <c r="Q1" s="898"/>
      <c r="R1" s="898"/>
      <c r="T1" s="900" t="s">
        <v>549</v>
      </c>
    </row>
    <row r="2" spans="1:73" ht="12" customHeight="1" thickTop="1">
      <c r="A2" s="1092"/>
    </row>
    <row r="3" spans="1:73" ht="16.149999999999999" customHeight="1">
      <c r="A3" s="935"/>
      <c r="B3" s="935" t="s">
        <v>3571</v>
      </c>
      <c r="C3" s="935"/>
      <c r="D3" s="935"/>
      <c r="E3" s="935"/>
      <c r="F3" s="935"/>
      <c r="G3" s="935"/>
      <c r="H3" s="935"/>
      <c r="I3" s="935"/>
      <c r="J3" s="935"/>
      <c r="K3" s="935"/>
      <c r="L3" s="935"/>
      <c r="M3" s="935"/>
      <c r="N3" s="935"/>
      <c r="O3" s="935"/>
      <c r="P3" s="935"/>
      <c r="Q3" s="935"/>
      <c r="R3" s="935"/>
      <c r="S3" s="935"/>
      <c r="T3" s="935"/>
      <c r="U3" s="935"/>
      <c r="V3" s="935"/>
      <c r="W3" s="935"/>
      <c r="X3" s="935"/>
      <c r="Y3" s="935"/>
      <c r="Z3" s="935"/>
      <c r="AA3" s="935"/>
      <c r="AC3" s="1093"/>
      <c r="AD3" s="1093"/>
      <c r="AE3" s="1093"/>
      <c r="AF3" s="1093"/>
      <c r="AG3" s="1093"/>
      <c r="AH3" s="1093"/>
      <c r="AI3" s="1093"/>
      <c r="AJ3" s="1093"/>
      <c r="AK3" s="1093"/>
      <c r="AL3" s="1093"/>
      <c r="AM3" s="1093"/>
      <c r="AN3" s="1093"/>
      <c r="AO3" s="1093"/>
      <c r="AP3" s="1093"/>
      <c r="AQ3" s="1093"/>
      <c r="AR3" s="1093"/>
      <c r="AS3" s="1093"/>
      <c r="AT3" s="1093"/>
      <c r="AU3" s="1093"/>
      <c r="AV3" s="1093"/>
      <c r="AW3" s="1093"/>
      <c r="AX3" s="1093"/>
      <c r="AY3" s="1093"/>
      <c r="AZ3" s="1093"/>
      <c r="BA3" s="1093"/>
      <c r="BB3" s="1093"/>
      <c r="BC3" s="1093"/>
      <c r="BD3" s="1093"/>
      <c r="BE3" s="1093"/>
      <c r="BF3" s="1093"/>
      <c r="BS3" s="903"/>
      <c r="BT3" s="903"/>
    </row>
    <row r="4" spans="1:73" ht="18" customHeight="1">
      <c r="A4" s="936" t="s">
        <v>109</v>
      </c>
      <c r="B4" s="906" t="s">
        <v>2590</v>
      </c>
      <c r="C4" s="906"/>
      <c r="D4" s="906"/>
      <c r="E4" s="906"/>
      <c r="F4" s="906"/>
      <c r="G4" s="906"/>
      <c r="H4" s="906"/>
      <c r="I4" s="906"/>
      <c r="J4" s="906"/>
      <c r="K4" s="906"/>
      <c r="L4" s="906"/>
      <c r="M4" s="906"/>
      <c r="N4" s="906"/>
      <c r="O4" s="906"/>
      <c r="P4" s="906"/>
      <c r="Q4" s="906"/>
      <c r="R4" s="906"/>
      <c r="S4" s="906"/>
      <c r="T4" s="906"/>
      <c r="U4" s="1229"/>
      <c r="V4" s="1229"/>
      <c r="W4" s="1229"/>
      <c r="X4" s="1229"/>
      <c r="Y4" s="1229"/>
      <c r="Z4" s="1229"/>
      <c r="AA4" s="1229"/>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1093"/>
      <c r="BA4" s="1093"/>
      <c r="BB4" s="1093"/>
      <c r="BC4" s="1093"/>
      <c r="BD4" s="1093"/>
      <c r="BE4" s="1093"/>
      <c r="BF4" s="1093"/>
      <c r="BG4" s="906"/>
      <c r="BH4" s="906"/>
      <c r="BS4" s="903"/>
      <c r="BT4" s="903"/>
    </row>
    <row r="5" spans="1:73" ht="18" customHeight="1">
      <c r="A5" s="936"/>
      <c r="B5" s="906" t="s">
        <v>431</v>
      </c>
      <c r="C5" s="906"/>
      <c r="D5" s="906"/>
      <c r="E5" s="906"/>
      <c r="F5" s="906"/>
      <c r="G5" s="906"/>
      <c r="H5" s="906" t="str">
        <f>建築主氏名2フリガナ</f>
        <v/>
      </c>
      <c r="I5" s="906"/>
      <c r="J5" s="906"/>
      <c r="K5" s="906"/>
      <c r="L5" s="906"/>
      <c r="M5" s="906"/>
      <c r="N5" s="906"/>
      <c r="O5" s="906"/>
      <c r="P5" s="906"/>
      <c r="Q5" s="906"/>
      <c r="R5" s="906"/>
      <c r="S5" s="906"/>
      <c r="T5" s="906"/>
      <c r="U5" s="906"/>
      <c r="V5" s="906"/>
      <c r="W5" s="906"/>
      <c r="X5" s="906"/>
      <c r="Y5" s="906"/>
      <c r="Z5" s="906"/>
      <c r="AA5" s="906"/>
      <c r="AC5" s="1093"/>
      <c r="AD5" s="1094"/>
      <c r="AE5" s="906"/>
      <c r="AF5" s="1803"/>
      <c r="AG5" s="1803"/>
      <c r="AH5" s="1803"/>
      <c r="AI5" s="1803"/>
      <c r="AJ5" s="1803"/>
      <c r="AK5" s="1803"/>
      <c r="AL5" s="1803"/>
      <c r="AM5" s="1803"/>
      <c r="AN5" s="1094"/>
      <c r="AO5" s="1094"/>
      <c r="AP5" s="1094"/>
      <c r="AQ5" s="1094"/>
      <c r="AR5" s="1094"/>
      <c r="AS5" s="1094"/>
      <c r="AT5" s="1094"/>
      <c r="AU5" s="1094"/>
      <c r="AV5" s="1094"/>
      <c r="AW5" s="1094"/>
      <c r="AX5" s="1094"/>
      <c r="AY5" s="1094"/>
      <c r="AZ5" s="1094"/>
      <c r="BA5" s="1094"/>
      <c r="BB5" s="1094"/>
      <c r="BC5" s="1094"/>
      <c r="BD5" s="1094"/>
      <c r="BE5" s="1094"/>
      <c r="BF5" s="906"/>
      <c r="BG5" s="906"/>
      <c r="BH5" s="906"/>
      <c r="BS5" s="903"/>
      <c r="BT5" s="903"/>
    </row>
    <row r="6" spans="1:73" ht="18" customHeight="1">
      <c r="A6" s="936"/>
      <c r="B6" s="906" t="s">
        <v>408</v>
      </c>
      <c r="C6" s="906"/>
      <c r="D6" s="906"/>
      <c r="E6" s="906"/>
      <c r="F6" s="906"/>
      <c r="G6" s="906"/>
      <c r="H6" s="906" t="str">
        <f>建築主氏名2</f>
        <v/>
      </c>
      <c r="I6" s="906"/>
      <c r="J6" s="906"/>
      <c r="K6" s="906"/>
      <c r="L6" s="906"/>
      <c r="M6" s="906"/>
      <c r="N6" s="906"/>
      <c r="O6" s="906"/>
      <c r="P6" s="906"/>
      <c r="Q6" s="906"/>
      <c r="R6" s="906"/>
      <c r="S6" s="906"/>
      <c r="T6" s="906"/>
      <c r="U6" s="906"/>
      <c r="V6" s="906"/>
      <c r="W6" s="906"/>
      <c r="X6" s="906"/>
      <c r="Y6" s="906"/>
      <c r="Z6" s="906"/>
      <c r="AA6" s="906"/>
      <c r="AC6" s="1093"/>
      <c r="AD6" s="1094"/>
      <c r="AE6" s="906"/>
      <c r="AF6" s="1803"/>
      <c r="AG6" s="1803"/>
      <c r="AH6" s="1803"/>
      <c r="AI6" s="1803"/>
      <c r="AJ6" s="1803"/>
      <c r="AK6" s="1803"/>
      <c r="AL6" s="1803"/>
      <c r="AM6" s="1803"/>
      <c r="AN6" s="1094"/>
      <c r="AO6" s="1094"/>
      <c r="AP6" s="1094"/>
      <c r="AQ6" s="1094"/>
      <c r="AR6" s="1094"/>
      <c r="AS6" s="1094"/>
      <c r="AT6" s="1094"/>
      <c r="AU6" s="1094"/>
      <c r="AV6" s="1094"/>
      <c r="AW6" s="1094"/>
      <c r="AX6" s="1094"/>
      <c r="AY6" s="1094"/>
      <c r="AZ6" s="1094"/>
      <c r="BA6" s="1094"/>
      <c r="BB6" s="1094"/>
      <c r="BC6" s="1094"/>
      <c r="BD6" s="1094"/>
      <c r="BE6" s="1094"/>
      <c r="BF6" s="906"/>
      <c r="BG6" s="906"/>
      <c r="BH6" s="906"/>
      <c r="BS6" s="903"/>
      <c r="BT6" s="903"/>
    </row>
    <row r="7" spans="1:73" ht="18" customHeight="1">
      <c r="A7" s="936"/>
      <c r="B7" s="906" t="s">
        <v>399</v>
      </c>
      <c r="C7" s="906"/>
      <c r="D7" s="906"/>
      <c r="E7" s="906"/>
      <c r="F7" s="906"/>
      <c r="G7" s="906"/>
      <c r="H7" s="906" t="str">
        <f>建築主郵便番号2</f>
        <v/>
      </c>
      <c r="I7" s="906"/>
      <c r="J7" s="906"/>
      <c r="K7" s="906"/>
      <c r="L7" s="906"/>
      <c r="M7" s="906"/>
      <c r="N7" s="906"/>
      <c r="O7" s="906"/>
      <c r="P7" s="906"/>
      <c r="Q7" s="906"/>
      <c r="R7" s="906"/>
      <c r="S7" s="906"/>
      <c r="T7" s="906"/>
      <c r="U7" s="906"/>
      <c r="V7" s="906"/>
      <c r="W7" s="906"/>
      <c r="X7" s="906"/>
      <c r="Y7" s="906"/>
      <c r="Z7" s="906"/>
      <c r="AA7" s="906"/>
      <c r="AC7" s="1093"/>
      <c r="AD7" s="1094"/>
      <c r="AE7" s="906"/>
      <c r="AF7" s="1803"/>
      <c r="AG7" s="1803"/>
      <c r="AH7" s="1803"/>
      <c r="AI7" s="1803"/>
      <c r="AJ7" s="1803"/>
      <c r="AK7" s="1803"/>
      <c r="AL7" s="1803"/>
      <c r="AM7" s="1803"/>
      <c r="AN7" s="1094"/>
      <c r="AO7" s="1094"/>
      <c r="AP7" s="1094"/>
      <c r="AQ7" s="1094"/>
      <c r="AR7" s="1094"/>
      <c r="AS7" s="1094"/>
      <c r="AT7" s="1094"/>
      <c r="AU7" s="1094"/>
      <c r="AV7" s="1094"/>
      <c r="AW7" s="1094"/>
      <c r="AX7" s="1094"/>
      <c r="AY7" s="1094"/>
      <c r="AZ7" s="1094"/>
      <c r="BA7" s="1094"/>
      <c r="BB7" s="1094"/>
      <c r="BC7" s="1094"/>
      <c r="BD7" s="1094"/>
      <c r="BE7" s="1094"/>
      <c r="BF7" s="906"/>
      <c r="BG7" s="906"/>
      <c r="BH7" s="906"/>
      <c r="BS7" s="903"/>
      <c r="BT7" s="903"/>
    </row>
    <row r="8" spans="1:73" ht="18" customHeight="1">
      <c r="A8" s="936"/>
      <c r="B8" s="906" t="s">
        <v>430</v>
      </c>
      <c r="C8" s="906"/>
      <c r="D8" s="906"/>
      <c r="E8" s="906"/>
      <c r="F8" s="906"/>
      <c r="G8" s="906"/>
      <c r="H8" s="906" t="str">
        <f>建築主住所2</f>
        <v/>
      </c>
      <c r="I8" s="1215"/>
      <c r="J8" s="906"/>
      <c r="K8" s="906"/>
      <c r="L8" s="906"/>
      <c r="M8" s="906"/>
      <c r="N8" s="906"/>
      <c r="O8" s="906"/>
      <c r="P8" s="906"/>
      <c r="Q8" s="906"/>
      <c r="R8" s="906"/>
      <c r="S8" s="906"/>
      <c r="T8" s="906"/>
      <c r="U8" s="906"/>
      <c r="V8" s="906"/>
      <c r="W8" s="906"/>
      <c r="X8" s="906"/>
      <c r="Y8" s="906"/>
      <c r="Z8" s="906"/>
      <c r="AA8" s="906"/>
      <c r="AB8" s="906"/>
      <c r="AC8" s="906"/>
      <c r="AD8" s="1094"/>
      <c r="AE8" s="906"/>
      <c r="AF8" s="1803"/>
      <c r="AG8" s="1803"/>
      <c r="AH8" s="1803"/>
      <c r="AI8" s="1803"/>
      <c r="AJ8" s="1803"/>
      <c r="AK8" s="1803"/>
      <c r="AL8" s="1803"/>
      <c r="AM8" s="1803"/>
      <c r="AN8" s="1803"/>
      <c r="AO8" s="1803"/>
      <c r="AP8" s="1803"/>
      <c r="AQ8" s="1803"/>
      <c r="AR8" s="1803"/>
      <c r="AS8" s="1803"/>
      <c r="AT8" s="1803"/>
      <c r="AU8" s="1803"/>
      <c r="AV8" s="1803"/>
      <c r="AW8" s="1803"/>
      <c r="AX8" s="1803"/>
      <c r="AY8" s="1803"/>
      <c r="AZ8" s="1803"/>
      <c r="BA8" s="1803"/>
      <c r="BB8" s="1803"/>
      <c r="BC8" s="1803"/>
      <c r="BD8" s="1803"/>
      <c r="BE8" s="1803"/>
      <c r="BF8" s="906"/>
      <c r="BG8" s="906"/>
      <c r="BH8" s="906"/>
      <c r="BT8" s="903"/>
      <c r="BU8" s="903"/>
    </row>
    <row r="9" spans="1:73" ht="16.5">
      <c r="A9" s="940"/>
      <c r="B9" s="935"/>
      <c r="C9" s="935"/>
      <c r="D9" s="935"/>
      <c r="E9" s="935"/>
      <c r="F9" s="935"/>
      <c r="G9" s="935"/>
      <c r="H9" s="935"/>
      <c r="I9" s="1036"/>
      <c r="J9" s="935"/>
      <c r="K9" s="935"/>
      <c r="L9" s="935"/>
      <c r="M9" s="935"/>
      <c r="N9" s="935"/>
      <c r="O9" s="935"/>
      <c r="P9" s="935"/>
      <c r="Q9" s="935"/>
      <c r="R9" s="935"/>
      <c r="S9" s="935"/>
      <c r="T9" s="935"/>
      <c r="U9" s="935"/>
      <c r="V9" s="935"/>
      <c r="W9" s="935"/>
      <c r="X9" s="935"/>
      <c r="Y9" s="935"/>
      <c r="Z9" s="935"/>
      <c r="AA9" s="935"/>
      <c r="AC9" s="1093"/>
      <c r="AD9" s="1094"/>
      <c r="AE9" s="906"/>
      <c r="AF9" s="1803"/>
      <c r="AG9" s="1803"/>
      <c r="AH9" s="1803"/>
      <c r="AI9" s="1803"/>
      <c r="AJ9" s="1803"/>
      <c r="AK9" s="1803"/>
      <c r="AL9" s="1803"/>
      <c r="AM9" s="1803"/>
      <c r="AN9" s="1094"/>
      <c r="AO9" s="1094"/>
      <c r="AP9" s="1094"/>
      <c r="AQ9" s="1094"/>
      <c r="AR9" s="1094"/>
      <c r="AS9" s="1094"/>
      <c r="AT9" s="1094"/>
      <c r="AU9" s="1094"/>
      <c r="AV9" s="1094"/>
      <c r="AW9" s="1094"/>
      <c r="AX9" s="1094"/>
      <c r="AY9" s="1094"/>
      <c r="AZ9" s="1094"/>
      <c r="BA9" s="1094"/>
      <c r="BB9" s="1094"/>
      <c r="BC9" s="1094"/>
      <c r="BD9" s="1094"/>
      <c r="BE9" s="1094"/>
      <c r="BF9" s="906"/>
      <c r="BG9" s="906"/>
      <c r="BH9" s="906"/>
    </row>
    <row r="10" spans="1:73" ht="16.5">
      <c r="I10" s="1037"/>
      <c r="AC10" s="1093"/>
      <c r="AD10" s="1094"/>
      <c r="AE10" s="1094"/>
      <c r="AF10" s="1094"/>
      <c r="AG10" s="1094"/>
      <c r="AH10" s="1094"/>
      <c r="AI10" s="1094"/>
      <c r="AJ10" s="1094"/>
      <c r="AK10" s="1094"/>
      <c r="AL10" s="1094"/>
      <c r="AM10" s="1094"/>
      <c r="AN10" s="1094"/>
      <c r="AO10" s="1094"/>
      <c r="AP10" s="1094"/>
      <c r="AQ10" s="1094"/>
      <c r="AR10" s="1094"/>
      <c r="AS10" s="1094"/>
      <c r="AT10" s="1094"/>
      <c r="AU10" s="1094"/>
      <c r="AV10" s="1094"/>
      <c r="AW10" s="1094"/>
      <c r="AX10" s="1094"/>
      <c r="AY10" s="1094"/>
      <c r="AZ10" s="1094"/>
      <c r="BA10" s="1094"/>
      <c r="BB10" s="1094"/>
      <c r="BC10" s="1094"/>
      <c r="BD10" s="1094"/>
      <c r="BE10" s="1094"/>
      <c r="BF10" s="1094"/>
      <c r="BG10" s="906"/>
      <c r="BH10" s="906"/>
    </row>
    <row r="11" spans="1:73" ht="16.5">
      <c r="A11" s="936" t="s">
        <v>109</v>
      </c>
      <c r="B11" s="906" t="s">
        <v>2589</v>
      </c>
      <c r="C11" s="906"/>
      <c r="D11" s="906"/>
      <c r="E11" s="906"/>
      <c r="F11" s="906"/>
      <c r="G11" s="906"/>
      <c r="H11" s="906"/>
      <c r="I11" s="938"/>
      <c r="J11" s="906"/>
      <c r="K11" s="906"/>
      <c r="L11" s="906"/>
      <c r="M11" s="906"/>
      <c r="N11" s="906"/>
      <c r="O11" s="906"/>
      <c r="P11" s="906"/>
      <c r="Q11" s="906"/>
      <c r="R11" s="906"/>
      <c r="S11" s="906"/>
      <c r="T11" s="906"/>
      <c r="U11" s="906"/>
      <c r="V11" s="906"/>
      <c r="W11" s="906"/>
      <c r="X11" s="906"/>
      <c r="Y11" s="906"/>
      <c r="Z11" s="906"/>
      <c r="AA11" s="906"/>
      <c r="AC11" s="1093"/>
      <c r="AD11" s="1094"/>
      <c r="AE11" s="1094"/>
      <c r="AF11" s="1094"/>
      <c r="AG11" s="1094"/>
      <c r="AH11" s="1094"/>
      <c r="AI11" s="1094"/>
      <c r="AJ11" s="1094"/>
      <c r="AK11" s="1094"/>
      <c r="AL11" s="1094"/>
      <c r="AM11" s="1094"/>
      <c r="AN11" s="1094"/>
      <c r="AO11" s="1094"/>
      <c r="AP11" s="1094"/>
      <c r="AQ11" s="1094"/>
      <c r="AR11" s="1094"/>
      <c r="AS11" s="1094"/>
      <c r="AT11" s="1094"/>
      <c r="AU11" s="1094"/>
      <c r="AV11" s="1094"/>
      <c r="AW11" s="1094"/>
      <c r="AX11" s="1094"/>
      <c r="AY11" s="1094"/>
      <c r="AZ11" s="1094"/>
      <c r="BA11" s="1094"/>
      <c r="BB11" s="1094"/>
      <c r="BC11" s="1094"/>
      <c r="BD11" s="1094"/>
      <c r="BE11" s="1094"/>
      <c r="BF11" s="1094"/>
      <c r="BG11" s="906"/>
      <c r="BH11" s="906"/>
    </row>
    <row r="12" spans="1:73" ht="16.5">
      <c r="A12" s="936"/>
      <c r="B12" s="906" t="s">
        <v>431</v>
      </c>
      <c r="C12" s="906"/>
      <c r="D12" s="906"/>
      <c r="E12" s="906"/>
      <c r="F12" s="906"/>
      <c r="G12" s="906"/>
      <c r="H12" s="906" t="str">
        <f>建築主氏名3フリガナ</f>
        <v/>
      </c>
      <c r="I12" s="938"/>
      <c r="J12" s="906"/>
      <c r="K12" s="906"/>
      <c r="L12" s="906"/>
      <c r="M12" s="906"/>
      <c r="N12" s="906"/>
      <c r="O12" s="906"/>
      <c r="P12" s="906"/>
      <c r="Q12" s="906"/>
      <c r="R12" s="906"/>
      <c r="S12" s="906"/>
      <c r="T12" s="906"/>
      <c r="U12" s="906"/>
      <c r="V12" s="906"/>
      <c r="W12" s="906"/>
      <c r="X12" s="906"/>
      <c r="Y12" s="906"/>
      <c r="Z12" s="906"/>
      <c r="AA12" s="906"/>
      <c r="AC12" s="1093"/>
      <c r="AD12" s="1094"/>
      <c r="AE12" s="1094"/>
      <c r="AF12" s="1803"/>
      <c r="AG12" s="1803"/>
      <c r="AH12" s="1803"/>
      <c r="AI12" s="1803"/>
      <c r="AJ12" s="1803"/>
      <c r="AK12" s="1803"/>
      <c r="AL12" s="1803"/>
      <c r="AM12" s="1803"/>
      <c r="AN12" s="1094"/>
      <c r="AO12" s="1094"/>
      <c r="AP12" s="1094"/>
      <c r="AQ12" s="1094"/>
      <c r="AR12" s="1094"/>
      <c r="AS12" s="1094"/>
      <c r="AT12" s="1094"/>
      <c r="AU12" s="1094"/>
      <c r="AV12" s="1094"/>
      <c r="AW12" s="1094"/>
      <c r="AX12" s="1094"/>
      <c r="AY12" s="1094"/>
      <c r="AZ12" s="1094"/>
      <c r="BA12" s="1094"/>
      <c r="BB12" s="1094"/>
      <c r="BC12" s="1094"/>
      <c r="BD12" s="1094"/>
      <c r="BE12" s="1094"/>
      <c r="BF12" s="906"/>
      <c r="BG12" s="906"/>
      <c r="BH12" s="906"/>
    </row>
    <row r="13" spans="1:73" ht="16.5">
      <c r="A13" s="936"/>
      <c r="B13" s="906" t="s">
        <v>408</v>
      </c>
      <c r="C13" s="906"/>
      <c r="D13" s="906"/>
      <c r="E13" s="906"/>
      <c r="F13" s="906"/>
      <c r="G13" s="906"/>
      <c r="H13" s="906" t="str">
        <f>建築主氏名3</f>
        <v/>
      </c>
      <c r="I13" s="938"/>
      <c r="J13" s="906"/>
      <c r="K13" s="906"/>
      <c r="L13" s="906"/>
      <c r="M13" s="906"/>
      <c r="N13" s="906"/>
      <c r="O13" s="906"/>
      <c r="P13" s="906"/>
      <c r="Q13" s="906"/>
      <c r="R13" s="906"/>
      <c r="S13" s="906"/>
      <c r="T13" s="906"/>
      <c r="U13" s="906"/>
      <c r="V13" s="906"/>
      <c r="W13" s="906"/>
      <c r="X13" s="906"/>
      <c r="Y13" s="906"/>
      <c r="Z13" s="906"/>
      <c r="AA13" s="906"/>
      <c r="AC13" s="1093"/>
      <c r="AD13" s="1094"/>
      <c r="AE13" s="1094"/>
      <c r="AF13" s="1803"/>
      <c r="AG13" s="1803"/>
      <c r="AH13" s="1803"/>
      <c r="AI13" s="1803"/>
      <c r="AJ13" s="1803"/>
      <c r="AK13" s="1803"/>
      <c r="AL13" s="1803"/>
      <c r="AM13" s="1803"/>
      <c r="AN13" s="1094"/>
      <c r="AO13" s="1094"/>
      <c r="AP13" s="1094"/>
      <c r="AQ13" s="1094"/>
      <c r="AR13" s="1094"/>
      <c r="AS13" s="1094"/>
      <c r="AT13" s="1094"/>
      <c r="AU13" s="1094"/>
      <c r="AV13" s="1094"/>
      <c r="AW13" s="1094"/>
      <c r="AX13" s="1094"/>
      <c r="AY13" s="1094"/>
      <c r="AZ13" s="1094"/>
      <c r="BA13" s="1094"/>
      <c r="BB13" s="1094"/>
      <c r="BC13" s="1094"/>
      <c r="BD13" s="1094"/>
      <c r="BE13" s="1094"/>
      <c r="BF13" s="906"/>
      <c r="BG13" s="906"/>
      <c r="BH13" s="906"/>
    </row>
    <row r="14" spans="1:73" ht="16.5">
      <c r="A14" s="936"/>
      <c r="B14" s="906" t="s">
        <v>399</v>
      </c>
      <c r="C14" s="906"/>
      <c r="D14" s="906"/>
      <c r="E14" s="906"/>
      <c r="F14" s="906"/>
      <c r="G14" s="906"/>
      <c r="H14" s="906" t="str">
        <f>建築主郵便番号3</f>
        <v/>
      </c>
      <c r="I14" s="938"/>
      <c r="J14" s="906"/>
      <c r="K14" s="906"/>
      <c r="L14" s="906"/>
      <c r="M14" s="906"/>
      <c r="N14" s="906"/>
      <c r="O14" s="906"/>
      <c r="P14" s="906"/>
      <c r="Q14" s="906"/>
      <c r="R14" s="906"/>
      <c r="S14" s="906"/>
      <c r="T14" s="906"/>
      <c r="U14" s="906"/>
      <c r="V14" s="906"/>
      <c r="W14" s="906"/>
      <c r="X14" s="906"/>
      <c r="Y14" s="906"/>
      <c r="Z14" s="906"/>
      <c r="AA14" s="906"/>
      <c r="AC14" s="1093"/>
      <c r="AD14" s="1094"/>
      <c r="AE14" s="1094"/>
      <c r="AF14" s="1803"/>
      <c r="AG14" s="1803"/>
      <c r="AH14" s="1803"/>
      <c r="AI14" s="1803"/>
      <c r="AJ14" s="1803"/>
      <c r="AK14" s="1803"/>
      <c r="AL14" s="1803"/>
      <c r="AM14" s="1803"/>
      <c r="AN14" s="1094"/>
      <c r="AO14" s="1094"/>
      <c r="AP14" s="1094"/>
      <c r="AQ14" s="1094"/>
      <c r="AR14" s="1094"/>
      <c r="AS14" s="1094"/>
      <c r="AT14" s="1094"/>
      <c r="AU14" s="1094"/>
      <c r="AV14" s="1094"/>
      <c r="AW14" s="1094"/>
      <c r="AX14" s="1094"/>
      <c r="AY14" s="1094"/>
      <c r="AZ14" s="1094"/>
      <c r="BA14" s="1094"/>
      <c r="BB14" s="1094"/>
      <c r="BC14" s="1094"/>
      <c r="BD14" s="1094"/>
      <c r="BE14" s="1094"/>
      <c r="BF14" s="906"/>
      <c r="BG14" s="906"/>
      <c r="BH14" s="906"/>
    </row>
    <row r="15" spans="1:73" ht="16.5">
      <c r="A15" s="936"/>
      <c r="B15" s="906" t="s">
        <v>430</v>
      </c>
      <c r="C15" s="906"/>
      <c r="D15" s="906"/>
      <c r="E15" s="906"/>
      <c r="F15" s="906"/>
      <c r="G15" s="906"/>
      <c r="H15" s="906" t="str">
        <f>建築主住所3</f>
        <v/>
      </c>
      <c r="I15" s="1034"/>
      <c r="J15" s="906"/>
      <c r="K15" s="906"/>
      <c r="L15" s="906"/>
      <c r="M15" s="906"/>
      <c r="N15" s="906"/>
      <c r="O15" s="906"/>
      <c r="P15" s="906"/>
      <c r="Q15" s="906"/>
      <c r="R15" s="906"/>
      <c r="S15" s="906"/>
      <c r="T15" s="906"/>
      <c r="U15" s="906"/>
      <c r="V15" s="906"/>
      <c r="W15" s="906"/>
      <c r="X15" s="906"/>
      <c r="Y15" s="906"/>
      <c r="Z15" s="906"/>
      <c r="AA15" s="906"/>
      <c r="AC15" s="1093"/>
      <c r="AD15" s="1094"/>
      <c r="AE15" s="1094"/>
      <c r="AF15" s="1803"/>
      <c r="AG15" s="1803"/>
      <c r="AH15" s="1803"/>
      <c r="AI15" s="1803"/>
      <c r="AJ15" s="1803"/>
      <c r="AK15" s="1803"/>
      <c r="AL15" s="1803"/>
      <c r="AM15" s="1803"/>
      <c r="AN15" s="1803"/>
      <c r="AO15" s="1803"/>
      <c r="AP15" s="1803"/>
      <c r="AQ15" s="1803"/>
      <c r="AR15" s="1803"/>
      <c r="AS15" s="1803"/>
      <c r="AT15" s="1803"/>
      <c r="AU15" s="1803"/>
      <c r="AV15" s="1803"/>
      <c r="AW15" s="1803"/>
      <c r="AX15" s="1803"/>
      <c r="AY15" s="1803"/>
      <c r="AZ15" s="1803"/>
      <c r="BA15" s="1803"/>
      <c r="BB15" s="1803"/>
      <c r="BC15" s="1803"/>
      <c r="BD15" s="1803"/>
      <c r="BE15" s="1803"/>
      <c r="BF15" s="906"/>
      <c r="BG15" s="906"/>
      <c r="BH15" s="906"/>
    </row>
    <row r="16" spans="1:73" ht="16.5">
      <c r="A16" s="940"/>
      <c r="B16" s="935"/>
      <c r="C16" s="935"/>
      <c r="D16" s="935"/>
      <c r="E16" s="935"/>
      <c r="F16" s="935"/>
      <c r="G16" s="935"/>
      <c r="H16" s="935"/>
      <c r="I16" s="1036"/>
      <c r="J16" s="935"/>
      <c r="K16" s="935"/>
      <c r="L16" s="935"/>
      <c r="M16" s="935"/>
      <c r="N16" s="935"/>
      <c r="O16" s="935"/>
      <c r="P16" s="935"/>
      <c r="Q16" s="935"/>
      <c r="R16" s="935"/>
      <c r="S16" s="935"/>
      <c r="T16" s="935"/>
      <c r="U16" s="935"/>
      <c r="V16" s="935"/>
      <c r="W16" s="935"/>
      <c r="X16" s="935"/>
      <c r="Y16" s="935"/>
      <c r="Z16" s="935"/>
      <c r="AA16" s="935"/>
      <c r="AC16" s="1093"/>
      <c r="AD16" s="1094"/>
      <c r="AE16" s="1094"/>
      <c r="AF16" s="1803"/>
      <c r="AG16" s="1803"/>
      <c r="AH16" s="1803"/>
      <c r="AI16" s="1803"/>
      <c r="AJ16" s="1803"/>
      <c r="AK16" s="1803"/>
      <c r="AL16" s="1803"/>
      <c r="AM16" s="1803"/>
      <c r="AN16" s="1094"/>
      <c r="AO16" s="1094"/>
      <c r="AP16" s="1094"/>
      <c r="AQ16" s="1094"/>
      <c r="AR16" s="1094"/>
      <c r="AS16" s="1094"/>
      <c r="AT16" s="1094"/>
      <c r="AU16" s="1094"/>
      <c r="AV16" s="1094"/>
      <c r="AW16" s="1094"/>
      <c r="AX16" s="1094"/>
      <c r="AY16" s="1094"/>
      <c r="AZ16" s="1094"/>
      <c r="BA16" s="1094"/>
      <c r="BB16" s="1094"/>
      <c r="BC16" s="1094"/>
      <c r="BD16" s="1094"/>
      <c r="BE16" s="1094"/>
      <c r="BF16" s="906"/>
    </row>
    <row r="17" spans="1:58" ht="16.5">
      <c r="I17" s="1037"/>
      <c r="AC17" s="1093"/>
      <c r="AD17" s="1094"/>
      <c r="AE17" s="1094"/>
      <c r="AF17" s="1094"/>
      <c r="AG17" s="1094"/>
      <c r="AH17" s="1094"/>
      <c r="AI17" s="1094"/>
      <c r="AJ17" s="1094"/>
      <c r="AK17" s="1094"/>
      <c r="AL17" s="1094"/>
      <c r="AM17" s="1094"/>
      <c r="AN17" s="1094"/>
      <c r="AO17" s="1094"/>
      <c r="AP17" s="1094"/>
      <c r="AQ17" s="1094"/>
      <c r="AR17" s="1094"/>
      <c r="AS17" s="1094"/>
      <c r="AT17" s="1094"/>
      <c r="AU17" s="1094"/>
      <c r="AV17" s="1094"/>
      <c r="AW17" s="1094"/>
      <c r="AX17" s="1094"/>
      <c r="AY17" s="1094"/>
      <c r="AZ17" s="1094"/>
      <c r="BA17" s="1094"/>
      <c r="BB17" s="1094"/>
      <c r="BC17" s="1094"/>
      <c r="BD17" s="1094"/>
      <c r="BE17" s="1094"/>
      <c r="BF17" s="1094"/>
    </row>
    <row r="18" spans="1:58" ht="16.5">
      <c r="A18" s="936" t="s">
        <v>109</v>
      </c>
      <c r="B18" s="906" t="s">
        <v>2588</v>
      </c>
      <c r="C18" s="906"/>
      <c r="D18" s="906"/>
      <c r="E18" s="906"/>
      <c r="F18" s="906"/>
      <c r="G18" s="906"/>
      <c r="H18" s="906"/>
      <c r="I18" s="938"/>
      <c r="J18" s="906"/>
      <c r="K18" s="906"/>
      <c r="L18" s="906"/>
      <c r="M18" s="906"/>
      <c r="N18" s="906"/>
      <c r="O18" s="906"/>
      <c r="P18" s="906"/>
      <c r="Q18" s="906"/>
      <c r="R18" s="906"/>
      <c r="S18" s="906"/>
      <c r="T18" s="906"/>
      <c r="U18" s="906"/>
      <c r="V18" s="906"/>
      <c r="W18" s="906"/>
      <c r="X18" s="906"/>
      <c r="Y18" s="906"/>
      <c r="Z18" s="906"/>
      <c r="AA18" s="906"/>
      <c r="AC18" s="1093"/>
      <c r="AD18" s="1094"/>
      <c r="AE18" s="1094"/>
      <c r="AF18" s="1094"/>
      <c r="AG18" s="1094"/>
      <c r="AH18" s="1094"/>
      <c r="AI18" s="1094"/>
      <c r="AJ18" s="1094"/>
      <c r="AK18" s="1094"/>
      <c r="AL18" s="1094"/>
      <c r="AM18" s="1094"/>
      <c r="AN18" s="1094"/>
      <c r="AO18" s="1094"/>
      <c r="AP18" s="1094"/>
      <c r="AQ18" s="1094"/>
      <c r="AR18" s="1094"/>
      <c r="AS18" s="1094"/>
      <c r="AT18" s="1094"/>
      <c r="AU18" s="1094"/>
      <c r="AV18" s="1094"/>
      <c r="AW18" s="1094"/>
      <c r="AX18" s="1094"/>
      <c r="AY18" s="1094"/>
      <c r="AZ18" s="1094"/>
      <c r="BA18" s="1094"/>
      <c r="BB18" s="1094"/>
      <c r="BC18" s="1094"/>
      <c r="BD18" s="1094"/>
      <c r="BE18" s="1094"/>
      <c r="BF18" s="1094"/>
    </row>
    <row r="19" spans="1:58" ht="16.5">
      <c r="A19" s="936"/>
      <c r="B19" s="906" t="s">
        <v>431</v>
      </c>
      <c r="C19" s="906"/>
      <c r="D19" s="906"/>
      <c r="E19" s="906"/>
      <c r="F19" s="906"/>
      <c r="G19" s="906"/>
      <c r="H19" s="906" t="str">
        <f>建築主氏名4フリガナ</f>
        <v/>
      </c>
      <c r="I19" s="938"/>
      <c r="J19" s="906"/>
      <c r="K19" s="906"/>
      <c r="L19" s="906"/>
      <c r="M19" s="906"/>
      <c r="N19" s="906"/>
      <c r="O19" s="906"/>
      <c r="P19" s="906"/>
      <c r="Q19" s="906"/>
      <c r="R19" s="906"/>
      <c r="S19" s="906"/>
      <c r="T19" s="906"/>
      <c r="U19" s="906"/>
      <c r="V19" s="906"/>
      <c r="W19" s="906"/>
      <c r="X19" s="906"/>
      <c r="Y19" s="906"/>
      <c r="Z19" s="906"/>
      <c r="AA19" s="906"/>
      <c r="AC19" s="1093"/>
      <c r="AD19" s="1094"/>
      <c r="AE19" s="1094"/>
      <c r="AF19" s="1803"/>
      <c r="AG19" s="1803"/>
      <c r="AH19" s="1803"/>
      <c r="AI19" s="1803"/>
      <c r="AJ19" s="1803"/>
      <c r="AK19" s="1803"/>
      <c r="AL19" s="1803"/>
      <c r="AM19" s="1803"/>
      <c r="AN19" s="1094"/>
      <c r="AO19" s="1094"/>
      <c r="AP19" s="1094"/>
      <c r="AQ19" s="1094"/>
      <c r="AR19" s="1094"/>
      <c r="AS19" s="1094"/>
      <c r="AT19" s="1094"/>
      <c r="AU19" s="1094"/>
      <c r="AV19" s="1094"/>
      <c r="AW19" s="1094"/>
      <c r="AX19" s="1094"/>
      <c r="AY19" s="1094"/>
      <c r="AZ19" s="1094"/>
      <c r="BA19" s="1094"/>
      <c r="BB19" s="1094"/>
      <c r="BC19" s="1094"/>
      <c r="BD19" s="1094"/>
      <c r="BE19" s="1094"/>
      <c r="BF19" s="906"/>
    </row>
    <row r="20" spans="1:58" ht="16.5">
      <c r="A20" s="936"/>
      <c r="B20" s="906" t="s">
        <v>408</v>
      </c>
      <c r="C20" s="906"/>
      <c r="D20" s="906"/>
      <c r="E20" s="906"/>
      <c r="F20" s="906"/>
      <c r="G20" s="906"/>
      <c r="H20" s="906" t="str">
        <f>建築主氏名4</f>
        <v/>
      </c>
      <c r="I20" s="938"/>
      <c r="J20" s="906"/>
      <c r="K20" s="906"/>
      <c r="L20" s="906"/>
      <c r="M20" s="906"/>
      <c r="N20" s="906"/>
      <c r="O20" s="906"/>
      <c r="P20" s="906"/>
      <c r="Q20" s="906"/>
      <c r="R20" s="906"/>
      <c r="S20" s="906"/>
      <c r="T20" s="906"/>
      <c r="U20" s="906"/>
      <c r="V20" s="906"/>
      <c r="W20" s="906"/>
      <c r="X20" s="906"/>
      <c r="Y20" s="906"/>
      <c r="Z20" s="906"/>
      <c r="AA20" s="906"/>
      <c r="AC20" s="1093"/>
      <c r="AD20" s="1094"/>
      <c r="AE20" s="1094"/>
      <c r="AF20" s="1803"/>
      <c r="AG20" s="1803"/>
      <c r="AH20" s="1803"/>
      <c r="AI20" s="1803"/>
      <c r="AJ20" s="1803"/>
      <c r="AK20" s="1803"/>
      <c r="AL20" s="1803"/>
      <c r="AM20" s="1803"/>
      <c r="AN20" s="1094"/>
      <c r="AO20" s="1094"/>
      <c r="AP20" s="1094"/>
      <c r="AQ20" s="1094"/>
      <c r="AR20" s="1094"/>
      <c r="AS20" s="1094"/>
      <c r="AT20" s="1094"/>
      <c r="AU20" s="1094"/>
      <c r="AV20" s="1094"/>
      <c r="AW20" s="1094"/>
      <c r="AX20" s="1094"/>
      <c r="AY20" s="1094"/>
      <c r="AZ20" s="1094"/>
      <c r="BA20" s="1094"/>
      <c r="BB20" s="1094"/>
      <c r="BC20" s="1094"/>
      <c r="BD20" s="1094"/>
      <c r="BE20" s="1094"/>
      <c r="BF20" s="906"/>
    </row>
    <row r="21" spans="1:58" ht="16.5">
      <c r="A21" s="936"/>
      <c r="B21" s="906" t="s">
        <v>399</v>
      </c>
      <c r="C21" s="906"/>
      <c r="D21" s="906"/>
      <c r="E21" s="906"/>
      <c r="F21" s="906"/>
      <c r="G21" s="906"/>
      <c r="H21" s="906" t="str">
        <f>建築主郵便番号4</f>
        <v/>
      </c>
      <c r="I21" s="938"/>
      <c r="J21" s="906"/>
      <c r="K21" s="906"/>
      <c r="L21" s="906"/>
      <c r="M21" s="906"/>
      <c r="N21" s="906"/>
      <c r="O21" s="906"/>
      <c r="P21" s="906"/>
      <c r="Q21" s="906"/>
      <c r="R21" s="906"/>
      <c r="S21" s="906"/>
      <c r="T21" s="906"/>
      <c r="U21" s="906"/>
      <c r="V21" s="906"/>
      <c r="W21" s="906"/>
      <c r="X21" s="906"/>
      <c r="Y21" s="906"/>
      <c r="Z21" s="906"/>
      <c r="AA21" s="906"/>
      <c r="AC21" s="1093"/>
      <c r="AD21" s="1094"/>
      <c r="AE21" s="1094"/>
      <c r="AF21" s="1803"/>
      <c r="AG21" s="1803"/>
      <c r="AH21" s="1803"/>
      <c r="AI21" s="1803"/>
      <c r="AJ21" s="1803"/>
      <c r="AK21" s="1803"/>
      <c r="AL21" s="1803"/>
      <c r="AM21" s="1803"/>
      <c r="AN21" s="1094"/>
      <c r="AO21" s="1094"/>
      <c r="AP21" s="1094"/>
      <c r="AQ21" s="1094"/>
      <c r="AR21" s="1094"/>
      <c r="AS21" s="1094"/>
      <c r="AT21" s="1094"/>
      <c r="AU21" s="1094"/>
      <c r="AV21" s="1094"/>
      <c r="AW21" s="1094"/>
      <c r="AX21" s="1094"/>
      <c r="AY21" s="1094"/>
      <c r="AZ21" s="1094"/>
      <c r="BA21" s="1094"/>
      <c r="BB21" s="1094"/>
      <c r="BC21" s="1094"/>
      <c r="BD21" s="1094"/>
      <c r="BE21" s="1094"/>
      <c r="BF21" s="906"/>
    </row>
    <row r="22" spans="1:58" ht="16.5">
      <c r="A22" s="936"/>
      <c r="B22" s="906" t="s">
        <v>430</v>
      </c>
      <c r="C22" s="906"/>
      <c r="D22" s="906"/>
      <c r="E22" s="906"/>
      <c r="F22" s="906"/>
      <c r="G22" s="906"/>
      <c r="H22" s="906" t="str">
        <f>建築主住所4</f>
        <v/>
      </c>
      <c r="I22" s="1034"/>
      <c r="J22" s="906"/>
      <c r="K22" s="906"/>
      <c r="L22" s="906"/>
      <c r="M22" s="906"/>
      <c r="N22" s="906"/>
      <c r="O22" s="906"/>
      <c r="P22" s="906"/>
      <c r="Q22" s="906"/>
      <c r="R22" s="906"/>
      <c r="S22" s="906"/>
      <c r="T22" s="906"/>
      <c r="U22" s="906"/>
      <c r="V22" s="906"/>
      <c r="W22" s="906"/>
      <c r="X22" s="906"/>
      <c r="Y22" s="906"/>
      <c r="Z22" s="906"/>
      <c r="AA22" s="906"/>
      <c r="AC22" s="1093"/>
      <c r="AD22" s="1094"/>
      <c r="AE22" s="1094"/>
      <c r="AF22" s="1803"/>
      <c r="AG22" s="1803"/>
      <c r="AH22" s="1803"/>
      <c r="AI22" s="1803"/>
      <c r="AJ22" s="1803"/>
      <c r="AK22" s="1803"/>
      <c r="AL22" s="1803"/>
      <c r="AM22" s="1803"/>
      <c r="AN22" s="1803"/>
      <c r="AO22" s="1803"/>
      <c r="AP22" s="1803"/>
      <c r="AQ22" s="1803"/>
      <c r="AR22" s="1803"/>
      <c r="AS22" s="1803"/>
      <c r="AT22" s="1803"/>
      <c r="AU22" s="1803"/>
      <c r="AV22" s="1803"/>
      <c r="AW22" s="1803"/>
      <c r="AX22" s="1803"/>
      <c r="AY22" s="1803"/>
      <c r="AZ22" s="1803"/>
      <c r="BA22" s="1803"/>
      <c r="BB22" s="1803"/>
      <c r="BC22" s="1803"/>
      <c r="BD22" s="1803"/>
      <c r="BE22" s="1803"/>
      <c r="BF22" s="906"/>
    </row>
    <row r="23" spans="1:58" ht="16.5">
      <c r="A23" s="940"/>
      <c r="B23" s="935"/>
      <c r="C23" s="935"/>
      <c r="D23" s="935"/>
      <c r="E23" s="935"/>
      <c r="F23" s="935"/>
      <c r="G23" s="935"/>
      <c r="H23" s="935"/>
      <c r="I23" s="1095"/>
      <c r="J23" s="935"/>
      <c r="K23" s="935"/>
      <c r="L23" s="935"/>
      <c r="M23" s="935"/>
      <c r="N23" s="935"/>
      <c r="O23" s="935"/>
      <c r="P23" s="935"/>
      <c r="Q23" s="935"/>
      <c r="R23" s="935"/>
      <c r="S23" s="935"/>
      <c r="T23" s="935"/>
      <c r="U23" s="935"/>
      <c r="V23" s="935"/>
      <c r="W23" s="935"/>
      <c r="X23" s="935"/>
      <c r="Y23" s="935"/>
      <c r="Z23" s="935"/>
      <c r="AA23" s="935"/>
      <c r="AC23" s="1093"/>
      <c r="AD23" s="1094"/>
      <c r="AE23" s="1094"/>
      <c r="AF23" s="1803"/>
      <c r="AG23" s="1803"/>
      <c r="AH23" s="1803"/>
      <c r="AI23" s="1803"/>
      <c r="AJ23" s="1803"/>
      <c r="AK23" s="1803"/>
      <c r="AL23" s="1803"/>
      <c r="AM23" s="1803"/>
      <c r="AN23" s="1094"/>
      <c r="AO23" s="1094"/>
      <c r="AP23" s="1094"/>
      <c r="AQ23" s="1094"/>
      <c r="AR23" s="1094"/>
      <c r="AS23" s="1094"/>
      <c r="AT23" s="1094"/>
      <c r="AU23" s="1094"/>
      <c r="AV23" s="1094"/>
      <c r="AW23" s="1094"/>
      <c r="AX23" s="1094"/>
      <c r="AY23" s="1094"/>
      <c r="AZ23" s="1094"/>
      <c r="BA23" s="1094"/>
      <c r="BB23" s="1094"/>
      <c r="BC23" s="1094"/>
      <c r="BD23" s="1094"/>
      <c r="BE23" s="1094"/>
      <c r="BF23" s="906"/>
    </row>
  </sheetData>
  <sheetProtection selectLockedCells="1"/>
  <mergeCells count="15">
    <mergeCell ref="AF12:AM12"/>
    <mergeCell ref="AF5:AM5"/>
    <mergeCell ref="AF6:AM6"/>
    <mergeCell ref="AF7:AM7"/>
    <mergeCell ref="AF8:BE8"/>
    <mergeCell ref="AF9:AM9"/>
    <mergeCell ref="AF21:AM21"/>
    <mergeCell ref="AF22:BE22"/>
    <mergeCell ref="AF23:AM23"/>
    <mergeCell ref="AF13:AM13"/>
    <mergeCell ref="AF14:AM14"/>
    <mergeCell ref="AF15:BE15"/>
    <mergeCell ref="AF16:AM16"/>
    <mergeCell ref="AF19:AM19"/>
    <mergeCell ref="AF20:AM20"/>
  </mergeCells>
  <phoneticPr fontId="2"/>
  <hyperlinks>
    <hyperlink ref="O1:R1" location="作業メニュー!A1" display="作業メニュー" xr:uid="{00000000-0004-0000-1A00-000000000000}"/>
  </hyperlinks>
  <printOptions horizontalCentered="1"/>
  <pageMargins left="0.74803149606299213" right="0.35433070866141736" top="0.70866141732283472" bottom="0.35433070866141736" header="0.51181102362204722" footer="0.27559055118110237"/>
  <pageSetup paperSize="9" scale="93" orientation="portrait" r:id="rId1"/>
  <headerFooter alignWithMargins="0">
    <oddFooter>&amp;R070620</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6"/>
  <dimension ref="A1:BU24"/>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30" width="3.83203125" style="904" customWidth="1"/>
    <col min="31" max="58" width="2.83203125" style="904" customWidth="1"/>
    <col min="59" max="63" width="2.75" style="904" customWidth="1"/>
    <col min="64" max="64" width="9" style="904" customWidth="1"/>
    <col min="65" max="72" width="2.75" style="904" customWidth="1"/>
    <col min="73" max="16384" width="9" style="904"/>
  </cols>
  <sheetData>
    <row r="1" spans="1:73" s="897" customFormat="1" ht="38.25" customHeight="1" thickBot="1">
      <c r="A1" s="1228" t="s">
        <v>2592</v>
      </c>
      <c r="M1" s="898" t="s">
        <v>64</v>
      </c>
      <c r="N1" s="898"/>
      <c r="O1" s="898"/>
      <c r="P1" s="898"/>
      <c r="R1" s="900" t="s">
        <v>549</v>
      </c>
    </row>
    <row r="2" spans="1:73" ht="14.25" customHeight="1" thickTop="1">
      <c r="A2" s="1092" t="s">
        <v>2592</v>
      </c>
    </row>
    <row r="3" spans="1:73" ht="14.25" customHeight="1">
      <c r="A3" s="1089"/>
      <c r="BT3" s="903"/>
      <c r="BU3" s="903"/>
    </row>
    <row r="4" spans="1:73" ht="18" customHeight="1">
      <c r="A4" s="935"/>
      <c r="B4" s="935" t="s">
        <v>2591</v>
      </c>
      <c r="C4" s="935"/>
      <c r="D4" s="935"/>
      <c r="E4" s="935"/>
      <c r="F4" s="935"/>
      <c r="G4" s="935"/>
      <c r="H4" s="935"/>
      <c r="I4" s="935"/>
      <c r="J4" s="935"/>
      <c r="K4" s="935"/>
      <c r="L4" s="935"/>
      <c r="M4" s="935"/>
      <c r="N4" s="935"/>
      <c r="O4" s="935"/>
      <c r="P4" s="935"/>
      <c r="Q4" s="935"/>
      <c r="R4" s="935"/>
      <c r="S4" s="935"/>
      <c r="T4" s="935"/>
      <c r="U4" s="935"/>
      <c r="V4" s="935"/>
      <c r="W4" s="935"/>
      <c r="X4" s="935"/>
      <c r="Y4" s="935"/>
      <c r="Z4" s="935"/>
      <c r="AA4" s="935"/>
      <c r="AC4" s="1093"/>
      <c r="AD4" s="1093"/>
      <c r="AE4" s="1093"/>
      <c r="AF4" s="1093"/>
      <c r="AG4" s="1093"/>
      <c r="AH4" s="1093"/>
      <c r="AI4" s="1093"/>
      <c r="AJ4" s="1093"/>
      <c r="AK4" s="1093"/>
      <c r="AL4" s="1093"/>
      <c r="AM4" s="1093"/>
      <c r="AN4" s="1093"/>
      <c r="AO4" s="1093"/>
      <c r="AP4" s="1093"/>
      <c r="AQ4" s="1093"/>
      <c r="AR4" s="1093"/>
      <c r="AS4" s="1093"/>
      <c r="AT4" s="1093"/>
      <c r="AU4" s="1093"/>
      <c r="AV4" s="1093"/>
      <c r="AW4" s="1093"/>
      <c r="AX4" s="1093"/>
      <c r="AY4" s="1093"/>
      <c r="AZ4" s="1093"/>
      <c r="BA4" s="1093"/>
      <c r="BB4" s="1093"/>
      <c r="BC4" s="1093"/>
      <c r="BD4" s="1093"/>
      <c r="BE4" s="1093"/>
      <c r="BF4" s="1093"/>
      <c r="BS4" s="903"/>
      <c r="BT4" s="903"/>
    </row>
    <row r="5" spans="1:73" ht="18" customHeight="1">
      <c r="A5" s="936" t="s">
        <v>2576</v>
      </c>
      <c r="B5" s="906" t="s">
        <v>2590</v>
      </c>
      <c r="C5" s="906"/>
      <c r="D5" s="906"/>
      <c r="E5" s="906"/>
      <c r="F5" s="906"/>
      <c r="G5" s="906"/>
      <c r="H5" s="906"/>
      <c r="I5" s="906"/>
      <c r="J5" s="906"/>
      <c r="K5" s="906"/>
      <c r="L5" s="906"/>
      <c r="M5" s="906"/>
      <c r="N5" s="906"/>
      <c r="O5" s="906"/>
      <c r="P5" s="906"/>
      <c r="Q5" s="906"/>
      <c r="R5" s="906"/>
      <c r="S5" s="906"/>
      <c r="T5" s="906"/>
      <c r="U5" s="1229"/>
      <c r="V5" s="1229"/>
      <c r="W5" s="1229"/>
      <c r="X5" s="1229"/>
      <c r="Y5" s="1229"/>
      <c r="Z5" s="1229"/>
      <c r="AA5" s="1229"/>
      <c r="AC5" s="1093"/>
      <c r="AD5" s="1093"/>
      <c r="AE5" s="1093"/>
      <c r="AF5" s="1093"/>
      <c r="AG5" s="1093"/>
      <c r="AH5" s="1093"/>
      <c r="AI5" s="1093"/>
      <c r="AJ5" s="1093"/>
      <c r="AK5" s="1093"/>
      <c r="AL5" s="1093"/>
      <c r="AM5" s="1093"/>
      <c r="AN5" s="1093"/>
      <c r="AO5" s="1093"/>
      <c r="AP5" s="1093"/>
      <c r="AQ5" s="1093"/>
      <c r="AR5" s="1093"/>
      <c r="AS5" s="1093"/>
      <c r="AT5" s="1093"/>
      <c r="AU5" s="1093"/>
      <c r="AV5" s="1093"/>
      <c r="AW5" s="1093"/>
      <c r="AX5" s="1093"/>
      <c r="AY5" s="1093"/>
      <c r="AZ5" s="1093"/>
      <c r="BA5" s="1093"/>
      <c r="BB5" s="1093"/>
      <c r="BC5" s="1093"/>
      <c r="BD5" s="1093"/>
      <c r="BE5" s="1093"/>
      <c r="BF5" s="1093"/>
      <c r="BG5" s="906"/>
      <c r="BH5" s="906"/>
      <c r="BS5" s="903"/>
      <c r="BT5" s="903"/>
    </row>
    <row r="6" spans="1:73" ht="18" customHeight="1">
      <c r="A6" s="936"/>
      <c r="B6" s="906" t="s">
        <v>431</v>
      </c>
      <c r="C6" s="906"/>
      <c r="D6" s="906"/>
      <c r="E6" s="906"/>
      <c r="F6" s="906"/>
      <c r="G6" s="906"/>
      <c r="H6" s="906" t="str">
        <f>建築主氏名2フリガナ</f>
        <v/>
      </c>
      <c r="I6" s="906"/>
      <c r="J6" s="906"/>
      <c r="K6" s="906"/>
      <c r="L6" s="906"/>
      <c r="M6" s="906"/>
      <c r="N6" s="906"/>
      <c r="O6" s="906"/>
      <c r="P6" s="906"/>
      <c r="Q6" s="906"/>
      <c r="R6" s="906"/>
      <c r="S6" s="906"/>
      <c r="T6" s="906"/>
      <c r="U6" s="906"/>
      <c r="V6" s="906"/>
      <c r="W6" s="906"/>
      <c r="X6" s="906"/>
      <c r="Y6" s="906"/>
      <c r="Z6" s="906"/>
      <c r="AA6" s="906"/>
      <c r="AC6" s="1093"/>
      <c r="AD6" s="1094"/>
      <c r="AE6" s="906"/>
      <c r="AF6" s="1803"/>
      <c r="AG6" s="1803"/>
      <c r="AH6" s="1803"/>
      <c r="AI6" s="1803"/>
      <c r="AJ6" s="1803"/>
      <c r="AK6" s="1803"/>
      <c r="AL6" s="1803"/>
      <c r="AM6" s="1803"/>
      <c r="AN6" s="1094"/>
      <c r="AO6" s="1094"/>
      <c r="AP6" s="1094"/>
      <c r="AQ6" s="1094"/>
      <c r="AR6" s="1094"/>
      <c r="AS6" s="1094"/>
      <c r="AT6" s="1094"/>
      <c r="AU6" s="1094"/>
      <c r="AV6" s="1094"/>
      <c r="AW6" s="1094"/>
      <c r="AX6" s="1094"/>
      <c r="AY6" s="1094"/>
      <c r="AZ6" s="1094"/>
      <c r="BA6" s="1094"/>
      <c r="BB6" s="1094"/>
      <c r="BC6" s="1094"/>
      <c r="BD6" s="1094"/>
      <c r="BE6" s="1094"/>
      <c r="BF6" s="906"/>
      <c r="BG6" s="906"/>
      <c r="BH6" s="906"/>
      <c r="BS6" s="903"/>
      <c r="BT6" s="903"/>
    </row>
    <row r="7" spans="1:73" ht="18" customHeight="1">
      <c r="A7" s="936"/>
      <c r="B7" s="906" t="s">
        <v>408</v>
      </c>
      <c r="C7" s="906"/>
      <c r="D7" s="906"/>
      <c r="E7" s="906"/>
      <c r="F7" s="906"/>
      <c r="G7" s="906"/>
      <c r="H7" s="906" t="str">
        <f>建築主氏名2</f>
        <v/>
      </c>
      <c r="I7" s="906"/>
      <c r="J7" s="906"/>
      <c r="K7" s="906"/>
      <c r="L7" s="906"/>
      <c r="M7" s="906"/>
      <c r="N7" s="906"/>
      <c r="O7" s="906"/>
      <c r="P7" s="906"/>
      <c r="Q7" s="906"/>
      <c r="R7" s="906"/>
      <c r="S7" s="906"/>
      <c r="T7" s="906"/>
      <c r="U7" s="906"/>
      <c r="V7" s="906"/>
      <c r="W7" s="906"/>
      <c r="X7" s="906"/>
      <c r="Y7" s="906"/>
      <c r="Z7" s="906"/>
      <c r="AA7" s="906"/>
      <c r="AC7" s="1093"/>
      <c r="AD7" s="1094"/>
      <c r="AE7" s="906"/>
      <c r="AF7" s="1803"/>
      <c r="AG7" s="1803"/>
      <c r="AH7" s="1803"/>
      <c r="AI7" s="1803"/>
      <c r="AJ7" s="1803"/>
      <c r="AK7" s="1803"/>
      <c r="AL7" s="1803"/>
      <c r="AM7" s="1803"/>
      <c r="AN7" s="1094"/>
      <c r="AO7" s="1094"/>
      <c r="AP7" s="1094"/>
      <c r="AQ7" s="1094"/>
      <c r="AR7" s="1094"/>
      <c r="AS7" s="1094"/>
      <c r="AT7" s="1094"/>
      <c r="AU7" s="1094"/>
      <c r="AV7" s="1094"/>
      <c r="AW7" s="1094"/>
      <c r="AX7" s="1094"/>
      <c r="AY7" s="1094"/>
      <c r="AZ7" s="1094"/>
      <c r="BA7" s="1094"/>
      <c r="BB7" s="1094"/>
      <c r="BC7" s="1094"/>
      <c r="BD7" s="1094"/>
      <c r="BE7" s="1094"/>
      <c r="BF7" s="906"/>
      <c r="BG7" s="906"/>
      <c r="BH7" s="906"/>
      <c r="BS7" s="903"/>
      <c r="BT7" s="903"/>
    </row>
    <row r="8" spans="1:73" ht="18" customHeight="1">
      <c r="A8" s="936"/>
      <c r="B8" s="906" t="s">
        <v>399</v>
      </c>
      <c r="C8" s="906"/>
      <c r="D8" s="906"/>
      <c r="E8" s="906"/>
      <c r="F8" s="906"/>
      <c r="G8" s="906"/>
      <c r="H8" s="906" t="str">
        <f>建築主郵便番号2</f>
        <v/>
      </c>
      <c r="I8" s="906"/>
      <c r="J8" s="906"/>
      <c r="K8" s="906"/>
      <c r="L8" s="906"/>
      <c r="M8" s="906"/>
      <c r="N8" s="906"/>
      <c r="O8" s="906"/>
      <c r="P8" s="906"/>
      <c r="Q8" s="906"/>
      <c r="R8" s="906"/>
      <c r="S8" s="906"/>
      <c r="T8" s="906"/>
      <c r="U8" s="906"/>
      <c r="V8" s="906"/>
      <c r="W8" s="906"/>
      <c r="X8" s="906"/>
      <c r="Y8" s="906"/>
      <c r="Z8" s="906"/>
      <c r="AA8" s="906"/>
      <c r="AC8" s="1093"/>
      <c r="AD8" s="1094"/>
      <c r="AE8" s="906"/>
      <c r="AF8" s="1803"/>
      <c r="AG8" s="1803"/>
      <c r="AH8" s="1803"/>
      <c r="AI8" s="1803"/>
      <c r="AJ8" s="1803"/>
      <c r="AK8" s="1803"/>
      <c r="AL8" s="1803"/>
      <c r="AM8" s="1803"/>
      <c r="AN8" s="1094"/>
      <c r="AO8" s="1094"/>
      <c r="AP8" s="1094"/>
      <c r="AQ8" s="1094"/>
      <c r="AR8" s="1094"/>
      <c r="AS8" s="1094"/>
      <c r="AT8" s="1094"/>
      <c r="AU8" s="1094"/>
      <c r="AV8" s="1094"/>
      <c r="AW8" s="1094"/>
      <c r="AX8" s="1094"/>
      <c r="AY8" s="1094"/>
      <c r="AZ8" s="1094"/>
      <c r="BA8" s="1094"/>
      <c r="BB8" s="1094"/>
      <c r="BC8" s="1094"/>
      <c r="BD8" s="1094"/>
      <c r="BE8" s="1094"/>
      <c r="BF8" s="906"/>
      <c r="BG8" s="906"/>
      <c r="BH8" s="906"/>
      <c r="BS8" s="903"/>
      <c r="BT8" s="903"/>
    </row>
    <row r="9" spans="1:73" ht="18" customHeight="1">
      <c r="A9" s="936"/>
      <c r="B9" s="906" t="s">
        <v>430</v>
      </c>
      <c r="C9" s="906"/>
      <c r="D9" s="906"/>
      <c r="E9" s="906"/>
      <c r="F9" s="906"/>
      <c r="G9" s="906"/>
      <c r="H9" s="906" t="str">
        <f>建築主住所2</f>
        <v/>
      </c>
      <c r="I9" s="1215"/>
      <c r="J9" s="906"/>
      <c r="K9" s="906"/>
      <c r="L9" s="906"/>
      <c r="M9" s="906"/>
      <c r="N9" s="906"/>
      <c r="O9" s="906"/>
      <c r="P9" s="906"/>
      <c r="Q9" s="906"/>
      <c r="R9" s="906"/>
      <c r="S9" s="906"/>
      <c r="T9" s="906"/>
      <c r="U9" s="906"/>
      <c r="V9" s="906"/>
      <c r="W9" s="906"/>
      <c r="X9" s="906"/>
      <c r="Y9" s="906"/>
      <c r="Z9" s="906"/>
      <c r="AA9" s="906"/>
      <c r="AB9" s="906"/>
      <c r="AC9" s="906"/>
      <c r="AD9" s="1094"/>
      <c r="AE9" s="906"/>
      <c r="AF9" s="1803"/>
      <c r="AG9" s="1803"/>
      <c r="AH9" s="1803"/>
      <c r="AI9" s="1803"/>
      <c r="AJ9" s="1803"/>
      <c r="AK9" s="1803"/>
      <c r="AL9" s="1803"/>
      <c r="AM9" s="1803"/>
      <c r="AN9" s="1803"/>
      <c r="AO9" s="1803"/>
      <c r="AP9" s="1803"/>
      <c r="AQ9" s="1803"/>
      <c r="AR9" s="1803"/>
      <c r="AS9" s="1803"/>
      <c r="AT9" s="1803"/>
      <c r="AU9" s="1803"/>
      <c r="AV9" s="1803"/>
      <c r="AW9" s="1803"/>
      <c r="AX9" s="1803"/>
      <c r="AY9" s="1803"/>
      <c r="AZ9" s="1803"/>
      <c r="BA9" s="1803"/>
      <c r="BB9" s="1803"/>
      <c r="BC9" s="1803"/>
      <c r="BD9" s="1803"/>
      <c r="BE9" s="1803"/>
      <c r="BF9" s="906"/>
      <c r="BG9" s="906"/>
      <c r="BH9" s="906"/>
      <c r="BT9" s="903"/>
      <c r="BU9" s="903"/>
    </row>
    <row r="10" spans="1:73" ht="16.5">
      <c r="A10" s="940"/>
      <c r="B10" s="935"/>
      <c r="C10" s="935"/>
      <c r="D10" s="935"/>
      <c r="E10" s="935"/>
      <c r="F10" s="935"/>
      <c r="G10" s="935"/>
      <c r="H10" s="935"/>
      <c r="I10" s="1036"/>
      <c r="J10" s="935"/>
      <c r="K10" s="935"/>
      <c r="L10" s="935"/>
      <c r="M10" s="935"/>
      <c r="N10" s="935"/>
      <c r="O10" s="935"/>
      <c r="P10" s="935"/>
      <c r="Q10" s="935"/>
      <c r="R10" s="935"/>
      <c r="S10" s="935"/>
      <c r="T10" s="935"/>
      <c r="U10" s="935"/>
      <c r="V10" s="935"/>
      <c r="W10" s="935"/>
      <c r="X10" s="935"/>
      <c r="Y10" s="935"/>
      <c r="Z10" s="935"/>
      <c r="AA10" s="935"/>
      <c r="AC10" s="1093"/>
      <c r="AD10" s="1094"/>
      <c r="AE10" s="906"/>
      <c r="AF10" s="1803"/>
      <c r="AG10" s="1803"/>
      <c r="AH10" s="1803"/>
      <c r="AI10" s="1803"/>
      <c r="AJ10" s="1803"/>
      <c r="AK10" s="1803"/>
      <c r="AL10" s="1803"/>
      <c r="AM10" s="1803"/>
      <c r="AN10" s="1094"/>
      <c r="AO10" s="1094"/>
      <c r="AP10" s="1094"/>
      <c r="AQ10" s="1094"/>
      <c r="AR10" s="1094"/>
      <c r="AS10" s="1094"/>
      <c r="AT10" s="1094"/>
      <c r="AU10" s="1094"/>
      <c r="AV10" s="1094"/>
      <c r="AW10" s="1094"/>
      <c r="AX10" s="1094"/>
      <c r="AY10" s="1094"/>
      <c r="AZ10" s="1094"/>
      <c r="BA10" s="1094"/>
      <c r="BB10" s="1094"/>
      <c r="BC10" s="1094"/>
      <c r="BD10" s="1094"/>
      <c r="BE10" s="1094"/>
      <c r="BF10" s="906"/>
      <c r="BG10" s="906"/>
      <c r="BH10" s="906"/>
    </row>
    <row r="11" spans="1:73" ht="16.5">
      <c r="I11" s="1037"/>
      <c r="AC11" s="1093"/>
      <c r="AD11" s="1094"/>
      <c r="AE11" s="1094"/>
      <c r="AF11" s="1094"/>
      <c r="AG11" s="1094"/>
      <c r="AH11" s="1094"/>
      <c r="AI11" s="1094"/>
      <c r="AJ11" s="1094"/>
      <c r="AK11" s="1094"/>
      <c r="AL11" s="1094"/>
      <c r="AM11" s="1094"/>
      <c r="AN11" s="1094"/>
      <c r="AO11" s="1094"/>
      <c r="AP11" s="1094"/>
      <c r="AQ11" s="1094"/>
      <c r="AR11" s="1094"/>
      <c r="AS11" s="1094"/>
      <c r="AT11" s="1094"/>
      <c r="AU11" s="1094"/>
      <c r="AV11" s="1094"/>
      <c r="AW11" s="1094"/>
      <c r="AX11" s="1094"/>
      <c r="AY11" s="1094"/>
      <c r="AZ11" s="1094"/>
      <c r="BA11" s="1094"/>
      <c r="BB11" s="1094"/>
      <c r="BC11" s="1094"/>
      <c r="BD11" s="1094"/>
      <c r="BE11" s="1094"/>
      <c r="BF11" s="1094"/>
      <c r="BG11" s="906"/>
      <c r="BH11" s="906"/>
    </row>
    <row r="12" spans="1:73" ht="16.5">
      <c r="A12" s="936" t="s">
        <v>2576</v>
      </c>
      <c r="B12" s="906" t="s">
        <v>2589</v>
      </c>
      <c r="C12" s="906"/>
      <c r="D12" s="906"/>
      <c r="E12" s="906"/>
      <c r="F12" s="906"/>
      <c r="G12" s="906"/>
      <c r="H12" s="906"/>
      <c r="I12" s="938"/>
      <c r="J12" s="906"/>
      <c r="K12" s="906"/>
      <c r="L12" s="906"/>
      <c r="M12" s="906"/>
      <c r="N12" s="906"/>
      <c r="O12" s="906"/>
      <c r="P12" s="906"/>
      <c r="Q12" s="906"/>
      <c r="R12" s="906"/>
      <c r="S12" s="906"/>
      <c r="T12" s="906"/>
      <c r="U12" s="906"/>
      <c r="V12" s="906"/>
      <c r="W12" s="906"/>
      <c r="X12" s="906"/>
      <c r="Y12" s="906"/>
      <c r="Z12" s="906"/>
      <c r="AA12" s="906"/>
      <c r="AC12" s="1093"/>
      <c r="AD12" s="1094"/>
      <c r="AE12" s="1094"/>
      <c r="AF12" s="1094"/>
      <c r="AG12" s="1094"/>
      <c r="AH12" s="1094"/>
      <c r="AI12" s="1094"/>
      <c r="AJ12" s="1094"/>
      <c r="AK12" s="1094"/>
      <c r="AL12" s="1094"/>
      <c r="AM12" s="1094"/>
      <c r="AN12" s="1094"/>
      <c r="AO12" s="1094"/>
      <c r="AP12" s="1094"/>
      <c r="AQ12" s="1094"/>
      <c r="AR12" s="1094"/>
      <c r="AS12" s="1094"/>
      <c r="AT12" s="1094"/>
      <c r="AU12" s="1094"/>
      <c r="AV12" s="1094"/>
      <c r="AW12" s="1094"/>
      <c r="AX12" s="1094"/>
      <c r="AY12" s="1094"/>
      <c r="AZ12" s="1094"/>
      <c r="BA12" s="1094"/>
      <c r="BB12" s="1094"/>
      <c r="BC12" s="1094"/>
      <c r="BD12" s="1094"/>
      <c r="BE12" s="1094"/>
      <c r="BF12" s="1094"/>
      <c r="BG12" s="906"/>
      <c r="BH12" s="906"/>
    </row>
    <row r="13" spans="1:73" ht="16.5">
      <c r="A13" s="936"/>
      <c r="B13" s="906" t="s">
        <v>431</v>
      </c>
      <c r="C13" s="906"/>
      <c r="D13" s="906"/>
      <c r="E13" s="906"/>
      <c r="F13" s="906"/>
      <c r="G13" s="906"/>
      <c r="H13" s="906" t="str">
        <f>建築主氏名3フリガナ</f>
        <v/>
      </c>
      <c r="I13" s="938"/>
      <c r="J13" s="906"/>
      <c r="K13" s="906"/>
      <c r="L13" s="906"/>
      <c r="M13" s="906"/>
      <c r="N13" s="906"/>
      <c r="O13" s="906"/>
      <c r="P13" s="906"/>
      <c r="Q13" s="906"/>
      <c r="R13" s="906"/>
      <c r="S13" s="906"/>
      <c r="T13" s="906"/>
      <c r="U13" s="906"/>
      <c r="V13" s="906"/>
      <c r="W13" s="906"/>
      <c r="X13" s="906"/>
      <c r="Y13" s="906"/>
      <c r="Z13" s="906"/>
      <c r="AA13" s="906"/>
      <c r="AC13" s="1093"/>
      <c r="AD13" s="1094"/>
      <c r="AE13" s="1094"/>
      <c r="AF13" s="1803"/>
      <c r="AG13" s="1803"/>
      <c r="AH13" s="1803"/>
      <c r="AI13" s="1803"/>
      <c r="AJ13" s="1803"/>
      <c r="AK13" s="1803"/>
      <c r="AL13" s="1803"/>
      <c r="AM13" s="1803"/>
      <c r="AN13" s="1094"/>
      <c r="AO13" s="1094"/>
      <c r="AP13" s="1094"/>
      <c r="AQ13" s="1094"/>
      <c r="AR13" s="1094"/>
      <c r="AS13" s="1094"/>
      <c r="AT13" s="1094"/>
      <c r="AU13" s="1094"/>
      <c r="AV13" s="1094"/>
      <c r="AW13" s="1094"/>
      <c r="AX13" s="1094"/>
      <c r="AY13" s="1094"/>
      <c r="AZ13" s="1094"/>
      <c r="BA13" s="1094"/>
      <c r="BB13" s="1094"/>
      <c r="BC13" s="1094"/>
      <c r="BD13" s="1094"/>
      <c r="BE13" s="1094"/>
      <c r="BF13" s="906"/>
      <c r="BG13" s="906"/>
      <c r="BH13" s="906"/>
    </row>
    <row r="14" spans="1:73" ht="16.5">
      <c r="A14" s="936"/>
      <c r="B14" s="906" t="s">
        <v>408</v>
      </c>
      <c r="C14" s="906"/>
      <c r="D14" s="906"/>
      <c r="E14" s="906"/>
      <c r="F14" s="906"/>
      <c r="G14" s="906"/>
      <c r="H14" s="906" t="str">
        <f>建築主氏名3</f>
        <v/>
      </c>
      <c r="I14" s="938"/>
      <c r="J14" s="906"/>
      <c r="K14" s="906"/>
      <c r="L14" s="906"/>
      <c r="M14" s="906"/>
      <c r="N14" s="906"/>
      <c r="O14" s="906"/>
      <c r="P14" s="906"/>
      <c r="Q14" s="906"/>
      <c r="R14" s="906"/>
      <c r="S14" s="906"/>
      <c r="T14" s="906"/>
      <c r="U14" s="906"/>
      <c r="V14" s="906"/>
      <c r="W14" s="906"/>
      <c r="X14" s="906"/>
      <c r="Y14" s="906"/>
      <c r="Z14" s="906"/>
      <c r="AA14" s="906"/>
      <c r="AC14" s="1093"/>
      <c r="AD14" s="1094"/>
      <c r="AE14" s="1094"/>
      <c r="AF14" s="1803"/>
      <c r="AG14" s="1803"/>
      <c r="AH14" s="1803"/>
      <c r="AI14" s="1803"/>
      <c r="AJ14" s="1803"/>
      <c r="AK14" s="1803"/>
      <c r="AL14" s="1803"/>
      <c r="AM14" s="1803"/>
      <c r="AN14" s="1094"/>
      <c r="AO14" s="1094"/>
      <c r="AP14" s="1094"/>
      <c r="AQ14" s="1094"/>
      <c r="AR14" s="1094"/>
      <c r="AS14" s="1094"/>
      <c r="AT14" s="1094"/>
      <c r="AU14" s="1094"/>
      <c r="AV14" s="1094"/>
      <c r="AW14" s="1094"/>
      <c r="AX14" s="1094"/>
      <c r="AY14" s="1094"/>
      <c r="AZ14" s="1094"/>
      <c r="BA14" s="1094"/>
      <c r="BB14" s="1094"/>
      <c r="BC14" s="1094"/>
      <c r="BD14" s="1094"/>
      <c r="BE14" s="1094"/>
      <c r="BF14" s="906"/>
      <c r="BG14" s="906"/>
      <c r="BH14" s="906"/>
    </row>
    <row r="15" spans="1:73" ht="16.5">
      <c r="A15" s="936"/>
      <c r="B15" s="906" t="s">
        <v>399</v>
      </c>
      <c r="C15" s="906"/>
      <c r="D15" s="906"/>
      <c r="E15" s="906"/>
      <c r="F15" s="906"/>
      <c r="G15" s="906"/>
      <c r="H15" s="906" t="str">
        <f>建築主郵便番号3</f>
        <v/>
      </c>
      <c r="I15" s="938"/>
      <c r="J15" s="906"/>
      <c r="K15" s="906"/>
      <c r="L15" s="906"/>
      <c r="M15" s="906"/>
      <c r="N15" s="906"/>
      <c r="O15" s="906"/>
      <c r="P15" s="906"/>
      <c r="Q15" s="906"/>
      <c r="R15" s="906"/>
      <c r="S15" s="906"/>
      <c r="T15" s="906"/>
      <c r="U15" s="906"/>
      <c r="V15" s="906"/>
      <c r="W15" s="906"/>
      <c r="X15" s="906"/>
      <c r="Y15" s="906"/>
      <c r="Z15" s="906"/>
      <c r="AA15" s="906"/>
      <c r="AC15" s="1093"/>
      <c r="AD15" s="1094"/>
      <c r="AE15" s="1094"/>
      <c r="AF15" s="1803"/>
      <c r="AG15" s="1803"/>
      <c r="AH15" s="1803"/>
      <c r="AI15" s="1803"/>
      <c r="AJ15" s="1803"/>
      <c r="AK15" s="1803"/>
      <c r="AL15" s="1803"/>
      <c r="AM15" s="1803"/>
      <c r="AN15" s="1094"/>
      <c r="AO15" s="1094"/>
      <c r="AP15" s="1094"/>
      <c r="AQ15" s="1094"/>
      <c r="AR15" s="1094"/>
      <c r="AS15" s="1094"/>
      <c r="AT15" s="1094"/>
      <c r="AU15" s="1094"/>
      <c r="AV15" s="1094"/>
      <c r="AW15" s="1094"/>
      <c r="AX15" s="1094"/>
      <c r="AY15" s="1094"/>
      <c r="AZ15" s="1094"/>
      <c r="BA15" s="1094"/>
      <c r="BB15" s="1094"/>
      <c r="BC15" s="1094"/>
      <c r="BD15" s="1094"/>
      <c r="BE15" s="1094"/>
      <c r="BF15" s="906"/>
      <c r="BG15" s="906"/>
      <c r="BH15" s="906"/>
    </row>
    <row r="16" spans="1:73" ht="16.5">
      <c r="A16" s="936"/>
      <c r="B16" s="906" t="s">
        <v>430</v>
      </c>
      <c r="C16" s="906"/>
      <c r="D16" s="906"/>
      <c r="E16" s="906"/>
      <c r="F16" s="906"/>
      <c r="G16" s="906"/>
      <c r="H16" s="906" t="str">
        <f>建築主住所3</f>
        <v/>
      </c>
      <c r="I16" s="1034"/>
      <c r="J16" s="906"/>
      <c r="K16" s="906"/>
      <c r="L16" s="906"/>
      <c r="M16" s="906"/>
      <c r="N16" s="906"/>
      <c r="O16" s="906"/>
      <c r="P16" s="906"/>
      <c r="Q16" s="906"/>
      <c r="R16" s="906"/>
      <c r="S16" s="906"/>
      <c r="T16" s="906"/>
      <c r="U16" s="906"/>
      <c r="V16" s="906"/>
      <c r="W16" s="906"/>
      <c r="X16" s="906"/>
      <c r="Y16" s="906"/>
      <c r="Z16" s="906"/>
      <c r="AA16" s="906"/>
      <c r="AC16" s="1093"/>
      <c r="AD16" s="1094"/>
      <c r="AE16" s="1094"/>
      <c r="AF16" s="1803"/>
      <c r="AG16" s="1803"/>
      <c r="AH16" s="1803"/>
      <c r="AI16" s="1803"/>
      <c r="AJ16" s="1803"/>
      <c r="AK16" s="1803"/>
      <c r="AL16" s="1803"/>
      <c r="AM16" s="1803"/>
      <c r="AN16" s="1803"/>
      <c r="AO16" s="1803"/>
      <c r="AP16" s="1803"/>
      <c r="AQ16" s="1803"/>
      <c r="AR16" s="1803"/>
      <c r="AS16" s="1803"/>
      <c r="AT16" s="1803"/>
      <c r="AU16" s="1803"/>
      <c r="AV16" s="1803"/>
      <c r="AW16" s="1803"/>
      <c r="AX16" s="1803"/>
      <c r="AY16" s="1803"/>
      <c r="AZ16" s="1803"/>
      <c r="BA16" s="1803"/>
      <c r="BB16" s="1803"/>
      <c r="BC16" s="1803"/>
      <c r="BD16" s="1803"/>
      <c r="BE16" s="1803"/>
      <c r="BF16" s="906"/>
      <c r="BG16" s="906"/>
      <c r="BH16" s="906"/>
    </row>
    <row r="17" spans="1:58" ht="16.5">
      <c r="A17" s="940"/>
      <c r="B17" s="935"/>
      <c r="C17" s="935"/>
      <c r="D17" s="935"/>
      <c r="E17" s="935"/>
      <c r="F17" s="935"/>
      <c r="G17" s="935"/>
      <c r="H17" s="935"/>
      <c r="I17" s="1036"/>
      <c r="J17" s="935"/>
      <c r="K17" s="935"/>
      <c r="L17" s="935"/>
      <c r="M17" s="935"/>
      <c r="N17" s="935"/>
      <c r="O17" s="935"/>
      <c r="P17" s="935"/>
      <c r="Q17" s="935"/>
      <c r="R17" s="935"/>
      <c r="S17" s="935"/>
      <c r="T17" s="935"/>
      <c r="U17" s="935"/>
      <c r="V17" s="935"/>
      <c r="W17" s="935"/>
      <c r="X17" s="935"/>
      <c r="Y17" s="935"/>
      <c r="Z17" s="935"/>
      <c r="AA17" s="935"/>
      <c r="AC17" s="1093"/>
      <c r="AD17" s="1094"/>
      <c r="AE17" s="1094"/>
      <c r="AF17" s="1803"/>
      <c r="AG17" s="1803"/>
      <c r="AH17" s="1803"/>
      <c r="AI17" s="1803"/>
      <c r="AJ17" s="1803"/>
      <c r="AK17" s="1803"/>
      <c r="AL17" s="1803"/>
      <c r="AM17" s="1803"/>
      <c r="AN17" s="1094"/>
      <c r="AO17" s="1094"/>
      <c r="AP17" s="1094"/>
      <c r="AQ17" s="1094"/>
      <c r="AR17" s="1094"/>
      <c r="AS17" s="1094"/>
      <c r="AT17" s="1094"/>
      <c r="AU17" s="1094"/>
      <c r="AV17" s="1094"/>
      <c r="AW17" s="1094"/>
      <c r="AX17" s="1094"/>
      <c r="AY17" s="1094"/>
      <c r="AZ17" s="1094"/>
      <c r="BA17" s="1094"/>
      <c r="BB17" s="1094"/>
      <c r="BC17" s="1094"/>
      <c r="BD17" s="1094"/>
      <c r="BE17" s="1094"/>
      <c r="BF17" s="906"/>
    </row>
    <row r="18" spans="1:58" ht="16.5">
      <c r="I18" s="1037"/>
      <c r="AC18" s="1093"/>
      <c r="AD18" s="1094"/>
      <c r="AE18" s="1094"/>
      <c r="AF18" s="1094"/>
      <c r="AG18" s="1094"/>
      <c r="AH18" s="1094"/>
      <c r="AI18" s="1094"/>
      <c r="AJ18" s="1094"/>
      <c r="AK18" s="1094"/>
      <c r="AL18" s="1094"/>
      <c r="AM18" s="1094"/>
      <c r="AN18" s="1094"/>
      <c r="AO18" s="1094"/>
      <c r="AP18" s="1094"/>
      <c r="AQ18" s="1094"/>
      <c r="AR18" s="1094"/>
      <c r="AS18" s="1094"/>
      <c r="AT18" s="1094"/>
      <c r="AU18" s="1094"/>
      <c r="AV18" s="1094"/>
      <c r="AW18" s="1094"/>
      <c r="AX18" s="1094"/>
      <c r="AY18" s="1094"/>
      <c r="AZ18" s="1094"/>
      <c r="BA18" s="1094"/>
      <c r="BB18" s="1094"/>
      <c r="BC18" s="1094"/>
      <c r="BD18" s="1094"/>
      <c r="BE18" s="1094"/>
      <c r="BF18" s="1094"/>
    </row>
    <row r="19" spans="1:58" ht="16.5">
      <c r="A19" s="936" t="s">
        <v>2576</v>
      </c>
      <c r="B19" s="906" t="s">
        <v>2588</v>
      </c>
      <c r="C19" s="906"/>
      <c r="D19" s="906"/>
      <c r="E19" s="906"/>
      <c r="F19" s="906"/>
      <c r="G19" s="906"/>
      <c r="H19" s="906"/>
      <c r="I19" s="938"/>
      <c r="J19" s="906"/>
      <c r="K19" s="906"/>
      <c r="L19" s="906"/>
      <c r="M19" s="906"/>
      <c r="N19" s="906"/>
      <c r="O19" s="906"/>
      <c r="P19" s="906"/>
      <c r="Q19" s="906"/>
      <c r="R19" s="906"/>
      <c r="S19" s="906"/>
      <c r="T19" s="906"/>
      <c r="U19" s="906"/>
      <c r="V19" s="906"/>
      <c r="W19" s="906"/>
      <c r="X19" s="906"/>
      <c r="Y19" s="906"/>
      <c r="Z19" s="906"/>
      <c r="AA19" s="906"/>
      <c r="AC19" s="1093"/>
      <c r="AD19" s="1094"/>
      <c r="AE19" s="1094"/>
      <c r="AF19" s="1094"/>
      <c r="AG19" s="1094"/>
      <c r="AH19" s="1094"/>
      <c r="AI19" s="1094"/>
      <c r="AJ19" s="1094"/>
      <c r="AK19" s="1094"/>
      <c r="AL19" s="1094"/>
      <c r="AM19" s="1094"/>
      <c r="AN19" s="1094"/>
      <c r="AO19" s="1094"/>
      <c r="AP19" s="1094"/>
      <c r="AQ19" s="1094"/>
      <c r="AR19" s="1094"/>
      <c r="AS19" s="1094"/>
      <c r="AT19" s="1094"/>
      <c r="AU19" s="1094"/>
      <c r="AV19" s="1094"/>
      <c r="AW19" s="1094"/>
      <c r="AX19" s="1094"/>
      <c r="AY19" s="1094"/>
      <c r="AZ19" s="1094"/>
      <c r="BA19" s="1094"/>
      <c r="BB19" s="1094"/>
      <c r="BC19" s="1094"/>
      <c r="BD19" s="1094"/>
      <c r="BE19" s="1094"/>
      <c r="BF19" s="1094"/>
    </row>
    <row r="20" spans="1:58" ht="16.5">
      <c r="A20" s="936"/>
      <c r="B20" s="906" t="s">
        <v>431</v>
      </c>
      <c r="C20" s="906"/>
      <c r="D20" s="906"/>
      <c r="E20" s="906"/>
      <c r="F20" s="906"/>
      <c r="G20" s="906"/>
      <c r="H20" s="906" t="str">
        <f>建築主氏名4フリガナ</f>
        <v/>
      </c>
      <c r="I20" s="938"/>
      <c r="J20" s="906"/>
      <c r="K20" s="906"/>
      <c r="L20" s="906"/>
      <c r="M20" s="906"/>
      <c r="N20" s="906"/>
      <c r="O20" s="906"/>
      <c r="P20" s="906"/>
      <c r="Q20" s="906"/>
      <c r="R20" s="906"/>
      <c r="S20" s="906"/>
      <c r="T20" s="906"/>
      <c r="U20" s="906"/>
      <c r="V20" s="906"/>
      <c r="W20" s="906"/>
      <c r="X20" s="906"/>
      <c r="Y20" s="906"/>
      <c r="Z20" s="906"/>
      <c r="AA20" s="906"/>
      <c r="AC20" s="1093"/>
      <c r="AD20" s="1094"/>
      <c r="AE20" s="1094"/>
      <c r="AF20" s="1803"/>
      <c r="AG20" s="1803"/>
      <c r="AH20" s="1803"/>
      <c r="AI20" s="1803"/>
      <c r="AJ20" s="1803"/>
      <c r="AK20" s="1803"/>
      <c r="AL20" s="1803"/>
      <c r="AM20" s="1803"/>
      <c r="AN20" s="1094"/>
      <c r="AO20" s="1094"/>
      <c r="AP20" s="1094"/>
      <c r="AQ20" s="1094"/>
      <c r="AR20" s="1094"/>
      <c r="AS20" s="1094"/>
      <c r="AT20" s="1094"/>
      <c r="AU20" s="1094"/>
      <c r="AV20" s="1094"/>
      <c r="AW20" s="1094"/>
      <c r="AX20" s="1094"/>
      <c r="AY20" s="1094"/>
      <c r="AZ20" s="1094"/>
      <c r="BA20" s="1094"/>
      <c r="BB20" s="1094"/>
      <c r="BC20" s="1094"/>
      <c r="BD20" s="1094"/>
      <c r="BE20" s="1094"/>
      <c r="BF20" s="906"/>
    </row>
    <row r="21" spans="1:58" ht="16.5">
      <c r="A21" s="936"/>
      <c r="B21" s="906" t="s">
        <v>408</v>
      </c>
      <c r="C21" s="906"/>
      <c r="D21" s="906"/>
      <c r="E21" s="906"/>
      <c r="F21" s="906"/>
      <c r="G21" s="906"/>
      <c r="H21" s="906" t="str">
        <f>建築主氏名4</f>
        <v/>
      </c>
      <c r="I21" s="938"/>
      <c r="J21" s="906"/>
      <c r="K21" s="906"/>
      <c r="L21" s="906"/>
      <c r="M21" s="906"/>
      <c r="N21" s="906"/>
      <c r="O21" s="906"/>
      <c r="P21" s="906"/>
      <c r="Q21" s="906"/>
      <c r="R21" s="906"/>
      <c r="S21" s="906"/>
      <c r="T21" s="906"/>
      <c r="U21" s="906"/>
      <c r="V21" s="906"/>
      <c r="W21" s="906"/>
      <c r="X21" s="906"/>
      <c r="Y21" s="906"/>
      <c r="Z21" s="906"/>
      <c r="AA21" s="906"/>
      <c r="AC21" s="1093"/>
      <c r="AD21" s="1094"/>
      <c r="AE21" s="1094"/>
      <c r="AF21" s="1803"/>
      <c r="AG21" s="1803"/>
      <c r="AH21" s="1803"/>
      <c r="AI21" s="1803"/>
      <c r="AJ21" s="1803"/>
      <c r="AK21" s="1803"/>
      <c r="AL21" s="1803"/>
      <c r="AM21" s="1803"/>
      <c r="AN21" s="1094"/>
      <c r="AO21" s="1094"/>
      <c r="AP21" s="1094"/>
      <c r="AQ21" s="1094"/>
      <c r="AR21" s="1094"/>
      <c r="AS21" s="1094"/>
      <c r="AT21" s="1094"/>
      <c r="AU21" s="1094"/>
      <c r="AV21" s="1094"/>
      <c r="AW21" s="1094"/>
      <c r="AX21" s="1094"/>
      <c r="AY21" s="1094"/>
      <c r="AZ21" s="1094"/>
      <c r="BA21" s="1094"/>
      <c r="BB21" s="1094"/>
      <c r="BC21" s="1094"/>
      <c r="BD21" s="1094"/>
      <c r="BE21" s="1094"/>
      <c r="BF21" s="906"/>
    </row>
    <row r="22" spans="1:58" ht="16.5">
      <c r="A22" s="936"/>
      <c r="B22" s="906" t="s">
        <v>399</v>
      </c>
      <c r="C22" s="906"/>
      <c r="D22" s="906"/>
      <c r="E22" s="906"/>
      <c r="F22" s="906"/>
      <c r="G22" s="906"/>
      <c r="H22" s="906" t="str">
        <f>建築主郵便番号4</f>
        <v/>
      </c>
      <c r="I22" s="938"/>
      <c r="J22" s="906"/>
      <c r="K22" s="906"/>
      <c r="L22" s="906"/>
      <c r="M22" s="906"/>
      <c r="N22" s="906"/>
      <c r="O22" s="906"/>
      <c r="P22" s="906"/>
      <c r="Q22" s="906"/>
      <c r="R22" s="906"/>
      <c r="S22" s="906"/>
      <c r="T22" s="906"/>
      <c r="U22" s="906"/>
      <c r="V22" s="906"/>
      <c r="W22" s="906"/>
      <c r="X22" s="906"/>
      <c r="Y22" s="906"/>
      <c r="Z22" s="906"/>
      <c r="AA22" s="906"/>
      <c r="AC22" s="1093"/>
      <c r="AD22" s="1094"/>
      <c r="AE22" s="1094"/>
      <c r="AF22" s="1803"/>
      <c r="AG22" s="1803"/>
      <c r="AH22" s="1803"/>
      <c r="AI22" s="1803"/>
      <c r="AJ22" s="1803"/>
      <c r="AK22" s="1803"/>
      <c r="AL22" s="1803"/>
      <c r="AM22" s="1803"/>
      <c r="AN22" s="1094"/>
      <c r="AO22" s="1094"/>
      <c r="AP22" s="1094"/>
      <c r="AQ22" s="1094"/>
      <c r="AR22" s="1094"/>
      <c r="AS22" s="1094"/>
      <c r="AT22" s="1094"/>
      <c r="AU22" s="1094"/>
      <c r="AV22" s="1094"/>
      <c r="AW22" s="1094"/>
      <c r="AX22" s="1094"/>
      <c r="AY22" s="1094"/>
      <c r="AZ22" s="1094"/>
      <c r="BA22" s="1094"/>
      <c r="BB22" s="1094"/>
      <c r="BC22" s="1094"/>
      <c r="BD22" s="1094"/>
      <c r="BE22" s="1094"/>
      <c r="BF22" s="906"/>
    </row>
    <row r="23" spans="1:58" ht="16.5">
      <c r="A23" s="936"/>
      <c r="B23" s="906" t="s">
        <v>430</v>
      </c>
      <c r="C23" s="906"/>
      <c r="D23" s="906"/>
      <c r="E23" s="906"/>
      <c r="F23" s="906"/>
      <c r="G23" s="906"/>
      <c r="H23" s="906" t="str">
        <f>建築主住所4</f>
        <v/>
      </c>
      <c r="I23" s="1034"/>
      <c r="J23" s="906"/>
      <c r="K23" s="906"/>
      <c r="L23" s="906"/>
      <c r="M23" s="906"/>
      <c r="N23" s="906"/>
      <c r="O23" s="906"/>
      <c r="P23" s="906"/>
      <c r="Q23" s="906"/>
      <c r="R23" s="906"/>
      <c r="S23" s="906"/>
      <c r="T23" s="906"/>
      <c r="U23" s="906"/>
      <c r="V23" s="906"/>
      <c r="W23" s="906"/>
      <c r="X23" s="906"/>
      <c r="Y23" s="906"/>
      <c r="Z23" s="906"/>
      <c r="AA23" s="906"/>
      <c r="AC23" s="1093"/>
      <c r="AD23" s="1094"/>
      <c r="AE23" s="1094"/>
      <c r="AF23" s="1803"/>
      <c r="AG23" s="1803"/>
      <c r="AH23" s="1803"/>
      <c r="AI23" s="1803"/>
      <c r="AJ23" s="1803"/>
      <c r="AK23" s="1803"/>
      <c r="AL23" s="1803"/>
      <c r="AM23" s="1803"/>
      <c r="AN23" s="1803"/>
      <c r="AO23" s="1803"/>
      <c r="AP23" s="1803"/>
      <c r="AQ23" s="1803"/>
      <c r="AR23" s="1803"/>
      <c r="AS23" s="1803"/>
      <c r="AT23" s="1803"/>
      <c r="AU23" s="1803"/>
      <c r="AV23" s="1803"/>
      <c r="AW23" s="1803"/>
      <c r="AX23" s="1803"/>
      <c r="AY23" s="1803"/>
      <c r="AZ23" s="1803"/>
      <c r="BA23" s="1803"/>
      <c r="BB23" s="1803"/>
      <c r="BC23" s="1803"/>
      <c r="BD23" s="1803"/>
      <c r="BE23" s="1803"/>
      <c r="BF23" s="906"/>
    </row>
    <row r="24" spans="1:58" ht="16.5">
      <c r="A24" s="940"/>
      <c r="B24" s="935"/>
      <c r="C24" s="935"/>
      <c r="D24" s="935"/>
      <c r="E24" s="935"/>
      <c r="F24" s="935"/>
      <c r="G24" s="935"/>
      <c r="H24" s="935"/>
      <c r="I24" s="1095"/>
      <c r="J24" s="935"/>
      <c r="K24" s="935"/>
      <c r="L24" s="935"/>
      <c r="M24" s="935"/>
      <c r="N24" s="935"/>
      <c r="O24" s="935"/>
      <c r="P24" s="935"/>
      <c r="Q24" s="935"/>
      <c r="R24" s="935"/>
      <c r="S24" s="935"/>
      <c r="T24" s="935"/>
      <c r="U24" s="935"/>
      <c r="V24" s="935"/>
      <c r="W24" s="935"/>
      <c r="X24" s="935"/>
      <c r="Y24" s="935"/>
      <c r="Z24" s="935"/>
      <c r="AA24" s="935"/>
      <c r="AC24" s="1093"/>
      <c r="AD24" s="1094"/>
      <c r="AE24" s="1094"/>
      <c r="AF24" s="1803"/>
      <c r="AG24" s="1803"/>
      <c r="AH24" s="1803"/>
      <c r="AI24" s="1803"/>
      <c r="AJ24" s="1803"/>
      <c r="AK24" s="1803"/>
      <c r="AL24" s="1803"/>
      <c r="AM24" s="1803"/>
      <c r="AN24" s="1094"/>
      <c r="AO24" s="1094"/>
      <c r="AP24" s="1094"/>
      <c r="AQ24" s="1094"/>
      <c r="AR24" s="1094"/>
      <c r="AS24" s="1094"/>
      <c r="AT24" s="1094"/>
      <c r="AU24" s="1094"/>
      <c r="AV24" s="1094"/>
      <c r="AW24" s="1094"/>
      <c r="AX24" s="1094"/>
      <c r="AY24" s="1094"/>
      <c r="AZ24" s="1094"/>
      <c r="BA24" s="1094"/>
      <c r="BB24" s="1094"/>
      <c r="BC24" s="1094"/>
      <c r="BD24" s="1094"/>
      <c r="BE24" s="1094"/>
      <c r="BF24" s="906"/>
    </row>
  </sheetData>
  <sheetProtection selectLockedCells="1"/>
  <mergeCells count="15">
    <mergeCell ref="AF16:BE16"/>
    <mergeCell ref="AF17:AM17"/>
    <mergeCell ref="AF24:AM24"/>
    <mergeCell ref="AF20:AM20"/>
    <mergeCell ref="AF21:AM21"/>
    <mergeCell ref="AF22:AM22"/>
    <mergeCell ref="AF23:BE23"/>
    <mergeCell ref="AF14:AM14"/>
    <mergeCell ref="AF15:AM15"/>
    <mergeCell ref="AF6:AM6"/>
    <mergeCell ref="AF7:AM7"/>
    <mergeCell ref="AF8:AM8"/>
    <mergeCell ref="AF10:AM10"/>
    <mergeCell ref="AF13:AM13"/>
    <mergeCell ref="AF9:BE9"/>
  </mergeCells>
  <phoneticPr fontId="2"/>
  <hyperlinks>
    <hyperlink ref="M1:P1" location="作業メニュー!A1" display="作業メニュー" xr:uid="{00000000-0004-0000-1B00-000000000000}"/>
  </hyperlinks>
  <printOptions horizontalCentered="1"/>
  <pageMargins left="0.74803149606299213" right="0.35433070866141736" top="0.70866141732283472" bottom="0.35433070866141736" header="0.51181102362204722" footer="0.27559055118110237"/>
  <pageSetup paperSize="9" scale="93" orientation="portrait" r:id="rId1"/>
  <headerFooter alignWithMargins="0">
    <oddFooter>&amp;R070620</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dimension ref="A1:BA335"/>
  <sheetViews>
    <sheetView showGridLines="0" workbookViewId="0"/>
  </sheetViews>
  <sheetFormatPr defaultColWidth="9" defaultRowHeight="13"/>
  <cols>
    <col min="1" max="1" width="2.5" style="904" customWidth="1"/>
    <col min="2" max="5" width="3.5" style="904" customWidth="1"/>
    <col min="6" max="6" width="4" style="904" customWidth="1"/>
    <col min="7" max="26" width="3.5" style="904" customWidth="1"/>
    <col min="27" max="27" width="3" style="904" customWidth="1"/>
    <col min="28" max="28" width="2.75" style="904" customWidth="1"/>
    <col min="29" max="33" width="1.58203125" style="904" customWidth="1"/>
    <col min="34" max="34" width="9" style="904" customWidth="1"/>
    <col min="35" max="35" width="2" style="904" customWidth="1"/>
    <col min="36" max="36" width="1.75" style="904" customWidth="1"/>
    <col min="37" max="37" width="1.5" style="904" customWidth="1"/>
    <col min="38" max="38" width="2.25" style="904" customWidth="1"/>
    <col min="39" max="39" width="1.33203125" style="904" customWidth="1"/>
    <col min="40" max="40" width="2" style="904" customWidth="1"/>
    <col min="41" max="41" width="3.33203125" style="904" customWidth="1"/>
    <col min="42" max="42" width="8" style="904" customWidth="1"/>
    <col min="43" max="43" width="1.5" style="904" customWidth="1"/>
    <col min="44" max="44" width="4" style="904" customWidth="1"/>
    <col min="45" max="16384" width="9" style="904"/>
  </cols>
  <sheetData>
    <row r="1" spans="1:30" s="897" customFormat="1" ht="40.15" customHeight="1" thickBot="1">
      <c r="A1" s="1045" t="s">
        <v>3715</v>
      </c>
      <c r="Q1" s="898" t="s">
        <v>64</v>
      </c>
      <c r="R1" s="898"/>
      <c r="S1" s="898"/>
      <c r="T1" s="898"/>
      <c r="AD1" s="900" t="s">
        <v>549</v>
      </c>
    </row>
    <row r="2" spans="1:30" ht="12" customHeight="1" thickTop="1">
      <c r="A2" s="1051"/>
    </row>
    <row r="3" spans="1:30" ht="12" customHeight="1">
      <c r="A3" s="903"/>
      <c r="B3" s="902" t="str">
        <f>IF(作業メニュー!AM13=TRUE, "第四十二号の十一様式（第八条の二の六関係）（Ａ４）", "第十三号様式（第三条、第三条の三関係）")</f>
        <v>第十三号様式（第三条、第三条の三関係）</v>
      </c>
      <c r="C3" s="902"/>
      <c r="D3" s="902"/>
      <c r="E3" s="902"/>
      <c r="F3" s="903"/>
      <c r="G3" s="903"/>
      <c r="H3" s="903"/>
      <c r="I3" s="903"/>
      <c r="J3" s="903"/>
      <c r="K3" s="903"/>
      <c r="L3" s="903"/>
      <c r="M3" s="903"/>
      <c r="N3" s="903"/>
      <c r="O3" s="903"/>
      <c r="P3" s="903"/>
      <c r="Q3" s="903"/>
      <c r="R3" s="903"/>
      <c r="S3" s="903"/>
      <c r="T3" s="903"/>
      <c r="U3" s="903"/>
      <c r="V3" s="903"/>
      <c r="W3" s="903"/>
      <c r="X3" s="903"/>
      <c r="Y3" s="903"/>
      <c r="Z3" s="903"/>
      <c r="AA3" s="903"/>
    </row>
    <row r="4" spans="1:30" ht="25.15" customHeight="1">
      <c r="A4" s="903"/>
      <c r="B4" s="902"/>
      <c r="C4" s="902"/>
      <c r="D4" s="1243" t="str">
        <f>IF(作業メニュー!AM13=TRUE, "建築基準法第88条第１項において準用する同法第18条第２項又は第４項の規定による", "")</f>
        <v/>
      </c>
      <c r="E4" s="902"/>
      <c r="G4" s="903"/>
      <c r="H4" s="903"/>
      <c r="I4" s="903"/>
      <c r="J4" s="903"/>
      <c r="K4" s="903"/>
      <c r="L4" s="903"/>
      <c r="M4" s="903"/>
      <c r="N4" s="903"/>
      <c r="O4" s="903"/>
      <c r="P4" s="903"/>
      <c r="Q4" s="903"/>
      <c r="R4" s="903"/>
      <c r="S4" s="903"/>
      <c r="T4" s="903"/>
      <c r="U4" s="903"/>
      <c r="V4" s="903"/>
      <c r="W4" s="903"/>
      <c r="X4" s="903"/>
      <c r="Y4" s="903"/>
      <c r="Z4" s="903"/>
      <c r="AA4" s="903"/>
    </row>
    <row r="5" spans="1:30" ht="24.75" customHeight="1">
      <c r="A5" s="903"/>
      <c r="B5" s="1731" t="str">
        <f>IF(作業メニュー!AM13=TRUE, "計画変更通知書　（工作物）", "計画変更確認申請書　（工作物）")</f>
        <v>計画変更確認申請書　（工作物）</v>
      </c>
      <c r="C5" s="1731"/>
      <c r="D5" s="1731"/>
      <c r="E5" s="1731"/>
      <c r="F5" s="1731"/>
      <c r="G5" s="1731"/>
      <c r="H5" s="1731"/>
      <c r="I5" s="1731"/>
      <c r="J5" s="1731"/>
      <c r="K5" s="1731"/>
      <c r="L5" s="1731"/>
      <c r="M5" s="1731"/>
      <c r="N5" s="1731"/>
      <c r="O5" s="1731"/>
      <c r="P5" s="1731"/>
      <c r="Q5" s="1731"/>
      <c r="R5" s="1731"/>
      <c r="S5" s="1731"/>
      <c r="T5" s="1731"/>
      <c r="U5" s="1731"/>
      <c r="V5" s="1731"/>
      <c r="W5" s="1731"/>
      <c r="X5" s="1731"/>
      <c r="Y5" s="1731"/>
      <c r="Z5" s="1731"/>
      <c r="AA5" s="1731"/>
    </row>
    <row r="6" spans="1:30">
      <c r="A6" s="903"/>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row>
    <row r="7" spans="1:30">
      <c r="A7" s="903"/>
      <c r="B7" s="903"/>
      <c r="C7" s="903"/>
      <c r="D7" s="903"/>
      <c r="E7" s="903"/>
      <c r="F7" s="903"/>
      <c r="G7" s="903"/>
      <c r="H7" s="903"/>
      <c r="I7" s="903"/>
      <c r="J7" s="903"/>
      <c r="K7" s="903"/>
      <c r="L7" s="903"/>
      <c r="M7" s="906"/>
      <c r="N7" s="903" t="s">
        <v>440</v>
      </c>
      <c r="O7" s="903"/>
      <c r="P7" s="906"/>
      <c r="Q7" s="906"/>
      <c r="R7" s="903"/>
      <c r="S7" s="903"/>
      <c r="T7" s="903"/>
      <c r="U7" s="903"/>
      <c r="V7" s="903"/>
      <c r="W7" s="903"/>
      <c r="X7" s="903"/>
      <c r="Y7" s="903"/>
      <c r="Z7" s="903"/>
      <c r="AA7" s="903"/>
    </row>
    <row r="8" spans="1:30">
      <c r="A8" s="903"/>
      <c r="B8" s="903"/>
      <c r="C8" s="903"/>
      <c r="D8" s="903"/>
      <c r="E8" s="903"/>
      <c r="F8" s="903"/>
      <c r="G8" s="903"/>
      <c r="H8" s="903"/>
      <c r="I8" s="903"/>
      <c r="J8" s="903"/>
      <c r="K8" s="903"/>
      <c r="L8" s="903"/>
      <c r="M8" s="903"/>
      <c r="N8" s="903"/>
      <c r="O8" s="903"/>
      <c r="P8" s="903"/>
      <c r="Q8" s="903"/>
      <c r="R8" s="903"/>
      <c r="S8" s="903"/>
      <c r="T8" s="903"/>
      <c r="U8" s="903"/>
      <c r="V8" s="903"/>
      <c r="W8" s="903"/>
      <c r="X8" s="903"/>
      <c r="Y8" s="903"/>
      <c r="Z8" s="903"/>
      <c r="AA8" s="903"/>
    </row>
    <row r="9" spans="1:30" ht="18.75" customHeight="1">
      <c r="A9" s="903"/>
      <c r="B9" s="903"/>
      <c r="C9" s="2144" t="str">
        <f>IF(作業メニュー!AM13=TRUE, "　建築基準法第88条第１項において準用する同法第18条第２項又は第４項の規定により計画の変更を通知します。", "   建築基準法第８８条第１項において準用する同法第６条第１項又は第６条の２第１項の規定による計画の変更の確認を申請します。この申請書及び添付図書に記載の事項は、事実に相違ありません。")</f>
        <v xml:space="preserve">   建築基準法第８８条第１項において準用する同法第６条第１項又は第６条の２第１項の規定による計画の変更の確認を申請します。この申請書及び添付図書に記載の事項は、事実に相違ありません。</v>
      </c>
      <c r="D9" s="2144"/>
      <c r="E9" s="2144"/>
      <c r="F9" s="2144"/>
      <c r="G9" s="2144"/>
      <c r="H9" s="2144"/>
      <c r="I9" s="2144"/>
      <c r="J9" s="2144"/>
      <c r="K9" s="2144"/>
      <c r="L9" s="2144"/>
      <c r="M9" s="2144"/>
      <c r="N9" s="2144"/>
      <c r="O9" s="2144"/>
      <c r="P9" s="2144"/>
      <c r="Q9" s="2144"/>
      <c r="R9" s="2144"/>
      <c r="S9" s="2144"/>
      <c r="T9" s="2144"/>
      <c r="U9" s="2144"/>
      <c r="V9" s="2144"/>
      <c r="W9" s="2144"/>
      <c r="X9" s="2144"/>
      <c r="Y9" s="2144"/>
      <c r="Z9" s="903"/>
      <c r="AA9" s="903"/>
    </row>
    <row r="10" spans="1:30" ht="18.75" customHeight="1">
      <c r="A10" s="903"/>
      <c r="B10" s="903"/>
      <c r="C10" s="2144"/>
      <c r="D10" s="2144"/>
      <c r="E10" s="2144"/>
      <c r="F10" s="2144"/>
      <c r="G10" s="2144"/>
      <c r="H10" s="2144"/>
      <c r="I10" s="2144"/>
      <c r="J10" s="2144"/>
      <c r="K10" s="2144"/>
      <c r="L10" s="2144"/>
      <c r="M10" s="2144"/>
      <c r="N10" s="2144"/>
      <c r="O10" s="2144"/>
      <c r="P10" s="2144"/>
      <c r="Q10" s="2144"/>
      <c r="R10" s="2144"/>
      <c r="S10" s="2144"/>
      <c r="T10" s="2144"/>
      <c r="U10" s="2144"/>
      <c r="V10" s="2144"/>
      <c r="W10" s="2144"/>
      <c r="X10" s="2144"/>
      <c r="Y10" s="2144"/>
      <c r="Z10" s="903"/>
      <c r="AA10" s="903"/>
    </row>
    <row r="11" spans="1:30" ht="18.75" customHeight="1">
      <c r="A11" s="903"/>
      <c r="B11" s="903"/>
      <c r="D11" s="903"/>
      <c r="E11" s="903"/>
      <c r="F11" s="903"/>
      <c r="G11" s="903"/>
      <c r="H11" s="903"/>
      <c r="I11" s="903"/>
      <c r="J11" s="903"/>
      <c r="K11" s="903"/>
      <c r="L11" s="903"/>
      <c r="M11" s="903"/>
      <c r="N11" s="903"/>
      <c r="O11" s="903"/>
      <c r="P11" s="903"/>
      <c r="Q11" s="903"/>
      <c r="R11" s="903"/>
      <c r="S11" s="903"/>
      <c r="T11" s="903"/>
      <c r="U11" s="903"/>
      <c r="V11" s="903"/>
      <c r="W11" s="903"/>
      <c r="X11" s="903"/>
      <c r="Y11" s="903"/>
      <c r="Z11" s="903"/>
      <c r="AA11" s="903"/>
    </row>
    <row r="12" spans="1:30" ht="18.75" customHeight="1">
      <c r="A12" s="903"/>
      <c r="B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row>
    <row r="13" spans="1:30" ht="18.75" customHeight="1">
      <c r="A13" s="903"/>
      <c r="B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row>
    <row r="14" spans="1:30" ht="18.75" customHeight="1">
      <c r="A14" s="903"/>
      <c r="B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0" ht="13.5" customHeight="1">
      <c r="A15" s="903"/>
      <c r="C15" s="903"/>
      <c r="D15" s="903"/>
      <c r="E15" s="903"/>
      <c r="F15" s="903"/>
      <c r="G15" s="903"/>
      <c r="H15" s="903"/>
      <c r="I15" s="903"/>
      <c r="J15" s="903"/>
      <c r="K15" s="903"/>
      <c r="L15" s="903"/>
      <c r="M15" s="903"/>
      <c r="N15" s="903"/>
      <c r="O15" s="903"/>
      <c r="P15" s="903"/>
      <c r="Q15" s="903"/>
      <c r="R15" s="903"/>
      <c r="S15" s="903"/>
      <c r="T15" s="903"/>
      <c r="U15" s="903"/>
      <c r="V15" s="903"/>
      <c r="W15" s="903"/>
      <c r="X15" s="903"/>
      <c r="Y15" s="903"/>
      <c r="Z15" s="903"/>
      <c r="AA15" s="903"/>
    </row>
    <row r="16" spans="1:30" ht="18.75" customHeight="1">
      <c r="A16" s="903"/>
      <c r="B16" s="1744" t="str">
        <f>IF('確認申請書（建築）入力'!$M$4=0,"",'確認申請書（建築）入力'!$M$4)</f>
        <v>指定確認検査機関
　株式会社東日本住宅評価センター　様</v>
      </c>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50" ht="18.75" customHeight="1">
      <c r="A17" s="903"/>
      <c r="B17" s="1744"/>
      <c r="C17" s="1744"/>
      <c r="D17" s="1744"/>
      <c r="E17" s="1744"/>
      <c r="F17" s="1744"/>
      <c r="G17" s="1744"/>
      <c r="H17" s="1744"/>
      <c r="I17" s="1744"/>
      <c r="J17" s="1744"/>
      <c r="K17" s="1744"/>
      <c r="L17" s="1744"/>
      <c r="M17" s="1744"/>
      <c r="N17" s="1744"/>
      <c r="O17" s="1744"/>
      <c r="P17" s="1744"/>
      <c r="Q17" s="1744"/>
      <c r="R17" s="903"/>
      <c r="S17" s="903"/>
      <c r="T17" s="903"/>
      <c r="U17" s="903"/>
      <c r="V17" s="903"/>
      <c r="W17" s="908" t="str">
        <f>IF(作業メニュー!AM13=TRUE, "第", "")</f>
        <v/>
      </c>
      <c r="X17" s="1671"/>
      <c r="Y17" s="1671"/>
      <c r="Z17" s="1671"/>
      <c r="AA17" s="1671"/>
      <c r="AB17" s="907" t="str">
        <f>IF(作業メニュー!AM13=TRUE, "号", "")</f>
        <v/>
      </c>
    </row>
    <row r="18" spans="1:50" ht="8.25" customHeight="1">
      <c r="A18" s="903"/>
      <c r="B18" s="903"/>
      <c r="C18" s="903"/>
      <c r="D18" s="903"/>
      <c r="E18" s="903"/>
      <c r="F18" s="903"/>
      <c r="G18" s="903"/>
      <c r="H18" s="903"/>
      <c r="I18" s="903"/>
      <c r="J18" s="903"/>
      <c r="K18" s="903"/>
      <c r="L18" s="903"/>
      <c r="M18" s="903"/>
      <c r="N18" s="903"/>
      <c r="O18" s="903"/>
      <c r="P18" s="903"/>
      <c r="Q18" s="903"/>
      <c r="R18" s="903"/>
      <c r="S18" s="903"/>
      <c r="T18" s="903"/>
      <c r="U18" s="903"/>
      <c r="V18" s="903"/>
      <c r="W18" s="903"/>
      <c r="X18" s="903"/>
      <c r="Y18" s="903"/>
      <c r="Z18" s="903"/>
      <c r="AA18" s="903"/>
    </row>
    <row r="19" spans="1:50" ht="18" customHeight="1">
      <c r="A19" s="903"/>
      <c r="B19" s="903"/>
      <c r="C19" s="903"/>
      <c r="D19" s="903"/>
      <c r="E19" s="903"/>
      <c r="F19" s="903"/>
      <c r="G19" s="903"/>
      <c r="H19" s="903"/>
      <c r="I19" s="903"/>
      <c r="J19" s="903"/>
      <c r="K19" s="903"/>
      <c r="L19" s="903"/>
      <c r="M19" s="903"/>
      <c r="N19" s="903"/>
      <c r="O19" s="903"/>
      <c r="P19" s="903"/>
      <c r="Q19" s="903"/>
      <c r="R19" s="903"/>
      <c r="S19" s="903"/>
      <c r="T19" s="903"/>
      <c r="U19" s="2116" t="s">
        <v>2802</v>
      </c>
      <c r="V19" s="2116"/>
      <c r="W19" s="2116"/>
      <c r="X19" s="2116"/>
      <c r="Y19" s="2116"/>
      <c r="Z19" s="2116"/>
      <c r="AA19" s="2116"/>
      <c r="AH19" s="1065"/>
    </row>
    <row r="20" spans="1:50" ht="18.75" customHeight="1">
      <c r="A20" s="903"/>
      <c r="B20" s="903"/>
      <c r="C20" s="903"/>
      <c r="D20" s="903"/>
      <c r="E20" s="903"/>
      <c r="F20" s="903"/>
      <c r="G20" s="903"/>
      <c r="H20" s="903"/>
      <c r="I20" s="903"/>
      <c r="J20" s="903"/>
      <c r="K20" s="903"/>
      <c r="L20" s="903"/>
      <c r="M20" s="903"/>
      <c r="N20" s="903"/>
      <c r="O20" s="903"/>
      <c r="P20" s="903"/>
      <c r="Q20" s="903"/>
      <c r="R20" s="903"/>
      <c r="AH20" s="906"/>
      <c r="AI20" s="906"/>
      <c r="AM20" s="906"/>
      <c r="AN20" s="2124"/>
      <c r="AO20" s="2124"/>
      <c r="AP20" s="2124"/>
      <c r="AQ20" s="2124"/>
      <c r="AR20" s="2124"/>
    </row>
    <row r="21" spans="1:50" ht="6" customHeight="1">
      <c r="A21" s="903"/>
      <c r="B21" s="903"/>
      <c r="C21" s="903"/>
      <c r="D21" s="903"/>
      <c r="E21" s="903"/>
      <c r="F21" s="903"/>
      <c r="G21" s="903"/>
      <c r="H21" s="903"/>
      <c r="I21" s="903"/>
      <c r="J21" s="903"/>
      <c r="K21" s="903"/>
      <c r="L21" s="903"/>
      <c r="M21" s="903"/>
      <c r="N21" s="903"/>
      <c r="O21" s="903"/>
      <c r="P21" s="903"/>
      <c r="Q21" s="903"/>
      <c r="R21" s="903"/>
      <c r="S21" s="903"/>
      <c r="T21" s="903"/>
      <c r="U21" s="903"/>
    </row>
    <row r="22" spans="1:50" ht="18.75" customHeight="1">
      <c r="A22" s="903"/>
      <c r="B22" s="903"/>
      <c r="C22" s="903"/>
      <c r="D22" s="903"/>
      <c r="E22" s="903"/>
      <c r="F22" s="903"/>
      <c r="G22" s="903"/>
      <c r="H22" s="903"/>
      <c r="I22" s="903"/>
      <c r="J22" s="903"/>
      <c r="K22" s="903"/>
      <c r="L22" s="903"/>
      <c r="M22" s="903"/>
      <c r="N22" s="903"/>
      <c r="O22" s="903"/>
      <c r="P22" s="903"/>
      <c r="Q22" s="903"/>
      <c r="R22" s="903"/>
      <c r="S22" s="903"/>
      <c r="T22" s="903"/>
      <c r="U22" s="903"/>
      <c r="V22" s="903"/>
      <c r="W22" s="903"/>
      <c r="X22" s="903"/>
      <c r="AA22" s="903"/>
    </row>
    <row r="23" spans="1:50" ht="24.75" customHeight="1">
      <c r="A23" s="903"/>
      <c r="B23" s="903"/>
      <c r="C23" s="903"/>
      <c r="D23" s="903"/>
      <c r="E23" s="903"/>
      <c r="F23" s="903"/>
      <c r="G23" s="903"/>
      <c r="H23" s="903"/>
      <c r="I23" s="903"/>
      <c r="J23" s="903"/>
      <c r="K23" s="903"/>
      <c r="L23" s="903"/>
      <c r="M23" s="903"/>
      <c r="N23" s="903"/>
      <c r="O23" s="903"/>
      <c r="P23" s="903"/>
      <c r="Q23" s="903"/>
      <c r="R23" s="903"/>
      <c r="S23" s="903"/>
      <c r="T23" s="903"/>
      <c r="U23" s="903"/>
    </row>
    <row r="24" spans="1:50" ht="18" customHeight="1">
      <c r="A24" s="903"/>
      <c r="B24" s="903"/>
      <c r="C24" s="903"/>
      <c r="D24" s="903"/>
      <c r="E24" s="903"/>
      <c r="F24" s="903"/>
      <c r="G24" s="903"/>
      <c r="H24" s="903"/>
      <c r="I24" s="903"/>
      <c r="J24" s="903"/>
      <c r="K24" s="903"/>
      <c r="L24" s="903"/>
      <c r="M24" s="903"/>
      <c r="N24" s="903"/>
      <c r="O24" s="903"/>
      <c r="P24" s="903" t="str">
        <f>IF(項目一覧!$C$183=0,"",項目一覧!$C$183)</f>
        <v/>
      </c>
      <c r="Q24" s="903"/>
      <c r="R24" s="903"/>
      <c r="S24" s="903"/>
      <c r="T24" s="903"/>
      <c r="U24" s="903"/>
      <c r="V24" s="903"/>
      <c r="W24" s="903"/>
      <c r="X24" s="903"/>
      <c r="AA24" s="903"/>
      <c r="AH24" s="1089"/>
    </row>
    <row r="25" spans="1:50" ht="18.75" customHeight="1">
      <c r="A25" s="903"/>
      <c r="B25" s="903"/>
      <c r="C25" s="903"/>
      <c r="D25" s="903"/>
      <c r="E25" s="903"/>
      <c r="F25" s="903"/>
      <c r="G25" s="903"/>
      <c r="H25" s="903"/>
      <c r="I25" s="903"/>
      <c r="J25" s="903" t="str">
        <f>IF(作業メニュー!AM13=TRUE, "　通　知　者　官　職", "　申　請　者　　氏　　名")</f>
        <v>　申　請　者　　氏　　名</v>
      </c>
      <c r="K25" s="903"/>
      <c r="L25" s="903"/>
      <c r="M25" s="903"/>
      <c r="N25" s="903"/>
      <c r="O25" s="903"/>
      <c r="P25" s="903" t="str">
        <f>IF(項目一覧!$C$4=0,"",項目一覧!$C$4)</f>
        <v/>
      </c>
      <c r="Q25" s="903"/>
      <c r="R25" s="903"/>
      <c r="S25" s="903"/>
      <c r="T25" s="903"/>
      <c r="U25" s="903"/>
      <c r="V25" s="903"/>
      <c r="W25" s="903"/>
      <c r="X25" s="903"/>
      <c r="AA25" s="903"/>
    </row>
    <row r="26" spans="1:50" ht="18.75" customHeight="1">
      <c r="A26" s="903"/>
      <c r="B26" s="903"/>
      <c r="C26" s="903"/>
      <c r="D26" s="903"/>
      <c r="E26" s="903"/>
      <c r="F26" s="903"/>
      <c r="G26" s="903"/>
      <c r="H26" s="903"/>
      <c r="I26" s="903"/>
      <c r="J26" s="903"/>
      <c r="K26" s="903"/>
      <c r="L26" s="903"/>
      <c r="M26" s="903"/>
      <c r="N26" s="903"/>
      <c r="O26" s="903"/>
      <c r="P26" s="929"/>
      <c r="Q26" s="929"/>
      <c r="R26" s="929"/>
      <c r="S26" s="929"/>
      <c r="T26" s="929"/>
      <c r="U26" s="929"/>
      <c r="V26" s="929"/>
      <c r="W26" s="929"/>
      <c r="X26" s="929"/>
      <c r="Y26" s="929"/>
      <c r="Z26" s="929"/>
      <c r="AA26" s="929"/>
    </row>
    <row r="27" spans="1:50" ht="9" customHeight="1">
      <c r="A27" s="903"/>
      <c r="B27" s="903"/>
      <c r="C27" s="903"/>
      <c r="D27" s="903"/>
      <c r="E27" s="903"/>
      <c r="F27" s="903"/>
      <c r="G27" s="903"/>
      <c r="H27" s="903"/>
      <c r="I27" s="903"/>
      <c r="J27" s="903"/>
      <c r="K27" s="903"/>
      <c r="L27" s="903"/>
      <c r="M27" s="903"/>
      <c r="N27" s="903"/>
      <c r="O27" s="903"/>
      <c r="P27" s="929"/>
      <c r="Q27" s="929"/>
      <c r="R27" s="929"/>
      <c r="S27" s="929"/>
      <c r="T27" s="929"/>
      <c r="U27" s="929"/>
      <c r="V27" s="929"/>
      <c r="W27" s="929"/>
      <c r="X27" s="929"/>
      <c r="Y27" s="929"/>
      <c r="Z27" s="929"/>
      <c r="AA27" s="929"/>
    </row>
    <row r="28" spans="1:50" ht="18.75" customHeight="1">
      <c r="A28" s="903"/>
      <c r="B28" s="903"/>
      <c r="C28" s="903"/>
      <c r="D28" s="903"/>
      <c r="E28" s="903"/>
      <c r="F28" s="903"/>
      <c r="G28" s="903"/>
      <c r="H28" s="903"/>
      <c r="I28" s="903"/>
      <c r="J28" s="903"/>
      <c r="K28" s="903"/>
      <c r="L28" s="903"/>
      <c r="M28" s="903"/>
      <c r="N28" s="903"/>
      <c r="O28" s="903"/>
      <c r="P28" s="903"/>
      <c r="Q28" s="903"/>
      <c r="R28" s="903"/>
      <c r="S28" s="903"/>
      <c r="T28" s="903"/>
      <c r="U28" s="903"/>
      <c r="V28" s="903"/>
      <c r="W28" s="903"/>
      <c r="X28" s="903"/>
      <c r="AA28" s="903"/>
    </row>
    <row r="29" spans="1:50" ht="18.75" customHeight="1">
      <c r="A29" s="903"/>
      <c r="B29" s="903"/>
      <c r="C29" s="903"/>
      <c r="D29" s="903"/>
      <c r="E29" s="903"/>
      <c r="F29" s="903"/>
      <c r="G29" s="903"/>
      <c r="H29" s="903"/>
      <c r="I29" s="903"/>
      <c r="J29" s="903"/>
      <c r="K29" s="903"/>
      <c r="L29" s="903"/>
      <c r="M29" s="903"/>
      <c r="N29" s="903"/>
      <c r="O29" s="903"/>
      <c r="P29" s="903"/>
      <c r="Q29" s="903"/>
      <c r="R29" s="903"/>
      <c r="S29" s="903"/>
      <c r="T29" s="903"/>
      <c r="U29" s="903"/>
      <c r="V29" s="903"/>
      <c r="W29" s="903"/>
      <c r="X29" s="903"/>
      <c r="AA29" s="903"/>
    </row>
    <row r="30" spans="1:50" ht="18.75" customHeight="1">
      <c r="A30" s="903"/>
      <c r="B30" s="903"/>
      <c r="C30" s="903"/>
      <c r="E30" s="903"/>
      <c r="F30" s="903"/>
      <c r="G30" s="903"/>
      <c r="H30" s="903"/>
      <c r="I30" s="903"/>
      <c r="J30" s="903"/>
      <c r="K30" s="903"/>
      <c r="L30" s="903"/>
      <c r="M30" s="903"/>
      <c r="N30" s="903"/>
      <c r="O30" s="903"/>
      <c r="P30" s="929"/>
      <c r="Q30" s="929"/>
      <c r="R30" s="929"/>
      <c r="S30" s="929"/>
      <c r="T30" s="929"/>
      <c r="U30" s="929"/>
      <c r="V30" s="929"/>
      <c r="W30" s="929"/>
      <c r="X30" s="929"/>
      <c r="Y30" s="929"/>
      <c r="Z30" s="929"/>
      <c r="AA30" s="929"/>
    </row>
    <row r="31" spans="1:50" ht="30.75" customHeight="1">
      <c r="A31" s="903"/>
      <c r="B31" s="932"/>
      <c r="C31" s="932"/>
      <c r="D31" s="932"/>
      <c r="E31" s="932"/>
      <c r="F31" s="932"/>
      <c r="G31" s="932"/>
      <c r="H31" s="932"/>
      <c r="I31" s="932"/>
      <c r="J31" s="932"/>
      <c r="K31" s="932"/>
      <c r="L31" s="932"/>
      <c r="M31" s="932"/>
      <c r="N31" s="932"/>
      <c r="O31" s="932"/>
      <c r="P31" s="1198"/>
      <c r="Q31" s="1198"/>
      <c r="R31" s="1198"/>
      <c r="S31" s="1198"/>
      <c r="T31" s="1198"/>
      <c r="U31" s="1198"/>
      <c r="V31" s="1198"/>
      <c r="W31" s="1198"/>
      <c r="X31" s="1198"/>
      <c r="Y31" s="1198"/>
      <c r="Z31" s="1198"/>
      <c r="AA31" s="1198"/>
      <c r="AB31" s="974"/>
    </row>
    <row r="32" spans="1:50" ht="25.5" customHeight="1">
      <c r="B32" s="903"/>
      <c r="C32" s="903"/>
      <c r="D32" s="903" t="str">
        <f>IF(作業メニュー!AM13=TRUE, "[計画を変更する工作物の直前の審査]", "[計画を変更する工作物の直前の確認]")</f>
        <v>[計画を変更する工作物の直前の確認]</v>
      </c>
      <c r="E32" s="903"/>
      <c r="F32" s="903"/>
      <c r="G32" s="903"/>
      <c r="H32" s="903"/>
      <c r="I32" s="903"/>
      <c r="J32" s="903"/>
      <c r="K32" s="903"/>
      <c r="L32" s="903"/>
      <c r="M32" s="903"/>
      <c r="N32" s="903"/>
      <c r="O32" s="903"/>
      <c r="P32" s="903"/>
      <c r="Q32" s="903"/>
      <c r="R32" s="903"/>
      <c r="S32" s="903"/>
      <c r="T32" s="903"/>
      <c r="U32" s="903"/>
      <c r="V32" s="903"/>
      <c r="W32" s="903"/>
      <c r="X32" s="903"/>
      <c r="Y32" s="903"/>
      <c r="Z32" s="903"/>
      <c r="AA32" s="903"/>
      <c r="AB32" s="903"/>
      <c r="AC32" s="903"/>
      <c r="AD32" s="903"/>
      <c r="AE32" s="1065"/>
      <c r="AX32" s="903"/>
    </row>
    <row r="33" spans="1:53" ht="19.149999999999999" customHeight="1">
      <c r="B33" s="903"/>
      <c r="C33" s="903"/>
      <c r="D33" s="903"/>
      <c r="E33" s="903" t="s">
        <v>554</v>
      </c>
      <c r="F33" s="903"/>
      <c r="G33" s="903"/>
      <c r="H33" s="903"/>
      <c r="I33" s="903"/>
      <c r="J33" s="903"/>
      <c r="K33" s="1066" t="s">
        <v>728</v>
      </c>
      <c r="L33" s="903"/>
      <c r="M33" s="903"/>
      <c r="N33" s="903"/>
      <c r="O33" s="903"/>
      <c r="P33" s="903"/>
      <c r="Q33" s="903"/>
      <c r="R33" s="903"/>
      <c r="S33" s="903"/>
      <c r="T33" s="903" t="s">
        <v>111</v>
      </c>
      <c r="U33" s="903"/>
      <c r="V33" s="903"/>
      <c r="W33" s="903"/>
      <c r="X33" s="903"/>
      <c r="Y33" s="903"/>
      <c r="Z33" s="903"/>
      <c r="AA33" s="903"/>
      <c r="AB33" s="976"/>
      <c r="AC33" s="976"/>
      <c r="AD33" s="903"/>
      <c r="AE33" s="903"/>
      <c r="AL33" s="2140"/>
      <c r="AM33" s="2140"/>
      <c r="AN33" s="2140"/>
      <c r="AO33" s="2140"/>
      <c r="AP33" s="2140"/>
      <c r="AQ33" s="2140"/>
      <c r="AR33" s="2140"/>
      <c r="AS33" s="2140"/>
      <c r="AT33" s="2140"/>
      <c r="AU33" s="2140"/>
      <c r="AV33" s="2140"/>
      <c r="AW33" s="2140"/>
      <c r="AX33" s="903"/>
      <c r="BA33" s="903"/>
    </row>
    <row r="34" spans="1:53" ht="19.149999999999999" customHeight="1">
      <c r="B34" s="903"/>
      <c r="C34" s="903"/>
      <c r="D34" s="903"/>
      <c r="E34" s="903" t="s">
        <v>553</v>
      </c>
      <c r="F34" s="903"/>
      <c r="G34" s="903"/>
      <c r="H34" s="903"/>
      <c r="I34" s="903"/>
      <c r="J34" s="903"/>
      <c r="K34" s="1066" t="s">
        <v>2809</v>
      </c>
      <c r="L34" s="1066"/>
      <c r="M34" s="1066"/>
      <c r="N34" s="1066" t="s">
        <v>603</v>
      </c>
      <c r="O34" s="1066"/>
      <c r="P34" s="1066"/>
      <c r="Q34" s="1066" t="s">
        <v>602</v>
      </c>
      <c r="R34" s="1066"/>
      <c r="S34" s="1066"/>
      <c r="T34" s="1066" t="s">
        <v>601</v>
      </c>
      <c r="U34" s="1066"/>
      <c r="V34" s="1244"/>
      <c r="W34" s="1244"/>
      <c r="X34" s="1244"/>
      <c r="Y34" s="1244"/>
      <c r="Z34" s="1244"/>
      <c r="AA34" s="1244"/>
      <c r="AB34" s="1245"/>
      <c r="AC34" s="1245"/>
      <c r="AD34" s="903"/>
      <c r="AE34" s="903"/>
      <c r="AF34" s="906"/>
      <c r="AJ34" s="906"/>
      <c r="AK34" s="906"/>
      <c r="AL34" s="2124"/>
      <c r="AM34" s="2124"/>
      <c r="AN34" s="2124"/>
      <c r="AO34" s="2124"/>
      <c r="AP34" s="2124"/>
    </row>
    <row r="35" spans="1:53" ht="19.149999999999999" customHeight="1">
      <c r="B35" s="903"/>
      <c r="C35" s="903"/>
      <c r="D35" s="903"/>
      <c r="E35" s="903" t="s">
        <v>552</v>
      </c>
      <c r="F35" s="903"/>
      <c r="G35" s="903"/>
      <c r="H35" s="903"/>
      <c r="I35" s="903"/>
      <c r="J35" s="903"/>
      <c r="K35" s="1066" t="s">
        <v>512</v>
      </c>
      <c r="L35" s="903"/>
      <c r="M35" s="903"/>
      <c r="N35" s="903"/>
      <c r="O35" s="903"/>
      <c r="P35" s="903"/>
      <c r="Q35" s="903"/>
      <c r="R35" s="903"/>
      <c r="S35" s="903"/>
      <c r="T35" s="903"/>
      <c r="U35" s="903"/>
      <c r="V35" s="903"/>
      <c r="W35" s="903"/>
      <c r="X35" s="903"/>
      <c r="Y35" s="903"/>
      <c r="Z35" s="903"/>
      <c r="AA35" s="903"/>
      <c r="AB35" s="976"/>
      <c r="AC35" s="976"/>
      <c r="AD35" s="903"/>
      <c r="AE35" s="903"/>
      <c r="AL35" s="2140"/>
      <c r="AM35" s="2140"/>
      <c r="AN35" s="2140"/>
      <c r="AO35" s="2140"/>
      <c r="AP35" s="2140"/>
      <c r="AQ35" s="2140"/>
      <c r="AR35" s="2140"/>
      <c r="AS35" s="2140"/>
      <c r="AT35" s="2140"/>
      <c r="AU35" s="2140"/>
      <c r="AV35" s="2140"/>
      <c r="AW35" s="2140"/>
      <c r="AX35" s="2140"/>
      <c r="AY35" s="2140"/>
      <c r="AZ35" s="2140"/>
      <c r="BA35" s="2140"/>
    </row>
    <row r="36" spans="1:53" ht="19.149999999999999" customHeight="1">
      <c r="B36" s="903"/>
      <c r="C36" s="903"/>
      <c r="D36" s="903"/>
      <c r="E36" s="903" t="s">
        <v>551</v>
      </c>
      <c r="F36" s="903"/>
      <c r="G36" s="903"/>
      <c r="H36" s="903"/>
      <c r="I36" s="903"/>
      <c r="J36" s="903"/>
      <c r="K36" s="903"/>
      <c r="L36" s="907"/>
      <c r="M36" s="907"/>
      <c r="N36" s="907"/>
      <c r="O36" s="907"/>
      <c r="P36" s="907"/>
      <c r="Q36" s="907"/>
      <c r="R36" s="907"/>
      <c r="S36" s="907"/>
      <c r="T36" s="907"/>
      <c r="U36" s="907"/>
      <c r="V36" s="907"/>
      <c r="W36" s="907"/>
      <c r="X36" s="907"/>
      <c r="Y36" s="907"/>
      <c r="Z36" s="907"/>
      <c r="AA36" s="907"/>
      <c r="AB36" s="929"/>
      <c r="AC36" s="929"/>
      <c r="AD36" s="903"/>
      <c r="AE36" s="903"/>
      <c r="AL36" s="2141"/>
      <c r="AM36" s="2141"/>
      <c r="AN36" s="2141"/>
      <c r="AO36" s="2141"/>
      <c r="AP36" s="2141"/>
      <c r="AQ36" s="2141"/>
      <c r="AR36" s="2141"/>
      <c r="AS36" s="2141"/>
      <c r="AT36" s="2141"/>
      <c r="AU36" s="2141"/>
      <c r="AV36" s="2141"/>
      <c r="AW36" s="2141"/>
      <c r="AX36" s="2141"/>
      <c r="AY36" s="2141"/>
      <c r="AZ36" s="2141"/>
      <c r="BA36" s="2141"/>
    </row>
    <row r="37" spans="1:53" ht="19.149999999999999" customHeight="1">
      <c r="B37" s="903"/>
      <c r="C37" s="903"/>
      <c r="D37" s="903"/>
      <c r="E37" s="903"/>
      <c r="F37" s="903"/>
      <c r="G37" s="903"/>
      <c r="H37" s="903"/>
      <c r="I37" s="903"/>
      <c r="J37" s="903"/>
      <c r="K37" s="903"/>
      <c r="L37" s="918"/>
      <c r="M37" s="918"/>
      <c r="N37" s="918"/>
      <c r="O37" s="918"/>
      <c r="P37" s="918"/>
      <c r="Q37" s="918"/>
      <c r="R37" s="918"/>
      <c r="S37" s="918"/>
      <c r="T37" s="918"/>
      <c r="U37" s="918"/>
      <c r="V37" s="918"/>
      <c r="W37" s="918"/>
      <c r="X37" s="918"/>
      <c r="Y37" s="918"/>
      <c r="Z37" s="918"/>
      <c r="AA37" s="918"/>
      <c r="AB37" s="929"/>
      <c r="AC37" s="929"/>
      <c r="AD37" s="903"/>
      <c r="AL37" s="2141"/>
      <c r="AM37" s="2141"/>
      <c r="AN37" s="2141"/>
      <c r="AO37" s="2141"/>
      <c r="AP37" s="2141"/>
      <c r="AQ37" s="2141"/>
      <c r="AR37" s="2141"/>
      <c r="AS37" s="2141"/>
      <c r="AT37" s="2141"/>
      <c r="AU37" s="2141"/>
      <c r="AV37" s="2141"/>
      <c r="AW37" s="2141"/>
      <c r="AX37" s="2141"/>
      <c r="AY37" s="2141"/>
      <c r="AZ37" s="2141"/>
      <c r="BA37" s="2141"/>
    </row>
    <row r="38" spans="1:53" ht="26.25" customHeight="1">
      <c r="A38" s="903"/>
      <c r="B38" s="1706" t="s">
        <v>438</v>
      </c>
      <c r="C38" s="1707"/>
      <c r="D38" s="1707"/>
      <c r="E38" s="1707"/>
      <c r="F38" s="1707"/>
      <c r="G38" s="1707"/>
      <c r="H38" s="1708"/>
      <c r="I38" s="1706" t="s">
        <v>437</v>
      </c>
      <c r="J38" s="1707"/>
      <c r="K38" s="1707"/>
      <c r="L38" s="1707"/>
      <c r="M38" s="1707"/>
      <c r="N38" s="1707"/>
      <c r="O38" s="1707"/>
      <c r="P38" s="1707"/>
      <c r="Q38" s="1707"/>
      <c r="R38" s="1707"/>
      <c r="S38" s="1707"/>
      <c r="T38" s="1708"/>
      <c r="U38" s="1706" t="s">
        <v>436</v>
      </c>
      <c r="V38" s="1707"/>
      <c r="W38" s="1707"/>
      <c r="X38" s="1707"/>
      <c r="Y38" s="1707"/>
      <c r="Z38" s="1707"/>
      <c r="AA38" s="1707"/>
      <c r="AB38" s="1708"/>
      <c r="AC38" s="903"/>
    </row>
    <row r="39" spans="1:53" ht="33" customHeight="1">
      <c r="A39" s="903"/>
      <c r="B39" s="1734"/>
      <c r="C39" s="1735"/>
      <c r="D39" s="1735"/>
      <c r="E39" s="1735"/>
      <c r="F39" s="1735"/>
      <c r="G39" s="1735"/>
      <c r="H39" s="1736"/>
      <c r="I39" s="1715" t="s">
        <v>435</v>
      </c>
      <c r="J39" s="1716"/>
      <c r="K39" s="1716"/>
      <c r="L39" s="1716"/>
      <c r="M39" s="1716"/>
      <c r="N39" s="1716"/>
      <c r="O39" s="1716"/>
      <c r="P39" s="1716"/>
      <c r="Q39" s="1716"/>
      <c r="R39" s="1716"/>
      <c r="S39" s="1716"/>
      <c r="T39" s="1717"/>
      <c r="U39" s="1706" t="s">
        <v>2808</v>
      </c>
      <c r="V39" s="1707"/>
      <c r="W39" s="1707"/>
      <c r="X39" s="1707"/>
      <c r="Y39" s="1707"/>
      <c r="Z39" s="1707"/>
      <c r="AA39" s="1707"/>
      <c r="AB39" s="1708"/>
      <c r="AC39" s="903"/>
    </row>
    <row r="40" spans="1:53" ht="63" customHeight="1">
      <c r="A40" s="903"/>
      <c r="B40" s="926"/>
      <c r="C40" s="903"/>
      <c r="D40" s="903"/>
      <c r="E40" s="903"/>
      <c r="F40" s="903"/>
      <c r="G40" s="903"/>
      <c r="H40" s="927"/>
      <c r="I40" s="1718"/>
      <c r="J40" s="1719"/>
      <c r="K40" s="1719"/>
      <c r="L40" s="1719"/>
      <c r="M40" s="1719"/>
      <c r="N40" s="1719"/>
      <c r="O40" s="1719"/>
      <c r="P40" s="1719"/>
      <c r="Q40" s="1719"/>
      <c r="R40" s="1719"/>
      <c r="S40" s="1719"/>
      <c r="T40" s="1720"/>
      <c r="U40" s="2129" t="s">
        <v>714</v>
      </c>
      <c r="V40" s="2130"/>
      <c r="W40" s="2130"/>
      <c r="X40" s="2130"/>
      <c r="Y40" s="2130"/>
      <c r="Z40" s="2130"/>
      <c r="AA40" s="2130"/>
      <c r="AB40" s="2131"/>
      <c r="AC40" s="903"/>
    </row>
    <row r="41" spans="1:53" ht="33" customHeight="1">
      <c r="A41" s="903"/>
      <c r="B41" s="931"/>
      <c r="C41" s="932"/>
      <c r="D41" s="932"/>
      <c r="E41" s="932"/>
      <c r="F41" s="932"/>
      <c r="G41" s="932"/>
      <c r="H41" s="933"/>
      <c r="I41" s="1721"/>
      <c r="J41" s="1722"/>
      <c r="K41" s="1722"/>
      <c r="L41" s="1722"/>
      <c r="M41" s="1722"/>
      <c r="N41" s="1722"/>
      <c r="O41" s="1722"/>
      <c r="P41" s="1722"/>
      <c r="Q41" s="1722"/>
      <c r="R41" s="1722"/>
      <c r="S41" s="1722"/>
      <c r="T41" s="1723"/>
      <c r="U41" s="1721" t="s">
        <v>2383</v>
      </c>
      <c r="V41" s="1722"/>
      <c r="W41" s="1722"/>
      <c r="X41" s="1722"/>
      <c r="Y41" s="1722"/>
      <c r="Z41" s="1722"/>
      <c r="AA41" s="1722"/>
      <c r="AB41" s="1723"/>
      <c r="AC41" s="903"/>
    </row>
    <row r="42" spans="1:53" ht="15.75" customHeight="1">
      <c r="A42" s="903"/>
      <c r="B42" s="914"/>
      <c r="C42" s="914"/>
      <c r="D42" s="914"/>
      <c r="E42" s="914"/>
      <c r="F42" s="914"/>
      <c r="G42" s="914"/>
      <c r="H42" s="914"/>
      <c r="I42" s="914"/>
      <c r="J42" s="914"/>
      <c r="K42" s="914"/>
      <c r="L42" s="914"/>
      <c r="M42" s="914"/>
      <c r="N42" s="914"/>
      <c r="O42" s="914"/>
      <c r="P42" s="914"/>
      <c r="Q42" s="914"/>
      <c r="R42" s="914"/>
      <c r="S42" s="914"/>
      <c r="T42" s="914"/>
      <c r="U42" s="903"/>
      <c r="V42" s="903"/>
      <c r="W42" s="903"/>
      <c r="X42" s="903"/>
      <c r="Y42" s="903"/>
      <c r="Z42" s="903"/>
      <c r="AA42" s="903"/>
      <c r="AB42" s="903"/>
      <c r="AC42" s="903"/>
    </row>
    <row r="43" spans="1:53" ht="15.75" customHeight="1">
      <c r="A43" s="903"/>
      <c r="B43" s="903"/>
      <c r="C43" s="903"/>
      <c r="D43" s="903"/>
      <c r="E43" s="1089"/>
      <c r="F43" s="903"/>
      <c r="G43" s="903"/>
      <c r="H43" s="903"/>
      <c r="I43" s="903"/>
      <c r="J43" s="903"/>
      <c r="K43" s="903"/>
      <c r="L43" s="903"/>
      <c r="M43" s="903"/>
      <c r="N43" s="903"/>
      <c r="O43" s="903"/>
      <c r="P43" s="903"/>
      <c r="Q43" s="903"/>
      <c r="R43" s="903"/>
      <c r="S43" s="903"/>
      <c r="T43" s="903"/>
      <c r="U43" s="903"/>
      <c r="V43" s="903"/>
      <c r="W43" s="903"/>
      <c r="X43" s="903"/>
      <c r="Y43" s="903"/>
      <c r="Z43" s="903"/>
      <c r="AA43" s="903"/>
      <c r="AB43" s="903"/>
      <c r="AC43" s="903"/>
      <c r="AD43" s="903"/>
    </row>
    <row r="44" spans="1:53" ht="15.75" customHeight="1">
      <c r="A44" s="903"/>
      <c r="B44" s="903"/>
      <c r="C44" s="903"/>
      <c r="D44" s="903"/>
      <c r="E44" s="1089"/>
      <c r="F44" s="1089"/>
      <c r="G44" s="903"/>
      <c r="H44" s="903"/>
      <c r="I44" s="903"/>
      <c r="J44" s="903"/>
      <c r="K44" s="903"/>
      <c r="L44" s="903"/>
      <c r="M44" s="903"/>
      <c r="N44" s="903"/>
      <c r="O44" s="903"/>
      <c r="P44" s="903"/>
      <c r="Q44" s="903"/>
      <c r="R44" s="903"/>
      <c r="S44" s="903"/>
      <c r="T44" s="903"/>
      <c r="U44" s="903"/>
      <c r="V44" s="903"/>
      <c r="W44" s="903"/>
      <c r="X44" s="903"/>
      <c r="Y44" s="903"/>
      <c r="Z44" s="903"/>
      <c r="AA44" s="903"/>
      <c r="AB44" s="903"/>
    </row>
    <row r="45" spans="1:53" ht="15.75" customHeight="1">
      <c r="A45" s="903"/>
      <c r="B45" s="903"/>
      <c r="C45" s="903"/>
      <c r="D45" s="903"/>
      <c r="E45" s="1089"/>
      <c r="F45" s="1089"/>
      <c r="G45" s="903"/>
      <c r="H45" s="903"/>
      <c r="I45" s="903"/>
      <c r="J45" s="903"/>
      <c r="K45" s="903"/>
      <c r="L45" s="903"/>
      <c r="M45" s="903"/>
      <c r="N45" s="903"/>
      <c r="O45" s="903"/>
      <c r="P45" s="903"/>
      <c r="Q45" s="903"/>
      <c r="R45" s="903"/>
      <c r="S45" s="903"/>
      <c r="T45" s="903"/>
      <c r="U45" s="903"/>
      <c r="V45" s="903"/>
      <c r="W45" s="903"/>
      <c r="X45" s="903"/>
      <c r="Y45" s="903"/>
      <c r="Z45" s="903"/>
      <c r="AA45" s="903"/>
      <c r="AB45" s="903"/>
    </row>
    <row r="46" spans="1:53" ht="15.75" customHeight="1">
      <c r="A46" s="903"/>
      <c r="B46" s="903"/>
      <c r="C46" s="903"/>
      <c r="D46" s="903"/>
      <c r="E46" s="1089"/>
      <c r="F46" s="1089"/>
      <c r="G46" s="903"/>
      <c r="H46" s="903"/>
      <c r="I46" s="903"/>
      <c r="J46" s="903"/>
      <c r="K46" s="903"/>
      <c r="L46" s="903"/>
      <c r="M46" s="903"/>
      <c r="N46" s="903"/>
      <c r="O46" s="903"/>
      <c r="P46" s="903"/>
      <c r="Q46" s="903"/>
      <c r="R46" s="903"/>
      <c r="S46" s="903"/>
      <c r="T46" s="903"/>
      <c r="U46" s="903"/>
      <c r="V46" s="903"/>
      <c r="W46" s="903"/>
      <c r="X46" s="903"/>
      <c r="Y46" s="903"/>
      <c r="Z46" s="903"/>
      <c r="AA46" s="903"/>
      <c r="AB46" s="903"/>
    </row>
    <row r="47" spans="1:53" ht="15.75" customHeight="1">
      <c r="A47" s="903"/>
      <c r="B47" s="903"/>
      <c r="C47" s="903"/>
      <c r="D47" s="903"/>
      <c r="E47" s="1089"/>
      <c r="F47" s="1089"/>
      <c r="G47" s="903"/>
      <c r="H47" s="903"/>
      <c r="I47" s="903"/>
      <c r="J47" s="903"/>
      <c r="K47" s="903"/>
      <c r="L47" s="903"/>
      <c r="M47" s="903"/>
      <c r="N47" s="903"/>
      <c r="O47" s="903"/>
      <c r="P47" s="903"/>
      <c r="Q47" s="903"/>
      <c r="R47" s="903"/>
      <c r="S47" s="903"/>
      <c r="T47" s="903"/>
      <c r="U47" s="903"/>
      <c r="V47" s="903"/>
      <c r="W47" s="903"/>
      <c r="X47" s="903"/>
      <c r="Y47" s="903"/>
      <c r="Z47" s="903"/>
      <c r="AA47" s="903"/>
      <c r="AB47" s="903"/>
    </row>
    <row r="48" spans="1:53" ht="15.75" customHeight="1">
      <c r="A48" s="1682" t="s">
        <v>434</v>
      </c>
      <c r="B48" s="1682"/>
      <c r="C48" s="1682"/>
      <c r="D48" s="1682"/>
      <c r="E48" s="1682"/>
      <c r="F48" s="1682"/>
      <c r="G48" s="1682"/>
      <c r="H48" s="1682"/>
      <c r="I48" s="1682"/>
      <c r="J48" s="1682"/>
      <c r="K48" s="1682"/>
      <c r="L48" s="1682"/>
      <c r="M48" s="1682"/>
      <c r="N48" s="1682"/>
      <c r="O48" s="1682"/>
      <c r="P48" s="1682"/>
      <c r="Q48" s="1682"/>
      <c r="R48" s="1682"/>
      <c r="S48" s="1682"/>
      <c r="T48" s="1682"/>
      <c r="U48" s="1682"/>
      <c r="V48" s="1682"/>
      <c r="W48" s="1682"/>
      <c r="X48" s="1682"/>
      <c r="Y48" s="1682"/>
      <c r="Z48" s="1682"/>
      <c r="AA48" s="1682"/>
    </row>
    <row r="49" spans="1:27" ht="15.75" customHeight="1">
      <c r="A49" s="959" t="s">
        <v>323</v>
      </c>
      <c r="B49" s="937" t="s">
        <v>713</v>
      </c>
      <c r="C49" s="937"/>
      <c r="D49" s="937"/>
      <c r="E49" s="937"/>
      <c r="F49" s="937"/>
      <c r="G49" s="937"/>
      <c r="H49" s="937"/>
      <c r="I49" s="916"/>
      <c r="J49" s="937"/>
      <c r="K49" s="937"/>
      <c r="L49" s="937"/>
      <c r="M49" s="937"/>
      <c r="N49" s="937"/>
      <c r="O49" s="937"/>
      <c r="P49" s="937"/>
      <c r="Q49" s="937"/>
      <c r="R49" s="937"/>
      <c r="S49" s="937"/>
      <c r="T49" s="937"/>
      <c r="U49" s="937"/>
      <c r="V49" s="937"/>
      <c r="W49" s="937"/>
      <c r="X49" s="937"/>
      <c r="Y49" s="937"/>
      <c r="Z49" s="937"/>
      <c r="AA49" s="937"/>
    </row>
    <row r="50" spans="1:27" ht="15.75" customHeight="1">
      <c r="A50" s="936"/>
      <c r="B50" s="906" t="s">
        <v>431</v>
      </c>
      <c r="C50" s="906"/>
      <c r="D50" s="906"/>
      <c r="E50" s="906"/>
      <c r="F50" s="906"/>
      <c r="G50" s="906" t="str">
        <f>IF(項目一覧!$C$21=0,"",項目一覧!$C$21&amp;"  ")&amp;IF(項目一覧!$C$5=0,"",項目一覧!$C$5)</f>
        <v xml:space="preserve">  </v>
      </c>
      <c r="H50" s="906"/>
      <c r="J50" s="906"/>
      <c r="K50" s="906"/>
      <c r="L50" s="906"/>
      <c r="M50" s="906"/>
      <c r="N50" s="906"/>
      <c r="O50" s="906"/>
      <c r="P50" s="906"/>
      <c r="Q50" s="906"/>
      <c r="R50" s="906"/>
      <c r="S50" s="906"/>
      <c r="T50" s="906"/>
      <c r="U50" s="906"/>
      <c r="V50" s="906"/>
      <c r="W50" s="906"/>
      <c r="X50" s="906"/>
      <c r="Y50" s="906"/>
      <c r="Z50" s="906"/>
      <c r="AA50" s="906"/>
    </row>
    <row r="51" spans="1:27" ht="15.75" customHeight="1">
      <c r="A51" s="936"/>
      <c r="B51" s="906" t="s">
        <v>408</v>
      </c>
      <c r="C51" s="906"/>
      <c r="D51" s="906"/>
      <c r="E51" s="906"/>
      <c r="F51" s="906"/>
      <c r="G51" s="906" t="str">
        <f>IF(項目一覧!$C$183=0,"",項目一覧!$C$183&amp;"  ")&amp;IF(項目一覧!$C$4=0,"",項目一覧!$C$4)</f>
        <v xml:space="preserve">  </v>
      </c>
      <c r="H51" s="906"/>
      <c r="J51" s="906"/>
      <c r="K51" s="906"/>
      <c r="L51" s="906"/>
      <c r="M51" s="906"/>
      <c r="N51" s="906"/>
      <c r="O51" s="906"/>
      <c r="P51" s="906"/>
      <c r="Q51" s="906"/>
      <c r="R51" s="906"/>
      <c r="S51" s="906"/>
      <c r="T51" s="906"/>
      <c r="U51" s="906"/>
      <c r="V51" s="906"/>
      <c r="W51" s="906"/>
      <c r="X51" s="906"/>
      <c r="Y51" s="906"/>
      <c r="Z51" s="906"/>
      <c r="AA51" s="906"/>
    </row>
    <row r="52" spans="1:27" ht="15.75" customHeight="1">
      <c r="A52" s="936"/>
      <c r="B52" s="906" t="s">
        <v>399</v>
      </c>
      <c r="C52" s="906"/>
      <c r="D52" s="906"/>
      <c r="E52" s="906"/>
      <c r="F52" s="906"/>
      <c r="G52" s="906" t="str">
        <f>IF(項目一覧!$C$6=0,"",項目一覧!$C$6)</f>
        <v/>
      </c>
      <c r="H52" s="906"/>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430</v>
      </c>
      <c r="C53" s="906"/>
      <c r="D53" s="906"/>
      <c r="E53" s="906"/>
      <c r="F53" s="906"/>
      <c r="G53" s="906" t="str">
        <f>IF(項目一覧!$C$7=0,"",項目一覧!$C$7)</f>
        <v/>
      </c>
      <c r="H53" s="906"/>
      <c r="J53" s="906"/>
      <c r="K53" s="906"/>
      <c r="L53" s="906"/>
      <c r="M53" s="906"/>
      <c r="N53" s="906"/>
      <c r="O53" s="906"/>
      <c r="P53" s="906"/>
      <c r="Q53" s="906"/>
      <c r="R53" s="906"/>
      <c r="S53" s="906"/>
      <c r="T53" s="906"/>
      <c r="U53" s="906"/>
      <c r="V53" s="906"/>
      <c r="W53" s="906"/>
      <c r="X53" s="906"/>
      <c r="Y53" s="906"/>
      <c r="Z53" s="906"/>
      <c r="AA53" s="906"/>
    </row>
    <row r="54" spans="1:27" ht="15.75" customHeight="1">
      <c r="A54" s="940"/>
      <c r="B54" s="935" t="s">
        <v>397</v>
      </c>
      <c r="C54" s="935"/>
      <c r="D54" s="935"/>
      <c r="E54" s="935"/>
      <c r="F54" s="935"/>
      <c r="G54" s="935" t="str">
        <f>IF(項目一覧!$C$8=0,"",項目一覧!$C$8)</f>
        <v/>
      </c>
      <c r="H54" s="935"/>
      <c r="I54" s="974"/>
      <c r="J54" s="935"/>
      <c r="K54" s="935"/>
      <c r="L54" s="935"/>
      <c r="M54" s="935"/>
      <c r="N54" s="935"/>
      <c r="O54" s="935"/>
      <c r="P54" s="935"/>
      <c r="Q54" s="935"/>
      <c r="R54" s="935"/>
      <c r="S54" s="935"/>
      <c r="T54" s="935"/>
      <c r="U54" s="935"/>
      <c r="V54" s="935"/>
      <c r="W54" s="935"/>
      <c r="X54" s="935"/>
      <c r="Y54" s="935"/>
      <c r="Z54" s="935"/>
      <c r="AA54" s="935"/>
    </row>
    <row r="55" spans="1:27" ht="15.75" customHeight="1">
      <c r="A55" s="936" t="s">
        <v>323</v>
      </c>
      <c r="B55" s="906" t="s">
        <v>429</v>
      </c>
      <c r="C55" s="906"/>
      <c r="D55" s="906"/>
      <c r="E55" s="906"/>
      <c r="F55" s="906"/>
      <c r="G55" s="906"/>
      <c r="H55" s="906"/>
      <c r="J55" s="906"/>
      <c r="K55" s="906"/>
      <c r="L55" s="906"/>
      <c r="M55" s="906"/>
      <c r="N55" s="906"/>
      <c r="O55" s="906"/>
      <c r="P55" s="906"/>
      <c r="Q55" s="906"/>
      <c r="R55" s="906"/>
      <c r="S55" s="906"/>
      <c r="T55" s="906"/>
      <c r="U55" s="906"/>
      <c r="V55" s="906"/>
      <c r="W55" s="906"/>
      <c r="X55" s="906"/>
      <c r="Y55" s="906"/>
      <c r="Z55" s="906"/>
      <c r="AA55" s="906"/>
    </row>
    <row r="56" spans="1:27" ht="15.75" customHeight="1">
      <c r="A56" s="936"/>
      <c r="B56" s="906" t="s">
        <v>409</v>
      </c>
      <c r="C56" s="906"/>
      <c r="D56" s="906"/>
      <c r="E56" s="906"/>
      <c r="F56" s="906"/>
      <c r="G56" s="943" t="str">
        <f>IF(項目一覧!$C$9=0,"","("&amp;項目一覧!$C$9&amp;") 建築士  （"&amp;項目一覧!$C$10&amp;"）登録　第　 "&amp;項目一覧!$C$11&amp;"　号")</f>
        <v>() 建築士  （）登録　第　 　号</v>
      </c>
      <c r="H56" s="906"/>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408</v>
      </c>
      <c r="C57" s="906"/>
      <c r="D57" s="906"/>
      <c r="E57" s="906"/>
      <c r="F57" s="906"/>
      <c r="G57" s="906" t="str">
        <f>IF(項目一覧!$C$12=0,"",項目一覧!$C$12)</f>
        <v/>
      </c>
      <c r="H57" s="906"/>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407</v>
      </c>
      <c r="C58" s="906"/>
      <c r="D58" s="906"/>
      <c r="E58" s="906"/>
      <c r="F58" s="906"/>
      <c r="G58" s="943" t="str">
        <f>IF(項目一覧!$C$13=0,"","("&amp;項目一覧!$C$13&amp;") 建築士事務所  （"&amp;項目一覧!$C$14&amp;"）知事登録　第　 "&amp;項目一覧!$C$15&amp;"　号")</f>
        <v>() 建築士事務所  （）知事登録　第　 　号</v>
      </c>
      <c r="H58" s="906"/>
      <c r="J58" s="906"/>
      <c r="K58" s="906"/>
      <c r="L58" s="906"/>
      <c r="M58" s="906"/>
      <c r="N58" s="906"/>
      <c r="O58" s="906"/>
      <c r="P58" s="906"/>
      <c r="Q58" s="906"/>
      <c r="R58" s="906"/>
      <c r="S58" s="906"/>
      <c r="T58" s="906"/>
      <c r="U58" s="906"/>
      <c r="V58" s="906"/>
      <c r="W58" s="906"/>
      <c r="X58" s="906"/>
      <c r="Y58" s="906"/>
      <c r="Z58" s="906"/>
      <c r="AA58" s="906"/>
    </row>
    <row r="59" spans="1:27" ht="15.75" customHeight="1">
      <c r="A59" s="936"/>
      <c r="B59" s="906"/>
      <c r="C59" s="906"/>
      <c r="D59" s="906"/>
      <c r="E59" s="906"/>
      <c r="F59" s="906"/>
      <c r="G59" s="906" t="str">
        <f>IF(項目一覧!$C$16=0,"",項目一覧!$C$16)</f>
        <v/>
      </c>
      <c r="H59" s="906"/>
      <c r="J59" s="906"/>
      <c r="K59" s="906"/>
      <c r="L59" s="906"/>
      <c r="M59" s="906"/>
      <c r="N59" s="906"/>
      <c r="O59" s="906"/>
      <c r="P59" s="906"/>
      <c r="Q59" s="906"/>
      <c r="R59" s="906"/>
      <c r="S59" s="906"/>
      <c r="T59" s="906"/>
      <c r="U59" s="906"/>
      <c r="V59" s="906"/>
      <c r="W59" s="906"/>
      <c r="X59" s="906"/>
      <c r="Y59" s="906"/>
      <c r="Z59" s="906"/>
      <c r="AA59" s="906"/>
    </row>
    <row r="60" spans="1:27" ht="15.75" customHeight="1">
      <c r="A60" s="936"/>
      <c r="B60" s="906" t="s">
        <v>406</v>
      </c>
      <c r="C60" s="906"/>
      <c r="D60" s="906"/>
      <c r="E60" s="906"/>
      <c r="F60" s="906"/>
      <c r="G60" s="906" t="str">
        <f>IF(項目一覧!$C$17=0,"",項目一覧!$C$17)</f>
        <v/>
      </c>
      <c r="H60" s="906"/>
      <c r="J60" s="906"/>
      <c r="K60" s="906"/>
      <c r="L60" s="906"/>
      <c r="M60" s="906"/>
      <c r="N60" s="906"/>
      <c r="O60" s="906"/>
      <c r="P60" s="906"/>
      <c r="Q60" s="906"/>
      <c r="R60" s="906"/>
      <c r="S60" s="906"/>
      <c r="T60" s="906"/>
      <c r="U60" s="906"/>
      <c r="V60" s="906"/>
      <c r="W60" s="906"/>
      <c r="X60" s="906"/>
      <c r="Y60" s="906"/>
      <c r="Z60" s="906"/>
      <c r="AA60" s="906"/>
    </row>
    <row r="61" spans="1:27" ht="15.75" customHeight="1">
      <c r="A61" s="936"/>
      <c r="B61" s="906" t="s">
        <v>405</v>
      </c>
      <c r="C61" s="906"/>
      <c r="D61" s="906"/>
      <c r="E61" s="906"/>
      <c r="F61" s="906"/>
      <c r="G61" s="906" t="str">
        <f>IF(項目一覧!$C$18=0,"",項目一覧!$C$18)</f>
        <v/>
      </c>
      <c r="H61" s="906"/>
      <c r="J61" s="906"/>
      <c r="K61" s="906"/>
      <c r="L61" s="906"/>
      <c r="M61" s="906"/>
      <c r="N61" s="906"/>
      <c r="O61" s="906"/>
      <c r="P61" s="906"/>
      <c r="Q61" s="906"/>
      <c r="R61" s="906"/>
      <c r="S61" s="906"/>
      <c r="T61" s="906"/>
      <c r="U61" s="906"/>
      <c r="V61" s="906"/>
      <c r="W61" s="906"/>
      <c r="X61" s="906"/>
      <c r="Y61" s="906"/>
      <c r="Z61" s="906"/>
      <c r="AA61" s="906"/>
    </row>
    <row r="62" spans="1:27" ht="15.75" customHeight="1">
      <c r="A62" s="940"/>
      <c r="B62" s="935" t="s">
        <v>404</v>
      </c>
      <c r="C62" s="935"/>
      <c r="D62" s="935"/>
      <c r="E62" s="935"/>
      <c r="F62" s="935"/>
      <c r="G62" s="935" t="str">
        <f>IF(項目一覧!$C$19=0,"",項目一覧!$C$19)</f>
        <v/>
      </c>
      <c r="H62" s="935"/>
      <c r="I62" s="974"/>
      <c r="J62" s="935"/>
      <c r="K62" s="935"/>
      <c r="L62" s="935"/>
      <c r="M62" s="935"/>
      <c r="N62" s="935"/>
      <c r="O62" s="935"/>
      <c r="P62" s="935"/>
      <c r="Q62" s="935"/>
      <c r="R62" s="935"/>
      <c r="S62" s="935"/>
      <c r="T62" s="935"/>
      <c r="U62" s="935"/>
      <c r="V62" s="935"/>
      <c r="W62" s="935"/>
      <c r="X62" s="935"/>
      <c r="Y62" s="935"/>
      <c r="Z62" s="935"/>
      <c r="AA62" s="935"/>
    </row>
    <row r="63" spans="1:27" ht="15.75" customHeight="1">
      <c r="A63" s="936" t="s">
        <v>323</v>
      </c>
      <c r="B63" s="906" t="s">
        <v>428</v>
      </c>
      <c r="C63" s="906"/>
      <c r="D63" s="906"/>
      <c r="E63" s="906"/>
      <c r="F63" s="906"/>
      <c r="G63" s="906"/>
      <c r="H63" s="906"/>
      <c r="J63" s="906"/>
      <c r="K63" s="906"/>
      <c r="L63" s="906"/>
      <c r="M63" s="906"/>
      <c r="N63" s="906"/>
      <c r="O63" s="906"/>
      <c r="P63" s="906"/>
      <c r="Q63" s="906"/>
      <c r="R63" s="906"/>
      <c r="S63" s="906"/>
      <c r="T63" s="906"/>
      <c r="U63" s="906"/>
      <c r="V63" s="906"/>
      <c r="W63" s="906"/>
      <c r="X63" s="906"/>
      <c r="Y63" s="906"/>
      <c r="Z63" s="906"/>
      <c r="AA63" s="906"/>
    </row>
    <row r="64" spans="1:27" ht="18" customHeight="1">
      <c r="A64" s="936"/>
      <c r="B64" s="906" t="s">
        <v>427</v>
      </c>
      <c r="C64" s="906"/>
      <c r="D64" s="906"/>
      <c r="E64" s="906"/>
      <c r="F64" s="906"/>
      <c r="G64" s="906"/>
      <c r="H64" s="906"/>
      <c r="I64" s="906"/>
      <c r="J64" s="906"/>
      <c r="K64" s="906"/>
      <c r="L64" s="906"/>
      <c r="M64" s="906"/>
      <c r="N64" s="906"/>
      <c r="O64" s="906"/>
      <c r="P64" s="906"/>
      <c r="Q64" s="906"/>
      <c r="R64" s="906"/>
      <c r="S64" s="906"/>
      <c r="T64" s="906"/>
      <c r="U64" s="906"/>
      <c r="V64" s="906"/>
      <c r="W64" s="906"/>
      <c r="X64" s="906"/>
      <c r="Y64" s="906"/>
      <c r="Z64" s="906"/>
      <c r="AA64" s="906"/>
    </row>
    <row r="65" spans="1:28" ht="15.75" customHeight="1">
      <c r="A65" s="936"/>
      <c r="B65" s="906" t="s">
        <v>409</v>
      </c>
      <c r="C65" s="906"/>
      <c r="D65" s="906"/>
      <c r="E65" s="906"/>
      <c r="F65" s="906"/>
      <c r="G65" s="943" t="str">
        <f>IF(項目一覧!$C$22=0,"","("&amp;項目一覧!$C$22&amp;") 建築士  （"&amp;項目一覧!$C$23&amp;"）登録　第　 "&amp;項目一覧!$C$24&amp;"　号")</f>
        <v>() 建築士  （）登録　第　 　号</v>
      </c>
      <c r="H65" s="906"/>
      <c r="J65" s="906"/>
      <c r="K65" s="906"/>
      <c r="L65" s="906"/>
      <c r="M65" s="906"/>
      <c r="N65" s="906"/>
      <c r="O65" s="906"/>
      <c r="P65" s="906"/>
      <c r="Q65" s="906"/>
      <c r="R65" s="906"/>
      <c r="S65" s="906"/>
      <c r="T65" s="906"/>
      <c r="U65" s="906"/>
      <c r="V65" s="906"/>
      <c r="W65" s="906"/>
      <c r="X65" s="906"/>
      <c r="Y65" s="906"/>
      <c r="Z65" s="906"/>
      <c r="AA65" s="906"/>
    </row>
    <row r="66" spans="1:28" ht="15.75" customHeight="1">
      <c r="A66" s="936"/>
      <c r="B66" s="906" t="s">
        <v>408</v>
      </c>
      <c r="C66" s="906"/>
      <c r="D66" s="906"/>
      <c r="E66" s="906"/>
      <c r="F66" s="906"/>
      <c r="G66" s="906" t="str">
        <f>IF(項目一覧!$C$25=0,"",項目一覧!$C$25)</f>
        <v/>
      </c>
      <c r="H66" s="906"/>
      <c r="J66" s="906"/>
      <c r="K66" s="906"/>
      <c r="L66" s="906"/>
      <c r="M66" s="906"/>
      <c r="N66" s="906"/>
      <c r="O66" s="906"/>
      <c r="P66" s="906"/>
      <c r="Q66" s="906"/>
      <c r="R66" s="906"/>
      <c r="S66" s="906"/>
      <c r="T66" s="906"/>
      <c r="U66" s="906"/>
      <c r="V66" s="906"/>
      <c r="W66" s="906"/>
      <c r="X66" s="906"/>
      <c r="Y66" s="906"/>
      <c r="Z66" s="906"/>
      <c r="AA66" s="906"/>
    </row>
    <row r="67" spans="1:28" ht="15.75" customHeight="1">
      <c r="A67" s="945"/>
      <c r="B67" s="906" t="s">
        <v>407</v>
      </c>
      <c r="C67" s="906"/>
      <c r="D67" s="906"/>
      <c r="E67" s="906"/>
      <c r="F67" s="906"/>
      <c r="G67" s="1200" t="str">
        <f>IF(項目一覧!$C$27=0,"","("&amp;項目一覧!$C$27&amp;") 建築士事務所  （"&amp;項目一覧!$C$28&amp;"）知事登録　第　 "&amp;項目一覧!$C$29&amp;"　号")</f>
        <v>() 建築士事務所  （）知事登録　第　 　号</v>
      </c>
      <c r="H67" s="906"/>
    </row>
    <row r="68" spans="1:28" ht="15.75" customHeight="1">
      <c r="A68" s="945"/>
      <c r="B68" s="906"/>
      <c r="C68" s="906"/>
      <c r="D68" s="906"/>
      <c r="E68" s="906"/>
      <c r="F68" s="906"/>
      <c r="G68" s="906" t="str">
        <f>IF(項目一覧!$C$30=0,"",項目一覧!$C$30)</f>
        <v/>
      </c>
      <c r="H68" s="906"/>
      <c r="J68" s="906"/>
      <c r="K68" s="906"/>
      <c r="L68" s="906"/>
      <c r="M68" s="906"/>
      <c r="N68" s="906"/>
      <c r="O68" s="906"/>
      <c r="P68" s="906"/>
      <c r="Q68" s="906"/>
      <c r="R68" s="906"/>
      <c r="S68" s="906"/>
      <c r="T68" s="906"/>
      <c r="U68" s="906"/>
      <c r="V68" s="906"/>
      <c r="W68" s="906"/>
      <c r="X68" s="906"/>
      <c r="Y68" s="906"/>
      <c r="Z68" s="906"/>
      <c r="AA68" s="906"/>
    </row>
    <row r="69" spans="1:28" ht="15.75" customHeight="1">
      <c r="A69" s="945"/>
      <c r="B69" s="906" t="s">
        <v>406</v>
      </c>
      <c r="C69" s="906"/>
      <c r="D69" s="906"/>
      <c r="E69" s="906"/>
      <c r="F69" s="906"/>
      <c r="G69" s="906" t="str">
        <f>IF(項目一覧!$C$31=0,"",項目一覧!$C$31)</f>
        <v/>
      </c>
      <c r="H69" s="906"/>
      <c r="J69" s="906"/>
      <c r="K69" s="906"/>
      <c r="L69" s="906"/>
      <c r="M69" s="906"/>
      <c r="N69" s="906"/>
      <c r="O69" s="906"/>
      <c r="P69" s="906"/>
      <c r="Q69" s="906"/>
      <c r="R69" s="906"/>
      <c r="S69" s="906"/>
      <c r="T69" s="906"/>
      <c r="U69" s="906"/>
      <c r="V69" s="906"/>
      <c r="W69" s="906"/>
      <c r="X69" s="906"/>
      <c r="Y69" s="906"/>
      <c r="Z69" s="906"/>
      <c r="AA69" s="906"/>
    </row>
    <row r="70" spans="1:28" ht="15.75" customHeight="1">
      <c r="A70" s="945"/>
      <c r="B70" s="906" t="s">
        <v>405</v>
      </c>
      <c r="C70" s="906"/>
      <c r="D70" s="906"/>
      <c r="E70" s="906"/>
      <c r="F70" s="906"/>
      <c r="G70" s="906" t="str">
        <f>IF(項目一覧!$C$32=0,"",項目一覧!$C$32)</f>
        <v/>
      </c>
      <c r="H70" s="906"/>
      <c r="J70" s="906"/>
      <c r="K70" s="906"/>
      <c r="L70" s="906"/>
      <c r="M70" s="906"/>
      <c r="N70" s="906"/>
      <c r="O70" s="906"/>
      <c r="P70" s="906"/>
      <c r="Q70" s="906"/>
      <c r="R70" s="906"/>
      <c r="S70" s="906"/>
      <c r="T70" s="906"/>
      <c r="U70" s="906"/>
      <c r="V70" s="906"/>
      <c r="W70" s="906"/>
      <c r="X70" s="906"/>
      <c r="Y70" s="906"/>
      <c r="Z70" s="906"/>
      <c r="AA70" s="906"/>
    </row>
    <row r="71" spans="1:28" ht="15.75" customHeight="1">
      <c r="A71" s="945"/>
      <c r="B71" s="906" t="s">
        <v>404</v>
      </c>
      <c r="C71" s="906"/>
      <c r="D71" s="906"/>
      <c r="E71" s="906"/>
      <c r="F71" s="906"/>
      <c r="G71" s="906" t="str">
        <f>IF(項目一覧!$C$33=0,"",項目一覧!$C$33)</f>
        <v/>
      </c>
      <c r="H71" s="906"/>
      <c r="J71" s="906"/>
      <c r="K71" s="906"/>
      <c r="L71" s="906"/>
      <c r="M71" s="906"/>
      <c r="N71" s="906"/>
      <c r="O71" s="906"/>
      <c r="P71" s="906"/>
      <c r="Q71" s="906"/>
      <c r="R71" s="906"/>
      <c r="S71" s="906"/>
      <c r="T71" s="906"/>
      <c r="U71" s="906"/>
      <c r="V71" s="906"/>
      <c r="W71" s="906"/>
      <c r="X71" s="906"/>
      <c r="Y71" s="906"/>
      <c r="Z71" s="906"/>
      <c r="AA71" s="906"/>
    </row>
    <row r="72" spans="1:28" ht="18" customHeight="1">
      <c r="A72" s="945"/>
      <c r="B72" s="902" t="s">
        <v>712</v>
      </c>
      <c r="C72" s="906"/>
      <c r="D72" s="906"/>
      <c r="E72" s="906"/>
      <c r="F72" s="906"/>
      <c r="G72" s="1680" t="str">
        <f>IF(項目一覧!$C$35=0,"",項目一覧!$C$35)</f>
        <v/>
      </c>
      <c r="H72" s="1680"/>
      <c r="I72" s="1680"/>
      <c r="J72" s="1680"/>
      <c r="K72" s="1680"/>
      <c r="L72" s="1680"/>
      <c r="M72" s="1680"/>
      <c r="N72" s="1680"/>
      <c r="O72" s="1680"/>
      <c r="P72" s="1680"/>
      <c r="Q72" s="1680"/>
      <c r="R72" s="1680"/>
      <c r="S72" s="1680"/>
      <c r="T72" s="1680"/>
      <c r="U72" s="1680"/>
      <c r="V72" s="1680"/>
      <c r="W72" s="1680"/>
      <c r="X72" s="1680"/>
      <c r="Y72" s="1680"/>
      <c r="Z72" s="1680"/>
      <c r="AA72" s="1680"/>
      <c r="AB72" s="1680"/>
    </row>
    <row r="73" spans="1:28" ht="8.25" customHeight="1">
      <c r="A73" s="945"/>
      <c r="B73" s="906"/>
      <c r="C73" s="906"/>
      <c r="D73" s="906"/>
      <c r="E73" s="906"/>
      <c r="F73" s="906"/>
      <c r="G73" s="1680"/>
      <c r="H73" s="1680"/>
      <c r="I73" s="1680"/>
      <c r="J73" s="1680"/>
      <c r="K73" s="1680"/>
      <c r="L73" s="1680"/>
      <c r="M73" s="1680"/>
      <c r="N73" s="1680"/>
      <c r="O73" s="1680"/>
      <c r="P73" s="1680"/>
      <c r="Q73" s="1680"/>
      <c r="R73" s="1680"/>
      <c r="S73" s="1680"/>
      <c r="T73" s="1680"/>
      <c r="U73" s="1680"/>
      <c r="V73" s="1680"/>
      <c r="W73" s="1680"/>
      <c r="X73" s="1680"/>
      <c r="Y73" s="1680"/>
      <c r="Z73" s="1680"/>
      <c r="AA73" s="1680"/>
      <c r="AB73" s="1680"/>
    </row>
    <row r="74" spans="1:28" ht="15" customHeight="1">
      <c r="A74" s="936"/>
      <c r="B74" s="906" t="s">
        <v>426</v>
      </c>
      <c r="C74" s="906"/>
      <c r="D74" s="906"/>
      <c r="E74" s="906"/>
      <c r="F74" s="906"/>
      <c r="G74" s="906"/>
      <c r="H74" s="906"/>
      <c r="I74" s="906"/>
      <c r="J74" s="906"/>
      <c r="K74" s="906"/>
      <c r="L74" s="906"/>
      <c r="M74" s="906"/>
      <c r="N74" s="906"/>
      <c r="O74" s="906"/>
      <c r="P74" s="906"/>
      <c r="Q74" s="906"/>
      <c r="R74" s="906"/>
      <c r="S74" s="906"/>
      <c r="T74" s="906"/>
      <c r="U74" s="906"/>
      <c r="V74" s="906"/>
      <c r="W74" s="906"/>
      <c r="X74" s="906"/>
      <c r="Y74" s="906"/>
      <c r="Z74" s="906"/>
      <c r="AA74" s="906"/>
    </row>
    <row r="75" spans="1:28" ht="18" customHeight="1">
      <c r="A75" s="936"/>
      <c r="B75" s="906" t="s">
        <v>409</v>
      </c>
      <c r="C75" s="906"/>
      <c r="D75" s="906"/>
      <c r="E75" s="906"/>
      <c r="F75" s="906"/>
      <c r="G75" s="943" t="str">
        <f>IF(項目一覧!$C$189=0,"","("&amp;項目一覧!$C$189&amp;") 建築士  （"&amp;項目一覧!$C$190&amp;"）登録　第　 "&amp;項目一覧!$C$191&amp;"　号")</f>
        <v>() 建築士  （）登録　第　 　号</v>
      </c>
      <c r="J75" s="906"/>
      <c r="K75" s="906"/>
      <c r="L75" s="906"/>
      <c r="M75" s="906"/>
      <c r="N75" s="906"/>
      <c r="O75" s="906"/>
      <c r="P75" s="906"/>
      <c r="Q75" s="906"/>
      <c r="R75" s="906"/>
      <c r="S75" s="906"/>
      <c r="T75" s="906"/>
      <c r="U75" s="906"/>
      <c r="V75" s="906"/>
      <c r="W75" s="906"/>
      <c r="X75" s="906"/>
      <c r="Y75" s="906"/>
      <c r="Z75" s="906"/>
      <c r="AA75" s="906"/>
    </row>
    <row r="76" spans="1:28" ht="18" customHeight="1">
      <c r="A76" s="936"/>
      <c r="B76" s="906" t="s">
        <v>408</v>
      </c>
      <c r="C76" s="906"/>
      <c r="D76" s="906"/>
      <c r="E76" s="906"/>
      <c r="F76" s="906"/>
      <c r="G76" s="906" t="str">
        <f>IF(項目一覧!$C$192=0,"",項目一覧!$C$192)</f>
        <v/>
      </c>
      <c r="J76" s="906"/>
      <c r="K76" s="906"/>
      <c r="L76" s="906"/>
      <c r="M76" s="906"/>
      <c r="N76" s="906"/>
      <c r="O76" s="906"/>
      <c r="P76" s="906"/>
      <c r="Q76" s="906"/>
      <c r="R76" s="906"/>
      <c r="S76" s="906"/>
      <c r="T76" s="906"/>
      <c r="U76" s="906"/>
      <c r="V76" s="906"/>
      <c r="W76" s="906"/>
      <c r="X76" s="906"/>
      <c r="Y76" s="906"/>
      <c r="Z76" s="906"/>
      <c r="AA76" s="906"/>
    </row>
    <row r="77" spans="1:28" ht="18" customHeight="1">
      <c r="A77" s="945"/>
      <c r="B77" s="906" t="s">
        <v>407</v>
      </c>
      <c r="C77" s="906"/>
      <c r="D77" s="906"/>
      <c r="E77" s="906"/>
      <c r="F77" s="906"/>
      <c r="G77" s="906" t="str">
        <f>IF(項目一覧!$C$194=0,"","("&amp;項目一覧!$C$194&amp;") 建築士事務所  （"&amp;項目一覧!$C$195&amp;"）知事登録　第　 "&amp;項目一覧!$C$196&amp;"　号")</f>
        <v>() 建築士事務所  （）知事登録　第　 　号</v>
      </c>
      <c r="H77" s="1200"/>
    </row>
    <row r="78" spans="1:28" ht="18" customHeight="1">
      <c r="A78" s="945"/>
      <c r="B78" s="906"/>
      <c r="C78" s="906"/>
      <c r="D78" s="906"/>
      <c r="E78" s="906"/>
      <c r="F78" s="906"/>
      <c r="G78" s="906" t="str">
        <f>IF(項目一覧!$C$197=0,"",項目一覧!$C$197)</f>
        <v/>
      </c>
      <c r="J78" s="906"/>
      <c r="K78" s="906"/>
      <c r="L78" s="906"/>
      <c r="M78" s="906"/>
      <c r="N78" s="906"/>
      <c r="O78" s="906"/>
      <c r="P78" s="906"/>
      <c r="Q78" s="906"/>
      <c r="R78" s="906"/>
      <c r="S78" s="906"/>
      <c r="T78" s="906"/>
      <c r="U78" s="906"/>
      <c r="V78" s="906"/>
      <c r="W78" s="906"/>
      <c r="X78" s="906"/>
      <c r="Y78" s="906"/>
      <c r="Z78" s="906"/>
      <c r="AA78" s="906"/>
    </row>
    <row r="79" spans="1:28" ht="18" customHeight="1">
      <c r="A79" s="945"/>
      <c r="B79" s="906" t="s">
        <v>406</v>
      </c>
      <c r="C79" s="906"/>
      <c r="D79" s="906"/>
      <c r="E79" s="906"/>
      <c r="F79" s="906"/>
      <c r="G79" s="906" t="str">
        <f>IF(項目一覧!$C$198=0,"",項目一覧!$C$198)</f>
        <v/>
      </c>
      <c r="J79" s="906"/>
      <c r="K79" s="906"/>
      <c r="L79" s="906"/>
      <c r="M79" s="906"/>
      <c r="N79" s="906"/>
      <c r="O79" s="906"/>
      <c r="P79" s="906"/>
      <c r="Q79" s="906"/>
      <c r="R79" s="906"/>
      <c r="S79" s="906"/>
      <c r="T79" s="906"/>
      <c r="U79" s="906"/>
      <c r="V79" s="906"/>
      <c r="W79" s="906"/>
      <c r="X79" s="906"/>
      <c r="Y79" s="906"/>
      <c r="Z79" s="906"/>
      <c r="AA79" s="906"/>
    </row>
    <row r="80" spans="1:28" ht="18" customHeight="1">
      <c r="A80" s="945"/>
      <c r="B80" s="906" t="s">
        <v>405</v>
      </c>
      <c r="C80" s="906"/>
      <c r="D80" s="906"/>
      <c r="E80" s="906"/>
      <c r="F80" s="906"/>
      <c r="G80" s="2125" t="str">
        <f>IF(項目一覧!$C$199=0,"",項目一覧!$C$199)</f>
        <v/>
      </c>
      <c r="H80" s="2126"/>
      <c r="I80" s="2126"/>
      <c r="J80" s="2126"/>
      <c r="K80" s="2126"/>
      <c r="L80" s="2126"/>
      <c r="M80" s="2126"/>
      <c r="N80" s="2126"/>
      <c r="O80" s="2126"/>
      <c r="P80" s="2126"/>
      <c r="Q80" s="2126"/>
      <c r="R80" s="2126"/>
      <c r="S80" s="2126"/>
      <c r="T80" s="2126"/>
      <c r="U80" s="2126"/>
      <c r="V80" s="2126"/>
      <c r="W80" s="2126"/>
      <c r="X80" s="2126"/>
      <c r="Y80" s="2126"/>
      <c r="Z80" s="2126"/>
      <c r="AA80" s="2126"/>
      <c r="AB80" s="2126"/>
    </row>
    <row r="81" spans="1:28" ht="18" customHeight="1">
      <c r="A81" s="945"/>
      <c r="B81" s="906" t="s">
        <v>404</v>
      </c>
      <c r="C81" s="906"/>
      <c r="D81" s="906"/>
      <c r="E81" s="906"/>
      <c r="F81" s="906"/>
      <c r="G81" s="906" t="str">
        <f>IF(項目一覧!$C$200=0,"",項目一覧!$C$200)</f>
        <v/>
      </c>
      <c r="J81" s="906"/>
      <c r="K81" s="906"/>
      <c r="L81" s="906"/>
      <c r="M81" s="906"/>
      <c r="N81" s="906"/>
      <c r="O81" s="906"/>
      <c r="P81" s="906"/>
      <c r="Q81" s="906"/>
      <c r="R81" s="906"/>
      <c r="S81" s="906"/>
      <c r="T81" s="906"/>
      <c r="U81" s="906"/>
      <c r="V81" s="906"/>
      <c r="W81" s="906"/>
      <c r="X81" s="906"/>
      <c r="Y81" s="906"/>
      <c r="Z81" s="906"/>
      <c r="AA81" s="906"/>
    </row>
    <row r="82" spans="1:28" ht="18" customHeight="1">
      <c r="A82" s="945"/>
      <c r="B82" s="902" t="s">
        <v>712</v>
      </c>
      <c r="C82" s="906"/>
      <c r="D82" s="906"/>
      <c r="E82" s="906"/>
      <c r="F82" s="906"/>
      <c r="G82" s="1680" t="str">
        <f>IF(項目一覧!$C$202=0,"",項目一覧!$C$202)</f>
        <v/>
      </c>
      <c r="H82" s="1680"/>
      <c r="I82" s="1680"/>
      <c r="J82" s="1680"/>
      <c r="K82" s="1680"/>
      <c r="L82" s="1680"/>
      <c r="M82" s="1680"/>
      <c r="N82" s="1680"/>
      <c r="O82" s="1680"/>
      <c r="P82" s="1680"/>
      <c r="Q82" s="1680"/>
      <c r="R82" s="1680"/>
      <c r="S82" s="1680"/>
      <c r="T82" s="1680"/>
      <c r="U82" s="1680"/>
      <c r="V82" s="1680"/>
      <c r="W82" s="1680"/>
      <c r="X82" s="1680"/>
      <c r="Y82" s="1680"/>
      <c r="Z82" s="1680"/>
      <c r="AA82" s="1680"/>
      <c r="AB82" s="1680"/>
    </row>
    <row r="83" spans="1:28" ht="9" customHeight="1">
      <c r="A83" s="936"/>
      <c r="B83" s="906"/>
      <c r="C83" s="906"/>
      <c r="D83" s="906"/>
      <c r="E83" s="906"/>
      <c r="F83" s="906"/>
      <c r="G83" s="1680"/>
      <c r="H83" s="1680"/>
      <c r="I83" s="1680"/>
      <c r="J83" s="1680"/>
      <c r="K83" s="1680"/>
      <c r="L83" s="1680"/>
      <c r="M83" s="1680"/>
      <c r="N83" s="1680"/>
      <c r="O83" s="1680"/>
      <c r="P83" s="1680"/>
      <c r="Q83" s="1680"/>
      <c r="R83" s="1680"/>
      <c r="S83" s="1680"/>
      <c r="T83" s="1680"/>
      <c r="U83" s="1680"/>
      <c r="V83" s="1680"/>
      <c r="W83" s="1680"/>
      <c r="X83" s="1680"/>
      <c r="Y83" s="1680"/>
      <c r="Z83" s="1680"/>
      <c r="AA83" s="1680"/>
      <c r="AB83" s="1680"/>
    </row>
    <row r="84" spans="1:28" ht="18" customHeight="1">
      <c r="A84" s="936"/>
      <c r="B84" s="906" t="s">
        <v>409</v>
      </c>
      <c r="C84" s="906"/>
      <c r="D84" s="906"/>
      <c r="E84" s="906"/>
      <c r="F84" s="906"/>
      <c r="G84" s="943" t="str">
        <f>IF(項目一覧!$C$203=0,"","("&amp;項目一覧!$C$203&amp;") 建築士  （"&amp;項目一覧!$C$204&amp;"）登録　第　 "&amp;項目一覧!$C$205&amp;"　号")</f>
        <v>() 建築士  （）登録　第　 　号</v>
      </c>
      <c r="J84" s="906"/>
      <c r="K84" s="906"/>
      <c r="L84" s="906"/>
      <c r="M84" s="906"/>
      <c r="N84" s="906"/>
      <c r="O84" s="906"/>
      <c r="P84" s="906"/>
      <c r="Q84" s="906"/>
      <c r="R84" s="906"/>
      <c r="S84" s="906"/>
      <c r="T84" s="906"/>
      <c r="U84" s="906"/>
      <c r="V84" s="906"/>
      <c r="W84" s="906"/>
      <c r="X84" s="906"/>
      <c r="Y84" s="906"/>
      <c r="Z84" s="906"/>
      <c r="AA84" s="906"/>
    </row>
    <row r="85" spans="1:28" ht="18" customHeight="1">
      <c r="A85" s="936"/>
      <c r="B85" s="906" t="s">
        <v>408</v>
      </c>
      <c r="C85" s="906"/>
      <c r="D85" s="906"/>
      <c r="E85" s="906"/>
      <c r="F85" s="906"/>
      <c r="G85" s="906" t="str">
        <f>IF(項目一覧!$C$206=0,"",項目一覧!$C$206)</f>
        <v/>
      </c>
      <c r="J85" s="906"/>
      <c r="K85" s="906"/>
      <c r="L85" s="906"/>
      <c r="M85" s="906"/>
      <c r="N85" s="906"/>
      <c r="O85" s="906"/>
      <c r="P85" s="906"/>
      <c r="Q85" s="906"/>
      <c r="R85" s="906"/>
      <c r="S85" s="906"/>
      <c r="T85" s="906"/>
      <c r="U85" s="906"/>
      <c r="V85" s="906"/>
      <c r="W85" s="906"/>
      <c r="X85" s="906"/>
      <c r="Y85" s="906"/>
      <c r="Z85" s="906"/>
      <c r="AA85" s="906"/>
    </row>
    <row r="86" spans="1:28" ht="18" customHeight="1">
      <c r="A86" s="945"/>
      <c r="B86" s="906" t="s">
        <v>407</v>
      </c>
      <c r="C86" s="906"/>
      <c r="D86" s="906"/>
      <c r="E86" s="906"/>
      <c r="F86" s="906"/>
      <c r="G86" s="1200" t="str">
        <f>IF(項目一覧!$C$208=0,"","("&amp;項目一覧!$C$208&amp;") 建築士事務所  （"&amp;項目一覧!$C$209&amp;"）知事登録　第　 "&amp;項目一覧!$C$210&amp;"　号")</f>
        <v>() 建築士事務所  （）知事登録　第　 　号</v>
      </c>
    </row>
    <row r="87" spans="1:28" ht="18" customHeight="1">
      <c r="A87" s="945"/>
      <c r="B87" s="906"/>
      <c r="C87" s="906"/>
      <c r="D87" s="906"/>
      <c r="E87" s="906"/>
      <c r="F87" s="906"/>
      <c r="G87" s="906" t="str">
        <f>IF(項目一覧!$C$211=0,"",項目一覧!$C$211)</f>
        <v/>
      </c>
      <c r="J87" s="906"/>
      <c r="K87" s="906"/>
      <c r="L87" s="906"/>
      <c r="M87" s="906"/>
      <c r="N87" s="906"/>
      <c r="O87" s="906"/>
      <c r="P87" s="906"/>
      <c r="Q87" s="906"/>
      <c r="R87" s="906"/>
      <c r="S87" s="906"/>
      <c r="T87" s="906"/>
      <c r="U87" s="906"/>
      <c r="V87" s="906"/>
      <c r="W87" s="906"/>
      <c r="X87" s="906"/>
      <c r="Y87" s="906"/>
      <c r="Z87" s="906"/>
      <c r="AA87" s="906"/>
    </row>
    <row r="88" spans="1:28" ht="18" customHeight="1">
      <c r="A88" s="945"/>
      <c r="B88" s="906" t="s">
        <v>406</v>
      </c>
      <c r="C88" s="906"/>
      <c r="D88" s="906"/>
      <c r="E88" s="906"/>
      <c r="F88" s="906"/>
      <c r="G88" s="906" t="str">
        <f>IF(項目一覧!$C$212=0,"",項目一覧!$C$212)</f>
        <v/>
      </c>
      <c r="J88" s="906"/>
      <c r="K88" s="906"/>
      <c r="L88" s="906"/>
      <c r="M88" s="906"/>
      <c r="N88" s="906"/>
      <c r="O88" s="906"/>
      <c r="P88" s="906"/>
      <c r="Q88" s="906"/>
      <c r="R88" s="906"/>
      <c r="S88" s="906"/>
      <c r="T88" s="906"/>
      <c r="U88" s="906"/>
      <c r="V88" s="906"/>
      <c r="W88" s="906"/>
      <c r="X88" s="906"/>
      <c r="Y88" s="906"/>
      <c r="Z88" s="906"/>
      <c r="AA88" s="906"/>
    </row>
    <row r="89" spans="1:28" ht="18" customHeight="1">
      <c r="A89" s="945"/>
      <c r="B89" s="906" t="s">
        <v>405</v>
      </c>
      <c r="C89" s="906"/>
      <c r="D89" s="906"/>
      <c r="E89" s="906"/>
      <c r="F89" s="906"/>
      <c r="G89" s="2125" t="str">
        <f>IF(項目一覧!$C$213=0,"",項目一覧!$C$213)</f>
        <v/>
      </c>
      <c r="H89" s="2126"/>
      <c r="I89" s="2126"/>
      <c r="J89" s="2126"/>
      <c r="K89" s="2126"/>
      <c r="L89" s="2126"/>
      <c r="M89" s="2126"/>
      <c r="N89" s="2126"/>
      <c r="O89" s="2126"/>
      <c r="P89" s="2126"/>
      <c r="Q89" s="2126"/>
      <c r="R89" s="2126"/>
      <c r="S89" s="2126"/>
      <c r="T89" s="2126"/>
      <c r="U89" s="2126"/>
      <c r="V89" s="2126"/>
      <c r="W89" s="2126"/>
      <c r="X89" s="2126"/>
      <c r="Y89" s="2126"/>
      <c r="Z89" s="2126"/>
      <c r="AA89" s="2126"/>
      <c r="AB89" s="2126"/>
    </row>
    <row r="90" spans="1:28" ht="18" customHeight="1">
      <c r="A90" s="945"/>
      <c r="B90" s="906" t="s">
        <v>404</v>
      </c>
      <c r="C90" s="906"/>
      <c r="D90" s="906"/>
      <c r="E90" s="906"/>
      <c r="F90" s="906"/>
      <c r="G90" s="906" t="str">
        <f>IF(項目一覧!$C$214=0,"",項目一覧!$C$214)</f>
        <v/>
      </c>
      <c r="J90" s="906"/>
      <c r="K90" s="906"/>
      <c r="L90" s="906"/>
      <c r="M90" s="906"/>
      <c r="N90" s="906"/>
      <c r="O90" s="906"/>
      <c r="P90" s="906"/>
      <c r="Q90" s="906"/>
      <c r="R90" s="906"/>
      <c r="S90" s="906"/>
      <c r="T90" s="906"/>
      <c r="U90" s="906"/>
      <c r="V90" s="906"/>
      <c r="W90" s="906"/>
      <c r="X90" s="906"/>
      <c r="Y90" s="906"/>
      <c r="Z90" s="906"/>
      <c r="AA90" s="906"/>
    </row>
    <row r="91" spans="1:28" ht="18" customHeight="1">
      <c r="A91" s="945"/>
      <c r="B91" s="902" t="s">
        <v>712</v>
      </c>
      <c r="C91" s="906"/>
      <c r="D91" s="906"/>
      <c r="E91" s="906"/>
      <c r="F91" s="906"/>
      <c r="G91" s="1680" t="str">
        <f>IF(項目一覧!$C$216=0,"",項目一覧!$C$216)</f>
        <v/>
      </c>
      <c r="H91" s="1680"/>
      <c r="I91" s="1680"/>
      <c r="J91" s="1680"/>
      <c r="K91" s="1680"/>
      <c r="L91" s="1680"/>
      <c r="M91" s="1680"/>
      <c r="N91" s="1680"/>
      <c r="O91" s="1680"/>
      <c r="P91" s="1680"/>
      <c r="Q91" s="1680"/>
      <c r="R91" s="1680"/>
      <c r="S91" s="1680"/>
      <c r="T91" s="1680"/>
      <c r="U91" s="1680"/>
      <c r="V91" s="1680"/>
      <c r="W91" s="1680"/>
      <c r="X91" s="1680"/>
      <c r="Y91" s="1680"/>
      <c r="Z91" s="1680"/>
      <c r="AA91" s="1680"/>
      <c r="AB91" s="1680"/>
    </row>
    <row r="92" spans="1:28" ht="8.25" customHeight="1">
      <c r="A92" s="936"/>
      <c r="B92" s="906"/>
      <c r="C92" s="906"/>
      <c r="D92" s="906"/>
      <c r="E92" s="906"/>
      <c r="F92" s="906"/>
      <c r="G92" s="1680"/>
      <c r="H92" s="1680"/>
      <c r="I92" s="1680"/>
      <c r="J92" s="1680"/>
      <c r="K92" s="1680"/>
      <c r="L92" s="1680"/>
      <c r="M92" s="1680"/>
      <c r="N92" s="1680"/>
      <c r="O92" s="1680"/>
      <c r="P92" s="1680"/>
      <c r="Q92" s="1680"/>
      <c r="R92" s="1680"/>
      <c r="S92" s="1680"/>
      <c r="T92" s="1680"/>
      <c r="U92" s="1680"/>
      <c r="V92" s="1680"/>
      <c r="W92" s="1680"/>
      <c r="X92" s="1680"/>
      <c r="Y92" s="1680"/>
      <c r="Z92" s="1680"/>
      <c r="AA92" s="1680"/>
      <c r="AB92" s="1680"/>
    </row>
    <row r="93" spans="1:28" ht="18" customHeight="1">
      <c r="A93" s="936"/>
      <c r="B93" s="906" t="s">
        <v>409</v>
      </c>
      <c r="C93" s="906"/>
      <c r="D93" s="906"/>
      <c r="E93" s="906"/>
      <c r="F93" s="906"/>
      <c r="G93" s="943" t="str">
        <f>IF(項目一覧!$C$217=0,"","("&amp;項目一覧!$C$217&amp;") 建築士  （"&amp;項目一覧!$C$218&amp;"）登録　第　 "&amp;項目一覧!$C$219&amp;"　号")</f>
        <v>() 建築士  （）登録　第　 　号</v>
      </c>
      <c r="J93" s="906"/>
      <c r="K93" s="906"/>
      <c r="L93" s="906"/>
      <c r="M93" s="906"/>
      <c r="N93" s="906"/>
      <c r="O93" s="906"/>
      <c r="P93" s="906"/>
      <c r="Q93" s="906"/>
      <c r="R93" s="906"/>
      <c r="S93" s="906"/>
      <c r="T93" s="906"/>
      <c r="U93" s="906"/>
      <c r="V93" s="906"/>
      <c r="W93" s="906"/>
      <c r="X93" s="906"/>
      <c r="Y93" s="906"/>
      <c r="Z93" s="906"/>
      <c r="AA93" s="906"/>
    </row>
    <row r="94" spans="1:28" ht="18" customHeight="1">
      <c r="A94" s="936"/>
      <c r="B94" s="906" t="s">
        <v>408</v>
      </c>
      <c r="C94" s="906"/>
      <c r="D94" s="906"/>
      <c r="E94" s="906"/>
      <c r="F94" s="906"/>
      <c r="G94" s="906" t="str">
        <f>IF(項目一覧!$C$220=0,"",項目一覧!$C$220)</f>
        <v/>
      </c>
      <c r="J94" s="906"/>
      <c r="K94" s="906"/>
      <c r="L94" s="906"/>
      <c r="M94" s="906"/>
      <c r="N94" s="906"/>
      <c r="O94" s="906"/>
      <c r="P94" s="906"/>
      <c r="Q94" s="906"/>
      <c r="R94" s="906"/>
      <c r="S94" s="906"/>
      <c r="T94" s="906"/>
      <c r="U94" s="906"/>
      <c r="V94" s="906"/>
      <c r="W94" s="906"/>
      <c r="X94" s="906"/>
      <c r="Y94" s="906"/>
      <c r="Z94" s="906"/>
      <c r="AA94" s="906"/>
    </row>
    <row r="95" spans="1:28" ht="18" customHeight="1">
      <c r="A95" s="945"/>
      <c r="B95" s="906" t="s">
        <v>407</v>
      </c>
      <c r="C95" s="906"/>
      <c r="D95" s="906"/>
      <c r="E95" s="906"/>
      <c r="F95" s="906"/>
      <c r="G95" s="1200" t="str">
        <f>IF(項目一覧!$C$222=0,"","("&amp;項目一覧!$C$222&amp;") 建築士事務所  （"&amp;項目一覧!$C$223&amp;"）知事登録　第　 "&amp;項目一覧!$C$224&amp;"　号")</f>
        <v>() 建築士事務所  （）知事登録　第　 　号</v>
      </c>
    </row>
    <row r="96" spans="1:28" ht="18" customHeight="1">
      <c r="A96" s="945"/>
      <c r="B96" s="906"/>
      <c r="C96" s="906"/>
      <c r="D96" s="906"/>
      <c r="E96" s="906"/>
      <c r="F96" s="906"/>
      <c r="G96" s="906" t="str">
        <f>IF(項目一覧!$C$225=0,"",項目一覧!$C$225)</f>
        <v/>
      </c>
      <c r="J96" s="906"/>
      <c r="K96" s="906"/>
      <c r="L96" s="906"/>
      <c r="M96" s="906"/>
      <c r="N96" s="906"/>
      <c r="O96" s="906"/>
      <c r="P96" s="906"/>
      <c r="Q96" s="906"/>
      <c r="R96" s="906"/>
      <c r="S96" s="906"/>
      <c r="T96" s="906"/>
      <c r="U96" s="906"/>
      <c r="V96" s="906"/>
      <c r="W96" s="906"/>
      <c r="X96" s="906"/>
      <c r="Y96" s="906"/>
      <c r="Z96" s="906"/>
      <c r="AA96" s="906"/>
    </row>
    <row r="97" spans="1:34" ht="18" customHeight="1">
      <c r="A97" s="945"/>
      <c r="B97" s="906" t="s">
        <v>406</v>
      </c>
      <c r="C97" s="906"/>
      <c r="D97" s="906"/>
      <c r="E97" s="906"/>
      <c r="F97" s="906"/>
      <c r="G97" s="906" t="str">
        <f>IF(項目一覧!$C$226=0,"",項目一覧!$C$226)</f>
        <v/>
      </c>
      <c r="J97" s="906"/>
      <c r="K97" s="906"/>
      <c r="L97" s="906"/>
      <c r="M97" s="906"/>
      <c r="N97" s="906"/>
      <c r="O97" s="906"/>
      <c r="P97" s="906"/>
      <c r="Q97" s="906"/>
      <c r="R97" s="906"/>
      <c r="S97" s="906"/>
      <c r="T97" s="906"/>
      <c r="U97" s="906"/>
      <c r="V97" s="906"/>
      <c r="W97" s="906"/>
      <c r="X97" s="906"/>
      <c r="Y97" s="906"/>
      <c r="Z97" s="906"/>
      <c r="AA97" s="906"/>
    </row>
    <row r="98" spans="1:34" ht="18" customHeight="1">
      <c r="A98" s="945"/>
      <c r="B98" s="906" t="s">
        <v>405</v>
      </c>
      <c r="C98" s="906"/>
      <c r="D98" s="906"/>
      <c r="E98" s="906"/>
      <c r="F98" s="906"/>
      <c r="G98" s="2125" t="str">
        <f>IF(項目一覧!$C$227=0,"",項目一覧!$C$227)</f>
        <v/>
      </c>
      <c r="H98" s="2126"/>
      <c r="I98" s="2126"/>
      <c r="J98" s="2126"/>
      <c r="K98" s="2126"/>
      <c r="L98" s="2126"/>
      <c r="M98" s="2126"/>
      <c r="N98" s="2126"/>
      <c r="O98" s="2126"/>
      <c r="P98" s="2126"/>
      <c r="Q98" s="2126"/>
      <c r="R98" s="2126"/>
      <c r="S98" s="2126"/>
      <c r="T98" s="2126"/>
      <c r="U98" s="2126"/>
      <c r="V98" s="2126"/>
      <c r="W98" s="2126"/>
      <c r="X98" s="2126"/>
      <c r="Y98" s="2126"/>
      <c r="Z98" s="2126"/>
      <c r="AA98" s="2126"/>
      <c r="AB98" s="2126"/>
    </row>
    <row r="99" spans="1:34" ht="18" customHeight="1">
      <c r="A99" s="945"/>
      <c r="B99" s="906" t="s">
        <v>404</v>
      </c>
      <c r="C99" s="906"/>
      <c r="D99" s="906"/>
      <c r="E99" s="906"/>
      <c r="F99" s="906"/>
      <c r="G99" s="906" t="str">
        <f>IF(項目一覧!$C$228=0,"",項目一覧!$C$228)</f>
        <v/>
      </c>
      <c r="J99" s="906"/>
      <c r="K99" s="906"/>
      <c r="L99" s="906"/>
      <c r="M99" s="906"/>
      <c r="N99" s="906"/>
      <c r="O99" s="906"/>
      <c r="P99" s="906"/>
      <c r="Q99" s="906"/>
      <c r="R99" s="906"/>
      <c r="S99" s="906"/>
      <c r="T99" s="906"/>
      <c r="U99" s="906"/>
      <c r="V99" s="906"/>
      <c r="W99" s="906"/>
      <c r="X99" s="906"/>
      <c r="Y99" s="906"/>
      <c r="Z99" s="906"/>
      <c r="AA99" s="906"/>
    </row>
    <row r="100" spans="1:34" ht="18" customHeight="1">
      <c r="A100" s="945"/>
      <c r="B100" s="902" t="s">
        <v>712</v>
      </c>
      <c r="C100" s="906"/>
      <c r="D100" s="906"/>
      <c r="E100" s="906"/>
      <c r="F100" s="906"/>
      <c r="G100" s="1802" t="str">
        <f>IF(項目一覧!$C$230=0,"",項目一覧!$C$230)</f>
        <v/>
      </c>
      <c r="H100" s="1802"/>
      <c r="I100" s="1802"/>
      <c r="J100" s="1802"/>
      <c r="K100" s="1802"/>
      <c r="L100" s="1802"/>
      <c r="M100" s="1802"/>
      <c r="N100" s="1802"/>
      <c r="O100" s="1802"/>
      <c r="P100" s="1802"/>
      <c r="Q100" s="1802"/>
      <c r="R100" s="1802"/>
      <c r="S100" s="1802"/>
      <c r="T100" s="1802"/>
      <c r="U100" s="1802"/>
      <c r="V100" s="1802"/>
      <c r="W100" s="1802"/>
      <c r="X100" s="1802"/>
      <c r="Y100" s="1802"/>
      <c r="Z100" s="1802"/>
      <c r="AA100" s="1802"/>
      <c r="AB100" s="1802"/>
    </row>
    <row r="101" spans="1:34" ht="15.75" customHeight="1">
      <c r="A101" s="945"/>
      <c r="B101" s="906"/>
      <c r="C101" s="906"/>
      <c r="D101" s="906"/>
      <c r="E101" s="906"/>
      <c r="F101" s="906"/>
      <c r="G101" s="1802"/>
      <c r="H101" s="1802"/>
      <c r="I101" s="1802"/>
      <c r="J101" s="1802"/>
      <c r="K101" s="1802"/>
      <c r="L101" s="1802"/>
      <c r="M101" s="1802"/>
      <c r="N101" s="1802"/>
      <c r="O101" s="1802"/>
      <c r="P101" s="1802"/>
      <c r="Q101" s="1802"/>
      <c r="R101" s="1802"/>
      <c r="S101" s="1802"/>
      <c r="T101" s="1802"/>
      <c r="U101" s="1802"/>
      <c r="V101" s="1802"/>
      <c r="W101" s="1802"/>
      <c r="X101" s="1802"/>
      <c r="Y101" s="1802"/>
      <c r="Z101" s="1802"/>
      <c r="AA101" s="1802"/>
      <c r="AB101" s="1684"/>
    </row>
    <row r="102" spans="1:34" ht="15.75" customHeight="1">
      <c r="A102" s="959" t="s">
        <v>323</v>
      </c>
      <c r="B102" s="937" t="s">
        <v>711</v>
      </c>
      <c r="C102" s="937"/>
      <c r="D102" s="937"/>
      <c r="E102" s="937"/>
      <c r="F102" s="937"/>
      <c r="G102" s="937"/>
      <c r="H102" s="937"/>
      <c r="I102" s="916"/>
      <c r="J102" s="937"/>
      <c r="K102" s="937"/>
      <c r="L102" s="937"/>
      <c r="M102" s="937"/>
      <c r="N102" s="937"/>
      <c r="O102" s="937"/>
      <c r="P102" s="937"/>
      <c r="Q102" s="937"/>
      <c r="R102" s="937"/>
      <c r="S102" s="937"/>
      <c r="T102" s="937"/>
      <c r="U102" s="937"/>
      <c r="V102" s="937"/>
      <c r="W102" s="937"/>
      <c r="X102" s="937"/>
      <c r="Y102" s="937"/>
      <c r="Z102" s="937"/>
      <c r="AA102" s="937"/>
    </row>
    <row r="103" spans="1:34" ht="15.75" customHeight="1">
      <c r="A103" s="945"/>
      <c r="B103" s="906" t="s">
        <v>401</v>
      </c>
      <c r="C103" s="906"/>
      <c r="D103" s="906"/>
      <c r="E103" s="906"/>
      <c r="F103" s="906"/>
      <c r="G103" s="906" t="str">
        <f>IF(項目一覧!$C$55=0,"",項目一覧!$C$55)</f>
        <v/>
      </c>
      <c r="H103" s="906"/>
      <c r="J103" s="906"/>
      <c r="K103" s="906"/>
      <c r="L103" s="906"/>
      <c r="M103" s="906"/>
      <c r="N103" s="906"/>
      <c r="O103" s="906"/>
      <c r="P103" s="906"/>
      <c r="Q103" s="906"/>
      <c r="R103" s="906"/>
      <c r="S103" s="906"/>
      <c r="T103" s="906"/>
      <c r="U103" s="906"/>
      <c r="V103" s="906"/>
      <c r="W103" s="906"/>
      <c r="X103" s="906"/>
      <c r="Y103" s="906"/>
      <c r="Z103" s="906"/>
      <c r="AA103" s="906"/>
    </row>
    <row r="104" spans="1:34" ht="15.75" customHeight="1">
      <c r="A104" s="945"/>
      <c r="B104" s="906" t="s">
        <v>400</v>
      </c>
      <c r="C104" s="906"/>
      <c r="D104" s="906"/>
      <c r="E104" s="906"/>
      <c r="F104" s="906"/>
      <c r="G104" s="1200" t="str">
        <f>IF(項目一覧!$C$56=0,"","建設業の許可   ("&amp;項目一覧!$C$56&amp;")  第  （"&amp;項目一覧!$C$57&amp;"）　　 "&amp;項目一覧!$C$58&amp;"　号")</f>
        <v>建設業の許可   ()  第  （）　　 　号</v>
      </c>
      <c r="H104" s="906"/>
      <c r="J104" s="906"/>
      <c r="K104" s="906"/>
      <c r="L104" s="906"/>
      <c r="M104" s="906"/>
      <c r="N104" s="906"/>
      <c r="O104" s="906"/>
      <c r="P104" s="906"/>
      <c r="Q104" s="906"/>
      <c r="R104" s="906"/>
      <c r="S104" s="906"/>
      <c r="T104" s="906"/>
      <c r="U104" s="906"/>
      <c r="V104" s="906"/>
      <c r="W104" s="906"/>
      <c r="X104" s="906"/>
      <c r="Y104" s="906"/>
      <c r="Z104" s="906"/>
      <c r="AA104" s="906"/>
    </row>
    <row r="105" spans="1:34" ht="15.75" customHeight="1">
      <c r="A105" s="945"/>
      <c r="B105" s="906"/>
      <c r="C105" s="906"/>
      <c r="D105" s="906"/>
      <c r="E105" s="906"/>
      <c r="F105" s="906"/>
      <c r="G105" s="906" t="str">
        <f>IF(項目一覧!$C$59=0,"",項目一覧!$C$59)</f>
        <v/>
      </c>
      <c r="H105" s="906"/>
      <c r="J105" s="906"/>
      <c r="K105" s="906"/>
      <c r="L105" s="906"/>
      <c r="M105" s="906"/>
      <c r="N105" s="906"/>
      <c r="O105" s="906"/>
      <c r="P105" s="906"/>
      <c r="Q105" s="906"/>
      <c r="R105" s="906"/>
      <c r="S105" s="906"/>
      <c r="T105" s="906"/>
      <c r="U105" s="906"/>
      <c r="V105" s="906"/>
      <c r="W105" s="906"/>
      <c r="X105" s="906"/>
      <c r="Y105" s="906"/>
      <c r="Z105" s="906"/>
      <c r="AA105" s="906"/>
    </row>
    <row r="106" spans="1:34" ht="15.75" customHeight="1">
      <c r="A106" s="945"/>
      <c r="B106" s="906" t="s">
        <v>399</v>
      </c>
      <c r="C106" s="906"/>
      <c r="D106" s="906"/>
      <c r="E106" s="906"/>
      <c r="F106" s="906"/>
      <c r="G106" s="906" t="str">
        <f>IF(項目一覧!$C$60=0,"",項目一覧!$C$60)</f>
        <v/>
      </c>
      <c r="H106" s="906"/>
      <c r="J106" s="906"/>
      <c r="K106" s="906"/>
      <c r="L106" s="906"/>
      <c r="M106" s="906"/>
      <c r="N106" s="906"/>
      <c r="O106" s="906"/>
      <c r="P106" s="906"/>
      <c r="Q106" s="906"/>
      <c r="R106" s="906"/>
      <c r="S106" s="906"/>
      <c r="T106" s="906"/>
      <c r="U106" s="906"/>
      <c r="V106" s="906"/>
      <c r="W106" s="906"/>
      <c r="X106" s="906"/>
      <c r="Y106" s="906"/>
      <c r="Z106" s="906"/>
      <c r="AA106" s="906"/>
    </row>
    <row r="107" spans="1:34" ht="15.75" customHeight="1">
      <c r="A107" s="945"/>
      <c r="B107" s="906" t="s">
        <v>430</v>
      </c>
      <c r="C107" s="906"/>
      <c r="D107" s="906"/>
      <c r="E107" s="906"/>
      <c r="F107" s="906"/>
      <c r="G107" s="906" t="str">
        <f>IF(項目一覧!$C$61=0,"",項目一覧!$C$61)</f>
        <v/>
      </c>
      <c r="H107" s="906"/>
      <c r="J107" s="906"/>
      <c r="K107" s="906"/>
      <c r="L107" s="906"/>
      <c r="M107" s="906"/>
      <c r="N107" s="906"/>
      <c r="O107" s="906"/>
      <c r="P107" s="906"/>
      <c r="Q107" s="906"/>
      <c r="R107" s="906"/>
      <c r="S107" s="906"/>
      <c r="T107" s="906"/>
      <c r="U107" s="906"/>
      <c r="V107" s="906"/>
      <c r="W107" s="906"/>
      <c r="X107" s="906"/>
      <c r="Y107" s="906"/>
      <c r="Z107" s="906"/>
      <c r="AA107" s="906"/>
    </row>
    <row r="108" spans="1:34" ht="15.75" customHeight="1">
      <c r="A108" s="935"/>
      <c r="B108" s="935" t="s">
        <v>397</v>
      </c>
      <c r="C108" s="935"/>
      <c r="D108" s="935"/>
      <c r="E108" s="935"/>
      <c r="F108" s="935"/>
      <c r="G108" s="935" t="str">
        <f>IF(項目一覧!$C$62=0,"",項目一覧!$C$62)</f>
        <v/>
      </c>
      <c r="H108" s="935"/>
      <c r="I108" s="974"/>
      <c r="J108" s="935"/>
      <c r="K108" s="935"/>
      <c r="L108" s="935"/>
      <c r="M108" s="935"/>
      <c r="N108" s="935"/>
      <c r="O108" s="935"/>
      <c r="P108" s="935"/>
      <c r="Q108" s="935"/>
      <c r="R108" s="935"/>
      <c r="S108" s="935"/>
      <c r="T108" s="935"/>
      <c r="U108" s="935"/>
      <c r="V108" s="935"/>
      <c r="W108" s="935"/>
      <c r="X108" s="935"/>
      <c r="Y108" s="935"/>
      <c r="Z108" s="935"/>
      <c r="AA108" s="935"/>
    </row>
    <row r="109" spans="1:34" ht="15.75" customHeight="1">
      <c r="A109" s="1227" t="s">
        <v>323</v>
      </c>
      <c r="B109" s="937" t="s">
        <v>710</v>
      </c>
      <c r="C109" s="914"/>
      <c r="D109" s="914"/>
      <c r="E109" s="914"/>
      <c r="F109" s="992"/>
      <c r="G109" s="992"/>
      <c r="J109" s="948"/>
      <c r="K109" s="992"/>
      <c r="L109" s="992"/>
      <c r="M109" s="992"/>
      <c r="N109" s="992"/>
      <c r="O109" s="992"/>
      <c r="P109" s="992"/>
      <c r="Q109" s="992"/>
      <c r="R109" s="992"/>
      <c r="S109" s="992"/>
      <c r="T109" s="992"/>
      <c r="U109" s="992"/>
      <c r="V109" s="992"/>
      <c r="W109" s="992"/>
      <c r="X109" s="992"/>
      <c r="Y109" s="992"/>
      <c r="Z109" s="992"/>
      <c r="AA109" s="992"/>
    </row>
    <row r="110" spans="1:34" ht="27.75" customHeight="1">
      <c r="A110" s="1074"/>
      <c r="B110" s="906" t="s">
        <v>709</v>
      </c>
      <c r="C110" s="906"/>
      <c r="D110" s="906"/>
      <c r="E110" s="906"/>
      <c r="F110" s="1680" t="str">
        <f>IF(項目一覧!$C$69=0,"",IF(項目一覧!$C$71=0,項目一覧!$C$69&amp;項目一覧!$C$70,項目一覧!$C$69&amp;項目一覧!$C$70&amp;項目一覧!$C$71))</f>
        <v/>
      </c>
      <c r="G110" s="1680"/>
      <c r="H110" s="1680"/>
      <c r="I110" s="1680"/>
      <c r="J110" s="1680"/>
      <c r="K110" s="1680"/>
      <c r="L110" s="1680"/>
      <c r="M110" s="1680"/>
      <c r="N110" s="1680"/>
      <c r="O110" s="1680"/>
      <c r="P110" s="1680"/>
      <c r="Q110" s="1680"/>
      <c r="R110" s="1680"/>
      <c r="S110" s="1680"/>
      <c r="T110" s="1680"/>
      <c r="U110" s="1680"/>
      <c r="V110" s="1680"/>
      <c r="W110" s="1680"/>
      <c r="X110" s="1680"/>
      <c r="Y110" s="1680"/>
      <c r="Z110" s="1680"/>
      <c r="AA110" s="1680"/>
    </row>
    <row r="111" spans="1:34" ht="27.75" customHeight="1">
      <c r="A111" s="1073"/>
      <c r="B111" s="935" t="s">
        <v>623</v>
      </c>
      <c r="C111" s="935"/>
      <c r="D111" s="935"/>
      <c r="E111" s="935"/>
      <c r="F111" s="1681" t="str">
        <f>IF(項目一覧!$C$72=0,"",IF(項目一覧!$C$74=0,項目一覧!$C$72&amp;項目一覧!$C$73,項目一覧!$C$72&amp;項目一覧!$C$73&amp;項目一覧!$C$74))</f>
        <v/>
      </c>
      <c r="G111" s="1681"/>
      <c r="H111" s="1681"/>
      <c r="I111" s="1681"/>
      <c r="J111" s="1681"/>
      <c r="K111" s="1681"/>
      <c r="L111" s="1681"/>
      <c r="M111" s="1681"/>
      <c r="N111" s="1681"/>
      <c r="O111" s="1681"/>
      <c r="P111" s="1681"/>
      <c r="Q111" s="1681"/>
      <c r="R111" s="1681"/>
      <c r="S111" s="1681"/>
      <c r="T111" s="1681"/>
      <c r="U111" s="1681"/>
      <c r="V111" s="1681"/>
      <c r="W111" s="1681"/>
      <c r="X111" s="1681"/>
      <c r="Y111" s="1681"/>
      <c r="Z111" s="1681"/>
      <c r="AA111" s="1681"/>
    </row>
    <row r="112" spans="1:34" ht="15.75" customHeight="1">
      <c r="A112" s="936" t="s">
        <v>323</v>
      </c>
      <c r="B112" s="906" t="s">
        <v>708</v>
      </c>
      <c r="C112" s="906"/>
      <c r="D112" s="906"/>
      <c r="E112" s="906"/>
      <c r="F112" s="906"/>
      <c r="G112" s="906"/>
      <c r="H112" s="906" t="s">
        <v>707</v>
      </c>
      <c r="I112" s="906"/>
      <c r="J112" s="906"/>
      <c r="K112" s="906"/>
      <c r="L112" s="906"/>
      <c r="M112" s="906" t="s">
        <v>700</v>
      </c>
      <c r="N112" s="906"/>
      <c r="O112" s="906"/>
      <c r="P112" s="906"/>
      <c r="Q112" s="906"/>
      <c r="R112" s="906"/>
      <c r="S112" s="906"/>
      <c r="T112" s="906"/>
      <c r="U112" s="906"/>
      <c r="V112" s="906"/>
      <c r="W112" s="906"/>
      <c r="X112" s="906"/>
      <c r="Y112" s="906"/>
      <c r="Z112" s="906"/>
      <c r="AA112" s="906"/>
      <c r="AH112" s="1065"/>
    </row>
    <row r="113" spans="1:27" ht="15.75" customHeight="1">
      <c r="A113" s="945"/>
      <c r="B113" s="906" t="s">
        <v>706</v>
      </c>
      <c r="C113" s="906"/>
      <c r="D113" s="906"/>
      <c r="E113" s="906" t="s">
        <v>165</v>
      </c>
      <c r="F113" s="906"/>
      <c r="G113" s="906"/>
      <c r="H113" s="906"/>
      <c r="I113" s="906"/>
      <c r="J113" s="906" t="s">
        <v>700</v>
      </c>
      <c r="N113" s="906"/>
      <c r="O113" s="906"/>
      <c r="P113" s="906"/>
      <c r="Q113" s="906"/>
      <c r="R113" s="906"/>
      <c r="S113" s="906"/>
      <c r="T113" s="906"/>
      <c r="U113" s="906"/>
      <c r="V113" s="906"/>
      <c r="W113" s="906"/>
      <c r="X113" s="906"/>
      <c r="Y113" s="906"/>
      <c r="Z113" s="906"/>
      <c r="AA113" s="906"/>
    </row>
    <row r="114" spans="1:27" ht="15.75" customHeight="1">
      <c r="A114" s="945"/>
      <c r="B114" s="906" t="s">
        <v>705</v>
      </c>
      <c r="C114" s="906"/>
      <c r="D114" s="906"/>
      <c r="E114" s="906"/>
      <c r="F114" s="906"/>
      <c r="G114" s="906"/>
      <c r="H114" s="906"/>
      <c r="I114" s="1200"/>
      <c r="J114" s="906"/>
      <c r="K114" s="906"/>
      <c r="L114" s="906" t="s">
        <v>704</v>
      </c>
      <c r="M114" s="906"/>
      <c r="N114" s="906"/>
      <c r="O114" s="906"/>
      <c r="P114" s="906"/>
      <c r="Q114" s="906"/>
      <c r="R114" s="906"/>
      <c r="S114" s="906"/>
      <c r="T114" s="906"/>
      <c r="U114" s="906"/>
      <c r="V114" s="906"/>
      <c r="W114" s="906"/>
      <c r="X114" s="906"/>
      <c r="Y114" s="906"/>
      <c r="Z114" s="906"/>
      <c r="AA114" s="906"/>
    </row>
    <row r="115" spans="1:27" ht="15.75" customHeight="1">
      <c r="A115" s="945"/>
      <c r="B115" s="906" t="s">
        <v>329</v>
      </c>
      <c r="C115" s="906"/>
      <c r="D115" s="906"/>
      <c r="E115" s="906"/>
    </row>
    <row r="116" spans="1:27" ht="15.75" customHeight="1">
      <c r="A116" s="945"/>
      <c r="B116" s="906" t="s">
        <v>703</v>
      </c>
      <c r="C116" s="906"/>
      <c r="D116" s="906"/>
      <c r="E116" s="906"/>
      <c r="F116" s="936" t="s">
        <v>701</v>
      </c>
      <c r="G116" s="906" t="s">
        <v>308</v>
      </c>
      <c r="H116" s="906"/>
      <c r="I116" s="1203" t="s">
        <v>701</v>
      </c>
      <c r="J116" s="906" t="s">
        <v>307</v>
      </c>
      <c r="K116" s="906"/>
      <c r="L116" s="936" t="s">
        <v>701</v>
      </c>
      <c r="M116" s="906" t="s">
        <v>702</v>
      </c>
      <c r="N116" s="906"/>
      <c r="O116" s="936" t="s">
        <v>701</v>
      </c>
      <c r="P116" s="906" t="s">
        <v>177</v>
      </c>
      <c r="Q116" s="906"/>
      <c r="R116" s="906"/>
      <c r="S116" s="906"/>
      <c r="T116" s="906"/>
      <c r="U116" s="906"/>
      <c r="V116" s="906"/>
      <c r="W116" s="906"/>
      <c r="X116" s="906"/>
      <c r="Y116" s="906"/>
      <c r="Z116" s="906"/>
      <c r="AA116" s="906" t="s">
        <v>700</v>
      </c>
    </row>
    <row r="117" spans="1:27" ht="15.75" customHeight="1">
      <c r="A117" s="945"/>
      <c r="B117" s="906" t="s">
        <v>699</v>
      </c>
      <c r="F117" s="906"/>
      <c r="G117" s="906"/>
      <c r="H117" s="906"/>
      <c r="I117" s="906"/>
      <c r="J117" s="906"/>
      <c r="K117" s="906"/>
      <c r="L117" s="906"/>
      <c r="M117" s="906"/>
      <c r="N117" s="906"/>
      <c r="O117" s="906"/>
      <c r="P117" s="906"/>
      <c r="Q117" s="906"/>
      <c r="R117" s="906"/>
      <c r="S117" s="906"/>
      <c r="T117" s="906"/>
      <c r="U117" s="906"/>
      <c r="V117" s="906"/>
      <c r="W117" s="906"/>
      <c r="X117" s="906"/>
      <c r="Y117" s="906"/>
      <c r="Z117" s="906"/>
      <c r="AA117" s="906"/>
    </row>
    <row r="118" spans="1:27" ht="16.5" customHeight="1">
      <c r="A118" s="972" t="s">
        <v>323</v>
      </c>
      <c r="B118" s="973" t="s">
        <v>698</v>
      </c>
      <c r="C118" s="973"/>
      <c r="D118" s="973"/>
      <c r="E118" s="973"/>
      <c r="F118" s="973"/>
      <c r="G118" s="973"/>
      <c r="H118" s="973"/>
      <c r="I118" s="973"/>
      <c r="J118" s="973" t="s">
        <v>2809</v>
      </c>
      <c r="K118" s="973"/>
      <c r="L118" s="972"/>
      <c r="M118" s="973" t="s">
        <v>318</v>
      </c>
      <c r="N118" s="972"/>
      <c r="O118" s="973" t="s">
        <v>317</v>
      </c>
      <c r="P118" s="972"/>
      <c r="Q118" s="973" t="s">
        <v>316</v>
      </c>
      <c r="R118" s="973"/>
      <c r="S118" s="922"/>
      <c r="T118" s="922"/>
      <c r="U118" s="973"/>
      <c r="V118" s="973"/>
      <c r="W118" s="973"/>
      <c r="X118" s="973"/>
      <c r="Y118" s="973"/>
      <c r="Z118" s="973"/>
      <c r="AA118" s="973"/>
    </row>
    <row r="119" spans="1:27" ht="16.5" customHeight="1">
      <c r="A119" s="972" t="s">
        <v>323</v>
      </c>
      <c r="B119" s="973" t="s">
        <v>697</v>
      </c>
      <c r="C119" s="973"/>
      <c r="D119" s="973"/>
      <c r="E119" s="973"/>
      <c r="F119" s="973"/>
      <c r="G119" s="973"/>
      <c r="H119" s="973"/>
      <c r="I119" s="973"/>
      <c r="J119" s="935" t="s">
        <v>2809</v>
      </c>
      <c r="K119" s="973"/>
      <c r="L119" s="972"/>
      <c r="M119" s="973" t="s">
        <v>318</v>
      </c>
      <c r="N119" s="972"/>
      <c r="O119" s="973" t="s">
        <v>317</v>
      </c>
      <c r="P119" s="972"/>
      <c r="Q119" s="973" t="s">
        <v>316</v>
      </c>
      <c r="R119" s="973"/>
      <c r="S119" s="922"/>
      <c r="T119" s="922"/>
      <c r="U119" s="973"/>
      <c r="V119" s="973"/>
      <c r="W119" s="973"/>
      <c r="X119" s="973"/>
      <c r="Y119" s="973"/>
      <c r="Z119" s="973"/>
      <c r="AA119" s="973"/>
    </row>
    <row r="120" spans="1:27" ht="15.75" customHeight="1">
      <c r="A120" s="936" t="s">
        <v>323</v>
      </c>
      <c r="B120" s="906" t="s">
        <v>696</v>
      </c>
      <c r="C120" s="906"/>
      <c r="D120" s="906"/>
      <c r="E120" s="906"/>
      <c r="F120" s="906"/>
      <c r="G120" s="906"/>
      <c r="H120" s="906"/>
      <c r="I120" s="906"/>
      <c r="J120" s="906"/>
      <c r="K120" s="906"/>
      <c r="L120" s="906"/>
      <c r="M120" s="906"/>
      <c r="N120" s="906"/>
      <c r="O120" s="906"/>
      <c r="P120" s="906"/>
      <c r="Q120" s="906"/>
      <c r="R120" s="906"/>
      <c r="S120" s="903"/>
      <c r="T120" s="903"/>
      <c r="U120" s="906" t="s">
        <v>321</v>
      </c>
      <c r="V120" s="906"/>
      <c r="W120" s="906"/>
      <c r="X120" s="906"/>
      <c r="Y120" s="906"/>
      <c r="Z120" s="906"/>
      <c r="AA120" s="906"/>
    </row>
    <row r="121" spans="1:27" ht="15.75" customHeight="1">
      <c r="A121" s="936"/>
      <c r="B121" s="906"/>
      <c r="C121" s="906"/>
      <c r="D121" s="906"/>
      <c r="E121" s="975" t="s">
        <v>695</v>
      </c>
      <c r="F121" s="1667"/>
      <c r="G121" s="1667"/>
      <c r="H121" s="936" t="s">
        <v>694</v>
      </c>
      <c r="J121" s="906" t="s">
        <v>2809</v>
      </c>
      <c r="K121" s="906"/>
      <c r="L121" s="936"/>
      <c r="M121" s="906" t="s">
        <v>318</v>
      </c>
      <c r="N121" s="906"/>
      <c r="O121" s="906" t="s">
        <v>317</v>
      </c>
      <c r="P121" s="906"/>
      <c r="Q121" s="906" t="s">
        <v>316</v>
      </c>
      <c r="R121" s="975" t="s">
        <v>319</v>
      </c>
      <c r="S121" s="2132"/>
      <c r="T121" s="2132"/>
      <c r="U121" s="2132"/>
      <c r="V121" s="2132"/>
      <c r="W121" s="2132"/>
      <c r="X121" s="2132"/>
      <c r="Y121" s="2132"/>
      <c r="Z121" s="2132"/>
      <c r="AA121" s="975" t="s">
        <v>320</v>
      </c>
    </row>
    <row r="122" spans="1:27" ht="15.75" customHeight="1">
      <c r="A122" s="932"/>
      <c r="B122" s="932"/>
      <c r="C122" s="932"/>
      <c r="D122" s="932"/>
      <c r="E122" s="981" t="s">
        <v>695</v>
      </c>
      <c r="F122" s="1699"/>
      <c r="G122" s="1699"/>
      <c r="H122" s="940" t="s">
        <v>694</v>
      </c>
      <c r="I122" s="981"/>
      <c r="J122" s="935" t="s">
        <v>2809</v>
      </c>
      <c r="K122" s="935"/>
      <c r="L122" s="935"/>
      <c r="M122" s="935" t="s">
        <v>318</v>
      </c>
      <c r="N122" s="935"/>
      <c r="O122" s="935" t="s">
        <v>317</v>
      </c>
      <c r="P122" s="935"/>
      <c r="Q122" s="935" t="s">
        <v>316</v>
      </c>
      <c r="R122" s="981" t="s">
        <v>139</v>
      </c>
      <c r="S122" s="2133"/>
      <c r="T122" s="2133"/>
      <c r="U122" s="2133"/>
      <c r="V122" s="2133"/>
      <c r="W122" s="2133"/>
      <c r="X122" s="2133"/>
      <c r="Y122" s="2133"/>
      <c r="Z122" s="2133"/>
      <c r="AA122" s="1199" t="s">
        <v>314</v>
      </c>
    </row>
    <row r="123" spans="1:27" ht="16.5" customHeight="1">
      <c r="A123" s="936" t="s">
        <v>109</v>
      </c>
      <c r="B123" s="906" t="s">
        <v>691</v>
      </c>
      <c r="C123" s="906"/>
      <c r="D123" s="906"/>
      <c r="E123" s="906"/>
      <c r="F123" s="906"/>
      <c r="G123" s="906"/>
      <c r="H123" s="906"/>
      <c r="I123" s="906"/>
      <c r="J123" s="906"/>
      <c r="K123" s="906"/>
      <c r="L123" s="906"/>
      <c r="M123" s="906"/>
      <c r="N123" s="906"/>
      <c r="O123" s="906"/>
      <c r="P123" s="906"/>
      <c r="Q123" s="906"/>
      <c r="R123" s="906"/>
      <c r="S123" s="906"/>
      <c r="T123" s="906"/>
      <c r="U123" s="906"/>
      <c r="V123" s="906"/>
      <c r="W123" s="906"/>
      <c r="X123" s="906"/>
      <c r="Y123" s="906"/>
      <c r="Z123" s="906"/>
      <c r="AA123" s="906"/>
    </row>
    <row r="124" spans="1:27" ht="16.5" customHeight="1">
      <c r="A124" s="936"/>
      <c r="B124" s="906"/>
      <c r="C124" s="906"/>
      <c r="D124" s="906"/>
      <c r="E124" s="906"/>
      <c r="F124" s="906"/>
      <c r="G124" s="906"/>
      <c r="H124" s="906"/>
      <c r="I124" s="906"/>
      <c r="J124" s="906"/>
      <c r="K124" s="906"/>
      <c r="L124" s="906"/>
      <c r="M124" s="906"/>
      <c r="N124" s="906"/>
      <c r="O124" s="906"/>
      <c r="P124" s="906"/>
      <c r="Q124" s="906"/>
      <c r="R124" s="906"/>
      <c r="S124" s="906"/>
      <c r="T124" s="906"/>
      <c r="U124" s="906"/>
      <c r="V124" s="906"/>
      <c r="W124" s="906"/>
      <c r="X124" s="906"/>
      <c r="Y124" s="906"/>
      <c r="Z124" s="906"/>
      <c r="AA124" s="906"/>
    </row>
    <row r="125" spans="1:27" ht="16.5" customHeight="1">
      <c r="A125" s="940"/>
      <c r="B125" s="935"/>
      <c r="C125" s="935"/>
      <c r="D125" s="935"/>
      <c r="E125" s="935"/>
      <c r="F125" s="935"/>
      <c r="G125" s="935"/>
      <c r="H125" s="935"/>
      <c r="I125" s="935"/>
      <c r="J125" s="935"/>
      <c r="K125" s="935"/>
      <c r="L125" s="935"/>
      <c r="M125" s="935"/>
      <c r="N125" s="935"/>
      <c r="O125" s="935"/>
      <c r="P125" s="935"/>
      <c r="Q125" s="935"/>
      <c r="R125" s="935"/>
      <c r="S125" s="935"/>
      <c r="T125" s="935"/>
      <c r="U125" s="935"/>
      <c r="V125" s="935"/>
      <c r="W125" s="935"/>
      <c r="X125" s="935"/>
      <c r="Y125" s="935"/>
      <c r="Z125" s="935"/>
      <c r="AA125" s="935"/>
    </row>
    <row r="126" spans="1:27" ht="13.5" customHeight="1">
      <c r="A126" s="936"/>
      <c r="B126" s="906"/>
      <c r="C126" s="906"/>
      <c r="D126" s="906"/>
      <c r="E126" s="906"/>
      <c r="F126" s="906"/>
      <c r="G126" s="906"/>
      <c r="H126" s="906"/>
      <c r="I126" s="906"/>
      <c r="J126" s="906"/>
      <c r="K126" s="906"/>
      <c r="L126" s="906"/>
      <c r="M126" s="945"/>
      <c r="N126" s="906"/>
      <c r="O126" s="906"/>
      <c r="P126" s="906"/>
      <c r="Q126" s="906"/>
      <c r="R126" s="906"/>
      <c r="S126" s="906"/>
      <c r="T126" s="906"/>
      <c r="U126" s="906"/>
      <c r="V126" s="906"/>
      <c r="W126" s="906"/>
      <c r="X126" s="906"/>
      <c r="Y126" s="906"/>
      <c r="Z126" s="906"/>
      <c r="AA126" s="906"/>
    </row>
    <row r="127" spans="1:27" ht="13.5" customHeight="1">
      <c r="A127" s="936"/>
      <c r="B127" s="906"/>
      <c r="C127" s="906"/>
      <c r="D127" s="906"/>
      <c r="E127" s="906"/>
      <c r="F127" s="906"/>
      <c r="G127" s="906"/>
      <c r="H127" s="906"/>
      <c r="I127" s="906"/>
      <c r="J127" s="906"/>
      <c r="K127" s="906"/>
      <c r="L127" s="906"/>
      <c r="M127" s="906"/>
      <c r="N127" s="906"/>
      <c r="O127" s="906"/>
      <c r="P127" s="906"/>
      <c r="Q127" s="906"/>
      <c r="R127" s="906"/>
      <c r="S127" s="906"/>
      <c r="T127" s="906"/>
      <c r="U127" s="906"/>
      <c r="V127" s="906"/>
      <c r="W127" s="906"/>
      <c r="X127" s="906"/>
      <c r="Y127" s="906"/>
      <c r="Z127" s="906"/>
      <c r="AA127" s="906"/>
    </row>
    <row r="128" spans="1:27" ht="13.5" customHeight="1">
      <c r="A128" s="936"/>
      <c r="B128" s="906"/>
      <c r="C128" s="906"/>
      <c r="D128" s="906"/>
      <c r="E128" s="906"/>
      <c r="F128" s="906"/>
      <c r="G128" s="906"/>
      <c r="H128" s="906"/>
      <c r="I128" s="906"/>
      <c r="J128" s="906"/>
      <c r="K128" s="906"/>
      <c r="L128" s="906"/>
      <c r="M128" s="906"/>
      <c r="N128" s="2143"/>
      <c r="O128" s="2067"/>
      <c r="P128" s="2067"/>
      <c r="Q128" s="2067"/>
      <c r="R128" s="906"/>
      <c r="S128" s="906"/>
      <c r="T128" s="906"/>
      <c r="U128" s="906"/>
      <c r="V128" s="906"/>
      <c r="W128" s="906"/>
      <c r="X128" s="906"/>
      <c r="Y128" s="906"/>
      <c r="Z128" s="906"/>
      <c r="AA128" s="906"/>
    </row>
    <row r="129" spans="1:27" ht="13.5" customHeight="1">
      <c r="A129" s="936"/>
      <c r="B129" s="906"/>
      <c r="C129" s="906"/>
      <c r="D129" s="906"/>
      <c r="E129" s="906"/>
      <c r="F129" s="906"/>
      <c r="G129" s="906"/>
      <c r="H129" s="906"/>
      <c r="I129" s="906"/>
      <c r="J129" s="906"/>
      <c r="K129" s="906"/>
      <c r="L129" s="906"/>
      <c r="M129" s="906"/>
      <c r="N129" s="2143"/>
      <c r="O129" s="2067"/>
      <c r="P129" s="2067"/>
      <c r="Q129" s="2067"/>
      <c r="R129" s="906"/>
      <c r="S129" s="906"/>
      <c r="T129" s="906"/>
      <c r="U129" s="906"/>
      <c r="V129" s="906"/>
      <c r="W129" s="906"/>
      <c r="X129" s="906"/>
      <c r="Y129" s="906"/>
      <c r="Z129" s="906"/>
      <c r="AA129" s="906"/>
    </row>
    <row r="130" spans="1:27" ht="13.5" customHeight="1">
      <c r="A130" s="936"/>
      <c r="B130" s="906"/>
      <c r="C130" s="906"/>
      <c r="D130" s="906"/>
      <c r="E130" s="906"/>
      <c r="F130" s="906"/>
      <c r="G130" s="906"/>
      <c r="H130" s="906"/>
      <c r="I130" s="906"/>
      <c r="J130" s="906"/>
      <c r="K130" s="906"/>
      <c r="L130" s="906"/>
      <c r="M130" s="906"/>
      <c r="N130" s="906"/>
      <c r="O130" s="906"/>
      <c r="P130" s="906"/>
      <c r="Q130" s="906"/>
      <c r="R130" s="906"/>
      <c r="S130" s="906"/>
      <c r="T130" s="906"/>
      <c r="U130" s="906"/>
      <c r="V130" s="906"/>
      <c r="W130" s="906"/>
      <c r="X130" s="906"/>
      <c r="Y130" s="906"/>
      <c r="Z130" s="906"/>
      <c r="AA130" s="906"/>
    </row>
    <row r="131" spans="1:27" ht="13.5" customHeight="1">
      <c r="A131" s="936"/>
      <c r="B131" s="906"/>
      <c r="C131" s="906"/>
      <c r="D131" s="906"/>
      <c r="E131" s="906"/>
      <c r="F131" s="950"/>
      <c r="G131" s="975"/>
      <c r="H131" s="2120"/>
      <c r="I131" s="1682"/>
      <c r="J131" s="1682"/>
      <c r="K131" s="1682"/>
      <c r="L131" s="975"/>
      <c r="M131" s="2120"/>
      <c r="N131" s="1682"/>
      <c r="O131" s="1682"/>
      <c r="P131" s="1682"/>
      <c r="Q131" s="975"/>
      <c r="R131" s="2120"/>
      <c r="S131" s="1682"/>
      <c r="T131" s="1682"/>
      <c r="U131" s="1682"/>
      <c r="V131" s="975"/>
      <c r="W131" s="2120"/>
      <c r="X131" s="1682"/>
      <c r="Y131" s="1682"/>
      <c r="Z131" s="1682"/>
      <c r="AA131" s="945"/>
    </row>
    <row r="132" spans="1:27" ht="13.5" customHeight="1">
      <c r="A132" s="936"/>
      <c r="B132" s="906"/>
      <c r="C132" s="906"/>
      <c r="D132" s="906"/>
      <c r="E132" s="906"/>
      <c r="F132" s="950"/>
      <c r="G132" s="975"/>
      <c r="H132" s="2120"/>
      <c r="I132" s="1682"/>
      <c r="J132" s="1682"/>
      <c r="K132" s="1682"/>
      <c r="L132" s="975"/>
      <c r="M132" s="2120"/>
      <c r="N132" s="1682"/>
      <c r="O132" s="1682"/>
      <c r="P132" s="1682"/>
      <c r="Q132" s="975"/>
      <c r="R132" s="2120"/>
      <c r="S132" s="1682"/>
      <c r="T132" s="1682"/>
      <c r="U132" s="1682"/>
      <c r="V132" s="975"/>
      <c r="W132" s="2120"/>
      <c r="X132" s="1682"/>
      <c r="Y132" s="1682"/>
      <c r="Z132" s="1682"/>
      <c r="AA132" s="945"/>
    </row>
    <row r="133" spans="1:27" ht="13.5" customHeight="1">
      <c r="A133" s="936"/>
      <c r="B133" s="906"/>
      <c r="C133" s="906"/>
      <c r="D133" s="906"/>
      <c r="E133" s="906"/>
      <c r="F133" s="950"/>
      <c r="G133" s="975"/>
      <c r="H133" s="2125"/>
      <c r="I133" s="2125"/>
      <c r="J133" s="2125"/>
      <c r="K133" s="2125"/>
      <c r="L133" s="975"/>
      <c r="M133" s="2125"/>
      <c r="N133" s="2125"/>
      <c r="O133" s="2125"/>
      <c r="P133" s="2125"/>
      <c r="Q133" s="975"/>
      <c r="R133" s="2125"/>
      <c r="S133" s="2125"/>
      <c r="T133" s="2125"/>
      <c r="U133" s="2125"/>
      <c r="V133" s="975"/>
      <c r="W133" s="2125"/>
      <c r="X133" s="2126"/>
      <c r="Y133" s="2126"/>
      <c r="Z133" s="2126"/>
      <c r="AA133" s="945"/>
    </row>
    <row r="134" spans="1:27" ht="13.5" customHeight="1">
      <c r="A134" s="936"/>
      <c r="B134" s="906"/>
      <c r="C134" s="906"/>
      <c r="D134" s="906"/>
      <c r="E134" s="906"/>
      <c r="F134" s="950"/>
      <c r="G134" s="906"/>
      <c r="H134" s="906"/>
      <c r="I134" s="906"/>
      <c r="J134" s="906"/>
      <c r="K134" s="906"/>
      <c r="L134" s="906"/>
      <c r="M134" s="906"/>
      <c r="N134" s="906"/>
      <c r="O134" s="906"/>
      <c r="P134" s="906"/>
      <c r="Q134" s="906"/>
      <c r="R134" s="906"/>
      <c r="S134" s="906"/>
      <c r="T134" s="906"/>
      <c r="U134" s="906"/>
      <c r="V134" s="906"/>
      <c r="W134" s="906"/>
      <c r="X134" s="906"/>
      <c r="Y134" s="906"/>
      <c r="Z134" s="906"/>
      <c r="AA134" s="945"/>
    </row>
    <row r="135" spans="1:27" ht="13.5" customHeight="1">
      <c r="A135" s="936"/>
      <c r="B135" s="906"/>
      <c r="C135" s="906"/>
      <c r="D135" s="906"/>
      <c r="E135" s="906"/>
      <c r="F135" s="950"/>
      <c r="G135" s="975"/>
      <c r="H135" s="2120"/>
      <c r="I135" s="1682"/>
      <c r="J135" s="1682"/>
      <c r="K135" s="1682"/>
      <c r="L135" s="975"/>
      <c r="M135" s="2120"/>
      <c r="N135" s="1682"/>
      <c r="O135" s="1682"/>
      <c r="P135" s="1682"/>
      <c r="Q135" s="975"/>
      <c r="R135" s="2120"/>
      <c r="S135" s="1682"/>
      <c r="T135" s="1682"/>
      <c r="U135" s="1682"/>
      <c r="V135" s="975"/>
      <c r="W135" s="2120"/>
      <c r="X135" s="1682"/>
      <c r="Y135" s="1682"/>
      <c r="Z135" s="1682"/>
      <c r="AA135" s="945"/>
    </row>
    <row r="136" spans="1:27" ht="13.5" customHeight="1">
      <c r="A136" s="936"/>
      <c r="B136" s="906"/>
      <c r="C136" s="906"/>
      <c r="D136" s="906"/>
      <c r="E136" s="906"/>
      <c r="F136" s="950"/>
      <c r="G136" s="906"/>
      <c r="H136" s="906"/>
      <c r="I136" s="906"/>
      <c r="J136" s="906"/>
      <c r="K136" s="906"/>
      <c r="L136" s="906"/>
      <c r="M136" s="906"/>
      <c r="N136" s="906"/>
      <c r="O136" s="906"/>
      <c r="P136" s="906"/>
      <c r="Q136" s="906"/>
      <c r="R136" s="906"/>
      <c r="S136" s="906"/>
      <c r="T136" s="906"/>
      <c r="U136" s="906"/>
      <c r="V136" s="906"/>
      <c r="W136" s="903"/>
      <c r="X136" s="906"/>
      <c r="Y136" s="906"/>
      <c r="Z136" s="903"/>
      <c r="AA136" s="976"/>
    </row>
    <row r="137" spans="1:27" ht="13.5" customHeight="1">
      <c r="A137" s="936"/>
      <c r="B137" s="906"/>
      <c r="C137" s="906"/>
      <c r="D137" s="906"/>
      <c r="E137" s="906"/>
      <c r="F137" s="950"/>
      <c r="G137" s="975"/>
      <c r="H137" s="2120"/>
      <c r="I137" s="1682"/>
      <c r="J137" s="1682"/>
      <c r="K137" s="1682"/>
      <c r="L137" s="975"/>
      <c r="M137" s="2120"/>
      <c r="N137" s="1682"/>
      <c r="O137" s="1682"/>
      <c r="P137" s="1682"/>
      <c r="Q137" s="975"/>
      <c r="R137" s="2120"/>
      <c r="S137" s="1682"/>
      <c r="T137" s="1682"/>
      <c r="U137" s="1682"/>
      <c r="V137" s="975"/>
      <c r="W137" s="2120"/>
      <c r="X137" s="1682"/>
      <c r="Y137" s="1682"/>
      <c r="Z137" s="1682"/>
      <c r="AA137" s="945"/>
    </row>
    <row r="138" spans="1:27" ht="13.5" customHeight="1">
      <c r="A138" s="936"/>
      <c r="B138" s="906"/>
      <c r="C138" s="906"/>
      <c r="D138" s="906"/>
      <c r="E138" s="906"/>
      <c r="F138" s="906"/>
      <c r="G138" s="906"/>
      <c r="H138" s="906"/>
      <c r="I138" s="950"/>
      <c r="J138" s="906"/>
      <c r="K138" s="906"/>
      <c r="L138" s="906"/>
      <c r="M138" s="906"/>
      <c r="N138" s="2120"/>
      <c r="O138" s="1682"/>
      <c r="P138" s="1682"/>
      <c r="Q138" s="1682"/>
      <c r="R138" s="906"/>
      <c r="S138" s="906"/>
      <c r="T138" s="906"/>
      <c r="U138" s="906"/>
      <c r="V138" s="906"/>
      <c r="W138" s="906"/>
      <c r="X138" s="903"/>
      <c r="Y138" s="906"/>
      <c r="Z138" s="906"/>
      <c r="AA138" s="906"/>
    </row>
    <row r="139" spans="1:27" ht="13.5" customHeight="1">
      <c r="A139" s="936"/>
      <c r="B139" s="906"/>
      <c r="C139" s="906"/>
      <c r="D139" s="906"/>
      <c r="E139" s="906"/>
      <c r="F139" s="906"/>
      <c r="G139" s="906"/>
      <c r="H139" s="906"/>
      <c r="I139" s="950"/>
      <c r="J139" s="906"/>
      <c r="K139" s="906"/>
      <c r="L139" s="906"/>
      <c r="M139" s="906"/>
      <c r="N139" s="2120"/>
      <c r="O139" s="1682"/>
      <c r="P139" s="1682"/>
      <c r="Q139" s="1682"/>
      <c r="R139" s="906"/>
      <c r="S139" s="906"/>
      <c r="T139" s="906"/>
      <c r="U139" s="906"/>
      <c r="V139" s="906"/>
      <c r="W139" s="906"/>
      <c r="X139" s="906"/>
      <c r="Y139" s="906"/>
      <c r="Z139" s="906"/>
      <c r="AA139" s="906"/>
    </row>
    <row r="140" spans="1:27" ht="13.5" customHeight="1">
      <c r="A140" s="936"/>
      <c r="B140" s="906"/>
      <c r="C140" s="906"/>
      <c r="D140" s="906"/>
      <c r="E140" s="906"/>
      <c r="F140" s="906"/>
      <c r="G140" s="906"/>
      <c r="H140" s="906"/>
      <c r="I140" s="950"/>
      <c r="J140" s="906"/>
      <c r="K140" s="906"/>
      <c r="L140" s="906"/>
      <c r="M140" s="906"/>
      <c r="N140" s="906"/>
      <c r="O140" s="906"/>
      <c r="P140" s="906"/>
      <c r="Q140" s="2120"/>
      <c r="R140" s="1682"/>
      <c r="S140" s="1682"/>
      <c r="T140" s="1682"/>
      <c r="U140" s="906"/>
      <c r="V140" s="906"/>
      <c r="W140" s="906"/>
      <c r="X140" s="906"/>
      <c r="Y140" s="906"/>
      <c r="Z140" s="906"/>
      <c r="AA140" s="906"/>
    </row>
    <row r="141" spans="1:27" ht="13.5" customHeight="1">
      <c r="A141" s="936"/>
      <c r="B141" s="906"/>
      <c r="C141" s="906"/>
      <c r="D141" s="906"/>
      <c r="E141" s="906"/>
      <c r="F141" s="906"/>
      <c r="G141" s="906"/>
      <c r="H141" s="906"/>
      <c r="I141" s="950"/>
      <c r="J141" s="906"/>
      <c r="K141" s="906"/>
      <c r="L141" s="906"/>
      <c r="M141" s="906"/>
      <c r="N141" s="906"/>
      <c r="O141" s="906"/>
      <c r="P141" s="906"/>
      <c r="Q141" s="2120"/>
      <c r="R141" s="1682"/>
      <c r="S141" s="1682"/>
      <c r="T141" s="1682"/>
      <c r="U141" s="906"/>
      <c r="V141" s="906"/>
      <c r="W141" s="906"/>
      <c r="X141" s="906"/>
      <c r="Y141" s="906"/>
      <c r="Z141" s="906"/>
      <c r="AA141" s="906"/>
    </row>
    <row r="142" spans="1:27" ht="13.5" customHeight="1">
      <c r="A142" s="936"/>
      <c r="B142" s="906"/>
      <c r="C142" s="906"/>
      <c r="D142" s="906"/>
      <c r="E142" s="906"/>
      <c r="F142" s="906"/>
      <c r="G142" s="906"/>
      <c r="H142" s="906"/>
      <c r="I142" s="906"/>
      <c r="J142" s="906"/>
      <c r="K142" s="906"/>
      <c r="L142" s="906"/>
      <c r="M142" s="906"/>
      <c r="N142" s="906"/>
      <c r="O142" s="906"/>
      <c r="P142" s="906"/>
      <c r="Q142" s="906"/>
      <c r="R142" s="906"/>
      <c r="S142" s="906"/>
      <c r="T142" s="906"/>
      <c r="U142" s="906"/>
      <c r="V142" s="906"/>
      <c r="W142" s="906"/>
      <c r="X142" s="906"/>
      <c r="Y142" s="906"/>
      <c r="Z142" s="906"/>
      <c r="AA142" s="906"/>
    </row>
    <row r="143" spans="1:27" ht="13.5" customHeight="1">
      <c r="A143" s="936"/>
      <c r="B143" s="906"/>
      <c r="C143" s="906"/>
      <c r="D143" s="906"/>
      <c r="E143" s="906"/>
      <c r="F143" s="906"/>
      <c r="G143" s="979"/>
      <c r="H143" s="906"/>
      <c r="I143" s="906"/>
      <c r="J143" s="906"/>
      <c r="K143" s="906"/>
      <c r="L143" s="1783"/>
      <c r="M143" s="1783"/>
      <c r="N143" s="1783"/>
      <c r="O143" s="1783"/>
      <c r="P143" s="1783"/>
      <c r="Q143" s="1783"/>
      <c r="R143" s="1783"/>
      <c r="S143" s="1783"/>
      <c r="T143" s="1783"/>
      <c r="U143" s="1783"/>
      <c r="V143" s="1783"/>
      <c r="W143" s="1783"/>
      <c r="X143" s="1783"/>
      <c r="Y143" s="1783"/>
      <c r="Z143" s="1783"/>
      <c r="AA143" s="1783"/>
    </row>
    <row r="144" spans="1:27" ht="13.5" customHeight="1">
      <c r="A144" s="936"/>
      <c r="B144" s="906"/>
      <c r="C144" s="906"/>
      <c r="D144" s="906"/>
      <c r="E144" s="906"/>
      <c r="F144" s="906"/>
      <c r="G144" s="979"/>
      <c r="H144" s="906"/>
      <c r="I144" s="906"/>
      <c r="J144" s="906"/>
      <c r="K144" s="906"/>
      <c r="L144" s="2142"/>
      <c r="M144" s="2142"/>
      <c r="N144" s="2142"/>
      <c r="O144" s="2142"/>
      <c r="P144" s="2142"/>
      <c r="Q144" s="2142"/>
      <c r="R144" s="2142"/>
      <c r="S144" s="2142"/>
      <c r="T144" s="2142"/>
      <c r="U144" s="2142"/>
      <c r="V144" s="2142"/>
      <c r="W144" s="2142"/>
      <c r="X144" s="2142"/>
      <c r="Y144" s="2142"/>
      <c r="Z144" s="2142"/>
      <c r="AA144" s="2142"/>
    </row>
    <row r="145" spans="1:27">
      <c r="A145" s="936"/>
      <c r="B145" s="906"/>
      <c r="C145" s="906"/>
      <c r="D145" s="906"/>
      <c r="E145" s="906"/>
      <c r="F145" s="906"/>
      <c r="G145" s="906"/>
      <c r="H145" s="906"/>
      <c r="I145" s="906"/>
      <c r="J145" s="906"/>
      <c r="K145" s="906"/>
      <c r="L145" s="906"/>
      <c r="M145" s="906"/>
      <c r="N145" s="906"/>
      <c r="O145" s="906"/>
      <c r="P145" s="906"/>
      <c r="Q145" s="906"/>
      <c r="R145" s="906"/>
      <c r="S145" s="906"/>
      <c r="T145" s="906"/>
      <c r="U145" s="906"/>
      <c r="V145" s="906"/>
      <c r="W145" s="906"/>
      <c r="X145" s="906"/>
      <c r="Y145" s="906"/>
      <c r="Z145" s="906"/>
      <c r="AA145" s="906"/>
    </row>
    <row r="146" spans="1:27">
      <c r="A146" s="936"/>
      <c r="B146" s="936"/>
      <c r="C146" s="906"/>
      <c r="D146" s="906"/>
      <c r="E146" s="936"/>
      <c r="F146" s="906"/>
      <c r="G146" s="906"/>
      <c r="H146" s="936"/>
      <c r="I146" s="906"/>
      <c r="J146" s="906"/>
      <c r="K146" s="936"/>
      <c r="L146" s="906"/>
      <c r="M146" s="906"/>
      <c r="N146" s="936"/>
      <c r="O146" s="906"/>
      <c r="P146" s="906"/>
      <c r="Q146" s="906"/>
      <c r="R146" s="936"/>
      <c r="S146" s="906"/>
      <c r="T146" s="906"/>
      <c r="U146" s="906"/>
      <c r="V146" s="906"/>
      <c r="W146" s="936"/>
      <c r="X146" s="945"/>
      <c r="Y146" s="906"/>
      <c r="Z146" s="906"/>
      <c r="AA146" s="903"/>
    </row>
    <row r="147" spans="1:27">
      <c r="A147" s="936"/>
      <c r="B147" s="906"/>
      <c r="C147" s="906"/>
      <c r="D147" s="906"/>
      <c r="E147" s="906"/>
      <c r="F147" s="906"/>
      <c r="G147" s="906"/>
      <c r="H147" s="903"/>
      <c r="I147" s="975"/>
      <c r="J147" s="1667"/>
      <c r="K147" s="1667"/>
      <c r="L147" s="1667"/>
      <c r="M147" s="1667"/>
      <c r="N147" s="1667"/>
      <c r="O147" s="975"/>
      <c r="P147" s="1667"/>
      <c r="Q147" s="1667"/>
      <c r="R147" s="1667"/>
      <c r="S147" s="1667"/>
      <c r="T147" s="1667"/>
      <c r="U147" s="975"/>
      <c r="V147" s="1667"/>
      <c r="W147" s="1667"/>
      <c r="X147" s="1667"/>
      <c r="Y147" s="1667"/>
      <c r="Z147" s="1667"/>
      <c r="AA147" s="945"/>
    </row>
    <row r="148" spans="1:27">
      <c r="A148" s="936"/>
      <c r="B148" s="906"/>
      <c r="C148" s="906"/>
      <c r="D148" s="906"/>
      <c r="E148" s="906"/>
      <c r="F148" s="906"/>
      <c r="G148" s="906"/>
      <c r="H148" s="903"/>
      <c r="I148" s="975"/>
      <c r="J148" s="2120"/>
      <c r="K148" s="2120"/>
      <c r="L148" s="2120"/>
      <c r="M148" s="2120"/>
      <c r="N148" s="2120"/>
      <c r="O148" s="975"/>
      <c r="P148" s="2120"/>
      <c r="Q148" s="2120"/>
      <c r="R148" s="2120"/>
      <c r="S148" s="2120"/>
      <c r="T148" s="2120"/>
      <c r="U148" s="975"/>
      <c r="V148" s="2120"/>
      <c r="W148" s="2120"/>
      <c r="X148" s="2120"/>
      <c r="Y148" s="2120"/>
      <c r="Z148" s="2120"/>
      <c r="AA148" s="945"/>
    </row>
    <row r="149" spans="1:27">
      <c r="A149" s="936"/>
      <c r="B149" s="906"/>
      <c r="C149" s="906"/>
      <c r="D149" s="906"/>
      <c r="E149" s="906"/>
      <c r="F149" s="906"/>
      <c r="G149" s="906"/>
      <c r="H149" s="906"/>
      <c r="I149" s="975"/>
      <c r="J149" s="906"/>
      <c r="K149" s="2120"/>
      <c r="L149" s="2120"/>
      <c r="M149" s="2120"/>
      <c r="N149" s="2120"/>
      <c r="O149" s="975"/>
      <c r="P149" s="906"/>
      <c r="Q149" s="906"/>
      <c r="R149" s="906"/>
      <c r="S149" s="906"/>
      <c r="T149" s="906"/>
      <c r="U149" s="975"/>
      <c r="V149" s="906"/>
      <c r="W149" s="906"/>
      <c r="X149" s="906"/>
      <c r="Y149" s="906"/>
      <c r="Z149" s="906"/>
      <c r="AA149" s="975"/>
    </row>
    <row r="150" spans="1:27">
      <c r="A150" s="936"/>
      <c r="B150" s="906"/>
      <c r="C150" s="906"/>
      <c r="D150" s="906"/>
      <c r="E150" s="906"/>
      <c r="F150" s="906"/>
      <c r="G150" s="906"/>
      <c r="H150" s="903"/>
      <c r="I150" s="975"/>
      <c r="J150" s="1667"/>
      <c r="K150" s="1667"/>
      <c r="L150" s="1667"/>
      <c r="M150" s="1667"/>
      <c r="N150" s="1667"/>
      <c r="O150" s="975"/>
      <c r="P150" s="1667"/>
      <c r="Q150" s="1667"/>
      <c r="R150" s="1667"/>
      <c r="S150" s="1667"/>
      <c r="T150" s="1667"/>
      <c r="U150" s="975"/>
      <c r="V150" s="1667"/>
      <c r="W150" s="1667"/>
      <c r="X150" s="1667"/>
      <c r="Y150" s="1667"/>
      <c r="Z150" s="1667"/>
      <c r="AA150" s="945"/>
    </row>
    <row r="151" spans="1:27">
      <c r="A151" s="936"/>
      <c r="B151" s="906"/>
      <c r="C151" s="906"/>
      <c r="D151" s="906"/>
      <c r="E151" s="906"/>
      <c r="F151" s="906"/>
      <c r="G151" s="906"/>
      <c r="H151" s="975"/>
      <c r="I151" s="975"/>
      <c r="J151" s="2120"/>
      <c r="K151" s="2120"/>
      <c r="L151" s="2120"/>
      <c r="M151" s="2120"/>
      <c r="N151" s="2120"/>
      <c r="O151" s="975"/>
      <c r="P151" s="2120"/>
      <c r="Q151" s="2120"/>
      <c r="R151" s="2120"/>
      <c r="S151" s="2120"/>
      <c r="T151" s="2120"/>
      <c r="U151" s="975"/>
      <c r="V151" s="2120"/>
      <c r="W151" s="2120"/>
      <c r="X151" s="2120"/>
      <c r="Y151" s="2120"/>
      <c r="Z151" s="2120"/>
      <c r="AA151" s="945"/>
    </row>
    <row r="152" spans="1:27">
      <c r="A152" s="936"/>
      <c r="B152" s="906"/>
      <c r="C152" s="906"/>
      <c r="D152" s="906"/>
      <c r="E152" s="906"/>
      <c r="F152" s="906"/>
      <c r="G152" s="906"/>
      <c r="H152" s="975"/>
      <c r="I152" s="975"/>
      <c r="J152" s="2120"/>
      <c r="K152" s="2120"/>
      <c r="L152" s="2120"/>
      <c r="M152" s="2120"/>
      <c r="N152" s="2120"/>
      <c r="O152" s="975"/>
      <c r="P152" s="2120"/>
      <c r="Q152" s="2120"/>
      <c r="R152" s="2120"/>
      <c r="S152" s="2120"/>
      <c r="T152" s="2120"/>
      <c r="U152" s="975"/>
      <c r="V152" s="2120"/>
      <c r="W152" s="2120"/>
      <c r="X152" s="2120"/>
      <c r="Y152" s="2120"/>
      <c r="Z152" s="2120"/>
      <c r="AA152" s="945"/>
    </row>
    <row r="153" spans="1:27">
      <c r="A153" s="936"/>
      <c r="B153" s="906"/>
      <c r="C153" s="906"/>
      <c r="D153" s="906"/>
      <c r="E153" s="906"/>
      <c r="F153" s="906"/>
      <c r="G153" s="906"/>
      <c r="H153" s="906"/>
      <c r="I153" s="906"/>
      <c r="J153" s="906"/>
      <c r="K153" s="906"/>
      <c r="L153" s="906"/>
      <c r="M153" s="906"/>
      <c r="N153" s="906"/>
      <c r="O153" s="906"/>
      <c r="P153" s="906"/>
      <c r="Q153" s="906"/>
      <c r="R153" s="906"/>
      <c r="S153" s="906"/>
      <c r="T153" s="906"/>
      <c r="U153" s="906"/>
      <c r="V153" s="906"/>
      <c r="W153" s="906"/>
      <c r="X153" s="906"/>
      <c r="Y153" s="906"/>
      <c r="Z153" s="906"/>
      <c r="AA153" s="906"/>
    </row>
    <row r="154" spans="1:27">
      <c r="A154" s="936"/>
      <c r="B154" s="906"/>
      <c r="C154" s="906"/>
      <c r="D154" s="906"/>
      <c r="E154" s="906"/>
      <c r="F154" s="906"/>
      <c r="G154" s="906"/>
      <c r="H154" s="906"/>
      <c r="I154" s="975"/>
      <c r="J154" s="2120"/>
      <c r="K154" s="2120"/>
      <c r="L154" s="2120"/>
      <c r="M154" s="2120"/>
      <c r="N154" s="2120"/>
      <c r="O154" s="975"/>
      <c r="P154" s="2120"/>
      <c r="Q154" s="2120"/>
      <c r="R154" s="2120"/>
      <c r="S154" s="2120"/>
      <c r="T154" s="2120"/>
      <c r="U154" s="975"/>
      <c r="V154" s="2120"/>
      <c r="W154" s="2120"/>
      <c r="X154" s="2120"/>
      <c r="Y154" s="2120"/>
      <c r="Z154" s="2120"/>
      <c r="AA154" s="945"/>
    </row>
    <row r="155" spans="1:27">
      <c r="A155" s="936"/>
      <c r="B155" s="906"/>
      <c r="C155" s="906"/>
      <c r="D155" s="906"/>
      <c r="E155" s="906"/>
      <c r="F155" s="906"/>
      <c r="G155" s="906"/>
      <c r="H155" s="906"/>
      <c r="I155" s="975"/>
      <c r="J155" s="2120"/>
      <c r="K155" s="2120"/>
      <c r="L155" s="2120"/>
      <c r="M155" s="2120"/>
      <c r="N155" s="2120"/>
      <c r="O155" s="975"/>
      <c r="P155" s="2120"/>
      <c r="Q155" s="2120"/>
      <c r="R155" s="2120"/>
      <c r="S155" s="2120"/>
      <c r="T155" s="2120"/>
      <c r="U155" s="975"/>
      <c r="V155" s="2120"/>
      <c r="W155" s="2120"/>
      <c r="X155" s="2120"/>
      <c r="Y155" s="2120"/>
      <c r="Z155" s="2120"/>
      <c r="AA155" s="945"/>
    </row>
    <row r="156" spans="1:27">
      <c r="A156" s="936"/>
      <c r="B156" s="906"/>
      <c r="C156" s="906"/>
      <c r="D156" s="906"/>
      <c r="E156" s="906"/>
      <c r="F156" s="906"/>
      <c r="G156" s="906"/>
      <c r="H156" s="906"/>
      <c r="I156" s="975"/>
      <c r="J156" s="2120"/>
      <c r="K156" s="2120"/>
      <c r="L156" s="2120"/>
      <c r="M156" s="2120"/>
      <c r="N156" s="2120"/>
      <c r="O156" s="975"/>
      <c r="P156" s="2120"/>
      <c r="Q156" s="2120"/>
      <c r="R156" s="2120"/>
      <c r="S156" s="2120"/>
      <c r="T156" s="2120"/>
      <c r="U156" s="975"/>
      <c r="V156" s="2120"/>
      <c r="W156" s="2120"/>
      <c r="X156" s="2120"/>
      <c r="Y156" s="2120"/>
      <c r="Z156" s="2120"/>
      <c r="AA156" s="945"/>
    </row>
    <row r="157" spans="1:27">
      <c r="A157" s="936"/>
      <c r="B157" s="906"/>
      <c r="C157" s="906"/>
      <c r="D157" s="906"/>
      <c r="E157" s="906"/>
      <c r="F157" s="906"/>
      <c r="G157" s="906"/>
      <c r="H157" s="906"/>
      <c r="I157" s="906"/>
      <c r="J157" s="906"/>
      <c r="K157" s="906"/>
      <c r="L157" s="906"/>
      <c r="M157" s="2120"/>
      <c r="N157" s="2120"/>
      <c r="O157" s="2120"/>
      <c r="P157" s="2120"/>
      <c r="Q157" s="2120"/>
      <c r="R157" s="906"/>
      <c r="S157" s="906"/>
      <c r="T157" s="906"/>
      <c r="U157" s="906"/>
      <c r="V157" s="906"/>
      <c r="W157" s="906"/>
      <c r="X157" s="906"/>
      <c r="Y157" s="906"/>
      <c r="Z157" s="906"/>
      <c r="AA157" s="906"/>
    </row>
    <row r="158" spans="1:27">
      <c r="A158" s="936"/>
      <c r="B158" s="906"/>
      <c r="C158" s="906"/>
      <c r="D158" s="906"/>
      <c r="E158" s="906"/>
      <c r="F158" s="906"/>
      <c r="G158" s="906"/>
      <c r="H158" s="906"/>
      <c r="I158" s="906"/>
      <c r="J158" s="906"/>
      <c r="K158" s="906"/>
      <c r="L158" s="906"/>
      <c r="M158" s="2120"/>
      <c r="N158" s="2120"/>
      <c r="O158" s="2120"/>
      <c r="P158" s="2120"/>
      <c r="Q158" s="2120"/>
      <c r="R158" s="906"/>
      <c r="S158" s="906"/>
      <c r="T158" s="906"/>
      <c r="U158" s="906"/>
      <c r="V158" s="906"/>
      <c r="W158" s="906"/>
      <c r="X158" s="906"/>
      <c r="Y158" s="906"/>
      <c r="Z158" s="906"/>
      <c r="AA158" s="906"/>
    </row>
    <row r="159" spans="1:27">
      <c r="A159" s="936"/>
      <c r="B159" s="906"/>
      <c r="C159" s="906"/>
      <c r="D159" s="906"/>
      <c r="E159" s="906"/>
      <c r="F159" s="906"/>
      <c r="G159" s="906"/>
      <c r="H159" s="906"/>
      <c r="I159" s="906"/>
      <c r="J159" s="906"/>
      <c r="K159" s="906"/>
      <c r="L159" s="906"/>
      <c r="M159" s="906"/>
      <c r="N159" s="906"/>
      <c r="O159" s="906"/>
      <c r="P159" s="906"/>
      <c r="Q159" s="906"/>
      <c r="R159" s="906"/>
      <c r="S159" s="906"/>
      <c r="T159" s="906"/>
      <c r="U159" s="906"/>
      <c r="V159" s="906"/>
      <c r="W159" s="906"/>
      <c r="X159" s="906"/>
      <c r="Y159" s="906"/>
      <c r="Z159" s="906"/>
      <c r="AA159" s="906"/>
    </row>
    <row r="160" spans="1:27">
      <c r="A160" s="936"/>
      <c r="B160" s="906"/>
      <c r="C160" s="906"/>
      <c r="D160" s="906"/>
      <c r="E160" s="906"/>
      <c r="F160" s="906"/>
      <c r="G160" s="906"/>
      <c r="H160" s="906"/>
      <c r="I160" s="906"/>
      <c r="J160" s="906"/>
      <c r="K160" s="906"/>
      <c r="L160" s="1701"/>
      <c r="M160" s="1701"/>
      <c r="N160" s="1701"/>
      <c r="O160" s="1701"/>
      <c r="P160" s="906"/>
      <c r="Q160" s="906"/>
      <c r="R160" s="906"/>
      <c r="S160" s="906"/>
      <c r="T160" s="906"/>
      <c r="U160" s="906"/>
      <c r="V160" s="906"/>
      <c r="W160" s="906"/>
      <c r="X160" s="906"/>
      <c r="Y160" s="906"/>
      <c r="Z160" s="906"/>
      <c r="AA160" s="906"/>
    </row>
    <row r="161" spans="1:27">
      <c r="A161" s="936"/>
      <c r="B161" s="906"/>
      <c r="C161" s="906"/>
      <c r="D161" s="906"/>
      <c r="E161" s="906"/>
      <c r="F161" s="906"/>
      <c r="G161" s="906"/>
      <c r="H161" s="906"/>
      <c r="I161" s="906"/>
      <c r="J161" s="906"/>
      <c r="K161" s="906"/>
      <c r="L161" s="1701"/>
      <c r="M161" s="1701"/>
      <c r="N161" s="1701"/>
      <c r="O161" s="1701"/>
      <c r="P161" s="906"/>
      <c r="Q161" s="906"/>
      <c r="R161" s="906"/>
      <c r="S161" s="906"/>
      <c r="T161" s="906"/>
      <c r="U161" s="906"/>
      <c r="V161" s="906"/>
      <c r="W161" s="906"/>
      <c r="X161" s="906"/>
      <c r="Y161" s="906"/>
      <c r="Z161" s="906"/>
      <c r="AA161" s="906"/>
    </row>
    <row r="162" spans="1:27">
      <c r="A162" s="936"/>
      <c r="B162" s="906"/>
      <c r="C162" s="906"/>
      <c r="D162" s="906"/>
      <c r="E162" s="906"/>
      <c r="F162" s="906"/>
      <c r="G162" s="906"/>
      <c r="H162" s="906"/>
      <c r="I162" s="975"/>
      <c r="J162" s="1667"/>
      <c r="K162" s="1667"/>
      <c r="L162" s="1667"/>
      <c r="M162" s="1667"/>
      <c r="N162" s="1667"/>
      <c r="O162" s="975"/>
      <c r="P162" s="1667"/>
      <c r="Q162" s="1667"/>
      <c r="R162" s="1667"/>
      <c r="S162" s="1667"/>
      <c r="T162" s="1667"/>
      <c r="U162" s="906"/>
      <c r="V162" s="906"/>
      <c r="W162" s="906"/>
      <c r="X162" s="906"/>
      <c r="Y162" s="906"/>
      <c r="Z162" s="906"/>
      <c r="AA162" s="906"/>
    </row>
    <row r="163" spans="1:27">
      <c r="A163" s="936"/>
      <c r="B163" s="906"/>
      <c r="C163" s="906"/>
      <c r="D163" s="906"/>
      <c r="E163" s="906"/>
      <c r="F163" s="906"/>
      <c r="G163" s="906"/>
      <c r="H163" s="906"/>
      <c r="I163" s="975"/>
      <c r="J163" s="2121"/>
      <c r="K163" s="2121"/>
      <c r="L163" s="2121"/>
      <c r="M163" s="2121"/>
      <c r="N163" s="2121"/>
      <c r="O163" s="975"/>
      <c r="P163" s="2121"/>
      <c r="Q163" s="2121"/>
      <c r="R163" s="2121"/>
      <c r="S163" s="2121"/>
      <c r="T163" s="2121"/>
      <c r="U163" s="906"/>
      <c r="V163" s="906"/>
      <c r="W163" s="906"/>
      <c r="X163" s="906"/>
      <c r="Y163" s="906"/>
      <c r="Z163" s="906"/>
      <c r="AA163" s="906"/>
    </row>
    <row r="164" spans="1:27">
      <c r="A164" s="936"/>
      <c r="B164" s="906"/>
      <c r="C164" s="906"/>
      <c r="D164" s="906"/>
      <c r="E164" s="906"/>
      <c r="F164" s="906"/>
      <c r="G164" s="906"/>
      <c r="H164" s="906"/>
      <c r="I164" s="975"/>
      <c r="J164" s="1667"/>
      <c r="K164" s="1667"/>
      <c r="L164" s="1667"/>
      <c r="M164" s="1667"/>
      <c r="N164" s="1667"/>
      <c r="O164" s="975"/>
      <c r="P164" s="1667"/>
      <c r="Q164" s="1667"/>
      <c r="R164" s="1667"/>
      <c r="S164" s="1667"/>
      <c r="T164" s="1667"/>
      <c r="U164" s="906"/>
      <c r="V164" s="906"/>
      <c r="W164" s="906"/>
      <c r="X164" s="906"/>
      <c r="Y164" s="906"/>
      <c r="Z164" s="906"/>
      <c r="AA164" s="906"/>
    </row>
    <row r="165" spans="1:27">
      <c r="A165" s="936"/>
      <c r="B165" s="906"/>
      <c r="C165" s="906"/>
      <c r="D165" s="906"/>
      <c r="E165" s="906"/>
      <c r="F165" s="906"/>
      <c r="G165" s="906"/>
      <c r="H165" s="906"/>
      <c r="I165" s="975"/>
      <c r="J165" s="1667"/>
      <c r="K165" s="1667"/>
      <c r="L165" s="1667"/>
      <c r="M165" s="1667"/>
      <c r="N165" s="1667"/>
      <c r="O165" s="975"/>
      <c r="P165" s="1667"/>
      <c r="Q165" s="1667"/>
      <c r="R165" s="1667"/>
      <c r="S165" s="1667"/>
      <c r="T165" s="1667"/>
      <c r="U165" s="906"/>
      <c r="V165" s="906"/>
      <c r="W165" s="906"/>
      <c r="X165" s="906"/>
      <c r="Y165" s="906"/>
      <c r="Z165" s="906"/>
      <c r="AA165" s="906"/>
    </row>
    <row r="166" spans="1:27">
      <c r="A166" s="936"/>
      <c r="B166" s="906"/>
      <c r="C166" s="906"/>
      <c r="D166" s="906"/>
      <c r="E166" s="906"/>
      <c r="F166" s="906"/>
      <c r="G166" s="945"/>
      <c r="H166" s="906"/>
      <c r="I166" s="1700"/>
      <c r="J166" s="1700"/>
      <c r="K166" s="1700"/>
      <c r="L166" s="1700"/>
      <c r="M166" s="1700"/>
      <c r="N166" s="1700"/>
      <c r="O166" s="1700"/>
      <c r="P166" s="1700"/>
      <c r="Q166" s="1700"/>
      <c r="R166" s="1700"/>
      <c r="S166" s="1700"/>
      <c r="T166" s="1700"/>
      <c r="U166" s="1700"/>
      <c r="V166" s="1700"/>
      <c r="W166" s="903"/>
      <c r="X166" s="906"/>
      <c r="Y166" s="906"/>
      <c r="Z166" s="906"/>
      <c r="AA166" s="906"/>
    </row>
    <row r="167" spans="1:27">
      <c r="A167" s="936"/>
      <c r="B167" s="906"/>
      <c r="C167" s="906"/>
      <c r="D167" s="906"/>
      <c r="E167" s="906"/>
      <c r="F167" s="906"/>
      <c r="G167" s="906"/>
      <c r="H167" s="906"/>
      <c r="I167" s="906"/>
      <c r="J167" s="906"/>
      <c r="K167" s="906"/>
      <c r="L167" s="906"/>
      <c r="M167" s="906"/>
      <c r="N167" s="906"/>
      <c r="O167" s="906"/>
      <c r="P167" s="906"/>
      <c r="Q167" s="936"/>
      <c r="R167" s="903"/>
      <c r="S167" s="903"/>
      <c r="T167" s="936"/>
      <c r="U167" s="903"/>
      <c r="V167" s="903"/>
      <c r="W167" s="906"/>
      <c r="X167" s="906"/>
      <c r="Y167" s="906"/>
      <c r="Z167" s="906"/>
      <c r="AA167" s="906"/>
    </row>
    <row r="168" spans="1:27">
      <c r="A168" s="936"/>
      <c r="B168" s="906"/>
      <c r="C168" s="906"/>
      <c r="D168" s="906"/>
      <c r="E168" s="906"/>
      <c r="F168" s="906"/>
      <c r="G168" s="906"/>
      <c r="H168" s="906"/>
      <c r="I168" s="906"/>
      <c r="J168" s="936"/>
      <c r="K168" s="906"/>
      <c r="L168" s="906"/>
      <c r="M168" s="906"/>
      <c r="N168" s="906"/>
      <c r="O168" s="906"/>
      <c r="P168" s="936"/>
      <c r="Q168" s="906"/>
      <c r="R168" s="903"/>
      <c r="S168" s="906"/>
      <c r="T168" s="906"/>
      <c r="U168" s="906"/>
      <c r="V168" s="936"/>
      <c r="W168" s="906"/>
      <c r="X168" s="906"/>
      <c r="Y168" s="903"/>
      <c r="Z168" s="906"/>
      <c r="AA168" s="906"/>
    </row>
    <row r="169" spans="1:27" ht="13.5" customHeight="1">
      <c r="A169" s="936"/>
      <c r="B169" s="906"/>
      <c r="C169" s="906"/>
      <c r="D169" s="906"/>
      <c r="E169" s="906"/>
      <c r="F169" s="906"/>
      <c r="G169" s="906"/>
      <c r="H169" s="2123"/>
      <c r="I169" s="2123"/>
      <c r="J169" s="2123"/>
      <c r="K169" s="2123"/>
      <c r="L169" s="2123"/>
      <c r="M169" s="2123"/>
      <c r="N169" s="2123"/>
      <c r="O169" s="2123"/>
      <c r="P169" s="2123"/>
      <c r="Q169" s="2123"/>
      <c r="R169" s="2123"/>
      <c r="S169" s="2123"/>
      <c r="T169" s="2123"/>
      <c r="U169" s="2123"/>
      <c r="V169" s="2123"/>
      <c r="W169" s="2123"/>
      <c r="X169" s="2123"/>
      <c r="Y169" s="2123"/>
      <c r="Z169" s="2123"/>
      <c r="AA169" s="2123"/>
    </row>
    <row r="170" spans="1:27">
      <c r="A170" s="936"/>
      <c r="B170" s="906"/>
      <c r="C170" s="906"/>
      <c r="D170" s="906"/>
      <c r="E170" s="906"/>
      <c r="F170" s="906"/>
      <c r="G170" s="906"/>
      <c r="H170" s="2123"/>
      <c r="I170" s="2123"/>
      <c r="J170" s="2123"/>
      <c r="K170" s="2123"/>
      <c r="L170" s="2123"/>
      <c r="M170" s="2123"/>
      <c r="N170" s="2123"/>
      <c r="O170" s="2123"/>
      <c r="P170" s="2123"/>
      <c r="Q170" s="2123"/>
      <c r="R170" s="2123"/>
      <c r="S170" s="2123"/>
      <c r="T170" s="2123"/>
      <c r="U170" s="2123"/>
      <c r="V170" s="2123"/>
      <c r="W170" s="2123"/>
      <c r="X170" s="2123"/>
      <c r="Y170" s="2123"/>
      <c r="Z170" s="2123"/>
      <c r="AA170" s="2123"/>
    </row>
    <row r="171" spans="1:27">
      <c r="A171" s="936"/>
      <c r="B171" s="906"/>
      <c r="C171" s="906"/>
      <c r="D171" s="906"/>
      <c r="E171" s="906"/>
      <c r="F171" s="906"/>
      <c r="G171" s="906"/>
      <c r="H171" s="2123"/>
      <c r="I171" s="2123"/>
      <c r="J171" s="2123"/>
      <c r="K171" s="2123"/>
      <c r="L171" s="2123"/>
      <c r="M171" s="2123"/>
      <c r="N171" s="2123"/>
      <c r="O171" s="2123"/>
      <c r="P171" s="2123"/>
      <c r="Q171" s="2123"/>
      <c r="R171" s="2123"/>
      <c r="S171" s="2123"/>
      <c r="T171" s="2123"/>
      <c r="U171" s="2123"/>
      <c r="V171" s="2123"/>
      <c r="W171" s="2123"/>
      <c r="X171" s="2123"/>
      <c r="Y171" s="2123"/>
      <c r="Z171" s="2123"/>
      <c r="AA171" s="2123"/>
    </row>
    <row r="172" spans="1:27">
      <c r="A172" s="936"/>
      <c r="B172" s="906"/>
      <c r="C172" s="906"/>
      <c r="D172" s="906"/>
      <c r="E172" s="906"/>
      <c r="F172" s="906"/>
      <c r="G172" s="906"/>
      <c r="H172" s="906"/>
      <c r="I172" s="906"/>
      <c r="J172" s="906"/>
      <c r="K172" s="906"/>
      <c r="L172" s="936"/>
      <c r="M172" s="906"/>
      <c r="N172" s="936"/>
      <c r="O172" s="906"/>
      <c r="P172" s="936"/>
      <c r="Q172" s="906"/>
      <c r="R172" s="906"/>
      <c r="S172" s="903"/>
      <c r="T172" s="903"/>
      <c r="U172" s="906"/>
      <c r="V172" s="906"/>
      <c r="W172" s="906"/>
      <c r="X172" s="906"/>
      <c r="Y172" s="906"/>
      <c r="Z172" s="906"/>
      <c r="AA172" s="906"/>
    </row>
    <row r="173" spans="1:27">
      <c r="A173" s="936"/>
      <c r="B173" s="906"/>
      <c r="C173" s="906"/>
      <c r="D173" s="906"/>
      <c r="E173" s="906"/>
      <c r="F173" s="906"/>
      <c r="G173" s="906"/>
      <c r="H173" s="906"/>
      <c r="I173" s="906"/>
      <c r="J173" s="906"/>
      <c r="K173" s="906"/>
      <c r="L173" s="936"/>
      <c r="M173" s="906"/>
      <c r="N173" s="936"/>
      <c r="O173" s="906"/>
      <c r="P173" s="936"/>
      <c r="Q173" s="906"/>
      <c r="R173" s="906"/>
      <c r="S173" s="903"/>
      <c r="T173" s="903"/>
      <c r="U173" s="906"/>
      <c r="V173" s="906"/>
      <c r="W173" s="906"/>
      <c r="X173" s="906"/>
      <c r="Y173" s="906"/>
      <c r="Z173" s="906"/>
      <c r="AA173" s="906"/>
    </row>
    <row r="174" spans="1:27" ht="13.5" customHeight="1">
      <c r="A174" s="936"/>
      <c r="B174" s="906"/>
      <c r="C174" s="906"/>
      <c r="D174" s="906"/>
      <c r="E174" s="906"/>
      <c r="F174" s="906"/>
      <c r="G174" s="906"/>
      <c r="H174" s="906"/>
      <c r="I174" s="906"/>
      <c r="J174" s="906"/>
      <c r="K174" s="906"/>
      <c r="L174" s="906"/>
      <c r="M174" s="906"/>
      <c r="N174" s="906"/>
      <c r="O174" s="906"/>
      <c r="P174" s="906"/>
      <c r="Q174" s="906"/>
      <c r="R174" s="906"/>
      <c r="S174" s="903"/>
      <c r="T174" s="903"/>
      <c r="U174" s="906"/>
      <c r="V174" s="906"/>
      <c r="W174" s="906"/>
      <c r="X174" s="906"/>
      <c r="Y174" s="906"/>
      <c r="Z174" s="906"/>
      <c r="AA174" s="906"/>
    </row>
    <row r="175" spans="1:27" ht="15" customHeight="1">
      <c r="A175" s="936"/>
      <c r="B175" s="906"/>
      <c r="C175" s="906"/>
      <c r="D175" s="906"/>
      <c r="E175" s="975"/>
      <c r="F175" s="1667"/>
      <c r="G175" s="1667"/>
      <c r="H175" s="1667"/>
      <c r="I175" s="975"/>
      <c r="J175" s="906"/>
      <c r="K175" s="906"/>
      <c r="L175" s="936"/>
      <c r="M175" s="906"/>
      <c r="N175" s="906"/>
      <c r="O175" s="906"/>
      <c r="P175" s="906"/>
      <c r="Q175" s="906"/>
      <c r="R175" s="975"/>
      <c r="S175" s="1667"/>
      <c r="T175" s="1667"/>
      <c r="U175" s="1667"/>
      <c r="V175" s="1667"/>
      <c r="W175" s="1667"/>
      <c r="X175" s="1667"/>
      <c r="Y175" s="1667"/>
      <c r="Z175" s="1667"/>
      <c r="AA175" s="975"/>
    </row>
    <row r="176" spans="1:27" ht="15" customHeight="1">
      <c r="A176" s="903"/>
      <c r="B176" s="903"/>
      <c r="C176" s="903"/>
      <c r="D176" s="903"/>
      <c r="E176" s="975"/>
      <c r="F176" s="1667"/>
      <c r="G176" s="1667"/>
      <c r="H176" s="1667"/>
      <c r="I176" s="975"/>
      <c r="J176" s="903"/>
      <c r="K176" s="906"/>
      <c r="L176" s="906"/>
      <c r="M176" s="906"/>
      <c r="N176" s="906"/>
      <c r="O176" s="906"/>
      <c r="P176" s="906"/>
      <c r="Q176" s="906"/>
      <c r="R176" s="975"/>
      <c r="S176" s="1667"/>
      <c r="T176" s="1667"/>
      <c r="U176" s="1667"/>
      <c r="V176" s="1667"/>
      <c r="W176" s="1667"/>
      <c r="X176" s="1667"/>
      <c r="Y176" s="1667"/>
      <c r="Z176" s="1667"/>
      <c r="AA176" s="934"/>
    </row>
    <row r="177" spans="1:27" ht="15" customHeight="1">
      <c r="A177" s="903"/>
      <c r="B177" s="903"/>
      <c r="C177" s="903"/>
      <c r="D177" s="903"/>
      <c r="E177" s="975"/>
      <c r="F177" s="1667"/>
      <c r="G177" s="1667"/>
      <c r="H177" s="1667"/>
      <c r="I177" s="975"/>
      <c r="J177" s="903"/>
      <c r="K177" s="906"/>
      <c r="L177" s="906"/>
      <c r="M177" s="906"/>
      <c r="N177" s="906"/>
      <c r="O177" s="906"/>
      <c r="P177" s="906"/>
      <c r="Q177" s="906"/>
      <c r="R177" s="975"/>
      <c r="S177" s="1667"/>
      <c r="T177" s="1667"/>
      <c r="U177" s="1667"/>
      <c r="V177" s="1667"/>
      <c r="W177" s="1667"/>
      <c r="X177" s="1667"/>
      <c r="Y177" s="1667"/>
      <c r="Z177" s="1667"/>
      <c r="AA177" s="934"/>
    </row>
    <row r="178" spans="1:27" ht="13.5" customHeight="1">
      <c r="A178" s="936"/>
      <c r="B178" s="906"/>
      <c r="C178" s="906"/>
      <c r="D178" s="906"/>
      <c r="E178" s="906"/>
      <c r="F178" s="906"/>
      <c r="G178" s="906"/>
      <c r="H178" s="906"/>
      <c r="I178" s="1802"/>
      <c r="J178" s="1802"/>
      <c r="K178" s="1802"/>
      <c r="L178" s="1802"/>
      <c r="M178" s="1802"/>
      <c r="N178" s="1802"/>
      <c r="O178" s="1802"/>
      <c r="P178" s="1802"/>
      <c r="Q178" s="1802"/>
      <c r="R178" s="1802"/>
      <c r="S178" s="1802"/>
      <c r="T178" s="1802"/>
      <c r="U178" s="1802"/>
      <c r="V178" s="1802"/>
      <c r="W178" s="1802"/>
      <c r="X178" s="1802"/>
      <c r="Y178" s="1802"/>
      <c r="Z178" s="1802"/>
      <c r="AA178" s="1802"/>
    </row>
    <row r="179" spans="1:27" ht="15.75" customHeight="1">
      <c r="A179" s="903"/>
      <c r="B179" s="903"/>
      <c r="C179" s="903"/>
      <c r="D179" s="903"/>
      <c r="E179" s="903"/>
      <c r="F179" s="903"/>
      <c r="G179" s="903"/>
      <c r="H179" s="903"/>
      <c r="I179" s="1802"/>
      <c r="J179" s="1802"/>
      <c r="K179" s="1802"/>
      <c r="L179" s="1802"/>
      <c r="M179" s="1802"/>
      <c r="N179" s="1802"/>
      <c r="O179" s="1802"/>
      <c r="P179" s="1802"/>
      <c r="Q179" s="1802"/>
      <c r="R179" s="1802"/>
      <c r="S179" s="1802"/>
      <c r="T179" s="1802"/>
      <c r="U179" s="1802"/>
      <c r="V179" s="1802"/>
      <c r="W179" s="1802"/>
      <c r="X179" s="1802"/>
      <c r="Y179" s="1802"/>
      <c r="Z179" s="1802"/>
      <c r="AA179" s="1802"/>
    </row>
    <row r="180" spans="1:27" ht="15.75" customHeight="1">
      <c r="A180" s="936"/>
      <c r="B180" s="906"/>
      <c r="C180" s="906"/>
      <c r="D180" s="906"/>
      <c r="E180" s="906"/>
      <c r="F180" s="906"/>
      <c r="G180" s="906"/>
      <c r="H180" s="906"/>
      <c r="I180" s="1802"/>
      <c r="J180" s="1726"/>
      <c r="K180" s="1726"/>
      <c r="L180" s="1726"/>
      <c r="M180" s="1726"/>
      <c r="N180" s="1726"/>
      <c r="O180" s="1726"/>
      <c r="P180" s="1726"/>
      <c r="Q180" s="1726"/>
      <c r="R180" s="1726"/>
      <c r="S180" s="1726"/>
      <c r="T180" s="1726"/>
      <c r="U180" s="1726"/>
      <c r="V180" s="1726"/>
      <c r="W180" s="1726"/>
      <c r="X180" s="1726"/>
      <c r="Y180" s="1726"/>
      <c r="Z180" s="1726"/>
      <c r="AA180" s="1726"/>
    </row>
    <row r="181" spans="1:27" ht="15.75" customHeight="1">
      <c r="A181" s="903"/>
      <c r="B181" s="903"/>
      <c r="C181" s="903"/>
      <c r="D181" s="903"/>
      <c r="E181" s="903"/>
      <c r="F181" s="903"/>
      <c r="G181" s="903"/>
      <c r="H181" s="903"/>
      <c r="I181" s="1726"/>
      <c r="J181" s="1726"/>
      <c r="K181" s="1726"/>
      <c r="L181" s="1726"/>
      <c r="M181" s="1726"/>
      <c r="N181" s="1726"/>
      <c r="O181" s="1726"/>
      <c r="P181" s="1726"/>
      <c r="Q181" s="1726"/>
      <c r="R181" s="1726"/>
      <c r="S181" s="1726"/>
      <c r="T181" s="1726"/>
      <c r="U181" s="1726"/>
      <c r="V181" s="1726"/>
      <c r="W181" s="1726"/>
      <c r="X181" s="1726"/>
      <c r="Y181" s="1726"/>
      <c r="Z181" s="1726"/>
      <c r="AA181" s="1726"/>
    </row>
    <row r="182" spans="1:27" ht="18" customHeight="1">
      <c r="A182" s="1682"/>
      <c r="B182" s="1682"/>
      <c r="C182" s="1682"/>
      <c r="D182" s="1682"/>
      <c r="E182" s="1682"/>
      <c r="F182" s="1682"/>
      <c r="G182" s="1682"/>
      <c r="H182" s="1682"/>
      <c r="I182" s="1682"/>
      <c r="J182" s="1682"/>
      <c r="K182" s="1682"/>
      <c r="L182" s="1682"/>
      <c r="M182" s="1682"/>
      <c r="N182" s="1682"/>
      <c r="O182" s="1682"/>
      <c r="P182" s="1682"/>
      <c r="Q182" s="1682"/>
      <c r="R182" s="1682"/>
      <c r="S182" s="1682"/>
      <c r="T182" s="1682"/>
      <c r="U182" s="1682"/>
      <c r="V182" s="1682"/>
      <c r="W182" s="1682"/>
      <c r="X182" s="1682"/>
      <c r="Y182" s="1682"/>
      <c r="Z182" s="1682"/>
      <c r="AA182" s="1682"/>
    </row>
    <row r="183" spans="1:27" ht="15.75" customHeight="1">
      <c r="A183" s="906"/>
      <c r="B183" s="906"/>
      <c r="C183" s="906"/>
      <c r="D183" s="906"/>
      <c r="E183" s="906"/>
      <c r="F183" s="906"/>
      <c r="G183" s="906"/>
      <c r="H183" s="906"/>
      <c r="I183" s="906"/>
      <c r="J183" s="906"/>
      <c r="K183" s="906"/>
      <c r="L183" s="906"/>
      <c r="M183" s="906"/>
      <c r="N183" s="906"/>
      <c r="O183" s="906"/>
      <c r="P183" s="906"/>
      <c r="Q183" s="906"/>
      <c r="R183" s="906"/>
      <c r="S183" s="906"/>
      <c r="T183" s="906"/>
      <c r="U183" s="906"/>
      <c r="V183" s="906"/>
      <c r="W183" s="906"/>
      <c r="X183" s="906"/>
      <c r="Y183" s="906"/>
      <c r="Z183" s="906"/>
      <c r="AA183" s="906"/>
    </row>
    <row r="184" spans="1:27" ht="15.75" customHeight="1">
      <c r="A184" s="936"/>
      <c r="B184" s="906"/>
      <c r="C184" s="906"/>
      <c r="D184" s="906"/>
      <c r="E184" s="906"/>
      <c r="F184" s="1667"/>
      <c r="G184" s="1667"/>
      <c r="H184" s="1667"/>
      <c r="I184" s="1667"/>
      <c r="K184" s="906"/>
      <c r="L184" s="906"/>
      <c r="M184" s="906"/>
      <c r="N184" s="906"/>
      <c r="O184" s="906"/>
      <c r="P184" s="906"/>
      <c r="Q184" s="906"/>
      <c r="R184" s="906"/>
      <c r="S184" s="906"/>
      <c r="T184" s="906"/>
      <c r="U184" s="906"/>
      <c r="V184" s="906"/>
      <c r="W184" s="906"/>
      <c r="X184" s="906"/>
      <c r="Y184" s="906"/>
      <c r="Z184" s="906"/>
      <c r="AA184" s="906"/>
    </row>
    <row r="185" spans="1:27" ht="15.75" customHeight="1">
      <c r="A185" s="936"/>
      <c r="B185" s="906"/>
      <c r="C185" s="906"/>
      <c r="D185" s="906"/>
      <c r="E185" s="906"/>
      <c r="F185" s="906"/>
      <c r="G185" s="1667"/>
      <c r="H185" s="1667"/>
      <c r="I185" s="906"/>
      <c r="J185" s="1700"/>
      <c r="K185" s="1700"/>
      <c r="L185" s="1700"/>
      <c r="M185" s="1700"/>
      <c r="N185" s="1700"/>
      <c r="O185" s="1700"/>
      <c r="P185" s="1700"/>
      <c r="Q185" s="1700"/>
      <c r="R185" s="1700"/>
      <c r="S185" s="1700"/>
      <c r="T185" s="1700"/>
      <c r="U185" s="1700"/>
      <c r="V185" s="1700"/>
      <c r="W185" s="1700"/>
      <c r="X185" s="1700"/>
      <c r="Y185" s="1700"/>
      <c r="Z185" s="1700"/>
      <c r="AA185" s="1700"/>
    </row>
    <row r="186" spans="1:27" ht="15.75" customHeight="1">
      <c r="A186" s="906"/>
      <c r="B186" s="906"/>
      <c r="C186" s="906"/>
      <c r="D186" s="906"/>
      <c r="E186" s="906"/>
      <c r="F186" s="906"/>
      <c r="G186" s="1667"/>
      <c r="H186" s="1667"/>
      <c r="I186" s="906"/>
      <c r="J186" s="1700"/>
      <c r="K186" s="1700"/>
      <c r="L186" s="1700"/>
      <c r="M186" s="1700"/>
      <c r="N186" s="1700"/>
      <c r="O186" s="1700"/>
      <c r="P186" s="1700"/>
      <c r="Q186" s="1700"/>
      <c r="R186" s="1700"/>
      <c r="S186" s="1700"/>
      <c r="T186" s="1700"/>
      <c r="U186" s="1700"/>
      <c r="V186" s="1700"/>
      <c r="W186" s="1700"/>
      <c r="X186" s="1700"/>
      <c r="Y186" s="1700"/>
      <c r="Z186" s="1700"/>
      <c r="AA186" s="1700"/>
    </row>
    <row r="187" spans="1:27" ht="15.75" customHeight="1">
      <c r="A187" s="906"/>
      <c r="B187" s="906"/>
      <c r="C187" s="906"/>
      <c r="D187" s="906"/>
      <c r="E187" s="906"/>
      <c r="F187" s="906"/>
      <c r="G187" s="1667"/>
      <c r="H187" s="1667"/>
      <c r="I187" s="906"/>
      <c r="J187" s="1700"/>
      <c r="K187" s="1700"/>
      <c r="L187" s="1700"/>
      <c r="M187" s="1700"/>
      <c r="N187" s="1700"/>
      <c r="O187" s="1700"/>
      <c r="P187" s="1700"/>
      <c r="Q187" s="1700"/>
      <c r="R187" s="1700"/>
      <c r="S187" s="1700"/>
      <c r="T187" s="1700"/>
      <c r="U187" s="1700"/>
      <c r="V187" s="1700"/>
      <c r="W187" s="1700"/>
      <c r="X187" s="1700"/>
      <c r="Y187" s="1700"/>
      <c r="Z187" s="1700"/>
      <c r="AA187" s="1700"/>
    </row>
    <row r="188" spans="1:27" ht="15.75" customHeight="1">
      <c r="A188" s="906"/>
      <c r="B188" s="906"/>
      <c r="C188" s="906"/>
      <c r="D188" s="906"/>
      <c r="E188" s="906"/>
      <c r="F188" s="906"/>
      <c r="G188" s="906"/>
      <c r="H188" s="906"/>
      <c r="I188" s="906"/>
      <c r="J188" s="906"/>
      <c r="K188" s="906"/>
      <c r="L188" s="906"/>
      <c r="M188" s="906"/>
      <c r="N188" s="906"/>
      <c r="O188" s="906"/>
      <c r="P188" s="906"/>
      <c r="Q188" s="906"/>
      <c r="R188" s="906"/>
      <c r="S188" s="906"/>
      <c r="T188" s="906"/>
      <c r="U188" s="906"/>
      <c r="V188" s="906"/>
      <c r="W188" s="906"/>
      <c r="X188" s="906"/>
      <c r="Y188" s="906"/>
      <c r="Z188" s="906"/>
      <c r="AA188" s="906"/>
    </row>
    <row r="189" spans="1:27" ht="15.75" customHeight="1">
      <c r="A189" s="936"/>
      <c r="B189" s="906"/>
      <c r="C189" s="906"/>
      <c r="D189" s="906"/>
      <c r="E189" s="906"/>
      <c r="F189" s="906"/>
      <c r="G189" s="906"/>
      <c r="H189" s="906"/>
      <c r="I189" s="906"/>
      <c r="J189" s="906"/>
      <c r="K189" s="906"/>
      <c r="L189" s="906"/>
      <c r="M189" s="906"/>
      <c r="N189" s="906"/>
      <c r="O189" s="906"/>
      <c r="P189" s="906"/>
      <c r="Q189" s="906"/>
      <c r="R189" s="906"/>
      <c r="S189" s="906"/>
      <c r="T189" s="906"/>
      <c r="U189" s="906"/>
      <c r="V189" s="906"/>
      <c r="W189" s="906"/>
      <c r="X189" s="906"/>
      <c r="Y189" s="906"/>
      <c r="Z189" s="906"/>
      <c r="AA189" s="906"/>
    </row>
    <row r="190" spans="1:27">
      <c r="A190" s="936"/>
      <c r="B190" s="936"/>
      <c r="C190" s="906"/>
      <c r="D190" s="906"/>
      <c r="E190" s="936"/>
      <c r="F190" s="906"/>
      <c r="G190" s="906"/>
      <c r="H190" s="936"/>
      <c r="I190" s="906"/>
      <c r="J190" s="906"/>
      <c r="K190" s="936"/>
      <c r="L190" s="906"/>
      <c r="M190" s="906"/>
      <c r="N190" s="936"/>
      <c r="O190" s="906"/>
      <c r="P190" s="906"/>
      <c r="Q190" s="906"/>
      <c r="R190" s="936"/>
      <c r="S190" s="906"/>
      <c r="T190" s="906"/>
      <c r="U190" s="906"/>
      <c r="V190" s="906"/>
      <c r="W190" s="936"/>
      <c r="X190" s="945"/>
      <c r="Y190" s="906"/>
      <c r="Z190" s="906"/>
      <c r="AA190" s="903"/>
    </row>
    <row r="191" spans="1:27" ht="15.75" customHeight="1">
      <c r="A191" s="936"/>
      <c r="B191" s="906"/>
      <c r="C191" s="906"/>
      <c r="D191" s="906"/>
      <c r="E191" s="906"/>
      <c r="F191" s="906"/>
      <c r="G191" s="906"/>
      <c r="H191" s="906"/>
      <c r="I191" s="906"/>
      <c r="J191" s="906"/>
      <c r="K191" s="906"/>
      <c r="L191" s="906"/>
      <c r="M191" s="906"/>
      <c r="N191" s="906"/>
      <c r="O191" s="906"/>
      <c r="P191" s="906"/>
      <c r="Q191" s="906"/>
      <c r="R191" s="906"/>
      <c r="S191" s="906"/>
      <c r="T191" s="906"/>
      <c r="U191" s="906"/>
      <c r="V191" s="906"/>
      <c r="W191" s="906"/>
      <c r="X191" s="906"/>
      <c r="Y191" s="906"/>
      <c r="Z191" s="906"/>
      <c r="AA191" s="906"/>
    </row>
    <row r="192" spans="1:27" ht="15.75" customHeight="1">
      <c r="A192" s="936"/>
      <c r="B192" s="906"/>
      <c r="C192" s="906"/>
      <c r="D192" s="906"/>
      <c r="E192" s="906"/>
      <c r="F192" s="906"/>
      <c r="G192" s="906"/>
      <c r="H192" s="906"/>
      <c r="I192" s="906"/>
      <c r="J192" s="906"/>
      <c r="K192" s="906"/>
      <c r="L192" s="906"/>
      <c r="M192" s="906"/>
      <c r="N192" s="906"/>
      <c r="O192" s="906"/>
      <c r="P192" s="906"/>
      <c r="Q192" s="906"/>
      <c r="R192" s="906"/>
      <c r="S192" s="906"/>
      <c r="T192" s="906"/>
      <c r="U192" s="906"/>
      <c r="V192" s="906"/>
      <c r="W192" s="906"/>
      <c r="X192" s="906"/>
      <c r="Y192" s="906"/>
      <c r="Z192" s="906"/>
      <c r="AA192" s="906"/>
    </row>
    <row r="193" spans="1:27" ht="15.75" customHeight="1">
      <c r="A193" s="936"/>
      <c r="B193" s="906"/>
      <c r="C193" s="906"/>
      <c r="D193" s="906"/>
      <c r="E193" s="906"/>
      <c r="F193" s="906"/>
      <c r="G193" s="906"/>
      <c r="H193" s="906"/>
      <c r="I193" s="906"/>
      <c r="J193" s="906"/>
      <c r="K193" s="906"/>
      <c r="L193" s="906"/>
      <c r="M193" s="906"/>
      <c r="N193" s="906"/>
      <c r="O193" s="906"/>
      <c r="P193" s="906"/>
      <c r="Q193" s="906"/>
      <c r="R193" s="906"/>
      <c r="S193" s="906"/>
      <c r="T193" s="906"/>
      <c r="U193" s="906"/>
      <c r="V193" s="906"/>
      <c r="W193" s="906"/>
      <c r="X193" s="906"/>
      <c r="Y193" s="906"/>
      <c r="Z193" s="906"/>
      <c r="AA193" s="906"/>
    </row>
    <row r="194" spans="1:27" ht="15.75" customHeight="1">
      <c r="A194" s="906"/>
      <c r="B194" s="906"/>
      <c r="C194" s="906"/>
      <c r="D194" s="906"/>
      <c r="E194" s="906"/>
      <c r="F194" s="906"/>
      <c r="G194" s="906"/>
      <c r="H194" s="906"/>
      <c r="I194" s="906"/>
      <c r="J194" s="906"/>
      <c r="K194" s="1667"/>
      <c r="L194" s="1667"/>
      <c r="M194" s="1667"/>
      <c r="N194" s="906"/>
      <c r="O194" s="906"/>
      <c r="P194" s="906"/>
      <c r="Q194" s="906"/>
      <c r="R194" s="906"/>
      <c r="S194" s="906"/>
      <c r="T194" s="906"/>
      <c r="U194" s="906"/>
      <c r="V194" s="906"/>
      <c r="W194" s="906"/>
      <c r="X194" s="906"/>
      <c r="Y194" s="906"/>
      <c r="Z194" s="906"/>
      <c r="AA194" s="906"/>
    </row>
    <row r="195" spans="1:27" ht="15.75" customHeight="1">
      <c r="A195" s="906"/>
      <c r="B195" s="906"/>
      <c r="C195" s="906"/>
      <c r="D195" s="906"/>
      <c r="E195" s="906"/>
      <c r="F195" s="906"/>
      <c r="G195" s="906"/>
      <c r="H195" s="906"/>
      <c r="I195" s="906"/>
      <c r="J195" s="906"/>
      <c r="K195" s="1667"/>
      <c r="L195" s="1667"/>
      <c r="M195" s="1667"/>
      <c r="N195" s="906"/>
      <c r="O195" s="906"/>
      <c r="P195" s="906"/>
      <c r="Q195" s="906"/>
      <c r="R195" s="906"/>
      <c r="S195" s="906"/>
      <c r="T195" s="906"/>
      <c r="U195" s="906"/>
      <c r="V195" s="906"/>
      <c r="W195" s="906"/>
      <c r="X195" s="906"/>
      <c r="Y195" s="906"/>
      <c r="Z195" s="906"/>
      <c r="AA195" s="906"/>
    </row>
    <row r="196" spans="1:27" ht="15.75" customHeight="1">
      <c r="A196" s="906"/>
      <c r="B196" s="906"/>
      <c r="C196" s="906"/>
      <c r="D196" s="906"/>
      <c r="E196" s="906"/>
      <c r="F196" s="906"/>
      <c r="G196" s="906"/>
      <c r="H196" s="906"/>
      <c r="I196" s="906"/>
      <c r="J196" s="906"/>
      <c r="K196" s="1667"/>
      <c r="L196" s="1667"/>
      <c r="M196" s="1667"/>
      <c r="N196" s="906"/>
      <c r="O196" s="906"/>
      <c r="P196" s="906"/>
      <c r="Q196" s="906"/>
      <c r="R196" s="906"/>
      <c r="S196" s="906"/>
      <c r="T196" s="906"/>
      <c r="U196" s="906"/>
      <c r="V196" s="906"/>
      <c r="W196" s="906"/>
      <c r="X196" s="906"/>
      <c r="Y196" s="906"/>
      <c r="Z196" s="906"/>
      <c r="AA196" s="906"/>
    </row>
    <row r="197" spans="1:27" ht="15.75" customHeight="1">
      <c r="A197" s="906"/>
      <c r="B197" s="906"/>
      <c r="C197" s="906"/>
      <c r="D197" s="906"/>
      <c r="E197" s="906"/>
      <c r="F197" s="906"/>
      <c r="G197" s="906"/>
      <c r="H197" s="906"/>
      <c r="I197" s="906"/>
      <c r="J197" s="906"/>
      <c r="K197" s="1667"/>
      <c r="L197" s="1667"/>
      <c r="M197" s="1667"/>
      <c r="N197" s="906"/>
      <c r="O197" s="906"/>
      <c r="P197" s="906"/>
      <c r="Q197" s="906"/>
      <c r="R197" s="906"/>
      <c r="S197" s="906"/>
      <c r="T197" s="906"/>
      <c r="U197" s="906"/>
      <c r="V197" s="906"/>
      <c r="W197" s="906"/>
      <c r="X197" s="906"/>
      <c r="Y197" s="906"/>
      <c r="Z197" s="906"/>
      <c r="AA197" s="906"/>
    </row>
    <row r="198" spans="1:27" ht="15.75" customHeight="1">
      <c r="A198" s="936"/>
      <c r="B198" s="906"/>
      <c r="C198" s="906"/>
      <c r="D198" s="906"/>
      <c r="E198" s="906"/>
      <c r="F198" s="906"/>
      <c r="G198" s="906"/>
      <c r="H198" s="906"/>
      <c r="I198" s="906"/>
      <c r="J198" s="906"/>
      <c r="K198" s="906"/>
      <c r="L198" s="906"/>
      <c r="M198" s="906"/>
      <c r="N198" s="906"/>
      <c r="O198" s="906"/>
      <c r="P198" s="906"/>
      <c r="Q198" s="906"/>
      <c r="R198" s="906"/>
      <c r="S198" s="906"/>
      <c r="T198" s="906"/>
      <c r="U198" s="906"/>
      <c r="V198" s="906"/>
      <c r="W198" s="906"/>
      <c r="X198" s="906"/>
      <c r="Y198" s="906"/>
      <c r="Z198" s="906"/>
      <c r="AA198" s="906"/>
    </row>
    <row r="199" spans="1:27" ht="15.75" customHeight="1">
      <c r="A199" s="906"/>
      <c r="B199" s="906"/>
      <c r="C199" s="906"/>
      <c r="D199" s="906"/>
      <c r="E199" s="906"/>
      <c r="F199" s="906"/>
      <c r="G199" s="906"/>
      <c r="H199" s="906"/>
      <c r="I199" s="906"/>
      <c r="J199" s="906"/>
      <c r="K199" s="2121"/>
      <c r="L199" s="2121"/>
      <c r="M199" s="2121"/>
      <c r="N199" s="2121"/>
      <c r="O199" s="906"/>
      <c r="P199" s="906"/>
      <c r="Q199" s="906"/>
      <c r="R199" s="906"/>
      <c r="S199" s="906"/>
      <c r="T199" s="906"/>
      <c r="U199" s="906"/>
      <c r="V199" s="906"/>
      <c r="W199" s="906"/>
      <c r="X199" s="906"/>
      <c r="Y199" s="906"/>
      <c r="Z199" s="906"/>
      <c r="AA199" s="906"/>
    </row>
    <row r="200" spans="1:27" ht="15.75" customHeight="1">
      <c r="A200" s="906"/>
      <c r="B200" s="906"/>
      <c r="C200" s="906"/>
      <c r="D200" s="906"/>
      <c r="E200" s="906"/>
      <c r="F200" s="906"/>
      <c r="G200" s="906"/>
      <c r="H200" s="906"/>
      <c r="I200" s="906"/>
      <c r="J200" s="906"/>
      <c r="K200" s="2121"/>
      <c r="L200" s="2121"/>
      <c r="M200" s="2121"/>
      <c r="N200" s="2121"/>
      <c r="O200" s="906"/>
      <c r="P200" s="906"/>
      <c r="Q200" s="906"/>
      <c r="R200" s="906"/>
      <c r="S200" s="906"/>
      <c r="T200" s="906"/>
      <c r="U200" s="906"/>
      <c r="V200" s="906"/>
      <c r="W200" s="906"/>
      <c r="X200" s="906"/>
      <c r="Y200" s="906"/>
      <c r="Z200" s="906"/>
      <c r="AA200" s="906"/>
    </row>
    <row r="201" spans="1:27" ht="15.75" customHeight="1">
      <c r="A201" s="936"/>
      <c r="B201" s="906"/>
      <c r="C201" s="906"/>
      <c r="D201" s="906"/>
      <c r="E201" s="906"/>
      <c r="F201" s="906"/>
      <c r="G201" s="906"/>
      <c r="H201" s="906"/>
      <c r="I201" s="906"/>
      <c r="J201" s="906"/>
      <c r="K201" s="906"/>
      <c r="L201" s="906"/>
      <c r="M201" s="906"/>
      <c r="N201" s="906"/>
      <c r="O201" s="906"/>
      <c r="P201" s="906"/>
      <c r="Q201" s="906"/>
      <c r="R201" s="906"/>
      <c r="S201" s="906"/>
      <c r="T201" s="906"/>
      <c r="U201" s="906"/>
      <c r="V201" s="906"/>
      <c r="W201" s="906"/>
      <c r="X201" s="906"/>
      <c r="Y201" s="906"/>
      <c r="Z201" s="906"/>
      <c r="AA201" s="906"/>
    </row>
    <row r="202" spans="1:27" ht="15.75" customHeight="1">
      <c r="A202" s="936"/>
      <c r="B202" s="906"/>
      <c r="C202" s="906"/>
      <c r="D202" s="906"/>
      <c r="E202" s="906"/>
      <c r="F202" s="906"/>
      <c r="G202" s="906"/>
      <c r="H202" s="906"/>
      <c r="I202" s="906"/>
      <c r="J202" s="906"/>
      <c r="K202" s="906"/>
      <c r="L202" s="906"/>
      <c r="M202" s="906"/>
      <c r="N202" s="906"/>
      <c r="O202" s="906"/>
      <c r="P202" s="906"/>
      <c r="Q202" s="906"/>
      <c r="R202" s="906"/>
      <c r="S202" s="906"/>
      <c r="T202" s="906"/>
      <c r="U202" s="906"/>
      <c r="V202" s="906"/>
      <c r="W202" s="906"/>
      <c r="X202" s="906"/>
      <c r="Y202" s="906"/>
      <c r="Z202" s="906"/>
      <c r="AA202" s="906"/>
    </row>
    <row r="203" spans="1:27" ht="15.75" customHeight="1">
      <c r="A203" s="906"/>
      <c r="B203" s="906"/>
      <c r="C203" s="906"/>
      <c r="D203" s="906"/>
      <c r="E203" s="906"/>
      <c r="F203" s="906"/>
      <c r="G203" s="906"/>
      <c r="H203" s="906"/>
      <c r="I203" s="906"/>
      <c r="J203" s="906"/>
      <c r="K203" s="906"/>
      <c r="L203" s="906"/>
      <c r="M203" s="906"/>
      <c r="N203" s="906"/>
      <c r="O203" s="906"/>
      <c r="P203" s="906"/>
      <c r="Q203" s="906"/>
      <c r="R203" s="906"/>
      <c r="S203" s="906"/>
      <c r="T203" s="906"/>
      <c r="U203" s="936"/>
      <c r="V203" s="906"/>
      <c r="W203" s="906"/>
      <c r="X203" s="936"/>
      <c r="Y203" s="906"/>
      <c r="Z203" s="906"/>
      <c r="AA203" s="906"/>
    </row>
    <row r="204" spans="1:27" ht="15.75" customHeight="1">
      <c r="A204" s="906"/>
      <c r="B204" s="906"/>
      <c r="C204" s="906"/>
      <c r="D204" s="906"/>
      <c r="E204" s="906"/>
      <c r="F204" s="906"/>
      <c r="G204" s="906"/>
      <c r="H204" s="906"/>
      <c r="I204" s="906"/>
      <c r="J204" s="906"/>
      <c r="K204" s="906"/>
      <c r="L204" s="906"/>
      <c r="M204" s="906"/>
      <c r="N204" s="906"/>
      <c r="O204" s="906"/>
      <c r="P204" s="906"/>
      <c r="Q204" s="906"/>
      <c r="R204" s="906"/>
      <c r="S204" s="906"/>
      <c r="T204" s="906"/>
      <c r="U204" s="906"/>
      <c r="V204" s="906"/>
      <c r="W204" s="906"/>
      <c r="X204" s="906"/>
      <c r="Y204" s="906"/>
      <c r="Z204" s="906"/>
      <c r="AA204" s="906"/>
    </row>
    <row r="205" spans="1:27" ht="15.75" customHeight="1">
      <c r="A205" s="906"/>
      <c r="B205" s="906"/>
      <c r="C205" s="906"/>
      <c r="D205" s="906"/>
      <c r="E205" s="906"/>
      <c r="F205" s="906"/>
      <c r="G205" s="906"/>
      <c r="H205" s="906"/>
      <c r="I205" s="906"/>
      <c r="J205" s="906"/>
      <c r="K205" s="906"/>
      <c r="L205" s="906"/>
      <c r="M205" s="906"/>
      <c r="N205" s="906"/>
      <c r="O205" s="906"/>
      <c r="P205" s="906"/>
      <c r="Q205" s="906"/>
      <c r="R205" s="906"/>
      <c r="S205" s="906"/>
      <c r="T205" s="906"/>
      <c r="U205" s="906"/>
      <c r="V205" s="906"/>
      <c r="W205" s="906"/>
      <c r="X205" s="906"/>
      <c r="Y205" s="906"/>
      <c r="Z205" s="906"/>
      <c r="AA205" s="906"/>
    </row>
    <row r="206" spans="1:27" ht="15.75" customHeight="1">
      <c r="A206" s="906"/>
      <c r="B206" s="906"/>
      <c r="C206" s="906"/>
      <c r="D206" s="906"/>
      <c r="E206" s="906"/>
      <c r="F206" s="906"/>
      <c r="G206" s="906"/>
      <c r="H206" s="906"/>
      <c r="I206" s="906"/>
      <c r="J206" s="906"/>
      <c r="K206" s="906"/>
      <c r="L206" s="906"/>
      <c r="M206" s="906"/>
      <c r="N206" s="906"/>
      <c r="O206" s="906"/>
      <c r="P206" s="906"/>
      <c r="Q206" s="906"/>
      <c r="R206" s="906"/>
      <c r="S206" s="906"/>
      <c r="T206" s="906"/>
      <c r="U206" s="906"/>
      <c r="V206" s="906"/>
      <c r="W206" s="906"/>
      <c r="X206" s="906"/>
      <c r="Y206" s="906"/>
      <c r="Z206" s="906"/>
      <c r="AA206" s="906"/>
    </row>
    <row r="207" spans="1:27" ht="15.75" customHeight="1">
      <c r="A207" s="906"/>
      <c r="B207" s="906"/>
      <c r="C207" s="906"/>
      <c r="D207" s="906"/>
      <c r="E207" s="906"/>
      <c r="F207" s="906"/>
      <c r="G207" s="906"/>
      <c r="H207" s="906"/>
      <c r="I207" s="906"/>
      <c r="J207" s="906"/>
      <c r="K207" s="906"/>
      <c r="L207" s="906"/>
      <c r="M207" s="906"/>
      <c r="N207" s="906"/>
      <c r="O207" s="906"/>
      <c r="P207" s="906"/>
      <c r="Q207" s="906"/>
      <c r="R207" s="906"/>
      <c r="S207" s="906"/>
      <c r="T207" s="906"/>
      <c r="U207" s="906"/>
      <c r="V207" s="906"/>
      <c r="W207" s="906"/>
      <c r="X207" s="906"/>
      <c r="Y207" s="906"/>
      <c r="Z207" s="906"/>
      <c r="AA207" s="906"/>
    </row>
    <row r="208" spans="1:27" ht="15.75" customHeight="1">
      <c r="A208" s="906"/>
      <c r="B208" s="906"/>
      <c r="C208" s="906"/>
      <c r="D208" s="906"/>
      <c r="E208" s="906"/>
      <c r="F208" s="906"/>
      <c r="G208" s="906"/>
      <c r="H208" s="906"/>
      <c r="I208" s="906"/>
      <c r="J208" s="906"/>
      <c r="K208" s="906"/>
      <c r="L208" s="906"/>
      <c r="M208" s="906"/>
      <c r="N208" s="906"/>
      <c r="O208" s="906"/>
      <c r="P208" s="906"/>
      <c r="Q208" s="906"/>
      <c r="R208" s="906"/>
      <c r="S208" s="906"/>
      <c r="T208" s="906"/>
      <c r="U208" s="906"/>
      <c r="V208" s="906"/>
      <c r="W208" s="906"/>
      <c r="X208" s="906"/>
      <c r="Y208" s="906"/>
      <c r="Z208" s="906"/>
      <c r="AA208" s="906"/>
    </row>
    <row r="209" spans="1:27" ht="15.75" customHeight="1">
      <c r="A209" s="906"/>
      <c r="B209" s="906"/>
      <c r="C209" s="906"/>
      <c r="D209" s="906"/>
      <c r="E209" s="906"/>
      <c r="F209" s="906"/>
      <c r="G209" s="906"/>
      <c r="H209" s="906"/>
      <c r="I209" s="906"/>
      <c r="J209" s="906"/>
      <c r="K209" s="906"/>
      <c r="L209" s="906"/>
      <c r="M209" s="906"/>
      <c r="N209" s="906"/>
      <c r="O209" s="906"/>
      <c r="P209" s="906"/>
      <c r="Q209" s="906"/>
      <c r="R209" s="906"/>
      <c r="S209" s="906"/>
      <c r="T209" s="906"/>
      <c r="U209" s="906"/>
      <c r="V209" s="906"/>
      <c r="W209" s="906"/>
      <c r="X209" s="906"/>
      <c r="Y209" s="906"/>
      <c r="Z209" s="906"/>
      <c r="AA209" s="906"/>
    </row>
    <row r="210" spans="1:27" ht="15.75" customHeight="1">
      <c r="A210" s="936"/>
      <c r="B210" s="906"/>
      <c r="C210" s="906"/>
      <c r="D210" s="906"/>
      <c r="E210" s="906"/>
      <c r="F210" s="906"/>
      <c r="G210" s="906"/>
      <c r="H210" s="906"/>
      <c r="I210" s="906"/>
      <c r="J210" s="906"/>
      <c r="K210" s="906"/>
      <c r="L210" s="906"/>
      <c r="M210" s="906"/>
      <c r="N210" s="906"/>
      <c r="O210" s="906"/>
      <c r="P210" s="906"/>
      <c r="Q210" s="906"/>
      <c r="R210" s="906"/>
      <c r="S210" s="906"/>
      <c r="T210" s="906"/>
      <c r="U210" s="906"/>
      <c r="V210" s="906"/>
      <c r="W210" s="906"/>
      <c r="X210" s="906"/>
      <c r="Y210" s="906"/>
      <c r="Z210" s="906"/>
      <c r="AA210" s="906"/>
    </row>
    <row r="211" spans="1:27" ht="15.75" customHeight="1">
      <c r="A211" s="906"/>
      <c r="B211" s="906"/>
      <c r="C211" s="906"/>
      <c r="D211" s="906"/>
      <c r="E211" s="906"/>
      <c r="F211" s="906"/>
      <c r="G211" s="906"/>
      <c r="H211" s="906"/>
      <c r="I211" s="975"/>
      <c r="J211" s="1667"/>
      <c r="K211" s="1667"/>
      <c r="L211" s="1667"/>
      <c r="M211" s="1667"/>
      <c r="N211" s="975"/>
      <c r="O211" s="975"/>
      <c r="P211" s="1667"/>
      <c r="Q211" s="1667"/>
      <c r="R211" s="1667"/>
      <c r="S211" s="1667"/>
      <c r="T211" s="975"/>
      <c r="U211" s="975"/>
      <c r="V211" s="1667"/>
      <c r="W211" s="1667"/>
      <c r="X211" s="1667"/>
      <c r="Y211" s="1667"/>
      <c r="Z211" s="945"/>
      <c r="AA211" s="906"/>
    </row>
    <row r="212" spans="1:27" ht="15.75" customHeight="1">
      <c r="A212" s="906"/>
      <c r="B212" s="906"/>
      <c r="C212" s="906"/>
      <c r="D212" s="975"/>
      <c r="E212" s="1667"/>
      <c r="F212" s="1667"/>
      <c r="G212" s="975"/>
      <c r="H212" s="906"/>
      <c r="I212" s="975"/>
      <c r="J212" s="2120"/>
      <c r="K212" s="2120"/>
      <c r="L212" s="2120"/>
      <c r="M212" s="2120"/>
      <c r="N212" s="975"/>
      <c r="O212" s="975"/>
      <c r="P212" s="2120"/>
      <c r="Q212" s="2120"/>
      <c r="R212" s="2120"/>
      <c r="S212" s="2120"/>
      <c r="T212" s="975"/>
      <c r="U212" s="975"/>
      <c r="V212" s="1753"/>
      <c r="W212" s="1753"/>
      <c r="X212" s="1753"/>
      <c r="Y212" s="1753"/>
      <c r="Z212" s="906"/>
      <c r="AA212" s="906"/>
    </row>
    <row r="213" spans="1:27" ht="15.75" customHeight="1">
      <c r="A213" s="906"/>
      <c r="B213" s="906"/>
      <c r="C213" s="906"/>
      <c r="D213" s="975"/>
      <c r="E213" s="1667"/>
      <c r="F213" s="1667"/>
      <c r="G213" s="975"/>
      <c r="H213" s="906"/>
      <c r="I213" s="975"/>
      <c r="J213" s="2120"/>
      <c r="K213" s="2120"/>
      <c r="L213" s="2120"/>
      <c r="M213" s="2120"/>
      <c r="N213" s="975"/>
      <c r="O213" s="975"/>
      <c r="P213" s="2120"/>
      <c r="Q213" s="2120"/>
      <c r="R213" s="2120"/>
      <c r="S213" s="2120"/>
      <c r="T213" s="975"/>
      <c r="U213" s="975"/>
      <c r="V213" s="1753"/>
      <c r="W213" s="1753"/>
      <c r="X213" s="1753"/>
      <c r="Y213" s="1753"/>
      <c r="Z213" s="906"/>
      <c r="AA213" s="906"/>
    </row>
    <row r="214" spans="1:27" ht="15.75" customHeight="1">
      <c r="A214" s="906"/>
      <c r="B214" s="906"/>
      <c r="C214" s="906"/>
      <c r="D214" s="975"/>
      <c r="E214" s="1667"/>
      <c r="F214" s="1667"/>
      <c r="G214" s="975"/>
      <c r="H214" s="906"/>
      <c r="I214" s="975"/>
      <c r="J214" s="2120"/>
      <c r="K214" s="2120"/>
      <c r="L214" s="2120"/>
      <c r="M214" s="2120"/>
      <c r="N214" s="975"/>
      <c r="O214" s="975"/>
      <c r="P214" s="2120"/>
      <c r="Q214" s="2120"/>
      <c r="R214" s="2120"/>
      <c r="S214" s="2120"/>
      <c r="T214" s="975"/>
      <c r="U214" s="975"/>
      <c r="V214" s="1753"/>
      <c r="W214" s="1753"/>
      <c r="X214" s="1753"/>
      <c r="Y214" s="1753"/>
      <c r="Z214" s="906"/>
      <c r="AA214" s="906"/>
    </row>
    <row r="215" spans="1:27" ht="15.75" customHeight="1">
      <c r="A215" s="906"/>
      <c r="B215" s="906"/>
      <c r="C215" s="906"/>
      <c r="D215" s="975"/>
      <c r="E215" s="1667"/>
      <c r="F215" s="1667"/>
      <c r="G215" s="975"/>
      <c r="H215" s="906"/>
      <c r="I215" s="975"/>
      <c r="J215" s="2120"/>
      <c r="K215" s="2120"/>
      <c r="L215" s="2120"/>
      <c r="M215" s="2120"/>
      <c r="N215" s="975"/>
      <c r="O215" s="975"/>
      <c r="P215" s="2120"/>
      <c r="Q215" s="2120"/>
      <c r="R215" s="2120"/>
      <c r="S215" s="2120"/>
      <c r="T215" s="975"/>
      <c r="U215" s="975"/>
      <c r="V215" s="1753"/>
      <c r="W215" s="1753"/>
      <c r="X215" s="1753"/>
      <c r="Y215" s="1753"/>
      <c r="Z215" s="906"/>
      <c r="AA215" s="906"/>
    </row>
    <row r="216" spans="1:27" ht="15.75" customHeight="1">
      <c r="A216" s="906"/>
      <c r="B216" s="906"/>
      <c r="C216" s="906"/>
      <c r="D216" s="975"/>
      <c r="E216" s="906"/>
      <c r="F216" s="906"/>
      <c r="G216" s="975"/>
      <c r="H216" s="906"/>
      <c r="I216" s="975"/>
      <c r="J216" s="906"/>
      <c r="K216" s="906"/>
      <c r="L216" s="906"/>
      <c r="M216" s="906"/>
      <c r="N216" s="975"/>
      <c r="O216" s="975"/>
      <c r="P216" s="975"/>
      <c r="Q216" s="906"/>
      <c r="R216" s="906"/>
      <c r="S216" s="975"/>
      <c r="T216" s="975"/>
      <c r="U216" s="975"/>
      <c r="V216" s="906"/>
      <c r="W216" s="906"/>
      <c r="X216" s="906"/>
      <c r="Y216" s="906"/>
      <c r="Z216" s="906"/>
      <c r="AA216" s="906"/>
    </row>
    <row r="217" spans="1:27" ht="15.75" customHeight="1">
      <c r="A217" s="906"/>
      <c r="B217" s="906"/>
      <c r="C217" s="906"/>
      <c r="D217" s="975"/>
      <c r="E217" s="906"/>
      <c r="F217" s="906"/>
      <c r="G217" s="975"/>
      <c r="H217" s="906"/>
      <c r="I217" s="975"/>
      <c r="J217" s="906"/>
      <c r="K217" s="906"/>
      <c r="L217" s="906"/>
      <c r="M217" s="906"/>
      <c r="N217" s="975"/>
      <c r="O217" s="975"/>
      <c r="P217" s="975"/>
      <c r="Q217" s="906"/>
      <c r="R217" s="906"/>
      <c r="S217" s="975"/>
      <c r="T217" s="975"/>
      <c r="U217" s="975"/>
      <c r="V217" s="906"/>
      <c r="W217" s="906"/>
      <c r="X217" s="906"/>
      <c r="Y217" s="906"/>
      <c r="Z217" s="906"/>
      <c r="AA217" s="906"/>
    </row>
    <row r="218" spans="1:27" ht="15.75" customHeight="1">
      <c r="A218" s="906"/>
      <c r="B218" s="906"/>
      <c r="C218" s="906"/>
      <c r="D218" s="975"/>
      <c r="E218" s="906"/>
      <c r="F218" s="906"/>
      <c r="G218" s="975"/>
      <c r="H218" s="906"/>
      <c r="I218" s="975"/>
      <c r="J218" s="906"/>
      <c r="K218" s="906"/>
      <c r="L218" s="906"/>
      <c r="M218" s="906"/>
      <c r="N218" s="975"/>
      <c r="O218" s="975"/>
      <c r="P218" s="975"/>
      <c r="Q218" s="906"/>
      <c r="R218" s="906"/>
      <c r="S218" s="975"/>
      <c r="T218" s="975"/>
      <c r="U218" s="975"/>
      <c r="V218" s="906"/>
      <c r="W218" s="906"/>
      <c r="X218" s="906"/>
      <c r="Y218" s="906"/>
      <c r="Z218" s="906"/>
      <c r="AA218" s="906"/>
    </row>
    <row r="219" spans="1:27" ht="15.75" customHeight="1">
      <c r="A219" s="906"/>
      <c r="B219" s="906"/>
      <c r="C219" s="906"/>
      <c r="D219" s="975"/>
      <c r="E219" s="906"/>
      <c r="F219" s="906"/>
      <c r="G219" s="975"/>
      <c r="H219" s="906"/>
      <c r="I219" s="975"/>
      <c r="J219" s="906"/>
      <c r="K219" s="906"/>
      <c r="L219" s="906"/>
      <c r="M219" s="906"/>
      <c r="N219" s="975"/>
      <c r="O219" s="975"/>
      <c r="P219" s="975"/>
      <c r="Q219" s="906"/>
      <c r="R219" s="906"/>
      <c r="S219" s="975"/>
      <c r="T219" s="975"/>
      <c r="U219" s="975"/>
      <c r="V219" s="906"/>
      <c r="W219" s="906"/>
      <c r="X219" s="906"/>
      <c r="Y219" s="906"/>
      <c r="Z219" s="906"/>
      <c r="AA219" s="906"/>
    </row>
    <row r="220" spans="1:27" ht="15.75" customHeight="1">
      <c r="A220" s="906"/>
      <c r="B220" s="906"/>
      <c r="C220" s="906"/>
      <c r="D220" s="906"/>
      <c r="E220" s="906"/>
      <c r="F220" s="906"/>
      <c r="G220" s="906"/>
      <c r="H220" s="906"/>
      <c r="I220" s="975"/>
      <c r="J220" s="2120"/>
      <c r="K220" s="2120"/>
      <c r="L220" s="2120"/>
      <c r="M220" s="2120"/>
      <c r="N220" s="975"/>
      <c r="O220" s="975"/>
      <c r="P220" s="2120"/>
      <c r="Q220" s="2120"/>
      <c r="R220" s="2120"/>
      <c r="S220" s="2120"/>
      <c r="T220" s="975"/>
      <c r="U220" s="975"/>
      <c r="V220" s="2120"/>
      <c r="W220" s="2120"/>
      <c r="X220" s="2120"/>
      <c r="Y220" s="2120"/>
      <c r="Z220" s="906"/>
      <c r="AA220" s="906"/>
    </row>
    <row r="221" spans="1:27" ht="15.75" customHeight="1">
      <c r="A221" s="936"/>
      <c r="B221" s="906"/>
      <c r="C221" s="906"/>
      <c r="D221" s="906"/>
      <c r="E221" s="906"/>
      <c r="F221" s="906"/>
      <c r="G221" s="906"/>
      <c r="H221" s="906"/>
      <c r="I221" s="906"/>
      <c r="J221" s="906"/>
      <c r="K221" s="906"/>
      <c r="L221" s="906"/>
      <c r="M221" s="906"/>
      <c r="N221" s="906"/>
      <c r="O221" s="906"/>
      <c r="P221" s="906"/>
      <c r="Q221" s="906"/>
      <c r="R221" s="906"/>
      <c r="S221" s="906"/>
      <c r="T221" s="906"/>
      <c r="U221" s="906"/>
      <c r="V221" s="906"/>
      <c r="W221" s="906"/>
      <c r="X221" s="906"/>
      <c r="Y221" s="906"/>
      <c r="Z221" s="906"/>
      <c r="AA221" s="906"/>
    </row>
    <row r="222" spans="1:27" ht="15.75" customHeight="1">
      <c r="A222" s="936"/>
      <c r="B222" s="906"/>
      <c r="C222" s="906"/>
      <c r="D222" s="906"/>
      <c r="E222" s="906"/>
      <c r="F222" s="906"/>
      <c r="G222" s="906"/>
      <c r="H222" s="906"/>
      <c r="I222" s="906"/>
      <c r="J222" s="906"/>
      <c r="K222" s="906"/>
      <c r="L222" s="906"/>
      <c r="M222" s="906"/>
      <c r="N222" s="906"/>
      <c r="O222" s="906"/>
      <c r="P222" s="906"/>
      <c r="Q222" s="906"/>
      <c r="R222" s="906"/>
      <c r="S222" s="906"/>
      <c r="T222" s="906"/>
      <c r="U222" s="906"/>
      <c r="V222" s="906"/>
      <c r="W222" s="906"/>
      <c r="X222" s="906"/>
      <c r="Y222" s="906"/>
      <c r="Z222" s="906"/>
      <c r="AA222" s="906"/>
    </row>
    <row r="223" spans="1:27" ht="15.75" customHeight="1">
      <c r="A223" s="936"/>
      <c r="B223" s="906"/>
      <c r="C223" s="906"/>
      <c r="D223" s="906"/>
      <c r="E223" s="906"/>
      <c r="F223" s="906"/>
      <c r="G223" s="906"/>
      <c r="H223" s="906"/>
      <c r="I223" s="906"/>
      <c r="J223" s="906"/>
      <c r="K223" s="906"/>
      <c r="L223" s="906"/>
      <c r="M223" s="906"/>
      <c r="N223" s="906"/>
      <c r="O223" s="906"/>
      <c r="P223" s="906"/>
      <c r="Q223" s="906"/>
      <c r="R223" s="906"/>
      <c r="S223" s="906"/>
      <c r="T223" s="906"/>
      <c r="U223" s="906"/>
      <c r="V223" s="906"/>
      <c r="W223" s="906"/>
      <c r="X223" s="906"/>
      <c r="Y223" s="906"/>
      <c r="Z223" s="906"/>
      <c r="AA223" s="906"/>
    </row>
    <row r="224" spans="1:27" ht="15.75" customHeight="1">
      <c r="A224" s="936"/>
      <c r="B224" s="906"/>
      <c r="C224" s="906"/>
      <c r="D224" s="906"/>
      <c r="E224" s="906"/>
      <c r="F224" s="906"/>
      <c r="G224" s="906"/>
      <c r="H224" s="906"/>
      <c r="I224" s="906"/>
      <c r="J224" s="1766"/>
      <c r="K224" s="1766"/>
      <c r="L224" s="1766"/>
      <c r="M224" s="1766"/>
      <c r="N224" s="1766"/>
      <c r="O224" s="975"/>
      <c r="P224" s="906"/>
      <c r="Q224" s="906"/>
      <c r="R224" s="906"/>
      <c r="S224" s="906"/>
      <c r="T224" s="906"/>
      <c r="U224" s="906"/>
      <c r="V224" s="906"/>
      <c r="W224" s="906"/>
      <c r="X224" s="906"/>
      <c r="Y224" s="906"/>
      <c r="Z224" s="906"/>
      <c r="AA224" s="906"/>
    </row>
    <row r="225" spans="1:28" ht="15.75" customHeight="1">
      <c r="A225" s="936"/>
      <c r="B225" s="906"/>
      <c r="C225" s="906"/>
      <c r="D225" s="906"/>
      <c r="E225" s="906"/>
      <c r="F225" s="906"/>
      <c r="G225" s="906"/>
      <c r="H225" s="906"/>
      <c r="I225" s="906"/>
      <c r="J225" s="906"/>
      <c r="K225" s="906"/>
      <c r="L225" s="1667"/>
      <c r="M225" s="1667"/>
      <c r="N225" s="1667"/>
      <c r="O225" s="1667"/>
      <c r="P225" s="1667"/>
      <c r="Q225" s="1667"/>
      <c r="R225" s="906"/>
      <c r="S225" s="906"/>
      <c r="T225" s="906"/>
      <c r="U225" s="906"/>
      <c r="V225" s="906"/>
      <c r="W225" s="906"/>
      <c r="X225" s="906"/>
      <c r="Y225" s="906"/>
      <c r="Z225" s="906"/>
      <c r="AA225" s="906"/>
    </row>
    <row r="226" spans="1:28" ht="15.75" customHeight="1">
      <c r="A226" s="936"/>
      <c r="B226" s="906"/>
      <c r="C226" s="906"/>
      <c r="D226" s="906"/>
      <c r="E226" s="906"/>
      <c r="F226" s="906"/>
      <c r="G226" s="906"/>
      <c r="H226" s="906"/>
      <c r="I226" s="1680"/>
      <c r="J226" s="1680"/>
      <c r="K226" s="1680"/>
      <c r="L226" s="1680"/>
      <c r="M226" s="1680"/>
      <c r="N226" s="1680"/>
      <c r="O226" s="1680"/>
      <c r="P226" s="1680"/>
      <c r="Q226" s="1680"/>
      <c r="R226" s="1680"/>
      <c r="S226" s="1680"/>
      <c r="T226" s="1680"/>
      <c r="U226" s="1680"/>
      <c r="V226" s="1680"/>
      <c r="W226" s="1680"/>
      <c r="X226" s="1680"/>
      <c r="Y226" s="1680"/>
      <c r="Z226" s="1680"/>
      <c r="AA226" s="1680"/>
    </row>
    <row r="227" spans="1:28">
      <c r="I227" s="2122"/>
      <c r="J227" s="2122"/>
      <c r="K227" s="2122"/>
      <c r="L227" s="2122"/>
      <c r="M227" s="2122"/>
      <c r="N227" s="2122"/>
      <c r="O227" s="2122"/>
      <c r="P227" s="2122"/>
      <c r="Q227" s="2122"/>
      <c r="R227" s="2122"/>
      <c r="S227" s="2122"/>
      <c r="T227" s="2122"/>
      <c r="U227" s="2122"/>
      <c r="V227" s="2122"/>
      <c r="W227" s="2122"/>
      <c r="X227" s="2122"/>
      <c r="Y227" s="2122"/>
      <c r="Z227" s="2122"/>
      <c r="AA227" s="2122"/>
    </row>
    <row r="228" spans="1:28" ht="13.5" customHeight="1">
      <c r="A228" s="936"/>
      <c r="B228" s="906"/>
      <c r="C228" s="906"/>
      <c r="D228" s="906"/>
      <c r="E228" s="906"/>
      <c r="F228" s="1680"/>
      <c r="G228" s="1680"/>
      <c r="H228" s="1680"/>
      <c r="I228" s="1680"/>
      <c r="J228" s="1680"/>
      <c r="K228" s="1680"/>
      <c r="L228" s="1680"/>
      <c r="M228" s="1680"/>
      <c r="N228" s="1680"/>
      <c r="O228" s="1680"/>
      <c r="P228" s="1680"/>
      <c r="Q228" s="1680"/>
      <c r="R228" s="1680"/>
      <c r="S228" s="1680"/>
      <c r="T228" s="1680"/>
      <c r="U228" s="1680"/>
      <c r="V228" s="1680"/>
      <c r="W228" s="1680"/>
      <c r="X228" s="1680"/>
      <c r="Y228" s="1680"/>
      <c r="Z228" s="1680"/>
      <c r="AA228" s="1680"/>
    </row>
    <row r="229" spans="1:28">
      <c r="A229" s="906"/>
      <c r="B229" s="906"/>
      <c r="C229" s="906"/>
      <c r="D229" s="906"/>
      <c r="E229" s="906"/>
      <c r="F229" s="1744"/>
      <c r="G229" s="1744"/>
      <c r="H229" s="1744"/>
      <c r="I229" s="1744"/>
      <c r="J229" s="1744"/>
      <c r="K229" s="1744"/>
      <c r="L229" s="1744"/>
      <c r="M229" s="1744"/>
      <c r="N229" s="1744"/>
      <c r="O229" s="1744"/>
      <c r="P229" s="1744"/>
      <c r="Q229" s="1744"/>
      <c r="R229" s="1744"/>
      <c r="S229" s="1744"/>
      <c r="T229" s="1744"/>
      <c r="U229" s="1744"/>
      <c r="V229" s="1744"/>
      <c r="W229" s="1744"/>
      <c r="X229" s="1744"/>
      <c r="Y229" s="1744"/>
      <c r="Z229" s="1744"/>
      <c r="AA229" s="1744"/>
    </row>
    <row r="230" spans="1:28">
      <c r="A230" s="906"/>
      <c r="B230" s="906"/>
      <c r="C230" s="906"/>
      <c r="D230" s="906"/>
      <c r="E230" s="906"/>
      <c r="F230" s="906"/>
      <c r="G230" s="906"/>
      <c r="H230" s="906"/>
      <c r="I230" s="906"/>
      <c r="J230" s="906"/>
      <c r="K230" s="906"/>
      <c r="L230" s="906"/>
      <c r="M230" s="906"/>
      <c r="N230" s="906"/>
      <c r="O230" s="906"/>
      <c r="P230" s="906"/>
      <c r="Q230" s="906"/>
      <c r="R230" s="906"/>
      <c r="S230" s="906"/>
      <c r="T230" s="906"/>
      <c r="U230" s="906"/>
      <c r="V230" s="906"/>
      <c r="W230" s="906"/>
      <c r="X230" s="906"/>
      <c r="Y230" s="906"/>
      <c r="Z230" s="906"/>
      <c r="AA230" s="906"/>
    </row>
    <row r="231" spans="1:28" ht="15.75" customHeight="1">
      <c r="A231" s="906"/>
      <c r="B231" s="906"/>
      <c r="C231" s="906"/>
      <c r="D231" s="906"/>
      <c r="E231" s="906"/>
      <c r="F231" s="906"/>
      <c r="G231" s="906"/>
      <c r="H231" s="906"/>
      <c r="I231" s="906"/>
      <c r="J231" s="906"/>
      <c r="K231" s="906"/>
      <c r="L231" s="906"/>
      <c r="M231" s="906"/>
      <c r="N231" s="906"/>
      <c r="O231" s="906"/>
      <c r="P231" s="906"/>
      <c r="Q231" s="906"/>
      <c r="R231" s="906"/>
      <c r="S231" s="906"/>
      <c r="T231" s="906"/>
      <c r="U231" s="906"/>
      <c r="V231" s="906"/>
      <c r="W231" s="906"/>
      <c r="X231" s="906"/>
      <c r="Y231" s="906"/>
      <c r="Z231" s="906"/>
      <c r="AA231" s="906"/>
    </row>
    <row r="232" spans="1:28" ht="15.75" customHeight="1">
      <c r="A232" s="906"/>
      <c r="B232" s="906"/>
      <c r="C232" s="906"/>
      <c r="D232" s="906"/>
      <c r="E232" s="906"/>
      <c r="F232" s="906"/>
      <c r="G232" s="906"/>
      <c r="H232" s="906"/>
      <c r="I232" s="906"/>
      <c r="J232" s="906"/>
      <c r="K232" s="906"/>
      <c r="L232" s="906"/>
      <c r="M232" s="906"/>
      <c r="N232" s="906"/>
      <c r="O232" s="906"/>
      <c r="P232" s="906"/>
      <c r="Q232" s="906"/>
      <c r="R232" s="906"/>
      <c r="S232" s="906"/>
      <c r="T232" s="906"/>
      <c r="U232" s="906"/>
      <c r="V232" s="906"/>
      <c r="W232" s="906"/>
      <c r="X232" s="906"/>
      <c r="Y232" s="906"/>
      <c r="Z232" s="906"/>
      <c r="AA232" s="906"/>
    </row>
    <row r="233" spans="1:28" ht="18.75" customHeight="1">
      <c r="A233" s="1667"/>
      <c r="B233" s="1667"/>
      <c r="C233" s="1667"/>
      <c r="D233" s="1667"/>
      <c r="E233" s="1667"/>
      <c r="F233" s="1667"/>
      <c r="G233" s="1667"/>
      <c r="H233" s="1667"/>
      <c r="I233" s="1667"/>
      <c r="J233" s="1667"/>
      <c r="K233" s="1667"/>
      <c r="L233" s="1667"/>
      <c r="M233" s="1667"/>
      <c r="N233" s="1667"/>
      <c r="O233" s="1667"/>
      <c r="P233" s="1667"/>
      <c r="Q233" s="1667"/>
      <c r="R233" s="1667"/>
      <c r="S233" s="1667"/>
      <c r="T233" s="1667"/>
      <c r="U233" s="1667"/>
      <c r="V233" s="1667"/>
      <c r="W233" s="1667"/>
      <c r="X233" s="1667"/>
      <c r="Y233" s="1667"/>
      <c r="Z233" s="1667"/>
      <c r="AA233" s="1667"/>
      <c r="AB233" s="903"/>
    </row>
    <row r="234" spans="1:28" ht="15.75" customHeight="1">
      <c r="A234" s="906"/>
      <c r="B234" s="906"/>
      <c r="C234" s="906"/>
      <c r="D234" s="906"/>
      <c r="E234" s="906"/>
      <c r="F234" s="906"/>
      <c r="G234" s="906"/>
      <c r="H234" s="906"/>
      <c r="I234" s="906"/>
      <c r="J234" s="906"/>
      <c r="K234" s="906"/>
      <c r="L234" s="906"/>
      <c r="M234" s="906"/>
      <c r="N234" s="906"/>
      <c r="O234" s="906"/>
      <c r="P234" s="906"/>
      <c r="Q234" s="906"/>
      <c r="R234" s="906"/>
      <c r="S234" s="906"/>
      <c r="T234" s="906"/>
      <c r="U234" s="906"/>
      <c r="V234" s="906"/>
      <c r="W234" s="906"/>
      <c r="X234" s="906"/>
      <c r="Y234" s="906"/>
      <c r="Z234" s="906"/>
      <c r="AA234" s="906"/>
      <c r="AB234" s="903"/>
    </row>
    <row r="235" spans="1:28" ht="15.75" customHeight="1">
      <c r="A235" s="936"/>
      <c r="B235" s="906"/>
      <c r="C235" s="906"/>
      <c r="D235" s="906"/>
      <c r="E235" s="906"/>
      <c r="F235" s="906"/>
      <c r="G235" s="903"/>
      <c r="H235" s="906"/>
      <c r="I235" s="906"/>
      <c r="J235" s="906"/>
      <c r="K235" s="906"/>
      <c r="L235" s="906"/>
      <c r="M235" s="906"/>
      <c r="N235" s="906"/>
      <c r="O235" s="906"/>
      <c r="P235" s="906"/>
      <c r="Q235" s="906"/>
      <c r="R235" s="906"/>
      <c r="S235" s="906"/>
      <c r="T235" s="906"/>
      <c r="U235" s="906"/>
      <c r="V235" s="906"/>
      <c r="W235" s="906"/>
      <c r="X235" s="906"/>
      <c r="Y235" s="906"/>
      <c r="Z235" s="906"/>
      <c r="AA235" s="906"/>
      <c r="AB235" s="903"/>
    </row>
    <row r="236" spans="1:28" ht="15.75" customHeight="1">
      <c r="A236" s="936"/>
      <c r="B236" s="906"/>
      <c r="C236" s="906"/>
      <c r="D236" s="906"/>
      <c r="E236" s="906"/>
      <c r="F236" s="906"/>
      <c r="G236" s="903"/>
      <c r="H236" s="903"/>
      <c r="I236" s="906"/>
      <c r="J236" s="906"/>
      <c r="K236" s="906"/>
      <c r="L236" s="903"/>
      <c r="M236" s="906"/>
      <c r="N236" s="906"/>
      <c r="O236" s="906"/>
      <c r="P236" s="906"/>
      <c r="Q236" s="906"/>
      <c r="R236" s="906"/>
      <c r="S236" s="906"/>
      <c r="T236" s="906"/>
      <c r="U236" s="906"/>
      <c r="V236" s="906"/>
      <c r="W236" s="906"/>
      <c r="X236" s="906"/>
      <c r="Y236" s="906"/>
      <c r="Z236" s="906"/>
      <c r="AA236" s="906"/>
      <c r="AB236" s="903"/>
    </row>
    <row r="237" spans="1:28" ht="15.75" customHeight="1">
      <c r="A237" s="936"/>
      <c r="B237" s="906"/>
      <c r="C237" s="906"/>
      <c r="D237" s="906"/>
      <c r="E237" s="906"/>
      <c r="F237" s="906"/>
      <c r="G237" s="906"/>
      <c r="H237" s="906"/>
      <c r="I237" s="906"/>
      <c r="J237" s="1766"/>
      <c r="K237" s="1766"/>
      <c r="L237" s="1766"/>
      <c r="M237" s="1766"/>
      <c r="N237" s="999"/>
      <c r="O237" s="906"/>
      <c r="P237" s="906"/>
      <c r="Q237" s="906"/>
      <c r="R237" s="906"/>
      <c r="S237" s="906"/>
      <c r="T237" s="906"/>
      <c r="U237" s="906"/>
      <c r="V237" s="906"/>
      <c r="W237" s="906"/>
      <c r="X237" s="906"/>
      <c r="Y237" s="906"/>
      <c r="Z237" s="906"/>
      <c r="AA237" s="906"/>
      <c r="AB237" s="903"/>
    </row>
    <row r="238" spans="1:28" ht="15.75" customHeight="1">
      <c r="A238" s="936"/>
      <c r="B238" s="906"/>
      <c r="C238" s="906"/>
      <c r="D238" s="906"/>
      <c r="E238" s="906"/>
      <c r="F238" s="906"/>
      <c r="G238" s="906"/>
      <c r="H238" s="906"/>
      <c r="I238" s="906"/>
      <c r="J238" s="1766"/>
      <c r="K238" s="1766"/>
      <c r="L238" s="1766"/>
      <c r="M238" s="1766"/>
      <c r="N238" s="999"/>
      <c r="O238" s="906"/>
      <c r="P238" s="906"/>
      <c r="Q238" s="906"/>
      <c r="R238" s="906"/>
      <c r="S238" s="906"/>
      <c r="T238" s="906"/>
      <c r="U238" s="906"/>
      <c r="V238" s="906"/>
      <c r="W238" s="906"/>
      <c r="X238" s="906"/>
      <c r="Y238" s="906"/>
      <c r="Z238" s="906"/>
      <c r="AA238" s="906"/>
      <c r="AB238" s="903"/>
    </row>
    <row r="239" spans="1:28" ht="15.75" customHeight="1">
      <c r="A239" s="936"/>
      <c r="B239" s="906"/>
      <c r="C239" s="906"/>
      <c r="D239" s="906"/>
      <c r="E239" s="906"/>
      <c r="F239" s="906"/>
      <c r="G239" s="906"/>
      <c r="H239" s="906"/>
      <c r="I239" s="906"/>
      <c r="J239" s="1766"/>
      <c r="K239" s="1766"/>
      <c r="L239" s="1766"/>
      <c r="M239" s="1766"/>
      <c r="N239" s="999"/>
      <c r="O239" s="906"/>
      <c r="P239" s="906"/>
      <c r="Q239" s="906"/>
      <c r="R239" s="906"/>
      <c r="S239" s="906"/>
      <c r="T239" s="906"/>
      <c r="U239" s="906"/>
      <c r="V239" s="906"/>
      <c r="W239" s="906"/>
      <c r="X239" s="906"/>
      <c r="Y239" s="906"/>
      <c r="Z239" s="906"/>
      <c r="AA239" s="906"/>
      <c r="AB239" s="903"/>
    </row>
    <row r="240" spans="1:28" ht="15.75" customHeight="1">
      <c r="A240" s="936"/>
      <c r="B240" s="906"/>
      <c r="C240" s="906"/>
      <c r="D240" s="906"/>
      <c r="E240" s="906"/>
      <c r="F240" s="906"/>
      <c r="G240" s="906"/>
      <c r="H240" s="906"/>
      <c r="I240" s="906"/>
      <c r="J240" s="1766"/>
      <c r="K240" s="1766"/>
      <c r="L240" s="1766"/>
      <c r="M240" s="1766"/>
      <c r="N240" s="999"/>
      <c r="O240" s="906"/>
      <c r="P240" s="906"/>
      <c r="Q240" s="906"/>
      <c r="R240" s="906"/>
      <c r="S240" s="906"/>
      <c r="T240" s="906"/>
      <c r="U240" s="906"/>
      <c r="V240" s="906"/>
      <c r="W240" s="906"/>
      <c r="X240" s="906"/>
      <c r="Y240" s="906"/>
      <c r="Z240" s="906"/>
      <c r="AA240" s="906"/>
      <c r="AB240" s="903"/>
    </row>
    <row r="241" spans="1:28" ht="15.75" customHeight="1">
      <c r="A241" s="936"/>
      <c r="B241" s="906"/>
      <c r="C241" s="906"/>
      <c r="D241" s="906"/>
      <c r="E241" s="906"/>
      <c r="F241" s="906"/>
      <c r="G241" s="906"/>
      <c r="H241" s="906"/>
      <c r="I241" s="906"/>
      <c r="J241" s="906"/>
      <c r="K241" s="906"/>
      <c r="L241" s="906"/>
      <c r="M241" s="906"/>
      <c r="N241" s="906"/>
      <c r="O241" s="906"/>
      <c r="P241" s="906"/>
      <c r="Q241" s="906"/>
      <c r="R241" s="906"/>
      <c r="S241" s="906"/>
      <c r="T241" s="906"/>
      <c r="U241" s="906"/>
      <c r="V241" s="906"/>
      <c r="W241" s="906"/>
      <c r="X241" s="906"/>
      <c r="Y241" s="906"/>
      <c r="Z241" s="906"/>
      <c r="AA241" s="906"/>
      <c r="AB241" s="903"/>
    </row>
    <row r="242" spans="1:28" ht="15.75" customHeight="1">
      <c r="A242" s="906"/>
      <c r="B242" s="906"/>
      <c r="C242" s="906"/>
      <c r="D242" s="1667"/>
      <c r="E242" s="1667"/>
      <c r="F242" s="1667"/>
      <c r="G242" s="1667"/>
      <c r="H242" s="975"/>
      <c r="I242" s="1667"/>
      <c r="J242" s="1667"/>
      <c r="K242" s="1667"/>
      <c r="L242" s="1667"/>
      <c r="M242" s="1667"/>
      <c r="N242" s="1667"/>
      <c r="O242" s="1667"/>
      <c r="P242" s="1667"/>
      <c r="Q242" s="1667"/>
      <c r="R242" s="1667"/>
      <c r="S242" s="1667"/>
      <c r="T242" s="1667"/>
      <c r="U242" s="1667"/>
      <c r="V242" s="975"/>
      <c r="W242" s="975"/>
      <c r="X242" s="1667"/>
      <c r="Y242" s="1667"/>
      <c r="Z242" s="1667"/>
      <c r="AA242" s="906"/>
      <c r="AB242" s="903"/>
    </row>
    <row r="243" spans="1:28" ht="15.75" customHeight="1">
      <c r="A243" s="906"/>
      <c r="B243" s="906"/>
      <c r="C243" s="906"/>
      <c r="D243" s="975"/>
      <c r="E243" s="1682"/>
      <c r="F243" s="1682"/>
      <c r="G243" s="975"/>
      <c r="H243" s="975"/>
      <c r="I243" s="906"/>
      <c r="J243" s="906"/>
      <c r="K243" s="906"/>
      <c r="L243" s="903"/>
      <c r="M243" s="906"/>
      <c r="N243" s="906"/>
      <c r="O243" s="906"/>
      <c r="P243" s="906"/>
      <c r="Q243" s="906"/>
      <c r="R243" s="903"/>
      <c r="S243" s="903"/>
      <c r="T243" s="903"/>
      <c r="U243" s="903"/>
      <c r="V243" s="975"/>
      <c r="W243" s="975"/>
      <c r="X243" s="1764"/>
      <c r="Y243" s="1764"/>
      <c r="Z243" s="1764"/>
      <c r="AA243" s="906"/>
      <c r="AB243" s="903"/>
    </row>
    <row r="244" spans="1:28" ht="15.75" customHeight="1">
      <c r="A244" s="906"/>
      <c r="B244" s="906"/>
      <c r="C244" s="906"/>
      <c r="D244" s="975"/>
      <c r="E244" s="1682"/>
      <c r="F244" s="1682"/>
      <c r="G244" s="975"/>
      <c r="H244" s="975"/>
      <c r="I244" s="906"/>
      <c r="J244" s="906"/>
      <c r="K244" s="906"/>
      <c r="L244" s="903"/>
      <c r="M244" s="906"/>
      <c r="N244" s="906"/>
      <c r="O244" s="906"/>
      <c r="P244" s="906"/>
      <c r="Q244" s="906"/>
      <c r="R244" s="903"/>
      <c r="S244" s="903"/>
      <c r="T244" s="903"/>
      <c r="U244" s="903"/>
      <c r="V244" s="975"/>
      <c r="W244" s="975"/>
      <c r="X244" s="1764"/>
      <c r="Y244" s="1764"/>
      <c r="Z244" s="1764"/>
      <c r="AA244" s="906"/>
      <c r="AB244" s="903"/>
    </row>
    <row r="245" spans="1:28" ht="15.75" customHeight="1">
      <c r="A245" s="906"/>
      <c r="B245" s="906"/>
      <c r="C245" s="906"/>
      <c r="D245" s="975"/>
      <c r="E245" s="1682"/>
      <c r="F245" s="1682"/>
      <c r="G245" s="975"/>
      <c r="H245" s="975"/>
      <c r="I245" s="906"/>
      <c r="J245" s="906"/>
      <c r="K245" s="906"/>
      <c r="L245" s="903"/>
      <c r="M245" s="906"/>
      <c r="N245" s="906"/>
      <c r="O245" s="906"/>
      <c r="P245" s="906"/>
      <c r="Q245" s="906"/>
      <c r="R245" s="903"/>
      <c r="S245" s="903"/>
      <c r="T245" s="903"/>
      <c r="U245" s="903"/>
      <c r="V245" s="975"/>
      <c r="W245" s="975"/>
      <c r="X245" s="1764"/>
      <c r="Y245" s="1764"/>
      <c r="Z245" s="1764"/>
      <c r="AA245" s="906"/>
      <c r="AB245" s="903"/>
    </row>
    <row r="246" spans="1:28" ht="15.75" customHeight="1">
      <c r="A246" s="906"/>
      <c r="B246" s="906"/>
      <c r="C246" s="906"/>
      <c r="D246" s="975"/>
      <c r="E246" s="1682"/>
      <c r="F246" s="1682"/>
      <c r="G246" s="975"/>
      <c r="H246" s="975"/>
      <c r="I246" s="906"/>
      <c r="J246" s="906"/>
      <c r="K246" s="906"/>
      <c r="L246" s="903"/>
      <c r="M246" s="906"/>
      <c r="N246" s="906"/>
      <c r="O246" s="906"/>
      <c r="P246" s="906"/>
      <c r="Q246" s="906"/>
      <c r="R246" s="903"/>
      <c r="S246" s="903"/>
      <c r="T246" s="903"/>
      <c r="U246" s="903"/>
      <c r="V246" s="975"/>
      <c r="W246" s="975"/>
      <c r="X246" s="1764"/>
      <c r="Y246" s="1764"/>
      <c r="Z246" s="1764"/>
      <c r="AA246" s="906"/>
      <c r="AB246" s="903"/>
    </row>
    <row r="247" spans="1:28" ht="15.75" customHeight="1">
      <c r="A247" s="906"/>
      <c r="B247" s="906"/>
      <c r="C247" s="906"/>
      <c r="D247" s="975"/>
      <c r="E247" s="1682"/>
      <c r="F247" s="1682"/>
      <c r="G247" s="975"/>
      <c r="H247" s="975"/>
      <c r="I247" s="906"/>
      <c r="J247" s="906"/>
      <c r="K247" s="906"/>
      <c r="L247" s="903"/>
      <c r="M247" s="906"/>
      <c r="N247" s="906"/>
      <c r="O247" s="906"/>
      <c r="P247" s="906"/>
      <c r="Q247" s="906"/>
      <c r="R247" s="903"/>
      <c r="S247" s="903"/>
      <c r="T247" s="903"/>
      <c r="U247" s="903"/>
      <c r="V247" s="975"/>
      <c r="W247" s="975"/>
      <c r="X247" s="1764"/>
      <c r="Y247" s="1764"/>
      <c r="Z247" s="1764"/>
      <c r="AA247" s="906"/>
      <c r="AB247" s="903"/>
    </row>
    <row r="248" spans="1:28" ht="15.75" customHeight="1">
      <c r="A248" s="906"/>
      <c r="B248" s="906"/>
      <c r="C248" s="906"/>
      <c r="D248" s="975"/>
      <c r="E248" s="1682"/>
      <c r="F248" s="1682"/>
      <c r="G248" s="975"/>
      <c r="H248" s="975"/>
      <c r="I248" s="906"/>
      <c r="J248" s="906"/>
      <c r="K248" s="906"/>
      <c r="L248" s="903"/>
      <c r="M248" s="906"/>
      <c r="N248" s="906"/>
      <c r="O248" s="906"/>
      <c r="P248" s="906"/>
      <c r="Q248" s="906"/>
      <c r="R248" s="903"/>
      <c r="S248" s="903"/>
      <c r="T248" s="903"/>
      <c r="U248" s="903"/>
      <c r="V248" s="975"/>
      <c r="W248" s="975"/>
      <c r="X248" s="1764"/>
      <c r="Y248" s="1764"/>
      <c r="Z248" s="1764"/>
      <c r="AA248" s="906"/>
      <c r="AB248" s="903"/>
    </row>
    <row r="249" spans="1:28" ht="15.75" customHeight="1">
      <c r="A249" s="936"/>
      <c r="B249" s="906"/>
      <c r="C249" s="906"/>
      <c r="D249" s="906"/>
      <c r="E249" s="906"/>
      <c r="F249" s="906"/>
      <c r="G249" s="906"/>
      <c r="H249" s="906"/>
      <c r="I249" s="906"/>
      <c r="J249" s="906"/>
      <c r="K249" s="906"/>
      <c r="L249" s="906"/>
      <c r="M249" s="906"/>
      <c r="N249" s="906"/>
      <c r="O249" s="906"/>
      <c r="P249" s="906"/>
      <c r="Q249" s="906"/>
      <c r="R249" s="906"/>
      <c r="S249" s="906"/>
      <c r="T249" s="906"/>
      <c r="U249" s="906"/>
      <c r="V249" s="906"/>
      <c r="W249" s="906"/>
      <c r="X249" s="906"/>
      <c r="Y249" s="906"/>
      <c r="Z249" s="906"/>
      <c r="AA249" s="906"/>
      <c r="AB249" s="903"/>
    </row>
    <row r="250" spans="1:28" ht="15.75" customHeight="1">
      <c r="A250" s="936"/>
      <c r="B250" s="906"/>
      <c r="C250" s="906"/>
      <c r="D250" s="906"/>
      <c r="E250" s="906"/>
      <c r="F250" s="2123"/>
      <c r="G250" s="2123"/>
      <c r="H250" s="2123"/>
      <c r="I250" s="2123"/>
      <c r="J250" s="2123"/>
      <c r="K250" s="2123"/>
      <c r="L250" s="2123"/>
      <c r="M250" s="2123"/>
      <c r="N250" s="2123"/>
      <c r="O250" s="2123"/>
      <c r="P250" s="2123"/>
      <c r="Q250" s="2123"/>
      <c r="R250" s="2123"/>
      <c r="S250" s="2123"/>
      <c r="T250" s="2123"/>
      <c r="U250" s="2123"/>
      <c r="V250" s="2123"/>
      <c r="W250" s="2123"/>
      <c r="X250" s="2123"/>
      <c r="Y250" s="2123"/>
      <c r="Z250" s="2123"/>
      <c r="AA250" s="2123"/>
      <c r="AB250" s="903"/>
    </row>
    <row r="251" spans="1:28" ht="15.75" customHeight="1">
      <c r="A251" s="906"/>
      <c r="B251" s="906"/>
      <c r="C251" s="906"/>
      <c r="D251" s="906"/>
      <c r="E251" s="906"/>
      <c r="F251" s="2123"/>
      <c r="G251" s="2123"/>
      <c r="H251" s="2123"/>
      <c r="I251" s="2123"/>
      <c r="J251" s="2123"/>
      <c r="K251" s="2123"/>
      <c r="L251" s="2123"/>
      <c r="M251" s="2123"/>
      <c r="N251" s="2123"/>
      <c r="O251" s="2123"/>
      <c r="P251" s="2123"/>
      <c r="Q251" s="2123"/>
      <c r="R251" s="2123"/>
      <c r="S251" s="2123"/>
      <c r="T251" s="2123"/>
      <c r="U251" s="2123"/>
      <c r="V251" s="2123"/>
      <c r="W251" s="2123"/>
      <c r="X251" s="2123"/>
      <c r="Y251" s="2123"/>
      <c r="Z251" s="2123"/>
      <c r="AA251" s="2123"/>
      <c r="AB251" s="903"/>
    </row>
    <row r="252" spans="1:28" ht="15.75" customHeight="1">
      <c r="A252" s="936"/>
      <c r="B252" s="906"/>
      <c r="C252" s="906"/>
      <c r="D252" s="906"/>
      <c r="E252" s="906"/>
      <c r="F252" s="906"/>
      <c r="G252" s="906"/>
      <c r="H252" s="906"/>
      <c r="I252" s="906"/>
      <c r="J252" s="906"/>
      <c r="K252" s="906"/>
      <c r="L252" s="906"/>
      <c r="M252" s="906"/>
      <c r="N252" s="906"/>
      <c r="O252" s="906"/>
      <c r="P252" s="906"/>
      <c r="Q252" s="906"/>
      <c r="R252" s="906"/>
      <c r="S252" s="906"/>
      <c r="T252" s="906"/>
      <c r="U252" s="906"/>
      <c r="V252" s="906"/>
      <c r="W252" s="906"/>
      <c r="X252" s="906"/>
      <c r="Y252" s="906"/>
      <c r="Z252" s="906"/>
      <c r="AA252" s="906"/>
      <c r="AB252" s="903"/>
    </row>
    <row r="253" spans="1:28" ht="15.75" customHeight="1">
      <c r="A253" s="906"/>
      <c r="B253" s="906"/>
      <c r="C253" s="906"/>
      <c r="D253" s="906"/>
      <c r="E253" s="906"/>
      <c r="F253" s="2123"/>
      <c r="G253" s="2123"/>
      <c r="H253" s="2123"/>
      <c r="I253" s="2123"/>
      <c r="J253" s="2123"/>
      <c r="K253" s="2123"/>
      <c r="L253" s="2123"/>
      <c r="M253" s="2123"/>
      <c r="N253" s="2123"/>
      <c r="O253" s="2123"/>
      <c r="P253" s="2123"/>
      <c r="Q253" s="2123"/>
      <c r="R253" s="2123"/>
      <c r="S253" s="2123"/>
      <c r="T253" s="2123"/>
      <c r="U253" s="2123"/>
      <c r="V253" s="2123"/>
      <c r="W253" s="2123"/>
      <c r="X253" s="2123"/>
      <c r="Y253" s="2123"/>
      <c r="Z253" s="2123"/>
      <c r="AA253" s="2123"/>
      <c r="AB253" s="903"/>
    </row>
    <row r="254" spans="1:28" ht="15.75" customHeight="1">
      <c r="A254" s="906"/>
      <c r="B254" s="906"/>
      <c r="C254" s="906"/>
      <c r="D254" s="906"/>
      <c r="E254" s="906"/>
      <c r="F254" s="2123"/>
      <c r="G254" s="2123"/>
      <c r="H254" s="2123"/>
      <c r="I254" s="2123"/>
      <c r="J254" s="2123"/>
      <c r="K254" s="2123"/>
      <c r="L254" s="2123"/>
      <c r="M254" s="2123"/>
      <c r="N254" s="2123"/>
      <c r="O254" s="2123"/>
      <c r="P254" s="2123"/>
      <c r="Q254" s="2123"/>
      <c r="R254" s="2123"/>
      <c r="S254" s="2123"/>
      <c r="T254" s="2123"/>
      <c r="U254" s="2123"/>
      <c r="V254" s="2123"/>
      <c r="W254" s="2123"/>
      <c r="X254" s="2123"/>
      <c r="Y254" s="2123"/>
      <c r="Z254" s="2123"/>
      <c r="AA254" s="2123"/>
      <c r="AB254" s="903"/>
    </row>
    <row r="255" spans="1:28" ht="15.75" customHeight="1">
      <c r="A255" s="906"/>
      <c r="B255" s="906"/>
      <c r="C255" s="906"/>
      <c r="D255" s="906"/>
      <c r="E255" s="906"/>
      <c r="F255" s="906"/>
      <c r="G255" s="906"/>
      <c r="H255" s="906"/>
      <c r="I255" s="906"/>
      <c r="J255" s="906"/>
      <c r="K255" s="906"/>
      <c r="L255" s="906"/>
      <c r="M255" s="906"/>
      <c r="N255" s="906"/>
      <c r="O255" s="906"/>
      <c r="P255" s="906"/>
      <c r="Q255" s="906"/>
      <c r="R255" s="906"/>
      <c r="S255" s="906"/>
      <c r="T255" s="906"/>
      <c r="U255" s="906"/>
      <c r="V255" s="906"/>
      <c r="W255" s="906"/>
      <c r="X255" s="906"/>
      <c r="Y255" s="906"/>
      <c r="Z255" s="906"/>
      <c r="AA255" s="906"/>
      <c r="AB255" s="903"/>
    </row>
    <row r="256" spans="1:28" ht="15.75" customHeight="1">
      <c r="A256" s="1089"/>
      <c r="B256" s="1089"/>
      <c r="C256" s="1089"/>
      <c r="D256" s="1089"/>
      <c r="E256" s="1089"/>
      <c r="F256" s="1089"/>
      <c r="G256" s="1089"/>
      <c r="H256" s="1089"/>
      <c r="I256" s="1089"/>
      <c r="J256" s="1089"/>
      <c r="K256" s="1089"/>
      <c r="L256" s="1089"/>
      <c r="M256" s="1089"/>
      <c r="N256" s="1089"/>
      <c r="O256" s="1089"/>
      <c r="P256" s="1089"/>
      <c r="Q256" s="1089"/>
      <c r="R256" s="1089"/>
      <c r="S256" s="1089"/>
      <c r="T256" s="1089"/>
      <c r="U256" s="1089"/>
      <c r="V256" s="1089"/>
      <c r="W256" s="1089"/>
      <c r="X256" s="1089"/>
      <c r="Y256" s="1089"/>
      <c r="Z256" s="1089"/>
      <c r="AA256" s="1089"/>
    </row>
    <row r="257" spans="1:28" ht="15.75" customHeight="1">
      <c r="A257" s="1089"/>
      <c r="B257" s="1089"/>
      <c r="C257" s="1089"/>
      <c r="D257" s="1089"/>
      <c r="E257" s="1089"/>
      <c r="F257" s="1089"/>
      <c r="G257" s="1089"/>
      <c r="H257" s="1089"/>
      <c r="I257" s="1089"/>
      <c r="J257" s="1089"/>
      <c r="K257" s="1089"/>
      <c r="L257" s="1089"/>
      <c r="M257" s="1089"/>
      <c r="N257" s="1089"/>
      <c r="O257" s="1089"/>
      <c r="P257" s="1089"/>
      <c r="Q257" s="1089"/>
      <c r="R257" s="1089"/>
      <c r="S257" s="1089"/>
      <c r="T257" s="1089"/>
      <c r="U257" s="1089"/>
      <c r="V257" s="1089"/>
      <c r="W257" s="1089"/>
      <c r="X257" s="1089"/>
      <c r="Y257" s="1089"/>
      <c r="Z257" s="1089"/>
      <c r="AA257" s="1089"/>
    </row>
    <row r="258" spans="1:28" ht="15.75" customHeight="1">
      <c r="A258" s="1089"/>
      <c r="B258" s="1089"/>
      <c r="C258" s="1089"/>
      <c r="D258" s="1089"/>
      <c r="E258" s="1089"/>
      <c r="F258" s="1089"/>
      <c r="G258" s="1089"/>
      <c r="H258" s="1089"/>
      <c r="I258" s="1089"/>
      <c r="J258" s="1089"/>
      <c r="K258" s="1089"/>
      <c r="L258" s="1089"/>
      <c r="M258" s="1089"/>
      <c r="N258" s="1089"/>
      <c r="O258" s="1089"/>
      <c r="P258" s="1089"/>
      <c r="Q258" s="1089"/>
      <c r="R258" s="1089"/>
      <c r="S258" s="1089"/>
      <c r="T258" s="1089"/>
      <c r="U258" s="1089"/>
      <c r="V258" s="1089"/>
      <c r="W258" s="1089"/>
      <c r="X258" s="1089"/>
      <c r="Y258" s="1089"/>
      <c r="Z258" s="1089"/>
      <c r="AA258" s="1089"/>
    </row>
    <row r="259" spans="1:28" ht="18.75" customHeight="1">
      <c r="A259" s="1667"/>
      <c r="B259" s="1667"/>
      <c r="C259" s="1667"/>
      <c r="D259" s="1667"/>
      <c r="E259" s="1667"/>
      <c r="F259" s="1667"/>
      <c r="G259" s="1667"/>
      <c r="H259" s="1667"/>
      <c r="I259" s="1667"/>
      <c r="J259" s="1667"/>
      <c r="K259" s="1667"/>
      <c r="L259" s="1667"/>
      <c r="M259" s="1667"/>
      <c r="N259" s="1667"/>
      <c r="O259" s="1667"/>
      <c r="P259" s="1667"/>
      <c r="Q259" s="1667"/>
      <c r="R259" s="1667"/>
      <c r="S259" s="1667"/>
      <c r="T259" s="1667"/>
      <c r="U259" s="1667"/>
      <c r="V259" s="1667"/>
      <c r="W259" s="1667"/>
      <c r="X259" s="1667"/>
      <c r="Y259" s="1667"/>
      <c r="Z259" s="1667"/>
      <c r="AA259" s="1667"/>
      <c r="AB259" s="903"/>
    </row>
    <row r="260" spans="1:28" ht="15.75" customHeight="1">
      <c r="A260" s="906"/>
      <c r="B260" s="906"/>
      <c r="C260" s="906"/>
      <c r="D260" s="906"/>
      <c r="E260" s="906"/>
      <c r="F260" s="906"/>
      <c r="G260" s="906"/>
      <c r="H260" s="906"/>
      <c r="I260" s="906"/>
      <c r="J260" s="906"/>
      <c r="K260" s="906"/>
      <c r="L260" s="906"/>
      <c r="M260" s="906"/>
      <c r="N260" s="906"/>
      <c r="O260" s="906"/>
      <c r="P260" s="906"/>
      <c r="Q260" s="906"/>
      <c r="R260" s="906"/>
      <c r="S260" s="906"/>
      <c r="T260" s="906"/>
      <c r="U260" s="906"/>
      <c r="V260" s="906"/>
      <c r="W260" s="906"/>
      <c r="X260" s="906"/>
      <c r="Y260" s="906"/>
      <c r="Z260" s="906"/>
      <c r="AA260" s="906"/>
      <c r="AB260" s="903"/>
    </row>
    <row r="261" spans="1:28" ht="15.75" customHeight="1">
      <c r="A261" s="936"/>
      <c r="B261" s="906"/>
      <c r="C261" s="906"/>
      <c r="D261" s="906"/>
      <c r="E261" s="906"/>
      <c r="F261" s="906"/>
      <c r="G261" s="903"/>
      <c r="H261" s="906"/>
      <c r="I261" s="906"/>
      <c r="J261" s="906"/>
      <c r="K261" s="906"/>
      <c r="L261" s="906"/>
      <c r="M261" s="906"/>
      <c r="N261" s="906"/>
      <c r="O261" s="906"/>
      <c r="P261" s="906"/>
      <c r="Q261" s="906"/>
      <c r="R261" s="906"/>
      <c r="S261" s="906"/>
      <c r="T261" s="906"/>
      <c r="U261" s="906"/>
      <c r="V261" s="906"/>
      <c r="W261" s="906"/>
      <c r="X261" s="906"/>
      <c r="Y261" s="906"/>
      <c r="Z261" s="906"/>
      <c r="AA261" s="906"/>
      <c r="AB261" s="903"/>
    </row>
    <row r="262" spans="1:28" ht="15.75" customHeight="1">
      <c r="A262" s="936"/>
      <c r="B262" s="906"/>
      <c r="C262" s="906"/>
      <c r="D262" s="906"/>
      <c r="E262" s="906"/>
      <c r="F262" s="906"/>
      <c r="G262" s="903"/>
      <c r="H262" s="903"/>
      <c r="I262" s="906"/>
      <c r="J262" s="906"/>
      <c r="K262" s="906"/>
      <c r="L262" s="903"/>
      <c r="M262" s="906"/>
      <c r="N262" s="906"/>
      <c r="O262" s="906"/>
      <c r="P262" s="906"/>
      <c r="Q262" s="906"/>
      <c r="R262" s="906"/>
      <c r="S262" s="906"/>
      <c r="T262" s="906"/>
      <c r="U262" s="906"/>
      <c r="V262" s="906"/>
      <c r="W262" s="906"/>
      <c r="X262" s="906"/>
      <c r="Y262" s="906"/>
      <c r="Z262" s="906"/>
      <c r="AA262" s="906"/>
      <c r="AB262" s="903"/>
    </row>
    <row r="263" spans="1:28" ht="15.75" customHeight="1">
      <c r="A263" s="936"/>
      <c r="B263" s="906"/>
      <c r="C263" s="906"/>
      <c r="D263" s="906"/>
      <c r="E263" s="906"/>
      <c r="F263" s="906"/>
      <c r="G263" s="906"/>
      <c r="H263" s="906"/>
      <c r="I263" s="906"/>
      <c r="J263" s="1766"/>
      <c r="K263" s="1766"/>
      <c r="L263" s="1766"/>
      <c r="M263" s="1766"/>
      <c r="N263" s="999"/>
      <c r="O263" s="906"/>
      <c r="P263" s="906"/>
      <c r="Q263" s="906"/>
      <c r="R263" s="906"/>
      <c r="S263" s="906"/>
      <c r="T263" s="906"/>
      <c r="U263" s="906"/>
      <c r="V263" s="906"/>
      <c r="W263" s="906"/>
      <c r="X263" s="906"/>
      <c r="Y263" s="906"/>
      <c r="Z263" s="906"/>
      <c r="AA263" s="906"/>
      <c r="AB263" s="903"/>
    </row>
    <row r="264" spans="1:28" ht="15.75" customHeight="1">
      <c r="A264" s="936"/>
      <c r="B264" s="906"/>
      <c r="C264" s="906"/>
      <c r="D264" s="906"/>
      <c r="E264" s="906"/>
      <c r="F264" s="906"/>
      <c r="G264" s="906"/>
      <c r="H264" s="906"/>
      <c r="I264" s="906"/>
      <c r="J264" s="1766"/>
      <c r="K264" s="1766"/>
      <c r="L264" s="1766"/>
      <c r="M264" s="1766"/>
      <c r="N264" s="999"/>
      <c r="O264" s="906"/>
      <c r="P264" s="906"/>
      <c r="Q264" s="906"/>
      <c r="R264" s="906"/>
      <c r="S264" s="906"/>
      <c r="T264" s="906"/>
      <c r="U264" s="906"/>
      <c r="V264" s="906"/>
      <c r="W264" s="906"/>
      <c r="X264" s="906"/>
      <c r="Y264" s="906"/>
      <c r="Z264" s="906"/>
      <c r="AA264" s="906"/>
      <c r="AB264" s="903"/>
    </row>
    <row r="265" spans="1:28" ht="15.75" customHeight="1">
      <c r="A265" s="936"/>
      <c r="B265" s="906"/>
      <c r="C265" s="906"/>
      <c r="D265" s="906"/>
      <c r="E265" s="906"/>
      <c r="F265" s="906"/>
      <c r="G265" s="906"/>
      <c r="H265" s="906"/>
      <c r="I265" s="906"/>
      <c r="J265" s="1766"/>
      <c r="K265" s="1766"/>
      <c r="L265" s="1766"/>
      <c r="M265" s="1766"/>
      <c r="N265" s="999"/>
      <c r="O265" s="906"/>
      <c r="P265" s="906"/>
      <c r="Q265" s="906"/>
      <c r="R265" s="906"/>
      <c r="S265" s="906"/>
      <c r="T265" s="906"/>
      <c r="U265" s="906"/>
      <c r="V265" s="906"/>
      <c r="W265" s="906"/>
      <c r="X265" s="906"/>
      <c r="Y265" s="906"/>
      <c r="Z265" s="906"/>
      <c r="AA265" s="906"/>
      <c r="AB265" s="903"/>
    </row>
    <row r="266" spans="1:28" ht="15.75" customHeight="1">
      <c r="A266" s="936"/>
      <c r="B266" s="906"/>
      <c r="C266" s="906"/>
      <c r="D266" s="906"/>
      <c r="E266" s="906"/>
      <c r="F266" s="906"/>
      <c r="G266" s="906"/>
      <c r="H266" s="906"/>
      <c r="I266" s="906"/>
      <c r="J266" s="1766"/>
      <c r="K266" s="1766"/>
      <c r="L266" s="1766"/>
      <c r="M266" s="1766"/>
      <c r="N266" s="999"/>
      <c r="O266" s="906"/>
      <c r="P266" s="906"/>
      <c r="Q266" s="906"/>
      <c r="R266" s="906"/>
      <c r="S266" s="906"/>
      <c r="T266" s="906"/>
      <c r="U266" s="906"/>
      <c r="V266" s="906"/>
      <c r="W266" s="906"/>
      <c r="X266" s="906"/>
      <c r="Y266" s="906"/>
      <c r="Z266" s="906"/>
      <c r="AA266" s="906"/>
      <c r="AB266" s="903"/>
    </row>
    <row r="267" spans="1:28" ht="15.75" customHeight="1">
      <c r="A267" s="936"/>
      <c r="B267" s="906"/>
      <c r="C267" s="906"/>
      <c r="D267" s="906"/>
      <c r="E267" s="906"/>
      <c r="F267" s="906"/>
      <c r="G267" s="906"/>
      <c r="H267" s="906"/>
      <c r="I267" s="906"/>
      <c r="J267" s="906"/>
      <c r="K267" s="906"/>
      <c r="L267" s="906"/>
      <c r="M267" s="906"/>
      <c r="N267" s="906"/>
      <c r="O267" s="906"/>
      <c r="P267" s="906"/>
      <c r="Q267" s="906"/>
      <c r="R267" s="906"/>
      <c r="S267" s="906"/>
      <c r="T267" s="906"/>
      <c r="U267" s="906"/>
      <c r="V267" s="906"/>
      <c r="W267" s="906"/>
      <c r="X267" s="906"/>
      <c r="Y267" s="906"/>
      <c r="Z267" s="906"/>
      <c r="AA267" s="906"/>
      <c r="AB267" s="903"/>
    </row>
    <row r="268" spans="1:28" ht="15.75" customHeight="1">
      <c r="A268" s="906"/>
      <c r="B268" s="906"/>
      <c r="C268" s="906"/>
      <c r="D268" s="1667"/>
      <c r="E268" s="1667"/>
      <c r="F268" s="1667"/>
      <c r="G268" s="1667"/>
      <c r="H268" s="975"/>
      <c r="I268" s="1667"/>
      <c r="J268" s="1667"/>
      <c r="K268" s="1667"/>
      <c r="L268" s="1667"/>
      <c r="M268" s="1667"/>
      <c r="N268" s="1667"/>
      <c r="O268" s="1667"/>
      <c r="P268" s="1667"/>
      <c r="Q268" s="1667"/>
      <c r="R268" s="1667"/>
      <c r="S268" s="1667"/>
      <c r="T268" s="1667"/>
      <c r="U268" s="1667"/>
      <c r="V268" s="975"/>
      <c r="W268" s="975"/>
      <c r="X268" s="1667"/>
      <c r="Y268" s="1667"/>
      <c r="Z268" s="1667"/>
      <c r="AA268" s="906"/>
      <c r="AB268" s="903"/>
    </row>
    <row r="269" spans="1:28" ht="15.75" customHeight="1">
      <c r="A269" s="906"/>
      <c r="B269" s="906"/>
      <c r="C269" s="906"/>
      <c r="D269" s="975"/>
      <c r="E269" s="1682"/>
      <c r="F269" s="1682"/>
      <c r="G269" s="975"/>
      <c r="H269" s="975"/>
      <c r="I269" s="906"/>
      <c r="J269" s="906"/>
      <c r="K269" s="906"/>
      <c r="L269" s="903"/>
      <c r="M269" s="906"/>
      <c r="N269" s="906"/>
      <c r="O269" s="906"/>
      <c r="P269" s="906"/>
      <c r="Q269" s="906"/>
      <c r="R269" s="903"/>
      <c r="S269" s="903"/>
      <c r="T269" s="903"/>
      <c r="U269" s="903"/>
      <c r="V269" s="975"/>
      <c r="W269" s="975"/>
      <c r="X269" s="1764"/>
      <c r="Y269" s="1764"/>
      <c r="Z269" s="1764"/>
      <c r="AA269" s="906"/>
      <c r="AB269" s="903"/>
    </row>
    <row r="270" spans="1:28" ht="15.75" customHeight="1">
      <c r="A270" s="906"/>
      <c r="B270" s="906"/>
      <c r="C270" s="906"/>
      <c r="D270" s="975"/>
      <c r="E270" s="1682"/>
      <c r="F270" s="1682"/>
      <c r="G270" s="975"/>
      <c r="H270" s="975"/>
      <c r="I270" s="906"/>
      <c r="J270" s="906"/>
      <c r="K270" s="906"/>
      <c r="L270" s="903"/>
      <c r="M270" s="906"/>
      <c r="N270" s="906"/>
      <c r="O270" s="906"/>
      <c r="P270" s="906"/>
      <c r="Q270" s="906"/>
      <c r="R270" s="903"/>
      <c r="S270" s="903"/>
      <c r="T270" s="903"/>
      <c r="U270" s="903"/>
      <c r="V270" s="975"/>
      <c r="W270" s="975"/>
      <c r="X270" s="1764"/>
      <c r="Y270" s="1764"/>
      <c r="Z270" s="1764"/>
      <c r="AA270" s="906"/>
      <c r="AB270" s="903"/>
    </row>
    <row r="271" spans="1:28" ht="15.75" customHeight="1">
      <c r="A271" s="906"/>
      <c r="B271" s="906"/>
      <c r="C271" s="906"/>
      <c r="D271" s="975"/>
      <c r="E271" s="1682"/>
      <c r="F271" s="1682"/>
      <c r="G271" s="975"/>
      <c r="H271" s="975"/>
      <c r="I271" s="906"/>
      <c r="J271" s="906"/>
      <c r="K271" s="906"/>
      <c r="L271" s="903"/>
      <c r="M271" s="906"/>
      <c r="N271" s="906"/>
      <c r="O271" s="906"/>
      <c r="P271" s="906"/>
      <c r="Q271" s="906"/>
      <c r="R271" s="903"/>
      <c r="S271" s="903"/>
      <c r="T271" s="903"/>
      <c r="U271" s="903"/>
      <c r="V271" s="975"/>
      <c r="W271" s="975"/>
      <c r="X271" s="1764"/>
      <c r="Y271" s="1764"/>
      <c r="Z271" s="1764"/>
      <c r="AA271" s="906"/>
      <c r="AB271" s="903"/>
    </row>
    <row r="272" spans="1:28" ht="15.75" customHeight="1">
      <c r="A272" s="906"/>
      <c r="B272" s="906"/>
      <c r="C272" s="906"/>
      <c r="D272" s="975"/>
      <c r="E272" s="1682"/>
      <c r="F272" s="1682"/>
      <c r="G272" s="975"/>
      <c r="H272" s="975"/>
      <c r="I272" s="906"/>
      <c r="J272" s="906"/>
      <c r="K272" s="906"/>
      <c r="L272" s="903"/>
      <c r="M272" s="906"/>
      <c r="N272" s="906"/>
      <c r="O272" s="906"/>
      <c r="P272" s="906"/>
      <c r="Q272" s="906"/>
      <c r="R272" s="903"/>
      <c r="S272" s="903"/>
      <c r="T272" s="903"/>
      <c r="U272" s="903"/>
      <c r="V272" s="975"/>
      <c r="W272" s="975"/>
      <c r="X272" s="1764"/>
      <c r="Y272" s="1764"/>
      <c r="Z272" s="1764"/>
      <c r="AA272" s="906"/>
      <c r="AB272" s="903"/>
    </row>
    <row r="273" spans="1:28" ht="15.75" customHeight="1">
      <c r="A273" s="906"/>
      <c r="B273" s="906"/>
      <c r="C273" s="906"/>
      <c r="D273" s="975"/>
      <c r="E273" s="1682"/>
      <c r="F273" s="1682"/>
      <c r="G273" s="975"/>
      <c r="H273" s="975"/>
      <c r="I273" s="906"/>
      <c r="J273" s="906"/>
      <c r="K273" s="906"/>
      <c r="L273" s="903"/>
      <c r="M273" s="906"/>
      <c r="N273" s="906"/>
      <c r="O273" s="906"/>
      <c r="P273" s="906"/>
      <c r="Q273" s="906"/>
      <c r="R273" s="903"/>
      <c r="S273" s="903"/>
      <c r="T273" s="903"/>
      <c r="U273" s="903"/>
      <c r="V273" s="975"/>
      <c r="W273" s="975"/>
      <c r="X273" s="1764"/>
      <c r="Y273" s="1764"/>
      <c r="Z273" s="1764"/>
      <c r="AA273" s="906"/>
      <c r="AB273" s="903"/>
    </row>
    <row r="274" spans="1:28" ht="15.75" customHeight="1">
      <c r="A274" s="906"/>
      <c r="B274" s="906"/>
      <c r="C274" s="906"/>
      <c r="D274" s="975"/>
      <c r="E274" s="1682"/>
      <c r="F274" s="1682"/>
      <c r="G274" s="975"/>
      <c r="H274" s="975"/>
      <c r="I274" s="906"/>
      <c r="J274" s="906"/>
      <c r="K274" s="906"/>
      <c r="L274" s="903"/>
      <c r="M274" s="906"/>
      <c r="N274" s="906"/>
      <c r="O274" s="906"/>
      <c r="P274" s="906"/>
      <c r="Q274" s="906"/>
      <c r="R274" s="903"/>
      <c r="S274" s="903"/>
      <c r="T274" s="903"/>
      <c r="U274" s="903"/>
      <c r="V274" s="975"/>
      <c r="W274" s="975"/>
      <c r="X274" s="1764"/>
      <c r="Y274" s="1764"/>
      <c r="Z274" s="1764"/>
      <c r="AA274" s="906"/>
      <c r="AB274" s="903"/>
    </row>
    <row r="275" spans="1:28" ht="15.75" customHeight="1">
      <c r="A275" s="936"/>
      <c r="B275" s="906"/>
      <c r="C275" s="906"/>
      <c r="D275" s="906"/>
      <c r="E275" s="906"/>
      <c r="F275" s="906"/>
      <c r="G275" s="906"/>
      <c r="H275" s="906"/>
      <c r="I275" s="906"/>
      <c r="J275" s="906"/>
      <c r="K275" s="906"/>
      <c r="L275" s="906"/>
      <c r="M275" s="906"/>
      <c r="N275" s="906"/>
      <c r="O275" s="906"/>
      <c r="P275" s="906"/>
      <c r="Q275" s="906"/>
      <c r="R275" s="906"/>
      <c r="S275" s="906"/>
      <c r="T275" s="906"/>
      <c r="U275" s="906"/>
      <c r="V275" s="906"/>
      <c r="W275" s="906"/>
      <c r="X275" s="906"/>
      <c r="Y275" s="906"/>
      <c r="Z275" s="906"/>
      <c r="AA275" s="906"/>
      <c r="AB275" s="903"/>
    </row>
    <row r="276" spans="1:28" ht="15.75" customHeight="1">
      <c r="A276" s="936"/>
      <c r="B276" s="906"/>
      <c r="C276" s="906"/>
      <c r="D276" s="906"/>
      <c r="E276" s="906"/>
      <c r="F276" s="2123"/>
      <c r="G276" s="2123"/>
      <c r="H276" s="2123"/>
      <c r="I276" s="2123"/>
      <c r="J276" s="2123"/>
      <c r="K276" s="2123"/>
      <c r="L276" s="2123"/>
      <c r="M276" s="2123"/>
      <c r="N276" s="2123"/>
      <c r="O276" s="2123"/>
      <c r="P276" s="2123"/>
      <c r="Q276" s="2123"/>
      <c r="R276" s="2123"/>
      <c r="S276" s="2123"/>
      <c r="T276" s="2123"/>
      <c r="U276" s="2123"/>
      <c r="V276" s="2123"/>
      <c r="W276" s="2123"/>
      <c r="X276" s="2123"/>
      <c r="Y276" s="2123"/>
      <c r="Z276" s="2123"/>
      <c r="AA276" s="2123"/>
      <c r="AB276" s="903"/>
    </row>
    <row r="277" spans="1:28" ht="15.75" customHeight="1">
      <c r="A277" s="906"/>
      <c r="B277" s="906"/>
      <c r="C277" s="906"/>
      <c r="D277" s="906"/>
      <c r="E277" s="906"/>
      <c r="F277" s="2123"/>
      <c r="G277" s="2123"/>
      <c r="H277" s="2123"/>
      <c r="I277" s="2123"/>
      <c r="J277" s="2123"/>
      <c r="K277" s="2123"/>
      <c r="L277" s="2123"/>
      <c r="M277" s="2123"/>
      <c r="N277" s="2123"/>
      <c r="O277" s="2123"/>
      <c r="P277" s="2123"/>
      <c r="Q277" s="2123"/>
      <c r="R277" s="2123"/>
      <c r="S277" s="2123"/>
      <c r="T277" s="2123"/>
      <c r="U277" s="2123"/>
      <c r="V277" s="2123"/>
      <c r="W277" s="2123"/>
      <c r="X277" s="2123"/>
      <c r="Y277" s="2123"/>
      <c r="Z277" s="2123"/>
      <c r="AA277" s="2123"/>
      <c r="AB277" s="903"/>
    </row>
    <row r="278" spans="1:28" ht="15.75" customHeight="1">
      <c r="A278" s="936"/>
      <c r="B278" s="906"/>
      <c r="C278" s="906"/>
      <c r="D278" s="906"/>
      <c r="E278" s="906"/>
      <c r="F278" s="906"/>
      <c r="G278" s="906"/>
      <c r="H278" s="906"/>
      <c r="I278" s="906"/>
      <c r="J278" s="906"/>
      <c r="K278" s="906"/>
      <c r="L278" s="906"/>
      <c r="M278" s="906"/>
      <c r="N278" s="906"/>
      <c r="O278" s="906"/>
      <c r="P278" s="906"/>
      <c r="Q278" s="906"/>
      <c r="R278" s="906"/>
      <c r="S278" s="906"/>
      <c r="T278" s="906"/>
      <c r="U278" s="906"/>
      <c r="V278" s="906"/>
      <c r="W278" s="906"/>
      <c r="X278" s="906"/>
      <c r="Y278" s="906"/>
      <c r="Z278" s="906"/>
      <c r="AA278" s="906"/>
      <c r="AB278" s="903"/>
    </row>
    <row r="279" spans="1:28" ht="15.75" customHeight="1">
      <c r="A279" s="906"/>
      <c r="B279" s="906"/>
      <c r="C279" s="906"/>
      <c r="D279" s="906"/>
      <c r="E279" s="906"/>
      <c r="F279" s="2123"/>
      <c r="G279" s="2123"/>
      <c r="H279" s="2123"/>
      <c r="I279" s="2123"/>
      <c r="J279" s="2123"/>
      <c r="K279" s="2123"/>
      <c r="L279" s="2123"/>
      <c r="M279" s="2123"/>
      <c r="N279" s="2123"/>
      <c r="O279" s="2123"/>
      <c r="P279" s="2123"/>
      <c r="Q279" s="2123"/>
      <c r="R279" s="2123"/>
      <c r="S279" s="2123"/>
      <c r="T279" s="2123"/>
      <c r="U279" s="2123"/>
      <c r="V279" s="2123"/>
      <c r="W279" s="2123"/>
      <c r="X279" s="2123"/>
      <c r="Y279" s="2123"/>
      <c r="Z279" s="2123"/>
      <c r="AA279" s="2123"/>
      <c r="AB279" s="903"/>
    </row>
    <row r="280" spans="1:28" ht="15.75" customHeight="1">
      <c r="A280" s="906"/>
      <c r="B280" s="906"/>
      <c r="C280" s="906"/>
      <c r="D280" s="906"/>
      <c r="E280" s="906"/>
      <c r="F280" s="2123"/>
      <c r="G280" s="2123"/>
      <c r="H280" s="2123"/>
      <c r="I280" s="2123"/>
      <c r="J280" s="2123"/>
      <c r="K280" s="2123"/>
      <c r="L280" s="2123"/>
      <c r="M280" s="2123"/>
      <c r="N280" s="2123"/>
      <c r="O280" s="2123"/>
      <c r="P280" s="2123"/>
      <c r="Q280" s="2123"/>
      <c r="R280" s="2123"/>
      <c r="S280" s="2123"/>
      <c r="T280" s="2123"/>
      <c r="U280" s="2123"/>
      <c r="V280" s="2123"/>
      <c r="W280" s="2123"/>
      <c r="X280" s="2123"/>
      <c r="Y280" s="2123"/>
      <c r="Z280" s="2123"/>
      <c r="AA280" s="2123"/>
      <c r="AB280" s="903"/>
    </row>
    <row r="281" spans="1:28" ht="15.75" customHeight="1">
      <c r="A281" s="906"/>
      <c r="B281" s="906"/>
      <c r="C281" s="906"/>
      <c r="D281" s="906"/>
      <c r="E281" s="906"/>
      <c r="F281" s="906"/>
      <c r="G281" s="906"/>
      <c r="H281" s="906"/>
      <c r="I281" s="906"/>
      <c r="J281" s="906"/>
      <c r="K281" s="906"/>
      <c r="L281" s="906"/>
      <c r="M281" s="906"/>
      <c r="N281" s="906"/>
      <c r="O281" s="906"/>
      <c r="P281" s="906"/>
      <c r="Q281" s="906"/>
      <c r="R281" s="906"/>
      <c r="S281" s="906"/>
      <c r="T281" s="906"/>
      <c r="U281" s="906"/>
      <c r="V281" s="906"/>
      <c r="W281" s="906"/>
      <c r="X281" s="906"/>
      <c r="Y281" s="906"/>
      <c r="Z281" s="906"/>
      <c r="AA281" s="906"/>
      <c r="AB281" s="903"/>
    </row>
    <row r="287" spans="1:28" ht="18.75" customHeight="1">
      <c r="A287" s="1667"/>
      <c r="B287" s="1667"/>
      <c r="C287" s="1667"/>
      <c r="D287" s="1667"/>
      <c r="E287" s="1667"/>
      <c r="F287" s="1667"/>
      <c r="G287" s="1667"/>
      <c r="H287" s="1667"/>
      <c r="I287" s="1667"/>
      <c r="J287" s="1667"/>
      <c r="K287" s="1667"/>
      <c r="L287" s="1667"/>
      <c r="M287" s="1667"/>
      <c r="N287" s="1667"/>
      <c r="O287" s="1667"/>
      <c r="P287" s="1667"/>
      <c r="Q287" s="1667"/>
      <c r="R287" s="1667"/>
      <c r="S287" s="1667"/>
      <c r="T287" s="1667"/>
      <c r="U287" s="1667"/>
      <c r="V287" s="1667"/>
      <c r="W287" s="1667"/>
      <c r="X287" s="1667"/>
      <c r="Y287" s="1667"/>
      <c r="Z287" s="1667"/>
      <c r="AA287" s="1667"/>
      <c r="AB287" s="903"/>
    </row>
    <row r="288" spans="1:28" ht="15.75" customHeight="1">
      <c r="A288" s="906"/>
      <c r="B288" s="906"/>
      <c r="C288" s="906"/>
      <c r="D288" s="906"/>
      <c r="E288" s="906"/>
      <c r="F288" s="906"/>
      <c r="G288" s="906"/>
      <c r="H288" s="906"/>
      <c r="I288" s="906"/>
      <c r="J288" s="906"/>
      <c r="K288" s="906"/>
      <c r="L288" s="906"/>
      <c r="M288" s="906"/>
      <c r="N288" s="906"/>
      <c r="O288" s="906"/>
      <c r="P288" s="906"/>
      <c r="Q288" s="906"/>
      <c r="R288" s="906"/>
      <c r="S288" s="906"/>
      <c r="T288" s="906"/>
      <c r="U288" s="906"/>
      <c r="V288" s="906"/>
      <c r="W288" s="906"/>
      <c r="X288" s="906"/>
      <c r="Y288" s="906"/>
      <c r="Z288" s="906"/>
      <c r="AA288" s="906"/>
      <c r="AB288" s="903"/>
    </row>
    <row r="289" spans="1:28" ht="15.75" customHeight="1">
      <c r="A289" s="936"/>
      <c r="B289" s="906"/>
      <c r="C289" s="906"/>
      <c r="D289" s="906"/>
      <c r="E289" s="906"/>
      <c r="F289" s="906"/>
      <c r="G289" s="903"/>
      <c r="H289" s="906"/>
      <c r="I289" s="906"/>
      <c r="J289" s="906"/>
      <c r="K289" s="906"/>
      <c r="L289" s="906"/>
      <c r="M289" s="906"/>
      <c r="N289" s="906"/>
      <c r="O289" s="906"/>
      <c r="P289" s="906"/>
      <c r="Q289" s="906"/>
      <c r="R289" s="906"/>
      <c r="S289" s="906"/>
      <c r="T289" s="906"/>
      <c r="U289" s="906"/>
      <c r="V289" s="906"/>
      <c r="W289" s="906"/>
      <c r="X289" s="906"/>
      <c r="Y289" s="906"/>
      <c r="Z289" s="906"/>
      <c r="AA289" s="906"/>
      <c r="AB289" s="903"/>
    </row>
    <row r="290" spans="1:28" ht="15.75" customHeight="1">
      <c r="A290" s="936"/>
      <c r="B290" s="906"/>
      <c r="C290" s="906"/>
      <c r="D290" s="906"/>
      <c r="E290" s="906"/>
      <c r="F290" s="906"/>
      <c r="G290" s="903"/>
      <c r="H290" s="903"/>
      <c r="I290" s="906"/>
      <c r="J290" s="906"/>
      <c r="K290" s="906"/>
      <c r="L290" s="903"/>
      <c r="M290" s="906"/>
      <c r="N290" s="906"/>
      <c r="O290" s="906"/>
      <c r="P290" s="906"/>
      <c r="Q290" s="906"/>
      <c r="R290" s="906"/>
      <c r="S290" s="906"/>
      <c r="T290" s="906"/>
      <c r="U290" s="906"/>
      <c r="V290" s="906"/>
      <c r="W290" s="906"/>
      <c r="X290" s="906"/>
      <c r="Y290" s="906"/>
      <c r="Z290" s="906"/>
      <c r="AA290" s="906"/>
      <c r="AB290" s="903"/>
    </row>
    <row r="291" spans="1:28" ht="15.75" customHeight="1">
      <c r="A291" s="936"/>
      <c r="B291" s="906"/>
      <c r="C291" s="906"/>
      <c r="D291" s="906"/>
      <c r="E291" s="906"/>
      <c r="F291" s="906"/>
      <c r="G291" s="906"/>
      <c r="H291" s="906"/>
      <c r="I291" s="906"/>
      <c r="J291" s="1766"/>
      <c r="K291" s="1766"/>
      <c r="L291" s="1766"/>
      <c r="M291" s="1766"/>
      <c r="N291" s="999"/>
      <c r="O291" s="906"/>
      <c r="P291" s="906"/>
      <c r="Q291" s="906"/>
      <c r="R291" s="906"/>
      <c r="S291" s="906"/>
      <c r="T291" s="906"/>
      <c r="U291" s="906"/>
      <c r="V291" s="906"/>
      <c r="W291" s="906"/>
      <c r="X291" s="906"/>
      <c r="Y291" s="906"/>
      <c r="Z291" s="906"/>
      <c r="AA291" s="906"/>
      <c r="AB291" s="903"/>
    </row>
    <row r="292" spans="1:28" ht="15.75" customHeight="1">
      <c r="A292" s="936"/>
      <c r="B292" s="906"/>
      <c r="C292" s="906"/>
      <c r="D292" s="906"/>
      <c r="E292" s="906"/>
      <c r="F292" s="906"/>
      <c r="G292" s="906"/>
      <c r="H292" s="906"/>
      <c r="I292" s="906"/>
      <c r="J292" s="1766"/>
      <c r="K292" s="1766"/>
      <c r="L292" s="1766"/>
      <c r="M292" s="1766"/>
      <c r="N292" s="999"/>
      <c r="O292" s="906"/>
      <c r="P292" s="906"/>
      <c r="Q292" s="906"/>
      <c r="R292" s="906"/>
      <c r="S292" s="906"/>
      <c r="T292" s="906"/>
      <c r="U292" s="906"/>
      <c r="V292" s="906"/>
      <c r="W292" s="906"/>
      <c r="X292" s="906"/>
      <c r="Y292" s="906"/>
      <c r="Z292" s="906"/>
      <c r="AA292" s="906"/>
      <c r="AB292" s="903"/>
    </row>
    <row r="293" spans="1:28" ht="15.75" customHeight="1">
      <c r="A293" s="936"/>
      <c r="B293" s="906"/>
      <c r="C293" s="906"/>
      <c r="D293" s="906"/>
      <c r="E293" s="906"/>
      <c r="F293" s="906"/>
      <c r="G293" s="906"/>
      <c r="H293" s="906"/>
      <c r="I293" s="906"/>
      <c r="J293" s="1766"/>
      <c r="K293" s="1766"/>
      <c r="L293" s="1766"/>
      <c r="M293" s="1766"/>
      <c r="N293" s="999"/>
      <c r="O293" s="906"/>
      <c r="P293" s="906"/>
      <c r="Q293" s="906"/>
      <c r="R293" s="906"/>
      <c r="S293" s="906"/>
      <c r="T293" s="906"/>
      <c r="U293" s="906"/>
      <c r="V293" s="906"/>
      <c r="W293" s="906"/>
      <c r="X293" s="906"/>
      <c r="Y293" s="906"/>
      <c r="Z293" s="906"/>
      <c r="AA293" s="906"/>
      <c r="AB293" s="903"/>
    </row>
    <row r="294" spans="1:28" ht="15.75" customHeight="1">
      <c r="A294" s="936"/>
      <c r="B294" s="906"/>
      <c r="C294" s="906"/>
      <c r="D294" s="906"/>
      <c r="E294" s="906"/>
      <c r="F294" s="906"/>
      <c r="G294" s="906"/>
      <c r="H294" s="906"/>
      <c r="I294" s="906"/>
      <c r="J294" s="1766"/>
      <c r="K294" s="1766"/>
      <c r="L294" s="1766"/>
      <c r="M294" s="1766"/>
      <c r="N294" s="999"/>
      <c r="O294" s="906"/>
      <c r="P294" s="906"/>
      <c r="Q294" s="906"/>
      <c r="R294" s="906"/>
      <c r="S294" s="906"/>
      <c r="T294" s="906"/>
      <c r="U294" s="906"/>
      <c r="V294" s="906"/>
      <c r="W294" s="906"/>
      <c r="X294" s="906"/>
      <c r="Y294" s="906"/>
      <c r="Z294" s="906"/>
      <c r="AA294" s="906"/>
      <c r="AB294" s="903"/>
    </row>
    <row r="295" spans="1:28" ht="15.75" customHeight="1">
      <c r="A295" s="936"/>
      <c r="B295" s="906"/>
      <c r="C295" s="906"/>
      <c r="D295" s="906"/>
      <c r="E295" s="906"/>
      <c r="F295" s="906"/>
      <c r="G295" s="906"/>
      <c r="H295" s="906"/>
      <c r="I295" s="906"/>
      <c r="J295" s="906"/>
      <c r="K295" s="906"/>
      <c r="L295" s="906"/>
      <c r="M295" s="906"/>
      <c r="N295" s="906"/>
      <c r="O295" s="906"/>
      <c r="P295" s="906"/>
      <c r="Q295" s="906"/>
      <c r="R295" s="906"/>
      <c r="S295" s="906"/>
      <c r="T295" s="906"/>
      <c r="U295" s="906"/>
      <c r="V295" s="906"/>
      <c r="W295" s="906"/>
      <c r="X295" s="906"/>
      <c r="Y295" s="906"/>
      <c r="Z295" s="906"/>
      <c r="AA295" s="906"/>
      <c r="AB295" s="903"/>
    </row>
    <row r="296" spans="1:28" ht="15.75" customHeight="1">
      <c r="A296" s="906"/>
      <c r="B296" s="906"/>
      <c r="C296" s="906"/>
      <c r="D296" s="1667"/>
      <c r="E296" s="1667"/>
      <c r="F296" s="1667"/>
      <c r="G296" s="1667"/>
      <c r="H296" s="975"/>
      <c r="I296" s="1667"/>
      <c r="J296" s="1667"/>
      <c r="K296" s="1667"/>
      <c r="L296" s="1667"/>
      <c r="M296" s="1667"/>
      <c r="N296" s="1667"/>
      <c r="O296" s="1667"/>
      <c r="P296" s="1667"/>
      <c r="Q296" s="1667"/>
      <c r="R296" s="1667"/>
      <c r="S296" s="1667"/>
      <c r="T296" s="1667"/>
      <c r="U296" s="1667"/>
      <c r="V296" s="975"/>
      <c r="W296" s="975"/>
      <c r="X296" s="1667"/>
      <c r="Y296" s="1667"/>
      <c r="Z296" s="1667"/>
      <c r="AA296" s="906"/>
      <c r="AB296" s="903"/>
    </row>
    <row r="297" spans="1:28" ht="15.75" customHeight="1">
      <c r="A297" s="906"/>
      <c r="B297" s="906"/>
      <c r="C297" s="906"/>
      <c r="D297" s="975"/>
      <c r="E297" s="1682"/>
      <c r="F297" s="1682"/>
      <c r="G297" s="975"/>
      <c r="H297" s="975"/>
      <c r="I297" s="906"/>
      <c r="J297" s="906"/>
      <c r="K297" s="906"/>
      <c r="L297" s="903"/>
      <c r="M297" s="906"/>
      <c r="N297" s="906"/>
      <c r="O297" s="906"/>
      <c r="P297" s="906"/>
      <c r="Q297" s="906"/>
      <c r="R297" s="903"/>
      <c r="S297" s="903"/>
      <c r="T297" s="903"/>
      <c r="U297" s="903"/>
      <c r="V297" s="975"/>
      <c r="W297" s="975"/>
      <c r="X297" s="1764"/>
      <c r="Y297" s="1764"/>
      <c r="Z297" s="1764"/>
      <c r="AA297" s="906"/>
      <c r="AB297" s="903"/>
    </row>
    <row r="298" spans="1:28" ht="15.75" customHeight="1">
      <c r="A298" s="906"/>
      <c r="B298" s="906"/>
      <c r="C298" s="906"/>
      <c r="D298" s="975"/>
      <c r="E298" s="1682"/>
      <c r="F298" s="1682"/>
      <c r="G298" s="975"/>
      <c r="H298" s="975"/>
      <c r="I298" s="906"/>
      <c r="J298" s="906"/>
      <c r="K298" s="906"/>
      <c r="L298" s="903"/>
      <c r="M298" s="906"/>
      <c r="N298" s="906"/>
      <c r="O298" s="906"/>
      <c r="P298" s="906"/>
      <c r="Q298" s="906"/>
      <c r="R298" s="903"/>
      <c r="S298" s="903"/>
      <c r="T298" s="903"/>
      <c r="U298" s="903"/>
      <c r="V298" s="975"/>
      <c r="W298" s="975"/>
      <c r="X298" s="1764"/>
      <c r="Y298" s="1764"/>
      <c r="Z298" s="1764"/>
      <c r="AA298" s="906"/>
      <c r="AB298" s="903"/>
    </row>
    <row r="299" spans="1:28" ht="15.75" customHeight="1">
      <c r="A299" s="906"/>
      <c r="B299" s="906"/>
      <c r="C299" s="906"/>
      <c r="D299" s="975"/>
      <c r="E299" s="1682"/>
      <c r="F299" s="1682"/>
      <c r="G299" s="975"/>
      <c r="H299" s="975"/>
      <c r="I299" s="906"/>
      <c r="J299" s="906"/>
      <c r="K299" s="906"/>
      <c r="L299" s="903"/>
      <c r="M299" s="906"/>
      <c r="N299" s="906"/>
      <c r="O299" s="906"/>
      <c r="P299" s="906"/>
      <c r="Q299" s="906"/>
      <c r="R299" s="903"/>
      <c r="S299" s="903"/>
      <c r="T299" s="903"/>
      <c r="U299" s="903"/>
      <c r="V299" s="975"/>
      <c r="W299" s="975"/>
      <c r="X299" s="1764"/>
      <c r="Y299" s="1764"/>
      <c r="Z299" s="1764"/>
      <c r="AA299" s="906"/>
      <c r="AB299" s="903"/>
    </row>
    <row r="300" spans="1:28" ht="15.75" customHeight="1">
      <c r="A300" s="906"/>
      <c r="B300" s="906"/>
      <c r="C300" s="906"/>
      <c r="D300" s="975"/>
      <c r="E300" s="1682"/>
      <c r="F300" s="1682"/>
      <c r="G300" s="975"/>
      <c r="H300" s="975"/>
      <c r="I300" s="906"/>
      <c r="J300" s="906"/>
      <c r="K300" s="906"/>
      <c r="L300" s="903"/>
      <c r="M300" s="906"/>
      <c r="N300" s="906"/>
      <c r="O300" s="906"/>
      <c r="P300" s="906"/>
      <c r="Q300" s="906"/>
      <c r="R300" s="903"/>
      <c r="S300" s="903"/>
      <c r="T300" s="903"/>
      <c r="U300" s="903"/>
      <c r="V300" s="975"/>
      <c r="W300" s="975"/>
      <c r="X300" s="1764"/>
      <c r="Y300" s="1764"/>
      <c r="Z300" s="1764"/>
      <c r="AA300" s="906"/>
      <c r="AB300" s="903"/>
    </row>
    <row r="301" spans="1:28" ht="15.75" customHeight="1">
      <c r="A301" s="906"/>
      <c r="B301" s="906"/>
      <c r="C301" s="906"/>
      <c r="D301" s="975"/>
      <c r="E301" s="1682"/>
      <c r="F301" s="1682"/>
      <c r="G301" s="975"/>
      <c r="H301" s="975"/>
      <c r="I301" s="906"/>
      <c r="J301" s="906"/>
      <c r="K301" s="906"/>
      <c r="L301" s="903"/>
      <c r="M301" s="906"/>
      <c r="N301" s="906"/>
      <c r="O301" s="906"/>
      <c r="P301" s="906"/>
      <c r="Q301" s="906"/>
      <c r="R301" s="903"/>
      <c r="S301" s="903"/>
      <c r="T301" s="903"/>
      <c r="U301" s="903"/>
      <c r="V301" s="975"/>
      <c r="W301" s="975"/>
      <c r="X301" s="1764"/>
      <c r="Y301" s="1764"/>
      <c r="Z301" s="1764"/>
      <c r="AA301" s="906"/>
      <c r="AB301" s="903"/>
    </row>
    <row r="302" spans="1:28" ht="15.75" customHeight="1">
      <c r="A302" s="906"/>
      <c r="B302" s="906"/>
      <c r="C302" s="906"/>
      <c r="D302" s="975"/>
      <c r="E302" s="1682"/>
      <c r="F302" s="1682"/>
      <c r="G302" s="975"/>
      <c r="H302" s="975"/>
      <c r="I302" s="906"/>
      <c r="J302" s="906"/>
      <c r="K302" s="906"/>
      <c r="L302" s="903"/>
      <c r="M302" s="906"/>
      <c r="N302" s="906"/>
      <c r="O302" s="906"/>
      <c r="P302" s="906"/>
      <c r="Q302" s="906"/>
      <c r="R302" s="903"/>
      <c r="S302" s="903"/>
      <c r="T302" s="903"/>
      <c r="U302" s="903"/>
      <c r="V302" s="975"/>
      <c r="W302" s="975"/>
      <c r="X302" s="1764"/>
      <c r="Y302" s="1764"/>
      <c r="Z302" s="1764"/>
      <c r="AA302" s="906"/>
      <c r="AB302" s="903"/>
    </row>
    <row r="303" spans="1:28" ht="15.75" customHeight="1">
      <c r="A303" s="936"/>
      <c r="B303" s="906"/>
      <c r="C303" s="906"/>
      <c r="D303" s="906"/>
      <c r="E303" s="906"/>
      <c r="F303" s="906"/>
      <c r="G303" s="906"/>
      <c r="H303" s="906"/>
      <c r="I303" s="906"/>
      <c r="J303" s="906"/>
      <c r="K303" s="906"/>
      <c r="L303" s="906"/>
      <c r="M303" s="906"/>
      <c r="N303" s="906"/>
      <c r="O303" s="906"/>
      <c r="P303" s="906"/>
      <c r="Q303" s="906"/>
      <c r="R303" s="906"/>
      <c r="S303" s="906"/>
      <c r="T303" s="906"/>
      <c r="U303" s="906"/>
      <c r="V303" s="906"/>
      <c r="W303" s="906"/>
      <c r="X303" s="906"/>
      <c r="Y303" s="906"/>
      <c r="Z303" s="906"/>
      <c r="AA303" s="906"/>
      <c r="AB303" s="903"/>
    </row>
    <row r="304" spans="1:28" ht="15.75" customHeight="1">
      <c r="A304" s="936"/>
      <c r="B304" s="906"/>
      <c r="C304" s="906"/>
      <c r="D304" s="906"/>
      <c r="E304" s="906"/>
      <c r="F304" s="2123"/>
      <c r="G304" s="2123"/>
      <c r="H304" s="2123"/>
      <c r="I304" s="2123"/>
      <c r="J304" s="2123"/>
      <c r="K304" s="2123"/>
      <c r="L304" s="2123"/>
      <c r="M304" s="2123"/>
      <c r="N304" s="2123"/>
      <c r="O304" s="2123"/>
      <c r="P304" s="2123"/>
      <c r="Q304" s="2123"/>
      <c r="R304" s="2123"/>
      <c r="S304" s="2123"/>
      <c r="T304" s="2123"/>
      <c r="U304" s="2123"/>
      <c r="V304" s="2123"/>
      <c r="W304" s="2123"/>
      <c r="X304" s="2123"/>
      <c r="Y304" s="2123"/>
      <c r="Z304" s="2123"/>
      <c r="AA304" s="2123"/>
      <c r="AB304" s="903"/>
    </row>
    <row r="305" spans="1:28" ht="15.75" customHeight="1">
      <c r="A305" s="906"/>
      <c r="B305" s="906"/>
      <c r="C305" s="906"/>
      <c r="D305" s="906"/>
      <c r="E305" s="906"/>
      <c r="F305" s="2123"/>
      <c r="G305" s="2123"/>
      <c r="H305" s="2123"/>
      <c r="I305" s="2123"/>
      <c r="J305" s="2123"/>
      <c r="K305" s="2123"/>
      <c r="L305" s="2123"/>
      <c r="M305" s="2123"/>
      <c r="N305" s="2123"/>
      <c r="O305" s="2123"/>
      <c r="P305" s="2123"/>
      <c r="Q305" s="2123"/>
      <c r="R305" s="2123"/>
      <c r="S305" s="2123"/>
      <c r="T305" s="2123"/>
      <c r="U305" s="2123"/>
      <c r="V305" s="2123"/>
      <c r="W305" s="2123"/>
      <c r="X305" s="2123"/>
      <c r="Y305" s="2123"/>
      <c r="Z305" s="2123"/>
      <c r="AA305" s="2123"/>
      <c r="AB305" s="903"/>
    </row>
    <row r="306" spans="1:28" ht="15.75" customHeight="1">
      <c r="A306" s="936"/>
      <c r="B306" s="906"/>
      <c r="C306" s="906"/>
      <c r="D306" s="906"/>
      <c r="E306" s="906"/>
      <c r="F306" s="906"/>
      <c r="G306" s="906"/>
      <c r="H306" s="906"/>
      <c r="I306" s="906"/>
      <c r="J306" s="906"/>
      <c r="K306" s="906"/>
      <c r="L306" s="906"/>
      <c r="M306" s="906"/>
      <c r="N306" s="906"/>
      <c r="O306" s="906"/>
      <c r="P306" s="906"/>
      <c r="Q306" s="906"/>
      <c r="R306" s="906"/>
      <c r="S306" s="906"/>
      <c r="T306" s="906"/>
      <c r="U306" s="906"/>
      <c r="V306" s="906"/>
      <c r="W306" s="906"/>
      <c r="X306" s="906"/>
      <c r="Y306" s="906"/>
      <c r="Z306" s="906"/>
      <c r="AA306" s="906"/>
      <c r="AB306" s="903"/>
    </row>
    <row r="307" spans="1:28" ht="15.75" customHeight="1">
      <c r="A307" s="906"/>
      <c r="B307" s="906"/>
      <c r="C307" s="906"/>
      <c r="D307" s="906"/>
      <c r="E307" s="906"/>
      <c r="F307" s="2123"/>
      <c r="G307" s="2123"/>
      <c r="H307" s="2123"/>
      <c r="I307" s="2123"/>
      <c r="J307" s="2123"/>
      <c r="K307" s="2123"/>
      <c r="L307" s="2123"/>
      <c r="M307" s="2123"/>
      <c r="N307" s="2123"/>
      <c r="O307" s="2123"/>
      <c r="P307" s="2123"/>
      <c r="Q307" s="2123"/>
      <c r="R307" s="2123"/>
      <c r="S307" s="2123"/>
      <c r="T307" s="2123"/>
      <c r="U307" s="2123"/>
      <c r="V307" s="2123"/>
      <c r="W307" s="2123"/>
      <c r="X307" s="2123"/>
      <c r="Y307" s="2123"/>
      <c r="Z307" s="2123"/>
      <c r="AA307" s="2123"/>
      <c r="AB307" s="903"/>
    </row>
    <row r="308" spans="1:28" ht="15.75" customHeight="1">
      <c r="A308" s="906"/>
      <c r="B308" s="906"/>
      <c r="C308" s="906"/>
      <c r="D308" s="906"/>
      <c r="E308" s="906"/>
      <c r="F308" s="2123"/>
      <c r="G308" s="2123"/>
      <c r="H308" s="2123"/>
      <c r="I308" s="2123"/>
      <c r="J308" s="2123"/>
      <c r="K308" s="2123"/>
      <c r="L308" s="2123"/>
      <c r="M308" s="2123"/>
      <c r="N308" s="2123"/>
      <c r="O308" s="2123"/>
      <c r="P308" s="2123"/>
      <c r="Q308" s="2123"/>
      <c r="R308" s="2123"/>
      <c r="S308" s="2123"/>
      <c r="T308" s="2123"/>
      <c r="U308" s="2123"/>
      <c r="V308" s="2123"/>
      <c r="W308" s="2123"/>
      <c r="X308" s="2123"/>
      <c r="Y308" s="2123"/>
      <c r="Z308" s="2123"/>
      <c r="AA308" s="2123"/>
      <c r="AB308" s="903"/>
    </row>
    <row r="309" spans="1:28" ht="15.75" customHeight="1">
      <c r="A309" s="906"/>
      <c r="B309" s="906"/>
      <c r="C309" s="906"/>
      <c r="D309" s="906"/>
      <c r="E309" s="906"/>
      <c r="F309" s="906"/>
      <c r="G309" s="906"/>
      <c r="H309" s="906"/>
      <c r="I309" s="906"/>
      <c r="J309" s="906"/>
      <c r="K309" s="906"/>
      <c r="L309" s="906"/>
      <c r="M309" s="906"/>
      <c r="N309" s="906"/>
      <c r="O309" s="906"/>
      <c r="P309" s="906"/>
      <c r="Q309" s="906"/>
      <c r="R309" s="906"/>
      <c r="S309" s="906"/>
      <c r="T309" s="906"/>
      <c r="U309" s="906"/>
      <c r="V309" s="906"/>
      <c r="W309" s="906"/>
      <c r="X309" s="906"/>
      <c r="Y309" s="906"/>
      <c r="Z309" s="906"/>
      <c r="AA309" s="906"/>
      <c r="AB309" s="903"/>
    </row>
    <row r="310" spans="1:28" ht="15.75" customHeight="1">
      <c r="A310" s="1089"/>
      <c r="B310" s="1089"/>
      <c r="C310" s="1089"/>
      <c r="D310" s="1089"/>
      <c r="E310" s="1089"/>
      <c r="F310" s="1089"/>
      <c r="G310" s="1089"/>
      <c r="H310" s="1089"/>
      <c r="I310" s="1089"/>
      <c r="J310" s="1089"/>
      <c r="K310" s="1089"/>
      <c r="L310" s="1089"/>
      <c r="M310" s="1089"/>
      <c r="N310" s="1089"/>
      <c r="O310" s="1089"/>
      <c r="P310" s="1089"/>
      <c r="Q310" s="1089"/>
      <c r="R310" s="1089"/>
      <c r="S310" s="1089"/>
      <c r="T310" s="1089"/>
      <c r="U310" s="1089"/>
      <c r="V310" s="1089"/>
      <c r="W310" s="1089"/>
      <c r="X310" s="1089"/>
      <c r="Y310" s="1089"/>
      <c r="Z310" s="1089"/>
      <c r="AA310" s="1089"/>
    </row>
    <row r="311" spans="1:28" ht="15.75" customHeight="1">
      <c r="A311" s="1089"/>
      <c r="B311" s="1089"/>
      <c r="C311" s="1089"/>
      <c r="D311" s="1089"/>
      <c r="E311" s="1089"/>
      <c r="F311" s="1089"/>
      <c r="G311" s="1089"/>
      <c r="H311" s="1089"/>
      <c r="I311" s="1089"/>
      <c r="J311" s="1089"/>
      <c r="K311" s="1089"/>
      <c r="L311" s="1089"/>
      <c r="M311" s="1089"/>
      <c r="N311" s="1089"/>
      <c r="O311" s="1089"/>
      <c r="P311" s="1089"/>
      <c r="Q311" s="1089"/>
      <c r="R311" s="1089"/>
      <c r="S311" s="1089"/>
      <c r="T311" s="1089"/>
      <c r="U311" s="1089"/>
      <c r="V311" s="1089"/>
      <c r="W311" s="1089"/>
      <c r="X311" s="1089"/>
      <c r="Y311" s="1089"/>
      <c r="Z311" s="1089"/>
      <c r="AA311" s="1089"/>
    </row>
    <row r="312" spans="1:28" ht="15.75" customHeight="1">
      <c r="A312" s="1089"/>
      <c r="B312" s="1089"/>
      <c r="C312" s="1089"/>
      <c r="D312" s="1089"/>
      <c r="E312" s="1089"/>
      <c r="F312" s="1089"/>
      <c r="G312" s="1089"/>
      <c r="H312" s="1089"/>
      <c r="I312" s="1089"/>
      <c r="J312" s="1089"/>
      <c r="K312" s="1089"/>
      <c r="L312" s="1089"/>
      <c r="M312" s="1089"/>
      <c r="N312" s="1089"/>
      <c r="O312" s="1089"/>
      <c r="P312" s="1089"/>
      <c r="Q312" s="1089"/>
      <c r="R312" s="1089"/>
      <c r="S312" s="1089"/>
      <c r="T312" s="1089"/>
      <c r="U312" s="1089"/>
      <c r="V312" s="1089"/>
      <c r="W312" s="1089"/>
      <c r="X312" s="1089"/>
      <c r="Y312" s="1089"/>
      <c r="Z312" s="1089"/>
      <c r="AA312" s="1089"/>
    </row>
    <row r="313" spans="1:28" ht="18.75" customHeight="1">
      <c r="A313" s="1667"/>
      <c r="B313" s="1667"/>
      <c r="C313" s="1667"/>
      <c r="D313" s="1667"/>
      <c r="E313" s="1667"/>
      <c r="F313" s="1667"/>
      <c r="G313" s="1667"/>
      <c r="H313" s="1667"/>
      <c r="I313" s="1667"/>
      <c r="J313" s="1667"/>
      <c r="K313" s="1667"/>
      <c r="L313" s="1667"/>
      <c r="M313" s="1667"/>
      <c r="N313" s="1667"/>
      <c r="O313" s="1667"/>
      <c r="P313" s="1667"/>
      <c r="Q313" s="1667"/>
      <c r="R313" s="1667"/>
      <c r="S313" s="1667"/>
      <c r="T313" s="1667"/>
      <c r="U313" s="1667"/>
      <c r="V313" s="1667"/>
      <c r="W313" s="1667"/>
      <c r="X313" s="1667"/>
      <c r="Y313" s="1667"/>
      <c r="Z313" s="1667"/>
      <c r="AA313" s="1667"/>
      <c r="AB313" s="903"/>
    </row>
    <row r="314" spans="1:28" ht="15.75" customHeight="1">
      <c r="A314" s="906"/>
      <c r="B314" s="906"/>
      <c r="C314" s="906"/>
      <c r="D314" s="906"/>
      <c r="E314" s="906"/>
      <c r="F314" s="906"/>
      <c r="G314" s="906"/>
      <c r="H314" s="906"/>
      <c r="I314" s="906"/>
      <c r="J314" s="906"/>
      <c r="K314" s="906"/>
      <c r="L314" s="906"/>
      <c r="M314" s="906"/>
      <c r="N314" s="906"/>
      <c r="O314" s="906"/>
      <c r="P314" s="906"/>
      <c r="Q314" s="906"/>
      <c r="R314" s="906"/>
      <c r="S314" s="906"/>
      <c r="T314" s="906"/>
      <c r="U314" s="906"/>
      <c r="V314" s="906"/>
      <c r="W314" s="906"/>
      <c r="X314" s="906"/>
      <c r="Y314" s="906"/>
      <c r="Z314" s="906"/>
      <c r="AA314" s="906"/>
      <c r="AB314" s="903"/>
    </row>
    <row r="315" spans="1:28" ht="15.75" customHeight="1">
      <c r="A315" s="936"/>
      <c r="B315" s="906"/>
      <c r="C315" s="906"/>
      <c r="D315" s="906"/>
      <c r="E315" s="906"/>
      <c r="F315" s="906"/>
      <c r="G315" s="903"/>
      <c r="H315" s="906"/>
      <c r="I315" s="906"/>
      <c r="J315" s="906"/>
      <c r="K315" s="906"/>
      <c r="L315" s="906"/>
      <c r="M315" s="906"/>
      <c r="N315" s="906"/>
      <c r="O315" s="906"/>
      <c r="P315" s="906"/>
      <c r="Q315" s="906"/>
      <c r="R315" s="906"/>
      <c r="S315" s="906"/>
      <c r="T315" s="906"/>
      <c r="U315" s="906"/>
      <c r="V315" s="906"/>
      <c r="W315" s="906"/>
      <c r="X315" s="906"/>
      <c r="Y315" s="906"/>
      <c r="Z315" s="906"/>
      <c r="AA315" s="906"/>
      <c r="AB315" s="903"/>
    </row>
    <row r="316" spans="1:28" ht="15.75" customHeight="1">
      <c r="A316" s="936"/>
      <c r="B316" s="906"/>
      <c r="C316" s="906"/>
      <c r="D316" s="906"/>
      <c r="E316" s="906"/>
      <c r="F316" s="906"/>
      <c r="G316" s="903"/>
      <c r="H316" s="903"/>
      <c r="I316" s="906"/>
      <c r="J316" s="906"/>
      <c r="K316" s="906"/>
      <c r="L316" s="903"/>
      <c r="M316" s="906"/>
      <c r="N316" s="906"/>
      <c r="O316" s="906"/>
      <c r="P316" s="906"/>
      <c r="Q316" s="906"/>
      <c r="R316" s="906"/>
      <c r="S316" s="906"/>
      <c r="T316" s="906"/>
      <c r="U316" s="906"/>
      <c r="V316" s="906"/>
      <c r="W316" s="906"/>
      <c r="X316" s="906"/>
      <c r="Y316" s="906"/>
      <c r="Z316" s="906"/>
      <c r="AA316" s="906"/>
      <c r="AB316" s="903"/>
    </row>
    <row r="317" spans="1:28" ht="15.75" customHeight="1">
      <c r="A317" s="936"/>
      <c r="B317" s="906"/>
      <c r="C317" s="906"/>
      <c r="D317" s="906"/>
      <c r="E317" s="906"/>
      <c r="F317" s="906"/>
      <c r="G317" s="906"/>
      <c r="H317" s="906"/>
      <c r="I317" s="906"/>
      <c r="J317" s="1766"/>
      <c r="K317" s="1766"/>
      <c r="L317" s="1766"/>
      <c r="M317" s="1766"/>
      <c r="N317" s="999"/>
      <c r="O317" s="906"/>
      <c r="P317" s="906"/>
      <c r="Q317" s="906"/>
      <c r="R317" s="906"/>
      <c r="S317" s="906"/>
      <c r="T317" s="906"/>
      <c r="U317" s="906"/>
      <c r="V317" s="906"/>
      <c r="W317" s="906"/>
      <c r="X317" s="906"/>
      <c r="Y317" s="906"/>
      <c r="Z317" s="906"/>
      <c r="AA317" s="906"/>
      <c r="AB317" s="903"/>
    </row>
    <row r="318" spans="1:28" ht="15.75" customHeight="1">
      <c r="A318" s="936"/>
      <c r="B318" s="906"/>
      <c r="C318" s="906"/>
      <c r="D318" s="906"/>
      <c r="E318" s="906"/>
      <c r="F318" s="906"/>
      <c r="G318" s="906"/>
      <c r="H318" s="906"/>
      <c r="I318" s="906"/>
      <c r="J318" s="1766"/>
      <c r="K318" s="1766"/>
      <c r="L318" s="1766"/>
      <c r="M318" s="1766"/>
      <c r="N318" s="999"/>
      <c r="O318" s="906"/>
      <c r="P318" s="906"/>
      <c r="Q318" s="906"/>
      <c r="R318" s="906"/>
      <c r="S318" s="906"/>
      <c r="T318" s="906"/>
      <c r="U318" s="906"/>
      <c r="V318" s="906"/>
      <c r="W318" s="906"/>
      <c r="X318" s="906"/>
      <c r="Y318" s="906"/>
      <c r="Z318" s="906"/>
      <c r="AA318" s="906"/>
      <c r="AB318" s="903"/>
    </row>
    <row r="319" spans="1:28" ht="15.75" customHeight="1">
      <c r="A319" s="936"/>
      <c r="B319" s="906"/>
      <c r="C319" s="906"/>
      <c r="D319" s="906"/>
      <c r="E319" s="906"/>
      <c r="F319" s="906"/>
      <c r="G319" s="906"/>
      <c r="H319" s="906"/>
      <c r="I319" s="906"/>
      <c r="J319" s="1766"/>
      <c r="K319" s="1766"/>
      <c r="L319" s="1766"/>
      <c r="M319" s="1766"/>
      <c r="N319" s="999"/>
      <c r="O319" s="906"/>
      <c r="P319" s="906"/>
      <c r="Q319" s="906"/>
      <c r="R319" s="906"/>
      <c r="S319" s="906"/>
      <c r="T319" s="906"/>
      <c r="U319" s="906"/>
      <c r="V319" s="906"/>
      <c r="W319" s="906"/>
      <c r="X319" s="906"/>
      <c r="Y319" s="906"/>
      <c r="Z319" s="906"/>
      <c r="AA319" s="906"/>
      <c r="AB319" s="903"/>
    </row>
    <row r="320" spans="1:28" ht="15.75" customHeight="1">
      <c r="A320" s="936"/>
      <c r="B320" s="906"/>
      <c r="C320" s="906"/>
      <c r="D320" s="906"/>
      <c r="E320" s="906"/>
      <c r="F320" s="906"/>
      <c r="G320" s="906"/>
      <c r="H320" s="906"/>
      <c r="I320" s="906"/>
      <c r="J320" s="1766"/>
      <c r="K320" s="1766"/>
      <c r="L320" s="1766"/>
      <c r="M320" s="1766"/>
      <c r="N320" s="999"/>
      <c r="O320" s="906"/>
      <c r="P320" s="906"/>
      <c r="Q320" s="906"/>
      <c r="R320" s="906"/>
      <c r="S320" s="906"/>
      <c r="T320" s="906"/>
      <c r="U320" s="906"/>
      <c r="V320" s="906"/>
      <c r="W320" s="906"/>
      <c r="X320" s="906"/>
      <c r="Y320" s="906"/>
      <c r="Z320" s="906"/>
      <c r="AA320" s="906"/>
      <c r="AB320" s="903"/>
    </row>
    <row r="321" spans="1:28" ht="15.75" customHeight="1">
      <c r="A321" s="936"/>
      <c r="B321" s="906"/>
      <c r="C321" s="906"/>
      <c r="D321" s="906"/>
      <c r="E321" s="906"/>
      <c r="F321" s="906"/>
      <c r="G321" s="906"/>
      <c r="H321" s="906"/>
      <c r="I321" s="906"/>
      <c r="J321" s="906"/>
      <c r="K321" s="906"/>
      <c r="L321" s="906"/>
      <c r="M321" s="906"/>
      <c r="N321" s="906"/>
      <c r="O321" s="906"/>
      <c r="P321" s="906"/>
      <c r="Q321" s="906"/>
      <c r="R321" s="906"/>
      <c r="S321" s="906"/>
      <c r="T321" s="906"/>
      <c r="U321" s="906"/>
      <c r="V321" s="906"/>
      <c r="W321" s="906"/>
      <c r="X321" s="906"/>
      <c r="Y321" s="906"/>
      <c r="Z321" s="906"/>
      <c r="AA321" s="906"/>
      <c r="AB321" s="903"/>
    </row>
    <row r="322" spans="1:28" ht="15.75" customHeight="1">
      <c r="A322" s="906"/>
      <c r="B322" s="906"/>
      <c r="C322" s="906"/>
      <c r="D322" s="1667"/>
      <c r="E322" s="1667"/>
      <c r="F322" s="1667"/>
      <c r="G322" s="1667"/>
      <c r="H322" s="975"/>
      <c r="I322" s="1667"/>
      <c r="J322" s="1667"/>
      <c r="K322" s="1667"/>
      <c r="L322" s="1667"/>
      <c r="M322" s="1667"/>
      <c r="N322" s="1667"/>
      <c r="O322" s="1667"/>
      <c r="P322" s="1667"/>
      <c r="Q322" s="1667"/>
      <c r="R322" s="1667"/>
      <c r="S322" s="1667"/>
      <c r="T322" s="1667"/>
      <c r="U322" s="1667"/>
      <c r="V322" s="975"/>
      <c r="W322" s="975"/>
      <c r="X322" s="1667"/>
      <c r="Y322" s="1667"/>
      <c r="Z322" s="1667"/>
      <c r="AA322" s="906"/>
      <c r="AB322" s="903"/>
    </row>
    <row r="323" spans="1:28" ht="15.75" customHeight="1">
      <c r="A323" s="906"/>
      <c r="B323" s="906"/>
      <c r="C323" s="906"/>
      <c r="D323" s="975"/>
      <c r="E323" s="1682"/>
      <c r="F323" s="1682"/>
      <c r="G323" s="975"/>
      <c r="H323" s="975"/>
      <c r="I323" s="906"/>
      <c r="J323" s="906"/>
      <c r="K323" s="906"/>
      <c r="L323" s="903"/>
      <c r="M323" s="906"/>
      <c r="N323" s="906"/>
      <c r="O323" s="906"/>
      <c r="P323" s="906"/>
      <c r="Q323" s="906"/>
      <c r="R323" s="903"/>
      <c r="S323" s="903"/>
      <c r="T323" s="903"/>
      <c r="U323" s="903"/>
      <c r="V323" s="975"/>
      <c r="W323" s="975"/>
      <c r="X323" s="1764"/>
      <c r="Y323" s="1764"/>
      <c r="Z323" s="1764"/>
      <c r="AA323" s="906"/>
      <c r="AB323" s="903"/>
    </row>
    <row r="324" spans="1:28" ht="15.75" customHeight="1">
      <c r="A324" s="906"/>
      <c r="B324" s="906"/>
      <c r="C324" s="906"/>
      <c r="D324" s="975"/>
      <c r="E324" s="1682"/>
      <c r="F324" s="1682"/>
      <c r="G324" s="975"/>
      <c r="H324" s="975"/>
      <c r="I324" s="906"/>
      <c r="J324" s="906"/>
      <c r="K324" s="906"/>
      <c r="L324" s="903"/>
      <c r="M324" s="906"/>
      <c r="N324" s="906"/>
      <c r="O324" s="906"/>
      <c r="P324" s="906"/>
      <c r="Q324" s="906"/>
      <c r="R324" s="903"/>
      <c r="S324" s="903"/>
      <c r="T324" s="903"/>
      <c r="U324" s="903"/>
      <c r="V324" s="975"/>
      <c r="W324" s="975"/>
      <c r="X324" s="1764"/>
      <c r="Y324" s="1764"/>
      <c r="Z324" s="1764"/>
      <c r="AA324" s="906"/>
      <c r="AB324" s="903"/>
    </row>
    <row r="325" spans="1:28" ht="15.75" customHeight="1">
      <c r="A325" s="906"/>
      <c r="B325" s="906"/>
      <c r="C325" s="906"/>
      <c r="D325" s="975"/>
      <c r="E325" s="1682"/>
      <c r="F325" s="1682"/>
      <c r="G325" s="975"/>
      <c r="H325" s="975"/>
      <c r="I325" s="906"/>
      <c r="J325" s="906"/>
      <c r="K325" s="906"/>
      <c r="L325" s="903"/>
      <c r="M325" s="906"/>
      <c r="N325" s="906"/>
      <c r="O325" s="906"/>
      <c r="P325" s="906"/>
      <c r="Q325" s="906"/>
      <c r="R325" s="903"/>
      <c r="S325" s="903"/>
      <c r="T325" s="903"/>
      <c r="U325" s="903"/>
      <c r="V325" s="975"/>
      <c r="W325" s="975"/>
      <c r="X325" s="1764"/>
      <c r="Y325" s="1764"/>
      <c r="Z325" s="1764"/>
      <c r="AA325" s="906"/>
      <c r="AB325" s="903"/>
    </row>
    <row r="326" spans="1:28" ht="15.75" customHeight="1">
      <c r="A326" s="906"/>
      <c r="B326" s="906"/>
      <c r="C326" s="906"/>
      <c r="D326" s="975"/>
      <c r="E326" s="1682"/>
      <c r="F326" s="1682"/>
      <c r="G326" s="975"/>
      <c r="H326" s="975"/>
      <c r="I326" s="906"/>
      <c r="J326" s="906"/>
      <c r="K326" s="906"/>
      <c r="L326" s="903"/>
      <c r="M326" s="906"/>
      <c r="N326" s="906"/>
      <c r="O326" s="906"/>
      <c r="P326" s="906"/>
      <c r="Q326" s="906"/>
      <c r="R326" s="903"/>
      <c r="S326" s="903"/>
      <c r="T326" s="903"/>
      <c r="U326" s="903"/>
      <c r="V326" s="975"/>
      <c r="W326" s="975"/>
      <c r="X326" s="1764"/>
      <c r="Y326" s="1764"/>
      <c r="Z326" s="1764"/>
      <c r="AA326" s="906"/>
      <c r="AB326" s="903"/>
    </row>
    <row r="327" spans="1:28" ht="15.75" customHeight="1">
      <c r="A327" s="906"/>
      <c r="B327" s="906"/>
      <c r="C327" s="906"/>
      <c r="D327" s="975"/>
      <c r="E327" s="1682"/>
      <c r="F327" s="1682"/>
      <c r="G327" s="975"/>
      <c r="H327" s="975"/>
      <c r="I327" s="906"/>
      <c r="J327" s="906"/>
      <c r="K327" s="906"/>
      <c r="L327" s="903"/>
      <c r="M327" s="906"/>
      <c r="N327" s="906"/>
      <c r="O327" s="906"/>
      <c r="P327" s="906"/>
      <c r="Q327" s="906"/>
      <c r="R327" s="903"/>
      <c r="S327" s="903"/>
      <c r="T327" s="903"/>
      <c r="U327" s="903"/>
      <c r="V327" s="975"/>
      <c r="W327" s="975"/>
      <c r="X327" s="1764"/>
      <c r="Y327" s="1764"/>
      <c r="Z327" s="1764"/>
      <c r="AA327" s="906"/>
      <c r="AB327" s="903"/>
    </row>
    <row r="328" spans="1:28" ht="15.75" customHeight="1">
      <c r="A328" s="906"/>
      <c r="B328" s="906"/>
      <c r="C328" s="906"/>
      <c r="D328" s="975"/>
      <c r="E328" s="1682"/>
      <c r="F328" s="1682"/>
      <c r="G328" s="975"/>
      <c r="H328" s="975"/>
      <c r="I328" s="906"/>
      <c r="J328" s="906"/>
      <c r="K328" s="906"/>
      <c r="L328" s="903"/>
      <c r="M328" s="906"/>
      <c r="N328" s="906"/>
      <c r="O328" s="906"/>
      <c r="P328" s="906"/>
      <c r="Q328" s="906"/>
      <c r="R328" s="903"/>
      <c r="S328" s="903"/>
      <c r="T328" s="903"/>
      <c r="U328" s="903"/>
      <c r="V328" s="975"/>
      <c r="W328" s="975"/>
      <c r="X328" s="1764"/>
      <c r="Y328" s="1764"/>
      <c r="Z328" s="1764"/>
      <c r="AA328" s="906"/>
      <c r="AB328" s="903"/>
    </row>
    <row r="329" spans="1:28" ht="15.75" customHeight="1">
      <c r="A329" s="936"/>
      <c r="B329" s="906"/>
      <c r="C329" s="906"/>
      <c r="D329" s="906"/>
      <c r="E329" s="906"/>
      <c r="F329" s="906"/>
      <c r="G329" s="906"/>
      <c r="H329" s="906"/>
      <c r="I329" s="906"/>
      <c r="J329" s="906"/>
      <c r="K329" s="906"/>
      <c r="L329" s="906"/>
      <c r="M329" s="906"/>
      <c r="N329" s="906"/>
      <c r="O329" s="906"/>
      <c r="P329" s="906"/>
      <c r="Q329" s="906"/>
      <c r="R329" s="906"/>
      <c r="S329" s="906"/>
      <c r="T329" s="906"/>
      <c r="U329" s="906"/>
      <c r="V329" s="906"/>
      <c r="W329" s="906"/>
      <c r="X329" s="906"/>
      <c r="Y329" s="906"/>
      <c r="Z329" s="906"/>
      <c r="AA329" s="906"/>
      <c r="AB329" s="903"/>
    </row>
    <row r="330" spans="1:28" ht="15.75" customHeight="1">
      <c r="A330" s="936"/>
      <c r="B330" s="906"/>
      <c r="C330" s="906"/>
      <c r="D330" s="906"/>
      <c r="E330" s="906"/>
      <c r="F330" s="2123"/>
      <c r="G330" s="2123"/>
      <c r="H330" s="2123"/>
      <c r="I330" s="2123"/>
      <c r="J330" s="2123"/>
      <c r="K330" s="2123"/>
      <c r="L330" s="2123"/>
      <c r="M330" s="2123"/>
      <c r="N330" s="2123"/>
      <c r="O330" s="2123"/>
      <c r="P330" s="2123"/>
      <c r="Q330" s="2123"/>
      <c r="R330" s="2123"/>
      <c r="S330" s="2123"/>
      <c r="T330" s="2123"/>
      <c r="U330" s="2123"/>
      <c r="V330" s="2123"/>
      <c r="W330" s="2123"/>
      <c r="X330" s="2123"/>
      <c r="Y330" s="2123"/>
      <c r="Z330" s="2123"/>
      <c r="AA330" s="2123"/>
      <c r="AB330" s="903"/>
    </row>
    <row r="331" spans="1:28" ht="15.75" customHeight="1">
      <c r="A331" s="906"/>
      <c r="B331" s="906"/>
      <c r="C331" s="906"/>
      <c r="D331" s="906"/>
      <c r="E331" s="906"/>
      <c r="F331" s="2123"/>
      <c r="G331" s="2123"/>
      <c r="H331" s="2123"/>
      <c r="I331" s="2123"/>
      <c r="J331" s="2123"/>
      <c r="K331" s="2123"/>
      <c r="L331" s="2123"/>
      <c r="M331" s="2123"/>
      <c r="N331" s="2123"/>
      <c r="O331" s="2123"/>
      <c r="P331" s="2123"/>
      <c r="Q331" s="2123"/>
      <c r="R331" s="2123"/>
      <c r="S331" s="2123"/>
      <c r="T331" s="2123"/>
      <c r="U331" s="2123"/>
      <c r="V331" s="2123"/>
      <c r="W331" s="2123"/>
      <c r="X331" s="2123"/>
      <c r="Y331" s="2123"/>
      <c r="Z331" s="2123"/>
      <c r="AA331" s="2123"/>
      <c r="AB331" s="903"/>
    </row>
    <row r="332" spans="1:28" ht="15.75" customHeight="1">
      <c r="A332" s="936"/>
      <c r="B332" s="906"/>
      <c r="C332" s="906"/>
      <c r="D332" s="906"/>
      <c r="E332" s="906"/>
      <c r="F332" s="906"/>
      <c r="G332" s="906"/>
      <c r="H332" s="906"/>
      <c r="I332" s="906"/>
      <c r="J332" s="906"/>
      <c r="K332" s="906"/>
      <c r="L332" s="906"/>
      <c r="M332" s="906"/>
      <c r="N332" s="906"/>
      <c r="O332" s="906"/>
      <c r="P332" s="906"/>
      <c r="Q332" s="906"/>
      <c r="R332" s="906"/>
      <c r="S332" s="906"/>
      <c r="T332" s="906"/>
      <c r="U332" s="906"/>
      <c r="V332" s="906"/>
      <c r="W332" s="906"/>
      <c r="X332" s="906"/>
      <c r="Y332" s="906"/>
      <c r="Z332" s="906"/>
      <c r="AA332" s="906"/>
      <c r="AB332" s="903"/>
    </row>
    <row r="333" spans="1:28" ht="15.75" customHeight="1">
      <c r="A333" s="906"/>
      <c r="B333" s="906"/>
      <c r="C333" s="906"/>
      <c r="D333" s="906"/>
      <c r="E333" s="906"/>
      <c r="F333" s="2123"/>
      <c r="G333" s="2123"/>
      <c r="H333" s="2123"/>
      <c r="I333" s="2123"/>
      <c r="J333" s="2123"/>
      <c r="K333" s="2123"/>
      <c r="L333" s="2123"/>
      <c r="M333" s="2123"/>
      <c r="N333" s="2123"/>
      <c r="O333" s="2123"/>
      <c r="P333" s="2123"/>
      <c r="Q333" s="2123"/>
      <c r="R333" s="2123"/>
      <c r="S333" s="2123"/>
      <c r="T333" s="2123"/>
      <c r="U333" s="2123"/>
      <c r="V333" s="2123"/>
      <c r="W333" s="2123"/>
      <c r="X333" s="2123"/>
      <c r="Y333" s="2123"/>
      <c r="Z333" s="2123"/>
      <c r="AA333" s="2123"/>
      <c r="AB333" s="903"/>
    </row>
    <row r="334" spans="1:28" ht="15.75" customHeight="1">
      <c r="A334" s="906"/>
      <c r="B334" s="906"/>
      <c r="C334" s="906"/>
      <c r="D334" s="906"/>
      <c r="E334" s="906"/>
      <c r="F334" s="2123"/>
      <c r="G334" s="2123"/>
      <c r="H334" s="2123"/>
      <c r="I334" s="2123"/>
      <c r="J334" s="2123"/>
      <c r="K334" s="2123"/>
      <c r="L334" s="2123"/>
      <c r="M334" s="2123"/>
      <c r="N334" s="2123"/>
      <c r="O334" s="2123"/>
      <c r="P334" s="2123"/>
      <c r="Q334" s="2123"/>
      <c r="R334" s="2123"/>
      <c r="S334" s="2123"/>
      <c r="T334" s="2123"/>
      <c r="U334" s="2123"/>
      <c r="V334" s="2123"/>
      <c r="W334" s="2123"/>
      <c r="X334" s="2123"/>
      <c r="Y334" s="2123"/>
      <c r="Z334" s="2123"/>
      <c r="AA334" s="2123"/>
      <c r="AB334" s="903"/>
    </row>
    <row r="335" spans="1:28" ht="15.75" customHeight="1">
      <c r="A335" s="906"/>
      <c r="B335" s="906"/>
      <c r="C335" s="906"/>
      <c r="D335" s="906"/>
      <c r="E335" s="906"/>
      <c r="F335" s="906"/>
      <c r="G335" s="906"/>
      <c r="H335" s="906"/>
      <c r="I335" s="906"/>
      <c r="J335" s="906"/>
      <c r="K335" s="906"/>
      <c r="L335" s="906"/>
      <c r="M335" s="906"/>
      <c r="N335" s="906"/>
      <c r="O335" s="906"/>
      <c r="P335" s="906"/>
      <c r="Q335" s="906"/>
      <c r="R335" s="906"/>
      <c r="S335" s="906"/>
      <c r="T335" s="906"/>
      <c r="U335" s="906"/>
      <c r="V335" s="906"/>
      <c r="W335" s="906"/>
      <c r="X335" s="906"/>
      <c r="Y335" s="906"/>
      <c r="Z335" s="906"/>
      <c r="AA335" s="906"/>
      <c r="AB335" s="903"/>
    </row>
  </sheetData>
  <mergeCells count="235">
    <mergeCell ref="B5:AA5"/>
    <mergeCell ref="B16:Q17"/>
    <mergeCell ref="U19:AA19"/>
    <mergeCell ref="B39:H39"/>
    <mergeCell ref="U39:AB39"/>
    <mergeCell ref="A48:AA48"/>
    <mergeCell ref="U40:AB40"/>
    <mergeCell ref="I39:T41"/>
    <mergeCell ref="G89:AB89"/>
    <mergeCell ref="G72:AB73"/>
    <mergeCell ref="G82:AB83"/>
    <mergeCell ref="G80:AB80"/>
    <mergeCell ref="C9:Y10"/>
    <mergeCell ref="X17:AA17"/>
    <mergeCell ref="AN20:AR20"/>
    <mergeCell ref="B38:H38"/>
    <mergeCell ref="I38:T38"/>
    <mergeCell ref="U38:AB38"/>
    <mergeCell ref="F122:G122"/>
    <mergeCell ref="G98:AB98"/>
    <mergeCell ref="F121:G121"/>
    <mergeCell ref="S121:Z121"/>
    <mergeCell ref="G91:AB92"/>
    <mergeCell ref="F110:AA110"/>
    <mergeCell ref="F111:AA111"/>
    <mergeCell ref="G100:AB101"/>
    <mergeCell ref="S122:Z122"/>
    <mergeCell ref="U41:AB41"/>
    <mergeCell ref="R131:U131"/>
    <mergeCell ref="W131:Z131"/>
    <mergeCell ref="H132:K132"/>
    <mergeCell ref="M132:P132"/>
    <mergeCell ref="R132:U132"/>
    <mergeCell ref="W132:Z132"/>
    <mergeCell ref="N128:Q128"/>
    <mergeCell ref="N129:Q129"/>
    <mergeCell ref="H131:K131"/>
    <mergeCell ref="M131:P131"/>
    <mergeCell ref="H133:K133"/>
    <mergeCell ref="M133:P133"/>
    <mergeCell ref="R133:U133"/>
    <mergeCell ref="W133:Z133"/>
    <mergeCell ref="V148:Z148"/>
    <mergeCell ref="K149:N149"/>
    <mergeCell ref="L143:AA144"/>
    <mergeCell ref="J147:N147"/>
    <mergeCell ref="P147:T147"/>
    <mergeCell ref="V147:Z147"/>
    <mergeCell ref="N138:Q138"/>
    <mergeCell ref="N139:Q139"/>
    <mergeCell ref="W137:Z137"/>
    <mergeCell ref="H135:K135"/>
    <mergeCell ref="M135:P135"/>
    <mergeCell ref="R135:U135"/>
    <mergeCell ref="W135:Z135"/>
    <mergeCell ref="H137:K137"/>
    <mergeCell ref="M137:P137"/>
    <mergeCell ref="R137:U137"/>
    <mergeCell ref="V155:Z155"/>
    <mergeCell ref="J156:N156"/>
    <mergeCell ref="P156:T156"/>
    <mergeCell ref="V156:Z156"/>
    <mergeCell ref="J155:N155"/>
    <mergeCell ref="P155:T155"/>
    <mergeCell ref="Q140:T140"/>
    <mergeCell ref="Q141:T141"/>
    <mergeCell ref="J148:N148"/>
    <mergeCell ref="P148:T148"/>
    <mergeCell ref="J150:N150"/>
    <mergeCell ref="P150:T150"/>
    <mergeCell ref="J152:N152"/>
    <mergeCell ref="P152:T152"/>
    <mergeCell ref="V152:Z152"/>
    <mergeCell ref="J154:N154"/>
    <mergeCell ref="P154:T154"/>
    <mergeCell ref="V154:Z154"/>
    <mergeCell ref="V150:Z150"/>
    <mergeCell ref="J151:N151"/>
    <mergeCell ref="P151:T151"/>
    <mergeCell ref="V151:Z151"/>
    <mergeCell ref="M157:Q157"/>
    <mergeCell ref="M158:Q158"/>
    <mergeCell ref="L160:O160"/>
    <mergeCell ref="L161:O161"/>
    <mergeCell ref="J165:N165"/>
    <mergeCell ref="P165:T165"/>
    <mergeCell ref="J162:N162"/>
    <mergeCell ref="P162:T162"/>
    <mergeCell ref="J163:N163"/>
    <mergeCell ref="P163:T163"/>
    <mergeCell ref="F176:H176"/>
    <mergeCell ref="S176:Z176"/>
    <mergeCell ref="F177:H177"/>
    <mergeCell ref="S177:Z177"/>
    <mergeCell ref="I178:AA179"/>
    <mergeCell ref="I180:AA181"/>
    <mergeCell ref="J164:N164"/>
    <mergeCell ref="P164:T164"/>
    <mergeCell ref="I166:O166"/>
    <mergeCell ref="P166:V166"/>
    <mergeCell ref="H169:AA171"/>
    <mergeCell ref="F175:H175"/>
    <mergeCell ref="S175:Z175"/>
    <mergeCell ref="G187:H187"/>
    <mergeCell ref="J187:AA187"/>
    <mergeCell ref="K194:M194"/>
    <mergeCell ref="K195:M195"/>
    <mergeCell ref="K196:M196"/>
    <mergeCell ref="K197:M197"/>
    <mergeCell ref="A182:AA182"/>
    <mergeCell ref="F184:I184"/>
    <mergeCell ref="G185:H185"/>
    <mergeCell ref="J185:AA185"/>
    <mergeCell ref="G186:H186"/>
    <mergeCell ref="J186:AA186"/>
    <mergeCell ref="K199:N199"/>
    <mergeCell ref="K200:N200"/>
    <mergeCell ref="J211:M211"/>
    <mergeCell ref="P211:S211"/>
    <mergeCell ref="V211:Y211"/>
    <mergeCell ref="E212:F212"/>
    <mergeCell ref="J212:M212"/>
    <mergeCell ref="P212:S212"/>
    <mergeCell ref="V212:Y212"/>
    <mergeCell ref="E215:F215"/>
    <mergeCell ref="J215:M215"/>
    <mergeCell ref="P215:S215"/>
    <mergeCell ref="V215:Y215"/>
    <mergeCell ref="J220:M220"/>
    <mergeCell ref="P220:S220"/>
    <mergeCell ref="V220:Y220"/>
    <mergeCell ref="E213:F213"/>
    <mergeCell ref="J213:M213"/>
    <mergeCell ref="P213:S213"/>
    <mergeCell ref="V213:Y213"/>
    <mergeCell ref="E214:F214"/>
    <mergeCell ref="J214:M214"/>
    <mergeCell ref="P214:S214"/>
    <mergeCell ref="V214:Y214"/>
    <mergeCell ref="J238:M238"/>
    <mergeCell ref="J239:M239"/>
    <mergeCell ref="J240:M240"/>
    <mergeCell ref="D242:G242"/>
    <mergeCell ref="I242:U242"/>
    <mergeCell ref="X242:Z242"/>
    <mergeCell ref="J224:N224"/>
    <mergeCell ref="L225:Q225"/>
    <mergeCell ref="I226:AA227"/>
    <mergeCell ref="F228:AA229"/>
    <mergeCell ref="A233:AA233"/>
    <mergeCell ref="J237:M237"/>
    <mergeCell ref="E246:F246"/>
    <mergeCell ref="X246:Z246"/>
    <mergeCell ref="E247:F247"/>
    <mergeCell ref="X247:Z247"/>
    <mergeCell ref="E248:F248"/>
    <mergeCell ref="X248:Z248"/>
    <mergeCell ref="E243:F243"/>
    <mergeCell ref="X243:Z243"/>
    <mergeCell ref="E244:F244"/>
    <mergeCell ref="X244:Z244"/>
    <mergeCell ref="E245:F245"/>
    <mergeCell ref="X245:Z245"/>
    <mergeCell ref="J266:M266"/>
    <mergeCell ref="D268:G268"/>
    <mergeCell ref="I268:U268"/>
    <mergeCell ref="X268:Z268"/>
    <mergeCell ref="E269:F269"/>
    <mergeCell ref="X269:Z269"/>
    <mergeCell ref="F250:AA251"/>
    <mergeCell ref="F253:AA254"/>
    <mergeCell ref="A259:AA259"/>
    <mergeCell ref="J263:M263"/>
    <mergeCell ref="J264:M264"/>
    <mergeCell ref="J265:M265"/>
    <mergeCell ref="E273:F273"/>
    <mergeCell ref="X273:Z273"/>
    <mergeCell ref="E274:F274"/>
    <mergeCell ref="X274:Z274"/>
    <mergeCell ref="F276:AA277"/>
    <mergeCell ref="F279:AA280"/>
    <mergeCell ref="E270:F270"/>
    <mergeCell ref="X270:Z270"/>
    <mergeCell ref="E271:F271"/>
    <mergeCell ref="X271:Z271"/>
    <mergeCell ref="E272:F272"/>
    <mergeCell ref="X272:Z272"/>
    <mergeCell ref="E297:F297"/>
    <mergeCell ref="X297:Z297"/>
    <mergeCell ref="E298:F298"/>
    <mergeCell ref="X298:Z298"/>
    <mergeCell ref="E299:F299"/>
    <mergeCell ref="X299:Z299"/>
    <mergeCell ref="A287:AA287"/>
    <mergeCell ref="J291:M291"/>
    <mergeCell ref="J292:M292"/>
    <mergeCell ref="J293:M293"/>
    <mergeCell ref="J294:M294"/>
    <mergeCell ref="D296:G296"/>
    <mergeCell ref="I296:U296"/>
    <mergeCell ref="X296:Z296"/>
    <mergeCell ref="A313:AA313"/>
    <mergeCell ref="J317:M317"/>
    <mergeCell ref="J318:M318"/>
    <mergeCell ref="J319:M319"/>
    <mergeCell ref="E300:F300"/>
    <mergeCell ref="X300:Z300"/>
    <mergeCell ref="E301:F301"/>
    <mergeCell ref="X301:Z301"/>
    <mergeCell ref="E302:F302"/>
    <mergeCell ref="X302:Z302"/>
    <mergeCell ref="F330:AA331"/>
    <mergeCell ref="F333:AA334"/>
    <mergeCell ref="AL33:AW33"/>
    <mergeCell ref="AL34:AP34"/>
    <mergeCell ref="AL35:BA35"/>
    <mergeCell ref="AL36:BA37"/>
    <mergeCell ref="E327:F327"/>
    <mergeCell ref="X327:Z327"/>
    <mergeCell ref="E328:F328"/>
    <mergeCell ref="X328:Z328"/>
    <mergeCell ref="E324:F324"/>
    <mergeCell ref="X324:Z324"/>
    <mergeCell ref="E325:F325"/>
    <mergeCell ref="X325:Z325"/>
    <mergeCell ref="E326:F326"/>
    <mergeCell ref="X326:Z326"/>
    <mergeCell ref="J320:M320"/>
    <mergeCell ref="D322:G322"/>
    <mergeCell ref="I322:U322"/>
    <mergeCell ref="X322:Z322"/>
    <mergeCell ref="E323:F323"/>
    <mergeCell ref="X323:Z323"/>
    <mergeCell ref="F304:AA305"/>
    <mergeCell ref="F307:AA308"/>
  </mergeCells>
  <phoneticPr fontId="2"/>
  <hyperlinks>
    <hyperlink ref="Q1:T1" location="作業メニュー!A1" display="作業メニュー" xr:uid="{00000000-0004-0000-1C00-000000000000}"/>
  </hyperlinks>
  <pageMargins left="0.70866141732283472" right="0.31496062992125984" top="0.6692913385826772" bottom="0.31496062992125984" header="0.51181102362204722" footer="0.19685039370078741"/>
  <pageSetup paperSize="9" scale="84" orientation="portrait" r:id="rId1"/>
  <headerFooter alignWithMargins="0">
    <oddFooter>&amp;R250401</oddFooter>
  </headerFooter>
  <rowBreaks count="2" manualBreakCount="2">
    <brk id="46" max="27" man="1"/>
    <brk id="101" max="2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8"/>
  <dimension ref="A1:AH159"/>
  <sheetViews>
    <sheetView showGridLines="0" workbookViewId="0"/>
  </sheetViews>
  <sheetFormatPr defaultColWidth="9" defaultRowHeight="13"/>
  <cols>
    <col min="1" max="12" width="3" style="904" customWidth="1"/>
    <col min="13" max="13" width="3.83203125" style="904" customWidth="1"/>
    <col min="14" max="25" width="3" style="904" customWidth="1"/>
    <col min="26" max="26" width="3.83203125" style="904" customWidth="1"/>
    <col min="27" max="27" width="4.83203125" style="904" customWidth="1"/>
    <col min="28" max="44" width="3" style="904" customWidth="1"/>
    <col min="45" max="16384" width="9" style="904"/>
  </cols>
  <sheetData>
    <row r="1" spans="1:32" s="1048" customFormat="1" ht="38.25" customHeight="1" thickBot="1">
      <c r="A1" s="1246" t="s">
        <v>15</v>
      </c>
      <c r="Q1" s="1794" t="s">
        <v>64</v>
      </c>
      <c r="R1" s="1795"/>
      <c r="S1" s="1795"/>
      <c r="T1" s="1795"/>
      <c r="U1" s="900" t="s">
        <v>549</v>
      </c>
      <c r="AD1" s="900"/>
    </row>
    <row r="2" spans="1:32" ht="6.75" customHeight="1" thickTop="1"/>
    <row r="3" spans="1:32" ht="12" customHeight="1">
      <c r="A3" s="1051"/>
      <c r="B3" s="1052" t="s">
        <v>2575</v>
      </c>
      <c r="M3" s="2147" t="s">
        <v>2574</v>
      </c>
      <c r="N3" s="1247"/>
      <c r="O3" s="1248"/>
      <c r="P3" s="1248"/>
      <c r="Q3" s="1248"/>
      <c r="R3" s="1248"/>
      <c r="S3" s="1248"/>
      <c r="T3" s="1249"/>
      <c r="U3" s="2079" t="s">
        <v>528</v>
      </c>
      <c r="V3" s="2148"/>
      <c r="W3" s="2148"/>
      <c r="X3" s="2148"/>
      <c r="Y3" s="2148"/>
      <c r="Z3" s="2148"/>
      <c r="AA3" s="2149"/>
    </row>
    <row r="4" spans="1:32" ht="12.75" customHeight="1">
      <c r="B4" s="1251" t="s">
        <v>3019</v>
      </c>
      <c r="M4" s="1786"/>
      <c r="U4" s="1790"/>
      <c r="V4" s="1691"/>
      <c r="W4" s="1691"/>
      <c r="X4" s="1691"/>
      <c r="Y4" s="1691"/>
      <c r="Z4" s="1691"/>
      <c r="AA4" s="1791"/>
    </row>
    <row r="5" spans="1:32" ht="17.25" customHeight="1">
      <c r="M5" s="1786"/>
      <c r="U5" s="2079" t="s">
        <v>2800</v>
      </c>
      <c r="V5" s="2148"/>
      <c r="W5" s="2148"/>
      <c r="X5" s="2148"/>
      <c r="Y5" s="2148"/>
      <c r="Z5" s="2148"/>
      <c r="AA5" s="2149"/>
    </row>
    <row r="6" spans="1:32" ht="22.5" customHeight="1">
      <c r="M6" s="1786"/>
      <c r="U6" s="1790"/>
      <c r="V6" s="1691"/>
      <c r="W6" s="1691"/>
      <c r="X6" s="1691"/>
      <c r="Y6" s="1691"/>
      <c r="Z6" s="1691"/>
      <c r="AA6" s="1791"/>
    </row>
    <row r="7" spans="1:32" ht="35.25" customHeight="1">
      <c r="M7" s="1786"/>
      <c r="U7" s="1058" t="s">
        <v>527</v>
      </c>
      <c r="V7" s="976"/>
      <c r="W7" s="1059"/>
      <c r="X7" s="1059"/>
      <c r="Y7" s="1059"/>
      <c r="Z7" s="1060"/>
      <c r="AA7" s="1061"/>
    </row>
    <row r="8" spans="1:32" ht="20.25" customHeight="1">
      <c r="M8" s="1787"/>
      <c r="N8" s="974"/>
      <c r="O8" s="974"/>
      <c r="P8" s="974"/>
      <c r="Q8" s="974"/>
      <c r="R8" s="974"/>
      <c r="S8" s="974"/>
      <c r="T8" s="1057"/>
      <c r="U8" s="1056" t="s">
        <v>2573</v>
      </c>
      <c r="V8" s="974"/>
      <c r="W8" s="974"/>
      <c r="X8" s="974"/>
      <c r="Y8" s="974"/>
      <c r="Z8" s="1062"/>
      <c r="AA8" s="1063" t="s">
        <v>111</v>
      </c>
    </row>
    <row r="9" spans="1:32" ht="40.15" customHeight="1"/>
    <row r="10" spans="1:32" ht="19.149999999999999" customHeight="1">
      <c r="A10" s="1096" t="s">
        <v>2572</v>
      </c>
      <c r="B10" s="1064"/>
      <c r="C10" s="1064"/>
      <c r="D10" s="1064"/>
      <c r="E10" s="1064"/>
      <c r="F10" s="1064"/>
      <c r="G10" s="1064"/>
      <c r="H10" s="1064"/>
      <c r="I10" s="1064"/>
      <c r="J10" s="1064"/>
      <c r="K10" s="1064"/>
      <c r="L10" s="1064"/>
      <c r="M10" s="1064"/>
      <c r="N10" s="1064"/>
      <c r="O10" s="1064"/>
      <c r="P10" s="1064"/>
      <c r="Q10" s="1064"/>
      <c r="R10" s="1064"/>
      <c r="S10" s="1064"/>
      <c r="T10" s="1064"/>
      <c r="U10" s="1064"/>
      <c r="V10" s="1064"/>
      <c r="W10" s="1064"/>
      <c r="X10" s="1064"/>
      <c r="Y10" s="1064"/>
      <c r="Z10" s="1064"/>
      <c r="AA10" s="1064"/>
    </row>
    <row r="11" spans="1:32" ht="0.75" customHeight="1">
      <c r="A11" s="935"/>
      <c r="B11" s="935"/>
      <c r="C11" s="935"/>
      <c r="D11" s="935"/>
      <c r="E11" s="935"/>
      <c r="F11" s="935"/>
      <c r="G11" s="935"/>
      <c r="H11" s="935"/>
      <c r="I11" s="935"/>
      <c r="J11" s="935"/>
      <c r="K11" s="935"/>
      <c r="L11" s="935"/>
      <c r="M11" s="935"/>
      <c r="N11" s="935"/>
      <c r="O11" s="935"/>
      <c r="P11" s="935"/>
      <c r="Q11" s="935"/>
      <c r="R11" s="935"/>
      <c r="S11" s="935"/>
      <c r="T11" s="935"/>
      <c r="U11" s="935"/>
      <c r="V11" s="935"/>
      <c r="W11" s="935"/>
      <c r="X11" s="935"/>
      <c r="Y11" s="935"/>
      <c r="Z11" s="935"/>
      <c r="AA11" s="935"/>
    </row>
    <row r="12" spans="1:32" ht="15.75" customHeight="1">
      <c r="A12" s="936" t="s">
        <v>2570</v>
      </c>
      <c r="B12" s="906" t="s">
        <v>713</v>
      </c>
      <c r="C12" s="906"/>
      <c r="D12" s="906"/>
      <c r="E12" s="906"/>
      <c r="F12" s="906"/>
      <c r="G12" s="906"/>
      <c r="H12" s="906"/>
      <c r="I12" s="906"/>
      <c r="J12" s="906"/>
      <c r="K12" s="906"/>
      <c r="L12" s="906"/>
      <c r="M12" s="906"/>
      <c r="N12" s="906"/>
      <c r="O12" s="906"/>
      <c r="P12" s="906"/>
      <c r="Q12" s="906"/>
      <c r="R12" s="906"/>
      <c r="S12" s="906"/>
      <c r="T12" s="906"/>
      <c r="U12" s="1229"/>
      <c r="V12" s="1229"/>
      <c r="W12" s="1229"/>
      <c r="X12" s="1229"/>
      <c r="Y12" s="1229"/>
      <c r="Z12" s="1229"/>
      <c r="AA12" s="1229"/>
      <c r="AE12" s="1065" t="s">
        <v>2587</v>
      </c>
    </row>
    <row r="13" spans="1:32" ht="15.75" customHeight="1">
      <c r="A13" s="936"/>
      <c r="B13" s="906" t="s">
        <v>431</v>
      </c>
      <c r="C13" s="906"/>
      <c r="D13" s="906"/>
      <c r="E13" s="906"/>
      <c r="F13" s="906"/>
      <c r="G13" s="906"/>
      <c r="H13" s="906" t="str">
        <f>建築主氏名１フリガナ</f>
        <v/>
      </c>
      <c r="J13" s="906"/>
      <c r="K13" s="906"/>
      <c r="L13" s="906"/>
      <c r="M13" s="906"/>
      <c r="N13" s="906"/>
      <c r="O13" s="906"/>
      <c r="P13" s="906"/>
      <c r="Q13" s="906"/>
      <c r="R13" s="906"/>
      <c r="S13" s="906"/>
      <c r="T13" s="906"/>
      <c r="U13" s="906"/>
      <c r="V13" s="906"/>
      <c r="W13" s="906"/>
      <c r="X13" s="906"/>
      <c r="Y13" s="906"/>
      <c r="Z13" s="906"/>
      <c r="AA13" s="906"/>
      <c r="AE13" s="1065" t="s">
        <v>537</v>
      </c>
    </row>
    <row r="14" spans="1:32" ht="15.75" customHeight="1">
      <c r="A14" s="936"/>
      <c r="B14" s="906" t="s">
        <v>408</v>
      </c>
      <c r="C14" s="906"/>
      <c r="D14" s="906"/>
      <c r="E14" s="906"/>
      <c r="F14" s="906"/>
      <c r="G14" s="906"/>
      <c r="H14" s="938" t="str">
        <f>建築主氏名１</f>
        <v/>
      </c>
      <c r="I14" s="939"/>
      <c r="J14" s="938"/>
      <c r="K14" s="938"/>
      <c r="L14" s="938"/>
      <c r="M14" s="938"/>
      <c r="N14" s="938"/>
      <c r="O14" s="938"/>
      <c r="P14" s="938"/>
      <c r="Q14" s="938"/>
      <c r="R14" s="938"/>
      <c r="S14" s="938"/>
      <c r="T14" s="938"/>
      <c r="U14" s="938"/>
      <c r="V14" s="938"/>
      <c r="W14" s="938"/>
      <c r="X14" s="938"/>
      <c r="Y14" s="938"/>
      <c r="Z14" s="938"/>
      <c r="AA14" s="938"/>
      <c r="AB14" s="939"/>
    </row>
    <row r="15" spans="1:32" ht="15.75" customHeight="1">
      <c r="A15" s="936"/>
      <c r="B15" s="906" t="s">
        <v>399</v>
      </c>
      <c r="C15" s="906"/>
      <c r="D15" s="906"/>
      <c r="E15" s="906"/>
      <c r="F15" s="906"/>
      <c r="G15" s="906"/>
      <c r="H15" s="938" t="str">
        <f>建築主郵便番号</f>
        <v/>
      </c>
      <c r="I15" s="939"/>
      <c r="J15" s="938"/>
      <c r="K15" s="938"/>
      <c r="L15" s="938"/>
      <c r="M15" s="938"/>
      <c r="N15" s="938"/>
      <c r="O15" s="938"/>
      <c r="P15" s="938"/>
      <c r="Q15" s="938"/>
      <c r="R15" s="938"/>
      <c r="S15" s="938"/>
      <c r="T15" s="938"/>
      <c r="U15" s="938"/>
      <c r="V15" s="938"/>
      <c r="W15" s="938"/>
      <c r="X15" s="938"/>
      <c r="Y15" s="938"/>
      <c r="Z15" s="938"/>
      <c r="AA15" s="938"/>
      <c r="AB15" s="939"/>
      <c r="AE15" s="1066" t="s">
        <v>536</v>
      </c>
    </row>
    <row r="16" spans="1:32" ht="15.75" customHeight="1">
      <c r="A16" s="936"/>
      <c r="B16" s="906" t="s">
        <v>430</v>
      </c>
      <c r="C16" s="906"/>
      <c r="D16" s="906"/>
      <c r="E16" s="906"/>
      <c r="F16" s="906"/>
      <c r="G16" s="906"/>
      <c r="H16" s="1711" t="str">
        <f>建築主住所</f>
        <v/>
      </c>
      <c r="I16" s="1711"/>
      <c r="J16" s="1711"/>
      <c r="K16" s="1711"/>
      <c r="L16" s="1711"/>
      <c r="M16" s="1711"/>
      <c r="N16" s="1711"/>
      <c r="O16" s="1711"/>
      <c r="P16" s="1711"/>
      <c r="Q16" s="1711"/>
      <c r="R16" s="1711"/>
      <c r="S16" s="1711"/>
      <c r="T16" s="1711"/>
      <c r="U16" s="1711"/>
      <c r="V16" s="1711"/>
      <c r="W16" s="1711"/>
      <c r="X16" s="1711"/>
      <c r="Y16" s="1711"/>
      <c r="Z16" s="1711"/>
      <c r="AA16" s="1711"/>
      <c r="AB16" s="1711"/>
      <c r="AF16" s="1066" t="s">
        <v>2586</v>
      </c>
    </row>
    <row r="17" spans="1:32" ht="10.5" customHeight="1">
      <c r="A17" s="940"/>
      <c r="B17" s="935"/>
      <c r="C17" s="935"/>
      <c r="D17" s="935"/>
      <c r="E17" s="935"/>
      <c r="F17" s="935"/>
      <c r="G17" s="935"/>
      <c r="H17" s="941"/>
      <c r="I17" s="942"/>
      <c r="J17" s="941"/>
      <c r="K17" s="941"/>
      <c r="L17" s="941"/>
      <c r="M17" s="941"/>
      <c r="N17" s="941"/>
      <c r="O17" s="941"/>
      <c r="P17" s="941"/>
      <c r="Q17" s="941"/>
      <c r="R17" s="941"/>
      <c r="S17" s="941"/>
      <c r="T17" s="941"/>
      <c r="U17" s="941"/>
      <c r="V17" s="941"/>
      <c r="W17" s="941"/>
      <c r="X17" s="941"/>
      <c r="Y17" s="941"/>
      <c r="Z17" s="941"/>
      <c r="AA17" s="941"/>
      <c r="AB17" s="939"/>
      <c r="AF17" s="906" t="str">
        <f>建築主氏名2フリガナ</f>
        <v/>
      </c>
    </row>
    <row r="18" spans="1:32" ht="15.75" customHeight="1">
      <c r="A18" s="936" t="s">
        <v>2585</v>
      </c>
      <c r="B18" s="906" t="s">
        <v>429</v>
      </c>
      <c r="C18" s="906"/>
      <c r="D18" s="906"/>
      <c r="E18" s="906"/>
      <c r="F18" s="906"/>
      <c r="G18" s="906"/>
      <c r="H18" s="938"/>
      <c r="I18" s="938"/>
      <c r="J18" s="938"/>
      <c r="K18" s="938"/>
      <c r="L18" s="938"/>
      <c r="M18" s="938"/>
      <c r="N18" s="938"/>
      <c r="O18" s="938"/>
      <c r="P18" s="938"/>
      <c r="Q18" s="938"/>
      <c r="R18" s="938"/>
      <c r="S18" s="938"/>
      <c r="T18" s="938"/>
      <c r="U18" s="938"/>
      <c r="V18" s="938"/>
      <c r="W18" s="938"/>
      <c r="X18" s="938"/>
      <c r="Y18" s="938"/>
      <c r="Z18" s="938"/>
      <c r="AA18" s="938"/>
      <c r="AB18" s="939"/>
      <c r="AF18" s="906" t="str">
        <f>建築主氏名2</f>
        <v/>
      </c>
    </row>
    <row r="19" spans="1:32" ht="15.75" customHeight="1">
      <c r="A19" s="936"/>
      <c r="B19" s="906" t="s">
        <v>409</v>
      </c>
      <c r="C19" s="906"/>
      <c r="D19" s="906"/>
      <c r="E19" s="906"/>
      <c r="F19" s="906"/>
      <c r="G19" s="906"/>
      <c r="H19" s="944" t="str">
        <f>"("&amp;代理者資格&amp;") 建築士  （"&amp;代理者登録種類&amp;"）登録　第　"&amp;代理者登録番号&amp;" 　号"</f>
        <v>() 建築士  （）登録　第　 　号</v>
      </c>
      <c r="I19" s="939"/>
      <c r="J19" s="938"/>
      <c r="K19" s="938"/>
      <c r="L19" s="938"/>
      <c r="M19" s="938"/>
      <c r="N19" s="938"/>
      <c r="O19" s="938"/>
      <c r="P19" s="938"/>
      <c r="Q19" s="938"/>
      <c r="R19" s="938"/>
      <c r="S19" s="938"/>
      <c r="T19" s="938"/>
      <c r="U19" s="938"/>
      <c r="V19" s="938"/>
      <c r="W19" s="938"/>
      <c r="X19" s="938"/>
      <c r="Y19" s="938"/>
      <c r="Z19" s="938"/>
      <c r="AA19" s="938"/>
      <c r="AB19" s="939"/>
      <c r="AF19" s="906" t="str">
        <f>建築主郵便番号2</f>
        <v/>
      </c>
    </row>
    <row r="20" spans="1:32" ht="15.75" customHeight="1">
      <c r="A20" s="936"/>
      <c r="B20" s="906" t="s">
        <v>408</v>
      </c>
      <c r="C20" s="906"/>
      <c r="D20" s="906"/>
      <c r="E20" s="906"/>
      <c r="F20" s="906"/>
      <c r="G20" s="906"/>
      <c r="H20" s="938" t="str">
        <f>代理者氏名</f>
        <v/>
      </c>
      <c r="I20" s="939"/>
      <c r="J20" s="938"/>
      <c r="K20" s="938"/>
      <c r="L20" s="938"/>
      <c r="M20" s="938"/>
      <c r="N20" s="938"/>
      <c r="O20" s="938"/>
      <c r="P20" s="938"/>
      <c r="Q20" s="938"/>
      <c r="R20" s="938"/>
      <c r="S20" s="938"/>
      <c r="T20" s="938"/>
      <c r="U20" s="938"/>
      <c r="V20" s="938"/>
      <c r="W20" s="938"/>
      <c r="X20" s="938"/>
      <c r="Y20" s="938"/>
      <c r="Z20" s="938"/>
      <c r="AA20" s="938"/>
      <c r="AB20" s="939"/>
      <c r="AF20" s="906" t="str">
        <f>建築主住所2</f>
        <v/>
      </c>
    </row>
    <row r="21" spans="1:32" ht="15.75" customHeight="1">
      <c r="A21" s="936"/>
      <c r="B21" s="906" t="s">
        <v>407</v>
      </c>
      <c r="C21" s="906"/>
      <c r="D21" s="906"/>
      <c r="E21" s="906"/>
      <c r="F21" s="906"/>
      <c r="G21" s="906"/>
      <c r="H21" s="944" t="str">
        <f>"("&amp;代理者事務所名資格&amp;") 建築士事務所  （"&amp;代理者事務所名登録種類&amp;"）知事登録　第　"&amp;代理者事務所登録番号&amp;" 　号"</f>
        <v>() 建築士事務所  （）知事登録　第　 　号</v>
      </c>
      <c r="I21" s="939"/>
      <c r="J21" s="938"/>
      <c r="K21" s="938"/>
      <c r="L21" s="938"/>
      <c r="M21" s="938"/>
      <c r="N21" s="938"/>
      <c r="O21" s="938"/>
      <c r="P21" s="938"/>
      <c r="Q21" s="938"/>
      <c r="R21" s="938"/>
      <c r="S21" s="938"/>
      <c r="T21" s="938"/>
      <c r="U21" s="938"/>
      <c r="V21" s="938"/>
      <c r="W21" s="938"/>
      <c r="X21" s="938"/>
      <c r="Y21" s="938"/>
      <c r="Z21" s="938"/>
      <c r="AA21" s="938"/>
      <c r="AB21" s="939"/>
      <c r="AF21" s="1066" t="s">
        <v>2584</v>
      </c>
    </row>
    <row r="22" spans="1:32" ht="15.75" customHeight="1">
      <c r="A22" s="936"/>
      <c r="B22" s="906"/>
      <c r="C22" s="906"/>
      <c r="D22" s="906"/>
      <c r="E22" s="906"/>
      <c r="F22" s="906"/>
      <c r="G22" s="906"/>
      <c r="H22" s="938" t="str">
        <f>代理者事務所名</f>
        <v/>
      </c>
      <c r="I22" s="939"/>
      <c r="J22" s="938"/>
      <c r="K22" s="938"/>
      <c r="L22" s="938"/>
      <c r="M22" s="938"/>
      <c r="N22" s="938"/>
      <c r="O22" s="938"/>
      <c r="P22" s="938"/>
      <c r="Q22" s="938"/>
      <c r="R22" s="938"/>
      <c r="S22" s="938"/>
      <c r="T22" s="938"/>
      <c r="U22" s="938"/>
      <c r="V22" s="938"/>
      <c r="W22" s="938"/>
      <c r="X22" s="938"/>
      <c r="Y22" s="938"/>
      <c r="Z22" s="938"/>
      <c r="AA22" s="938"/>
      <c r="AB22" s="939"/>
      <c r="AF22" s="906" t="str">
        <f>建築主氏名3フリガナ</f>
        <v/>
      </c>
    </row>
    <row r="23" spans="1:32" ht="15.75" customHeight="1">
      <c r="A23" s="936"/>
      <c r="B23" s="906" t="s">
        <v>406</v>
      </c>
      <c r="C23" s="906"/>
      <c r="D23" s="906"/>
      <c r="E23" s="906"/>
      <c r="F23" s="906"/>
      <c r="G23" s="906"/>
      <c r="H23" s="938" t="str">
        <f>代理者郵便番号</f>
        <v/>
      </c>
      <c r="I23" s="939"/>
      <c r="J23" s="938"/>
      <c r="K23" s="938"/>
      <c r="L23" s="938"/>
      <c r="M23" s="938"/>
      <c r="N23" s="938"/>
      <c r="O23" s="938"/>
      <c r="P23" s="938"/>
      <c r="Q23" s="938"/>
      <c r="R23" s="938"/>
      <c r="S23" s="938"/>
      <c r="T23" s="938"/>
      <c r="U23" s="938"/>
      <c r="V23" s="938"/>
      <c r="W23" s="938"/>
      <c r="X23" s="938"/>
      <c r="Y23" s="938"/>
      <c r="Z23" s="938"/>
      <c r="AA23" s="938"/>
      <c r="AB23" s="939"/>
      <c r="AF23" s="906" t="str">
        <f>建築主氏名3</f>
        <v/>
      </c>
    </row>
    <row r="24" spans="1:32" ht="15.75" customHeight="1">
      <c r="A24" s="936"/>
      <c r="B24" s="906" t="s">
        <v>405</v>
      </c>
      <c r="C24" s="906"/>
      <c r="D24" s="906"/>
      <c r="E24" s="906"/>
      <c r="F24" s="906"/>
      <c r="G24" s="906"/>
      <c r="H24" s="1711" t="str">
        <f>代理者所在地</f>
        <v/>
      </c>
      <c r="I24" s="1711"/>
      <c r="J24" s="1711"/>
      <c r="K24" s="1711"/>
      <c r="L24" s="1711"/>
      <c r="M24" s="1711"/>
      <c r="N24" s="1711"/>
      <c r="O24" s="1711"/>
      <c r="P24" s="1711"/>
      <c r="Q24" s="1711"/>
      <c r="R24" s="1711"/>
      <c r="S24" s="1711"/>
      <c r="T24" s="1711"/>
      <c r="U24" s="1711"/>
      <c r="V24" s="1711"/>
      <c r="W24" s="1711"/>
      <c r="X24" s="1711"/>
      <c r="Y24" s="1711"/>
      <c r="Z24" s="1711"/>
      <c r="AA24" s="1711"/>
      <c r="AB24" s="1711"/>
      <c r="AF24" s="906" t="str">
        <f>建築主郵便番号3</f>
        <v/>
      </c>
    </row>
    <row r="25" spans="1:32" ht="15.75" customHeight="1">
      <c r="A25" s="940"/>
      <c r="B25" s="935" t="s">
        <v>404</v>
      </c>
      <c r="C25" s="935"/>
      <c r="D25" s="935"/>
      <c r="E25" s="935"/>
      <c r="F25" s="935"/>
      <c r="G25" s="935"/>
      <c r="H25" s="941" t="str">
        <f>代理者電話番号</f>
        <v/>
      </c>
      <c r="I25" s="942"/>
      <c r="J25" s="941"/>
      <c r="K25" s="941"/>
      <c r="L25" s="941"/>
      <c r="M25" s="941"/>
      <c r="N25" s="941"/>
      <c r="O25" s="941"/>
      <c r="P25" s="941"/>
      <c r="Q25" s="941"/>
      <c r="R25" s="941"/>
      <c r="S25" s="941"/>
      <c r="T25" s="941"/>
      <c r="U25" s="941"/>
      <c r="V25" s="941"/>
      <c r="W25" s="941"/>
      <c r="X25" s="941"/>
      <c r="Y25" s="941"/>
      <c r="Z25" s="941"/>
      <c r="AA25" s="941"/>
      <c r="AB25" s="939"/>
      <c r="AF25" s="906" t="str">
        <f>建築主住所3</f>
        <v/>
      </c>
    </row>
    <row r="26" spans="1:32" ht="15.75" customHeight="1">
      <c r="A26" s="936" t="s">
        <v>2565</v>
      </c>
      <c r="B26" s="906" t="s">
        <v>428</v>
      </c>
      <c r="C26" s="906"/>
      <c r="D26" s="906"/>
      <c r="E26" s="906"/>
      <c r="F26" s="906"/>
      <c r="G26" s="906"/>
      <c r="H26" s="938"/>
      <c r="I26" s="938"/>
      <c r="J26" s="938"/>
      <c r="K26" s="938"/>
      <c r="L26" s="938"/>
      <c r="M26" s="938"/>
      <c r="N26" s="938"/>
      <c r="O26" s="938"/>
      <c r="P26" s="938"/>
      <c r="Q26" s="938"/>
      <c r="R26" s="938"/>
      <c r="S26" s="938"/>
      <c r="T26" s="938"/>
      <c r="U26" s="938"/>
      <c r="V26" s="938"/>
      <c r="W26" s="938"/>
      <c r="X26" s="938"/>
      <c r="Y26" s="938"/>
      <c r="Z26" s="938"/>
      <c r="AA26" s="938"/>
      <c r="AB26" s="939"/>
      <c r="AF26" s="1066" t="s">
        <v>2583</v>
      </c>
    </row>
    <row r="27" spans="1:32" ht="15" customHeight="1">
      <c r="A27" s="936"/>
      <c r="B27" s="906" t="s">
        <v>427</v>
      </c>
      <c r="C27" s="906"/>
      <c r="D27" s="906"/>
      <c r="E27" s="906"/>
      <c r="F27" s="906"/>
      <c r="G27" s="906"/>
      <c r="H27" s="938"/>
      <c r="I27" s="938"/>
      <c r="J27" s="938"/>
      <c r="K27" s="938"/>
      <c r="L27" s="938"/>
      <c r="M27" s="938"/>
      <c r="N27" s="938"/>
      <c r="O27" s="938"/>
      <c r="P27" s="938"/>
      <c r="Q27" s="938"/>
      <c r="R27" s="938"/>
      <c r="S27" s="938"/>
      <c r="T27" s="938"/>
      <c r="U27" s="938"/>
      <c r="V27" s="938"/>
      <c r="W27" s="938"/>
      <c r="X27" s="938"/>
      <c r="Y27" s="938"/>
      <c r="Z27" s="938"/>
      <c r="AA27" s="938"/>
      <c r="AB27" s="939"/>
      <c r="AF27" s="906" t="str">
        <f>建築主氏名4フリガナ</f>
        <v/>
      </c>
    </row>
    <row r="28" spans="1:32" ht="15.75" customHeight="1">
      <c r="A28" s="936"/>
      <c r="B28" s="906" t="s">
        <v>409</v>
      </c>
      <c r="C28" s="906"/>
      <c r="D28" s="906"/>
      <c r="E28" s="906"/>
      <c r="F28" s="906"/>
      <c r="G28" s="906"/>
      <c r="H28" s="944" t="str">
        <f>"("&amp;設計者資格&amp;") 建築士  （"&amp;設計者登録種類&amp;"）登録　第 "&amp;設計者登録番号&amp;" 号"</f>
        <v>() 建築士  （）登録　第  号</v>
      </c>
      <c r="I28" s="939"/>
      <c r="J28" s="938"/>
      <c r="K28" s="938"/>
      <c r="L28" s="938"/>
      <c r="M28" s="938"/>
      <c r="N28" s="938"/>
      <c r="O28" s="938"/>
      <c r="P28" s="938"/>
      <c r="Q28" s="938"/>
      <c r="R28" s="938"/>
      <c r="S28" s="938"/>
      <c r="T28" s="938"/>
      <c r="U28" s="938"/>
      <c r="V28" s="938"/>
      <c r="W28" s="938"/>
      <c r="X28" s="938"/>
      <c r="Y28" s="938"/>
      <c r="Z28" s="938"/>
      <c r="AA28" s="938"/>
      <c r="AB28" s="939"/>
      <c r="AF28" s="906" t="str">
        <f>建築主氏名4</f>
        <v/>
      </c>
    </row>
    <row r="29" spans="1:32" ht="15.75" customHeight="1">
      <c r="A29" s="936"/>
      <c r="B29" s="906" t="s">
        <v>408</v>
      </c>
      <c r="C29" s="906"/>
      <c r="D29" s="906"/>
      <c r="E29" s="906"/>
      <c r="F29" s="906"/>
      <c r="G29" s="906"/>
      <c r="H29" s="938" t="str">
        <f>設計者氏名</f>
        <v/>
      </c>
      <c r="I29" s="939"/>
      <c r="J29" s="938"/>
      <c r="K29" s="938"/>
      <c r="L29" s="938"/>
      <c r="M29" s="938"/>
      <c r="N29" s="938"/>
      <c r="O29" s="938"/>
      <c r="P29" s="938"/>
      <c r="Q29" s="938"/>
      <c r="R29" s="938"/>
      <c r="S29" s="938"/>
      <c r="T29" s="938"/>
      <c r="U29" s="938"/>
      <c r="V29" s="938"/>
      <c r="W29" s="938"/>
      <c r="X29" s="938"/>
      <c r="Y29" s="938"/>
      <c r="Z29" s="938"/>
      <c r="AA29" s="938"/>
      <c r="AB29" s="939"/>
      <c r="AF29" s="906" t="str">
        <f>建築主郵便番号4</f>
        <v/>
      </c>
    </row>
    <row r="30" spans="1:32" ht="15.75" customHeight="1">
      <c r="A30" s="945"/>
      <c r="B30" s="906" t="s">
        <v>407</v>
      </c>
      <c r="C30" s="906"/>
      <c r="D30" s="906"/>
      <c r="E30" s="906"/>
      <c r="F30" s="906"/>
      <c r="G30" s="906"/>
      <c r="H30" s="944" t="str">
        <f>"("&amp;設計者事務所名資格&amp;") 建築士事務所  （"&amp;設計者事務所名登録種類&amp;"）知事登録　第 "&amp;設計者事務所登録番号&amp;" 号"</f>
        <v>() 建築士事務所  （）知事登録　第  号</v>
      </c>
      <c r="I30" s="939"/>
      <c r="J30" s="938"/>
      <c r="K30" s="938"/>
      <c r="L30" s="938"/>
      <c r="M30" s="938"/>
      <c r="N30" s="938"/>
      <c r="O30" s="938"/>
      <c r="P30" s="938"/>
      <c r="Q30" s="938"/>
      <c r="R30" s="938"/>
      <c r="S30" s="938"/>
      <c r="T30" s="938"/>
      <c r="U30" s="938"/>
      <c r="V30" s="938"/>
      <c r="W30" s="938"/>
      <c r="X30" s="938"/>
      <c r="Y30" s="938"/>
      <c r="Z30" s="938"/>
      <c r="AA30" s="938"/>
      <c r="AB30" s="939"/>
      <c r="AF30" s="906" t="str">
        <f>建築主住所4</f>
        <v/>
      </c>
    </row>
    <row r="31" spans="1:32" ht="15.75" customHeight="1">
      <c r="A31" s="945"/>
      <c r="B31" s="906"/>
      <c r="C31" s="906"/>
      <c r="D31" s="906"/>
      <c r="E31" s="906"/>
      <c r="F31" s="906"/>
      <c r="G31" s="906"/>
      <c r="H31" s="938" t="str">
        <f>設計者事務所名</f>
        <v/>
      </c>
      <c r="I31" s="939"/>
      <c r="J31" s="938"/>
      <c r="K31" s="938"/>
      <c r="L31" s="938"/>
      <c r="M31" s="938"/>
      <c r="N31" s="938"/>
      <c r="O31" s="938"/>
      <c r="P31" s="938"/>
      <c r="Q31" s="938"/>
      <c r="R31" s="938"/>
      <c r="S31" s="938"/>
      <c r="T31" s="938"/>
      <c r="U31" s="938"/>
      <c r="V31" s="938"/>
      <c r="W31" s="938"/>
      <c r="X31" s="938"/>
      <c r="Y31" s="938"/>
      <c r="Z31" s="938"/>
      <c r="AA31" s="938"/>
      <c r="AB31" s="939"/>
    </row>
    <row r="32" spans="1:32" ht="15.75" customHeight="1">
      <c r="A32" s="945"/>
      <c r="B32" s="906" t="s">
        <v>406</v>
      </c>
      <c r="C32" s="906"/>
      <c r="D32" s="906"/>
      <c r="E32" s="906"/>
      <c r="F32" s="906"/>
      <c r="G32" s="906"/>
      <c r="H32" s="938" t="str">
        <f>設計者郵便番号</f>
        <v/>
      </c>
      <c r="I32" s="939"/>
      <c r="J32" s="938"/>
      <c r="K32" s="938"/>
      <c r="L32" s="938"/>
      <c r="M32" s="938"/>
      <c r="N32" s="938"/>
      <c r="O32" s="938"/>
      <c r="P32" s="938"/>
      <c r="Q32" s="938"/>
      <c r="R32" s="938"/>
      <c r="S32" s="938"/>
      <c r="T32" s="938"/>
      <c r="U32" s="938"/>
      <c r="V32" s="938"/>
      <c r="W32" s="938"/>
      <c r="X32" s="938"/>
      <c r="Y32" s="938"/>
      <c r="Z32" s="938"/>
      <c r="AA32" s="938"/>
      <c r="AB32" s="939"/>
    </row>
    <row r="33" spans="1:28" ht="15.75" customHeight="1">
      <c r="A33" s="945"/>
      <c r="B33" s="906" t="s">
        <v>405</v>
      </c>
      <c r="C33" s="906"/>
      <c r="D33" s="906"/>
      <c r="E33" s="906"/>
      <c r="F33" s="906"/>
      <c r="G33" s="906"/>
      <c r="H33" s="1711" t="str">
        <f>項目一覧!$C$32</f>
        <v/>
      </c>
      <c r="I33" s="1711"/>
      <c r="J33" s="1711"/>
      <c r="K33" s="1711"/>
      <c r="L33" s="1711"/>
      <c r="M33" s="1711"/>
      <c r="N33" s="1711"/>
      <c r="O33" s="1711"/>
      <c r="P33" s="1711"/>
      <c r="Q33" s="1711"/>
      <c r="R33" s="1711"/>
      <c r="S33" s="1711"/>
      <c r="T33" s="1711"/>
      <c r="U33" s="1711"/>
      <c r="V33" s="1711"/>
      <c r="W33" s="1711"/>
      <c r="X33" s="1711"/>
      <c r="Y33" s="1711"/>
      <c r="Z33" s="1711"/>
      <c r="AA33" s="1711"/>
      <c r="AB33" s="1711"/>
    </row>
    <row r="34" spans="1:28" ht="15.75" customHeight="1">
      <c r="A34" s="945"/>
      <c r="B34" s="906" t="s">
        <v>404</v>
      </c>
      <c r="C34" s="906"/>
      <c r="D34" s="906"/>
      <c r="E34" s="906"/>
      <c r="F34" s="906"/>
      <c r="G34" s="906"/>
      <c r="H34" s="938" t="str">
        <f>設計者電話番号</f>
        <v/>
      </c>
      <c r="I34" s="939"/>
      <c r="J34" s="938"/>
      <c r="K34" s="938"/>
      <c r="L34" s="938"/>
      <c r="M34" s="938"/>
      <c r="N34" s="938"/>
      <c r="O34" s="938"/>
      <c r="P34" s="938"/>
      <c r="Q34" s="938"/>
      <c r="R34" s="938"/>
      <c r="S34" s="938"/>
      <c r="T34" s="938"/>
      <c r="U34" s="938"/>
      <c r="V34" s="938"/>
      <c r="W34" s="938"/>
      <c r="X34" s="938"/>
      <c r="Y34" s="938"/>
      <c r="Z34" s="938"/>
      <c r="AA34" s="938"/>
      <c r="AB34" s="939"/>
    </row>
    <row r="35" spans="1:28" ht="15.75" customHeight="1">
      <c r="A35" s="945"/>
      <c r="B35" s="902" t="s">
        <v>2582</v>
      </c>
      <c r="C35" s="906"/>
      <c r="D35" s="906"/>
      <c r="E35" s="906"/>
      <c r="F35" s="906"/>
      <c r="G35" s="906"/>
      <c r="H35" s="1724" t="str">
        <f>項目一覧!$C$35</f>
        <v/>
      </c>
      <c r="I35" s="1724"/>
      <c r="J35" s="1724"/>
      <c r="K35" s="1724"/>
      <c r="L35" s="1724"/>
      <c r="M35" s="1724"/>
      <c r="N35" s="1724"/>
      <c r="O35" s="1724"/>
      <c r="P35" s="1724"/>
      <c r="Q35" s="1724"/>
      <c r="R35" s="1724"/>
      <c r="S35" s="1724"/>
      <c r="T35" s="1724"/>
      <c r="U35" s="1724"/>
      <c r="V35" s="1724"/>
      <c r="W35" s="1724"/>
      <c r="X35" s="1724"/>
      <c r="Y35" s="1724"/>
      <c r="Z35" s="1724"/>
      <c r="AA35" s="1724"/>
      <c r="AB35" s="1724"/>
    </row>
    <row r="36" spans="1:28" ht="10.5" customHeight="1">
      <c r="A36" s="945"/>
      <c r="B36" s="902"/>
      <c r="C36" s="906"/>
      <c r="D36" s="906"/>
      <c r="E36" s="906"/>
      <c r="F36" s="906"/>
      <c r="G36" s="906"/>
      <c r="H36" s="1724"/>
      <c r="I36" s="1724"/>
      <c r="J36" s="1724"/>
      <c r="K36" s="1724"/>
      <c r="L36" s="1724"/>
      <c r="M36" s="1724"/>
      <c r="N36" s="1724"/>
      <c r="O36" s="1724"/>
      <c r="P36" s="1724"/>
      <c r="Q36" s="1724"/>
      <c r="R36" s="1724"/>
      <c r="S36" s="1724"/>
      <c r="T36" s="1724"/>
      <c r="U36" s="1724"/>
      <c r="V36" s="1724"/>
      <c r="W36" s="1724"/>
      <c r="X36" s="1724"/>
      <c r="Y36" s="1724"/>
      <c r="Z36" s="1724"/>
      <c r="AA36" s="1724"/>
      <c r="AB36" s="1724"/>
    </row>
    <row r="37" spans="1:28" ht="15" customHeight="1">
      <c r="A37" s="945"/>
      <c r="B37" s="902" t="s">
        <v>532</v>
      </c>
      <c r="C37" s="906"/>
      <c r="D37" s="906"/>
      <c r="E37" s="906"/>
      <c r="F37" s="906"/>
      <c r="G37" s="906"/>
      <c r="H37" s="938"/>
      <c r="I37" s="939"/>
      <c r="J37" s="938"/>
      <c r="K37" s="938"/>
      <c r="L37" s="938"/>
      <c r="M37" s="938"/>
      <c r="N37" s="938"/>
      <c r="O37" s="938"/>
      <c r="P37" s="938"/>
      <c r="Q37" s="938"/>
      <c r="R37" s="938"/>
      <c r="S37" s="938"/>
      <c r="T37" s="938"/>
      <c r="U37" s="938"/>
      <c r="V37" s="938"/>
      <c r="W37" s="938"/>
      <c r="X37" s="938"/>
      <c r="Y37" s="938"/>
      <c r="Z37" s="938"/>
      <c r="AA37" s="938"/>
      <c r="AB37" s="939"/>
    </row>
    <row r="38" spans="1:28" ht="15.75" customHeight="1">
      <c r="A38" s="936"/>
      <c r="B38" s="906" t="s">
        <v>409</v>
      </c>
      <c r="C38" s="906"/>
      <c r="D38" s="906"/>
      <c r="E38" s="906"/>
      <c r="F38" s="906"/>
      <c r="G38" s="906"/>
      <c r="H38" s="944" t="str">
        <f>"("&amp;設計者資格その他１&amp;") 建築士  （"&amp;設計者登録種類その他１&amp;"）登録　第 "&amp;設計者登録番号その他１&amp;" 号"</f>
        <v>() 建築士  （）登録　第  号</v>
      </c>
      <c r="I38" s="939"/>
      <c r="J38" s="938"/>
      <c r="K38" s="938"/>
      <c r="L38" s="938"/>
      <c r="M38" s="938"/>
      <c r="N38" s="938"/>
      <c r="O38" s="938"/>
      <c r="P38" s="938"/>
      <c r="Q38" s="938"/>
      <c r="R38" s="938"/>
      <c r="S38" s="938"/>
      <c r="T38" s="938"/>
      <c r="U38" s="938"/>
      <c r="V38" s="938"/>
      <c r="W38" s="938"/>
      <c r="X38" s="938"/>
      <c r="Y38" s="938"/>
      <c r="Z38" s="938"/>
      <c r="AA38" s="938"/>
      <c r="AB38" s="939"/>
    </row>
    <row r="39" spans="1:28" ht="15.75" customHeight="1">
      <c r="A39" s="936"/>
      <c r="B39" s="906" t="s">
        <v>408</v>
      </c>
      <c r="C39" s="906"/>
      <c r="D39" s="906"/>
      <c r="E39" s="906"/>
      <c r="F39" s="906"/>
      <c r="G39" s="906"/>
      <c r="H39" s="938" t="str">
        <f>設計者氏名その他１</f>
        <v/>
      </c>
      <c r="I39" s="939"/>
      <c r="J39" s="938"/>
      <c r="K39" s="938"/>
      <c r="L39" s="938"/>
      <c r="M39" s="938"/>
      <c r="N39" s="938"/>
      <c r="O39" s="938"/>
      <c r="P39" s="938"/>
      <c r="Q39" s="938"/>
      <c r="R39" s="938"/>
      <c r="S39" s="938"/>
      <c r="T39" s="938"/>
      <c r="U39" s="938"/>
      <c r="V39" s="938"/>
      <c r="W39" s="938"/>
      <c r="X39" s="938"/>
      <c r="Y39" s="938"/>
      <c r="Z39" s="938"/>
      <c r="AA39" s="938"/>
      <c r="AB39" s="939"/>
    </row>
    <row r="40" spans="1:28" ht="15.75" customHeight="1">
      <c r="A40" s="945"/>
      <c r="B40" s="906" t="s">
        <v>407</v>
      </c>
      <c r="C40" s="906"/>
      <c r="D40" s="906"/>
      <c r="E40" s="906"/>
      <c r="F40" s="906"/>
      <c r="G40" s="906"/>
      <c r="H40" s="944" t="str">
        <f>"("&amp;設計者事務所名資格その他１&amp;") 建築士事務所  （"&amp;設計者事務所名登録種類その他１&amp;"）知事登録　第 "&amp;設計者事務所登録番号その他１&amp;" 号"</f>
        <v>() 建築士事務所  （）知事登録　第  号</v>
      </c>
      <c r="I40" s="939"/>
      <c r="J40" s="939"/>
      <c r="K40" s="939"/>
      <c r="L40" s="939"/>
      <c r="M40" s="939"/>
      <c r="N40" s="939"/>
      <c r="O40" s="939"/>
      <c r="P40" s="939"/>
      <c r="Q40" s="939"/>
      <c r="R40" s="939"/>
      <c r="S40" s="939"/>
      <c r="T40" s="939"/>
      <c r="U40" s="939"/>
      <c r="V40" s="939"/>
      <c r="W40" s="939"/>
      <c r="X40" s="939"/>
      <c r="Y40" s="939"/>
      <c r="Z40" s="939"/>
      <c r="AA40" s="939"/>
      <c r="AB40" s="939"/>
    </row>
    <row r="41" spans="1:28" ht="15.75" customHeight="1">
      <c r="A41" s="945"/>
      <c r="B41" s="906"/>
      <c r="C41" s="906"/>
      <c r="D41" s="906"/>
      <c r="E41" s="906"/>
      <c r="F41" s="906"/>
      <c r="G41" s="906"/>
      <c r="H41" s="904" t="str">
        <f>設計者事務所名その他１</f>
        <v/>
      </c>
      <c r="I41" s="939"/>
      <c r="J41" s="938"/>
      <c r="K41" s="938"/>
      <c r="L41" s="938"/>
      <c r="M41" s="938"/>
      <c r="N41" s="938"/>
      <c r="O41" s="938"/>
      <c r="P41" s="938"/>
      <c r="Q41" s="938"/>
      <c r="R41" s="938"/>
      <c r="S41" s="938"/>
      <c r="T41" s="938"/>
      <c r="U41" s="938"/>
      <c r="V41" s="938"/>
      <c r="W41" s="938"/>
      <c r="X41" s="938"/>
      <c r="Y41" s="938"/>
      <c r="Z41" s="938"/>
      <c r="AA41" s="938"/>
      <c r="AB41" s="939"/>
    </row>
    <row r="42" spans="1:28" ht="15.75" customHeight="1">
      <c r="A42" s="945"/>
      <c r="B42" s="906" t="s">
        <v>406</v>
      </c>
      <c r="C42" s="906"/>
      <c r="D42" s="906"/>
      <c r="E42" s="906"/>
      <c r="F42" s="906"/>
      <c r="G42" s="906"/>
      <c r="H42" s="938" t="str">
        <f>設計者郵便番号その他１</f>
        <v/>
      </c>
      <c r="I42" s="939"/>
      <c r="J42" s="938"/>
      <c r="K42" s="938"/>
      <c r="L42" s="938"/>
      <c r="M42" s="938"/>
      <c r="N42" s="938"/>
      <c r="O42" s="938"/>
      <c r="P42" s="938"/>
      <c r="Q42" s="938"/>
      <c r="R42" s="938"/>
      <c r="S42" s="938"/>
      <c r="T42" s="938"/>
      <c r="U42" s="938"/>
      <c r="V42" s="938"/>
      <c r="W42" s="938"/>
      <c r="X42" s="938"/>
      <c r="Y42" s="938"/>
      <c r="Z42" s="938"/>
      <c r="AA42" s="938"/>
      <c r="AB42" s="939"/>
    </row>
    <row r="43" spans="1:28" ht="15.75" customHeight="1">
      <c r="A43" s="945"/>
      <c r="B43" s="906" t="s">
        <v>405</v>
      </c>
      <c r="C43" s="906"/>
      <c r="D43" s="906"/>
      <c r="E43" s="906"/>
      <c r="F43" s="906"/>
      <c r="G43" s="906"/>
      <c r="H43" s="1711" t="str">
        <f>項目一覧!$C$199</f>
        <v/>
      </c>
      <c r="I43" s="1711"/>
      <c r="J43" s="1711"/>
      <c r="K43" s="1711"/>
      <c r="L43" s="1711"/>
      <c r="M43" s="1711"/>
      <c r="N43" s="1711"/>
      <c r="O43" s="1711"/>
      <c r="P43" s="1711"/>
      <c r="Q43" s="1711"/>
      <c r="R43" s="1711"/>
      <c r="S43" s="1711"/>
      <c r="T43" s="1711"/>
      <c r="U43" s="1711"/>
      <c r="V43" s="1711"/>
      <c r="W43" s="1711"/>
      <c r="X43" s="1711"/>
      <c r="Y43" s="1711"/>
      <c r="Z43" s="1711"/>
      <c r="AA43" s="1711"/>
      <c r="AB43" s="1711"/>
    </row>
    <row r="44" spans="1:28" ht="15.75" customHeight="1">
      <c r="A44" s="945"/>
      <c r="B44" s="906" t="s">
        <v>404</v>
      </c>
      <c r="C44" s="906"/>
      <c r="D44" s="906"/>
      <c r="E44" s="906"/>
      <c r="F44" s="906"/>
      <c r="G44" s="906"/>
      <c r="H44" s="938" t="str">
        <f>設計者電話番号その他１</f>
        <v/>
      </c>
      <c r="I44" s="939"/>
      <c r="J44" s="938"/>
      <c r="K44" s="938"/>
      <c r="L44" s="938"/>
      <c r="M44" s="938"/>
      <c r="N44" s="938"/>
      <c r="O44" s="938"/>
      <c r="P44" s="938"/>
      <c r="Q44" s="938"/>
      <c r="R44" s="938"/>
      <c r="S44" s="938"/>
      <c r="T44" s="938"/>
      <c r="U44" s="938"/>
      <c r="V44" s="938"/>
      <c r="W44" s="938"/>
      <c r="X44" s="938"/>
      <c r="Y44" s="938"/>
      <c r="Z44" s="938"/>
      <c r="AA44" s="938"/>
      <c r="AB44" s="939"/>
    </row>
    <row r="45" spans="1:28" ht="15.75" customHeight="1">
      <c r="A45" s="945"/>
      <c r="B45" s="902" t="s">
        <v>2582</v>
      </c>
      <c r="C45" s="906"/>
      <c r="D45" s="906"/>
      <c r="E45" s="906"/>
      <c r="F45" s="906"/>
      <c r="G45" s="906"/>
      <c r="H45" s="1724" t="str">
        <f>項目一覧!$C$202</f>
        <v/>
      </c>
      <c r="I45" s="1724"/>
      <c r="J45" s="1724"/>
      <c r="K45" s="1724"/>
      <c r="L45" s="1724"/>
      <c r="M45" s="1724"/>
      <c r="N45" s="1724"/>
      <c r="O45" s="1724"/>
      <c r="P45" s="1724"/>
      <c r="Q45" s="1724"/>
      <c r="R45" s="1724"/>
      <c r="S45" s="1724"/>
      <c r="T45" s="1724"/>
      <c r="U45" s="1724"/>
      <c r="V45" s="1724"/>
      <c r="W45" s="1724"/>
      <c r="X45" s="1724"/>
      <c r="Y45" s="1724"/>
      <c r="Z45" s="1724"/>
      <c r="AA45" s="1724"/>
      <c r="AB45" s="1724"/>
    </row>
    <row r="46" spans="1:28" ht="10.5" customHeight="1">
      <c r="A46" s="945"/>
      <c r="B46" s="906"/>
      <c r="C46" s="906"/>
      <c r="D46" s="906"/>
      <c r="E46" s="906"/>
      <c r="F46" s="906"/>
      <c r="G46" s="906"/>
      <c r="H46" s="1724"/>
      <c r="I46" s="1724"/>
      <c r="J46" s="1724"/>
      <c r="K46" s="1724"/>
      <c r="L46" s="1724"/>
      <c r="M46" s="1724"/>
      <c r="N46" s="1724"/>
      <c r="O46" s="1724"/>
      <c r="P46" s="1724"/>
      <c r="Q46" s="1724"/>
      <c r="R46" s="1724"/>
      <c r="S46" s="1724"/>
      <c r="T46" s="1724"/>
      <c r="U46" s="1724"/>
      <c r="V46" s="1724"/>
      <c r="W46" s="1724"/>
      <c r="X46" s="1724"/>
      <c r="Y46" s="1724"/>
      <c r="Z46" s="1724"/>
      <c r="AA46" s="1724"/>
      <c r="AB46" s="1724"/>
    </row>
    <row r="47" spans="1:28" ht="15.75" customHeight="1">
      <c r="A47" s="936"/>
      <c r="B47" s="906" t="s">
        <v>409</v>
      </c>
      <c r="C47" s="906"/>
      <c r="D47" s="906"/>
      <c r="E47" s="906"/>
      <c r="F47" s="906"/>
      <c r="G47" s="906"/>
      <c r="H47" s="944" t="str">
        <f>"("&amp;設計者資格その他２&amp;") 建築士  （"&amp;設計者登録種類その他２&amp;"）登録　第 "&amp;設計者登録番号その他２&amp;" 号"</f>
        <v>() 建築士  （）登録　第  号</v>
      </c>
      <c r="I47" s="939"/>
      <c r="J47" s="938"/>
      <c r="K47" s="938"/>
      <c r="L47" s="938"/>
      <c r="M47" s="938"/>
      <c r="N47" s="938"/>
      <c r="O47" s="938"/>
      <c r="P47" s="938"/>
      <c r="Q47" s="938"/>
      <c r="R47" s="938"/>
      <c r="S47" s="938"/>
      <c r="T47" s="938"/>
      <c r="U47" s="938"/>
      <c r="V47" s="938"/>
      <c r="W47" s="938"/>
      <c r="X47" s="938"/>
      <c r="Y47" s="938"/>
      <c r="Z47" s="938"/>
      <c r="AA47" s="938"/>
      <c r="AB47" s="939"/>
    </row>
    <row r="48" spans="1:28" ht="15.75" customHeight="1">
      <c r="A48" s="936"/>
      <c r="B48" s="906" t="s">
        <v>408</v>
      </c>
      <c r="C48" s="906"/>
      <c r="D48" s="906"/>
      <c r="E48" s="906"/>
      <c r="F48" s="906"/>
      <c r="G48" s="906"/>
      <c r="H48" s="938" t="str">
        <f>設計者氏名その他２</f>
        <v/>
      </c>
      <c r="I48" s="939"/>
      <c r="J48" s="938"/>
      <c r="K48" s="938"/>
      <c r="L48" s="938"/>
      <c r="M48" s="938"/>
      <c r="N48" s="938"/>
      <c r="O48" s="938"/>
      <c r="P48" s="938"/>
      <c r="Q48" s="938"/>
      <c r="R48" s="938"/>
      <c r="S48" s="938"/>
      <c r="T48" s="938"/>
      <c r="U48" s="938"/>
      <c r="V48" s="938"/>
      <c r="W48" s="938"/>
      <c r="X48" s="938"/>
      <c r="Y48" s="938"/>
      <c r="Z48" s="938"/>
      <c r="AA48" s="938"/>
      <c r="AB48" s="939"/>
    </row>
    <row r="49" spans="1:28" ht="15.75" customHeight="1">
      <c r="A49" s="945"/>
      <c r="B49" s="906" t="s">
        <v>407</v>
      </c>
      <c r="C49" s="906"/>
      <c r="D49" s="906"/>
      <c r="E49" s="906"/>
      <c r="F49" s="906"/>
      <c r="G49" s="906"/>
      <c r="H49" s="944" t="str">
        <f>"("&amp;設計者事務所名資格その他２&amp;") 建築士事務所  （"&amp;設計者事務所名登録種類その他２&amp;"）知事登録　第 "&amp;設計者事務所登録番号その他２&amp;" 号"</f>
        <v>() 建築士事務所  （）知事登録　第  号</v>
      </c>
      <c r="I49" s="939"/>
      <c r="J49" s="939"/>
      <c r="K49" s="939"/>
      <c r="L49" s="939"/>
      <c r="M49" s="939"/>
      <c r="N49" s="939"/>
      <c r="O49" s="939"/>
      <c r="P49" s="939"/>
      <c r="Q49" s="939"/>
      <c r="R49" s="939"/>
      <c r="S49" s="939"/>
      <c r="T49" s="939"/>
      <c r="U49" s="939"/>
      <c r="V49" s="939"/>
      <c r="W49" s="939"/>
      <c r="X49" s="939"/>
      <c r="Y49" s="939"/>
      <c r="Z49" s="939"/>
      <c r="AA49" s="939"/>
      <c r="AB49" s="939"/>
    </row>
    <row r="50" spans="1:28" ht="15.75" customHeight="1">
      <c r="A50" s="945"/>
      <c r="B50" s="906"/>
      <c r="C50" s="906"/>
      <c r="D50" s="906"/>
      <c r="E50" s="906"/>
      <c r="F50" s="906"/>
      <c r="G50" s="906"/>
      <c r="H50" s="904" t="str">
        <f>設計者事務所名その他２</f>
        <v/>
      </c>
      <c r="I50" s="939"/>
      <c r="J50" s="938"/>
      <c r="K50" s="938"/>
      <c r="L50" s="938"/>
      <c r="M50" s="938"/>
      <c r="N50" s="938"/>
      <c r="O50" s="938"/>
      <c r="P50" s="938"/>
      <c r="Q50" s="938"/>
      <c r="R50" s="938"/>
      <c r="S50" s="938"/>
      <c r="T50" s="938"/>
      <c r="U50" s="938"/>
      <c r="V50" s="938"/>
      <c r="W50" s="938"/>
      <c r="X50" s="938"/>
      <c r="Y50" s="938"/>
      <c r="Z50" s="938"/>
      <c r="AA50" s="938"/>
      <c r="AB50" s="939"/>
    </row>
    <row r="51" spans="1:28" ht="15.75" customHeight="1">
      <c r="A51" s="945"/>
      <c r="B51" s="906" t="s">
        <v>406</v>
      </c>
      <c r="C51" s="906"/>
      <c r="D51" s="906"/>
      <c r="E51" s="906"/>
      <c r="F51" s="906"/>
      <c r="G51" s="906"/>
      <c r="H51" s="938" t="str">
        <f>設計者郵便番号その他２</f>
        <v/>
      </c>
      <c r="I51" s="939"/>
      <c r="J51" s="938"/>
      <c r="K51" s="938"/>
      <c r="L51" s="938"/>
      <c r="M51" s="938"/>
      <c r="N51" s="938"/>
      <c r="O51" s="938"/>
      <c r="P51" s="938"/>
      <c r="Q51" s="938"/>
      <c r="R51" s="938"/>
      <c r="S51" s="938"/>
      <c r="T51" s="938"/>
      <c r="U51" s="938"/>
      <c r="V51" s="938"/>
      <c r="W51" s="938"/>
      <c r="X51" s="938"/>
      <c r="Y51" s="938"/>
      <c r="Z51" s="938"/>
      <c r="AA51" s="938"/>
      <c r="AB51" s="939"/>
    </row>
    <row r="52" spans="1:28" ht="15.75" customHeight="1">
      <c r="A52" s="945"/>
      <c r="B52" s="906" t="s">
        <v>405</v>
      </c>
      <c r="C52" s="906"/>
      <c r="D52" s="906"/>
      <c r="E52" s="906"/>
      <c r="F52" s="906"/>
      <c r="G52" s="906"/>
      <c r="H52" s="1711" t="str">
        <f>項目一覧!$C$213</f>
        <v/>
      </c>
      <c r="I52" s="1711"/>
      <c r="J52" s="1711"/>
      <c r="K52" s="1711"/>
      <c r="L52" s="1711"/>
      <c r="M52" s="1711"/>
      <c r="N52" s="1711"/>
      <c r="O52" s="1711"/>
      <c r="P52" s="1711"/>
      <c r="Q52" s="1711"/>
      <c r="R52" s="1711"/>
      <c r="S52" s="1711"/>
      <c r="T52" s="1711"/>
      <c r="U52" s="1711"/>
      <c r="V52" s="1711"/>
      <c r="W52" s="1711"/>
      <c r="X52" s="1711"/>
      <c r="Y52" s="1711"/>
      <c r="Z52" s="1711"/>
      <c r="AA52" s="1711"/>
      <c r="AB52" s="1711"/>
    </row>
    <row r="53" spans="1:28" ht="15.75" customHeight="1">
      <c r="A53" s="945"/>
      <c r="B53" s="906" t="s">
        <v>404</v>
      </c>
      <c r="C53" s="906"/>
      <c r="D53" s="906"/>
      <c r="E53" s="906"/>
      <c r="F53" s="906"/>
      <c r="G53" s="906"/>
      <c r="H53" s="938" t="str">
        <f>設計者電話番号その他２</f>
        <v/>
      </c>
      <c r="I53" s="939"/>
      <c r="J53" s="938"/>
      <c r="K53" s="938"/>
      <c r="L53" s="938"/>
      <c r="M53" s="938"/>
      <c r="N53" s="938"/>
      <c r="O53" s="938"/>
      <c r="P53" s="938"/>
      <c r="Q53" s="938"/>
      <c r="R53" s="938"/>
      <c r="S53" s="938"/>
      <c r="T53" s="938"/>
      <c r="U53" s="938"/>
      <c r="V53" s="938"/>
      <c r="W53" s="938"/>
      <c r="X53" s="938"/>
      <c r="Y53" s="938"/>
      <c r="Z53" s="938"/>
      <c r="AA53" s="938"/>
      <c r="AB53" s="939"/>
    </row>
    <row r="54" spans="1:28" ht="18" customHeight="1">
      <c r="A54" s="945"/>
      <c r="B54" s="902" t="s">
        <v>2582</v>
      </c>
      <c r="C54" s="906"/>
      <c r="D54" s="906"/>
      <c r="E54" s="906"/>
      <c r="F54" s="906"/>
      <c r="G54" s="906"/>
      <c r="H54" s="1724" t="str">
        <f>項目一覧!$C$222</f>
        <v/>
      </c>
      <c r="I54" s="1724"/>
      <c r="J54" s="1724"/>
      <c r="K54" s="1724"/>
      <c r="L54" s="1724"/>
      <c r="M54" s="1724"/>
      <c r="N54" s="1724"/>
      <c r="O54" s="1724"/>
      <c r="P54" s="1724"/>
      <c r="Q54" s="1724"/>
      <c r="R54" s="1724"/>
      <c r="S54" s="1724"/>
      <c r="T54" s="1724"/>
      <c r="U54" s="1724"/>
      <c r="V54" s="1724"/>
      <c r="W54" s="1724"/>
      <c r="X54" s="1724"/>
      <c r="Y54" s="1724"/>
      <c r="Z54" s="1724"/>
      <c r="AA54" s="1724"/>
      <c r="AB54" s="1724"/>
    </row>
    <row r="55" spans="1:28" ht="10.15" customHeight="1">
      <c r="A55" s="945"/>
      <c r="B55" s="906"/>
      <c r="C55" s="906"/>
      <c r="D55" s="906"/>
      <c r="E55" s="906"/>
      <c r="F55" s="906"/>
      <c r="G55" s="906"/>
      <c r="H55" s="1724"/>
      <c r="I55" s="1724"/>
      <c r="J55" s="1724"/>
      <c r="K55" s="1724"/>
      <c r="L55" s="1724"/>
      <c r="M55" s="1724"/>
      <c r="N55" s="1724"/>
      <c r="O55" s="1724"/>
      <c r="P55" s="1724"/>
      <c r="Q55" s="1724"/>
      <c r="R55" s="1724"/>
      <c r="S55" s="1724"/>
      <c r="T55" s="1724"/>
      <c r="U55" s="1724"/>
      <c r="V55" s="1724"/>
      <c r="W55" s="1724"/>
      <c r="X55" s="1724"/>
      <c r="Y55" s="1724"/>
      <c r="Z55" s="1724"/>
      <c r="AA55" s="1724"/>
      <c r="AB55" s="1724"/>
    </row>
    <row r="56" spans="1:28" ht="15.75" customHeight="1">
      <c r="A56" s="936"/>
      <c r="B56" s="906" t="s">
        <v>409</v>
      </c>
      <c r="C56" s="906"/>
      <c r="D56" s="906"/>
      <c r="E56" s="906"/>
      <c r="F56" s="906"/>
      <c r="G56" s="906"/>
      <c r="H56" s="944" t="s">
        <v>2569</v>
      </c>
      <c r="I56" s="939"/>
      <c r="J56" s="938"/>
      <c r="K56" s="938"/>
      <c r="L56" s="938"/>
      <c r="M56" s="938"/>
      <c r="N56" s="938"/>
      <c r="O56" s="938"/>
      <c r="P56" s="938"/>
      <c r="Q56" s="938"/>
      <c r="R56" s="938"/>
      <c r="S56" s="938"/>
      <c r="T56" s="938"/>
      <c r="U56" s="938"/>
      <c r="V56" s="938"/>
      <c r="W56" s="938"/>
      <c r="X56" s="938"/>
      <c r="Y56" s="938"/>
      <c r="Z56" s="938"/>
      <c r="AA56" s="938"/>
      <c r="AB56" s="939"/>
    </row>
    <row r="57" spans="1:28" ht="15.75" customHeight="1">
      <c r="A57" s="936"/>
      <c r="B57" s="906" t="s">
        <v>408</v>
      </c>
      <c r="C57" s="906"/>
      <c r="D57" s="906"/>
      <c r="E57" s="906"/>
      <c r="F57" s="906"/>
      <c r="G57" s="906"/>
      <c r="H57" s="938" t="s">
        <v>96</v>
      </c>
      <c r="I57" s="939"/>
      <c r="J57" s="938"/>
      <c r="K57" s="938"/>
      <c r="L57" s="938"/>
      <c r="M57" s="938"/>
      <c r="N57" s="938"/>
      <c r="O57" s="938"/>
      <c r="P57" s="938"/>
      <c r="Q57" s="938"/>
      <c r="R57" s="938"/>
      <c r="S57" s="938"/>
      <c r="T57" s="938"/>
      <c r="U57" s="938"/>
      <c r="V57" s="938"/>
      <c r="W57" s="938"/>
      <c r="X57" s="938"/>
      <c r="Y57" s="938"/>
      <c r="Z57" s="938"/>
      <c r="AA57" s="938"/>
      <c r="AB57" s="939"/>
    </row>
    <row r="58" spans="1:28" ht="15.75" customHeight="1">
      <c r="A58" s="945"/>
      <c r="B58" s="906" t="s">
        <v>407</v>
      </c>
      <c r="C58" s="906"/>
      <c r="D58" s="906"/>
      <c r="E58" s="906"/>
      <c r="F58" s="906"/>
      <c r="G58" s="906"/>
      <c r="H58" s="946" t="s">
        <v>2571</v>
      </c>
      <c r="I58" s="939"/>
      <c r="J58" s="939"/>
      <c r="K58" s="939"/>
      <c r="L58" s="939"/>
      <c r="M58" s="939"/>
      <c r="N58" s="939"/>
      <c r="O58" s="939"/>
      <c r="P58" s="939"/>
      <c r="Q58" s="939"/>
      <c r="R58" s="939"/>
      <c r="S58" s="939"/>
      <c r="T58" s="939"/>
      <c r="U58" s="939"/>
      <c r="V58" s="939"/>
      <c r="W58" s="939"/>
      <c r="X58" s="939"/>
      <c r="Y58" s="939"/>
      <c r="Z58" s="939"/>
      <c r="AA58" s="939"/>
      <c r="AB58" s="939"/>
    </row>
    <row r="59" spans="1:28" ht="15.75" customHeight="1">
      <c r="A59" s="945"/>
      <c r="B59" s="906"/>
      <c r="C59" s="906"/>
      <c r="D59" s="906"/>
      <c r="E59" s="906"/>
      <c r="F59" s="906"/>
      <c r="G59" s="906"/>
      <c r="H59" s="938" t="s">
        <v>96</v>
      </c>
      <c r="I59" s="939"/>
      <c r="J59" s="938"/>
      <c r="K59" s="938"/>
      <c r="L59" s="938"/>
      <c r="M59" s="938"/>
      <c r="N59" s="938"/>
      <c r="O59" s="938"/>
      <c r="P59" s="938"/>
      <c r="Q59" s="938"/>
      <c r="R59" s="938"/>
      <c r="S59" s="938"/>
      <c r="T59" s="938"/>
      <c r="U59" s="938"/>
      <c r="V59" s="938"/>
      <c r="W59" s="938"/>
      <c r="X59" s="938"/>
      <c r="Y59" s="938"/>
      <c r="Z59" s="938"/>
      <c r="AA59" s="938"/>
      <c r="AB59" s="939"/>
    </row>
    <row r="60" spans="1:28" ht="15.75" customHeight="1">
      <c r="A60" s="945"/>
      <c r="B60" s="906" t="s">
        <v>406</v>
      </c>
      <c r="C60" s="906"/>
      <c r="D60" s="906"/>
      <c r="E60" s="906"/>
      <c r="F60" s="906"/>
      <c r="G60" s="906"/>
      <c r="H60" s="938" t="s">
        <v>96</v>
      </c>
      <c r="I60" s="939"/>
      <c r="J60" s="938"/>
      <c r="K60" s="938"/>
      <c r="L60" s="938"/>
      <c r="M60" s="938"/>
      <c r="N60" s="938"/>
      <c r="O60" s="938"/>
      <c r="P60" s="938"/>
      <c r="Q60" s="938"/>
      <c r="R60" s="938"/>
      <c r="S60" s="938"/>
      <c r="T60" s="938"/>
      <c r="U60" s="938"/>
      <c r="V60" s="938"/>
      <c r="W60" s="938"/>
      <c r="X60" s="938"/>
      <c r="Y60" s="938"/>
      <c r="Z60" s="938"/>
      <c r="AA60" s="938"/>
      <c r="AB60" s="939"/>
    </row>
    <row r="61" spans="1:28" ht="15.75" customHeight="1">
      <c r="A61" s="945"/>
      <c r="B61" s="906" t="s">
        <v>405</v>
      </c>
      <c r="C61" s="906"/>
      <c r="D61" s="906"/>
      <c r="E61" s="906"/>
      <c r="F61" s="906"/>
      <c r="G61" s="906"/>
      <c r="H61" s="1711" t="s">
        <v>96</v>
      </c>
      <c r="I61" s="1711"/>
      <c r="J61" s="1711"/>
      <c r="K61" s="1711"/>
      <c r="L61" s="1711"/>
      <c r="M61" s="1711"/>
      <c r="N61" s="1711"/>
      <c r="O61" s="1711"/>
      <c r="P61" s="1711"/>
      <c r="Q61" s="1711"/>
      <c r="R61" s="1711"/>
      <c r="S61" s="1711"/>
      <c r="T61" s="1711"/>
      <c r="U61" s="1711"/>
      <c r="V61" s="1711"/>
      <c r="W61" s="1711"/>
      <c r="X61" s="1711"/>
      <c r="Y61" s="1711"/>
      <c r="Z61" s="1711"/>
      <c r="AA61" s="1711"/>
      <c r="AB61" s="1711"/>
    </row>
    <row r="62" spans="1:28" ht="15.75" customHeight="1">
      <c r="A62" s="945"/>
      <c r="B62" s="906" t="s">
        <v>404</v>
      </c>
      <c r="C62" s="906"/>
      <c r="D62" s="906"/>
      <c r="E62" s="906"/>
      <c r="F62" s="906"/>
      <c r="G62" s="906"/>
      <c r="H62" s="938" t="s">
        <v>96</v>
      </c>
      <c r="I62" s="939"/>
      <c r="J62" s="938"/>
      <c r="K62" s="938"/>
      <c r="L62" s="938"/>
      <c r="M62" s="938"/>
      <c r="N62" s="938"/>
      <c r="O62" s="938"/>
      <c r="P62" s="938"/>
      <c r="Q62" s="938"/>
      <c r="R62" s="938"/>
      <c r="S62" s="938"/>
      <c r="T62" s="938"/>
      <c r="U62" s="938"/>
      <c r="V62" s="938"/>
      <c r="W62" s="938"/>
      <c r="X62" s="938"/>
      <c r="Y62" s="938"/>
      <c r="Z62" s="938"/>
      <c r="AA62" s="938"/>
      <c r="AB62" s="939"/>
    </row>
    <row r="63" spans="1:28" ht="15.75" customHeight="1">
      <c r="A63" s="945"/>
      <c r="B63" s="902" t="s">
        <v>2582</v>
      </c>
      <c r="C63" s="906"/>
      <c r="D63" s="906"/>
      <c r="E63" s="906"/>
      <c r="F63" s="906"/>
      <c r="G63" s="906"/>
      <c r="H63" s="1724" t="s">
        <v>96</v>
      </c>
      <c r="I63" s="1724"/>
      <c r="J63" s="1724"/>
      <c r="K63" s="1724"/>
      <c r="L63" s="1724"/>
      <c r="M63" s="1724"/>
      <c r="N63" s="1724"/>
      <c r="O63" s="1724"/>
      <c r="P63" s="1724"/>
      <c r="Q63" s="1724"/>
      <c r="R63" s="1724"/>
      <c r="S63" s="1724"/>
      <c r="T63" s="1724"/>
      <c r="U63" s="1724"/>
      <c r="V63" s="1724"/>
      <c r="W63" s="1724"/>
      <c r="X63" s="1724"/>
      <c r="Y63" s="1724"/>
      <c r="Z63" s="1724"/>
      <c r="AA63" s="1724"/>
      <c r="AB63" s="1724"/>
    </row>
    <row r="64" spans="1:28" ht="7.5" customHeight="1">
      <c r="A64" s="951"/>
      <c r="B64" s="1072"/>
      <c r="C64" s="935"/>
      <c r="D64" s="935"/>
      <c r="E64" s="935"/>
      <c r="F64" s="935"/>
      <c r="G64" s="935"/>
      <c r="H64" s="1739"/>
      <c r="I64" s="1739"/>
      <c r="J64" s="1739"/>
      <c r="K64" s="1739"/>
      <c r="L64" s="1739"/>
      <c r="M64" s="1739"/>
      <c r="N64" s="1739"/>
      <c r="O64" s="1739"/>
      <c r="P64" s="1739"/>
      <c r="Q64" s="1739"/>
      <c r="R64" s="1739"/>
      <c r="S64" s="1739"/>
      <c r="T64" s="1739"/>
      <c r="U64" s="1739"/>
      <c r="V64" s="1739"/>
      <c r="W64" s="1739"/>
      <c r="X64" s="1739"/>
      <c r="Y64" s="1739"/>
      <c r="Z64" s="1739"/>
      <c r="AA64" s="1739"/>
      <c r="AB64" s="1739"/>
    </row>
    <row r="65" spans="1:34" ht="15.75" customHeight="1">
      <c r="A65" s="936" t="s">
        <v>2565</v>
      </c>
      <c r="B65" s="906" t="s">
        <v>2581</v>
      </c>
      <c r="C65" s="906"/>
      <c r="D65" s="906"/>
      <c r="E65" s="906"/>
      <c r="F65" s="906"/>
      <c r="G65" s="906"/>
      <c r="H65" s="938"/>
      <c r="I65" s="938"/>
      <c r="J65" s="938"/>
      <c r="K65" s="938"/>
      <c r="L65" s="938"/>
      <c r="M65" s="938"/>
      <c r="N65" s="938"/>
      <c r="O65" s="938"/>
      <c r="P65" s="938"/>
      <c r="Q65" s="938"/>
      <c r="R65" s="938"/>
      <c r="S65" s="938"/>
      <c r="T65" s="938"/>
      <c r="U65" s="938"/>
      <c r="V65" s="938"/>
      <c r="W65" s="938"/>
      <c r="X65" s="938"/>
      <c r="Y65" s="938"/>
      <c r="Z65" s="938"/>
      <c r="AA65" s="938"/>
      <c r="AB65" s="939"/>
    </row>
    <row r="66" spans="1:34" ht="15.75" customHeight="1">
      <c r="A66" s="945"/>
      <c r="B66" s="906" t="s">
        <v>401</v>
      </c>
      <c r="C66" s="906"/>
      <c r="D66" s="906"/>
      <c r="E66" s="906"/>
      <c r="F66" s="906"/>
      <c r="G66" s="906"/>
      <c r="H66" s="938" t="str">
        <f>施工者氏名</f>
        <v/>
      </c>
      <c r="I66" s="939"/>
      <c r="J66" s="938"/>
      <c r="K66" s="938"/>
      <c r="L66" s="938"/>
      <c r="M66" s="938"/>
      <c r="N66" s="938"/>
      <c r="O66" s="938"/>
      <c r="P66" s="938"/>
      <c r="Q66" s="938"/>
      <c r="R66" s="938"/>
      <c r="S66" s="938"/>
      <c r="T66" s="938"/>
      <c r="U66" s="938"/>
      <c r="V66" s="938"/>
      <c r="W66" s="938"/>
      <c r="X66" s="938"/>
      <c r="Y66" s="938"/>
      <c r="Z66" s="938"/>
      <c r="AA66" s="938"/>
      <c r="AB66" s="939"/>
    </row>
    <row r="67" spans="1:34" ht="15.75" customHeight="1">
      <c r="A67" s="945"/>
      <c r="B67" s="906" t="s">
        <v>400</v>
      </c>
      <c r="C67" s="906"/>
      <c r="D67" s="906"/>
      <c r="E67" s="906"/>
      <c r="F67" s="906"/>
      <c r="G67" s="906"/>
      <c r="H67" s="946" t="str">
        <f>"建設業の許可   ("&amp;施工者営業所名登録種類&amp;")  第  （"&amp;施工者営業所名資格&amp;"）"&amp;施工者営業所登録番号&amp;"号"</f>
        <v>建設業の許可   ()  第  （）号</v>
      </c>
      <c r="I67" s="939"/>
      <c r="J67" s="938"/>
      <c r="K67" s="938"/>
      <c r="L67" s="938"/>
      <c r="M67" s="938"/>
      <c r="N67" s="938"/>
      <c r="O67" s="938"/>
      <c r="P67" s="938"/>
      <c r="Q67" s="938"/>
      <c r="R67" s="938"/>
      <c r="S67" s="938"/>
      <c r="T67" s="938"/>
      <c r="U67" s="938"/>
      <c r="V67" s="938"/>
      <c r="W67" s="938"/>
      <c r="X67" s="938"/>
      <c r="Y67" s="938"/>
      <c r="Z67" s="938"/>
      <c r="AA67" s="938"/>
      <c r="AB67" s="939"/>
    </row>
    <row r="68" spans="1:34" ht="15.75" customHeight="1">
      <c r="A68" s="945"/>
      <c r="B68" s="906"/>
      <c r="C68" s="906"/>
      <c r="D68" s="906"/>
      <c r="E68" s="906"/>
      <c r="F68" s="906"/>
      <c r="G68" s="906"/>
      <c r="H68" s="938" t="str">
        <f>施工者営業所名</f>
        <v/>
      </c>
      <c r="I68" s="939"/>
      <c r="J68" s="938"/>
      <c r="K68" s="938"/>
      <c r="L68" s="938"/>
      <c r="M68" s="938"/>
      <c r="N68" s="938"/>
      <c r="O68" s="938"/>
      <c r="P68" s="938"/>
      <c r="Q68" s="938"/>
      <c r="R68" s="938"/>
      <c r="S68" s="938"/>
      <c r="T68" s="938"/>
      <c r="U68" s="938"/>
      <c r="V68" s="938"/>
      <c r="W68" s="938"/>
      <c r="X68" s="938"/>
      <c r="Y68" s="938"/>
      <c r="Z68" s="938"/>
      <c r="AA68" s="938"/>
      <c r="AB68" s="939"/>
    </row>
    <row r="69" spans="1:34" ht="15.75" customHeight="1">
      <c r="A69" s="945"/>
      <c r="B69" s="906" t="s">
        <v>399</v>
      </c>
      <c r="C69" s="906"/>
      <c r="D69" s="906"/>
      <c r="E69" s="906"/>
      <c r="F69" s="906"/>
      <c r="G69" s="906"/>
      <c r="H69" s="938" t="str">
        <f>施工者郵便番号</f>
        <v/>
      </c>
      <c r="I69" s="939"/>
      <c r="J69" s="938"/>
      <c r="K69" s="938"/>
      <c r="L69" s="938"/>
      <c r="M69" s="938"/>
      <c r="N69" s="938"/>
      <c r="O69" s="938"/>
      <c r="P69" s="938"/>
      <c r="Q69" s="938"/>
      <c r="R69" s="938"/>
      <c r="S69" s="938"/>
      <c r="T69" s="938"/>
      <c r="U69" s="938"/>
      <c r="V69" s="938"/>
      <c r="W69" s="938"/>
      <c r="X69" s="938"/>
      <c r="Y69" s="938"/>
      <c r="Z69" s="938"/>
      <c r="AA69" s="938"/>
      <c r="AB69" s="939"/>
    </row>
    <row r="70" spans="1:34" ht="15.75" customHeight="1">
      <c r="A70" s="945"/>
      <c r="B70" s="906" t="s">
        <v>398</v>
      </c>
      <c r="C70" s="906"/>
      <c r="D70" s="906"/>
      <c r="E70" s="906"/>
      <c r="F70" s="906"/>
      <c r="G70" s="906"/>
      <c r="H70" s="1711" t="str">
        <f>施工者所在地</f>
        <v/>
      </c>
      <c r="I70" s="1711"/>
      <c r="J70" s="1711"/>
      <c r="K70" s="1711"/>
      <c r="L70" s="1711"/>
      <c r="M70" s="1711"/>
      <c r="N70" s="1711"/>
      <c r="O70" s="1711"/>
      <c r="P70" s="1711"/>
      <c r="Q70" s="1711"/>
      <c r="R70" s="1711"/>
      <c r="S70" s="1711"/>
      <c r="T70" s="1711"/>
      <c r="U70" s="1711"/>
      <c r="V70" s="1711"/>
      <c r="W70" s="1711"/>
      <c r="X70" s="1711"/>
      <c r="Y70" s="1711"/>
      <c r="Z70" s="1711"/>
      <c r="AA70" s="1711"/>
      <c r="AB70" s="1711"/>
    </row>
    <row r="71" spans="1:34" ht="15.75" customHeight="1">
      <c r="A71" s="935"/>
      <c r="B71" s="935" t="s">
        <v>397</v>
      </c>
      <c r="C71" s="935"/>
      <c r="D71" s="935"/>
      <c r="E71" s="935"/>
      <c r="F71" s="935"/>
      <c r="G71" s="935"/>
      <c r="H71" s="941" t="str">
        <f>施工者電話番号</f>
        <v/>
      </c>
      <c r="I71" s="942"/>
      <c r="J71" s="941"/>
      <c r="K71" s="941"/>
      <c r="L71" s="941"/>
      <c r="M71" s="941"/>
      <c r="N71" s="941"/>
      <c r="O71" s="941"/>
      <c r="P71" s="941"/>
      <c r="Q71" s="941"/>
      <c r="R71" s="941"/>
      <c r="S71" s="941"/>
      <c r="T71" s="941"/>
      <c r="U71" s="941"/>
      <c r="V71" s="941"/>
      <c r="W71" s="941"/>
      <c r="X71" s="941"/>
      <c r="Y71" s="941"/>
      <c r="Z71" s="941"/>
      <c r="AA71" s="941"/>
      <c r="AB71" s="939"/>
    </row>
    <row r="72" spans="1:34" ht="15.75" customHeight="1">
      <c r="A72" s="936" t="s">
        <v>2565</v>
      </c>
      <c r="B72" s="906" t="s">
        <v>710</v>
      </c>
      <c r="C72" s="906"/>
      <c r="D72" s="906"/>
      <c r="E72" s="906"/>
      <c r="F72" s="906"/>
      <c r="G72" s="906"/>
      <c r="H72" s="943"/>
      <c r="J72" s="906"/>
      <c r="K72" s="906"/>
      <c r="L72" s="906"/>
      <c r="M72" s="906"/>
      <c r="N72" s="906"/>
      <c r="O72" s="906"/>
      <c r="P72" s="906"/>
      <c r="Q72" s="906"/>
      <c r="R72" s="906"/>
      <c r="S72" s="906"/>
      <c r="T72" s="906"/>
      <c r="U72" s="906"/>
      <c r="V72" s="906"/>
      <c r="W72" s="906"/>
      <c r="X72" s="906"/>
      <c r="Y72" s="906"/>
      <c r="Z72" s="906"/>
      <c r="AA72" s="906"/>
    </row>
    <row r="73" spans="1:34" ht="15" customHeight="1">
      <c r="A73" s="1074"/>
      <c r="B73" s="906" t="s">
        <v>709</v>
      </c>
      <c r="C73" s="906"/>
      <c r="D73" s="906"/>
      <c r="E73" s="906"/>
      <c r="F73" s="1680" t="str">
        <f>地名地番県&amp;地名地番市町&amp;地名地番その他</f>
        <v/>
      </c>
      <c r="G73" s="1680"/>
      <c r="H73" s="1680"/>
      <c r="I73" s="1680"/>
      <c r="J73" s="1680"/>
      <c r="K73" s="1680"/>
      <c r="L73" s="1680"/>
      <c r="M73" s="1680"/>
      <c r="N73" s="1680"/>
      <c r="O73" s="1680"/>
      <c r="P73" s="1680"/>
      <c r="Q73" s="1680"/>
      <c r="R73" s="1680"/>
      <c r="S73" s="1680"/>
      <c r="T73" s="1680"/>
      <c r="U73" s="1680"/>
      <c r="V73" s="1680"/>
      <c r="W73" s="1680"/>
      <c r="X73" s="1680"/>
      <c r="Y73" s="1680"/>
      <c r="Z73" s="1680"/>
      <c r="AA73" s="1680"/>
    </row>
    <row r="74" spans="1:34" ht="15" customHeight="1">
      <c r="A74" s="1074"/>
      <c r="B74" s="906" t="s">
        <v>2580</v>
      </c>
      <c r="C74" s="906"/>
      <c r="D74" s="906"/>
      <c r="E74" s="906"/>
      <c r="F74" s="1680" t="str">
        <f>住居表示県&amp;住居表示市町&amp;住居表示その他</f>
        <v/>
      </c>
      <c r="G74" s="1680"/>
      <c r="H74" s="1680"/>
      <c r="I74" s="1680"/>
      <c r="J74" s="1680"/>
      <c r="K74" s="1680"/>
      <c r="L74" s="1680"/>
      <c r="M74" s="1680"/>
      <c r="N74" s="1680"/>
      <c r="O74" s="1680"/>
      <c r="P74" s="1680"/>
      <c r="Q74" s="1680"/>
      <c r="R74" s="1680"/>
      <c r="S74" s="1680"/>
      <c r="T74" s="1680"/>
      <c r="U74" s="1680"/>
      <c r="V74" s="1680"/>
      <c r="W74" s="1680"/>
      <c r="X74" s="1680"/>
      <c r="Y74" s="1680"/>
      <c r="Z74" s="1680"/>
      <c r="AA74" s="1680"/>
    </row>
    <row r="75" spans="1:34" ht="15" customHeight="1">
      <c r="A75" s="1074"/>
      <c r="B75" s="906" t="s">
        <v>724</v>
      </c>
      <c r="C75" s="906"/>
      <c r="D75" s="906"/>
      <c r="E75" s="906"/>
      <c r="F75" s="948"/>
      <c r="G75" s="906"/>
      <c r="J75" s="948"/>
      <c r="K75" s="948"/>
      <c r="L75" s="948"/>
      <c r="M75" s="948"/>
      <c r="N75" s="948"/>
      <c r="O75" s="948"/>
      <c r="P75" s="948"/>
      <c r="Q75" s="948"/>
      <c r="R75" s="948"/>
      <c r="S75" s="948"/>
      <c r="T75" s="948"/>
      <c r="U75" s="948"/>
      <c r="V75" s="948"/>
      <c r="W75" s="948"/>
      <c r="X75" s="948"/>
      <c r="Y75" s="948"/>
      <c r="Z75" s="948"/>
      <c r="AA75" s="948"/>
    </row>
    <row r="76" spans="1:34" ht="15" customHeight="1">
      <c r="A76" s="1073"/>
      <c r="B76" s="935" t="s">
        <v>723</v>
      </c>
      <c r="C76" s="935"/>
      <c r="D76" s="935"/>
      <c r="E76" s="935"/>
      <c r="F76" s="952"/>
      <c r="G76" s="974"/>
      <c r="H76" s="974"/>
      <c r="I76" s="974"/>
      <c r="J76" s="952"/>
      <c r="K76" s="952"/>
      <c r="L76" s="952"/>
      <c r="M76" s="952"/>
      <c r="N76" s="952"/>
      <c r="O76" s="952"/>
      <c r="P76" s="952"/>
      <c r="Q76" s="952"/>
      <c r="R76" s="952"/>
      <c r="S76" s="952"/>
      <c r="T76" s="952"/>
      <c r="U76" s="952"/>
      <c r="V76" s="952"/>
      <c r="W76" s="952"/>
      <c r="X76" s="952"/>
      <c r="Y76" s="952"/>
      <c r="Z76" s="952"/>
      <c r="AA76" s="952"/>
    </row>
    <row r="77" spans="1:34" ht="15" customHeight="1">
      <c r="A77" s="936" t="s">
        <v>2565</v>
      </c>
      <c r="B77" s="906" t="s">
        <v>708</v>
      </c>
      <c r="C77" s="906"/>
      <c r="D77" s="906"/>
      <c r="E77" s="906"/>
      <c r="F77" s="906"/>
      <c r="G77" s="906"/>
      <c r="H77" s="906"/>
      <c r="I77" s="906"/>
      <c r="J77" s="906"/>
      <c r="K77" s="906"/>
      <c r="L77" s="906"/>
      <c r="M77" s="906"/>
      <c r="N77" s="906"/>
      <c r="O77" s="906"/>
      <c r="P77" s="906"/>
      <c r="Q77" s="906"/>
      <c r="R77" s="906"/>
      <c r="S77" s="906"/>
      <c r="T77" s="906"/>
      <c r="U77" s="906"/>
      <c r="V77" s="906"/>
      <c r="W77" s="906"/>
      <c r="X77" s="906"/>
      <c r="Y77" s="906"/>
      <c r="Z77" s="906"/>
      <c r="AA77" s="906"/>
      <c r="AH77" s="1065"/>
    </row>
    <row r="78" spans="1:34" ht="15" customHeight="1">
      <c r="A78" s="945"/>
      <c r="B78" s="906" t="s">
        <v>706</v>
      </c>
      <c r="C78" s="906"/>
      <c r="D78" s="906"/>
      <c r="E78" s="906" t="s">
        <v>165</v>
      </c>
      <c r="F78" s="906"/>
      <c r="G78" s="906"/>
      <c r="H78" s="906"/>
      <c r="I78" s="906"/>
      <c r="J78" s="906" t="s">
        <v>2566</v>
      </c>
      <c r="N78" s="906"/>
      <c r="O78" s="906"/>
      <c r="P78" s="906"/>
      <c r="Q78" s="906"/>
      <c r="R78" s="906"/>
      <c r="S78" s="906"/>
      <c r="T78" s="906"/>
      <c r="U78" s="906"/>
      <c r="V78" s="906"/>
      <c r="W78" s="906"/>
      <c r="X78" s="906"/>
      <c r="Y78" s="906"/>
      <c r="Z78" s="906"/>
      <c r="AA78" s="906"/>
    </row>
    <row r="79" spans="1:34" ht="15" customHeight="1">
      <c r="A79" s="945"/>
      <c r="B79" s="906" t="s">
        <v>705</v>
      </c>
      <c r="C79" s="906"/>
      <c r="D79" s="906"/>
      <c r="E79" s="906"/>
      <c r="F79" s="906"/>
      <c r="G79" s="906"/>
      <c r="H79" s="906"/>
      <c r="I79" s="1200"/>
      <c r="J79" s="906"/>
      <c r="K79" s="906"/>
      <c r="L79" s="906" t="s">
        <v>2579</v>
      </c>
      <c r="M79" s="906"/>
      <c r="N79" s="906"/>
      <c r="O79" s="906"/>
      <c r="P79" s="906"/>
      <c r="Q79" s="906"/>
      <c r="R79" s="906"/>
      <c r="S79" s="906"/>
      <c r="T79" s="906"/>
      <c r="U79" s="906"/>
      <c r="V79" s="906"/>
      <c r="W79" s="906"/>
      <c r="X79" s="906"/>
      <c r="Y79" s="906"/>
      <c r="Z79" s="906"/>
      <c r="AA79" s="906"/>
    </row>
    <row r="80" spans="1:34" ht="15" customHeight="1">
      <c r="A80" s="945"/>
      <c r="B80" s="906" t="s">
        <v>722</v>
      </c>
      <c r="C80" s="906"/>
      <c r="D80" s="906"/>
      <c r="E80" s="906"/>
      <c r="F80" s="936" t="s">
        <v>2578</v>
      </c>
      <c r="G80" s="906" t="s">
        <v>308</v>
      </c>
      <c r="H80" s="906"/>
      <c r="I80" s="1203" t="s">
        <v>2578</v>
      </c>
      <c r="J80" s="906" t="s">
        <v>307</v>
      </c>
      <c r="K80" s="906"/>
      <c r="L80" s="936" t="s">
        <v>2578</v>
      </c>
      <c r="M80" s="906" t="s">
        <v>702</v>
      </c>
      <c r="N80" s="906"/>
      <c r="O80" s="936" t="s">
        <v>2578</v>
      </c>
      <c r="P80" s="906" t="s">
        <v>177</v>
      </c>
      <c r="Q80" s="906"/>
      <c r="R80" s="906"/>
      <c r="S80" s="906"/>
      <c r="T80" s="906"/>
      <c r="U80" s="906"/>
      <c r="V80" s="906"/>
      <c r="W80" s="906"/>
      <c r="X80" s="906"/>
      <c r="Y80" s="906"/>
      <c r="Z80" s="906"/>
      <c r="AA80" s="906" t="s">
        <v>2566</v>
      </c>
    </row>
    <row r="81" spans="1:27" ht="15" customHeight="1">
      <c r="A81" s="945"/>
      <c r="B81" s="906"/>
      <c r="C81" s="906"/>
      <c r="D81" s="906"/>
      <c r="E81" s="906"/>
      <c r="F81" s="936" t="s">
        <v>2568</v>
      </c>
      <c r="G81" s="906" t="s">
        <v>299</v>
      </c>
      <c r="H81" s="906"/>
      <c r="I81" s="1203"/>
      <c r="J81" s="906"/>
      <c r="K81" s="906"/>
      <c r="M81" s="936" t="s">
        <v>2567</v>
      </c>
      <c r="N81" s="906" t="s">
        <v>298</v>
      </c>
      <c r="P81" s="906"/>
      <c r="Q81" s="906"/>
      <c r="T81" s="906" t="s">
        <v>2567</v>
      </c>
      <c r="U81" s="906" t="s">
        <v>297</v>
      </c>
      <c r="W81" s="906"/>
      <c r="X81" s="906"/>
      <c r="Y81" s="906"/>
      <c r="AA81" s="906" t="s">
        <v>2566</v>
      </c>
    </row>
    <row r="82" spans="1:27" ht="15" customHeight="1">
      <c r="A82" s="945"/>
      <c r="B82" s="906" t="s">
        <v>721</v>
      </c>
      <c r="C82" s="906"/>
      <c r="D82" s="906"/>
      <c r="E82" s="906"/>
      <c r="F82" s="936" t="s">
        <v>2568</v>
      </c>
      <c r="G82" s="906"/>
      <c r="H82" s="906"/>
      <c r="I82" s="1203"/>
      <c r="J82" s="906"/>
      <c r="K82" s="906"/>
      <c r="L82" s="936"/>
      <c r="M82" s="936" t="s">
        <v>2567</v>
      </c>
      <c r="N82" s="906"/>
      <c r="O82" s="936"/>
      <c r="P82" s="906"/>
      <c r="Q82" s="906"/>
      <c r="R82" s="906"/>
      <c r="S82" s="906"/>
      <c r="T82" s="906" t="s">
        <v>2567</v>
      </c>
      <c r="U82" s="906"/>
      <c r="V82" s="906"/>
      <c r="W82" s="906"/>
      <c r="X82" s="906"/>
      <c r="Y82" s="906"/>
      <c r="Z82" s="906"/>
      <c r="AA82" s="906" t="s">
        <v>2566</v>
      </c>
    </row>
    <row r="83" spans="1:27" ht="15" customHeight="1">
      <c r="A83" s="945"/>
      <c r="B83" s="906" t="s">
        <v>3714</v>
      </c>
      <c r="C83" s="906"/>
      <c r="D83" s="906"/>
      <c r="E83" s="906"/>
      <c r="F83" s="936" t="s">
        <v>2568</v>
      </c>
      <c r="G83" s="906"/>
      <c r="H83" s="906"/>
      <c r="I83" s="1203"/>
      <c r="J83" s="906"/>
      <c r="K83" s="906"/>
      <c r="L83" s="936"/>
      <c r="M83" s="936" t="s">
        <v>2567</v>
      </c>
      <c r="N83" s="906"/>
      <c r="O83" s="936"/>
      <c r="P83" s="906"/>
      <c r="Q83" s="906"/>
      <c r="R83" s="906"/>
      <c r="S83" s="906"/>
      <c r="T83" s="906" t="s">
        <v>2567</v>
      </c>
      <c r="U83" s="906"/>
      <c r="V83" s="906"/>
      <c r="W83" s="906"/>
      <c r="X83" s="906"/>
      <c r="Y83" s="906"/>
      <c r="Z83" s="906"/>
      <c r="AA83" s="906" t="s">
        <v>2566</v>
      </c>
    </row>
    <row r="84" spans="1:27" ht="15" customHeight="1">
      <c r="A84" s="945"/>
      <c r="B84" s="906" t="s">
        <v>717</v>
      </c>
      <c r="F84" s="906"/>
      <c r="G84" s="906"/>
      <c r="H84" s="906"/>
      <c r="I84" s="906"/>
      <c r="J84" s="906"/>
      <c r="K84" s="906"/>
      <c r="L84" s="906"/>
      <c r="M84" s="906"/>
      <c r="N84" s="906"/>
      <c r="O84" s="906"/>
      <c r="P84" s="906"/>
      <c r="Q84" s="906"/>
      <c r="R84" s="906"/>
      <c r="S84" s="906"/>
      <c r="T84" s="906"/>
      <c r="U84" s="906"/>
      <c r="V84" s="906"/>
      <c r="W84" s="906"/>
      <c r="X84" s="906"/>
      <c r="Y84" s="906"/>
      <c r="Z84" s="906"/>
      <c r="AA84" s="906"/>
    </row>
    <row r="85" spans="1:27" ht="15" customHeight="1">
      <c r="A85" s="997" t="s">
        <v>2565</v>
      </c>
      <c r="B85" s="1008" t="s">
        <v>698</v>
      </c>
      <c r="C85" s="1008"/>
      <c r="D85" s="1008"/>
      <c r="E85" s="1008"/>
      <c r="F85" s="1008"/>
      <c r="G85" s="1008"/>
      <c r="H85" s="1008"/>
      <c r="I85" s="1008"/>
      <c r="J85" s="1008" t="s">
        <v>2809</v>
      </c>
      <c r="K85" s="1008"/>
      <c r="L85" s="997"/>
      <c r="M85" s="1008" t="s">
        <v>318</v>
      </c>
      <c r="N85" s="997"/>
      <c r="O85" s="1008" t="s">
        <v>317</v>
      </c>
      <c r="P85" s="997"/>
      <c r="Q85" s="1008" t="s">
        <v>316</v>
      </c>
      <c r="R85" s="1008"/>
      <c r="S85" s="1252"/>
      <c r="T85" s="1252"/>
      <c r="U85" s="1008"/>
      <c r="V85" s="1008"/>
      <c r="W85" s="1008"/>
      <c r="X85" s="1008"/>
      <c r="Y85" s="1008"/>
      <c r="Z85" s="1008"/>
      <c r="AA85" s="1008"/>
    </row>
    <row r="86" spans="1:27" ht="15" customHeight="1">
      <c r="A86" s="997" t="s">
        <v>2565</v>
      </c>
      <c r="B86" s="1008" t="s">
        <v>697</v>
      </c>
      <c r="C86" s="1008"/>
      <c r="D86" s="1008"/>
      <c r="E86" s="1008"/>
      <c r="F86" s="1008"/>
      <c r="G86" s="1008"/>
      <c r="H86" s="1008"/>
      <c r="I86" s="1008"/>
      <c r="J86" s="935" t="s">
        <v>2809</v>
      </c>
      <c r="K86" s="1008"/>
      <c r="L86" s="997"/>
      <c r="M86" s="1008" t="s">
        <v>318</v>
      </c>
      <c r="N86" s="997"/>
      <c r="O86" s="1008" t="s">
        <v>317</v>
      </c>
      <c r="P86" s="997"/>
      <c r="Q86" s="1008" t="s">
        <v>316</v>
      </c>
      <c r="R86" s="1008"/>
      <c r="S86" s="1252"/>
      <c r="T86" s="1252"/>
      <c r="U86" s="1008"/>
      <c r="V86" s="1008"/>
      <c r="W86" s="1008"/>
      <c r="X86" s="1008"/>
      <c r="Y86" s="1008"/>
      <c r="Z86" s="1008"/>
      <c r="AA86" s="1008"/>
    </row>
    <row r="87" spans="1:27" ht="15" customHeight="1">
      <c r="A87" s="936" t="s">
        <v>2565</v>
      </c>
      <c r="B87" s="906" t="s">
        <v>696</v>
      </c>
      <c r="C87" s="906"/>
      <c r="D87" s="906"/>
      <c r="E87" s="906"/>
      <c r="F87" s="906"/>
      <c r="G87" s="906"/>
      <c r="H87" s="906"/>
      <c r="I87" s="906"/>
      <c r="J87" s="906"/>
      <c r="K87" s="906"/>
      <c r="L87" s="906"/>
      <c r="M87" s="906"/>
      <c r="N87" s="906"/>
      <c r="O87" s="906"/>
      <c r="P87" s="906"/>
      <c r="Q87" s="906"/>
      <c r="R87" s="906"/>
      <c r="S87" s="903"/>
      <c r="T87" s="903"/>
      <c r="U87" s="906" t="s">
        <v>321</v>
      </c>
      <c r="V87" s="906"/>
      <c r="W87" s="906"/>
      <c r="X87" s="906"/>
      <c r="Y87" s="906"/>
      <c r="Z87" s="906"/>
      <c r="AA87" s="906"/>
    </row>
    <row r="88" spans="1:27" ht="15" customHeight="1">
      <c r="A88" s="936"/>
      <c r="B88" s="906"/>
      <c r="C88" s="906"/>
      <c r="D88" s="906"/>
      <c r="E88" s="975" t="s">
        <v>695</v>
      </c>
      <c r="F88" s="1667"/>
      <c r="G88" s="1667"/>
      <c r="H88" s="936" t="s">
        <v>694</v>
      </c>
      <c r="J88" s="906" t="s">
        <v>2809</v>
      </c>
      <c r="K88" s="906"/>
      <c r="L88" s="936"/>
      <c r="M88" s="906" t="s">
        <v>318</v>
      </c>
      <c r="N88" s="906"/>
      <c r="O88" s="906" t="s">
        <v>317</v>
      </c>
      <c r="P88" s="906"/>
      <c r="Q88" s="906" t="s">
        <v>316</v>
      </c>
      <c r="R88" s="975" t="s">
        <v>2564</v>
      </c>
      <c r="S88" s="2132"/>
      <c r="T88" s="2132"/>
      <c r="U88" s="2132"/>
      <c r="V88" s="2132"/>
      <c r="W88" s="2132"/>
      <c r="X88" s="2132"/>
      <c r="Y88" s="2132"/>
      <c r="Z88" s="2132"/>
      <c r="AA88" s="975" t="s">
        <v>2563</v>
      </c>
    </row>
    <row r="89" spans="1:27" ht="15" customHeight="1">
      <c r="A89" s="932"/>
      <c r="B89" s="932"/>
      <c r="C89" s="932"/>
      <c r="D89" s="932"/>
      <c r="E89" s="981" t="s">
        <v>695</v>
      </c>
      <c r="F89" s="1699"/>
      <c r="G89" s="1699"/>
      <c r="H89" s="940" t="s">
        <v>694</v>
      </c>
      <c r="I89" s="981"/>
      <c r="J89" s="935" t="s">
        <v>2809</v>
      </c>
      <c r="K89" s="935"/>
      <c r="L89" s="935"/>
      <c r="M89" s="935" t="s">
        <v>318</v>
      </c>
      <c r="N89" s="935"/>
      <c r="O89" s="935" t="s">
        <v>317</v>
      </c>
      <c r="P89" s="935"/>
      <c r="Q89" s="935" t="s">
        <v>316</v>
      </c>
      <c r="R89" s="981" t="s">
        <v>2577</v>
      </c>
      <c r="S89" s="2133"/>
      <c r="T89" s="2133"/>
      <c r="U89" s="2133"/>
      <c r="V89" s="2133"/>
      <c r="W89" s="2133"/>
      <c r="X89" s="2133"/>
      <c r="Y89" s="2133"/>
      <c r="Z89" s="2133"/>
      <c r="AA89" s="1199" t="s">
        <v>314</v>
      </c>
    </row>
    <row r="90" spans="1:27" ht="14.25" customHeight="1">
      <c r="A90" s="936" t="s">
        <v>2576</v>
      </c>
      <c r="B90" s="906" t="s">
        <v>716</v>
      </c>
      <c r="C90" s="906"/>
      <c r="D90" s="906"/>
      <c r="E90" s="906"/>
      <c r="F90" s="2145"/>
      <c r="G90" s="2145"/>
      <c r="H90" s="2145"/>
      <c r="I90" s="2145"/>
      <c r="J90" s="2145"/>
      <c r="K90" s="2145"/>
      <c r="L90" s="2145"/>
      <c r="M90" s="2145"/>
      <c r="N90" s="2145"/>
      <c r="O90" s="2145"/>
      <c r="P90" s="2145"/>
      <c r="Q90" s="2145"/>
      <c r="R90" s="2145"/>
      <c r="S90" s="2145"/>
      <c r="T90" s="2145"/>
      <c r="U90" s="2145"/>
      <c r="V90" s="2145"/>
      <c r="W90" s="2145"/>
      <c r="X90" s="2145"/>
      <c r="Y90" s="2145"/>
      <c r="Z90" s="2145"/>
      <c r="AA90" s="2145"/>
    </row>
    <row r="91" spans="1:27" ht="14.25" customHeight="1">
      <c r="A91" s="940"/>
      <c r="B91" s="935"/>
      <c r="C91" s="935"/>
      <c r="D91" s="935"/>
      <c r="E91" s="935"/>
      <c r="F91" s="2146"/>
      <c r="G91" s="2146"/>
      <c r="H91" s="2146"/>
      <c r="I91" s="2146"/>
      <c r="J91" s="2146"/>
      <c r="K91" s="2146"/>
      <c r="L91" s="2146"/>
      <c r="M91" s="2146"/>
      <c r="N91" s="2146"/>
      <c r="O91" s="2146"/>
      <c r="P91" s="2146"/>
      <c r="Q91" s="2146"/>
      <c r="R91" s="2146"/>
      <c r="S91" s="2146"/>
      <c r="T91" s="2146"/>
      <c r="U91" s="2146"/>
      <c r="V91" s="2146"/>
      <c r="W91" s="2146"/>
      <c r="X91" s="2146"/>
      <c r="Y91" s="2146"/>
      <c r="Z91" s="2146"/>
      <c r="AA91" s="2146"/>
    </row>
    <row r="92" spans="1:27" ht="14.25" customHeight="1">
      <c r="A92" s="936" t="s">
        <v>2576</v>
      </c>
      <c r="B92" s="906" t="s">
        <v>715</v>
      </c>
      <c r="C92" s="906"/>
      <c r="D92" s="906"/>
      <c r="E92" s="906"/>
      <c r="F92" s="2145"/>
      <c r="G92" s="2145"/>
      <c r="H92" s="2145"/>
      <c r="I92" s="2145"/>
      <c r="J92" s="2145"/>
      <c r="K92" s="2145"/>
      <c r="L92" s="2145"/>
      <c r="M92" s="2145"/>
      <c r="N92" s="2145"/>
      <c r="O92" s="2145"/>
      <c r="P92" s="2145"/>
      <c r="Q92" s="2145"/>
      <c r="R92" s="2145"/>
      <c r="S92" s="2145"/>
      <c r="T92" s="2145"/>
      <c r="U92" s="2145"/>
      <c r="V92" s="2145"/>
      <c r="W92" s="2145"/>
      <c r="X92" s="2145"/>
      <c r="Y92" s="2145"/>
      <c r="Z92" s="2145"/>
      <c r="AA92" s="2145"/>
    </row>
    <row r="93" spans="1:27" ht="14.25" customHeight="1">
      <c r="A93" s="940"/>
      <c r="B93" s="935"/>
      <c r="C93" s="935"/>
      <c r="D93" s="935"/>
      <c r="E93" s="935"/>
      <c r="F93" s="2146"/>
      <c r="G93" s="2146"/>
      <c r="H93" s="2146"/>
      <c r="I93" s="2146"/>
      <c r="J93" s="2146"/>
      <c r="K93" s="2146"/>
      <c r="L93" s="2146"/>
      <c r="M93" s="2146"/>
      <c r="N93" s="2146"/>
      <c r="O93" s="2146"/>
      <c r="P93" s="2146"/>
      <c r="Q93" s="2146"/>
      <c r="R93" s="2146"/>
      <c r="S93" s="2146"/>
      <c r="T93" s="2146"/>
      <c r="U93" s="2146"/>
      <c r="V93" s="2146"/>
      <c r="W93" s="2146"/>
      <c r="X93" s="2146"/>
      <c r="Y93" s="2146"/>
      <c r="Z93" s="2146"/>
      <c r="AA93" s="2146"/>
    </row>
    <row r="94" spans="1:27" ht="14.25" customHeight="1">
      <c r="A94" s="903"/>
      <c r="B94" s="903"/>
      <c r="C94" s="903"/>
      <c r="D94" s="903"/>
      <c r="E94" s="903"/>
      <c r="F94" s="903"/>
      <c r="G94" s="903"/>
      <c r="H94" s="903"/>
      <c r="I94" s="948"/>
      <c r="J94" s="948"/>
      <c r="K94" s="948"/>
      <c r="L94" s="948"/>
      <c r="M94" s="948"/>
      <c r="N94" s="948"/>
      <c r="O94" s="948"/>
      <c r="P94" s="948"/>
      <c r="Q94" s="948"/>
      <c r="R94" s="948"/>
      <c r="S94" s="948"/>
      <c r="T94" s="948"/>
      <c r="U94" s="948"/>
      <c r="V94" s="948"/>
      <c r="W94" s="948"/>
      <c r="X94" s="948"/>
      <c r="Y94" s="948"/>
      <c r="Z94" s="948"/>
      <c r="AA94" s="948"/>
    </row>
    <row r="95" spans="1:27" ht="14.25" customHeight="1"/>
    <row r="96" spans="1:27" ht="14.25" customHeight="1">
      <c r="A96" s="1253" t="s">
        <v>2562</v>
      </c>
      <c r="B96" s="1253"/>
      <c r="C96" s="1253"/>
      <c r="D96" s="1253"/>
      <c r="E96" s="1253"/>
      <c r="F96" s="1253"/>
      <c r="G96" s="1253"/>
      <c r="H96" s="1253"/>
      <c r="I96" s="1253"/>
      <c r="J96" s="1253"/>
      <c r="K96" s="1253"/>
      <c r="L96" s="1253"/>
      <c r="M96" s="1253"/>
      <c r="N96" s="1253"/>
      <c r="O96" s="1253"/>
      <c r="P96" s="1253"/>
      <c r="Q96" s="1253"/>
      <c r="R96" s="1253"/>
      <c r="S96" s="1253"/>
      <c r="T96" s="1253"/>
      <c r="U96" s="1253"/>
      <c r="V96" s="1253"/>
      <c r="W96" s="1253"/>
      <c r="X96" s="1253"/>
      <c r="Y96" s="1253"/>
      <c r="Z96" s="1253"/>
      <c r="AA96" s="1253"/>
    </row>
    <row r="97" spans="1:27" ht="15.75" customHeight="1">
      <c r="B97" s="904" t="s">
        <v>517</v>
      </c>
    </row>
    <row r="98" spans="1:27" ht="15.75" customHeight="1">
      <c r="A98" s="1800"/>
      <c r="B98" s="1800"/>
      <c r="C98" s="1800"/>
      <c r="D98" s="1800"/>
      <c r="E98" s="1800"/>
      <c r="F98" s="1800"/>
      <c r="G98" s="1800"/>
      <c r="H98" s="1800"/>
      <c r="I98" s="1800"/>
      <c r="J98" s="1800"/>
      <c r="K98" s="1800"/>
      <c r="L98" s="1800"/>
      <c r="M98" s="1800"/>
      <c r="N98" s="1800"/>
      <c r="O98" s="1800"/>
      <c r="P98" s="1800"/>
      <c r="Q98" s="1800"/>
      <c r="R98" s="1800"/>
      <c r="S98" s="1800"/>
      <c r="T98" s="1800"/>
      <c r="U98" s="1800"/>
      <c r="V98" s="1800"/>
      <c r="W98" s="1800"/>
      <c r="X98" s="1800"/>
      <c r="Y98" s="1800"/>
      <c r="Z98" s="1800"/>
      <c r="AA98" s="1800"/>
    </row>
    <row r="99" spans="1:27" ht="15.75" customHeight="1">
      <c r="A99" s="1800"/>
      <c r="B99" s="1800"/>
      <c r="C99" s="1800"/>
      <c r="D99" s="1800"/>
      <c r="E99" s="1800"/>
      <c r="F99" s="1800"/>
      <c r="G99" s="1800"/>
      <c r="H99" s="1800"/>
      <c r="I99" s="1800"/>
      <c r="J99" s="1800"/>
      <c r="K99" s="1800"/>
      <c r="L99" s="1800"/>
      <c r="M99" s="1800"/>
      <c r="N99" s="1800"/>
      <c r="O99" s="1800"/>
      <c r="P99" s="1800"/>
      <c r="Q99" s="1800"/>
      <c r="R99" s="1800"/>
      <c r="S99" s="1800"/>
      <c r="T99" s="1800"/>
      <c r="U99" s="1800"/>
      <c r="V99" s="1800"/>
      <c r="W99" s="1800"/>
      <c r="X99" s="1800"/>
      <c r="Y99" s="1800"/>
      <c r="Z99" s="1800"/>
      <c r="AA99" s="1800"/>
    </row>
    <row r="100" spans="1:27" ht="15.75" customHeight="1">
      <c r="A100" s="1800"/>
      <c r="B100" s="1800"/>
      <c r="C100" s="1800"/>
      <c r="D100" s="1800"/>
      <c r="E100" s="1800"/>
      <c r="F100" s="1800"/>
      <c r="G100" s="1800"/>
      <c r="H100" s="1800"/>
      <c r="I100" s="1800"/>
      <c r="J100" s="1800"/>
      <c r="K100" s="1800"/>
      <c r="L100" s="1800"/>
      <c r="M100" s="1800"/>
      <c r="N100" s="1800"/>
      <c r="O100" s="1800"/>
      <c r="P100" s="1800"/>
      <c r="Q100" s="1800"/>
      <c r="R100" s="1800"/>
      <c r="S100" s="1800"/>
      <c r="T100" s="1800"/>
      <c r="U100" s="1800"/>
      <c r="V100" s="1800"/>
      <c r="W100" s="1800"/>
      <c r="X100" s="1800"/>
      <c r="Y100" s="1800"/>
      <c r="Z100" s="1800"/>
      <c r="AA100" s="1800"/>
    </row>
    <row r="101" spans="1:27" ht="15.75" customHeight="1">
      <c r="A101" s="1800"/>
      <c r="B101" s="1800"/>
      <c r="C101" s="1800"/>
      <c r="D101" s="1800"/>
      <c r="E101" s="1800"/>
      <c r="F101" s="1800"/>
      <c r="G101" s="1800"/>
      <c r="H101" s="1800"/>
      <c r="I101" s="1800"/>
      <c r="J101" s="1800"/>
      <c r="K101" s="1800"/>
      <c r="L101" s="1800"/>
      <c r="M101" s="1800"/>
      <c r="N101" s="1800"/>
      <c r="O101" s="1800"/>
      <c r="P101" s="1800"/>
      <c r="Q101" s="1800"/>
      <c r="R101" s="1800"/>
      <c r="S101" s="1800"/>
      <c r="T101" s="1800"/>
      <c r="U101" s="1800"/>
      <c r="V101" s="1800"/>
      <c r="W101" s="1800"/>
      <c r="X101" s="1800"/>
      <c r="Y101" s="1800"/>
      <c r="Z101" s="1800"/>
      <c r="AA101" s="1800"/>
    </row>
    <row r="102" spans="1:27" ht="15.75" customHeight="1">
      <c r="A102" s="1800"/>
      <c r="B102" s="1800"/>
      <c r="C102" s="1800"/>
      <c r="D102" s="1800"/>
      <c r="E102" s="1800"/>
      <c r="F102" s="1800"/>
      <c r="G102" s="1800"/>
      <c r="H102" s="1800"/>
      <c r="I102" s="1800"/>
      <c r="J102" s="1800"/>
      <c r="K102" s="1800"/>
      <c r="L102" s="1800"/>
      <c r="M102" s="1800"/>
      <c r="N102" s="1800"/>
      <c r="O102" s="1800"/>
      <c r="P102" s="1800"/>
      <c r="Q102" s="1800"/>
      <c r="R102" s="1800"/>
      <c r="S102" s="1800"/>
      <c r="T102" s="1800"/>
      <c r="U102" s="1800"/>
      <c r="V102" s="1800"/>
      <c r="W102" s="1800"/>
      <c r="X102" s="1800"/>
      <c r="Y102" s="1800"/>
      <c r="Z102" s="1800"/>
      <c r="AA102" s="1800"/>
    </row>
    <row r="103" spans="1:27" ht="15.75" customHeight="1">
      <c r="A103" s="1800"/>
      <c r="B103" s="1800"/>
      <c r="C103" s="1800"/>
      <c r="D103" s="1800"/>
      <c r="E103" s="1800"/>
      <c r="F103" s="1800"/>
      <c r="G103" s="1800"/>
      <c r="H103" s="1800"/>
      <c r="I103" s="1800"/>
      <c r="J103" s="1800"/>
      <c r="K103" s="1800"/>
      <c r="L103" s="1800"/>
      <c r="M103" s="1800"/>
      <c r="N103" s="1800"/>
      <c r="O103" s="1800"/>
      <c r="P103" s="1800"/>
      <c r="Q103" s="1800"/>
      <c r="R103" s="1800"/>
      <c r="S103" s="1800"/>
      <c r="T103" s="1800"/>
      <c r="U103" s="1800"/>
      <c r="V103" s="1800"/>
      <c r="W103" s="1800"/>
      <c r="X103" s="1800"/>
      <c r="Y103" s="1800"/>
      <c r="Z103" s="1800"/>
      <c r="AA103" s="1800"/>
    </row>
    <row r="104" spans="1:27" ht="15.75" customHeight="1">
      <c r="A104" s="1800"/>
      <c r="B104" s="1800"/>
      <c r="C104" s="1800"/>
      <c r="D104" s="1800"/>
      <c r="E104" s="1800"/>
      <c r="F104" s="1800"/>
      <c r="G104" s="1800"/>
      <c r="H104" s="1800"/>
      <c r="I104" s="1800"/>
      <c r="J104" s="1800"/>
      <c r="K104" s="1800"/>
      <c r="L104" s="1800"/>
      <c r="M104" s="1800"/>
      <c r="N104" s="1800"/>
      <c r="O104" s="1800"/>
      <c r="P104" s="1800"/>
      <c r="Q104" s="1800"/>
      <c r="R104" s="1800"/>
      <c r="S104" s="1800"/>
      <c r="T104" s="1800"/>
      <c r="U104" s="1800"/>
      <c r="V104" s="1800"/>
      <c r="W104" s="1800"/>
      <c r="X104" s="1800"/>
      <c r="Y104" s="1800"/>
      <c r="Z104" s="1800"/>
      <c r="AA104" s="1800"/>
    </row>
    <row r="105" spans="1:27" ht="15.75" customHeight="1">
      <c r="A105" s="1800"/>
      <c r="B105" s="1800"/>
      <c r="C105" s="1800"/>
      <c r="D105" s="1800"/>
      <c r="E105" s="1800"/>
      <c r="F105" s="1800"/>
      <c r="G105" s="1800"/>
      <c r="H105" s="1800"/>
      <c r="I105" s="1800"/>
      <c r="J105" s="1800"/>
      <c r="K105" s="1800"/>
      <c r="L105" s="1800"/>
      <c r="M105" s="1800"/>
      <c r="N105" s="1800"/>
      <c r="O105" s="1800"/>
      <c r="P105" s="1800"/>
      <c r="Q105" s="1800"/>
      <c r="R105" s="1800"/>
      <c r="S105" s="1800"/>
      <c r="T105" s="1800"/>
      <c r="U105" s="1800"/>
      <c r="V105" s="1800"/>
      <c r="W105" s="1800"/>
      <c r="X105" s="1800"/>
      <c r="Y105" s="1800"/>
      <c r="Z105" s="1800"/>
      <c r="AA105" s="1800"/>
    </row>
    <row r="106" spans="1:27" ht="15.75" customHeight="1">
      <c r="A106" s="1800"/>
      <c r="B106" s="1800"/>
      <c r="C106" s="1800"/>
      <c r="D106" s="1800"/>
      <c r="E106" s="1800"/>
      <c r="F106" s="1800"/>
      <c r="G106" s="1800"/>
      <c r="H106" s="1800"/>
      <c r="I106" s="1800"/>
      <c r="J106" s="1800"/>
      <c r="K106" s="1800"/>
      <c r="L106" s="1800"/>
      <c r="M106" s="1800"/>
      <c r="N106" s="1800"/>
      <c r="O106" s="1800"/>
      <c r="P106" s="1800"/>
      <c r="Q106" s="1800"/>
      <c r="R106" s="1800"/>
      <c r="S106" s="1800"/>
      <c r="T106" s="1800"/>
      <c r="U106" s="1800"/>
      <c r="V106" s="1800"/>
      <c r="W106" s="1800"/>
      <c r="X106" s="1800"/>
      <c r="Y106" s="1800"/>
      <c r="Z106" s="1800"/>
      <c r="AA106" s="1800"/>
    </row>
    <row r="107" spans="1:27" ht="15.75" customHeight="1">
      <c r="A107" s="1800"/>
      <c r="B107" s="1800"/>
      <c r="C107" s="1800"/>
      <c r="D107" s="1800"/>
      <c r="E107" s="1800"/>
      <c r="F107" s="1800"/>
      <c r="G107" s="1800"/>
      <c r="H107" s="1800"/>
      <c r="I107" s="1800"/>
      <c r="J107" s="1800"/>
      <c r="K107" s="1800"/>
      <c r="L107" s="1800"/>
      <c r="M107" s="1800"/>
      <c r="N107" s="1800"/>
      <c r="O107" s="1800"/>
      <c r="P107" s="1800"/>
      <c r="Q107" s="1800"/>
      <c r="R107" s="1800"/>
      <c r="S107" s="1800"/>
      <c r="T107" s="1800"/>
      <c r="U107" s="1800"/>
      <c r="V107" s="1800"/>
      <c r="W107" s="1800"/>
      <c r="X107" s="1800"/>
      <c r="Y107" s="1800"/>
      <c r="Z107" s="1800"/>
      <c r="AA107" s="1800"/>
    </row>
    <row r="108" spans="1:27" ht="15.75" customHeight="1">
      <c r="A108" s="1800"/>
      <c r="B108" s="1800"/>
      <c r="C108" s="1800"/>
      <c r="D108" s="1800"/>
      <c r="E108" s="1800"/>
      <c r="F108" s="1800"/>
      <c r="G108" s="1800"/>
      <c r="H108" s="1800"/>
      <c r="I108" s="1800"/>
      <c r="J108" s="1800"/>
      <c r="K108" s="1800"/>
      <c r="L108" s="1800"/>
      <c r="M108" s="1800"/>
      <c r="N108" s="1800"/>
      <c r="O108" s="1800"/>
      <c r="P108" s="1800"/>
      <c r="Q108" s="1800"/>
      <c r="R108" s="1800"/>
      <c r="S108" s="1800"/>
      <c r="T108" s="1800"/>
      <c r="U108" s="1800"/>
      <c r="V108" s="1800"/>
      <c r="W108" s="1800"/>
      <c r="X108" s="1800"/>
      <c r="Y108" s="1800"/>
      <c r="Z108" s="1800"/>
      <c r="AA108" s="1800"/>
    </row>
    <row r="109" spans="1:27" ht="15.75" customHeight="1">
      <c r="A109" s="1800"/>
      <c r="B109" s="1800"/>
      <c r="C109" s="1800"/>
      <c r="D109" s="1800"/>
      <c r="E109" s="1800"/>
      <c r="F109" s="1800"/>
      <c r="G109" s="1800"/>
      <c r="H109" s="1800"/>
      <c r="I109" s="1800"/>
      <c r="J109" s="1800"/>
      <c r="K109" s="1800"/>
      <c r="L109" s="1800"/>
      <c r="M109" s="1800"/>
      <c r="N109" s="1800"/>
      <c r="O109" s="1800"/>
      <c r="P109" s="1800"/>
      <c r="Q109" s="1800"/>
      <c r="R109" s="1800"/>
      <c r="S109" s="1800"/>
      <c r="T109" s="1800"/>
      <c r="U109" s="1800"/>
      <c r="V109" s="1800"/>
      <c r="W109" s="1800"/>
      <c r="X109" s="1800"/>
      <c r="Y109" s="1800"/>
      <c r="Z109" s="1800"/>
      <c r="AA109" s="1800"/>
    </row>
    <row r="110" spans="1:27" ht="15.75" customHeight="1">
      <c r="A110" s="1800"/>
      <c r="B110" s="1800"/>
      <c r="C110" s="1800"/>
      <c r="D110" s="1800"/>
      <c r="E110" s="1800"/>
      <c r="F110" s="1800"/>
      <c r="G110" s="1800"/>
      <c r="H110" s="1800"/>
      <c r="I110" s="1800"/>
      <c r="J110" s="1800"/>
      <c r="K110" s="1800"/>
      <c r="L110" s="1800"/>
      <c r="M110" s="1800"/>
      <c r="N110" s="1800"/>
      <c r="O110" s="1800"/>
      <c r="P110" s="1800"/>
      <c r="Q110" s="1800"/>
      <c r="R110" s="1800"/>
      <c r="S110" s="1800"/>
      <c r="T110" s="1800"/>
      <c r="U110" s="1800"/>
      <c r="V110" s="1800"/>
      <c r="W110" s="1800"/>
      <c r="X110" s="1800"/>
      <c r="Y110" s="1800"/>
      <c r="Z110" s="1800"/>
      <c r="AA110" s="1800"/>
    </row>
    <row r="111" spans="1:27" ht="15.75" customHeight="1">
      <c r="A111" s="1800"/>
      <c r="B111" s="1800"/>
      <c r="C111" s="1800"/>
      <c r="D111" s="1800"/>
      <c r="E111" s="1800"/>
      <c r="F111" s="1800"/>
      <c r="G111" s="1800"/>
      <c r="H111" s="1800"/>
      <c r="I111" s="1800"/>
      <c r="J111" s="1800"/>
      <c r="K111" s="1800"/>
      <c r="L111" s="1800"/>
      <c r="M111" s="1800"/>
      <c r="N111" s="1800"/>
      <c r="O111" s="1800"/>
      <c r="P111" s="1800"/>
      <c r="Q111" s="1800"/>
      <c r="R111" s="1800"/>
      <c r="S111" s="1800"/>
      <c r="T111" s="1800"/>
      <c r="U111" s="1800"/>
      <c r="V111" s="1800"/>
      <c r="W111" s="1800"/>
      <c r="X111" s="1800"/>
      <c r="Y111" s="1800"/>
      <c r="Z111" s="1800"/>
      <c r="AA111" s="1800"/>
    </row>
    <row r="112" spans="1:27" ht="15.75" customHeight="1">
      <c r="A112" s="1800"/>
      <c r="B112" s="1800"/>
      <c r="C112" s="1800"/>
      <c r="D112" s="1800"/>
      <c r="E112" s="1800"/>
      <c r="F112" s="1800"/>
      <c r="G112" s="1800"/>
      <c r="H112" s="1800"/>
      <c r="I112" s="1800"/>
      <c r="J112" s="1800"/>
      <c r="K112" s="1800"/>
      <c r="L112" s="1800"/>
      <c r="M112" s="1800"/>
      <c r="N112" s="1800"/>
      <c r="O112" s="1800"/>
      <c r="P112" s="1800"/>
      <c r="Q112" s="1800"/>
      <c r="R112" s="1800"/>
      <c r="S112" s="1800"/>
      <c r="T112" s="1800"/>
      <c r="U112" s="1800"/>
      <c r="V112" s="1800"/>
      <c r="W112" s="1800"/>
      <c r="X112" s="1800"/>
      <c r="Y112" s="1800"/>
      <c r="Z112" s="1800"/>
      <c r="AA112" s="1800"/>
    </row>
    <row r="113" spans="1:27" ht="15.75" customHeight="1">
      <c r="A113" s="1800"/>
      <c r="B113" s="1800"/>
      <c r="C113" s="1800"/>
      <c r="D113" s="1800"/>
      <c r="E113" s="1800"/>
      <c r="F113" s="1800"/>
      <c r="G113" s="1800"/>
      <c r="H113" s="1800"/>
      <c r="I113" s="1800"/>
      <c r="J113" s="1800"/>
      <c r="K113" s="1800"/>
      <c r="L113" s="1800"/>
      <c r="M113" s="1800"/>
      <c r="N113" s="1800"/>
      <c r="O113" s="1800"/>
      <c r="P113" s="1800"/>
      <c r="Q113" s="1800"/>
      <c r="R113" s="1800"/>
      <c r="S113" s="1800"/>
      <c r="T113" s="1800"/>
      <c r="U113" s="1800"/>
      <c r="V113" s="1800"/>
      <c r="W113" s="1800"/>
      <c r="X113" s="1800"/>
      <c r="Y113" s="1800"/>
      <c r="Z113" s="1800"/>
      <c r="AA113" s="1800"/>
    </row>
    <row r="114" spans="1:27" ht="15.75" customHeight="1">
      <c r="A114" s="1800"/>
      <c r="B114" s="1800"/>
      <c r="C114" s="1800"/>
      <c r="D114" s="1800"/>
      <c r="E114" s="1800"/>
      <c r="F114" s="1800"/>
      <c r="G114" s="1800"/>
      <c r="H114" s="1800"/>
      <c r="I114" s="1800"/>
      <c r="J114" s="1800"/>
      <c r="K114" s="1800"/>
      <c r="L114" s="1800"/>
      <c r="M114" s="1800"/>
      <c r="N114" s="1800"/>
      <c r="O114" s="1800"/>
      <c r="P114" s="1800"/>
      <c r="Q114" s="1800"/>
      <c r="R114" s="1800"/>
      <c r="S114" s="1800"/>
      <c r="T114" s="1800"/>
      <c r="U114" s="1800"/>
      <c r="V114" s="1800"/>
      <c r="W114" s="1800"/>
      <c r="X114" s="1800"/>
      <c r="Y114" s="1800"/>
      <c r="Z114" s="1800"/>
      <c r="AA114" s="1800"/>
    </row>
    <row r="115" spans="1:27" ht="15.75" customHeight="1">
      <c r="A115" s="1800"/>
      <c r="B115" s="1800"/>
      <c r="C115" s="1800"/>
      <c r="D115" s="1800"/>
      <c r="E115" s="1800"/>
      <c r="F115" s="1800"/>
      <c r="G115" s="1800"/>
      <c r="H115" s="1800"/>
      <c r="I115" s="1800"/>
      <c r="J115" s="1800"/>
      <c r="K115" s="1800"/>
      <c r="L115" s="1800"/>
      <c r="M115" s="1800"/>
      <c r="N115" s="1800"/>
      <c r="O115" s="1800"/>
      <c r="P115" s="1800"/>
      <c r="Q115" s="1800"/>
      <c r="R115" s="1800"/>
      <c r="S115" s="1800"/>
      <c r="T115" s="1800"/>
      <c r="U115" s="1800"/>
      <c r="V115" s="1800"/>
      <c r="W115" s="1800"/>
      <c r="X115" s="1800"/>
      <c r="Y115" s="1800"/>
      <c r="Z115" s="1800"/>
      <c r="AA115" s="1800"/>
    </row>
    <row r="116" spans="1:27" ht="15.75" customHeight="1">
      <c r="A116" s="1800"/>
      <c r="B116" s="1800"/>
      <c r="C116" s="1800"/>
      <c r="D116" s="1800"/>
      <c r="E116" s="1800"/>
      <c r="F116" s="1800"/>
      <c r="G116" s="1800"/>
      <c r="H116" s="1800"/>
      <c r="I116" s="1800"/>
      <c r="J116" s="1800"/>
      <c r="K116" s="1800"/>
      <c r="L116" s="1800"/>
      <c r="M116" s="1800"/>
      <c r="N116" s="1800"/>
      <c r="O116" s="1800"/>
      <c r="P116" s="1800"/>
      <c r="Q116" s="1800"/>
      <c r="R116" s="1800"/>
      <c r="S116" s="1800"/>
      <c r="T116" s="1800"/>
      <c r="U116" s="1800"/>
      <c r="V116" s="1800"/>
      <c r="W116" s="1800"/>
      <c r="X116" s="1800"/>
      <c r="Y116" s="1800"/>
      <c r="Z116" s="1800"/>
      <c r="AA116" s="1800"/>
    </row>
    <row r="117" spans="1:27" ht="15.75" customHeight="1">
      <c r="A117" s="1800"/>
      <c r="B117" s="1800"/>
      <c r="C117" s="1800"/>
      <c r="D117" s="1800"/>
      <c r="E117" s="1800"/>
      <c r="F117" s="1800"/>
      <c r="G117" s="1800"/>
      <c r="H117" s="1800"/>
      <c r="I117" s="1800"/>
      <c r="J117" s="1800"/>
      <c r="K117" s="1800"/>
      <c r="L117" s="1800"/>
      <c r="M117" s="1800"/>
      <c r="N117" s="1800"/>
      <c r="O117" s="1800"/>
      <c r="P117" s="1800"/>
      <c r="Q117" s="1800"/>
      <c r="R117" s="1800"/>
      <c r="S117" s="1800"/>
      <c r="T117" s="1800"/>
      <c r="U117" s="1800"/>
      <c r="V117" s="1800"/>
      <c r="W117" s="1800"/>
      <c r="X117" s="1800"/>
      <c r="Y117" s="1800"/>
      <c r="Z117" s="1800"/>
      <c r="AA117" s="1800"/>
    </row>
    <row r="118" spans="1:27" ht="15.75" customHeight="1">
      <c r="A118" s="1800"/>
      <c r="B118" s="1800"/>
      <c r="C118" s="1800"/>
      <c r="D118" s="1800"/>
      <c r="E118" s="1800"/>
      <c r="F118" s="1800"/>
      <c r="G118" s="1800"/>
      <c r="H118" s="1800"/>
      <c r="I118" s="1800"/>
      <c r="J118" s="1800"/>
      <c r="K118" s="1800"/>
      <c r="L118" s="1800"/>
      <c r="M118" s="1800"/>
      <c r="N118" s="1800"/>
      <c r="O118" s="1800"/>
      <c r="P118" s="1800"/>
      <c r="Q118" s="1800"/>
      <c r="R118" s="1800"/>
      <c r="S118" s="1800"/>
      <c r="T118" s="1800"/>
      <c r="U118" s="1800"/>
      <c r="V118" s="1800"/>
      <c r="W118" s="1800"/>
      <c r="X118" s="1800"/>
      <c r="Y118" s="1800"/>
      <c r="Z118" s="1800"/>
      <c r="AA118" s="1800"/>
    </row>
    <row r="119" spans="1:27" ht="15.75" customHeight="1">
      <c r="A119" s="1800"/>
      <c r="B119" s="1800"/>
      <c r="C119" s="1800"/>
      <c r="D119" s="1800"/>
      <c r="E119" s="1800"/>
      <c r="F119" s="1800"/>
      <c r="G119" s="1800"/>
      <c r="H119" s="1800"/>
      <c r="I119" s="1800"/>
      <c r="J119" s="1800"/>
      <c r="K119" s="1800"/>
      <c r="L119" s="1800"/>
      <c r="M119" s="1800"/>
      <c r="N119" s="1800"/>
      <c r="O119" s="1800"/>
      <c r="P119" s="1800"/>
      <c r="Q119" s="1800"/>
      <c r="R119" s="1800"/>
      <c r="S119" s="1800"/>
      <c r="T119" s="1800"/>
      <c r="U119" s="1800"/>
      <c r="V119" s="1800"/>
      <c r="W119" s="1800"/>
      <c r="X119" s="1800"/>
      <c r="Y119" s="1800"/>
      <c r="Z119" s="1800"/>
      <c r="AA119" s="1800"/>
    </row>
    <row r="120" spans="1:27" ht="15.75" customHeight="1">
      <c r="A120" s="1801"/>
      <c r="B120" s="1801"/>
      <c r="C120" s="1801"/>
      <c r="D120" s="1801"/>
      <c r="E120" s="1801"/>
      <c r="F120" s="1801"/>
      <c r="G120" s="1801"/>
      <c r="H120" s="1801"/>
      <c r="I120" s="1801"/>
      <c r="J120" s="1801"/>
      <c r="K120" s="1801"/>
      <c r="L120" s="1801"/>
      <c r="M120" s="1801"/>
      <c r="N120" s="1801"/>
      <c r="O120" s="1801"/>
      <c r="P120" s="1801"/>
      <c r="Q120" s="1801"/>
      <c r="R120" s="1801"/>
      <c r="S120" s="1801"/>
      <c r="T120" s="1801"/>
      <c r="U120" s="1801"/>
      <c r="V120" s="1801"/>
      <c r="W120" s="1801"/>
      <c r="X120" s="1801"/>
      <c r="Y120" s="1801"/>
      <c r="Z120" s="1801"/>
      <c r="AA120" s="1801"/>
    </row>
    <row r="121" spans="1:27" ht="15.75" customHeight="1">
      <c r="A121" s="1250"/>
      <c r="B121" s="1250" t="s">
        <v>516</v>
      </c>
      <c r="C121" s="1250"/>
      <c r="D121" s="1250"/>
      <c r="E121" s="1250"/>
      <c r="F121" s="1250"/>
      <c r="G121" s="1250"/>
      <c r="H121" s="1250"/>
      <c r="I121" s="1250"/>
      <c r="J121" s="1250"/>
      <c r="K121" s="1250"/>
      <c r="L121" s="1250"/>
      <c r="M121" s="1250"/>
      <c r="N121" s="1250"/>
      <c r="O121" s="1250"/>
      <c r="P121" s="1250"/>
      <c r="Q121" s="1250"/>
      <c r="R121" s="1250"/>
      <c r="S121" s="1250"/>
      <c r="T121" s="1250"/>
      <c r="U121" s="1250"/>
      <c r="V121" s="1250"/>
      <c r="W121" s="1250"/>
      <c r="X121" s="1250"/>
      <c r="Y121" s="1250"/>
      <c r="Z121" s="1250"/>
      <c r="AA121" s="1250"/>
    </row>
    <row r="122" spans="1:27" ht="15.75" customHeight="1">
      <c r="A122" s="1800"/>
      <c r="B122" s="1800"/>
      <c r="C122" s="1800"/>
      <c r="D122" s="1800"/>
      <c r="E122" s="1800"/>
      <c r="F122" s="1800"/>
      <c r="G122" s="1800"/>
      <c r="H122" s="1800"/>
      <c r="I122" s="1800"/>
      <c r="J122" s="1800"/>
      <c r="K122" s="1800"/>
      <c r="L122" s="1800"/>
      <c r="M122" s="1800"/>
      <c r="N122" s="1800"/>
      <c r="O122" s="1800"/>
      <c r="P122" s="1800"/>
      <c r="Q122" s="1800"/>
      <c r="R122" s="1800"/>
      <c r="S122" s="1800"/>
      <c r="T122" s="1800"/>
      <c r="U122" s="1800"/>
      <c r="V122" s="1800"/>
      <c r="W122" s="1800"/>
      <c r="X122" s="1800"/>
      <c r="Y122" s="1800"/>
      <c r="Z122" s="1800"/>
      <c r="AA122" s="1800"/>
    </row>
    <row r="123" spans="1:27" ht="15.75" customHeight="1">
      <c r="A123" s="1800"/>
      <c r="B123" s="1800"/>
      <c r="C123" s="1800"/>
      <c r="D123" s="1800"/>
      <c r="E123" s="1800"/>
      <c r="F123" s="1800"/>
      <c r="G123" s="1800"/>
      <c r="H123" s="1800"/>
      <c r="I123" s="1800"/>
      <c r="J123" s="1800"/>
      <c r="K123" s="1800"/>
      <c r="L123" s="1800"/>
      <c r="M123" s="1800"/>
      <c r="N123" s="1800"/>
      <c r="O123" s="1800"/>
      <c r="P123" s="1800"/>
      <c r="Q123" s="1800"/>
      <c r="R123" s="1800"/>
      <c r="S123" s="1800"/>
      <c r="T123" s="1800"/>
      <c r="U123" s="1800"/>
      <c r="V123" s="1800"/>
      <c r="W123" s="1800"/>
      <c r="X123" s="1800"/>
      <c r="Y123" s="1800"/>
      <c r="Z123" s="1800"/>
      <c r="AA123" s="1800"/>
    </row>
    <row r="124" spans="1:27" ht="15.75" customHeight="1">
      <c r="A124" s="1800"/>
      <c r="B124" s="1800"/>
      <c r="C124" s="1800"/>
      <c r="D124" s="1800"/>
      <c r="E124" s="1800"/>
      <c r="F124" s="1800"/>
      <c r="G124" s="1800"/>
      <c r="H124" s="1800"/>
      <c r="I124" s="1800"/>
      <c r="J124" s="1800"/>
      <c r="K124" s="1800"/>
      <c r="L124" s="1800"/>
      <c r="M124" s="1800"/>
      <c r="N124" s="1800"/>
      <c r="O124" s="1800"/>
      <c r="P124" s="1800"/>
      <c r="Q124" s="1800"/>
      <c r="R124" s="1800"/>
      <c r="S124" s="1800"/>
      <c r="T124" s="1800"/>
      <c r="U124" s="1800"/>
      <c r="V124" s="1800"/>
      <c r="W124" s="1800"/>
      <c r="X124" s="1800"/>
      <c r="Y124" s="1800"/>
      <c r="Z124" s="1800"/>
      <c r="AA124" s="1800"/>
    </row>
    <row r="125" spans="1:27" ht="15.75" customHeight="1">
      <c r="A125" s="1800"/>
      <c r="B125" s="1800"/>
      <c r="C125" s="1800"/>
      <c r="D125" s="1800"/>
      <c r="E125" s="1800"/>
      <c r="F125" s="1800"/>
      <c r="G125" s="1800"/>
      <c r="H125" s="1800"/>
      <c r="I125" s="1800"/>
      <c r="J125" s="1800"/>
      <c r="K125" s="1800"/>
      <c r="L125" s="1800"/>
      <c r="M125" s="1800"/>
      <c r="N125" s="1800"/>
      <c r="O125" s="1800"/>
      <c r="P125" s="1800"/>
      <c r="Q125" s="1800"/>
      <c r="R125" s="1800"/>
      <c r="S125" s="1800"/>
      <c r="T125" s="1800"/>
      <c r="U125" s="1800"/>
      <c r="V125" s="1800"/>
      <c r="W125" s="1800"/>
      <c r="X125" s="1800"/>
      <c r="Y125" s="1800"/>
      <c r="Z125" s="1800"/>
      <c r="AA125" s="1800"/>
    </row>
    <row r="126" spans="1:27" ht="15.75" customHeight="1">
      <c r="A126" s="1800"/>
      <c r="B126" s="1800"/>
      <c r="C126" s="1800"/>
      <c r="D126" s="1800"/>
      <c r="E126" s="1800"/>
      <c r="F126" s="1800"/>
      <c r="G126" s="1800"/>
      <c r="H126" s="1800"/>
      <c r="I126" s="1800"/>
      <c r="J126" s="1800"/>
      <c r="K126" s="1800"/>
      <c r="L126" s="1800"/>
      <c r="M126" s="1800"/>
      <c r="N126" s="1800"/>
      <c r="O126" s="1800"/>
      <c r="P126" s="1800"/>
      <c r="Q126" s="1800"/>
      <c r="R126" s="1800"/>
      <c r="S126" s="1800"/>
      <c r="T126" s="1800"/>
      <c r="U126" s="1800"/>
      <c r="V126" s="1800"/>
      <c r="W126" s="1800"/>
      <c r="X126" s="1800"/>
      <c r="Y126" s="1800"/>
      <c r="Z126" s="1800"/>
      <c r="AA126" s="1800"/>
    </row>
    <row r="127" spans="1:27" ht="15.75" customHeight="1">
      <c r="A127" s="1800"/>
      <c r="B127" s="1800"/>
      <c r="C127" s="1800"/>
      <c r="D127" s="1800"/>
      <c r="E127" s="1800"/>
      <c r="F127" s="1800"/>
      <c r="G127" s="1800"/>
      <c r="H127" s="1800"/>
      <c r="I127" s="1800"/>
      <c r="J127" s="1800"/>
      <c r="K127" s="1800"/>
      <c r="L127" s="1800"/>
      <c r="M127" s="1800"/>
      <c r="N127" s="1800"/>
      <c r="O127" s="1800"/>
      <c r="P127" s="1800"/>
      <c r="Q127" s="1800"/>
      <c r="R127" s="1800"/>
      <c r="S127" s="1800"/>
      <c r="T127" s="1800"/>
      <c r="U127" s="1800"/>
      <c r="V127" s="1800"/>
      <c r="W127" s="1800"/>
      <c r="X127" s="1800"/>
      <c r="Y127" s="1800"/>
      <c r="Z127" s="1800"/>
      <c r="AA127" s="1800"/>
    </row>
    <row r="128" spans="1:27" ht="15.75" customHeight="1">
      <c r="A128" s="1800"/>
      <c r="B128" s="1800"/>
      <c r="C128" s="1800"/>
      <c r="D128" s="1800"/>
      <c r="E128" s="1800"/>
      <c r="F128" s="1800"/>
      <c r="G128" s="1800"/>
      <c r="H128" s="1800"/>
      <c r="I128" s="1800"/>
      <c r="J128" s="1800"/>
      <c r="K128" s="1800"/>
      <c r="L128" s="1800"/>
      <c r="M128" s="1800"/>
      <c r="N128" s="1800"/>
      <c r="O128" s="1800"/>
      <c r="P128" s="1800"/>
      <c r="Q128" s="1800"/>
      <c r="R128" s="1800"/>
      <c r="S128" s="1800"/>
      <c r="T128" s="1800"/>
      <c r="U128" s="1800"/>
      <c r="V128" s="1800"/>
      <c r="W128" s="1800"/>
      <c r="X128" s="1800"/>
      <c r="Y128" s="1800"/>
      <c r="Z128" s="1800"/>
      <c r="AA128" s="1800"/>
    </row>
    <row r="129" spans="1:27" ht="15.75" customHeight="1">
      <c r="A129" s="1800"/>
      <c r="B129" s="1800"/>
      <c r="C129" s="1800"/>
      <c r="D129" s="1800"/>
      <c r="E129" s="1800"/>
      <c r="F129" s="1800"/>
      <c r="G129" s="1800"/>
      <c r="H129" s="1800"/>
      <c r="I129" s="1800"/>
      <c r="J129" s="1800"/>
      <c r="K129" s="1800"/>
      <c r="L129" s="1800"/>
      <c r="M129" s="1800"/>
      <c r="N129" s="1800"/>
      <c r="O129" s="1800"/>
      <c r="P129" s="1800"/>
      <c r="Q129" s="1800"/>
      <c r="R129" s="1800"/>
      <c r="S129" s="1800"/>
      <c r="T129" s="1800"/>
      <c r="U129" s="1800"/>
      <c r="V129" s="1800"/>
      <c r="W129" s="1800"/>
      <c r="X129" s="1800"/>
      <c r="Y129" s="1800"/>
      <c r="Z129" s="1800"/>
      <c r="AA129" s="1800"/>
    </row>
    <row r="130" spans="1:27" ht="15.75" customHeight="1">
      <c r="A130" s="1800"/>
      <c r="B130" s="1800"/>
      <c r="C130" s="1800"/>
      <c r="D130" s="1800"/>
      <c r="E130" s="1800"/>
      <c r="F130" s="1800"/>
      <c r="G130" s="1800"/>
      <c r="H130" s="1800"/>
      <c r="I130" s="1800"/>
      <c r="J130" s="1800"/>
      <c r="K130" s="1800"/>
      <c r="L130" s="1800"/>
      <c r="M130" s="1800"/>
      <c r="N130" s="1800"/>
      <c r="O130" s="1800"/>
      <c r="P130" s="1800"/>
      <c r="Q130" s="1800"/>
      <c r="R130" s="1800"/>
      <c r="S130" s="1800"/>
      <c r="T130" s="1800"/>
      <c r="U130" s="1800"/>
      <c r="V130" s="1800"/>
      <c r="W130" s="1800"/>
      <c r="X130" s="1800"/>
      <c r="Y130" s="1800"/>
      <c r="Z130" s="1800"/>
      <c r="AA130" s="1800"/>
    </row>
    <row r="131" spans="1:27" ht="15.75" customHeight="1">
      <c r="A131" s="1800"/>
      <c r="B131" s="1800"/>
      <c r="C131" s="1800"/>
      <c r="D131" s="1800"/>
      <c r="E131" s="1800"/>
      <c r="F131" s="1800"/>
      <c r="G131" s="1800"/>
      <c r="H131" s="1800"/>
      <c r="I131" s="1800"/>
      <c r="J131" s="1800"/>
      <c r="K131" s="1800"/>
      <c r="L131" s="1800"/>
      <c r="M131" s="1800"/>
      <c r="N131" s="1800"/>
      <c r="O131" s="1800"/>
      <c r="P131" s="1800"/>
      <c r="Q131" s="1800"/>
      <c r="R131" s="1800"/>
      <c r="S131" s="1800"/>
      <c r="T131" s="1800"/>
      <c r="U131" s="1800"/>
      <c r="V131" s="1800"/>
      <c r="W131" s="1800"/>
      <c r="X131" s="1800"/>
      <c r="Y131" s="1800"/>
      <c r="Z131" s="1800"/>
      <c r="AA131" s="1800"/>
    </row>
    <row r="132" spans="1:27" ht="15.75" customHeight="1">
      <c r="A132" s="1800"/>
      <c r="B132" s="1800"/>
      <c r="C132" s="1800"/>
      <c r="D132" s="1800"/>
      <c r="E132" s="1800"/>
      <c r="F132" s="1800"/>
      <c r="G132" s="1800"/>
      <c r="H132" s="1800"/>
      <c r="I132" s="1800"/>
      <c r="J132" s="1800"/>
      <c r="K132" s="1800"/>
      <c r="L132" s="1800"/>
      <c r="M132" s="1800"/>
      <c r="N132" s="1800"/>
      <c r="O132" s="1800"/>
      <c r="P132" s="1800"/>
      <c r="Q132" s="1800"/>
      <c r="R132" s="1800"/>
      <c r="S132" s="1800"/>
      <c r="T132" s="1800"/>
      <c r="U132" s="1800"/>
      <c r="V132" s="1800"/>
      <c r="W132" s="1800"/>
      <c r="X132" s="1800"/>
      <c r="Y132" s="1800"/>
      <c r="Z132" s="1800"/>
      <c r="AA132" s="1800"/>
    </row>
    <row r="133" spans="1:27" ht="15.75" customHeight="1">
      <c r="A133" s="1800"/>
      <c r="B133" s="1800"/>
      <c r="C133" s="1800"/>
      <c r="D133" s="1800"/>
      <c r="E133" s="1800"/>
      <c r="F133" s="1800"/>
      <c r="G133" s="1800"/>
      <c r="H133" s="1800"/>
      <c r="I133" s="1800"/>
      <c r="J133" s="1800"/>
      <c r="K133" s="1800"/>
      <c r="L133" s="1800"/>
      <c r="M133" s="1800"/>
      <c r="N133" s="1800"/>
      <c r="O133" s="1800"/>
      <c r="P133" s="1800"/>
      <c r="Q133" s="1800"/>
      <c r="R133" s="1800"/>
      <c r="S133" s="1800"/>
      <c r="T133" s="1800"/>
      <c r="U133" s="1800"/>
      <c r="V133" s="1800"/>
      <c r="W133" s="1800"/>
      <c r="X133" s="1800"/>
      <c r="Y133" s="1800"/>
      <c r="Z133" s="1800"/>
      <c r="AA133" s="1800"/>
    </row>
    <row r="134" spans="1:27" ht="15.75" customHeight="1">
      <c r="A134" s="1800"/>
      <c r="B134" s="1800"/>
      <c r="C134" s="1800"/>
      <c r="D134" s="1800"/>
      <c r="E134" s="1800"/>
      <c r="F134" s="1800"/>
      <c r="G134" s="1800"/>
      <c r="H134" s="1800"/>
      <c r="I134" s="1800"/>
      <c r="J134" s="1800"/>
      <c r="K134" s="1800"/>
      <c r="L134" s="1800"/>
      <c r="M134" s="1800"/>
      <c r="N134" s="1800"/>
      <c r="O134" s="1800"/>
      <c r="P134" s="1800"/>
      <c r="Q134" s="1800"/>
      <c r="R134" s="1800"/>
      <c r="S134" s="1800"/>
      <c r="T134" s="1800"/>
      <c r="U134" s="1800"/>
      <c r="V134" s="1800"/>
      <c r="W134" s="1800"/>
      <c r="X134" s="1800"/>
      <c r="Y134" s="1800"/>
      <c r="Z134" s="1800"/>
      <c r="AA134" s="1800"/>
    </row>
    <row r="135" spans="1:27" ht="15.75" customHeight="1">
      <c r="A135" s="1800"/>
      <c r="B135" s="1800"/>
      <c r="C135" s="1800"/>
      <c r="D135" s="1800"/>
      <c r="E135" s="1800"/>
      <c r="F135" s="1800"/>
      <c r="G135" s="1800"/>
      <c r="H135" s="1800"/>
      <c r="I135" s="1800"/>
      <c r="J135" s="1800"/>
      <c r="K135" s="1800"/>
      <c r="L135" s="1800"/>
      <c r="M135" s="1800"/>
      <c r="N135" s="1800"/>
      <c r="O135" s="1800"/>
      <c r="P135" s="1800"/>
      <c r="Q135" s="1800"/>
      <c r="R135" s="1800"/>
      <c r="S135" s="1800"/>
      <c r="T135" s="1800"/>
      <c r="U135" s="1800"/>
      <c r="V135" s="1800"/>
      <c r="W135" s="1800"/>
      <c r="X135" s="1800"/>
      <c r="Y135" s="1800"/>
      <c r="Z135" s="1800"/>
      <c r="AA135" s="1800"/>
    </row>
    <row r="136" spans="1:27" ht="15.75" customHeight="1">
      <c r="A136" s="1800"/>
      <c r="B136" s="1800"/>
      <c r="C136" s="1800"/>
      <c r="D136" s="1800"/>
      <c r="E136" s="1800"/>
      <c r="F136" s="1800"/>
      <c r="G136" s="1800"/>
      <c r="H136" s="1800"/>
      <c r="I136" s="1800"/>
      <c r="J136" s="1800"/>
      <c r="K136" s="1800"/>
      <c r="L136" s="1800"/>
      <c r="M136" s="1800"/>
      <c r="N136" s="1800"/>
      <c r="O136" s="1800"/>
      <c r="P136" s="1800"/>
      <c r="Q136" s="1800"/>
      <c r="R136" s="1800"/>
      <c r="S136" s="1800"/>
      <c r="T136" s="1800"/>
      <c r="U136" s="1800"/>
      <c r="V136" s="1800"/>
      <c r="W136" s="1800"/>
      <c r="X136" s="1800"/>
      <c r="Y136" s="1800"/>
      <c r="Z136" s="1800"/>
      <c r="AA136" s="1800"/>
    </row>
    <row r="137" spans="1:27" ht="15.75" customHeight="1">
      <c r="A137" s="1800"/>
      <c r="B137" s="1800"/>
      <c r="C137" s="1800"/>
      <c r="D137" s="1800"/>
      <c r="E137" s="1800"/>
      <c r="F137" s="1800"/>
      <c r="G137" s="1800"/>
      <c r="H137" s="1800"/>
      <c r="I137" s="1800"/>
      <c r="J137" s="1800"/>
      <c r="K137" s="1800"/>
      <c r="L137" s="1800"/>
      <c r="M137" s="1800"/>
      <c r="N137" s="1800"/>
      <c r="O137" s="1800"/>
      <c r="P137" s="1800"/>
      <c r="Q137" s="1800"/>
      <c r="R137" s="1800"/>
      <c r="S137" s="1800"/>
      <c r="T137" s="1800"/>
      <c r="U137" s="1800"/>
      <c r="V137" s="1800"/>
      <c r="W137" s="1800"/>
      <c r="X137" s="1800"/>
      <c r="Y137" s="1800"/>
      <c r="Z137" s="1800"/>
      <c r="AA137" s="1800"/>
    </row>
    <row r="138" spans="1:27" ht="15.75" customHeight="1">
      <c r="A138" s="1800"/>
      <c r="B138" s="1800"/>
      <c r="C138" s="1800"/>
      <c r="D138" s="1800"/>
      <c r="E138" s="1800"/>
      <c r="F138" s="1800"/>
      <c r="G138" s="1800"/>
      <c r="H138" s="1800"/>
      <c r="I138" s="1800"/>
      <c r="J138" s="1800"/>
      <c r="K138" s="1800"/>
      <c r="L138" s="1800"/>
      <c r="M138" s="1800"/>
      <c r="N138" s="1800"/>
      <c r="O138" s="1800"/>
      <c r="P138" s="1800"/>
      <c r="Q138" s="1800"/>
      <c r="R138" s="1800"/>
      <c r="S138" s="1800"/>
      <c r="T138" s="1800"/>
      <c r="U138" s="1800"/>
      <c r="V138" s="1800"/>
      <c r="W138" s="1800"/>
      <c r="X138" s="1800"/>
      <c r="Y138" s="1800"/>
      <c r="Z138" s="1800"/>
      <c r="AA138" s="1800"/>
    </row>
    <row r="139" spans="1:27" ht="15.75" customHeight="1">
      <c r="A139" s="1800"/>
      <c r="B139" s="1800"/>
      <c r="C139" s="1800"/>
      <c r="D139" s="1800"/>
      <c r="E139" s="1800"/>
      <c r="F139" s="1800"/>
      <c r="G139" s="1800"/>
      <c r="H139" s="1800"/>
      <c r="I139" s="1800"/>
      <c r="J139" s="1800"/>
      <c r="K139" s="1800"/>
      <c r="L139" s="1800"/>
      <c r="M139" s="1800"/>
      <c r="N139" s="1800"/>
      <c r="O139" s="1800"/>
      <c r="P139" s="1800"/>
      <c r="Q139" s="1800"/>
      <c r="R139" s="1800"/>
      <c r="S139" s="1800"/>
      <c r="T139" s="1800"/>
      <c r="U139" s="1800"/>
      <c r="V139" s="1800"/>
      <c r="W139" s="1800"/>
      <c r="X139" s="1800"/>
      <c r="Y139" s="1800"/>
      <c r="Z139" s="1800"/>
      <c r="AA139" s="1800"/>
    </row>
    <row r="140" spans="1:27" ht="15.75" customHeight="1">
      <c r="A140" s="1800"/>
      <c r="B140" s="1800"/>
      <c r="C140" s="1800"/>
      <c r="D140" s="1800"/>
      <c r="E140" s="1800"/>
      <c r="F140" s="1800"/>
      <c r="G140" s="1800"/>
      <c r="H140" s="1800"/>
      <c r="I140" s="1800"/>
      <c r="J140" s="1800"/>
      <c r="K140" s="1800"/>
      <c r="L140" s="1800"/>
      <c r="M140" s="1800"/>
      <c r="N140" s="1800"/>
      <c r="O140" s="1800"/>
      <c r="P140" s="1800"/>
      <c r="Q140" s="1800"/>
      <c r="R140" s="1800"/>
      <c r="S140" s="1800"/>
      <c r="T140" s="1800"/>
      <c r="U140" s="1800"/>
      <c r="V140" s="1800"/>
      <c r="W140" s="1800"/>
      <c r="X140" s="1800"/>
      <c r="Y140" s="1800"/>
      <c r="Z140" s="1800"/>
      <c r="AA140" s="1800"/>
    </row>
    <row r="141" spans="1:27" ht="15.75" customHeight="1">
      <c r="A141" s="1800"/>
      <c r="B141" s="1800"/>
      <c r="C141" s="1800"/>
      <c r="D141" s="1800"/>
      <c r="E141" s="1800"/>
      <c r="F141" s="1800"/>
      <c r="G141" s="1800"/>
      <c r="H141" s="1800"/>
      <c r="I141" s="1800"/>
      <c r="J141" s="1800"/>
      <c r="K141" s="1800"/>
      <c r="L141" s="1800"/>
      <c r="M141" s="1800"/>
      <c r="N141" s="1800"/>
      <c r="O141" s="1800"/>
      <c r="P141" s="1800"/>
      <c r="Q141" s="1800"/>
      <c r="R141" s="1800"/>
      <c r="S141" s="1800"/>
      <c r="T141" s="1800"/>
      <c r="U141" s="1800"/>
      <c r="V141" s="1800"/>
      <c r="W141" s="1800"/>
      <c r="X141" s="1800"/>
      <c r="Y141" s="1800"/>
      <c r="Z141" s="1800"/>
      <c r="AA141" s="1800"/>
    </row>
    <row r="142" spans="1:27" ht="15.75" customHeight="1">
      <c r="A142" s="1800"/>
      <c r="B142" s="1800"/>
      <c r="C142" s="1800"/>
      <c r="D142" s="1800"/>
      <c r="E142" s="1800"/>
      <c r="F142" s="1800"/>
      <c r="G142" s="1800"/>
      <c r="H142" s="1800"/>
      <c r="I142" s="1800"/>
      <c r="J142" s="1800"/>
      <c r="K142" s="1800"/>
      <c r="L142" s="1800"/>
      <c r="M142" s="1800"/>
      <c r="N142" s="1800"/>
      <c r="O142" s="1800"/>
      <c r="P142" s="1800"/>
      <c r="Q142" s="1800"/>
      <c r="R142" s="1800"/>
      <c r="S142" s="1800"/>
      <c r="T142" s="1800"/>
      <c r="U142" s="1800"/>
      <c r="V142" s="1800"/>
      <c r="W142" s="1800"/>
      <c r="X142" s="1800"/>
      <c r="Y142" s="1800"/>
      <c r="Z142" s="1800"/>
      <c r="AA142" s="1800"/>
    </row>
    <row r="143" spans="1:27" ht="15.75" customHeight="1">
      <c r="A143" s="1800"/>
      <c r="B143" s="1800"/>
      <c r="C143" s="1800"/>
      <c r="D143" s="1800"/>
      <c r="E143" s="1800"/>
      <c r="F143" s="1800"/>
      <c r="G143" s="1800"/>
      <c r="H143" s="1800"/>
      <c r="I143" s="1800"/>
      <c r="J143" s="1800"/>
      <c r="K143" s="1800"/>
      <c r="L143" s="1800"/>
      <c r="M143" s="1800"/>
      <c r="N143" s="1800"/>
      <c r="O143" s="1800"/>
      <c r="P143" s="1800"/>
      <c r="Q143" s="1800"/>
      <c r="R143" s="1800"/>
      <c r="S143" s="1800"/>
      <c r="T143" s="1800"/>
      <c r="U143" s="1800"/>
      <c r="V143" s="1800"/>
      <c r="W143" s="1800"/>
      <c r="X143" s="1800"/>
      <c r="Y143" s="1800"/>
      <c r="Z143" s="1800"/>
      <c r="AA143" s="1800"/>
    </row>
    <row r="144" spans="1:27" ht="15.75" customHeight="1">
      <c r="A144" s="1800"/>
      <c r="B144" s="1800"/>
      <c r="C144" s="1800"/>
      <c r="D144" s="1800"/>
      <c r="E144" s="1800"/>
      <c r="F144" s="1800"/>
      <c r="G144" s="1800"/>
      <c r="H144" s="1800"/>
      <c r="I144" s="1800"/>
      <c r="J144" s="1800"/>
      <c r="K144" s="1800"/>
      <c r="L144" s="1800"/>
      <c r="M144" s="1800"/>
      <c r="N144" s="1800"/>
      <c r="O144" s="1800"/>
      <c r="P144" s="1800"/>
      <c r="Q144" s="1800"/>
      <c r="R144" s="1800"/>
      <c r="S144" s="1800"/>
      <c r="T144" s="1800"/>
      <c r="U144" s="1800"/>
      <c r="V144" s="1800"/>
      <c r="W144" s="1800"/>
      <c r="X144" s="1800"/>
      <c r="Y144" s="1800"/>
      <c r="Z144" s="1800"/>
      <c r="AA144" s="1800"/>
    </row>
    <row r="145" spans="1:28" ht="15.75" customHeight="1">
      <c r="A145" s="1800"/>
      <c r="B145" s="1800"/>
      <c r="C145" s="1800"/>
      <c r="D145" s="1800"/>
      <c r="E145" s="1800"/>
      <c r="F145" s="1800"/>
      <c r="G145" s="1800"/>
      <c r="H145" s="1800"/>
      <c r="I145" s="1800"/>
      <c r="J145" s="1800"/>
      <c r="K145" s="1800"/>
      <c r="L145" s="1800"/>
      <c r="M145" s="1800"/>
      <c r="N145" s="1800"/>
      <c r="O145" s="1800"/>
      <c r="P145" s="1800"/>
      <c r="Q145" s="1800"/>
      <c r="R145" s="1800"/>
      <c r="S145" s="1800"/>
      <c r="T145" s="1800"/>
      <c r="U145" s="1800"/>
      <c r="V145" s="1800"/>
      <c r="W145" s="1800"/>
      <c r="X145" s="1800"/>
      <c r="Y145" s="1800"/>
      <c r="Z145" s="1800"/>
      <c r="AA145" s="1800"/>
    </row>
    <row r="146" spans="1:28">
      <c r="A146" s="1801"/>
      <c r="B146" s="1801"/>
      <c r="C146" s="1801"/>
      <c r="D146" s="1801"/>
      <c r="E146" s="1801"/>
      <c r="F146" s="1801"/>
      <c r="G146" s="1801"/>
      <c r="H146" s="1801"/>
      <c r="I146" s="1801"/>
      <c r="J146" s="1801"/>
      <c r="K146" s="1801"/>
      <c r="L146" s="1801"/>
      <c r="M146" s="1801"/>
      <c r="N146" s="1801"/>
      <c r="O146" s="1801"/>
      <c r="P146" s="1801"/>
      <c r="Q146" s="1801"/>
      <c r="R146" s="1801"/>
      <c r="S146" s="1801"/>
      <c r="T146" s="1801"/>
      <c r="U146" s="1801"/>
      <c r="V146" s="1801"/>
      <c r="W146" s="1801"/>
      <c r="X146" s="1801"/>
      <c r="Y146" s="1801"/>
      <c r="Z146" s="1801"/>
      <c r="AA146" s="1801"/>
    </row>
    <row r="147" spans="1:28">
      <c r="A147" s="1254"/>
      <c r="B147" s="1229"/>
      <c r="C147" s="1229"/>
      <c r="D147" s="1229"/>
      <c r="E147" s="1229"/>
      <c r="F147" s="1229"/>
      <c r="G147" s="1229"/>
      <c r="H147" s="1229"/>
      <c r="I147" s="1229"/>
      <c r="J147" s="1229"/>
      <c r="K147" s="1229"/>
      <c r="L147" s="1229"/>
      <c r="M147" s="1229"/>
      <c r="N147" s="1229"/>
      <c r="O147" s="1229"/>
      <c r="P147" s="1229"/>
      <c r="Q147" s="1229"/>
      <c r="R147" s="1229"/>
      <c r="S147" s="1229"/>
      <c r="T147" s="1229"/>
      <c r="U147" s="1229"/>
      <c r="V147" s="1229"/>
      <c r="W147" s="1229"/>
      <c r="X147" s="1229"/>
      <c r="Y147" s="1229"/>
      <c r="Z147" s="1229"/>
      <c r="AA147" s="1229"/>
      <c r="AB147" s="1089"/>
    </row>
    <row r="148" spans="1:28">
      <c r="A148" s="1082"/>
      <c r="B148" s="1082"/>
      <c r="C148" s="1082"/>
      <c r="D148" s="1082"/>
      <c r="E148" s="1082"/>
      <c r="F148" s="1082"/>
      <c r="G148" s="1082"/>
      <c r="H148" s="1082"/>
      <c r="I148" s="1082"/>
      <c r="J148" s="1082"/>
      <c r="K148" s="1082"/>
      <c r="L148" s="1082"/>
      <c r="M148" s="1082"/>
      <c r="N148" s="1082"/>
      <c r="O148" s="1082"/>
      <c r="P148" s="1082"/>
      <c r="Q148" s="1082"/>
      <c r="R148" s="1082"/>
      <c r="S148" s="1082"/>
      <c r="T148" s="1082"/>
      <c r="U148" s="1082"/>
      <c r="V148" s="1082"/>
      <c r="W148" s="1082"/>
      <c r="X148" s="1082"/>
      <c r="Y148" s="1082"/>
      <c r="Z148" s="1082"/>
      <c r="AA148" s="1082"/>
      <c r="AB148" s="1089"/>
    </row>
    <row r="149" spans="1:28">
      <c r="A149" s="1082"/>
      <c r="B149" s="1082"/>
      <c r="C149" s="1082"/>
      <c r="D149" s="1082"/>
      <c r="E149" s="1082"/>
      <c r="F149" s="1082"/>
      <c r="G149" s="1082"/>
      <c r="H149" s="1082"/>
      <c r="I149" s="1082"/>
      <c r="J149" s="1082"/>
      <c r="K149" s="1082"/>
      <c r="L149" s="1082"/>
      <c r="M149" s="1082"/>
      <c r="N149" s="1082"/>
      <c r="O149" s="1082"/>
      <c r="P149" s="1082"/>
      <c r="Q149" s="1082"/>
      <c r="R149" s="1082"/>
      <c r="S149" s="1082"/>
      <c r="T149" s="1082"/>
      <c r="U149" s="1082"/>
      <c r="V149" s="1082"/>
      <c r="W149" s="1082"/>
      <c r="X149" s="1082"/>
      <c r="Y149" s="1082"/>
      <c r="Z149" s="1082"/>
      <c r="AA149" s="1082"/>
      <c r="AB149" s="1089"/>
    </row>
    <row r="150" spans="1:28">
      <c r="A150" s="1082"/>
      <c r="B150" s="1082"/>
      <c r="C150" s="1082"/>
      <c r="D150" s="1082"/>
      <c r="E150" s="1082"/>
      <c r="F150" s="1082"/>
      <c r="G150" s="1082"/>
      <c r="H150" s="1082"/>
      <c r="I150" s="1082"/>
      <c r="J150" s="1082"/>
      <c r="K150" s="1082"/>
      <c r="L150" s="1082"/>
      <c r="M150" s="1082"/>
      <c r="N150" s="1082"/>
      <c r="O150" s="1082"/>
      <c r="P150" s="1082"/>
      <c r="Q150" s="1082"/>
      <c r="R150" s="1082"/>
      <c r="S150" s="1082"/>
      <c r="T150" s="1082"/>
      <c r="U150" s="1082"/>
      <c r="V150" s="1082"/>
      <c r="W150" s="1082"/>
      <c r="X150" s="1082"/>
      <c r="Y150" s="1082"/>
      <c r="Z150" s="1082"/>
      <c r="AA150" s="1082"/>
      <c r="AB150" s="1089"/>
    </row>
    <row r="151" spans="1:28">
      <c r="A151" s="1082"/>
      <c r="B151" s="1082"/>
      <c r="C151" s="1082"/>
      <c r="D151" s="1082"/>
      <c r="E151" s="1082"/>
      <c r="F151" s="1082"/>
      <c r="G151" s="1082"/>
      <c r="H151" s="1082"/>
      <c r="I151" s="1082"/>
      <c r="J151" s="1082"/>
      <c r="K151" s="1082"/>
      <c r="L151" s="1082"/>
      <c r="M151" s="1082"/>
      <c r="N151" s="1082"/>
      <c r="O151" s="1082"/>
      <c r="P151" s="1082"/>
      <c r="Q151" s="1082"/>
      <c r="R151" s="1082"/>
      <c r="S151" s="1082"/>
      <c r="T151" s="1082"/>
      <c r="U151" s="1082"/>
      <c r="V151" s="1082"/>
      <c r="W151" s="1082"/>
      <c r="X151" s="1082"/>
      <c r="Y151" s="1082"/>
      <c r="Z151" s="1082"/>
      <c r="AA151" s="1082"/>
      <c r="AB151" s="1089"/>
    </row>
    <row r="152" spans="1:28">
      <c r="A152" s="1082"/>
      <c r="B152" s="1082"/>
      <c r="C152" s="1082"/>
      <c r="D152" s="1082"/>
      <c r="E152" s="1082"/>
      <c r="F152" s="1082"/>
      <c r="G152" s="1082"/>
      <c r="H152" s="1082"/>
      <c r="I152" s="1090"/>
      <c r="J152" s="1082"/>
      <c r="K152" s="1082"/>
      <c r="L152" s="1082"/>
      <c r="M152" s="1082"/>
      <c r="N152" s="1082"/>
      <c r="O152" s="1082"/>
      <c r="P152" s="1082"/>
      <c r="Q152" s="1082"/>
      <c r="R152" s="1082"/>
      <c r="S152" s="1082"/>
      <c r="T152" s="1082"/>
      <c r="U152" s="1082"/>
      <c r="V152" s="1082"/>
      <c r="W152" s="1082"/>
      <c r="X152" s="1082"/>
      <c r="Y152" s="1082"/>
      <c r="Z152" s="1082"/>
      <c r="AA152" s="1082"/>
      <c r="AB152" s="1089"/>
    </row>
    <row r="153" spans="1:28">
      <c r="A153" s="1082"/>
      <c r="B153" s="1082"/>
      <c r="C153" s="1082"/>
      <c r="D153" s="1082"/>
      <c r="E153" s="1082"/>
      <c r="F153" s="1082"/>
      <c r="G153" s="1082"/>
      <c r="H153" s="1082"/>
      <c r="I153" s="1090"/>
      <c r="J153" s="1082"/>
      <c r="K153" s="1082"/>
      <c r="L153" s="1082"/>
      <c r="M153" s="1082"/>
      <c r="N153" s="1082"/>
      <c r="O153" s="1082"/>
      <c r="P153" s="1082"/>
      <c r="Q153" s="1082"/>
      <c r="R153" s="1082"/>
      <c r="S153" s="1082"/>
      <c r="T153" s="1082"/>
      <c r="U153" s="1082"/>
      <c r="V153" s="1082"/>
      <c r="W153" s="1082"/>
      <c r="X153" s="1082"/>
      <c r="Y153" s="1082"/>
      <c r="Z153" s="1082"/>
      <c r="AA153" s="1082"/>
      <c r="AB153" s="1089"/>
    </row>
    <row r="154" spans="1:28">
      <c r="A154" s="1082"/>
      <c r="B154" s="1082"/>
      <c r="C154" s="1082"/>
      <c r="D154" s="1082"/>
      <c r="E154" s="1082"/>
      <c r="F154" s="1082"/>
      <c r="G154" s="1082"/>
      <c r="H154" s="1082"/>
      <c r="I154" s="1082"/>
      <c r="J154" s="1082"/>
      <c r="K154" s="1082"/>
      <c r="L154" s="1082"/>
      <c r="M154" s="1082"/>
      <c r="N154" s="1082"/>
      <c r="O154" s="1082"/>
      <c r="P154" s="1082"/>
      <c r="Q154" s="1082"/>
      <c r="R154" s="1082"/>
      <c r="S154" s="1082"/>
      <c r="T154" s="1082"/>
      <c r="U154" s="1082"/>
      <c r="V154" s="1082"/>
      <c r="W154" s="1082"/>
      <c r="X154" s="1082"/>
      <c r="Y154" s="1082"/>
      <c r="Z154" s="1082"/>
      <c r="AA154" s="1082"/>
      <c r="AB154" s="1089"/>
    </row>
    <row r="155" spans="1:28">
      <c r="A155" s="1082"/>
      <c r="B155" s="1082"/>
      <c r="C155" s="1082"/>
      <c r="D155" s="1082"/>
      <c r="E155" s="1082"/>
      <c r="F155" s="1082"/>
      <c r="G155" s="1082"/>
      <c r="H155" s="1082"/>
      <c r="I155" s="1082"/>
      <c r="J155" s="1082"/>
      <c r="K155" s="1082"/>
      <c r="L155" s="1082"/>
      <c r="M155" s="1082"/>
      <c r="N155" s="1082"/>
      <c r="O155" s="1082"/>
      <c r="P155" s="1082"/>
      <c r="Q155" s="1082"/>
      <c r="R155" s="1082"/>
      <c r="S155" s="1082"/>
      <c r="T155" s="1082"/>
      <c r="U155" s="1082"/>
      <c r="V155" s="1082"/>
      <c r="W155" s="1082"/>
      <c r="X155" s="1082"/>
      <c r="Y155" s="1082"/>
      <c r="Z155" s="1082"/>
      <c r="AA155" s="1082"/>
      <c r="AB155" s="1089"/>
    </row>
    <row r="156" spans="1:28">
      <c r="A156" s="1066"/>
      <c r="B156" s="1066"/>
      <c r="C156" s="1066"/>
      <c r="D156" s="1066"/>
      <c r="E156" s="1066"/>
      <c r="F156" s="1066"/>
      <c r="G156" s="1066"/>
      <c r="H156" s="1066"/>
      <c r="I156" s="1066"/>
      <c r="J156" s="1066"/>
      <c r="K156" s="1066"/>
      <c r="L156" s="1066"/>
      <c r="M156" s="1066"/>
      <c r="N156" s="1066"/>
      <c r="O156" s="1066"/>
      <c r="P156" s="1066"/>
      <c r="Q156" s="1066"/>
      <c r="R156" s="1066"/>
      <c r="S156" s="1066"/>
      <c r="T156" s="1066"/>
      <c r="U156" s="1066"/>
      <c r="V156" s="1066"/>
      <c r="W156" s="1066"/>
      <c r="X156" s="1066"/>
      <c r="Y156" s="1066"/>
      <c r="Z156" s="1066"/>
      <c r="AA156" s="1066"/>
    </row>
    <row r="157" spans="1:28">
      <c r="A157" s="1066"/>
      <c r="B157" s="1066"/>
      <c r="C157" s="1066"/>
      <c r="D157" s="1066"/>
      <c r="E157" s="1066"/>
      <c r="F157" s="1066"/>
      <c r="G157" s="1066"/>
      <c r="H157" s="1066"/>
      <c r="I157" s="1066"/>
      <c r="J157" s="1066"/>
      <c r="K157" s="1066"/>
      <c r="L157" s="1066"/>
      <c r="M157" s="1066"/>
      <c r="N157" s="1066"/>
      <c r="O157" s="1066"/>
      <c r="P157" s="1066"/>
      <c r="Q157" s="1066"/>
      <c r="R157" s="1066"/>
      <c r="S157" s="1066"/>
      <c r="T157" s="1066"/>
      <c r="U157" s="1066"/>
      <c r="V157" s="1066"/>
      <c r="W157" s="1066"/>
      <c r="X157" s="1066"/>
      <c r="Y157" s="1066"/>
      <c r="Z157" s="1066"/>
      <c r="AA157" s="1066"/>
    </row>
    <row r="158" spans="1:28">
      <c r="A158" s="1066"/>
      <c r="B158" s="1066"/>
      <c r="C158" s="1066"/>
      <c r="D158" s="1066"/>
      <c r="E158" s="1066"/>
      <c r="F158" s="1066"/>
      <c r="G158" s="1066"/>
      <c r="H158" s="1066"/>
      <c r="I158" s="1066"/>
      <c r="J158" s="1066"/>
      <c r="K158" s="1066"/>
      <c r="L158" s="1066"/>
      <c r="M158" s="1066"/>
      <c r="N158" s="1066"/>
      <c r="O158" s="1066"/>
      <c r="P158" s="1066"/>
      <c r="Q158" s="1066"/>
      <c r="R158" s="1066"/>
      <c r="S158" s="1066"/>
      <c r="T158" s="1066"/>
      <c r="U158" s="1066"/>
      <c r="V158" s="1066"/>
      <c r="W158" s="1066"/>
      <c r="X158" s="1066"/>
      <c r="Y158" s="1066"/>
      <c r="Z158" s="1066"/>
      <c r="AA158" s="1066"/>
    </row>
    <row r="159" spans="1:28">
      <c r="A159" s="1066"/>
      <c r="B159" s="1066"/>
      <c r="C159" s="1066"/>
      <c r="D159" s="1066"/>
      <c r="E159" s="1066"/>
      <c r="F159" s="1066"/>
      <c r="G159" s="1066"/>
      <c r="H159" s="1066"/>
      <c r="I159" s="1066"/>
      <c r="J159" s="1066"/>
      <c r="K159" s="1066"/>
      <c r="L159" s="1066"/>
      <c r="M159" s="1066"/>
      <c r="N159" s="1066"/>
      <c r="O159" s="1066"/>
      <c r="P159" s="1066"/>
      <c r="Q159" s="1066"/>
      <c r="R159" s="1066"/>
      <c r="S159" s="1066"/>
      <c r="T159" s="1066"/>
      <c r="U159" s="1066"/>
      <c r="V159" s="1066"/>
      <c r="W159" s="1066"/>
      <c r="X159" s="1066"/>
      <c r="Y159" s="1066"/>
      <c r="Z159" s="1066"/>
      <c r="AA159" s="1066"/>
    </row>
  </sheetData>
  <sheetProtection selectLockedCells="1"/>
  <mergeCells count="25">
    <mergeCell ref="Q1:T1"/>
    <mergeCell ref="H33:AB33"/>
    <mergeCell ref="H24:AB24"/>
    <mergeCell ref="A98:AA120"/>
    <mergeCell ref="H43:AB43"/>
    <mergeCell ref="H52:AB52"/>
    <mergeCell ref="H61:AB61"/>
    <mergeCell ref="M3:M8"/>
    <mergeCell ref="U3:AA4"/>
    <mergeCell ref="U5:AA6"/>
    <mergeCell ref="F73:AA73"/>
    <mergeCell ref="H16:AB16"/>
    <mergeCell ref="H35:AB36"/>
    <mergeCell ref="H45:AB46"/>
    <mergeCell ref="H54:AB55"/>
    <mergeCell ref="H63:AB64"/>
    <mergeCell ref="A122:AA146"/>
    <mergeCell ref="F89:G89"/>
    <mergeCell ref="S89:Z89"/>
    <mergeCell ref="H70:AB70"/>
    <mergeCell ref="F88:G88"/>
    <mergeCell ref="S88:Z88"/>
    <mergeCell ref="F92:AA93"/>
    <mergeCell ref="F90:AA91"/>
    <mergeCell ref="F74:AA74"/>
  </mergeCells>
  <phoneticPr fontId="2"/>
  <hyperlinks>
    <hyperlink ref="Q1" location="作業メニュー!A1" display="作業メニュー" xr:uid="{00000000-0004-0000-1D00-000000000000}"/>
  </hyperlinks>
  <printOptions horizontalCentered="1"/>
  <pageMargins left="0.74803149606299213" right="0.35433070866141736" top="0.70866141732283472" bottom="0.35433070866141736" header="0.51181102362204722" footer="0.27559055118110237"/>
  <pageSetup paperSize="9" scale="90" orientation="portrait" r:id="rId1"/>
  <headerFooter alignWithMargins="0">
    <oddFooter>&amp;R210101</oddFooter>
  </headerFooter>
  <rowBreaks count="2" manualBreakCount="2">
    <brk id="55" max="27" man="1"/>
    <brk id="94" max="2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dimension ref="A1:BA336"/>
  <sheetViews>
    <sheetView showGridLines="0" workbookViewId="0"/>
  </sheetViews>
  <sheetFormatPr defaultColWidth="3.33203125" defaultRowHeight="13"/>
  <cols>
    <col min="1" max="16384" width="3.33203125" style="904"/>
  </cols>
  <sheetData>
    <row r="1" spans="1:30" s="897" customFormat="1" ht="38.25" customHeight="1" thickBot="1">
      <c r="A1" s="1045" t="s">
        <v>3713</v>
      </c>
      <c r="Q1" s="898" t="s">
        <v>64</v>
      </c>
      <c r="R1" s="898"/>
      <c r="S1" s="898"/>
      <c r="T1" s="898"/>
      <c r="AD1" s="900" t="s">
        <v>549</v>
      </c>
    </row>
    <row r="2" spans="1:30" ht="12" customHeight="1" thickTop="1">
      <c r="A2" s="1051"/>
    </row>
    <row r="3" spans="1:30" ht="12" customHeight="1">
      <c r="A3" s="903"/>
      <c r="B3" s="902" t="str">
        <f>IF(作業メニュー!AM13=TRUE, "第四十二号の十二様式（第八条の二の六関係）（Ａ４） ", "第十四号様式（第三条、第三条の三関係）")</f>
        <v>第十四号様式（第三条、第三条の三関係）</v>
      </c>
      <c r="C3" s="902"/>
      <c r="D3" s="902"/>
      <c r="E3" s="902"/>
      <c r="F3" s="903"/>
      <c r="G3" s="903"/>
      <c r="H3" s="903"/>
      <c r="I3" s="903"/>
      <c r="J3" s="903"/>
      <c r="K3" s="903"/>
      <c r="L3" s="903"/>
      <c r="M3" s="903"/>
      <c r="N3" s="903"/>
      <c r="O3" s="903"/>
      <c r="P3" s="903"/>
      <c r="Q3" s="903"/>
      <c r="R3" s="903"/>
      <c r="S3" s="903"/>
      <c r="T3" s="903"/>
      <c r="U3" s="903"/>
      <c r="V3" s="903"/>
      <c r="W3" s="903"/>
      <c r="X3" s="903"/>
      <c r="Y3" s="903"/>
      <c r="Z3" s="903"/>
      <c r="AA3" s="903"/>
    </row>
    <row r="4" spans="1:30" ht="25.15" customHeight="1">
      <c r="A4" s="903"/>
      <c r="B4" s="902"/>
      <c r="C4" s="902"/>
      <c r="D4" s="1243" t="str">
        <f>IF(作業メニュー!AM13=TRUE, "建築基準法第88条第２項において準用する同法第18条第２項又は第４項の規定による ", "")</f>
        <v/>
      </c>
      <c r="E4" s="902"/>
      <c r="G4" s="903"/>
      <c r="H4" s="903"/>
      <c r="I4" s="903"/>
      <c r="J4" s="903"/>
      <c r="K4" s="903"/>
      <c r="L4" s="903"/>
      <c r="M4" s="903"/>
      <c r="N4" s="903"/>
      <c r="O4" s="903"/>
      <c r="P4" s="903"/>
      <c r="Q4" s="903"/>
      <c r="R4" s="903"/>
      <c r="S4" s="903"/>
      <c r="T4" s="903"/>
      <c r="U4" s="903"/>
      <c r="V4" s="903"/>
      <c r="W4" s="903"/>
      <c r="X4" s="903"/>
      <c r="Y4" s="903"/>
      <c r="Z4" s="903"/>
      <c r="AA4" s="903"/>
    </row>
    <row r="5" spans="1:30" ht="24.75" customHeight="1">
      <c r="A5" s="903"/>
      <c r="B5" s="1731" t="str">
        <f>IF(作業メニュー!AM13=TRUE, "計画変更通知書　（工作物）", "計画変更確認申請書　（工作物）")</f>
        <v>計画変更確認申請書　（工作物）</v>
      </c>
      <c r="C5" s="1731"/>
      <c r="D5" s="1731"/>
      <c r="E5" s="1731"/>
      <c r="F5" s="1731"/>
      <c r="G5" s="1731"/>
      <c r="H5" s="1731"/>
      <c r="I5" s="1731"/>
      <c r="J5" s="1731"/>
      <c r="K5" s="1731"/>
      <c r="L5" s="1731"/>
      <c r="M5" s="1731"/>
      <c r="N5" s="1731"/>
      <c r="O5" s="1731"/>
      <c r="P5" s="1731"/>
      <c r="Q5" s="1731"/>
      <c r="R5" s="1731"/>
      <c r="S5" s="1731"/>
      <c r="T5" s="1731"/>
      <c r="U5" s="1731"/>
      <c r="V5" s="1731"/>
      <c r="W5" s="1731"/>
      <c r="X5" s="1731"/>
      <c r="Y5" s="1731"/>
      <c r="Z5" s="1731"/>
      <c r="AA5" s="1731"/>
    </row>
    <row r="6" spans="1:30">
      <c r="A6" s="903"/>
      <c r="B6" s="903"/>
      <c r="C6" s="903"/>
      <c r="D6" s="903"/>
      <c r="E6" s="903"/>
      <c r="F6" s="903"/>
      <c r="G6" s="903"/>
      <c r="H6" s="903"/>
      <c r="I6" s="903"/>
      <c r="J6" s="903"/>
      <c r="K6" s="903"/>
      <c r="L6" s="903"/>
      <c r="M6" s="903"/>
      <c r="N6" s="903"/>
      <c r="O6" s="903"/>
      <c r="P6" s="903"/>
      <c r="Q6" s="903"/>
      <c r="R6" s="903"/>
      <c r="S6" s="903"/>
      <c r="T6" s="903"/>
      <c r="U6" s="903"/>
      <c r="V6" s="903"/>
      <c r="W6" s="903"/>
      <c r="X6" s="903"/>
      <c r="Y6" s="903"/>
      <c r="Z6" s="903"/>
      <c r="AA6" s="903"/>
    </row>
    <row r="7" spans="1:30">
      <c r="A7" s="903"/>
      <c r="B7" s="903"/>
      <c r="C7" s="903"/>
      <c r="D7" s="903"/>
      <c r="E7" s="903"/>
      <c r="F7" s="903"/>
      <c r="G7" s="903"/>
      <c r="H7" s="903"/>
      <c r="I7" s="903"/>
      <c r="J7" s="903"/>
      <c r="K7" s="903"/>
      <c r="L7" s="903"/>
      <c r="M7" s="906"/>
      <c r="N7" s="903" t="s">
        <v>440</v>
      </c>
      <c r="O7" s="903"/>
      <c r="P7" s="906"/>
      <c r="Q7" s="906"/>
      <c r="R7" s="903"/>
      <c r="S7" s="903"/>
      <c r="T7" s="903"/>
      <c r="U7" s="903"/>
      <c r="V7" s="903"/>
      <c r="W7" s="903"/>
      <c r="X7" s="903"/>
      <c r="Y7" s="903"/>
      <c r="Z7" s="903"/>
      <c r="AA7" s="903"/>
    </row>
    <row r="8" spans="1:30">
      <c r="A8" s="903"/>
      <c r="B8" s="903"/>
      <c r="C8" s="903"/>
      <c r="D8" s="903"/>
      <c r="E8" s="903"/>
      <c r="F8" s="903"/>
      <c r="G8" s="903"/>
      <c r="H8" s="903"/>
      <c r="I8" s="903"/>
      <c r="J8" s="903"/>
      <c r="K8" s="903"/>
      <c r="L8" s="903"/>
      <c r="M8" s="903"/>
      <c r="N8" s="903"/>
      <c r="O8" s="903"/>
      <c r="P8" s="903"/>
      <c r="Q8" s="903"/>
      <c r="R8" s="903"/>
      <c r="S8" s="903"/>
      <c r="T8" s="903"/>
      <c r="U8" s="903"/>
      <c r="V8" s="903"/>
      <c r="W8" s="903"/>
      <c r="X8" s="903"/>
      <c r="Y8" s="903"/>
      <c r="Z8" s="903"/>
      <c r="AA8" s="903"/>
    </row>
    <row r="9" spans="1:30" ht="18.75" customHeight="1">
      <c r="A9" s="903"/>
      <c r="B9" s="903"/>
      <c r="C9" s="2144" t="str">
        <f>IF(作業メニュー!AM13=TRUE, "　建築基準法第88条第２項において準用する同法第18条第２項又は第４項の規定により計画の変更を通知します。", "  建築基準法第８８条第２項において準用する同法第６条第１項又は第６条の２第１項の規定による計画の変更の確認を申請します。この申請書及び添付図書に記載の事項は、事実に相違ありません。")</f>
        <v xml:space="preserve">  建築基準法第８８条第２項において準用する同法第６条第１項又は第６条の２第１項の規定による計画の変更の確認を申請します。この申請書及び添付図書に記載の事項は、事実に相違ありません。</v>
      </c>
      <c r="D9" s="2144"/>
      <c r="E9" s="2144"/>
      <c r="F9" s="2144"/>
      <c r="G9" s="2144"/>
      <c r="H9" s="2144"/>
      <c r="I9" s="2144"/>
      <c r="J9" s="2144"/>
      <c r="K9" s="2144"/>
      <c r="L9" s="2144"/>
      <c r="M9" s="2144"/>
      <c r="N9" s="2144"/>
      <c r="O9" s="2144"/>
      <c r="P9" s="2144"/>
      <c r="Q9" s="2144"/>
      <c r="R9" s="2144"/>
      <c r="S9" s="2144"/>
      <c r="T9" s="2144"/>
      <c r="U9" s="2144"/>
      <c r="V9" s="2144"/>
      <c r="W9" s="2144"/>
      <c r="X9" s="2144"/>
      <c r="Y9" s="2144"/>
      <c r="Z9" s="2144"/>
      <c r="AA9" s="903"/>
    </row>
    <row r="10" spans="1:30" ht="18.75" customHeight="1">
      <c r="A10" s="903"/>
      <c r="B10" s="903"/>
      <c r="C10" s="2144"/>
      <c r="D10" s="2144"/>
      <c r="E10" s="2144"/>
      <c r="F10" s="2144"/>
      <c r="G10" s="2144"/>
      <c r="H10" s="2144"/>
      <c r="I10" s="2144"/>
      <c r="J10" s="2144"/>
      <c r="K10" s="2144"/>
      <c r="L10" s="2144"/>
      <c r="M10" s="2144"/>
      <c r="N10" s="2144"/>
      <c r="O10" s="2144"/>
      <c r="P10" s="2144"/>
      <c r="Q10" s="2144"/>
      <c r="R10" s="2144"/>
      <c r="S10" s="2144"/>
      <c r="T10" s="2144"/>
      <c r="U10" s="2144"/>
      <c r="V10" s="2144"/>
      <c r="W10" s="2144"/>
      <c r="X10" s="2144"/>
      <c r="Y10" s="2144"/>
      <c r="Z10" s="2144"/>
      <c r="AA10" s="903"/>
    </row>
    <row r="11" spans="1:30" ht="18.75" customHeight="1">
      <c r="A11" s="903"/>
      <c r="B11" s="903"/>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903"/>
      <c r="AA11" s="903"/>
    </row>
    <row r="12" spans="1:30" ht="18.75" customHeight="1">
      <c r="A12" s="903"/>
      <c r="B12" s="903"/>
      <c r="C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row>
    <row r="13" spans="1:30" ht="18.75" customHeight="1">
      <c r="A13" s="903"/>
      <c r="B13" s="903"/>
      <c r="C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row>
    <row r="14" spans="1:30" ht="18.75" customHeight="1">
      <c r="A14" s="903"/>
      <c r="B14" s="903"/>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row>
    <row r="15" spans="1:30" ht="16.5" customHeight="1">
      <c r="A15" s="903"/>
      <c r="C15" s="903"/>
      <c r="D15" s="903"/>
      <c r="E15" s="903"/>
      <c r="F15" s="903"/>
      <c r="G15" s="903"/>
      <c r="H15" s="903"/>
      <c r="I15" s="903"/>
      <c r="J15" s="903"/>
      <c r="K15" s="903"/>
      <c r="L15" s="903"/>
      <c r="M15" s="903"/>
      <c r="N15" s="903"/>
      <c r="O15" s="903"/>
      <c r="P15" s="903"/>
      <c r="Q15" s="903"/>
      <c r="R15" s="903"/>
      <c r="S15" s="903"/>
      <c r="T15" s="903"/>
      <c r="U15" s="903"/>
      <c r="V15" s="903"/>
      <c r="W15" s="903"/>
      <c r="X15" s="903"/>
      <c r="Y15" s="903"/>
      <c r="Z15" s="903"/>
      <c r="AA15" s="903"/>
    </row>
    <row r="16" spans="1:30" ht="18.75" customHeight="1">
      <c r="A16" s="903"/>
      <c r="B16" s="1744" t="str">
        <f>IF('確認申請書（建築）入力'!$M$4=0,"",'確認申請書（建築）入力'!$M$4)</f>
        <v>指定確認検査機関
　株式会社東日本住宅評価センター　様</v>
      </c>
      <c r="C16" s="1744"/>
      <c r="D16" s="1744"/>
      <c r="E16" s="1744"/>
      <c r="F16" s="1744"/>
      <c r="G16" s="1744"/>
      <c r="H16" s="1744"/>
      <c r="I16" s="1744"/>
      <c r="J16" s="1744"/>
      <c r="K16" s="1744"/>
      <c r="L16" s="1744"/>
      <c r="M16" s="1744"/>
      <c r="N16" s="1744"/>
      <c r="O16" s="1744"/>
      <c r="P16" s="1744"/>
      <c r="Q16" s="1744"/>
      <c r="R16" s="903"/>
      <c r="S16" s="903"/>
      <c r="T16" s="903"/>
      <c r="U16" s="903"/>
      <c r="V16" s="903"/>
      <c r="W16" s="903"/>
      <c r="X16" s="903"/>
      <c r="Y16" s="903"/>
      <c r="Z16" s="903"/>
      <c r="AA16" s="903"/>
    </row>
    <row r="17" spans="1:44" ht="18.75" customHeight="1">
      <c r="A17" s="903"/>
      <c r="B17" s="1744"/>
      <c r="C17" s="1744"/>
      <c r="D17" s="1744"/>
      <c r="E17" s="1744"/>
      <c r="F17" s="1744"/>
      <c r="G17" s="1744"/>
      <c r="H17" s="1744"/>
      <c r="I17" s="1744"/>
      <c r="J17" s="1744"/>
      <c r="K17" s="1744"/>
      <c r="L17" s="1744"/>
      <c r="M17" s="1744"/>
      <c r="N17" s="1744"/>
      <c r="O17" s="1744"/>
      <c r="P17" s="1744"/>
      <c r="Q17" s="1744"/>
      <c r="R17" s="903"/>
      <c r="S17" s="903"/>
      <c r="T17" s="903"/>
      <c r="U17" s="903"/>
      <c r="V17" s="903"/>
      <c r="W17" s="908" t="str">
        <f>IF(作業メニュー!AM13=TRUE, "第", "")</f>
        <v/>
      </c>
      <c r="X17" s="1671"/>
      <c r="Y17" s="1671"/>
      <c r="Z17" s="1671"/>
      <c r="AA17" s="1671"/>
      <c r="AB17" s="907" t="str">
        <f>IF(作業メニュー!AM13=TRUE, "号", "")</f>
        <v/>
      </c>
    </row>
    <row r="18" spans="1:44" ht="8.25" customHeight="1">
      <c r="A18" s="903"/>
      <c r="B18" s="903"/>
      <c r="C18" s="903"/>
      <c r="D18" s="903"/>
      <c r="E18" s="903"/>
      <c r="F18" s="903"/>
      <c r="G18" s="903"/>
      <c r="H18" s="903"/>
      <c r="I18" s="903"/>
      <c r="J18" s="903"/>
      <c r="K18" s="903"/>
      <c r="L18" s="903"/>
      <c r="M18" s="903"/>
      <c r="N18" s="903"/>
      <c r="O18" s="903"/>
      <c r="P18" s="903"/>
      <c r="Q18" s="903"/>
      <c r="R18" s="903"/>
      <c r="S18" s="903"/>
      <c r="T18" s="903"/>
      <c r="U18" s="903"/>
      <c r="V18" s="903"/>
      <c r="W18" s="903"/>
      <c r="X18" s="903"/>
      <c r="Y18" s="903"/>
      <c r="Z18" s="903"/>
      <c r="AA18" s="903"/>
    </row>
    <row r="19" spans="1:44" ht="18" customHeight="1">
      <c r="A19" s="903"/>
      <c r="B19" s="903"/>
      <c r="C19" s="903"/>
      <c r="D19" s="903"/>
      <c r="E19" s="903"/>
      <c r="F19" s="903"/>
      <c r="G19" s="903"/>
      <c r="H19" s="903"/>
      <c r="I19" s="903"/>
      <c r="J19" s="903"/>
      <c r="K19" s="903"/>
      <c r="L19" s="903"/>
      <c r="M19" s="903"/>
      <c r="N19" s="903"/>
      <c r="O19" s="903"/>
      <c r="P19" s="903"/>
      <c r="Q19" s="903"/>
      <c r="R19" s="903"/>
      <c r="S19" s="903"/>
      <c r="T19" s="903"/>
      <c r="U19" s="2116" t="s">
        <v>2802</v>
      </c>
      <c r="V19" s="2116"/>
      <c r="W19" s="2116"/>
      <c r="X19" s="2116"/>
      <c r="Y19" s="2116"/>
      <c r="Z19" s="2116"/>
      <c r="AA19" s="2116"/>
      <c r="AH19" s="1065"/>
    </row>
    <row r="20" spans="1:44" ht="18.75" customHeight="1">
      <c r="A20" s="903"/>
      <c r="B20" s="903"/>
      <c r="C20" s="903"/>
      <c r="D20" s="903"/>
      <c r="E20" s="903"/>
      <c r="F20" s="903"/>
      <c r="G20" s="903"/>
      <c r="H20" s="903"/>
      <c r="I20" s="903"/>
      <c r="J20" s="903"/>
      <c r="K20" s="903"/>
      <c r="L20" s="903"/>
      <c r="M20" s="903"/>
      <c r="N20" s="903"/>
      <c r="O20" s="903"/>
      <c r="P20" s="903"/>
      <c r="Q20" s="903"/>
      <c r="R20" s="903"/>
      <c r="AH20" s="906"/>
      <c r="AI20" s="906"/>
      <c r="AM20" s="906"/>
      <c r="AN20" s="2124"/>
      <c r="AO20" s="2124"/>
      <c r="AP20" s="2124"/>
      <c r="AQ20" s="2124"/>
      <c r="AR20" s="2124"/>
    </row>
    <row r="21" spans="1:44" ht="6" customHeight="1">
      <c r="A21" s="903"/>
      <c r="B21" s="903"/>
      <c r="C21" s="903"/>
      <c r="D21" s="903"/>
      <c r="E21" s="903"/>
      <c r="F21" s="903"/>
      <c r="G21" s="903"/>
      <c r="H21" s="903"/>
      <c r="I21" s="903"/>
      <c r="J21" s="903"/>
      <c r="K21" s="903"/>
      <c r="L21" s="903"/>
      <c r="M21" s="903"/>
      <c r="N21" s="903"/>
      <c r="O21" s="903"/>
      <c r="P21" s="903"/>
      <c r="Q21" s="903"/>
      <c r="R21" s="903"/>
      <c r="S21" s="903"/>
      <c r="T21" s="903"/>
      <c r="U21" s="903"/>
    </row>
    <row r="22" spans="1:44" ht="15.75" customHeight="1">
      <c r="A22" s="903"/>
      <c r="B22" s="903"/>
      <c r="C22" s="903"/>
      <c r="D22" s="903"/>
      <c r="E22" s="1089"/>
      <c r="F22" s="1089"/>
      <c r="G22" s="903"/>
      <c r="H22" s="903"/>
      <c r="I22" s="903"/>
      <c r="J22" s="903"/>
      <c r="K22" s="903"/>
      <c r="L22" s="903"/>
      <c r="M22" s="903"/>
      <c r="N22" s="903"/>
      <c r="O22" s="903"/>
      <c r="P22" s="903"/>
      <c r="Q22" s="903"/>
      <c r="R22" s="903"/>
      <c r="S22" s="903"/>
      <c r="T22" s="903"/>
      <c r="U22" s="903"/>
      <c r="V22" s="903"/>
      <c r="W22" s="903"/>
      <c r="X22" s="903"/>
      <c r="Y22" s="903"/>
      <c r="Z22" s="903"/>
      <c r="AA22" s="903"/>
      <c r="AB22" s="903"/>
    </row>
    <row r="23" spans="1:44" ht="15.75" customHeight="1">
      <c r="A23" s="903"/>
      <c r="B23" s="903"/>
      <c r="C23" s="903"/>
      <c r="D23" s="903"/>
      <c r="E23" s="1089"/>
      <c r="F23" s="1089"/>
      <c r="G23" s="903"/>
      <c r="H23" s="903"/>
      <c r="I23" s="903"/>
      <c r="J23" s="903"/>
      <c r="K23" s="903"/>
      <c r="L23" s="903"/>
      <c r="M23" s="903"/>
      <c r="N23" s="903"/>
      <c r="O23" s="903"/>
      <c r="P23" s="903"/>
      <c r="Q23" s="903"/>
      <c r="R23" s="903"/>
      <c r="S23" s="903"/>
      <c r="T23" s="903"/>
      <c r="U23" s="903"/>
      <c r="V23" s="903"/>
      <c r="W23" s="903"/>
      <c r="X23" s="903"/>
      <c r="Y23" s="903"/>
      <c r="Z23" s="903"/>
      <c r="AA23" s="903"/>
      <c r="AB23" s="903"/>
    </row>
    <row r="24" spans="1:44" ht="24.75" customHeight="1">
      <c r="A24" s="903"/>
      <c r="B24" s="903"/>
      <c r="C24" s="903"/>
      <c r="D24" s="903"/>
      <c r="E24" s="903"/>
      <c r="F24" s="903"/>
      <c r="G24" s="903"/>
      <c r="H24" s="903"/>
      <c r="I24" s="903"/>
      <c r="J24" s="903"/>
      <c r="K24" s="903"/>
      <c r="L24" s="903"/>
      <c r="M24" s="903"/>
      <c r="N24" s="903"/>
      <c r="O24" s="903"/>
      <c r="P24" s="903"/>
      <c r="Q24" s="903"/>
      <c r="R24" s="903"/>
      <c r="S24" s="903"/>
      <c r="T24" s="903"/>
      <c r="U24" s="903"/>
    </row>
    <row r="25" spans="1:44" ht="18" customHeight="1">
      <c r="A25" s="903"/>
      <c r="B25" s="903"/>
      <c r="C25" s="903"/>
      <c r="D25" s="903"/>
      <c r="E25" s="903"/>
      <c r="F25" s="903"/>
      <c r="G25" s="903"/>
      <c r="H25" s="903"/>
      <c r="I25" s="903"/>
      <c r="J25" s="903"/>
      <c r="K25" s="903"/>
      <c r="L25" s="903"/>
      <c r="M25" s="903"/>
      <c r="N25" s="903"/>
      <c r="O25" s="903"/>
      <c r="P25" s="903" t="str">
        <f>IF(項目一覧!$C$183=0,"",項目一覧!$C$183)</f>
        <v/>
      </c>
      <c r="Q25" s="903"/>
      <c r="R25" s="903"/>
      <c r="S25" s="903"/>
      <c r="T25" s="903"/>
      <c r="U25" s="903"/>
      <c r="V25" s="903"/>
      <c r="W25" s="903"/>
      <c r="X25" s="903"/>
      <c r="AA25" s="903"/>
      <c r="AH25" s="1089"/>
    </row>
    <row r="26" spans="1:44" ht="18.75" customHeight="1">
      <c r="A26" s="903"/>
      <c r="B26" s="903"/>
      <c r="C26" s="903"/>
      <c r="D26" s="903"/>
      <c r="E26" s="903"/>
      <c r="F26" s="903"/>
      <c r="G26" s="903"/>
      <c r="H26" s="903"/>
      <c r="I26" s="903"/>
      <c r="J26" s="903" t="str">
        <f>IF(作業メニュー!AM13=TRUE, "　通　知　者　官　職", "　申　請　者　　氏　　名")</f>
        <v>　申　請　者　　氏　　名</v>
      </c>
      <c r="K26" s="903"/>
      <c r="L26" s="903"/>
      <c r="M26" s="903"/>
      <c r="N26" s="903"/>
      <c r="O26" s="903"/>
      <c r="P26" s="903" t="str">
        <f>IF(項目一覧!$C$4=0,"",項目一覧!$C$4)</f>
        <v/>
      </c>
      <c r="Q26" s="903"/>
      <c r="R26" s="903"/>
      <c r="S26" s="903"/>
      <c r="T26" s="903"/>
      <c r="U26" s="903"/>
      <c r="V26" s="903"/>
      <c r="W26" s="903"/>
      <c r="X26" s="903"/>
      <c r="AA26" s="903"/>
    </row>
    <row r="27" spans="1:44" ht="18.75" customHeight="1">
      <c r="A27" s="903"/>
      <c r="B27" s="903"/>
      <c r="C27" s="903"/>
      <c r="D27" s="903"/>
      <c r="E27" s="903"/>
      <c r="F27" s="903"/>
      <c r="G27" s="903"/>
      <c r="H27" s="903"/>
      <c r="I27" s="903"/>
      <c r="J27" s="903"/>
      <c r="K27" s="903"/>
      <c r="L27" s="903"/>
      <c r="M27" s="903"/>
      <c r="N27" s="903"/>
      <c r="O27" s="903"/>
      <c r="P27" s="929"/>
      <c r="Q27" s="929"/>
      <c r="R27" s="929"/>
      <c r="S27" s="929"/>
      <c r="T27" s="929"/>
      <c r="U27" s="929"/>
      <c r="V27" s="929"/>
      <c r="W27" s="929"/>
      <c r="X27" s="929"/>
      <c r="Y27" s="929"/>
      <c r="Z27" s="929"/>
      <c r="AA27" s="929"/>
    </row>
    <row r="28" spans="1:44" ht="9" customHeight="1">
      <c r="A28" s="903"/>
      <c r="B28" s="903"/>
      <c r="C28" s="903"/>
      <c r="D28" s="903"/>
      <c r="E28" s="903"/>
      <c r="F28" s="903"/>
      <c r="G28" s="903"/>
      <c r="H28" s="903"/>
      <c r="I28" s="903"/>
      <c r="J28" s="903"/>
      <c r="K28" s="903"/>
      <c r="L28" s="903"/>
      <c r="M28" s="903"/>
      <c r="N28" s="903"/>
      <c r="O28" s="903"/>
      <c r="P28" s="929"/>
      <c r="Q28" s="929"/>
      <c r="R28" s="929"/>
      <c r="S28" s="929"/>
      <c r="T28" s="929"/>
      <c r="U28" s="929"/>
      <c r="V28" s="929"/>
      <c r="W28" s="929"/>
      <c r="X28" s="929"/>
      <c r="Y28" s="929"/>
      <c r="Z28" s="929"/>
      <c r="AA28" s="929"/>
    </row>
    <row r="29" spans="1:44" ht="18.75" customHeight="1">
      <c r="A29" s="903"/>
      <c r="B29" s="903"/>
      <c r="C29" s="903"/>
      <c r="D29" s="903"/>
      <c r="E29" s="903"/>
      <c r="F29" s="903"/>
      <c r="G29" s="903"/>
      <c r="H29" s="903"/>
      <c r="I29" s="903"/>
      <c r="J29" s="903"/>
      <c r="K29" s="903"/>
      <c r="L29" s="903"/>
      <c r="M29" s="903"/>
      <c r="N29" s="903"/>
      <c r="O29" s="903"/>
      <c r="P29" s="903"/>
      <c r="Q29" s="903"/>
      <c r="R29" s="903"/>
      <c r="S29" s="903"/>
      <c r="T29" s="903"/>
      <c r="U29" s="903"/>
      <c r="V29" s="903"/>
      <c r="W29" s="903"/>
      <c r="X29" s="903"/>
      <c r="AA29" s="903"/>
    </row>
    <row r="30" spans="1:44" ht="18.75" customHeight="1">
      <c r="A30" s="903"/>
      <c r="B30" s="903"/>
      <c r="C30" s="903"/>
      <c r="D30" s="903"/>
      <c r="E30" s="903"/>
      <c r="F30" s="903"/>
      <c r="G30" s="903"/>
      <c r="H30" s="903"/>
      <c r="I30" s="903"/>
      <c r="J30" s="903"/>
      <c r="K30" s="903"/>
      <c r="L30" s="903"/>
      <c r="M30" s="903"/>
      <c r="N30" s="903"/>
      <c r="O30" s="903"/>
      <c r="P30" s="903"/>
      <c r="Q30" s="903"/>
      <c r="R30" s="903"/>
      <c r="S30" s="903"/>
      <c r="T30" s="903"/>
      <c r="U30" s="903"/>
      <c r="V30" s="903"/>
      <c r="W30" s="903"/>
      <c r="X30" s="903"/>
      <c r="AA30" s="903"/>
    </row>
    <row r="31" spans="1:44" ht="18.75" customHeight="1">
      <c r="A31" s="903"/>
      <c r="B31" s="903"/>
      <c r="C31" s="903"/>
      <c r="D31" s="903"/>
      <c r="E31" s="903"/>
      <c r="F31" s="903"/>
      <c r="G31" s="903"/>
      <c r="H31" s="903"/>
      <c r="I31" s="903"/>
      <c r="J31" s="903"/>
      <c r="K31" s="903"/>
      <c r="L31" s="903"/>
      <c r="M31" s="903"/>
      <c r="N31" s="903"/>
      <c r="O31" s="903"/>
      <c r="P31" s="929"/>
      <c r="Q31" s="929"/>
      <c r="R31" s="929"/>
      <c r="S31" s="929"/>
      <c r="T31" s="929"/>
      <c r="U31" s="929"/>
      <c r="V31" s="929"/>
      <c r="W31" s="929"/>
      <c r="X31" s="929"/>
      <c r="Y31" s="929"/>
      <c r="Z31" s="929"/>
      <c r="AA31" s="929"/>
    </row>
    <row r="32" spans="1:44" ht="30.75" customHeight="1">
      <c r="A32" s="903"/>
      <c r="B32" s="932"/>
      <c r="C32" s="932"/>
      <c r="D32" s="932"/>
      <c r="E32" s="932"/>
      <c r="F32" s="932"/>
      <c r="G32" s="932"/>
      <c r="H32" s="932"/>
      <c r="I32" s="932"/>
      <c r="J32" s="932"/>
      <c r="K32" s="932"/>
      <c r="L32" s="932"/>
      <c r="M32" s="932"/>
      <c r="N32" s="932"/>
      <c r="O32" s="932"/>
      <c r="P32" s="2096"/>
      <c r="Q32" s="2096"/>
      <c r="R32" s="2096"/>
      <c r="S32" s="2096"/>
      <c r="T32" s="2096"/>
      <c r="U32" s="2096"/>
      <c r="V32" s="2096"/>
      <c r="W32" s="2096"/>
      <c r="X32" s="2096"/>
      <c r="Y32" s="2096"/>
      <c r="Z32" s="2096"/>
      <c r="AA32" s="2096"/>
    </row>
    <row r="33" spans="1:53" ht="21.75" customHeight="1">
      <c r="B33" s="903"/>
      <c r="C33" s="903"/>
      <c r="D33" s="903" t="str">
        <f>IF(作業メニュー!AM13=TRUE, "[計画を変更する工作物の直前の審査]", "[計画を変更する工作物の直前の確認]")</f>
        <v>[計画を変更する工作物の直前の確認]</v>
      </c>
      <c r="E33" s="903"/>
      <c r="F33" s="903"/>
      <c r="G33" s="903"/>
      <c r="H33" s="903"/>
      <c r="I33" s="903"/>
      <c r="J33" s="903"/>
      <c r="K33" s="903"/>
      <c r="L33" s="903"/>
      <c r="M33" s="903"/>
      <c r="N33" s="903"/>
      <c r="O33" s="903"/>
      <c r="P33" s="903"/>
      <c r="Q33" s="903"/>
      <c r="R33" s="903"/>
      <c r="S33" s="903"/>
      <c r="T33" s="903"/>
      <c r="U33" s="903"/>
      <c r="V33" s="903"/>
      <c r="W33" s="903"/>
      <c r="X33" s="903"/>
      <c r="Y33" s="903"/>
      <c r="Z33" s="903"/>
      <c r="AA33" s="903"/>
      <c r="AB33" s="903"/>
      <c r="AD33" s="903"/>
      <c r="AE33" s="1065"/>
      <c r="AX33" s="903"/>
    </row>
    <row r="34" spans="1:53" ht="19.149999999999999" customHeight="1">
      <c r="B34" s="903"/>
      <c r="C34" s="903"/>
      <c r="D34" s="903"/>
      <c r="E34" s="903" t="s">
        <v>554</v>
      </c>
      <c r="F34" s="903"/>
      <c r="G34" s="903"/>
      <c r="H34" s="903"/>
      <c r="I34" s="903"/>
      <c r="J34" s="903"/>
      <c r="K34" s="1066" t="s">
        <v>728</v>
      </c>
      <c r="L34" s="903"/>
      <c r="M34" s="903"/>
      <c r="N34" s="903"/>
      <c r="O34" s="903"/>
      <c r="P34" s="903"/>
      <c r="Q34" s="903"/>
      <c r="R34" s="903"/>
      <c r="S34" s="903"/>
      <c r="T34" s="903" t="s">
        <v>111</v>
      </c>
      <c r="U34" s="903"/>
      <c r="V34" s="903"/>
      <c r="W34" s="903"/>
      <c r="X34" s="903"/>
      <c r="Y34" s="903"/>
      <c r="Z34" s="903"/>
      <c r="AA34" s="903"/>
      <c r="AB34" s="976"/>
      <c r="AD34" s="903"/>
      <c r="AE34" s="903"/>
      <c r="AL34" s="2140"/>
      <c r="AM34" s="2140"/>
      <c r="AN34" s="2140"/>
      <c r="AO34" s="2140"/>
      <c r="AP34" s="2140"/>
      <c r="AQ34" s="2140"/>
      <c r="AR34" s="2140"/>
      <c r="AS34" s="2140"/>
      <c r="AT34" s="2140"/>
      <c r="AU34" s="2140"/>
      <c r="AV34" s="2140"/>
      <c r="AW34" s="2140"/>
      <c r="AX34" s="903"/>
      <c r="BA34" s="903"/>
    </row>
    <row r="35" spans="1:53" ht="19.149999999999999" customHeight="1">
      <c r="B35" s="903"/>
      <c r="C35" s="903"/>
      <c r="D35" s="903"/>
      <c r="E35" s="903" t="s">
        <v>553</v>
      </c>
      <c r="F35" s="903"/>
      <c r="G35" s="903"/>
      <c r="H35" s="903"/>
      <c r="I35" s="903"/>
      <c r="J35" s="903"/>
      <c r="K35" s="1066" t="s">
        <v>2809</v>
      </c>
      <c r="L35" s="1066"/>
      <c r="M35" s="1066"/>
      <c r="N35" s="1066" t="s">
        <v>603</v>
      </c>
      <c r="O35" s="1066"/>
      <c r="P35" s="1066"/>
      <c r="Q35" s="1066" t="s">
        <v>602</v>
      </c>
      <c r="R35" s="1066"/>
      <c r="S35" s="1066"/>
      <c r="T35" s="1066" t="s">
        <v>601</v>
      </c>
      <c r="U35" s="1066"/>
      <c r="V35" s="1244"/>
      <c r="W35" s="1244"/>
      <c r="X35" s="1244"/>
      <c r="Y35" s="1244"/>
      <c r="Z35" s="1244"/>
      <c r="AA35" s="1244"/>
      <c r="AB35" s="1245"/>
      <c r="AD35" s="903"/>
      <c r="AE35" s="903"/>
      <c r="AF35" s="906"/>
      <c r="AJ35" s="906"/>
      <c r="AK35" s="906"/>
      <c r="AL35" s="2124"/>
      <c r="AM35" s="2124"/>
      <c r="AN35" s="2124"/>
      <c r="AO35" s="2124"/>
      <c r="AP35" s="2124"/>
    </row>
    <row r="36" spans="1:53" ht="19.149999999999999" customHeight="1">
      <c r="B36" s="903"/>
      <c r="C36" s="903"/>
      <c r="D36" s="903"/>
      <c r="E36" s="903" t="s">
        <v>552</v>
      </c>
      <c r="F36" s="903"/>
      <c r="G36" s="903"/>
      <c r="H36" s="903"/>
      <c r="I36" s="903"/>
      <c r="J36" s="903"/>
      <c r="K36" s="1066" t="s">
        <v>512</v>
      </c>
      <c r="L36" s="903"/>
      <c r="M36" s="903"/>
      <c r="N36" s="903"/>
      <c r="O36" s="903"/>
      <c r="P36" s="903"/>
      <c r="Q36" s="903"/>
      <c r="R36" s="903"/>
      <c r="S36" s="903"/>
      <c r="T36" s="903"/>
      <c r="U36" s="903"/>
      <c r="V36" s="903"/>
      <c r="W36" s="903"/>
      <c r="X36" s="903"/>
      <c r="Y36" s="903"/>
      <c r="Z36" s="903"/>
      <c r="AA36" s="903"/>
      <c r="AB36" s="976"/>
      <c r="AD36" s="903"/>
      <c r="AE36" s="903"/>
      <c r="AL36" s="2140"/>
      <c r="AM36" s="2140"/>
      <c r="AN36" s="2140"/>
      <c r="AO36" s="2140"/>
      <c r="AP36" s="2140"/>
      <c r="AQ36" s="2140"/>
      <c r="AR36" s="2140"/>
      <c r="AS36" s="2140"/>
      <c r="AT36" s="2140"/>
      <c r="AU36" s="2140"/>
      <c r="AV36" s="2140"/>
      <c r="AW36" s="2140"/>
      <c r="AX36" s="2140"/>
      <c r="AY36" s="2140"/>
      <c r="AZ36" s="2140"/>
      <c r="BA36" s="2140"/>
    </row>
    <row r="37" spans="1:53" ht="19.149999999999999" customHeight="1">
      <c r="B37" s="903"/>
      <c r="C37" s="903"/>
      <c r="D37" s="903"/>
      <c r="E37" s="903" t="s">
        <v>551</v>
      </c>
      <c r="F37" s="903"/>
      <c r="G37" s="903"/>
      <c r="H37" s="903"/>
      <c r="I37" s="903"/>
      <c r="J37" s="903"/>
      <c r="K37" s="903"/>
      <c r="L37" s="2115"/>
      <c r="M37" s="2115"/>
      <c r="N37" s="2115"/>
      <c r="O37" s="2115"/>
      <c r="P37" s="2115"/>
      <c r="Q37" s="2115"/>
      <c r="R37" s="2115"/>
      <c r="S37" s="2115"/>
      <c r="T37" s="2115"/>
      <c r="U37" s="2115"/>
      <c r="V37" s="2115"/>
      <c r="W37" s="2115"/>
      <c r="X37" s="2115"/>
      <c r="Y37" s="2115"/>
      <c r="Z37" s="2115"/>
      <c r="AA37" s="2115"/>
      <c r="AB37" s="929"/>
      <c r="AD37" s="903"/>
      <c r="AE37" s="903"/>
      <c r="AL37" s="2141"/>
      <c r="AM37" s="2141"/>
      <c r="AN37" s="2141"/>
      <c r="AO37" s="2141"/>
      <c r="AP37" s="2141"/>
      <c r="AQ37" s="2141"/>
      <c r="AR37" s="2141"/>
      <c r="AS37" s="2141"/>
      <c r="AT37" s="2141"/>
      <c r="AU37" s="2141"/>
      <c r="AV37" s="2141"/>
      <c r="AW37" s="2141"/>
      <c r="AX37" s="2141"/>
      <c r="AY37" s="2141"/>
      <c r="AZ37" s="2141"/>
      <c r="BA37" s="2141"/>
    </row>
    <row r="38" spans="1:53" ht="19.149999999999999" customHeight="1">
      <c r="B38" s="903"/>
      <c r="C38" s="903"/>
      <c r="D38" s="903"/>
      <c r="E38" s="903"/>
      <c r="F38" s="903"/>
      <c r="G38" s="903"/>
      <c r="H38" s="903"/>
      <c r="I38" s="903"/>
      <c r="J38" s="903"/>
      <c r="K38" s="903"/>
      <c r="L38" s="2096"/>
      <c r="M38" s="2096"/>
      <c r="N38" s="2096"/>
      <c r="O38" s="2096"/>
      <c r="P38" s="2096"/>
      <c r="Q38" s="2096"/>
      <c r="R38" s="2096"/>
      <c r="S38" s="2096"/>
      <c r="T38" s="2096"/>
      <c r="U38" s="2096"/>
      <c r="V38" s="2096"/>
      <c r="W38" s="2096"/>
      <c r="X38" s="2096"/>
      <c r="Y38" s="2096"/>
      <c r="Z38" s="2096"/>
      <c r="AA38" s="2096"/>
      <c r="AB38" s="929"/>
      <c r="AC38" s="929"/>
      <c r="AD38" s="903"/>
      <c r="AL38" s="2141"/>
      <c r="AM38" s="2141"/>
      <c r="AN38" s="2141"/>
      <c r="AO38" s="2141"/>
      <c r="AP38" s="2141"/>
      <c r="AQ38" s="2141"/>
      <c r="AR38" s="2141"/>
      <c r="AS38" s="2141"/>
      <c r="AT38" s="2141"/>
      <c r="AU38" s="2141"/>
      <c r="AV38" s="2141"/>
      <c r="AW38" s="2141"/>
      <c r="AX38" s="2141"/>
      <c r="AY38" s="2141"/>
      <c r="AZ38" s="2141"/>
      <c r="BA38" s="2141"/>
    </row>
    <row r="39" spans="1:53" ht="26.25" customHeight="1">
      <c r="A39" s="903"/>
      <c r="B39" s="1706" t="s">
        <v>438</v>
      </c>
      <c r="C39" s="1707"/>
      <c r="D39" s="1707"/>
      <c r="E39" s="1707"/>
      <c r="F39" s="1707"/>
      <c r="G39" s="1707"/>
      <c r="H39" s="1708"/>
      <c r="I39" s="1706" t="s">
        <v>437</v>
      </c>
      <c r="J39" s="1707"/>
      <c r="K39" s="1707"/>
      <c r="L39" s="1707"/>
      <c r="M39" s="1707"/>
      <c r="N39" s="1707"/>
      <c r="O39" s="1707"/>
      <c r="P39" s="1707"/>
      <c r="Q39" s="1707"/>
      <c r="R39" s="1707"/>
      <c r="S39" s="1707"/>
      <c r="T39" s="1708"/>
      <c r="U39" s="1706" t="s">
        <v>436</v>
      </c>
      <c r="V39" s="1707"/>
      <c r="W39" s="1707"/>
      <c r="X39" s="1707"/>
      <c r="Y39" s="1707"/>
      <c r="Z39" s="1707"/>
      <c r="AA39" s="1707"/>
      <c r="AB39" s="1708"/>
      <c r="AC39" s="903"/>
    </row>
    <row r="40" spans="1:53" ht="33" customHeight="1">
      <c r="A40" s="903"/>
      <c r="B40" s="1734"/>
      <c r="C40" s="1735"/>
      <c r="D40" s="1735"/>
      <c r="E40" s="1735"/>
      <c r="F40" s="1735"/>
      <c r="G40" s="1735"/>
      <c r="H40" s="1736"/>
      <c r="I40" s="1715" t="s">
        <v>435</v>
      </c>
      <c r="J40" s="1716"/>
      <c r="K40" s="1716"/>
      <c r="L40" s="1716"/>
      <c r="M40" s="1716"/>
      <c r="N40" s="1716"/>
      <c r="O40" s="1716"/>
      <c r="P40" s="1716"/>
      <c r="Q40" s="1716"/>
      <c r="R40" s="1716"/>
      <c r="S40" s="1716"/>
      <c r="T40" s="1717"/>
      <c r="U40" s="1706" t="s">
        <v>2808</v>
      </c>
      <c r="V40" s="1707"/>
      <c r="W40" s="1707"/>
      <c r="X40" s="1707"/>
      <c r="Y40" s="1707"/>
      <c r="Z40" s="1707"/>
      <c r="AA40" s="1707"/>
      <c r="AB40" s="1708"/>
      <c r="AC40" s="903"/>
    </row>
    <row r="41" spans="1:53" ht="63" customHeight="1">
      <c r="A41" s="903"/>
      <c r="B41" s="926"/>
      <c r="C41" s="903"/>
      <c r="D41" s="903"/>
      <c r="E41" s="903"/>
      <c r="F41" s="903"/>
      <c r="G41" s="903"/>
      <c r="H41" s="927"/>
      <c r="I41" s="1718"/>
      <c r="J41" s="1719"/>
      <c r="K41" s="1719"/>
      <c r="L41" s="1719"/>
      <c r="M41" s="1719"/>
      <c r="N41" s="1719"/>
      <c r="O41" s="1719"/>
      <c r="P41" s="1719"/>
      <c r="Q41" s="1719"/>
      <c r="R41" s="1719"/>
      <c r="S41" s="1719"/>
      <c r="T41" s="1720"/>
      <c r="U41" s="2129" t="s">
        <v>714</v>
      </c>
      <c r="V41" s="2130"/>
      <c r="W41" s="2130"/>
      <c r="X41" s="2130"/>
      <c r="Y41" s="2130"/>
      <c r="Z41" s="2130"/>
      <c r="AA41" s="2130"/>
      <c r="AB41" s="2131"/>
      <c r="AC41" s="903"/>
    </row>
    <row r="42" spans="1:53" ht="33" customHeight="1">
      <c r="A42" s="903"/>
      <c r="B42" s="931"/>
      <c r="C42" s="932"/>
      <c r="D42" s="932"/>
      <c r="E42" s="932"/>
      <c r="F42" s="932"/>
      <c r="G42" s="932"/>
      <c r="H42" s="933"/>
      <c r="I42" s="1721"/>
      <c r="J42" s="1722"/>
      <c r="K42" s="1722"/>
      <c r="L42" s="1722"/>
      <c r="M42" s="1722"/>
      <c r="N42" s="1722"/>
      <c r="O42" s="1722"/>
      <c r="P42" s="1722"/>
      <c r="Q42" s="1722"/>
      <c r="R42" s="1722"/>
      <c r="S42" s="1722"/>
      <c r="T42" s="1723"/>
      <c r="U42" s="1721" t="s">
        <v>2383</v>
      </c>
      <c r="V42" s="1722"/>
      <c r="W42" s="1722"/>
      <c r="X42" s="1722"/>
      <c r="Y42" s="1722"/>
      <c r="Z42" s="1722"/>
      <c r="AA42" s="1722"/>
      <c r="AB42" s="1723"/>
      <c r="AC42" s="903"/>
    </row>
    <row r="43" spans="1:53" ht="15.75" customHeight="1">
      <c r="A43" s="903"/>
      <c r="B43" s="914"/>
      <c r="C43" s="914"/>
      <c r="D43" s="914"/>
      <c r="E43" s="914"/>
      <c r="F43" s="914"/>
      <c r="G43" s="914"/>
      <c r="H43" s="914"/>
      <c r="I43" s="914"/>
      <c r="J43" s="914"/>
      <c r="K43" s="914"/>
      <c r="L43" s="914"/>
      <c r="M43" s="914"/>
      <c r="N43" s="914"/>
      <c r="O43" s="914"/>
      <c r="P43" s="914"/>
      <c r="Q43" s="914"/>
      <c r="R43" s="914"/>
      <c r="S43" s="914"/>
      <c r="T43" s="914"/>
      <c r="U43" s="903"/>
      <c r="V43" s="903"/>
      <c r="W43" s="903"/>
      <c r="X43" s="903"/>
      <c r="Y43" s="903"/>
      <c r="Z43" s="903"/>
      <c r="AA43" s="903"/>
      <c r="AB43" s="903"/>
      <c r="AC43" s="903"/>
    </row>
    <row r="44" spans="1:53" ht="15.75" customHeight="1">
      <c r="A44" s="903"/>
      <c r="B44" s="903"/>
      <c r="C44" s="903"/>
      <c r="D44" s="903"/>
      <c r="E44" s="1089"/>
      <c r="F44" s="903"/>
      <c r="G44" s="903"/>
      <c r="H44" s="903"/>
      <c r="I44" s="903"/>
      <c r="J44" s="903"/>
      <c r="K44" s="903"/>
      <c r="L44" s="903"/>
      <c r="M44" s="903"/>
      <c r="N44" s="903"/>
      <c r="O44" s="903"/>
      <c r="P44" s="903"/>
      <c r="Q44" s="903"/>
      <c r="R44" s="903"/>
      <c r="S44" s="903"/>
      <c r="T44" s="903"/>
      <c r="U44" s="903"/>
      <c r="V44" s="903"/>
      <c r="W44" s="903"/>
      <c r="X44" s="903"/>
      <c r="Y44" s="903"/>
      <c r="Z44" s="903"/>
      <c r="AA44" s="903"/>
      <c r="AB44" s="903"/>
      <c r="AC44" s="903"/>
      <c r="AD44" s="903"/>
    </row>
    <row r="45" spans="1:53" ht="15.75" customHeight="1">
      <c r="A45" s="903"/>
      <c r="B45" s="903"/>
      <c r="C45" s="903"/>
      <c r="D45" s="903"/>
      <c r="E45" s="1089"/>
      <c r="F45" s="1089"/>
      <c r="G45" s="903"/>
      <c r="H45" s="903"/>
      <c r="I45" s="903"/>
      <c r="J45" s="903"/>
      <c r="K45" s="903"/>
      <c r="L45" s="903"/>
      <c r="M45" s="903"/>
      <c r="N45" s="903"/>
      <c r="O45" s="903"/>
      <c r="P45" s="903"/>
      <c r="Q45" s="903"/>
      <c r="R45" s="903"/>
      <c r="S45" s="903"/>
      <c r="T45" s="903"/>
      <c r="U45" s="903"/>
      <c r="V45" s="903"/>
      <c r="W45" s="903"/>
      <c r="X45" s="903"/>
      <c r="Y45" s="903"/>
      <c r="Z45" s="903"/>
      <c r="AA45" s="903"/>
      <c r="AB45" s="903"/>
    </row>
    <row r="46" spans="1:53" ht="15.75" customHeight="1">
      <c r="A46" s="903"/>
      <c r="B46" s="903"/>
      <c r="C46" s="903"/>
      <c r="D46" s="903"/>
      <c r="G46" s="903"/>
      <c r="H46" s="903"/>
      <c r="I46" s="903"/>
      <c r="J46" s="903"/>
      <c r="K46" s="903"/>
      <c r="L46" s="903"/>
      <c r="M46" s="903"/>
      <c r="N46" s="903"/>
      <c r="O46" s="903"/>
      <c r="P46" s="903"/>
      <c r="Q46" s="903"/>
      <c r="R46" s="903"/>
      <c r="S46" s="903"/>
      <c r="T46" s="903"/>
      <c r="U46" s="903"/>
      <c r="V46" s="903"/>
      <c r="W46" s="903"/>
      <c r="X46" s="903"/>
      <c r="Y46" s="903"/>
      <c r="Z46" s="903"/>
      <c r="AA46" s="903"/>
      <c r="AB46" s="903"/>
    </row>
    <row r="47" spans="1:53" ht="15.75" customHeight="1">
      <c r="A47" s="903"/>
      <c r="B47" s="903"/>
      <c r="C47" s="903"/>
      <c r="D47" s="903"/>
      <c r="E47" s="1089"/>
      <c r="F47" s="1089"/>
      <c r="G47" s="903"/>
      <c r="H47" s="903"/>
      <c r="I47" s="903"/>
      <c r="J47" s="903"/>
      <c r="K47" s="903"/>
      <c r="L47" s="903"/>
      <c r="M47" s="903"/>
      <c r="N47" s="903"/>
      <c r="O47" s="903"/>
      <c r="P47" s="903"/>
      <c r="Q47" s="903"/>
      <c r="R47" s="903"/>
      <c r="S47" s="903"/>
      <c r="T47" s="903"/>
      <c r="U47" s="903"/>
      <c r="V47" s="903"/>
      <c r="W47" s="903"/>
      <c r="X47" s="903"/>
      <c r="Y47" s="903"/>
      <c r="Z47" s="903"/>
      <c r="AA47" s="903"/>
      <c r="AB47" s="903"/>
    </row>
    <row r="48" spans="1:53" ht="15.75" customHeight="1"/>
    <row r="49" spans="1:27" ht="15.75" customHeight="1">
      <c r="A49" s="1682" t="s">
        <v>434</v>
      </c>
      <c r="B49" s="1682"/>
      <c r="C49" s="1682"/>
      <c r="D49" s="1682"/>
      <c r="E49" s="1682"/>
      <c r="F49" s="1682"/>
      <c r="G49" s="1682"/>
      <c r="H49" s="1682"/>
      <c r="I49" s="1682"/>
      <c r="J49" s="1682"/>
      <c r="K49" s="1682"/>
      <c r="L49" s="1682"/>
      <c r="M49" s="1682"/>
      <c r="N49" s="1682"/>
      <c r="O49" s="1682"/>
      <c r="P49" s="1682"/>
      <c r="Q49" s="1682"/>
      <c r="R49" s="1682"/>
      <c r="S49" s="1682"/>
      <c r="T49" s="1682"/>
      <c r="U49" s="1682"/>
      <c r="V49" s="1682"/>
      <c r="W49" s="1682"/>
      <c r="X49" s="1682"/>
      <c r="Y49" s="1682"/>
      <c r="Z49" s="1682"/>
      <c r="AA49" s="1682"/>
    </row>
    <row r="50" spans="1:27" ht="15.75" customHeight="1">
      <c r="A50" s="959" t="s">
        <v>323</v>
      </c>
      <c r="B50" s="937" t="s">
        <v>713</v>
      </c>
      <c r="C50" s="937"/>
      <c r="D50" s="937"/>
      <c r="E50" s="937"/>
      <c r="F50" s="937"/>
      <c r="G50" s="937"/>
      <c r="H50" s="937"/>
      <c r="I50" s="916"/>
      <c r="J50" s="937"/>
      <c r="K50" s="937"/>
      <c r="L50" s="937"/>
      <c r="M50" s="937"/>
      <c r="N50" s="937"/>
      <c r="O50" s="937"/>
      <c r="P50" s="937"/>
      <c r="Q50" s="937"/>
      <c r="R50" s="937"/>
      <c r="S50" s="937"/>
      <c r="T50" s="937"/>
      <c r="U50" s="937"/>
      <c r="V50" s="937"/>
      <c r="W50" s="937"/>
      <c r="X50" s="937"/>
      <c r="Y50" s="937"/>
      <c r="Z50" s="937"/>
      <c r="AA50" s="937"/>
    </row>
    <row r="51" spans="1:27" ht="15.75" customHeight="1">
      <c r="A51" s="936"/>
      <c r="B51" s="906" t="s">
        <v>431</v>
      </c>
      <c r="C51" s="906"/>
      <c r="D51" s="906"/>
      <c r="E51" s="906"/>
      <c r="F51" s="906"/>
      <c r="G51" s="906" t="str">
        <f>IF(項目一覧!$C$21=0,"",項目一覧!$C$21&amp;"  ")&amp;IF(項目一覧!$C$5=0,"",項目一覧!$C$5)</f>
        <v xml:space="preserve">  </v>
      </c>
      <c r="H51" s="906"/>
      <c r="J51" s="906"/>
      <c r="K51" s="906"/>
      <c r="L51" s="906"/>
      <c r="M51" s="906"/>
      <c r="N51" s="906"/>
      <c r="O51" s="906"/>
      <c r="P51" s="906"/>
      <c r="Q51" s="906"/>
      <c r="R51" s="906"/>
      <c r="S51" s="906"/>
      <c r="T51" s="906"/>
      <c r="U51" s="906"/>
      <c r="V51" s="906"/>
      <c r="W51" s="906"/>
      <c r="X51" s="906"/>
      <c r="Y51" s="906"/>
      <c r="Z51" s="906"/>
      <c r="AA51" s="906"/>
    </row>
    <row r="52" spans="1:27" ht="15.75" customHeight="1">
      <c r="A52" s="936"/>
      <c r="B52" s="906" t="s">
        <v>408</v>
      </c>
      <c r="C52" s="906"/>
      <c r="D52" s="906"/>
      <c r="E52" s="906"/>
      <c r="F52" s="906"/>
      <c r="G52" s="906" t="str">
        <f>IF(項目一覧!$C$183=0,"",項目一覧!$C$183&amp;"  ")&amp;IF(項目一覧!$C$4=0,"",項目一覧!$C$4)</f>
        <v xml:space="preserve">  </v>
      </c>
      <c r="H52" s="906"/>
      <c r="J52" s="906"/>
      <c r="K52" s="906"/>
      <c r="L52" s="906"/>
      <c r="M52" s="906"/>
      <c r="N52" s="906"/>
      <c r="O52" s="906"/>
      <c r="P52" s="906"/>
      <c r="Q52" s="906"/>
      <c r="R52" s="906"/>
      <c r="S52" s="906"/>
      <c r="T52" s="906"/>
      <c r="U52" s="906"/>
      <c r="V52" s="906"/>
      <c r="W52" s="906"/>
      <c r="X52" s="906"/>
      <c r="Y52" s="906"/>
      <c r="Z52" s="906"/>
      <c r="AA52" s="906"/>
    </row>
    <row r="53" spans="1:27" ht="15.75" customHeight="1">
      <c r="A53" s="936"/>
      <c r="B53" s="906" t="s">
        <v>399</v>
      </c>
      <c r="C53" s="906"/>
      <c r="D53" s="906"/>
      <c r="E53" s="906"/>
      <c r="F53" s="906"/>
      <c r="G53" s="906" t="str">
        <f>IF(項目一覧!$C$6=0,"",項目一覧!$C$6)</f>
        <v/>
      </c>
      <c r="H53" s="906"/>
      <c r="J53" s="906"/>
      <c r="K53" s="906"/>
      <c r="L53" s="906"/>
      <c r="M53" s="906"/>
      <c r="N53" s="906"/>
      <c r="O53" s="906"/>
      <c r="P53" s="906"/>
      <c r="Q53" s="906"/>
      <c r="R53" s="906"/>
      <c r="S53" s="906"/>
      <c r="T53" s="906"/>
      <c r="U53" s="906"/>
      <c r="V53" s="906"/>
      <c r="W53" s="906"/>
      <c r="X53" s="906"/>
      <c r="Y53" s="906"/>
      <c r="Z53" s="906"/>
      <c r="AA53" s="906"/>
    </row>
    <row r="54" spans="1:27" ht="15.75" customHeight="1">
      <c r="A54" s="936"/>
      <c r="B54" s="906" t="s">
        <v>430</v>
      </c>
      <c r="C54" s="906"/>
      <c r="D54" s="906"/>
      <c r="E54" s="906"/>
      <c r="F54" s="906"/>
      <c r="G54" s="906" t="str">
        <f>IF(項目一覧!$C$7=0,"",項目一覧!$C$7)</f>
        <v/>
      </c>
      <c r="H54" s="906"/>
      <c r="J54" s="906"/>
      <c r="K54" s="906"/>
      <c r="L54" s="906"/>
      <c r="M54" s="906"/>
      <c r="N54" s="906"/>
      <c r="O54" s="906"/>
      <c r="P54" s="906"/>
      <c r="Q54" s="906"/>
      <c r="R54" s="906"/>
      <c r="S54" s="906"/>
      <c r="T54" s="906"/>
      <c r="U54" s="906"/>
      <c r="V54" s="906"/>
      <c r="W54" s="906"/>
      <c r="X54" s="906"/>
      <c r="Y54" s="906"/>
      <c r="Z54" s="906"/>
      <c r="AA54" s="906"/>
    </row>
    <row r="55" spans="1:27" ht="15.75" customHeight="1">
      <c r="A55" s="940"/>
      <c r="B55" s="935" t="s">
        <v>397</v>
      </c>
      <c r="C55" s="935"/>
      <c r="D55" s="935"/>
      <c r="E55" s="935"/>
      <c r="F55" s="935"/>
      <c r="G55" s="935" t="str">
        <f>IF(項目一覧!$C$8=0,"",項目一覧!$C$8)</f>
        <v/>
      </c>
      <c r="H55" s="935"/>
      <c r="I55" s="974"/>
      <c r="J55" s="935"/>
      <c r="K55" s="935"/>
      <c r="L55" s="935"/>
      <c r="M55" s="935"/>
      <c r="N55" s="935"/>
      <c r="O55" s="935"/>
      <c r="P55" s="935"/>
      <c r="Q55" s="935"/>
      <c r="R55" s="935"/>
      <c r="S55" s="935"/>
      <c r="T55" s="935"/>
      <c r="U55" s="935"/>
      <c r="V55" s="935"/>
      <c r="W55" s="935"/>
      <c r="X55" s="935"/>
      <c r="Y55" s="935"/>
      <c r="Z55" s="935"/>
      <c r="AA55" s="935"/>
    </row>
    <row r="56" spans="1:27" ht="15.75" customHeight="1">
      <c r="A56" s="936" t="s">
        <v>323</v>
      </c>
      <c r="B56" s="906" t="s">
        <v>429</v>
      </c>
      <c r="C56" s="906"/>
      <c r="D56" s="906"/>
      <c r="E56" s="906"/>
      <c r="F56" s="906"/>
      <c r="G56" s="906"/>
      <c r="H56" s="906"/>
      <c r="J56" s="906"/>
      <c r="K56" s="906"/>
      <c r="L56" s="906"/>
      <c r="M56" s="906"/>
      <c r="N56" s="906"/>
      <c r="O56" s="906"/>
      <c r="P56" s="906"/>
      <c r="Q56" s="906"/>
      <c r="R56" s="906"/>
      <c r="S56" s="906"/>
      <c r="T56" s="906"/>
      <c r="U56" s="906"/>
      <c r="V56" s="906"/>
      <c r="W56" s="906"/>
      <c r="X56" s="906"/>
      <c r="Y56" s="906"/>
      <c r="Z56" s="906"/>
      <c r="AA56" s="906"/>
    </row>
    <row r="57" spans="1:27" ht="15.75" customHeight="1">
      <c r="A57" s="936"/>
      <c r="B57" s="906" t="s">
        <v>409</v>
      </c>
      <c r="C57" s="906"/>
      <c r="D57" s="906"/>
      <c r="E57" s="906"/>
      <c r="F57" s="906"/>
      <c r="G57" s="943" t="str">
        <f>IF(項目一覧!$C$9=0,"","("&amp;項目一覧!$C$9&amp;") 建築士  （"&amp;項目一覧!$C$10&amp;"）登録　第　 "&amp;項目一覧!$C$11&amp;"　号")</f>
        <v>() 建築士  （）登録　第　 　号</v>
      </c>
      <c r="H57" s="906"/>
      <c r="J57" s="906"/>
      <c r="K57" s="906"/>
      <c r="L57" s="906"/>
      <c r="M57" s="906"/>
      <c r="N57" s="906"/>
      <c r="O57" s="906"/>
      <c r="P57" s="906"/>
      <c r="Q57" s="906"/>
      <c r="R57" s="906"/>
      <c r="S57" s="906"/>
      <c r="T57" s="906"/>
      <c r="U57" s="906"/>
      <c r="V57" s="906"/>
      <c r="W57" s="906"/>
      <c r="X57" s="906"/>
      <c r="Y57" s="906"/>
      <c r="Z57" s="906"/>
      <c r="AA57" s="906"/>
    </row>
    <row r="58" spans="1:27" ht="15.75" customHeight="1">
      <c r="A58" s="936"/>
      <c r="B58" s="906" t="s">
        <v>408</v>
      </c>
      <c r="C58" s="906"/>
      <c r="D58" s="906"/>
      <c r="E58" s="906"/>
      <c r="F58" s="906"/>
      <c r="G58" s="906" t="str">
        <f>IF(項目一覧!$C$12=0,"",項目一覧!$C$12)</f>
        <v/>
      </c>
      <c r="H58" s="906"/>
      <c r="J58" s="906"/>
      <c r="K58" s="906"/>
      <c r="L58" s="906"/>
      <c r="M58" s="906"/>
      <c r="N58" s="906"/>
      <c r="O58" s="906"/>
      <c r="P58" s="906"/>
      <c r="Q58" s="906"/>
      <c r="R58" s="906"/>
      <c r="S58" s="906"/>
      <c r="T58" s="906"/>
      <c r="U58" s="906"/>
      <c r="V58" s="906"/>
      <c r="W58" s="906"/>
      <c r="X58" s="906"/>
      <c r="Y58" s="906"/>
      <c r="Z58" s="906"/>
      <c r="AA58" s="906"/>
    </row>
    <row r="59" spans="1:27" ht="15.75" customHeight="1">
      <c r="A59" s="936"/>
      <c r="B59" s="906" t="s">
        <v>407</v>
      </c>
      <c r="C59" s="906"/>
      <c r="D59" s="906"/>
      <c r="E59" s="906"/>
      <c r="F59" s="906"/>
      <c r="G59" s="943" t="str">
        <f>IF(項目一覧!$C$13=0,"","("&amp;項目一覧!$C$13&amp;") 建築士事務所  （"&amp;項目一覧!$C$14&amp;"）知事登録　第　 "&amp;項目一覧!$C$15&amp;"　号")</f>
        <v>() 建築士事務所  （）知事登録　第　 　号</v>
      </c>
      <c r="H59" s="906"/>
      <c r="J59" s="906"/>
      <c r="K59" s="906"/>
      <c r="L59" s="906"/>
      <c r="M59" s="906"/>
      <c r="N59" s="906"/>
      <c r="O59" s="906"/>
      <c r="P59" s="906"/>
      <c r="Q59" s="906"/>
      <c r="R59" s="906"/>
      <c r="S59" s="906"/>
      <c r="T59" s="906"/>
      <c r="U59" s="906"/>
      <c r="V59" s="906"/>
      <c r="W59" s="906"/>
      <c r="X59" s="906"/>
      <c r="Y59" s="906"/>
      <c r="Z59" s="906"/>
      <c r="AA59" s="906"/>
    </row>
    <row r="60" spans="1:27" ht="15.75" customHeight="1">
      <c r="A60" s="936"/>
      <c r="B60" s="906"/>
      <c r="C60" s="906"/>
      <c r="D60" s="906"/>
      <c r="E60" s="906"/>
      <c r="F60" s="906"/>
      <c r="G60" s="906" t="str">
        <f>IF(項目一覧!$C$16=0,"",項目一覧!$C$16)</f>
        <v/>
      </c>
      <c r="H60" s="906"/>
      <c r="J60" s="906"/>
      <c r="K60" s="906"/>
      <c r="L60" s="906"/>
      <c r="M60" s="906"/>
      <c r="N60" s="906"/>
      <c r="O60" s="906"/>
      <c r="P60" s="906"/>
      <c r="Q60" s="906"/>
      <c r="R60" s="906"/>
      <c r="S60" s="906"/>
      <c r="T60" s="906"/>
      <c r="U60" s="906"/>
      <c r="V60" s="906"/>
      <c r="W60" s="906"/>
      <c r="X60" s="906"/>
      <c r="Y60" s="906"/>
      <c r="Z60" s="906"/>
      <c r="AA60" s="906"/>
    </row>
    <row r="61" spans="1:27" ht="15.75" customHeight="1">
      <c r="A61" s="936"/>
      <c r="B61" s="906" t="s">
        <v>406</v>
      </c>
      <c r="C61" s="906"/>
      <c r="D61" s="906"/>
      <c r="E61" s="906"/>
      <c r="F61" s="906"/>
      <c r="G61" s="906" t="str">
        <f>IF(項目一覧!$C$17=0,"",項目一覧!$C$17)</f>
        <v/>
      </c>
      <c r="H61" s="906"/>
      <c r="J61" s="906"/>
      <c r="K61" s="906"/>
      <c r="L61" s="906"/>
      <c r="M61" s="906"/>
      <c r="N61" s="906"/>
      <c r="O61" s="906"/>
      <c r="P61" s="906"/>
      <c r="Q61" s="906"/>
      <c r="R61" s="906"/>
      <c r="S61" s="906"/>
      <c r="T61" s="906"/>
      <c r="U61" s="906"/>
      <c r="V61" s="906"/>
      <c r="W61" s="906"/>
      <c r="X61" s="906"/>
      <c r="Y61" s="906"/>
      <c r="Z61" s="906"/>
      <c r="AA61" s="906"/>
    </row>
    <row r="62" spans="1:27" ht="15.75" customHeight="1">
      <c r="A62" s="936"/>
      <c r="B62" s="906" t="s">
        <v>405</v>
      </c>
      <c r="C62" s="906"/>
      <c r="D62" s="906"/>
      <c r="E62" s="906"/>
      <c r="F62" s="906"/>
      <c r="G62" s="906" t="str">
        <f>IF(項目一覧!$C$18=0,"",項目一覧!$C$18)</f>
        <v/>
      </c>
      <c r="H62" s="906"/>
      <c r="J62" s="906"/>
      <c r="K62" s="906"/>
      <c r="L62" s="906"/>
      <c r="M62" s="906"/>
      <c r="N62" s="906"/>
      <c r="O62" s="906"/>
      <c r="P62" s="906"/>
      <c r="Q62" s="906"/>
      <c r="R62" s="906"/>
      <c r="S62" s="906"/>
      <c r="T62" s="906"/>
      <c r="U62" s="906"/>
      <c r="V62" s="906"/>
      <c r="W62" s="906"/>
      <c r="X62" s="906"/>
      <c r="Y62" s="906"/>
      <c r="Z62" s="906"/>
      <c r="AA62" s="906"/>
    </row>
    <row r="63" spans="1:27" ht="15.75" customHeight="1">
      <c r="A63" s="940"/>
      <c r="B63" s="935" t="s">
        <v>404</v>
      </c>
      <c r="C63" s="935"/>
      <c r="D63" s="935"/>
      <c r="E63" s="935"/>
      <c r="F63" s="935"/>
      <c r="G63" s="935" t="str">
        <f>IF(項目一覧!$C$19=0,"",項目一覧!$C$19)</f>
        <v/>
      </c>
      <c r="H63" s="935"/>
      <c r="I63" s="974"/>
      <c r="J63" s="935"/>
      <c r="K63" s="935"/>
      <c r="L63" s="935"/>
      <c r="M63" s="935"/>
      <c r="N63" s="935"/>
      <c r="O63" s="935"/>
      <c r="P63" s="935"/>
      <c r="Q63" s="935"/>
      <c r="R63" s="935"/>
      <c r="S63" s="935"/>
      <c r="T63" s="935"/>
      <c r="U63" s="935"/>
      <c r="V63" s="935"/>
      <c r="W63" s="935"/>
      <c r="X63" s="935"/>
      <c r="Y63" s="935"/>
      <c r="Z63" s="935"/>
      <c r="AA63" s="935"/>
    </row>
    <row r="64" spans="1:27" ht="15.75" customHeight="1">
      <c r="A64" s="936" t="s">
        <v>323</v>
      </c>
      <c r="B64" s="906" t="s">
        <v>428</v>
      </c>
      <c r="C64" s="906"/>
      <c r="D64" s="906"/>
      <c r="E64" s="906"/>
      <c r="F64" s="906"/>
      <c r="G64" s="906"/>
      <c r="H64" s="906"/>
      <c r="J64" s="906"/>
      <c r="K64" s="906"/>
      <c r="L64" s="906"/>
      <c r="M64" s="906"/>
      <c r="N64" s="906"/>
      <c r="O64" s="906"/>
      <c r="P64" s="906"/>
      <c r="Q64" s="906"/>
      <c r="R64" s="906"/>
      <c r="S64" s="906"/>
      <c r="T64" s="906"/>
      <c r="U64" s="906"/>
      <c r="V64" s="906"/>
      <c r="W64" s="906"/>
      <c r="X64" s="906"/>
      <c r="Y64" s="906"/>
      <c r="Z64" s="906"/>
      <c r="AA64" s="906"/>
    </row>
    <row r="65" spans="1:28" ht="18" customHeight="1">
      <c r="A65" s="936"/>
      <c r="B65" s="906" t="s">
        <v>427</v>
      </c>
      <c r="C65" s="906"/>
      <c r="D65" s="906"/>
      <c r="E65" s="906"/>
      <c r="F65" s="906"/>
      <c r="G65" s="906"/>
      <c r="H65" s="906"/>
      <c r="I65" s="906"/>
      <c r="J65" s="906"/>
      <c r="K65" s="906"/>
      <c r="L65" s="906"/>
      <c r="M65" s="906"/>
      <c r="N65" s="906"/>
      <c r="O65" s="906"/>
      <c r="P65" s="906"/>
      <c r="Q65" s="906"/>
      <c r="R65" s="906"/>
      <c r="S65" s="906"/>
      <c r="T65" s="906"/>
      <c r="U65" s="906"/>
      <c r="V65" s="906"/>
      <c r="W65" s="906"/>
      <c r="X65" s="906"/>
      <c r="Y65" s="906"/>
      <c r="Z65" s="906"/>
      <c r="AA65" s="906"/>
    </row>
    <row r="66" spans="1:28" ht="15.75" customHeight="1">
      <c r="A66" s="936"/>
      <c r="B66" s="906" t="s">
        <v>409</v>
      </c>
      <c r="C66" s="906"/>
      <c r="D66" s="906"/>
      <c r="E66" s="906"/>
      <c r="F66" s="906"/>
      <c r="G66" s="943" t="str">
        <f>IF(項目一覧!$C$22=0,"","("&amp;項目一覧!$C$22&amp;") 建築士  （"&amp;項目一覧!$C$23&amp;"）登録　第　 "&amp;項目一覧!$C$24&amp;"　号")</f>
        <v>() 建築士  （）登録　第　 　号</v>
      </c>
      <c r="H66" s="906"/>
      <c r="J66" s="906"/>
      <c r="K66" s="906"/>
      <c r="L66" s="906"/>
      <c r="M66" s="906"/>
      <c r="N66" s="906"/>
      <c r="O66" s="906"/>
      <c r="P66" s="906"/>
      <c r="Q66" s="906"/>
      <c r="R66" s="906"/>
      <c r="S66" s="906"/>
      <c r="T66" s="906"/>
      <c r="U66" s="906"/>
      <c r="V66" s="906"/>
      <c r="W66" s="906"/>
      <c r="X66" s="906"/>
      <c r="Y66" s="906"/>
      <c r="Z66" s="906"/>
      <c r="AA66" s="906"/>
    </row>
    <row r="67" spans="1:28" ht="15.75" customHeight="1">
      <c r="A67" s="936"/>
      <c r="B67" s="906" t="s">
        <v>408</v>
      </c>
      <c r="C67" s="906"/>
      <c r="D67" s="906"/>
      <c r="E67" s="906"/>
      <c r="F67" s="906"/>
      <c r="G67" s="906" t="str">
        <f>IF(項目一覧!$C$25=0,"",項目一覧!$C$25)</f>
        <v/>
      </c>
      <c r="H67" s="906"/>
      <c r="J67" s="906"/>
      <c r="K67" s="906"/>
      <c r="L67" s="906"/>
      <c r="M67" s="906"/>
      <c r="N67" s="906"/>
      <c r="O67" s="906"/>
      <c r="P67" s="906"/>
      <c r="Q67" s="906"/>
      <c r="R67" s="906"/>
      <c r="S67" s="906"/>
      <c r="T67" s="906"/>
      <c r="U67" s="906"/>
      <c r="V67" s="906"/>
      <c r="W67" s="906"/>
      <c r="X67" s="906"/>
      <c r="Y67" s="906"/>
      <c r="Z67" s="906"/>
      <c r="AA67" s="906"/>
    </row>
    <row r="68" spans="1:28" ht="15.75" customHeight="1">
      <c r="A68" s="945"/>
      <c r="B68" s="906" t="s">
        <v>407</v>
      </c>
      <c r="C68" s="906"/>
      <c r="D68" s="906"/>
      <c r="E68" s="906"/>
      <c r="F68" s="906"/>
      <c r="G68" s="1200" t="str">
        <f>IF(項目一覧!$C$27=0,"","("&amp;項目一覧!$C$27&amp;") 建築士事務所  （"&amp;項目一覧!$C$28&amp;"）知事登録　第　 "&amp;項目一覧!$C$29&amp;"　号")</f>
        <v>() 建築士事務所  （）知事登録　第　 　号</v>
      </c>
      <c r="H68" s="906"/>
    </row>
    <row r="69" spans="1:28" ht="15.75" customHeight="1">
      <c r="A69" s="945"/>
      <c r="B69" s="906"/>
      <c r="C69" s="906"/>
      <c r="D69" s="906"/>
      <c r="E69" s="906"/>
      <c r="F69" s="906"/>
      <c r="G69" s="906" t="str">
        <f>IF(項目一覧!$C$30=0,"",項目一覧!$C$30)</f>
        <v/>
      </c>
      <c r="H69" s="906"/>
      <c r="J69" s="906"/>
      <c r="K69" s="906"/>
      <c r="L69" s="906"/>
      <c r="M69" s="906"/>
      <c r="N69" s="906"/>
      <c r="O69" s="906"/>
      <c r="P69" s="906"/>
      <c r="Q69" s="906"/>
      <c r="R69" s="906"/>
      <c r="S69" s="906"/>
      <c r="T69" s="906"/>
      <c r="U69" s="906"/>
      <c r="V69" s="906"/>
      <c r="W69" s="906"/>
      <c r="X69" s="906"/>
      <c r="Y69" s="906"/>
      <c r="Z69" s="906"/>
      <c r="AA69" s="906"/>
    </row>
    <row r="70" spans="1:28" ht="15.75" customHeight="1">
      <c r="A70" s="945"/>
      <c r="B70" s="906" t="s">
        <v>406</v>
      </c>
      <c r="C70" s="906"/>
      <c r="D70" s="906"/>
      <c r="E70" s="906"/>
      <c r="F70" s="906"/>
      <c r="G70" s="906" t="str">
        <f>IF(項目一覧!$C$31=0,"",項目一覧!$C$31)</f>
        <v/>
      </c>
      <c r="H70" s="906"/>
      <c r="J70" s="906"/>
      <c r="K70" s="906"/>
      <c r="L70" s="906"/>
      <c r="M70" s="906"/>
      <c r="N70" s="906"/>
      <c r="O70" s="906"/>
      <c r="P70" s="906"/>
      <c r="Q70" s="906"/>
      <c r="R70" s="906"/>
      <c r="S70" s="906"/>
      <c r="T70" s="906"/>
      <c r="U70" s="906"/>
      <c r="V70" s="906"/>
      <c r="W70" s="906"/>
      <c r="X70" s="906"/>
      <c r="Y70" s="906"/>
      <c r="Z70" s="906"/>
      <c r="AA70" s="906"/>
    </row>
    <row r="71" spans="1:28" ht="15.75" customHeight="1">
      <c r="A71" s="945"/>
      <c r="B71" s="906" t="s">
        <v>405</v>
      </c>
      <c r="C71" s="906"/>
      <c r="D71" s="906"/>
      <c r="E71" s="906"/>
      <c r="F71" s="906"/>
      <c r="G71" s="906" t="str">
        <f>IF(項目一覧!$C$32=0,"",項目一覧!$C$32)</f>
        <v/>
      </c>
      <c r="H71" s="906"/>
      <c r="J71" s="906"/>
      <c r="K71" s="906"/>
      <c r="L71" s="906"/>
      <c r="M71" s="906"/>
      <c r="N71" s="906"/>
      <c r="O71" s="906"/>
      <c r="P71" s="906"/>
      <c r="Q71" s="906"/>
      <c r="R71" s="906"/>
      <c r="S71" s="906"/>
      <c r="T71" s="906"/>
      <c r="U71" s="906"/>
      <c r="V71" s="906"/>
      <c r="W71" s="906"/>
      <c r="X71" s="906"/>
      <c r="Y71" s="906"/>
      <c r="Z71" s="906"/>
      <c r="AA71" s="906"/>
    </row>
    <row r="72" spans="1:28" ht="15.75" customHeight="1">
      <c r="A72" s="945"/>
      <c r="B72" s="906" t="s">
        <v>404</v>
      </c>
      <c r="C72" s="906"/>
      <c r="D72" s="906"/>
      <c r="E72" s="906"/>
      <c r="F72" s="906"/>
      <c r="G72" s="906" t="str">
        <f>IF(項目一覧!$C$33=0,"",項目一覧!$C$33)</f>
        <v/>
      </c>
      <c r="H72" s="906"/>
      <c r="J72" s="906"/>
      <c r="K72" s="906"/>
      <c r="L72" s="906"/>
      <c r="M72" s="906"/>
      <c r="N72" s="906"/>
      <c r="O72" s="906"/>
      <c r="P72" s="906"/>
      <c r="Q72" s="906"/>
      <c r="R72" s="906"/>
      <c r="S72" s="906"/>
      <c r="T72" s="906"/>
      <c r="U72" s="906"/>
      <c r="V72" s="906"/>
      <c r="W72" s="906"/>
      <c r="X72" s="906"/>
      <c r="Y72" s="906"/>
      <c r="Z72" s="906"/>
      <c r="AA72" s="906"/>
    </row>
    <row r="73" spans="1:28" ht="18" customHeight="1">
      <c r="A73" s="945"/>
      <c r="B73" s="902" t="s">
        <v>712</v>
      </c>
      <c r="C73" s="906"/>
      <c r="D73" s="906"/>
      <c r="E73" s="906"/>
      <c r="F73" s="906"/>
      <c r="G73" s="1680" t="str">
        <f>IF(項目一覧!$C$35=0,"",項目一覧!$C$35)</f>
        <v/>
      </c>
      <c r="H73" s="1680"/>
      <c r="I73" s="1680"/>
      <c r="J73" s="1680"/>
      <c r="K73" s="1680"/>
      <c r="L73" s="1680"/>
      <c r="M73" s="1680"/>
      <c r="N73" s="1680"/>
      <c r="O73" s="1680"/>
      <c r="P73" s="1680"/>
      <c r="Q73" s="1680"/>
      <c r="R73" s="1680"/>
      <c r="S73" s="1680"/>
      <c r="T73" s="1680"/>
      <c r="U73" s="1680"/>
      <c r="V73" s="1680"/>
      <c r="W73" s="1680"/>
      <c r="X73" s="1680"/>
      <c r="Y73" s="1680"/>
      <c r="Z73" s="1680"/>
      <c r="AA73" s="1680"/>
      <c r="AB73" s="1680"/>
    </row>
    <row r="74" spans="1:28" ht="8.25" customHeight="1">
      <c r="A74" s="945"/>
      <c r="B74" s="906"/>
      <c r="C74" s="906"/>
      <c r="D74" s="906"/>
      <c r="E74" s="906"/>
      <c r="F74" s="906"/>
      <c r="G74" s="1680"/>
      <c r="H74" s="1680"/>
      <c r="I74" s="1680"/>
      <c r="J74" s="1680"/>
      <c r="K74" s="1680"/>
      <c r="L74" s="1680"/>
      <c r="M74" s="1680"/>
      <c r="N74" s="1680"/>
      <c r="O74" s="1680"/>
      <c r="P74" s="1680"/>
      <c r="Q74" s="1680"/>
      <c r="R74" s="1680"/>
      <c r="S74" s="1680"/>
      <c r="T74" s="1680"/>
      <c r="U74" s="1680"/>
      <c r="V74" s="1680"/>
      <c r="W74" s="1680"/>
      <c r="X74" s="1680"/>
      <c r="Y74" s="1680"/>
      <c r="Z74" s="1680"/>
      <c r="AA74" s="1680"/>
      <c r="AB74" s="1680"/>
    </row>
    <row r="75" spans="1:28" ht="15" customHeight="1">
      <c r="A75" s="936"/>
      <c r="B75" s="906" t="s">
        <v>426</v>
      </c>
      <c r="C75" s="906"/>
      <c r="D75" s="906"/>
      <c r="E75" s="906"/>
      <c r="F75" s="906"/>
      <c r="G75" s="906"/>
      <c r="H75" s="906"/>
      <c r="I75" s="906"/>
      <c r="J75" s="906"/>
      <c r="K75" s="906"/>
      <c r="L75" s="906"/>
      <c r="M75" s="906"/>
      <c r="N75" s="906"/>
      <c r="O75" s="906"/>
      <c r="P75" s="906"/>
      <c r="Q75" s="906"/>
      <c r="R75" s="906"/>
      <c r="S75" s="906"/>
      <c r="T75" s="906"/>
      <c r="U75" s="906"/>
      <c r="V75" s="906"/>
      <c r="W75" s="906"/>
      <c r="X75" s="906"/>
      <c r="Y75" s="906"/>
      <c r="Z75" s="906"/>
      <c r="AA75" s="906"/>
    </row>
    <row r="76" spans="1:28" ht="18" customHeight="1">
      <c r="A76" s="936"/>
      <c r="B76" s="906" t="s">
        <v>409</v>
      </c>
      <c r="C76" s="906"/>
      <c r="D76" s="906"/>
      <c r="E76" s="906"/>
      <c r="F76" s="906"/>
      <c r="G76" s="943" t="str">
        <f>IF(項目一覧!$C$189=0,"","("&amp;項目一覧!$C$189&amp;") 建築士  （"&amp;項目一覧!$C$190&amp;"）登録　第　 "&amp;項目一覧!$C$191&amp;"　号")</f>
        <v>() 建築士  （）登録　第　 　号</v>
      </c>
      <c r="J76" s="906"/>
      <c r="K76" s="906"/>
      <c r="L76" s="906"/>
      <c r="M76" s="906"/>
      <c r="N76" s="906"/>
      <c r="O76" s="906"/>
      <c r="P76" s="906"/>
      <c r="Q76" s="906"/>
      <c r="R76" s="906"/>
      <c r="S76" s="906"/>
      <c r="T76" s="906"/>
      <c r="U76" s="906"/>
      <c r="V76" s="906"/>
      <c r="W76" s="906"/>
      <c r="X76" s="906"/>
      <c r="Y76" s="906"/>
      <c r="Z76" s="906"/>
      <c r="AA76" s="906"/>
    </row>
    <row r="77" spans="1:28" ht="18" customHeight="1">
      <c r="A77" s="936"/>
      <c r="B77" s="906" t="s">
        <v>408</v>
      </c>
      <c r="C77" s="906"/>
      <c r="D77" s="906"/>
      <c r="E77" s="906"/>
      <c r="F77" s="906"/>
      <c r="G77" s="906" t="str">
        <f>IF(項目一覧!$C$192=0,"",項目一覧!$C$192)</f>
        <v/>
      </c>
      <c r="J77" s="906"/>
      <c r="K77" s="906"/>
      <c r="L77" s="906"/>
      <c r="M77" s="906"/>
      <c r="N77" s="906"/>
      <c r="O77" s="906"/>
      <c r="P77" s="906"/>
      <c r="Q77" s="906"/>
      <c r="R77" s="906"/>
      <c r="S77" s="906"/>
      <c r="T77" s="906"/>
      <c r="U77" s="906"/>
      <c r="V77" s="906"/>
      <c r="W77" s="906"/>
      <c r="X77" s="906"/>
      <c r="Y77" s="906"/>
      <c r="Z77" s="906"/>
      <c r="AA77" s="906"/>
    </row>
    <row r="78" spans="1:28" ht="18" customHeight="1">
      <c r="A78" s="945"/>
      <c r="B78" s="906" t="s">
        <v>407</v>
      </c>
      <c r="C78" s="906"/>
      <c r="D78" s="906"/>
      <c r="E78" s="906"/>
      <c r="F78" s="906"/>
      <c r="G78" s="906" t="str">
        <f>IF(項目一覧!$C$194=0,"","("&amp;項目一覧!$C$194&amp;") 建築士事務所  （"&amp;項目一覧!$C$195&amp;"）知事登録　第　 "&amp;項目一覧!$C$196&amp;"　号")</f>
        <v>() 建築士事務所  （）知事登録　第　 　号</v>
      </c>
      <c r="H78" s="1200"/>
    </row>
    <row r="79" spans="1:28" ht="18" customHeight="1">
      <c r="A79" s="945"/>
      <c r="B79" s="906"/>
      <c r="C79" s="906"/>
      <c r="D79" s="906"/>
      <c r="E79" s="906"/>
      <c r="F79" s="906"/>
      <c r="G79" s="906" t="str">
        <f>IF(項目一覧!$C$197=0,"",項目一覧!$C$197)</f>
        <v/>
      </c>
      <c r="J79" s="906"/>
      <c r="K79" s="906"/>
      <c r="L79" s="906"/>
      <c r="M79" s="906"/>
      <c r="N79" s="906"/>
      <c r="O79" s="906"/>
      <c r="P79" s="906"/>
      <c r="Q79" s="906"/>
      <c r="R79" s="906"/>
      <c r="S79" s="906"/>
      <c r="T79" s="906"/>
      <c r="U79" s="906"/>
      <c r="V79" s="906"/>
      <c r="W79" s="906"/>
      <c r="X79" s="906"/>
      <c r="Y79" s="906"/>
      <c r="Z79" s="906"/>
      <c r="AA79" s="906"/>
    </row>
    <row r="80" spans="1:28" ht="18" customHeight="1">
      <c r="A80" s="945"/>
      <c r="B80" s="906" t="s">
        <v>406</v>
      </c>
      <c r="C80" s="906"/>
      <c r="D80" s="906"/>
      <c r="E80" s="906"/>
      <c r="F80" s="906"/>
      <c r="G80" s="906" t="str">
        <f>IF(項目一覧!$C$198=0,"",項目一覧!$C$198)</f>
        <v/>
      </c>
      <c r="J80" s="906"/>
      <c r="K80" s="906"/>
      <c r="L80" s="906"/>
      <c r="M80" s="906"/>
      <c r="N80" s="906"/>
      <c r="O80" s="906"/>
      <c r="P80" s="906"/>
      <c r="Q80" s="906"/>
      <c r="R80" s="906"/>
      <c r="S80" s="906"/>
      <c r="T80" s="906"/>
      <c r="U80" s="906"/>
      <c r="V80" s="906"/>
      <c r="W80" s="906"/>
      <c r="X80" s="906"/>
      <c r="Y80" s="906"/>
      <c r="Z80" s="906"/>
      <c r="AA80" s="906"/>
    </row>
    <row r="81" spans="1:28" ht="18" customHeight="1">
      <c r="A81" s="945"/>
      <c r="B81" s="906" t="s">
        <v>405</v>
      </c>
      <c r="C81" s="906"/>
      <c r="D81" s="906"/>
      <c r="E81" s="906"/>
      <c r="F81" s="906"/>
      <c r="G81" s="2125" t="str">
        <f>IF(項目一覧!$C$199=0,"",項目一覧!$C$199)</f>
        <v/>
      </c>
      <c r="H81" s="2126"/>
      <c r="I81" s="2126"/>
      <c r="J81" s="2126"/>
      <c r="K81" s="2126"/>
      <c r="L81" s="2126"/>
      <c r="M81" s="2126"/>
      <c r="N81" s="2126"/>
      <c r="O81" s="2126"/>
      <c r="P81" s="2126"/>
      <c r="Q81" s="2126"/>
      <c r="R81" s="2126"/>
      <c r="S81" s="2126"/>
      <c r="T81" s="2126"/>
      <c r="U81" s="2126"/>
      <c r="V81" s="2126"/>
      <c r="W81" s="2126"/>
      <c r="X81" s="2126"/>
      <c r="Y81" s="2126"/>
      <c r="Z81" s="2126"/>
      <c r="AA81" s="2126"/>
      <c r="AB81" s="2126"/>
    </row>
    <row r="82" spans="1:28" ht="18" customHeight="1">
      <c r="A82" s="945"/>
      <c r="B82" s="906" t="s">
        <v>404</v>
      </c>
      <c r="C82" s="906"/>
      <c r="D82" s="906"/>
      <c r="E82" s="906"/>
      <c r="F82" s="906"/>
      <c r="G82" s="906" t="str">
        <f>IF(項目一覧!$C$200=0,"",項目一覧!$C$200)</f>
        <v/>
      </c>
      <c r="J82" s="906"/>
      <c r="K82" s="906"/>
      <c r="L82" s="906"/>
      <c r="M82" s="906"/>
      <c r="N82" s="906"/>
      <c r="O82" s="906"/>
      <c r="P82" s="906"/>
      <c r="Q82" s="906"/>
      <c r="R82" s="906"/>
      <c r="S82" s="906"/>
      <c r="T82" s="906"/>
      <c r="U82" s="906"/>
      <c r="V82" s="906"/>
      <c r="W82" s="906"/>
      <c r="X82" s="906"/>
      <c r="Y82" s="906"/>
      <c r="Z82" s="906"/>
      <c r="AA82" s="906"/>
    </row>
    <row r="83" spans="1:28" ht="18" customHeight="1">
      <c r="A83" s="945"/>
      <c r="B83" s="902" t="s">
        <v>712</v>
      </c>
      <c r="C83" s="906"/>
      <c r="D83" s="906"/>
      <c r="E83" s="906"/>
      <c r="F83" s="906"/>
      <c r="G83" s="1680" t="str">
        <f>IF(項目一覧!$C$202=0,"",項目一覧!$C$202)</f>
        <v/>
      </c>
      <c r="H83" s="1680"/>
      <c r="I83" s="1680"/>
      <c r="J83" s="1680"/>
      <c r="K83" s="1680"/>
      <c r="L83" s="1680"/>
      <c r="M83" s="1680"/>
      <c r="N83" s="1680"/>
      <c r="O83" s="1680"/>
      <c r="P83" s="1680"/>
      <c r="Q83" s="1680"/>
      <c r="R83" s="1680"/>
      <c r="S83" s="1680"/>
      <c r="T83" s="1680"/>
      <c r="U83" s="1680"/>
      <c r="V83" s="1680"/>
      <c r="W83" s="1680"/>
      <c r="X83" s="1680"/>
      <c r="Y83" s="1680"/>
      <c r="Z83" s="1680"/>
      <c r="AA83" s="1680"/>
      <c r="AB83" s="1680"/>
    </row>
    <row r="84" spans="1:28" ht="9" customHeight="1">
      <c r="A84" s="936"/>
      <c r="B84" s="906"/>
      <c r="C84" s="906"/>
      <c r="D84" s="906"/>
      <c r="E84" s="906"/>
      <c r="F84" s="906"/>
      <c r="G84" s="1680"/>
      <c r="H84" s="1680"/>
      <c r="I84" s="1680"/>
      <c r="J84" s="1680"/>
      <c r="K84" s="1680"/>
      <c r="L84" s="1680"/>
      <c r="M84" s="1680"/>
      <c r="N84" s="1680"/>
      <c r="O84" s="1680"/>
      <c r="P84" s="1680"/>
      <c r="Q84" s="1680"/>
      <c r="R84" s="1680"/>
      <c r="S84" s="1680"/>
      <c r="T84" s="1680"/>
      <c r="U84" s="1680"/>
      <c r="V84" s="1680"/>
      <c r="W84" s="1680"/>
      <c r="X84" s="1680"/>
      <c r="Y84" s="1680"/>
      <c r="Z84" s="1680"/>
      <c r="AA84" s="1680"/>
      <c r="AB84" s="1680"/>
    </row>
    <row r="85" spans="1:28" ht="18" customHeight="1">
      <c r="A85" s="936"/>
      <c r="B85" s="906" t="s">
        <v>409</v>
      </c>
      <c r="C85" s="906"/>
      <c r="D85" s="906"/>
      <c r="E85" s="906"/>
      <c r="F85" s="906"/>
      <c r="G85" s="943" t="str">
        <f>IF(項目一覧!$C$203=0,"","("&amp;項目一覧!$C$203&amp;") 建築士  （"&amp;項目一覧!$C$204&amp;"）登録　第　 "&amp;項目一覧!$C$205&amp;"　号")</f>
        <v>() 建築士  （）登録　第　 　号</v>
      </c>
      <c r="J85" s="906"/>
      <c r="K85" s="906"/>
      <c r="L85" s="906"/>
      <c r="M85" s="906"/>
      <c r="N85" s="906"/>
      <c r="O85" s="906"/>
      <c r="P85" s="906"/>
      <c r="Q85" s="906"/>
      <c r="R85" s="906"/>
      <c r="S85" s="906"/>
      <c r="T85" s="906"/>
      <c r="U85" s="906"/>
      <c r="V85" s="906"/>
      <c r="W85" s="906"/>
      <c r="X85" s="906"/>
      <c r="Y85" s="906"/>
      <c r="Z85" s="906"/>
      <c r="AA85" s="906"/>
    </row>
    <row r="86" spans="1:28" ht="18" customHeight="1">
      <c r="A86" s="936"/>
      <c r="B86" s="906" t="s">
        <v>408</v>
      </c>
      <c r="C86" s="906"/>
      <c r="D86" s="906"/>
      <c r="E86" s="906"/>
      <c r="F86" s="906"/>
      <c r="G86" s="906" t="str">
        <f>IF(項目一覧!$C$206=0,"",項目一覧!$C$206)</f>
        <v/>
      </c>
      <c r="J86" s="906"/>
      <c r="K86" s="906"/>
      <c r="L86" s="906"/>
      <c r="M86" s="906"/>
      <c r="N86" s="906"/>
      <c r="O86" s="906"/>
      <c r="P86" s="906"/>
      <c r="Q86" s="906"/>
      <c r="R86" s="906"/>
      <c r="S86" s="906"/>
      <c r="T86" s="906"/>
      <c r="U86" s="906"/>
      <c r="V86" s="906"/>
      <c r="W86" s="906"/>
      <c r="X86" s="906"/>
      <c r="Y86" s="906"/>
      <c r="Z86" s="906"/>
      <c r="AA86" s="906"/>
    </row>
    <row r="87" spans="1:28" ht="18" customHeight="1">
      <c r="A87" s="945"/>
      <c r="B87" s="906" t="s">
        <v>407</v>
      </c>
      <c r="C87" s="906"/>
      <c r="D87" s="906"/>
      <c r="E87" s="906"/>
      <c r="F87" s="906"/>
      <c r="G87" s="1200" t="str">
        <f>IF(項目一覧!$C$208=0,"","("&amp;項目一覧!$C$208&amp;") 建築士事務所  （"&amp;項目一覧!$C$209&amp;"）知事登録　第　 "&amp;項目一覧!$C$210&amp;"　号")</f>
        <v>() 建築士事務所  （）知事登録　第　 　号</v>
      </c>
    </row>
    <row r="88" spans="1:28" ht="18" customHeight="1">
      <c r="A88" s="945"/>
      <c r="B88" s="906"/>
      <c r="C88" s="906"/>
      <c r="D88" s="906"/>
      <c r="E88" s="906"/>
      <c r="F88" s="906"/>
      <c r="G88" s="906" t="str">
        <f>IF(項目一覧!$C$211=0,"",項目一覧!$C$211)</f>
        <v/>
      </c>
      <c r="J88" s="906"/>
      <c r="K88" s="906"/>
      <c r="L88" s="906"/>
      <c r="M88" s="906"/>
      <c r="N88" s="906"/>
      <c r="O88" s="906"/>
      <c r="P88" s="906"/>
      <c r="Q88" s="906"/>
      <c r="R88" s="906"/>
      <c r="S88" s="906"/>
      <c r="T88" s="906"/>
      <c r="U88" s="906"/>
      <c r="V88" s="906"/>
      <c r="W88" s="906"/>
      <c r="X88" s="906"/>
      <c r="Y88" s="906"/>
      <c r="Z88" s="906"/>
      <c r="AA88" s="906"/>
    </row>
    <row r="89" spans="1:28" ht="18" customHeight="1">
      <c r="A89" s="945"/>
      <c r="B89" s="906" t="s">
        <v>406</v>
      </c>
      <c r="C89" s="906"/>
      <c r="D89" s="906"/>
      <c r="E89" s="906"/>
      <c r="F89" s="906"/>
      <c r="G89" s="906" t="str">
        <f>IF(項目一覧!$C$212=0,"",項目一覧!$C$212)</f>
        <v/>
      </c>
      <c r="J89" s="906"/>
      <c r="K89" s="906"/>
      <c r="L89" s="906"/>
      <c r="M89" s="906"/>
      <c r="N89" s="906"/>
      <c r="O89" s="906"/>
      <c r="P89" s="906"/>
      <c r="Q89" s="906"/>
      <c r="R89" s="906"/>
      <c r="S89" s="906"/>
      <c r="T89" s="906"/>
      <c r="U89" s="906"/>
      <c r="V89" s="906"/>
      <c r="W89" s="906"/>
      <c r="X89" s="906"/>
      <c r="Y89" s="906"/>
      <c r="Z89" s="906"/>
      <c r="AA89" s="906"/>
    </row>
    <row r="90" spans="1:28" ht="18" customHeight="1">
      <c r="A90" s="945"/>
      <c r="B90" s="906" t="s">
        <v>405</v>
      </c>
      <c r="C90" s="906"/>
      <c r="D90" s="906"/>
      <c r="E90" s="906"/>
      <c r="F90" s="906"/>
      <c r="G90" s="2125" t="str">
        <f>IF(項目一覧!$C$213=0,"",項目一覧!$C$213)</f>
        <v/>
      </c>
      <c r="H90" s="2126"/>
      <c r="I90" s="2126"/>
      <c r="J90" s="2126"/>
      <c r="K90" s="2126"/>
      <c r="L90" s="2126"/>
      <c r="M90" s="2126"/>
      <c r="N90" s="2126"/>
      <c r="O90" s="2126"/>
      <c r="P90" s="2126"/>
      <c r="Q90" s="2126"/>
      <c r="R90" s="2126"/>
      <c r="S90" s="2126"/>
      <c r="T90" s="2126"/>
      <c r="U90" s="2126"/>
      <c r="V90" s="2126"/>
      <c r="W90" s="2126"/>
      <c r="X90" s="2126"/>
      <c r="Y90" s="2126"/>
      <c r="Z90" s="2126"/>
      <c r="AA90" s="2126"/>
      <c r="AB90" s="2126"/>
    </row>
    <row r="91" spans="1:28" ht="18" customHeight="1">
      <c r="A91" s="945"/>
      <c r="B91" s="906" t="s">
        <v>404</v>
      </c>
      <c r="C91" s="906"/>
      <c r="D91" s="906"/>
      <c r="E91" s="906"/>
      <c r="F91" s="906"/>
      <c r="G91" s="906" t="str">
        <f>IF(項目一覧!$C$214=0,"",項目一覧!$C$214)</f>
        <v/>
      </c>
      <c r="J91" s="906"/>
      <c r="K91" s="906"/>
      <c r="L91" s="906"/>
      <c r="M91" s="906"/>
      <c r="N91" s="906"/>
      <c r="O91" s="906"/>
      <c r="P91" s="906"/>
      <c r="Q91" s="906"/>
      <c r="R91" s="906"/>
      <c r="S91" s="906"/>
      <c r="T91" s="906"/>
      <c r="U91" s="906"/>
      <c r="V91" s="906"/>
      <c r="W91" s="906"/>
      <c r="X91" s="906"/>
      <c r="Y91" s="906"/>
      <c r="Z91" s="906"/>
      <c r="AA91" s="906"/>
    </row>
    <row r="92" spans="1:28" ht="18" customHeight="1">
      <c r="A92" s="945"/>
      <c r="B92" s="902" t="s">
        <v>712</v>
      </c>
      <c r="C92" s="906"/>
      <c r="D92" s="906"/>
      <c r="E92" s="906"/>
      <c r="F92" s="906"/>
      <c r="G92" s="1680" t="str">
        <f>IF(項目一覧!$C$216=0,"",項目一覧!$C$216)</f>
        <v/>
      </c>
      <c r="H92" s="1680"/>
      <c r="I92" s="1680"/>
      <c r="J92" s="1680"/>
      <c r="K92" s="1680"/>
      <c r="L92" s="1680"/>
      <c r="M92" s="1680"/>
      <c r="N92" s="1680"/>
      <c r="O92" s="1680"/>
      <c r="P92" s="1680"/>
      <c r="Q92" s="1680"/>
      <c r="R92" s="1680"/>
      <c r="S92" s="1680"/>
      <c r="T92" s="1680"/>
      <c r="U92" s="1680"/>
      <c r="V92" s="1680"/>
      <c r="W92" s="1680"/>
      <c r="X92" s="1680"/>
      <c r="Y92" s="1680"/>
      <c r="Z92" s="1680"/>
      <c r="AA92" s="1680"/>
      <c r="AB92" s="1680"/>
    </row>
    <row r="93" spans="1:28" ht="8.25" customHeight="1">
      <c r="A93" s="936"/>
      <c r="B93" s="906"/>
      <c r="C93" s="906"/>
      <c r="D93" s="906"/>
      <c r="E93" s="906"/>
      <c r="F93" s="906"/>
      <c r="G93" s="1680"/>
      <c r="H93" s="1680"/>
      <c r="I93" s="1680"/>
      <c r="J93" s="1680"/>
      <c r="K93" s="1680"/>
      <c r="L93" s="1680"/>
      <c r="M93" s="1680"/>
      <c r="N93" s="1680"/>
      <c r="O93" s="1680"/>
      <c r="P93" s="1680"/>
      <c r="Q93" s="1680"/>
      <c r="R93" s="1680"/>
      <c r="S93" s="1680"/>
      <c r="T93" s="1680"/>
      <c r="U93" s="1680"/>
      <c r="V93" s="1680"/>
      <c r="W93" s="1680"/>
      <c r="X93" s="1680"/>
      <c r="Y93" s="1680"/>
      <c r="Z93" s="1680"/>
      <c r="AA93" s="1680"/>
      <c r="AB93" s="1680"/>
    </row>
    <row r="94" spans="1:28" ht="18" customHeight="1">
      <c r="A94" s="936"/>
      <c r="B94" s="906" t="s">
        <v>409</v>
      </c>
      <c r="C94" s="906"/>
      <c r="D94" s="906"/>
      <c r="E94" s="906"/>
      <c r="F94" s="906"/>
      <c r="G94" s="943" t="str">
        <f>IF(項目一覧!$C$217=0,"","("&amp;項目一覧!$C$217&amp;") 建築士  （"&amp;項目一覧!$C$218&amp;"）登録　第　 "&amp;項目一覧!$C$219&amp;"　号")</f>
        <v>() 建築士  （）登録　第　 　号</v>
      </c>
      <c r="J94" s="906"/>
      <c r="K94" s="906"/>
      <c r="L94" s="906"/>
      <c r="M94" s="906"/>
      <c r="N94" s="906"/>
      <c r="O94" s="906"/>
      <c r="P94" s="906"/>
      <c r="Q94" s="906"/>
      <c r="R94" s="906"/>
      <c r="S94" s="906"/>
      <c r="T94" s="906"/>
      <c r="U94" s="906"/>
      <c r="V94" s="906"/>
      <c r="W94" s="906"/>
      <c r="X94" s="906"/>
      <c r="Y94" s="906"/>
      <c r="Z94" s="906"/>
      <c r="AA94" s="906"/>
    </row>
    <row r="95" spans="1:28" ht="18" customHeight="1">
      <c r="A95" s="936"/>
      <c r="B95" s="906" t="s">
        <v>408</v>
      </c>
      <c r="C95" s="906"/>
      <c r="D95" s="906"/>
      <c r="E95" s="906"/>
      <c r="F95" s="906"/>
      <c r="G95" s="906" t="str">
        <f>IF(項目一覧!$C$220=0,"",項目一覧!$C$220)</f>
        <v/>
      </c>
      <c r="J95" s="906"/>
      <c r="K95" s="906"/>
      <c r="L95" s="906"/>
      <c r="M95" s="906"/>
      <c r="N95" s="906"/>
      <c r="O95" s="906"/>
      <c r="P95" s="906"/>
      <c r="Q95" s="906"/>
      <c r="R95" s="906"/>
      <c r="S95" s="906"/>
      <c r="T95" s="906"/>
      <c r="U95" s="906"/>
      <c r="V95" s="906"/>
      <c r="W95" s="906"/>
      <c r="X95" s="906"/>
      <c r="Y95" s="906"/>
      <c r="Z95" s="906"/>
      <c r="AA95" s="906"/>
    </row>
    <row r="96" spans="1:28" ht="18" customHeight="1">
      <c r="A96" s="945"/>
      <c r="B96" s="906" t="s">
        <v>407</v>
      </c>
      <c r="C96" s="906"/>
      <c r="D96" s="906"/>
      <c r="E96" s="906"/>
      <c r="F96" s="906"/>
      <c r="G96" s="1200" t="str">
        <f>IF(項目一覧!$C$222=0,"","("&amp;項目一覧!$C$222&amp;") 建築士事務所  （"&amp;項目一覧!$C$223&amp;"）知事登録　第　 "&amp;項目一覧!$C$224&amp;"　号")</f>
        <v>() 建築士事務所  （）知事登録　第　 　号</v>
      </c>
    </row>
    <row r="97" spans="1:28" ht="18" customHeight="1">
      <c r="A97" s="945"/>
      <c r="B97" s="906"/>
      <c r="C97" s="906"/>
      <c r="D97" s="906"/>
      <c r="E97" s="906"/>
      <c r="F97" s="906"/>
      <c r="G97" s="906" t="str">
        <f>IF(項目一覧!$C$225=0,"",項目一覧!$C$225)</f>
        <v/>
      </c>
      <c r="J97" s="906"/>
      <c r="K97" s="906"/>
      <c r="L97" s="906"/>
      <c r="M97" s="906"/>
      <c r="N97" s="906"/>
      <c r="O97" s="906"/>
      <c r="P97" s="906"/>
      <c r="Q97" s="906"/>
      <c r="R97" s="906"/>
      <c r="S97" s="906"/>
      <c r="T97" s="906"/>
      <c r="U97" s="906"/>
      <c r="V97" s="906"/>
      <c r="W97" s="906"/>
      <c r="X97" s="906"/>
      <c r="Y97" s="906"/>
      <c r="Z97" s="906"/>
      <c r="AA97" s="906"/>
    </row>
    <row r="98" spans="1:28" ht="18" customHeight="1">
      <c r="A98" s="945"/>
      <c r="B98" s="906" t="s">
        <v>406</v>
      </c>
      <c r="C98" s="906"/>
      <c r="D98" s="906"/>
      <c r="E98" s="906"/>
      <c r="F98" s="906"/>
      <c r="G98" s="906" t="str">
        <f>IF(項目一覧!$C$226=0,"",項目一覧!$C$226)</f>
        <v/>
      </c>
      <c r="J98" s="906"/>
      <c r="K98" s="906"/>
      <c r="L98" s="906"/>
      <c r="M98" s="906"/>
      <c r="N98" s="906"/>
      <c r="O98" s="906"/>
      <c r="P98" s="906"/>
      <c r="Q98" s="906"/>
      <c r="R98" s="906"/>
      <c r="S98" s="906"/>
      <c r="T98" s="906"/>
      <c r="U98" s="906"/>
      <c r="V98" s="906"/>
      <c r="W98" s="906"/>
      <c r="X98" s="906"/>
      <c r="Y98" s="906"/>
      <c r="Z98" s="906"/>
      <c r="AA98" s="906"/>
    </row>
    <row r="99" spans="1:28" ht="18" customHeight="1">
      <c r="A99" s="945"/>
      <c r="B99" s="906" t="s">
        <v>405</v>
      </c>
      <c r="C99" s="906"/>
      <c r="D99" s="906"/>
      <c r="E99" s="906"/>
      <c r="F99" s="906"/>
      <c r="G99" s="2125" t="str">
        <f>IF(項目一覧!$C$227=0,"",項目一覧!$C$227)</f>
        <v/>
      </c>
      <c r="H99" s="2126"/>
      <c r="I99" s="2126"/>
      <c r="J99" s="2126"/>
      <c r="K99" s="2126"/>
      <c r="L99" s="2126"/>
      <c r="M99" s="2126"/>
      <c r="N99" s="2126"/>
      <c r="O99" s="2126"/>
      <c r="P99" s="2126"/>
      <c r="Q99" s="2126"/>
      <c r="R99" s="2126"/>
      <c r="S99" s="2126"/>
      <c r="T99" s="2126"/>
      <c r="U99" s="2126"/>
      <c r="V99" s="2126"/>
      <c r="W99" s="2126"/>
      <c r="X99" s="2126"/>
      <c r="Y99" s="2126"/>
      <c r="Z99" s="2126"/>
      <c r="AA99" s="2126"/>
      <c r="AB99" s="2126"/>
    </row>
    <row r="100" spans="1:28" ht="18" customHeight="1">
      <c r="A100" s="945"/>
      <c r="B100" s="906" t="s">
        <v>404</v>
      </c>
      <c r="C100" s="906"/>
      <c r="D100" s="906"/>
      <c r="E100" s="906"/>
      <c r="F100" s="906"/>
      <c r="G100" s="906" t="str">
        <f>IF(項目一覧!$C$228=0,"",項目一覧!$C$228)</f>
        <v/>
      </c>
      <c r="J100" s="906"/>
      <c r="K100" s="906"/>
      <c r="L100" s="906"/>
      <c r="M100" s="906"/>
      <c r="N100" s="906"/>
      <c r="O100" s="906"/>
      <c r="P100" s="906"/>
      <c r="Q100" s="906"/>
      <c r="R100" s="906"/>
      <c r="S100" s="906"/>
      <c r="T100" s="906"/>
      <c r="U100" s="906"/>
      <c r="V100" s="906"/>
      <c r="W100" s="906"/>
      <c r="X100" s="906"/>
      <c r="Y100" s="906"/>
      <c r="Z100" s="906"/>
      <c r="AA100" s="906"/>
    </row>
    <row r="101" spans="1:28" ht="18" customHeight="1">
      <c r="A101" s="945"/>
      <c r="B101" s="902" t="s">
        <v>712</v>
      </c>
      <c r="C101" s="906"/>
      <c r="D101" s="906"/>
      <c r="E101" s="906"/>
      <c r="F101" s="906"/>
      <c r="G101" s="1680" t="str">
        <f>IF(項目一覧!$C$230=0,"",項目一覧!$C$230)</f>
        <v/>
      </c>
      <c r="H101" s="1680"/>
      <c r="I101" s="1680"/>
      <c r="J101" s="1680"/>
      <c r="K101" s="1680"/>
      <c r="L101" s="1680"/>
      <c r="M101" s="1680"/>
      <c r="N101" s="1680"/>
      <c r="O101" s="1680"/>
      <c r="P101" s="1680"/>
      <c r="Q101" s="1680"/>
      <c r="R101" s="1680"/>
      <c r="S101" s="1680"/>
      <c r="T101" s="1680"/>
      <c r="U101" s="1680"/>
      <c r="V101" s="1680"/>
      <c r="W101" s="1680"/>
      <c r="X101" s="1680"/>
      <c r="Y101" s="1680"/>
      <c r="Z101" s="1680"/>
      <c r="AA101" s="1680"/>
      <c r="AB101" s="1680"/>
    </row>
    <row r="102" spans="1:28" ht="11.25" customHeight="1">
      <c r="A102" s="951"/>
      <c r="B102" s="1072"/>
      <c r="C102" s="935"/>
      <c r="D102" s="935"/>
      <c r="E102" s="935"/>
      <c r="F102" s="935"/>
      <c r="G102" s="1681"/>
      <c r="H102" s="1681"/>
      <c r="I102" s="1681"/>
      <c r="J102" s="1681"/>
      <c r="K102" s="1681"/>
      <c r="L102" s="1681"/>
      <c r="M102" s="1681"/>
      <c r="N102" s="1681"/>
      <c r="O102" s="1681"/>
      <c r="P102" s="1681"/>
      <c r="Q102" s="1681"/>
      <c r="R102" s="1681"/>
      <c r="S102" s="1681"/>
      <c r="T102" s="1681"/>
      <c r="U102" s="1681"/>
      <c r="V102" s="1681"/>
      <c r="W102" s="1681"/>
      <c r="X102" s="1681"/>
      <c r="Y102" s="1681"/>
      <c r="Z102" s="1681"/>
      <c r="AA102" s="1681"/>
      <c r="AB102" s="1681"/>
    </row>
    <row r="103" spans="1:28" ht="15.75" customHeight="1">
      <c r="A103" s="936" t="s">
        <v>323</v>
      </c>
      <c r="B103" s="906" t="s">
        <v>711</v>
      </c>
      <c r="C103" s="906"/>
      <c r="D103" s="906"/>
      <c r="E103" s="906"/>
      <c r="F103" s="906"/>
      <c r="G103" s="906"/>
      <c r="H103" s="906"/>
      <c r="J103" s="906"/>
      <c r="K103" s="906"/>
      <c r="L103" s="906"/>
      <c r="M103" s="906"/>
      <c r="N103" s="906"/>
      <c r="O103" s="906"/>
      <c r="P103" s="906"/>
      <c r="Q103" s="906"/>
      <c r="R103" s="906"/>
      <c r="S103" s="906"/>
      <c r="T103" s="906"/>
      <c r="U103" s="906"/>
      <c r="V103" s="906"/>
      <c r="W103" s="906"/>
      <c r="X103" s="906"/>
      <c r="Y103" s="906"/>
      <c r="Z103" s="906"/>
      <c r="AA103" s="906"/>
    </row>
    <row r="104" spans="1:28" ht="15.75" customHeight="1">
      <c r="A104" s="945"/>
      <c r="B104" s="906" t="s">
        <v>401</v>
      </c>
      <c r="C104" s="906"/>
      <c r="D104" s="906"/>
      <c r="E104" s="906"/>
      <c r="F104" s="906"/>
      <c r="G104" s="906" t="str">
        <f>IF(項目一覧!$C$55=0,"",項目一覧!$C$55)</f>
        <v/>
      </c>
      <c r="H104" s="906"/>
      <c r="J104" s="906"/>
      <c r="K104" s="906"/>
      <c r="L104" s="906"/>
      <c r="M104" s="906"/>
      <c r="N104" s="906"/>
      <c r="O104" s="906"/>
      <c r="P104" s="906"/>
      <c r="Q104" s="906"/>
      <c r="R104" s="906"/>
      <c r="S104" s="906"/>
      <c r="T104" s="906"/>
      <c r="U104" s="906"/>
      <c r="V104" s="906"/>
      <c r="W104" s="906"/>
      <c r="X104" s="906"/>
      <c r="Y104" s="906"/>
      <c r="Z104" s="906"/>
      <c r="AA104" s="906"/>
    </row>
    <row r="105" spans="1:28" ht="15.75" customHeight="1">
      <c r="A105" s="945"/>
      <c r="B105" s="906" t="s">
        <v>400</v>
      </c>
      <c r="C105" s="906"/>
      <c r="D105" s="906"/>
      <c r="E105" s="906"/>
      <c r="F105" s="906"/>
      <c r="G105" s="1200" t="str">
        <f>IF(項目一覧!$C$56=0,"","建設業の許可   ("&amp;項目一覧!$C$56&amp;")  第  （"&amp;項目一覧!$C$57&amp;"）　　 "&amp;項目一覧!$C$58&amp;"　号")</f>
        <v>建設業の許可   ()  第  （）　　 　号</v>
      </c>
      <c r="H105" s="906"/>
      <c r="J105" s="906"/>
      <c r="K105" s="906"/>
      <c r="L105" s="906"/>
      <c r="M105" s="906"/>
      <c r="N105" s="906"/>
      <c r="O105" s="906"/>
      <c r="P105" s="906"/>
      <c r="Q105" s="906"/>
      <c r="R105" s="906"/>
      <c r="S105" s="906"/>
      <c r="T105" s="906"/>
      <c r="U105" s="906"/>
      <c r="V105" s="906"/>
      <c r="W105" s="906"/>
      <c r="X105" s="906"/>
      <c r="Y105" s="906"/>
      <c r="Z105" s="906"/>
      <c r="AA105" s="906"/>
    </row>
    <row r="106" spans="1:28" ht="15.75" customHeight="1">
      <c r="A106" s="945"/>
      <c r="B106" s="906"/>
      <c r="C106" s="906"/>
      <c r="D106" s="906"/>
      <c r="E106" s="906"/>
      <c r="F106" s="906"/>
      <c r="G106" s="906" t="str">
        <f>IF(項目一覧!$C$59=0,"",項目一覧!$C$59)</f>
        <v/>
      </c>
      <c r="H106" s="906"/>
      <c r="J106" s="906"/>
      <c r="K106" s="906"/>
      <c r="L106" s="906"/>
      <c r="M106" s="906"/>
      <c r="N106" s="906"/>
      <c r="O106" s="906"/>
      <c r="P106" s="906"/>
      <c r="Q106" s="906"/>
      <c r="R106" s="906"/>
      <c r="S106" s="906"/>
      <c r="T106" s="906"/>
      <c r="U106" s="906"/>
      <c r="V106" s="906"/>
      <c r="W106" s="906"/>
      <c r="X106" s="906"/>
      <c r="Y106" s="906"/>
      <c r="Z106" s="906"/>
      <c r="AA106" s="906"/>
    </row>
    <row r="107" spans="1:28" ht="15.75" customHeight="1">
      <c r="A107" s="945"/>
      <c r="B107" s="906" t="s">
        <v>399</v>
      </c>
      <c r="C107" s="906"/>
      <c r="D107" s="906"/>
      <c r="E107" s="906"/>
      <c r="F107" s="906"/>
      <c r="G107" s="906" t="str">
        <f>IF(項目一覧!$C$60=0,"",項目一覧!$C$60)</f>
        <v/>
      </c>
      <c r="H107" s="906"/>
      <c r="J107" s="906"/>
      <c r="K107" s="906"/>
      <c r="L107" s="906"/>
      <c r="M107" s="906"/>
      <c r="N107" s="906"/>
      <c r="O107" s="906"/>
      <c r="P107" s="906"/>
      <c r="Q107" s="906"/>
      <c r="R107" s="906"/>
      <c r="S107" s="906"/>
      <c r="T107" s="906"/>
      <c r="U107" s="906"/>
      <c r="V107" s="906"/>
      <c r="W107" s="906"/>
      <c r="X107" s="906"/>
      <c r="Y107" s="906"/>
      <c r="Z107" s="906"/>
      <c r="AA107" s="906"/>
    </row>
    <row r="108" spans="1:28" ht="15.75" customHeight="1">
      <c r="A108" s="945"/>
      <c r="B108" s="906" t="s">
        <v>430</v>
      </c>
      <c r="C108" s="906"/>
      <c r="D108" s="906"/>
      <c r="E108" s="906"/>
      <c r="F108" s="906"/>
      <c r="G108" s="906" t="str">
        <f>IF(項目一覧!$C$61=0,"",項目一覧!$C$61)</f>
        <v/>
      </c>
      <c r="H108" s="906"/>
      <c r="J108" s="906"/>
      <c r="K108" s="906"/>
      <c r="L108" s="906"/>
      <c r="M108" s="906"/>
      <c r="N108" s="906"/>
      <c r="O108" s="906"/>
      <c r="P108" s="906"/>
      <c r="Q108" s="906"/>
      <c r="R108" s="906"/>
      <c r="S108" s="906"/>
      <c r="T108" s="906"/>
      <c r="U108" s="906"/>
      <c r="V108" s="906"/>
      <c r="W108" s="906"/>
      <c r="X108" s="906"/>
      <c r="Y108" s="906"/>
      <c r="Z108" s="906"/>
      <c r="AA108" s="906"/>
    </row>
    <row r="109" spans="1:28" ht="15.75" customHeight="1">
      <c r="A109" s="935"/>
      <c r="B109" s="935" t="s">
        <v>397</v>
      </c>
      <c r="C109" s="935"/>
      <c r="D109" s="935"/>
      <c r="E109" s="935"/>
      <c r="F109" s="935"/>
      <c r="G109" s="935" t="str">
        <f>IF(項目一覧!$C$62=0,"",項目一覧!$C$62)</f>
        <v/>
      </c>
      <c r="H109" s="935"/>
      <c r="I109" s="974"/>
      <c r="J109" s="935"/>
      <c r="K109" s="935"/>
      <c r="L109" s="935"/>
      <c r="M109" s="935"/>
      <c r="N109" s="935"/>
      <c r="O109" s="935"/>
      <c r="P109" s="935"/>
      <c r="Q109" s="935"/>
      <c r="R109" s="935"/>
      <c r="S109" s="935"/>
      <c r="T109" s="935"/>
      <c r="U109" s="935"/>
      <c r="V109" s="935"/>
      <c r="W109" s="935"/>
      <c r="X109" s="935"/>
      <c r="Y109" s="935"/>
      <c r="Z109" s="935"/>
      <c r="AA109" s="935"/>
    </row>
    <row r="110" spans="1:28" ht="15.75" customHeight="1">
      <c r="A110" s="1227" t="s">
        <v>323</v>
      </c>
      <c r="B110" s="937" t="s">
        <v>710</v>
      </c>
      <c r="C110" s="914"/>
      <c r="D110" s="914"/>
      <c r="E110" s="914"/>
      <c r="F110" s="992"/>
      <c r="G110" s="992"/>
      <c r="J110" s="948"/>
      <c r="K110" s="992"/>
      <c r="L110" s="992"/>
      <c r="M110" s="992"/>
      <c r="N110" s="992"/>
      <c r="O110" s="992"/>
      <c r="P110" s="992"/>
      <c r="Q110" s="992"/>
      <c r="R110" s="992"/>
      <c r="S110" s="992"/>
      <c r="T110" s="992"/>
      <c r="U110" s="992"/>
      <c r="V110" s="992"/>
      <c r="W110" s="992"/>
      <c r="X110" s="992"/>
      <c r="Y110" s="992"/>
      <c r="Z110" s="992"/>
      <c r="AA110" s="992"/>
    </row>
    <row r="111" spans="1:28" ht="27" customHeight="1">
      <c r="A111" s="1074"/>
      <c r="B111" s="906" t="s">
        <v>709</v>
      </c>
      <c r="C111" s="906"/>
      <c r="D111" s="906"/>
      <c r="E111" s="906"/>
      <c r="F111" s="1680" t="str">
        <f>IF(項目一覧!$C$69=0,"",IF(項目一覧!$C$71=0,項目一覧!$C$69&amp;項目一覧!$C$70,項目一覧!$C$69&amp;項目一覧!$C$70&amp;項目一覧!$C$71))</f>
        <v/>
      </c>
      <c r="G111" s="1680"/>
      <c r="H111" s="1680"/>
      <c r="I111" s="1680"/>
      <c r="J111" s="1680"/>
      <c r="K111" s="1680"/>
      <c r="L111" s="1680"/>
      <c r="M111" s="1680"/>
      <c r="N111" s="1680"/>
      <c r="O111" s="1680"/>
      <c r="P111" s="1680"/>
      <c r="Q111" s="1680"/>
      <c r="R111" s="1680"/>
      <c r="S111" s="1680"/>
      <c r="T111" s="1680"/>
      <c r="U111" s="1680"/>
      <c r="V111" s="1680"/>
      <c r="W111" s="1680"/>
      <c r="X111" s="1680"/>
      <c r="Y111" s="1680"/>
      <c r="Z111" s="1680"/>
      <c r="AA111" s="1680"/>
    </row>
    <row r="112" spans="1:28" ht="27" customHeight="1">
      <c r="A112" s="1074"/>
      <c r="B112" s="906" t="s">
        <v>725</v>
      </c>
      <c r="C112" s="906"/>
      <c r="D112" s="906"/>
      <c r="E112" s="906"/>
      <c r="F112" s="1680" t="str">
        <f>IF(項目一覧!$C$72=0,"",IF(項目一覧!$C$74=0,項目一覧!$C$72&amp;項目一覧!$C$73,項目一覧!$C$72&amp;項目一覧!$C$73&amp;項目一覧!$C$74))</f>
        <v/>
      </c>
      <c r="G112" s="1680"/>
      <c r="H112" s="1680"/>
      <c r="I112" s="1680"/>
      <c r="J112" s="1680"/>
      <c r="K112" s="1680"/>
      <c r="L112" s="1680"/>
      <c r="M112" s="1680"/>
      <c r="N112" s="1680"/>
      <c r="O112" s="1680"/>
      <c r="P112" s="1680"/>
      <c r="Q112" s="1680"/>
      <c r="R112" s="1680"/>
      <c r="S112" s="1680"/>
      <c r="T112" s="1680"/>
      <c r="U112" s="1680"/>
      <c r="V112" s="1680"/>
      <c r="W112" s="1680"/>
      <c r="X112" s="1680"/>
      <c r="Y112" s="1680"/>
      <c r="Z112" s="1680"/>
      <c r="AA112" s="1680"/>
    </row>
    <row r="113" spans="1:34" ht="15.75" customHeight="1">
      <c r="A113" s="1074"/>
      <c r="B113" s="906" t="s">
        <v>724</v>
      </c>
      <c r="C113" s="906"/>
      <c r="D113" s="906"/>
      <c r="E113" s="906"/>
      <c r="F113" s="948"/>
      <c r="G113" s="906"/>
      <c r="J113" s="948"/>
      <c r="K113" s="948"/>
      <c r="L113" s="948"/>
      <c r="M113" s="948"/>
      <c r="N113" s="948"/>
      <c r="O113" s="948"/>
      <c r="P113" s="948"/>
      <c r="Q113" s="948"/>
      <c r="R113" s="948"/>
      <c r="S113" s="948"/>
      <c r="T113" s="948"/>
      <c r="U113" s="948"/>
      <c r="V113" s="948"/>
      <c r="W113" s="948"/>
      <c r="X113" s="948"/>
      <c r="Y113" s="948"/>
      <c r="Z113" s="948"/>
      <c r="AA113" s="948"/>
    </row>
    <row r="114" spans="1:34" ht="15.75" customHeight="1">
      <c r="A114" s="1073"/>
      <c r="B114" s="935" t="s">
        <v>723</v>
      </c>
      <c r="C114" s="935"/>
      <c r="D114" s="935"/>
      <c r="E114" s="935"/>
      <c r="F114" s="952"/>
      <c r="G114" s="974"/>
      <c r="H114" s="974"/>
      <c r="I114" s="974"/>
      <c r="J114" s="952"/>
      <c r="K114" s="952"/>
      <c r="L114" s="952"/>
      <c r="M114" s="952"/>
      <c r="N114" s="952"/>
      <c r="O114" s="952"/>
      <c r="P114" s="952"/>
      <c r="Q114" s="952"/>
      <c r="R114" s="952"/>
      <c r="S114" s="952"/>
      <c r="T114" s="952"/>
      <c r="U114" s="952"/>
      <c r="V114" s="952"/>
      <c r="W114" s="952"/>
      <c r="X114" s="952"/>
      <c r="Y114" s="952"/>
      <c r="Z114" s="952"/>
      <c r="AA114" s="952"/>
    </row>
    <row r="115" spans="1:34" ht="15.75" customHeight="1">
      <c r="A115" s="936" t="s">
        <v>323</v>
      </c>
      <c r="B115" s="906" t="s">
        <v>708</v>
      </c>
      <c r="C115" s="906"/>
      <c r="D115" s="906"/>
      <c r="E115" s="906"/>
      <c r="F115" s="906"/>
      <c r="G115" s="906"/>
      <c r="H115" s="906" t="s">
        <v>707</v>
      </c>
      <c r="I115" s="906"/>
      <c r="J115" s="906"/>
      <c r="K115" s="906"/>
      <c r="L115" s="906"/>
      <c r="M115" s="906" t="s">
        <v>700</v>
      </c>
      <c r="N115" s="906"/>
      <c r="O115" s="906"/>
      <c r="P115" s="906"/>
      <c r="Q115" s="906"/>
      <c r="R115" s="906"/>
      <c r="S115" s="906"/>
      <c r="T115" s="906"/>
      <c r="U115" s="906"/>
      <c r="V115" s="906"/>
      <c r="W115" s="906"/>
      <c r="X115" s="906"/>
      <c r="Y115" s="906"/>
      <c r="Z115" s="906"/>
      <c r="AA115" s="906"/>
      <c r="AH115" s="1065"/>
    </row>
    <row r="116" spans="1:34" ht="15.75" customHeight="1">
      <c r="A116" s="945"/>
      <c r="B116" s="906" t="s">
        <v>706</v>
      </c>
      <c r="C116" s="906"/>
      <c r="D116" s="906"/>
      <c r="E116" s="906" t="s">
        <v>165</v>
      </c>
      <c r="F116" s="906"/>
      <c r="G116" s="906"/>
      <c r="H116" s="906"/>
      <c r="I116" s="906"/>
      <c r="J116" s="906" t="s">
        <v>700</v>
      </c>
      <c r="N116" s="906"/>
      <c r="O116" s="906"/>
      <c r="P116" s="906"/>
      <c r="Q116" s="906"/>
      <c r="R116" s="906"/>
      <c r="S116" s="906"/>
      <c r="T116" s="906"/>
      <c r="U116" s="906"/>
      <c r="V116" s="906"/>
      <c r="W116" s="906"/>
      <c r="X116" s="906"/>
      <c r="Y116" s="906"/>
      <c r="Z116" s="906"/>
      <c r="AA116" s="906"/>
    </row>
    <row r="117" spans="1:34" ht="15.75" customHeight="1">
      <c r="A117" s="945"/>
      <c r="B117" s="906" t="s">
        <v>705</v>
      </c>
      <c r="C117" s="906"/>
      <c r="D117" s="906"/>
      <c r="E117" s="906"/>
      <c r="F117" s="906"/>
      <c r="G117" s="906"/>
      <c r="H117" s="906"/>
      <c r="I117" s="1200"/>
      <c r="J117" s="906"/>
      <c r="K117" s="906"/>
      <c r="L117" s="906" t="s">
        <v>704</v>
      </c>
      <c r="M117" s="906"/>
      <c r="N117" s="906"/>
      <c r="O117" s="906"/>
      <c r="P117" s="906"/>
      <c r="Q117" s="906"/>
      <c r="R117" s="906"/>
      <c r="S117" s="906"/>
      <c r="T117" s="906"/>
      <c r="U117" s="906"/>
      <c r="V117" s="906"/>
      <c r="W117" s="906"/>
      <c r="X117" s="906"/>
      <c r="Y117" s="906"/>
      <c r="Z117" s="906"/>
      <c r="AA117" s="906"/>
    </row>
    <row r="118" spans="1:34" ht="15.75" customHeight="1">
      <c r="A118" s="945"/>
      <c r="B118" s="906" t="s">
        <v>722</v>
      </c>
      <c r="C118" s="906"/>
      <c r="D118" s="906"/>
      <c r="E118" s="906"/>
      <c r="F118" s="936" t="s">
        <v>701</v>
      </c>
      <c r="G118" s="906" t="s">
        <v>308</v>
      </c>
      <c r="H118" s="906"/>
      <c r="I118" s="1203" t="s">
        <v>701</v>
      </c>
      <c r="J118" s="906" t="s">
        <v>307</v>
      </c>
      <c r="K118" s="906"/>
      <c r="L118" s="936" t="s">
        <v>701</v>
      </c>
      <c r="M118" s="906" t="s">
        <v>702</v>
      </c>
      <c r="N118" s="906"/>
      <c r="O118" s="936" t="s">
        <v>701</v>
      </c>
      <c r="P118" s="906" t="s">
        <v>177</v>
      </c>
      <c r="Q118" s="906"/>
      <c r="R118" s="906"/>
      <c r="S118" s="906"/>
      <c r="T118" s="906"/>
      <c r="U118" s="906"/>
      <c r="V118" s="906"/>
      <c r="W118" s="906"/>
      <c r="X118" s="906"/>
      <c r="Y118" s="906"/>
      <c r="Z118" s="906"/>
      <c r="AA118" s="906" t="s">
        <v>700</v>
      </c>
    </row>
    <row r="119" spans="1:34" ht="15.75" customHeight="1">
      <c r="A119" s="945"/>
      <c r="B119" s="906"/>
      <c r="C119" s="906"/>
      <c r="D119" s="906"/>
      <c r="E119" s="906"/>
      <c r="F119" s="936" t="s">
        <v>719</v>
      </c>
      <c r="G119" s="906" t="s">
        <v>299</v>
      </c>
      <c r="H119" s="906"/>
      <c r="I119" s="1203"/>
      <c r="J119" s="906"/>
      <c r="K119" s="906"/>
      <c r="M119" s="936" t="s">
        <v>718</v>
      </c>
      <c r="N119" s="906" t="s">
        <v>298</v>
      </c>
      <c r="P119" s="906"/>
      <c r="Q119" s="906"/>
      <c r="T119" s="906" t="s">
        <v>718</v>
      </c>
      <c r="U119" s="906" t="s">
        <v>297</v>
      </c>
      <c r="W119" s="906"/>
      <c r="X119" s="906"/>
      <c r="Y119" s="906"/>
      <c r="AA119" s="906" t="s">
        <v>700</v>
      </c>
    </row>
    <row r="120" spans="1:34" ht="15.75" customHeight="1">
      <c r="A120" s="945"/>
      <c r="B120" s="906" t="s">
        <v>721</v>
      </c>
      <c r="C120" s="906"/>
      <c r="D120" s="906"/>
      <c r="E120" s="906"/>
      <c r="F120" s="936" t="s">
        <v>719</v>
      </c>
      <c r="G120" s="906"/>
      <c r="H120" s="906"/>
      <c r="I120" s="1203"/>
      <c r="J120" s="906"/>
      <c r="K120" s="906"/>
      <c r="L120" s="936"/>
      <c r="M120" s="936" t="s">
        <v>718</v>
      </c>
      <c r="N120" s="906"/>
      <c r="O120" s="936"/>
      <c r="P120" s="906"/>
      <c r="Q120" s="906"/>
      <c r="R120" s="906"/>
      <c r="S120" s="906"/>
      <c r="T120" s="906" t="s">
        <v>718</v>
      </c>
      <c r="U120" s="906"/>
      <c r="V120" s="906"/>
      <c r="W120" s="906"/>
      <c r="X120" s="906"/>
      <c r="Y120" s="906"/>
      <c r="Z120" s="906"/>
      <c r="AA120" s="906" t="s">
        <v>700</v>
      </c>
    </row>
    <row r="121" spans="1:34" ht="15.75" customHeight="1">
      <c r="A121" s="945"/>
      <c r="B121" s="906" t="s">
        <v>720</v>
      </c>
      <c r="C121" s="906"/>
      <c r="D121" s="906"/>
      <c r="E121" s="906"/>
      <c r="F121" s="936" t="s">
        <v>719</v>
      </c>
      <c r="G121" s="906"/>
      <c r="H121" s="906"/>
      <c r="I121" s="1203"/>
      <c r="J121" s="906"/>
      <c r="K121" s="906"/>
      <c r="L121" s="936"/>
      <c r="M121" s="936" t="s">
        <v>718</v>
      </c>
      <c r="N121" s="906"/>
      <c r="O121" s="936"/>
      <c r="P121" s="906"/>
      <c r="Q121" s="906"/>
      <c r="R121" s="906"/>
      <c r="S121" s="906"/>
      <c r="T121" s="906" t="s">
        <v>718</v>
      </c>
      <c r="U121" s="906"/>
      <c r="V121" s="906"/>
      <c r="W121" s="906"/>
      <c r="X121" s="906"/>
      <c r="Y121" s="906"/>
      <c r="Z121" s="906"/>
      <c r="AA121" s="906" t="s">
        <v>700</v>
      </c>
    </row>
    <row r="122" spans="1:34" ht="15.75" customHeight="1">
      <c r="A122" s="945"/>
      <c r="B122" s="906" t="s">
        <v>717</v>
      </c>
      <c r="F122" s="906"/>
      <c r="G122" s="906"/>
      <c r="H122" s="906"/>
      <c r="I122" s="906"/>
      <c r="J122" s="906"/>
      <c r="K122" s="906"/>
      <c r="L122" s="906"/>
      <c r="M122" s="906"/>
      <c r="N122" s="906"/>
      <c r="O122" s="906"/>
      <c r="P122" s="906"/>
      <c r="Q122" s="906"/>
      <c r="R122" s="906"/>
      <c r="S122" s="906"/>
      <c r="T122" s="906"/>
      <c r="U122" s="906"/>
      <c r="V122" s="906"/>
      <c r="W122" s="906"/>
      <c r="X122" s="906"/>
      <c r="Y122" s="906"/>
      <c r="Z122" s="906"/>
      <c r="AA122" s="906"/>
    </row>
    <row r="123" spans="1:34" ht="16.5" customHeight="1">
      <c r="A123" s="972" t="s">
        <v>323</v>
      </c>
      <c r="B123" s="973" t="s">
        <v>698</v>
      </c>
      <c r="C123" s="973"/>
      <c r="D123" s="973"/>
      <c r="E123" s="973"/>
      <c r="F123" s="973"/>
      <c r="G123" s="973"/>
      <c r="H123" s="973"/>
      <c r="I123" s="973"/>
      <c r="J123" s="973" t="s">
        <v>2809</v>
      </c>
      <c r="K123" s="973"/>
      <c r="L123" s="972"/>
      <c r="M123" s="973" t="s">
        <v>318</v>
      </c>
      <c r="N123" s="972"/>
      <c r="O123" s="973" t="s">
        <v>317</v>
      </c>
      <c r="P123" s="972"/>
      <c r="Q123" s="973" t="s">
        <v>316</v>
      </c>
      <c r="R123" s="973"/>
      <c r="S123" s="922"/>
      <c r="T123" s="922"/>
      <c r="U123" s="973"/>
      <c r="V123" s="973"/>
      <c r="W123" s="973"/>
      <c r="X123" s="973"/>
      <c r="Y123" s="973"/>
      <c r="Z123" s="973"/>
      <c r="AA123" s="973"/>
    </row>
    <row r="124" spans="1:34" ht="16.5" customHeight="1">
      <c r="A124" s="972" t="s">
        <v>323</v>
      </c>
      <c r="B124" s="973" t="s">
        <v>697</v>
      </c>
      <c r="C124" s="973"/>
      <c r="D124" s="973"/>
      <c r="E124" s="973"/>
      <c r="F124" s="973"/>
      <c r="G124" s="973"/>
      <c r="H124" s="973"/>
      <c r="I124" s="973"/>
      <c r="J124" s="935" t="s">
        <v>2809</v>
      </c>
      <c r="K124" s="973"/>
      <c r="L124" s="972"/>
      <c r="M124" s="973" t="s">
        <v>318</v>
      </c>
      <c r="N124" s="972"/>
      <c r="O124" s="973" t="s">
        <v>317</v>
      </c>
      <c r="P124" s="972"/>
      <c r="Q124" s="973" t="s">
        <v>316</v>
      </c>
      <c r="R124" s="973"/>
      <c r="S124" s="922"/>
      <c r="T124" s="922"/>
      <c r="U124" s="973"/>
      <c r="V124" s="973"/>
      <c r="W124" s="973"/>
      <c r="X124" s="973"/>
      <c r="Y124" s="973"/>
      <c r="Z124" s="973"/>
      <c r="AA124" s="973"/>
    </row>
    <row r="125" spans="1:34" ht="15.75" customHeight="1">
      <c r="A125" s="936" t="s">
        <v>323</v>
      </c>
      <c r="B125" s="906" t="s">
        <v>696</v>
      </c>
      <c r="C125" s="906"/>
      <c r="D125" s="906"/>
      <c r="E125" s="906"/>
      <c r="F125" s="906"/>
      <c r="G125" s="906"/>
      <c r="H125" s="906"/>
      <c r="I125" s="906"/>
      <c r="J125" s="906"/>
      <c r="K125" s="906"/>
      <c r="L125" s="906"/>
      <c r="M125" s="906"/>
      <c r="N125" s="906"/>
      <c r="O125" s="906"/>
      <c r="P125" s="906"/>
      <c r="Q125" s="906"/>
      <c r="R125" s="906"/>
      <c r="S125" s="903"/>
      <c r="T125" s="903"/>
      <c r="U125" s="906" t="s">
        <v>321</v>
      </c>
      <c r="V125" s="906"/>
      <c r="W125" s="906"/>
      <c r="X125" s="906"/>
      <c r="Y125" s="906"/>
      <c r="Z125" s="906"/>
      <c r="AA125" s="906"/>
    </row>
    <row r="126" spans="1:34" ht="15.75" customHeight="1">
      <c r="A126" s="936"/>
      <c r="B126" s="906"/>
      <c r="C126" s="906"/>
      <c r="D126" s="906"/>
      <c r="E126" s="975" t="s">
        <v>695</v>
      </c>
      <c r="F126" s="1667"/>
      <c r="G126" s="1667"/>
      <c r="H126" s="936" t="s">
        <v>694</v>
      </c>
      <c r="J126" s="906" t="s">
        <v>2809</v>
      </c>
      <c r="K126" s="906"/>
      <c r="L126" s="936"/>
      <c r="M126" s="906" t="s">
        <v>318</v>
      </c>
      <c r="N126" s="906"/>
      <c r="O126" s="906" t="s">
        <v>317</v>
      </c>
      <c r="P126" s="906"/>
      <c r="Q126" s="906" t="s">
        <v>316</v>
      </c>
      <c r="R126" s="975" t="s">
        <v>319</v>
      </c>
      <c r="S126" s="2132"/>
      <c r="T126" s="2132"/>
      <c r="U126" s="2132"/>
      <c r="V126" s="2132"/>
      <c r="W126" s="2132"/>
      <c r="X126" s="2132"/>
      <c r="Y126" s="2132"/>
      <c r="Z126" s="2132"/>
      <c r="AA126" s="975" t="s">
        <v>320</v>
      </c>
    </row>
    <row r="127" spans="1:34" ht="15.75" customHeight="1">
      <c r="A127" s="932"/>
      <c r="B127" s="932"/>
      <c r="C127" s="932"/>
      <c r="D127" s="932"/>
      <c r="E127" s="981" t="s">
        <v>695</v>
      </c>
      <c r="F127" s="1699"/>
      <c r="G127" s="1699"/>
      <c r="H127" s="940" t="s">
        <v>694</v>
      </c>
      <c r="I127" s="981"/>
      <c r="J127" s="935" t="s">
        <v>2809</v>
      </c>
      <c r="K127" s="935"/>
      <c r="L127" s="935"/>
      <c r="M127" s="935" t="s">
        <v>318</v>
      </c>
      <c r="N127" s="935"/>
      <c r="O127" s="935" t="s">
        <v>317</v>
      </c>
      <c r="P127" s="935"/>
      <c r="Q127" s="935" t="s">
        <v>316</v>
      </c>
      <c r="R127" s="981" t="s">
        <v>730</v>
      </c>
      <c r="S127" s="2133"/>
      <c r="T127" s="2133"/>
      <c r="U127" s="2133"/>
      <c r="V127" s="2133"/>
      <c r="W127" s="2133"/>
      <c r="X127" s="2133"/>
      <c r="Y127" s="2133"/>
      <c r="Z127" s="2133"/>
      <c r="AA127" s="1199" t="s">
        <v>314</v>
      </c>
    </row>
    <row r="128" spans="1:34" ht="16.5" customHeight="1">
      <c r="A128" s="936" t="s">
        <v>729</v>
      </c>
      <c r="B128" s="906" t="s">
        <v>716</v>
      </c>
      <c r="C128" s="906"/>
      <c r="D128" s="906"/>
      <c r="E128" s="906"/>
      <c r="F128" s="906"/>
      <c r="G128" s="906"/>
      <c r="H128" s="906"/>
      <c r="I128" s="906"/>
      <c r="J128" s="906"/>
      <c r="K128" s="906"/>
      <c r="L128" s="906"/>
      <c r="M128" s="906"/>
      <c r="N128" s="906"/>
      <c r="O128" s="906"/>
      <c r="P128" s="906"/>
      <c r="Q128" s="906"/>
      <c r="R128" s="906"/>
      <c r="S128" s="906"/>
      <c r="T128" s="906"/>
      <c r="U128" s="906"/>
      <c r="V128" s="906"/>
      <c r="W128" s="906"/>
      <c r="X128" s="906"/>
      <c r="Y128" s="906"/>
      <c r="Z128" s="906"/>
      <c r="AA128" s="906"/>
    </row>
    <row r="129" spans="1:27" ht="16.5" customHeight="1">
      <c r="A129" s="940"/>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935"/>
      <c r="X129" s="935"/>
      <c r="Y129" s="935"/>
      <c r="Z129" s="935"/>
      <c r="AA129" s="935"/>
    </row>
    <row r="130" spans="1:27" ht="16.5" customHeight="1">
      <c r="A130" s="936" t="s">
        <v>729</v>
      </c>
      <c r="B130" s="906" t="s">
        <v>715</v>
      </c>
      <c r="C130" s="906"/>
      <c r="D130" s="906"/>
      <c r="E130" s="906"/>
      <c r="F130" s="906"/>
      <c r="G130" s="906"/>
      <c r="H130" s="906"/>
      <c r="I130" s="906"/>
      <c r="J130" s="906"/>
      <c r="K130" s="906"/>
      <c r="L130" s="906"/>
      <c r="M130" s="906"/>
      <c r="N130" s="906"/>
      <c r="O130" s="906"/>
      <c r="P130" s="906"/>
      <c r="Q130" s="906"/>
      <c r="R130" s="906"/>
      <c r="S130" s="906"/>
      <c r="T130" s="906"/>
      <c r="U130" s="906"/>
      <c r="V130" s="906"/>
      <c r="W130" s="906"/>
      <c r="X130" s="906"/>
      <c r="Y130" s="906"/>
      <c r="Z130" s="906"/>
      <c r="AA130" s="906"/>
    </row>
    <row r="131" spans="1:27" ht="16.5" customHeight="1">
      <c r="A131" s="940"/>
      <c r="B131" s="935"/>
      <c r="C131" s="935"/>
      <c r="D131" s="935"/>
      <c r="E131" s="935"/>
      <c r="F131" s="935"/>
      <c r="G131" s="935"/>
      <c r="H131" s="935"/>
      <c r="I131" s="935"/>
      <c r="J131" s="935"/>
      <c r="K131" s="935"/>
      <c r="L131" s="935"/>
      <c r="M131" s="935"/>
      <c r="N131" s="935"/>
      <c r="O131" s="935"/>
      <c r="P131" s="935"/>
      <c r="Q131" s="935"/>
      <c r="R131" s="935"/>
      <c r="S131" s="935"/>
      <c r="T131" s="935"/>
      <c r="U131" s="935"/>
      <c r="V131" s="935"/>
      <c r="W131" s="935"/>
      <c r="X131" s="935"/>
      <c r="Y131" s="935"/>
      <c r="Z131" s="935"/>
      <c r="AA131" s="935"/>
    </row>
    <row r="132" spans="1:27" ht="13.5" customHeight="1">
      <c r="A132" s="936"/>
      <c r="B132" s="906"/>
      <c r="C132" s="906"/>
      <c r="D132" s="906"/>
      <c r="E132" s="906"/>
      <c r="F132" s="950"/>
      <c r="G132" s="975"/>
      <c r="H132" s="2120"/>
      <c r="I132" s="1682"/>
      <c r="J132" s="1682"/>
      <c r="K132" s="1682"/>
      <c r="L132" s="975"/>
      <c r="M132" s="2120"/>
      <c r="N132" s="1682"/>
      <c r="O132" s="1682"/>
      <c r="P132" s="1682"/>
      <c r="Q132" s="975"/>
      <c r="R132" s="2120"/>
      <c r="S132" s="1682"/>
      <c r="T132" s="1682"/>
      <c r="U132" s="1682"/>
      <c r="V132" s="975"/>
      <c r="W132" s="2120"/>
      <c r="X132" s="1682"/>
      <c r="Y132" s="1682"/>
      <c r="Z132" s="1682"/>
      <c r="AA132" s="945"/>
    </row>
    <row r="133" spans="1:27" ht="13.5" customHeight="1">
      <c r="A133" s="936"/>
      <c r="B133" s="906"/>
      <c r="C133" s="906"/>
      <c r="D133" s="906"/>
      <c r="E133" s="906"/>
      <c r="F133" s="950"/>
      <c r="G133" s="975"/>
      <c r="H133" s="2120"/>
      <c r="I133" s="1682"/>
      <c r="J133" s="1682"/>
      <c r="K133" s="1682"/>
      <c r="L133" s="975"/>
      <c r="M133" s="2120"/>
      <c r="N133" s="1682"/>
      <c r="O133" s="1682"/>
      <c r="P133" s="1682"/>
      <c r="Q133" s="975"/>
      <c r="R133" s="2120"/>
      <c r="S133" s="1682"/>
      <c r="T133" s="1682"/>
      <c r="U133" s="1682"/>
      <c r="V133" s="975"/>
      <c r="W133" s="2120"/>
      <c r="X133" s="1682"/>
      <c r="Y133" s="1682"/>
      <c r="Z133" s="1682"/>
      <c r="AA133" s="945"/>
    </row>
    <row r="134" spans="1:27" ht="13.5" customHeight="1">
      <c r="A134" s="936"/>
      <c r="B134" s="906"/>
      <c r="C134" s="906"/>
      <c r="D134" s="906"/>
      <c r="E134" s="906"/>
      <c r="F134" s="950"/>
      <c r="G134" s="975"/>
      <c r="H134" s="2125"/>
      <c r="I134" s="2125"/>
      <c r="J134" s="2125"/>
      <c r="K134" s="2125"/>
      <c r="L134" s="975"/>
      <c r="M134" s="2125"/>
      <c r="N134" s="2125"/>
      <c r="O134" s="2125"/>
      <c r="P134" s="2125"/>
      <c r="Q134" s="975"/>
      <c r="R134" s="2125"/>
      <c r="S134" s="2125"/>
      <c r="T134" s="2125"/>
      <c r="U134" s="2125"/>
      <c r="V134" s="975"/>
      <c r="W134" s="2125"/>
      <c r="X134" s="2126"/>
      <c r="Y134" s="2126"/>
      <c r="Z134" s="2126"/>
      <c r="AA134" s="945"/>
    </row>
    <row r="135" spans="1:27" ht="13.5" customHeight="1">
      <c r="A135" s="936"/>
      <c r="B135" s="906"/>
      <c r="C135" s="906"/>
      <c r="D135" s="906"/>
      <c r="E135" s="906"/>
      <c r="F135" s="950"/>
      <c r="G135" s="906"/>
      <c r="H135" s="906"/>
      <c r="I135" s="906"/>
      <c r="J135" s="906"/>
      <c r="K135" s="906"/>
      <c r="L135" s="906"/>
      <c r="M135" s="906"/>
      <c r="N135" s="906"/>
      <c r="O135" s="906"/>
      <c r="P135" s="906"/>
      <c r="Q135" s="906"/>
      <c r="R135" s="906"/>
      <c r="S135" s="906"/>
      <c r="T135" s="906"/>
      <c r="U135" s="906"/>
      <c r="V135" s="906"/>
      <c r="W135" s="906"/>
      <c r="X135" s="906"/>
      <c r="Y135" s="906"/>
      <c r="Z135" s="906"/>
      <c r="AA135" s="945"/>
    </row>
    <row r="136" spans="1:27" ht="13.5" customHeight="1">
      <c r="A136" s="936"/>
      <c r="B136" s="906"/>
      <c r="C136" s="906"/>
      <c r="D136" s="906"/>
      <c r="E136" s="906"/>
      <c r="F136" s="950"/>
      <c r="G136" s="975"/>
      <c r="H136" s="2120"/>
      <c r="I136" s="1682"/>
      <c r="J136" s="1682"/>
      <c r="K136" s="1682"/>
      <c r="L136" s="975"/>
      <c r="M136" s="2120"/>
      <c r="N136" s="1682"/>
      <c r="O136" s="1682"/>
      <c r="P136" s="1682"/>
      <c r="Q136" s="975"/>
      <c r="R136" s="2120"/>
      <c r="S136" s="1682"/>
      <c r="T136" s="1682"/>
      <c r="U136" s="1682"/>
      <c r="V136" s="975"/>
      <c r="W136" s="2120"/>
      <c r="X136" s="1682"/>
      <c r="Y136" s="1682"/>
      <c r="Z136" s="1682"/>
      <c r="AA136" s="945"/>
    </row>
    <row r="137" spans="1:27" ht="13.5" customHeight="1">
      <c r="A137" s="936"/>
      <c r="B137" s="906"/>
      <c r="C137" s="906"/>
      <c r="D137" s="906"/>
      <c r="E137" s="906"/>
      <c r="F137" s="950"/>
      <c r="G137" s="906"/>
      <c r="H137" s="906"/>
      <c r="I137" s="906"/>
      <c r="J137" s="906"/>
      <c r="K137" s="906"/>
      <c r="L137" s="906"/>
      <c r="M137" s="906"/>
      <c r="N137" s="906"/>
      <c r="O137" s="906"/>
      <c r="P137" s="906"/>
      <c r="Q137" s="906"/>
      <c r="R137" s="906"/>
      <c r="S137" s="906"/>
      <c r="T137" s="906"/>
      <c r="U137" s="906"/>
      <c r="V137" s="906"/>
      <c r="W137" s="903"/>
      <c r="X137" s="906"/>
      <c r="Y137" s="906"/>
      <c r="Z137" s="903"/>
      <c r="AA137" s="976"/>
    </row>
    <row r="138" spans="1:27" ht="13.5" customHeight="1">
      <c r="A138" s="936"/>
      <c r="B138" s="906"/>
      <c r="C138" s="906"/>
      <c r="D138" s="906"/>
      <c r="E138" s="906"/>
      <c r="F138" s="950"/>
      <c r="G138" s="975"/>
      <c r="H138" s="2120"/>
      <c r="I138" s="1682"/>
      <c r="J138" s="1682"/>
      <c r="K138" s="1682"/>
      <c r="L138" s="975"/>
      <c r="M138" s="2120"/>
      <c r="N138" s="1682"/>
      <c r="O138" s="1682"/>
      <c r="P138" s="1682"/>
      <c r="Q138" s="975"/>
      <c r="R138" s="2120"/>
      <c r="S138" s="1682"/>
      <c r="T138" s="1682"/>
      <c r="U138" s="1682"/>
      <c r="V138" s="975"/>
      <c r="W138" s="2120"/>
      <c r="X138" s="1682"/>
      <c r="Y138" s="1682"/>
      <c r="Z138" s="1682"/>
      <c r="AA138" s="945"/>
    </row>
    <row r="139" spans="1:27" ht="13.5" customHeight="1">
      <c r="A139" s="936"/>
      <c r="B139" s="906"/>
      <c r="C139" s="906"/>
      <c r="D139" s="906"/>
      <c r="E139" s="906"/>
      <c r="F139" s="906"/>
      <c r="G139" s="906"/>
      <c r="H139" s="906"/>
      <c r="I139" s="950"/>
      <c r="J139" s="906"/>
      <c r="K139" s="906"/>
      <c r="L139" s="906"/>
      <c r="M139" s="906"/>
      <c r="N139" s="2120"/>
      <c r="O139" s="1682"/>
      <c r="P139" s="1682"/>
      <c r="Q139" s="1682"/>
      <c r="R139" s="906"/>
      <c r="S139" s="906"/>
      <c r="T139" s="906"/>
      <c r="U139" s="906"/>
      <c r="V139" s="906"/>
      <c r="W139" s="906"/>
      <c r="X139" s="903"/>
      <c r="Y139" s="906"/>
      <c r="Z139" s="906"/>
      <c r="AA139" s="906"/>
    </row>
    <row r="140" spans="1:27" ht="13.5" customHeight="1">
      <c r="A140" s="936"/>
      <c r="B140" s="906"/>
      <c r="C140" s="906"/>
      <c r="D140" s="906"/>
      <c r="E140" s="906"/>
      <c r="F140" s="906"/>
      <c r="G140" s="906"/>
      <c r="H140" s="906"/>
      <c r="I140" s="950"/>
      <c r="J140" s="906"/>
      <c r="K140" s="906"/>
      <c r="L140" s="906"/>
      <c r="M140" s="906"/>
      <c r="N140" s="2120"/>
      <c r="O140" s="1682"/>
      <c r="P140" s="1682"/>
      <c r="Q140" s="1682"/>
      <c r="R140" s="906"/>
      <c r="S140" s="906"/>
      <c r="T140" s="906"/>
      <c r="U140" s="906"/>
      <c r="V140" s="906"/>
      <c r="W140" s="906"/>
      <c r="X140" s="906"/>
      <c r="Y140" s="906"/>
      <c r="Z140" s="906"/>
      <c r="AA140" s="906"/>
    </row>
    <row r="141" spans="1:27" ht="13.5" customHeight="1">
      <c r="A141" s="936"/>
      <c r="B141" s="906"/>
      <c r="C141" s="906"/>
      <c r="D141" s="906"/>
      <c r="E141" s="906"/>
      <c r="F141" s="906"/>
      <c r="G141" s="906"/>
      <c r="H141" s="906"/>
      <c r="I141" s="950"/>
      <c r="J141" s="906"/>
      <c r="K141" s="906"/>
      <c r="L141" s="906"/>
      <c r="M141" s="906"/>
      <c r="N141" s="906"/>
      <c r="O141" s="906"/>
      <c r="P141" s="906"/>
      <c r="Q141" s="2120"/>
      <c r="R141" s="1682"/>
      <c r="S141" s="1682"/>
      <c r="T141" s="1682"/>
      <c r="U141" s="906"/>
      <c r="V141" s="906"/>
      <c r="W141" s="906"/>
      <c r="X141" s="906"/>
      <c r="Y141" s="906"/>
      <c r="Z141" s="906"/>
      <c r="AA141" s="906"/>
    </row>
    <row r="142" spans="1:27" ht="13.5" customHeight="1">
      <c r="A142" s="936"/>
      <c r="B142" s="906"/>
      <c r="C142" s="906"/>
      <c r="D142" s="906"/>
      <c r="E142" s="906"/>
      <c r="F142" s="906"/>
      <c r="G142" s="906"/>
      <c r="H142" s="906"/>
      <c r="I142" s="950"/>
      <c r="J142" s="906"/>
      <c r="K142" s="906"/>
      <c r="L142" s="906"/>
      <c r="M142" s="906"/>
      <c r="N142" s="906"/>
      <c r="O142" s="906"/>
      <c r="P142" s="906"/>
      <c r="Q142" s="2120"/>
      <c r="R142" s="1682"/>
      <c r="S142" s="1682"/>
      <c r="T142" s="1682"/>
      <c r="U142" s="906"/>
      <c r="V142" s="906"/>
      <c r="W142" s="906"/>
      <c r="X142" s="906"/>
      <c r="Y142" s="906"/>
      <c r="Z142" s="906"/>
      <c r="AA142" s="906"/>
    </row>
    <row r="143" spans="1:27" ht="13.5" customHeight="1">
      <c r="A143" s="936"/>
      <c r="B143" s="906"/>
      <c r="C143" s="906"/>
      <c r="D143" s="906"/>
      <c r="E143" s="906"/>
      <c r="F143" s="906"/>
      <c r="G143" s="906"/>
      <c r="H143" s="906"/>
      <c r="I143" s="906"/>
      <c r="J143" s="906"/>
      <c r="K143" s="906"/>
      <c r="L143" s="906"/>
      <c r="M143" s="906"/>
      <c r="N143" s="906"/>
      <c r="O143" s="906"/>
      <c r="P143" s="906"/>
      <c r="Q143" s="906"/>
      <c r="R143" s="906"/>
      <c r="S143" s="906"/>
      <c r="T143" s="906"/>
      <c r="U143" s="906"/>
      <c r="V143" s="906"/>
      <c r="W143" s="906"/>
      <c r="X143" s="906"/>
      <c r="Y143" s="906"/>
      <c r="Z143" s="906"/>
      <c r="AA143" s="906"/>
    </row>
    <row r="144" spans="1:27" ht="13.5" customHeight="1">
      <c r="A144" s="936"/>
      <c r="B144" s="906"/>
      <c r="C144" s="906"/>
      <c r="D144" s="906"/>
      <c r="E144" s="906"/>
      <c r="F144" s="906"/>
      <c r="G144" s="979"/>
      <c r="H144" s="906"/>
      <c r="I144" s="906"/>
      <c r="J144" s="906"/>
      <c r="K144" s="906"/>
      <c r="L144" s="1783"/>
      <c r="M144" s="1783"/>
      <c r="N144" s="1783"/>
      <c r="O144" s="1783"/>
      <c r="P144" s="1783"/>
      <c r="Q144" s="1783"/>
      <c r="R144" s="1783"/>
      <c r="S144" s="1783"/>
      <c r="T144" s="1783"/>
      <c r="U144" s="1783"/>
      <c r="V144" s="1783"/>
      <c r="W144" s="1783"/>
      <c r="X144" s="1783"/>
      <c r="Y144" s="1783"/>
      <c r="Z144" s="1783"/>
      <c r="AA144" s="1783"/>
    </row>
    <row r="145" spans="1:27" ht="13.5" customHeight="1">
      <c r="A145" s="936"/>
      <c r="B145" s="906"/>
      <c r="C145" s="906"/>
      <c r="D145" s="906"/>
      <c r="E145" s="906"/>
      <c r="F145" s="906"/>
      <c r="G145" s="979"/>
      <c r="H145" s="906"/>
      <c r="I145" s="906"/>
      <c r="J145" s="906"/>
      <c r="K145" s="906"/>
      <c r="L145" s="2142"/>
      <c r="M145" s="2142"/>
      <c r="N145" s="2142"/>
      <c r="O145" s="2142"/>
      <c r="P145" s="2142"/>
      <c r="Q145" s="2142"/>
      <c r="R145" s="2142"/>
      <c r="S145" s="2142"/>
      <c r="T145" s="2142"/>
      <c r="U145" s="2142"/>
      <c r="V145" s="2142"/>
      <c r="W145" s="2142"/>
      <c r="X145" s="2142"/>
      <c r="Y145" s="2142"/>
      <c r="Z145" s="2142"/>
      <c r="AA145" s="2142"/>
    </row>
    <row r="146" spans="1:27">
      <c r="A146" s="936"/>
      <c r="B146" s="906"/>
      <c r="C146" s="906"/>
      <c r="D146" s="906"/>
      <c r="E146" s="906"/>
      <c r="F146" s="906"/>
      <c r="G146" s="906"/>
      <c r="H146" s="906"/>
      <c r="I146" s="906"/>
      <c r="J146" s="906"/>
      <c r="K146" s="906"/>
      <c r="L146" s="906"/>
      <c r="M146" s="906"/>
      <c r="N146" s="906"/>
      <c r="O146" s="906"/>
      <c r="P146" s="906"/>
      <c r="Q146" s="906"/>
      <c r="R146" s="906"/>
      <c r="S146" s="906"/>
      <c r="T146" s="906"/>
      <c r="U146" s="906"/>
      <c r="V146" s="906"/>
      <c r="W146" s="906"/>
      <c r="X146" s="906"/>
      <c r="Y146" s="906"/>
      <c r="Z146" s="906"/>
      <c r="AA146" s="906"/>
    </row>
    <row r="147" spans="1:27">
      <c r="A147" s="936"/>
      <c r="B147" s="936"/>
      <c r="C147" s="906"/>
      <c r="D147" s="906"/>
      <c r="E147" s="936"/>
      <c r="F147" s="906"/>
      <c r="G147" s="906"/>
      <c r="H147" s="936"/>
      <c r="I147" s="906"/>
      <c r="J147" s="906"/>
      <c r="K147" s="936"/>
      <c r="L147" s="906"/>
      <c r="M147" s="906"/>
      <c r="N147" s="936"/>
      <c r="O147" s="906"/>
      <c r="P147" s="906"/>
      <c r="Q147" s="906"/>
      <c r="R147" s="936"/>
      <c r="S147" s="906"/>
      <c r="T147" s="906"/>
      <c r="U147" s="906"/>
      <c r="V147" s="906"/>
      <c r="W147" s="936"/>
      <c r="X147" s="945"/>
      <c r="Y147" s="906"/>
      <c r="Z147" s="906"/>
      <c r="AA147" s="903"/>
    </row>
    <row r="148" spans="1:27">
      <c r="A148" s="936"/>
      <c r="B148" s="906"/>
      <c r="C148" s="906"/>
      <c r="D148" s="906"/>
      <c r="E148" s="906"/>
      <c r="F148" s="906"/>
      <c r="G148" s="906"/>
      <c r="H148" s="903"/>
      <c r="I148" s="975"/>
      <c r="J148" s="1667"/>
      <c r="K148" s="1667"/>
      <c r="L148" s="1667"/>
      <c r="M148" s="1667"/>
      <c r="N148" s="1667"/>
      <c r="O148" s="975"/>
      <c r="P148" s="1667"/>
      <c r="Q148" s="1667"/>
      <c r="R148" s="1667"/>
      <c r="S148" s="1667"/>
      <c r="T148" s="1667"/>
      <c r="U148" s="975"/>
      <c r="V148" s="1667"/>
      <c r="W148" s="1667"/>
      <c r="X148" s="1667"/>
      <c r="Y148" s="1667"/>
      <c r="Z148" s="1667"/>
      <c r="AA148" s="945"/>
    </row>
    <row r="149" spans="1:27">
      <c r="A149" s="936"/>
      <c r="B149" s="906"/>
      <c r="C149" s="906"/>
      <c r="D149" s="906"/>
      <c r="E149" s="906"/>
      <c r="F149" s="906"/>
      <c r="G149" s="906"/>
      <c r="H149" s="903"/>
      <c r="I149" s="975"/>
      <c r="J149" s="2120"/>
      <c r="K149" s="2120"/>
      <c r="L149" s="2120"/>
      <c r="M149" s="2120"/>
      <c r="N149" s="2120"/>
      <c r="O149" s="975"/>
      <c r="P149" s="2120"/>
      <c r="Q149" s="2120"/>
      <c r="R149" s="2120"/>
      <c r="S149" s="2120"/>
      <c r="T149" s="2120"/>
      <c r="U149" s="975"/>
      <c r="V149" s="2120"/>
      <c r="W149" s="2120"/>
      <c r="X149" s="2120"/>
      <c r="Y149" s="2120"/>
      <c r="Z149" s="2120"/>
      <c r="AA149" s="945"/>
    </row>
    <row r="150" spans="1:27">
      <c r="A150" s="936"/>
      <c r="B150" s="906"/>
      <c r="C150" s="906"/>
      <c r="D150" s="906"/>
      <c r="E150" s="906"/>
      <c r="F150" s="906"/>
      <c r="G150" s="906"/>
      <c r="H150" s="906"/>
      <c r="I150" s="975"/>
      <c r="J150" s="906"/>
      <c r="K150" s="2120"/>
      <c r="L150" s="2120"/>
      <c r="M150" s="2120"/>
      <c r="N150" s="2120"/>
      <c r="O150" s="975"/>
      <c r="P150" s="906"/>
      <c r="Q150" s="906"/>
      <c r="R150" s="906"/>
      <c r="S150" s="906"/>
      <c r="T150" s="906"/>
      <c r="U150" s="975"/>
      <c r="V150" s="906"/>
      <c r="W150" s="906"/>
      <c r="X150" s="906"/>
      <c r="Y150" s="906"/>
      <c r="Z150" s="906"/>
      <c r="AA150" s="975"/>
    </row>
    <row r="151" spans="1:27">
      <c r="A151" s="936"/>
      <c r="B151" s="906"/>
      <c r="C151" s="906"/>
      <c r="D151" s="906"/>
      <c r="E151" s="906"/>
      <c r="F151" s="906"/>
      <c r="G151" s="906"/>
      <c r="H151" s="903"/>
      <c r="I151" s="975"/>
      <c r="J151" s="1667"/>
      <c r="K151" s="1667"/>
      <c r="L151" s="1667"/>
      <c r="M151" s="1667"/>
      <c r="N151" s="1667"/>
      <c r="O151" s="975"/>
      <c r="P151" s="1667"/>
      <c r="Q151" s="1667"/>
      <c r="R151" s="1667"/>
      <c r="S151" s="1667"/>
      <c r="T151" s="1667"/>
      <c r="U151" s="975"/>
      <c r="V151" s="1667"/>
      <c r="W151" s="1667"/>
      <c r="X151" s="1667"/>
      <c r="Y151" s="1667"/>
      <c r="Z151" s="1667"/>
      <c r="AA151" s="945"/>
    </row>
    <row r="152" spans="1:27">
      <c r="A152" s="936"/>
      <c r="B152" s="906"/>
      <c r="C152" s="906"/>
      <c r="D152" s="906"/>
      <c r="E152" s="906"/>
      <c r="F152" s="906"/>
      <c r="G152" s="906"/>
      <c r="H152" s="975"/>
      <c r="I152" s="975"/>
      <c r="J152" s="2120"/>
      <c r="K152" s="2120"/>
      <c r="L152" s="2120"/>
      <c r="M152" s="2120"/>
      <c r="N152" s="2120"/>
      <c r="O152" s="975"/>
      <c r="P152" s="2120"/>
      <c r="Q152" s="2120"/>
      <c r="R152" s="2120"/>
      <c r="S152" s="2120"/>
      <c r="T152" s="2120"/>
      <c r="U152" s="975"/>
      <c r="V152" s="2120"/>
      <c r="W152" s="2120"/>
      <c r="X152" s="2120"/>
      <c r="Y152" s="2120"/>
      <c r="Z152" s="2120"/>
      <c r="AA152" s="945"/>
    </row>
    <row r="153" spans="1:27">
      <c r="A153" s="936"/>
      <c r="B153" s="906"/>
      <c r="C153" s="906"/>
      <c r="D153" s="906"/>
      <c r="E153" s="906"/>
      <c r="F153" s="906"/>
      <c r="G153" s="906"/>
      <c r="H153" s="975"/>
      <c r="I153" s="975"/>
      <c r="J153" s="2120"/>
      <c r="K153" s="2120"/>
      <c r="L153" s="2120"/>
      <c r="M153" s="2120"/>
      <c r="N153" s="2120"/>
      <c r="O153" s="975"/>
      <c r="P153" s="2120"/>
      <c r="Q153" s="2120"/>
      <c r="R153" s="2120"/>
      <c r="S153" s="2120"/>
      <c r="T153" s="2120"/>
      <c r="U153" s="975"/>
      <c r="V153" s="2120"/>
      <c r="W153" s="2120"/>
      <c r="X153" s="2120"/>
      <c r="Y153" s="2120"/>
      <c r="Z153" s="2120"/>
      <c r="AA153" s="945"/>
    </row>
    <row r="154" spans="1:27">
      <c r="A154" s="936"/>
      <c r="B154" s="906"/>
      <c r="C154" s="906"/>
      <c r="D154" s="906"/>
      <c r="E154" s="906"/>
      <c r="F154" s="906"/>
      <c r="G154" s="906"/>
      <c r="H154" s="906"/>
      <c r="I154" s="906"/>
      <c r="J154" s="906"/>
      <c r="K154" s="906"/>
      <c r="L154" s="906"/>
      <c r="M154" s="906"/>
      <c r="N154" s="906"/>
      <c r="O154" s="906"/>
      <c r="P154" s="906"/>
      <c r="Q154" s="906"/>
      <c r="R154" s="906"/>
      <c r="S154" s="906"/>
      <c r="T154" s="906"/>
      <c r="U154" s="906"/>
      <c r="V154" s="906"/>
      <c r="W154" s="906"/>
      <c r="X154" s="906"/>
      <c r="Y154" s="906"/>
      <c r="Z154" s="906"/>
      <c r="AA154" s="906"/>
    </row>
    <row r="155" spans="1:27">
      <c r="A155" s="936"/>
      <c r="B155" s="906"/>
      <c r="C155" s="906"/>
      <c r="D155" s="906"/>
      <c r="E155" s="906"/>
      <c r="F155" s="906"/>
      <c r="G155" s="906"/>
      <c r="H155" s="906"/>
      <c r="I155" s="975"/>
      <c r="J155" s="2120"/>
      <c r="K155" s="2120"/>
      <c r="L155" s="2120"/>
      <c r="M155" s="2120"/>
      <c r="N155" s="2120"/>
      <c r="O155" s="975"/>
      <c r="P155" s="2120"/>
      <c r="Q155" s="2120"/>
      <c r="R155" s="2120"/>
      <c r="S155" s="2120"/>
      <c r="T155" s="2120"/>
      <c r="U155" s="975"/>
      <c r="V155" s="2120"/>
      <c r="W155" s="2120"/>
      <c r="X155" s="2120"/>
      <c r="Y155" s="2120"/>
      <c r="Z155" s="2120"/>
      <c r="AA155" s="945"/>
    </row>
    <row r="156" spans="1:27">
      <c r="A156" s="936"/>
      <c r="B156" s="906"/>
      <c r="C156" s="906"/>
      <c r="D156" s="906"/>
      <c r="E156" s="906"/>
      <c r="F156" s="906"/>
      <c r="G156" s="906"/>
      <c r="H156" s="906"/>
      <c r="I156" s="975"/>
      <c r="J156" s="2120"/>
      <c r="K156" s="2120"/>
      <c r="L156" s="2120"/>
      <c r="M156" s="2120"/>
      <c r="N156" s="2120"/>
      <c r="O156" s="975"/>
      <c r="P156" s="2120"/>
      <c r="Q156" s="2120"/>
      <c r="R156" s="2120"/>
      <c r="S156" s="2120"/>
      <c r="T156" s="2120"/>
      <c r="U156" s="975"/>
      <c r="V156" s="2120"/>
      <c r="W156" s="2120"/>
      <c r="X156" s="2120"/>
      <c r="Y156" s="2120"/>
      <c r="Z156" s="2120"/>
      <c r="AA156" s="945"/>
    </row>
    <row r="157" spans="1:27">
      <c r="A157" s="936"/>
      <c r="B157" s="906"/>
      <c r="C157" s="906"/>
      <c r="D157" s="906"/>
      <c r="E157" s="906"/>
      <c r="F157" s="906"/>
      <c r="G157" s="906"/>
      <c r="H157" s="906"/>
      <c r="I157" s="975"/>
      <c r="J157" s="2120"/>
      <c r="K157" s="2120"/>
      <c r="L157" s="2120"/>
      <c r="M157" s="2120"/>
      <c r="N157" s="2120"/>
      <c r="O157" s="975"/>
      <c r="P157" s="2120"/>
      <c r="Q157" s="2120"/>
      <c r="R157" s="2120"/>
      <c r="S157" s="2120"/>
      <c r="T157" s="2120"/>
      <c r="U157" s="975"/>
      <c r="V157" s="2120"/>
      <c r="W157" s="2120"/>
      <c r="X157" s="2120"/>
      <c r="Y157" s="2120"/>
      <c r="Z157" s="2120"/>
      <c r="AA157" s="945"/>
    </row>
    <row r="158" spans="1:27">
      <c r="A158" s="936"/>
      <c r="B158" s="906"/>
      <c r="C158" s="906"/>
      <c r="D158" s="906"/>
      <c r="E158" s="906"/>
      <c r="F158" s="906"/>
      <c r="G158" s="906"/>
      <c r="H158" s="906"/>
      <c r="I158" s="906"/>
      <c r="J158" s="906"/>
      <c r="K158" s="906"/>
      <c r="L158" s="906"/>
      <c r="M158" s="2120"/>
      <c r="N158" s="2120"/>
      <c r="O158" s="2120"/>
      <c r="P158" s="2120"/>
      <c r="Q158" s="2120"/>
      <c r="R158" s="906"/>
      <c r="S158" s="906"/>
      <c r="T158" s="906"/>
      <c r="U158" s="906"/>
      <c r="V158" s="906"/>
      <c r="W158" s="906"/>
      <c r="X158" s="906"/>
      <c r="Y158" s="906"/>
      <c r="Z158" s="906"/>
      <c r="AA158" s="906"/>
    </row>
    <row r="159" spans="1:27">
      <c r="A159" s="936"/>
      <c r="B159" s="906"/>
      <c r="C159" s="906"/>
      <c r="D159" s="906"/>
      <c r="E159" s="906"/>
      <c r="F159" s="906"/>
      <c r="G159" s="906"/>
      <c r="H159" s="906"/>
      <c r="I159" s="906"/>
      <c r="J159" s="906"/>
      <c r="K159" s="906"/>
      <c r="L159" s="906"/>
      <c r="M159" s="2120"/>
      <c r="N159" s="2120"/>
      <c r="O159" s="2120"/>
      <c r="P159" s="2120"/>
      <c r="Q159" s="2120"/>
      <c r="R159" s="906"/>
      <c r="S159" s="906"/>
      <c r="T159" s="906"/>
      <c r="U159" s="906"/>
      <c r="V159" s="906"/>
      <c r="W159" s="906"/>
      <c r="X159" s="906"/>
      <c r="Y159" s="906"/>
      <c r="Z159" s="906"/>
      <c r="AA159" s="906"/>
    </row>
    <row r="160" spans="1:27">
      <c r="A160" s="936"/>
      <c r="B160" s="906"/>
      <c r="C160" s="906"/>
      <c r="D160" s="906"/>
      <c r="E160" s="906"/>
      <c r="F160" s="906"/>
      <c r="G160" s="906"/>
      <c r="H160" s="906"/>
      <c r="I160" s="906"/>
      <c r="J160" s="906"/>
      <c r="K160" s="906"/>
      <c r="L160" s="906"/>
      <c r="M160" s="906"/>
      <c r="N160" s="906"/>
      <c r="O160" s="906"/>
      <c r="P160" s="906"/>
      <c r="Q160" s="906"/>
      <c r="R160" s="906"/>
      <c r="S160" s="906"/>
      <c r="T160" s="906"/>
      <c r="U160" s="906"/>
      <c r="V160" s="906"/>
      <c r="W160" s="906"/>
      <c r="X160" s="906"/>
      <c r="Y160" s="906"/>
      <c r="Z160" s="906"/>
      <c r="AA160" s="906"/>
    </row>
    <row r="161" spans="1:27">
      <c r="A161" s="936"/>
      <c r="B161" s="906"/>
      <c r="C161" s="906"/>
      <c r="D161" s="906"/>
      <c r="E161" s="906"/>
      <c r="F161" s="906"/>
      <c r="G161" s="906"/>
      <c r="H161" s="906"/>
      <c r="I161" s="906"/>
      <c r="J161" s="906"/>
      <c r="K161" s="906"/>
      <c r="L161" s="1701"/>
      <c r="M161" s="1701"/>
      <c r="N161" s="1701"/>
      <c r="O161" s="1701"/>
      <c r="P161" s="906"/>
      <c r="Q161" s="906"/>
      <c r="R161" s="906"/>
      <c r="S161" s="906"/>
      <c r="T161" s="906"/>
      <c r="U161" s="906"/>
      <c r="V161" s="906"/>
      <c r="W161" s="906"/>
      <c r="X161" s="906"/>
      <c r="Y161" s="906"/>
      <c r="Z161" s="906"/>
      <c r="AA161" s="906"/>
    </row>
    <row r="162" spans="1:27">
      <c r="A162" s="936"/>
      <c r="B162" s="906"/>
      <c r="C162" s="906"/>
      <c r="D162" s="906"/>
      <c r="E162" s="906"/>
      <c r="F162" s="906"/>
      <c r="G162" s="906"/>
      <c r="H162" s="906"/>
      <c r="I162" s="906"/>
      <c r="J162" s="906"/>
      <c r="K162" s="906"/>
      <c r="L162" s="1701"/>
      <c r="M162" s="1701"/>
      <c r="N162" s="1701"/>
      <c r="O162" s="1701"/>
      <c r="P162" s="906"/>
      <c r="Q162" s="906"/>
      <c r="R162" s="906"/>
      <c r="S162" s="906"/>
      <c r="T162" s="906"/>
      <c r="U162" s="906"/>
      <c r="V162" s="906"/>
      <c r="W162" s="906"/>
      <c r="X162" s="906"/>
      <c r="Y162" s="906"/>
      <c r="Z162" s="906"/>
      <c r="AA162" s="906"/>
    </row>
    <row r="163" spans="1:27">
      <c r="A163" s="936"/>
      <c r="B163" s="906"/>
      <c r="C163" s="906"/>
      <c r="D163" s="906"/>
      <c r="E163" s="906"/>
      <c r="F163" s="906"/>
      <c r="G163" s="906"/>
      <c r="H163" s="906"/>
      <c r="I163" s="975"/>
      <c r="J163" s="1667"/>
      <c r="K163" s="1667"/>
      <c r="L163" s="1667"/>
      <c r="M163" s="1667"/>
      <c r="N163" s="1667"/>
      <c r="O163" s="975"/>
      <c r="P163" s="1667"/>
      <c r="Q163" s="1667"/>
      <c r="R163" s="1667"/>
      <c r="S163" s="1667"/>
      <c r="T163" s="1667"/>
      <c r="U163" s="906"/>
      <c r="V163" s="906"/>
      <c r="W163" s="906"/>
      <c r="X163" s="906"/>
      <c r="Y163" s="906"/>
      <c r="Z163" s="906"/>
      <c r="AA163" s="906"/>
    </row>
    <row r="164" spans="1:27">
      <c r="A164" s="936"/>
      <c r="B164" s="906"/>
      <c r="C164" s="906"/>
      <c r="D164" s="906"/>
      <c r="E164" s="906"/>
      <c r="F164" s="906"/>
      <c r="G164" s="906"/>
      <c r="H164" s="906"/>
      <c r="I164" s="975"/>
      <c r="J164" s="2121"/>
      <c r="K164" s="2121"/>
      <c r="L164" s="2121"/>
      <c r="M164" s="2121"/>
      <c r="N164" s="2121"/>
      <c r="O164" s="975"/>
      <c r="P164" s="2121"/>
      <c r="Q164" s="2121"/>
      <c r="R164" s="2121"/>
      <c r="S164" s="2121"/>
      <c r="T164" s="2121"/>
      <c r="U164" s="906"/>
      <c r="V164" s="906"/>
      <c r="W164" s="906"/>
      <c r="X164" s="906"/>
      <c r="Y164" s="906"/>
      <c r="Z164" s="906"/>
      <c r="AA164" s="906"/>
    </row>
    <row r="165" spans="1:27">
      <c r="A165" s="936"/>
      <c r="B165" s="906"/>
      <c r="C165" s="906"/>
      <c r="D165" s="906"/>
      <c r="E165" s="906"/>
      <c r="F165" s="906"/>
      <c r="G165" s="906"/>
      <c r="H165" s="906"/>
      <c r="I165" s="975"/>
      <c r="J165" s="1667"/>
      <c r="K165" s="1667"/>
      <c r="L165" s="1667"/>
      <c r="M165" s="1667"/>
      <c r="N165" s="1667"/>
      <c r="O165" s="975"/>
      <c r="P165" s="1667"/>
      <c r="Q165" s="1667"/>
      <c r="R165" s="1667"/>
      <c r="S165" s="1667"/>
      <c r="T165" s="1667"/>
      <c r="U165" s="906"/>
      <c r="V165" s="906"/>
      <c r="W165" s="906"/>
      <c r="X165" s="906"/>
      <c r="Y165" s="906"/>
      <c r="Z165" s="906"/>
      <c r="AA165" s="906"/>
    </row>
    <row r="166" spans="1:27">
      <c r="A166" s="936"/>
      <c r="B166" s="906"/>
      <c r="C166" s="906"/>
      <c r="D166" s="906"/>
      <c r="E166" s="906"/>
      <c r="F166" s="906"/>
      <c r="G166" s="906"/>
      <c r="H166" s="906"/>
      <c r="I166" s="975"/>
      <c r="J166" s="1667"/>
      <c r="K166" s="1667"/>
      <c r="L166" s="1667"/>
      <c r="M166" s="1667"/>
      <c r="N166" s="1667"/>
      <c r="O166" s="975"/>
      <c r="P166" s="1667"/>
      <c r="Q166" s="1667"/>
      <c r="R166" s="1667"/>
      <c r="S166" s="1667"/>
      <c r="T166" s="1667"/>
      <c r="U166" s="906"/>
      <c r="V166" s="906"/>
      <c r="W166" s="906"/>
      <c r="X166" s="906"/>
      <c r="Y166" s="906"/>
      <c r="Z166" s="906"/>
      <c r="AA166" s="906"/>
    </row>
    <row r="167" spans="1:27">
      <c r="A167" s="936"/>
      <c r="B167" s="906"/>
      <c r="C167" s="906"/>
      <c r="D167" s="906"/>
      <c r="E167" s="906"/>
      <c r="F167" s="906"/>
      <c r="G167" s="945"/>
      <c r="H167" s="906"/>
      <c r="I167" s="1700"/>
      <c r="J167" s="1700"/>
      <c r="K167" s="1700"/>
      <c r="L167" s="1700"/>
      <c r="M167" s="1700"/>
      <c r="N167" s="1700"/>
      <c r="O167" s="1700"/>
      <c r="P167" s="1700"/>
      <c r="Q167" s="1700"/>
      <c r="R167" s="1700"/>
      <c r="S167" s="1700"/>
      <c r="T167" s="1700"/>
      <c r="U167" s="1700"/>
      <c r="V167" s="1700"/>
      <c r="W167" s="903"/>
      <c r="X167" s="906"/>
      <c r="Y167" s="906"/>
      <c r="Z167" s="906"/>
      <c r="AA167" s="906"/>
    </row>
    <row r="168" spans="1:27">
      <c r="A168" s="936"/>
      <c r="B168" s="906"/>
      <c r="C168" s="906"/>
      <c r="D168" s="906"/>
      <c r="E168" s="906"/>
      <c r="F168" s="906"/>
      <c r="G168" s="906"/>
      <c r="H168" s="906"/>
      <c r="I168" s="906"/>
      <c r="J168" s="906"/>
      <c r="K168" s="906"/>
      <c r="L168" s="906"/>
      <c r="M168" s="906"/>
      <c r="N168" s="906"/>
      <c r="O168" s="906"/>
      <c r="P168" s="906"/>
      <c r="Q168" s="936"/>
      <c r="R168" s="903"/>
      <c r="S168" s="903"/>
      <c r="T168" s="936"/>
      <c r="U168" s="903"/>
      <c r="V168" s="903"/>
      <c r="W168" s="906"/>
      <c r="X168" s="906"/>
      <c r="Y168" s="906"/>
      <c r="Z168" s="906"/>
      <c r="AA168" s="906"/>
    </row>
    <row r="169" spans="1:27">
      <c r="A169" s="936"/>
      <c r="B169" s="906"/>
      <c r="C169" s="906"/>
      <c r="D169" s="906"/>
      <c r="E169" s="906"/>
      <c r="F169" s="906"/>
      <c r="G169" s="906"/>
      <c r="H169" s="906"/>
      <c r="I169" s="906"/>
      <c r="J169" s="936"/>
      <c r="K169" s="906"/>
      <c r="L169" s="906"/>
      <c r="M169" s="906"/>
      <c r="N169" s="906"/>
      <c r="O169" s="906"/>
      <c r="P169" s="936"/>
      <c r="Q169" s="906"/>
      <c r="R169" s="903"/>
      <c r="S169" s="906"/>
      <c r="T169" s="906"/>
      <c r="U169" s="906"/>
      <c r="V169" s="936"/>
      <c r="W169" s="906"/>
      <c r="X169" s="906"/>
      <c r="Y169" s="903"/>
      <c r="Z169" s="906"/>
      <c r="AA169" s="906"/>
    </row>
    <row r="170" spans="1:27" ht="13.5" customHeight="1">
      <c r="A170" s="936"/>
      <c r="B170" s="906"/>
      <c r="C170" s="906"/>
      <c r="D170" s="906"/>
      <c r="E170" s="906"/>
      <c r="F170" s="906"/>
      <c r="G170" s="906"/>
      <c r="H170" s="2123"/>
      <c r="I170" s="2123"/>
      <c r="J170" s="2123"/>
      <c r="K170" s="2123"/>
      <c r="L170" s="2123"/>
      <c r="M170" s="2123"/>
      <c r="N170" s="2123"/>
      <c r="O170" s="2123"/>
      <c r="P170" s="2123"/>
      <c r="Q170" s="2123"/>
      <c r="R170" s="2123"/>
      <c r="S170" s="2123"/>
      <c r="T170" s="2123"/>
      <c r="U170" s="2123"/>
      <c r="V170" s="2123"/>
      <c r="W170" s="2123"/>
      <c r="X170" s="2123"/>
      <c r="Y170" s="2123"/>
      <c r="Z170" s="2123"/>
      <c r="AA170" s="2123"/>
    </row>
    <row r="171" spans="1:27">
      <c r="A171" s="936"/>
      <c r="B171" s="906"/>
      <c r="C171" s="906"/>
      <c r="D171" s="906"/>
      <c r="E171" s="906"/>
      <c r="F171" s="906"/>
      <c r="G171" s="906"/>
      <c r="H171" s="2123"/>
      <c r="I171" s="2123"/>
      <c r="J171" s="2123"/>
      <c r="K171" s="2123"/>
      <c r="L171" s="2123"/>
      <c r="M171" s="2123"/>
      <c r="N171" s="2123"/>
      <c r="O171" s="2123"/>
      <c r="P171" s="2123"/>
      <c r="Q171" s="2123"/>
      <c r="R171" s="2123"/>
      <c r="S171" s="2123"/>
      <c r="T171" s="2123"/>
      <c r="U171" s="2123"/>
      <c r="V171" s="2123"/>
      <c r="W171" s="2123"/>
      <c r="X171" s="2123"/>
      <c r="Y171" s="2123"/>
      <c r="Z171" s="2123"/>
      <c r="AA171" s="2123"/>
    </row>
    <row r="172" spans="1:27">
      <c r="A172" s="936"/>
      <c r="B172" s="906"/>
      <c r="C172" s="906"/>
      <c r="D172" s="906"/>
      <c r="E172" s="906"/>
      <c r="F172" s="906"/>
      <c r="G172" s="906"/>
      <c r="H172" s="2123"/>
      <c r="I172" s="2123"/>
      <c r="J172" s="2123"/>
      <c r="K172" s="2123"/>
      <c r="L172" s="2123"/>
      <c r="M172" s="2123"/>
      <c r="N172" s="2123"/>
      <c r="O172" s="2123"/>
      <c r="P172" s="2123"/>
      <c r="Q172" s="2123"/>
      <c r="R172" s="2123"/>
      <c r="S172" s="2123"/>
      <c r="T172" s="2123"/>
      <c r="U172" s="2123"/>
      <c r="V172" s="2123"/>
      <c r="W172" s="2123"/>
      <c r="X172" s="2123"/>
      <c r="Y172" s="2123"/>
      <c r="Z172" s="2123"/>
      <c r="AA172" s="2123"/>
    </row>
    <row r="173" spans="1:27">
      <c r="A173" s="936"/>
      <c r="B173" s="906"/>
      <c r="C173" s="906"/>
      <c r="D173" s="906"/>
      <c r="E173" s="906"/>
      <c r="F173" s="906"/>
      <c r="G173" s="906"/>
      <c r="H173" s="906"/>
      <c r="I173" s="906"/>
      <c r="J173" s="906"/>
      <c r="K173" s="906"/>
      <c r="L173" s="936"/>
      <c r="M173" s="906"/>
      <c r="N173" s="936"/>
      <c r="O173" s="906"/>
      <c r="P173" s="936"/>
      <c r="Q173" s="906"/>
      <c r="R173" s="906"/>
      <c r="S173" s="903"/>
      <c r="T173" s="903"/>
      <c r="U173" s="906"/>
      <c r="V173" s="906"/>
      <c r="W173" s="906"/>
      <c r="X173" s="906"/>
      <c r="Y173" s="906"/>
      <c r="Z173" s="906"/>
      <c r="AA173" s="906"/>
    </row>
    <row r="174" spans="1:27">
      <c r="A174" s="936"/>
      <c r="B174" s="906"/>
      <c r="C174" s="906"/>
      <c r="D174" s="906"/>
      <c r="E174" s="906"/>
      <c r="F174" s="906"/>
      <c r="G174" s="906"/>
      <c r="H174" s="906"/>
      <c r="I174" s="906"/>
      <c r="J174" s="906"/>
      <c r="K174" s="906"/>
      <c r="L174" s="936"/>
      <c r="M174" s="906"/>
      <c r="N174" s="936"/>
      <c r="O174" s="906"/>
      <c r="P174" s="936"/>
      <c r="Q174" s="906"/>
      <c r="R174" s="906"/>
      <c r="S174" s="903"/>
      <c r="T174" s="903"/>
      <c r="U174" s="906"/>
      <c r="V174" s="906"/>
      <c r="W174" s="906"/>
      <c r="X174" s="906"/>
      <c r="Y174" s="906"/>
      <c r="Z174" s="906"/>
      <c r="AA174" s="906"/>
    </row>
    <row r="175" spans="1:27" ht="13.5" customHeight="1">
      <c r="A175" s="936"/>
      <c r="B175" s="906"/>
      <c r="C175" s="906"/>
      <c r="D175" s="906"/>
      <c r="E175" s="906"/>
      <c r="F175" s="906"/>
      <c r="G175" s="906"/>
      <c r="H175" s="906"/>
      <c r="I175" s="906"/>
      <c r="J175" s="906"/>
      <c r="K175" s="906"/>
      <c r="L175" s="906"/>
      <c r="M175" s="906"/>
      <c r="N175" s="906"/>
      <c r="O175" s="906"/>
      <c r="P175" s="906"/>
      <c r="Q175" s="906"/>
      <c r="R175" s="906"/>
      <c r="S175" s="903"/>
      <c r="T175" s="903"/>
      <c r="U175" s="906"/>
      <c r="V175" s="906"/>
      <c r="W175" s="906"/>
      <c r="X175" s="906"/>
      <c r="Y175" s="906"/>
      <c r="Z175" s="906"/>
      <c r="AA175" s="906"/>
    </row>
    <row r="176" spans="1:27" ht="15" customHeight="1">
      <c r="A176" s="936"/>
      <c r="B176" s="906"/>
      <c r="C176" s="906"/>
      <c r="D176" s="906"/>
      <c r="E176" s="975"/>
      <c r="F176" s="1667"/>
      <c r="G176" s="1667"/>
      <c r="H176" s="1667"/>
      <c r="I176" s="975"/>
      <c r="J176" s="906"/>
      <c r="K176" s="906"/>
      <c r="L176" s="936"/>
      <c r="M176" s="906"/>
      <c r="N176" s="906"/>
      <c r="O176" s="906"/>
      <c r="P176" s="906"/>
      <c r="Q176" s="906"/>
      <c r="R176" s="975"/>
      <c r="S176" s="1667"/>
      <c r="T176" s="1667"/>
      <c r="U176" s="1667"/>
      <c r="V176" s="1667"/>
      <c r="W176" s="1667"/>
      <c r="X176" s="1667"/>
      <c r="Y176" s="1667"/>
      <c r="Z176" s="1667"/>
      <c r="AA176" s="975"/>
    </row>
    <row r="177" spans="1:27" ht="15" customHeight="1">
      <c r="A177" s="903"/>
      <c r="B177" s="903"/>
      <c r="C177" s="903"/>
      <c r="D177" s="903"/>
      <c r="E177" s="975"/>
      <c r="F177" s="1667"/>
      <c r="G177" s="1667"/>
      <c r="H177" s="1667"/>
      <c r="I177" s="975"/>
      <c r="J177" s="903"/>
      <c r="K177" s="906"/>
      <c r="L177" s="906"/>
      <c r="M177" s="906"/>
      <c r="N177" s="906"/>
      <c r="O177" s="906"/>
      <c r="P177" s="906"/>
      <c r="Q177" s="906"/>
      <c r="R177" s="975"/>
      <c r="S177" s="1667"/>
      <c r="T177" s="1667"/>
      <c r="U177" s="1667"/>
      <c r="V177" s="1667"/>
      <c r="W177" s="1667"/>
      <c r="X177" s="1667"/>
      <c r="Y177" s="1667"/>
      <c r="Z177" s="1667"/>
      <c r="AA177" s="934"/>
    </row>
    <row r="178" spans="1:27" ht="15" customHeight="1">
      <c r="A178" s="903"/>
      <c r="B178" s="903"/>
      <c r="C178" s="903"/>
      <c r="D178" s="903"/>
      <c r="E178" s="975"/>
      <c r="F178" s="1667"/>
      <c r="G178" s="1667"/>
      <c r="H178" s="1667"/>
      <c r="I178" s="975"/>
      <c r="J178" s="903"/>
      <c r="K178" s="906"/>
      <c r="L178" s="906"/>
      <c r="M178" s="906"/>
      <c r="N178" s="906"/>
      <c r="O178" s="906"/>
      <c r="P178" s="906"/>
      <c r="Q178" s="906"/>
      <c r="R178" s="975"/>
      <c r="S178" s="1667"/>
      <c r="T178" s="1667"/>
      <c r="U178" s="1667"/>
      <c r="V178" s="1667"/>
      <c r="W178" s="1667"/>
      <c r="X178" s="1667"/>
      <c r="Y178" s="1667"/>
      <c r="Z178" s="1667"/>
      <c r="AA178" s="934"/>
    </row>
    <row r="179" spans="1:27" ht="13.5" customHeight="1">
      <c r="A179" s="936"/>
      <c r="B179" s="906"/>
      <c r="C179" s="906"/>
      <c r="D179" s="906"/>
      <c r="E179" s="906"/>
      <c r="F179" s="906"/>
      <c r="G179" s="906"/>
      <c r="H179" s="906"/>
      <c r="I179" s="1802"/>
      <c r="J179" s="1802"/>
      <c r="K179" s="1802"/>
      <c r="L179" s="1802"/>
      <c r="M179" s="1802"/>
      <c r="N179" s="1802"/>
      <c r="O179" s="1802"/>
      <c r="P179" s="1802"/>
      <c r="Q179" s="1802"/>
      <c r="R179" s="1802"/>
      <c r="S179" s="1802"/>
      <c r="T179" s="1802"/>
      <c r="U179" s="1802"/>
      <c r="V179" s="1802"/>
      <c r="W179" s="1802"/>
      <c r="X179" s="1802"/>
      <c r="Y179" s="1802"/>
      <c r="Z179" s="1802"/>
      <c r="AA179" s="1802"/>
    </row>
    <row r="180" spans="1:27" ht="15.75" customHeight="1">
      <c r="A180" s="903"/>
      <c r="B180" s="903"/>
      <c r="C180" s="903"/>
      <c r="D180" s="903"/>
      <c r="E180" s="903"/>
      <c r="F180" s="903"/>
      <c r="G180" s="903"/>
      <c r="H180" s="903"/>
      <c r="I180" s="1802"/>
      <c r="J180" s="1802"/>
      <c r="K180" s="1802"/>
      <c r="L180" s="1802"/>
      <c r="M180" s="1802"/>
      <c r="N180" s="1802"/>
      <c r="O180" s="1802"/>
      <c r="P180" s="1802"/>
      <c r="Q180" s="1802"/>
      <c r="R180" s="1802"/>
      <c r="S180" s="1802"/>
      <c r="T180" s="1802"/>
      <c r="U180" s="1802"/>
      <c r="V180" s="1802"/>
      <c r="W180" s="1802"/>
      <c r="X180" s="1802"/>
      <c r="Y180" s="1802"/>
      <c r="Z180" s="1802"/>
      <c r="AA180" s="1802"/>
    </row>
    <row r="181" spans="1:27" ht="15.75" customHeight="1">
      <c r="A181" s="936"/>
      <c r="B181" s="906"/>
      <c r="C181" s="906"/>
      <c r="D181" s="906"/>
      <c r="E181" s="906"/>
      <c r="F181" s="906"/>
      <c r="G181" s="906"/>
      <c r="H181" s="906"/>
      <c r="I181" s="1802"/>
      <c r="J181" s="1726"/>
      <c r="K181" s="1726"/>
      <c r="L181" s="1726"/>
      <c r="M181" s="1726"/>
      <c r="N181" s="1726"/>
      <c r="O181" s="1726"/>
      <c r="P181" s="1726"/>
      <c r="Q181" s="1726"/>
      <c r="R181" s="1726"/>
      <c r="S181" s="1726"/>
      <c r="T181" s="1726"/>
      <c r="U181" s="1726"/>
      <c r="V181" s="1726"/>
      <c r="W181" s="1726"/>
      <c r="X181" s="1726"/>
      <c r="Y181" s="1726"/>
      <c r="Z181" s="1726"/>
      <c r="AA181" s="1726"/>
    </row>
    <row r="182" spans="1:27" ht="15.75" customHeight="1">
      <c r="A182" s="903"/>
      <c r="B182" s="903"/>
      <c r="C182" s="903"/>
      <c r="D182" s="903"/>
      <c r="E182" s="903"/>
      <c r="F182" s="903"/>
      <c r="G182" s="903"/>
      <c r="H182" s="903"/>
      <c r="I182" s="1726"/>
      <c r="J182" s="1726"/>
      <c r="K182" s="1726"/>
      <c r="L182" s="1726"/>
      <c r="M182" s="1726"/>
      <c r="N182" s="1726"/>
      <c r="O182" s="1726"/>
      <c r="P182" s="1726"/>
      <c r="Q182" s="1726"/>
      <c r="R182" s="1726"/>
      <c r="S182" s="1726"/>
      <c r="T182" s="1726"/>
      <c r="U182" s="1726"/>
      <c r="V182" s="1726"/>
      <c r="W182" s="1726"/>
      <c r="X182" s="1726"/>
      <c r="Y182" s="1726"/>
      <c r="Z182" s="1726"/>
      <c r="AA182" s="1726"/>
    </row>
    <row r="183" spans="1:27" ht="18" customHeight="1">
      <c r="A183" s="1682"/>
      <c r="B183" s="1682"/>
      <c r="C183" s="1682"/>
      <c r="D183" s="1682"/>
      <c r="E183" s="1682"/>
      <c r="F183" s="1682"/>
      <c r="G183" s="1682"/>
      <c r="H183" s="1682"/>
      <c r="I183" s="1682"/>
      <c r="J183" s="1682"/>
      <c r="K183" s="1682"/>
      <c r="L183" s="1682"/>
      <c r="M183" s="1682"/>
      <c r="N183" s="1682"/>
      <c r="O183" s="1682"/>
      <c r="P183" s="1682"/>
      <c r="Q183" s="1682"/>
      <c r="R183" s="1682"/>
      <c r="S183" s="1682"/>
      <c r="T183" s="1682"/>
      <c r="U183" s="1682"/>
      <c r="V183" s="1682"/>
      <c r="W183" s="1682"/>
      <c r="X183" s="1682"/>
      <c r="Y183" s="1682"/>
      <c r="Z183" s="1682"/>
      <c r="AA183" s="1682"/>
    </row>
    <row r="184" spans="1:27" ht="15.75" customHeight="1">
      <c r="A184" s="906"/>
      <c r="B184" s="906"/>
      <c r="C184" s="906"/>
      <c r="D184" s="906"/>
      <c r="E184" s="906"/>
      <c r="F184" s="906"/>
      <c r="G184" s="906"/>
      <c r="H184" s="906"/>
      <c r="I184" s="906"/>
      <c r="J184" s="906"/>
      <c r="K184" s="906"/>
      <c r="L184" s="906"/>
      <c r="M184" s="906"/>
      <c r="N184" s="906"/>
      <c r="O184" s="906"/>
      <c r="P184" s="906"/>
      <c r="Q184" s="906"/>
      <c r="R184" s="906"/>
      <c r="S184" s="906"/>
      <c r="T184" s="906"/>
      <c r="U184" s="906"/>
      <c r="V184" s="906"/>
      <c r="W184" s="906"/>
      <c r="X184" s="906"/>
      <c r="Y184" s="906"/>
      <c r="Z184" s="906"/>
      <c r="AA184" s="906"/>
    </row>
    <row r="185" spans="1:27" ht="15.75" customHeight="1">
      <c r="A185" s="936"/>
      <c r="B185" s="906"/>
      <c r="C185" s="906"/>
      <c r="D185" s="906"/>
      <c r="E185" s="906"/>
      <c r="F185" s="1667"/>
      <c r="G185" s="1667"/>
      <c r="H185" s="1667"/>
      <c r="I185" s="1667"/>
      <c r="K185" s="906"/>
      <c r="L185" s="906"/>
      <c r="M185" s="906"/>
      <c r="N185" s="906"/>
      <c r="O185" s="906"/>
      <c r="P185" s="906"/>
      <c r="Q185" s="906"/>
      <c r="R185" s="906"/>
      <c r="S185" s="906"/>
      <c r="T185" s="906"/>
      <c r="U185" s="906"/>
      <c r="V185" s="906"/>
      <c r="W185" s="906"/>
      <c r="X185" s="906"/>
      <c r="Y185" s="906"/>
      <c r="Z185" s="906"/>
      <c r="AA185" s="906"/>
    </row>
    <row r="186" spans="1:27" ht="15.75" customHeight="1">
      <c r="A186" s="936"/>
      <c r="B186" s="906"/>
      <c r="C186" s="906"/>
      <c r="D186" s="906"/>
      <c r="E186" s="906"/>
      <c r="F186" s="906"/>
      <c r="G186" s="1667"/>
      <c r="H186" s="1667"/>
      <c r="I186" s="906"/>
      <c r="J186" s="1700"/>
      <c r="K186" s="1700"/>
      <c r="L186" s="1700"/>
      <c r="M186" s="1700"/>
      <c r="N186" s="1700"/>
      <c r="O186" s="1700"/>
      <c r="P186" s="1700"/>
      <c r="Q186" s="1700"/>
      <c r="R186" s="1700"/>
      <c r="S186" s="1700"/>
      <c r="T186" s="1700"/>
      <c r="U186" s="1700"/>
      <c r="V186" s="1700"/>
      <c r="W186" s="1700"/>
      <c r="X186" s="1700"/>
      <c r="Y186" s="1700"/>
      <c r="Z186" s="1700"/>
      <c r="AA186" s="1700"/>
    </row>
    <row r="187" spans="1:27" ht="15.75" customHeight="1">
      <c r="A187" s="906"/>
      <c r="B187" s="906"/>
      <c r="C187" s="906"/>
      <c r="D187" s="906"/>
      <c r="E187" s="906"/>
      <c r="F187" s="906"/>
      <c r="G187" s="1667"/>
      <c r="H187" s="1667"/>
      <c r="I187" s="906"/>
      <c r="J187" s="1700"/>
      <c r="K187" s="1700"/>
      <c r="L187" s="1700"/>
      <c r="M187" s="1700"/>
      <c r="N187" s="1700"/>
      <c r="O187" s="1700"/>
      <c r="P187" s="1700"/>
      <c r="Q187" s="1700"/>
      <c r="R187" s="1700"/>
      <c r="S187" s="1700"/>
      <c r="T187" s="1700"/>
      <c r="U187" s="1700"/>
      <c r="V187" s="1700"/>
      <c r="W187" s="1700"/>
      <c r="X187" s="1700"/>
      <c r="Y187" s="1700"/>
      <c r="Z187" s="1700"/>
      <c r="AA187" s="1700"/>
    </row>
    <row r="188" spans="1:27" ht="15.75" customHeight="1">
      <c r="A188" s="906"/>
      <c r="B188" s="906"/>
      <c r="C188" s="906"/>
      <c r="D188" s="906"/>
      <c r="E188" s="906"/>
      <c r="F188" s="906"/>
      <c r="G188" s="1667"/>
      <c r="H188" s="1667"/>
      <c r="I188" s="906"/>
      <c r="J188" s="1700"/>
      <c r="K188" s="1700"/>
      <c r="L188" s="1700"/>
      <c r="M188" s="1700"/>
      <c r="N188" s="1700"/>
      <c r="O188" s="1700"/>
      <c r="P188" s="1700"/>
      <c r="Q188" s="1700"/>
      <c r="R188" s="1700"/>
      <c r="S188" s="1700"/>
      <c r="T188" s="1700"/>
      <c r="U188" s="1700"/>
      <c r="V188" s="1700"/>
      <c r="W188" s="1700"/>
      <c r="X188" s="1700"/>
      <c r="Y188" s="1700"/>
      <c r="Z188" s="1700"/>
      <c r="AA188" s="1700"/>
    </row>
    <row r="189" spans="1:27" ht="15.75" customHeight="1">
      <c r="A189" s="906"/>
      <c r="B189" s="906"/>
      <c r="C189" s="906"/>
      <c r="D189" s="906"/>
      <c r="E189" s="906"/>
      <c r="F189" s="906"/>
      <c r="G189" s="906"/>
      <c r="H189" s="906"/>
      <c r="I189" s="906"/>
      <c r="J189" s="906"/>
      <c r="K189" s="906"/>
      <c r="L189" s="906"/>
      <c r="M189" s="906"/>
      <c r="N189" s="906"/>
      <c r="O189" s="906"/>
      <c r="P189" s="906"/>
      <c r="Q189" s="906"/>
      <c r="R189" s="906"/>
      <c r="S189" s="906"/>
      <c r="T189" s="906"/>
      <c r="U189" s="906"/>
      <c r="V189" s="906"/>
      <c r="W189" s="906"/>
      <c r="X189" s="906"/>
      <c r="Y189" s="906"/>
      <c r="Z189" s="906"/>
      <c r="AA189" s="906"/>
    </row>
    <row r="190" spans="1:27" ht="15.75" customHeight="1">
      <c r="A190" s="936"/>
      <c r="B190" s="906"/>
      <c r="C190" s="906"/>
      <c r="D190" s="906"/>
      <c r="E190" s="906"/>
      <c r="F190" s="906"/>
      <c r="G190" s="906"/>
      <c r="H190" s="906"/>
      <c r="I190" s="906"/>
      <c r="J190" s="906"/>
      <c r="K190" s="906"/>
      <c r="L190" s="906"/>
      <c r="M190" s="906"/>
      <c r="N190" s="906"/>
      <c r="O190" s="906"/>
      <c r="P190" s="906"/>
      <c r="Q190" s="906"/>
      <c r="R190" s="906"/>
      <c r="S190" s="906"/>
      <c r="T190" s="906"/>
      <c r="U190" s="906"/>
      <c r="V190" s="906"/>
      <c r="W190" s="906"/>
      <c r="X190" s="906"/>
      <c r="Y190" s="906"/>
      <c r="Z190" s="906"/>
      <c r="AA190" s="906"/>
    </row>
    <row r="191" spans="1:27">
      <c r="A191" s="936"/>
      <c r="B191" s="936"/>
      <c r="C191" s="906"/>
      <c r="D191" s="906"/>
      <c r="E191" s="936"/>
      <c r="F191" s="906"/>
      <c r="G191" s="906"/>
      <c r="H191" s="936"/>
      <c r="I191" s="906"/>
      <c r="J191" s="906"/>
      <c r="K191" s="936"/>
      <c r="L191" s="906"/>
      <c r="M191" s="906"/>
      <c r="N191" s="936"/>
      <c r="O191" s="906"/>
      <c r="P191" s="906"/>
      <c r="Q191" s="906"/>
      <c r="R191" s="936"/>
      <c r="S191" s="906"/>
      <c r="T191" s="906"/>
      <c r="U191" s="906"/>
      <c r="V191" s="906"/>
      <c r="W191" s="936"/>
      <c r="X191" s="945"/>
      <c r="Y191" s="906"/>
      <c r="Z191" s="906"/>
      <c r="AA191" s="903"/>
    </row>
    <row r="192" spans="1:27" ht="15.75" customHeight="1">
      <c r="A192" s="936"/>
      <c r="B192" s="906"/>
      <c r="C192" s="906"/>
      <c r="D192" s="906"/>
      <c r="E192" s="906"/>
      <c r="F192" s="906"/>
      <c r="G192" s="906"/>
      <c r="H192" s="906"/>
      <c r="I192" s="906"/>
      <c r="J192" s="906"/>
      <c r="K192" s="906"/>
      <c r="L192" s="906"/>
      <c r="M192" s="906"/>
      <c r="N192" s="906"/>
      <c r="O192" s="906"/>
      <c r="P192" s="906"/>
      <c r="Q192" s="906"/>
      <c r="R192" s="906"/>
      <c r="S192" s="906"/>
      <c r="T192" s="906"/>
      <c r="U192" s="906"/>
      <c r="V192" s="906"/>
      <c r="W192" s="906"/>
      <c r="X192" s="906"/>
      <c r="Y192" s="906"/>
      <c r="Z192" s="906"/>
      <c r="AA192" s="906"/>
    </row>
    <row r="193" spans="1:27" ht="15.75" customHeight="1">
      <c r="A193" s="936"/>
      <c r="B193" s="906"/>
      <c r="C193" s="906"/>
      <c r="D193" s="906"/>
      <c r="E193" s="906"/>
      <c r="F193" s="906"/>
      <c r="G193" s="906"/>
      <c r="H193" s="906"/>
      <c r="I193" s="906"/>
      <c r="J193" s="906"/>
      <c r="K193" s="906"/>
      <c r="L193" s="906"/>
      <c r="M193" s="906"/>
      <c r="N193" s="906"/>
      <c r="O193" s="906"/>
      <c r="P193" s="906"/>
      <c r="Q193" s="906"/>
      <c r="R193" s="906"/>
      <c r="S193" s="906"/>
      <c r="T193" s="906"/>
      <c r="U193" s="906"/>
      <c r="V193" s="906"/>
      <c r="W193" s="906"/>
      <c r="X193" s="906"/>
      <c r="Y193" s="906"/>
      <c r="Z193" s="906"/>
      <c r="AA193" s="906"/>
    </row>
    <row r="194" spans="1:27" ht="15.75" customHeight="1">
      <c r="A194" s="936"/>
      <c r="B194" s="906"/>
      <c r="C194" s="906"/>
      <c r="D194" s="906"/>
      <c r="E194" s="906"/>
      <c r="F194" s="906"/>
      <c r="G194" s="906"/>
      <c r="H194" s="906"/>
      <c r="I194" s="906"/>
      <c r="J194" s="906"/>
      <c r="K194" s="906"/>
      <c r="L194" s="906"/>
      <c r="M194" s="906"/>
      <c r="N194" s="906"/>
      <c r="O194" s="906"/>
      <c r="P194" s="906"/>
      <c r="Q194" s="906"/>
      <c r="R194" s="906"/>
      <c r="S194" s="906"/>
      <c r="T194" s="906"/>
      <c r="U194" s="906"/>
      <c r="V194" s="906"/>
      <c r="W194" s="906"/>
      <c r="X194" s="906"/>
      <c r="Y194" s="906"/>
      <c r="Z194" s="906"/>
      <c r="AA194" s="906"/>
    </row>
    <row r="195" spans="1:27" ht="15.75" customHeight="1">
      <c r="A195" s="906"/>
      <c r="B195" s="906"/>
      <c r="C195" s="906"/>
      <c r="D195" s="906"/>
      <c r="E195" s="906"/>
      <c r="F195" s="906"/>
      <c r="G195" s="906"/>
      <c r="H195" s="906"/>
      <c r="I195" s="906"/>
      <c r="J195" s="906"/>
      <c r="K195" s="1667"/>
      <c r="L195" s="1667"/>
      <c r="M195" s="1667"/>
      <c r="N195" s="906"/>
      <c r="O195" s="906"/>
      <c r="P195" s="906"/>
      <c r="Q195" s="906"/>
      <c r="R195" s="906"/>
      <c r="S195" s="906"/>
      <c r="T195" s="906"/>
      <c r="U195" s="906"/>
      <c r="V195" s="906"/>
      <c r="W195" s="906"/>
      <c r="X195" s="906"/>
      <c r="Y195" s="906"/>
      <c r="Z195" s="906"/>
      <c r="AA195" s="906"/>
    </row>
    <row r="196" spans="1:27" ht="15.75" customHeight="1">
      <c r="A196" s="906"/>
      <c r="B196" s="906"/>
      <c r="C196" s="906"/>
      <c r="D196" s="906"/>
      <c r="E196" s="906"/>
      <c r="F196" s="906"/>
      <c r="G196" s="906"/>
      <c r="H196" s="906"/>
      <c r="I196" s="906"/>
      <c r="J196" s="906"/>
      <c r="K196" s="1667"/>
      <c r="L196" s="1667"/>
      <c r="M196" s="1667"/>
      <c r="N196" s="906"/>
      <c r="O196" s="906"/>
      <c r="P196" s="906"/>
      <c r="Q196" s="906"/>
      <c r="R196" s="906"/>
      <c r="S196" s="906"/>
      <c r="T196" s="906"/>
      <c r="U196" s="906"/>
      <c r="V196" s="906"/>
      <c r="W196" s="906"/>
      <c r="X196" s="906"/>
      <c r="Y196" s="906"/>
      <c r="Z196" s="906"/>
      <c r="AA196" s="906"/>
    </row>
    <row r="197" spans="1:27" ht="15.75" customHeight="1">
      <c r="A197" s="906"/>
      <c r="B197" s="906"/>
      <c r="C197" s="906"/>
      <c r="D197" s="906"/>
      <c r="E197" s="906"/>
      <c r="F197" s="906"/>
      <c r="G197" s="906"/>
      <c r="H197" s="906"/>
      <c r="I197" s="906"/>
      <c r="J197" s="906"/>
      <c r="K197" s="1667"/>
      <c r="L197" s="1667"/>
      <c r="M197" s="1667"/>
      <c r="N197" s="906"/>
      <c r="O197" s="906"/>
      <c r="P197" s="906"/>
      <c r="Q197" s="906"/>
      <c r="R197" s="906"/>
      <c r="S197" s="906"/>
      <c r="T197" s="906"/>
      <c r="U197" s="906"/>
      <c r="V197" s="906"/>
      <c r="W197" s="906"/>
      <c r="X197" s="906"/>
      <c r="Y197" s="906"/>
      <c r="Z197" s="906"/>
      <c r="AA197" s="906"/>
    </row>
    <row r="198" spans="1:27" ht="15.75" customHeight="1">
      <c r="A198" s="906"/>
      <c r="B198" s="906"/>
      <c r="C198" s="906"/>
      <c r="D198" s="906"/>
      <c r="E198" s="906"/>
      <c r="F198" s="906"/>
      <c r="G198" s="906"/>
      <c r="H198" s="906"/>
      <c r="I198" s="906"/>
      <c r="J198" s="906"/>
      <c r="K198" s="1667"/>
      <c r="L198" s="1667"/>
      <c r="M198" s="1667"/>
      <c r="N198" s="906"/>
      <c r="O198" s="906"/>
      <c r="P198" s="906"/>
      <c r="Q198" s="906"/>
      <c r="R198" s="906"/>
      <c r="S198" s="906"/>
      <c r="T198" s="906"/>
      <c r="U198" s="906"/>
      <c r="V198" s="906"/>
      <c r="W198" s="906"/>
      <c r="X198" s="906"/>
      <c r="Y198" s="906"/>
      <c r="Z198" s="906"/>
      <c r="AA198" s="906"/>
    </row>
    <row r="199" spans="1:27" ht="15.75" customHeight="1">
      <c r="A199" s="936"/>
      <c r="B199" s="906"/>
      <c r="C199" s="906"/>
      <c r="D199" s="906"/>
      <c r="E199" s="906"/>
      <c r="F199" s="906"/>
      <c r="G199" s="906"/>
      <c r="H199" s="906"/>
      <c r="I199" s="906"/>
      <c r="J199" s="906"/>
      <c r="K199" s="906"/>
      <c r="L199" s="906"/>
      <c r="M199" s="906"/>
      <c r="N199" s="906"/>
      <c r="O199" s="906"/>
      <c r="P199" s="906"/>
      <c r="Q199" s="906"/>
      <c r="R199" s="906"/>
      <c r="S199" s="906"/>
      <c r="T199" s="906"/>
      <c r="U199" s="906"/>
      <c r="V199" s="906"/>
      <c r="W199" s="906"/>
      <c r="X199" s="906"/>
      <c r="Y199" s="906"/>
      <c r="Z199" s="906"/>
      <c r="AA199" s="906"/>
    </row>
    <row r="200" spans="1:27" ht="15.75" customHeight="1">
      <c r="A200" s="906"/>
      <c r="B200" s="906"/>
      <c r="C200" s="906"/>
      <c r="D200" s="906"/>
      <c r="E200" s="906"/>
      <c r="F200" s="906"/>
      <c r="G200" s="906"/>
      <c r="H200" s="906"/>
      <c r="I200" s="906"/>
      <c r="J200" s="906"/>
      <c r="K200" s="2121"/>
      <c r="L200" s="2121"/>
      <c r="M200" s="2121"/>
      <c r="N200" s="2121"/>
      <c r="O200" s="906"/>
      <c r="P200" s="906"/>
      <c r="Q200" s="906"/>
      <c r="R200" s="906"/>
      <c r="S200" s="906"/>
      <c r="T200" s="906"/>
      <c r="U200" s="906"/>
      <c r="V200" s="906"/>
      <c r="W200" s="906"/>
      <c r="X200" s="906"/>
      <c r="Y200" s="906"/>
      <c r="Z200" s="906"/>
      <c r="AA200" s="906"/>
    </row>
    <row r="201" spans="1:27" ht="15.75" customHeight="1">
      <c r="A201" s="906"/>
      <c r="B201" s="906"/>
      <c r="C201" s="906"/>
      <c r="D201" s="906"/>
      <c r="E201" s="906"/>
      <c r="F201" s="906"/>
      <c r="G201" s="906"/>
      <c r="H201" s="906"/>
      <c r="I201" s="906"/>
      <c r="J201" s="906"/>
      <c r="K201" s="2121"/>
      <c r="L201" s="2121"/>
      <c r="M201" s="2121"/>
      <c r="N201" s="2121"/>
      <c r="O201" s="906"/>
      <c r="P201" s="906"/>
      <c r="Q201" s="906"/>
      <c r="R201" s="906"/>
      <c r="S201" s="906"/>
      <c r="T201" s="906"/>
      <c r="U201" s="906"/>
      <c r="V201" s="906"/>
      <c r="W201" s="906"/>
      <c r="X201" s="906"/>
      <c r="Y201" s="906"/>
      <c r="Z201" s="906"/>
      <c r="AA201" s="906"/>
    </row>
    <row r="202" spans="1:27" ht="15.75" customHeight="1">
      <c r="A202" s="936"/>
      <c r="B202" s="906"/>
      <c r="C202" s="906"/>
      <c r="D202" s="906"/>
      <c r="E202" s="906"/>
      <c r="F202" s="906"/>
      <c r="G202" s="906"/>
      <c r="H202" s="906"/>
      <c r="I202" s="906"/>
      <c r="J202" s="906"/>
      <c r="K202" s="906"/>
      <c r="L202" s="906"/>
      <c r="M202" s="906"/>
      <c r="N202" s="906"/>
      <c r="O202" s="906"/>
      <c r="P202" s="906"/>
      <c r="Q202" s="906"/>
      <c r="R202" s="906"/>
      <c r="S202" s="906"/>
      <c r="T202" s="906"/>
      <c r="U202" s="906"/>
      <c r="V202" s="906"/>
      <c r="W202" s="906"/>
      <c r="X202" s="906"/>
      <c r="Y202" s="906"/>
      <c r="Z202" s="906"/>
      <c r="AA202" s="906"/>
    </row>
    <row r="203" spans="1:27" ht="15.75" customHeight="1">
      <c r="A203" s="936"/>
      <c r="B203" s="906"/>
      <c r="C203" s="906"/>
      <c r="D203" s="906"/>
      <c r="E203" s="906"/>
      <c r="F203" s="906"/>
      <c r="G203" s="906"/>
      <c r="H203" s="906"/>
      <c r="I203" s="906"/>
      <c r="J203" s="906"/>
      <c r="K203" s="906"/>
      <c r="L203" s="906"/>
      <c r="M203" s="906"/>
      <c r="N203" s="906"/>
      <c r="O203" s="906"/>
      <c r="P203" s="906"/>
      <c r="Q203" s="906"/>
      <c r="R203" s="906"/>
      <c r="S203" s="906"/>
      <c r="T203" s="906"/>
      <c r="U203" s="906"/>
      <c r="V203" s="906"/>
      <c r="W203" s="906"/>
      <c r="X203" s="906"/>
      <c r="Y203" s="906"/>
      <c r="Z203" s="906"/>
      <c r="AA203" s="906"/>
    </row>
    <row r="204" spans="1:27" ht="15.75" customHeight="1">
      <c r="A204" s="906"/>
      <c r="B204" s="906"/>
      <c r="C204" s="906"/>
      <c r="D204" s="906"/>
      <c r="E204" s="906"/>
      <c r="F204" s="906"/>
      <c r="G204" s="906"/>
      <c r="H204" s="906"/>
      <c r="I204" s="906"/>
      <c r="J204" s="906"/>
      <c r="K204" s="906"/>
      <c r="L204" s="906"/>
      <c r="M204" s="906"/>
      <c r="N204" s="906"/>
      <c r="O204" s="906"/>
      <c r="P204" s="906"/>
      <c r="Q204" s="906"/>
      <c r="R204" s="906"/>
      <c r="S204" s="906"/>
      <c r="T204" s="906"/>
      <c r="U204" s="936"/>
      <c r="V204" s="906"/>
      <c r="W204" s="906"/>
      <c r="X204" s="936"/>
      <c r="Y204" s="906"/>
      <c r="Z204" s="906"/>
      <c r="AA204" s="906"/>
    </row>
    <row r="205" spans="1:27" ht="15.75" customHeight="1">
      <c r="A205" s="906"/>
      <c r="B205" s="906"/>
      <c r="C205" s="906"/>
      <c r="D205" s="906"/>
      <c r="E205" s="906"/>
      <c r="F205" s="906"/>
      <c r="G205" s="906"/>
      <c r="H205" s="906"/>
      <c r="I205" s="906"/>
      <c r="J205" s="906"/>
      <c r="K205" s="906"/>
      <c r="L205" s="906"/>
      <c r="M205" s="906"/>
      <c r="N205" s="906"/>
      <c r="O205" s="906"/>
      <c r="P205" s="906"/>
      <c r="Q205" s="906"/>
      <c r="R205" s="906"/>
      <c r="S205" s="906"/>
      <c r="T205" s="906"/>
      <c r="U205" s="906"/>
      <c r="V205" s="906"/>
      <c r="W205" s="906"/>
      <c r="X205" s="906"/>
      <c r="Y205" s="906"/>
      <c r="Z205" s="906"/>
      <c r="AA205" s="906"/>
    </row>
    <row r="206" spans="1:27" ht="15.75" customHeight="1">
      <c r="A206" s="906"/>
      <c r="B206" s="906"/>
      <c r="C206" s="906"/>
      <c r="D206" s="906"/>
      <c r="E206" s="906"/>
      <c r="F206" s="906"/>
      <c r="G206" s="906"/>
      <c r="H206" s="906"/>
      <c r="I206" s="906"/>
      <c r="J206" s="906"/>
      <c r="K206" s="906"/>
      <c r="L206" s="906"/>
      <c r="M206" s="906"/>
      <c r="N206" s="906"/>
      <c r="O206" s="906"/>
      <c r="P206" s="906"/>
      <c r="Q206" s="906"/>
      <c r="R206" s="906"/>
      <c r="S206" s="906"/>
      <c r="T206" s="906"/>
      <c r="U206" s="906"/>
      <c r="V206" s="906"/>
      <c r="W206" s="906"/>
      <c r="X206" s="906"/>
      <c r="Y206" s="906"/>
      <c r="Z206" s="906"/>
      <c r="AA206" s="906"/>
    </row>
    <row r="207" spans="1:27" ht="15.75" customHeight="1">
      <c r="A207" s="906"/>
      <c r="B207" s="906"/>
      <c r="C207" s="906"/>
      <c r="D207" s="906"/>
      <c r="E207" s="906"/>
      <c r="F207" s="906"/>
      <c r="G207" s="906"/>
      <c r="H207" s="906"/>
      <c r="I207" s="906"/>
      <c r="J207" s="906"/>
      <c r="K207" s="906"/>
      <c r="L207" s="906"/>
      <c r="M207" s="906"/>
      <c r="N207" s="906"/>
      <c r="O207" s="906"/>
      <c r="P207" s="906"/>
      <c r="Q207" s="906"/>
      <c r="R207" s="906"/>
      <c r="S207" s="906"/>
      <c r="T207" s="906"/>
      <c r="U207" s="906"/>
      <c r="V207" s="906"/>
      <c r="W207" s="906"/>
      <c r="X207" s="906"/>
      <c r="Y207" s="906"/>
      <c r="Z207" s="906"/>
      <c r="AA207" s="906"/>
    </row>
    <row r="208" spans="1:27" ht="15.75" customHeight="1">
      <c r="A208" s="906"/>
      <c r="B208" s="906"/>
      <c r="C208" s="906"/>
      <c r="D208" s="906"/>
      <c r="E208" s="906"/>
      <c r="F208" s="906"/>
      <c r="G208" s="906"/>
      <c r="H208" s="906"/>
      <c r="I208" s="906"/>
      <c r="J208" s="906"/>
      <c r="K208" s="906"/>
      <c r="L208" s="906"/>
      <c r="M208" s="906"/>
      <c r="N208" s="906"/>
      <c r="O208" s="906"/>
      <c r="P208" s="906"/>
      <c r="Q208" s="906"/>
      <c r="R208" s="906"/>
      <c r="S208" s="906"/>
      <c r="T208" s="906"/>
      <c r="U208" s="906"/>
      <c r="V208" s="906"/>
      <c r="W208" s="906"/>
      <c r="X208" s="906"/>
      <c r="Y208" s="906"/>
      <c r="Z208" s="906"/>
      <c r="AA208" s="906"/>
    </row>
    <row r="209" spans="1:27" ht="15.75" customHeight="1">
      <c r="A209" s="906"/>
      <c r="B209" s="906"/>
      <c r="C209" s="906"/>
      <c r="D209" s="906"/>
      <c r="E209" s="906"/>
      <c r="F209" s="906"/>
      <c r="G209" s="906"/>
      <c r="H209" s="906"/>
      <c r="I209" s="906"/>
      <c r="J209" s="906"/>
      <c r="K209" s="906"/>
      <c r="L209" s="906"/>
      <c r="M209" s="906"/>
      <c r="N209" s="906"/>
      <c r="O209" s="906"/>
      <c r="P209" s="906"/>
      <c r="Q209" s="906"/>
      <c r="R209" s="906"/>
      <c r="S209" s="906"/>
      <c r="T209" s="906"/>
      <c r="U209" s="906"/>
      <c r="V209" s="906"/>
      <c r="W209" s="906"/>
      <c r="X209" s="906"/>
      <c r="Y209" s="906"/>
      <c r="Z209" s="906"/>
      <c r="AA209" s="906"/>
    </row>
    <row r="210" spans="1:27" ht="15.75" customHeight="1">
      <c r="A210" s="906"/>
      <c r="B210" s="906"/>
      <c r="C210" s="906"/>
      <c r="D210" s="906"/>
      <c r="E210" s="906"/>
      <c r="F210" s="906"/>
      <c r="G210" s="906"/>
      <c r="H210" s="906"/>
      <c r="I210" s="906"/>
      <c r="J210" s="906"/>
      <c r="K210" s="906"/>
      <c r="L210" s="906"/>
      <c r="M210" s="906"/>
      <c r="N210" s="906"/>
      <c r="O210" s="906"/>
      <c r="P210" s="906"/>
      <c r="Q210" s="906"/>
      <c r="R210" s="906"/>
      <c r="S210" s="906"/>
      <c r="T210" s="906"/>
      <c r="U210" s="906"/>
      <c r="V210" s="906"/>
      <c r="W210" s="906"/>
      <c r="X210" s="906"/>
      <c r="Y210" s="906"/>
      <c r="Z210" s="906"/>
      <c r="AA210" s="906"/>
    </row>
    <row r="211" spans="1:27" ht="15.75" customHeight="1">
      <c r="A211" s="936"/>
      <c r="B211" s="906"/>
      <c r="C211" s="906"/>
      <c r="D211" s="906"/>
      <c r="E211" s="906"/>
      <c r="F211" s="906"/>
      <c r="G211" s="906"/>
      <c r="H211" s="906"/>
      <c r="I211" s="906"/>
      <c r="J211" s="906"/>
      <c r="K211" s="906"/>
      <c r="L211" s="906"/>
      <c r="M211" s="906"/>
      <c r="N211" s="906"/>
      <c r="O211" s="906"/>
      <c r="P211" s="906"/>
      <c r="Q211" s="906"/>
      <c r="R211" s="906"/>
      <c r="S211" s="906"/>
      <c r="T211" s="906"/>
      <c r="U211" s="906"/>
      <c r="V211" s="906"/>
      <c r="W211" s="906"/>
      <c r="X211" s="906"/>
      <c r="Y211" s="906"/>
      <c r="Z211" s="906"/>
      <c r="AA211" s="906"/>
    </row>
    <row r="212" spans="1:27" ht="15.75" customHeight="1">
      <c r="A212" s="906"/>
      <c r="B212" s="906"/>
      <c r="C212" s="906"/>
      <c r="D212" s="906"/>
      <c r="E212" s="906"/>
      <c r="F212" s="906"/>
      <c r="G212" s="906"/>
      <c r="H212" s="906"/>
      <c r="I212" s="975"/>
      <c r="J212" s="1667"/>
      <c r="K212" s="1667"/>
      <c r="L212" s="1667"/>
      <c r="M212" s="1667"/>
      <c r="N212" s="975"/>
      <c r="O212" s="975"/>
      <c r="P212" s="1667"/>
      <c r="Q212" s="1667"/>
      <c r="R212" s="1667"/>
      <c r="S212" s="1667"/>
      <c r="T212" s="975"/>
      <c r="U212" s="975"/>
      <c r="V212" s="1667"/>
      <c r="W212" s="1667"/>
      <c r="X212" s="1667"/>
      <c r="Y212" s="1667"/>
      <c r="Z212" s="945"/>
      <c r="AA212" s="906"/>
    </row>
    <row r="213" spans="1:27" ht="15.75" customHeight="1">
      <c r="A213" s="906"/>
      <c r="B213" s="906"/>
      <c r="C213" s="906"/>
      <c r="D213" s="975"/>
      <c r="E213" s="1667"/>
      <c r="F213" s="1667"/>
      <c r="G213" s="975"/>
      <c r="H213" s="906"/>
      <c r="I213" s="975"/>
      <c r="J213" s="2120"/>
      <c r="K213" s="2120"/>
      <c r="L213" s="2120"/>
      <c r="M213" s="2120"/>
      <c r="N213" s="975"/>
      <c r="O213" s="975"/>
      <c r="P213" s="2120"/>
      <c r="Q213" s="2120"/>
      <c r="R213" s="2120"/>
      <c r="S213" s="2120"/>
      <c r="T213" s="975"/>
      <c r="U213" s="975"/>
      <c r="V213" s="1753"/>
      <c r="W213" s="1753"/>
      <c r="X213" s="1753"/>
      <c r="Y213" s="1753"/>
      <c r="Z213" s="906"/>
      <c r="AA213" s="906"/>
    </row>
    <row r="214" spans="1:27" ht="15.75" customHeight="1">
      <c r="A214" s="906"/>
      <c r="B214" s="906"/>
      <c r="C214" s="906"/>
      <c r="D214" s="975"/>
      <c r="E214" s="1667"/>
      <c r="F214" s="1667"/>
      <c r="G214" s="975"/>
      <c r="H214" s="906"/>
      <c r="I214" s="975"/>
      <c r="J214" s="2120"/>
      <c r="K214" s="2120"/>
      <c r="L214" s="2120"/>
      <c r="M214" s="2120"/>
      <c r="N214" s="975"/>
      <c r="O214" s="975"/>
      <c r="P214" s="2120"/>
      <c r="Q214" s="2120"/>
      <c r="R214" s="2120"/>
      <c r="S214" s="2120"/>
      <c r="T214" s="975"/>
      <c r="U214" s="975"/>
      <c r="V214" s="1753"/>
      <c r="W214" s="1753"/>
      <c r="X214" s="1753"/>
      <c r="Y214" s="1753"/>
      <c r="Z214" s="906"/>
      <c r="AA214" s="906"/>
    </row>
    <row r="215" spans="1:27" ht="15.75" customHeight="1">
      <c r="A215" s="906"/>
      <c r="B215" s="906"/>
      <c r="C215" s="906"/>
      <c r="D215" s="975"/>
      <c r="E215" s="1667"/>
      <c r="F215" s="1667"/>
      <c r="G215" s="975"/>
      <c r="H215" s="906"/>
      <c r="I215" s="975"/>
      <c r="J215" s="2120"/>
      <c r="K215" s="2120"/>
      <c r="L215" s="2120"/>
      <c r="M215" s="2120"/>
      <c r="N215" s="975"/>
      <c r="O215" s="975"/>
      <c r="P215" s="2120"/>
      <c r="Q215" s="2120"/>
      <c r="R215" s="2120"/>
      <c r="S215" s="2120"/>
      <c r="T215" s="975"/>
      <c r="U215" s="975"/>
      <c r="V215" s="1753"/>
      <c r="W215" s="1753"/>
      <c r="X215" s="1753"/>
      <c r="Y215" s="1753"/>
      <c r="Z215" s="906"/>
      <c r="AA215" s="906"/>
    </row>
    <row r="216" spans="1:27" ht="15.75" customHeight="1">
      <c r="A216" s="906"/>
      <c r="B216" s="906"/>
      <c r="C216" s="906"/>
      <c r="D216" s="975"/>
      <c r="E216" s="1667"/>
      <c r="F216" s="1667"/>
      <c r="G216" s="975"/>
      <c r="H216" s="906"/>
      <c r="I216" s="975"/>
      <c r="J216" s="2120"/>
      <c r="K216" s="2120"/>
      <c r="L216" s="2120"/>
      <c r="M216" s="2120"/>
      <c r="N216" s="975"/>
      <c r="O216" s="975"/>
      <c r="P216" s="2120"/>
      <c r="Q216" s="2120"/>
      <c r="R216" s="2120"/>
      <c r="S216" s="2120"/>
      <c r="T216" s="975"/>
      <c r="U216" s="975"/>
      <c r="V216" s="1753"/>
      <c r="W216" s="1753"/>
      <c r="X216" s="1753"/>
      <c r="Y216" s="1753"/>
      <c r="Z216" s="906"/>
      <c r="AA216" s="906"/>
    </row>
    <row r="217" spans="1:27" ht="15.75" customHeight="1">
      <c r="A217" s="906"/>
      <c r="B217" s="906"/>
      <c r="C217" s="906"/>
      <c r="D217" s="975"/>
      <c r="E217" s="906"/>
      <c r="F217" s="906"/>
      <c r="G217" s="975"/>
      <c r="H217" s="906"/>
      <c r="I217" s="975"/>
      <c r="J217" s="906"/>
      <c r="K217" s="906"/>
      <c r="L217" s="906"/>
      <c r="M217" s="906"/>
      <c r="N217" s="975"/>
      <c r="O217" s="975"/>
      <c r="P217" s="975"/>
      <c r="Q217" s="906"/>
      <c r="R217" s="906"/>
      <c r="S217" s="975"/>
      <c r="T217" s="975"/>
      <c r="U217" s="975"/>
      <c r="V217" s="906"/>
      <c r="W217" s="906"/>
      <c r="X217" s="906"/>
      <c r="Y217" s="906"/>
      <c r="Z217" s="906"/>
      <c r="AA217" s="906"/>
    </row>
    <row r="218" spans="1:27" ht="15.75" customHeight="1">
      <c r="A218" s="906"/>
      <c r="B218" s="906"/>
      <c r="C218" s="906"/>
      <c r="D218" s="975"/>
      <c r="E218" s="906"/>
      <c r="F218" s="906"/>
      <c r="G218" s="975"/>
      <c r="H218" s="906"/>
      <c r="I218" s="975"/>
      <c r="J218" s="906"/>
      <c r="K218" s="906"/>
      <c r="L218" s="906"/>
      <c r="M218" s="906"/>
      <c r="N218" s="975"/>
      <c r="O218" s="975"/>
      <c r="P218" s="975"/>
      <c r="Q218" s="906"/>
      <c r="R218" s="906"/>
      <c r="S218" s="975"/>
      <c r="T218" s="975"/>
      <c r="U218" s="975"/>
      <c r="V218" s="906"/>
      <c r="W218" s="906"/>
      <c r="X218" s="906"/>
      <c r="Y218" s="906"/>
      <c r="Z218" s="906"/>
      <c r="AA218" s="906"/>
    </row>
    <row r="219" spans="1:27" ht="15.75" customHeight="1">
      <c r="A219" s="906"/>
      <c r="B219" s="906"/>
      <c r="C219" s="906"/>
      <c r="D219" s="975"/>
      <c r="E219" s="906"/>
      <c r="F219" s="906"/>
      <c r="G219" s="975"/>
      <c r="H219" s="906"/>
      <c r="I219" s="975"/>
      <c r="J219" s="906"/>
      <c r="K219" s="906"/>
      <c r="L219" s="906"/>
      <c r="M219" s="906"/>
      <c r="N219" s="975"/>
      <c r="O219" s="975"/>
      <c r="P219" s="975"/>
      <c r="Q219" s="906"/>
      <c r="R219" s="906"/>
      <c r="S219" s="975"/>
      <c r="T219" s="975"/>
      <c r="U219" s="975"/>
      <c r="V219" s="906"/>
      <c r="W219" s="906"/>
      <c r="X219" s="906"/>
      <c r="Y219" s="906"/>
      <c r="Z219" s="906"/>
      <c r="AA219" s="906"/>
    </row>
    <row r="220" spans="1:27" ht="15.75" customHeight="1">
      <c r="A220" s="906"/>
      <c r="B220" s="906"/>
      <c r="C220" s="906"/>
      <c r="D220" s="975"/>
      <c r="E220" s="906"/>
      <c r="F220" s="906"/>
      <c r="G220" s="975"/>
      <c r="H220" s="906"/>
      <c r="I220" s="975"/>
      <c r="J220" s="906"/>
      <c r="K220" s="906"/>
      <c r="L220" s="906"/>
      <c r="M220" s="906"/>
      <c r="N220" s="975"/>
      <c r="O220" s="975"/>
      <c r="P220" s="975"/>
      <c r="Q220" s="906"/>
      <c r="R220" s="906"/>
      <c r="S220" s="975"/>
      <c r="T220" s="975"/>
      <c r="U220" s="975"/>
      <c r="V220" s="906"/>
      <c r="W220" s="906"/>
      <c r="X220" s="906"/>
      <c r="Y220" s="906"/>
      <c r="Z220" s="906"/>
      <c r="AA220" s="906"/>
    </row>
    <row r="221" spans="1:27" ht="15.75" customHeight="1">
      <c r="A221" s="906"/>
      <c r="B221" s="906"/>
      <c r="C221" s="906"/>
      <c r="D221" s="906"/>
      <c r="E221" s="906"/>
      <c r="F221" s="906"/>
      <c r="G221" s="906"/>
      <c r="H221" s="906"/>
      <c r="I221" s="975"/>
      <c r="J221" s="2120"/>
      <c r="K221" s="2120"/>
      <c r="L221" s="2120"/>
      <c r="M221" s="2120"/>
      <c r="N221" s="975"/>
      <c r="O221" s="975"/>
      <c r="P221" s="2120"/>
      <c r="Q221" s="2120"/>
      <c r="R221" s="2120"/>
      <c r="S221" s="2120"/>
      <c r="T221" s="975"/>
      <c r="U221" s="975"/>
      <c r="V221" s="2120"/>
      <c r="W221" s="2120"/>
      <c r="X221" s="2120"/>
      <c r="Y221" s="2120"/>
      <c r="Z221" s="906"/>
      <c r="AA221" s="906"/>
    </row>
    <row r="222" spans="1:27" ht="15.75" customHeight="1">
      <c r="A222" s="936"/>
      <c r="B222" s="906"/>
      <c r="C222" s="906"/>
      <c r="D222" s="906"/>
      <c r="E222" s="906"/>
      <c r="F222" s="906"/>
      <c r="G222" s="906"/>
      <c r="H222" s="906"/>
      <c r="I222" s="906"/>
      <c r="J222" s="906"/>
      <c r="K222" s="906"/>
      <c r="L222" s="906"/>
      <c r="M222" s="906"/>
      <c r="N222" s="906"/>
      <c r="O222" s="906"/>
      <c r="P222" s="906"/>
      <c r="Q222" s="906"/>
      <c r="R222" s="906"/>
      <c r="S222" s="906"/>
      <c r="T222" s="906"/>
      <c r="U222" s="906"/>
      <c r="V222" s="906"/>
      <c r="W222" s="906"/>
      <c r="X222" s="906"/>
      <c r="Y222" s="906"/>
      <c r="Z222" s="906"/>
      <c r="AA222" s="906"/>
    </row>
    <row r="223" spans="1:27" ht="15.75" customHeight="1">
      <c r="A223" s="936"/>
      <c r="B223" s="906"/>
      <c r="C223" s="906"/>
      <c r="D223" s="906"/>
      <c r="E223" s="906"/>
      <c r="F223" s="906"/>
      <c r="G223" s="906"/>
      <c r="H223" s="906"/>
      <c r="I223" s="906"/>
      <c r="J223" s="906"/>
      <c r="K223" s="906"/>
      <c r="L223" s="906"/>
      <c r="M223" s="906"/>
      <c r="N223" s="906"/>
      <c r="O223" s="906"/>
      <c r="P223" s="906"/>
      <c r="Q223" s="906"/>
      <c r="R223" s="906"/>
      <c r="S223" s="906"/>
      <c r="T223" s="906"/>
      <c r="U223" s="906"/>
      <c r="V223" s="906"/>
      <c r="W223" s="906"/>
      <c r="X223" s="906"/>
      <c r="Y223" s="906"/>
      <c r="Z223" s="906"/>
      <c r="AA223" s="906"/>
    </row>
    <row r="224" spans="1:27" ht="15.75" customHeight="1">
      <c r="A224" s="936"/>
      <c r="B224" s="906"/>
      <c r="C224" s="906"/>
      <c r="D224" s="906"/>
      <c r="E224" s="906"/>
      <c r="F224" s="906"/>
      <c r="G224" s="906"/>
      <c r="H224" s="906"/>
      <c r="I224" s="906"/>
      <c r="J224" s="906"/>
      <c r="K224" s="906"/>
      <c r="L224" s="906"/>
      <c r="M224" s="906"/>
      <c r="N224" s="906"/>
      <c r="O224" s="906"/>
      <c r="P224" s="906"/>
      <c r="Q224" s="906"/>
      <c r="R224" s="906"/>
      <c r="S224" s="906"/>
      <c r="T224" s="906"/>
      <c r="U224" s="906"/>
      <c r="V224" s="906"/>
      <c r="W224" s="906"/>
      <c r="X224" s="906"/>
      <c r="Y224" s="906"/>
      <c r="Z224" s="906"/>
      <c r="AA224" s="906"/>
    </row>
    <row r="225" spans="1:28" ht="15.75" customHeight="1">
      <c r="A225" s="936"/>
      <c r="B225" s="906"/>
      <c r="C225" s="906"/>
      <c r="D225" s="906"/>
      <c r="E225" s="906"/>
      <c r="F225" s="906"/>
      <c r="G225" s="906"/>
      <c r="H225" s="906"/>
      <c r="I225" s="906"/>
      <c r="J225" s="1766"/>
      <c r="K225" s="1766"/>
      <c r="L225" s="1766"/>
      <c r="M225" s="1766"/>
      <c r="N225" s="1766"/>
      <c r="O225" s="975"/>
      <c r="P225" s="906"/>
      <c r="Q225" s="906"/>
      <c r="R225" s="906"/>
      <c r="S225" s="906"/>
      <c r="T225" s="906"/>
      <c r="U225" s="906"/>
      <c r="V225" s="906"/>
      <c r="W225" s="906"/>
      <c r="X225" s="906"/>
      <c r="Y225" s="906"/>
      <c r="Z225" s="906"/>
      <c r="AA225" s="906"/>
    </row>
    <row r="226" spans="1:28" ht="15.75" customHeight="1">
      <c r="A226" s="936"/>
      <c r="B226" s="906"/>
      <c r="C226" s="906"/>
      <c r="D226" s="906"/>
      <c r="E226" s="906"/>
      <c r="F226" s="906"/>
      <c r="G226" s="906"/>
      <c r="H226" s="906"/>
      <c r="I226" s="906"/>
      <c r="J226" s="906"/>
      <c r="K226" s="906"/>
      <c r="L226" s="1667"/>
      <c r="M226" s="1667"/>
      <c r="N226" s="1667"/>
      <c r="O226" s="1667"/>
      <c r="P226" s="1667"/>
      <c r="Q226" s="1667"/>
      <c r="R226" s="906"/>
      <c r="S226" s="906"/>
      <c r="T226" s="906"/>
      <c r="U226" s="906"/>
      <c r="V226" s="906"/>
      <c r="W226" s="906"/>
      <c r="X226" s="906"/>
      <c r="Y226" s="906"/>
      <c r="Z226" s="906"/>
      <c r="AA226" s="906"/>
    </row>
    <row r="227" spans="1:28" ht="15.75" customHeight="1">
      <c r="A227" s="936"/>
      <c r="B227" s="906"/>
      <c r="C227" s="906"/>
      <c r="D227" s="906"/>
      <c r="E227" s="906"/>
      <c r="F227" s="906"/>
      <c r="G227" s="906"/>
      <c r="H227" s="906"/>
      <c r="I227" s="1680"/>
      <c r="J227" s="1680"/>
      <c r="K227" s="1680"/>
      <c r="L227" s="1680"/>
      <c r="M227" s="1680"/>
      <c r="N227" s="1680"/>
      <c r="O227" s="1680"/>
      <c r="P227" s="1680"/>
      <c r="Q227" s="1680"/>
      <c r="R227" s="1680"/>
      <c r="S227" s="1680"/>
      <c r="T227" s="1680"/>
      <c r="U227" s="1680"/>
      <c r="V227" s="1680"/>
      <c r="W227" s="1680"/>
      <c r="X227" s="1680"/>
      <c r="Y227" s="1680"/>
      <c r="Z227" s="1680"/>
      <c r="AA227" s="1680"/>
    </row>
    <row r="228" spans="1:28">
      <c r="I228" s="2122"/>
      <c r="J228" s="2122"/>
      <c r="K228" s="2122"/>
      <c r="L228" s="2122"/>
      <c r="M228" s="2122"/>
      <c r="N228" s="2122"/>
      <c r="O228" s="2122"/>
      <c r="P228" s="2122"/>
      <c r="Q228" s="2122"/>
      <c r="R228" s="2122"/>
      <c r="S228" s="2122"/>
      <c r="T228" s="2122"/>
      <c r="U228" s="2122"/>
      <c r="V228" s="2122"/>
      <c r="W228" s="2122"/>
      <c r="X228" s="2122"/>
      <c r="Y228" s="2122"/>
      <c r="Z228" s="2122"/>
      <c r="AA228" s="2122"/>
    </row>
    <row r="229" spans="1:28" ht="13.5" customHeight="1">
      <c r="A229" s="936"/>
      <c r="B229" s="906"/>
      <c r="C229" s="906"/>
      <c r="D229" s="906"/>
      <c r="E229" s="906"/>
      <c r="F229" s="1680"/>
      <c r="G229" s="1680"/>
      <c r="H229" s="1680"/>
      <c r="I229" s="1680"/>
      <c r="J229" s="1680"/>
      <c r="K229" s="1680"/>
      <c r="L229" s="1680"/>
      <c r="M229" s="1680"/>
      <c r="N229" s="1680"/>
      <c r="O229" s="1680"/>
      <c r="P229" s="1680"/>
      <c r="Q229" s="1680"/>
      <c r="R229" s="1680"/>
      <c r="S229" s="1680"/>
      <c r="T229" s="1680"/>
      <c r="U229" s="1680"/>
      <c r="V229" s="1680"/>
      <c r="W229" s="1680"/>
      <c r="X229" s="1680"/>
      <c r="Y229" s="1680"/>
      <c r="Z229" s="1680"/>
      <c r="AA229" s="1680"/>
    </row>
    <row r="230" spans="1:28">
      <c r="A230" s="906"/>
      <c r="B230" s="906"/>
      <c r="C230" s="906"/>
      <c r="D230" s="906"/>
      <c r="E230" s="906"/>
      <c r="F230" s="1744"/>
      <c r="G230" s="1744"/>
      <c r="H230" s="1744"/>
      <c r="I230" s="1744"/>
      <c r="J230" s="1744"/>
      <c r="K230" s="1744"/>
      <c r="L230" s="1744"/>
      <c r="M230" s="1744"/>
      <c r="N230" s="1744"/>
      <c r="O230" s="1744"/>
      <c r="P230" s="1744"/>
      <c r="Q230" s="1744"/>
      <c r="R230" s="1744"/>
      <c r="S230" s="1744"/>
      <c r="T230" s="1744"/>
      <c r="U230" s="1744"/>
      <c r="V230" s="1744"/>
      <c r="W230" s="1744"/>
      <c r="X230" s="1744"/>
      <c r="Y230" s="1744"/>
      <c r="Z230" s="1744"/>
      <c r="AA230" s="1744"/>
    </row>
    <row r="231" spans="1:28">
      <c r="A231" s="906"/>
      <c r="B231" s="906"/>
      <c r="C231" s="906"/>
      <c r="D231" s="906"/>
      <c r="E231" s="906"/>
      <c r="F231" s="906"/>
      <c r="G231" s="906"/>
      <c r="H231" s="906"/>
      <c r="I231" s="906"/>
      <c r="J231" s="906"/>
      <c r="K231" s="906"/>
      <c r="L231" s="906"/>
      <c r="M231" s="906"/>
      <c r="N231" s="906"/>
      <c r="O231" s="906"/>
      <c r="P231" s="906"/>
      <c r="Q231" s="906"/>
      <c r="R231" s="906"/>
      <c r="S231" s="906"/>
      <c r="T231" s="906"/>
      <c r="U231" s="906"/>
      <c r="V231" s="906"/>
      <c r="W231" s="906"/>
      <c r="X231" s="906"/>
      <c r="Y231" s="906"/>
      <c r="Z231" s="906"/>
      <c r="AA231" s="906"/>
    </row>
    <row r="232" spans="1:28" ht="15.75" customHeight="1">
      <c r="A232" s="906"/>
      <c r="B232" s="906"/>
      <c r="C232" s="906"/>
      <c r="D232" s="906"/>
      <c r="E232" s="906"/>
      <c r="F232" s="906"/>
      <c r="G232" s="906"/>
      <c r="H232" s="906"/>
      <c r="I232" s="906"/>
      <c r="J232" s="906"/>
      <c r="K232" s="906"/>
      <c r="L232" s="906"/>
      <c r="M232" s="906"/>
      <c r="N232" s="906"/>
      <c r="O232" s="906"/>
      <c r="P232" s="906"/>
      <c r="Q232" s="906"/>
      <c r="R232" s="906"/>
      <c r="S232" s="906"/>
      <c r="T232" s="906"/>
      <c r="U232" s="906"/>
      <c r="V232" s="906"/>
      <c r="W232" s="906"/>
      <c r="X232" s="906"/>
      <c r="Y232" s="906"/>
      <c r="Z232" s="906"/>
      <c r="AA232" s="906"/>
    </row>
    <row r="233" spans="1:28" ht="15.75" customHeight="1">
      <c r="A233" s="906"/>
      <c r="B233" s="906"/>
      <c r="C233" s="906"/>
      <c r="D233" s="906"/>
      <c r="E233" s="906"/>
      <c r="F233" s="906"/>
      <c r="G233" s="906"/>
      <c r="H233" s="906"/>
      <c r="I233" s="906"/>
      <c r="J233" s="906"/>
      <c r="K233" s="906"/>
      <c r="L233" s="906"/>
      <c r="M233" s="906"/>
      <c r="N233" s="906"/>
      <c r="O233" s="906"/>
      <c r="P233" s="906"/>
      <c r="Q233" s="906"/>
      <c r="R233" s="906"/>
      <c r="S233" s="906"/>
      <c r="T233" s="906"/>
      <c r="U233" s="906"/>
      <c r="V233" s="906"/>
      <c r="W233" s="906"/>
      <c r="X233" s="906"/>
      <c r="Y233" s="906"/>
      <c r="Z233" s="906"/>
      <c r="AA233" s="906"/>
    </row>
    <row r="234" spans="1:28" ht="18.75" customHeight="1">
      <c r="A234" s="1667"/>
      <c r="B234" s="1667"/>
      <c r="C234" s="1667"/>
      <c r="D234" s="1667"/>
      <c r="E234" s="1667"/>
      <c r="F234" s="1667"/>
      <c r="G234" s="1667"/>
      <c r="H234" s="1667"/>
      <c r="I234" s="1667"/>
      <c r="J234" s="1667"/>
      <c r="K234" s="1667"/>
      <c r="L234" s="1667"/>
      <c r="M234" s="1667"/>
      <c r="N234" s="1667"/>
      <c r="O234" s="1667"/>
      <c r="P234" s="1667"/>
      <c r="Q234" s="1667"/>
      <c r="R234" s="1667"/>
      <c r="S234" s="1667"/>
      <c r="T234" s="1667"/>
      <c r="U234" s="1667"/>
      <c r="V234" s="1667"/>
      <c r="W234" s="1667"/>
      <c r="X234" s="1667"/>
      <c r="Y234" s="1667"/>
      <c r="Z234" s="1667"/>
      <c r="AA234" s="1667"/>
      <c r="AB234" s="903"/>
    </row>
    <row r="235" spans="1:28" ht="15.75" customHeight="1">
      <c r="A235" s="906"/>
      <c r="B235" s="906"/>
      <c r="C235" s="906"/>
      <c r="D235" s="906"/>
      <c r="E235" s="906"/>
      <c r="F235" s="906"/>
      <c r="G235" s="906"/>
      <c r="H235" s="906"/>
      <c r="I235" s="906"/>
      <c r="J235" s="906"/>
      <c r="K235" s="906"/>
      <c r="L235" s="906"/>
      <c r="M235" s="906"/>
      <c r="N235" s="906"/>
      <c r="O235" s="906"/>
      <c r="P235" s="906"/>
      <c r="Q235" s="906"/>
      <c r="R235" s="906"/>
      <c r="S235" s="906"/>
      <c r="T235" s="906"/>
      <c r="U235" s="906"/>
      <c r="V235" s="906"/>
      <c r="W235" s="906"/>
      <c r="X235" s="906"/>
      <c r="Y235" s="906"/>
      <c r="Z235" s="906"/>
      <c r="AA235" s="906"/>
      <c r="AB235" s="903"/>
    </row>
    <row r="236" spans="1:28" ht="15.75" customHeight="1">
      <c r="A236" s="936"/>
      <c r="B236" s="906"/>
      <c r="C236" s="906"/>
      <c r="D236" s="906"/>
      <c r="E236" s="906"/>
      <c r="F236" s="906"/>
      <c r="G236" s="903"/>
      <c r="H236" s="906"/>
      <c r="I236" s="906"/>
      <c r="J236" s="906"/>
      <c r="K236" s="906"/>
      <c r="L236" s="906"/>
      <c r="M236" s="906"/>
      <c r="N236" s="906"/>
      <c r="O236" s="906"/>
      <c r="P236" s="906"/>
      <c r="Q236" s="906"/>
      <c r="R236" s="906"/>
      <c r="S236" s="906"/>
      <c r="T236" s="906"/>
      <c r="U236" s="906"/>
      <c r="V236" s="906"/>
      <c r="W236" s="906"/>
      <c r="X236" s="906"/>
      <c r="Y236" s="906"/>
      <c r="Z236" s="906"/>
      <c r="AA236" s="906"/>
      <c r="AB236" s="903"/>
    </row>
    <row r="237" spans="1:28" ht="15.75" customHeight="1">
      <c r="A237" s="936"/>
      <c r="B237" s="906"/>
      <c r="C237" s="906"/>
      <c r="D237" s="906"/>
      <c r="E237" s="906"/>
      <c r="F237" s="906"/>
      <c r="G237" s="903"/>
      <c r="H237" s="903"/>
      <c r="I237" s="906"/>
      <c r="J237" s="906"/>
      <c r="K237" s="906"/>
      <c r="L237" s="903"/>
      <c r="M237" s="906"/>
      <c r="N237" s="906"/>
      <c r="O237" s="906"/>
      <c r="P237" s="906"/>
      <c r="Q237" s="906"/>
      <c r="R237" s="906"/>
      <c r="S237" s="906"/>
      <c r="T237" s="906"/>
      <c r="U237" s="906"/>
      <c r="V237" s="906"/>
      <c r="W237" s="906"/>
      <c r="X237" s="906"/>
      <c r="Y237" s="906"/>
      <c r="Z237" s="906"/>
      <c r="AA237" s="906"/>
      <c r="AB237" s="903"/>
    </row>
    <row r="238" spans="1:28" ht="15.75" customHeight="1">
      <c r="A238" s="936"/>
      <c r="B238" s="906"/>
      <c r="C238" s="906"/>
      <c r="D238" s="906"/>
      <c r="E238" s="906"/>
      <c r="F238" s="906"/>
      <c r="G238" s="906"/>
      <c r="H238" s="906"/>
      <c r="I238" s="906"/>
      <c r="J238" s="1766"/>
      <c r="K238" s="1766"/>
      <c r="L238" s="1766"/>
      <c r="M238" s="1766"/>
      <c r="N238" s="999"/>
      <c r="O238" s="906"/>
      <c r="P238" s="906"/>
      <c r="Q238" s="906"/>
      <c r="R238" s="906"/>
      <c r="S238" s="906"/>
      <c r="T238" s="906"/>
      <c r="U238" s="906"/>
      <c r="V238" s="906"/>
      <c r="W238" s="906"/>
      <c r="X238" s="906"/>
      <c r="Y238" s="906"/>
      <c r="Z238" s="906"/>
      <c r="AA238" s="906"/>
      <c r="AB238" s="903"/>
    </row>
    <row r="239" spans="1:28" ht="15.75" customHeight="1">
      <c r="A239" s="936"/>
      <c r="B239" s="906"/>
      <c r="C239" s="906"/>
      <c r="D239" s="906"/>
      <c r="E239" s="906"/>
      <c r="F239" s="906"/>
      <c r="G239" s="906"/>
      <c r="H239" s="906"/>
      <c r="I239" s="906"/>
      <c r="J239" s="1766"/>
      <c r="K239" s="1766"/>
      <c r="L239" s="1766"/>
      <c r="M239" s="1766"/>
      <c r="N239" s="999"/>
      <c r="O239" s="906"/>
      <c r="P239" s="906"/>
      <c r="Q239" s="906"/>
      <c r="R239" s="906"/>
      <c r="S239" s="906"/>
      <c r="T239" s="906"/>
      <c r="U239" s="906"/>
      <c r="V239" s="906"/>
      <c r="W239" s="906"/>
      <c r="X239" s="906"/>
      <c r="Y239" s="906"/>
      <c r="Z239" s="906"/>
      <c r="AA239" s="906"/>
      <c r="AB239" s="903"/>
    </row>
    <row r="240" spans="1:28" ht="15.75" customHeight="1">
      <c r="A240" s="936"/>
      <c r="B240" s="906"/>
      <c r="C240" s="906"/>
      <c r="D240" s="906"/>
      <c r="E240" s="906"/>
      <c r="F240" s="906"/>
      <c r="G240" s="906"/>
      <c r="H240" s="906"/>
      <c r="I240" s="906"/>
      <c r="J240" s="1766"/>
      <c r="K240" s="1766"/>
      <c r="L240" s="1766"/>
      <c r="M240" s="1766"/>
      <c r="N240" s="999"/>
      <c r="O240" s="906"/>
      <c r="P240" s="906"/>
      <c r="Q240" s="906"/>
      <c r="R240" s="906"/>
      <c r="S240" s="906"/>
      <c r="T240" s="906"/>
      <c r="U240" s="906"/>
      <c r="V240" s="906"/>
      <c r="W240" s="906"/>
      <c r="X240" s="906"/>
      <c r="Y240" s="906"/>
      <c r="Z240" s="906"/>
      <c r="AA240" s="906"/>
      <c r="AB240" s="903"/>
    </row>
    <row r="241" spans="1:28" ht="15.75" customHeight="1">
      <c r="A241" s="936"/>
      <c r="B241" s="906"/>
      <c r="C241" s="906"/>
      <c r="D241" s="906"/>
      <c r="E241" s="906"/>
      <c r="F241" s="906"/>
      <c r="G241" s="906"/>
      <c r="H241" s="906"/>
      <c r="I241" s="906"/>
      <c r="J241" s="1766"/>
      <c r="K241" s="1766"/>
      <c r="L241" s="1766"/>
      <c r="M241" s="1766"/>
      <c r="N241" s="999"/>
      <c r="O241" s="906"/>
      <c r="P241" s="906"/>
      <c r="Q241" s="906"/>
      <c r="R241" s="906"/>
      <c r="S241" s="906"/>
      <c r="T241" s="906"/>
      <c r="U241" s="906"/>
      <c r="V241" s="906"/>
      <c r="W241" s="906"/>
      <c r="X241" s="906"/>
      <c r="Y241" s="906"/>
      <c r="Z241" s="906"/>
      <c r="AA241" s="906"/>
      <c r="AB241" s="903"/>
    </row>
    <row r="242" spans="1:28" ht="15.75" customHeight="1">
      <c r="A242" s="936"/>
      <c r="B242" s="906"/>
      <c r="C242" s="906"/>
      <c r="D242" s="906"/>
      <c r="E242" s="906"/>
      <c r="F242" s="906"/>
      <c r="G242" s="906"/>
      <c r="H242" s="906"/>
      <c r="I242" s="906"/>
      <c r="J242" s="906"/>
      <c r="K242" s="906"/>
      <c r="L242" s="906"/>
      <c r="M242" s="906"/>
      <c r="N242" s="906"/>
      <c r="O242" s="906"/>
      <c r="P242" s="906"/>
      <c r="Q242" s="906"/>
      <c r="R242" s="906"/>
      <c r="S242" s="906"/>
      <c r="T242" s="906"/>
      <c r="U242" s="906"/>
      <c r="V242" s="906"/>
      <c r="W242" s="906"/>
      <c r="X242" s="906"/>
      <c r="Y242" s="906"/>
      <c r="Z242" s="906"/>
      <c r="AA242" s="906"/>
      <c r="AB242" s="903"/>
    </row>
    <row r="243" spans="1:28" ht="15.75" customHeight="1">
      <c r="A243" s="906"/>
      <c r="B243" s="906"/>
      <c r="C243" s="906"/>
      <c r="D243" s="1667"/>
      <c r="E243" s="1667"/>
      <c r="F243" s="1667"/>
      <c r="G243" s="1667"/>
      <c r="H243" s="975"/>
      <c r="I243" s="1667"/>
      <c r="J243" s="1667"/>
      <c r="K243" s="1667"/>
      <c r="L243" s="1667"/>
      <c r="M243" s="1667"/>
      <c r="N243" s="1667"/>
      <c r="O243" s="1667"/>
      <c r="P243" s="1667"/>
      <c r="Q243" s="1667"/>
      <c r="R243" s="1667"/>
      <c r="S243" s="1667"/>
      <c r="T243" s="1667"/>
      <c r="U243" s="1667"/>
      <c r="V243" s="975"/>
      <c r="W243" s="975"/>
      <c r="X243" s="1667"/>
      <c r="Y243" s="1667"/>
      <c r="Z243" s="1667"/>
      <c r="AA243" s="906"/>
      <c r="AB243" s="903"/>
    </row>
    <row r="244" spans="1:28" ht="15.75" customHeight="1">
      <c r="A244" s="906"/>
      <c r="B244" s="906"/>
      <c r="C244" s="906"/>
      <c r="D244" s="975"/>
      <c r="E244" s="1682"/>
      <c r="F244" s="1682"/>
      <c r="G244" s="975"/>
      <c r="H244" s="975"/>
      <c r="I244" s="906"/>
      <c r="J244" s="906"/>
      <c r="K244" s="906"/>
      <c r="L244" s="903"/>
      <c r="M244" s="906"/>
      <c r="N244" s="906"/>
      <c r="O244" s="906"/>
      <c r="P244" s="906"/>
      <c r="Q244" s="906"/>
      <c r="R244" s="903"/>
      <c r="S244" s="903"/>
      <c r="T244" s="903"/>
      <c r="U244" s="903"/>
      <c r="V244" s="975"/>
      <c r="W244" s="975"/>
      <c r="X244" s="1764"/>
      <c r="Y244" s="1764"/>
      <c r="Z244" s="1764"/>
      <c r="AA244" s="906"/>
      <c r="AB244" s="903"/>
    </row>
    <row r="245" spans="1:28" ht="15.75" customHeight="1">
      <c r="A245" s="906"/>
      <c r="B245" s="906"/>
      <c r="C245" s="906"/>
      <c r="D245" s="975"/>
      <c r="E245" s="1682"/>
      <c r="F245" s="1682"/>
      <c r="G245" s="975"/>
      <c r="H245" s="975"/>
      <c r="I245" s="906"/>
      <c r="J245" s="906"/>
      <c r="K245" s="906"/>
      <c r="L245" s="903"/>
      <c r="M245" s="906"/>
      <c r="N245" s="906"/>
      <c r="O245" s="906"/>
      <c r="P245" s="906"/>
      <c r="Q245" s="906"/>
      <c r="R245" s="903"/>
      <c r="S245" s="903"/>
      <c r="T245" s="903"/>
      <c r="U245" s="903"/>
      <c r="V245" s="975"/>
      <c r="W245" s="975"/>
      <c r="X245" s="1764"/>
      <c r="Y245" s="1764"/>
      <c r="Z245" s="1764"/>
      <c r="AA245" s="906"/>
      <c r="AB245" s="903"/>
    </row>
    <row r="246" spans="1:28" ht="15.75" customHeight="1">
      <c r="A246" s="906"/>
      <c r="B246" s="906"/>
      <c r="C246" s="906"/>
      <c r="D246" s="975"/>
      <c r="E246" s="1682"/>
      <c r="F246" s="1682"/>
      <c r="G246" s="975"/>
      <c r="H246" s="975"/>
      <c r="I246" s="906"/>
      <c r="J246" s="906"/>
      <c r="K246" s="906"/>
      <c r="L246" s="903"/>
      <c r="M246" s="906"/>
      <c r="N246" s="906"/>
      <c r="O246" s="906"/>
      <c r="P246" s="906"/>
      <c r="Q246" s="906"/>
      <c r="R246" s="903"/>
      <c r="S246" s="903"/>
      <c r="T246" s="903"/>
      <c r="U246" s="903"/>
      <c r="V246" s="975"/>
      <c r="W246" s="975"/>
      <c r="X246" s="1764"/>
      <c r="Y246" s="1764"/>
      <c r="Z246" s="1764"/>
      <c r="AA246" s="906"/>
      <c r="AB246" s="903"/>
    </row>
    <row r="247" spans="1:28" ht="15.75" customHeight="1">
      <c r="A247" s="906"/>
      <c r="B247" s="906"/>
      <c r="C247" s="906"/>
      <c r="D247" s="975"/>
      <c r="E247" s="1682"/>
      <c r="F247" s="1682"/>
      <c r="G247" s="975"/>
      <c r="H247" s="975"/>
      <c r="I247" s="906"/>
      <c r="J247" s="906"/>
      <c r="K247" s="906"/>
      <c r="L247" s="903"/>
      <c r="M247" s="906"/>
      <c r="N247" s="906"/>
      <c r="O247" s="906"/>
      <c r="P247" s="906"/>
      <c r="Q247" s="906"/>
      <c r="R247" s="903"/>
      <c r="S247" s="903"/>
      <c r="T247" s="903"/>
      <c r="U247" s="903"/>
      <c r="V247" s="975"/>
      <c r="W247" s="975"/>
      <c r="X247" s="1764"/>
      <c r="Y247" s="1764"/>
      <c r="Z247" s="1764"/>
      <c r="AA247" s="906"/>
      <c r="AB247" s="903"/>
    </row>
    <row r="248" spans="1:28" ht="15.75" customHeight="1">
      <c r="A248" s="906"/>
      <c r="B248" s="906"/>
      <c r="C248" s="906"/>
      <c r="D248" s="975"/>
      <c r="E248" s="1682"/>
      <c r="F248" s="1682"/>
      <c r="G248" s="975"/>
      <c r="H248" s="975"/>
      <c r="I248" s="906"/>
      <c r="J248" s="906"/>
      <c r="K248" s="906"/>
      <c r="L248" s="903"/>
      <c r="M248" s="906"/>
      <c r="N248" s="906"/>
      <c r="O248" s="906"/>
      <c r="P248" s="906"/>
      <c r="Q248" s="906"/>
      <c r="R248" s="903"/>
      <c r="S248" s="903"/>
      <c r="T248" s="903"/>
      <c r="U248" s="903"/>
      <c r="V248" s="975"/>
      <c r="W248" s="975"/>
      <c r="X248" s="1764"/>
      <c r="Y248" s="1764"/>
      <c r="Z248" s="1764"/>
      <c r="AA248" s="906"/>
      <c r="AB248" s="903"/>
    </row>
    <row r="249" spans="1:28" ht="15.75" customHeight="1">
      <c r="A249" s="906"/>
      <c r="B249" s="906"/>
      <c r="C249" s="906"/>
      <c r="D249" s="975"/>
      <c r="E249" s="1682"/>
      <c r="F249" s="1682"/>
      <c r="G249" s="975"/>
      <c r="H249" s="975"/>
      <c r="I249" s="906"/>
      <c r="J249" s="906"/>
      <c r="K249" s="906"/>
      <c r="L249" s="903"/>
      <c r="M249" s="906"/>
      <c r="N249" s="906"/>
      <c r="O249" s="906"/>
      <c r="P249" s="906"/>
      <c r="Q249" s="906"/>
      <c r="R249" s="903"/>
      <c r="S249" s="903"/>
      <c r="T249" s="903"/>
      <c r="U249" s="903"/>
      <c r="V249" s="975"/>
      <c r="W249" s="975"/>
      <c r="X249" s="1764"/>
      <c r="Y249" s="1764"/>
      <c r="Z249" s="1764"/>
      <c r="AA249" s="906"/>
      <c r="AB249" s="903"/>
    </row>
    <row r="250" spans="1:28" ht="15.75" customHeight="1">
      <c r="A250" s="936"/>
      <c r="B250" s="906"/>
      <c r="C250" s="906"/>
      <c r="D250" s="906"/>
      <c r="E250" s="906"/>
      <c r="F250" s="906"/>
      <c r="G250" s="906"/>
      <c r="H250" s="906"/>
      <c r="I250" s="906"/>
      <c r="J250" s="906"/>
      <c r="K250" s="906"/>
      <c r="L250" s="906"/>
      <c r="M250" s="906"/>
      <c r="N250" s="906"/>
      <c r="O250" s="906"/>
      <c r="P250" s="906"/>
      <c r="Q250" s="906"/>
      <c r="R250" s="906"/>
      <c r="S250" s="906"/>
      <c r="T250" s="906"/>
      <c r="U250" s="906"/>
      <c r="V250" s="906"/>
      <c r="W250" s="906"/>
      <c r="X250" s="906"/>
      <c r="Y250" s="906"/>
      <c r="Z250" s="906"/>
      <c r="AA250" s="906"/>
      <c r="AB250" s="903"/>
    </row>
    <row r="251" spans="1:28" ht="15.75" customHeight="1">
      <c r="A251" s="936"/>
      <c r="B251" s="906"/>
      <c r="C251" s="906"/>
      <c r="D251" s="906"/>
      <c r="E251" s="906"/>
      <c r="F251" s="2123"/>
      <c r="G251" s="2123"/>
      <c r="H251" s="2123"/>
      <c r="I251" s="2123"/>
      <c r="J251" s="2123"/>
      <c r="K251" s="2123"/>
      <c r="L251" s="2123"/>
      <c r="M251" s="2123"/>
      <c r="N251" s="2123"/>
      <c r="O251" s="2123"/>
      <c r="P251" s="2123"/>
      <c r="Q251" s="2123"/>
      <c r="R251" s="2123"/>
      <c r="S251" s="2123"/>
      <c r="T251" s="2123"/>
      <c r="U251" s="2123"/>
      <c r="V251" s="2123"/>
      <c r="W251" s="2123"/>
      <c r="X251" s="2123"/>
      <c r="Y251" s="2123"/>
      <c r="Z251" s="2123"/>
      <c r="AA251" s="2123"/>
      <c r="AB251" s="903"/>
    </row>
    <row r="252" spans="1:28" ht="15.75" customHeight="1">
      <c r="A252" s="906"/>
      <c r="B252" s="906"/>
      <c r="C252" s="906"/>
      <c r="D252" s="906"/>
      <c r="E252" s="906"/>
      <c r="F252" s="2123"/>
      <c r="G252" s="2123"/>
      <c r="H252" s="2123"/>
      <c r="I252" s="2123"/>
      <c r="J252" s="2123"/>
      <c r="K252" s="2123"/>
      <c r="L252" s="2123"/>
      <c r="M252" s="2123"/>
      <c r="N252" s="2123"/>
      <c r="O252" s="2123"/>
      <c r="P252" s="2123"/>
      <c r="Q252" s="2123"/>
      <c r="R252" s="2123"/>
      <c r="S252" s="2123"/>
      <c r="T252" s="2123"/>
      <c r="U252" s="2123"/>
      <c r="V252" s="2123"/>
      <c r="W252" s="2123"/>
      <c r="X252" s="2123"/>
      <c r="Y252" s="2123"/>
      <c r="Z252" s="2123"/>
      <c r="AA252" s="2123"/>
      <c r="AB252" s="903"/>
    </row>
    <row r="253" spans="1:28" ht="15.75" customHeight="1">
      <c r="A253" s="936"/>
      <c r="B253" s="906"/>
      <c r="C253" s="906"/>
      <c r="D253" s="906"/>
      <c r="E253" s="906"/>
      <c r="F253" s="906"/>
      <c r="G253" s="906"/>
      <c r="H253" s="906"/>
      <c r="I253" s="906"/>
      <c r="J253" s="906"/>
      <c r="K253" s="906"/>
      <c r="L253" s="906"/>
      <c r="M253" s="906"/>
      <c r="N253" s="906"/>
      <c r="O253" s="906"/>
      <c r="P253" s="906"/>
      <c r="Q253" s="906"/>
      <c r="R253" s="906"/>
      <c r="S253" s="906"/>
      <c r="T253" s="906"/>
      <c r="U253" s="906"/>
      <c r="V253" s="906"/>
      <c r="W253" s="906"/>
      <c r="X253" s="906"/>
      <c r="Y253" s="906"/>
      <c r="Z253" s="906"/>
      <c r="AA253" s="906"/>
      <c r="AB253" s="903"/>
    </row>
    <row r="254" spans="1:28" ht="15.75" customHeight="1">
      <c r="A254" s="906"/>
      <c r="B254" s="906"/>
      <c r="C254" s="906"/>
      <c r="D254" s="906"/>
      <c r="E254" s="906"/>
      <c r="F254" s="2123"/>
      <c r="G254" s="2123"/>
      <c r="H254" s="2123"/>
      <c r="I254" s="2123"/>
      <c r="J254" s="2123"/>
      <c r="K254" s="2123"/>
      <c r="L254" s="2123"/>
      <c r="M254" s="2123"/>
      <c r="N254" s="2123"/>
      <c r="O254" s="2123"/>
      <c r="P254" s="2123"/>
      <c r="Q254" s="2123"/>
      <c r="R254" s="2123"/>
      <c r="S254" s="2123"/>
      <c r="T254" s="2123"/>
      <c r="U254" s="2123"/>
      <c r="V254" s="2123"/>
      <c r="W254" s="2123"/>
      <c r="X254" s="2123"/>
      <c r="Y254" s="2123"/>
      <c r="Z254" s="2123"/>
      <c r="AA254" s="2123"/>
      <c r="AB254" s="903"/>
    </row>
    <row r="255" spans="1:28" ht="15.75" customHeight="1">
      <c r="A255" s="906"/>
      <c r="B255" s="906"/>
      <c r="C255" s="906"/>
      <c r="D255" s="906"/>
      <c r="E255" s="906"/>
      <c r="F255" s="2123"/>
      <c r="G255" s="2123"/>
      <c r="H255" s="2123"/>
      <c r="I255" s="2123"/>
      <c r="J255" s="2123"/>
      <c r="K255" s="2123"/>
      <c r="L255" s="2123"/>
      <c r="M255" s="2123"/>
      <c r="N255" s="2123"/>
      <c r="O255" s="2123"/>
      <c r="P255" s="2123"/>
      <c r="Q255" s="2123"/>
      <c r="R255" s="2123"/>
      <c r="S255" s="2123"/>
      <c r="T255" s="2123"/>
      <c r="U255" s="2123"/>
      <c r="V255" s="2123"/>
      <c r="W255" s="2123"/>
      <c r="X255" s="2123"/>
      <c r="Y255" s="2123"/>
      <c r="Z255" s="2123"/>
      <c r="AA255" s="2123"/>
      <c r="AB255" s="903"/>
    </row>
    <row r="256" spans="1:28" ht="15.75" customHeight="1">
      <c r="A256" s="906"/>
      <c r="B256" s="906"/>
      <c r="C256" s="906"/>
      <c r="D256" s="906"/>
      <c r="E256" s="906"/>
      <c r="F256" s="906"/>
      <c r="G256" s="906"/>
      <c r="H256" s="906"/>
      <c r="I256" s="906"/>
      <c r="J256" s="906"/>
      <c r="K256" s="906"/>
      <c r="L256" s="906"/>
      <c r="M256" s="906"/>
      <c r="N256" s="906"/>
      <c r="O256" s="906"/>
      <c r="P256" s="906"/>
      <c r="Q256" s="906"/>
      <c r="R256" s="906"/>
      <c r="S256" s="906"/>
      <c r="T256" s="906"/>
      <c r="U256" s="906"/>
      <c r="V256" s="906"/>
      <c r="W256" s="906"/>
      <c r="X256" s="906"/>
      <c r="Y256" s="906"/>
      <c r="Z256" s="906"/>
      <c r="AA256" s="906"/>
      <c r="AB256" s="903"/>
    </row>
    <row r="257" spans="1:28" ht="15.75" customHeight="1">
      <c r="A257" s="1089"/>
      <c r="B257" s="1089"/>
      <c r="C257" s="1089"/>
      <c r="D257" s="1089"/>
      <c r="E257" s="1089"/>
      <c r="F257" s="1089"/>
      <c r="G257" s="1089"/>
      <c r="H257" s="1089"/>
      <c r="I257" s="1089"/>
      <c r="J257" s="1089"/>
      <c r="K257" s="1089"/>
      <c r="L257" s="1089"/>
      <c r="M257" s="1089"/>
      <c r="N257" s="1089"/>
      <c r="O257" s="1089"/>
      <c r="P257" s="1089"/>
      <c r="Q257" s="1089"/>
      <c r="R257" s="1089"/>
      <c r="S257" s="1089"/>
      <c r="T257" s="1089"/>
      <c r="U257" s="1089"/>
      <c r="V257" s="1089"/>
      <c r="W257" s="1089"/>
      <c r="X257" s="1089"/>
      <c r="Y257" s="1089"/>
      <c r="Z257" s="1089"/>
      <c r="AA257" s="1089"/>
    </row>
    <row r="258" spans="1:28" ht="15.75" customHeight="1">
      <c r="A258" s="1089"/>
      <c r="B258" s="1089"/>
      <c r="C258" s="1089"/>
      <c r="D258" s="1089"/>
      <c r="E258" s="1089"/>
      <c r="F258" s="1089"/>
      <c r="G258" s="1089"/>
      <c r="H258" s="1089"/>
      <c r="I258" s="1089"/>
      <c r="J258" s="1089"/>
      <c r="K258" s="1089"/>
      <c r="L258" s="1089"/>
      <c r="M258" s="1089"/>
      <c r="N258" s="1089"/>
      <c r="O258" s="1089"/>
      <c r="P258" s="1089"/>
      <c r="Q258" s="1089"/>
      <c r="R258" s="1089"/>
      <c r="S258" s="1089"/>
      <c r="T258" s="1089"/>
      <c r="U258" s="1089"/>
      <c r="V258" s="1089"/>
      <c r="W258" s="1089"/>
      <c r="X258" s="1089"/>
      <c r="Y258" s="1089"/>
      <c r="Z258" s="1089"/>
      <c r="AA258" s="1089"/>
    </row>
    <row r="259" spans="1:28" ht="15.75" customHeight="1">
      <c r="A259" s="1089"/>
      <c r="B259" s="1089"/>
      <c r="C259" s="1089"/>
      <c r="D259" s="1089"/>
      <c r="E259" s="1089"/>
      <c r="F259" s="1089"/>
      <c r="G259" s="1089"/>
      <c r="H259" s="1089"/>
      <c r="I259" s="1089"/>
      <c r="J259" s="1089"/>
      <c r="K259" s="1089"/>
      <c r="L259" s="1089"/>
      <c r="M259" s="1089"/>
      <c r="N259" s="1089"/>
      <c r="O259" s="1089"/>
      <c r="P259" s="1089"/>
      <c r="Q259" s="1089"/>
      <c r="R259" s="1089"/>
      <c r="S259" s="1089"/>
      <c r="T259" s="1089"/>
      <c r="U259" s="1089"/>
      <c r="V259" s="1089"/>
      <c r="W259" s="1089"/>
      <c r="X259" s="1089"/>
      <c r="Y259" s="1089"/>
      <c r="Z259" s="1089"/>
      <c r="AA259" s="1089"/>
    </row>
    <row r="260" spans="1:28" ht="18.75" customHeight="1">
      <c r="A260" s="1667"/>
      <c r="B260" s="1667"/>
      <c r="C260" s="1667"/>
      <c r="D260" s="1667"/>
      <c r="E260" s="1667"/>
      <c r="F260" s="1667"/>
      <c r="G260" s="1667"/>
      <c r="H260" s="1667"/>
      <c r="I260" s="1667"/>
      <c r="J260" s="1667"/>
      <c r="K260" s="1667"/>
      <c r="L260" s="1667"/>
      <c r="M260" s="1667"/>
      <c r="N260" s="1667"/>
      <c r="O260" s="1667"/>
      <c r="P260" s="1667"/>
      <c r="Q260" s="1667"/>
      <c r="R260" s="1667"/>
      <c r="S260" s="1667"/>
      <c r="T260" s="1667"/>
      <c r="U260" s="1667"/>
      <c r="V260" s="1667"/>
      <c r="W260" s="1667"/>
      <c r="X260" s="1667"/>
      <c r="Y260" s="1667"/>
      <c r="Z260" s="1667"/>
      <c r="AA260" s="1667"/>
      <c r="AB260" s="903"/>
    </row>
    <row r="261" spans="1:28" ht="15.75" customHeight="1">
      <c r="A261" s="906"/>
      <c r="B261" s="906"/>
      <c r="C261" s="906"/>
      <c r="D261" s="906"/>
      <c r="E261" s="906"/>
      <c r="F261" s="906"/>
      <c r="G261" s="906"/>
      <c r="H261" s="906"/>
      <c r="I261" s="906"/>
      <c r="J261" s="906"/>
      <c r="K261" s="906"/>
      <c r="L261" s="906"/>
      <c r="M261" s="906"/>
      <c r="N261" s="906"/>
      <c r="O261" s="906"/>
      <c r="P261" s="906"/>
      <c r="Q261" s="906"/>
      <c r="R261" s="906"/>
      <c r="S261" s="906"/>
      <c r="T261" s="906"/>
      <c r="U261" s="906"/>
      <c r="V261" s="906"/>
      <c r="W261" s="906"/>
      <c r="X261" s="906"/>
      <c r="Y261" s="906"/>
      <c r="Z261" s="906"/>
      <c r="AA261" s="906"/>
      <c r="AB261" s="903"/>
    </row>
    <row r="262" spans="1:28" ht="15.75" customHeight="1">
      <c r="A262" s="936"/>
      <c r="B262" s="906"/>
      <c r="C262" s="906"/>
      <c r="D262" s="906"/>
      <c r="E262" s="906"/>
      <c r="F262" s="906"/>
      <c r="G262" s="903"/>
      <c r="H262" s="906"/>
      <c r="I262" s="906"/>
      <c r="J262" s="906"/>
      <c r="K262" s="906"/>
      <c r="L262" s="906"/>
      <c r="M262" s="906"/>
      <c r="N262" s="906"/>
      <c r="O262" s="906"/>
      <c r="P262" s="906"/>
      <c r="Q262" s="906"/>
      <c r="R262" s="906"/>
      <c r="S262" s="906"/>
      <c r="T262" s="906"/>
      <c r="U262" s="906"/>
      <c r="V262" s="906"/>
      <c r="W262" s="906"/>
      <c r="X262" s="906"/>
      <c r="Y262" s="906"/>
      <c r="Z262" s="906"/>
      <c r="AA262" s="906"/>
      <c r="AB262" s="903"/>
    </row>
    <row r="263" spans="1:28" ht="15.75" customHeight="1">
      <c r="A263" s="936"/>
      <c r="B263" s="906"/>
      <c r="C263" s="906"/>
      <c r="D263" s="906"/>
      <c r="E263" s="906"/>
      <c r="F263" s="906"/>
      <c r="G263" s="903"/>
      <c r="H263" s="903"/>
      <c r="I263" s="906"/>
      <c r="J263" s="906"/>
      <c r="K263" s="906"/>
      <c r="L263" s="903"/>
      <c r="M263" s="906"/>
      <c r="N263" s="906"/>
      <c r="O263" s="906"/>
      <c r="P263" s="906"/>
      <c r="Q263" s="906"/>
      <c r="R263" s="906"/>
      <c r="S263" s="906"/>
      <c r="T263" s="906"/>
      <c r="U263" s="906"/>
      <c r="V263" s="906"/>
      <c r="W263" s="906"/>
      <c r="X263" s="906"/>
      <c r="Y263" s="906"/>
      <c r="Z263" s="906"/>
      <c r="AA263" s="906"/>
      <c r="AB263" s="903"/>
    </row>
    <row r="264" spans="1:28" ht="15.75" customHeight="1">
      <c r="A264" s="936"/>
      <c r="B264" s="906"/>
      <c r="C264" s="906"/>
      <c r="D264" s="906"/>
      <c r="E264" s="906"/>
      <c r="F264" s="906"/>
      <c r="G264" s="906"/>
      <c r="H264" s="906"/>
      <c r="I264" s="906"/>
      <c r="J264" s="1766"/>
      <c r="K264" s="1766"/>
      <c r="L264" s="1766"/>
      <c r="M264" s="1766"/>
      <c r="N264" s="999"/>
      <c r="O264" s="906"/>
      <c r="P264" s="906"/>
      <c r="Q264" s="906"/>
      <c r="R264" s="906"/>
      <c r="S264" s="906"/>
      <c r="T264" s="906"/>
      <c r="U264" s="906"/>
      <c r="V264" s="906"/>
      <c r="W264" s="906"/>
      <c r="X264" s="906"/>
      <c r="Y264" s="906"/>
      <c r="Z264" s="906"/>
      <c r="AA264" s="906"/>
      <c r="AB264" s="903"/>
    </row>
    <row r="265" spans="1:28" ht="15.75" customHeight="1">
      <c r="A265" s="936"/>
      <c r="B265" s="906"/>
      <c r="C265" s="906"/>
      <c r="D265" s="906"/>
      <c r="E265" s="906"/>
      <c r="F265" s="906"/>
      <c r="G265" s="906"/>
      <c r="H265" s="906"/>
      <c r="I265" s="906"/>
      <c r="J265" s="1766"/>
      <c r="K265" s="1766"/>
      <c r="L265" s="1766"/>
      <c r="M265" s="1766"/>
      <c r="N265" s="999"/>
      <c r="O265" s="906"/>
      <c r="P265" s="906"/>
      <c r="Q265" s="906"/>
      <c r="R265" s="906"/>
      <c r="S265" s="906"/>
      <c r="T265" s="906"/>
      <c r="U265" s="906"/>
      <c r="V265" s="906"/>
      <c r="W265" s="906"/>
      <c r="X265" s="906"/>
      <c r="Y265" s="906"/>
      <c r="Z265" s="906"/>
      <c r="AA265" s="906"/>
      <c r="AB265" s="903"/>
    </row>
    <row r="266" spans="1:28" ht="15.75" customHeight="1">
      <c r="A266" s="936"/>
      <c r="B266" s="906"/>
      <c r="C266" s="906"/>
      <c r="D266" s="906"/>
      <c r="E266" s="906"/>
      <c r="F266" s="906"/>
      <c r="G266" s="906"/>
      <c r="H266" s="906"/>
      <c r="I266" s="906"/>
      <c r="J266" s="1766"/>
      <c r="K266" s="1766"/>
      <c r="L266" s="1766"/>
      <c r="M266" s="1766"/>
      <c r="N266" s="999"/>
      <c r="O266" s="906"/>
      <c r="P266" s="906"/>
      <c r="Q266" s="906"/>
      <c r="R266" s="906"/>
      <c r="S266" s="906"/>
      <c r="T266" s="906"/>
      <c r="U266" s="906"/>
      <c r="V266" s="906"/>
      <c r="W266" s="906"/>
      <c r="X266" s="906"/>
      <c r="Y266" s="906"/>
      <c r="Z266" s="906"/>
      <c r="AA266" s="906"/>
      <c r="AB266" s="903"/>
    </row>
    <row r="267" spans="1:28" ht="15.75" customHeight="1">
      <c r="A267" s="936"/>
      <c r="B267" s="906"/>
      <c r="C267" s="906"/>
      <c r="D267" s="906"/>
      <c r="E267" s="906"/>
      <c r="F267" s="906"/>
      <c r="G267" s="906"/>
      <c r="H267" s="906"/>
      <c r="I267" s="906"/>
      <c r="J267" s="1766"/>
      <c r="K267" s="1766"/>
      <c r="L267" s="1766"/>
      <c r="M267" s="1766"/>
      <c r="N267" s="999"/>
      <c r="O267" s="906"/>
      <c r="P267" s="906"/>
      <c r="Q267" s="906"/>
      <c r="R267" s="906"/>
      <c r="S267" s="906"/>
      <c r="T267" s="906"/>
      <c r="U267" s="906"/>
      <c r="V267" s="906"/>
      <c r="W267" s="906"/>
      <c r="X267" s="906"/>
      <c r="Y267" s="906"/>
      <c r="Z267" s="906"/>
      <c r="AA267" s="906"/>
      <c r="AB267" s="903"/>
    </row>
    <row r="268" spans="1:28" ht="15.75" customHeight="1">
      <c r="A268" s="936"/>
      <c r="B268" s="906"/>
      <c r="C268" s="906"/>
      <c r="D268" s="906"/>
      <c r="E268" s="906"/>
      <c r="F268" s="906"/>
      <c r="G268" s="906"/>
      <c r="H268" s="906"/>
      <c r="I268" s="906"/>
      <c r="J268" s="906"/>
      <c r="K268" s="906"/>
      <c r="L268" s="906"/>
      <c r="M268" s="906"/>
      <c r="N268" s="906"/>
      <c r="O268" s="906"/>
      <c r="P268" s="906"/>
      <c r="Q268" s="906"/>
      <c r="R268" s="906"/>
      <c r="S268" s="906"/>
      <c r="T268" s="906"/>
      <c r="U268" s="906"/>
      <c r="V268" s="906"/>
      <c r="W268" s="906"/>
      <c r="X268" s="906"/>
      <c r="Y268" s="906"/>
      <c r="Z268" s="906"/>
      <c r="AA268" s="906"/>
      <c r="AB268" s="903"/>
    </row>
    <row r="269" spans="1:28" ht="15.75" customHeight="1">
      <c r="A269" s="906"/>
      <c r="B269" s="906"/>
      <c r="C269" s="906"/>
      <c r="D269" s="1667"/>
      <c r="E269" s="1667"/>
      <c r="F269" s="1667"/>
      <c r="G269" s="1667"/>
      <c r="H269" s="975"/>
      <c r="I269" s="1667"/>
      <c r="J269" s="1667"/>
      <c r="K269" s="1667"/>
      <c r="L269" s="1667"/>
      <c r="M269" s="1667"/>
      <c r="N269" s="1667"/>
      <c r="O269" s="1667"/>
      <c r="P269" s="1667"/>
      <c r="Q269" s="1667"/>
      <c r="R269" s="1667"/>
      <c r="S269" s="1667"/>
      <c r="T269" s="1667"/>
      <c r="U269" s="1667"/>
      <c r="V269" s="975"/>
      <c r="W269" s="975"/>
      <c r="X269" s="1667"/>
      <c r="Y269" s="1667"/>
      <c r="Z269" s="1667"/>
      <c r="AA269" s="906"/>
      <c r="AB269" s="903"/>
    </row>
    <row r="270" spans="1:28" ht="15.75" customHeight="1">
      <c r="A270" s="906"/>
      <c r="B270" s="906"/>
      <c r="C270" s="906"/>
      <c r="D270" s="975"/>
      <c r="E270" s="1682"/>
      <c r="F270" s="1682"/>
      <c r="G270" s="975"/>
      <c r="H270" s="975"/>
      <c r="I270" s="906"/>
      <c r="J270" s="906"/>
      <c r="K270" s="906"/>
      <c r="L270" s="903"/>
      <c r="M270" s="906"/>
      <c r="N270" s="906"/>
      <c r="O270" s="906"/>
      <c r="P270" s="906"/>
      <c r="Q270" s="906"/>
      <c r="R270" s="903"/>
      <c r="S270" s="903"/>
      <c r="T270" s="903"/>
      <c r="U270" s="903"/>
      <c r="V270" s="975"/>
      <c r="W270" s="975"/>
      <c r="X270" s="1764"/>
      <c r="Y270" s="1764"/>
      <c r="Z270" s="1764"/>
      <c r="AA270" s="906"/>
      <c r="AB270" s="903"/>
    </row>
    <row r="271" spans="1:28" ht="15.75" customHeight="1">
      <c r="A271" s="906"/>
      <c r="B271" s="906"/>
      <c r="C271" s="906"/>
      <c r="D271" s="975"/>
      <c r="E271" s="1682"/>
      <c r="F271" s="1682"/>
      <c r="G271" s="975"/>
      <c r="H271" s="975"/>
      <c r="I271" s="906"/>
      <c r="J271" s="906"/>
      <c r="K271" s="906"/>
      <c r="L271" s="903"/>
      <c r="M271" s="906"/>
      <c r="N271" s="906"/>
      <c r="O271" s="906"/>
      <c r="P271" s="906"/>
      <c r="Q271" s="906"/>
      <c r="R271" s="903"/>
      <c r="S271" s="903"/>
      <c r="T271" s="903"/>
      <c r="U271" s="903"/>
      <c r="V271" s="975"/>
      <c r="W271" s="975"/>
      <c r="X271" s="1764"/>
      <c r="Y271" s="1764"/>
      <c r="Z271" s="1764"/>
      <c r="AA271" s="906"/>
      <c r="AB271" s="903"/>
    </row>
    <row r="272" spans="1:28" ht="15.75" customHeight="1">
      <c r="A272" s="906"/>
      <c r="B272" s="906"/>
      <c r="C272" s="906"/>
      <c r="D272" s="975"/>
      <c r="E272" s="1682"/>
      <c r="F272" s="1682"/>
      <c r="G272" s="975"/>
      <c r="H272" s="975"/>
      <c r="I272" s="906"/>
      <c r="J272" s="906"/>
      <c r="K272" s="906"/>
      <c r="L272" s="903"/>
      <c r="M272" s="906"/>
      <c r="N272" s="906"/>
      <c r="O272" s="906"/>
      <c r="P272" s="906"/>
      <c r="Q272" s="906"/>
      <c r="R272" s="903"/>
      <c r="S272" s="903"/>
      <c r="T272" s="903"/>
      <c r="U272" s="903"/>
      <c r="V272" s="975"/>
      <c r="W272" s="975"/>
      <c r="X272" s="1764"/>
      <c r="Y272" s="1764"/>
      <c r="Z272" s="1764"/>
      <c r="AA272" s="906"/>
      <c r="AB272" s="903"/>
    </row>
    <row r="273" spans="1:28" ht="15.75" customHeight="1">
      <c r="A273" s="906"/>
      <c r="B273" s="906"/>
      <c r="C273" s="906"/>
      <c r="D273" s="975"/>
      <c r="E273" s="1682"/>
      <c r="F273" s="1682"/>
      <c r="G273" s="975"/>
      <c r="H273" s="975"/>
      <c r="I273" s="906"/>
      <c r="J273" s="906"/>
      <c r="K273" s="906"/>
      <c r="L273" s="903"/>
      <c r="M273" s="906"/>
      <c r="N273" s="906"/>
      <c r="O273" s="906"/>
      <c r="P273" s="906"/>
      <c r="Q273" s="906"/>
      <c r="R273" s="903"/>
      <c r="S273" s="903"/>
      <c r="T273" s="903"/>
      <c r="U273" s="903"/>
      <c r="V273" s="975"/>
      <c r="W273" s="975"/>
      <c r="X273" s="1764"/>
      <c r="Y273" s="1764"/>
      <c r="Z273" s="1764"/>
      <c r="AA273" s="906"/>
      <c r="AB273" s="903"/>
    </row>
    <row r="274" spans="1:28" ht="15.75" customHeight="1">
      <c r="A274" s="906"/>
      <c r="B274" s="906"/>
      <c r="C274" s="906"/>
      <c r="D274" s="975"/>
      <c r="E274" s="1682"/>
      <c r="F274" s="1682"/>
      <c r="G274" s="975"/>
      <c r="H274" s="975"/>
      <c r="I274" s="906"/>
      <c r="J274" s="906"/>
      <c r="K274" s="906"/>
      <c r="L274" s="903"/>
      <c r="M274" s="906"/>
      <c r="N274" s="906"/>
      <c r="O274" s="906"/>
      <c r="P274" s="906"/>
      <c r="Q274" s="906"/>
      <c r="R274" s="903"/>
      <c r="S274" s="903"/>
      <c r="T274" s="903"/>
      <c r="U274" s="903"/>
      <c r="V274" s="975"/>
      <c r="W274" s="975"/>
      <c r="X274" s="1764"/>
      <c r="Y274" s="1764"/>
      <c r="Z274" s="1764"/>
      <c r="AA274" s="906"/>
      <c r="AB274" s="903"/>
    </row>
    <row r="275" spans="1:28" ht="15.75" customHeight="1">
      <c r="A275" s="906"/>
      <c r="B275" s="906"/>
      <c r="C275" s="906"/>
      <c r="D275" s="975"/>
      <c r="E275" s="1682"/>
      <c r="F275" s="1682"/>
      <c r="G275" s="975"/>
      <c r="H275" s="975"/>
      <c r="I275" s="906"/>
      <c r="J275" s="906"/>
      <c r="K275" s="906"/>
      <c r="L275" s="903"/>
      <c r="M275" s="906"/>
      <c r="N275" s="906"/>
      <c r="O275" s="906"/>
      <c r="P275" s="906"/>
      <c r="Q275" s="906"/>
      <c r="R275" s="903"/>
      <c r="S275" s="903"/>
      <c r="T275" s="903"/>
      <c r="U275" s="903"/>
      <c r="V275" s="975"/>
      <c r="W275" s="975"/>
      <c r="X275" s="1764"/>
      <c r="Y275" s="1764"/>
      <c r="Z275" s="1764"/>
      <c r="AA275" s="906"/>
      <c r="AB275" s="903"/>
    </row>
    <row r="276" spans="1:28" ht="15.75" customHeight="1">
      <c r="A276" s="936"/>
      <c r="B276" s="906"/>
      <c r="C276" s="906"/>
      <c r="D276" s="906"/>
      <c r="E276" s="906"/>
      <c r="F276" s="906"/>
      <c r="G276" s="906"/>
      <c r="H276" s="906"/>
      <c r="I276" s="906"/>
      <c r="J276" s="906"/>
      <c r="K276" s="906"/>
      <c r="L276" s="906"/>
      <c r="M276" s="906"/>
      <c r="N276" s="906"/>
      <c r="O276" s="906"/>
      <c r="P276" s="906"/>
      <c r="Q276" s="906"/>
      <c r="R276" s="906"/>
      <c r="S276" s="906"/>
      <c r="T276" s="906"/>
      <c r="U276" s="906"/>
      <c r="V276" s="906"/>
      <c r="W276" s="906"/>
      <c r="X276" s="906"/>
      <c r="Y276" s="906"/>
      <c r="Z276" s="906"/>
      <c r="AA276" s="906"/>
      <c r="AB276" s="903"/>
    </row>
    <row r="277" spans="1:28" ht="15.75" customHeight="1">
      <c r="A277" s="936"/>
      <c r="B277" s="906"/>
      <c r="C277" s="906"/>
      <c r="D277" s="906"/>
      <c r="E277" s="906"/>
      <c r="F277" s="2123"/>
      <c r="G277" s="2123"/>
      <c r="H277" s="2123"/>
      <c r="I277" s="2123"/>
      <c r="J277" s="2123"/>
      <c r="K277" s="2123"/>
      <c r="L277" s="2123"/>
      <c r="M277" s="2123"/>
      <c r="N277" s="2123"/>
      <c r="O277" s="2123"/>
      <c r="P277" s="2123"/>
      <c r="Q277" s="2123"/>
      <c r="R277" s="2123"/>
      <c r="S277" s="2123"/>
      <c r="T277" s="2123"/>
      <c r="U277" s="2123"/>
      <c r="V277" s="2123"/>
      <c r="W277" s="2123"/>
      <c r="X277" s="2123"/>
      <c r="Y277" s="2123"/>
      <c r="Z277" s="2123"/>
      <c r="AA277" s="2123"/>
      <c r="AB277" s="903"/>
    </row>
    <row r="278" spans="1:28" ht="15.75" customHeight="1">
      <c r="A278" s="906"/>
      <c r="B278" s="906"/>
      <c r="C278" s="906"/>
      <c r="D278" s="906"/>
      <c r="E278" s="906"/>
      <c r="F278" s="2123"/>
      <c r="G278" s="2123"/>
      <c r="H278" s="2123"/>
      <c r="I278" s="2123"/>
      <c r="J278" s="2123"/>
      <c r="K278" s="2123"/>
      <c r="L278" s="2123"/>
      <c r="M278" s="2123"/>
      <c r="N278" s="2123"/>
      <c r="O278" s="2123"/>
      <c r="P278" s="2123"/>
      <c r="Q278" s="2123"/>
      <c r="R278" s="2123"/>
      <c r="S278" s="2123"/>
      <c r="T278" s="2123"/>
      <c r="U278" s="2123"/>
      <c r="V278" s="2123"/>
      <c r="W278" s="2123"/>
      <c r="X278" s="2123"/>
      <c r="Y278" s="2123"/>
      <c r="Z278" s="2123"/>
      <c r="AA278" s="2123"/>
      <c r="AB278" s="903"/>
    </row>
    <row r="279" spans="1:28" ht="15.75" customHeight="1">
      <c r="A279" s="936"/>
      <c r="B279" s="906"/>
      <c r="C279" s="906"/>
      <c r="D279" s="906"/>
      <c r="E279" s="906"/>
      <c r="F279" s="906"/>
      <c r="G279" s="906"/>
      <c r="H279" s="906"/>
      <c r="I279" s="906"/>
      <c r="J279" s="906"/>
      <c r="K279" s="906"/>
      <c r="L279" s="906"/>
      <c r="M279" s="906"/>
      <c r="N279" s="906"/>
      <c r="O279" s="906"/>
      <c r="P279" s="906"/>
      <c r="Q279" s="906"/>
      <c r="R279" s="906"/>
      <c r="S279" s="906"/>
      <c r="T279" s="906"/>
      <c r="U279" s="906"/>
      <c r="V279" s="906"/>
      <c r="W279" s="906"/>
      <c r="X279" s="906"/>
      <c r="Y279" s="906"/>
      <c r="Z279" s="906"/>
      <c r="AA279" s="906"/>
      <c r="AB279" s="903"/>
    </row>
    <row r="280" spans="1:28" ht="15.75" customHeight="1">
      <c r="A280" s="906"/>
      <c r="B280" s="906"/>
      <c r="C280" s="906"/>
      <c r="D280" s="906"/>
      <c r="E280" s="906"/>
      <c r="F280" s="2123"/>
      <c r="G280" s="2123"/>
      <c r="H280" s="2123"/>
      <c r="I280" s="2123"/>
      <c r="J280" s="2123"/>
      <c r="K280" s="2123"/>
      <c r="L280" s="2123"/>
      <c r="M280" s="2123"/>
      <c r="N280" s="2123"/>
      <c r="O280" s="2123"/>
      <c r="P280" s="2123"/>
      <c r="Q280" s="2123"/>
      <c r="R280" s="2123"/>
      <c r="S280" s="2123"/>
      <c r="T280" s="2123"/>
      <c r="U280" s="2123"/>
      <c r="V280" s="2123"/>
      <c r="W280" s="2123"/>
      <c r="X280" s="2123"/>
      <c r="Y280" s="2123"/>
      <c r="Z280" s="2123"/>
      <c r="AA280" s="2123"/>
      <c r="AB280" s="903"/>
    </row>
    <row r="281" spans="1:28" ht="15.75" customHeight="1">
      <c r="A281" s="906"/>
      <c r="B281" s="906"/>
      <c r="C281" s="906"/>
      <c r="D281" s="906"/>
      <c r="E281" s="906"/>
      <c r="F281" s="2123"/>
      <c r="G281" s="2123"/>
      <c r="H281" s="2123"/>
      <c r="I281" s="2123"/>
      <c r="J281" s="2123"/>
      <c r="K281" s="2123"/>
      <c r="L281" s="2123"/>
      <c r="M281" s="2123"/>
      <c r="N281" s="2123"/>
      <c r="O281" s="2123"/>
      <c r="P281" s="2123"/>
      <c r="Q281" s="2123"/>
      <c r="R281" s="2123"/>
      <c r="S281" s="2123"/>
      <c r="T281" s="2123"/>
      <c r="U281" s="2123"/>
      <c r="V281" s="2123"/>
      <c r="W281" s="2123"/>
      <c r="X281" s="2123"/>
      <c r="Y281" s="2123"/>
      <c r="Z281" s="2123"/>
      <c r="AA281" s="2123"/>
      <c r="AB281" s="903"/>
    </row>
    <row r="282" spans="1:28" ht="15.75" customHeight="1">
      <c r="A282" s="906"/>
      <c r="B282" s="906"/>
      <c r="C282" s="906"/>
      <c r="D282" s="906"/>
      <c r="E282" s="906"/>
      <c r="F282" s="906"/>
      <c r="G282" s="906"/>
      <c r="H282" s="906"/>
      <c r="I282" s="906"/>
      <c r="J282" s="906"/>
      <c r="K282" s="906"/>
      <c r="L282" s="906"/>
      <c r="M282" s="906"/>
      <c r="N282" s="906"/>
      <c r="O282" s="906"/>
      <c r="P282" s="906"/>
      <c r="Q282" s="906"/>
      <c r="R282" s="906"/>
      <c r="S282" s="906"/>
      <c r="T282" s="906"/>
      <c r="U282" s="906"/>
      <c r="V282" s="906"/>
      <c r="W282" s="906"/>
      <c r="X282" s="906"/>
      <c r="Y282" s="906"/>
      <c r="Z282" s="906"/>
      <c r="AA282" s="906"/>
      <c r="AB282" s="903"/>
    </row>
    <row r="288" spans="1:28" ht="18.75" customHeight="1">
      <c r="A288" s="1667"/>
      <c r="B288" s="1667"/>
      <c r="C288" s="1667"/>
      <c r="D288" s="1667"/>
      <c r="E288" s="1667"/>
      <c r="F288" s="1667"/>
      <c r="G288" s="1667"/>
      <c r="H288" s="1667"/>
      <c r="I288" s="1667"/>
      <c r="J288" s="1667"/>
      <c r="K288" s="1667"/>
      <c r="L288" s="1667"/>
      <c r="M288" s="1667"/>
      <c r="N288" s="1667"/>
      <c r="O288" s="1667"/>
      <c r="P288" s="1667"/>
      <c r="Q288" s="1667"/>
      <c r="R288" s="1667"/>
      <c r="S288" s="1667"/>
      <c r="T288" s="1667"/>
      <c r="U288" s="1667"/>
      <c r="V288" s="1667"/>
      <c r="W288" s="1667"/>
      <c r="X288" s="1667"/>
      <c r="Y288" s="1667"/>
      <c r="Z288" s="1667"/>
      <c r="AA288" s="1667"/>
      <c r="AB288" s="903"/>
    </row>
    <row r="289" spans="1:28" ht="15.75" customHeight="1">
      <c r="A289" s="906"/>
      <c r="B289" s="906"/>
      <c r="C289" s="906"/>
      <c r="D289" s="906"/>
      <c r="E289" s="906"/>
      <c r="F289" s="906"/>
      <c r="G289" s="906"/>
      <c r="H289" s="906"/>
      <c r="I289" s="906"/>
      <c r="J289" s="906"/>
      <c r="K289" s="906"/>
      <c r="L289" s="906"/>
      <c r="M289" s="906"/>
      <c r="N289" s="906"/>
      <c r="O289" s="906"/>
      <c r="P289" s="906"/>
      <c r="Q289" s="906"/>
      <c r="R289" s="906"/>
      <c r="S289" s="906"/>
      <c r="T289" s="906"/>
      <c r="U289" s="906"/>
      <c r="V289" s="906"/>
      <c r="W289" s="906"/>
      <c r="X289" s="906"/>
      <c r="Y289" s="906"/>
      <c r="Z289" s="906"/>
      <c r="AA289" s="906"/>
      <c r="AB289" s="903"/>
    </row>
    <row r="290" spans="1:28" ht="15.75" customHeight="1">
      <c r="A290" s="936"/>
      <c r="B290" s="906"/>
      <c r="C290" s="906"/>
      <c r="D290" s="906"/>
      <c r="E290" s="906"/>
      <c r="F290" s="906"/>
      <c r="G290" s="903"/>
      <c r="H290" s="906"/>
      <c r="I290" s="906"/>
      <c r="J290" s="906"/>
      <c r="K290" s="906"/>
      <c r="L290" s="906"/>
      <c r="M290" s="906"/>
      <c r="N290" s="906"/>
      <c r="O290" s="906"/>
      <c r="P290" s="906"/>
      <c r="Q290" s="906"/>
      <c r="R290" s="906"/>
      <c r="S290" s="906"/>
      <c r="T290" s="906"/>
      <c r="U290" s="906"/>
      <c r="V290" s="906"/>
      <c r="W290" s="906"/>
      <c r="X290" s="906"/>
      <c r="Y290" s="906"/>
      <c r="Z290" s="906"/>
      <c r="AA290" s="906"/>
      <c r="AB290" s="903"/>
    </row>
    <row r="291" spans="1:28" ht="15.75" customHeight="1">
      <c r="A291" s="936"/>
      <c r="B291" s="906"/>
      <c r="C291" s="906"/>
      <c r="D291" s="906"/>
      <c r="E291" s="906"/>
      <c r="F291" s="906"/>
      <c r="G291" s="903"/>
      <c r="H291" s="903"/>
      <c r="I291" s="906"/>
      <c r="J291" s="906"/>
      <c r="K291" s="906"/>
      <c r="L291" s="903"/>
      <c r="M291" s="906"/>
      <c r="N291" s="906"/>
      <c r="O291" s="906"/>
      <c r="P291" s="906"/>
      <c r="Q291" s="906"/>
      <c r="R291" s="906"/>
      <c r="S291" s="906"/>
      <c r="T291" s="906"/>
      <c r="U291" s="906"/>
      <c r="V291" s="906"/>
      <c r="W291" s="906"/>
      <c r="X291" s="906"/>
      <c r="Y291" s="906"/>
      <c r="Z291" s="906"/>
      <c r="AA291" s="906"/>
      <c r="AB291" s="903"/>
    </row>
    <row r="292" spans="1:28" ht="15.75" customHeight="1">
      <c r="A292" s="936"/>
      <c r="B292" s="906"/>
      <c r="C292" s="906"/>
      <c r="D292" s="906"/>
      <c r="E292" s="906"/>
      <c r="F292" s="906"/>
      <c r="G292" s="906"/>
      <c r="H292" s="906"/>
      <c r="I292" s="906"/>
      <c r="J292" s="1766"/>
      <c r="K292" s="1766"/>
      <c r="L292" s="1766"/>
      <c r="M292" s="1766"/>
      <c r="N292" s="999"/>
      <c r="O292" s="906"/>
      <c r="P292" s="906"/>
      <c r="Q292" s="906"/>
      <c r="R292" s="906"/>
      <c r="S292" s="906"/>
      <c r="T292" s="906"/>
      <c r="U292" s="906"/>
      <c r="V292" s="906"/>
      <c r="W292" s="906"/>
      <c r="X292" s="906"/>
      <c r="Y292" s="906"/>
      <c r="Z292" s="906"/>
      <c r="AA292" s="906"/>
      <c r="AB292" s="903"/>
    </row>
    <row r="293" spans="1:28" ht="15.75" customHeight="1">
      <c r="A293" s="936"/>
      <c r="B293" s="906"/>
      <c r="C293" s="906"/>
      <c r="D293" s="906"/>
      <c r="E293" s="906"/>
      <c r="F293" s="906"/>
      <c r="G293" s="906"/>
      <c r="H293" s="906"/>
      <c r="I293" s="906"/>
      <c r="J293" s="1766"/>
      <c r="K293" s="1766"/>
      <c r="L293" s="1766"/>
      <c r="M293" s="1766"/>
      <c r="N293" s="999"/>
      <c r="O293" s="906"/>
      <c r="P293" s="906"/>
      <c r="Q293" s="906"/>
      <c r="R293" s="906"/>
      <c r="S293" s="906"/>
      <c r="T293" s="906"/>
      <c r="U293" s="906"/>
      <c r="V293" s="906"/>
      <c r="W293" s="906"/>
      <c r="X293" s="906"/>
      <c r="Y293" s="906"/>
      <c r="Z293" s="906"/>
      <c r="AA293" s="906"/>
      <c r="AB293" s="903"/>
    </row>
    <row r="294" spans="1:28" ht="15.75" customHeight="1">
      <c r="A294" s="936"/>
      <c r="B294" s="906"/>
      <c r="C294" s="906"/>
      <c r="D294" s="906"/>
      <c r="E294" s="906"/>
      <c r="F294" s="906"/>
      <c r="G294" s="906"/>
      <c r="H294" s="906"/>
      <c r="I294" s="906"/>
      <c r="J294" s="1766"/>
      <c r="K294" s="1766"/>
      <c r="L294" s="1766"/>
      <c r="M294" s="1766"/>
      <c r="N294" s="999"/>
      <c r="O294" s="906"/>
      <c r="P294" s="906"/>
      <c r="Q294" s="906"/>
      <c r="R294" s="906"/>
      <c r="S294" s="906"/>
      <c r="T294" s="906"/>
      <c r="U294" s="906"/>
      <c r="V294" s="906"/>
      <c r="W294" s="906"/>
      <c r="X294" s="906"/>
      <c r="Y294" s="906"/>
      <c r="Z294" s="906"/>
      <c r="AA294" s="906"/>
      <c r="AB294" s="903"/>
    </row>
    <row r="295" spans="1:28" ht="15.75" customHeight="1">
      <c r="A295" s="936"/>
      <c r="B295" s="906"/>
      <c r="C295" s="906"/>
      <c r="D295" s="906"/>
      <c r="E295" s="906"/>
      <c r="F295" s="906"/>
      <c r="G295" s="906"/>
      <c r="H295" s="906"/>
      <c r="I295" s="906"/>
      <c r="J295" s="1766"/>
      <c r="K295" s="1766"/>
      <c r="L295" s="1766"/>
      <c r="M295" s="1766"/>
      <c r="N295" s="999"/>
      <c r="O295" s="906"/>
      <c r="P295" s="906"/>
      <c r="Q295" s="906"/>
      <c r="R295" s="906"/>
      <c r="S295" s="906"/>
      <c r="T295" s="906"/>
      <c r="U295" s="906"/>
      <c r="V295" s="906"/>
      <c r="W295" s="906"/>
      <c r="X295" s="906"/>
      <c r="Y295" s="906"/>
      <c r="Z295" s="906"/>
      <c r="AA295" s="906"/>
      <c r="AB295" s="903"/>
    </row>
    <row r="296" spans="1:28" ht="15.75" customHeight="1">
      <c r="A296" s="936"/>
      <c r="B296" s="906"/>
      <c r="C296" s="906"/>
      <c r="D296" s="906"/>
      <c r="E296" s="906"/>
      <c r="F296" s="906"/>
      <c r="G296" s="906"/>
      <c r="H296" s="906"/>
      <c r="I296" s="906"/>
      <c r="J296" s="906"/>
      <c r="K296" s="906"/>
      <c r="L296" s="906"/>
      <c r="M296" s="906"/>
      <c r="N296" s="906"/>
      <c r="O296" s="906"/>
      <c r="P296" s="906"/>
      <c r="Q296" s="906"/>
      <c r="R296" s="906"/>
      <c r="S296" s="906"/>
      <c r="T296" s="906"/>
      <c r="U296" s="906"/>
      <c r="V296" s="906"/>
      <c r="W296" s="906"/>
      <c r="X296" s="906"/>
      <c r="Y296" s="906"/>
      <c r="Z296" s="906"/>
      <c r="AA296" s="906"/>
      <c r="AB296" s="903"/>
    </row>
    <row r="297" spans="1:28" ht="15.75" customHeight="1">
      <c r="A297" s="906"/>
      <c r="B297" s="906"/>
      <c r="C297" s="906"/>
      <c r="D297" s="1667"/>
      <c r="E297" s="1667"/>
      <c r="F297" s="1667"/>
      <c r="G297" s="1667"/>
      <c r="H297" s="975"/>
      <c r="I297" s="1667"/>
      <c r="J297" s="1667"/>
      <c r="K297" s="1667"/>
      <c r="L297" s="1667"/>
      <c r="M297" s="1667"/>
      <c r="N297" s="1667"/>
      <c r="O297" s="1667"/>
      <c r="P297" s="1667"/>
      <c r="Q297" s="1667"/>
      <c r="R297" s="1667"/>
      <c r="S297" s="1667"/>
      <c r="T297" s="1667"/>
      <c r="U297" s="1667"/>
      <c r="V297" s="975"/>
      <c r="W297" s="975"/>
      <c r="X297" s="1667"/>
      <c r="Y297" s="1667"/>
      <c r="Z297" s="1667"/>
      <c r="AA297" s="906"/>
      <c r="AB297" s="903"/>
    </row>
    <row r="298" spans="1:28" ht="15.75" customHeight="1">
      <c r="A298" s="906"/>
      <c r="B298" s="906"/>
      <c r="C298" s="906"/>
      <c r="D298" s="975"/>
      <c r="E298" s="1682"/>
      <c r="F298" s="1682"/>
      <c r="G298" s="975"/>
      <c r="H298" s="975"/>
      <c r="I298" s="906"/>
      <c r="J298" s="906"/>
      <c r="K298" s="906"/>
      <c r="L298" s="903"/>
      <c r="M298" s="906"/>
      <c r="N298" s="906"/>
      <c r="O298" s="906"/>
      <c r="P298" s="906"/>
      <c r="Q298" s="906"/>
      <c r="R298" s="903"/>
      <c r="S298" s="903"/>
      <c r="T298" s="903"/>
      <c r="U298" s="903"/>
      <c r="V298" s="975"/>
      <c r="W298" s="975"/>
      <c r="X298" s="1764"/>
      <c r="Y298" s="1764"/>
      <c r="Z298" s="1764"/>
      <c r="AA298" s="906"/>
      <c r="AB298" s="903"/>
    </row>
    <row r="299" spans="1:28" ht="15.75" customHeight="1">
      <c r="A299" s="906"/>
      <c r="B299" s="906"/>
      <c r="C299" s="906"/>
      <c r="D299" s="975"/>
      <c r="E299" s="1682"/>
      <c r="F299" s="1682"/>
      <c r="G299" s="975"/>
      <c r="H299" s="975"/>
      <c r="I299" s="906"/>
      <c r="J299" s="906"/>
      <c r="K299" s="906"/>
      <c r="L299" s="903"/>
      <c r="M299" s="906"/>
      <c r="N299" s="906"/>
      <c r="O299" s="906"/>
      <c r="P299" s="906"/>
      <c r="Q299" s="906"/>
      <c r="R299" s="903"/>
      <c r="S299" s="903"/>
      <c r="T299" s="903"/>
      <c r="U299" s="903"/>
      <c r="V299" s="975"/>
      <c r="W299" s="975"/>
      <c r="X299" s="1764"/>
      <c r="Y299" s="1764"/>
      <c r="Z299" s="1764"/>
      <c r="AA299" s="906"/>
      <c r="AB299" s="903"/>
    </row>
    <row r="300" spans="1:28" ht="15.75" customHeight="1">
      <c r="A300" s="906"/>
      <c r="B300" s="906"/>
      <c r="C300" s="906"/>
      <c r="D300" s="975"/>
      <c r="E300" s="1682"/>
      <c r="F300" s="1682"/>
      <c r="G300" s="975"/>
      <c r="H300" s="975"/>
      <c r="I300" s="906"/>
      <c r="J300" s="906"/>
      <c r="K300" s="906"/>
      <c r="L300" s="903"/>
      <c r="M300" s="906"/>
      <c r="N300" s="906"/>
      <c r="O300" s="906"/>
      <c r="P300" s="906"/>
      <c r="Q300" s="906"/>
      <c r="R300" s="903"/>
      <c r="S300" s="903"/>
      <c r="T300" s="903"/>
      <c r="U300" s="903"/>
      <c r="V300" s="975"/>
      <c r="W300" s="975"/>
      <c r="X300" s="1764"/>
      <c r="Y300" s="1764"/>
      <c r="Z300" s="1764"/>
      <c r="AA300" s="906"/>
      <c r="AB300" s="903"/>
    </row>
    <row r="301" spans="1:28" ht="15.75" customHeight="1">
      <c r="A301" s="906"/>
      <c r="B301" s="906"/>
      <c r="C301" s="906"/>
      <c r="D301" s="975"/>
      <c r="E301" s="1682"/>
      <c r="F301" s="1682"/>
      <c r="G301" s="975"/>
      <c r="H301" s="975"/>
      <c r="I301" s="906"/>
      <c r="J301" s="906"/>
      <c r="K301" s="906"/>
      <c r="L301" s="903"/>
      <c r="M301" s="906"/>
      <c r="N301" s="906"/>
      <c r="O301" s="906"/>
      <c r="P301" s="906"/>
      <c r="Q301" s="906"/>
      <c r="R301" s="903"/>
      <c r="S301" s="903"/>
      <c r="T301" s="903"/>
      <c r="U301" s="903"/>
      <c r="V301" s="975"/>
      <c r="W301" s="975"/>
      <c r="X301" s="1764"/>
      <c r="Y301" s="1764"/>
      <c r="Z301" s="1764"/>
      <c r="AA301" s="906"/>
      <c r="AB301" s="903"/>
    </row>
    <row r="302" spans="1:28" ht="15.75" customHeight="1">
      <c r="A302" s="906"/>
      <c r="B302" s="906"/>
      <c r="C302" s="906"/>
      <c r="D302" s="975"/>
      <c r="E302" s="1682"/>
      <c r="F302" s="1682"/>
      <c r="G302" s="975"/>
      <c r="H302" s="975"/>
      <c r="I302" s="906"/>
      <c r="J302" s="906"/>
      <c r="K302" s="906"/>
      <c r="L302" s="903"/>
      <c r="M302" s="906"/>
      <c r="N302" s="906"/>
      <c r="O302" s="906"/>
      <c r="P302" s="906"/>
      <c r="Q302" s="906"/>
      <c r="R302" s="903"/>
      <c r="S302" s="903"/>
      <c r="T302" s="903"/>
      <c r="U302" s="903"/>
      <c r="V302" s="975"/>
      <c r="W302" s="975"/>
      <c r="X302" s="1764"/>
      <c r="Y302" s="1764"/>
      <c r="Z302" s="1764"/>
      <c r="AA302" s="906"/>
      <c r="AB302" s="903"/>
    </row>
    <row r="303" spans="1:28" ht="15.75" customHeight="1">
      <c r="A303" s="906"/>
      <c r="B303" s="906"/>
      <c r="C303" s="906"/>
      <c r="D303" s="975"/>
      <c r="E303" s="1682"/>
      <c r="F303" s="1682"/>
      <c r="G303" s="975"/>
      <c r="H303" s="975"/>
      <c r="I303" s="906"/>
      <c r="J303" s="906"/>
      <c r="K303" s="906"/>
      <c r="L303" s="903"/>
      <c r="M303" s="906"/>
      <c r="N303" s="906"/>
      <c r="O303" s="906"/>
      <c r="P303" s="906"/>
      <c r="Q303" s="906"/>
      <c r="R303" s="903"/>
      <c r="S303" s="903"/>
      <c r="T303" s="903"/>
      <c r="U303" s="903"/>
      <c r="V303" s="975"/>
      <c r="W303" s="975"/>
      <c r="X303" s="1764"/>
      <c r="Y303" s="1764"/>
      <c r="Z303" s="1764"/>
      <c r="AA303" s="906"/>
      <c r="AB303" s="903"/>
    </row>
    <row r="304" spans="1:28" ht="15.75" customHeight="1">
      <c r="A304" s="936"/>
      <c r="B304" s="906"/>
      <c r="C304" s="906"/>
      <c r="D304" s="906"/>
      <c r="E304" s="906"/>
      <c r="F304" s="906"/>
      <c r="G304" s="906"/>
      <c r="H304" s="906"/>
      <c r="I304" s="906"/>
      <c r="J304" s="906"/>
      <c r="K304" s="906"/>
      <c r="L304" s="906"/>
      <c r="M304" s="906"/>
      <c r="N304" s="906"/>
      <c r="O304" s="906"/>
      <c r="P304" s="906"/>
      <c r="Q304" s="906"/>
      <c r="R304" s="906"/>
      <c r="S304" s="906"/>
      <c r="T304" s="906"/>
      <c r="U304" s="906"/>
      <c r="V304" s="906"/>
      <c r="W304" s="906"/>
      <c r="X304" s="906"/>
      <c r="Y304" s="906"/>
      <c r="Z304" s="906"/>
      <c r="AA304" s="906"/>
      <c r="AB304" s="903"/>
    </row>
    <row r="305" spans="1:28" ht="15.75" customHeight="1">
      <c r="A305" s="936"/>
      <c r="B305" s="906"/>
      <c r="C305" s="906"/>
      <c r="D305" s="906"/>
      <c r="E305" s="906"/>
      <c r="F305" s="2123"/>
      <c r="G305" s="2123"/>
      <c r="H305" s="2123"/>
      <c r="I305" s="2123"/>
      <c r="J305" s="2123"/>
      <c r="K305" s="2123"/>
      <c r="L305" s="2123"/>
      <c r="M305" s="2123"/>
      <c r="N305" s="2123"/>
      <c r="O305" s="2123"/>
      <c r="P305" s="2123"/>
      <c r="Q305" s="2123"/>
      <c r="R305" s="2123"/>
      <c r="S305" s="2123"/>
      <c r="T305" s="2123"/>
      <c r="U305" s="2123"/>
      <c r="V305" s="2123"/>
      <c r="W305" s="2123"/>
      <c r="X305" s="2123"/>
      <c r="Y305" s="2123"/>
      <c r="Z305" s="2123"/>
      <c r="AA305" s="2123"/>
      <c r="AB305" s="903"/>
    </row>
    <row r="306" spans="1:28" ht="15.75" customHeight="1">
      <c r="A306" s="906"/>
      <c r="B306" s="906"/>
      <c r="C306" s="906"/>
      <c r="D306" s="906"/>
      <c r="E306" s="906"/>
      <c r="F306" s="2123"/>
      <c r="G306" s="2123"/>
      <c r="H306" s="2123"/>
      <c r="I306" s="2123"/>
      <c r="J306" s="2123"/>
      <c r="K306" s="2123"/>
      <c r="L306" s="2123"/>
      <c r="M306" s="2123"/>
      <c r="N306" s="2123"/>
      <c r="O306" s="2123"/>
      <c r="P306" s="2123"/>
      <c r="Q306" s="2123"/>
      <c r="R306" s="2123"/>
      <c r="S306" s="2123"/>
      <c r="T306" s="2123"/>
      <c r="U306" s="2123"/>
      <c r="V306" s="2123"/>
      <c r="W306" s="2123"/>
      <c r="X306" s="2123"/>
      <c r="Y306" s="2123"/>
      <c r="Z306" s="2123"/>
      <c r="AA306" s="2123"/>
      <c r="AB306" s="903"/>
    </row>
    <row r="307" spans="1:28" ht="15.75" customHeight="1">
      <c r="A307" s="936"/>
      <c r="B307" s="906"/>
      <c r="C307" s="906"/>
      <c r="D307" s="906"/>
      <c r="E307" s="906"/>
      <c r="F307" s="906"/>
      <c r="G307" s="906"/>
      <c r="H307" s="906"/>
      <c r="I307" s="906"/>
      <c r="J307" s="906"/>
      <c r="K307" s="906"/>
      <c r="L307" s="906"/>
      <c r="M307" s="906"/>
      <c r="N307" s="906"/>
      <c r="O307" s="906"/>
      <c r="P307" s="906"/>
      <c r="Q307" s="906"/>
      <c r="R307" s="906"/>
      <c r="S307" s="906"/>
      <c r="T307" s="906"/>
      <c r="U307" s="906"/>
      <c r="V307" s="906"/>
      <c r="W307" s="906"/>
      <c r="X307" s="906"/>
      <c r="Y307" s="906"/>
      <c r="Z307" s="906"/>
      <c r="AA307" s="906"/>
      <c r="AB307" s="903"/>
    </row>
    <row r="308" spans="1:28" ht="15.75" customHeight="1">
      <c r="A308" s="906"/>
      <c r="B308" s="906"/>
      <c r="C308" s="906"/>
      <c r="D308" s="906"/>
      <c r="E308" s="906"/>
      <c r="F308" s="2123"/>
      <c r="G308" s="2123"/>
      <c r="H308" s="2123"/>
      <c r="I308" s="2123"/>
      <c r="J308" s="2123"/>
      <c r="K308" s="2123"/>
      <c r="L308" s="2123"/>
      <c r="M308" s="2123"/>
      <c r="N308" s="2123"/>
      <c r="O308" s="2123"/>
      <c r="P308" s="2123"/>
      <c r="Q308" s="2123"/>
      <c r="R308" s="2123"/>
      <c r="S308" s="2123"/>
      <c r="T308" s="2123"/>
      <c r="U308" s="2123"/>
      <c r="V308" s="2123"/>
      <c r="W308" s="2123"/>
      <c r="X308" s="2123"/>
      <c r="Y308" s="2123"/>
      <c r="Z308" s="2123"/>
      <c r="AA308" s="2123"/>
      <c r="AB308" s="903"/>
    </row>
    <row r="309" spans="1:28" ht="15.75" customHeight="1">
      <c r="A309" s="906"/>
      <c r="B309" s="906"/>
      <c r="C309" s="906"/>
      <c r="D309" s="906"/>
      <c r="E309" s="906"/>
      <c r="F309" s="2123"/>
      <c r="G309" s="2123"/>
      <c r="H309" s="2123"/>
      <c r="I309" s="2123"/>
      <c r="J309" s="2123"/>
      <c r="K309" s="2123"/>
      <c r="L309" s="2123"/>
      <c r="M309" s="2123"/>
      <c r="N309" s="2123"/>
      <c r="O309" s="2123"/>
      <c r="P309" s="2123"/>
      <c r="Q309" s="2123"/>
      <c r="R309" s="2123"/>
      <c r="S309" s="2123"/>
      <c r="T309" s="2123"/>
      <c r="U309" s="2123"/>
      <c r="V309" s="2123"/>
      <c r="W309" s="2123"/>
      <c r="X309" s="2123"/>
      <c r="Y309" s="2123"/>
      <c r="Z309" s="2123"/>
      <c r="AA309" s="2123"/>
      <c r="AB309" s="903"/>
    </row>
    <row r="310" spans="1:28" ht="15.75" customHeight="1">
      <c r="A310" s="906"/>
      <c r="B310" s="906"/>
      <c r="C310" s="906"/>
      <c r="D310" s="906"/>
      <c r="E310" s="906"/>
      <c r="F310" s="906"/>
      <c r="G310" s="906"/>
      <c r="H310" s="906"/>
      <c r="I310" s="906"/>
      <c r="J310" s="906"/>
      <c r="K310" s="906"/>
      <c r="L310" s="906"/>
      <c r="M310" s="906"/>
      <c r="N310" s="906"/>
      <c r="O310" s="906"/>
      <c r="P310" s="906"/>
      <c r="Q310" s="906"/>
      <c r="R310" s="906"/>
      <c r="S310" s="906"/>
      <c r="T310" s="906"/>
      <c r="U310" s="906"/>
      <c r="V310" s="906"/>
      <c r="W310" s="906"/>
      <c r="X310" s="906"/>
      <c r="Y310" s="906"/>
      <c r="Z310" s="906"/>
      <c r="AA310" s="906"/>
      <c r="AB310" s="903"/>
    </row>
    <row r="311" spans="1:28" ht="15.75" customHeight="1">
      <c r="A311" s="1089"/>
      <c r="B311" s="1089"/>
      <c r="C311" s="1089"/>
      <c r="D311" s="1089"/>
      <c r="E311" s="1089"/>
      <c r="F311" s="1089"/>
      <c r="G311" s="1089"/>
      <c r="H311" s="1089"/>
      <c r="I311" s="1089"/>
      <c r="J311" s="1089"/>
      <c r="K311" s="1089"/>
      <c r="L311" s="1089"/>
      <c r="M311" s="1089"/>
      <c r="N311" s="1089"/>
      <c r="O311" s="1089"/>
      <c r="P311" s="1089"/>
      <c r="Q311" s="1089"/>
      <c r="R311" s="1089"/>
      <c r="S311" s="1089"/>
      <c r="T311" s="1089"/>
      <c r="U311" s="1089"/>
      <c r="V311" s="1089"/>
      <c r="W311" s="1089"/>
      <c r="X311" s="1089"/>
      <c r="Y311" s="1089"/>
      <c r="Z311" s="1089"/>
      <c r="AA311" s="1089"/>
    </row>
    <row r="312" spans="1:28" ht="15.75" customHeight="1">
      <c r="A312" s="1089"/>
      <c r="B312" s="1089"/>
      <c r="C312" s="1089"/>
      <c r="D312" s="1089"/>
      <c r="E312" s="1089"/>
      <c r="F312" s="1089"/>
      <c r="G312" s="1089"/>
      <c r="H312" s="1089"/>
      <c r="I312" s="1089"/>
      <c r="J312" s="1089"/>
      <c r="K312" s="1089"/>
      <c r="L312" s="1089"/>
      <c r="M312" s="1089"/>
      <c r="N312" s="1089"/>
      <c r="O312" s="1089"/>
      <c r="P312" s="1089"/>
      <c r="Q312" s="1089"/>
      <c r="R312" s="1089"/>
      <c r="S312" s="1089"/>
      <c r="T312" s="1089"/>
      <c r="U312" s="1089"/>
      <c r="V312" s="1089"/>
      <c r="W312" s="1089"/>
      <c r="X312" s="1089"/>
      <c r="Y312" s="1089"/>
      <c r="Z312" s="1089"/>
      <c r="AA312" s="1089"/>
    </row>
    <row r="313" spans="1:28" ht="15.75" customHeight="1">
      <c r="A313" s="1089"/>
      <c r="B313" s="1089"/>
      <c r="C313" s="1089"/>
      <c r="D313" s="1089"/>
      <c r="E313" s="1089"/>
      <c r="F313" s="1089"/>
      <c r="G313" s="1089"/>
      <c r="H313" s="1089"/>
      <c r="I313" s="1089"/>
      <c r="J313" s="1089"/>
      <c r="K313" s="1089"/>
      <c r="L313" s="1089"/>
      <c r="M313" s="1089"/>
      <c r="N313" s="1089"/>
      <c r="O313" s="1089"/>
      <c r="P313" s="1089"/>
      <c r="Q313" s="1089"/>
      <c r="R313" s="1089"/>
      <c r="S313" s="1089"/>
      <c r="T313" s="1089"/>
      <c r="U313" s="1089"/>
      <c r="V313" s="1089"/>
      <c r="W313" s="1089"/>
      <c r="X313" s="1089"/>
      <c r="Y313" s="1089"/>
      <c r="Z313" s="1089"/>
      <c r="AA313" s="1089"/>
    </row>
    <row r="314" spans="1:28" ht="18.75" customHeight="1">
      <c r="A314" s="1667"/>
      <c r="B314" s="1667"/>
      <c r="C314" s="1667"/>
      <c r="D314" s="1667"/>
      <c r="E314" s="1667"/>
      <c r="F314" s="1667"/>
      <c r="G314" s="1667"/>
      <c r="H314" s="1667"/>
      <c r="I314" s="1667"/>
      <c r="J314" s="1667"/>
      <c r="K314" s="1667"/>
      <c r="L314" s="1667"/>
      <c r="M314" s="1667"/>
      <c r="N314" s="1667"/>
      <c r="O314" s="1667"/>
      <c r="P314" s="1667"/>
      <c r="Q314" s="1667"/>
      <c r="R314" s="1667"/>
      <c r="S314" s="1667"/>
      <c r="T314" s="1667"/>
      <c r="U314" s="1667"/>
      <c r="V314" s="1667"/>
      <c r="W314" s="1667"/>
      <c r="X314" s="1667"/>
      <c r="Y314" s="1667"/>
      <c r="Z314" s="1667"/>
      <c r="AA314" s="1667"/>
      <c r="AB314" s="903"/>
    </row>
    <row r="315" spans="1:28" ht="15.75" customHeight="1">
      <c r="A315" s="906"/>
      <c r="B315" s="906"/>
      <c r="C315" s="906"/>
      <c r="D315" s="906"/>
      <c r="E315" s="906"/>
      <c r="F315" s="906"/>
      <c r="G315" s="906"/>
      <c r="H315" s="906"/>
      <c r="I315" s="906"/>
      <c r="J315" s="906"/>
      <c r="K315" s="906"/>
      <c r="L315" s="906"/>
      <c r="M315" s="906"/>
      <c r="N315" s="906"/>
      <c r="O315" s="906"/>
      <c r="P315" s="906"/>
      <c r="Q315" s="906"/>
      <c r="R315" s="906"/>
      <c r="S315" s="906"/>
      <c r="T315" s="906"/>
      <c r="U315" s="906"/>
      <c r="V315" s="906"/>
      <c r="W315" s="906"/>
      <c r="X315" s="906"/>
      <c r="Y315" s="906"/>
      <c r="Z315" s="906"/>
      <c r="AA315" s="906"/>
      <c r="AB315" s="903"/>
    </row>
    <row r="316" spans="1:28" ht="15.75" customHeight="1">
      <c r="A316" s="936"/>
      <c r="B316" s="906"/>
      <c r="C316" s="906"/>
      <c r="D316" s="906"/>
      <c r="E316" s="906"/>
      <c r="F316" s="906"/>
      <c r="G316" s="903"/>
      <c r="H316" s="906"/>
      <c r="I316" s="906"/>
      <c r="J316" s="906"/>
      <c r="K316" s="906"/>
      <c r="L316" s="906"/>
      <c r="M316" s="906"/>
      <c r="N316" s="906"/>
      <c r="O316" s="906"/>
      <c r="P316" s="906"/>
      <c r="Q316" s="906"/>
      <c r="R316" s="906"/>
      <c r="S316" s="906"/>
      <c r="T316" s="906"/>
      <c r="U316" s="906"/>
      <c r="V316" s="906"/>
      <c r="W316" s="906"/>
      <c r="X316" s="906"/>
      <c r="Y316" s="906"/>
      <c r="Z316" s="906"/>
      <c r="AA316" s="906"/>
      <c r="AB316" s="903"/>
    </row>
    <row r="317" spans="1:28" ht="15.75" customHeight="1">
      <c r="A317" s="936"/>
      <c r="B317" s="906"/>
      <c r="C317" s="906"/>
      <c r="D317" s="906"/>
      <c r="E317" s="906"/>
      <c r="F317" s="906"/>
      <c r="G317" s="903"/>
      <c r="H317" s="903"/>
      <c r="I317" s="906"/>
      <c r="J317" s="906"/>
      <c r="K317" s="906"/>
      <c r="L317" s="903"/>
      <c r="M317" s="906"/>
      <c r="N317" s="906"/>
      <c r="O317" s="906"/>
      <c r="P317" s="906"/>
      <c r="Q317" s="906"/>
      <c r="R317" s="906"/>
      <c r="S317" s="906"/>
      <c r="T317" s="906"/>
      <c r="U317" s="906"/>
      <c r="V317" s="906"/>
      <c r="W317" s="906"/>
      <c r="X317" s="906"/>
      <c r="Y317" s="906"/>
      <c r="Z317" s="906"/>
      <c r="AA317" s="906"/>
      <c r="AB317" s="903"/>
    </row>
    <row r="318" spans="1:28" ht="15.75" customHeight="1">
      <c r="A318" s="936"/>
      <c r="B318" s="906"/>
      <c r="C318" s="906"/>
      <c r="D318" s="906"/>
      <c r="E318" s="906"/>
      <c r="F318" s="906"/>
      <c r="G318" s="906"/>
      <c r="H318" s="906"/>
      <c r="I318" s="906"/>
      <c r="J318" s="1766"/>
      <c r="K318" s="1766"/>
      <c r="L318" s="1766"/>
      <c r="M318" s="1766"/>
      <c r="N318" s="999"/>
      <c r="O318" s="906"/>
      <c r="P318" s="906"/>
      <c r="Q318" s="906"/>
      <c r="R318" s="906"/>
      <c r="S318" s="906"/>
      <c r="T318" s="906"/>
      <c r="U318" s="906"/>
      <c r="V318" s="906"/>
      <c r="W318" s="906"/>
      <c r="X318" s="906"/>
      <c r="Y318" s="906"/>
      <c r="Z318" s="906"/>
      <c r="AA318" s="906"/>
      <c r="AB318" s="903"/>
    </row>
    <row r="319" spans="1:28" ht="15.75" customHeight="1">
      <c r="A319" s="936"/>
      <c r="B319" s="906"/>
      <c r="C319" s="906"/>
      <c r="D319" s="906"/>
      <c r="E319" s="906"/>
      <c r="F319" s="906"/>
      <c r="G319" s="906"/>
      <c r="H319" s="906"/>
      <c r="I319" s="906"/>
      <c r="J319" s="1766"/>
      <c r="K319" s="1766"/>
      <c r="L319" s="1766"/>
      <c r="M319" s="1766"/>
      <c r="N319" s="999"/>
      <c r="O319" s="906"/>
      <c r="P319" s="906"/>
      <c r="Q319" s="906"/>
      <c r="R319" s="906"/>
      <c r="S319" s="906"/>
      <c r="T319" s="906"/>
      <c r="U319" s="906"/>
      <c r="V319" s="906"/>
      <c r="W319" s="906"/>
      <c r="X319" s="906"/>
      <c r="Y319" s="906"/>
      <c r="Z319" s="906"/>
      <c r="AA319" s="906"/>
      <c r="AB319" s="903"/>
    </row>
    <row r="320" spans="1:28" ht="15.75" customHeight="1">
      <c r="A320" s="936"/>
      <c r="B320" s="906"/>
      <c r="C320" s="906"/>
      <c r="D320" s="906"/>
      <c r="E320" s="906"/>
      <c r="F320" s="906"/>
      <c r="G320" s="906"/>
      <c r="H320" s="906"/>
      <c r="I320" s="906"/>
      <c r="J320" s="1766"/>
      <c r="K320" s="1766"/>
      <c r="L320" s="1766"/>
      <c r="M320" s="1766"/>
      <c r="N320" s="999"/>
      <c r="O320" s="906"/>
      <c r="P320" s="906"/>
      <c r="Q320" s="906"/>
      <c r="R320" s="906"/>
      <c r="S320" s="906"/>
      <c r="T320" s="906"/>
      <c r="U320" s="906"/>
      <c r="V320" s="906"/>
      <c r="W320" s="906"/>
      <c r="X320" s="906"/>
      <c r="Y320" s="906"/>
      <c r="Z320" s="906"/>
      <c r="AA320" s="906"/>
      <c r="AB320" s="903"/>
    </row>
    <row r="321" spans="1:28" ht="15.75" customHeight="1">
      <c r="A321" s="936"/>
      <c r="B321" s="906"/>
      <c r="C321" s="906"/>
      <c r="D321" s="906"/>
      <c r="E321" s="906"/>
      <c r="F321" s="906"/>
      <c r="G321" s="906"/>
      <c r="H321" s="906"/>
      <c r="I321" s="906"/>
      <c r="J321" s="1766"/>
      <c r="K321" s="1766"/>
      <c r="L321" s="1766"/>
      <c r="M321" s="1766"/>
      <c r="N321" s="999"/>
      <c r="O321" s="906"/>
      <c r="P321" s="906"/>
      <c r="Q321" s="906"/>
      <c r="R321" s="906"/>
      <c r="S321" s="906"/>
      <c r="T321" s="906"/>
      <c r="U321" s="906"/>
      <c r="V321" s="906"/>
      <c r="W321" s="906"/>
      <c r="X321" s="906"/>
      <c r="Y321" s="906"/>
      <c r="Z321" s="906"/>
      <c r="AA321" s="906"/>
      <c r="AB321" s="903"/>
    </row>
    <row r="322" spans="1:28" ht="15.75" customHeight="1">
      <c r="A322" s="936"/>
      <c r="B322" s="906"/>
      <c r="C322" s="906"/>
      <c r="D322" s="906"/>
      <c r="E322" s="906"/>
      <c r="F322" s="906"/>
      <c r="G322" s="906"/>
      <c r="H322" s="906"/>
      <c r="I322" s="906"/>
      <c r="J322" s="906"/>
      <c r="K322" s="906"/>
      <c r="L322" s="906"/>
      <c r="M322" s="906"/>
      <c r="N322" s="906"/>
      <c r="O322" s="906"/>
      <c r="P322" s="906"/>
      <c r="Q322" s="906"/>
      <c r="R322" s="906"/>
      <c r="S322" s="906"/>
      <c r="T322" s="906"/>
      <c r="U322" s="906"/>
      <c r="V322" s="906"/>
      <c r="W322" s="906"/>
      <c r="X322" s="906"/>
      <c r="Y322" s="906"/>
      <c r="Z322" s="906"/>
      <c r="AA322" s="906"/>
      <c r="AB322" s="903"/>
    </row>
    <row r="323" spans="1:28" ht="15.75" customHeight="1">
      <c r="A323" s="906"/>
      <c r="B323" s="906"/>
      <c r="C323" s="906"/>
      <c r="D323" s="1667"/>
      <c r="E323" s="1667"/>
      <c r="F323" s="1667"/>
      <c r="G323" s="1667"/>
      <c r="H323" s="975"/>
      <c r="I323" s="1667"/>
      <c r="J323" s="1667"/>
      <c r="K323" s="1667"/>
      <c r="L323" s="1667"/>
      <c r="M323" s="1667"/>
      <c r="N323" s="1667"/>
      <c r="O323" s="1667"/>
      <c r="P323" s="1667"/>
      <c r="Q323" s="1667"/>
      <c r="R323" s="1667"/>
      <c r="S323" s="1667"/>
      <c r="T323" s="1667"/>
      <c r="U323" s="1667"/>
      <c r="V323" s="975"/>
      <c r="W323" s="975"/>
      <c r="X323" s="1667"/>
      <c r="Y323" s="1667"/>
      <c r="Z323" s="1667"/>
      <c r="AA323" s="906"/>
      <c r="AB323" s="903"/>
    </row>
    <row r="324" spans="1:28" ht="15.75" customHeight="1">
      <c r="A324" s="906"/>
      <c r="B324" s="906"/>
      <c r="C324" s="906"/>
      <c r="D324" s="975"/>
      <c r="E324" s="1682"/>
      <c r="F324" s="1682"/>
      <c r="G324" s="975"/>
      <c r="H324" s="975"/>
      <c r="I324" s="906"/>
      <c r="J324" s="906"/>
      <c r="K324" s="906"/>
      <c r="L324" s="903"/>
      <c r="M324" s="906"/>
      <c r="N324" s="906"/>
      <c r="O324" s="906"/>
      <c r="P324" s="906"/>
      <c r="Q324" s="906"/>
      <c r="R324" s="903"/>
      <c r="S324" s="903"/>
      <c r="T324" s="903"/>
      <c r="U324" s="903"/>
      <c r="V324" s="975"/>
      <c r="W324" s="975"/>
      <c r="X324" s="1764"/>
      <c r="Y324" s="1764"/>
      <c r="Z324" s="1764"/>
      <c r="AA324" s="906"/>
      <c r="AB324" s="903"/>
    </row>
    <row r="325" spans="1:28" ht="15.75" customHeight="1">
      <c r="A325" s="906"/>
      <c r="B325" s="906"/>
      <c r="C325" s="906"/>
      <c r="D325" s="975"/>
      <c r="E325" s="1682"/>
      <c r="F325" s="1682"/>
      <c r="G325" s="975"/>
      <c r="H325" s="975"/>
      <c r="I325" s="906"/>
      <c r="J325" s="906"/>
      <c r="K325" s="906"/>
      <c r="L325" s="903"/>
      <c r="M325" s="906"/>
      <c r="N325" s="906"/>
      <c r="O325" s="906"/>
      <c r="P325" s="906"/>
      <c r="Q325" s="906"/>
      <c r="R325" s="903"/>
      <c r="S325" s="903"/>
      <c r="T325" s="903"/>
      <c r="U325" s="903"/>
      <c r="V325" s="975"/>
      <c r="W325" s="975"/>
      <c r="X325" s="1764"/>
      <c r="Y325" s="1764"/>
      <c r="Z325" s="1764"/>
      <c r="AA325" s="906"/>
      <c r="AB325" s="903"/>
    </row>
    <row r="326" spans="1:28" ht="15.75" customHeight="1">
      <c r="A326" s="906"/>
      <c r="B326" s="906"/>
      <c r="C326" s="906"/>
      <c r="D326" s="975"/>
      <c r="E326" s="1682"/>
      <c r="F326" s="1682"/>
      <c r="G326" s="975"/>
      <c r="H326" s="975"/>
      <c r="I326" s="906"/>
      <c r="J326" s="906"/>
      <c r="K326" s="906"/>
      <c r="L326" s="903"/>
      <c r="M326" s="906"/>
      <c r="N326" s="906"/>
      <c r="O326" s="906"/>
      <c r="P326" s="906"/>
      <c r="Q326" s="906"/>
      <c r="R326" s="903"/>
      <c r="S326" s="903"/>
      <c r="T326" s="903"/>
      <c r="U326" s="903"/>
      <c r="V326" s="975"/>
      <c r="W326" s="975"/>
      <c r="X326" s="1764"/>
      <c r="Y326" s="1764"/>
      <c r="Z326" s="1764"/>
      <c r="AA326" s="906"/>
      <c r="AB326" s="903"/>
    </row>
    <row r="327" spans="1:28" ht="15.75" customHeight="1">
      <c r="A327" s="906"/>
      <c r="B327" s="906"/>
      <c r="C327" s="906"/>
      <c r="D327" s="975"/>
      <c r="E327" s="1682"/>
      <c r="F327" s="1682"/>
      <c r="G327" s="975"/>
      <c r="H327" s="975"/>
      <c r="I327" s="906"/>
      <c r="J327" s="906"/>
      <c r="K327" s="906"/>
      <c r="L327" s="903"/>
      <c r="M327" s="906"/>
      <c r="N327" s="906"/>
      <c r="O327" s="906"/>
      <c r="P327" s="906"/>
      <c r="Q327" s="906"/>
      <c r="R327" s="903"/>
      <c r="S327" s="903"/>
      <c r="T327" s="903"/>
      <c r="U327" s="903"/>
      <c r="V327" s="975"/>
      <c r="W327" s="975"/>
      <c r="X327" s="1764"/>
      <c r="Y327" s="1764"/>
      <c r="Z327" s="1764"/>
      <c r="AA327" s="906"/>
      <c r="AB327" s="903"/>
    </row>
    <row r="328" spans="1:28" ht="15.75" customHeight="1">
      <c r="A328" s="906"/>
      <c r="B328" s="906"/>
      <c r="C328" s="906"/>
      <c r="D328" s="975"/>
      <c r="E328" s="1682"/>
      <c r="F328" s="1682"/>
      <c r="G328" s="975"/>
      <c r="H328" s="975"/>
      <c r="I328" s="906"/>
      <c r="J328" s="906"/>
      <c r="K328" s="906"/>
      <c r="L328" s="903"/>
      <c r="M328" s="906"/>
      <c r="N328" s="906"/>
      <c r="O328" s="906"/>
      <c r="P328" s="906"/>
      <c r="Q328" s="906"/>
      <c r="R328" s="903"/>
      <c r="S328" s="903"/>
      <c r="T328" s="903"/>
      <c r="U328" s="903"/>
      <c r="V328" s="975"/>
      <c r="W328" s="975"/>
      <c r="X328" s="1764"/>
      <c r="Y328" s="1764"/>
      <c r="Z328" s="1764"/>
      <c r="AA328" s="906"/>
      <c r="AB328" s="903"/>
    </row>
    <row r="329" spans="1:28" ht="15.75" customHeight="1">
      <c r="A329" s="906"/>
      <c r="B329" s="906"/>
      <c r="C329" s="906"/>
      <c r="D329" s="975"/>
      <c r="E329" s="1682"/>
      <c r="F329" s="1682"/>
      <c r="G329" s="975"/>
      <c r="H329" s="975"/>
      <c r="I329" s="906"/>
      <c r="J329" s="906"/>
      <c r="K329" s="906"/>
      <c r="L329" s="903"/>
      <c r="M329" s="906"/>
      <c r="N329" s="906"/>
      <c r="O329" s="906"/>
      <c r="P329" s="906"/>
      <c r="Q329" s="906"/>
      <c r="R329" s="903"/>
      <c r="S329" s="903"/>
      <c r="T329" s="903"/>
      <c r="U329" s="903"/>
      <c r="V329" s="975"/>
      <c r="W329" s="975"/>
      <c r="X329" s="1764"/>
      <c r="Y329" s="1764"/>
      <c r="Z329" s="1764"/>
      <c r="AA329" s="906"/>
      <c r="AB329" s="903"/>
    </row>
    <row r="330" spans="1:28" ht="15.75" customHeight="1">
      <c r="A330" s="936"/>
      <c r="B330" s="906"/>
      <c r="C330" s="906"/>
      <c r="D330" s="906"/>
      <c r="E330" s="906"/>
      <c r="F330" s="906"/>
      <c r="G330" s="906"/>
      <c r="H330" s="906"/>
      <c r="I330" s="906"/>
      <c r="J330" s="906"/>
      <c r="K330" s="906"/>
      <c r="L330" s="906"/>
      <c r="M330" s="906"/>
      <c r="N330" s="906"/>
      <c r="O330" s="906"/>
      <c r="P330" s="906"/>
      <c r="Q330" s="906"/>
      <c r="R330" s="906"/>
      <c r="S330" s="906"/>
      <c r="T330" s="906"/>
      <c r="U330" s="906"/>
      <c r="V330" s="906"/>
      <c r="W330" s="906"/>
      <c r="X330" s="906"/>
      <c r="Y330" s="906"/>
      <c r="Z330" s="906"/>
      <c r="AA330" s="906"/>
      <c r="AB330" s="903"/>
    </row>
    <row r="331" spans="1:28" ht="15.75" customHeight="1">
      <c r="A331" s="936"/>
      <c r="B331" s="906"/>
      <c r="C331" s="906"/>
      <c r="D331" s="906"/>
      <c r="E331" s="906"/>
      <c r="F331" s="2123"/>
      <c r="G331" s="2123"/>
      <c r="H331" s="2123"/>
      <c r="I331" s="2123"/>
      <c r="J331" s="2123"/>
      <c r="K331" s="2123"/>
      <c r="L331" s="2123"/>
      <c r="M331" s="2123"/>
      <c r="N331" s="2123"/>
      <c r="O331" s="2123"/>
      <c r="P331" s="2123"/>
      <c r="Q331" s="2123"/>
      <c r="R331" s="2123"/>
      <c r="S331" s="2123"/>
      <c r="T331" s="2123"/>
      <c r="U331" s="2123"/>
      <c r="V331" s="2123"/>
      <c r="W331" s="2123"/>
      <c r="X331" s="2123"/>
      <c r="Y331" s="2123"/>
      <c r="Z331" s="2123"/>
      <c r="AA331" s="2123"/>
      <c r="AB331" s="903"/>
    </row>
    <row r="332" spans="1:28" ht="15.75" customHeight="1">
      <c r="A332" s="906"/>
      <c r="B332" s="906"/>
      <c r="C332" s="906"/>
      <c r="D332" s="906"/>
      <c r="E332" s="906"/>
      <c r="F332" s="2123"/>
      <c r="G332" s="2123"/>
      <c r="H332" s="2123"/>
      <c r="I332" s="2123"/>
      <c r="J332" s="2123"/>
      <c r="K332" s="2123"/>
      <c r="L332" s="2123"/>
      <c r="M332" s="2123"/>
      <c r="N332" s="2123"/>
      <c r="O332" s="2123"/>
      <c r="P332" s="2123"/>
      <c r="Q332" s="2123"/>
      <c r="R332" s="2123"/>
      <c r="S332" s="2123"/>
      <c r="T332" s="2123"/>
      <c r="U332" s="2123"/>
      <c r="V332" s="2123"/>
      <c r="W332" s="2123"/>
      <c r="X332" s="2123"/>
      <c r="Y332" s="2123"/>
      <c r="Z332" s="2123"/>
      <c r="AA332" s="2123"/>
      <c r="AB332" s="903"/>
    </row>
    <row r="333" spans="1:28" ht="15.75" customHeight="1">
      <c r="A333" s="936"/>
      <c r="B333" s="906"/>
      <c r="C333" s="906"/>
      <c r="D333" s="906"/>
      <c r="E333" s="906"/>
      <c r="F333" s="906"/>
      <c r="G333" s="906"/>
      <c r="H333" s="906"/>
      <c r="I333" s="906"/>
      <c r="J333" s="906"/>
      <c r="K333" s="906"/>
      <c r="L333" s="906"/>
      <c r="M333" s="906"/>
      <c r="N333" s="906"/>
      <c r="O333" s="906"/>
      <c r="P333" s="906"/>
      <c r="Q333" s="906"/>
      <c r="R333" s="906"/>
      <c r="S333" s="906"/>
      <c r="T333" s="906"/>
      <c r="U333" s="906"/>
      <c r="V333" s="906"/>
      <c r="W333" s="906"/>
      <c r="X333" s="906"/>
      <c r="Y333" s="906"/>
      <c r="Z333" s="906"/>
      <c r="AA333" s="906"/>
      <c r="AB333" s="903"/>
    </row>
    <row r="334" spans="1:28" ht="15.75" customHeight="1">
      <c r="A334" s="906"/>
      <c r="B334" s="906"/>
      <c r="C334" s="906"/>
      <c r="D334" s="906"/>
      <c r="E334" s="906"/>
      <c r="F334" s="2123"/>
      <c r="G334" s="2123"/>
      <c r="H334" s="2123"/>
      <c r="I334" s="2123"/>
      <c r="J334" s="2123"/>
      <c r="K334" s="2123"/>
      <c r="L334" s="2123"/>
      <c r="M334" s="2123"/>
      <c r="N334" s="2123"/>
      <c r="O334" s="2123"/>
      <c r="P334" s="2123"/>
      <c r="Q334" s="2123"/>
      <c r="R334" s="2123"/>
      <c r="S334" s="2123"/>
      <c r="T334" s="2123"/>
      <c r="U334" s="2123"/>
      <c r="V334" s="2123"/>
      <c r="W334" s="2123"/>
      <c r="X334" s="2123"/>
      <c r="Y334" s="2123"/>
      <c r="Z334" s="2123"/>
      <c r="AA334" s="2123"/>
      <c r="AB334" s="903"/>
    </row>
    <row r="335" spans="1:28" ht="15.75" customHeight="1">
      <c r="A335" s="906"/>
      <c r="B335" s="906"/>
      <c r="C335" s="906"/>
      <c r="D335" s="906"/>
      <c r="E335" s="906"/>
      <c r="F335" s="2123"/>
      <c r="G335" s="2123"/>
      <c r="H335" s="2123"/>
      <c r="I335" s="2123"/>
      <c r="J335" s="2123"/>
      <c r="K335" s="2123"/>
      <c r="L335" s="2123"/>
      <c r="M335" s="2123"/>
      <c r="N335" s="2123"/>
      <c r="O335" s="2123"/>
      <c r="P335" s="2123"/>
      <c r="Q335" s="2123"/>
      <c r="R335" s="2123"/>
      <c r="S335" s="2123"/>
      <c r="T335" s="2123"/>
      <c r="U335" s="2123"/>
      <c r="V335" s="2123"/>
      <c r="W335" s="2123"/>
      <c r="X335" s="2123"/>
      <c r="Y335" s="2123"/>
      <c r="Z335" s="2123"/>
      <c r="AA335" s="2123"/>
      <c r="AB335" s="903"/>
    </row>
    <row r="336" spans="1:28" ht="15.75" customHeight="1">
      <c r="A336" s="906"/>
      <c r="B336" s="906"/>
      <c r="C336" s="906"/>
      <c r="D336" s="906"/>
      <c r="E336" s="906"/>
      <c r="F336" s="906"/>
      <c r="G336" s="906"/>
      <c r="H336" s="906"/>
      <c r="I336" s="906"/>
      <c r="J336" s="906"/>
      <c r="K336" s="906"/>
      <c r="L336" s="906"/>
      <c r="M336" s="906"/>
      <c r="N336" s="906"/>
      <c r="O336" s="906"/>
      <c r="P336" s="906"/>
      <c r="Q336" s="906"/>
      <c r="R336" s="906"/>
      <c r="S336" s="906"/>
      <c r="T336" s="906"/>
      <c r="U336" s="906"/>
      <c r="V336" s="906"/>
      <c r="W336" s="906"/>
      <c r="X336" s="906"/>
      <c r="Y336" s="906"/>
      <c r="Z336" s="906"/>
      <c r="AA336" s="906"/>
      <c r="AB336" s="903"/>
    </row>
  </sheetData>
  <mergeCells count="235">
    <mergeCell ref="X302:Z302"/>
    <mergeCell ref="X325:Z325"/>
    <mergeCell ref="E328:F328"/>
    <mergeCell ref="X328:Z328"/>
    <mergeCell ref="E329:F329"/>
    <mergeCell ref="X329:Z329"/>
    <mergeCell ref="F331:AA332"/>
    <mergeCell ref="E326:F326"/>
    <mergeCell ref="X326:Z326"/>
    <mergeCell ref="E327:F327"/>
    <mergeCell ref="X327:Z327"/>
    <mergeCell ref="E324:F324"/>
    <mergeCell ref="X324:Z324"/>
    <mergeCell ref="J320:M320"/>
    <mergeCell ref="J321:M321"/>
    <mergeCell ref="D323:G323"/>
    <mergeCell ref="I323:U323"/>
    <mergeCell ref="X323:Z323"/>
    <mergeCell ref="E299:F299"/>
    <mergeCell ref="X299:Z299"/>
    <mergeCell ref="E300:F300"/>
    <mergeCell ref="X300:Z300"/>
    <mergeCell ref="E298:F298"/>
    <mergeCell ref="F334:AA335"/>
    <mergeCell ref="AL34:AW34"/>
    <mergeCell ref="AL35:AP35"/>
    <mergeCell ref="AL36:BA36"/>
    <mergeCell ref="L37:AA38"/>
    <mergeCell ref="AL37:BA38"/>
    <mergeCell ref="E301:F301"/>
    <mergeCell ref="X301:Z301"/>
    <mergeCell ref="E302:F302"/>
    <mergeCell ref="E325:F325"/>
    <mergeCell ref="J319:M319"/>
    <mergeCell ref="G83:AB84"/>
    <mergeCell ref="F111:AA111"/>
    <mergeCell ref="F308:AA309"/>
    <mergeCell ref="A314:AA314"/>
    <mergeCell ref="J318:M318"/>
    <mergeCell ref="E303:F303"/>
    <mergeCell ref="X303:Z303"/>
    <mergeCell ref="F305:AA306"/>
    <mergeCell ref="J295:M295"/>
    <mergeCell ref="D297:G297"/>
    <mergeCell ref="I297:U297"/>
    <mergeCell ref="X297:Z297"/>
    <mergeCell ref="A288:AA288"/>
    <mergeCell ref="J292:M292"/>
    <mergeCell ref="J293:M293"/>
    <mergeCell ref="J294:M294"/>
    <mergeCell ref="X298:Z298"/>
    <mergeCell ref="E275:F275"/>
    <mergeCell ref="X275:Z275"/>
    <mergeCell ref="J265:M265"/>
    <mergeCell ref="J266:M266"/>
    <mergeCell ref="F277:AA278"/>
    <mergeCell ref="F280:AA281"/>
    <mergeCell ref="E271:F271"/>
    <mergeCell ref="X271:Z271"/>
    <mergeCell ref="E272:F272"/>
    <mergeCell ref="X272:Z272"/>
    <mergeCell ref="I269:U269"/>
    <mergeCell ref="X269:Z269"/>
    <mergeCell ref="E270:F270"/>
    <mergeCell ref="X270:Z270"/>
    <mergeCell ref="E274:F274"/>
    <mergeCell ref="X274:Z274"/>
    <mergeCell ref="E273:F273"/>
    <mergeCell ref="X273:Z273"/>
    <mergeCell ref="D269:G269"/>
    <mergeCell ref="J267:M267"/>
    <mergeCell ref="E247:F247"/>
    <mergeCell ref="X247:Z247"/>
    <mergeCell ref="E248:F248"/>
    <mergeCell ref="X248:Z248"/>
    <mergeCell ref="F251:AA252"/>
    <mergeCell ref="F254:AA255"/>
    <mergeCell ref="A260:AA260"/>
    <mergeCell ref="J264:M264"/>
    <mergeCell ref="E249:F249"/>
    <mergeCell ref="X249:Z249"/>
    <mergeCell ref="V221:Y221"/>
    <mergeCell ref="J221:M221"/>
    <mergeCell ref="P221:S221"/>
    <mergeCell ref="E244:F244"/>
    <mergeCell ref="X244:Z244"/>
    <mergeCell ref="E245:F245"/>
    <mergeCell ref="X245:Z245"/>
    <mergeCell ref="E246:F246"/>
    <mergeCell ref="X246:Z246"/>
    <mergeCell ref="X243:Z243"/>
    <mergeCell ref="J225:N225"/>
    <mergeCell ref="L226:Q226"/>
    <mergeCell ref="I227:AA228"/>
    <mergeCell ref="F229:AA230"/>
    <mergeCell ref="A234:AA234"/>
    <mergeCell ref="J238:M238"/>
    <mergeCell ref="J239:M239"/>
    <mergeCell ref="J240:M240"/>
    <mergeCell ref="J241:M241"/>
    <mergeCell ref="D243:G243"/>
    <mergeCell ref="I243:U243"/>
    <mergeCell ref="K200:N200"/>
    <mergeCell ref="K201:N201"/>
    <mergeCell ref="J212:M212"/>
    <mergeCell ref="P212:S212"/>
    <mergeCell ref="E216:F216"/>
    <mergeCell ref="J216:M216"/>
    <mergeCell ref="P216:S216"/>
    <mergeCell ref="V216:Y216"/>
    <mergeCell ref="E215:F215"/>
    <mergeCell ref="J215:M215"/>
    <mergeCell ref="P215:S215"/>
    <mergeCell ref="V215:Y215"/>
    <mergeCell ref="E214:F214"/>
    <mergeCell ref="J214:M214"/>
    <mergeCell ref="P214:S214"/>
    <mergeCell ref="V214:Y214"/>
    <mergeCell ref="V212:Y212"/>
    <mergeCell ref="E213:F213"/>
    <mergeCell ref="J213:M213"/>
    <mergeCell ref="P213:S213"/>
    <mergeCell ref="V213:Y213"/>
    <mergeCell ref="K198:M198"/>
    <mergeCell ref="F177:H177"/>
    <mergeCell ref="S177:Z177"/>
    <mergeCell ref="I179:AA180"/>
    <mergeCell ref="I181:AA182"/>
    <mergeCell ref="H170:AA172"/>
    <mergeCell ref="F176:H176"/>
    <mergeCell ref="S176:Z176"/>
    <mergeCell ref="F178:H178"/>
    <mergeCell ref="S178:Z178"/>
    <mergeCell ref="A183:AA183"/>
    <mergeCell ref="F185:I185"/>
    <mergeCell ref="G186:H186"/>
    <mergeCell ref="J186:AA186"/>
    <mergeCell ref="G187:H187"/>
    <mergeCell ref="J187:AA187"/>
    <mergeCell ref="G188:H188"/>
    <mergeCell ref="J188:AA188"/>
    <mergeCell ref="K195:M195"/>
    <mergeCell ref="K197:M197"/>
    <mergeCell ref="K196:M196"/>
    <mergeCell ref="J165:N165"/>
    <mergeCell ref="P165:T165"/>
    <mergeCell ref="L162:O162"/>
    <mergeCell ref="J163:N163"/>
    <mergeCell ref="P163:T163"/>
    <mergeCell ref="J166:N166"/>
    <mergeCell ref="P166:T166"/>
    <mergeCell ref="I167:O167"/>
    <mergeCell ref="P167:V167"/>
    <mergeCell ref="V156:Z156"/>
    <mergeCell ref="V157:Z157"/>
    <mergeCell ref="J157:N157"/>
    <mergeCell ref="P157:T157"/>
    <mergeCell ref="J164:N164"/>
    <mergeCell ref="P164:T164"/>
    <mergeCell ref="J156:N156"/>
    <mergeCell ref="P156:T156"/>
    <mergeCell ref="M158:Q158"/>
    <mergeCell ref="M159:Q159"/>
    <mergeCell ref="L161:O161"/>
    <mergeCell ref="J152:N152"/>
    <mergeCell ref="P152:T152"/>
    <mergeCell ref="V152:Z152"/>
    <mergeCell ref="J153:N153"/>
    <mergeCell ref="P153:T153"/>
    <mergeCell ref="V153:Z153"/>
    <mergeCell ref="J155:N155"/>
    <mergeCell ref="P155:T155"/>
    <mergeCell ref="V155:Z155"/>
    <mergeCell ref="J151:N151"/>
    <mergeCell ref="P151:T151"/>
    <mergeCell ref="V151:Z151"/>
    <mergeCell ref="Q141:T141"/>
    <mergeCell ref="Q142:T142"/>
    <mergeCell ref="L144:AA145"/>
    <mergeCell ref="J148:N148"/>
    <mergeCell ref="P148:T148"/>
    <mergeCell ref="V148:Z148"/>
    <mergeCell ref="J149:N149"/>
    <mergeCell ref="P149:T149"/>
    <mergeCell ref="V149:Z149"/>
    <mergeCell ref="K150:N150"/>
    <mergeCell ref="H136:K136"/>
    <mergeCell ref="M136:P136"/>
    <mergeCell ref="R136:U136"/>
    <mergeCell ref="W136:Z136"/>
    <mergeCell ref="N139:Q139"/>
    <mergeCell ref="N140:Q140"/>
    <mergeCell ref="H134:K134"/>
    <mergeCell ref="M134:P134"/>
    <mergeCell ref="H138:K138"/>
    <mergeCell ref="M138:P138"/>
    <mergeCell ref="R138:U138"/>
    <mergeCell ref="W138:Z138"/>
    <mergeCell ref="H132:K132"/>
    <mergeCell ref="M132:P132"/>
    <mergeCell ref="R132:U132"/>
    <mergeCell ref="W132:Z132"/>
    <mergeCell ref="H133:K133"/>
    <mergeCell ref="M133:P133"/>
    <mergeCell ref="R133:U133"/>
    <mergeCell ref="W133:Z133"/>
    <mergeCell ref="R134:U134"/>
    <mergeCell ref="W134:Z134"/>
    <mergeCell ref="G99:AB99"/>
    <mergeCell ref="G92:AB93"/>
    <mergeCell ref="G73:AB74"/>
    <mergeCell ref="G90:AB90"/>
    <mergeCell ref="F126:G126"/>
    <mergeCell ref="S126:Z126"/>
    <mergeCell ref="F127:G127"/>
    <mergeCell ref="S127:Z127"/>
    <mergeCell ref="B40:H40"/>
    <mergeCell ref="U40:AB40"/>
    <mergeCell ref="I40:T42"/>
    <mergeCell ref="F112:AA112"/>
    <mergeCell ref="G101:AB102"/>
    <mergeCell ref="B5:AA5"/>
    <mergeCell ref="B16:Q17"/>
    <mergeCell ref="U19:AA19"/>
    <mergeCell ref="A49:AA49"/>
    <mergeCell ref="U41:AB41"/>
    <mergeCell ref="G81:AB81"/>
    <mergeCell ref="AN20:AR20"/>
    <mergeCell ref="B39:H39"/>
    <mergeCell ref="I39:T39"/>
    <mergeCell ref="U39:AB39"/>
    <mergeCell ref="P32:AA32"/>
    <mergeCell ref="U42:AB42"/>
    <mergeCell ref="C9:Z10"/>
    <mergeCell ref="X17:AA17"/>
  </mergeCells>
  <phoneticPr fontId="2"/>
  <hyperlinks>
    <hyperlink ref="Q1:T1" location="作業メニュー!A1" display="作業メニュー" xr:uid="{00000000-0004-0000-1E00-000000000000}"/>
  </hyperlinks>
  <printOptions horizontalCentered="1"/>
  <pageMargins left="0.70866141732283472" right="0.31496062992125984" top="0.6692913385826772" bottom="0.31496062992125984" header="0.51181102362204722" footer="7.874015748031496E-2"/>
  <pageSetup paperSize="9" scale="86" orientation="portrait" r:id="rId1"/>
  <headerFooter alignWithMargins="0">
    <oddFooter>&amp;R250401</oddFooter>
  </headerFooter>
  <rowBreaks count="1" manualBreakCount="1">
    <brk id="47" max="2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0"/>
  <dimension ref="A1:AN95"/>
  <sheetViews>
    <sheetView showGridLines="0" workbookViewId="0"/>
  </sheetViews>
  <sheetFormatPr defaultColWidth="2.83203125" defaultRowHeight="16.149999999999999" customHeight="1"/>
  <cols>
    <col min="1" max="1" width="2.83203125" style="955" customWidth="1"/>
    <col min="2" max="16384" width="2.83203125" style="955"/>
  </cols>
  <sheetData>
    <row r="1" spans="1:40" s="1230" customFormat="1" ht="19.149999999999999" customHeight="1">
      <c r="B1" s="2172" t="s">
        <v>2445</v>
      </c>
      <c r="C1" s="2172"/>
      <c r="D1" s="2172"/>
      <c r="E1" s="2172"/>
      <c r="F1" s="2172"/>
      <c r="G1" s="2172"/>
      <c r="H1" s="2172"/>
      <c r="I1" s="2172"/>
      <c r="J1" s="2172"/>
      <c r="K1" s="2172"/>
      <c r="L1" s="2172"/>
      <c r="M1" s="2172"/>
      <c r="AD1" s="2169" t="s">
        <v>2444</v>
      </c>
      <c r="AE1" s="2169"/>
      <c r="AF1" s="2169"/>
      <c r="AG1" s="2169"/>
      <c r="AH1" s="2169"/>
      <c r="AI1" s="2169"/>
      <c r="AJ1" s="2169"/>
      <c r="AK1" s="2169"/>
      <c r="AL1" s="2169"/>
      <c r="AM1" s="2169"/>
      <c r="AN1" s="2169"/>
    </row>
    <row r="2" spans="1:40" s="1231" customFormat="1" ht="19.149999999999999" customHeight="1" thickBot="1">
      <c r="B2" s="2173"/>
      <c r="C2" s="2173"/>
      <c r="D2" s="2173"/>
      <c r="E2" s="2173"/>
      <c r="F2" s="2173"/>
      <c r="G2" s="2173"/>
      <c r="H2" s="2173"/>
      <c r="I2" s="2173"/>
      <c r="J2" s="2173"/>
      <c r="K2" s="2173"/>
      <c r="L2" s="2173"/>
      <c r="M2" s="2173"/>
      <c r="X2" s="2174" t="s">
        <v>2103</v>
      </c>
      <c r="Y2" s="2174"/>
      <c r="Z2" s="2174"/>
      <c r="AA2" s="2174"/>
      <c r="AB2" s="2174"/>
      <c r="AD2" s="2170"/>
      <c r="AE2" s="2170"/>
      <c r="AF2" s="2170"/>
      <c r="AG2" s="2170"/>
      <c r="AH2" s="2170"/>
      <c r="AI2" s="2170"/>
      <c r="AJ2" s="2170"/>
      <c r="AK2" s="2170"/>
      <c r="AL2" s="2170"/>
      <c r="AM2" s="2170"/>
      <c r="AN2" s="2170"/>
    </row>
    <row r="3" spans="1:40" ht="16.149999999999999" customHeight="1" thickTop="1"/>
    <row r="4" spans="1:40" ht="16.149999999999999" customHeight="1">
      <c r="A4" s="1232" t="str">
        <f>IF(作業メニュー!AM13=TRUE, "第四十二号の二十一様式（第八条の二の二関係）（Ａ４）", "第三十四号様式（第四条の十六関係）（Ａ４）")</f>
        <v>第三十四号様式（第四条の十六関係）（Ａ４）</v>
      </c>
    </row>
    <row r="7" spans="1:40" ht="20.25" customHeight="1">
      <c r="A7" s="1255" t="s">
        <v>2443</v>
      </c>
      <c r="B7" s="1042"/>
      <c r="C7" s="1042"/>
      <c r="D7" s="1042"/>
      <c r="E7" s="1042"/>
      <c r="F7" s="1042"/>
      <c r="G7" s="1042"/>
      <c r="H7" s="1042"/>
      <c r="I7" s="1042"/>
      <c r="J7" s="1042"/>
      <c r="K7" s="1042"/>
      <c r="L7" s="1042"/>
      <c r="M7" s="1042"/>
      <c r="N7" s="1042"/>
      <c r="O7" s="1042"/>
      <c r="P7" s="1042"/>
      <c r="Q7" s="1042"/>
      <c r="R7" s="1042"/>
      <c r="S7" s="1042"/>
      <c r="T7" s="1042"/>
      <c r="U7" s="1042"/>
      <c r="V7" s="1042"/>
      <c r="W7" s="1042"/>
      <c r="X7" s="1042"/>
      <c r="Y7" s="1042"/>
      <c r="Z7" s="1042"/>
      <c r="AA7" s="1042"/>
      <c r="AB7" s="1042"/>
    </row>
    <row r="8" spans="1:40" ht="16.149999999999999" customHeight="1">
      <c r="A8" s="1042" t="s">
        <v>649</v>
      </c>
      <c r="B8" s="1042"/>
      <c r="C8" s="1042"/>
      <c r="D8" s="1042"/>
      <c r="E8" s="1042"/>
      <c r="F8" s="1042"/>
      <c r="G8" s="1042"/>
      <c r="H8" s="1042"/>
      <c r="I8" s="1042"/>
      <c r="J8" s="1042"/>
      <c r="K8" s="1042"/>
      <c r="L8" s="1042"/>
      <c r="M8" s="1042"/>
      <c r="N8" s="1042"/>
      <c r="O8" s="1042"/>
      <c r="P8" s="1042"/>
      <c r="Q8" s="1042"/>
      <c r="R8" s="1042"/>
      <c r="S8" s="1042"/>
      <c r="T8" s="1042"/>
      <c r="U8" s="1042"/>
      <c r="V8" s="1042"/>
      <c r="W8" s="1042"/>
      <c r="X8" s="1042"/>
      <c r="Y8" s="1042"/>
      <c r="Z8" s="1042"/>
      <c r="AA8" s="1042"/>
      <c r="AB8" s="1042"/>
    </row>
    <row r="13" spans="1:40" ht="16.149999999999999" customHeight="1">
      <c r="A13" s="2175" t="str">
        <f>IF(作業メニュー!AM13=TRUE, "　建築基準法第18条第38項第２号（同法第87条の４又は第88条第１項若しくは第２項において準用する場合を含む。）の規定による仮使用の認定を申請します。", "　建築基準法第７条の６第１項第2号（同法第87条の４第１項又は第88条第１項若しくは第２項において準用する場合を含む。）の規定による仮使用の認定を申請します。")</f>
        <v>　建築基準法第７条の６第１項第2号（同法第87条の４第１項又は第88条第１項若しくは第２項において準用する場合を含む。）の規定による仮使用の認定を申請します。</v>
      </c>
      <c r="B13" s="2175"/>
      <c r="C13" s="2175"/>
      <c r="D13" s="2175"/>
      <c r="E13" s="2175"/>
      <c r="F13" s="2175"/>
      <c r="G13" s="2175"/>
      <c r="H13" s="2175"/>
      <c r="I13" s="2175"/>
      <c r="J13" s="2175"/>
      <c r="K13" s="2175"/>
      <c r="L13" s="2175"/>
      <c r="M13" s="2175"/>
      <c r="N13" s="2175"/>
      <c r="O13" s="2175"/>
      <c r="P13" s="2175"/>
      <c r="Q13" s="2175"/>
      <c r="R13" s="2175"/>
      <c r="S13" s="2175"/>
      <c r="T13" s="2175"/>
      <c r="U13" s="2175"/>
      <c r="V13" s="2175"/>
      <c r="W13" s="2175"/>
      <c r="X13" s="2175"/>
      <c r="Y13" s="2175"/>
      <c r="Z13" s="2175"/>
      <c r="AA13" s="2175"/>
      <c r="AB13" s="2175"/>
    </row>
    <row r="14" spans="1:40" ht="16.149999999999999" customHeight="1">
      <c r="A14" s="2175"/>
      <c r="B14" s="2175"/>
      <c r="C14" s="2175"/>
      <c r="D14" s="2175"/>
      <c r="E14" s="2175"/>
      <c r="F14" s="2175"/>
      <c r="G14" s="2175"/>
      <c r="H14" s="2175"/>
      <c r="I14" s="2175"/>
      <c r="J14" s="2175"/>
      <c r="K14" s="2175"/>
      <c r="L14" s="2175"/>
      <c r="M14" s="2175"/>
      <c r="N14" s="2175"/>
      <c r="O14" s="2175"/>
      <c r="P14" s="2175"/>
      <c r="Q14" s="2175"/>
      <c r="R14" s="2175"/>
      <c r="S14" s="2175"/>
      <c r="T14" s="2175"/>
      <c r="U14" s="2175"/>
      <c r="V14" s="2175"/>
      <c r="W14" s="2175"/>
      <c r="X14" s="2175"/>
      <c r="Y14" s="2175"/>
      <c r="Z14" s="2175"/>
      <c r="AA14" s="2175"/>
      <c r="AB14" s="2175"/>
    </row>
    <row r="17" spans="1:28" ht="16.149999999999999" customHeight="1">
      <c r="A17" s="1802" t="s">
        <v>2442</v>
      </c>
      <c r="B17" s="1802"/>
      <c r="C17" s="1802"/>
      <c r="D17" s="1802"/>
      <c r="E17" s="1802"/>
      <c r="F17" s="1802"/>
      <c r="G17" s="1802"/>
      <c r="H17" s="1802"/>
      <c r="I17" s="1802"/>
      <c r="J17" s="1802"/>
      <c r="K17" s="1802"/>
      <c r="L17" s="1802"/>
      <c r="M17" s="1802"/>
      <c r="N17" s="1802"/>
      <c r="O17" s="1802"/>
      <c r="P17" s="1802"/>
    </row>
    <row r="18" spans="1:28" ht="16.149999999999999" customHeight="1">
      <c r="A18" s="1802"/>
      <c r="B18" s="1802"/>
      <c r="C18" s="1802"/>
      <c r="D18" s="1802"/>
      <c r="E18" s="1802"/>
      <c r="F18" s="1802"/>
      <c r="G18" s="1802"/>
      <c r="H18" s="1802"/>
      <c r="I18" s="1802"/>
      <c r="J18" s="1802"/>
      <c r="K18" s="1802"/>
      <c r="L18" s="1802"/>
      <c r="M18" s="1802"/>
      <c r="N18" s="1802"/>
      <c r="O18" s="1802"/>
      <c r="P18" s="1802"/>
      <c r="V18" s="1233"/>
    </row>
    <row r="21" spans="1:28" ht="16.149999999999999" customHeight="1">
      <c r="V21" s="908" t="str">
        <f>IF(作業メニュー!AM13=TRUE, "第", "")</f>
        <v/>
      </c>
      <c r="W21" s="2189"/>
      <c r="X21" s="2189"/>
      <c r="Y21" s="2189"/>
      <c r="Z21" s="2189"/>
      <c r="AA21" s="2189"/>
      <c r="AB21" s="907" t="str">
        <f>IF(作業メニュー!AM13=TRUE, "号", "")</f>
        <v/>
      </c>
    </row>
    <row r="22" spans="1:28" ht="16.149999999999999" customHeight="1">
      <c r="T22" s="2171" t="s">
        <v>2810</v>
      </c>
      <c r="U22" s="2171"/>
      <c r="V22" s="2171"/>
      <c r="W22" s="2171"/>
      <c r="X22" s="2171"/>
      <c r="Y22" s="2171"/>
      <c r="Z22" s="2171"/>
      <c r="AA22" s="2171"/>
      <c r="AB22" s="2171"/>
    </row>
    <row r="26" spans="1:28" ht="16.149999999999999" customHeight="1">
      <c r="P26" s="955" t="str">
        <f>項目一覧!$C$183</f>
        <v/>
      </c>
    </row>
    <row r="27" spans="1:28" ht="16.149999999999999" customHeight="1">
      <c r="J27" s="1234" t="str">
        <f>IF(作業メニュー!AM13=TRUE, "　申　請　者　官　職", "　申　請　者　　氏　　名")</f>
        <v>　申　請　者　　氏　　名</v>
      </c>
      <c r="O27" s="1005"/>
      <c r="P27" s="955" t="str">
        <f>建築主氏名１</f>
        <v/>
      </c>
    </row>
    <row r="33" spans="1:28" ht="16.149999999999999" customHeight="1">
      <c r="A33" s="955" t="s">
        <v>2441</v>
      </c>
    </row>
    <row r="34" spans="1:28" ht="16.149999999999999" customHeight="1">
      <c r="B34" s="1005" t="s">
        <v>618</v>
      </c>
      <c r="C34" s="955" t="s">
        <v>646</v>
      </c>
      <c r="J34" s="1005" t="s">
        <v>2438</v>
      </c>
      <c r="K34" s="955" t="s">
        <v>645</v>
      </c>
      <c r="T34" s="1005" t="s">
        <v>618</v>
      </c>
      <c r="U34" s="955" t="s">
        <v>2440</v>
      </c>
    </row>
    <row r="35" spans="1:28" ht="16.149999999999999" customHeight="1">
      <c r="B35" s="1005" t="s">
        <v>618</v>
      </c>
      <c r="C35" s="955" t="s">
        <v>2439</v>
      </c>
      <c r="J35" s="1005" t="s">
        <v>2438</v>
      </c>
      <c r="K35" s="955" t="s">
        <v>2437</v>
      </c>
      <c r="T35" s="1005" t="s">
        <v>618</v>
      </c>
      <c r="U35" s="955" t="s">
        <v>2436</v>
      </c>
    </row>
    <row r="38" spans="1:28" ht="16.149999999999999" customHeight="1">
      <c r="A38" s="2176" t="s">
        <v>643</v>
      </c>
      <c r="B38" s="1773"/>
      <c r="C38" s="1773"/>
      <c r="D38" s="1773"/>
      <c r="E38" s="1773"/>
      <c r="F38" s="1773"/>
      <c r="G38" s="2177"/>
      <c r="H38" s="2176" t="s">
        <v>640</v>
      </c>
      <c r="I38" s="1773"/>
      <c r="J38" s="1773"/>
      <c r="K38" s="1773"/>
      <c r="L38" s="1773"/>
      <c r="M38" s="1773"/>
      <c r="N38" s="2177"/>
      <c r="O38" s="2176" t="s">
        <v>2435</v>
      </c>
      <c r="P38" s="1773"/>
      <c r="Q38" s="1773"/>
      <c r="R38" s="1773"/>
      <c r="S38" s="1773"/>
      <c r="T38" s="1773"/>
      <c r="U38" s="2177"/>
      <c r="V38" s="2176" t="s">
        <v>2434</v>
      </c>
      <c r="W38" s="1773"/>
      <c r="X38" s="1773"/>
      <c r="Y38" s="1773"/>
      <c r="Z38" s="1773"/>
      <c r="AA38" s="1773"/>
      <c r="AB38" s="2177"/>
    </row>
    <row r="39" spans="1:28" ht="16.149999999999999" customHeight="1">
      <c r="A39" s="2186"/>
      <c r="B39" s="2187"/>
      <c r="C39" s="2187"/>
      <c r="D39" s="2187"/>
      <c r="E39" s="2187"/>
      <c r="F39" s="2187"/>
      <c r="G39" s="2188"/>
      <c r="H39" s="2178" t="s">
        <v>2433</v>
      </c>
      <c r="I39" s="2179"/>
      <c r="J39" s="2179"/>
      <c r="K39" s="2179"/>
      <c r="L39" s="2179"/>
      <c r="M39" s="2179"/>
      <c r="N39" s="2180"/>
      <c r="O39" s="2155" t="s">
        <v>2799</v>
      </c>
      <c r="P39" s="2156"/>
      <c r="Q39" s="2156"/>
      <c r="R39" s="2156"/>
      <c r="S39" s="2156"/>
      <c r="T39" s="2156"/>
      <c r="U39" s="2157"/>
      <c r="V39" s="1235"/>
      <c r="AB39" s="1236"/>
    </row>
    <row r="40" spans="1:28" ht="16.149999999999999" customHeight="1">
      <c r="A40" s="1235"/>
      <c r="G40" s="1237"/>
      <c r="H40" s="2181"/>
      <c r="I40" s="1750"/>
      <c r="J40" s="1750"/>
      <c r="K40" s="1750"/>
      <c r="L40" s="1750"/>
      <c r="M40" s="1750"/>
      <c r="N40" s="2182"/>
      <c r="O40" s="2158"/>
      <c r="P40" s="2159"/>
      <c r="Q40" s="2159"/>
      <c r="R40" s="2159"/>
      <c r="S40" s="2159"/>
      <c r="T40" s="2159"/>
      <c r="U40" s="2160"/>
      <c r="V40" s="1235"/>
      <c r="AB40" s="1236"/>
    </row>
    <row r="41" spans="1:28" ht="16.149999999999999" customHeight="1">
      <c r="A41" s="1235"/>
      <c r="G41" s="1236"/>
      <c r="H41" s="2181"/>
      <c r="I41" s="1750"/>
      <c r="J41" s="1750"/>
      <c r="K41" s="1750"/>
      <c r="L41" s="1750"/>
      <c r="M41" s="1750"/>
      <c r="N41" s="2182"/>
      <c r="O41" s="1238" t="s">
        <v>2432</v>
      </c>
      <c r="P41" s="1239"/>
      <c r="Q41" s="1239"/>
      <c r="R41" s="1239"/>
      <c r="S41" s="1239"/>
      <c r="T41" s="1239"/>
      <c r="U41" s="1240"/>
      <c r="AB41" s="1236"/>
    </row>
    <row r="42" spans="1:28" ht="16.149999999999999" customHeight="1">
      <c r="A42" s="1235"/>
      <c r="G42" s="1236"/>
      <c r="H42" s="2181"/>
      <c r="I42" s="1750"/>
      <c r="J42" s="1750"/>
      <c r="K42" s="1750"/>
      <c r="L42" s="1750"/>
      <c r="M42" s="1750"/>
      <c r="N42" s="2182"/>
      <c r="O42" s="1235"/>
      <c r="U42" s="1236" t="s">
        <v>2426</v>
      </c>
      <c r="AB42" s="1236"/>
    </row>
    <row r="43" spans="1:28" ht="16.149999999999999" customHeight="1">
      <c r="A43" s="1235"/>
      <c r="G43" s="1236"/>
      <c r="H43" s="2181"/>
      <c r="I43" s="1750"/>
      <c r="J43" s="1750"/>
      <c r="K43" s="1750"/>
      <c r="L43" s="1750"/>
      <c r="M43" s="1750"/>
      <c r="N43" s="2182"/>
      <c r="O43" s="2163" t="s">
        <v>2609</v>
      </c>
      <c r="P43" s="2164"/>
      <c r="Q43" s="2164"/>
      <c r="R43" s="2164"/>
      <c r="S43" s="2164"/>
      <c r="T43" s="2164"/>
      <c r="U43" s="2165"/>
      <c r="AB43" s="1236"/>
    </row>
    <row r="44" spans="1:28" ht="16.149999999999999" customHeight="1">
      <c r="A44" s="1241"/>
      <c r="B44" s="1022"/>
      <c r="C44" s="1022"/>
      <c r="D44" s="1022"/>
      <c r="E44" s="1022"/>
      <c r="F44" s="1022"/>
      <c r="G44" s="1242"/>
      <c r="H44" s="2183"/>
      <c r="I44" s="2184"/>
      <c r="J44" s="2184"/>
      <c r="K44" s="2184"/>
      <c r="L44" s="2184"/>
      <c r="M44" s="2184"/>
      <c r="N44" s="2185"/>
      <c r="O44" s="2166"/>
      <c r="P44" s="2167"/>
      <c r="Q44" s="2167"/>
      <c r="R44" s="2167"/>
      <c r="S44" s="2167"/>
      <c r="T44" s="2167"/>
      <c r="U44" s="2168"/>
      <c r="V44" s="1022"/>
      <c r="W44" s="1022"/>
      <c r="X44" s="1022"/>
      <c r="Y44" s="1022"/>
      <c r="Z44" s="1022"/>
      <c r="AA44" s="1022"/>
      <c r="AB44" s="1242"/>
    </row>
    <row r="48" spans="1:28" ht="16.149999999999999" customHeight="1">
      <c r="A48" s="1042" t="s">
        <v>550</v>
      </c>
      <c r="B48" s="1042"/>
      <c r="C48" s="1042"/>
      <c r="D48" s="1042"/>
      <c r="E48" s="1042"/>
      <c r="F48" s="1042"/>
      <c r="G48" s="1042"/>
      <c r="H48" s="1042"/>
      <c r="I48" s="1042"/>
      <c r="J48" s="1042"/>
      <c r="K48" s="1042"/>
      <c r="L48" s="1042"/>
      <c r="M48" s="1042"/>
      <c r="N48" s="1042"/>
      <c r="O48" s="1042"/>
      <c r="P48" s="1042"/>
      <c r="Q48" s="1042"/>
      <c r="R48" s="1042"/>
      <c r="S48" s="1042"/>
      <c r="T48" s="1042"/>
      <c r="U48" s="1042"/>
      <c r="V48" s="1042"/>
      <c r="W48" s="1042"/>
      <c r="X48" s="1042"/>
      <c r="Y48" s="1042"/>
      <c r="Z48" s="1042"/>
      <c r="AA48" s="1042"/>
      <c r="AB48" s="1042"/>
    </row>
    <row r="49" spans="1:28" ht="16.149999999999999" customHeight="1">
      <c r="A49" s="1022"/>
      <c r="B49" s="1022"/>
      <c r="C49" s="1022"/>
      <c r="D49" s="1022"/>
      <c r="E49" s="1022"/>
      <c r="F49" s="1022"/>
      <c r="G49" s="1022"/>
      <c r="H49" s="1022"/>
      <c r="I49" s="1022"/>
      <c r="J49" s="1022"/>
      <c r="K49" s="1022"/>
      <c r="L49" s="1022"/>
      <c r="M49" s="1022"/>
      <c r="N49" s="1022"/>
      <c r="O49" s="1022"/>
      <c r="P49" s="1022"/>
      <c r="Q49" s="1022"/>
      <c r="R49" s="1022"/>
      <c r="S49" s="1022"/>
      <c r="T49" s="1022"/>
      <c r="U49" s="1022"/>
      <c r="V49" s="1022"/>
      <c r="W49" s="1022"/>
      <c r="X49" s="1022"/>
      <c r="Y49" s="1022"/>
      <c r="Z49" s="1022"/>
      <c r="AA49" s="1022"/>
      <c r="AB49" s="1022"/>
    </row>
    <row r="50" spans="1:28" ht="16.149999999999999" customHeight="1">
      <c r="A50" s="955" t="s">
        <v>2431</v>
      </c>
    </row>
    <row r="51" spans="1:28" ht="16.149999999999999" customHeight="1">
      <c r="B51" s="955" t="s">
        <v>2430</v>
      </c>
      <c r="G51" s="906" t="str">
        <f>建築主氏名１フリガナ</f>
        <v/>
      </c>
      <c r="H51" s="904"/>
      <c r="I51" s="906"/>
      <c r="J51" s="906"/>
      <c r="K51" s="906"/>
      <c r="L51" s="906"/>
      <c r="M51" s="906"/>
      <c r="N51" s="906"/>
      <c r="O51" s="906"/>
      <c r="P51" s="906"/>
      <c r="Q51" s="906"/>
      <c r="R51" s="906"/>
      <c r="S51" s="906"/>
      <c r="T51" s="906"/>
      <c r="U51" s="906"/>
      <c r="V51" s="906"/>
      <c r="W51" s="906"/>
      <c r="X51" s="906"/>
      <c r="Y51" s="906"/>
      <c r="Z51" s="906"/>
      <c r="AA51" s="904"/>
    </row>
    <row r="52" spans="1:28" ht="16.149999999999999" customHeight="1">
      <c r="B52" s="955" t="s">
        <v>208</v>
      </c>
      <c r="G52" s="938" t="str">
        <f>建築主氏名１</f>
        <v/>
      </c>
      <c r="H52" s="939"/>
      <c r="I52" s="938"/>
      <c r="J52" s="938"/>
      <c r="K52" s="938"/>
      <c r="L52" s="938"/>
      <c r="M52" s="938"/>
      <c r="N52" s="938"/>
      <c r="O52" s="938"/>
      <c r="P52" s="938"/>
      <c r="Q52" s="938"/>
      <c r="R52" s="938"/>
      <c r="S52" s="938"/>
      <c r="T52" s="938"/>
      <c r="U52" s="938"/>
      <c r="V52" s="938"/>
      <c r="W52" s="938"/>
      <c r="X52" s="938"/>
      <c r="Y52" s="938"/>
      <c r="Z52" s="938"/>
      <c r="AA52" s="939"/>
    </row>
    <row r="53" spans="1:28" ht="16.149999999999999" customHeight="1">
      <c r="B53" s="955" t="s">
        <v>195</v>
      </c>
      <c r="G53" s="938" t="str">
        <f>建築主郵便番号</f>
        <v/>
      </c>
      <c r="H53" s="939"/>
      <c r="I53" s="938"/>
      <c r="J53" s="938"/>
      <c r="K53" s="938"/>
      <c r="L53" s="938"/>
      <c r="M53" s="938"/>
      <c r="N53" s="938"/>
      <c r="O53" s="938"/>
      <c r="P53" s="938"/>
      <c r="Q53" s="938"/>
      <c r="R53" s="938"/>
      <c r="S53" s="938"/>
      <c r="T53" s="938"/>
      <c r="U53" s="938"/>
      <c r="V53" s="938"/>
      <c r="W53" s="938"/>
      <c r="X53" s="938"/>
      <c r="Y53" s="938"/>
      <c r="Z53" s="938"/>
      <c r="AA53" s="939"/>
    </row>
    <row r="54" spans="1:28" ht="16.149999999999999" customHeight="1">
      <c r="B54" s="955" t="s">
        <v>227</v>
      </c>
      <c r="G54" s="1711" t="str">
        <f>建築主住所</f>
        <v/>
      </c>
      <c r="H54" s="1711"/>
      <c r="I54" s="1711"/>
      <c r="J54" s="1711"/>
      <c r="K54" s="1711"/>
      <c r="L54" s="1711"/>
      <c r="M54" s="1711"/>
      <c r="N54" s="1711"/>
      <c r="O54" s="1711"/>
      <c r="P54" s="1711"/>
      <c r="Q54" s="1711"/>
      <c r="R54" s="1711"/>
      <c r="S54" s="1711"/>
      <c r="T54" s="1711"/>
      <c r="U54" s="1711"/>
      <c r="V54" s="1711"/>
      <c r="W54" s="1711"/>
      <c r="X54" s="1711"/>
      <c r="Y54" s="1711"/>
      <c r="Z54" s="1711"/>
      <c r="AA54" s="1711"/>
    </row>
    <row r="55" spans="1:28" ht="16.149999999999999" customHeight="1">
      <c r="B55" s="955" t="s">
        <v>194</v>
      </c>
      <c r="G55" s="938" t="str">
        <f>建築主電話番号</f>
        <v/>
      </c>
      <c r="H55" s="939"/>
      <c r="I55" s="938"/>
      <c r="J55" s="938"/>
      <c r="K55" s="938"/>
      <c r="L55" s="938"/>
      <c r="M55" s="938"/>
      <c r="N55" s="938"/>
      <c r="O55" s="938"/>
      <c r="P55" s="938"/>
      <c r="Q55" s="938"/>
      <c r="R55" s="938"/>
      <c r="S55" s="938"/>
      <c r="T55" s="938"/>
      <c r="U55" s="938"/>
      <c r="V55" s="938"/>
      <c r="W55" s="938"/>
      <c r="X55" s="938"/>
      <c r="Y55" s="938"/>
      <c r="Z55" s="938"/>
      <c r="AA55" s="939"/>
    </row>
    <row r="56" spans="1:28" ht="16.149999999999999" customHeight="1">
      <c r="A56" s="1022"/>
      <c r="B56" s="1022"/>
      <c r="C56" s="1022"/>
      <c r="D56" s="1022"/>
      <c r="E56" s="1022"/>
      <c r="F56" s="1022"/>
      <c r="G56" s="1022"/>
      <c r="H56" s="1022"/>
      <c r="I56" s="1022"/>
      <c r="J56" s="1022"/>
      <c r="K56" s="1022"/>
      <c r="L56" s="1022"/>
      <c r="M56" s="1022"/>
      <c r="N56" s="1022"/>
      <c r="O56" s="1022"/>
      <c r="P56" s="1022"/>
      <c r="Q56" s="1022"/>
      <c r="R56" s="1022"/>
      <c r="S56" s="1022"/>
      <c r="T56" s="1022"/>
      <c r="U56" s="1022"/>
      <c r="V56" s="1022"/>
      <c r="W56" s="1022"/>
      <c r="X56" s="1022"/>
      <c r="Y56" s="1022"/>
      <c r="Z56" s="1022"/>
      <c r="AA56" s="1022"/>
      <c r="AB56" s="1022"/>
    </row>
    <row r="57" spans="1:28" ht="16.149999999999999" customHeight="1">
      <c r="A57" s="955" t="s">
        <v>2429</v>
      </c>
    </row>
    <row r="58" spans="1:28" ht="16.149999999999999" customHeight="1">
      <c r="B58" s="955" t="s">
        <v>2428</v>
      </c>
      <c r="H58" s="944" t="str">
        <f>"("&amp;代理者資格&amp;") 建築士  （"&amp;代理者登録種類&amp;"）登録　第　"&amp;代理者登録番号&amp;" 　号"</f>
        <v>() 建築士  （）登録　第　 　号</v>
      </c>
      <c r="I58" s="939"/>
      <c r="J58" s="938"/>
      <c r="K58" s="938"/>
      <c r="L58" s="938"/>
      <c r="M58" s="938"/>
      <c r="N58" s="938"/>
      <c r="O58" s="938"/>
      <c r="P58" s="938"/>
      <c r="Q58" s="938"/>
      <c r="R58" s="938"/>
      <c r="S58" s="938"/>
      <c r="T58" s="938"/>
      <c r="U58" s="938"/>
      <c r="V58" s="938"/>
      <c r="W58" s="938"/>
      <c r="X58" s="938"/>
      <c r="Y58" s="938"/>
      <c r="Z58" s="938"/>
      <c r="AA58" s="938"/>
      <c r="AB58" s="939"/>
    </row>
    <row r="59" spans="1:28" ht="16.149999999999999" customHeight="1">
      <c r="B59" s="955" t="s">
        <v>208</v>
      </c>
      <c r="H59" s="938" t="str">
        <f>代理者氏名</f>
        <v/>
      </c>
      <c r="I59" s="939"/>
      <c r="J59" s="938"/>
      <c r="K59" s="938"/>
      <c r="L59" s="938"/>
      <c r="M59" s="938"/>
      <c r="N59" s="938"/>
      <c r="O59" s="938"/>
      <c r="P59" s="938"/>
      <c r="Q59" s="938"/>
      <c r="R59" s="938"/>
      <c r="S59" s="938"/>
      <c r="T59" s="938"/>
      <c r="U59" s="938"/>
      <c r="V59" s="938"/>
      <c r="W59" s="938"/>
      <c r="X59" s="938"/>
      <c r="Y59" s="938"/>
      <c r="Z59" s="938"/>
      <c r="AA59" s="938"/>
      <c r="AB59" s="939"/>
    </row>
    <row r="60" spans="1:28" ht="16.149999999999999" customHeight="1">
      <c r="B60" s="955" t="s">
        <v>2427</v>
      </c>
      <c r="H60" s="944" t="str">
        <f>"("&amp;代理者事務所名資格&amp;") 建築士事務所  （"&amp;代理者事務所名登録種類&amp;"）知事登録　第　"&amp;代理者事務所登録番号&amp;" 　号"</f>
        <v>() 建築士事務所  （）知事登録　第　 　号</v>
      </c>
      <c r="I60" s="939"/>
      <c r="J60" s="938"/>
      <c r="K60" s="938"/>
      <c r="L60" s="938"/>
      <c r="M60" s="938"/>
      <c r="N60" s="938"/>
      <c r="O60" s="938"/>
      <c r="P60" s="938"/>
      <c r="Q60" s="938"/>
      <c r="R60" s="938"/>
      <c r="S60" s="938"/>
      <c r="T60" s="938"/>
      <c r="U60" s="938"/>
      <c r="V60" s="938"/>
      <c r="W60" s="938"/>
      <c r="X60" s="938"/>
      <c r="Y60" s="938"/>
      <c r="Z60" s="938"/>
      <c r="AA60" s="938"/>
      <c r="AB60" s="939"/>
    </row>
    <row r="61" spans="1:28" ht="16.149999999999999" customHeight="1">
      <c r="H61" s="938" t="str">
        <f>代理者事務所名</f>
        <v/>
      </c>
      <c r="I61" s="939"/>
      <c r="J61" s="938"/>
      <c r="K61" s="938"/>
      <c r="L61" s="938"/>
      <c r="M61" s="938"/>
      <c r="N61" s="938"/>
      <c r="O61" s="938"/>
      <c r="P61" s="938"/>
      <c r="Q61" s="938"/>
      <c r="R61" s="938"/>
      <c r="S61" s="938"/>
      <c r="T61" s="938"/>
      <c r="U61" s="938"/>
      <c r="V61" s="938"/>
      <c r="W61" s="938"/>
      <c r="X61" s="938"/>
      <c r="Y61" s="938"/>
      <c r="Z61" s="938"/>
      <c r="AA61" s="938"/>
      <c r="AB61" s="939"/>
    </row>
    <row r="62" spans="1:28" ht="16.149999999999999" customHeight="1">
      <c r="B62" s="955" t="s">
        <v>205</v>
      </c>
      <c r="H62" s="938" t="str">
        <f>代理者郵便番号</f>
        <v/>
      </c>
      <c r="I62" s="939"/>
      <c r="J62" s="938"/>
      <c r="K62" s="938"/>
      <c r="L62" s="938"/>
      <c r="M62" s="938"/>
      <c r="N62" s="938"/>
      <c r="O62" s="938"/>
      <c r="P62" s="938"/>
      <c r="Q62" s="938"/>
      <c r="R62" s="938"/>
      <c r="S62" s="938"/>
      <c r="T62" s="938"/>
      <c r="U62" s="938"/>
      <c r="V62" s="938"/>
      <c r="W62" s="938"/>
      <c r="X62" s="938"/>
      <c r="Y62" s="938"/>
      <c r="Z62" s="938"/>
      <c r="AA62" s="938"/>
      <c r="AB62" s="939"/>
    </row>
    <row r="63" spans="1:28" ht="16.149999999999999" customHeight="1">
      <c r="B63" s="955" t="s">
        <v>204</v>
      </c>
      <c r="H63" s="1711" t="str">
        <f>代理者所在地</f>
        <v/>
      </c>
      <c r="I63" s="1711"/>
      <c r="J63" s="1711"/>
      <c r="K63" s="1711"/>
      <c r="L63" s="1711"/>
      <c r="M63" s="1711"/>
      <c r="N63" s="1711"/>
      <c r="O63" s="1711"/>
      <c r="P63" s="1711"/>
      <c r="Q63" s="1711"/>
      <c r="R63" s="1711"/>
      <c r="S63" s="1711"/>
      <c r="T63" s="1711"/>
      <c r="U63" s="1711"/>
      <c r="V63" s="1711"/>
      <c r="W63" s="1711"/>
      <c r="X63" s="1711"/>
      <c r="Y63" s="1711"/>
      <c r="Z63" s="1711"/>
      <c r="AA63" s="1711"/>
      <c r="AB63" s="1711"/>
    </row>
    <row r="64" spans="1:28" ht="16.149999999999999" customHeight="1">
      <c r="B64" s="955" t="s">
        <v>203</v>
      </c>
      <c r="H64" s="938" t="str">
        <f>代理者電話番号</f>
        <v/>
      </c>
      <c r="I64" s="939"/>
      <c r="J64" s="938"/>
      <c r="K64" s="938"/>
      <c r="L64" s="938"/>
      <c r="M64" s="938"/>
      <c r="N64" s="938"/>
      <c r="O64" s="938"/>
      <c r="P64" s="938"/>
      <c r="Q64" s="938"/>
      <c r="R64" s="938"/>
      <c r="S64" s="938"/>
      <c r="T64" s="938"/>
      <c r="U64" s="938"/>
      <c r="V64" s="938"/>
      <c r="W64" s="938"/>
      <c r="X64" s="938"/>
      <c r="Y64" s="938"/>
      <c r="Z64" s="938"/>
      <c r="AA64" s="938"/>
      <c r="AB64" s="939"/>
    </row>
    <row r="65" spans="1:28" ht="16.149999999999999" customHeight="1">
      <c r="A65" s="1022"/>
      <c r="B65" s="1022"/>
      <c r="C65" s="1022"/>
      <c r="D65" s="1022"/>
      <c r="E65" s="1022"/>
      <c r="F65" s="1022"/>
      <c r="G65" s="1022"/>
      <c r="H65" s="1022"/>
      <c r="I65" s="1022"/>
      <c r="J65" s="1022"/>
      <c r="K65" s="1022"/>
      <c r="L65" s="1022"/>
      <c r="M65" s="1022"/>
      <c r="N65" s="1022"/>
      <c r="O65" s="1022"/>
      <c r="P65" s="1022"/>
      <c r="Q65" s="1022"/>
      <c r="R65" s="1022"/>
      <c r="S65" s="1022"/>
      <c r="T65" s="1022"/>
      <c r="U65" s="1022"/>
      <c r="V65" s="1022"/>
      <c r="W65" s="1022"/>
      <c r="X65" s="1022"/>
      <c r="Y65" s="1022"/>
      <c r="Z65" s="1022"/>
      <c r="AA65" s="1022"/>
      <c r="AB65" s="1022"/>
    </row>
    <row r="66" spans="1:28" ht="16.149999999999999" customHeight="1">
      <c r="A66" s="955" t="s">
        <v>2425</v>
      </c>
    </row>
    <row r="67" spans="1:28" ht="16.149999999999999" customHeight="1">
      <c r="B67" s="955" t="s">
        <v>2424</v>
      </c>
      <c r="J67" s="955" t="s">
        <v>2423</v>
      </c>
      <c r="K67" s="1750"/>
      <c r="L67" s="1750"/>
      <c r="M67" s="1750"/>
      <c r="N67" s="1750"/>
      <c r="O67" s="1750"/>
      <c r="P67" s="1750"/>
      <c r="Q67" s="1750"/>
      <c r="R67" s="1750"/>
      <c r="S67" s="955" t="s">
        <v>2422</v>
      </c>
    </row>
    <row r="68" spans="1:28" ht="16.149999999999999" customHeight="1">
      <c r="B68" s="955" t="s">
        <v>2421</v>
      </c>
      <c r="J68" s="2162" t="s">
        <v>2799</v>
      </c>
      <c r="K68" s="2162"/>
      <c r="L68" s="2162"/>
      <c r="M68" s="2162"/>
      <c r="N68" s="2162"/>
      <c r="O68" s="2162"/>
      <c r="P68" s="2162"/>
      <c r="Q68" s="2162"/>
    </row>
    <row r="69" spans="1:28" ht="16.149999999999999" customHeight="1">
      <c r="B69" s="955" t="s">
        <v>2420</v>
      </c>
    </row>
    <row r="70" spans="1:28" ht="16.149999999999999" customHeight="1">
      <c r="A70" s="1022"/>
      <c r="B70" s="1022"/>
      <c r="C70" s="1022"/>
      <c r="D70" s="1022"/>
      <c r="E70" s="1022"/>
      <c r="F70" s="1022"/>
      <c r="G70" s="1022"/>
      <c r="H70" s="1022"/>
      <c r="I70" s="1022"/>
      <c r="J70" s="1022"/>
      <c r="K70" s="1022"/>
      <c r="L70" s="1022"/>
      <c r="M70" s="1022"/>
      <c r="N70" s="1022"/>
      <c r="O70" s="1022"/>
      <c r="P70" s="1022"/>
      <c r="Q70" s="1022"/>
      <c r="R70" s="1022"/>
      <c r="S70" s="1022"/>
      <c r="T70" s="1022"/>
      <c r="U70" s="1022"/>
      <c r="V70" s="1022"/>
      <c r="W70" s="1022"/>
      <c r="X70" s="1022"/>
      <c r="Y70" s="1022"/>
      <c r="Z70" s="1022"/>
      <c r="AA70" s="1022"/>
      <c r="AB70" s="1022"/>
    </row>
    <row r="71" spans="1:28" ht="16.149999999999999" customHeight="1">
      <c r="A71" s="955" t="s">
        <v>2419</v>
      </c>
    </row>
    <row r="72" spans="1:28" ht="16.149999999999999" customHeight="1">
      <c r="B72" s="955" t="s">
        <v>2418</v>
      </c>
      <c r="F72" s="2151" t="str">
        <f>地名地番県&amp;地名地番市町&amp;地名地番その他</f>
        <v/>
      </c>
      <c r="G72" s="2151"/>
      <c r="H72" s="2151"/>
      <c r="I72" s="2151"/>
      <c r="J72" s="2151"/>
      <c r="K72" s="2151"/>
      <c r="L72" s="2151"/>
      <c r="M72" s="2151"/>
      <c r="N72" s="2151"/>
      <c r="O72" s="2151"/>
      <c r="P72" s="2151"/>
      <c r="Q72" s="2151"/>
      <c r="R72" s="2151"/>
      <c r="S72" s="2151"/>
      <c r="T72" s="2151"/>
      <c r="U72" s="2151"/>
      <c r="V72" s="2151"/>
      <c r="W72" s="2151"/>
      <c r="X72" s="2151"/>
      <c r="Y72" s="2151"/>
      <c r="Z72" s="2151"/>
      <c r="AA72" s="2151"/>
      <c r="AB72" s="2151"/>
    </row>
    <row r="73" spans="1:28" ht="16.149999999999999" customHeight="1">
      <c r="F73" s="2151"/>
      <c r="G73" s="2151"/>
      <c r="H73" s="2151"/>
      <c r="I73" s="2151"/>
      <c r="J73" s="2151"/>
      <c r="K73" s="2151"/>
      <c r="L73" s="2151"/>
      <c r="M73" s="2151"/>
      <c r="N73" s="2151"/>
      <c r="O73" s="2151"/>
      <c r="P73" s="2151"/>
      <c r="Q73" s="2151"/>
      <c r="R73" s="2151"/>
      <c r="S73" s="2151"/>
      <c r="T73" s="2151"/>
      <c r="U73" s="2151"/>
      <c r="V73" s="2151"/>
      <c r="W73" s="2151"/>
      <c r="X73" s="2151"/>
      <c r="Y73" s="2151"/>
      <c r="Z73" s="2151"/>
      <c r="AA73" s="2151"/>
      <c r="AB73" s="2151"/>
    </row>
    <row r="74" spans="1:28" ht="16.149999999999999" customHeight="1">
      <c r="B74" s="955" t="s">
        <v>2417</v>
      </c>
      <c r="F74" s="2151" t="str">
        <f>住居表示県&amp;住居表示市町&amp;住居表示その他</f>
        <v/>
      </c>
      <c r="G74" s="2151"/>
      <c r="H74" s="2151"/>
      <c r="I74" s="2151"/>
      <c r="J74" s="2151"/>
      <c r="K74" s="2151"/>
      <c r="L74" s="2151"/>
      <c r="M74" s="2151"/>
      <c r="N74" s="2151"/>
      <c r="O74" s="2151"/>
      <c r="P74" s="2151"/>
      <c r="Q74" s="2151"/>
      <c r="R74" s="2151"/>
      <c r="S74" s="2151"/>
      <c r="T74" s="2151"/>
      <c r="U74" s="2151"/>
      <c r="V74" s="2151"/>
      <c r="W74" s="2151"/>
      <c r="X74" s="2151"/>
      <c r="Y74" s="2151"/>
      <c r="Z74" s="2151"/>
      <c r="AA74" s="2151"/>
      <c r="AB74" s="2151"/>
    </row>
    <row r="75" spans="1:28" ht="16.149999999999999" customHeight="1">
      <c r="A75" s="1022"/>
      <c r="B75" s="1022"/>
      <c r="C75" s="1022"/>
      <c r="D75" s="1022"/>
      <c r="E75" s="1022"/>
      <c r="F75" s="2161"/>
      <c r="G75" s="2161"/>
      <c r="H75" s="2161"/>
      <c r="I75" s="2161"/>
      <c r="J75" s="2161"/>
      <c r="K75" s="2161"/>
      <c r="L75" s="2161"/>
      <c r="M75" s="2161"/>
      <c r="N75" s="2161"/>
      <c r="O75" s="2161"/>
      <c r="P75" s="2161"/>
      <c r="Q75" s="2161"/>
      <c r="R75" s="2161"/>
      <c r="S75" s="2161"/>
      <c r="T75" s="2161"/>
      <c r="U75" s="2161"/>
      <c r="V75" s="2161"/>
      <c r="W75" s="2161"/>
      <c r="X75" s="2161"/>
      <c r="Y75" s="2161"/>
      <c r="Z75" s="2161"/>
      <c r="AA75" s="2161"/>
      <c r="AB75" s="2161"/>
    </row>
    <row r="76" spans="1:28" ht="16.149999999999999" customHeight="1">
      <c r="A76" s="955" t="s">
        <v>2416</v>
      </c>
    </row>
    <row r="77" spans="1:28" ht="16.149999999999999" customHeight="1">
      <c r="B77" s="955" t="s">
        <v>2415</v>
      </c>
    </row>
    <row r="78" spans="1:28" ht="16.149999999999999" customHeight="1">
      <c r="B78" s="955" t="s">
        <v>2414</v>
      </c>
      <c r="G78" s="955" t="str">
        <f>建築名称フリガナ</f>
        <v/>
      </c>
    </row>
    <row r="79" spans="1:28" ht="16.149999999999999" customHeight="1">
      <c r="B79" s="955" t="s">
        <v>2413</v>
      </c>
      <c r="G79" s="955" t="str">
        <f>建築名称</f>
        <v/>
      </c>
    </row>
    <row r="80" spans="1:28" ht="16.149999999999999" customHeight="1">
      <c r="A80" s="1022"/>
      <c r="B80" s="1022"/>
      <c r="C80" s="1022"/>
      <c r="D80" s="1022"/>
      <c r="E80" s="1022"/>
      <c r="F80" s="1022"/>
      <c r="G80" s="1022"/>
      <c r="H80" s="1022"/>
      <c r="I80" s="1022"/>
      <c r="J80" s="1022"/>
      <c r="K80" s="1022"/>
      <c r="L80" s="1022"/>
      <c r="M80" s="1022"/>
      <c r="N80" s="1022"/>
      <c r="O80" s="1022"/>
      <c r="P80" s="1022"/>
      <c r="Q80" s="1022"/>
      <c r="R80" s="1022"/>
      <c r="S80" s="1022"/>
      <c r="T80" s="1022"/>
      <c r="U80" s="1022"/>
      <c r="V80" s="1022"/>
      <c r="W80" s="1022"/>
      <c r="X80" s="1022"/>
      <c r="Y80" s="1022"/>
      <c r="Z80" s="1022"/>
      <c r="AA80" s="1022"/>
      <c r="AB80" s="1022"/>
    </row>
    <row r="81" spans="1:28" ht="16.149999999999999" customHeight="1">
      <c r="A81" s="955" t="s">
        <v>2412</v>
      </c>
      <c r="F81" s="2152"/>
      <c r="G81" s="2152"/>
      <c r="H81" s="2152"/>
      <c r="I81" s="2152"/>
      <c r="J81" s="2152"/>
      <c r="K81" s="2152"/>
      <c r="L81" s="2152"/>
      <c r="M81" s="2152"/>
      <c r="N81" s="2152"/>
      <c r="O81" s="2152"/>
      <c r="P81" s="2152"/>
      <c r="Q81" s="2152"/>
      <c r="R81" s="2152"/>
      <c r="S81" s="2152"/>
      <c r="T81" s="2152"/>
      <c r="U81" s="2152"/>
      <c r="V81" s="2152"/>
      <c r="W81" s="2152"/>
      <c r="X81" s="2152"/>
      <c r="Y81" s="2152"/>
      <c r="Z81" s="2152"/>
      <c r="AA81" s="2152"/>
      <c r="AB81" s="2152"/>
    </row>
    <row r="82" spans="1:28" ht="16.149999999999999" customHeight="1">
      <c r="F82" s="2153"/>
      <c r="G82" s="2153"/>
      <c r="H82" s="2153"/>
      <c r="I82" s="2153"/>
      <c r="J82" s="2153"/>
      <c r="K82" s="2153"/>
      <c r="L82" s="2153"/>
      <c r="M82" s="2153"/>
      <c r="N82" s="2153"/>
      <c r="O82" s="2153"/>
      <c r="P82" s="2153"/>
      <c r="Q82" s="2153"/>
      <c r="R82" s="2153"/>
      <c r="S82" s="2153"/>
      <c r="T82" s="2153"/>
      <c r="U82" s="2153"/>
      <c r="V82" s="2153"/>
      <c r="W82" s="2153"/>
      <c r="X82" s="2153"/>
      <c r="Y82" s="2153"/>
      <c r="Z82" s="2153"/>
      <c r="AA82" s="2153"/>
      <c r="AB82" s="2153"/>
    </row>
    <row r="83" spans="1:28" ht="16.149999999999999" customHeight="1">
      <c r="A83" s="1022"/>
      <c r="B83" s="1022"/>
      <c r="C83" s="1022"/>
      <c r="D83" s="1022"/>
      <c r="E83" s="1022"/>
      <c r="F83" s="2154"/>
      <c r="G83" s="2154"/>
      <c r="H83" s="2154"/>
      <c r="I83" s="2154"/>
      <c r="J83" s="2154"/>
      <c r="K83" s="2154"/>
      <c r="L83" s="2154"/>
      <c r="M83" s="2154"/>
      <c r="N83" s="2154"/>
      <c r="O83" s="2154"/>
      <c r="P83" s="2154"/>
      <c r="Q83" s="2154"/>
      <c r="R83" s="2154"/>
      <c r="S83" s="2154"/>
      <c r="T83" s="2154"/>
      <c r="U83" s="2154"/>
      <c r="V83" s="2154"/>
      <c r="W83" s="2154"/>
      <c r="X83" s="2154"/>
      <c r="Y83" s="2154"/>
      <c r="Z83" s="2154"/>
      <c r="AA83" s="2154"/>
      <c r="AB83" s="2154"/>
    </row>
    <row r="84" spans="1:28" ht="16.149999999999999" customHeight="1">
      <c r="A84" s="955" t="s">
        <v>2411</v>
      </c>
      <c r="J84" s="2150" t="s">
        <v>2799</v>
      </c>
      <c r="K84" s="2150"/>
      <c r="L84" s="2150"/>
      <c r="M84" s="2150"/>
      <c r="N84" s="2150"/>
      <c r="O84" s="2150"/>
      <c r="P84" s="2150"/>
      <c r="Q84" s="2150"/>
    </row>
    <row r="85" spans="1:28" ht="16.149999999999999" customHeight="1">
      <c r="A85" s="1022"/>
      <c r="B85" s="1022"/>
      <c r="C85" s="1022"/>
      <c r="D85" s="1022"/>
      <c r="E85" s="1022"/>
      <c r="F85" s="1022"/>
      <c r="G85" s="1022"/>
      <c r="H85" s="1022"/>
      <c r="I85" s="1022"/>
      <c r="J85" s="1022"/>
      <c r="K85" s="1022"/>
      <c r="L85" s="1022"/>
      <c r="M85" s="1022"/>
      <c r="N85" s="1022"/>
      <c r="O85" s="1022"/>
      <c r="P85" s="1022"/>
      <c r="Q85" s="1022"/>
      <c r="R85" s="1022"/>
      <c r="S85" s="1022"/>
      <c r="T85" s="1022"/>
      <c r="U85" s="1022"/>
      <c r="V85" s="1022"/>
      <c r="W85" s="1022"/>
      <c r="X85" s="1022"/>
      <c r="Y85" s="1022"/>
      <c r="Z85" s="1022"/>
      <c r="AA85" s="1022"/>
      <c r="AB85" s="1022"/>
    </row>
    <row r="86" spans="1:28" ht="16.149999999999999" customHeight="1">
      <c r="A86" s="955" t="s">
        <v>2410</v>
      </c>
      <c r="H86" s="2162" t="s">
        <v>2799</v>
      </c>
      <c r="I86" s="2162"/>
      <c r="J86" s="2162"/>
      <c r="K86" s="2162"/>
      <c r="L86" s="2162"/>
      <c r="M86" s="2162"/>
      <c r="N86" s="2162"/>
      <c r="O86" s="2162"/>
      <c r="P86" s="955" t="s">
        <v>2409</v>
      </c>
      <c r="R86" s="2162" t="s">
        <v>2799</v>
      </c>
      <c r="S86" s="2162"/>
      <c r="T86" s="2162"/>
      <c r="U86" s="2162"/>
      <c r="V86" s="2162"/>
      <c r="W86" s="2162"/>
      <c r="X86" s="2162"/>
      <c r="Y86" s="2162"/>
      <c r="Z86" s="955" t="s">
        <v>2408</v>
      </c>
    </row>
    <row r="87" spans="1:28" ht="16.149999999999999" customHeight="1">
      <c r="A87" s="1022"/>
      <c r="B87" s="1022"/>
      <c r="C87" s="1022"/>
      <c r="D87" s="1022"/>
      <c r="E87" s="1022"/>
      <c r="F87" s="1022"/>
      <c r="G87" s="1022"/>
      <c r="H87" s="1022"/>
      <c r="I87" s="1022"/>
      <c r="J87" s="1022"/>
      <c r="K87" s="1022"/>
      <c r="L87" s="1022"/>
      <c r="M87" s="1022"/>
      <c r="N87" s="1022"/>
      <c r="O87" s="1022"/>
      <c r="P87" s="1022"/>
      <c r="Q87" s="1022"/>
      <c r="R87" s="1022"/>
      <c r="S87" s="1022"/>
      <c r="T87" s="1022"/>
      <c r="U87" s="1022"/>
      <c r="V87" s="1022"/>
      <c r="W87" s="1022"/>
      <c r="X87" s="1022"/>
      <c r="Y87" s="1022"/>
      <c r="Z87" s="1022"/>
      <c r="AA87" s="1022"/>
      <c r="AB87" s="1022"/>
    </row>
    <row r="88" spans="1:28" ht="16.149999999999999" customHeight="1">
      <c r="A88" s="955" t="s">
        <v>2407</v>
      </c>
      <c r="F88" s="2152"/>
      <c r="G88" s="2152"/>
      <c r="H88" s="2152"/>
      <c r="I88" s="2152"/>
      <c r="J88" s="2152"/>
      <c r="K88" s="2152"/>
      <c r="L88" s="2152"/>
      <c r="M88" s="2152"/>
      <c r="N88" s="2152"/>
      <c r="O88" s="2152"/>
      <c r="P88" s="2152"/>
      <c r="Q88" s="2152"/>
      <c r="R88" s="2152"/>
      <c r="S88" s="2152"/>
      <c r="T88" s="2152"/>
      <c r="U88" s="2152"/>
      <c r="V88" s="2152"/>
      <c r="W88" s="2152"/>
      <c r="X88" s="2152"/>
      <c r="Y88" s="2152"/>
      <c r="Z88" s="2152"/>
      <c r="AA88" s="2152"/>
      <c r="AB88" s="2152"/>
    </row>
    <row r="89" spans="1:28" ht="16.149999999999999" customHeight="1">
      <c r="F89" s="2153"/>
      <c r="G89" s="2153"/>
      <c r="H89" s="2153"/>
      <c r="I89" s="2153"/>
      <c r="J89" s="2153"/>
      <c r="K89" s="2153"/>
      <c r="L89" s="2153"/>
      <c r="M89" s="2153"/>
      <c r="N89" s="2153"/>
      <c r="O89" s="2153"/>
      <c r="P89" s="2153"/>
      <c r="Q89" s="2153"/>
      <c r="R89" s="2153"/>
      <c r="S89" s="2153"/>
      <c r="T89" s="2153"/>
      <c r="U89" s="2153"/>
      <c r="V89" s="2153"/>
      <c r="W89" s="2153"/>
      <c r="X89" s="2153"/>
      <c r="Y89" s="2153"/>
      <c r="Z89" s="2153"/>
      <c r="AA89" s="2153"/>
      <c r="AB89" s="2153"/>
    </row>
    <row r="90" spans="1:28" ht="16.149999999999999" customHeight="1">
      <c r="A90" s="1022"/>
      <c r="B90" s="1022"/>
      <c r="C90" s="1022"/>
      <c r="D90" s="1022"/>
      <c r="E90" s="1022"/>
      <c r="F90" s="2154"/>
      <c r="G90" s="2154"/>
      <c r="H90" s="2154"/>
      <c r="I90" s="2154"/>
      <c r="J90" s="2154"/>
      <c r="K90" s="2154"/>
      <c r="L90" s="2154"/>
      <c r="M90" s="2154"/>
      <c r="N90" s="2154"/>
      <c r="O90" s="2154"/>
      <c r="P90" s="2154"/>
      <c r="Q90" s="2154"/>
      <c r="R90" s="2154"/>
      <c r="S90" s="2154"/>
      <c r="T90" s="2154"/>
      <c r="U90" s="2154"/>
      <c r="V90" s="2154"/>
      <c r="W90" s="2154"/>
      <c r="X90" s="2154"/>
      <c r="Y90" s="2154"/>
      <c r="Z90" s="2154"/>
      <c r="AA90" s="2154"/>
      <c r="AB90" s="2154"/>
    </row>
    <row r="91" spans="1:28" ht="16.149999999999999" customHeight="1">
      <c r="A91" s="955" t="s">
        <v>2406</v>
      </c>
      <c r="D91" s="2152"/>
      <c r="E91" s="2152"/>
      <c r="F91" s="2152"/>
      <c r="G91" s="2152"/>
      <c r="H91" s="2152"/>
      <c r="I91" s="2152"/>
      <c r="J91" s="2152"/>
      <c r="K91" s="2152"/>
      <c r="L91" s="2152"/>
      <c r="M91" s="2152"/>
      <c r="N91" s="2152"/>
      <c r="O91" s="2152"/>
      <c r="P91" s="2152"/>
      <c r="Q91" s="2152"/>
      <c r="R91" s="2152"/>
      <c r="S91" s="2152"/>
      <c r="T91" s="2152"/>
      <c r="U91" s="2152"/>
      <c r="V91" s="2152"/>
      <c r="W91" s="2152"/>
      <c r="X91" s="2152"/>
      <c r="Y91" s="2152"/>
      <c r="Z91" s="2152"/>
      <c r="AA91" s="2152"/>
      <c r="AB91" s="2152"/>
    </row>
    <row r="92" spans="1:28" ht="16.149999999999999" customHeight="1">
      <c r="D92" s="2153"/>
      <c r="E92" s="2153"/>
      <c r="F92" s="2153"/>
      <c r="G92" s="2153"/>
      <c r="H92" s="2153"/>
      <c r="I92" s="2153"/>
      <c r="J92" s="2153"/>
      <c r="K92" s="2153"/>
      <c r="L92" s="2153"/>
      <c r="M92" s="2153"/>
      <c r="N92" s="2153"/>
      <c r="O92" s="2153"/>
      <c r="P92" s="2153"/>
      <c r="Q92" s="2153"/>
      <c r="R92" s="2153"/>
      <c r="S92" s="2153"/>
      <c r="T92" s="2153"/>
      <c r="U92" s="2153"/>
      <c r="V92" s="2153"/>
      <c r="W92" s="2153"/>
      <c r="X92" s="2153"/>
      <c r="Y92" s="2153"/>
      <c r="Z92" s="2153"/>
      <c r="AA92" s="2153"/>
      <c r="AB92" s="2153"/>
    </row>
    <row r="93" spans="1:28" ht="16.149999999999999" customHeight="1">
      <c r="D93" s="2153"/>
      <c r="E93" s="2153"/>
      <c r="F93" s="2153"/>
      <c r="G93" s="2153"/>
      <c r="H93" s="2153"/>
      <c r="I93" s="2153"/>
      <c r="J93" s="2153"/>
      <c r="K93" s="2153"/>
      <c r="L93" s="2153"/>
      <c r="M93" s="2153"/>
      <c r="N93" s="2153"/>
      <c r="O93" s="2153"/>
      <c r="P93" s="2153"/>
      <c r="Q93" s="2153"/>
      <c r="R93" s="2153"/>
      <c r="S93" s="2153"/>
      <c r="T93" s="2153"/>
      <c r="U93" s="2153"/>
      <c r="V93" s="2153"/>
      <c r="W93" s="2153"/>
      <c r="X93" s="2153"/>
      <c r="Y93" s="2153"/>
      <c r="Z93" s="2153"/>
      <c r="AA93" s="2153"/>
      <c r="AB93" s="2153"/>
    </row>
    <row r="94" spans="1:28" ht="16.149999999999999" customHeight="1">
      <c r="D94" s="2153"/>
      <c r="E94" s="2153"/>
      <c r="F94" s="2153"/>
      <c r="G94" s="2153"/>
      <c r="H94" s="2153"/>
      <c r="I94" s="2153"/>
      <c r="J94" s="2153"/>
      <c r="K94" s="2153"/>
      <c r="L94" s="2153"/>
      <c r="M94" s="2153"/>
      <c r="N94" s="2153"/>
      <c r="O94" s="2153"/>
      <c r="P94" s="2153"/>
      <c r="Q94" s="2153"/>
      <c r="R94" s="2153"/>
      <c r="S94" s="2153"/>
      <c r="T94" s="2153"/>
      <c r="U94" s="2153"/>
      <c r="V94" s="2153"/>
      <c r="W94" s="2153"/>
      <c r="X94" s="2153"/>
      <c r="Y94" s="2153"/>
      <c r="Z94" s="2153"/>
      <c r="AA94" s="2153"/>
      <c r="AB94" s="2153"/>
    </row>
    <row r="95" spans="1:28" ht="16.149999999999999" customHeight="1">
      <c r="A95" s="1022"/>
      <c r="B95" s="1022"/>
      <c r="C95" s="1022"/>
      <c r="D95" s="2154"/>
      <c r="E95" s="2154"/>
      <c r="F95" s="2154"/>
      <c r="G95" s="2154"/>
      <c r="H95" s="2154"/>
      <c r="I95" s="2154"/>
      <c r="J95" s="2154"/>
      <c r="K95" s="2154"/>
      <c r="L95" s="2154"/>
      <c r="M95" s="2154"/>
      <c r="N95" s="2154"/>
      <c r="O95" s="2154"/>
      <c r="P95" s="2154"/>
      <c r="Q95" s="2154"/>
      <c r="R95" s="2154"/>
      <c r="S95" s="2154"/>
      <c r="T95" s="2154"/>
      <c r="U95" s="2154"/>
      <c r="V95" s="2154"/>
      <c r="W95" s="2154"/>
      <c r="X95" s="2154"/>
      <c r="Y95" s="2154"/>
      <c r="Z95" s="2154"/>
      <c r="AA95" s="2154"/>
      <c r="AB95" s="2154"/>
    </row>
  </sheetData>
  <mergeCells count="27">
    <mergeCell ref="AD1:AN2"/>
    <mergeCell ref="A17:P18"/>
    <mergeCell ref="T22:AB22"/>
    <mergeCell ref="G54:AA54"/>
    <mergeCell ref="B1:M2"/>
    <mergeCell ref="X2:AB2"/>
    <mergeCell ref="A13:AB14"/>
    <mergeCell ref="V38:AB38"/>
    <mergeCell ref="O38:U38"/>
    <mergeCell ref="H38:N38"/>
    <mergeCell ref="A38:G38"/>
    <mergeCell ref="H39:N44"/>
    <mergeCell ref="A39:G39"/>
    <mergeCell ref="W21:AA21"/>
    <mergeCell ref="J84:Q84"/>
    <mergeCell ref="F72:AB73"/>
    <mergeCell ref="D91:AB95"/>
    <mergeCell ref="O39:U40"/>
    <mergeCell ref="H63:AB63"/>
    <mergeCell ref="F74:AB75"/>
    <mergeCell ref="F81:AB83"/>
    <mergeCell ref="H86:O86"/>
    <mergeCell ref="R86:Y86"/>
    <mergeCell ref="J68:Q68"/>
    <mergeCell ref="K67:R67"/>
    <mergeCell ref="O43:U44"/>
    <mergeCell ref="F88:AB90"/>
  </mergeCells>
  <phoneticPr fontId="2"/>
  <dataValidations count="1">
    <dataValidation imeMode="off" allowBlank="1" showInputMessage="1" showErrorMessage="1" sqref="A39:G39 H86:O86 R86:Y86 J68:Q68 J84:Q84 O39" xr:uid="{00000000-0002-0000-1F00-000000000000}"/>
  </dataValidations>
  <hyperlinks>
    <hyperlink ref="X2:AB2" location="作業メニュー!A1" display="作業メニュー" xr:uid="{00000000-0004-0000-1F00-000000000000}"/>
  </hyperlinks>
  <printOptions horizontalCentered="1"/>
  <pageMargins left="0.59055118110236227" right="0.39370078740157483" top="0.59055118110236227" bottom="0.39370078740157483" header="0.47244094488188981" footer="0.19685039370078741"/>
  <pageSetup paperSize="9" orientation="portrait" r:id="rId1"/>
  <headerFooter>
    <oddFooter>&amp;R250401</oddFooter>
  </headerFooter>
  <rowBreaks count="1" manualBreakCount="1">
    <brk id="47" max="2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pageSetUpPr fitToPage="1"/>
  </sheetPr>
  <dimension ref="A1:AM62"/>
  <sheetViews>
    <sheetView showGridLines="0" zoomScaleNormal="100" workbookViewId="0"/>
  </sheetViews>
  <sheetFormatPr defaultColWidth="2.83203125" defaultRowHeight="15"/>
  <cols>
    <col min="1" max="25" width="3.83203125" style="542" customWidth="1"/>
    <col min="26" max="16384" width="2.83203125" style="542"/>
  </cols>
  <sheetData>
    <row r="1" spans="1:35" s="366" customFormat="1" ht="38.25" customHeight="1" thickBot="1">
      <c r="A1" s="631" t="s">
        <v>1898</v>
      </c>
      <c r="B1" s="632"/>
      <c r="C1" s="632"/>
      <c r="D1" s="632"/>
      <c r="E1" s="632"/>
      <c r="F1" s="632"/>
      <c r="G1" s="632"/>
      <c r="H1" s="632"/>
      <c r="I1" s="632"/>
      <c r="J1" s="632"/>
      <c r="K1" s="632"/>
      <c r="L1" s="632"/>
      <c r="M1" s="632"/>
      <c r="N1" s="632"/>
      <c r="O1" s="632"/>
      <c r="P1" s="632"/>
      <c r="Q1" s="632"/>
      <c r="R1" s="633" t="s">
        <v>64</v>
      </c>
      <c r="S1" s="633"/>
      <c r="T1" s="633"/>
      <c r="U1" s="633"/>
      <c r="V1" s="633"/>
      <c r="W1" s="633"/>
      <c r="X1" s="632"/>
      <c r="Y1" s="634" t="s">
        <v>549</v>
      </c>
      <c r="Z1" s="632"/>
      <c r="AA1" s="632"/>
      <c r="AB1" s="632"/>
      <c r="AC1" s="632"/>
      <c r="AD1" s="632"/>
      <c r="AI1" s="367"/>
    </row>
    <row r="2" spans="1:35" ht="11.25" customHeight="1" thickTop="1">
      <c r="A2" s="639" t="s">
        <v>3657</v>
      </c>
      <c r="B2" s="640"/>
      <c r="C2" s="640"/>
      <c r="D2" s="640"/>
      <c r="E2" s="640"/>
      <c r="F2" s="640"/>
      <c r="G2" s="640"/>
      <c r="H2" s="640"/>
      <c r="I2" s="640"/>
      <c r="J2" s="640"/>
      <c r="K2" s="640"/>
      <c r="L2" s="640"/>
      <c r="M2" s="640"/>
      <c r="N2" s="640"/>
      <c r="O2" s="640"/>
      <c r="P2" s="640"/>
      <c r="Q2" s="640"/>
      <c r="R2" s="640"/>
      <c r="S2" s="640"/>
      <c r="T2" s="640"/>
      <c r="U2" s="640"/>
      <c r="V2" s="640"/>
      <c r="W2" s="640"/>
      <c r="X2" s="640"/>
      <c r="Y2" s="640"/>
      <c r="Z2" s="541"/>
      <c r="AA2" s="541"/>
      <c r="AB2" s="541"/>
      <c r="AC2" s="541"/>
      <c r="AD2" s="541"/>
      <c r="AE2" s="541"/>
    </row>
    <row r="3" spans="1:35" ht="20.25" customHeight="1">
      <c r="A3" s="641" t="s">
        <v>3658</v>
      </c>
      <c r="B3" s="642"/>
      <c r="C3" s="642"/>
      <c r="D3" s="642"/>
      <c r="E3" s="642"/>
      <c r="F3" s="642"/>
      <c r="G3" s="642"/>
      <c r="H3" s="642"/>
      <c r="I3" s="642"/>
      <c r="J3" s="642"/>
      <c r="K3" s="642"/>
      <c r="L3" s="642"/>
      <c r="M3" s="642"/>
      <c r="N3" s="642"/>
      <c r="O3" s="642"/>
      <c r="P3" s="642"/>
      <c r="Q3" s="642"/>
      <c r="R3" s="642"/>
      <c r="S3" s="642"/>
      <c r="T3" s="642"/>
      <c r="U3" s="642"/>
      <c r="V3" s="642"/>
      <c r="W3" s="642"/>
      <c r="X3" s="642"/>
      <c r="Y3" s="642"/>
      <c r="Z3" s="635"/>
      <c r="AA3" s="635"/>
      <c r="AB3" s="635"/>
      <c r="AC3" s="635"/>
      <c r="AD3" s="635"/>
      <c r="AE3" s="541"/>
    </row>
    <row r="4" spans="1:35" ht="10.5" customHeight="1">
      <c r="A4" s="642" t="s">
        <v>3659</v>
      </c>
      <c r="B4" s="642"/>
      <c r="C4" s="642"/>
      <c r="D4" s="642"/>
      <c r="E4" s="642"/>
      <c r="F4" s="642"/>
      <c r="G4" s="642"/>
      <c r="H4" s="642"/>
      <c r="I4" s="642"/>
      <c r="J4" s="642"/>
      <c r="K4" s="642"/>
      <c r="L4" s="642"/>
      <c r="M4" s="642"/>
      <c r="N4" s="642"/>
      <c r="O4" s="642"/>
      <c r="P4" s="642"/>
      <c r="Q4" s="642"/>
      <c r="R4" s="642"/>
      <c r="S4" s="642"/>
      <c r="T4" s="642"/>
      <c r="U4" s="642"/>
      <c r="V4" s="642"/>
      <c r="W4" s="642"/>
      <c r="X4" s="642"/>
      <c r="Y4" s="642"/>
      <c r="Z4" s="636"/>
      <c r="AA4" s="636"/>
      <c r="AB4" s="636"/>
      <c r="AC4" s="636"/>
      <c r="AD4" s="636"/>
      <c r="AE4" s="541"/>
    </row>
    <row r="5" spans="1:35" s="544" customFormat="1" ht="19.5" customHeight="1">
      <c r="A5" s="643"/>
      <c r="B5" s="643"/>
      <c r="C5" s="643"/>
      <c r="D5" s="643"/>
      <c r="E5" s="643"/>
      <c r="F5" s="643"/>
      <c r="G5" s="643"/>
      <c r="H5" s="643"/>
      <c r="I5" s="643"/>
      <c r="J5" s="643"/>
      <c r="K5" s="643"/>
      <c r="L5" s="643"/>
      <c r="M5" s="643"/>
      <c r="N5" s="643"/>
      <c r="O5" s="643"/>
      <c r="P5" s="643"/>
      <c r="Q5" s="643"/>
      <c r="R5" s="643"/>
      <c r="S5" s="643"/>
      <c r="T5" s="643"/>
      <c r="U5" s="643"/>
      <c r="V5" s="643"/>
      <c r="W5" s="643"/>
      <c r="X5" s="643"/>
      <c r="Y5" s="643"/>
      <c r="Z5" s="543"/>
      <c r="AA5" s="543"/>
      <c r="AB5" s="543"/>
      <c r="AC5" s="543"/>
      <c r="AD5" s="543"/>
      <c r="AE5" s="543"/>
    </row>
    <row r="6" spans="1:35" s="544" customFormat="1" ht="19.5" customHeight="1">
      <c r="A6" s="644"/>
      <c r="B6" s="645"/>
      <c r="C6" s="645"/>
      <c r="D6" s="645"/>
      <c r="E6" s="645"/>
      <c r="F6" s="645"/>
      <c r="G6" s="645"/>
      <c r="H6" s="645"/>
      <c r="I6" s="645"/>
      <c r="J6" s="645"/>
      <c r="K6" s="645"/>
      <c r="L6" s="645"/>
      <c r="M6" s="645"/>
      <c r="N6" s="645"/>
      <c r="O6" s="645"/>
      <c r="P6" s="645"/>
      <c r="Q6" s="646"/>
      <c r="R6" s="647"/>
      <c r="S6" s="647"/>
      <c r="T6" s="648"/>
      <c r="U6" s="648"/>
      <c r="V6" s="648"/>
      <c r="W6" s="648"/>
      <c r="X6" s="648"/>
      <c r="Y6" s="649"/>
      <c r="Z6" s="543"/>
      <c r="AA6" s="543"/>
      <c r="AB6" s="543"/>
      <c r="AC6" s="543"/>
      <c r="AD6" s="543"/>
      <c r="AE6" s="543"/>
    </row>
    <row r="7" spans="1:35" s="544" customFormat="1" ht="19.5" customHeight="1">
      <c r="A7" s="650" t="s">
        <v>3701</v>
      </c>
      <c r="B7" s="651"/>
      <c r="C7" s="651"/>
      <c r="D7" s="651"/>
      <c r="E7" s="651"/>
      <c r="F7" s="651"/>
      <c r="G7" s="651"/>
      <c r="H7" s="651"/>
      <c r="I7" s="651"/>
      <c r="J7" s="651"/>
      <c r="K7" s="651"/>
      <c r="L7" s="651"/>
      <c r="M7" s="651"/>
      <c r="N7" s="651"/>
      <c r="O7" s="651"/>
      <c r="P7" s="651"/>
      <c r="Q7" s="651"/>
      <c r="R7" s="652"/>
      <c r="S7" s="653"/>
      <c r="T7" s="640"/>
      <c r="U7" s="640"/>
      <c r="V7" s="640"/>
      <c r="W7" s="640"/>
      <c r="X7" s="640"/>
      <c r="Y7" s="654"/>
      <c r="Z7" s="543"/>
      <c r="AA7" s="543"/>
      <c r="AB7" s="543"/>
      <c r="AC7" s="543"/>
      <c r="AD7" s="543"/>
      <c r="AE7" s="543"/>
    </row>
    <row r="8" spans="1:35" s="544" customFormat="1" ht="19.5" customHeight="1">
      <c r="A8" s="650" t="s">
        <v>3660</v>
      </c>
      <c r="B8" s="651"/>
      <c r="C8" s="651"/>
      <c r="D8" s="651"/>
      <c r="E8" s="651"/>
      <c r="F8" s="651"/>
      <c r="G8" s="651"/>
      <c r="H8" s="651"/>
      <c r="I8" s="651"/>
      <c r="J8" s="651"/>
      <c r="K8" s="651"/>
      <c r="L8" s="651"/>
      <c r="M8" s="651"/>
      <c r="N8" s="651"/>
      <c r="O8" s="651"/>
      <c r="P8" s="651"/>
      <c r="Q8" s="651"/>
      <c r="R8" s="653"/>
      <c r="S8" s="653"/>
      <c r="T8" s="640"/>
      <c r="U8" s="323"/>
      <c r="V8" s="323"/>
      <c r="W8" s="640"/>
      <c r="X8" s="323"/>
      <c r="Y8" s="844"/>
      <c r="Z8" s="543"/>
      <c r="AA8" s="543"/>
      <c r="AB8" s="543"/>
      <c r="AC8" s="543"/>
      <c r="AD8" s="543"/>
      <c r="AE8" s="543"/>
    </row>
    <row r="9" spans="1:35" s="544" customFormat="1" ht="19.5" customHeight="1">
      <c r="A9" s="655"/>
      <c r="B9" s="2198" t="s">
        <v>2941</v>
      </c>
      <c r="C9" s="2199"/>
      <c r="D9" s="2199"/>
      <c r="E9" s="2199"/>
      <c r="F9" s="2199"/>
      <c r="G9" s="2199"/>
      <c r="H9" s="2199"/>
      <c r="I9" s="2199"/>
      <c r="J9" s="2199"/>
      <c r="K9" s="2199"/>
      <c r="L9" s="2199"/>
      <c r="M9" s="2199"/>
      <c r="N9" s="651"/>
      <c r="O9" s="651"/>
      <c r="P9" s="651"/>
      <c r="Q9" s="651"/>
      <c r="R9" s="653"/>
      <c r="S9" s="653"/>
      <c r="T9" s="658"/>
      <c r="U9" s="658"/>
      <c r="V9" s="653"/>
      <c r="W9" s="653"/>
      <c r="X9" s="653"/>
      <c r="Y9" s="659"/>
      <c r="Z9" s="543"/>
      <c r="AA9" s="543"/>
      <c r="AB9" s="543"/>
      <c r="AC9" s="543"/>
      <c r="AD9" s="543"/>
      <c r="AE9" s="543"/>
    </row>
    <row r="10" spans="1:35" s="544" customFormat="1" ht="19.5" customHeight="1">
      <c r="A10" s="655"/>
      <c r="B10" s="2198"/>
      <c r="C10" s="2199"/>
      <c r="D10" s="2199"/>
      <c r="E10" s="2199"/>
      <c r="F10" s="2199"/>
      <c r="G10" s="2199"/>
      <c r="H10" s="2199"/>
      <c r="I10" s="2199"/>
      <c r="J10" s="2199"/>
      <c r="K10" s="2199"/>
      <c r="L10" s="2199"/>
      <c r="M10" s="2199"/>
      <c r="N10" s="651"/>
      <c r="O10" s="651"/>
      <c r="P10" s="651"/>
      <c r="Q10" s="651"/>
      <c r="R10" s="660" t="s">
        <v>2942</v>
      </c>
      <c r="S10" s="653"/>
      <c r="T10" s="658"/>
      <c r="U10" s="658"/>
      <c r="V10" s="653"/>
      <c r="W10" s="653"/>
      <c r="X10" s="653"/>
      <c r="Y10" s="659"/>
      <c r="Z10" s="543"/>
      <c r="AA10" s="543"/>
      <c r="AB10" s="543"/>
      <c r="AC10" s="543"/>
      <c r="AD10" s="543"/>
      <c r="AE10" s="543"/>
    </row>
    <row r="11" spans="1:35" s="544" customFormat="1" ht="19.5" customHeight="1">
      <c r="A11" s="655"/>
      <c r="B11" s="656"/>
      <c r="C11" s="657"/>
      <c r="D11" s="657"/>
      <c r="E11" s="657"/>
      <c r="F11" s="657"/>
      <c r="G11" s="657"/>
      <c r="H11" s="657"/>
      <c r="I11" s="657"/>
      <c r="J11" s="657"/>
      <c r="K11" s="657"/>
      <c r="L11" s="657"/>
      <c r="M11" s="657"/>
      <c r="N11" s="651"/>
      <c r="O11" s="651"/>
      <c r="P11" s="651"/>
      <c r="Q11" s="651"/>
      <c r="R11" s="653"/>
      <c r="S11" s="653"/>
      <c r="T11" s="658"/>
      <c r="U11" s="658"/>
      <c r="V11" s="653"/>
      <c r="W11" s="653"/>
      <c r="X11" s="653"/>
      <c r="Y11" s="659"/>
      <c r="Z11" s="543"/>
      <c r="AA11" s="543"/>
      <c r="AB11" s="543"/>
      <c r="AC11" s="543"/>
      <c r="AD11" s="543"/>
      <c r="AE11" s="543"/>
    </row>
    <row r="12" spans="1:35" s="544" customFormat="1" ht="19.5" customHeight="1">
      <c r="A12" s="655"/>
      <c r="B12" s="656"/>
      <c r="C12" s="657"/>
      <c r="D12" s="657"/>
      <c r="E12" s="657"/>
      <c r="F12" s="657"/>
      <c r="G12" s="657"/>
      <c r="H12" s="657"/>
      <c r="I12" s="657"/>
      <c r="J12" s="657"/>
      <c r="K12" s="657"/>
      <c r="L12" s="657"/>
      <c r="M12" s="660" t="s">
        <v>2457</v>
      </c>
      <c r="N12" s="651"/>
      <c r="O12" s="651"/>
      <c r="P12" s="651"/>
      <c r="Q12" s="651"/>
      <c r="R12" s="640" t="s">
        <v>2456</v>
      </c>
      <c r="S12" s="653"/>
      <c r="T12" s="658"/>
      <c r="U12" s="658"/>
      <c r="V12" s="653"/>
      <c r="W12" s="653"/>
      <c r="X12" s="653"/>
      <c r="Y12" s="659"/>
      <c r="Z12" s="543"/>
      <c r="AA12" s="543"/>
      <c r="AB12" s="543"/>
      <c r="AC12" s="543"/>
      <c r="AD12" s="543"/>
      <c r="AE12" s="543"/>
    </row>
    <row r="13" spans="1:35" s="544" customFormat="1" ht="19.5" customHeight="1">
      <c r="A13" s="655"/>
      <c r="B13" s="656"/>
      <c r="C13" s="657"/>
      <c r="D13" s="657"/>
      <c r="E13" s="657"/>
      <c r="F13" s="657"/>
      <c r="G13" s="657"/>
      <c r="H13" s="657"/>
      <c r="I13" s="657"/>
      <c r="J13" s="657"/>
      <c r="K13" s="657"/>
      <c r="L13" s="657"/>
      <c r="M13" s="660"/>
      <c r="N13" s="651"/>
      <c r="O13" s="651"/>
      <c r="P13" s="651"/>
      <c r="Q13" s="651"/>
      <c r="R13" s="640"/>
      <c r="S13" s="653"/>
      <c r="T13" s="658"/>
      <c r="U13" s="658"/>
      <c r="V13" s="653"/>
      <c r="W13" s="653"/>
      <c r="X13" s="653"/>
      <c r="Y13" s="659"/>
      <c r="Z13" s="543"/>
      <c r="AA13" s="543"/>
      <c r="AB13" s="543"/>
      <c r="AC13" s="543"/>
      <c r="AD13" s="543"/>
      <c r="AE13" s="543"/>
    </row>
    <row r="14" spans="1:35" s="544" customFormat="1" ht="19.5" customHeight="1">
      <c r="A14" s="661"/>
      <c r="B14" s="662"/>
      <c r="C14" s="662"/>
      <c r="D14" s="662"/>
      <c r="E14" s="662"/>
      <c r="F14" s="662"/>
      <c r="G14" s="662"/>
      <c r="H14" s="663"/>
      <c r="I14" s="662"/>
      <c r="J14" s="662"/>
      <c r="K14" s="662"/>
      <c r="L14" s="640"/>
      <c r="M14" s="662" t="s">
        <v>2455</v>
      </c>
      <c r="N14" s="640"/>
      <c r="O14" s="662"/>
      <c r="P14" s="662"/>
      <c r="Q14" s="662"/>
      <c r="R14" s="664"/>
      <c r="S14" s="664"/>
      <c r="T14" s="665"/>
      <c r="U14" s="665"/>
      <c r="V14" s="664"/>
      <c r="W14" s="664"/>
      <c r="X14" s="664"/>
      <c r="Y14" s="666"/>
      <c r="Z14" s="543"/>
      <c r="AA14" s="543"/>
      <c r="AB14" s="543"/>
      <c r="AC14" s="543"/>
      <c r="AD14" s="543"/>
      <c r="AE14" s="543"/>
    </row>
    <row r="15" spans="1:35" s="544" customFormat="1" ht="19.5" customHeight="1">
      <c r="A15" s="2200" t="s">
        <v>2454</v>
      </c>
      <c r="B15" s="2201"/>
      <c r="C15" s="667" t="s">
        <v>2491</v>
      </c>
      <c r="D15" s="667"/>
      <c r="E15" s="667"/>
      <c r="F15" s="667"/>
      <c r="G15" s="667"/>
      <c r="H15" s="668"/>
      <c r="I15" s="667"/>
      <c r="J15" s="667" t="s">
        <v>2942</v>
      </c>
      <c r="K15" s="667"/>
      <c r="L15" s="667"/>
      <c r="M15" s="667"/>
      <c r="N15" s="667"/>
      <c r="O15" s="667"/>
      <c r="P15" s="667"/>
      <c r="Q15" s="667"/>
      <c r="R15" s="663" t="s">
        <v>2451</v>
      </c>
      <c r="S15" s="663"/>
      <c r="T15" s="669"/>
      <c r="U15" s="663"/>
      <c r="V15" s="663"/>
      <c r="W15" s="669"/>
      <c r="X15" s="663"/>
      <c r="Y15" s="670" t="s">
        <v>113</v>
      </c>
      <c r="Z15" s="543"/>
      <c r="AA15" s="543"/>
      <c r="AB15" s="543"/>
      <c r="AC15" s="543"/>
      <c r="AD15" s="543"/>
      <c r="AE15" s="543"/>
    </row>
    <row r="16" spans="1:35" s="544" customFormat="1" ht="19.5" customHeight="1">
      <c r="A16" s="2200" t="s">
        <v>2557</v>
      </c>
      <c r="B16" s="2201"/>
      <c r="C16" s="667" t="s">
        <v>2943</v>
      </c>
      <c r="D16" s="667"/>
      <c r="E16" s="667"/>
      <c r="F16" s="667"/>
      <c r="G16" s="667"/>
      <c r="H16" s="668"/>
      <c r="I16" s="667"/>
      <c r="J16" s="667"/>
      <c r="K16" s="667"/>
      <c r="L16" s="667"/>
      <c r="M16" s="667"/>
      <c r="N16" s="667"/>
      <c r="O16" s="667"/>
      <c r="P16" s="667"/>
      <c r="Q16" s="667"/>
      <c r="R16" s="667"/>
      <c r="S16" s="667"/>
      <c r="T16" s="667"/>
      <c r="U16" s="667"/>
      <c r="V16" s="667"/>
      <c r="W16" s="667"/>
      <c r="X16" s="667"/>
      <c r="Y16" s="668"/>
      <c r="Z16" s="543"/>
      <c r="AA16" s="543"/>
      <c r="AB16" s="543"/>
      <c r="AC16" s="543"/>
      <c r="AD16" s="543"/>
      <c r="AE16" s="543"/>
    </row>
    <row r="17" spans="1:39" s="544" customFormat="1" ht="19.5" customHeight="1">
      <c r="A17" s="2200" t="s">
        <v>2556</v>
      </c>
      <c r="B17" s="2201"/>
      <c r="C17" s="667" t="s">
        <v>2448</v>
      </c>
      <c r="D17" s="667"/>
      <c r="E17" s="667"/>
      <c r="F17" s="667"/>
      <c r="G17" s="667"/>
      <c r="H17" s="668"/>
      <c r="I17" s="667"/>
      <c r="J17" s="667"/>
      <c r="K17" s="667"/>
      <c r="L17" s="667"/>
      <c r="M17" s="667"/>
      <c r="N17" s="667"/>
      <c r="O17" s="667"/>
      <c r="P17" s="667"/>
      <c r="Q17" s="667"/>
      <c r="R17" s="667"/>
      <c r="S17" s="667"/>
      <c r="T17" s="667"/>
      <c r="U17" s="667"/>
      <c r="V17" s="667"/>
      <c r="W17" s="667"/>
      <c r="X17" s="667"/>
      <c r="Y17" s="668"/>
      <c r="Z17" s="637"/>
      <c r="AA17" s="637"/>
      <c r="AB17" s="637"/>
      <c r="AC17" s="637"/>
      <c r="AD17" s="637"/>
      <c r="AE17" s="543"/>
    </row>
    <row r="18" spans="1:39" s="544" customFormat="1" ht="19.5" customHeight="1">
      <c r="A18" s="2202" t="s">
        <v>2555</v>
      </c>
      <c r="B18" s="2203"/>
      <c r="C18" s="671" t="s">
        <v>3661</v>
      </c>
      <c r="D18" s="645"/>
      <c r="E18" s="645"/>
      <c r="F18" s="645"/>
      <c r="G18" s="645"/>
      <c r="H18" s="645"/>
      <c r="I18" s="645"/>
      <c r="J18" s="645"/>
      <c r="K18" s="645"/>
      <c r="L18" s="645"/>
      <c r="M18" s="645"/>
      <c r="N18" s="645"/>
      <c r="O18" s="645"/>
      <c r="P18" s="645"/>
      <c r="Q18" s="645"/>
      <c r="R18" s="645"/>
      <c r="S18" s="645"/>
      <c r="T18" s="645"/>
      <c r="U18" s="645"/>
      <c r="V18" s="645"/>
      <c r="W18" s="645"/>
      <c r="X18" s="645"/>
      <c r="Y18" s="672"/>
      <c r="Z18" s="543"/>
      <c r="AA18" s="543"/>
      <c r="AB18" s="543"/>
      <c r="AC18" s="543"/>
      <c r="AD18" s="637"/>
      <c r="AE18" s="543"/>
    </row>
    <row r="19" spans="1:39" s="544" customFormat="1" ht="19.5" customHeight="1">
      <c r="A19" s="673"/>
      <c r="B19" s="662"/>
      <c r="C19" s="662"/>
      <c r="D19" s="662"/>
      <c r="E19" s="662"/>
      <c r="F19" s="662"/>
      <c r="G19" s="662"/>
      <c r="H19" s="662"/>
      <c r="I19" s="662"/>
      <c r="J19" s="662"/>
      <c r="K19" s="662"/>
      <c r="L19" s="662"/>
      <c r="M19" s="662"/>
      <c r="N19" s="662"/>
      <c r="O19" s="662"/>
      <c r="P19" s="662"/>
      <c r="Q19" s="662"/>
      <c r="R19" s="662"/>
      <c r="S19" s="662"/>
      <c r="T19" s="662"/>
      <c r="U19" s="662"/>
      <c r="V19" s="662"/>
      <c r="W19" s="662"/>
      <c r="X19" s="662"/>
      <c r="Y19" s="674"/>
      <c r="Z19" s="543"/>
      <c r="AA19" s="543"/>
      <c r="AB19" s="543"/>
      <c r="AC19" s="543"/>
      <c r="AD19" s="543"/>
      <c r="AE19" s="543"/>
    </row>
    <row r="20" spans="1:39" s="544" customFormat="1" ht="19.5" customHeight="1">
      <c r="A20" s="673"/>
      <c r="B20" s="662"/>
      <c r="C20" s="662"/>
      <c r="D20" s="662"/>
      <c r="E20" s="662"/>
      <c r="F20" s="662"/>
      <c r="G20" s="662"/>
      <c r="H20" s="662"/>
      <c r="I20" s="662"/>
      <c r="J20" s="662"/>
      <c r="K20" s="662"/>
      <c r="L20" s="662"/>
      <c r="M20" s="662"/>
      <c r="N20" s="662"/>
      <c r="O20" s="662"/>
      <c r="P20" s="662"/>
      <c r="Q20" s="662"/>
      <c r="R20" s="662"/>
      <c r="S20" s="662"/>
      <c r="T20" s="662"/>
      <c r="U20" s="662"/>
      <c r="V20" s="662"/>
      <c r="W20" s="662"/>
      <c r="X20" s="662"/>
      <c r="Y20" s="674"/>
      <c r="Z20" s="543"/>
      <c r="AA20" s="543"/>
      <c r="AB20" s="543"/>
      <c r="AC20" s="543"/>
      <c r="AD20" s="543"/>
      <c r="AE20" s="543"/>
    </row>
    <row r="21" spans="1:39" s="544" customFormat="1" ht="19.5" customHeight="1">
      <c r="A21" s="673"/>
      <c r="B21" s="662"/>
      <c r="C21" s="662"/>
      <c r="D21" s="662"/>
      <c r="E21" s="662"/>
      <c r="F21" s="662"/>
      <c r="G21" s="662"/>
      <c r="H21" s="662"/>
      <c r="I21" s="662"/>
      <c r="J21" s="662"/>
      <c r="K21" s="662"/>
      <c r="L21" s="662"/>
      <c r="M21" s="662"/>
      <c r="N21" s="662"/>
      <c r="O21" s="662"/>
      <c r="P21" s="662"/>
      <c r="Q21" s="662"/>
      <c r="R21" s="662"/>
      <c r="S21" s="662"/>
      <c r="T21" s="662"/>
      <c r="U21" s="662"/>
      <c r="V21" s="662"/>
      <c r="W21" s="662"/>
      <c r="X21" s="662"/>
      <c r="Y21" s="674"/>
      <c r="Z21" s="543"/>
      <c r="AA21" s="543"/>
      <c r="AB21" s="543"/>
      <c r="AC21" s="543"/>
      <c r="AD21" s="543"/>
      <c r="AE21" s="543"/>
    </row>
    <row r="22" spans="1:39" s="544" customFormat="1" ht="19.5" customHeight="1">
      <c r="A22" s="673"/>
      <c r="B22" s="662"/>
      <c r="C22" s="662"/>
      <c r="D22" s="662"/>
      <c r="E22" s="662"/>
      <c r="F22" s="662"/>
      <c r="G22" s="662"/>
      <c r="H22" s="662"/>
      <c r="I22" s="662"/>
      <c r="J22" s="662"/>
      <c r="K22" s="662"/>
      <c r="L22" s="662"/>
      <c r="M22" s="662"/>
      <c r="N22" s="662"/>
      <c r="O22" s="662"/>
      <c r="P22" s="662"/>
      <c r="Q22" s="662"/>
      <c r="R22" s="662"/>
      <c r="S22" s="662"/>
      <c r="T22" s="662"/>
      <c r="U22" s="662"/>
      <c r="V22" s="662"/>
      <c r="W22" s="662"/>
      <c r="X22" s="662"/>
      <c r="Y22" s="674"/>
      <c r="Z22" s="543"/>
      <c r="AA22" s="543"/>
      <c r="AB22" s="543"/>
      <c r="AC22" s="543"/>
      <c r="AD22" s="543"/>
      <c r="AE22" s="543"/>
    </row>
    <row r="23" spans="1:39" s="544" customFormat="1" ht="19.5" customHeight="1">
      <c r="A23" s="673"/>
      <c r="B23" s="662"/>
      <c r="C23" s="662"/>
      <c r="D23" s="662"/>
      <c r="E23" s="662"/>
      <c r="F23" s="662"/>
      <c r="G23" s="662"/>
      <c r="H23" s="662"/>
      <c r="I23" s="662"/>
      <c r="J23" s="662"/>
      <c r="K23" s="662"/>
      <c r="L23" s="662"/>
      <c r="M23" s="662"/>
      <c r="N23" s="662"/>
      <c r="O23" s="662"/>
      <c r="P23" s="662"/>
      <c r="Q23" s="662"/>
      <c r="R23" s="662"/>
      <c r="S23" s="662"/>
      <c r="T23" s="662"/>
      <c r="U23" s="662"/>
      <c r="V23" s="662"/>
      <c r="W23" s="662"/>
      <c r="X23" s="662"/>
      <c r="Y23" s="674"/>
      <c r="Z23" s="543"/>
      <c r="AA23" s="543"/>
      <c r="AB23" s="543"/>
      <c r="AC23" s="543"/>
      <c r="AD23" s="543"/>
      <c r="AE23" s="543"/>
    </row>
    <row r="24" spans="1:39" s="544" customFormat="1" ht="19.5" customHeight="1">
      <c r="A24" s="673"/>
      <c r="B24" s="662"/>
      <c r="C24" s="662"/>
      <c r="D24" s="662"/>
      <c r="E24" s="662"/>
      <c r="F24" s="662"/>
      <c r="G24" s="662"/>
      <c r="H24" s="662"/>
      <c r="I24" s="662"/>
      <c r="J24" s="662"/>
      <c r="K24" s="662"/>
      <c r="L24" s="662"/>
      <c r="M24" s="662"/>
      <c r="N24" s="662"/>
      <c r="O24" s="662"/>
      <c r="P24" s="662"/>
      <c r="Q24" s="662"/>
      <c r="R24" s="662"/>
      <c r="S24" s="662"/>
      <c r="T24" s="662"/>
      <c r="U24" s="662"/>
      <c r="V24" s="662"/>
      <c r="W24" s="662"/>
      <c r="X24" s="662"/>
      <c r="Y24" s="674"/>
      <c r="Z24" s="543"/>
      <c r="AA24" s="543"/>
      <c r="AB24" s="543"/>
      <c r="AC24" s="543"/>
      <c r="AD24" s="543"/>
      <c r="AE24" s="543"/>
      <c r="AM24" s="594"/>
    </row>
    <row r="25" spans="1:39" s="544" customFormat="1" ht="19.5" customHeight="1">
      <c r="A25" s="673"/>
      <c r="B25" s="662"/>
      <c r="C25" s="662"/>
      <c r="D25" s="662"/>
      <c r="E25" s="662"/>
      <c r="F25" s="662"/>
      <c r="G25" s="662"/>
      <c r="H25" s="662"/>
      <c r="I25" s="662"/>
      <c r="J25" s="662"/>
      <c r="K25" s="662"/>
      <c r="L25" s="662"/>
      <c r="M25" s="662"/>
      <c r="N25" s="662"/>
      <c r="O25" s="662"/>
      <c r="P25" s="662"/>
      <c r="Q25" s="662"/>
      <c r="R25" s="662"/>
      <c r="S25" s="662"/>
      <c r="T25" s="662"/>
      <c r="U25" s="662"/>
      <c r="V25" s="662"/>
      <c r="W25" s="662"/>
      <c r="X25" s="662"/>
      <c r="Y25" s="674"/>
      <c r="Z25" s="543"/>
      <c r="AA25" s="543"/>
      <c r="AB25" s="543"/>
      <c r="AC25" s="543"/>
      <c r="AD25" s="543"/>
      <c r="AE25" s="543"/>
    </row>
    <row r="26" spans="1:39" s="544" customFormat="1" ht="19.5" customHeight="1">
      <c r="A26" s="673"/>
      <c r="B26" s="662"/>
      <c r="C26" s="662"/>
      <c r="D26" s="662"/>
      <c r="E26" s="662"/>
      <c r="F26" s="662"/>
      <c r="G26" s="662"/>
      <c r="H26" s="662"/>
      <c r="I26" s="662"/>
      <c r="J26" s="662"/>
      <c r="K26" s="662"/>
      <c r="L26" s="662"/>
      <c r="M26" s="662"/>
      <c r="N26" s="662"/>
      <c r="O26" s="662"/>
      <c r="P26" s="662"/>
      <c r="Q26" s="662"/>
      <c r="R26" s="662"/>
      <c r="S26" s="662"/>
      <c r="T26" s="662"/>
      <c r="U26" s="662"/>
      <c r="V26" s="662"/>
      <c r="W26" s="662"/>
      <c r="X26" s="662"/>
      <c r="Y26" s="674"/>
      <c r="Z26" s="543"/>
      <c r="AA26" s="543"/>
      <c r="AB26" s="543"/>
      <c r="AC26" s="543"/>
      <c r="AD26" s="543"/>
      <c r="AE26" s="543"/>
    </row>
    <row r="27" spans="1:39" s="544" customFormat="1" ht="19.5" customHeight="1">
      <c r="A27" s="673"/>
      <c r="B27" s="662"/>
      <c r="C27" s="662"/>
      <c r="D27" s="662"/>
      <c r="E27" s="662"/>
      <c r="F27" s="662"/>
      <c r="G27" s="662"/>
      <c r="H27" s="662"/>
      <c r="I27" s="662"/>
      <c r="J27" s="662"/>
      <c r="K27" s="662"/>
      <c r="L27" s="662"/>
      <c r="M27" s="662"/>
      <c r="N27" s="662"/>
      <c r="O27" s="662"/>
      <c r="P27" s="662"/>
      <c r="Q27" s="662"/>
      <c r="R27" s="662"/>
      <c r="S27" s="662"/>
      <c r="T27" s="662"/>
      <c r="U27" s="662"/>
      <c r="V27" s="662"/>
      <c r="W27" s="662"/>
      <c r="X27" s="662"/>
      <c r="Y27" s="674"/>
      <c r="Z27" s="543"/>
      <c r="AA27" s="543"/>
      <c r="AB27" s="543"/>
      <c r="AC27" s="543"/>
      <c r="AD27" s="543"/>
      <c r="AE27" s="543"/>
    </row>
    <row r="28" spans="1:39" s="544" customFormat="1" ht="19.5" customHeight="1">
      <c r="A28" s="673"/>
      <c r="B28" s="662"/>
      <c r="C28" s="662"/>
      <c r="D28" s="662"/>
      <c r="E28" s="662"/>
      <c r="F28" s="662"/>
      <c r="G28" s="662"/>
      <c r="H28" s="662"/>
      <c r="I28" s="662"/>
      <c r="J28" s="662"/>
      <c r="K28" s="662"/>
      <c r="L28" s="662"/>
      <c r="M28" s="662"/>
      <c r="N28" s="662"/>
      <c r="O28" s="662"/>
      <c r="P28" s="662"/>
      <c r="Q28" s="662"/>
      <c r="R28" s="662"/>
      <c r="S28" s="662"/>
      <c r="T28" s="662"/>
      <c r="U28" s="662"/>
      <c r="V28" s="662"/>
      <c r="W28" s="662"/>
      <c r="X28" s="662"/>
      <c r="Y28" s="674"/>
      <c r="Z28" s="543"/>
      <c r="AA28" s="543"/>
      <c r="AB28" s="543"/>
      <c r="AC28" s="543"/>
      <c r="AD28" s="543"/>
      <c r="AE28" s="543"/>
    </row>
    <row r="29" spans="1:39" s="544" customFormat="1" ht="19.5" customHeight="1">
      <c r="A29" s="661"/>
      <c r="B29" s="663"/>
      <c r="C29" s="663"/>
      <c r="D29" s="663"/>
      <c r="E29" s="663"/>
      <c r="F29" s="663"/>
      <c r="G29" s="663"/>
      <c r="H29" s="663"/>
      <c r="I29" s="663"/>
      <c r="J29" s="663"/>
      <c r="K29" s="663"/>
      <c r="L29" s="663"/>
      <c r="M29" s="663"/>
      <c r="N29" s="663"/>
      <c r="O29" s="663"/>
      <c r="P29" s="663"/>
      <c r="Q29" s="663"/>
      <c r="R29" s="663"/>
      <c r="S29" s="663"/>
      <c r="T29" s="663"/>
      <c r="U29" s="663"/>
      <c r="V29" s="663"/>
      <c r="W29" s="663"/>
      <c r="X29" s="663"/>
      <c r="Y29" s="670"/>
      <c r="Z29" s="543"/>
      <c r="AA29" s="543"/>
      <c r="AB29" s="543"/>
      <c r="AC29" s="543"/>
      <c r="AD29" s="543"/>
      <c r="AE29" s="543"/>
    </row>
    <row r="30" spans="1:39" s="544" customFormat="1" ht="19.5" customHeight="1">
      <c r="A30" s="2204" t="s">
        <v>3662</v>
      </c>
      <c r="B30" s="2205"/>
      <c r="C30" s="671" t="s">
        <v>3663</v>
      </c>
      <c r="D30" s="662"/>
      <c r="E30" s="662"/>
      <c r="F30" s="662"/>
      <c r="G30" s="662"/>
      <c r="H30" s="662"/>
      <c r="I30" s="662"/>
      <c r="J30" s="662"/>
      <c r="K30" s="662"/>
      <c r="L30" s="662"/>
      <c r="M30" s="662"/>
      <c r="N30" s="662"/>
      <c r="O30" s="662"/>
      <c r="P30" s="662"/>
      <c r="Q30" s="662"/>
      <c r="R30" s="662"/>
      <c r="S30" s="662"/>
      <c r="T30" s="662"/>
      <c r="U30" s="662"/>
      <c r="V30" s="662"/>
      <c r="W30" s="662"/>
      <c r="X30" s="662"/>
      <c r="Y30" s="674"/>
      <c r="Z30" s="543"/>
      <c r="AA30" s="543"/>
      <c r="AB30" s="543"/>
      <c r="AC30" s="543"/>
      <c r="AD30" s="543"/>
      <c r="AE30" s="543"/>
    </row>
    <row r="31" spans="1:39" s="544" customFormat="1" ht="19.5" customHeight="1">
      <c r="A31" s="675"/>
      <c r="B31" s="676"/>
      <c r="C31" s="662"/>
      <c r="D31" s="662"/>
      <c r="E31" s="662"/>
      <c r="F31" s="662"/>
      <c r="G31" s="662"/>
      <c r="H31" s="662"/>
      <c r="I31" s="662"/>
      <c r="J31" s="662"/>
      <c r="K31" s="662"/>
      <c r="L31" s="662"/>
      <c r="M31" s="662"/>
      <c r="N31" s="662"/>
      <c r="O31" s="662"/>
      <c r="P31" s="662"/>
      <c r="Q31" s="662"/>
      <c r="R31" s="662"/>
      <c r="S31" s="662"/>
      <c r="T31" s="662"/>
      <c r="U31" s="662"/>
      <c r="V31" s="662"/>
      <c r="W31" s="662"/>
      <c r="X31" s="662"/>
      <c r="Y31" s="674"/>
      <c r="Z31" s="543"/>
      <c r="AA31" s="543"/>
      <c r="AB31" s="543"/>
      <c r="AC31" s="543"/>
      <c r="AD31" s="543"/>
      <c r="AE31" s="543"/>
    </row>
    <row r="32" spans="1:39" s="544" customFormat="1" ht="19.5" customHeight="1">
      <c r="A32" s="675"/>
      <c r="B32" s="676"/>
      <c r="C32" s="662"/>
      <c r="D32" s="662"/>
      <c r="E32" s="662"/>
      <c r="F32" s="662"/>
      <c r="G32" s="662"/>
      <c r="H32" s="662"/>
      <c r="I32" s="662"/>
      <c r="J32" s="662"/>
      <c r="K32" s="662"/>
      <c r="L32" s="662"/>
      <c r="M32" s="662"/>
      <c r="N32" s="662"/>
      <c r="O32" s="662"/>
      <c r="P32" s="662"/>
      <c r="Q32" s="662"/>
      <c r="R32" s="662"/>
      <c r="S32" s="662"/>
      <c r="T32" s="662"/>
      <c r="U32" s="662"/>
      <c r="V32" s="662"/>
      <c r="W32" s="662"/>
      <c r="X32" s="662"/>
      <c r="Y32" s="674"/>
      <c r="Z32" s="543"/>
      <c r="AA32" s="543"/>
      <c r="AB32" s="543"/>
      <c r="AC32" s="543"/>
      <c r="AD32" s="543"/>
      <c r="AE32" s="543"/>
    </row>
    <row r="33" spans="1:33" s="544" customFormat="1" ht="19.5" customHeight="1">
      <c r="A33" s="673"/>
      <c r="B33" s="662"/>
      <c r="C33" s="662"/>
      <c r="D33" s="662"/>
      <c r="E33" s="662"/>
      <c r="F33" s="662"/>
      <c r="G33" s="662"/>
      <c r="H33" s="662"/>
      <c r="I33" s="662"/>
      <c r="J33" s="662"/>
      <c r="K33" s="662"/>
      <c r="L33" s="662"/>
      <c r="M33" s="662"/>
      <c r="N33" s="662"/>
      <c r="O33" s="662"/>
      <c r="P33" s="662"/>
      <c r="Q33" s="662"/>
      <c r="R33" s="662"/>
      <c r="S33" s="662"/>
      <c r="T33" s="662"/>
      <c r="U33" s="662"/>
      <c r="V33" s="662"/>
      <c r="W33" s="662"/>
      <c r="X33" s="662"/>
      <c r="Y33" s="674"/>
      <c r="Z33" s="543"/>
      <c r="AA33" s="543"/>
      <c r="AB33" s="543"/>
      <c r="AC33" s="543"/>
      <c r="AD33" s="543"/>
      <c r="AE33" s="543"/>
    </row>
    <row r="34" spans="1:33" s="544" customFormat="1" ht="19.5" customHeight="1">
      <c r="A34" s="673"/>
      <c r="B34" s="662"/>
      <c r="C34" s="662"/>
      <c r="D34" s="662"/>
      <c r="E34" s="662"/>
      <c r="F34" s="662"/>
      <c r="G34" s="662"/>
      <c r="H34" s="662"/>
      <c r="I34" s="662"/>
      <c r="J34" s="662"/>
      <c r="K34" s="662"/>
      <c r="L34" s="662"/>
      <c r="M34" s="662"/>
      <c r="N34" s="662"/>
      <c r="O34" s="662"/>
      <c r="P34" s="662"/>
      <c r="Q34" s="662"/>
      <c r="R34" s="662"/>
      <c r="S34" s="662"/>
      <c r="T34" s="662"/>
      <c r="U34" s="662"/>
      <c r="V34" s="662"/>
      <c r="W34" s="662"/>
      <c r="X34" s="662"/>
      <c r="Y34" s="674"/>
      <c r="Z34" s="638"/>
      <c r="AA34" s="638"/>
      <c r="AB34" s="638"/>
      <c r="AC34" s="638"/>
      <c r="AD34" s="638"/>
    </row>
    <row r="35" spans="1:33" s="544" customFormat="1" ht="19.5" customHeight="1">
      <c r="A35" s="661"/>
      <c r="B35" s="663"/>
      <c r="C35" s="663"/>
      <c r="D35" s="663"/>
      <c r="E35" s="663"/>
      <c r="F35" s="663"/>
      <c r="G35" s="663"/>
      <c r="H35" s="663"/>
      <c r="I35" s="663"/>
      <c r="J35" s="663"/>
      <c r="K35" s="663"/>
      <c r="L35" s="663"/>
      <c r="M35" s="663"/>
      <c r="N35" s="663"/>
      <c r="O35" s="663"/>
      <c r="P35" s="663"/>
      <c r="Q35" s="663"/>
      <c r="R35" s="663"/>
      <c r="S35" s="663"/>
      <c r="T35" s="663"/>
      <c r="U35" s="663"/>
      <c r="V35" s="663"/>
      <c r="W35" s="663"/>
      <c r="X35" s="663"/>
      <c r="Y35" s="670"/>
      <c r="Z35" s="638"/>
      <c r="AA35" s="638"/>
      <c r="AB35" s="638"/>
      <c r="AC35" s="638"/>
      <c r="AD35" s="638"/>
    </row>
    <row r="36" spans="1:33" s="506" customFormat="1" ht="19.149999999999999" customHeight="1">
      <c r="A36" s="2204" t="s">
        <v>2483</v>
      </c>
      <c r="B36" s="2205"/>
      <c r="C36" s="662" t="s">
        <v>3664</v>
      </c>
      <c r="D36" s="662"/>
      <c r="E36" s="662"/>
      <c r="F36" s="662"/>
      <c r="G36" s="662"/>
      <c r="H36" s="662"/>
      <c r="I36" s="662"/>
      <c r="J36" s="662"/>
      <c r="K36" s="662"/>
      <c r="L36" s="662"/>
      <c r="M36" s="662"/>
      <c r="N36" s="662"/>
      <c r="O36" s="662"/>
      <c r="P36" s="662"/>
      <c r="Q36" s="662"/>
      <c r="R36" s="662"/>
      <c r="S36" s="662"/>
      <c r="T36" s="662"/>
      <c r="U36" s="662"/>
      <c r="V36" s="662"/>
      <c r="W36" s="662"/>
      <c r="X36" s="662"/>
      <c r="Y36" s="674"/>
      <c r="Z36" s="822"/>
      <c r="AA36" s="822"/>
      <c r="AB36" s="822"/>
      <c r="AC36" s="822"/>
      <c r="AD36" s="822"/>
      <c r="AE36" s="822"/>
      <c r="AF36" s="822"/>
      <c r="AG36" s="711"/>
    </row>
    <row r="37" spans="1:33" s="505" customFormat="1" ht="15" customHeight="1" thickBot="1">
      <c r="A37" s="661"/>
      <c r="B37" s="663"/>
      <c r="C37" s="663"/>
      <c r="D37" s="663"/>
      <c r="E37" s="663"/>
      <c r="F37" s="663"/>
      <c r="G37" s="663"/>
      <c r="H37" s="663"/>
      <c r="I37" s="663"/>
      <c r="J37" s="663"/>
      <c r="K37" s="663"/>
      <c r="L37" s="663"/>
      <c r="M37" s="663"/>
      <c r="N37" s="663"/>
      <c r="O37" s="663"/>
      <c r="P37" s="663"/>
      <c r="Q37" s="663"/>
      <c r="R37" s="663"/>
      <c r="S37" s="663"/>
      <c r="T37" s="663"/>
      <c r="U37" s="663"/>
      <c r="V37" s="663"/>
      <c r="W37" s="663"/>
      <c r="X37" s="663"/>
      <c r="Y37" s="670"/>
      <c r="Z37" s="823"/>
      <c r="AA37" s="823"/>
      <c r="AB37" s="823"/>
      <c r="AC37" s="823"/>
      <c r="AD37" s="823"/>
      <c r="AE37" s="40"/>
    </row>
    <row r="38" spans="1:33" s="505" customFormat="1" ht="15" customHeight="1" thickTop="1">
      <c r="A38" s="845" t="s">
        <v>2944</v>
      </c>
      <c r="B38" s="846"/>
      <c r="C38" s="847"/>
      <c r="D38" s="847"/>
      <c r="E38" s="846"/>
      <c r="F38" s="846"/>
      <c r="G38" s="846"/>
      <c r="H38" s="846"/>
      <c r="I38" s="846"/>
      <c r="J38" s="846"/>
      <c r="K38" s="846"/>
      <c r="L38" s="846"/>
      <c r="M38" s="846"/>
      <c r="N38" s="846"/>
      <c r="O38" s="846"/>
      <c r="P38" s="846"/>
      <c r="Q38" s="846"/>
      <c r="R38" s="846"/>
      <c r="S38" s="2190" t="s">
        <v>3665</v>
      </c>
      <c r="T38" s="2191"/>
      <c r="U38" s="2191"/>
      <c r="V38" s="2191"/>
      <c r="W38" s="2191"/>
      <c r="X38" s="2191"/>
      <c r="Y38" s="2192"/>
      <c r="Z38" s="824"/>
      <c r="AA38" s="824"/>
      <c r="AB38" s="824"/>
      <c r="AC38" s="824"/>
      <c r="AD38" s="824"/>
      <c r="AE38" s="40"/>
    </row>
    <row r="39" spans="1:33" s="505" customFormat="1" ht="15" customHeight="1">
      <c r="A39" s="2196" t="s">
        <v>2945</v>
      </c>
      <c r="B39" s="848" t="s">
        <v>5</v>
      </c>
      <c r="C39" s="849" t="s">
        <v>2946</v>
      </c>
      <c r="D39" s="850" t="s">
        <v>2947</v>
      </c>
      <c r="E39" s="850"/>
      <c r="F39" s="850"/>
      <c r="G39" s="850"/>
      <c r="H39" s="851"/>
      <c r="I39" s="852"/>
      <c r="J39" s="1347"/>
      <c r="K39" s="848" t="s">
        <v>5</v>
      </c>
      <c r="L39" s="849" t="s">
        <v>2962</v>
      </c>
      <c r="M39" s="850" t="s">
        <v>2959</v>
      </c>
      <c r="N39" s="850"/>
      <c r="O39" s="850"/>
      <c r="P39" s="850"/>
      <c r="Q39" s="850"/>
      <c r="R39" s="851"/>
      <c r="S39" s="2193"/>
      <c r="T39" s="2194"/>
      <c r="U39" s="2194"/>
      <c r="V39" s="2194"/>
      <c r="W39" s="2194"/>
      <c r="X39" s="2194"/>
      <c r="Y39" s="2195"/>
      <c r="Z39" s="824"/>
      <c r="AA39" s="824"/>
      <c r="AB39" s="824"/>
      <c r="AC39" s="824"/>
      <c r="AD39" s="824"/>
      <c r="AE39" s="40"/>
    </row>
    <row r="40" spans="1:33" s="505" customFormat="1" ht="15" customHeight="1">
      <c r="A40" s="2197"/>
      <c r="B40" s="848" t="s">
        <v>5</v>
      </c>
      <c r="C40" s="849" t="s">
        <v>2951</v>
      </c>
      <c r="D40" s="850" t="s">
        <v>2952</v>
      </c>
      <c r="E40" s="850"/>
      <c r="F40" s="850"/>
      <c r="G40" s="850"/>
      <c r="H40" s="851"/>
      <c r="I40" s="852"/>
      <c r="J40" s="1347"/>
      <c r="K40" s="848" t="s">
        <v>5</v>
      </c>
      <c r="L40" s="849" t="s">
        <v>2967</v>
      </c>
      <c r="M40" s="850" t="s">
        <v>2963</v>
      </c>
      <c r="N40" s="850"/>
      <c r="O40" s="850"/>
      <c r="P40" s="850"/>
      <c r="Q40" s="850"/>
      <c r="R40" s="851"/>
      <c r="S40" s="853"/>
      <c r="T40" s="837"/>
      <c r="U40" s="838"/>
      <c r="V40" s="838"/>
      <c r="W40" s="838"/>
      <c r="X40" s="838"/>
      <c r="Y40" s="854"/>
      <c r="Z40" s="825"/>
      <c r="AA40" s="825"/>
      <c r="AB40" s="825"/>
      <c r="AC40" s="825"/>
      <c r="AD40" s="825"/>
      <c r="AE40" s="40"/>
    </row>
    <row r="41" spans="1:33" s="505" customFormat="1" ht="15" customHeight="1">
      <c r="A41" s="2197"/>
      <c r="B41" s="848" t="s">
        <v>5</v>
      </c>
      <c r="C41" s="849" t="s">
        <v>2956</v>
      </c>
      <c r="D41" s="850" t="s">
        <v>2957</v>
      </c>
      <c r="E41" s="850"/>
      <c r="F41" s="850"/>
      <c r="G41" s="850"/>
      <c r="H41" s="851"/>
      <c r="I41" s="852"/>
      <c r="J41" s="1347"/>
      <c r="K41" s="848" t="s">
        <v>5</v>
      </c>
      <c r="L41" s="849" t="s">
        <v>2972</v>
      </c>
      <c r="M41" s="850" t="s">
        <v>2968</v>
      </c>
      <c r="N41" s="850"/>
      <c r="O41" s="850"/>
      <c r="P41" s="850"/>
      <c r="Q41" s="850"/>
      <c r="R41" s="851"/>
      <c r="S41" s="855"/>
      <c r="T41" s="838"/>
      <c r="U41" s="838"/>
      <c r="V41" s="838"/>
      <c r="W41" s="838"/>
      <c r="X41" s="838"/>
      <c r="Y41" s="854"/>
      <c r="Z41" s="825"/>
      <c r="AA41" s="825"/>
      <c r="AB41" s="825"/>
      <c r="AC41" s="825"/>
      <c r="AD41" s="825"/>
      <c r="AE41" s="40"/>
    </row>
    <row r="42" spans="1:33" s="505" customFormat="1" ht="15" customHeight="1">
      <c r="A42" s="2197"/>
      <c r="B42" s="848" t="s">
        <v>5</v>
      </c>
      <c r="C42" s="849" t="s">
        <v>2960</v>
      </c>
      <c r="D42" s="850" t="s">
        <v>2961</v>
      </c>
      <c r="E42" s="850"/>
      <c r="F42" s="850"/>
      <c r="G42" s="850"/>
      <c r="H42" s="851"/>
      <c r="I42" s="852"/>
      <c r="J42" s="1347"/>
      <c r="K42" s="848" t="s">
        <v>5</v>
      </c>
      <c r="L42" s="849" t="s">
        <v>2976</v>
      </c>
      <c r="M42" s="850" t="s">
        <v>2973</v>
      </c>
      <c r="N42" s="850"/>
      <c r="O42" s="850"/>
      <c r="P42" s="850"/>
      <c r="Q42" s="850"/>
      <c r="R42" s="851"/>
      <c r="S42" s="855"/>
      <c r="T42" s="836"/>
      <c r="U42" s="836"/>
      <c r="V42" s="836"/>
      <c r="W42" s="836"/>
      <c r="X42" s="836"/>
      <c r="Y42" s="856"/>
      <c r="Z42" s="825"/>
      <c r="AA42" s="825"/>
      <c r="AB42" s="825"/>
      <c r="AC42" s="825"/>
      <c r="AD42" s="825"/>
      <c r="AE42" s="40"/>
    </row>
    <row r="43" spans="1:33" s="505" customFormat="1" ht="15" customHeight="1">
      <c r="A43" s="2197"/>
      <c r="B43" s="848" t="s">
        <v>5</v>
      </c>
      <c r="C43" s="849" t="s">
        <v>2965</v>
      </c>
      <c r="D43" s="850" t="s">
        <v>2966</v>
      </c>
      <c r="E43" s="850"/>
      <c r="F43" s="850"/>
      <c r="G43" s="850"/>
      <c r="H43" s="851"/>
      <c r="I43" s="852"/>
      <c r="J43" s="1347"/>
      <c r="K43" s="848" t="s">
        <v>5</v>
      </c>
      <c r="L43" s="849" t="s">
        <v>2950</v>
      </c>
      <c r="M43" s="850" t="s">
        <v>2977</v>
      </c>
      <c r="N43" s="850"/>
      <c r="O43" s="850"/>
      <c r="P43" s="850"/>
      <c r="Q43" s="850"/>
      <c r="R43" s="851"/>
      <c r="S43" s="858"/>
      <c r="T43" s="839"/>
      <c r="U43" s="836"/>
      <c r="V43" s="836"/>
      <c r="W43" s="836"/>
      <c r="X43" s="836"/>
      <c r="Y43" s="856"/>
      <c r="Z43" s="826"/>
      <c r="AA43" s="826"/>
      <c r="AB43" s="826"/>
      <c r="AC43" s="826"/>
      <c r="AD43" s="827"/>
      <c r="AE43" s="40"/>
    </row>
    <row r="44" spans="1:33" s="505" customFormat="1" ht="15" customHeight="1">
      <c r="A44" s="2197"/>
      <c r="B44" s="848" t="s">
        <v>5</v>
      </c>
      <c r="C44" s="849" t="s">
        <v>2970</v>
      </c>
      <c r="D44" s="850" t="s">
        <v>2971</v>
      </c>
      <c r="E44" s="850"/>
      <c r="F44" s="850"/>
      <c r="G44" s="850"/>
      <c r="H44" s="851"/>
      <c r="I44" s="852"/>
      <c r="J44" s="1347"/>
      <c r="K44" s="860" t="s">
        <v>5</v>
      </c>
      <c r="L44" s="867" t="s">
        <v>2955</v>
      </c>
      <c r="M44" s="506" t="s">
        <v>3732</v>
      </c>
      <c r="N44" s="1351"/>
      <c r="O44" s="1351"/>
      <c r="P44" s="1351"/>
      <c r="Q44" s="1351"/>
      <c r="R44" s="1351"/>
      <c r="S44" s="853"/>
      <c r="T44" s="836"/>
      <c r="U44" s="836"/>
      <c r="V44" s="836"/>
      <c r="W44" s="836"/>
      <c r="X44" s="836"/>
      <c r="Y44" s="856"/>
      <c r="Z44" s="826"/>
      <c r="AA44" s="826"/>
      <c r="AB44" s="826"/>
      <c r="AC44" s="826"/>
      <c r="AD44" s="827"/>
      <c r="AE44" s="40"/>
    </row>
    <row r="45" spans="1:33" s="505" customFormat="1" ht="15" customHeight="1">
      <c r="A45" s="2197"/>
      <c r="B45" s="848" t="s">
        <v>5</v>
      </c>
      <c r="C45" s="849" t="s">
        <v>2974</v>
      </c>
      <c r="D45" s="850" t="s">
        <v>2975</v>
      </c>
      <c r="E45" s="850"/>
      <c r="F45" s="850"/>
      <c r="G45" s="850"/>
      <c r="H45" s="851"/>
      <c r="I45" s="852"/>
      <c r="J45" s="1347"/>
      <c r="K45" s="860" t="s">
        <v>5</v>
      </c>
      <c r="L45" s="867" t="s">
        <v>3730</v>
      </c>
      <c r="M45" s="2206" t="s">
        <v>3733</v>
      </c>
      <c r="N45" s="2206"/>
      <c r="O45" s="2206"/>
      <c r="P45" s="2206"/>
      <c r="Q45" s="2206"/>
      <c r="R45" s="2207"/>
      <c r="S45" s="853"/>
      <c r="T45" s="836"/>
      <c r="U45" s="834"/>
      <c r="V45" s="836"/>
      <c r="W45" s="836"/>
      <c r="X45" s="836"/>
      <c r="Y45" s="856"/>
      <c r="Z45" s="826"/>
      <c r="AA45" s="826"/>
      <c r="AB45" s="826"/>
      <c r="AC45" s="826"/>
      <c r="AD45" s="827"/>
      <c r="AE45" s="546"/>
      <c r="AF45" s="40"/>
    </row>
    <row r="46" spans="1:33" s="544" customFormat="1" ht="15" customHeight="1">
      <c r="A46" s="2197"/>
      <c r="B46" s="848" t="s">
        <v>5</v>
      </c>
      <c r="C46" s="849" t="s">
        <v>2948</v>
      </c>
      <c r="D46" s="850" t="s">
        <v>2949</v>
      </c>
      <c r="E46" s="850"/>
      <c r="F46" s="850"/>
      <c r="G46" s="850"/>
      <c r="H46" s="851"/>
      <c r="I46" s="852"/>
      <c r="J46" s="1348"/>
      <c r="K46" s="862"/>
      <c r="L46" s="863"/>
      <c r="M46" s="2208"/>
      <c r="N46" s="2208"/>
      <c r="O46" s="2208"/>
      <c r="P46" s="2208"/>
      <c r="Q46" s="2208"/>
      <c r="R46" s="2209"/>
      <c r="S46" s="853"/>
      <c r="T46" s="836"/>
      <c r="U46" s="836"/>
      <c r="V46" s="836"/>
      <c r="W46" s="836"/>
      <c r="X46" s="836"/>
      <c r="Y46" s="856"/>
      <c r="Z46" s="543"/>
      <c r="AA46" s="543"/>
      <c r="AB46" s="543"/>
      <c r="AC46" s="543"/>
      <c r="AD46" s="543"/>
      <c r="AE46" s="543"/>
    </row>
    <row r="47" spans="1:33" s="544" customFormat="1" ht="15" customHeight="1">
      <c r="A47" s="2197"/>
      <c r="B47" s="848" t="s">
        <v>5</v>
      </c>
      <c r="C47" s="849" t="s">
        <v>2953</v>
      </c>
      <c r="D47" s="850" t="s">
        <v>2954</v>
      </c>
      <c r="E47" s="857"/>
      <c r="F47" s="857"/>
      <c r="G47" s="857"/>
      <c r="H47" s="857"/>
      <c r="I47" s="852"/>
      <c r="J47" s="1348"/>
      <c r="K47" s="848" t="s">
        <v>5</v>
      </c>
      <c r="L47" s="850" t="s">
        <v>2964</v>
      </c>
      <c r="M47" s="864"/>
      <c r="N47" s="864"/>
      <c r="O47" s="864"/>
      <c r="P47" s="864"/>
      <c r="Q47" s="864"/>
      <c r="R47" s="864"/>
      <c r="S47" s="855"/>
      <c r="T47" s="840"/>
      <c r="U47" s="1350"/>
      <c r="V47" s="840"/>
      <c r="W47" s="840"/>
      <c r="X47" s="840"/>
      <c r="Y47" s="865"/>
    </row>
    <row r="48" spans="1:33" ht="20.25" customHeight="1">
      <c r="A48" s="2197"/>
      <c r="B48" s="848" t="s">
        <v>5</v>
      </c>
      <c r="C48" s="849" t="s">
        <v>2958</v>
      </c>
      <c r="D48" s="850" t="s">
        <v>3731</v>
      </c>
      <c r="E48" s="857"/>
      <c r="F48" s="857"/>
      <c r="G48" s="857"/>
      <c r="H48" s="857"/>
      <c r="I48" s="852"/>
      <c r="J48" s="1349"/>
      <c r="K48" s="848" t="s">
        <v>5</v>
      </c>
      <c r="L48" s="859" t="s">
        <v>2969</v>
      </c>
      <c r="M48" s="864"/>
      <c r="N48" s="864"/>
      <c r="O48" s="864"/>
      <c r="P48" s="864"/>
      <c r="Q48" s="864"/>
      <c r="R48" s="864"/>
      <c r="S48" s="855"/>
      <c r="T48" s="840"/>
      <c r="U48" s="840"/>
      <c r="V48" s="840"/>
      <c r="W48" s="840"/>
      <c r="X48" s="840"/>
      <c r="Y48" s="865"/>
    </row>
    <row r="49" spans="1:25" ht="20.25" customHeight="1">
      <c r="A49" s="866" t="s">
        <v>2978</v>
      </c>
      <c r="B49" s="861" t="s">
        <v>2979</v>
      </c>
      <c r="C49" s="867"/>
      <c r="D49" s="868"/>
      <c r="E49" s="868"/>
      <c r="F49" s="868"/>
      <c r="G49" s="868"/>
      <c r="H49" s="869"/>
      <c r="I49" s="870"/>
      <c r="J49" s="867"/>
      <c r="K49" s="868"/>
      <c r="L49" s="868"/>
      <c r="M49" s="868"/>
      <c r="N49" s="868"/>
      <c r="O49" s="868"/>
      <c r="P49" s="868"/>
      <c r="Q49" s="869"/>
      <c r="R49" s="867"/>
      <c r="S49" s="855"/>
      <c r="T49" s="840"/>
      <c r="U49" s="840"/>
      <c r="V49" s="840"/>
      <c r="W49" s="840"/>
      <c r="X49" s="840"/>
      <c r="Y49" s="865"/>
    </row>
    <row r="50" spans="1:25" ht="20.25" customHeight="1">
      <c r="A50" s="871" t="s">
        <v>2978</v>
      </c>
      <c r="B50" s="872"/>
      <c r="C50" s="873"/>
      <c r="D50" s="873"/>
      <c r="E50" s="873"/>
      <c r="F50" s="873"/>
      <c r="G50" s="873"/>
      <c r="H50" s="873"/>
      <c r="I50" s="873"/>
      <c r="J50" s="873"/>
      <c r="K50" s="873"/>
      <c r="L50" s="873"/>
      <c r="M50" s="873"/>
      <c r="N50" s="873"/>
      <c r="O50" s="873"/>
      <c r="P50" s="873"/>
      <c r="Q50" s="873"/>
      <c r="R50" s="873"/>
      <c r="S50" s="874"/>
      <c r="T50" s="875"/>
      <c r="U50" s="875"/>
      <c r="V50" s="876"/>
      <c r="W50" s="876"/>
      <c r="X50" s="876"/>
      <c r="Y50" s="877"/>
    </row>
    <row r="51" spans="1:25" ht="20.25" customHeight="1">
      <c r="A51" s="662" t="s">
        <v>3666</v>
      </c>
      <c r="B51" s="662"/>
      <c r="C51" s="662"/>
      <c r="D51" s="662"/>
      <c r="E51" s="662"/>
      <c r="F51" s="662"/>
      <c r="G51" s="662"/>
      <c r="H51" s="662"/>
      <c r="I51" s="662"/>
      <c r="J51" s="662"/>
      <c r="K51" s="662"/>
      <c r="L51" s="662"/>
      <c r="M51" s="662"/>
      <c r="N51" s="662"/>
      <c r="O51" s="662"/>
      <c r="P51" s="662"/>
      <c r="Q51" s="662"/>
      <c r="R51" s="662"/>
      <c r="S51" s="662"/>
      <c r="T51" s="662"/>
      <c r="U51" s="662"/>
      <c r="V51" s="662"/>
      <c r="W51" s="662"/>
      <c r="X51" s="662"/>
      <c r="Y51" s="662"/>
    </row>
    <row r="52" spans="1:25" ht="20.25" customHeight="1"/>
    <row r="53" spans="1:25" ht="20.25" customHeight="1"/>
    <row r="54" spans="1:25" ht="20.25" customHeight="1"/>
    <row r="55" spans="1:25" ht="20.25" customHeight="1"/>
    <row r="56" spans="1:25" ht="20.25" customHeight="1"/>
    <row r="57" spans="1:25" ht="20.25" customHeight="1"/>
    <row r="58" spans="1:25" ht="20.25" customHeight="1"/>
    <row r="59" spans="1:25" ht="20.25" customHeight="1"/>
    <row r="60" spans="1:25" ht="20.25" customHeight="1"/>
    <row r="61" spans="1:25" ht="20.25" customHeight="1"/>
    <row r="62" spans="1:25" ht="20.25" customHeight="1"/>
  </sheetData>
  <mergeCells count="10">
    <mergeCell ref="S38:Y39"/>
    <mergeCell ref="A39:A48"/>
    <mergeCell ref="B9:M10"/>
    <mergeCell ref="A15:B15"/>
    <mergeCell ref="A16:B16"/>
    <mergeCell ref="A17:B17"/>
    <mergeCell ref="A18:B18"/>
    <mergeCell ref="A30:B30"/>
    <mergeCell ref="A36:B36"/>
    <mergeCell ref="M45:R46"/>
  </mergeCells>
  <phoneticPr fontId="2"/>
  <hyperlinks>
    <hyperlink ref="R1:V1" location="作業メニュー!A1" display="作業メニュー" xr:uid="{00000000-0004-0000-2000-000000000000}"/>
  </hyperlinks>
  <printOptions horizontalCentered="1" verticalCentered="1"/>
  <pageMargins left="0.59055118110236227" right="0.59055118110236227" top="0.59055118110236227" bottom="0.59055118110236227" header="0.31496062992125984" footer="0.31496062992125984"/>
  <pageSetup paperSize="9" scale="83" orientation="portrait" r:id="rId1"/>
  <headerFooter>
    <oddFooter>&amp;R250401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6">
    <pageSetUpPr fitToPage="1"/>
  </sheetPr>
  <dimension ref="A1:AM67"/>
  <sheetViews>
    <sheetView showGridLines="0" zoomScaleNormal="100" zoomScaleSheetLayoutView="70" workbookViewId="0"/>
  </sheetViews>
  <sheetFormatPr defaultColWidth="2.83203125" defaultRowHeight="15"/>
  <cols>
    <col min="1" max="25" width="3.83203125" style="542" customWidth="1"/>
    <col min="26" max="16384" width="2.83203125" style="542"/>
  </cols>
  <sheetData>
    <row r="1" spans="1:35" s="366" customFormat="1" ht="38.25" customHeight="1" thickBot="1">
      <c r="A1" s="631" t="s">
        <v>3681</v>
      </c>
      <c r="B1" s="632"/>
      <c r="C1" s="632"/>
      <c r="D1" s="632"/>
      <c r="E1" s="632"/>
      <c r="F1" s="632"/>
      <c r="G1" s="632"/>
      <c r="H1" s="632"/>
      <c r="I1" s="632"/>
      <c r="J1" s="632"/>
      <c r="K1" s="632"/>
      <c r="L1" s="632"/>
      <c r="M1" s="632"/>
      <c r="N1" s="632"/>
      <c r="O1" s="632"/>
      <c r="P1" s="632"/>
      <c r="Q1" s="632"/>
      <c r="R1" s="633" t="s">
        <v>64</v>
      </c>
      <c r="S1" s="633"/>
      <c r="T1" s="633"/>
      <c r="U1" s="633"/>
      <c r="V1" s="633"/>
      <c r="W1" s="633"/>
      <c r="X1" s="632"/>
      <c r="Y1" s="634" t="s">
        <v>549</v>
      </c>
      <c r="Z1" s="632"/>
      <c r="AA1" s="632"/>
      <c r="AB1" s="632"/>
      <c r="AC1" s="632"/>
      <c r="AD1" s="632"/>
      <c r="AI1" s="367"/>
    </row>
    <row r="2" spans="1:35" ht="11.25" customHeight="1" thickTop="1">
      <c r="A2" s="639" t="s">
        <v>3682</v>
      </c>
      <c r="B2" s="678"/>
      <c r="C2" s="678"/>
      <c r="D2" s="678"/>
      <c r="E2" s="679"/>
      <c r="F2" s="679"/>
      <c r="G2" s="679"/>
      <c r="H2" s="679"/>
      <c r="I2" s="679"/>
      <c r="J2" s="679"/>
      <c r="K2" s="679"/>
      <c r="L2" s="679"/>
      <c r="M2" s="679"/>
      <c r="N2" s="679"/>
      <c r="O2" s="679"/>
      <c r="P2" s="679"/>
      <c r="Q2" s="679"/>
      <c r="R2" s="679"/>
      <c r="S2" s="679"/>
      <c r="T2" s="679"/>
      <c r="U2" s="679"/>
      <c r="V2" s="679"/>
      <c r="W2" s="679"/>
      <c r="X2" s="679"/>
      <c r="Y2" s="679"/>
      <c r="Z2" s="541"/>
      <c r="AA2" s="541"/>
      <c r="AB2" s="541"/>
      <c r="AC2" s="541"/>
      <c r="AD2" s="541"/>
      <c r="AE2" s="541"/>
    </row>
    <row r="3" spans="1:35" ht="20.25" customHeight="1">
      <c r="A3" s="679"/>
      <c r="B3" s="679"/>
      <c r="C3" s="679"/>
      <c r="D3" s="679"/>
      <c r="E3" s="679"/>
      <c r="F3" s="679"/>
      <c r="G3" s="679"/>
      <c r="H3" s="679"/>
      <c r="I3" s="679"/>
      <c r="J3" s="679"/>
      <c r="K3" s="679"/>
      <c r="L3" s="679"/>
      <c r="M3" s="679"/>
      <c r="N3" s="679"/>
      <c r="O3" s="679"/>
      <c r="P3" s="679"/>
      <c r="Q3" s="679"/>
      <c r="R3" s="679"/>
      <c r="S3" s="679"/>
      <c r="T3" s="679"/>
      <c r="U3" s="679"/>
      <c r="V3" s="679"/>
      <c r="W3" s="679"/>
      <c r="X3" s="679"/>
      <c r="Y3" s="679"/>
      <c r="Z3" s="635"/>
      <c r="AA3" s="635"/>
      <c r="AB3" s="635"/>
      <c r="AC3" s="635"/>
      <c r="AD3" s="635"/>
      <c r="AE3" s="541"/>
    </row>
    <row r="4" spans="1:35" ht="20.25" customHeight="1">
      <c r="A4" s="680" t="s">
        <v>3680</v>
      </c>
      <c r="B4" s="680"/>
      <c r="C4" s="680"/>
      <c r="D4" s="680"/>
      <c r="E4" s="680"/>
      <c r="F4" s="680"/>
      <c r="G4" s="680"/>
      <c r="H4" s="680"/>
      <c r="I4" s="680"/>
      <c r="J4" s="680"/>
      <c r="K4" s="680"/>
      <c r="L4" s="680"/>
      <c r="M4" s="680"/>
      <c r="N4" s="680"/>
      <c r="O4" s="680"/>
      <c r="P4" s="680"/>
      <c r="Q4" s="680"/>
      <c r="R4" s="680"/>
      <c r="S4" s="680"/>
      <c r="T4" s="680"/>
      <c r="U4" s="680"/>
      <c r="V4" s="680"/>
      <c r="W4" s="680"/>
      <c r="X4" s="680"/>
      <c r="Y4" s="680"/>
      <c r="Z4" s="636"/>
      <c r="AA4" s="636"/>
      <c r="AB4" s="636"/>
      <c r="AC4" s="636"/>
      <c r="AD4" s="636"/>
      <c r="AE4" s="541"/>
    </row>
    <row r="5" spans="1:35" s="544" customFormat="1" ht="19.5" customHeight="1">
      <c r="A5" s="681"/>
      <c r="B5" s="681"/>
      <c r="C5" s="681"/>
      <c r="D5" s="681"/>
      <c r="E5" s="681"/>
      <c r="F5" s="681"/>
      <c r="G5" s="681"/>
      <c r="H5" s="681"/>
      <c r="I5" s="681"/>
      <c r="J5" s="681"/>
      <c r="K5" s="681"/>
      <c r="L5" s="681"/>
      <c r="M5" s="681"/>
      <c r="N5" s="681"/>
      <c r="O5" s="681"/>
      <c r="P5" s="681"/>
      <c r="Q5" s="681"/>
      <c r="R5" s="681"/>
      <c r="S5" s="681"/>
      <c r="T5" s="681"/>
      <c r="U5" s="681"/>
      <c r="V5" s="681"/>
      <c r="W5" s="681"/>
      <c r="X5" s="681"/>
      <c r="Y5" s="681"/>
      <c r="Z5" s="543"/>
      <c r="AA5" s="543"/>
      <c r="AB5" s="543"/>
      <c r="AC5" s="543"/>
      <c r="AD5" s="543"/>
      <c r="AE5" s="543"/>
    </row>
    <row r="6" spans="1:35" s="544" customFormat="1" ht="19.5" customHeight="1">
      <c r="A6" s="682"/>
      <c r="B6" s="671"/>
      <c r="C6" s="671"/>
      <c r="D6" s="671"/>
      <c r="E6" s="671"/>
      <c r="F6" s="671"/>
      <c r="G6" s="671"/>
      <c r="H6" s="671"/>
      <c r="I6" s="671"/>
      <c r="J6" s="671"/>
      <c r="K6" s="671"/>
      <c r="L6" s="671"/>
      <c r="M6" s="671"/>
      <c r="N6" s="671"/>
      <c r="O6" s="671"/>
      <c r="P6" s="683"/>
      <c r="Q6" s="2210" t="s">
        <v>2460</v>
      </c>
      <c r="R6" s="2211"/>
      <c r="S6" s="2216" t="s">
        <v>2459</v>
      </c>
      <c r="T6" s="2217"/>
      <c r="U6" s="2217"/>
      <c r="V6" s="2217"/>
      <c r="W6" s="2217"/>
      <c r="X6" s="2217"/>
      <c r="Y6" s="2218"/>
      <c r="Z6" s="543"/>
      <c r="AA6" s="543"/>
      <c r="AB6" s="543"/>
      <c r="AC6" s="543"/>
      <c r="AD6" s="543"/>
      <c r="AE6" s="543"/>
    </row>
    <row r="7" spans="1:35" s="544" customFormat="1" ht="19.5" customHeight="1">
      <c r="A7" s="684"/>
      <c r="B7" s="685" t="s">
        <v>3683</v>
      </c>
      <c r="C7" s="660"/>
      <c r="D7" s="660"/>
      <c r="E7" s="660"/>
      <c r="F7" s="660"/>
      <c r="G7" s="660"/>
      <c r="H7" s="660"/>
      <c r="I7" s="660"/>
      <c r="J7" s="660"/>
      <c r="K7" s="660"/>
      <c r="L7" s="660"/>
      <c r="M7" s="660"/>
      <c r="N7" s="660"/>
      <c r="O7" s="660"/>
      <c r="P7" s="660"/>
      <c r="Q7" s="2212"/>
      <c r="R7" s="2213"/>
      <c r="S7" s="2219" t="s">
        <v>2458</v>
      </c>
      <c r="T7" s="2220"/>
      <c r="U7" s="2220"/>
      <c r="V7" s="2220"/>
      <c r="W7" s="2220"/>
      <c r="X7" s="2220"/>
      <c r="Y7" s="2221"/>
      <c r="Z7" s="543"/>
      <c r="AA7" s="543"/>
      <c r="AB7" s="543"/>
      <c r="AC7" s="543"/>
      <c r="AD7" s="543"/>
      <c r="AE7" s="543"/>
    </row>
    <row r="8" spans="1:35" s="544" customFormat="1" ht="19.5" customHeight="1">
      <c r="A8" s="684"/>
      <c r="B8" s="640" t="s">
        <v>3684</v>
      </c>
      <c r="C8" s="660"/>
      <c r="D8" s="660"/>
      <c r="E8" s="660"/>
      <c r="F8" s="660"/>
      <c r="G8" s="660"/>
      <c r="H8" s="660"/>
      <c r="I8" s="660"/>
      <c r="J8" s="660"/>
      <c r="K8" s="660"/>
      <c r="L8" s="660"/>
      <c r="M8" s="660"/>
      <c r="N8" s="660"/>
      <c r="O8" s="660"/>
      <c r="P8" s="660"/>
      <c r="Q8" s="2212"/>
      <c r="R8" s="2213"/>
      <c r="S8" s="660"/>
      <c r="T8" s="660"/>
      <c r="U8" s="660"/>
      <c r="V8" s="660"/>
      <c r="W8" s="660"/>
      <c r="X8" s="660"/>
      <c r="Y8" s="686"/>
      <c r="Z8" s="543"/>
      <c r="AA8" s="543"/>
      <c r="AB8" s="543"/>
      <c r="AC8" s="543"/>
      <c r="AD8" s="543"/>
      <c r="AE8" s="543"/>
    </row>
    <row r="9" spans="1:35" s="544" customFormat="1" ht="19.5" customHeight="1">
      <c r="A9" s="684"/>
      <c r="B9" s="640" t="s">
        <v>3685</v>
      </c>
      <c r="C9" s="660"/>
      <c r="D9" s="660"/>
      <c r="E9" s="660"/>
      <c r="F9" s="660"/>
      <c r="G9" s="660"/>
      <c r="H9" s="660"/>
      <c r="I9" s="660"/>
      <c r="J9" s="660"/>
      <c r="K9" s="660"/>
      <c r="L9" s="660"/>
      <c r="M9" s="660"/>
      <c r="N9" s="660"/>
      <c r="O9" s="660"/>
      <c r="P9" s="660"/>
      <c r="Q9" s="2212"/>
      <c r="R9" s="2213"/>
      <c r="S9" s="660"/>
      <c r="T9" s="660"/>
      <c r="U9" s="660"/>
      <c r="V9" s="660"/>
      <c r="W9" s="660"/>
      <c r="X9" s="660"/>
      <c r="Y9" s="686"/>
      <c r="Z9" s="543"/>
      <c r="AA9" s="543"/>
      <c r="AB9" s="543"/>
      <c r="AC9" s="543"/>
      <c r="AD9" s="543"/>
      <c r="AE9" s="543"/>
    </row>
    <row r="10" spans="1:35" s="544" customFormat="1" ht="19.5" customHeight="1">
      <c r="A10" s="684"/>
      <c r="B10" s="640"/>
      <c r="C10" s="660"/>
      <c r="D10" s="660"/>
      <c r="E10" s="660"/>
      <c r="F10" s="660"/>
      <c r="G10" s="660"/>
      <c r="H10" s="660"/>
      <c r="I10" s="660"/>
      <c r="J10" s="660"/>
      <c r="K10" s="660"/>
      <c r="L10" s="660"/>
      <c r="M10" s="660"/>
      <c r="N10" s="660"/>
      <c r="O10" s="660"/>
      <c r="P10" s="660"/>
      <c r="Q10" s="2212"/>
      <c r="R10" s="2213"/>
      <c r="S10" s="660"/>
      <c r="T10" s="660"/>
      <c r="U10" s="660"/>
      <c r="V10" s="660"/>
      <c r="W10" s="660"/>
      <c r="X10" s="660"/>
      <c r="Y10" s="686"/>
      <c r="Z10" s="543"/>
      <c r="AA10" s="543"/>
      <c r="AB10" s="543"/>
      <c r="AC10" s="543"/>
      <c r="AD10" s="543"/>
      <c r="AE10" s="543"/>
    </row>
    <row r="11" spans="1:35" s="544" customFormat="1" ht="19.5" customHeight="1">
      <c r="A11" s="684"/>
      <c r="B11" s="660"/>
      <c r="C11" s="660"/>
      <c r="D11" s="660"/>
      <c r="E11" s="660"/>
      <c r="F11" s="660"/>
      <c r="G11" s="660"/>
      <c r="H11" s="660"/>
      <c r="I11" s="660"/>
      <c r="J11" s="660"/>
      <c r="K11" s="660"/>
      <c r="L11" s="660"/>
      <c r="M11" s="660"/>
      <c r="N11" s="660"/>
      <c r="O11" s="660"/>
      <c r="P11" s="660"/>
      <c r="Q11" s="2212"/>
      <c r="R11" s="2213"/>
      <c r="S11" s="660"/>
      <c r="T11" s="660"/>
      <c r="U11" s="660"/>
      <c r="V11" s="660"/>
      <c r="W11" s="660"/>
      <c r="X11" s="660"/>
      <c r="Y11" s="686"/>
      <c r="Z11" s="543"/>
      <c r="AA11" s="543"/>
      <c r="AB11" s="543"/>
      <c r="AC11" s="543"/>
      <c r="AD11" s="543"/>
      <c r="AE11" s="543"/>
    </row>
    <row r="12" spans="1:35" s="544" customFormat="1" ht="19.5" customHeight="1">
      <c r="A12" s="684"/>
      <c r="B12" s="685"/>
      <c r="C12" s="656"/>
      <c r="D12" s="656"/>
      <c r="E12" s="656"/>
      <c r="F12" s="656"/>
      <c r="G12" s="656"/>
      <c r="H12" s="656"/>
      <c r="I12" s="656"/>
      <c r="J12" s="656"/>
      <c r="K12" s="656"/>
      <c r="L12" s="656"/>
      <c r="M12" s="656"/>
      <c r="N12" s="656"/>
      <c r="O12" s="660"/>
      <c r="P12" s="660"/>
      <c r="Q12" s="2214"/>
      <c r="R12" s="2215"/>
      <c r="S12" s="687"/>
      <c r="T12" s="687"/>
      <c r="U12" s="687"/>
      <c r="V12" s="687"/>
      <c r="W12" s="687"/>
      <c r="X12" s="687"/>
      <c r="Y12" s="688"/>
      <c r="Z12" s="543"/>
      <c r="AA12" s="543"/>
      <c r="AB12" s="543"/>
      <c r="AC12" s="543"/>
      <c r="AD12" s="543"/>
      <c r="AE12" s="543"/>
    </row>
    <row r="13" spans="1:35" s="544" customFormat="1" ht="19.5" customHeight="1">
      <c r="A13" s="684"/>
      <c r="B13" s="2198" t="s">
        <v>3686</v>
      </c>
      <c r="C13" s="2222"/>
      <c r="D13" s="2222"/>
      <c r="E13" s="2222"/>
      <c r="F13" s="2222"/>
      <c r="G13" s="2222"/>
      <c r="H13" s="2222"/>
      <c r="I13" s="2222"/>
      <c r="J13" s="2222"/>
      <c r="K13" s="2222"/>
      <c r="L13" s="2222"/>
      <c r="M13" s="2222"/>
      <c r="N13" s="656"/>
      <c r="O13" s="660"/>
      <c r="P13" s="660"/>
      <c r="Q13" s="690"/>
      <c r="R13" s="690"/>
      <c r="S13" s="660"/>
      <c r="T13" s="660"/>
      <c r="U13" s="660"/>
      <c r="V13" s="660"/>
      <c r="W13" s="660"/>
      <c r="X13" s="660"/>
      <c r="Y13" s="686"/>
      <c r="Z13" s="543"/>
      <c r="AA13" s="543"/>
      <c r="AB13" s="543"/>
      <c r="AC13" s="543"/>
      <c r="AD13" s="543"/>
      <c r="AE13" s="543"/>
    </row>
    <row r="14" spans="1:35" s="544" customFormat="1" ht="19.5" customHeight="1">
      <c r="A14" s="684"/>
      <c r="B14" s="2198"/>
      <c r="C14" s="2222"/>
      <c r="D14" s="2222"/>
      <c r="E14" s="2222"/>
      <c r="F14" s="2222"/>
      <c r="G14" s="2222"/>
      <c r="H14" s="2222"/>
      <c r="I14" s="2222"/>
      <c r="J14" s="2222"/>
      <c r="K14" s="2222"/>
      <c r="L14" s="2222"/>
      <c r="M14" s="2222"/>
      <c r="N14" s="656"/>
      <c r="O14" s="660"/>
      <c r="P14" s="660"/>
      <c r="Q14" s="660"/>
      <c r="R14" s="660" t="s">
        <v>3687</v>
      </c>
      <c r="S14" s="660"/>
      <c r="T14" s="660"/>
      <c r="U14" s="660"/>
      <c r="V14" s="660"/>
      <c r="W14" s="660"/>
      <c r="X14" s="660"/>
      <c r="Y14" s="686"/>
      <c r="Z14" s="543"/>
      <c r="AA14" s="543"/>
      <c r="AB14" s="543"/>
      <c r="AC14" s="543"/>
      <c r="AD14" s="543"/>
      <c r="AE14" s="543"/>
    </row>
    <row r="15" spans="1:35" s="544" customFormat="1" ht="19.5" customHeight="1">
      <c r="A15" s="684"/>
      <c r="B15" s="656"/>
      <c r="C15" s="689"/>
      <c r="D15" s="689"/>
      <c r="E15" s="689"/>
      <c r="F15" s="689"/>
      <c r="G15" s="689"/>
      <c r="H15" s="689"/>
      <c r="I15" s="689"/>
      <c r="J15" s="689"/>
      <c r="K15" s="689"/>
      <c r="L15" s="689"/>
      <c r="M15" s="689"/>
      <c r="N15" s="656"/>
      <c r="O15" s="660"/>
      <c r="P15" s="660"/>
      <c r="Q15" s="660"/>
      <c r="R15" s="660"/>
      <c r="S15" s="660"/>
      <c r="T15" s="660"/>
      <c r="U15" s="660"/>
      <c r="V15" s="660"/>
      <c r="W15" s="660"/>
      <c r="X15" s="660"/>
      <c r="Y15" s="686"/>
      <c r="Z15" s="543"/>
      <c r="AA15" s="543"/>
      <c r="AB15" s="543"/>
      <c r="AC15" s="543"/>
      <c r="AD15" s="543"/>
      <c r="AE15" s="543"/>
    </row>
    <row r="16" spans="1:35" s="544" customFormat="1" ht="19.5" customHeight="1">
      <c r="A16" s="684"/>
      <c r="B16" s="660"/>
      <c r="C16" s="660"/>
      <c r="D16" s="660"/>
      <c r="E16" s="660"/>
      <c r="F16" s="660"/>
      <c r="G16" s="660"/>
      <c r="H16" s="660"/>
      <c r="I16" s="660"/>
      <c r="J16" s="660"/>
      <c r="K16" s="685"/>
      <c r="L16" s="660" t="s">
        <v>2457</v>
      </c>
      <c r="M16" s="660"/>
      <c r="N16" s="660"/>
      <c r="O16" s="685"/>
      <c r="P16" s="685"/>
      <c r="Q16" s="660" t="s">
        <v>2456</v>
      </c>
      <c r="R16" s="660"/>
      <c r="S16" s="660"/>
      <c r="T16" s="660"/>
      <c r="U16" s="660"/>
      <c r="V16" s="660"/>
      <c r="W16" s="660"/>
      <c r="X16" s="660"/>
      <c r="Y16" s="686"/>
      <c r="Z16" s="543"/>
      <c r="AA16" s="543"/>
      <c r="AB16" s="543"/>
      <c r="AC16" s="543"/>
      <c r="AD16" s="543"/>
      <c r="AE16" s="543"/>
    </row>
    <row r="17" spans="1:39" s="544" customFormat="1" ht="19.5" customHeight="1">
      <c r="A17" s="684"/>
      <c r="B17" s="660"/>
      <c r="C17" s="660"/>
      <c r="D17" s="660"/>
      <c r="E17" s="660"/>
      <c r="F17" s="660"/>
      <c r="G17" s="660"/>
      <c r="H17" s="660"/>
      <c r="I17" s="660"/>
      <c r="J17" s="660"/>
      <c r="K17" s="685"/>
      <c r="L17" s="660"/>
      <c r="M17" s="660"/>
      <c r="N17" s="660"/>
      <c r="O17" s="685"/>
      <c r="P17" s="685"/>
      <c r="Q17" s="660"/>
      <c r="R17" s="660"/>
      <c r="S17" s="660"/>
      <c r="T17" s="660"/>
      <c r="U17" s="660"/>
      <c r="V17" s="660"/>
      <c r="W17" s="660"/>
      <c r="X17" s="660"/>
      <c r="Y17" s="686"/>
      <c r="Z17" s="637"/>
      <c r="AA17" s="637"/>
      <c r="AB17" s="637"/>
      <c r="AC17" s="637"/>
      <c r="AD17" s="637"/>
      <c r="AE17" s="543"/>
    </row>
    <row r="18" spans="1:39" s="544" customFormat="1" ht="19.5" customHeight="1">
      <c r="A18" s="895"/>
      <c r="B18" s="660" t="s">
        <v>3688</v>
      </c>
      <c r="C18" s="660"/>
      <c r="D18" s="660"/>
      <c r="E18" s="660"/>
      <c r="F18" s="660"/>
      <c r="G18" s="660"/>
      <c r="H18" s="660"/>
      <c r="I18" s="660"/>
      <c r="J18" s="660"/>
      <c r="K18" s="685"/>
      <c r="L18" s="660"/>
      <c r="M18" s="660"/>
      <c r="N18" s="660"/>
      <c r="O18" s="685"/>
      <c r="P18" s="685"/>
      <c r="Q18" s="660"/>
      <c r="R18" s="660"/>
      <c r="S18" s="660"/>
      <c r="T18" s="660"/>
      <c r="U18" s="660"/>
      <c r="V18" s="660"/>
      <c r="W18" s="660"/>
      <c r="X18" s="660"/>
      <c r="Y18" s="686"/>
      <c r="Z18" s="543"/>
      <c r="AA18" s="543"/>
      <c r="AB18" s="543"/>
      <c r="AC18" s="543"/>
      <c r="AD18" s="637"/>
      <c r="AE18" s="543"/>
    </row>
    <row r="19" spans="1:39" s="544" customFormat="1" ht="19.5" customHeight="1">
      <c r="A19" s="684"/>
      <c r="B19" s="660"/>
      <c r="C19" s="660"/>
      <c r="D19" s="660"/>
      <c r="E19" s="660"/>
      <c r="F19" s="660"/>
      <c r="G19" s="660"/>
      <c r="H19" s="660"/>
      <c r="I19" s="660"/>
      <c r="J19" s="660"/>
      <c r="K19" s="685"/>
      <c r="L19" s="660"/>
      <c r="M19" s="660"/>
      <c r="N19" s="660"/>
      <c r="O19" s="685"/>
      <c r="P19" s="685"/>
      <c r="Q19" s="660"/>
      <c r="R19" s="660"/>
      <c r="S19" s="660"/>
      <c r="T19" s="660"/>
      <c r="U19" s="660"/>
      <c r="V19" s="660"/>
      <c r="W19" s="660"/>
      <c r="X19" s="660"/>
      <c r="Y19" s="686"/>
      <c r="Z19" s="543"/>
      <c r="AA19" s="543"/>
      <c r="AB19" s="543"/>
      <c r="AC19" s="543"/>
      <c r="AD19" s="543"/>
      <c r="AE19" s="543"/>
    </row>
    <row r="20" spans="1:39" s="544" customFormat="1" ht="19.5" customHeight="1">
      <c r="A20" s="684"/>
      <c r="B20" s="660" t="s">
        <v>3689</v>
      </c>
      <c r="C20" s="660"/>
      <c r="D20" s="660"/>
      <c r="E20" s="660"/>
      <c r="F20" s="660"/>
      <c r="G20" s="660"/>
      <c r="H20" s="660"/>
      <c r="I20" s="660"/>
      <c r="J20" s="660"/>
      <c r="K20" s="685"/>
      <c r="L20" s="660"/>
      <c r="M20" s="660"/>
      <c r="N20" s="660"/>
      <c r="O20" s="685"/>
      <c r="P20" s="685"/>
      <c r="Q20" s="660"/>
      <c r="R20" s="660"/>
      <c r="S20" s="660"/>
      <c r="T20" s="660"/>
      <c r="U20" s="660"/>
      <c r="V20" s="660"/>
      <c r="W20" s="660"/>
      <c r="X20" s="660"/>
      <c r="Y20" s="686"/>
      <c r="Z20" s="543"/>
      <c r="AA20" s="543"/>
      <c r="AB20" s="543"/>
      <c r="AC20" s="543"/>
      <c r="AD20" s="543"/>
      <c r="AE20" s="543"/>
    </row>
    <row r="21" spans="1:39" s="544" customFormat="1" ht="19.5" customHeight="1">
      <c r="A21" s="684"/>
      <c r="B21" s="660"/>
      <c r="C21" s="660" t="s">
        <v>3690</v>
      </c>
      <c r="D21" s="660"/>
      <c r="E21" s="660"/>
      <c r="F21" s="687" t="s">
        <v>3691</v>
      </c>
      <c r="G21" s="687"/>
      <c r="H21" s="687"/>
      <c r="I21" s="687"/>
      <c r="J21" s="687"/>
      <c r="K21" s="691"/>
      <c r="L21" s="687"/>
      <c r="M21" s="687"/>
      <c r="N21" s="687"/>
      <c r="O21" s="691"/>
      <c r="P21" s="691"/>
      <c r="Q21" s="687"/>
      <c r="R21" s="687"/>
      <c r="S21" s="687"/>
      <c r="T21" s="687"/>
      <c r="U21" s="687"/>
      <c r="V21" s="687"/>
      <c r="W21" s="687"/>
      <c r="X21" s="687"/>
      <c r="Y21" s="686"/>
      <c r="Z21" s="543"/>
      <c r="AA21" s="543"/>
      <c r="AB21" s="543"/>
      <c r="AC21" s="543"/>
      <c r="AD21" s="543"/>
      <c r="AE21" s="543"/>
    </row>
    <row r="22" spans="1:39" s="544" customFormat="1" ht="19.5" customHeight="1">
      <c r="A22" s="684"/>
      <c r="B22" s="660"/>
      <c r="C22" s="660"/>
      <c r="D22" s="660"/>
      <c r="E22" s="660"/>
      <c r="F22" s="692" t="s">
        <v>3325</v>
      </c>
      <c r="G22" s="692"/>
      <c r="H22" s="692"/>
      <c r="I22" s="692"/>
      <c r="J22" s="692"/>
      <c r="K22" s="693"/>
      <c r="L22" s="692"/>
      <c r="M22" s="692"/>
      <c r="N22" s="692"/>
      <c r="O22" s="693"/>
      <c r="P22" s="693"/>
      <c r="Q22" s="692"/>
      <c r="R22" s="692"/>
      <c r="S22" s="692"/>
      <c r="T22" s="692"/>
      <c r="U22" s="692"/>
      <c r="V22" s="692"/>
      <c r="W22" s="692"/>
      <c r="X22" s="692"/>
      <c r="Y22" s="686"/>
      <c r="Z22" s="543"/>
      <c r="AA22" s="543"/>
      <c r="AB22" s="543"/>
      <c r="AC22" s="543"/>
      <c r="AD22" s="543"/>
      <c r="AE22" s="543"/>
    </row>
    <row r="23" spans="1:39" s="544" customFormat="1" ht="19.5" customHeight="1">
      <c r="A23" s="684"/>
      <c r="B23" s="660"/>
      <c r="C23" s="660"/>
      <c r="D23" s="660"/>
      <c r="E23" s="660"/>
      <c r="F23" s="692" t="s">
        <v>3314</v>
      </c>
      <c r="G23" s="692"/>
      <c r="H23" s="692"/>
      <c r="I23" s="692"/>
      <c r="J23" s="692"/>
      <c r="K23" s="692"/>
      <c r="L23" s="692"/>
      <c r="M23" s="692"/>
      <c r="N23" s="692"/>
      <c r="O23" s="660"/>
      <c r="P23" s="692" t="s">
        <v>3692</v>
      </c>
      <c r="Q23" s="692"/>
      <c r="R23" s="692"/>
      <c r="S23" s="692"/>
      <c r="T23" s="692"/>
      <c r="U23" s="692"/>
      <c r="V23" s="692"/>
      <c r="W23" s="692"/>
      <c r="X23" s="692"/>
      <c r="Y23" s="686"/>
      <c r="Z23" s="543"/>
      <c r="AA23" s="543"/>
      <c r="AB23" s="543"/>
      <c r="AC23" s="543"/>
      <c r="AD23" s="543"/>
      <c r="AE23" s="543"/>
    </row>
    <row r="24" spans="1:39" s="544" customFormat="1" ht="19.5" customHeight="1">
      <c r="A24" s="684"/>
      <c r="B24" s="660"/>
      <c r="C24" s="660"/>
      <c r="D24" s="660"/>
      <c r="E24" s="660"/>
      <c r="F24" s="660"/>
      <c r="G24" s="660"/>
      <c r="H24" s="687"/>
      <c r="I24" s="660"/>
      <c r="J24" s="660"/>
      <c r="K24" s="660"/>
      <c r="L24" s="660" t="s">
        <v>2455</v>
      </c>
      <c r="M24" s="660"/>
      <c r="N24" s="660"/>
      <c r="O24" s="660"/>
      <c r="P24" s="660"/>
      <c r="Q24" s="660"/>
      <c r="R24" s="660"/>
      <c r="S24" s="687"/>
      <c r="T24" s="687"/>
      <c r="U24" s="687"/>
      <c r="V24" s="687"/>
      <c r="W24" s="687"/>
      <c r="X24" s="687"/>
      <c r="Y24" s="688"/>
      <c r="Z24" s="543"/>
      <c r="AA24" s="543"/>
      <c r="AB24" s="543"/>
      <c r="AC24" s="543"/>
      <c r="AD24" s="543"/>
      <c r="AE24" s="543"/>
      <c r="AM24" s="594"/>
    </row>
    <row r="25" spans="1:39" s="544" customFormat="1" ht="19.5" customHeight="1">
      <c r="A25" s="694" t="s">
        <v>2454</v>
      </c>
      <c r="B25" s="692"/>
      <c r="C25" s="692" t="s">
        <v>2491</v>
      </c>
      <c r="D25" s="692"/>
      <c r="E25" s="692"/>
      <c r="F25" s="692"/>
      <c r="G25" s="692"/>
      <c r="H25" s="695"/>
      <c r="I25" s="692"/>
      <c r="J25" s="692" t="s">
        <v>3687</v>
      </c>
      <c r="K25" s="692"/>
      <c r="L25" s="692"/>
      <c r="M25" s="692"/>
      <c r="N25" s="692"/>
      <c r="O25" s="692"/>
      <c r="P25" s="692"/>
      <c r="Q25" s="692"/>
      <c r="R25" s="692" t="s">
        <v>2451</v>
      </c>
      <c r="S25" s="692"/>
      <c r="T25" s="692"/>
      <c r="U25" s="692"/>
      <c r="V25" s="692"/>
      <c r="W25" s="692"/>
      <c r="X25" s="692"/>
      <c r="Y25" s="695" t="s">
        <v>113</v>
      </c>
      <c r="Z25" s="543"/>
      <c r="AA25" s="543"/>
      <c r="AB25" s="543"/>
      <c r="AC25" s="543"/>
      <c r="AD25" s="543"/>
      <c r="AE25" s="543"/>
    </row>
    <row r="26" spans="1:39" s="544" customFormat="1" ht="19.5" customHeight="1">
      <c r="A26" s="696" t="s">
        <v>2450</v>
      </c>
      <c r="B26" s="687"/>
      <c r="C26" s="687" t="s">
        <v>3693</v>
      </c>
      <c r="D26" s="687"/>
      <c r="E26" s="687"/>
      <c r="F26" s="687"/>
      <c r="G26" s="687"/>
      <c r="H26" s="688"/>
      <c r="I26" s="687"/>
      <c r="J26" s="687"/>
      <c r="K26" s="687"/>
      <c r="L26" s="687"/>
      <c r="M26" s="687"/>
      <c r="N26" s="687"/>
      <c r="O26" s="687"/>
      <c r="P26" s="687"/>
      <c r="Q26" s="687"/>
      <c r="R26" s="687"/>
      <c r="S26" s="687"/>
      <c r="T26" s="660"/>
      <c r="U26" s="687"/>
      <c r="V26" s="687"/>
      <c r="W26" s="660"/>
      <c r="X26" s="687"/>
      <c r="Y26" s="688"/>
      <c r="Z26" s="543"/>
      <c r="AA26" s="543"/>
      <c r="AB26" s="543"/>
      <c r="AC26" s="543"/>
      <c r="AD26" s="543"/>
      <c r="AE26" s="543"/>
    </row>
    <row r="27" spans="1:39" s="544" customFormat="1" ht="19.5" customHeight="1">
      <c r="A27" s="694" t="s">
        <v>2556</v>
      </c>
      <c r="B27" s="692"/>
      <c r="C27" s="692" t="s">
        <v>2448</v>
      </c>
      <c r="D27" s="692"/>
      <c r="E27" s="692"/>
      <c r="F27" s="692"/>
      <c r="G27" s="692"/>
      <c r="H27" s="695"/>
      <c r="I27" s="692"/>
      <c r="J27" s="692"/>
      <c r="K27" s="692"/>
      <c r="L27" s="692"/>
      <c r="M27" s="692"/>
      <c r="N27" s="692"/>
      <c r="O27" s="692"/>
      <c r="P27" s="692"/>
      <c r="Q27" s="692"/>
      <c r="R27" s="692"/>
      <c r="S27" s="692"/>
      <c r="T27" s="692"/>
      <c r="U27" s="692"/>
      <c r="V27" s="692"/>
      <c r="W27" s="692"/>
      <c r="X27" s="692"/>
      <c r="Y27" s="695"/>
      <c r="Z27" s="543"/>
      <c r="AA27" s="543"/>
      <c r="AB27" s="543"/>
      <c r="AC27" s="543"/>
      <c r="AD27" s="543"/>
      <c r="AE27" s="543"/>
    </row>
    <row r="28" spans="1:39" s="544" customFormat="1" ht="19.5" customHeight="1">
      <c r="A28" s="682" t="s">
        <v>2555</v>
      </c>
      <c r="B28" s="671"/>
      <c r="C28" s="671" t="s">
        <v>3694</v>
      </c>
      <c r="D28" s="660"/>
      <c r="E28" s="660"/>
      <c r="F28" s="660"/>
      <c r="G28" s="660"/>
      <c r="H28" s="660"/>
      <c r="I28" s="660"/>
      <c r="J28" s="660"/>
      <c r="K28" s="660"/>
      <c r="L28" s="660"/>
      <c r="M28" s="660"/>
      <c r="N28" s="660"/>
      <c r="O28" s="660"/>
      <c r="P28" s="660"/>
      <c r="Q28" s="660"/>
      <c r="R28" s="660"/>
      <c r="S28" s="660"/>
      <c r="T28" s="660"/>
      <c r="U28" s="660"/>
      <c r="V28" s="660"/>
      <c r="W28" s="660"/>
      <c r="X28" s="660"/>
      <c r="Y28" s="686"/>
      <c r="Z28" s="543"/>
      <c r="AA28" s="543"/>
      <c r="AB28" s="543"/>
      <c r="AC28" s="543"/>
      <c r="AD28" s="543"/>
      <c r="AE28" s="543"/>
    </row>
    <row r="29" spans="1:39" s="544" customFormat="1" ht="19.5" customHeight="1">
      <c r="A29" s="684"/>
      <c r="B29" s="660"/>
      <c r="C29" s="660"/>
      <c r="D29" s="660"/>
      <c r="E29" s="660"/>
      <c r="F29" s="660"/>
      <c r="G29" s="660"/>
      <c r="H29" s="660"/>
      <c r="I29" s="660"/>
      <c r="J29" s="660"/>
      <c r="K29" s="660"/>
      <c r="L29" s="660"/>
      <c r="M29" s="660"/>
      <c r="N29" s="660"/>
      <c r="O29" s="660"/>
      <c r="P29" s="660"/>
      <c r="Q29" s="660"/>
      <c r="R29" s="660"/>
      <c r="S29" s="660"/>
      <c r="T29" s="660"/>
      <c r="U29" s="660"/>
      <c r="V29" s="660"/>
      <c r="W29" s="660"/>
      <c r="X29" s="660"/>
      <c r="Y29" s="686"/>
      <c r="Z29" s="543"/>
      <c r="AA29" s="543"/>
      <c r="AB29" s="543"/>
      <c r="AC29" s="543"/>
      <c r="AD29" s="543"/>
      <c r="AE29" s="543"/>
    </row>
    <row r="30" spans="1:39" s="544" customFormat="1" ht="19.5" customHeight="1">
      <c r="A30" s="684"/>
      <c r="B30" s="660"/>
      <c r="C30" s="660"/>
      <c r="D30" s="660"/>
      <c r="E30" s="660"/>
      <c r="F30" s="660"/>
      <c r="G30" s="660"/>
      <c r="H30" s="660"/>
      <c r="I30" s="660"/>
      <c r="J30" s="660"/>
      <c r="K30" s="660"/>
      <c r="L30" s="660"/>
      <c r="M30" s="660"/>
      <c r="N30" s="660"/>
      <c r="O30" s="660"/>
      <c r="P30" s="660"/>
      <c r="Q30" s="660"/>
      <c r="R30" s="660"/>
      <c r="S30" s="660"/>
      <c r="T30" s="660"/>
      <c r="U30" s="660"/>
      <c r="V30" s="660"/>
      <c r="W30" s="660"/>
      <c r="X30" s="660"/>
      <c r="Y30" s="686"/>
      <c r="Z30" s="543"/>
      <c r="AA30" s="543"/>
      <c r="AB30" s="543"/>
      <c r="AC30" s="543"/>
      <c r="AD30" s="543"/>
      <c r="AE30" s="543"/>
    </row>
    <row r="31" spans="1:39" s="544" customFormat="1" ht="19.5" customHeight="1">
      <c r="A31" s="684"/>
      <c r="B31" s="660"/>
      <c r="C31" s="660"/>
      <c r="D31" s="660"/>
      <c r="E31" s="660"/>
      <c r="F31" s="660"/>
      <c r="G31" s="660"/>
      <c r="H31" s="660"/>
      <c r="I31" s="660"/>
      <c r="J31" s="660"/>
      <c r="K31" s="660"/>
      <c r="L31" s="660"/>
      <c r="M31" s="660"/>
      <c r="N31" s="660"/>
      <c r="O31" s="660"/>
      <c r="P31" s="660"/>
      <c r="Q31" s="660"/>
      <c r="R31" s="660"/>
      <c r="S31" s="660"/>
      <c r="T31" s="660"/>
      <c r="U31" s="660"/>
      <c r="V31" s="660"/>
      <c r="W31" s="660"/>
      <c r="X31" s="660"/>
      <c r="Y31" s="686"/>
      <c r="Z31" s="543"/>
      <c r="AA31" s="543"/>
      <c r="AB31" s="543"/>
      <c r="AC31" s="543"/>
      <c r="AD31" s="543"/>
      <c r="AE31" s="543"/>
    </row>
    <row r="32" spans="1:39" s="544" customFormat="1" ht="19.5" customHeight="1">
      <c r="A32" s="684"/>
      <c r="B32" s="660"/>
      <c r="C32" s="660"/>
      <c r="D32" s="660"/>
      <c r="E32" s="660"/>
      <c r="F32" s="660"/>
      <c r="G32" s="660"/>
      <c r="H32" s="660"/>
      <c r="I32" s="660"/>
      <c r="J32" s="660"/>
      <c r="K32" s="660"/>
      <c r="L32" s="660"/>
      <c r="M32" s="660"/>
      <c r="N32" s="660"/>
      <c r="O32" s="660"/>
      <c r="P32" s="660"/>
      <c r="Q32" s="660"/>
      <c r="R32" s="660"/>
      <c r="S32" s="660"/>
      <c r="T32" s="660"/>
      <c r="U32" s="660"/>
      <c r="V32" s="660"/>
      <c r="W32" s="660"/>
      <c r="X32" s="660"/>
      <c r="Y32" s="686"/>
      <c r="Z32" s="543"/>
      <c r="AA32" s="543"/>
      <c r="AB32" s="543"/>
      <c r="AC32" s="543"/>
      <c r="AD32" s="543"/>
      <c r="AE32" s="543"/>
    </row>
    <row r="33" spans="1:33" s="544" customFormat="1" ht="19.5" customHeight="1">
      <c r="A33" s="684"/>
      <c r="B33" s="660"/>
      <c r="C33" s="660"/>
      <c r="D33" s="660"/>
      <c r="E33" s="660"/>
      <c r="F33" s="660"/>
      <c r="G33" s="660"/>
      <c r="H33" s="660"/>
      <c r="I33" s="660"/>
      <c r="J33" s="660"/>
      <c r="K33" s="660"/>
      <c r="L33" s="660"/>
      <c r="M33" s="660"/>
      <c r="N33" s="660"/>
      <c r="O33" s="660"/>
      <c r="P33" s="660"/>
      <c r="Q33" s="660"/>
      <c r="R33" s="660"/>
      <c r="S33" s="660"/>
      <c r="T33" s="660"/>
      <c r="U33" s="660"/>
      <c r="V33" s="660"/>
      <c r="W33" s="660"/>
      <c r="X33" s="660"/>
      <c r="Y33" s="686"/>
      <c r="Z33" s="543"/>
      <c r="AA33" s="543"/>
      <c r="AB33" s="543"/>
      <c r="AC33" s="543"/>
      <c r="AD33" s="543"/>
      <c r="AE33" s="543"/>
    </row>
    <row r="34" spans="1:33" s="544" customFormat="1" ht="20.25" customHeight="1">
      <c r="A34" s="684"/>
      <c r="B34" s="660"/>
      <c r="C34" s="660"/>
      <c r="D34" s="660"/>
      <c r="E34" s="660"/>
      <c r="F34" s="660"/>
      <c r="G34" s="660"/>
      <c r="H34" s="660"/>
      <c r="I34" s="660"/>
      <c r="J34" s="660"/>
      <c r="K34" s="660"/>
      <c r="L34" s="660"/>
      <c r="M34" s="660"/>
      <c r="N34" s="660"/>
      <c r="O34" s="660"/>
      <c r="P34" s="660"/>
      <c r="Q34" s="660"/>
      <c r="R34" s="660"/>
      <c r="S34" s="660"/>
      <c r="T34" s="660"/>
      <c r="U34" s="660"/>
      <c r="V34" s="660"/>
      <c r="W34" s="660"/>
      <c r="X34" s="660"/>
      <c r="Y34" s="686"/>
      <c r="Z34" s="543"/>
      <c r="AA34" s="543"/>
      <c r="AB34" s="543"/>
      <c r="AC34" s="543"/>
      <c r="AD34" s="543"/>
      <c r="AE34" s="543"/>
    </row>
    <row r="35" spans="1:33" s="544" customFormat="1" ht="20.25" customHeight="1">
      <c r="A35" s="684"/>
      <c r="B35" s="660"/>
      <c r="C35" s="660"/>
      <c r="D35" s="660"/>
      <c r="E35" s="660"/>
      <c r="F35" s="660"/>
      <c r="G35" s="660"/>
      <c r="H35" s="660"/>
      <c r="I35" s="660"/>
      <c r="J35" s="660"/>
      <c r="K35" s="660"/>
      <c r="L35" s="660"/>
      <c r="M35" s="660"/>
      <c r="N35" s="660"/>
      <c r="O35" s="660"/>
      <c r="P35" s="660"/>
      <c r="Q35" s="660"/>
      <c r="R35" s="660"/>
      <c r="S35" s="660"/>
      <c r="T35" s="660"/>
      <c r="U35" s="660"/>
      <c r="V35" s="660"/>
      <c r="W35" s="660"/>
      <c r="X35" s="660"/>
      <c r="Y35" s="686"/>
      <c r="Z35" s="543"/>
      <c r="AA35" s="543"/>
      <c r="AB35" s="543"/>
      <c r="AC35" s="543"/>
      <c r="AD35" s="543"/>
      <c r="AE35" s="543"/>
    </row>
    <row r="36" spans="1:33" s="544" customFormat="1" ht="20.25" customHeight="1">
      <c r="A36" s="684"/>
      <c r="B36" s="660"/>
      <c r="C36" s="660"/>
      <c r="D36" s="660"/>
      <c r="E36" s="660"/>
      <c r="F36" s="660"/>
      <c r="G36" s="660"/>
      <c r="H36" s="660"/>
      <c r="I36" s="660"/>
      <c r="J36" s="660"/>
      <c r="K36" s="660"/>
      <c r="L36" s="660"/>
      <c r="M36" s="660"/>
      <c r="N36" s="660"/>
      <c r="O36" s="660"/>
      <c r="P36" s="660"/>
      <c r="Q36" s="660"/>
      <c r="R36" s="660"/>
      <c r="S36" s="660"/>
      <c r="T36" s="660"/>
      <c r="U36" s="660"/>
      <c r="V36" s="660"/>
      <c r="W36" s="660"/>
      <c r="X36" s="660"/>
      <c r="Y36" s="686"/>
      <c r="Z36" s="543"/>
      <c r="AA36" s="543"/>
      <c r="AB36" s="543"/>
      <c r="AC36" s="543"/>
      <c r="AD36" s="543"/>
      <c r="AE36" s="543"/>
    </row>
    <row r="37" spans="1:33" s="544" customFormat="1" ht="20.25" customHeight="1">
      <c r="A37" s="684"/>
      <c r="B37" s="660"/>
      <c r="C37" s="660"/>
      <c r="D37" s="660"/>
      <c r="E37" s="660"/>
      <c r="F37" s="660"/>
      <c r="G37" s="660"/>
      <c r="H37" s="660"/>
      <c r="I37" s="660"/>
      <c r="J37" s="660"/>
      <c r="K37" s="660"/>
      <c r="L37" s="660"/>
      <c r="M37" s="660"/>
      <c r="N37" s="660"/>
      <c r="O37" s="660"/>
      <c r="P37" s="660"/>
      <c r="Q37" s="660"/>
      <c r="R37" s="660"/>
      <c r="S37" s="660"/>
      <c r="T37" s="660"/>
      <c r="U37" s="660"/>
      <c r="V37" s="660"/>
      <c r="W37" s="660"/>
      <c r="X37" s="660"/>
      <c r="Y37" s="686"/>
      <c r="Z37" s="543"/>
      <c r="AA37" s="543"/>
      <c r="AB37" s="543"/>
      <c r="AC37" s="543"/>
      <c r="AD37" s="543"/>
      <c r="AE37" s="543"/>
    </row>
    <row r="38" spans="1:33" s="544" customFormat="1" ht="20.25" customHeight="1">
      <c r="A38" s="684"/>
      <c r="B38" s="660"/>
      <c r="C38" s="660"/>
      <c r="D38" s="660"/>
      <c r="E38" s="660"/>
      <c r="F38" s="660"/>
      <c r="G38" s="660"/>
      <c r="H38" s="660"/>
      <c r="I38" s="660"/>
      <c r="J38" s="660"/>
      <c r="K38" s="660"/>
      <c r="L38" s="660"/>
      <c r="M38" s="660"/>
      <c r="N38" s="660"/>
      <c r="O38" s="660"/>
      <c r="P38" s="660"/>
      <c r="Q38" s="660"/>
      <c r="R38" s="660"/>
      <c r="S38" s="660"/>
      <c r="T38" s="660"/>
      <c r="U38" s="660"/>
      <c r="V38" s="660"/>
      <c r="W38" s="660"/>
      <c r="X38" s="660"/>
      <c r="Y38" s="686"/>
      <c r="Z38" s="543"/>
      <c r="AA38" s="543"/>
      <c r="AB38" s="543"/>
      <c r="AC38" s="543"/>
      <c r="AD38" s="543"/>
      <c r="AE38" s="543"/>
    </row>
    <row r="39" spans="1:33" s="544" customFormat="1" ht="20.25" customHeight="1">
      <c r="A39" s="684"/>
      <c r="B39" s="660"/>
      <c r="C39" s="660"/>
      <c r="D39" s="660"/>
      <c r="E39" s="660"/>
      <c r="F39" s="660"/>
      <c r="G39" s="660"/>
      <c r="H39" s="660"/>
      <c r="I39" s="660"/>
      <c r="J39" s="660"/>
      <c r="K39" s="660"/>
      <c r="L39" s="660"/>
      <c r="M39" s="660"/>
      <c r="N39" s="660"/>
      <c r="O39" s="660"/>
      <c r="P39" s="660"/>
      <c r="Q39" s="660"/>
      <c r="R39" s="660"/>
      <c r="S39" s="660"/>
      <c r="T39" s="660"/>
      <c r="U39" s="660"/>
      <c r="V39" s="660"/>
      <c r="W39" s="660"/>
      <c r="X39" s="660"/>
      <c r="Y39" s="686"/>
      <c r="Z39" s="638"/>
      <c r="AA39" s="638"/>
      <c r="AB39" s="638"/>
      <c r="AC39" s="638"/>
      <c r="AD39" s="638"/>
    </row>
    <row r="40" spans="1:33" s="544" customFormat="1" ht="20.25" customHeight="1">
      <c r="A40" s="684"/>
      <c r="B40" s="660"/>
      <c r="C40" s="660"/>
      <c r="D40" s="660"/>
      <c r="E40" s="660"/>
      <c r="F40" s="660"/>
      <c r="G40" s="660"/>
      <c r="H40" s="660"/>
      <c r="I40" s="660"/>
      <c r="J40" s="660"/>
      <c r="K40" s="660"/>
      <c r="L40" s="660"/>
      <c r="M40" s="660"/>
      <c r="N40" s="660"/>
      <c r="O40" s="660"/>
      <c r="P40" s="660"/>
      <c r="Q40" s="660"/>
      <c r="R40" s="660"/>
      <c r="S40" s="660"/>
      <c r="T40" s="660"/>
      <c r="U40" s="660"/>
      <c r="V40" s="660"/>
      <c r="W40" s="660"/>
      <c r="X40" s="660"/>
      <c r="Y40" s="686"/>
      <c r="Z40" s="638"/>
      <c r="AA40" s="638"/>
      <c r="AB40" s="638"/>
      <c r="AC40" s="638"/>
      <c r="AD40" s="638"/>
    </row>
    <row r="41" spans="1:33" s="506" customFormat="1" ht="20.25" customHeight="1">
      <c r="A41" s="684"/>
      <c r="B41" s="660"/>
      <c r="C41" s="660"/>
      <c r="D41" s="660"/>
      <c r="E41" s="660"/>
      <c r="F41" s="660"/>
      <c r="G41" s="660"/>
      <c r="H41" s="660"/>
      <c r="I41" s="660"/>
      <c r="J41" s="660"/>
      <c r="K41" s="660"/>
      <c r="L41" s="660"/>
      <c r="M41" s="660"/>
      <c r="N41" s="660"/>
      <c r="O41" s="660"/>
      <c r="P41" s="660"/>
      <c r="Q41" s="660"/>
      <c r="R41" s="660"/>
      <c r="S41" s="660"/>
      <c r="T41" s="660"/>
      <c r="U41" s="660"/>
      <c r="V41" s="660"/>
      <c r="W41" s="660"/>
      <c r="X41" s="660"/>
      <c r="Y41" s="686"/>
      <c r="Z41" s="822"/>
      <c r="AA41" s="822"/>
      <c r="AB41" s="822"/>
      <c r="AC41" s="822"/>
      <c r="AD41" s="822"/>
      <c r="AE41" s="822"/>
      <c r="AF41" s="822"/>
      <c r="AG41" s="711"/>
    </row>
    <row r="42" spans="1:33" s="505" customFormat="1" ht="20.25" customHeight="1">
      <c r="A42" s="684"/>
      <c r="B42" s="660"/>
      <c r="C42" s="660"/>
      <c r="D42" s="660"/>
      <c r="E42" s="660"/>
      <c r="F42" s="660"/>
      <c r="G42" s="660"/>
      <c r="H42" s="660"/>
      <c r="I42" s="660"/>
      <c r="J42" s="660"/>
      <c r="K42" s="660"/>
      <c r="L42" s="660"/>
      <c r="M42" s="660"/>
      <c r="N42" s="660"/>
      <c r="O42" s="660"/>
      <c r="P42" s="660"/>
      <c r="Q42" s="660"/>
      <c r="R42" s="660"/>
      <c r="S42" s="660"/>
      <c r="T42" s="660"/>
      <c r="U42" s="660"/>
      <c r="V42" s="660"/>
      <c r="W42" s="660"/>
      <c r="X42" s="660"/>
      <c r="Y42" s="686"/>
      <c r="Z42" s="823"/>
      <c r="AA42" s="823"/>
      <c r="AB42" s="823"/>
      <c r="AC42" s="823"/>
      <c r="AD42" s="823"/>
      <c r="AE42" s="40"/>
    </row>
    <row r="43" spans="1:33" s="505" customFormat="1" ht="20.25" customHeight="1">
      <c r="A43" s="696"/>
      <c r="B43" s="687"/>
      <c r="C43" s="687"/>
      <c r="D43" s="687"/>
      <c r="E43" s="687"/>
      <c r="F43" s="687"/>
      <c r="G43" s="687"/>
      <c r="H43" s="687"/>
      <c r="I43" s="687"/>
      <c r="J43" s="687"/>
      <c r="K43" s="687"/>
      <c r="L43" s="687"/>
      <c r="M43" s="687"/>
      <c r="N43" s="687"/>
      <c r="O43" s="687"/>
      <c r="P43" s="687"/>
      <c r="Q43" s="687"/>
      <c r="R43" s="687"/>
      <c r="S43" s="687"/>
      <c r="T43" s="687"/>
      <c r="U43" s="687"/>
      <c r="V43" s="687"/>
      <c r="W43" s="687"/>
      <c r="X43" s="687"/>
      <c r="Y43" s="688"/>
      <c r="Z43" s="824"/>
      <c r="AA43" s="824"/>
      <c r="AB43" s="824"/>
      <c r="AC43" s="824"/>
      <c r="AD43" s="824"/>
      <c r="AE43" s="40"/>
    </row>
    <row r="44" spans="1:33" s="505" customFormat="1" ht="15" customHeight="1">
      <c r="A44" s="644" t="s">
        <v>2446</v>
      </c>
      <c r="B44" s="645"/>
      <c r="C44" s="645" t="s">
        <v>2482</v>
      </c>
      <c r="D44" s="645"/>
      <c r="E44" s="645"/>
      <c r="F44" s="645"/>
      <c r="G44" s="662"/>
      <c r="H44" s="662"/>
      <c r="I44" s="662"/>
      <c r="J44" s="662"/>
      <c r="K44" s="662"/>
      <c r="L44" s="662"/>
      <c r="M44" s="662"/>
      <c r="N44" s="662"/>
      <c r="O44" s="662"/>
      <c r="P44" s="662"/>
      <c r="Q44" s="662"/>
      <c r="R44" s="662"/>
      <c r="S44" s="662"/>
      <c r="T44" s="662"/>
      <c r="U44" s="662"/>
      <c r="V44" s="662"/>
      <c r="W44" s="662"/>
      <c r="X44" s="662"/>
      <c r="Y44" s="674"/>
      <c r="Z44" s="824"/>
      <c r="AA44" s="824"/>
      <c r="AB44" s="824"/>
      <c r="AC44" s="824"/>
      <c r="AD44" s="824"/>
      <c r="AE44" s="40"/>
    </row>
    <row r="45" spans="1:33" s="505" customFormat="1" ht="15" customHeight="1">
      <c r="A45" s="661"/>
      <c r="B45" s="663"/>
      <c r="C45" s="663"/>
      <c r="D45" s="663"/>
      <c r="E45" s="663"/>
      <c r="F45" s="663"/>
      <c r="G45" s="663"/>
      <c r="H45" s="663"/>
      <c r="I45" s="663"/>
      <c r="J45" s="663"/>
      <c r="K45" s="663"/>
      <c r="L45" s="663"/>
      <c r="M45" s="663"/>
      <c r="N45" s="663"/>
      <c r="O45" s="663"/>
      <c r="P45" s="663"/>
      <c r="Q45" s="663"/>
      <c r="R45" s="663"/>
      <c r="S45" s="663"/>
      <c r="T45" s="663"/>
      <c r="U45" s="663"/>
      <c r="V45" s="663"/>
      <c r="W45" s="663"/>
      <c r="X45" s="663"/>
      <c r="Y45" s="670"/>
      <c r="Z45" s="825"/>
      <c r="AA45" s="825"/>
      <c r="AB45" s="825"/>
      <c r="AC45" s="825"/>
      <c r="AD45" s="825"/>
      <c r="AE45" s="40"/>
    </row>
    <row r="46" spans="1:33" s="505" customFormat="1" ht="15" customHeight="1">
      <c r="A46" s="697" t="s">
        <v>2507</v>
      </c>
      <c r="B46" s="685" t="s">
        <v>3695</v>
      </c>
      <c r="C46" s="660"/>
      <c r="D46" s="660"/>
      <c r="E46" s="660"/>
      <c r="F46" s="660"/>
      <c r="G46" s="660"/>
      <c r="H46" s="660"/>
      <c r="I46" s="660"/>
      <c r="J46" s="660"/>
      <c r="K46" s="660"/>
      <c r="L46" s="660"/>
      <c r="M46" s="660"/>
      <c r="N46" s="660"/>
      <c r="O46" s="660"/>
      <c r="P46" s="660"/>
      <c r="Q46" s="660"/>
      <c r="R46" s="660"/>
      <c r="S46" s="660"/>
      <c r="T46" s="660"/>
      <c r="U46" s="660"/>
      <c r="V46" s="660"/>
      <c r="W46" s="660"/>
      <c r="X46" s="660"/>
      <c r="Y46" s="660"/>
      <c r="Z46" s="825"/>
      <c r="AA46" s="825"/>
      <c r="AB46" s="825"/>
      <c r="AC46" s="825"/>
      <c r="AD46" s="825"/>
      <c r="AE46" s="40"/>
    </row>
    <row r="47" spans="1:33" s="505" customFormat="1" ht="15" customHeight="1">
      <c r="A47" s="697" t="s">
        <v>2507</v>
      </c>
      <c r="B47" s="685" t="s">
        <v>3696</v>
      </c>
      <c r="C47" s="660"/>
      <c r="D47" s="660"/>
      <c r="E47" s="660"/>
      <c r="F47" s="660"/>
      <c r="G47" s="660"/>
      <c r="H47" s="660"/>
      <c r="I47" s="660"/>
      <c r="J47" s="660"/>
      <c r="K47" s="660"/>
      <c r="L47" s="660"/>
      <c r="M47" s="660"/>
      <c r="N47" s="660"/>
      <c r="O47" s="660"/>
      <c r="P47" s="660"/>
      <c r="Q47" s="660"/>
      <c r="R47" s="660"/>
      <c r="S47" s="660"/>
      <c r="T47" s="660"/>
      <c r="U47" s="660"/>
      <c r="V47" s="660"/>
      <c r="W47" s="660"/>
      <c r="X47" s="660"/>
      <c r="Y47" s="660"/>
      <c r="Z47" s="825"/>
      <c r="AA47" s="825"/>
      <c r="AB47" s="825"/>
      <c r="AC47" s="825"/>
      <c r="AD47" s="825"/>
      <c r="AE47" s="40"/>
    </row>
    <row r="48" spans="1:33" s="505" customFormat="1" ht="15" customHeight="1">
      <c r="A48" s="697" t="s">
        <v>2549</v>
      </c>
      <c r="B48" s="685" t="s">
        <v>3697</v>
      </c>
      <c r="C48" s="685"/>
      <c r="D48" s="685"/>
      <c r="E48" s="685"/>
      <c r="F48" s="685"/>
      <c r="G48" s="685"/>
      <c r="H48" s="685"/>
      <c r="I48" s="685"/>
      <c r="J48" s="685"/>
      <c r="K48" s="685"/>
      <c r="L48" s="685"/>
      <c r="M48" s="685"/>
      <c r="N48" s="698" t="s">
        <v>2549</v>
      </c>
      <c r="O48" s="685" t="s">
        <v>3698</v>
      </c>
      <c r="P48" s="685"/>
      <c r="Q48" s="685"/>
      <c r="R48" s="685"/>
      <c r="S48" s="685"/>
      <c r="T48" s="685"/>
      <c r="U48" s="685"/>
      <c r="V48" s="685"/>
      <c r="W48" s="685"/>
      <c r="X48" s="685"/>
      <c r="Y48" s="685"/>
      <c r="Z48" s="826"/>
      <c r="AA48" s="826"/>
      <c r="AB48" s="826"/>
      <c r="AC48" s="826"/>
      <c r="AD48" s="827"/>
      <c r="AE48" s="40"/>
    </row>
    <row r="49" spans="1:32" s="505" customFormat="1" ht="15" customHeight="1">
      <c r="A49" s="828"/>
      <c r="B49" s="829"/>
      <c r="C49" s="830"/>
      <c r="D49" s="831"/>
      <c r="E49" s="831"/>
      <c r="F49" s="831"/>
      <c r="G49" s="831"/>
      <c r="H49" s="832"/>
      <c r="I49" s="829"/>
      <c r="J49" s="829"/>
      <c r="K49" s="833"/>
      <c r="L49" s="834"/>
      <c r="M49" s="835"/>
      <c r="N49" s="835"/>
      <c r="O49" s="835"/>
      <c r="P49" s="835"/>
      <c r="Q49" s="835"/>
      <c r="R49" s="829"/>
      <c r="S49" s="833"/>
      <c r="T49" s="836"/>
      <c r="U49" s="836"/>
      <c r="V49" s="836"/>
      <c r="W49" s="836"/>
      <c r="X49" s="836"/>
      <c r="Y49" s="836"/>
      <c r="Z49" s="826"/>
      <c r="AA49" s="826"/>
      <c r="AB49" s="826"/>
      <c r="AC49" s="826"/>
      <c r="AD49" s="827"/>
      <c r="AE49" s="40"/>
    </row>
    <row r="50" spans="1:32" s="505" customFormat="1" ht="15" customHeight="1">
      <c r="A50" s="828"/>
      <c r="B50" s="829"/>
      <c r="C50" s="830"/>
      <c r="D50" s="831"/>
      <c r="E50" s="831"/>
      <c r="F50" s="831"/>
      <c r="G50" s="831"/>
      <c r="H50" s="832"/>
      <c r="I50" s="829"/>
      <c r="J50" s="829"/>
      <c r="K50" s="833"/>
      <c r="L50" s="837"/>
      <c r="M50" s="838"/>
      <c r="N50" s="838"/>
      <c r="O50" s="838"/>
      <c r="P50" s="838"/>
      <c r="Q50" s="838"/>
      <c r="R50" s="829"/>
      <c r="S50" s="833"/>
      <c r="T50" s="836"/>
      <c r="U50" s="836"/>
      <c r="V50" s="836"/>
      <c r="W50" s="836"/>
      <c r="X50" s="836"/>
      <c r="Y50" s="836"/>
      <c r="Z50" s="826"/>
      <c r="AA50" s="826"/>
      <c r="AB50" s="826"/>
      <c r="AC50" s="826"/>
      <c r="AD50" s="827"/>
      <c r="AE50" s="546"/>
      <c r="AF50" s="40"/>
    </row>
    <row r="51" spans="1:32" s="544" customFormat="1" ht="15" customHeight="1">
      <c r="A51" s="828"/>
      <c r="B51" s="829"/>
      <c r="C51" s="830"/>
      <c r="D51" s="831"/>
      <c r="E51" s="831"/>
      <c r="F51" s="831"/>
      <c r="G51" s="831"/>
      <c r="H51" s="832"/>
      <c r="I51" s="829"/>
      <c r="J51" s="829"/>
      <c r="K51" s="831"/>
      <c r="L51" s="838"/>
      <c r="M51" s="838"/>
      <c r="N51" s="838"/>
      <c r="O51" s="838"/>
      <c r="P51" s="838"/>
      <c r="Q51" s="838"/>
      <c r="R51" s="829"/>
      <c r="S51" s="833"/>
      <c r="T51" s="836"/>
      <c r="U51" s="836"/>
      <c r="V51" s="836"/>
      <c r="W51" s="836"/>
      <c r="X51" s="836"/>
      <c r="Y51" s="836"/>
      <c r="Z51" s="543"/>
      <c r="AA51" s="543"/>
      <c r="AB51" s="543"/>
      <c r="AC51" s="543"/>
      <c r="AD51" s="543"/>
      <c r="AE51" s="543"/>
    </row>
    <row r="52" spans="1:32" s="544" customFormat="1" ht="15" customHeight="1">
      <c r="A52" s="828"/>
      <c r="B52" s="829"/>
      <c r="C52" s="830"/>
      <c r="D52" s="831"/>
      <c r="E52" s="839"/>
      <c r="F52" s="839"/>
      <c r="G52" s="839"/>
      <c r="H52" s="839"/>
      <c r="I52" s="829"/>
      <c r="J52" s="829"/>
      <c r="K52" s="831"/>
      <c r="L52" s="836"/>
      <c r="M52" s="836"/>
      <c r="N52" s="836"/>
      <c r="O52" s="836"/>
      <c r="P52" s="836"/>
      <c r="Q52" s="836"/>
      <c r="R52" s="830"/>
      <c r="S52" s="831"/>
      <c r="T52" s="840"/>
      <c r="U52" s="840"/>
      <c r="V52" s="840"/>
      <c r="W52" s="840"/>
      <c r="X52" s="840"/>
      <c r="Y52" s="830"/>
    </row>
    <row r="53" spans="1:32" ht="20.25" customHeight="1">
      <c r="A53" s="828"/>
      <c r="B53" s="829"/>
      <c r="C53" s="830"/>
      <c r="D53" s="831"/>
      <c r="E53" s="839"/>
      <c r="F53" s="839"/>
      <c r="G53" s="839"/>
      <c r="H53" s="839"/>
      <c r="I53" s="829"/>
      <c r="J53" s="829"/>
      <c r="K53" s="833"/>
      <c r="L53" s="836"/>
      <c r="M53" s="836"/>
      <c r="N53" s="836"/>
      <c r="O53" s="836"/>
      <c r="P53" s="836"/>
      <c r="Q53" s="836"/>
      <c r="R53" s="830"/>
      <c r="S53" s="831"/>
      <c r="T53" s="840"/>
      <c r="U53" s="840"/>
      <c r="V53" s="840"/>
      <c r="W53" s="840"/>
      <c r="X53" s="840"/>
      <c r="Y53" s="830"/>
    </row>
    <row r="54" spans="1:32" ht="20.25" customHeight="1">
      <c r="A54" s="841"/>
      <c r="B54" s="833"/>
      <c r="C54" s="830"/>
      <c r="D54" s="831"/>
      <c r="E54" s="831"/>
      <c r="F54" s="831"/>
      <c r="G54" s="831"/>
      <c r="H54" s="832"/>
      <c r="I54" s="829"/>
      <c r="J54" s="830"/>
      <c r="K54" s="831"/>
      <c r="L54" s="831"/>
      <c r="M54" s="831"/>
      <c r="N54" s="831"/>
      <c r="O54" s="831"/>
      <c r="P54" s="831"/>
      <c r="Q54" s="832"/>
      <c r="R54" s="830"/>
      <c r="S54" s="831"/>
      <c r="T54" s="840"/>
      <c r="U54" s="840"/>
      <c r="V54" s="840"/>
      <c r="W54" s="840"/>
      <c r="X54" s="840"/>
      <c r="Y54" s="830"/>
    </row>
    <row r="55" spans="1:32" ht="20.25" customHeight="1">
      <c r="A55" s="842"/>
      <c r="B55" s="843"/>
      <c r="C55" s="833"/>
      <c r="D55" s="833"/>
      <c r="E55" s="833"/>
      <c r="F55" s="833"/>
      <c r="G55" s="833"/>
      <c r="H55" s="833"/>
      <c r="I55" s="833"/>
      <c r="J55" s="833"/>
      <c r="K55" s="833"/>
      <c r="L55" s="833"/>
      <c r="M55" s="833"/>
      <c r="N55" s="833"/>
      <c r="O55" s="833"/>
      <c r="P55" s="833"/>
      <c r="Q55" s="833"/>
      <c r="R55" s="833"/>
      <c r="S55" s="833"/>
      <c r="T55" s="836"/>
      <c r="U55" s="836"/>
      <c r="V55" s="840"/>
      <c r="W55" s="840"/>
      <c r="X55" s="840"/>
      <c r="Y55" s="830"/>
    </row>
    <row r="56" spans="1:32" ht="20.25" customHeight="1">
      <c r="A56" s="662"/>
      <c r="B56" s="662"/>
      <c r="C56" s="662"/>
      <c r="D56" s="662"/>
      <c r="E56" s="662"/>
      <c r="F56" s="662"/>
      <c r="G56" s="662"/>
      <c r="H56" s="662"/>
      <c r="I56" s="662"/>
      <c r="J56" s="662"/>
      <c r="K56" s="662"/>
      <c r="L56" s="662"/>
      <c r="M56" s="662"/>
      <c r="N56" s="662"/>
      <c r="O56" s="662"/>
      <c r="P56" s="662"/>
      <c r="Q56" s="662"/>
      <c r="R56" s="662"/>
      <c r="S56" s="662"/>
      <c r="T56" s="662"/>
      <c r="U56" s="662"/>
      <c r="V56" s="662"/>
      <c r="W56" s="662"/>
      <c r="X56" s="662"/>
      <c r="Y56" s="662"/>
    </row>
    <row r="57" spans="1:32" ht="20.25" customHeight="1"/>
    <row r="58" spans="1:32" ht="20.25" customHeight="1"/>
    <row r="59" spans="1:32" ht="20.25" customHeight="1"/>
    <row r="60" spans="1:32" ht="20.25" customHeight="1"/>
    <row r="61" spans="1:32" ht="20.25" customHeight="1"/>
    <row r="62" spans="1:32" ht="20.25" customHeight="1"/>
    <row r="63" spans="1:32" ht="20.25" customHeight="1"/>
    <row r="64" spans="1:32" ht="20.25" customHeight="1"/>
    <row r="65" ht="20.25" customHeight="1"/>
    <row r="66" ht="20.25" customHeight="1"/>
    <row r="67" ht="20.25" customHeight="1"/>
  </sheetData>
  <mergeCells count="4">
    <mergeCell ref="Q6:R12"/>
    <mergeCell ref="S6:Y6"/>
    <mergeCell ref="S7:Y7"/>
    <mergeCell ref="B13:M14"/>
  </mergeCells>
  <phoneticPr fontId="2"/>
  <hyperlinks>
    <hyperlink ref="R1:V1" location="作業メニュー!A1" display="作業メニュー" xr:uid="{00000000-0004-0000-2100-000000000000}"/>
  </hyperlinks>
  <printOptions horizontalCentered="1" verticalCentered="1"/>
  <pageMargins left="0.59055118110236227" right="0.59055118110236227" top="0.59055118110236227" bottom="0.59055118110236227" header="0.31496062992125984" footer="0.31496062992125984"/>
  <pageSetup paperSize="9" scale="83" orientation="portrait" r:id="rId1"/>
  <headerFooter>
    <oddFooter>&amp;R250401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pageSetUpPr fitToPage="1"/>
  </sheetPr>
  <dimension ref="A1:AD245"/>
  <sheetViews>
    <sheetView showGridLines="0" workbookViewId="0"/>
  </sheetViews>
  <sheetFormatPr defaultColWidth="3.33203125" defaultRowHeight="15"/>
  <cols>
    <col min="1" max="16384" width="3.33203125" style="40"/>
  </cols>
  <sheetData>
    <row r="1" spans="1:30" s="366" customFormat="1" ht="38.25" customHeight="1" thickBot="1">
      <c r="A1" s="365" t="s">
        <v>27</v>
      </c>
      <c r="P1" s="368" t="s">
        <v>64</v>
      </c>
      <c r="Q1" s="368"/>
      <c r="R1" s="368"/>
      <c r="S1" s="368"/>
      <c r="U1" s="367" t="s">
        <v>549</v>
      </c>
      <c r="AD1" s="367"/>
    </row>
    <row r="2" spans="1:30" ht="12" customHeight="1" thickTop="1">
      <c r="A2" s="40" t="s">
        <v>2465</v>
      </c>
    </row>
    <row r="3" spans="1:30" s="505" customFormat="1" ht="12" customHeight="1">
      <c r="B3" s="506" t="s">
        <v>2464</v>
      </c>
      <c r="C3" s="506"/>
      <c r="D3" s="506"/>
      <c r="E3" s="506"/>
      <c r="AC3" s="40"/>
    </row>
    <row r="4" spans="1:30" s="505" customFormat="1" ht="19.149999999999999" customHeight="1">
      <c r="AC4" s="40"/>
    </row>
    <row r="5" spans="1:30" s="505" customFormat="1" ht="19.149999999999999" customHeight="1">
      <c r="B5" s="630" t="str">
        <f>IF(作業メニュー!AM13=TRUE, "計画通知取下げ届", "確認申請取下げ届")</f>
        <v>確認申請取下げ届</v>
      </c>
      <c r="C5" s="545"/>
      <c r="D5" s="545"/>
      <c r="E5" s="545"/>
      <c r="F5" s="545"/>
      <c r="G5" s="545"/>
      <c r="H5" s="545"/>
      <c r="I5" s="545"/>
      <c r="J5" s="545"/>
      <c r="K5" s="545"/>
      <c r="L5" s="545"/>
      <c r="M5" s="545"/>
      <c r="N5" s="545"/>
      <c r="O5" s="545"/>
      <c r="P5" s="545"/>
      <c r="Q5" s="545"/>
      <c r="R5" s="545"/>
      <c r="S5" s="545"/>
      <c r="T5" s="545"/>
      <c r="U5" s="545"/>
      <c r="V5" s="545"/>
      <c r="W5" s="545"/>
      <c r="X5" s="545"/>
      <c r="Y5" s="545"/>
      <c r="Z5" s="545"/>
      <c r="AA5" s="546"/>
      <c r="AB5" s="546"/>
      <c r="AC5" s="40"/>
    </row>
    <row r="6" spans="1:30" s="505" customFormat="1" ht="19.149999999999999" customHeight="1">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6"/>
      <c r="AB6" s="546"/>
      <c r="AC6" s="40"/>
    </row>
    <row r="7" spans="1:30" s="505" customFormat="1" ht="16.149999999999999" customHeight="1">
      <c r="B7" s="548"/>
      <c r="C7" s="549"/>
      <c r="D7" s="549"/>
      <c r="E7" s="549"/>
      <c r="F7" s="549"/>
      <c r="G7" s="549"/>
      <c r="H7" s="549"/>
      <c r="I7" s="549"/>
      <c r="J7" s="549"/>
      <c r="K7" s="549"/>
      <c r="L7" s="549"/>
      <c r="M7" s="549"/>
      <c r="N7" s="549"/>
      <c r="O7" s="549"/>
      <c r="P7" s="549"/>
      <c r="Q7" s="2241" t="s">
        <v>2460</v>
      </c>
      <c r="R7" s="2242"/>
      <c r="S7" s="2247" t="s">
        <v>2459</v>
      </c>
      <c r="T7" s="2248"/>
      <c r="U7" s="2248"/>
      <c r="V7" s="2248"/>
      <c r="W7" s="2248"/>
      <c r="X7" s="2248"/>
      <c r="Y7" s="2248"/>
      <c r="Z7" s="2249"/>
      <c r="AA7" s="546"/>
      <c r="AB7" s="546"/>
      <c r="AC7" s="40"/>
    </row>
    <row r="8" spans="1:30" s="505" customFormat="1" ht="16.149999999999999" customHeight="1">
      <c r="B8" s="552"/>
      <c r="P8" s="546"/>
      <c r="Q8" s="2243"/>
      <c r="R8" s="2244"/>
      <c r="S8" s="2250" t="s">
        <v>2458</v>
      </c>
      <c r="T8" s="2251"/>
      <c r="U8" s="2251"/>
      <c r="V8" s="2251"/>
      <c r="W8" s="2251"/>
      <c r="X8" s="2251"/>
      <c r="Y8" s="2251"/>
      <c r="Z8" s="2252"/>
      <c r="AA8" s="546"/>
      <c r="AB8" s="546"/>
      <c r="AC8" s="40"/>
    </row>
    <row r="9" spans="1:30" s="505" customFormat="1" ht="16.149999999999999" customHeight="1">
      <c r="B9" s="552"/>
      <c r="P9" s="546"/>
      <c r="Q9" s="2243"/>
      <c r="R9" s="2244"/>
      <c r="S9" s="725"/>
      <c r="T9" s="725"/>
      <c r="U9" s="725"/>
      <c r="V9" s="725"/>
      <c r="W9" s="725"/>
      <c r="X9" s="725"/>
      <c r="Y9" s="725"/>
      <c r="Z9" s="726"/>
      <c r="AA9" s="546"/>
      <c r="AB9" s="546"/>
      <c r="AC9" s="40"/>
    </row>
    <row r="10" spans="1:30" s="505" customFormat="1" ht="19.149999999999999" customHeight="1">
      <c r="B10" s="552"/>
      <c r="C10" s="2234" t="s">
        <v>3046</v>
      </c>
      <c r="D10" s="2235"/>
      <c r="E10" s="2235"/>
      <c r="F10" s="2235"/>
      <c r="G10" s="2235"/>
      <c r="H10" s="2235"/>
      <c r="I10" s="2235"/>
      <c r="J10" s="2235"/>
      <c r="K10" s="2235"/>
      <c r="L10" s="2235"/>
      <c r="M10" s="2235"/>
      <c r="N10" s="2235"/>
      <c r="O10" s="2235"/>
      <c r="P10" s="546"/>
      <c r="Q10" s="2243"/>
      <c r="R10" s="2244"/>
      <c r="S10" s="725"/>
      <c r="T10" s="725"/>
      <c r="U10" s="725"/>
      <c r="V10" s="725"/>
      <c r="W10" s="725"/>
      <c r="X10" s="725"/>
      <c r="Y10" s="725"/>
      <c r="Z10" s="726"/>
      <c r="AA10" s="546"/>
      <c r="AB10" s="546"/>
      <c r="AC10" s="40"/>
    </row>
    <row r="11" spans="1:30" s="505" customFormat="1" ht="19.149999999999999" customHeight="1">
      <c r="B11" s="552"/>
      <c r="C11" s="2235"/>
      <c r="D11" s="2235"/>
      <c r="E11" s="2235"/>
      <c r="F11" s="2235"/>
      <c r="G11" s="2235"/>
      <c r="H11" s="2235"/>
      <c r="I11" s="2235"/>
      <c r="J11" s="2235"/>
      <c r="K11" s="2235"/>
      <c r="L11" s="2235"/>
      <c r="M11" s="2235"/>
      <c r="N11" s="2235"/>
      <c r="O11" s="2235"/>
      <c r="P11" s="546"/>
      <c r="Q11" s="2243"/>
      <c r="R11" s="2244"/>
      <c r="S11" s="725"/>
      <c r="T11" s="725"/>
      <c r="U11" s="725"/>
      <c r="V11" s="725"/>
      <c r="W11" s="725"/>
      <c r="X11" s="725"/>
      <c r="Y11" s="725"/>
      <c r="Z11" s="726"/>
      <c r="AA11" s="546"/>
      <c r="AB11" s="546"/>
      <c r="AC11" s="40"/>
    </row>
    <row r="12" spans="1:30" s="505" customFormat="1" ht="19.149999999999999" customHeight="1">
      <c r="B12" s="552"/>
      <c r="C12" s="2235"/>
      <c r="D12" s="2235"/>
      <c r="E12" s="2235"/>
      <c r="F12" s="2235"/>
      <c r="G12" s="2235"/>
      <c r="H12" s="2235"/>
      <c r="I12" s="2235"/>
      <c r="J12" s="2235"/>
      <c r="K12" s="2235"/>
      <c r="L12" s="2235"/>
      <c r="M12" s="2235"/>
      <c r="N12" s="2235"/>
      <c r="O12" s="2235"/>
      <c r="P12" s="546"/>
      <c r="Q12" s="2243"/>
      <c r="R12" s="2244"/>
      <c r="S12" s="725"/>
      <c r="T12" s="725"/>
      <c r="U12" s="725"/>
      <c r="V12" s="725"/>
      <c r="W12" s="725"/>
      <c r="X12" s="725"/>
      <c r="Y12" s="725"/>
      <c r="Z12" s="726"/>
      <c r="AA12" s="546"/>
      <c r="AB12" s="546"/>
      <c r="AC12" s="40"/>
    </row>
    <row r="13" spans="1:30" s="505" customFormat="1" ht="19.149999999999999" customHeight="1">
      <c r="B13" s="552"/>
      <c r="C13" s="40"/>
      <c r="D13" s="40"/>
      <c r="E13" s="40"/>
      <c r="F13" s="40"/>
      <c r="G13" s="40"/>
      <c r="H13" s="40"/>
      <c r="I13" s="40"/>
      <c r="J13" s="40"/>
      <c r="K13" s="40"/>
      <c r="L13" s="40"/>
      <c r="M13" s="40"/>
      <c r="N13" s="40"/>
      <c r="O13" s="40"/>
      <c r="P13" s="546"/>
      <c r="Q13" s="2243"/>
      <c r="R13" s="2244"/>
      <c r="S13" s="725"/>
      <c r="T13" s="725"/>
      <c r="U13" s="725"/>
      <c r="V13" s="725"/>
      <c r="W13" s="725"/>
      <c r="X13" s="725"/>
      <c r="Y13" s="725"/>
      <c r="Z13" s="726"/>
      <c r="AA13" s="546"/>
      <c r="AB13" s="546"/>
      <c r="AC13" s="40"/>
    </row>
    <row r="14" spans="1:30" s="505" customFormat="1" ht="19.149999999999999" customHeight="1">
      <c r="B14" s="552"/>
      <c r="C14" s="40"/>
      <c r="D14" s="40"/>
      <c r="E14" s="40"/>
      <c r="F14" s="40"/>
      <c r="G14" s="40"/>
      <c r="H14" s="40"/>
      <c r="I14" s="40"/>
      <c r="J14" s="40"/>
      <c r="K14" s="40"/>
      <c r="L14" s="40"/>
      <c r="M14" s="40"/>
      <c r="N14" s="40"/>
      <c r="O14" s="40"/>
      <c r="P14" s="546"/>
      <c r="Q14" s="2245"/>
      <c r="R14" s="2246"/>
      <c r="S14" s="729"/>
      <c r="T14" s="729"/>
      <c r="U14" s="729"/>
      <c r="V14" s="729"/>
      <c r="W14" s="729"/>
      <c r="X14" s="729"/>
      <c r="Y14" s="729"/>
      <c r="Z14" s="730"/>
      <c r="AA14" s="546"/>
      <c r="AB14" s="546"/>
      <c r="AC14" s="40"/>
    </row>
    <row r="15" spans="1:30" s="505" customFormat="1" ht="19.149999999999999" customHeight="1">
      <c r="B15" s="552"/>
      <c r="C15" s="40"/>
      <c r="D15" s="40"/>
      <c r="E15" s="40"/>
      <c r="F15" s="40"/>
      <c r="G15" s="40"/>
      <c r="H15" s="40"/>
      <c r="I15" s="40"/>
      <c r="J15" s="40"/>
      <c r="K15" s="40"/>
      <c r="L15" s="40"/>
      <c r="M15" s="40"/>
      <c r="N15" s="40"/>
      <c r="O15" s="40"/>
      <c r="P15" s="546"/>
      <c r="Q15" s="578"/>
      <c r="R15" s="551"/>
      <c r="S15" s="551"/>
      <c r="T15" s="578"/>
      <c r="U15" s="578"/>
      <c r="V15" s="578"/>
      <c r="W15" s="578"/>
      <c r="X15" s="578"/>
      <c r="Y15" s="578"/>
      <c r="Z15" s="699"/>
      <c r="AA15" s="546"/>
      <c r="AB15" s="546"/>
      <c r="AC15" s="40"/>
    </row>
    <row r="16" spans="1:30" s="505" customFormat="1" ht="19.149999999999999" customHeight="1">
      <c r="B16" s="552"/>
      <c r="C16" s="546"/>
      <c r="D16" s="546"/>
      <c r="E16" s="546"/>
      <c r="F16" s="546"/>
      <c r="G16" s="546"/>
      <c r="H16" s="546"/>
      <c r="I16" s="546"/>
      <c r="J16" s="546"/>
      <c r="K16" s="546"/>
      <c r="L16" s="546"/>
      <c r="M16" s="546"/>
      <c r="N16" s="546"/>
      <c r="O16" s="546"/>
      <c r="P16" s="546"/>
      <c r="Q16" s="546"/>
      <c r="R16" s="553"/>
      <c r="S16" s="553"/>
      <c r="T16" s="546"/>
      <c r="U16" s="546"/>
      <c r="V16" s="546"/>
      <c r="W16" s="546"/>
      <c r="X16" s="546"/>
      <c r="Y16" s="546"/>
      <c r="Z16" s="700"/>
      <c r="AA16" s="546"/>
      <c r="AB16" s="546"/>
      <c r="AC16" s="40"/>
    </row>
    <row r="17" spans="2:29" s="505" customFormat="1" ht="19.149999999999999" customHeight="1">
      <c r="B17" s="552"/>
      <c r="C17" s="546"/>
      <c r="D17" s="546"/>
      <c r="E17" s="546"/>
      <c r="F17" s="546"/>
      <c r="G17" s="546"/>
      <c r="H17" s="546"/>
      <c r="I17" s="546"/>
      <c r="J17" s="546"/>
      <c r="K17" s="546"/>
      <c r="L17" s="546"/>
      <c r="M17" s="546"/>
      <c r="N17" s="546"/>
      <c r="O17" s="546"/>
      <c r="P17" s="546"/>
      <c r="Q17" s="546"/>
      <c r="R17" s="546"/>
      <c r="S17" s="546"/>
      <c r="T17" s="546"/>
      <c r="U17" s="546"/>
      <c r="V17" s="546"/>
      <c r="W17" s="546"/>
      <c r="X17" s="546"/>
      <c r="Y17" s="546"/>
      <c r="Z17" s="555"/>
      <c r="AA17" s="546"/>
      <c r="AB17" s="546"/>
      <c r="AC17" s="40"/>
    </row>
    <row r="18" spans="2:29" s="505" customFormat="1" ht="19.149999999999999" customHeight="1">
      <c r="B18" s="552"/>
      <c r="C18" s="546"/>
      <c r="D18" s="546"/>
      <c r="E18" s="546"/>
      <c r="F18" s="546"/>
      <c r="G18" s="546"/>
      <c r="H18" s="546"/>
      <c r="I18" s="546"/>
      <c r="J18" s="546"/>
      <c r="K18" s="546"/>
      <c r="L18" s="546"/>
      <c r="M18" s="546"/>
      <c r="N18" s="546"/>
      <c r="O18" s="546"/>
      <c r="P18" s="546"/>
      <c r="Q18" s="557"/>
      <c r="R18" s="40"/>
      <c r="S18" s="2236" t="s">
        <v>2785</v>
      </c>
      <c r="T18" s="2236"/>
      <c r="U18" s="558"/>
      <c r="V18" s="557" t="s">
        <v>603</v>
      </c>
      <c r="W18" s="559"/>
      <c r="X18" s="557" t="s">
        <v>602</v>
      </c>
      <c r="Y18" s="560"/>
      <c r="Z18" s="561" t="s">
        <v>601</v>
      </c>
      <c r="AA18" s="546"/>
      <c r="AB18" s="546"/>
      <c r="AC18" s="40"/>
    </row>
    <row r="19" spans="2:29" s="505" customFormat="1" ht="19.149999999999999" customHeight="1">
      <c r="B19" s="552"/>
      <c r="C19" s="546"/>
      <c r="D19" s="546"/>
      <c r="E19" s="546"/>
      <c r="F19" s="546"/>
      <c r="G19" s="546"/>
      <c r="H19" s="546"/>
      <c r="I19" s="546"/>
      <c r="J19" s="546"/>
      <c r="K19" s="546"/>
      <c r="L19" s="546"/>
      <c r="M19" s="546"/>
      <c r="N19" s="546"/>
      <c r="O19" s="546"/>
      <c r="P19" s="546"/>
      <c r="Q19" s="562"/>
      <c r="R19" s="563"/>
      <c r="S19" s="562"/>
      <c r="T19" s="557"/>
      <c r="U19" s="563"/>
      <c r="V19" s="562"/>
      <c r="W19" s="557"/>
      <c r="X19" s="563"/>
      <c r="Y19" s="562"/>
      <c r="Z19" s="564"/>
      <c r="AA19" s="546"/>
      <c r="AB19" s="546"/>
      <c r="AC19" s="40"/>
    </row>
    <row r="20" spans="2:29" s="505" customFormat="1" ht="19.149999999999999" customHeight="1">
      <c r="B20" s="552"/>
      <c r="C20" s="2238" t="s">
        <v>2442</v>
      </c>
      <c r="D20" s="2238"/>
      <c r="E20" s="2238"/>
      <c r="F20" s="2238"/>
      <c r="G20" s="2238"/>
      <c r="H20" s="2238"/>
      <c r="I20" s="2238"/>
      <c r="J20" s="2238"/>
      <c r="K20" s="2238"/>
      <c r="L20" s="2238"/>
      <c r="M20" s="2238"/>
      <c r="N20" s="2238"/>
      <c r="O20" s="2238"/>
      <c r="P20" s="546"/>
      <c r="Q20" s="546"/>
      <c r="R20" s="546"/>
      <c r="S20" s="546"/>
      <c r="T20" s="546"/>
      <c r="U20" s="546"/>
      <c r="V20" s="546"/>
      <c r="W20" s="546"/>
      <c r="X20" s="546"/>
      <c r="Y20" s="546"/>
      <c r="Z20" s="555"/>
      <c r="AA20" s="546"/>
      <c r="AB20" s="546"/>
      <c r="AC20" s="40"/>
    </row>
    <row r="21" spans="2:29" s="505" customFormat="1" ht="19.149999999999999" customHeight="1">
      <c r="B21" s="552"/>
      <c r="C21" s="2238"/>
      <c r="D21" s="2238"/>
      <c r="E21" s="2238"/>
      <c r="F21" s="2238"/>
      <c r="G21" s="2238"/>
      <c r="H21" s="2238"/>
      <c r="I21" s="2238"/>
      <c r="J21" s="2238"/>
      <c r="K21" s="2238"/>
      <c r="L21" s="2238"/>
      <c r="M21" s="2238"/>
      <c r="N21" s="2238"/>
      <c r="O21" s="2238"/>
      <c r="P21" s="546"/>
      <c r="Q21" s="546"/>
      <c r="R21" s="546"/>
      <c r="S21" s="546"/>
      <c r="T21" s="546"/>
      <c r="U21" s="546"/>
      <c r="V21" s="546"/>
      <c r="W21" s="546"/>
      <c r="X21" s="546"/>
      <c r="Y21" s="546"/>
      <c r="Z21" s="555"/>
      <c r="AA21" s="546"/>
      <c r="AB21" s="546"/>
      <c r="AC21" s="40"/>
    </row>
    <row r="22" spans="2:29" s="505" customFormat="1" ht="19.149999999999999" customHeight="1">
      <c r="B22" s="552"/>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55"/>
      <c r="AA22" s="546"/>
      <c r="AB22" s="546"/>
      <c r="AC22" s="40"/>
    </row>
    <row r="23" spans="2:29" s="505" customFormat="1" ht="19.149999999999999" customHeight="1">
      <c r="B23" s="552"/>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55"/>
      <c r="AA23" s="546"/>
      <c r="AB23" s="546"/>
      <c r="AC23" s="40"/>
    </row>
    <row r="24" spans="2:29" s="505" customFormat="1" ht="19.149999999999999" customHeight="1">
      <c r="B24" s="552"/>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55"/>
      <c r="AA24" s="546"/>
      <c r="AB24" s="546"/>
      <c r="AC24" s="40"/>
    </row>
    <row r="25" spans="2:29" s="505" customFormat="1" ht="19.149999999999999" customHeight="1">
      <c r="B25" s="552"/>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55"/>
      <c r="AA25" s="546"/>
      <c r="AB25" s="546"/>
      <c r="AC25" s="40"/>
    </row>
    <row r="26" spans="2:29" s="505" customFormat="1" ht="19.149999999999999" customHeight="1">
      <c r="B26" s="552"/>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55"/>
      <c r="AA26" s="546"/>
      <c r="AB26" s="546"/>
      <c r="AC26" s="40"/>
    </row>
    <row r="27" spans="2:29" s="505" customFormat="1" ht="19.149999999999999" customHeight="1">
      <c r="B27" s="552"/>
      <c r="C27" s="546"/>
      <c r="D27" s="546"/>
      <c r="E27" s="546"/>
      <c r="F27" s="546"/>
      <c r="G27" s="546"/>
      <c r="H27" s="546"/>
      <c r="I27" s="546"/>
      <c r="J27" s="546"/>
      <c r="K27" s="546"/>
      <c r="L27" s="546"/>
      <c r="M27" s="546"/>
      <c r="O27" s="546"/>
      <c r="P27" s="565" t="s">
        <v>2457</v>
      </c>
      <c r="Q27" s="546"/>
      <c r="R27" s="565" t="s">
        <v>2456</v>
      </c>
      <c r="S27" s="546"/>
      <c r="T27" s="546"/>
      <c r="U27" s="546"/>
      <c r="V27" s="546"/>
      <c r="W27" s="546"/>
      <c r="X27" s="546"/>
      <c r="Y27" s="546"/>
      <c r="Z27" s="555"/>
      <c r="AA27" s="546"/>
      <c r="AB27" s="546"/>
      <c r="AC27" s="40"/>
    </row>
    <row r="28" spans="2:29" s="505" customFormat="1" ht="19.149999999999999" customHeight="1">
      <c r="B28" s="552"/>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55"/>
      <c r="AA28" s="546"/>
      <c r="AB28" s="546"/>
      <c r="AC28" s="40"/>
    </row>
    <row r="29" spans="2:29" s="505" customFormat="1" ht="19.149999999999999" customHeight="1">
      <c r="B29" s="552"/>
      <c r="C29" s="546"/>
      <c r="D29" s="546"/>
      <c r="E29" s="546"/>
      <c r="F29" s="546"/>
      <c r="G29" s="546"/>
      <c r="H29" s="546"/>
      <c r="I29" s="546"/>
      <c r="J29" s="546"/>
      <c r="K29" s="546"/>
      <c r="L29" s="546"/>
      <c r="M29" s="546"/>
      <c r="N29" s="546"/>
      <c r="O29" s="546"/>
      <c r="P29" s="546"/>
      <c r="Q29" s="546"/>
      <c r="R29" s="546"/>
      <c r="S29" s="546"/>
      <c r="T29" s="546"/>
      <c r="U29" s="546"/>
      <c r="V29" s="546"/>
      <c r="W29" s="546"/>
      <c r="X29" s="546"/>
      <c r="Y29" s="546"/>
      <c r="Z29" s="555"/>
      <c r="AA29" s="546"/>
      <c r="AB29" s="546"/>
      <c r="AC29" s="40"/>
    </row>
    <row r="30" spans="2:29" s="505" customFormat="1" ht="19.149999999999999" customHeight="1">
      <c r="B30" s="552"/>
      <c r="C30" s="546"/>
      <c r="D30" s="546"/>
      <c r="E30" s="546"/>
      <c r="F30" s="546"/>
      <c r="G30" s="546"/>
      <c r="H30" s="546"/>
      <c r="I30" s="546"/>
      <c r="J30" s="546"/>
      <c r="K30" s="546"/>
      <c r="L30" s="546"/>
      <c r="M30" s="546"/>
      <c r="N30" s="546"/>
      <c r="O30" s="546"/>
      <c r="P30" s="546"/>
      <c r="Q30" s="546"/>
      <c r="R30" s="546"/>
      <c r="S30" s="546"/>
      <c r="T30" s="546"/>
      <c r="U30" s="546"/>
      <c r="V30" s="546"/>
      <c r="W30" s="546"/>
      <c r="X30" s="546"/>
      <c r="Y30" s="546"/>
      <c r="Z30" s="555"/>
      <c r="AA30" s="546"/>
      <c r="AB30" s="546"/>
      <c r="AC30" s="40"/>
    </row>
    <row r="31" spans="2:29" s="505" customFormat="1" ht="19.149999999999999" customHeight="1">
      <c r="B31" s="552"/>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55"/>
      <c r="AA31" s="546"/>
      <c r="AB31" s="546"/>
      <c r="AC31" s="40"/>
    </row>
    <row r="32" spans="2:29" s="505" customFormat="1" ht="19.149999999999999" customHeight="1">
      <c r="B32" s="552"/>
      <c r="C32" s="546"/>
      <c r="D32" s="546"/>
      <c r="E32" s="546"/>
      <c r="F32" s="546"/>
      <c r="G32" s="546"/>
      <c r="H32" s="546"/>
      <c r="I32" s="546"/>
      <c r="J32" s="546"/>
      <c r="K32" s="546"/>
      <c r="L32" s="546"/>
      <c r="M32" s="546"/>
      <c r="N32" s="546"/>
      <c r="O32" s="546"/>
      <c r="P32" s="546"/>
      <c r="Q32" s="546"/>
      <c r="R32" s="546"/>
      <c r="S32" s="546"/>
      <c r="T32" s="546"/>
      <c r="U32" s="546"/>
      <c r="V32" s="546"/>
      <c r="W32" s="546"/>
      <c r="X32" s="546"/>
      <c r="Y32" s="546"/>
      <c r="Z32" s="555"/>
      <c r="AA32" s="546"/>
      <c r="AB32" s="546"/>
      <c r="AC32" s="40"/>
    </row>
    <row r="33" spans="1:29" s="505" customFormat="1" ht="19.149999999999999" customHeight="1">
      <c r="B33" s="552"/>
      <c r="C33" s="546"/>
      <c r="D33" s="546"/>
      <c r="E33" s="546"/>
      <c r="F33" s="546"/>
      <c r="G33" s="546"/>
      <c r="H33" s="546"/>
      <c r="I33" s="546"/>
      <c r="J33" s="546"/>
      <c r="K33" s="546"/>
      <c r="L33" s="546"/>
      <c r="M33" s="546" t="s">
        <v>2463</v>
      </c>
      <c r="O33" s="546"/>
      <c r="P33" s="546"/>
      <c r="Q33" s="546"/>
      <c r="R33" s="546"/>
      <c r="S33" s="546"/>
      <c r="T33" s="546"/>
      <c r="U33" s="546"/>
      <c r="V33" s="546"/>
      <c r="W33" s="546"/>
      <c r="X33" s="546"/>
      <c r="Y33" s="546"/>
      <c r="Z33" s="555"/>
      <c r="AA33" s="546"/>
      <c r="AB33" s="546"/>
      <c r="AC33" s="40"/>
    </row>
    <row r="34" spans="1:29" s="505" customFormat="1" ht="19.149999999999999" customHeight="1">
      <c r="B34" s="552"/>
      <c r="C34" s="546"/>
      <c r="D34" s="546"/>
      <c r="E34" s="546"/>
      <c r="F34" s="546"/>
      <c r="G34" s="546"/>
      <c r="H34" s="546"/>
      <c r="I34" s="546"/>
      <c r="J34" s="546"/>
      <c r="K34" s="546"/>
      <c r="L34" s="546"/>
      <c r="M34" s="546"/>
      <c r="N34" s="546"/>
      <c r="O34" s="546"/>
      <c r="P34" s="546"/>
      <c r="Q34" s="546"/>
      <c r="R34" s="546"/>
      <c r="S34" s="546"/>
      <c r="T34" s="546"/>
      <c r="U34" s="546"/>
      <c r="V34" s="546"/>
      <c r="W34" s="546"/>
      <c r="X34" s="546"/>
      <c r="Y34" s="546"/>
      <c r="Z34" s="555"/>
      <c r="AA34" s="546"/>
      <c r="AB34" s="546"/>
      <c r="AC34" s="40"/>
    </row>
    <row r="35" spans="1:29" s="505" customFormat="1" ht="19.149999999999999" customHeight="1">
      <c r="B35" s="548"/>
      <c r="C35" s="549"/>
      <c r="D35" s="566" t="s">
        <v>2462</v>
      </c>
      <c r="E35" s="566"/>
      <c r="F35" s="566"/>
      <c r="G35" s="566"/>
      <c r="H35" s="566"/>
      <c r="I35" s="567"/>
      <c r="J35" s="549"/>
      <c r="K35" s="549" t="s">
        <v>2787</v>
      </c>
      <c r="L35" s="549"/>
      <c r="M35" s="549"/>
      <c r="N35" s="549" t="s">
        <v>318</v>
      </c>
      <c r="O35" s="549"/>
      <c r="P35" s="549" t="s">
        <v>2453</v>
      </c>
      <c r="Q35" s="549"/>
      <c r="R35" s="549" t="s">
        <v>316</v>
      </c>
      <c r="S35" s="549"/>
      <c r="T35" s="549"/>
      <c r="U35" s="549"/>
      <c r="V35" s="549"/>
      <c r="W35" s="549"/>
      <c r="X35" s="549"/>
      <c r="Y35" s="549"/>
      <c r="Z35" s="550"/>
      <c r="AA35" s="546"/>
      <c r="AB35" s="546"/>
      <c r="AC35" s="40"/>
    </row>
    <row r="36" spans="1:29" s="505" customFormat="1" ht="19.149999999999999" customHeight="1">
      <c r="B36" s="552" t="s">
        <v>2454</v>
      </c>
      <c r="C36" s="546"/>
      <c r="D36" s="546"/>
      <c r="E36" s="546"/>
      <c r="F36" s="546"/>
      <c r="G36" s="546"/>
      <c r="H36" s="546"/>
      <c r="I36" s="555"/>
      <c r="J36" s="546"/>
      <c r="K36" s="546"/>
      <c r="L36" s="546"/>
      <c r="M36" s="546"/>
      <c r="N36" s="546"/>
      <c r="O36" s="546"/>
      <c r="P36" s="546"/>
      <c r="Q36" s="546"/>
      <c r="R36" s="546"/>
      <c r="S36" s="546"/>
      <c r="T36" s="546"/>
      <c r="U36" s="546"/>
      <c r="V36" s="546"/>
      <c r="W36" s="546"/>
      <c r="X36" s="546"/>
      <c r="Y36" s="546"/>
      <c r="Z36" s="555"/>
      <c r="AA36" s="546"/>
      <c r="AB36" s="546"/>
      <c r="AC36" s="40"/>
    </row>
    <row r="37" spans="1:29" s="505" customFormat="1" ht="19.149999999999999" customHeight="1">
      <c r="B37" s="552"/>
      <c r="C37" s="546"/>
      <c r="D37" s="568" t="s">
        <v>2461</v>
      </c>
      <c r="E37" s="568"/>
      <c r="F37" s="568"/>
      <c r="G37" s="568"/>
      <c r="H37" s="568"/>
      <c r="I37" s="569"/>
      <c r="J37" s="546"/>
      <c r="K37" s="546" t="s">
        <v>112</v>
      </c>
      <c r="L37" s="2237" t="s">
        <v>759</v>
      </c>
      <c r="M37" s="2237"/>
      <c r="N37" s="2237"/>
      <c r="O37" s="2237"/>
      <c r="P37" s="2237"/>
      <c r="Q37" s="2237"/>
      <c r="R37" s="2237"/>
      <c r="S37" s="2237"/>
      <c r="T37" s="546" t="s">
        <v>111</v>
      </c>
      <c r="U37" s="546"/>
      <c r="V37" s="546"/>
      <c r="W37" s="546"/>
      <c r="X37" s="546"/>
      <c r="Y37" s="546"/>
      <c r="Z37" s="555"/>
      <c r="AA37" s="546"/>
      <c r="AB37" s="546"/>
      <c r="AC37" s="40"/>
    </row>
    <row r="38" spans="1:29" s="505" customFormat="1" ht="19.149999999999999" customHeight="1">
      <c r="B38" s="548"/>
      <c r="C38" s="549"/>
      <c r="D38" s="549"/>
      <c r="E38" s="549"/>
      <c r="F38" s="549"/>
      <c r="G38" s="549"/>
      <c r="H38" s="549"/>
      <c r="I38" s="550"/>
      <c r="J38" s="549"/>
      <c r="K38" s="549"/>
      <c r="L38" s="549"/>
      <c r="M38" s="549"/>
      <c r="N38" s="549"/>
      <c r="O38" s="549"/>
      <c r="P38" s="549"/>
      <c r="Q38" s="549"/>
      <c r="R38" s="549"/>
      <c r="S38" s="549"/>
      <c r="T38" s="549"/>
      <c r="U38" s="549"/>
      <c r="V38" s="549"/>
      <c r="W38" s="549"/>
      <c r="X38" s="549"/>
      <c r="Y38" s="549"/>
      <c r="Z38" s="550"/>
      <c r="AA38" s="546"/>
      <c r="AB38" s="546"/>
      <c r="AC38" s="40"/>
    </row>
    <row r="39" spans="1:29" s="505" customFormat="1" ht="19.149999999999999" customHeight="1">
      <c r="B39" s="552" t="s">
        <v>2450</v>
      </c>
      <c r="C39" s="546"/>
      <c r="D39" s="546" t="s">
        <v>2448</v>
      </c>
      <c r="E39" s="546"/>
      <c r="F39" s="546"/>
      <c r="G39" s="546"/>
      <c r="H39" s="546"/>
      <c r="I39" s="555"/>
      <c r="J39" s="546"/>
      <c r="K39" s="546"/>
      <c r="L39" s="546"/>
      <c r="M39" s="546"/>
      <c r="N39" s="546"/>
      <c r="O39" s="546"/>
      <c r="P39" s="546"/>
      <c r="Q39" s="546"/>
      <c r="R39" s="546"/>
      <c r="S39" s="546"/>
      <c r="T39" s="546"/>
      <c r="U39" s="546"/>
      <c r="V39" s="546"/>
      <c r="W39" s="546"/>
      <c r="X39" s="546"/>
      <c r="Y39" s="546"/>
      <c r="Z39" s="555"/>
      <c r="AA39" s="546"/>
      <c r="AB39" s="546"/>
      <c r="AC39" s="40"/>
    </row>
    <row r="40" spans="1:29" s="505" customFormat="1" ht="19.149999999999999" customHeight="1">
      <c r="B40" s="552"/>
      <c r="C40" s="546"/>
      <c r="D40" s="546"/>
      <c r="E40" s="546"/>
      <c r="F40" s="546"/>
      <c r="G40" s="546"/>
      <c r="H40" s="546"/>
      <c r="I40" s="555"/>
      <c r="J40" s="546"/>
      <c r="K40" s="546"/>
      <c r="L40" s="546"/>
      <c r="M40" s="546"/>
      <c r="N40" s="546"/>
      <c r="O40" s="546"/>
      <c r="P40" s="546"/>
      <c r="Q40" s="546"/>
      <c r="R40" s="546"/>
      <c r="S40" s="546"/>
      <c r="T40" s="546"/>
      <c r="U40" s="546"/>
      <c r="V40" s="546"/>
      <c r="W40" s="546"/>
      <c r="X40" s="546"/>
      <c r="Y40" s="546"/>
      <c r="Z40" s="555"/>
      <c r="AA40" s="546"/>
      <c r="AB40" s="546"/>
      <c r="AC40" s="40"/>
    </row>
    <row r="41" spans="1:29" s="505" customFormat="1" ht="19.149999999999999" customHeight="1">
      <c r="B41" s="548"/>
      <c r="C41" s="549"/>
      <c r="D41" s="549"/>
      <c r="E41" s="549"/>
      <c r="F41" s="549"/>
      <c r="G41" s="549"/>
      <c r="H41" s="549"/>
      <c r="I41" s="550"/>
      <c r="J41" s="549"/>
      <c r="K41" s="549"/>
      <c r="L41" s="549"/>
      <c r="M41" s="549"/>
      <c r="N41" s="549"/>
      <c r="O41" s="549"/>
      <c r="P41" s="549"/>
      <c r="Q41" s="549"/>
      <c r="R41" s="549"/>
      <c r="S41" s="549"/>
      <c r="T41" s="549"/>
      <c r="U41" s="549"/>
      <c r="V41" s="549"/>
      <c r="W41" s="549"/>
      <c r="X41" s="549"/>
      <c r="Y41" s="549"/>
      <c r="Z41" s="550"/>
      <c r="AA41" s="546"/>
      <c r="AB41" s="546"/>
      <c r="AC41" s="40"/>
    </row>
    <row r="42" spans="1:29" s="505" customFormat="1" ht="19.149999999999999" customHeight="1">
      <c r="B42" s="552" t="s">
        <v>2449</v>
      </c>
      <c r="C42" s="546"/>
      <c r="D42" s="546" t="s">
        <v>2447</v>
      </c>
      <c r="E42" s="546"/>
      <c r="F42" s="546"/>
      <c r="G42" s="546"/>
      <c r="H42" s="546"/>
      <c r="I42" s="555"/>
      <c r="J42" s="546"/>
      <c r="K42" s="546"/>
      <c r="L42" s="546"/>
      <c r="M42" s="546"/>
      <c r="N42" s="546"/>
      <c r="O42" s="546"/>
      <c r="P42" s="546"/>
      <c r="Q42" s="546"/>
      <c r="R42" s="546"/>
      <c r="S42" s="546"/>
      <c r="T42" s="546"/>
      <c r="U42" s="546"/>
      <c r="V42" s="546"/>
      <c r="W42" s="546"/>
      <c r="X42" s="546"/>
      <c r="Y42" s="546"/>
      <c r="Z42" s="555"/>
      <c r="AA42" s="546"/>
      <c r="AB42" s="546"/>
      <c r="AC42" s="40"/>
    </row>
    <row r="43" spans="1:29" s="505" customFormat="1" ht="19.149999999999999" customHeight="1">
      <c r="B43" s="570"/>
      <c r="C43" s="571"/>
      <c r="D43" s="571"/>
      <c r="E43" s="571"/>
      <c r="F43" s="571"/>
      <c r="G43" s="571"/>
      <c r="H43" s="571"/>
      <c r="I43" s="556"/>
      <c r="J43" s="571"/>
      <c r="K43" s="571"/>
      <c r="L43" s="571"/>
      <c r="M43" s="571"/>
      <c r="N43" s="571"/>
      <c r="O43" s="571"/>
      <c r="P43" s="571"/>
      <c r="Q43" s="571"/>
      <c r="R43" s="571"/>
      <c r="S43" s="571"/>
      <c r="T43" s="571"/>
      <c r="U43" s="571"/>
      <c r="V43" s="571"/>
      <c r="W43" s="571"/>
      <c r="X43" s="571"/>
      <c r="Y43" s="571"/>
      <c r="Z43" s="556"/>
      <c r="AA43" s="546"/>
      <c r="AB43" s="546"/>
      <c r="AC43" s="40"/>
    </row>
    <row r="44" spans="1:29" s="505" customFormat="1" ht="16.149999999999999" customHeight="1">
      <c r="A44" s="284"/>
      <c r="B44" s="284"/>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C44" s="40"/>
    </row>
    <row r="45" spans="1:29" s="505" customFormat="1" ht="16.149999999999999" customHeight="1">
      <c r="A45" s="284"/>
      <c r="B45" s="284"/>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C45" s="40"/>
    </row>
    <row r="46" spans="1:29"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C46" s="40"/>
    </row>
    <row r="47" spans="1:29"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C47" s="40"/>
    </row>
    <row r="48" spans="1:29"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C48" s="40"/>
    </row>
    <row r="49" spans="1:29"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C49" s="40"/>
    </row>
    <row r="50" spans="1:29"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C50" s="40"/>
    </row>
    <row r="51" spans="1:29"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C51" s="40"/>
    </row>
    <row r="52" spans="1:29"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C52" s="40"/>
    </row>
    <row r="53" spans="1:29"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C53" s="40"/>
    </row>
    <row r="54" spans="1:29"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C54" s="40"/>
    </row>
    <row r="55" spans="1:29"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C55" s="40"/>
    </row>
    <row r="56" spans="1:29"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C56" s="40"/>
    </row>
    <row r="57" spans="1:29"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C57" s="40"/>
    </row>
    <row r="58" spans="1:29"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C58" s="40"/>
    </row>
    <row r="59" spans="1:29"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C59" s="40"/>
    </row>
    <row r="60" spans="1:29"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C60" s="40"/>
    </row>
    <row r="61" spans="1:29"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C61" s="40"/>
    </row>
    <row r="62" spans="1:29" s="505" customFormat="1" ht="16.149999999999999" customHeight="1">
      <c r="A62" s="284"/>
      <c r="AC62" s="40"/>
    </row>
    <row r="63" spans="1:29" s="505" customFormat="1" ht="16.149999999999999" customHeight="1">
      <c r="A63" s="284"/>
      <c r="AC63" s="40"/>
    </row>
    <row r="64" spans="1:29" s="505" customFormat="1" ht="16.149999999999999" customHeight="1">
      <c r="A64" s="284"/>
      <c r="AC64" s="40"/>
    </row>
    <row r="65" spans="1:29" s="505" customFormat="1" ht="16.149999999999999" customHeight="1">
      <c r="A65" s="284"/>
      <c r="AC65" s="40"/>
    </row>
    <row r="66" spans="1:29" s="505" customFormat="1" ht="16.149999999999999" customHeight="1">
      <c r="A66" s="284"/>
      <c r="AC66" s="40"/>
    </row>
    <row r="67" spans="1:29" s="505" customFormat="1" ht="16.149999999999999" customHeight="1">
      <c r="A67" s="284"/>
      <c r="AC67" s="40"/>
    </row>
    <row r="68" spans="1:29" s="505" customFormat="1">
      <c r="AC68" s="40"/>
    </row>
    <row r="69" spans="1:29" s="505" customFormat="1">
      <c r="A69" s="554"/>
      <c r="B69" s="554"/>
      <c r="C69" s="554"/>
      <c r="D69" s="554"/>
      <c r="E69" s="554"/>
      <c r="F69" s="554"/>
      <c r="G69" s="554"/>
      <c r="H69" s="554"/>
      <c r="I69" s="554"/>
      <c r="J69" s="554"/>
      <c r="K69" s="554"/>
      <c r="L69" s="554"/>
      <c r="M69" s="554"/>
      <c r="N69" s="554"/>
      <c r="O69" s="554"/>
      <c r="P69" s="554"/>
      <c r="Q69" s="554"/>
      <c r="R69" s="554"/>
      <c r="S69" s="554"/>
      <c r="T69" s="554"/>
      <c r="U69" s="554"/>
      <c r="V69" s="554"/>
      <c r="W69" s="554"/>
      <c r="X69" s="284"/>
      <c r="Y69" s="284"/>
      <c r="Z69" s="284"/>
      <c r="AC69" s="40"/>
    </row>
    <row r="70" spans="1:29" s="505" customForma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C70" s="40"/>
    </row>
    <row r="71" spans="1:29" s="505" customForma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c r="AC71" s="40"/>
    </row>
    <row r="72" spans="1:29" s="505" customForma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C72" s="40"/>
    </row>
    <row r="73" spans="1:29" s="505" customForma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C73" s="40"/>
    </row>
    <row r="74" spans="1:29" s="505" customFormat="1">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C74" s="40"/>
    </row>
    <row r="75" spans="1:29"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C75" s="40"/>
    </row>
    <row r="76" spans="1:29"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C76" s="40"/>
    </row>
    <row r="77" spans="1:29"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C77" s="40"/>
    </row>
    <row r="78" spans="1:29"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C78" s="40"/>
    </row>
    <row r="79" spans="1:29" ht="13.5" customHeight="1">
      <c r="A79" s="96"/>
      <c r="B79" s="96"/>
      <c r="C79" s="96"/>
      <c r="D79" s="96"/>
      <c r="E79" s="96"/>
      <c r="F79" s="96"/>
      <c r="G79" s="572"/>
      <c r="H79" s="572"/>
      <c r="I79" s="572"/>
      <c r="J79" s="572"/>
      <c r="K79" s="572"/>
      <c r="L79" s="572"/>
      <c r="M79" s="572"/>
      <c r="N79" s="572"/>
      <c r="O79" s="572"/>
      <c r="P79" s="572"/>
      <c r="Q79" s="572"/>
      <c r="R79" s="572"/>
      <c r="S79" s="572"/>
      <c r="T79" s="572"/>
      <c r="U79" s="572"/>
      <c r="V79" s="572"/>
      <c r="W79" s="572"/>
      <c r="X79" s="572"/>
      <c r="Y79" s="572"/>
      <c r="Z79" s="572"/>
    </row>
    <row r="80" spans="1:29">
      <c r="A80" s="96"/>
      <c r="B80" s="96"/>
      <c r="C80" s="96"/>
      <c r="D80" s="96"/>
      <c r="E80" s="96"/>
      <c r="F80" s="96"/>
      <c r="G80" s="572"/>
      <c r="H80" s="572"/>
      <c r="I80" s="572"/>
      <c r="J80" s="572"/>
      <c r="K80" s="572"/>
      <c r="L80" s="572"/>
      <c r="M80" s="572"/>
      <c r="N80" s="572"/>
      <c r="O80" s="572"/>
      <c r="P80" s="572"/>
      <c r="Q80" s="572"/>
      <c r="R80" s="572"/>
      <c r="S80" s="572"/>
      <c r="T80" s="572"/>
      <c r="U80" s="572"/>
      <c r="V80" s="572"/>
      <c r="W80" s="572"/>
      <c r="X80" s="572"/>
      <c r="Y80" s="572"/>
      <c r="Z80" s="572"/>
    </row>
    <row r="81" spans="1:26">
      <c r="A81" s="284"/>
      <c r="B81" s="96"/>
      <c r="C81" s="96"/>
      <c r="D81" s="96"/>
      <c r="E81" s="96"/>
      <c r="F81" s="96"/>
      <c r="G81" s="572"/>
      <c r="H81" s="572"/>
      <c r="I81" s="572"/>
      <c r="J81" s="572"/>
      <c r="K81" s="572"/>
      <c r="L81" s="572"/>
      <c r="M81" s="572"/>
      <c r="N81" s="572"/>
      <c r="O81" s="572"/>
      <c r="P81" s="572"/>
      <c r="Q81" s="572"/>
      <c r="R81" s="572"/>
      <c r="S81" s="572"/>
      <c r="T81" s="572"/>
      <c r="U81" s="572"/>
      <c r="V81" s="572"/>
      <c r="W81" s="572"/>
      <c r="X81" s="572"/>
      <c r="Y81" s="572"/>
      <c r="Z81" s="572"/>
    </row>
    <row r="82" spans="1:26">
      <c r="A82" s="284"/>
      <c r="B82" s="96"/>
      <c r="C82" s="96"/>
      <c r="D82" s="96"/>
      <c r="E82" s="96"/>
      <c r="F82" s="96"/>
      <c r="G82" s="96"/>
      <c r="H82" s="96"/>
      <c r="I82" s="96"/>
      <c r="J82" s="96"/>
      <c r="K82" s="573"/>
      <c r="L82" s="96"/>
      <c r="M82" s="573"/>
      <c r="N82" s="96"/>
      <c r="O82" s="573"/>
      <c r="P82" s="96"/>
      <c r="Q82" s="96"/>
      <c r="R82" s="89"/>
      <c r="S82" s="89"/>
      <c r="T82" s="96"/>
      <c r="U82" s="96"/>
      <c r="V82" s="96"/>
      <c r="W82" s="96"/>
      <c r="X82" s="96"/>
      <c r="Y82" s="96"/>
      <c r="Z82" s="96"/>
    </row>
    <row r="83" spans="1:26">
      <c r="A83" s="96"/>
      <c r="B83" s="96"/>
      <c r="C83" s="96"/>
      <c r="D83" s="96"/>
      <c r="E83" s="96"/>
      <c r="F83" s="96"/>
      <c r="G83" s="96"/>
      <c r="H83" s="96"/>
      <c r="I83" s="96"/>
      <c r="J83" s="96"/>
      <c r="K83" s="573"/>
      <c r="L83" s="96"/>
      <c r="M83" s="573"/>
      <c r="N83" s="96"/>
      <c r="O83" s="573"/>
      <c r="P83" s="96"/>
      <c r="Q83" s="96"/>
      <c r="R83" s="89"/>
      <c r="S83" s="89"/>
      <c r="T83" s="96"/>
      <c r="U83" s="96"/>
      <c r="V83" s="96"/>
      <c r="W83" s="96"/>
      <c r="X83" s="96"/>
      <c r="Y83" s="96"/>
      <c r="Z83" s="96"/>
    </row>
    <row r="84" spans="1:26" ht="13.5" customHeight="1">
      <c r="B84" s="96"/>
      <c r="C84" s="96"/>
      <c r="D84" s="96"/>
      <c r="E84" s="96"/>
      <c r="F84" s="96"/>
      <c r="G84" s="96"/>
      <c r="H84" s="96"/>
      <c r="I84" s="96"/>
      <c r="J84" s="96"/>
      <c r="K84" s="96"/>
      <c r="L84" s="96"/>
      <c r="M84" s="96"/>
      <c r="N84" s="96"/>
      <c r="O84" s="96"/>
      <c r="P84" s="96"/>
      <c r="Q84" s="96"/>
      <c r="R84" s="89"/>
      <c r="S84" s="89"/>
      <c r="T84" s="96"/>
      <c r="U84" s="96"/>
      <c r="V84" s="96"/>
      <c r="W84" s="96"/>
      <c r="X84" s="96"/>
      <c r="Y84" s="96"/>
      <c r="Z84" s="96"/>
    </row>
    <row r="85" spans="1:26" ht="15" customHeight="1">
      <c r="B85" s="96"/>
      <c r="C85" s="96"/>
      <c r="D85" s="574"/>
      <c r="E85" s="96"/>
      <c r="F85" s="96"/>
      <c r="G85" s="96"/>
      <c r="H85" s="574"/>
      <c r="I85" s="96"/>
      <c r="J85" s="96"/>
      <c r="K85" s="573"/>
      <c r="L85" s="96"/>
      <c r="M85" s="96"/>
      <c r="N85" s="96"/>
      <c r="O85" s="96"/>
      <c r="P85" s="96"/>
      <c r="Q85" s="574"/>
      <c r="R85" s="2227"/>
      <c r="S85" s="2227"/>
      <c r="T85" s="2227"/>
      <c r="U85" s="2227"/>
      <c r="V85" s="2227"/>
      <c r="W85" s="2227"/>
      <c r="X85" s="2227"/>
      <c r="Y85" s="2227"/>
      <c r="Z85" s="574"/>
    </row>
    <row r="86" spans="1:26" ht="15" customHeight="1">
      <c r="A86" s="89"/>
      <c r="B86" s="89"/>
      <c r="C86" s="89"/>
      <c r="D86" s="574"/>
      <c r="E86" s="2227"/>
      <c r="F86" s="2227"/>
      <c r="G86" s="2227"/>
      <c r="H86" s="574"/>
      <c r="I86" s="89"/>
      <c r="J86" s="96"/>
      <c r="K86" s="96"/>
      <c r="L86" s="96"/>
      <c r="M86" s="96"/>
      <c r="N86" s="96"/>
      <c r="O86" s="96"/>
      <c r="P86" s="96"/>
      <c r="Q86" s="574"/>
      <c r="R86" s="2227"/>
      <c r="S86" s="2227"/>
      <c r="T86" s="2227"/>
      <c r="U86" s="2227"/>
      <c r="V86" s="2227"/>
      <c r="W86" s="2227"/>
      <c r="X86" s="2227"/>
      <c r="Y86" s="2227"/>
      <c r="Z86" s="575"/>
    </row>
    <row r="87" spans="1:26" ht="15" customHeight="1">
      <c r="A87" s="89"/>
      <c r="B87" s="89"/>
      <c r="C87" s="89"/>
      <c r="D87" s="574"/>
      <c r="E87" s="2227"/>
      <c r="F87" s="2227"/>
      <c r="G87" s="2227"/>
      <c r="H87" s="574"/>
      <c r="I87" s="89"/>
      <c r="J87" s="96"/>
      <c r="K87" s="96"/>
      <c r="L87" s="96"/>
      <c r="M87" s="96"/>
      <c r="N87" s="96"/>
      <c r="O87" s="96"/>
      <c r="P87" s="96"/>
      <c r="Q87" s="574"/>
      <c r="R87" s="2227"/>
      <c r="S87" s="2227"/>
      <c r="T87" s="2227"/>
      <c r="U87" s="2227"/>
      <c r="V87" s="2227"/>
      <c r="W87" s="2227"/>
      <c r="X87" s="2227"/>
      <c r="Y87" s="2227"/>
      <c r="Z87" s="575"/>
    </row>
    <row r="88" spans="1:26" ht="13.5" customHeight="1">
      <c r="A88" s="96"/>
      <c r="B88" s="96"/>
      <c r="C88" s="96"/>
      <c r="D88" s="96"/>
      <c r="E88" s="96"/>
      <c r="F88" s="96"/>
      <c r="G88" s="96"/>
      <c r="H88" s="2239"/>
      <c r="I88" s="2239"/>
      <c r="J88" s="2239"/>
      <c r="K88" s="2239"/>
      <c r="L88" s="2239"/>
      <c r="M88" s="2239"/>
      <c r="N88" s="2239"/>
      <c r="O88" s="2239"/>
      <c r="P88" s="2239"/>
      <c r="Q88" s="2239"/>
      <c r="R88" s="2239"/>
      <c r="S88" s="2239"/>
      <c r="T88" s="2239"/>
      <c r="U88" s="2239"/>
      <c r="V88" s="2239"/>
      <c r="W88" s="2239"/>
      <c r="X88" s="2239"/>
      <c r="Y88" s="2239"/>
      <c r="Z88" s="2239"/>
    </row>
    <row r="89" spans="1:26" ht="15.75" customHeight="1">
      <c r="A89" s="89"/>
      <c r="B89" s="89"/>
      <c r="C89" s="89"/>
      <c r="D89" s="89"/>
      <c r="E89" s="89"/>
      <c r="F89" s="89"/>
      <c r="G89" s="89"/>
      <c r="H89" s="2239"/>
      <c r="I89" s="2239"/>
      <c r="J89" s="2239"/>
      <c r="K89" s="2239"/>
      <c r="L89" s="2239"/>
      <c r="M89" s="2239"/>
      <c r="N89" s="2239"/>
      <c r="O89" s="2239"/>
      <c r="P89" s="2239"/>
      <c r="Q89" s="2239"/>
      <c r="R89" s="2239"/>
      <c r="S89" s="2239"/>
      <c r="T89" s="2239"/>
      <c r="U89" s="2239"/>
      <c r="V89" s="2239"/>
      <c r="W89" s="2239"/>
      <c r="X89" s="2239"/>
      <c r="Y89" s="2239"/>
      <c r="Z89" s="2239"/>
    </row>
    <row r="90" spans="1:26" ht="15.75" customHeight="1">
      <c r="A90" s="96"/>
      <c r="B90" s="96"/>
      <c r="C90" s="96"/>
      <c r="D90" s="96"/>
      <c r="E90" s="96"/>
      <c r="F90" s="96"/>
      <c r="G90" s="96"/>
      <c r="H90" s="2239"/>
      <c r="I90" s="2235"/>
      <c r="J90" s="2235"/>
      <c r="K90" s="2235"/>
      <c r="L90" s="2235"/>
      <c r="M90" s="2235"/>
      <c r="N90" s="2235"/>
      <c r="O90" s="2235"/>
      <c r="P90" s="2235"/>
      <c r="Q90" s="2235"/>
      <c r="R90" s="2235"/>
      <c r="S90" s="2235"/>
      <c r="T90" s="2235"/>
      <c r="U90" s="2235"/>
      <c r="V90" s="2235"/>
      <c r="W90" s="2235"/>
      <c r="X90" s="2235"/>
      <c r="Y90" s="2235"/>
      <c r="Z90" s="2235"/>
    </row>
    <row r="91" spans="1:26" ht="15.75" customHeight="1">
      <c r="A91" s="89"/>
      <c r="B91" s="89"/>
      <c r="C91" s="89"/>
      <c r="D91" s="89"/>
      <c r="E91" s="89"/>
      <c r="F91" s="89"/>
      <c r="G91" s="89"/>
      <c r="H91" s="2235"/>
      <c r="I91" s="2235"/>
      <c r="J91" s="2235"/>
      <c r="K91" s="2235"/>
      <c r="L91" s="2235"/>
      <c r="M91" s="2235"/>
      <c r="N91" s="2235"/>
      <c r="O91" s="2235"/>
      <c r="P91" s="2235"/>
      <c r="Q91" s="2235"/>
      <c r="R91" s="2235"/>
      <c r="S91" s="2235"/>
      <c r="T91" s="2235"/>
      <c r="U91" s="2235"/>
      <c r="V91" s="2235"/>
      <c r="W91" s="2235"/>
      <c r="X91" s="2235"/>
      <c r="Y91" s="2235"/>
      <c r="Z91" s="2235"/>
    </row>
    <row r="92" spans="1:26" ht="18" customHeight="1">
      <c r="A92" s="2225"/>
      <c r="B92" s="2225"/>
      <c r="C92" s="2225"/>
      <c r="D92" s="2225"/>
      <c r="E92" s="2225"/>
      <c r="F92" s="2225"/>
      <c r="G92" s="2225"/>
      <c r="H92" s="2225"/>
      <c r="I92" s="2225"/>
      <c r="J92" s="2225"/>
      <c r="K92" s="2225"/>
      <c r="L92" s="2225"/>
      <c r="M92" s="2225"/>
      <c r="N92" s="2225"/>
      <c r="O92" s="2225"/>
      <c r="P92" s="2225"/>
      <c r="Q92" s="2225"/>
      <c r="R92" s="2225"/>
      <c r="S92" s="2225"/>
      <c r="T92" s="2225"/>
      <c r="U92" s="2225"/>
      <c r="V92" s="2225"/>
      <c r="W92" s="2225"/>
      <c r="X92" s="2225"/>
      <c r="Y92" s="2225"/>
      <c r="Z92" s="2225"/>
    </row>
    <row r="93" spans="1:26" ht="15.75" customHeight="1">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row>
    <row r="94" spans="1:26" ht="15.75" customHeight="1">
      <c r="A94" s="96"/>
      <c r="B94" s="96"/>
      <c r="C94" s="96"/>
      <c r="D94" s="96"/>
      <c r="E94" s="2227"/>
      <c r="F94" s="2227"/>
      <c r="G94" s="2227"/>
      <c r="H94" s="2227"/>
      <c r="J94" s="96"/>
      <c r="K94" s="96"/>
      <c r="L94" s="96"/>
      <c r="M94" s="96"/>
      <c r="N94" s="96"/>
      <c r="O94" s="96"/>
      <c r="P94" s="96"/>
      <c r="Q94" s="96"/>
      <c r="R94" s="96"/>
      <c r="S94" s="96"/>
      <c r="T94" s="96"/>
      <c r="U94" s="96"/>
      <c r="V94" s="96"/>
      <c r="W94" s="96"/>
      <c r="X94" s="96"/>
      <c r="Y94" s="96"/>
      <c r="Z94" s="96"/>
    </row>
    <row r="95" spans="1:26" ht="15.75" customHeight="1">
      <c r="A95" s="96"/>
      <c r="B95" s="96"/>
      <c r="C95" s="96"/>
      <c r="D95" s="96"/>
      <c r="E95" s="96"/>
      <c r="F95" s="2227"/>
      <c r="G95" s="2227"/>
      <c r="H95" s="96"/>
      <c r="I95" s="2240"/>
      <c r="J95" s="2240"/>
      <c r="K95" s="2240"/>
      <c r="L95" s="2240"/>
      <c r="M95" s="2240"/>
      <c r="N95" s="2240"/>
      <c r="O95" s="2240"/>
      <c r="P95" s="2240"/>
      <c r="Q95" s="2240"/>
      <c r="R95" s="2240"/>
      <c r="S95" s="2240"/>
      <c r="T95" s="2240"/>
      <c r="U95" s="2240"/>
      <c r="V95" s="2240"/>
      <c r="W95" s="2240"/>
      <c r="X95" s="2240"/>
      <c r="Y95" s="2240"/>
      <c r="Z95" s="2240"/>
    </row>
    <row r="96" spans="1:26" ht="15.75" customHeight="1">
      <c r="A96" s="96"/>
      <c r="B96" s="96"/>
      <c r="C96" s="96"/>
      <c r="D96" s="96"/>
      <c r="E96" s="96"/>
      <c r="F96" s="2227"/>
      <c r="G96" s="2227"/>
      <c r="H96" s="96"/>
      <c r="I96" s="2240"/>
      <c r="J96" s="2240"/>
      <c r="K96" s="2240"/>
      <c r="L96" s="2240"/>
      <c r="M96" s="2240"/>
      <c r="N96" s="2240"/>
      <c r="O96" s="2240"/>
      <c r="P96" s="2240"/>
      <c r="Q96" s="2240"/>
      <c r="R96" s="2240"/>
      <c r="S96" s="2240"/>
      <c r="T96" s="2240"/>
      <c r="U96" s="2240"/>
      <c r="V96" s="2240"/>
      <c r="W96" s="2240"/>
      <c r="X96" s="2240"/>
      <c r="Y96" s="2240"/>
      <c r="Z96" s="2240"/>
    </row>
    <row r="97" spans="1:26" ht="15.75" customHeight="1">
      <c r="A97" s="96"/>
      <c r="B97" s="96"/>
      <c r="C97" s="96"/>
      <c r="D97" s="96"/>
      <c r="E97" s="96"/>
      <c r="F97" s="2227"/>
      <c r="G97" s="2227"/>
      <c r="H97" s="96"/>
      <c r="I97" s="2240"/>
      <c r="J97" s="2240"/>
      <c r="K97" s="2240"/>
      <c r="L97" s="2240"/>
      <c r="M97" s="2240"/>
      <c r="N97" s="2240"/>
      <c r="O97" s="2240"/>
      <c r="P97" s="2240"/>
      <c r="Q97" s="2240"/>
      <c r="R97" s="2240"/>
      <c r="S97" s="2240"/>
      <c r="T97" s="2240"/>
      <c r="U97" s="2240"/>
      <c r="V97" s="2240"/>
      <c r="W97" s="2240"/>
      <c r="X97" s="2240"/>
      <c r="Y97" s="2240"/>
      <c r="Z97" s="2240"/>
    </row>
    <row r="98" spans="1:26" ht="15.75" customHeight="1">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spans="1:26" ht="15.75" customHeight="1">
      <c r="A99" s="96"/>
      <c r="B99" s="96"/>
      <c r="C99" s="96"/>
      <c r="D99" s="96"/>
      <c r="E99" s="96"/>
      <c r="F99" s="96"/>
      <c r="G99" s="96"/>
      <c r="H99" s="96"/>
      <c r="I99" s="96"/>
      <c r="J99" s="96"/>
      <c r="K99" s="96"/>
      <c r="L99" s="96"/>
      <c r="M99" s="96"/>
      <c r="N99" s="96"/>
      <c r="O99" s="96"/>
      <c r="P99" s="96"/>
      <c r="Q99" s="96"/>
      <c r="R99" s="96"/>
      <c r="S99" s="96"/>
      <c r="T99" s="96"/>
      <c r="U99" s="96"/>
      <c r="V99" s="96"/>
      <c r="W99" s="96"/>
      <c r="X99" s="96"/>
      <c r="Y99" s="96"/>
      <c r="Z99" s="96"/>
    </row>
    <row r="100" spans="1:26">
      <c r="A100" s="573"/>
      <c r="B100" s="96"/>
      <c r="C100" s="96"/>
      <c r="D100" s="573"/>
      <c r="E100" s="96"/>
      <c r="F100" s="96"/>
      <c r="G100" s="573"/>
      <c r="H100" s="96"/>
      <c r="I100" s="96"/>
      <c r="J100" s="573"/>
      <c r="K100" s="96"/>
      <c r="L100" s="96"/>
      <c r="M100" s="573"/>
      <c r="N100" s="96"/>
      <c r="O100" s="96"/>
      <c r="P100" s="96"/>
      <c r="Q100" s="573"/>
      <c r="R100" s="96"/>
      <c r="S100" s="96"/>
      <c r="T100" s="96"/>
      <c r="U100" s="96"/>
      <c r="V100" s="573"/>
      <c r="W100" s="576"/>
      <c r="X100" s="96"/>
      <c r="Y100" s="96"/>
      <c r="Z100" s="89"/>
    </row>
    <row r="101" spans="1:26" ht="15.75" customHeight="1">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row>
    <row r="102" spans="1:26" ht="15.75" customHeight="1">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row>
    <row r="103" spans="1:26"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spans="1:26" ht="15.75" customHeight="1">
      <c r="A104" s="96"/>
      <c r="B104" s="96"/>
      <c r="C104" s="96"/>
      <c r="D104" s="96"/>
      <c r="E104" s="96"/>
      <c r="F104" s="96"/>
      <c r="G104" s="96"/>
      <c r="H104" s="96"/>
      <c r="I104" s="96"/>
      <c r="J104" s="2227"/>
      <c r="K104" s="2227"/>
      <c r="L104" s="2227"/>
      <c r="M104" s="96"/>
      <c r="N104" s="96"/>
      <c r="O104" s="96"/>
      <c r="P104" s="96"/>
      <c r="Q104" s="96"/>
      <c r="R104" s="96"/>
      <c r="S104" s="96"/>
      <c r="T104" s="96"/>
      <c r="U104" s="96"/>
      <c r="V104" s="96"/>
      <c r="W104" s="96"/>
      <c r="X104" s="96"/>
      <c r="Y104" s="96"/>
      <c r="Z104" s="96"/>
    </row>
    <row r="105" spans="1:26" ht="15.75" customHeight="1">
      <c r="A105" s="96"/>
      <c r="B105" s="96"/>
      <c r="C105" s="96"/>
      <c r="D105" s="96"/>
      <c r="E105" s="96"/>
      <c r="F105" s="96"/>
      <c r="G105" s="96"/>
      <c r="H105" s="96"/>
      <c r="I105" s="96"/>
      <c r="J105" s="2227"/>
      <c r="K105" s="2227"/>
      <c r="L105" s="2227"/>
      <c r="M105" s="96"/>
      <c r="N105" s="96"/>
      <c r="O105" s="96"/>
      <c r="P105" s="96"/>
      <c r="Q105" s="96"/>
      <c r="R105" s="96"/>
      <c r="S105" s="96"/>
      <c r="T105" s="96"/>
      <c r="U105" s="96"/>
      <c r="V105" s="96"/>
      <c r="W105" s="96"/>
      <c r="X105" s="96"/>
      <c r="Y105" s="96"/>
      <c r="Z105" s="96"/>
    </row>
    <row r="106" spans="1:26" ht="15.75" customHeight="1">
      <c r="A106" s="96"/>
      <c r="B106" s="96"/>
      <c r="C106" s="96"/>
      <c r="D106" s="96"/>
      <c r="E106" s="96"/>
      <c r="F106" s="96"/>
      <c r="G106" s="96"/>
      <c r="H106" s="96"/>
      <c r="I106" s="96"/>
      <c r="J106" s="2227"/>
      <c r="K106" s="2227"/>
      <c r="L106" s="2227"/>
      <c r="M106" s="96"/>
      <c r="N106" s="96"/>
      <c r="O106" s="96"/>
      <c r="P106" s="96"/>
      <c r="Q106" s="96"/>
      <c r="R106" s="96"/>
      <c r="S106" s="96"/>
      <c r="T106" s="96"/>
      <c r="U106" s="96"/>
      <c r="V106" s="96"/>
      <c r="W106" s="96"/>
      <c r="X106" s="96"/>
      <c r="Y106" s="96"/>
      <c r="Z106" s="96"/>
    </row>
    <row r="107" spans="1:26" ht="15.75" customHeight="1">
      <c r="A107" s="96"/>
      <c r="B107" s="96"/>
      <c r="C107" s="96"/>
      <c r="D107" s="96"/>
      <c r="E107" s="96"/>
      <c r="F107" s="96"/>
      <c r="G107" s="96"/>
      <c r="H107" s="96"/>
      <c r="I107" s="96"/>
      <c r="J107" s="2227"/>
      <c r="K107" s="2227"/>
      <c r="L107" s="2227"/>
      <c r="M107" s="96"/>
      <c r="N107" s="96"/>
      <c r="O107" s="96"/>
      <c r="P107" s="96"/>
      <c r="Q107" s="96"/>
      <c r="R107" s="96"/>
      <c r="S107" s="96"/>
      <c r="T107" s="96"/>
      <c r="U107" s="96"/>
      <c r="V107" s="96"/>
      <c r="W107" s="96"/>
      <c r="X107" s="96"/>
      <c r="Y107" s="96"/>
      <c r="Z107" s="96"/>
    </row>
    <row r="108" spans="1:26" ht="15.75" customHeight="1">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spans="1:26" ht="15.75" customHeight="1">
      <c r="A109" s="96"/>
      <c r="B109" s="96"/>
      <c r="C109" s="96"/>
      <c r="D109" s="96"/>
      <c r="E109" s="96"/>
      <c r="F109" s="96"/>
      <c r="G109" s="96"/>
      <c r="H109" s="96"/>
      <c r="I109" s="96"/>
      <c r="J109" s="2233"/>
      <c r="K109" s="2233"/>
      <c r="L109" s="2233"/>
      <c r="M109" s="2233"/>
      <c r="N109" s="96"/>
      <c r="O109" s="96"/>
      <c r="P109" s="96"/>
      <c r="Q109" s="96"/>
      <c r="R109" s="96"/>
      <c r="S109" s="96"/>
      <c r="T109" s="96"/>
      <c r="U109" s="96"/>
      <c r="V109" s="96"/>
      <c r="W109" s="96"/>
      <c r="X109" s="96"/>
      <c r="Y109" s="96"/>
      <c r="Z109" s="96"/>
    </row>
    <row r="110" spans="1:26" ht="15.75" customHeight="1">
      <c r="A110" s="96"/>
      <c r="B110" s="96"/>
      <c r="C110" s="96"/>
      <c r="D110" s="96"/>
      <c r="E110" s="96"/>
      <c r="F110" s="96"/>
      <c r="G110" s="96"/>
      <c r="H110" s="96"/>
      <c r="I110" s="96"/>
      <c r="J110" s="2233"/>
      <c r="K110" s="2233"/>
      <c r="L110" s="2233"/>
      <c r="M110" s="2233"/>
      <c r="N110" s="96"/>
      <c r="O110" s="96"/>
      <c r="P110" s="96"/>
      <c r="Q110" s="96"/>
      <c r="R110" s="96"/>
      <c r="S110" s="96"/>
      <c r="T110" s="96"/>
      <c r="U110" s="96"/>
      <c r="V110" s="96"/>
      <c r="W110" s="96"/>
      <c r="X110" s="96"/>
      <c r="Y110" s="96"/>
      <c r="Z110" s="96"/>
    </row>
    <row r="111" spans="1:26" ht="15.75" customHeight="1">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row>
    <row r="112" spans="1:26" ht="15.75" customHeight="1">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row>
    <row r="113" spans="1:26" ht="15.75" customHeight="1">
      <c r="A113" s="96"/>
      <c r="B113" s="96"/>
      <c r="C113" s="96"/>
      <c r="D113" s="96"/>
      <c r="E113" s="96"/>
      <c r="F113" s="96"/>
      <c r="G113" s="96"/>
      <c r="H113" s="96"/>
      <c r="I113" s="96"/>
      <c r="J113" s="96"/>
      <c r="K113" s="96"/>
      <c r="L113" s="96"/>
      <c r="M113" s="96"/>
      <c r="N113" s="96"/>
      <c r="O113" s="96"/>
      <c r="P113" s="96"/>
      <c r="Q113" s="96"/>
      <c r="R113" s="96"/>
      <c r="S113" s="96"/>
      <c r="T113" s="573"/>
      <c r="U113" s="96"/>
      <c r="V113" s="96"/>
      <c r="W113" s="573"/>
      <c r="X113" s="96"/>
      <c r="Y113" s="96"/>
      <c r="Z113" s="96"/>
    </row>
    <row r="114" spans="1:26"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row>
    <row r="115" spans="1:26" ht="15.75" customHeight="1">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row>
    <row r="116" spans="1:26"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spans="1:26"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spans="1:26" ht="15.75" customHeight="1">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row>
    <row r="119" spans="1:26"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spans="1:26"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spans="1:26" ht="15.75" customHeight="1">
      <c r="A121" s="96"/>
      <c r="B121" s="96"/>
      <c r="C121" s="96"/>
      <c r="D121" s="96"/>
      <c r="E121" s="96"/>
      <c r="F121" s="96"/>
      <c r="G121" s="96"/>
      <c r="H121" s="574"/>
      <c r="I121" s="2227"/>
      <c r="J121" s="2227"/>
      <c r="K121" s="2227"/>
      <c r="L121" s="2227"/>
      <c r="M121" s="574"/>
      <c r="N121" s="574"/>
      <c r="O121" s="2227"/>
      <c r="P121" s="2227"/>
      <c r="Q121" s="2227"/>
      <c r="R121" s="2227"/>
      <c r="S121" s="574"/>
      <c r="T121" s="574"/>
      <c r="U121" s="2227"/>
      <c r="V121" s="2227"/>
      <c r="W121" s="2227"/>
      <c r="X121" s="2227"/>
      <c r="Y121" s="576"/>
      <c r="Z121" s="96"/>
    </row>
    <row r="122" spans="1:26" ht="15.75" customHeight="1">
      <c r="A122" s="96"/>
      <c r="B122" s="96"/>
      <c r="C122" s="574"/>
      <c r="D122" s="2227"/>
      <c r="E122" s="2227"/>
      <c r="F122" s="574"/>
      <c r="G122" s="96"/>
      <c r="H122" s="574"/>
      <c r="I122" s="2228"/>
      <c r="J122" s="2228"/>
      <c r="K122" s="2228"/>
      <c r="L122" s="2228"/>
      <c r="M122" s="574"/>
      <c r="N122" s="574"/>
      <c r="O122" s="2228"/>
      <c r="P122" s="2228"/>
      <c r="Q122" s="2228"/>
      <c r="R122" s="2228"/>
      <c r="S122" s="574"/>
      <c r="T122" s="574"/>
      <c r="U122" s="2229"/>
      <c r="V122" s="2229"/>
      <c r="W122" s="2229"/>
      <c r="X122" s="2229"/>
      <c r="Y122" s="96"/>
      <c r="Z122" s="96"/>
    </row>
    <row r="123" spans="1:26" ht="15.75" customHeight="1">
      <c r="A123" s="96"/>
      <c r="B123" s="96"/>
      <c r="C123" s="574"/>
      <c r="D123" s="2227"/>
      <c r="E123" s="2227"/>
      <c r="F123" s="574"/>
      <c r="G123" s="96"/>
      <c r="H123" s="574"/>
      <c r="I123" s="2228"/>
      <c r="J123" s="2228"/>
      <c r="K123" s="2228"/>
      <c r="L123" s="2228"/>
      <c r="M123" s="574"/>
      <c r="N123" s="574"/>
      <c r="O123" s="2228"/>
      <c r="P123" s="2228"/>
      <c r="Q123" s="2228"/>
      <c r="R123" s="2228"/>
      <c r="S123" s="574"/>
      <c r="T123" s="574"/>
      <c r="U123" s="2229"/>
      <c r="V123" s="2229"/>
      <c r="W123" s="2229"/>
      <c r="X123" s="2229"/>
      <c r="Y123" s="96"/>
      <c r="Z123" s="96"/>
    </row>
    <row r="124" spans="1:26" ht="15.75" customHeight="1">
      <c r="A124" s="96"/>
      <c r="B124" s="96"/>
      <c r="C124" s="574"/>
      <c r="D124" s="2227"/>
      <c r="E124" s="2227"/>
      <c r="F124" s="574"/>
      <c r="G124" s="96"/>
      <c r="H124" s="574"/>
      <c r="I124" s="2228"/>
      <c r="J124" s="2228"/>
      <c r="K124" s="2228"/>
      <c r="L124" s="2228"/>
      <c r="M124" s="574"/>
      <c r="N124" s="574"/>
      <c r="O124" s="2228"/>
      <c r="P124" s="2228"/>
      <c r="Q124" s="2228"/>
      <c r="R124" s="2228"/>
      <c r="S124" s="574"/>
      <c r="T124" s="574"/>
      <c r="U124" s="2229"/>
      <c r="V124" s="2229"/>
      <c r="W124" s="2229"/>
      <c r="X124" s="2229"/>
      <c r="Y124" s="96"/>
      <c r="Z124" s="96"/>
    </row>
    <row r="125" spans="1:26" ht="15.75" customHeight="1">
      <c r="A125" s="96"/>
      <c r="B125" s="96"/>
      <c r="C125" s="574"/>
      <c r="D125" s="2227"/>
      <c r="E125" s="2227"/>
      <c r="F125" s="574"/>
      <c r="G125" s="96"/>
      <c r="H125" s="574"/>
      <c r="I125" s="2228"/>
      <c r="J125" s="2228"/>
      <c r="K125" s="2228"/>
      <c r="L125" s="2228"/>
      <c r="M125" s="574"/>
      <c r="N125" s="574"/>
      <c r="O125" s="2228"/>
      <c r="P125" s="2228"/>
      <c r="Q125" s="2228"/>
      <c r="R125" s="2228"/>
      <c r="S125" s="574"/>
      <c r="T125" s="574"/>
      <c r="U125" s="2229"/>
      <c r="V125" s="2229"/>
      <c r="W125" s="2229"/>
      <c r="X125" s="2229"/>
      <c r="Y125" s="96"/>
      <c r="Z125" s="96"/>
    </row>
    <row r="126" spans="1:26" ht="15.75" customHeight="1">
      <c r="A126" s="96"/>
      <c r="B126" s="96"/>
      <c r="C126" s="574"/>
      <c r="D126" s="96"/>
      <c r="E126" s="96"/>
      <c r="F126" s="574"/>
      <c r="G126" s="96"/>
      <c r="H126" s="574"/>
      <c r="I126" s="96"/>
      <c r="J126" s="96"/>
      <c r="K126" s="96"/>
      <c r="L126" s="96"/>
      <c r="M126" s="574"/>
      <c r="N126" s="574"/>
      <c r="O126" s="574"/>
      <c r="P126" s="96"/>
      <c r="Q126" s="96"/>
      <c r="R126" s="574"/>
      <c r="S126" s="574"/>
      <c r="T126" s="574"/>
      <c r="U126" s="96"/>
      <c r="V126" s="96"/>
      <c r="W126" s="96"/>
      <c r="X126" s="96"/>
      <c r="Y126" s="96"/>
      <c r="Z126" s="96"/>
    </row>
    <row r="127" spans="1:26" ht="15.75" customHeight="1">
      <c r="A127" s="96"/>
      <c r="B127" s="96"/>
      <c r="C127" s="574"/>
      <c r="D127" s="96"/>
      <c r="E127" s="96"/>
      <c r="F127" s="574"/>
      <c r="G127" s="96"/>
      <c r="H127" s="574"/>
      <c r="I127" s="96"/>
      <c r="J127" s="96"/>
      <c r="K127" s="96"/>
      <c r="L127" s="96"/>
      <c r="M127" s="574"/>
      <c r="N127" s="574"/>
      <c r="O127" s="574"/>
      <c r="P127" s="96"/>
      <c r="Q127" s="96"/>
      <c r="R127" s="574"/>
      <c r="S127" s="574"/>
      <c r="T127" s="574"/>
      <c r="U127" s="96"/>
      <c r="V127" s="96"/>
      <c r="W127" s="96"/>
      <c r="X127" s="96"/>
      <c r="Y127" s="96"/>
      <c r="Z127" s="96"/>
    </row>
    <row r="128" spans="1:26" ht="15.75" customHeight="1">
      <c r="A128" s="96"/>
      <c r="B128" s="96"/>
      <c r="C128" s="574"/>
      <c r="D128" s="96"/>
      <c r="E128" s="96"/>
      <c r="F128" s="574"/>
      <c r="G128" s="96"/>
      <c r="H128" s="574"/>
      <c r="I128" s="96"/>
      <c r="J128" s="96"/>
      <c r="K128" s="96"/>
      <c r="L128" s="96"/>
      <c r="M128" s="574"/>
      <c r="N128" s="574"/>
      <c r="O128" s="574"/>
      <c r="P128" s="96"/>
      <c r="Q128" s="96"/>
      <c r="R128" s="574"/>
      <c r="S128" s="574"/>
      <c r="T128" s="574"/>
      <c r="U128" s="96"/>
      <c r="V128" s="96"/>
      <c r="W128" s="96"/>
      <c r="X128" s="96"/>
      <c r="Y128" s="96"/>
      <c r="Z128" s="96"/>
    </row>
    <row r="129" spans="1:27" ht="15.75" customHeight="1">
      <c r="A129" s="96"/>
      <c r="B129" s="96"/>
      <c r="C129" s="574"/>
      <c r="D129" s="96"/>
      <c r="E129" s="96"/>
      <c r="F129" s="574"/>
      <c r="G129" s="96"/>
      <c r="H129" s="574"/>
      <c r="I129" s="96"/>
      <c r="J129" s="96"/>
      <c r="K129" s="96"/>
      <c r="L129" s="96"/>
      <c r="M129" s="574"/>
      <c r="N129" s="574"/>
      <c r="O129" s="574"/>
      <c r="P129" s="96"/>
      <c r="Q129" s="96"/>
      <c r="R129" s="574"/>
      <c r="S129" s="574"/>
      <c r="T129" s="574"/>
      <c r="U129" s="96"/>
      <c r="V129" s="96"/>
      <c r="W129" s="96"/>
      <c r="X129" s="96"/>
      <c r="Y129" s="96"/>
      <c r="Z129" s="96"/>
    </row>
    <row r="130" spans="1:27" ht="15.75" customHeight="1">
      <c r="A130" s="96"/>
      <c r="B130" s="96"/>
      <c r="C130" s="96"/>
      <c r="D130" s="96"/>
      <c r="E130" s="96"/>
      <c r="F130" s="96"/>
      <c r="G130" s="96"/>
      <c r="H130" s="574"/>
      <c r="I130" s="2228"/>
      <c r="J130" s="2228"/>
      <c r="K130" s="2228"/>
      <c r="L130" s="2228"/>
      <c r="M130" s="574"/>
      <c r="N130" s="574"/>
      <c r="O130" s="2228"/>
      <c r="P130" s="2228"/>
      <c r="Q130" s="2228"/>
      <c r="R130" s="2228"/>
      <c r="S130" s="574"/>
      <c r="T130" s="574"/>
      <c r="U130" s="2228"/>
      <c r="V130" s="2228"/>
      <c r="W130" s="2228"/>
      <c r="X130" s="2228"/>
      <c r="Y130" s="96"/>
      <c r="Z130" s="96"/>
    </row>
    <row r="131" spans="1:27" ht="15.75" customHeight="1">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row>
    <row r="132" spans="1:27" ht="15.75" customHeight="1">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row>
    <row r="133" spans="1:27" ht="15.75" customHeight="1">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row>
    <row r="134" spans="1:27" ht="15.75" customHeight="1">
      <c r="A134" s="96"/>
      <c r="B134" s="96"/>
      <c r="C134" s="96"/>
      <c r="D134" s="96"/>
      <c r="E134" s="96"/>
      <c r="F134" s="96"/>
      <c r="G134" s="96"/>
      <c r="H134" s="96"/>
      <c r="I134" s="2223"/>
      <c r="J134" s="2223"/>
      <c r="K134" s="2223"/>
      <c r="L134" s="2223"/>
      <c r="M134" s="2223"/>
      <c r="N134" s="574"/>
      <c r="O134" s="96"/>
      <c r="P134" s="96"/>
      <c r="Q134" s="96"/>
      <c r="R134" s="96"/>
      <c r="S134" s="96"/>
      <c r="T134" s="96"/>
      <c r="U134" s="96"/>
      <c r="V134" s="96"/>
      <c r="W134" s="96"/>
      <c r="X134" s="96"/>
      <c r="Y134" s="96"/>
      <c r="Z134" s="96"/>
    </row>
    <row r="135" spans="1:27" ht="15.75" customHeight="1">
      <c r="A135" s="96"/>
      <c r="B135" s="96"/>
      <c r="C135" s="96"/>
      <c r="D135" s="96"/>
      <c r="E135" s="96"/>
      <c r="F135" s="96"/>
      <c r="G135" s="96"/>
      <c r="H135" s="96"/>
      <c r="I135" s="96"/>
      <c r="J135" s="96"/>
      <c r="K135" s="2227"/>
      <c r="L135" s="2227"/>
      <c r="M135" s="2227"/>
      <c r="N135" s="2227"/>
      <c r="O135" s="2227"/>
      <c r="P135" s="2227"/>
      <c r="Q135" s="96"/>
      <c r="R135" s="96"/>
      <c r="S135" s="96"/>
      <c r="T135" s="96"/>
      <c r="U135" s="96"/>
      <c r="V135" s="96"/>
      <c r="W135" s="96"/>
      <c r="X135" s="96"/>
      <c r="Y135" s="96"/>
      <c r="Z135" s="96"/>
    </row>
    <row r="136" spans="1:27" ht="15.75" customHeight="1">
      <c r="A136" s="96"/>
      <c r="B136" s="96"/>
      <c r="C136" s="96"/>
      <c r="D136" s="96"/>
      <c r="E136" s="96"/>
      <c r="F136" s="96"/>
      <c r="G136" s="96"/>
      <c r="H136" s="2230"/>
      <c r="I136" s="2230"/>
      <c r="J136" s="2230"/>
      <c r="K136" s="2230"/>
      <c r="L136" s="2230"/>
      <c r="M136" s="2230"/>
      <c r="N136" s="2230"/>
      <c r="O136" s="2230"/>
      <c r="P136" s="2230"/>
      <c r="Q136" s="2230"/>
      <c r="R136" s="2230"/>
      <c r="S136" s="2230"/>
      <c r="T136" s="2230"/>
      <c r="U136" s="2230"/>
      <c r="V136" s="2230"/>
      <c r="W136" s="2230"/>
      <c r="X136" s="2230"/>
      <c r="Y136" s="2230"/>
      <c r="Z136" s="2230"/>
    </row>
    <row r="137" spans="1:27">
      <c r="H137" s="2231"/>
      <c r="I137" s="2231"/>
      <c r="J137" s="2231"/>
      <c r="K137" s="2231"/>
      <c r="L137" s="2231"/>
      <c r="M137" s="2231"/>
      <c r="N137" s="2231"/>
      <c r="O137" s="2231"/>
      <c r="P137" s="2231"/>
      <c r="Q137" s="2231"/>
      <c r="R137" s="2231"/>
      <c r="S137" s="2231"/>
      <c r="T137" s="2231"/>
      <c r="U137" s="2231"/>
      <c r="V137" s="2231"/>
      <c r="W137" s="2231"/>
      <c r="X137" s="2231"/>
      <c r="Y137" s="2231"/>
      <c r="Z137" s="2231"/>
    </row>
    <row r="138" spans="1:27" ht="13.5" customHeight="1">
      <c r="A138" s="96"/>
      <c r="B138" s="96"/>
      <c r="C138" s="96"/>
      <c r="D138" s="96"/>
      <c r="E138" s="2230"/>
      <c r="F138" s="2230"/>
      <c r="G138" s="2230"/>
      <c r="H138" s="2230"/>
      <c r="I138" s="2230"/>
      <c r="J138" s="2230"/>
      <c r="K138" s="2230"/>
      <c r="L138" s="2230"/>
      <c r="M138" s="2230"/>
      <c r="N138" s="2230"/>
      <c r="O138" s="2230"/>
      <c r="P138" s="2230"/>
      <c r="Q138" s="2230"/>
      <c r="R138" s="2230"/>
      <c r="S138" s="2230"/>
      <c r="T138" s="2230"/>
      <c r="U138" s="2230"/>
      <c r="V138" s="2230"/>
      <c r="W138" s="2230"/>
      <c r="X138" s="2230"/>
      <c r="Y138" s="2230"/>
      <c r="Z138" s="2230"/>
    </row>
    <row r="139" spans="1:27">
      <c r="A139" s="96"/>
      <c r="B139" s="96"/>
      <c r="C139" s="96"/>
      <c r="D139" s="96"/>
      <c r="E139" s="2232"/>
      <c r="F139" s="2232"/>
      <c r="G139" s="2232"/>
      <c r="H139" s="2232"/>
      <c r="I139" s="2232"/>
      <c r="J139" s="2232"/>
      <c r="K139" s="2232"/>
      <c r="L139" s="2232"/>
      <c r="M139" s="2232"/>
      <c r="N139" s="2232"/>
      <c r="O139" s="2232"/>
      <c r="P139" s="2232"/>
      <c r="Q139" s="2232"/>
      <c r="R139" s="2232"/>
      <c r="S139" s="2232"/>
      <c r="T139" s="2232"/>
      <c r="U139" s="2232"/>
      <c r="V139" s="2232"/>
      <c r="W139" s="2232"/>
      <c r="X139" s="2232"/>
      <c r="Y139" s="2232"/>
      <c r="Z139" s="2232"/>
    </row>
    <row r="140" spans="1:27">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row>
    <row r="141" spans="1:27" ht="15.75" customHeight="1">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row>
    <row r="142" spans="1:27" ht="15.75" customHeight="1">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row>
    <row r="143" spans="1:27" ht="18.75" customHeight="1">
      <c r="A143" s="2227"/>
      <c r="B143" s="2227"/>
      <c r="C143" s="2227"/>
      <c r="D143" s="2227"/>
      <c r="E143" s="2227"/>
      <c r="F143" s="2227"/>
      <c r="G143" s="2227"/>
      <c r="H143" s="2227"/>
      <c r="I143" s="2227"/>
      <c r="J143" s="2227"/>
      <c r="K143" s="2227"/>
      <c r="L143" s="2227"/>
      <c r="M143" s="2227"/>
      <c r="N143" s="2227"/>
      <c r="O143" s="2227"/>
      <c r="P143" s="2227"/>
      <c r="Q143" s="2227"/>
      <c r="R143" s="2227"/>
      <c r="S143" s="2227"/>
      <c r="T143" s="2227"/>
      <c r="U143" s="2227"/>
      <c r="V143" s="2227"/>
      <c r="W143" s="2227"/>
      <c r="X143" s="2227"/>
      <c r="Y143" s="2227"/>
      <c r="Z143" s="2227"/>
      <c r="AA143" s="89"/>
    </row>
    <row r="144" spans="1:27" ht="15.75" customHeight="1">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89"/>
    </row>
    <row r="145" spans="1:27" ht="15.75" customHeight="1">
      <c r="A145" s="96"/>
      <c r="B145" s="96"/>
      <c r="C145" s="96"/>
      <c r="D145" s="96"/>
      <c r="E145" s="96"/>
      <c r="F145" s="89"/>
      <c r="G145" s="96"/>
      <c r="H145" s="96"/>
      <c r="I145" s="96"/>
      <c r="J145" s="96"/>
      <c r="K145" s="96"/>
      <c r="L145" s="96"/>
      <c r="M145" s="96"/>
      <c r="N145" s="96"/>
      <c r="O145" s="96"/>
      <c r="P145" s="96"/>
      <c r="Q145" s="96"/>
      <c r="R145" s="96"/>
      <c r="S145" s="96"/>
      <c r="T145" s="96"/>
      <c r="U145" s="96"/>
      <c r="V145" s="96"/>
      <c r="W145" s="96"/>
      <c r="X145" s="96"/>
      <c r="Y145" s="96"/>
      <c r="Z145" s="96"/>
      <c r="AA145" s="89"/>
    </row>
    <row r="146" spans="1:27" ht="15.75" customHeight="1">
      <c r="A146" s="96"/>
      <c r="B146" s="96"/>
      <c r="C146" s="96"/>
      <c r="D146" s="96"/>
      <c r="E146" s="96"/>
      <c r="F146" s="89"/>
      <c r="G146" s="89"/>
      <c r="H146" s="96"/>
      <c r="I146" s="96"/>
      <c r="J146" s="96"/>
      <c r="K146" s="89"/>
      <c r="L146" s="96"/>
      <c r="M146" s="96"/>
      <c r="N146" s="96"/>
      <c r="O146" s="96"/>
      <c r="P146" s="96"/>
      <c r="Q146" s="96"/>
      <c r="R146" s="96"/>
      <c r="S146" s="96"/>
      <c r="T146" s="96"/>
      <c r="U146" s="96"/>
      <c r="V146" s="96"/>
      <c r="W146" s="96"/>
      <c r="X146" s="96"/>
      <c r="Y146" s="96"/>
      <c r="Z146" s="96"/>
      <c r="AA146" s="89"/>
    </row>
    <row r="147" spans="1:27" ht="15.75" customHeight="1">
      <c r="A147" s="96"/>
      <c r="B147" s="96"/>
      <c r="C147" s="96"/>
      <c r="D147" s="96"/>
      <c r="E147" s="96"/>
      <c r="F147" s="96"/>
      <c r="G147" s="96"/>
      <c r="H147" s="96"/>
      <c r="I147" s="2223"/>
      <c r="J147" s="2223"/>
      <c r="K147" s="2223"/>
      <c r="L147" s="2223"/>
      <c r="M147" s="577"/>
      <c r="N147" s="96"/>
      <c r="O147" s="96"/>
      <c r="P147" s="96"/>
      <c r="Q147" s="96"/>
      <c r="R147" s="96"/>
      <c r="S147" s="96"/>
      <c r="T147" s="96"/>
      <c r="U147" s="96"/>
      <c r="V147" s="96"/>
      <c r="W147" s="96"/>
      <c r="X147" s="96"/>
      <c r="Y147" s="96"/>
      <c r="Z147" s="96"/>
      <c r="AA147" s="89"/>
    </row>
    <row r="148" spans="1:27" ht="15.75" customHeight="1">
      <c r="A148" s="96"/>
      <c r="B148" s="96"/>
      <c r="C148" s="96"/>
      <c r="D148" s="96"/>
      <c r="E148" s="96"/>
      <c r="F148" s="96"/>
      <c r="G148" s="96"/>
      <c r="H148" s="96"/>
      <c r="I148" s="2223"/>
      <c r="J148" s="2223"/>
      <c r="K148" s="2223"/>
      <c r="L148" s="2223"/>
      <c r="M148" s="577"/>
      <c r="N148" s="96"/>
      <c r="O148" s="96"/>
      <c r="P148" s="96"/>
      <c r="Q148" s="96"/>
      <c r="R148" s="96"/>
      <c r="S148" s="96"/>
      <c r="T148" s="96"/>
      <c r="U148" s="96"/>
      <c r="V148" s="96"/>
      <c r="W148" s="96"/>
      <c r="X148" s="96"/>
      <c r="Y148" s="96"/>
      <c r="Z148" s="96"/>
      <c r="AA148" s="89"/>
    </row>
    <row r="149" spans="1:27" ht="15.75" customHeight="1">
      <c r="A149" s="96"/>
      <c r="B149" s="96"/>
      <c r="C149" s="96"/>
      <c r="D149" s="96"/>
      <c r="E149" s="96"/>
      <c r="F149" s="96"/>
      <c r="G149" s="96"/>
      <c r="H149" s="96"/>
      <c r="I149" s="2223"/>
      <c r="J149" s="2223"/>
      <c r="K149" s="2223"/>
      <c r="L149" s="2223"/>
      <c r="M149" s="577"/>
      <c r="N149" s="96"/>
      <c r="O149" s="96"/>
      <c r="P149" s="96"/>
      <c r="Q149" s="96"/>
      <c r="R149" s="96"/>
      <c r="S149" s="96"/>
      <c r="T149" s="96"/>
      <c r="U149" s="96"/>
      <c r="V149" s="96"/>
      <c r="W149" s="96"/>
      <c r="X149" s="96"/>
      <c r="Y149" s="96"/>
      <c r="Z149" s="96"/>
      <c r="AA149" s="89"/>
    </row>
    <row r="150" spans="1:27" ht="15.75" customHeight="1">
      <c r="A150" s="96"/>
      <c r="B150" s="96"/>
      <c r="C150" s="96"/>
      <c r="D150" s="96"/>
      <c r="E150" s="96"/>
      <c r="F150" s="96"/>
      <c r="G150" s="96"/>
      <c r="H150" s="96"/>
      <c r="I150" s="2223"/>
      <c r="J150" s="2223"/>
      <c r="K150" s="2223"/>
      <c r="L150" s="2223"/>
      <c r="M150" s="577"/>
      <c r="N150" s="96"/>
      <c r="O150" s="96"/>
      <c r="P150" s="96"/>
      <c r="Q150" s="96"/>
      <c r="R150" s="96"/>
      <c r="S150" s="96"/>
      <c r="T150" s="96"/>
      <c r="U150" s="96"/>
      <c r="V150" s="96"/>
      <c r="W150" s="96"/>
      <c r="X150" s="96"/>
      <c r="Y150" s="96"/>
      <c r="Z150" s="96"/>
      <c r="AA150" s="89"/>
    </row>
    <row r="151" spans="1:27" ht="15.75" customHeight="1">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c r="Z151" s="96"/>
      <c r="AA151" s="89"/>
    </row>
    <row r="152" spans="1:27" ht="15.75" customHeight="1">
      <c r="A152" s="96"/>
      <c r="B152" s="96"/>
      <c r="C152" s="2227"/>
      <c r="D152" s="2227"/>
      <c r="E152" s="2227"/>
      <c r="F152" s="2227"/>
      <c r="G152" s="574"/>
      <c r="H152" s="2227"/>
      <c r="I152" s="2227"/>
      <c r="J152" s="2227"/>
      <c r="K152" s="2227"/>
      <c r="L152" s="2227"/>
      <c r="M152" s="2227"/>
      <c r="N152" s="2227"/>
      <c r="O152" s="2227"/>
      <c r="P152" s="2227"/>
      <c r="Q152" s="2227"/>
      <c r="R152" s="2227"/>
      <c r="S152" s="2227"/>
      <c r="T152" s="2227"/>
      <c r="U152" s="574"/>
      <c r="V152" s="574"/>
      <c r="W152" s="2227"/>
      <c r="X152" s="2227"/>
      <c r="Y152" s="2227"/>
      <c r="Z152" s="96"/>
      <c r="AA152" s="89"/>
    </row>
    <row r="153" spans="1:27" ht="15.75" customHeight="1">
      <c r="A153" s="96"/>
      <c r="B153" s="96"/>
      <c r="C153" s="574"/>
      <c r="D153" s="2225"/>
      <c r="E153" s="2225"/>
      <c r="F153" s="574"/>
      <c r="G153" s="574"/>
      <c r="H153" s="96"/>
      <c r="I153" s="96"/>
      <c r="J153" s="96"/>
      <c r="K153" s="89"/>
      <c r="L153" s="96"/>
      <c r="M153" s="96"/>
      <c r="N153" s="96"/>
      <c r="O153" s="96"/>
      <c r="P153" s="96"/>
      <c r="Q153" s="89"/>
      <c r="R153" s="89"/>
      <c r="S153" s="89"/>
      <c r="T153" s="89"/>
      <c r="U153" s="574"/>
      <c r="V153" s="574"/>
      <c r="W153" s="2226"/>
      <c r="X153" s="2226"/>
      <c r="Y153" s="2226"/>
      <c r="Z153" s="96"/>
      <c r="AA153" s="89"/>
    </row>
    <row r="154" spans="1:27" ht="15.75" customHeight="1">
      <c r="A154" s="96"/>
      <c r="B154" s="96"/>
      <c r="C154" s="574"/>
      <c r="D154" s="2225"/>
      <c r="E154" s="2225"/>
      <c r="F154" s="574"/>
      <c r="G154" s="574"/>
      <c r="H154" s="96"/>
      <c r="I154" s="96"/>
      <c r="J154" s="96"/>
      <c r="K154" s="89"/>
      <c r="L154" s="96"/>
      <c r="M154" s="96"/>
      <c r="N154" s="96"/>
      <c r="O154" s="96"/>
      <c r="P154" s="96"/>
      <c r="Q154" s="89"/>
      <c r="R154" s="89"/>
      <c r="S154" s="89"/>
      <c r="T154" s="89"/>
      <c r="U154" s="574"/>
      <c r="V154" s="574"/>
      <c r="W154" s="2226"/>
      <c r="X154" s="2226"/>
      <c r="Y154" s="2226"/>
      <c r="Z154" s="96"/>
      <c r="AA154" s="89"/>
    </row>
    <row r="155" spans="1:27" ht="15.75" customHeight="1">
      <c r="A155" s="96"/>
      <c r="B155" s="96"/>
      <c r="C155" s="574"/>
      <c r="D155" s="2225"/>
      <c r="E155" s="2225"/>
      <c r="F155" s="574"/>
      <c r="G155" s="574"/>
      <c r="H155" s="96"/>
      <c r="I155" s="96"/>
      <c r="J155" s="96"/>
      <c r="K155" s="89"/>
      <c r="L155" s="96"/>
      <c r="M155" s="96"/>
      <c r="N155" s="96"/>
      <c r="O155" s="96"/>
      <c r="P155" s="96"/>
      <c r="Q155" s="89"/>
      <c r="R155" s="89"/>
      <c r="S155" s="89"/>
      <c r="T155" s="89"/>
      <c r="U155" s="574"/>
      <c r="V155" s="574"/>
      <c r="W155" s="2226"/>
      <c r="X155" s="2226"/>
      <c r="Y155" s="2226"/>
      <c r="Z155" s="96"/>
      <c r="AA155" s="89"/>
    </row>
    <row r="156" spans="1:27" ht="15.75" customHeight="1">
      <c r="A156" s="96"/>
      <c r="B156" s="96"/>
      <c r="C156" s="574"/>
      <c r="D156" s="2225"/>
      <c r="E156" s="2225"/>
      <c r="F156" s="574"/>
      <c r="G156" s="574"/>
      <c r="H156" s="96"/>
      <c r="I156" s="96"/>
      <c r="J156" s="96"/>
      <c r="K156" s="89"/>
      <c r="L156" s="96"/>
      <c r="M156" s="96"/>
      <c r="N156" s="96"/>
      <c r="O156" s="96"/>
      <c r="P156" s="96"/>
      <c r="Q156" s="89"/>
      <c r="R156" s="89"/>
      <c r="S156" s="89"/>
      <c r="T156" s="89"/>
      <c r="U156" s="574"/>
      <c r="V156" s="574"/>
      <c r="W156" s="2226"/>
      <c r="X156" s="2226"/>
      <c r="Y156" s="2226"/>
      <c r="Z156" s="96"/>
      <c r="AA156" s="89"/>
    </row>
    <row r="157" spans="1:27" ht="15.75" customHeight="1">
      <c r="A157" s="96"/>
      <c r="B157" s="96"/>
      <c r="C157" s="574"/>
      <c r="D157" s="2225"/>
      <c r="E157" s="2225"/>
      <c r="F157" s="574"/>
      <c r="G157" s="574"/>
      <c r="H157" s="96"/>
      <c r="I157" s="96"/>
      <c r="J157" s="96"/>
      <c r="K157" s="89"/>
      <c r="L157" s="96"/>
      <c r="M157" s="96"/>
      <c r="N157" s="96"/>
      <c r="O157" s="96"/>
      <c r="P157" s="96"/>
      <c r="Q157" s="89"/>
      <c r="R157" s="89"/>
      <c r="S157" s="89"/>
      <c r="T157" s="89"/>
      <c r="U157" s="574"/>
      <c r="V157" s="574"/>
      <c r="W157" s="2226"/>
      <c r="X157" s="2226"/>
      <c r="Y157" s="2226"/>
      <c r="Z157" s="96"/>
      <c r="AA157" s="89"/>
    </row>
    <row r="158" spans="1:27" ht="15.75" customHeight="1">
      <c r="A158" s="96"/>
      <c r="B158" s="96"/>
      <c r="C158" s="574"/>
      <c r="D158" s="2225"/>
      <c r="E158" s="2225"/>
      <c r="F158" s="574"/>
      <c r="G158" s="574"/>
      <c r="H158" s="96"/>
      <c r="I158" s="96"/>
      <c r="J158" s="96"/>
      <c r="K158" s="89"/>
      <c r="L158" s="96"/>
      <c r="M158" s="96"/>
      <c r="N158" s="96"/>
      <c r="O158" s="96"/>
      <c r="P158" s="96"/>
      <c r="Q158" s="89"/>
      <c r="R158" s="89"/>
      <c r="S158" s="89"/>
      <c r="T158" s="89"/>
      <c r="U158" s="574"/>
      <c r="V158" s="574"/>
      <c r="W158" s="2226"/>
      <c r="X158" s="2226"/>
      <c r="Y158" s="2226"/>
      <c r="Z158" s="96"/>
      <c r="AA158" s="89"/>
    </row>
    <row r="159" spans="1:27" ht="15.75" customHeight="1">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c r="Z159" s="96"/>
      <c r="AA159" s="89"/>
    </row>
    <row r="160" spans="1:27" ht="15.75" customHeight="1">
      <c r="A160" s="96"/>
      <c r="B160" s="96"/>
      <c r="C160" s="96"/>
      <c r="D160" s="96"/>
      <c r="E160" s="2224"/>
      <c r="F160" s="2224"/>
      <c r="G160" s="2224"/>
      <c r="H160" s="2224"/>
      <c r="I160" s="2224"/>
      <c r="J160" s="2224"/>
      <c r="K160" s="2224"/>
      <c r="L160" s="2224"/>
      <c r="M160" s="2224"/>
      <c r="N160" s="2224"/>
      <c r="O160" s="2224"/>
      <c r="P160" s="2224"/>
      <c r="Q160" s="2224"/>
      <c r="R160" s="2224"/>
      <c r="S160" s="2224"/>
      <c r="T160" s="2224"/>
      <c r="U160" s="2224"/>
      <c r="V160" s="2224"/>
      <c r="W160" s="2224"/>
      <c r="X160" s="2224"/>
      <c r="Y160" s="2224"/>
      <c r="Z160" s="2224"/>
      <c r="AA160" s="89"/>
    </row>
    <row r="161" spans="1:27" ht="15.75" customHeight="1">
      <c r="A161" s="96"/>
      <c r="B161" s="96"/>
      <c r="C161" s="96"/>
      <c r="D161" s="96"/>
      <c r="E161" s="2224"/>
      <c r="F161" s="2224"/>
      <c r="G161" s="2224"/>
      <c r="H161" s="2224"/>
      <c r="I161" s="2224"/>
      <c r="J161" s="2224"/>
      <c r="K161" s="2224"/>
      <c r="L161" s="2224"/>
      <c r="M161" s="2224"/>
      <c r="N161" s="2224"/>
      <c r="O161" s="2224"/>
      <c r="P161" s="2224"/>
      <c r="Q161" s="2224"/>
      <c r="R161" s="2224"/>
      <c r="S161" s="2224"/>
      <c r="T161" s="2224"/>
      <c r="U161" s="2224"/>
      <c r="V161" s="2224"/>
      <c r="W161" s="2224"/>
      <c r="X161" s="2224"/>
      <c r="Y161" s="2224"/>
      <c r="Z161" s="2224"/>
      <c r="AA161" s="89"/>
    </row>
    <row r="162" spans="1:27" ht="15.75" customHeight="1">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89"/>
    </row>
    <row r="163" spans="1:27" ht="15.75" customHeight="1">
      <c r="A163" s="96"/>
      <c r="B163" s="96"/>
      <c r="C163" s="96"/>
      <c r="D163" s="96"/>
      <c r="E163" s="2224"/>
      <c r="F163" s="2224"/>
      <c r="G163" s="2224"/>
      <c r="H163" s="2224"/>
      <c r="I163" s="2224"/>
      <c r="J163" s="2224"/>
      <c r="K163" s="2224"/>
      <c r="L163" s="2224"/>
      <c r="M163" s="2224"/>
      <c r="N163" s="2224"/>
      <c r="O163" s="2224"/>
      <c r="P163" s="2224"/>
      <c r="Q163" s="2224"/>
      <c r="R163" s="2224"/>
      <c r="S163" s="2224"/>
      <c r="T163" s="2224"/>
      <c r="U163" s="2224"/>
      <c r="V163" s="2224"/>
      <c r="W163" s="2224"/>
      <c r="X163" s="2224"/>
      <c r="Y163" s="2224"/>
      <c r="Z163" s="2224"/>
      <c r="AA163" s="89"/>
    </row>
    <row r="164" spans="1:27" ht="15.75" customHeight="1">
      <c r="A164" s="96"/>
      <c r="B164" s="96"/>
      <c r="C164" s="96"/>
      <c r="D164" s="96"/>
      <c r="E164" s="2224"/>
      <c r="F164" s="2224"/>
      <c r="G164" s="2224"/>
      <c r="H164" s="2224"/>
      <c r="I164" s="2224"/>
      <c r="J164" s="2224"/>
      <c r="K164" s="2224"/>
      <c r="L164" s="2224"/>
      <c r="M164" s="2224"/>
      <c r="N164" s="2224"/>
      <c r="O164" s="2224"/>
      <c r="P164" s="2224"/>
      <c r="Q164" s="2224"/>
      <c r="R164" s="2224"/>
      <c r="S164" s="2224"/>
      <c r="T164" s="2224"/>
      <c r="U164" s="2224"/>
      <c r="V164" s="2224"/>
      <c r="W164" s="2224"/>
      <c r="X164" s="2224"/>
      <c r="Y164" s="2224"/>
      <c r="Z164" s="2224"/>
      <c r="AA164" s="89"/>
    </row>
    <row r="165" spans="1:27" ht="15.75" customHeight="1">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89"/>
    </row>
    <row r="166" spans="1:27" ht="15.75" customHeight="1">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row>
    <row r="167" spans="1:27" ht="15.75" customHeight="1">
      <c r="A167" s="285"/>
      <c r="B167" s="285"/>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285"/>
      <c r="Z167" s="285"/>
    </row>
    <row r="168" spans="1:27" ht="15.75" customHeight="1">
      <c r="A168" s="285"/>
      <c r="B168" s="285"/>
      <c r="C168" s="285"/>
      <c r="D168" s="285"/>
      <c r="E168" s="285"/>
      <c r="F168" s="285"/>
      <c r="G168" s="285"/>
      <c r="H168" s="285"/>
      <c r="I168" s="285"/>
      <c r="J168" s="285"/>
      <c r="K168" s="285"/>
      <c r="L168" s="285"/>
      <c r="M168" s="285"/>
      <c r="N168" s="285"/>
      <c r="O168" s="285"/>
      <c r="P168" s="285"/>
      <c r="Q168" s="285"/>
      <c r="R168" s="285"/>
      <c r="S168" s="285"/>
      <c r="T168" s="285"/>
      <c r="U168" s="285"/>
      <c r="V168" s="285"/>
      <c r="W168" s="285"/>
      <c r="X168" s="285"/>
      <c r="Y168" s="285"/>
      <c r="Z168" s="285"/>
    </row>
    <row r="169" spans="1:27" ht="18.75" customHeight="1">
      <c r="A169" s="2227"/>
      <c r="B169" s="2227"/>
      <c r="C169" s="2227"/>
      <c r="D169" s="2227"/>
      <c r="E169" s="2227"/>
      <c r="F169" s="2227"/>
      <c r="G169" s="2227"/>
      <c r="H169" s="2227"/>
      <c r="I169" s="2227"/>
      <c r="J169" s="2227"/>
      <c r="K169" s="2227"/>
      <c r="L169" s="2227"/>
      <c r="M169" s="2227"/>
      <c r="N169" s="2227"/>
      <c r="O169" s="2227"/>
      <c r="P169" s="2227"/>
      <c r="Q169" s="2227"/>
      <c r="R169" s="2227"/>
      <c r="S169" s="2227"/>
      <c r="T169" s="2227"/>
      <c r="U169" s="2227"/>
      <c r="V169" s="2227"/>
      <c r="W169" s="2227"/>
      <c r="X169" s="2227"/>
      <c r="Y169" s="2227"/>
      <c r="Z169" s="2227"/>
      <c r="AA169" s="89"/>
    </row>
    <row r="170" spans="1:27"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89"/>
    </row>
    <row r="171" spans="1:27" ht="15.75" customHeight="1">
      <c r="A171" s="96"/>
      <c r="B171" s="96"/>
      <c r="C171" s="96"/>
      <c r="D171" s="96"/>
      <c r="E171" s="96"/>
      <c r="F171" s="89"/>
      <c r="G171" s="96"/>
      <c r="H171" s="96"/>
      <c r="I171" s="96"/>
      <c r="J171" s="96"/>
      <c r="K171" s="96"/>
      <c r="L171" s="96"/>
      <c r="M171" s="96"/>
      <c r="N171" s="96"/>
      <c r="O171" s="96"/>
      <c r="P171" s="96"/>
      <c r="Q171" s="96"/>
      <c r="R171" s="96"/>
      <c r="S171" s="96"/>
      <c r="T171" s="96"/>
      <c r="U171" s="96"/>
      <c r="V171" s="96"/>
      <c r="W171" s="96"/>
      <c r="X171" s="96"/>
      <c r="Y171" s="96"/>
      <c r="Z171" s="96"/>
      <c r="AA171" s="89"/>
    </row>
    <row r="172" spans="1:27" ht="15.75" customHeight="1">
      <c r="A172" s="96"/>
      <c r="B172" s="96"/>
      <c r="C172" s="96"/>
      <c r="D172" s="96"/>
      <c r="E172" s="96"/>
      <c r="F172" s="89"/>
      <c r="G172" s="89"/>
      <c r="H172" s="96"/>
      <c r="I172" s="96"/>
      <c r="J172" s="96"/>
      <c r="K172" s="89"/>
      <c r="L172" s="96"/>
      <c r="M172" s="96"/>
      <c r="N172" s="96"/>
      <c r="O172" s="96"/>
      <c r="P172" s="96"/>
      <c r="Q172" s="96"/>
      <c r="R172" s="96"/>
      <c r="S172" s="96"/>
      <c r="T172" s="96"/>
      <c r="U172" s="96"/>
      <c r="V172" s="96"/>
      <c r="W172" s="96"/>
      <c r="X172" s="96"/>
      <c r="Y172" s="96"/>
      <c r="Z172" s="96"/>
      <c r="AA172" s="89"/>
    </row>
    <row r="173" spans="1:27" ht="15.75" customHeight="1">
      <c r="A173" s="96"/>
      <c r="B173" s="96"/>
      <c r="C173" s="96"/>
      <c r="D173" s="96"/>
      <c r="E173" s="96"/>
      <c r="F173" s="96"/>
      <c r="G173" s="96"/>
      <c r="H173" s="96"/>
      <c r="I173" s="2223"/>
      <c r="J173" s="2223"/>
      <c r="K173" s="2223"/>
      <c r="L173" s="2223"/>
      <c r="M173" s="577"/>
      <c r="N173" s="96"/>
      <c r="O173" s="96"/>
      <c r="P173" s="96"/>
      <c r="Q173" s="96"/>
      <c r="R173" s="96"/>
      <c r="S173" s="96"/>
      <c r="T173" s="96"/>
      <c r="U173" s="96"/>
      <c r="V173" s="96"/>
      <c r="W173" s="96"/>
      <c r="X173" s="96"/>
      <c r="Y173" s="96"/>
      <c r="Z173" s="96"/>
      <c r="AA173" s="89"/>
    </row>
    <row r="174" spans="1:27" ht="15.75" customHeight="1">
      <c r="A174" s="96"/>
      <c r="B174" s="96"/>
      <c r="C174" s="96"/>
      <c r="D174" s="96"/>
      <c r="E174" s="96"/>
      <c r="F174" s="96"/>
      <c r="G174" s="96"/>
      <c r="H174" s="96"/>
      <c r="I174" s="2223"/>
      <c r="J174" s="2223"/>
      <c r="K174" s="2223"/>
      <c r="L174" s="2223"/>
      <c r="M174" s="577"/>
      <c r="N174" s="96"/>
      <c r="O174" s="96"/>
      <c r="P174" s="96"/>
      <c r="Q174" s="96"/>
      <c r="R174" s="96"/>
      <c r="S174" s="96"/>
      <c r="T174" s="96"/>
      <c r="U174" s="96"/>
      <c r="V174" s="96"/>
      <c r="W174" s="96"/>
      <c r="X174" s="96"/>
      <c r="Y174" s="96"/>
      <c r="Z174" s="96"/>
      <c r="AA174" s="89"/>
    </row>
    <row r="175" spans="1:27" ht="15.75" customHeight="1">
      <c r="A175" s="96"/>
      <c r="B175" s="96"/>
      <c r="C175" s="96"/>
      <c r="D175" s="96"/>
      <c r="E175" s="96"/>
      <c r="F175" s="96"/>
      <c r="G175" s="96"/>
      <c r="H175" s="96"/>
      <c r="I175" s="2223"/>
      <c r="J175" s="2223"/>
      <c r="K175" s="2223"/>
      <c r="L175" s="2223"/>
      <c r="M175" s="577"/>
      <c r="N175" s="96"/>
      <c r="O175" s="96"/>
      <c r="P175" s="96"/>
      <c r="Q175" s="96"/>
      <c r="R175" s="96"/>
      <c r="S175" s="96"/>
      <c r="T175" s="96"/>
      <c r="U175" s="96"/>
      <c r="V175" s="96"/>
      <c r="W175" s="96"/>
      <c r="X175" s="96"/>
      <c r="Y175" s="96"/>
      <c r="Z175" s="96"/>
      <c r="AA175" s="89"/>
    </row>
    <row r="176" spans="1:27" ht="15.75" customHeight="1">
      <c r="A176" s="96"/>
      <c r="B176" s="96"/>
      <c r="C176" s="96"/>
      <c r="D176" s="96"/>
      <c r="E176" s="96"/>
      <c r="F176" s="96"/>
      <c r="G176" s="96"/>
      <c r="H176" s="96"/>
      <c r="I176" s="2223"/>
      <c r="J176" s="2223"/>
      <c r="K176" s="2223"/>
      <c r="L176" s="2223"/>
      <c r="M176" s="577"/>
      <c r="N176" s="96"/>
      <c r="O176" s="96"/>
      <c r="P176" s="96"/>
      <c r="Q176" s="96"/>
      <c r="R176" s="96"/>
      <c r="S176" s="96"/>
      <c r="T176" s="96"/>
      <c r="U176" s="96"/>
      <c r="V176" s="96"/>
      <c r="W176" s="96"/>
      <c r="X176" s="96"/>
      <c r="Y176" s="96"/>
      <c r="Z176" s="96"/>
      <c r="AA176" s="89"/>
    </row>
    <row r="177" spans="1:27" ht="15.75" customHeight="1">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89"/>
    </row>
    <row r="178" spans="1:27" ht="15.75" customHeight="1">
      <c r="A178" s="96"/>
      <c r="B178" s="96"/>
      <c r="C178" s="2227"/>
      <c r="D178" s="2227"/>
      <c r="E178" s="2227"/>
      <c r="F178" s="2227"/>
      <c r="G178" s="574"/>
      <c r="H178" s="2227"/>
      <c r="I178" s="2227"/>
      <c r="J178" s="2227"/>
      <c r="K178" s="2227"/>
      <c r="L178" s="2227"/>
      <c r="M178" s="2227"/>
      <c r="N178" s="2227"/>
      <c r="O178" s="2227"/>
      <c r="P178" s="2227"/>
      <c r="Q178" s="2227"/>
      <c r="R178" s="2227"/>
      <c r="S178" s="2227"/>
      <c r="T178" s="2227"/>
      <c r="U178" s="574"/>
      <c r="V178" s="574"/>
      <c r="W178" s="2227"/>
      <c r="X178" s="2227"/>
      <c r="Y178" s="2227"/>
      <c r="Z178" s="96"/>
      <c r="AA178" s="89"/>
    </row>
    <row r="179" spans="1:27" ht="15.75" customHeight="1">
      <c r="A179" s="96"/>
      <c r="B179" s="96"/>
      <c r="C179" s="574"/>
      <c r="D179" s="2225"/>
      <c r="E179" s="2225"/>
      <c r="F179" s="574"/>
      <c r="G179" s="574"/>
      <c r="H179" s="96"/>
      <c r="I179" s="96"/>
      <c r="J179" s="96"/>
      <c r="K179" s="89"/>
      <c r="L179" s="96"/>
      <c r="M179" s="96"/>
      <c r="N179" s="96"/>
      <c r="O179" s="96"/>
      <c r="P179" s="96"/>
      <c r="Q179" s="89"/>
      <c r="R179" s="89"/>
      <c r="S179" s="89"/>
      <c r="T179" s="89"/>
      <c r="U179" s="574"/>
      <c r="V179" s="574"/>
      <c r="W179" s="2226"/>
      <c r="X179" s="2226"/>
      <c r="Y179" s="2226"/>
      <c r="Z179" s="96"/>
      <c r="AA179" s="89"/>
    </row>
    <row r="180" spans="1:27" ht="15.75" customHeight="1">
      <c r="A180" s="96"/>
      <c r="B180" s="96"/>
      <c r="C180" s="574"/>
      <c r="D180" s="2225"/>
      <c r="E180" s="2225"/>
      <c r="F180" s="574"/>
      <c r="G180" s="574"/>
      <c r="H180" s="96"/>
      <c r="I180" s="96"/>
      <c r="J180" s="96"/>
      <c r="K180" s="89"/>
      <c r="L180" s="96"/>
      <c r="M180" s="96"/>
      <c r="N180" s="96"/>
      <c r="O180" s="96"/>
      <c r="P180" s="96"/>
      <c r="Q180" s="89"/>
      <c r="R180" s="89"/>
      <c r="S180" s="89"/>
      <c r="T180" s="89"/>
      <c r="U180" s="574"/>
      <c r="V180" s="574"/>
      <c r="W180" s="2226"/>
      <c r="X180" s="2226"/>
      <c r="Y180" s="2226"/>
      <c r="Z180" s="96"/>
      <c r="AA180" s="89"/>
    </row>
    <row r="181" spans="1:27" ht="15.75" customHeight="1">
      <c r="A181" s="96"/>
      <c r="B181" s="96"/>
      <c r="C181" s="574"/>
      <c r="D181" s="2225"/>
      <c r="E181" s="2225"/>
      <c r="F181" s="574"/>
      <c r="G181" s="574"/>
      <c r="H181" s="96"/>
      <c r="I181" s="96"/>
      <c r="J181" s="96"/>
      <c r="K181" s="89"/>
      <c r="L181" s="96"/>
      <c r="M181" s="96"/>
      <c r="N181" s="96"/>
      <c r="O181" s="96"/>
      <c r="P181" s="96"/>
      <c r="Q181" s="89"/>
      <c r="R181" s="89"/>
      <c r="S181" s="89"/>
      <c r="T181" s="89"/>
      <c r="U181" s="574"/>
      <c r="V181" s="574"/>
      <c r="W181" s="2226"/>
      <c r="X181" s="2226"/>
      <c r="Y181" s="2226"/>
      <c r="Z181" s="96"/>
      <c r="AA181" s="89"/>
    </row>
    <row r="182" spans="1:27" ht="15.75" customHeight="1">
      <c r="A182" s="96"/>
      <c r="B182" s="96"/>
      <c r="C182" s="574"/>
      <c r="D182" s="2225"/>
      <c r="E182" s="2225"/>
      <c r="F182" s="574"/>
      <c r="G182" s="574"/>
      <c r="H182" s="96"/>
      <c r="I182" s="96"/>
      <c r="J182" s="96"/>
      <c r="K182" s="89"/>
      <c r="L182" s="96"/>
      <c r="M182" s="96"/>
      <c r="N182" s="96"/>
      <c r="O182" s="96"/>
      <c r="P182" s="96"/>
      <c r="Q182" s="89"/>
      <c r="R182" s="89"/>
      <c r="S182" s="89"/>
      <c r="T182" s="89"/>
      <c r="U182" s="574"/>
      <c r="V182" s="574"/>
      <c r="W182" s="2226"/>
      <c r="X182" s="2226"/>
      <c r="Y182" s="2226"/>
      <c r="Z182" s="96"/>
      <c r="AA182" s="89"/>
    </row>
    <row r="183" spans="1:27" ht="15.75" customHeight="1">
      <c r="A183" s="96"/>
      <c r="B183" s="96"/>
      <c r="C183" s="574"/>
      <c r="D183" s="2225"/>
      <c r="E183" s="2225"/>
      <c r="F183" s="574"/>
      <c r="G183" s="574"/>
      <c r="H183" s="96"/>
      <c r="I183" s="96"/>
      <c r="J183" s="96"/>
      <c r="K183" s="89"/>
      <c r="L183" s="96"/>
      <c r="M183" s="96"/>
      <c r="N183" s="96"/>
      <c r="O183" s="96"/>
      <c r="P183" s="96"/>
      <c r="Q183" s="89"/>
      <c r="R183" s="89"/>
      <c r="S183" s="89"/>
      <c r="T183" s="89"/>
      <c r="U183" s="574"/>
      <c r="V183" s="574"/>
      <c r="W183" s="2226"/>
      <c r="X183" s="2226"/>
      <c r="Y183" s="2226"/>
      <c r="Z183" s="96"/>
      <c r="AA183" s="89"/>
    </row>
    <row r="184" spans="1:27" ht="15.75" customHeight="1">
      <c r="A184" s="96"/>
      <c r="B184" s="96"/>
      <c r="C184" s="574"/>
      <c r="D184" s="2225"/>
      <c r="E184" s="2225"/>
      <c r="F184" s="574"/>
      <c r="G184" s="574"/>
      <c r="H184" s="96"/>
      <c r="I184" s="96"/>
      <c r="J184" s="96"/>
      <c r="K184" s="89"/>
      <c r="L184" s="96"/>
      <c r="M184" s="96"/>
      <c r="N184" s="96"/>
      <c r="O184" s="96"/>
      <c r="P184" s="96"/>
      <c r="Q184" s="89"/>
      <c r="R184" s="89"/>
      <c r="S184" s="89"/>
      <c r="T184" s="89"/>
      <c r="U184" s="574"/>
      <c r="V184" s="574"/>
      <c r="W184" s="2226"/>
      <c r="X184" s="2226"/>
      <c r="Y184" s="2226"/>
      <c r="Z184" s="96"/>
      <c r="AA184" s="89"/>
    </row>
    <row r="185" spans="1:27" ht="15.75" customHeight="1">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c r="AA185" s="89"/>
    </row>
    <row r="186" spans="1:27" ht="15.75" customHeight="1">
      <c r="A186" s="96"/>
      <c r="B186" s="96"/>
      <c r="C186" s="96"/>
      <c r="D186" s="96"/>
      <c r="E186" s="2224"/>
      <c r="F186" s="2224"/>
      <c r="G186" s="2224"/>
      <c r="H186" s="2224"/>
      <c r="I186" s="2224"/>
      <c r="J186" s="2224"/>
      <c r="K186" s="2224"/>
      <c r="L186" s="2224"/>
      <c r="M186" s="2224"/>
      <c r="N186" s="2224"/>
      <c r="O186" s="2224"/>
      <c r="P186" s="2224"/>
      <c r="Q186" s="2224"/>
      <c r="R186" s="2224"/>
      <c r="S186" s="2224"/>
      <c r="T186" s="2224"/>
      <c r="U186" s="2224"/>
      <c r="V186" s="2224"/>
      <c r="W186" s="2224"/>
      <c r="X186" s="2224"/>
      <c r="Y186" s="2224"/>
      <c r="Z186" s="2224"/>
      <c r="AA186" s="89"/>
    </row>
    <row r="187" spans="1:27" ht="15.75" customHeight="1">
      <c r="A187" s="96"/>
      <c r="B187" s="96"/>
      <c r="C187" s="96"/>
      <c r="D187" s="96"/>
      <c r="E187" s="2224"/>
      <c r="F187" s="2224"/>
      <c r="G187" s="2224"/>
      <c r="H187" s="2224"/>
      <c r="I187" s="2224"/>
      <c r="J187" s="2224"/>
      <c r="K187" s="2224"/>
      <c r="L187" s="2224"/>
      <c r="M187" s="2224"/>
      <c r="N187" s="2224"/>
      <c r="O187" s="2224"/>
      <c r="P187" s="2224"/>
      <c r="Q187" s="2224"/>
      <c r="R187" s="2224"/>
      <c r="S187" s="2224"/>
      <c r="T187" s="2224"/>
      <c r="U187" s="2224"/>
      <c r="V187" s="2224"/>
      <c r="W187" s="2224"/>
      <c r="X187" s="2224"/>
      <c r="Y187" s="2224"/>
      <c r="Z187" s="2224"/>
      <c r="AA187" s="89"/>
    </row>
    <row r="188" spans="1:27" ht="15.75" customHeight="1">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c r="AA188" s="89"/>
    </row>
    <row r="189" spans="1:27" ht="15.75" customHeight="1">
      <c r="A189" s="96"/>
      <c r="B189" s="96"/>
      <c r="C189" s="96"/>
      <c r="D189" s="96"/>
      <c r="E189" s="2224"/>
      <c r="F189" s="2224"/>
      <c r="G189" s="2224"/>
      <c r="H189" s="2224"/>
      <c r="I189" s="2224"/>
      <c r="J189" s="2224"/>
      <c r="K189" s="2224"/>
      <c r="L189" s="2224"/>
      <c r="M189" s="2224"/>
      <c r="N189" s="2224"/>
      <c r="O189" s="2224"/>
      <c r="P189" s="2224"/>
      <c r="Q189" s="2224"/>
      <c r="R189" s="2224"/>
      <c r="S189" s="2224"/>
      <c r="T189" s="2224"/>
      <c r="U189" s="2224"/>
      <c r="V189" s="2224"/>
      <c r="W189" s="2224"/>
      <c r="X189" s="2224"/>
      <c r="Y189" s="2224"/>
      <c r="Z189" s="2224"/>
      <c r="AA189" s="89"/>
    </row>
    <row r="190" spans="1:27" ht="15.75" customHeight="1">
      <c r="A190" s="96"/>
      <c r="B190" s="96"/>
      <c r="C190" s="96"/>
      <c r="D190" s="96"/>
      <c r="E190" s="2224"/>
      <c r="F190" s="2224"/>
      <c r="G190" s="2224"/>
      <c r="H190" s="2224"/>
      <c r="I190" s="2224"/>
      <c r="J190" s="2224"/>
      <c r="K190" s="2224"/>
      <c r="L190" s="2224"/>
      <c r="M190" s="2224"/>
      <c r="N190" s="2224"/>
      <c r="O190" s="2224"/>
      <c r="P190" s="2224"/>
      <c r="Q190" s="2224"/>
      <c r="R190" s="2224"/>
      <c r="S190" s="2224"/>
      <c r="T190" s="2224"/>
      <c r="U190" s="2224"/>
      <c r="V190" s="2224"/>
      <c r="W190" s="2224"/>
      <c r="X190" s="2224"/>
      <c r="Y190" s="2224"/>
      <c r="Z190" s="2224"/>
      <c r="AA190" s="89"/>
    </row>
    <row r="191" spans="1:27" ht="15.75" customHeight="1">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c r="AA191" s="89"/>
    </row>
    <row r="197" spans="1:27" ht="18.75" customHeight="1">
      <c r="A197" s="2227"/>
      <c r="B197" s="2227"/>
      <c r="C197" s="2227"/>
      <c r="D197" s="2227"/>
      <c r="E197" s="2227"/>
      <c r="F197" s="2227"/>
      <c r="G197" s="2227"/>
      <c r="H197" s="2227"/>
      <c r="I197" s="2227"/>
      <c r="J197" s="2227"/>
      <c r="K197" s="2227"/>
      <c r="L197" s="2227"/>
      <c r="M197" s="2227"/>
      <c r="N197" s="2227"/>
      <c r="O197" s="2227"/>
      <c r="P197" s="2227"/>
      <c r="Q197" s="2227"/>
      <c r="R197" s="2227"/>
      <c r="S197" s="2227"/>
      <c r="T197" s="2227"/>
      <c r="U197" s="2227"/>
      <c r="V197" s="2227"/>
      <c r="W197" s="2227"/>
      <c r="X197" s="2227"/>
      <c r="Y197" s="2227"/>
      <c r="Z197" s="2227"/>
      <c r="AA197" s="89"/>
    </row>
    <row r="198" spans="1:27" ht="15.75" customHeight="1">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c r="AA198" s="89"/>
    </row>
    <row r="199" spans="1:27" ht="15.75" customHeight="1">
      <c r="A199" s="96"/>
      <c r="B199" s="96"/>
      <c r="C199" s="96"/>
      <c r="D199" s="96"/>
      <c r="E199" s="96"/>
      <c r="F199" s="89"/>
      <c r="G199" s="96"/>
      <c r="H199" s="96"/>
      <c r="I199" s="96"/>
      <c r="J199" s="96"/>
      <c r="K199" s="96"/>
      <c r="L199" s="96"/>
      <c r="M199" s="96"/>
      <c r="N199" s="96"/>
      <c r="O199" s="96"/>
      <c r="P199" s="96"/>
      <c r="Q199" s="96"/>
      <c r="R199" s="96"/>
      <c r="S199" s="96"/>
      <c r="T199" s="96"/>
      <c r="U199" s="96"/>
      <c r="V199" s="96"/>
      <c r="W199" s="96"/>
      <c r="X199" s="96"/>
      <c r="Y199" s="96"/>
      <c r="Z199" s="96"/>
      <c r="AA199" s="89"/>
    </row>
    <row r="200" spans="1:27" ht="15.75" customHeight="1">
      <c r="A200" s="96"/>
      <c r="B200" s="96"/>
      <c r="C200" s="96"/>
      <c r="D200" s="96"/>
      <c r="E200" s="96"/>
      <c r="F200" s="89"/>
      <c r="G200" s="89"/>
      <c r="H200" s="96"/>
      <c r="I200" s="96"/>
      <c r="J200" s="96"/>
      <c r="K200" s="89"/>
      <c r="L200" s="96"/>
      <c r="M200" s="96"/>
      <c r="N200" s="96"/>
      <c r="O200" s="96"/>
      <c r="P200" s="96"/>
      <c r="Q200" s="96"/>
      <c r="R200" s="96"/>
      <c r="S200" s="96"/>
      <c r="T200" s="96"/>
      <c r="U200" s="96"/>
      <c r="V200" s="96"/>
      <c r="W200" s="96"/>
      <c r="X200" s="96"/>
      <c r="Y200" s="96"/>
      <c r="Z200" s="96"/>
      <c r="AA200" s="89"/>
    </row>
    <row r="201" spans="1:27" ht="15.75" customHeight="1">
      <c r="A201" s="96"/>
      <c r="B201" s="96"/>
      <c r="C201" s="96"/>
      <c r="D201" s="96"/>
      <c r="E201" s="96"/>
      <c r="F201" s="96"/>
      <c r="G201" s="96"/>
      <c r="H201" s="96"/>
      <c r="I201" s="2223"/>
      <c r="J201" s="2223"/>
      <c r="K201" s="2223"/>
      <c r="L201" s="2223"/>
      <c r="M201" s="577"/>
      <c r="N201" s="96"/>
      <c r="O201" s="96"/>
      <c r="P201" s="96"/>
      <c r="Q201" s="96"/>
      <c r="R201" s="96"/>
      <c r="S201" s="96"/>
      <c r="T201" s="96"/>
      <c r="U201" s="96"/>
      <c r="V201" s="96"/>
      <c r="W201" s="96"/>
      <c r="X201" s="96"/>
      <c r="Y201" s="96"/>
      <c r="Z201" s="96"/>
      <c r="AA201" s="89"/>
    </row>
    <row r="202" spans="1:27" ht="15.75" customHeight="1">
      <c r="A202" s="96"/>
      <c r="B202" s="96"/>
      <c r="C202" s="96"/>
      <c r="D202" s="96"/>
      <c r="E202" s="96"/>
      <c r="F202" s="96"/>
      <c r="G202" s="96"/>
      <c r="H202" s="96"/>
      <c r="I202" s="2223"/>
      <c r="J202" s="2223"/>
      <c r="K202" s="2223"/>
      <c r="L202" s="2223"/>
      <c r="M202" s="577"/>
      <c r="N202" s="96"/>
      <c r="O202" s="96"/>
      <c r="P202" s="96"/>
      <c r="Q202" s="96"/>
      <c r="R202" s="96"/>
      <c r="S202" s="96"/>
      <c r="T202" s="96"/>
      <c r="U202" s="96"/>
      <c r="V202" s="96"/>
      <c r="W202" s="96"/>
      <c r="X202" s="96"/>
      <c r="Y202" s="96"/>
      <c r="Z202" s="96"/>
      <c r="AA202" s="89"/>
    </row>
    <row r="203" spans="1:27" ht="15.75" customHeight="1">
      <c r="A203" s="96"/>
      <c r="B203" s="96"/>
      <c r="C203" s="96"/>
      <c r="D203" s="96"/>
      <c r="E203" s="96"/>
      <c r="F203" s="96"/>
      <c r="G203" s="96"/>
      <c r="H203" s="96"/>
      <c r="I203" s="2223"/>
      <c r="J203" s="2223"/>
      <c r="K203" s="2223"/>
      <c r="L203" s="2223"/>
      <c r="M203" s="577"/>
      <c r="N203" s="96"/>
      <c r="O203" s="96"/>
      <c r="P203" s="96"/>
      <c r="Q203" s="96"/>
      <c r="R203" s="96"/>
      <c r="S203" s="96"/>
      <c r="T203" s="96"/>
      <c r="U203" s="96"/>
      <c r="V203" s="96"/>
      <c r="W203" s="96"/>
      <c r="X203" s="96"/>
      <c r="Y203" s="96"/>
      <c r="Z203" s="96"/>
      <c r="AA203" s="89"/>
    </row>
    <row r="204" spans="1:27" ht="15.75" customHeight="1">
      <c r="A204" s="96"/>
      <c r="B204" s="96"/>
      <c r="C204" s="96"/>
      <c r="D204" s="96"/>
      <c r="E204" s="96"/>
      <c r="F204" s="96"/>
      <c r="G204" s="96"/>
      <c r="H204" s="96"/>
      <c r="I204" s="2223"/>
      <c r="J204" s="2223"/>
      <c r="K204" s="2223"/>
      <c r="L204" s="2223"/>
      <c r="M204" s="577"/>
      <c r="N204" s="96"/>
      <c r="O204" s="96"/>
      <c r="P204" s="96"/>
      <c r="Q204" s="96"/>
      <c r="R204" s="96"/>
      <c r="S204" s="96"/>
      <c r="T204" s="96"/>
      <c r="U204" s="96"/>
      <c r="V204" s="96"/>
      <c r="W204" s="96"/>
      <c r="X204" s="96"/>
      <c r="Y204" s="96"/>
      <c r="Z204" s="96"/>
      <c r="AA204" s="89"/>
    </row>
    <row r="205" spans="1:27" ht="15.75" customHeight="1">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89"/>
    </row>
    <row r="206" spans="1:27" ht="15.75" customHeight="1">
      <c r="A206" s="96"/>
      <c r="B206" s="96"/>
      <c r="C206" s="2227"/>
      <c r="D206" s="2227"/>
      <c r="E206" s="2227"/>
      <c r="F206" s="2227"/>
      <c r="G206" s="574"/>
      <c r="H206" s="2227"/>
      <c r="I206" s="2227"/>
      <c r="J206" s="2227"/>
      <c r="K206" s="2227"/>
      <c r="L206" s="2227"/>
      <c r="M206" s="2227"/>
      <c r="N206" s="2227"/>
      <c r="O206" s="2227"/>
      <c r="P206" s="2227"/>
      <c r="Q206" s="2227"/>
      <c r="R206" s="2227"/>
      <c r="S206" s="2227"/>
      <c r="T206" s="2227"/>
      <c r="U206" s="574"/>
      <c r="V206" s="574"/>
      <c r="W206" s="2227"/>
      <c r="X206" s="2227"/>
      <c r="Y206" s="2227"/>
      <c r="Z206" s="96"/>
      <c r="AA206" s="89"/>
    </row>
    <row r="207" spans="1:27" ht="15.75" customHeight="1">
      <c r="A207" s="96"/>
      <c r="B207" s="96"/>
      <c r="C207" s="574"/>
      <c r="D207" s="2225"/>
      <c r="E207" s="2225"/>
      <c r="F207" s="574"/>
      <c r="G207" s="574"/>
      <c r="H207" s="96"/>
      <c r="I207" s="96"/>
      <c r="J207" s="96"/>
      <c r="K207" s="89"/>
      <c r="L207" s="96"/>
      <c r="M207" s="96"/>
      <c r="N207" s="96"/>
      <c r="O207" s="96"/>
      <c r="P207" s="96"/>
      <c r="Q207" s="89"/>
      <c r="R207" s="89"/>
      <c r="S207" s="89"/>
      <c r="T207" s="89"/>
      <c r="U207" s="574"/>
      <c r="V207" s="574"/>
      <c r="W207" s="2226"/>
      <c r="X207" s="2226"/>
      <c r="Y207" s="2226"/>
      <c r="Z207" s="96"/>
      <c r="AA207" s="89"/>
    </row>
    <row r="208" spans="1:27" ht="15.75" customHeight="1">
      <c r="A208" s="96"/>
      <c r="B208" s="96"/>
      <c r="C208" s="574"/>
      <c r="D208" s="2225"/>
      <c r="E208" s="2225"/>
      <c r="F208" s="574"/>
      <c r="G208" s="574"/>
      <c r="H208" s="96"/>
      <c r="I208" s="96"/>
      <c r="J208" s="96"/>
      <c r="K208" s="89"/>
      <c r="L208" s="96"/>
      <c r="M208" s="96"/>
      <c r="N208" s="96"/>
      <c r="O208" s="96"/>
      <c r="P208" s="96"/>
      <c r="Q208" s="89"/>
      <c r="R208" s="89"/>
      <c r="S208" s="89"/>
      <c r="T208" s="89"/>
      <c r="U208" s="574"/>
      <c r="V208" s="574"/>
      <c r="W208" s="2226"/>
      <c r="X208" s="2226"/>
      <c r="Y208" s="2226"/>
      <c r="Z208" s="96"/>
      <c r="AA208" s="89"/>
    </row>
    <row r="209" spans="1:27" ht="15.75" customHeight="1">
      <c r="A209" s="96"/>
      <c r="B209" s="96"/>
      <c r="C209" s="574"/>
      <c r="D209" s="2225"/>
      <c r="E209" s="2225"/>
      <c r="F209" s="574"/>
      <c r="G209" s="574"/>
      <c r="H209" s="96"/>
      <c r="I209" s="96"/>
      <c r="J209" s="96"/>
      <c r="K209" s="89"/>
      <c r="L209" s="96"/>
      <c r="M209" s="96"/>
      <c r="N209" s="96"/>
      <c r="O209" s="96"/>
      <c r="P209" s="96"/>
      <c r="Q209" s="89"/>
      <c r="R209" s="89"/>
      <c r="S209" s="89"/>
      <c r="T209" s="89"/>
      <c r="U209" s="574"/>
      <c r="V209" s="574"/>
      <c r="W209" s="2226"/>
      <c r="X209" s="2226"/>
      <c r="Y209" s="2226"/>
      <c r="Z209" s="96"/>
      <c r="AA209" s="89"/>
    </row>
    <row r="210" spans="1:27" ht="15.75" customHeight="1">
      <c r="A210" s="96"/>
      <c r="B210" s="96"/>
      <c r="C210" s="574"/>
      <c r="D210" s="2225"/>
      <c r="E210" s="2225"/>
      <c r="F210" s="574"/>
      <c r="G210" s="574"/>
      <c r="H210" s="96"/>
      <c r="I210" s="96"/>
      <c r="J210" s="96"/>
      <c r="K210" s="89"/>
      <c r="L210" s="96"/>
      <c r="M210" s="96"/>
      <c r="N210" s="96"/>
      <c r="O210" s="96"/>
      <c r="P210" s="96"/>
      <c r="Q210" s="89"/>
      <c r="R210" s="89"/>
      <c r="S210" s="89"/>
      <c r="T210" s="89"/>
      <c r="U210" s="574"/>
      <c r="V210" s="574"/>
      <c r="W210" s="2226"/>
      <c r="X210" s="2226"/>
      <c r="Y210" s="2226"/>
      <c r="Z210" s="96"/>
      <c r="AA210" s="89"/>
    </row>
    <row r="211" spans="1:27" ht="15.75" customHeight="1">
      <c r="A211" s="96"/>
      <c r="B211" s="96"/>
      <c r="C211" s="574"/>
      <c r="D211" s="2225"/>
      <c r="E211" s="2225"/>
      <c r="F211" s="574"/>
      <c r="G211" s="574"/>
      <c r="H211" s="96"/>
      <c r="I211" s="96"/>
      <c r="J211" s="96"/>
      <c r="K211" s="89"/>
      <c r="L211" s="96"/>
      <c r="M211" s="96"/>
      <c r="N211" s="96"/>
      <c r="O211" s="96"/>
      <c r="P211" s="96"/>
      <c r="Q211" s="89"/>
      <c r="R211" s="89"/>
      <c r="S211" s="89"/>
      <c r="T211" s="89"/>
      <c r="U211" s="574"/>
      <c r="V211" s="574"/>
      <c r="W211" s="2226"/>
      <c r="X211" s="2226"/>
      <c r="Y211" s="2226"/>
      <c r="Z211" s="96"/>
      <c r="AA211" s="89"/>
    </row>
    <row r="212" spans="1:27" ht="15.75" customHeight="1">
      <c r="A212" s="96"/>
      <c r="B212" s="96"/>
      <c r="C212" s="574"/>
      <c r="D212" s="2225"/>
      <c r="E212" s="2225"/>
      <c r="F212" s="574"/>
      <c r="G212" s="574"/>
      <c r="H212" s="96"/>
      <c r="I212" s="96"/>
      <c r="J212" s="96"/>
      <c r="K212" s="89"/>
      <c r="L212" s="96"/>
      <c r="M212" s="96"/>
      <c r="N212" s="96"/>
      <c r="O212" s="96"/>
      <c r="P212" s="96"/>
      <c r="Q212" s="89"/>
      <c r="R212" s="89"/>
      <c r="S212" s="89"/>
      <c r="T212" s="89"/>
      <c r="U212" s="574"/>
      <c r="V212" s="574"/>
      <c r="W212" s="2226"/>
      <c r="X212" s="2226"/>
      <c r="Y212" s="2226"/>
      <c r="Z212" s="96"/>
      <c r="AA212" s="89"/>
    </row>
    <row r="213" spans="1:27" ht="15.75" customHeight="1">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89"/>
    </row>
    <row r="214" spans="1:27" ht="15.75" customHeight="1">
      <c r="A214" s="96"/>
      <c r="B214" s="96"/>
      <c r="C214" s="96"/>
      <c r="D214" s="96"/>
      <c r="E214" s="2224"/>
      <c r="F214" s="2224"/>
      <c r="G214" s="2224"/>
      <c r="H214" s="2224"/>
      <c r="I214" s="2224"/>
      <c r="J214" s="2224"/>
      <c r="K214" s="2224"/>
      <c r="L214" s="2224"/>
      <c r="M214" s="2224"/>
      <c r="N214" s="2224"/>
      <c r="O214" s="2224"/>
      <c r="P214" s="2224"/>
      <c r="Q214" s="2224"/>
      <c r="R214" s="2224"/>
      <c r="S214" s="2224"/>
      <c r="T214" s="2224"/>
      <c r="U214" s="2224"/>
      <c r="V214" s="2224"/>
      <c r="W214" s="2224"/>
      <c r="X214" s="2224"/>
      <c r="Y214" s="2224"/>
      <c r="Z214" s="2224"/>
      <c r="AA214" s="89"/>
    </row>
    <row r="215" spans="1:27" ht="15.75" customHeight="1">
      <c r="A215" s="96"/>
      <c r="B215" s="96"/>
      <c r="C215" s="96"/>
      <c r="D215" s="96"/>
      <c r="E215" s="2224"/>
      <c r="F215" s="2224"/>
      <c r="G215" s="2224"/>
      <c r="H215" s="2224"/>
      <c r="I215" s="2224"/>
      <c r="J215" s="2224"/>
      <c r="K215" s="2224"/>
      <c r="L215" s="2224"/>
      <c r="M215" s="2224"/>
      <c r="N215" s="2224"/>
      <c r="O215" s="2224"/>
      <c r="P215" s="2224"/>
      <c r="Q215" s="2224"/>
      <c r="R215" s="2224"/>
      <c r="S215" s="2224"/>
      <c r="T215" s="2224"/>
      <c r="U215" s="2224"/>
      <c r="V215" s="2224"/>
      <c r="W215" s="2224"/>
      <c r="X215" s="2224"/>
      <c r="Y215" s="2224"/>
      <c r="Z215" s="2224"/>
      <c r="AA215" s="89"/>
    </row>
    <row r="216" spans="1:27" ht="15.75" customHeight="1">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89"/>
    </row>
    <row r="217" spans="1:27" ht="15.75" customHeight="1">
      <c r="A217" s="96"/>
      <c r="B217" s="96"/>
      <c r="C217" s="96"/>
      <c r="D217" s="96"/>
      <c r="E217" s="2224"/>
      <c r="F217" s="2224"/>
      <c r="G217" s="2224"/>
      <c r="H217" s="2224"/>
      <c r="I217" s="2224"/>
      <c r="J217" s="2224"/>
      <c r="K217" s="2224"/>
      <c r="L217" s="2224"/>
      <c r="M217" s="2224"/>
      <c r="N217" s="2224"/>
      <c r="O217" s="2224"/>
      <c r="P217" s="2224"/>
      <c r="Q217" s="2224"/>
      <c r="R217" s="2224"/>
      <c r="S217" s="2224"/>
      <c r="T217" s="2224"/>
      <c r="U217" s="2224"/>
      <c r="V217" s="2224"/>
      <c r="W217" s="2224"/>
      <c r="X217" s="2224"/>
      <c r="Y217" s="2224"/>
      <c r="Z217" s="2224"/>
      <c r="AA217" s="89"/>
    </row>
    <row r="218" spans="1:27" ht="15.75" customHeight="1">
      <c r="A218" s="96"/>
      <c r="B218" s="96"/>
      <c r="C218" s="96"/>
      <c r="D218" s="96"/>
      <c r="E218" s="2224"/>
      <c r="F218" s="2224"/>
      <c r="G218" s="2224"/>
      <c r="H218" s="2224"/>
      <c r="I218" s="2224"/>
      <c r="J218" s="2224"/>
      <c r="K218" s="2224"/>
      <c r="L218" s="2224"/>
      <c r="M218" s="2224"/>
      <c r="N218" s="2224"/>
      <c r="O218" s="2224"/>
      <c r="P218" s="2224"/>
      <c r="Q218" s="2224"/>
      <c r="R218" s="2224"/>
      <c r="S218" s="2224"/>
      <c r="T218" s="2224"/>
      <c r="U218" s="2224"/>
      <c r="V218" s="2224"/>
      <c r="W218" s="2224"/>
      <c r="X218" s="2224"/>
      <c r="Y218" s="2224"/>
      <c r="Z218" s="2224"/>
      <c r="AA218" s="89"/>
    </row>
    <row r="219" spans="1:27" ht="15.75" customHeight="1">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89"/>
    </row>
    <row r="220" spans="1:27" ht="15.75" customHeight="1">
      <c r="A220" s="285"/>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row>
    <row r="221" spans="1:27" ht="15.75" customHeight="1">
      <c r="A221" s="285"/>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row>
    <row r="222" spans="1:27" ht="15.75" customHeight="1">
      <c r="A222" s="285"/>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row>
    <row r="223" spans="1:27" ht="18.75" customHeight="1">
      <c r="A223" s="2227"/>
      <c r="B223" s="2227"/>
      <c r="C223" s="2227"/>
      <c r="D223" s="2227"/>
      <c r="E223" s="2227"/>
      <c r="F223" s="2227"/>
      <c r="G223" s="2227"/>
      <c r="H223" s="2227"/>
      <c r="I223" s="2227"/>
      <c r="J223" s="2227"/>
      <c r="K223" s="2227"/>
      <c r="L223" s="2227"/>
      <c r="M223" s="2227"/>
      <c r="N223" s="2227"/>
      <c r="O223" s="2227"/>
      <c r="P223" s="2227"/>
      <c r="Q223" s="2227"/>
      <c r="R223" s="2227"/>
      <c r="S223" s="2227"/>
      <c r="T223" s="2227"/>
      <c r="U223" s="2227"/>
      <c r="V223" s="2227"/>
      <c r="W223" s="2227"/>
      <c r="X223" s="2227"/>
      <c r="Y223" s="2227"/>
      <c r="Z223" s="2227"/>
      <c r="AA223" s="89"/>
    </row>
    <row r="224" spans="1:27"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89"/>
    </row>
    <row r="225" spans="1:27" ht="15.75" customHeight="1">
      <c r="A225" s="96"/>
      <c r="B225" s="96"/>
      <c r="C225" s="96"/>
      <c r="D225" s="96"/>
      <c r="E225" s="96"/>
      <c r="F225" s="89"/>
      <c r="G225" s="96"/>
      <c r="H225" s="96"/>
      <c r="I225" s="96"/>
      <c r="J225" s="96"/>
      <c r="K225" s="96"/>
      <c r="L225" s="96"/>
      <c r="M225" s="96"/>
      <c r="N225" s="96"/>
      <c r="O225" s="96"/>
      <c r="P225" s="96"/>
      <c r="Q225" s="96"/>
      <c r="R225" s="96"/>
      <c r="S225" s="96"/>
      <c r="T225" s="96"/>
      <c r="U225" s="96"/>
      <c r="V225" s="96"/>
      <c r="W225" s="96"/>
      <c r="X225" s="96"/>
      <c r="Y225" s="96"/>
      <c r="Z225" s="96"/>
      <c r="AA225" s="89"/>
    </row>
    <row r="226" spans="1:27" ht="15.75" customHeight="1">
      <c r="A226" s="96"/>
      <c r="B226" s="96"/>
      <c r="C226" s="96"/>
      <c r="D226" s="96"/>
      <c r="E226" s="96"/>
      <c r="F226" s="89"/>
      <c r="G226" s="89"/>
      <c r="H226" s="96"/>
      <c r="I226" s="96"/>
      <c r="J226" s="96"/>
      <c r="K226" s="89"/>
      <c r="L226" s="96"/>
      <c r="M226" s="96"/>
      <c r="N226" s="96"/>
      <c r="O226" s="96"/>
      <c r="P226" s="96"/>
      <c r="Q226" s="96"/>
      <c r="R226" s="96"/>
      <c r="S226" s="96"/>
      <c r="T226" s="96"/>
      <c r="U226" s="96"/>
      <c r="V226" s="96"/>
      <c r="W226" s="96"/>
      <c r="X226" s="96"/>
      <c r="Y226" s="96"/>
      <c r="Z226" s="96"/>
      <c r="AA226" s="89"/>
    </row>
    <row r="227" spans="1:27" ht="15.75" customHeight="1">
      <c r="A227" s="96"/>
      <c r="B227" s="96"/>
      <c r="C227" s="96"/>
      <c r="D227" s="96"/>
      <c r="E227" s="96"/>
      <c r="F227" s="96"/>
      <c r="G227" s="96"/>
      <c r="H227" s="96"/>
      <c r="I227" s="2223"/>
      <c r="J227" s="2223"/>
      <c r="K227" s="2223"/>
      <c r="L227" s="2223"/>
      <c r="M227" s="577"/>
      <c r="N227" s="96"/>
      <c r="O227" s="96"/>
      <c r="P227" s="96"/>
      <c r="Q227" s="96"/>
      <c r="R227" s="96"/>
      <c r="S227" s="96"/>
      <c r="T227" s="96"/>
      <c r="U227" s="96"/>
      <c r="V227" s="96"/>
      <c r="W227" s="96"/>
      <c r="X227" s="96"/>
      <c r="Y227" s="96"/>
      <c r="Z227" s="96"/>
      <c r="AA227" s="89"/>
    </row>
    <row r="228" spans="1:27" ht="15.75" customHeight="1">
      <c r="A228" s="96"/>
      <c r="B228" s="96"/>
      <c r="C228" s="96"/>
      <c r="D228" s="96"/>
      <c r="E228" s="96"/>
      <c r="F228" s="96"/>
      <c r="G228" s="96"/>
      <c r="H228" s="96"/>
      <c r="I228" s="2223"/>
      <c r="J228" s="2223"/>
      <c r="K228" s="2223"/>
      <c r="L228" s="2223"/>
      <c r="M228" s="577"/>
      <c r="N228" s="96"/>
      <c r="O228" s="96"/>
      <c r="P228" s="96"/>
      <c r="Q228" s="96"/>
      <c r="R228" s="96"/>
      <c r="S228" s="96"/>
      <c r="T228" s="96"/>
      <c r="U228" s="96"/>
      <c r="V228" s="96"/>
      <c r="W228" s="96"/>
      <c r="X228" s="96"/>
      <c r="Y228" s="96"/>
      <c r="Z228" s="96"/>
      <c r="AA228" s="89"/>
    </row>
    <row r="229" spans="1:27" ht="15.75" customHeight="1">
      <c r="A229" s="96"/>
      <c r="B229" s="96"/>
      <c r="C229" s="96"/>
      <c r="D229" s="96"/>
      <c r="E229" s="96"/>
      <c r="F229" s="96"/>
      <c r="G229" s="96"/>
      <c r="H229" s="96"/>
      <c r="I229" s="2223"/>
      <c r="J229" s="2223"/>
      <c r="K229" s="2223"/>
      <c r="L229" s="2223"/>
      <c r="M229" s="577"/>
      <c r="N229" s="96"/>
      <c r="O229" s="96"/>
      <c r="P229" s="96"/>
      <c r="Q229" s="96"/>
      <c r="R229" s="96"/>
      <c r="S229" s="96"/>
      <c r="T229" s="96"/>
      <c r="U229" s="96"/>
      <c r="V229" s="96"/>
      <c r="W229" s="96"/>
      <c r="X229" s="96"/>
      <c r="Y229" s="96"/>
      <c r="Z229" s="96"/>
      <c r="AA229" s="89"/>
    </row>
    <row r="230" spans="1:27" ht="15.75" customHeight="1">
      <c r="A230" s="96"/>
      <c r="B230" s="96"/>
      <c r="C230" s="96"/>
      <c r="D230" s="96"/>
      <c r="E230" s="96"/>
      <c r="F230" s="96"/>
      <c r="G230" s="96"/>
      <c r="H230" s="96"/>
      <c r="I230" s="2223"/>
      <c r="J230" s="2223"/>
      <c r="K230" s="2223"/>
      <c r="L230" s="2223"/>
      <c r="M230" s="577"/>
      <c r="N230" s="96"/>
      <c r="O230" s="96"/>
      <c r="P230" s="96"/>
      <c r="Q230" s="96"/>
      <c r="R230" s="96"/>
      <c r="S230" s="96"/>
      <c r="T230" s="96"/>
      <c r="U230" s="96"/>
      <c r="V230" s="96"/>
      <c r="W230" s="96"/>
      <c r="X230" s="96"/>
      <c r="Y230" s="96"/>
      <c r="Z230" s="96"/>
      <c r="AA230" s="89"/>
    </row>
    <row r="231" spans="1:27" ht="15.75" customHeight="1">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c r="AA231" s="89"/>
    </row>
    <row r="232" spans="1:27" ht="15.75" customHeight="1">
      <c r="A232" s="96"/>
      <c r="B232" s="96"/>
      <c r="C232" s="2227"/>
      <c r="D232" s="2227"/>
      <c r="E232" s="2227"/>
      <c r="F232" s="2227"/>
      <c r="G232" s="574"/>
      <c r="H232" s="2227"/>
      <c r="I232" s="2227"/>
      <c r="J232" s="2227"/>
      <c r="K232" s="2227"/>
      <c r="L232" s="2227"/>
      <c r="M232" s="2227"/>
      <c r="N232" s="2227"/>
      <c r="O232" s="2227"/>
      <c r="P232" s="2227"/>
      <c r="Q232" s="2227"/>
      <c r="R232" s="2227"/>
      <c r="S232" s="2227"/>
      <c r="T232" s="2227"/>
      <c r="U232" s="574"/>
      <c r="V232" s="574"/>
      <c r="W232" s="2227"/>
      <c r="X232" s="2227"/>
      <c r="Y232" s="2227"/>
      <c r="Z232" s="96"/>
      <c r="AA232" s="89"/>
    </row>
    <row r="233" spans="1:27" ht="15.75" customHeight="1">
      <c r="A233" s="96"/>
      <c r="B233" s="96"/>
      <c r="C233" s="574"/>
      <c r="D233" s="2225"/>
      <c r="E233" s="2225"/>
      <c r="F233" s="574"/>
      <c r="G233" s="574"/>
      <c r="H233" s="96"/>
      <c r="I233" s="96"/>
      <c r="J233" s="96"/>
      <c r="K233" s="89"/>
      <c r="L233" s="96"/>
      <c r="M233" s="96"/>
      <c r="N233" s="96"/>
      <c r="O233" s="96"/>
      <c r="P233" s="96"/>
      <c r="Q233" s="89"/>
      <c r="R233" s="89"/>
      <c r="S233" s="89"/>
      <c r="T233" s="89"/>
      <c r="U233" s="574"/>
      <c r="V233" s="574"/>
      <c r="W233" s="2226"/>
      <c r="X233" s="2226"/>
      <c r="Y233" s="2226"/>
      <c r="Z233" s="96"/>
      <c r="AA233" s="89"/>
    </row>
    <row r="234" spans="1:27" ht="15.75" customHeight="1">
      <c r="A234" s="96"/>
      <c r="B234" s="96"/>
      <c r="C234" s="574"/>
      <c r="D234" s="2225"/>
      <c r="E234" s="2225"/>
      <c r="F234" s="574"/>
      <c r="G234" s="574"/>
      <c r="H234" s="96"/>
      <c r="I234" s="96"/>
      <c r="J234" s="96"/>
      <c r="K234" s="89"/>
      <c r="L234" s="96"/>
      <c r="M234" s="96"/>
      <c r="N234" s="96"/>
      <c r="O234" s="96"/>
      <c r="P234" s="96"/>
      <c r="Q234" s="89"/>
      <c r="R234" s="89"/>
      <c r="S234" s="89"/>
      <c r="T234" s="89"/>
      <c r="U234" s="574"/>
      <c r="V234" s="574"/>
      <c r="W234" s="2226"/>
      <c r="X234" s="2226"/>
      <c r="Y234" s="2226"/>
      <c r="Z234" s="96"/>
      <c r="AA234" s="89"/>
    </row>
    <row r="235" spans="1:27" ht="15.75" customHeight="1">
      <c r="A235" s="96"/>
      <c r="B235" s="96"/>
      <c r="C235" s="574"/>
      <c r="D235" s="2225"/>
      <c r="E235" s="2225"/>
      <c r="F235" s="574"/>
      <c r="G235" s="574"/>
      <c r="H235" s="96"/>
      <c r="I235" s="96"/>
      <c r="J235" s="96"/>
      <c r="K235" s="89"/>
      <c r="L235" s="96"/>
      <c r="M235" s="96"/>
      <c r="N235" s="96"/>
      <c r="O235" s="96"/>
      <c r="P235" s="96"/>
      <c r="Q235" s="89"/>
      <c r="R235" s="89"/>
      <c r="S235" s="89"/>
      <c r="T235" s="89"/>
      <c r="U235" s="574"/>
      <c r="V235" s="574"/>
      <c r="W235" s="2226"/>
      <c r="X235" s="2226"/>
      <c r="Y235" s="2226"/>
      <c r="Z235" s="96"/>
      <c r="AA235" s="89"/>
    </row>
    <row r="236" spans="1:27" ht="15.75" customHeight="1">
      <c r="A236" s="96"/>
      <c r="B236" s="96"/>
      <c r="C236" s="574"/>
      <c r="D236" s="2225"/>
      <c r="E236" s="2225"/>
      <c r="F236" s="574"/>
      <c r="G236" s="574"/>
      <c r="H236" s="96"/>
      <c r="I236" s="96"/>
      <c r="J236" s="96"/>
      <c r="K236" s="89"/>
      <c r="L236" s="96"/>
      <c r="M236" s="96"/>
      <c r="N236" s="96"/>
      <c r="O236" s="96"/>
      <c r="P236" s="96"/>
      <c r="Q236" s="89"/>
      <c r="R236" s="89"/>
      <c r="S236" s="89"/>
      <c r="T236" s="89"/>
      <c r="U236" s="574"/>
      <c r="V236" s="574"/>
      <c r="W236" s="2226"/>
      <c r="X236" s="2226"/>
      <c r="Y236" s="2226"/>
      <c r="Z236" s="96"/>
      <c r="AA236" s="89"/>
    </row>
    <row r="237" spans="1:27" ht="15.75" customHeight="1">
      <c r="A237" s="96"/>
      <c r="B237" s="96"/>
      <c r="C237" s="574"/>
      <c r="D237" s="2225"/>
      <c r="E237" s="2225"/>
      <c r="F237" s="574"/>
      <c r="G237" s="574"/>
      <c r="H237" s="96"/>
      <c r="I237" s="96"/>
      <c r="J237" s="96"/>
      <c r="K237" s="89"/>
      <c r="L237" s="96"/>
      <c r="M237" s="96"/>
      <c r="N237" s="96"/>
      <c r="O237" s="96"/>
      <c r="P237" s="96"/>
      <c r="Q237" s="89"/>
      <c r="R237" s="89"/>
      <c r="S237" s="89"/>
      <c r="T237" s="89"/>
      <c r="U237" s="574"/>
      <c r="V237" s="574"/>
      <c r="W237" s="2226"/>
      <c r="X237" s="2226"/>
      <c r="Y237" s="2226"/>
      <c r="Z237" s="96"/>
      <c r="AA237" s="89"/>
    </row>
    <row r="238" spans="1:27" ht="15.75" customHeight="1">
      <c r="A238" s="96"/>
      <c r="B238" s="96"/>
      <c r="C238" s="574"/>
      <c r="D238" s="2225"/>
      <c r="E238" s="2225"/>
      <c r="F238" s="574"/>
      <c r="G238" s="574"/>
      <c r="H238" s="96"/>
      <c r="I238" s="96"/>
      <c r="J238" s="96"/>
      <c r="K238" s="89"/>
      <c r="L238" s="96"/>
      <c r="M238" s="96"/>
      <c r="N238" s="96"/>
      <c r="O238" s="96"/>
      <c r="P238" s="96"/>
      <c r="Q238" s="89"/>
      <c r="R238" s="89"/>
      <c r="S238" s="89"/>
      <c r="T238" s="89"/>
      <c r="U238" s="574"/>
      <c r="V238" s="574"/>
      <c r="W238" s="2226"/>
      <c r="X238" s="2226"/>
      <c r="Y238" s="2226"/>
      <c r="Z238" s="96"/>
      <c r="AA238" s="89"/>
    </row>
    <row r="239" spans="1:27" ht="15.75" customHeight="1">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89"/>
    </row>
    <row r="240" spans="1:27" ht="15.75" customHeight="1">
      <c r="A240" s="96"/>
      <c r="B240" s="96"/>
      <c r="C240" s="96"/>
      <c r="D240" s="96"/>
      <c r="E240" s="2224"/>
      <c r="F240" s="2224"/>
      <c r="G240" s="2224"/>
      <c r="H240" s="2224"/>
      <c r="I240" s="2224"/>
      <c r="J240" s="2224"/>
      <c r="K240" s="2224"/>
      <c r="L240" s="2224"/>
      <c r="M240" s="2224"/>
      <c r="N240" s="2224"/>
      <c r="O240" s="2224"/>
      <c r="P240" s="2224"/>
      <c r="Q240" s="2224"/>
      <c r="R240" s="2224"/>
      <c r="S240" s="2224"/>
      <c r="T240" s="2224"/>
      <c r="U240" s="2224"/>
      <c r="V240" s="2224"/>
      <c r="W240" s="2224"/>
      <c r="X240" s="2224"/>
      <c r="Y240" s="2224"/>
      <c r="Z240" s="2224"/>
      <c r="AA240" s="89"/>
    </row>
    <row r="241" spans="1:27" ht="15.75" customHeight="1">
      <c r="A241" s="96"/>
      <c r="B241" s="96"/>
      <c r="C241" s="96"/>
      <c r="D241" s="96"/>
      <c r="E241" s="2224"/>
      <c r="F241" s="2224"/>
      <c r="G241" s="2224"/>
      <c r="H241" s="2224"/>
      <c r="I241" s="2224"/>
      <c r="J241" s="2224"/>
      <c r="K241" s="2224"/>
      <c r="L241" s="2224"/>
      <c r="M241" s="2224"/>
      <c r="N241" s="2224"/>
      <c r="O241" s="2224"/>
      <c r="P241" s="2224"/>
      <c r="Q241" s="2224"/>
      <c r="R241" s="2224"/>
      <c r="S241" s="2224"/>
      <c r="T241" s="2224"/>
      <c r="U241" s="2224"/>
      <c r="V241" s="2224"/>
      <c r="W241" s="2224"/>
      <c r="X241" s="2224"/>
      <c r="Y241" s="2224"/>
      <c r="Z241" s="2224"/>
      <c r="AA241" s="89"/>
    </row>
    <row r="242" spans="1:27" ht="15.75" customHeight="1">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89"/>
    </row>
    <row r="243" spans="1:27" ht="15.75" customHeight="1">
      <c r="A243" s="96"/>
      <c r="B243" s="96"/>
      <c r="C243" s="96"/>
      <c r="D243" s="96"/>
      <c r="E243" s="2224"/>
      <c r="F243" s="2224"/>
      <c r="G243" s="2224"/>
      <c r="H243" s="2224"/>
      <c r="I243" s="2224"/>
      <c r="J243" s="2224"/>
      <c r="K243" s="2224"/>
      <c r="L243" s="2224"/>
      <c r="M243" s="2224"/>
      <c r="N243" s="2224"/>
      <c r="O243" s="2224"/>
      <c r="P243" s="2224"/>
      <c r="Q243" s="2224"/>
      <c r="R243" s="2224"/>
      <c r="S243" s="2224"/>
      <c r="T243" s="2224"/>
      <c r="U243" s="2224"/>
      <c r="V243" s="2224"/>
      <c r="W243" s="2224"/>
      <c r="X243" s="2224"/>
      <c r="Y243" s="2224"/>
      <c r="Z243" s="2224"/>
      <c r="AA243" s="89"/>
    </row>
    <row r="244" spans="1:27" ht="15.75" customHeight="1">
      <c r="A244" s="96"/>
      <c r="B244" s="96"/>
      <c r="C244" s="96"/>
      <c r="D244" s="96"/>
      <c r="E244" s="2224"/>
      <c r="F244" s="2224"/>
      <c r="G244" s="2224"/>
      <c r="H244" s="2224"/>
      <c r="I244" s="2224"/>
      <c r="J244" s="2224"/>
      <c r="K244" s="2224"/>
      <c r="L244" s="2224"/>
      <c r="M244" s="2224"/>
      <c r="N244" s="2224"/>
      <c r="O244" s="2224"/>
      <c r="P244" s="2224"/>
      <c r="Q244" s="2224"/>
      <c r="R244" s="2224"/>
      <c r="S244" s="2224"/>
      <c r="T244" s="2224"/>
      <c r="U244" s="2224"/>
      <c r="V244" s="2224"/>
      <c r="W244" s="2224"/>
      <c r="X244" s="2224"/>
      <c r="Y244" s="2224"/>
      <c r="Z244" s="2224"/>
      <c r="AA244" s="89"/>
    </row>
    <row r="245" spans="1:27" ht="15.75" customHeight="1">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89"/>
    </row>
  </sheetData>
  <sheetProtection selectLockedCells="1"/>
  <mergeCells count="142">
    <mergeCell ref="C10:O12"/>
    <mergeCell ref="S18:T18"/>
    <mergeCell ref="L37:S37"/>
    <mergeCell ref="C20:O21"/>
    <mergeCell ref="H90:Z91"/>
    <mergeCell ref="F97:G97"/>
    <mergeCell ref="I97:Z97"/>
    <mergeCell ref="F96:G96"/>
    <mergeCell ref="I96:Z96"/>
    <mergeCell ref="E94:H94"/>
    <mergeCell ref="R85:Y85"/>
    <mergeCell ref="E86:G86"/>
    <mergeCell ref="F95:G95"/>
    <mergeCell ref="I95:Z95"/>
    <mergeCell ref="R87:Y87"/>
    <mergeCell ref="R86:Y86"/>
    <mergeCell ref="E87:G87"/>
    <mergeCell ref="H88:Z89"/>
    <mergeCell ref="A92:Z92"/>
    <mergeCell ref="Q7:R14"/>
    <mergeCell ref="S7:Z7"/>
    <mergeCell ref="S8:Z8"/>
    <mergeCell ref="J107:L107"/>
    <mergeCell ref="C152:F152"/>
    <mergeCell ref="H152:T152"/>
    <mergeCell ref="W152:Y152"/>
    <mergeCell ref="I122:L122"/>
    <mergeCell ref="O122:R122"/>
    <mergeCell ref="O121:R121"/>
    <mergeCell ref="J104:L104"/>
    <mergeCell ref="J105:L105"/>
    <mergeCell ref="J106:L106"/>
    <mergeCell ref="U121:X121"/>
    <mergeCell ref="D122:E122"/>
    <mergeCell ref="J109:M109"/>
    <mergeCell ref="J110:M110"/>
    <mergeCell ref="I121:L121"/>
    <mergeCell ref="U122:X122"/>
    <mergeCell ref="D123:E123"/>
    <mergeCell ref="I123:L123"/>
    <mergeCell ref="O123:R123"/>
    <mergeCell ref="U123:X123"/>
    <mergeCell ref="D125:E125"/>
    <mergeCell ref="I125:L125"/>
    <mergeCell ref="O125:R125"/>
    <mergeCell ref="U125:X125"/>
    <mergeCell ref="D124:E124"/>
    <mergeCell ref="I124:L124"/>
    <mergeCell ref="O124:R124"/>
    <mergeCell ref="U124:X124"/>
    <mergeCell ref="I134:M134"/>
    <mergeCell ref="K135:P135"/>
    <mergeCell ref="H136:Z137"/>
    <mergeCell ref="E138:Z139"/>
    <mergeCell ref="A143:Z143"/>
    <mergeCell ref="I147:L147"/>
    <mergeCell ref="I130:L130"/>
    <mergeCell ref="O130:R130"/>
    <mergeCell ref="U130:X130"/>
    <mergeCell ref="W155:Y155"/>
    <mergeCell ref="D156:E156"/>
    <mergeCell ref="W156:Y156"/>
    <mergeCell ref="D157:E157"/>
    <mergeCell ref="W157:Y157"/>
    <mergeCell ref="D158:E158"/>
    <mergeCell ref="W158:Y158"/>
    <mergeCell ref="I148:L148"/>
    <mergeCell ref="I149:L149"/>
    <mergeCell ref="I150:L150"/>
    <mergeCell ref="D153:E153"/>
    <mergeCell ref="W153:Y153"/>
    <mergeCell ref="D154:E154"/>
    <mergeCell ref="W154:Y154"/>
    <mergeCell ref="D155:E155"/>
    <mergeCell ref="D184:E184"/>
    <mergeCell ref="W184:Y184"/>
    <mergeCell ref="E186:Z187"/>
    <mergeCell ref="E189:Z190"/>
    <mergeCell ref="E160:Z161"/>
    <mergeCell ref="E163:Z164"/>
    <mergeCell ref="A169:Z169"/>
    <mergeCell ref="I173:L173"/>
    <mergeCell ref="I174:L174"/>
    <mergeCell ref="I175:L175"/>
    <mergeCell ref="D179:E179"/>
    <mergeCell ref="W179:Y179"/>
    <mergeCell ref="D180:E180"/>
    <mergeCell ref="W180:Y180"/>
    <mergeCell ref="D181:E181"/>
    <mergeCell ref="W181:Y181"/>
    <mergeCell ref="D182:E182"/>
    <mergeCell ref="W182:Y182"/>
    <mergeCell ref="D183:E183"/>
    <mergeCell ref="W183:Y183"/>
    <mergeCell ref="I176:L176"/>
    <mergeCell ref="C178:F178"/>
    <mergeCell ref="H178:T178"/>
    <mergeCell ref="W178:Y178"/>
    <mergeCell ref="I227:L227"/>
    <mergeCell ref="D211:E211"/>
    <mergeCell ref="W211:Y211"/>
    <mergeCell ref="D212:E212"/>
    <mergeCell ref="W212:Y212"/>
    <mergeCell ref="A223:Z223"/>
    <mergeCell ref="E214:Z215"/>
    <mergeCell ref="E217:Z218"/>
    <mergeCell ref="A197:Z197"/>
    <mergeCell ref="I201:L201"/>
    <mergeCell ref="I202:L202"/>
    <mergeCell ref="I203:L203"/>
    <mergeCell ref="I204:L204"/>
    <mergeCell ref="C206:F206"/>
    <mergeCell ref="H206:T206"/>
    <mergeCell ref="W206:Y206"/>
    <mergeCell ref="D209:E209"/>
    <mergeCell ref="W209:Y209"/>
    <mergeCell ref="D208:E208"/>
    <mergeCell ref="W208:Y208"/>
    <mergeCell ref="D207:E207"/>
    <mergeCell ref="W207:Y207"/>
    <mergeCell ref="D210:E210"/>
    <mergeCell ref="W210:Y210"/>
    <mergeCell ref="I228:L228"/>
    <mergeCell ref="I229:L229"/>
    <mergeCell ref="I230:L230"/>
    <mergeCell ref="E243:Z244"/>
    <mergeCell ref="D237:E237"/>
    <mergeCell ref="W237:Y237"/>
    <mergeCell ref="D238:E238"/>
    <mergeCell ref="W238:Y238"/>
    <mergeCell ref="D235:E235"/>
    <mergeCell ref="W235:Y235"/>
    <mergeCell ref="E240:Z241"/>
    <mergeCell ref="D236:E236"/>
    <mergeCell ref="W236:Y236"/>
    <mergeCell ref="W232:Y232"/>
    <mergeCell ref="D233:E233"/>
    <mergeCell ref="W233:Y233"/>
    <mergeCell ref="D234:E234"/>
    <mergeCell ref="W234:Y234"/>
    <mergeCell ref="C232:F232"/>
    <mergeCell ref="H232:T232"/>
  </mergeCells>
  <phoneticPr fontId="2"/>
  <hyperlinks>
    <hyperlink ref="P1:S1" location="作業メニュー!A1" display="作業メニュー" xr:uid="{00000000-0004-0000-2200-000000000000}"/>
  </hyperlinks>
  <printOptions horizontalCentered="1"/>
  <pageMargins left="0.78740157480314965" right="0.39370078740157483" top="0.78740157480314965" bottom="0.39370078740157483" header="0.59055118110236227" footer="0.19685039370078741"/>
  <pageSetup paperSize="9" scale="89" orientation="portrait" r:id="rId1"/>
  <headerFooter alignWithMargins="0">
    <oddFooter>&amp;R250401</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2"/>
  <dimension ref="A1:AD248"/>
  <sheetViews>
    <sheetView showGridLines="0" workbookViewId="0"/>
  </sheetViews>
  <sheetFormatPr defaultColWidth="9" defaultRowHeight="15"/>
  <cols>
    <col min="1" max="4" width="3.5" style="40" customWidth="1"/>
    <col min="5" max="5" width="4" style="40" customWidth="1"/>
    <col min="6" max="26" width="3.5" style="40" customWidth="1"/>
    <col min="27" max="29" width="3" style="40" customWidth="1"/>
    <col min="30" max="32" width="2.58203125" style="40" customWidth="1"/>
    <col min="33" max="33" width="9" style="40" customWidth="1"/>
    <col min="34" max="34" width="2" style="40" customWidth="1"/>
    <col min="35" max="35" width="1.75" style="40" customWidth="1"/>
    <col min="36" max="36" width="1.5" style="40" customWidth="1"/>
    <col min="37" max="37" width="2.25" style="40" customWidth="1"/>
    <col min="38" max="38" width="1.33203125" style="40" customWidth="1"/>
    <col min="39" max="41" width="2" style="40" customWidth="1"/>
    <col min="42" max="42" width="2.58203125" style="40" customWidth="1"/>
    <col min="43" max="16384" width="9" style="40"/>
  </cols>
  <sheetData>
    <row r="1" spans="1:30" s="366" customFormat="1" ht="38.25" customHeight="1" thickBot="1">
      <c r="A1" s="365" t="s">
        <v>2470</v>
      </c>
      <c r="P1" s="368" t="s">
        <v>64</v>
      </c>
      <c r="Q1" s="368"/>
      <c r="R1" s="368"/>
      <c r="S1" s="368"/>
      <c r="U1" s="367" t="s">
        <v>549</v>
      </c>
      <c r="AD1" s="367"/>
    </row>
    <row r="2" spans="1:30" ht="12" customHeight="1" thickTop="1"/>
    <row r="3" spans="1:30" s="505" customFormat="1" ht="12" customHeight="1">
      <c r="B3" s="506" t="s">
        <v>3047</v>
      </c>
      <c r="C3" s="506"/>
      <c r="D3" s="506"/>
      <c r="E3" s="506"/>
      <c r="AC3" s="40"/>
    </row>
    <row r="4" spans="1:30" s="505" customFormat="1" ht="19.149999999999999" customHeight="1">
      <c r="AC4" s="40"/>
    </row>
    <row r="5" spans="1:30" s="505" customFormat="1" ht="19.149999999999999" customHeight="1">
      <c r="B5" s="545" t="s">
        <v>2469</v>
      </c>
      <c r="C5" s="545"/>
      <c r="D5" s="545"/>
      <c r="E5" s="545"/>
      <c r="F5" s="545"/>
      <c r="G5" s="545"/>
      <c r="H5" s="545"/>
      <c r="I5" s="545"/>
      <c r="J5" s="545"/>
      <c r="K5" s="545"/>
      <c r="L5" s="545"/>
      <c r="M5" s="545"/>
      <c r="N5" s="545"/>
      <c r="O5" s="545"/>
      <c r="P5" s="545"/>
      <c r="Q5" s="545"/>
      <c r="R5" s="545"/>
      <c r="S5" s="545"/>
      <c r="T5" s="545"/>
      <c r="U5" s="545"/>
      <c r="V5" s="545"/>
      <c r="W5" s="545"/>
      <c r="X5" s="545"/>
      <c r="Y5" s="545"/>
      <c r="Z5" s="545"/>
      <c r="AA5" s="546"/>
      <c r="AB5" s="546"/>
      <c r="AC5" s="40"/>
    </row>
    <row r="6" spans="1:30" s="505" customFormat="1" ht="19.149999999999999" customHeight="1">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6"/>
      <c r="AB6" s="546"/>
      <c r="AC6" s="40"/>
    </row>
    <row r="7" spans="1:30" s="505" customFormat="1" ht="19.149999999999999" customHeight="1">
      <c r="B7" s="548"/>
      <c r="C7" s="549"/>
      <c r="D7" s="549"/>
      <c r="E7" s="549"/>
      <c r="F7" s="549"/>
      <c r="G7" s="549"/>
      <c r="H7" s="549"/>
      <c r="I7" s="549"/>
      <c r="J7" s="549"/>
      <c r="K7" s="549"/>
      <c r="L7" s="549"/>
      <c r="M7" s="549"/>
      <c r="N7" s="549"/>
      <c r="O7" s="549"/>
      <c r="P7" s="549"/>
      <c r="Q7" s="2241" t="s">
        <v>2460</v>
      </c>
      <c r="R7" s="2242"/>
      <c r="S7" s="2247" t="s">
        <v>2459</v>
      </c>
      <c r="T7" s="2248"/>
      <c r="U7" s="2248"/>
      <c r="V7" s="2248"/>
      <c r="W7" s="2248"/>
      <c r="X7" s="2248"/>
      <c r="Y7" s="2248"/>
      <c r="Z7" s="2249"/>
      <c r="AA7" s="546"/>
      <c r="AB7" s="546"/>
      <c r="AC7" s="40"/>
    </row>
    <row r="8" spans="1:30" s="505" customFormat="1" ht="19.149999999999999" customHeight="1">
      <c r="B8" s="552"/>
      <c r="D8" s="2253" t="s">
        <v>3048</v>
      </c>
      <c r="E8" s="2253"/>
      <c r="F8" s="2253"/>
      <c r="G8" s="2253"/>
      <c r="H8" s="2253"/>
      <c r="I8" s="2253"/>
      <c r="J8" s="2253"/>
      <c r="K8" s="2253"/>
      <c r="L8" s="2253"/>
      <c r="M8" s="2253"/>
      <c r="N8" s="2253"/>
      <c r="O8" s="40"/>
      <c r="P8" s="546"/>
      <c r="Q8" s="2243"/>
      <c r="R8" s="2244"/>
      <c r="S8" s="2250" t="s">
        <v>2458</v>
      </c>
      <c r="T8" s="2251"/>
      <c r="U8" s="2251"/>
      <c r="V8" s="2251"/>
      <c r="W8" s="2251"/>
      <c r="X8" s="2251"/>
      <c r="Y8" s="2251"/>
      <c r="Z8" s="2252"/>
      <c r="AA8" s="546"/>
      <c r="AB8" s="546"/>
      <c r="AC8" s="40"/>
    </row>
    <row r="9" spans="1:30" s="505" customFormat="1" ht="19.149999999999999" customHeight="1">
      <c r="B9" s="552"/>
      <c r="C9" s="820"/>
      <c r="D9" s="2253"/>
      <c r="E9" s="2253"/>
      <c r="F9" s="2253"/>
      <c r="G9" s="2253"/>
      <c r="H9" s="2253"/>
      <c r="I9" s="2253"/>
      <c r="J9" s="2253"/>
      <c r="K9" s="2253"/>
      <c r="L9" s="2253"/>
      <c r="M9" s="2253"/>
      <c r="N9" s="2253"/>
      <c r="O9" s="40"/>
      <c r="P9" s="546"/>
      <c r="Q9" s="2243"/>
      <c r="R9" s="2244"/>
      <c r="S9" s="725"/>
      <c r="T9" s="725"/>
      <c r="U9" s="725"/>
      <c r="V9" s="725"/>
      <c r="W9" s="725"/>
      <c r="X9" s="725"/>
      <c r="Y9" s="725"/>
      <c r="Z9" s="726"/>
      <c r="AA9" s="546"/>
      <c r="AB9" s="546"/>
      <c r="AC9" s="40"/>
    </row>
    <row r="10" spans="1:30" s="505" customFormat="1" ht="19.149999999999999" customHeight="1">
      <c r="B10" s="552"/>
      <c r="C10" s="820"/>
      <c r="D10" s="2253"/>
      <c r="E10" s="2253"/>
      <c r="F10" s="2253"/>
      <c r="G10" s="2253"/>
      <c r="H10" s="2253"/>
      <c r="I10" s="2253"/>
      <c r="J10" s="2253"/>
      <c r="K10" s="2253"/>
      <c r="L10" s="2253"/>
      <c r="M10" s="2253"/>
      <c r="N10" s="2253"/>
      <c r="O10" s="40"/>
      <c r="P10" s="546"/>
      <c r="Q10" s="2243"/>
      <c r="R10" s="2244"/>
      <c r="S10" s="725"/>
      <c r="T10" s="725"/>
      <c r="U10" s="725"/>
      <c r="V10" s="725"/>
      <c r="W10" s="725"/>
      <c r="X10" s="725"/>
      <c r="Y10" s="725"/>
      <c r="Z10" s="726"/>
      <c r="AA10" s="546"/>
      <c r="AB10" s="546"/>
      <c r="AC10" s="40"/>
    </row>
    <row r="11" spans="1:30" s="505" customFormat="1" ht="19.149999999999999" customHeight="1">
      <c r="B11" s="552"/>
      <c r="C11" s="820"/>
      <c r="D11" s="2253"/>
      <c r="E11" s="2253"/>
      <c r="F11" s="2253"/>
      <c r="G11" s="2253"/>
      <c r="H11" s="2253"/>
      <c r="I11" s="2253"/>
      <c r="J11" s="2253"/>
      <c r="K11" s="2253"/>
      <c r="L11" s="2253"/>
      <c r="M11" s="2253"/>
      <c r="N11" s="2253"/>
      <c r="O11" s="40"/>
      <c r="P11" s="546"/>
      <c r="Q11" s="2243"/>
      <c r="R11" s="2244"/>
      <c r="S11" s="725"/>
      <c r="T11" s="725"/>
      <c r="U11" s="725"/>
      <c r="V11" s="725"/>
      <c r="W11" s="725"/>
      <c r="X11" s="725"/>
      <c r="Y11" s="725"/>
      <c r="Z11" s="726"/>
      <c r="AA11" s="546"/>
      <c r="AB11" s="546"/>
      <c r="AC11" s="40"/>
    </row>
    <row r="12" spans="1:30" s="505" customFormat="1" ht="19.149999999999999" customHeight="1">
      <c r="B12" s="552"/>
      <c r="C12" s="546"/>
      <c r="D12" s="2253"/>
      <c r="E12" s="2253"/>
      <c r="F12" s="2253"/>
      <c r="G12" s="2253"/>
      <c r="H12" s="2253"/>
      <c r="I12" s="2253"/>
      <c r="J12" s="2253"/>
      <c r="K12" s="2253"/>
      <c r="L12" s="2253"/>
      <c r="M12" s="2253"/>
      <c r="N12" s="2253"/>
      <c r="O12" s="546"/>
      <c r="P12" s="546"/>
      <c r="Q12" s="2243"/>
      <c r="R12" s="2244"/>
      <c r="S12" s="725"/>
      <c r="T12" s="725"/>
      <c r="U12" s="725"/>
      <c r="V12" s="725"/>
      <c r="W12" s="725"/>
      <c r="X12" s="725"/>
      <c r="Y12" s="725"/>
      <c r="Z12" s="726"/>
      <c r="AA12" s="546"/>
      <c r="AB12" s="546"/>
      <c r="AC12" s="40"/>
    </row>
    <row r="13" spans="1:30" s="505" customFormat="1" ht="42" customHeight="1">
      <c r="B13" s="552"/>
      <c r="C13" s="546"/>
      <c r="D13" s="546"/>
      <c r="E13" s="546"/>
      <c r="F13" s="546"/>
      <c r="G13" s="546"/>
      <c r="H13" s="546"/>
      <c r="I13" s="546"/>
      <c r="J13" s="546"/>
      <c r="K13" s="546"/>
      <c r="L13" s="546"/>
      <c r="M13" s="546"/>
      <c r="N13" s="546"/>
      <c r="O13" s="546"/>
      <c r="P13" s="546"/>
      <c r="Q13" s="2243"/>
      <c r="R13" s="2244"/>
      <c r="S13" s="725"/>
      <c r="T13" s="725"/>
      <c r="U13" s="725"/>
      <c r="V13" s="725"/>
      <c r="W13" s="725"/>
      <c r="X13" s="725"/>
      <c r="Y13" s="725"/>
      <c r="Z13" s="726"/>
      <c r="AA13" s="546"/>
      <c r="AB13" s="546"/>
      <c r="AC13" s="40"/>
    </row>
    <row r="14" spans="1:30" s="505" customFormat="1" ht="19.149999999999999" customHeight="1">
      <c r="B14" s="552"/>
      <c r="C14" s="546"/>
      <c r="D14" s="546"/>
      <c r="E14" s="546"/>
      <c r="F14" s="546"/>
      <c r="G14" s="546"/>
      <c r="H14" s="546"/>
      <c r="I14" s="546"/>
      <c r="J14" s="546"/>
      <c r="K14" s="546"/>
      <c r="L14" s="546"/>
      <c r="M14" s="546"/>
      <c r="N14" s="546"/>
      <c r="O14" s="546"/>
      <c r="P14" s="546"/>
      <c r="Q14" s="2245"/>
      <c r="R14" s="2246"/>
      <c r="S14" s="729"/>
      <c r="T14" s="729"/>
      <c r="U14" s="729"/>
      <c r="V14" s="729"/>
      <c r="W14" s="729"/>
      <c r="X14" s="729"/>
      <c r="Y14" s="729"/>
      <c r="Z14" s="730"/>
      <c r="AA14" s="546"/>
      <c r="AB14" s="546"/>
      <c r="AC14" s="40"/>
    </row>
    <row r="15" spans="1:30" s="505" customFormat="1" ht="19.149999999999999" customHeight="1">
      <c r="B15" s="552"/>
      <c r="C15" s="546"/>
      <c r="D15" s="546"/>
      <c r="E15" s="546"/>
      <c r="F15" s="546"/>
      <c r="G15" s="546"/>
      <c r="H15" s="546"/>
      <c r="I15" s="546"/>
      <c r="J15" s="546"/>
      <c r="K15" s="546"/>
      <c r="L15" s="546"/>
      <c r="M15" s="546"/>
      <c r="N15" s="546"/>
      <c r="O15" s="546"/>
      <c r="P15" s="546"/>
      <c r="Q15" s="546"/>
      <c r="R15" s="546"/>
      <c r="S15" s="546"/>
      <c r="T15" s="546"/>
      <c r="U15" s="546"/>
      <c r="V15" s="546"/>
      <c r="W15" s="546"/>
      <c r="X15" s="546"/>
      <c r="Y15" s="546"/>
      <c r="Z15" s="555"/>
      <c r="AA15" s="546"/>
      <c r="AB15" s="546"/>
      <c r="AC15" s="40"/>
    </row>
    <row r="16" spans="1:30" s="505" customFormat="1" ht="19.149999999999999" customHeight="1">
      <c r="B16" s="552"/>
      <c r="C16" s="546"/>
      <c r="D16" s="546"/>
      <c r="E16" s="546"/>
      <c r="F16" s="546"/>
      <c r="G16" s="546"/>
      <c r="H16" s="546"/>
      <c r="I16" s="546"/>
      <c r="J16" s="546"/>
      <c r="K16" s="546"/>
      <c r="L16" s="546"/>
      <c r="M16" s="546"/>
      <c r="N16" s="546"/>
      <c r="O16" s="546"/>
      <c r="P16" s="546"/>
      <c r="Q16" s="557"/>
      <c r="R16" s="40"/>
      <c r="S16" s="2236" t="s">
        <v>2785</v>
      </c>
      <c r="T16" s="2236"/>
      <c r="U16" s="558"/>
      <c r="V16" s="557" t="s">
        <v>603</v>
      </c>
      <c r="W16" s="559"/>
      <c r="X16" s="505" t="s">
        <v>602</v>
      </c>
      <c r="Y16" s="560"/>
      <c r="Z16" s="561" t="s">
        <v>601</v>
      </c>
      <c r="AA16" s="546"/>
      <c r="AB16" s="546"/>
      <c r="AC16" s="40"/>
    </row>
    <row r="17" spans="2:29" s="505" customFormat="1" ht="19.149999999999999" customHeight="1">
      <c r="B17" s="552"/>
      <c r="C17" s="546"/>
      <c r="D17" s="546"/>
      <c r="E17" s="546"/>
      <c r="F17" s="546"/>
      <c r="G17" s="546"/>
      <c r="H17" s="546"/>
      <c r="I17" s="546"/>
      <c r="J17" s="546"/>
      <c r="K17" s="546"/>
      <c r="L17" s="546"/>
      <c r="M17" s="546"/>
      <c r="N17" s="546"/>
      <c r="O17" s="546"/>
      <c r="P17" s="546"/>
      <c r="Q17" s="562"/>
      <c r="R17" s="563"/>
      <c r="S17" s="562"/>
      <c r="T17" s="557"/>
      <c r="U17" s="563"/>
      <c r="V17" s="562"/>
      <c r="W17" s="557"/>
      <c r="X17" s="563"/>
      <c r="Y17" s="562"/>
      <c r="Z17" s="564"/>
      <c r="AA17" s="546"/>
      <c r="AB17" s="546"/>
      <c r="AC17" s="40"/>
    </row>
    <row r="18" spans="2:29" s="505" customFormat="1" ht="19.149999999999999" customHeight="1">
      <c r="B18" s="552"/>
      <c r="C18" s="2238" t="s">
        <v>2442</v>
      </c>
      <c r="D18" s="2238"/>
      <c r="E18" s="2238"/>
      <c r="F18" s="2238"/>
      <c r="G18" s="2238"/>
      <c r="H18" s="2238"/>
      <c r="I18" s="2238"/>
      <c r="J18" s="2238"/>
      <c r="K18" s="2238"/>
      <c r="L18" s="2238"/>
      <c r="M18" s="2238"/>
      <c r="N18" s="2238"/>
      <c r="O18" s="2238"/>
      <c r="P18" s="546"/>
      <c r="Q18" s="546"/>
      <c r="R18" s="546"/>
      <c r="S18" s="546"/>
      <c r="T18" s="546"/>
      <c r="U18" s="546"/>
      <c r="V18" s="546"/>
      <c r="W18" s="546"/>
      <c r="X18" s="546"/>
      <c r="Y18" s="546"/>
      <c r="Z18" s="555"/>
      <c r="AA18" s="546"/>
      <c r="AB18" s="546"/>
      <c r="AC18" s="40"/>
    </row>
    <row r="19" spans="2:29" s="505" customFormat="1" ht="19.149999999999999" customHeight="1">
      <c r="B19" s="552"/>
      <c r="C19" s="2238"/>
      <c r="D19" s="2238"/>
      <c r="E19" s="2238"/>
      <c r="F19" s="2238"/>
      <c r="G19" s="2238"/>
      <c r="H19" s="2238"/>
      <c r="I19" s="2238"/>
      <c r="J19" s="2238"/>
      <c r="K19" s="2238"/>
      <c r="L19" s="2238"/>
      <c r="M19" s="2238"/>
      <c r="N19" s="2238"/>
      <c r="O19" s="2238"/>
      <c r="P19" s="546"/>
      <c r="Q19" s="546"/>
      <c r="R19" s="546"/>
      <c r="S19" s="546"/>
      <c r="T19" s="546"/>
      <c r="U19" s="546"/>
      <c r="V19" s="546"/>
      <c r="W19" s="546"/>
      <c r="X19" s="546"/>
      <c r="Y19" s="546"/>
      <c r="Z19" s="555"/>
      <c r="AA19" s="546"/>
      <c r="AB19" s="546"/>
      <c r="AC19" s="40"/>
    </row>
    <row r="20" spans="2:29" s="505" customFormat="1" ht="19.149999999999999" customHeight="1">
      <c r="B20" s="552"/>
      <c r="C20" s="546"/>
      <c r="D20" s="546"/>
      <c r="E20" s="546"/>
      <c r="F20" s="546"/>
      <c r="G20" s="546"/>
      <c r="H20" s="546"/>
      <c r="I20" s="546"/>
      <c r="J20" s="546"/>
      <c r="K20" s="546"/>
      <c r="L20" s="546"/>
      <c r="M20" s="546"/>
      <c r="N20" s="546"/>
      <c r="O20" s="546"/>
      <c r="P20" s="546"/>
      <c r="Q20" s="546"/>
      <c r="R20" s="546"/>
      <c r="S20" s="546"/>
      <c r="T20" s="546"/>
      <c r="U20" s="546"/>
      <c r="V20" s="546"/>
      <c r="W20" s="546"/>
      <c r="X20" s="546"/>
      <c r="Y20" s="546"/>
      <c r="Z20" s="555"/>
      <c r="AA20" s="546"/>
      <c r="AB20" s="546"/>
      <c r="AC20" s="40"/>
    </row>
    <row r="21" spans="2:29" s="505" customFormat="1" ht="19.149999999999999" customHeight="1">
      <c r="B21" s="552"/>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55"/>
      <c r="AA21" s="546"/>
      <c r="AB21" s="546"/>
      <c r="AC21" s="40"/>
    </row>
    <row r="22" spans="2:29" s="505" customFormat="1" ht="19.149999999999999" customHeight="1">
      <c r="B22" s="552"/>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55"/>
      <c r="AA22" s="546"/>
      <c r="AB22" s="546"/>
      <c r="AC22" s="40"/>
    </row>
    <row r="23" spans="2:29" s="505" customFormat="1" ht="19.149999999999999" customHeight="1">
      <c r="B23" s="552"/>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55"/>
      <c r="AA23" s="546"/>
      <c r="AB23" s="546"/>
      <c r="AC23" s="40"/>
    </row>
    <row r="24" spans="2:29" s="505" customFormat="1" ht="19.149999999999999" customHeight="1">
      <c r="B24" s="552"/>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55"/>
      <c r="AA24" s="546"/>
      <c r="AB24" s="546"/>
      <c r="AC24" s="40"/>
    </row>
    <row r="25" spans="2:29" s="505" customFormat="1" ht="24" customHeight="1">
      <c r="B25" s="552"/>
      <c r="C25" s="546"/>
      <c r="D25" s="546"/>
      <c r="E25" s="546"/>
      <c r="F25" s="546"/>
      <c r="G25" s="546"/>
      <c r="H25" s="546"/>
      <c r="I25" s="546"/>
      <c r="J25" s="546"/>
      <c r="K25" s="546"/>
      <c r="L25" s="546"/>
      <c r="M25" s="546"/>
      <c r="N25" s="546"/>
      <c r="O25" s="546"/>
      <c r="P25" s="565" t="s">
        <v>2457</v>
      </c>
      <c r="Q25" s="546"/>
      <c r="R25" s="565" t="s">
        <v>2456</v>
      </c>
      <c r="S25" s="546"/>
      <c r="T25" s="546"/>
      <c r="U25" s="546"/>
      <c r="V25" s="546"/>
      <c r="W25" s="546"/>
      <c r="X25" s="546"/>
      <c r="Y25" s="731"/>
      <c r="Z25" s="555"/>
      <c r="AA25" s="546"/>
      <c r="AB25" s="546"/>
      <c r="AC25" s="40"/>
    </row>
    <row r="26" spans="2:29" s="505" customFormat="1" ht="24" customHeight="1">
      <c r="B26" s="552"/>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55"/>
      <c r="AA26" s="546"/>
      <c r="AB26" s="546"/>
      <c r="AC26" s="40"/>
    </row>
    <row r="27" spans="2:29" s="505" customFormat="1" ht="19.149999999999999" customHeight="1">
      <c r="B27" s="552"/>
      <c r="C27" s="546"/>
      <c r="D27" s="546"/>
      <c r="E27" s="546"/>
      <c r="F27" s="546"/>
      <c r="G27" s="546"/>
      <c r="H27" s="546"/>
      <c r="I27" s="546"/>
      <c r="J27" s="546"/>
      <c r="K27" s="546"/>
      <c r="L27" s="546"/>
      <c r="M27" s="546"/>
      <c r="N27" s="546"/>
      <c r="O27" s="546"/>
      <c r="P27" s="546"/>
      <c r="Q27" s="546"/>
      <c r="R27" s="546"/>
      <c r="S27" s="546"/>
      <c r="T27" s="546"/>
      <c r="U27" s="546"/>
      <c r="V27" s="546"/>
      <c r="W27" s="546"/>
      <c r="X27" s="546"/>
      <c r="Y27" s="546"/>
      <c r="Z27" s="555"/>
      <c r="AA27" s="546"/>
      <c r="AB27" s="546"/>
      <c r="AC27" s="40"/>
    </row>
    <row r="28" spans="2:29" s="505" customFormat="1" ht="19.149999999999999" customHeight="1">
      <c r="B28" s="552"/>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55"/>
      <c r="AA28" s="546"/>
      <c r="AB28" s="546"/>
      <c r="AC28" s="40"/>
    </row>
    <row r="29" spans="2:29" s="505" customFormat="1" ht="19.149999999999999" customHeight="1">
      <c r="B29" s="552"/>
      <c r="C29" s="546"/>
      <c r="D29" s="546"/>
      <c r="E29" s="546"/>
      <c r="F29" s="546"/>
      <c r="G29" s="546"/>
      <c r="H29" s="546"/>
      <c r="I29" s="546"/>
      <c r="J29" s="546"/>
      <c r="K29" s="546"/>
      <c r="L29" s="546"/>
      <c r="M29" s="546"/>
      <c r="N29" s="546"/>
      <c r="O29" s="546"/>
      <c r="P29" s="546"/>
      <c r="Q29" s="546"/>
      <c r="R29" s="546"/>
      <c r="S29" s="546"/>
      <c r="T29" s="546"/>
      <c r="U29" s="546"/>
      <c r="V29" s="546"/>
      <c r="W29" s="546"/>
      <c r="X29" s="546"/>
      <c r="Y29" s="546"/>
      <c r="Z29" s="555"/>
      <c r="AA29" s="546"/>
      <c r="AB29" s="546"/>
      <c r="AC29" s="40"/>
    </row>
    <row r="30" spans="2:29" s="505" customFormat="1" ht="19.149999999999999" customHeight="1">
      <c r="B30" s="552"/>
      <c r="C30" s="546"/>
      <c r="D30" s="546"/>
      <c r="E30" s="546"/>
      <c r="F30" s="546"/>
      <c r="G30" s="546"/>
      <c r="H30" s="546"/>
      <c r="I30" s="546"/>
      <c r="J30" s="546"/>
      <c r="K30" s="546"/>
      <c r="L30" s="546"/>
      <c r="M30" s="546"/>
      <c r="N30" s="546"/>
      <c r="O30" s="546"/>
      <c r="P30" s="546"/>
      <c r="Q30" s="546"/>
      <c r="R30" s="546"/>
      <c r="S30" s="546"/>
      <c r="T30" s="546"/>
      <c r="U30" s="546"/>
      <c r="V30" s="546"/>
      <c r="W30" s="546"/>
      <c r="X30" s="546"/>
      <c r="Y30" s="546"/>
      <c r="Z30" s="555"/>
      <c r="AA30" s="546"/>
      <c r="AB30" s="546"/>
      <c r="AC30" s="40"/>
    </row>
    <row r="31" spans="2:29" s="505" customFormat="1" ht="19.149999999999999" customHeight="1">
      <c r="B31" s="552"/>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55"/>
      <c r="AA31" s="546"/>
      <c r="AB31" s="546"/>
      <c r="AC31" s="40"/>
    </row>
    <row r="32" spans="2:29" s="505" customFormat="1" ht="19.149999999999999" customHeight="1">
      <c r="B32" s="552"/>
      <c r="C32" s="546"/>
      <c r="D32" s="546"/>
      <c r="E32" s="546"/>
      <c r="F32" s="546"/>
      <c r="G32" s="546"/>
      <c r="H32" s="546"/>
      <c r="I32" s="546"/>
      <c r="J32" s="546"/>
      <c r="K32" s="546"/>
      <c r="L32" s="546"/>
      <c r="M32" s="546"/>
      <c r="N32" s="505" t="s">
        <v>2463</v>
      </c>
      <c r="O32" s="546"/>
      <c r="P32" s="546"/>
      <c r="Q32" s="546"/>
      <c r="R32" s="546"/>
      <c r="S32" s="546"/>
      <c r="T32" s="546"/>
      <c r="U32" s="546"/>
      <c r="V32" s="546"/>
      <c r="W32" s="546"/>
      <c r="X32" s="546"/>
      <c r="Y32" s="546"/>
      <c r="Z32" s="555"/>
      <c r="AA32" s="546"/>
      <c r="AB32" s="546"/>
      <c r="AC32" s="40"/>
    </row>
    <row r="33" spans="1:29" s="505" customFormat="1" ht="19.149999999999999" customHeight="1">
      <c r="B33" s="552"/>
      <c r="C33" s="546"/>
      <c r="D33" s="546"/>
      <c r="E33" s="546"/>
      <c r="F33" s="546"/>
      <c r="G33" s="546"/>
      <c r="H33" s="546"/>
      <c r="I33" s="546"/>
      <c r="J33" s="546"/>
      <c r="K33" s="546"/>
      <c r="L33" s="546"/>
      <c r="M33" s="546"/>
      <c r="N33" s="546"/>
      <c r="O33" s="546"/>
      <c r="P33" s="546"/>
      <c r="Q33" s="546"/>
      <c r="R33" s="546"/>
      <c r="S33" s="546"/>
      <c r="T33" s="546"/>
      <c r="U33" s="546"/>
      <c r="V33" s="546"/>
      <c r="W33" s="546"/>
      <c r="X33" s="546"/>
      <c r="Y33" s="546"/>
      <c r="Z33" s="555"/>
      <c r="AA33" s="546"/>
      <c r="AB33" s="546"/>
      <c r="AC33" s="40"/>
    </row>
    <row r="34" spans="1:29" s="505" customFormat="1" ht="19.149999999999999" customHeight="1">
      <c r="B34" s="548"/>
      <c r="C34" s="549"/>
      <c r="D34" s="580" t="s">
        <v>2468</v>
      </c>
      <c r="E34" s="566"/>
      <c r="F34" s="566"/>
      <c r="G34" s="566"/>
      <c r="H34" s="566"/>
      <c r="I34" s="567"/>
      <c r="J34" s="549"/>
      <c r="K34" s="549" t="s">
        <v>2786</v>
      </c>
      <c r="L34" s="549"/>
      <c r="M34" s="549"/>
      <c r="N34" s="549" t="s">
        <v>318</v>
      </c>
      <c r="O34" s="549"/>
      <c r="P34" s="549" t="s">
        <v>2453</v>
      </c>
      <c r="Q34" s="549"/>
      <c r="R34" s="549" t="s">
        <v>316</v>
      </c>
      <c r="S34" s="549"/>
      <c r="T34" s="549"/>
      <c r="U34" s="549"/>
      <c r="V34" s="549"/>
      <c r="W34" s="549"/>
      <c r="X34" s="549"/>
      <c r="Y34" s="549"/>
      <c r="Z34" s="550"/>
      <c r="AA34" s="546"/>
      <c r="AB34" s="546"/>
      <c r="AC34" s="40"/>
    </row>
    <row r="35" spans="1:29" s="505" customFormat="1" ht="19.149999999999999" customHeight="1">
      <c r="B35" s="552" t="s">
        <v>2454</v>
      </c>
      <c r="C35" s="546"/>
      <c r="D35" s="546"/>
      <c r="E35" s="546"/>
      <c r="F35" s="546"/>
      <c r="G35" s="546"/>
      <c r="H35" s="546"/>
      <c r="I35" s="555"/>
      <c r="J35" s="546"/>
      <c r="K35" s="546"/>
      <c r="L35" s="546"/>
      <c r="M35" s="546"/>
      <c r="N35" s="546"/>
      <c r="O35" s="546"/>
      <c r="P35" s="546"/>
      <c r="Q35" s="546"/>
      <c r="R35" s="546"/>
      <c r="S35" s="546"/>
      <c r="T35" s="546"/>
      <c r="U35" s="546"/>
      <c r="V35" s="546"/>
      <c r="W35" s="546"/>
      <c r="X35" s="546"/>
      <c r="Y35" s="546"/>
      <c r="Z35" s="555"/>
      <c r="AA35" s="546"/>
      <c r="AB35" s="546"/>
      <c r="AC35" s="40"/>
    </row>
    <row r="36" spans="1:29" s="505" customFormat="1" ht="19.149999999999999" customHeight="1">
      <c r="B36" s="552"/>
      <c r="C36" s="546"/>
      <c r="D36" s="821" t="s">
        <v>2467</v>
      </c>
      <c r="E36" s="568"/>
      <c r="F36" s="568"/>
      <c r="G36" s="568"/>
      <c r="H36" s="568"/>
      <c r="I36" s="569"/>
      <c r="J36" s="546"/>
      <c r="K36" s="546" t="s">
        <v>112</v>
      </c>
      <c r="L36" s="2237" t="s">
        <v>759</v>
      </c>
      <c r="M36" s="2237"/>
      <c r="N36" s="2237"/>
      <c r="O36" s="2237"/>
      <c r="P36" s="2237"/>
      <c r="Q36" s="2237"/>
      <c r="R36" s="2237"/>
      <c r="S36" s="2237"/>
      <c r="T36" s="546" t="s">
        <v>111</v>
      </c>
      <c r="U36" s="546"/>
      <c r="V36" s="546"/>
      <c r="W36" s="546"/>
      <c r="X36" s="546"/>
      <c r="Y36" s="546"/>
      <c r="Z36" s="555"/>
      <c r="AA36" s="546"/>
      <c r="AB36" s="546"/>
      <c r="AC36" s="40"/>
    </row>
    <row r="37" spans="1:29" s="505" customFormat="1" ht="19.149999999999999" customHeight="1">
      <c r="B37" s="548"/>
      <c r="C37" s="549"/>
      <c r="D37" s="549"/>
      <c r="E37" s="549"/>
      <c r="F37" s="549"/>
      <c r="G37" s="549"/>
      <c r="H37" s="549"/>
      <c r="I37" s="550"/>
      <c r="J37" s="549"/>
      <c r="K37" s="549"/>
      <c r="L37" s="549"/>
      <c r="M37" s="549"/>
      <c r="N37" s="549"/>
      <c r="O37" s="549"/>
      <c r="P37" s="549"/>
      <c r="Q37" s="549"/>
      <c r="R37" s="549"/>
      <c r="S37" s="549"/>
      <c r="T37" s="549"/>
      <c r="U37" s="549"/>
      <c r="V37" s="549"/>
      <c r="W37" s="549"/>
      <c r="X37" s="549"/>
      <c r="Y37" s="549"/>
      <c r="Z37" s="550"/>
      <c r="AA37" s="546"/>
      <c r="AB37" s="546"/>
      <c r="AC37" s="40"/>
    </row>
    <row r="38" spans="1:29" s="505" customFormat="1" ht="19.149999999999999" customHeight="1">
      <c r="B38" s="552" t="s">
        <v>2450</v>
      </c>
      <c r="C38" s="546"/>
      <c r="D38" s="546" t="s">
        <v>2448</v>
      </c>
      <c r="E38" s="546"/>
      <c r="F38" s="546"/>
      <c r="G38" s="546"/>
      <c r="H38" s="546"/>
      <c r="I38" s="555"/>
      <c r="J38" s="546"/>
      <c r="K38" s="546"/>
      <c r="L38" s="546"/>
      <c r="M38" s="546"/>
      <c r="N38" s="546"/>
      <c r="O38" s="546"/>
      <c r="P38" s="546"/>
      <c r="Q38" s="546"/>
      <c r="R38" s="546"/>
      <c r="S38" s="546"/>
      <c r="T38" s="546"/>
      <c r="U38" s="546"/>
      <c r="V38" s="546"/>
      <c r="W38" s="546"/>
      <c r="X38" s="546"/>
      <c r="Y38" s="546"/>
      <c r="Z38" s="555"/>
      <c r="AA38" s="546"/>
      <c r="AB38" s="546"/>
      <c r="AC38" s="40"/>
    </row>
    <row r="39" spans="1:29" s="505" customFormat="1" ht="19.149999999999999" customHeight="1">
      <c r="B39" s="552"/>
      <c r="C39" s="546"/>
      <c r="D39" s="546"/>
      <c r="E39" s="546"/>
      <c r="F39" s="546"/>
      <c r="G39" s="546"/>
      <c r="H39" s="546"/>
      <c r="I39" s="555"/>
      <c r="J39" s="546"/>
      <c r="K39" s="546"/>
      <c r="L39" s="546"/>
      <c r="M39" s="546"/>
      <c r="N39" s="546"/>
      <c r="O39" s="546"/>
      <c r="P39" s="546"/>
      <c r="Q39" s="546"/>
      <c r="R39" s="546"/>
      <c r="S39" s="546"/>
      <c r="T39" s="546"/>
      <c r="U39" s="546"/>
      <c r="V39" s="546"/>
      <c r="W39" s="546"/>
      <c r="X39" s="546"/>
      <c r="Y39" s="546"/>
      <c r="Z39" s="555"/>
      <c r="AA39" s="546"/>
      <c r="AB39" s="546"/>
      <c r="AC39" s="40"/>
    </row>
    <row r="40" spans="1:29" s="505" customFormat="1" ht="19.149999999999999" customHeight="1">
      <c r="B40" s="548"/>
      <c r="C40" s="549"/>
      <c r="D40" s="549"/>
      <c r="E40" s="549"/>
      <c r="F40" s="549"/>
      <c r="G40" s="549"/>
      <c r="H40" s="549"/>
      <c r="I40" s="550"/>
      <c r="J40" s="549"/>
      <c r="K40" s="549"/>
      <c r="L40" s="549"/>
      <c r="M40" s="549"/>
      <c r="N40" s="549"/>
      <c r="O40" s="549"/>
      <c r="P40" s="549"/>
      <c r="Q40" s="549"/>
      <c r="R40" s="549"/>
      <c r="S40" s="549"/>
      <c r="T40" s="549"/>
      <c r="U40" s="549"/>
      <c r="V40" s="549"/>
      <c r="W40" s="549"/>
      <c r="X40" s="549"/>
      <c r="Y40" s="549"/>
      <c r="Z40" s="550"/>
      <c r="AA40" s="546"/>
      <c r="AB40" s="546"/>
      <c r="AC40" s="40"/>
    </row>
    <row r="41" spans="1:29" s="505" customFormat="1" ht="19.149999999999999" customHeight="1">
      <c r="B41" s="552" t="s">
        <v>2449</v>
      </c>
      <c r="C41" s="546"/>
      <c r="D41" s="546" t="s">
        <v>2447</v>
      </c>
      <c r="E41" s="546"/>
      <c r="F41" s="546"/>
      <c r="G41" s="546"/>
      <c r="H41" s="546"/>
      <c r="I41" s="555"/>
      <c r="J41" s="546"/>
      <c r="K41" s="546"/>
      <c r="L41" s="546"/>
      <c r="M41" s="546"/>
      <c r="N41" s="546"/>
      <c r="O41" s="546"/>
      <c r="P41" s="546"/>
      <c r="Q41" s="546"/>
      <c r="R41" s="546"/>
      <c r="S41" s="546"/>
      <c r="T41" s="546"/>
      <c r="U41" s="546"/>
      <c r="V41" s="546"/>
      <c r="W41" s="546"/>
      <c r="X41" s="546"/>
      <c r="Y41" s="546"/>
      <c r="Z41" s="555"/>
      <c r="AA41" s="546"/>
      <c r="AB41" s="546"/>
      <c r="AC41" s="40"/>
    </row>
    <row r="42" spans="1:29" s="505" customFormat="1" ht="19.149999999999999" customHeight="1">
      <c r="B42" s="570"/>
      <c r="C42" s="571"/>
      <c r="D42" s="571"/>
      <c r="E42" s="571"/>
      <c r="F42" s="571"/>
      <c r="G42" s="571"/>
      <c r="H42" s="571"/>
      <c r="I42" s="556"/>
      <c r="J42" s="571"/>
      <c r="K42" s="571"/>
      <c r="L42" s="571"/>
      <c r="M42" s="571"/>
      <c r="N42" s="571"/>
      <c r="O42" s="571"/>
      <c r="P42" s="571"/>
      <c r="Q42" s="571"/>
      <c r="R42" s="571"/>
      <c r="S42" s="571"/>
      <c r="T42" s="571"/>
      <c r="U42" s="571"/>
      <c r="V42" s="571"/>
      <c r="W42" s="571"/>
      <c r="X42" s="571"/>
      <c r="Y42" s="571"/>
      <c r="Z42" s="556"/>
      <c r="AA42" s="546"/>
      <c r="AB42" s="546"/>
      <c r="AC42" s="40"/>
    </row>
    <row r="43" spans="1:29" s="505" customFormat="1" ht="16.149999999999999" customHeight="1">
      <c r="B43" s="546" t="s">
        <v>2466</v>
      </c>
      <c r="C43" s="546" t="s">
        <v>3049</v>
      </c>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40"/>
    </row>
    <row r="44" spans="1:29" s="505" customFormat="1" ht="16.149999999999999" customHeight="1">
      <c r="A44" s="284"/>
      <c r="B44" s="284"/>
      <c r="C44" s="284" t="s">
        <v>3033</v>
      </c>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C44" s="40"/>
    </row>
    <row r="45" spans="1:29" s="505" customFormat="1" ht="16.149999999999999" customHeight="1">
      <c r="A45" s="284"/>
      <c r="B45" s="284"/>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C45" s="40"/>
    </row>
    <row r="46" spans="1:29"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C46" s="40"/>
    </row>
    <row r="47" spans="1:29"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C47" s="40"/>
    </row>
    <row r="48" spans="1:29"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C48" s="40"/>
    </row>
    <row r="49" spans="1:29"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C49" s="40"/>
    </row>
    <row r="50" spans="1:29"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C50" s="40"/>
    </row>
    <row r="51" spans="1:29"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C51" s="40"/>
    </row>
    <row r="52" spans="1:29"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C52" s="40"/>
    </row>
    <row r="53" spans="1:29"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C53" s="40"/>
    </row>
    <row r="54" spans="1:29"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C54" s="40"/>
    </row>
    <row r="55" spans="1:29"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C55" s="40"/>
    </row>
    <row r="56" spans="1:29"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C56" s="40"/>
    </row>
    <row r="57" spans="1:29"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C57" s="40"/>
    </row>
    <row r="58" spans="1:29"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C58" s="40"/>
    </row>
    <row r="59" spans="1:29"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C59" s="40"/>
    </row>
    <row r="60" spans="1:29"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C60" s="40"/>
    </row>
    <row r="61" spans="1:29"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C61" s="40"/>
    </row>
    <row r="62" spans="1:29" s="505" customFormat="1" ht="16.149999999999999" customHeight="1">
      <c r="A62" s="284"/>
      <c r="B62" s="28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C62" s="40"/>
    </row>
    <row r="63" spans="1:29" s="505" customFormat="1" ht="16.149999999999999" customHeight="1">
      <c r="A63" s="284"/>
      <c r="B63" s="284"/>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C63" s="40"/>
    </row>
    <row r="64" spans="1:29" s="505" customFormat="1" ht="16.149999999999999" customHeight="1">
      <c r="A64" s="284"/>
      <c r="B64" s="284"/>
      <c r="C64" s="284"/>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C64" s="40"/>
    </row>
    <row r="65" spans="1:29" s="505" customFormat="1" ht="16.149999999999999" customHeight="1">
      <c r="A65" s="284"/>
      <c r="AC65" s="40"/>
    </row>
    <row r="66" spans="1:29" s="505" customFormat="1" ht="16.149999999999999" customHeight="1">
      <c r="A66" s="284"/>
      <c r="AC66" s="40"/>
    </row>
    <row r="67" spans="1:29" s="505" customFormat="1" ht="16.149999999999999" customHeight="1">
      <c r="A67" s="284"/>
      <c r="AC67" s="40"/>
    </row>
    <row r="68" spans="1:29" s="505" customFormat="1" ht="16.149999999999999" customHeight="1">
      <c r="A68" s="284"/>
      <c r="AC68" s="40"/>
    </row>
    <row r="69" spans="1:29" s="505" customFormat="1" ht="16.149999999999999" customHeight="1">
      <c r="A69" s="284"/>
      <c r="AC69" s="40"/>
    </row>
    <row r="70" spans="1:29" s="505" customFormat="1" ht="16.149999999999999" customHeight="1">
      <c r="A70" s="284"/>
      <c r="AC70" s="40"/>
    </row>
    <row r="71" spans="1:29" s="505" customFormat="1">
      <c r="AC71" s="40"/>
    </row>
    <row r="72" spans="1:29" s="505" customFormat="1">
      <c r="A72" s="554"/>
      <c r="B72" s="554"/>
      <c r="C72" s="554"/>
      <c r="D72" s="554"/>
      <c r="E72" s="554"/>
      <c r="F72" s="554"/>
      <c r="G72" s="554"/>
      <c r="H72" s="554"/>
      <c r="I72" s="554"/>
      <c r="J72" s="554"/>
      <c r="K72" s="554"/>
      <c r="L72" s="554"/>
      <c r="M72" s="554"/>
      <c r="N72" s="554"/>
      <c r="O72" s="554"/>
      <c r="P72" s="554"/>
      <c r="Q72" s="554"/>
      <c r="R72" s="554"/>
      <c r="S72" s="554"/>
      <c r="T72" s="554"/>
      <c r="U72" s="554"/>
      <c r="V72" s="554"/>
      <c r="W72" s="554"/>
      <c r="X72" s="284"/>
      <c r="Y72" s="284"/>
      <c r="Z72" s="284"/>
      <c r="AC72" s="40"/>
    </row>
    <row r="73" spans="1:29" s="505" customForma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C73" s="40"/>
    </row>
    <row r="74" spans="1:29" s="505" customFormat="1">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C74" s="40"/>
    </row>
    <row r="75" spans="1:29"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C75" s="40"/>
    </row>
    <row r="76" spans="1:29"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C76" s="40"/>
    </row>
    <row r="77" spans="1:29"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C77" s="40"/>
    </row>
    <row r="78" spans="1:29"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C78" s="40"/>
    </row>
    <row r="79" spans="1:29" s="505" customFormat="1">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c r="AC79" s="40"/>
    </row>
    <row r="80" spans="1:29" s="505" customFormat="1">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C80" s="40"/>
    </row>
    <row r="81" spans="1:29" s="505" customFormat="1">
      <c r="A81" s="284"/>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C81" s="40"/>
    </row>
    <row r="82" spans="1:29" ht="13.5" customHeight="1">
      <c r="A82" s="96"/>
      <c r="B82" s="96"/>
      <c r="C82" s="96"/>
      <c r="D82" s="96"/>
      <c r="E82" s="96"/>
      <c r="F82" s="96"/>
      <c r="G82" s="572"/>
      <c r="H82" s="572"/>
      <c r="I82" s="572"/>
      <c r="J82" s="572"/>
      <c r="K82" s="572"/>
      <c r="L82" s="572"/>
      <c r="M82" s="572"/>
      <c r="N82" s="572"/>
      <c r="O82" s="572"/>
      <c r="P82" s="572"/>
      <c r="Q82" s="572"/>
      <c r="R82" s="572"/>
      <c r="S82" s="572"/>
      <c r="T82" s="572"/>
      <c r="U82" s="572"/>
      <c r="V82" s="572"/>
      <c r="W82" s="572"/>
      <c r="X82" s="572"/>
      <c r="Y82" s="572"/>
      <c r="Z82" s="572"/>
    </row>
    <row r="83" spans="1:29">
      <c r="A83" s="96"/>
      <c r="B83" s="96"/>
      <c r="C83" s="96"/>
      <c r="D83" s="96"/>
      <c r="E83" s="96"/>
      <c r="F83" s="96"/>
      <c r="G83" s="572"/>
      <c r="H83" s="572"/>
      <c r="I83" s="572"/>
      <c r="J83" s="572"/>
      <c r="K83" s="572"/>
      <c r="L83" s="572"/>
      <c r="M83" s="572"/>
      <c r="N83" s="572"/>
      <c r="O83" s="572"/>
      <c r="P83" s="572"/>
      <c r="Q83" s="572"/>
      <c r="R83" s="572"/>
      <c r="S83" s="572"/>
      <c r="T83" s="572"/>
      <c r="U83" s="572"/>
      <c r="V83" s="572"/>
      <c r="W83" s="572"/>
      <c r="X83" s="572"/>
      <c r="Y83" s="572"/>
      <c r="Z83" s="572"/>
    </row>
    <row r="84" spans="1:29">
      <c r="A84" s="284"/>
      <c r="B84" s="96"/>
      <c r="C84" s="96"/>
      <c r="D84" s="96"/>
      <c r="E84" s="96"/>
      <c r="F84" s="96"/>
      <c r="G84" s="572"/>
      <c r="H84" s="572"/>
      <c r="I84" s="572"/>
      <c r="J84" s="572"/>
      <c r="K84" s="572"/>
      <c r="L84" s="572"/>
      <c r="M84" s="572"/>
      <c r="N84" s="572"/>
      <c r="O84" s="572"/>
      <c r="P84" s="572"/>
      <c r="Q84" s="572"/>
      <c r="R84" s="572"/>
      <c r="S84" s="572"/>
      <c r="T84" s="572"/>
      <c r="U84" s="572"/>
      <c r="V84" s="572"/>
      <c r="W84" s="572"/>
      <c r="X84" s="572"/>
      <c r="Y84" s="572"/>
      <c r="Z84" s="572"/>
    </row>
    <row r="85" spans="1:29">
      <c r="A85" s="284"/>
      <c r="B85" s="96"/>
      <c r="C85" s="96"/>
      <c r="D85" s="96"/>
      <c r="E85" s="96"/>
      <c r="F85" s="96"/>
      <c r="G85" s="96"/>
      <c r="H85" s="96"/>
      <c r="I85" s="96"/>
      <c r="J85" s="96"/>
      <c r="K85" s="573"/>
      <c r="L85" s="96"/>
      <c r="M85" s="573"/>
      <c r="N85" s="96"/>
      <c r="O85" s="573"/>
      <c r="P85" s="96"/>
      <c r="Q85" s="96"/>
      <c r="R85" s="89"/>
      <c r="S85" s="89"/>
      <c r="T85" s="96"/>
      <c r="U85" s="96"/>
      <c r="V85" s="96"/>
      <c r="W85" s="96"/>
      <c r="X85" s="96"/>
      <c r="Y85" s="96"/>
      <c r="Z85" s="96"/>
    </row>
    <row r="86" spans="1:29">
      <c r="A86" s="96"/>
      <c r="B86" s="96"/>
      <c r="C86" s="96"/>
      <c r="D86" s="96"/>
      <c r="E86" s="96"/>
      <c r="F86" s="96"/>
      <c r="G86" s="96"/>
      <c r="H86" s="96"/>
      <c r="I86" s="96"/>
      <c r="J86" s="96"/>
      <c r="K86" s="573"/>
      <c r="L86" s="96"/>
      <c r="M86" s="573"/>
      <c r="N86" s="96"/>
      <c r="O86" s="573"/>
      <c r="P86" s="96"/>
      <c r="Q86" s="96"/>
      <c r="R86" s="89"/>
      <c r="S86" s="89"/>
      <c r="T86" s="96"/>
      <c r="U86" s="96"/>
      <c r="V86" s="96"/>
      <c r="W86" s="96"/>
      <c r="X86" s="96"/>
      <c r="Y86" s="96"/>
      <c r="Z86" s="96"/>
    </row>
    <row r="87" spans="1:29" ht="13.5" customHeight="1">
      <c r="B87" s="96"/>
      <c r="C87" s="96"/>
      <c r="D87" s="96"/>
      <c r="E87" s="96"/>
      <c r="F87" s="96"/>
      <c r="G87" s="96"/>
      <c r="H87" s="96"/>
      <c r="I87" s="96"/>
      <c r="J87" s="96"/>
      <c r="K87" s="96"/>
      <c r="L87" s="96"/>
      <c r="M87" s="96"/>
      <c r="N87" s="96"/>
      <c r="O87" s="96"/>
      <c r="P87" s="96"/>
      <c r="Q87" s="96"/>
      <c r="R87" s="89"/>
      <c r="S87" s="89"/>
      <c r="T87" s="96"/>
      <c r="U87" s="96"/>
      <c r="V87" s="96"/>
      <c r="W87" s="96"/>
      <c r="X87" s="96"/>
      <c r="Y87" s="96"/>
      <c r="Z87" s="96"/>
    </row>
    <row r="88" spans="1:29" ht="15" customHeight="1">
      <c r="B88" s="96"/>
      <c r="C88" s="96"/>
      <c r="D88" s="574"/>
      <c r="E88" s="96"/>
      <c r="F88" s="96"/>
      <c r="G88" s="96"/>
      <c r="H88" s="574"/>
      <c r="I88" s="96"/>
      <c r="J88" s="96"/>
      <c r="K88" s="573"/>
      <c r="L88" s="96"/>
      <c r="M88" s="96"/>
      <c r="N88" s="96"/>
      <c r="O88" s="96"/>
      <c r="P88" s="96"/>
      <c r="Q88" s="574"/>
      <c r="R88" s="2227"/>
      <c r="S88" s="2227"/>
      <c r="T88" s="2227"/>
      <c r="U88" s="2227"/>
      <c r="V88" s="2227"/>
      <c r="W88" s="2227"/>
      <c r="X88" s="2227"/>
      <c r="Y88" s="2227"/>
      <c r="Z88" s="574"/>
    </row>
    <row r="89" spans="1:29" ht="15" customHeight="1">
      <c r="A89" s="89"/>
      <c r="B89" s="89"/>
      <c r="C89" s="89"/>
      <c r="D89" s="574"/>
      <c r="E89" s="2227"/>
      <c r="F89" s="2227"/>
      <c r="G89" s="2227"/>
      <c r="H89" s="574"/>
      <c r="I89" s="89"/>
      <c r="J89" s="96"/>
      <c r="K89" s="96"/>
      <c r="L89" s="96"/>
      <c r="M89" s="96"/>
      <c r="N89" s="96"/>
      <c r="O89" s="96"/>
      <c r="P89" s="96"/>
      <c r="Q89" s="574"/>
      <c r="R89" s="2227"/>
      <c r="S89" s="2227"/>
      <c r="T89" s="2227"/>
      <c r="U89" s="2227"/>
      <c r="V89" s="2227"/>
      <c r="W89" s="2227"/>
      <c r="X89" s="2227"/>
      <c r="Y89" s="2227"/>
      <c r="Z89" s="575"/>
    </row>
    <row r="90" spans="1:29" ht="15" customHeight="1">
      <c r="A90" s="89"/>
      <c r="B90" s="89"/>
      <c r="C90" s="89"/>
      <c r="D90" s="574"/>
      <c r="E90" s="2227"/>
      <c r="F90" s="2227"/>
      <c r="G90" s="2227"/>
      <c r="H90" s="574"/>
      <c r="I90" s="89"/>
      <c r="J90" s="96"/>
      <c r="K90" s="96"/>
      <c r="L90" s="96"/>
      <c r="M90" s="96"/>
      <c r="N90" s="96"/>
      <c r="O90" s="96"/>
      <c r="P90" s="96"/>
      <c r="Q90" s="574"/>
      <c r="R90" s="2227"/>
      <c r="S90" s="2227"/>
      <c r="T90" s="2227"/>
      <c r="U90" s="2227"/>
      <c r="V90" s="2227"/>
      <c r="W90" s="2227"/>
      <c r="X90" s="2227"/>
      <c r="Y90" s="2227"/>
      <c r="Z90" s="575"/>
    </row>
    <row r="91" spans="1:29" ht="13.5" customHeight="1">
      <c r="A91" s="96"/>
      <c r="B91" s="96"/>
      <c r="C91" s="96"/>
      <c r="D91" s="96"/>
      <c r="E91" s="96"/>
      <c r="F91" s="96"/>
      <c r="G91" s="96"/>
      <c r="H91" s="2239"/>
      <c r="I91" s="2239"/>
      <c r="J91" s="2239"/>
      <c r="K91" s="2239"/>
      <c r="L91" s="2239"/>
      <c r="M91" s="2239"/>
      <c r="N91" s="2239"/>
      <c r="O91" s="2239"/>
      <c r="P91" s="2239"/>
      <c r="Q91" s="2239"/>
      <c r="R91" s="2239"/>
      <c r="S91" s="2239"/>
      <c r="T91" s="2239"/>
      <c r="U91" s="2239"/>
      <c r="V91" s="2239"/>
      <c r="W91" s="2239"/>
      <c r="X91" s="2239"/>
      <c r="Y91" s="2239"/>
      <c r="Z91" s="2239"/>
    </row>
    <row r="92" spans="1:29" ht="15.75" customHeight="1">
      <c r="A92" s="89"/>
      <c r="B92" s="89"/>
      <c r="C92" s="89"/>
      <c r="D92" s="89"/>
      <c r="E92" s="89"/>
      <c r="F92" s="89"/>
      <c r="G92" s="89"/>
      <c r="H92" s="2239"/>
      <c r="I92" s="2239"/>
      <c r="J92" s="2239"/>
      <c r="K92" s="2239"/>
      <c r="L92" s="2239"/>
      <c r="M92" s="2239"/>
      <c r="N92" s="2239"/>
      <c r="O92" s="2239"/>
      <c r="P92" s="2239"/>
      <c r="Q92" s="2239"/>
      <c r="R92" s="2239"/>
      <c r="S92" s="2239"/>
      <c r="T92" s="2239"/>
      <c r="U92" s="2239"/>
      <c r="V92" s="2239"/>
      <c r="W92" s="2239"/>
      <c r="X92" s="2239"/>
      <c r="Y92" s="2239"/>
      <c r="Z92" s="2239"/>
    </row>
    <row r="93" spans="1:29" ht="15.75" customHeight="1">
      <c r="A93" s="96"/>
      <c r="B93" s="96"/>
      <c r="C93" s="96"/>
      <c r="D93" s="96"/>
      <c r="E93" s="96"/>
      <c r="F93" s="96"/>
      <c r="G93" s="96"/>
      <c r="H93" s="2239"/>
      <c r="I93" s="2235"/>
      <c r="J93" s="2235"/>
      <c r="K93" s="2235"/>
      <c r="L93" s="2235"/>
      <c r="M93" s="2235"/>
      <c r="N93" s="2235"/>
      <c r="O93" s="2235"/>
      <c r="P93" s="2235"/>
      <c r="Q93" s="2235"/>
      <c r="R93" s="2235"/>
      <c r="S93" s="2235"/>
      <c r="T93" s="2235"/>
      <c r="U93" s="2235"/>
      <c r="V93" s="2235"/>
      <c r="W93" s="2235"/>
      <c r="X93" s="2235"/>
      <c r="Y93" s="2235"/>
      <c r="Z93" s="2235"/>
    </row>
    <row r="94" spans="1:29" ht="15.75" customHeight="1">
      <c r="A94" s="89"/>
      <c r="B94" s="89"/>
      <c r="C94" s="89"/>
      <c r="D94" s="89"/>
      <c r="E94" s="89"/>
      <c r="F94" s="89"/>
      <c r="G94" s="89"/>
      <c r="H94" s="2235"/>
      <c r="I94" s="2235"/>
      <c r="J94" s="2235"/>
      <c r="K94" s="2235"/>
      <c r="L94" s="2235"/>
      <c r="M94" s="2235"/>
      <c r="N94" s="2235"/>
      <c r="O94" s="2235"/>
      <c r="P94" s="2235"/>
      <c r="Q94" s="2235"/>
      <c r="R94" s="2235"/>
      <c r="S94" s="2235"/>
      <c r="T94" s="2235"/>
      <c r="U94" s="2235"/>
      <c r="V94" s="2235"/>
      <c r="W94" s="2235"/>
      <c r="X94" s="2235"/>
      <c r="Y94" s="2235"/>
      <c r="Z94" s="2235"/>
    </row>
    <row r="95" spans="1:29" ht="18" customHeight="1">
      <c r="A95" s="2225"/>
      <c r="B95" s="2225"/>
      <c r="C95" s="2225"/>
      <c r="D95" s="2225"/>
      <c r="E95" s="2225"/>
      <c r="F95" s="2225"/>
      <c r="G95" s="2225"/>
      <c r="H95" s="2225"/>
      <c r="I95" s="2225"/>
      <c r="J95" s="2225"/>
      <c r="K95" s="2225"/>
      <c r="L95" s="2225"/>
      <c r="M95" s="2225"/>
      <c r="N95" s="2225"/>
      <c r="O95" s="2225"/>
      <c r="P95" s="2225"/>
      <c r="Q95" s="2225"/>
      <c r="R95" s="2225"/>
      <c r="S95" s="2225"/>
      <c r="T95" s="2225"/>
      <c r="U95" s="2225"/>
      <c r="V95" s="2225"/>
      <c r="W95" s="2225"/>
      <c r="X95" s="2225"/>
      <c r="Y95" s="2225"/>
      <c r="Z95" s="2225"/>
    </row>
    <row r="96" spans="1:29" ht="15.75" customHeight="1">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row>
    <row r="97" spans="1:26" ht="15.75" customHeight="1">
      <c r="A97" s="96"/>
      <c r="B97" s="96"/>
      <c r="C97" s="96"/>
      <c r="D97" s="96"/>
      <c r="E97" s="2227"/>
      <c r="F97" s="2227"/>
      <c r="G97" s="2227"/>
      <c r="H97" s="2227"/>
      <c r="J97" s="96"/>
      <c r="K97" s="96"/>
      <c r="L97" s="96"/>
      <c r="M97" s="96"/>
      <c r="N97" s="96"/>
      <c r="O97" s="96"/>
      <c r="P97" s="96"/>
      <c r="Q97" s="96"/>
      <c r="R97" s="96"/>
      <c r="S97" s="96"/>
      <c r="T97" s="96"/>
      <c r="U97" s="96"/>
      <c r="V97" s="96"/>
      <c r="W97" s="96"/>
      <c r="X97" s="96"/>
      <c r="Y97" s="96"/>
      <c r="Z97" s="96"/>
    </row>
    <row r="98" spans="1:26" ht="15.75" customHeight="1">
      <c r="A98" s="96"/>
      <c r="B98" s="96"/>
      <c r="C98" s="96"/>
      <c r="D98" s="96"/>
      <c r="E98" s="96"/>
      <c r="F98" s="2227"/>
      <c r="G98" s="2227"/>
      <c r="H98" s="96"/>
      <c r="I98" s="2240"/>
      <c r="J98" s="2240"/>
      <c r="K98" s="2240"/>
      <c r="L98" s="2240"/>
      <c r="M98" s="2240"/>
      <c r="N98" s="2240"/>
      <c r="O98" s="2240"/>
      <c r="P98" s="2240"/>
      <c r="Q98" s="2240"/>
      <c r="R98" s="2240"/>
      <c r="S98" s="2240"/>
      <c r="T98" s="2240"/>
      <c r="U98" s="2240"/>
      <c r="V98" s="2240"/>
      <c r="W98" s="2240"/>
      <c r="X98" s="2240"/>
      <c r="Y98" s="2240"/>
      <c r="Z98" s="2240"/>
    </row>
    <row r="99" spans="1:26" ht="15.75" customHeight="1">
      <c r="A99" s="96"/>
      <c r="B99" s="96"/>
      <c r="C99" s="96"/>
      <c r="D99" s="96"/>
      <c r="E99" s="96"/>
      <c r="F99" s="2227"/>
      <c r="G99" s="2227"/>
      <c r="H99" s="96"/>
      <c r="I99" s="2240"/>
      <c r="J99" s="2240"/>
      <c r="K99" s="2240"/>
      <c r="L99" s="2240"/>
      <c r="M99" s="2240"/>
      <c r="N99" s="2240"/>
      <c r="O99" s="2240"/>
      <c r="P99" s="2240"/>
      <c r="Q99" s="2240"/>
      <c r="R99" s="2240"/>
      <c r="S99" s="2240"/>
      <c r="T99" s="2240"/>
      <c r="U99" s="2240"/>
      <c r="V99" s="2240"/>
      <c r="W99" s="2240"/>
      <c r="X99" s="2240"/>
      <c r="Y99" s="2240"/>
      <c r="Z99" s="2240"/>
    </row>
    <row r="100" spans="1:26" ht="15.75" customHeight="1">
      <c r="A100" s="96"/>
      <c r="B100" s="96"/>
      <c r="C100" s="96"/>
      <c r="D100" s="96"/>
      <c r="E100" s="96"/>
      <c r="F100" s="2227"/>
      <c r="G100" s="2227"/>
      <c r="H100" s="96"/>
      <c r="I100" s="2240"/>
      <c r="J100" s="2240"/>
      <c r="K100" s="2240"/>
      <c r="L100" s="2240"/>
      <c r="M100" s="2240"/>
      <c r="N100" s="2240"/>
      <c r="O100" s="2240"/>
      <c r="P100" s="2240"/>
      <c r="Q100" s="2240"/>
      <c r="R100" s="2240"/>
      <c r="S100" s="2240"/>
      <c r="T100" s="2240"/>
      <c r="U100" s="2240"/>
      <c r="V100" s="2240"/>
      <c r="W100" s="2240"/>
      <c r="X100" s="2240"/>
      <c r="Y100" s="2240"/>
      <c r="Z100" s="2240"/>
    </row>
    <row r="101" spans="1:26" ht="15.75" customHeight="1">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row>
    <row r="102" spans="1:26" ht="15.75" customHeight="1">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row>
    <row r="103" spans="1:26">
      <c r="A103" s="573"/>
      <c r="B103" s="96"/>
      <c r="C103" s="96"/>
      <c r="D103" s="573"/>
      <c r="E103" s="96"/>
      <c r="F103" s="96"/>
      <c r="G103" s="573"/>
      <c r="H103" s="96"/>
      <c r="I103" s="96"/>
      <c r="J103" s="573"/>
      <c r="K103" s="96"/>
      <c r="L103" s="96"/>
      <c r="M103" s="573"/>
      <c r="N103" s="96"/>
      <c r="O103" s="96"/>
      <c r="P103" s="96"/>
      <c r="Q103" s="573"/>
      <c r="R103" s="96"/>
      <c r="S103" s="96"/>
      <c r="T103" s="96"/>
      <c r="U103" s="96"/>
      <c r="V103" s="573"/>
      <c r="W103" s="576"/>
      <c r="X103" s="96"/>
      <c r="Y103" s="96"/>
      <c r="Z103" s="89"/>
    </row>
    <row r="104" spans="1:26" ht="15.75" customHeight="1">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row>
    <row r="105" spans="1:26" ht="15.75" customHeight="1">
      <c r="A105" s="96"/>
      <c r="B105" s="96"/>
      <c r="C105" s="96"/>
      <c r="D105" s="96"/>
      <c r="E105" s="96"/>
      <c r="F105" s="96"/>
      <c r="G105" s="96"/>
      <c r="H105" s="96"/>
      <c r="I105" s="96"/>
      <c r="J105" s="96"/>
      <c r="K105" s="96"/>
      <c r="L105" s="96"/>
      <c r="M105" s="96"/>
      <c r="N105" s="96"/>
      <c r="O105" s="96"/>
      <c r="P105" s="96"/>
      <c r="Q105" s="96"/>
      <c r="R105" s="96"/>
      <c r="S105" s="96"/>
      <c r="T105" s="96"/>
      <c r="U105" s="96"/>
      <c r="V105" s="96"/>
      <c r="W105" s="96"/>
      <c r="X105" s="96"/>
      <c r="Y105" s="96"/>
      <c r="Z105" s="96"/>
    </row>
    <row r="106" spans="1:26" ht="15.75" customHeight="1">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row>
    <row r="107" spans="1:26" ht="15.75" customHeight="1">
      <c r="A107" s="96"/>
      <c r="B107" s="96"/>
      <c r="C107" s="96"/>
      <c r="D107" s="96"/>
      <c r="E107" s="96"/>
      <c r="F107" s="96"/>
      <c r="G107" s="96"/>
      <c r="H107" s="96"/>
      <c r="I107" s="96"/>
      <c r="J107" s="2227"/>
      <c r="K107" s="2227"/>
      <c r="L107" s="2227"/>
      <c r="M107" s="96"/>
      <c r="N107" s="96"/>
      <c r="O107" s="96"/>
      <c r="P107" s="96"/>
      <c r="Q107" s="96"/>
      <c r="R107" s="96"/>
      <c r="S107" s="96"/>
      <c r="T107" s="96"/>
      <c r="U107" s="96"/>
      <c r="V107" s="96"/>
      <c r="W107" s="96"/>
      <c r="X107" s="96"/>
      <c r="Y107" s="96"/>
      <c r="Z107" s="96"/>
    </row>
    <row r="108" spans="1:26" ht="15.75" customHeight="1">
      <c r="A108" s="96"/>
      <c r="B108" s="96"/>
      <c r="C108" s="96"/>
      <c r="D108" s="96"/>
      <c r="E108" s="96"/>
      <c r="F108" s="96"/>
      <c r="G108" s="96"/>
      <c r="H108" s="96"/>
      <c r="I108" s="96"/>
      <c r="J108" s="2227"/>
      <c r="K108" s="2227"/>
      <c r="L108" s="2227"/>
      <c r="M108" s="96"/>
      <c r="N108" s="96"/>
      <c r="O108" s="96"/>
      <c r="P108" s="96"/>
      <c r="Q108" s="96"/>
      <c r="R108" s="96"/>
      <c r="S108" s="96"/>
      <c r="T108" s="96"/>
      <c r="U108" s="96"/>
      <c r="V108" s="96"/>
      <c r="W108" s="96"/>
      <c r="X108" s="96"/>
      <c r="Y108" s="96"/>
      <c r="Z108" s="96"/>
    </row>
    <row r="109" spans="1:26" ht="15.75" customHeight="1">
      <c r="A109" s="96"/>
      <c r="B109" s="96"/>
      <c r="C109" s="96"/>
      <c r="D109" s="96"/>
      <c r="E109" s="96"/>
      <c r="F109" s="96"/>
      <c r="G109" s="96"/>
      <c r="H109" s="96"/>
      <c r="I109" s="96"/>
      <c r="J109" s="2227"/>
      <c r="K109" s="2227"/>
      <c r="L109" s="2227"/>
      <c r="M109" s="96"/>
      <c r="N109" s="96"/>
      <c r="O109" s="96"/>
      <c r="P109" s="96"/>
      <c r="Q109" s="96"/>
      <c r="R109" s="96"/>
      <c r="S109" s="96"/>
      <c r="T109" s="96"/>
      <c r="U109" s="96"/>
      <c r="V109" s="96"/>
      <c r="W109" s="96"/>
      <c r="X109" s="96"/>
      <c r="Y109" s="96"/>
      <c r="Z109" s="96"/>
    </row>
    <row r="110" spans="1:26" ht="15.75" customHeight="1">
      <c r="A110" s="96"/>
      <c r="B110" s="96"/>
      <c r="C110" s="96"/>
      <c r="D110" s="96"/>
      <c r="E110" s="96"/>
      <c r="F110" s="96"/>
      <c r="G110" s="96"/>
      <c r="H110" s="96"/>
      <c r="I110" s="96"/>
      <c r="J110" s="2227"/>
      <c r="K110" s="2227"/>
      <c r="L110" s="2227"/>
      <c r="M110" s="96"/>
      <c r="N110" s="96"/>
      <c r="O110" s="96"/>
      <c r="P110" s="96"/>
      <c r="Q110" s="96"/>
      <c r="R110" s="96"/>
      <c r="S110" s="96"/>
      <c r="T110" s="96"/>
      <c r="U110" s="96"/>
      <c r="V110" s="96"/>
      <c r="W110" s="96"/>
      <c r="X110" s="96"/>
      <c r="Y110" s="96"/>
      <c r="Z110" s="96"/>
    </row>
    <row r="111" spans="1:26" ht="15.75" customHeight="1">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row>
    <row r="112" spans="1:26" ht="15.75" customHeight="1">
      <c r="A112" s="96"/>
      <c r="B112" s="96"/>
      <c r="C112" s="96"/>
      <c r="D112" s="96"/>
      <c r="E112" s="96"/>
      <c r="F112" s="96"/>
      <c r="G112" s="96"/>
      <c r="H112" s="96"/>
      <c r="I112" s="96"/>
      <c r="J112" s="2233"/>
      <c r="K112" s="2233"/>
      <c r="L112" s="2233"/>
      <c r="M112" s="2233"/>
      <c r="N112" s="96"/>
      <c r="O112" s="96"/>
      <c r="P112" s="96"/>
      <c r="Q112" s="96"/>
      <c r="R112" s="96"/>
      <c r="S112" s="96"/>
      <c r="T112" s="96"/>
      <c r="U112" s="96"/>
      <c r="V112" s="96"/>
      <c r="W112" s="96"/>
      <c r="X112" s="96"/>
      <c r="Y112" s="96"/>
      <c r="Z112" s="96"/>
    </row>
    <row r="113" spans="1:26" ht="15.75" customHeight="1">
      <c r="A113" s="96"/>
      <c r="B113" s="96"/>
      <c r="C113" s="96"/>
      <c r="D113" s="96"/>
      <c r="E113" s="96"/>
      <c r="F113" s="96"/>
      <c r="G113" s="96"/>
      <c r="H113" s="96"/>
      <c r="I113" s="96"/>
      <c r="J113" s="2233"/>
      <c r="K113" s="2233"/>
      <c r="L113" s="2233"/>
      <c r="M113" s="2233"/>
      <c r="N113" s="96"/>
      <c r="O113" s="96"/>
      <c r="P113" s="96"/>
      <c r="Q113" s="96"/>
      <c r="R113" s="96"/>
      <c r="S113" s="96"/>
      <c r="T113" s="96"/>
      <c r="U113" s="96"/>
      <c r="V113" s="96"/>
      <c r="W113" s="96"/>
      <c r="X113" s="96"/>
      <c r="Y113" s="96"/>
      <c r="Z113" s="96"/>
    </row>
    <row r="114" spans="1:26"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row>
    <row r="115" spans="1:26" ht="15.75" customHeight="1">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row>
    <row r="116" spans="1:26" ht="15.75" customHeight="1">
      <c r="A116" s="96"/>
      <c r="B116" s="96"/>
      <c r="C116" s="96"/>
      <c r="D116" s="96"/>
      <c r="E116" s="96"/>
      <c r="F116" s="96"/>
      <c r="G116" s="96"/>
      <c r="H116" s="96"/>
      <c r="I116" s="96"/>
      <c r="J116" s="96"/>
      <c r="K116" s="96"/>
      <c r="L116" s="96"/>
      <c r="M116" s="96"/>
      <c r="N116" s="96"/>
      <c r="O116" s="96"/>
      <c r="P116" s="96"/>
      <c r="Q116" s="96"/>
      <c r="R116" s="96"/>
      <c r="S116" s="96"/>
      <c r="T116" s="573"/>
      <c r="U116" s="96"/>
      <c r="V116" s="96"/>
      <c r="W116" s="573"/>
      <c r="X116" s="96"/>
      <c r="Y116" s="96"/>
      <c r="Z116" s="96"/>
    </row>
    <row r="117" spans="1:26"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spans="1:26" ht="15.75" customHeight="1">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row>
    <row r="119" spans="1:26"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spans="1:26"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spans="1:26" ht="15.75" customHeight="1">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row>
    <row r="122" spans="1:26" ht="15.75" customHeight="1">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row>
    <row r="123" spans="1:26" ht="15.75" customHeight="1">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row>
    <row r="124" spans="1:26" ht="15.75" customHeight="1">
      <c r="A124" s="96"/>
      <c r="B124" s="96"/>
      <c r="C124" s="96"/>
      <c r="D124" s="96"/>
      <c r="E124" s="96"/>
      <c r="F124" s="96"/>
      <c r="G124" s="96"/>
      <c r="H124" s="574"/>
      <c r="I124" s="2227"/>
      <c r="J124" s="2227"/>
      <c r="K124" s="2227"/>
      <c r="L124" s="2227"/>
      <c r="M124" s="574"/>
      <c r="N124" s="574"/>
      <c r="O124" s="2227"/>
      <c r="P124" s="2227"/>
      <c r="Q124" s="2227"/>
      <c r="R124" s="2227"/>
      <c r="S124" s="574"/>
      <c r="T124" s="574"/>
      <c r="U124" s="2227"/>
      <c r="V124" s="2227"/>
      <c r="W124" s="2227"/>
      <c r="X124" s="2227"/>
      <c r="Y124" s="576"/>
      <c r="Z124" s="96"/>
    </row>
    <row r="125" spans="1:26" ht="15.75" customHeight="1">
      <c r="A125" s="96"/>
      <c r="B125" s="96"/>
      <c r="C125" s="574"/>
      <c r="D125" s="2227"/>
      <c r="E125" s="2227"/>
      <c r="F125" s="574"/>
      <c r="G125" s="96"/>
      <c r="H125" s="574"/>
      <c r="I125" s="2228"/>
      <c r="J125" s="2228"/>
      <c r="K125" s="2228"/>
      <c r="L125" s="2228"/>
      <c r="M125" s="574"/>
      <c r="N125" s="574"/>
      <c r="O125" s="2228"/>
      <c r="P125" s="2228"/>
      <c r="Q125" s="2228"/>
      <c r="R125" s="2228"/>
      <c r="S125" s="574"/>
      <c r="T125" s="574"/>
      <c r="U125" s="2229"/>
      <c r="V125" s="2229"/>
      <c r="W125" s="2229"/>
      <c r="X125" s="2229"/>
      <c r="Y125" s="96"/>
      <c r="Z125" s="96"/>
    </row>
    <row r="126" spans="1:26" ht="15.75" customHeight="1">
      <c r="A126" s="96"/>
      <c r="B126" s="96"/>
      <c r="C126" s="574"/>
      <c r="D126" s="2227"/>
      <c r="E126" s="2227"/>
      <c r="F126" s="574"/>
      <c r="G126" s="96"/>
      <c r="H126" s="574"/>
      <c r="I126" s="2228"/>
      <c r="J126" s="2228"/>
      <c r="K126" s="2228"/>
      <c r="L126" s="2228"/>
      <c r="M126" s="574"/>
      <c r="N126" s="574"/>
      <c r="O126" s="2228"/>
      <c r="P126" s="2228"/>
      <c r="Q126" s="2228"/>
      <c r="R126" s="2228"/>
      <c r="S126" s="574"/>
      <c r="T126" s="574"/>
      <c r="U126" s="2229"/>
      <c r="V126" s="2229"/>
      <c r="W126" s="2229"/>
      <c r="X126" s="2229"/>
      <c r="Y126" s="96"/>
      <c r="Z126" s="96"/>
    </row>
    <row r="127" spans="1:26" ht="15.75" customHeight="1">
      <c r="A127" s="96"/>
      <c r="B127" s="96"/>
      <c r="C127" s="574"/>
      <c r="D127" s="2227"/>
      <c r="E127" s="2227"/>
      <c r="F127" s="574"/>
      <c r="G127" s="96"/>
      <c r="H127" s="574"/>
      <c r="I127" s="2228"/>
      <c r="J127" s="2228"/>
      <c r="K127" s="2228"/>
      <c r="L127" s="2228"/>
      <c r="M127" s="574"/>
      <c r="N127" s="574"/>
      <c r="O127" s="2228"/>
      <c r="P127" s="2228"/>
      <c r="Q127" s="2228"/>
      <c r="R127" s="2228"/>
      <c r="S127" s="574"/>
      <c r="T127" s="574"/>
      <c r="U127" s="2229"/>
      <c r="V127" s="2229"/>
      <c r="W127" s="2229"/>
      <c r="X127" s="2229"/>
      <c r="Y127" s="96"/>
      <c r="Z127" s="96"/>
    </row>
    <row r="128" spans="1:26" ht="15.75" customHeight="1">
      <c r="A128" s="96"/>
      <c r="B128" s="96"/>
      <c r="C128" s="574"/>
      <c r="D128" s="2227"/>
      <c r="E128" s="2227"/>
      <c r="F128" s="574"/>
      <c r="G128" s="96"/>
      <c r="H128" s="574"/>
      <c r="I128" s="2228"/>
      <c r="J128" s="2228"/>
      <c r="K128" s="2228"/>
      <c r="L128" s="2228"/>
      <c r="M128" s="574"/>
      <c r="N128" s="574"/>
      <c r="O128" s="2228"/>
      <c r="P128" s="2228"/>
      <c r="Q128" s="2228"/>
      <c r="R128" s="2228"/>
      <c r="S128" s="574"/>
      <c r="T128" s="574"/>
      <c r="U128" s="2229"/>
      <c r="V128" s="2229"/>
      <c r="W128" s="2229"/>
      <c r="X128" s="2229"/>
      <c r="Y128" s="96"/>
      <c r="Z128" s="96"/>
    </row>
    <row r="129" spans="1:26" ht="15.75" customHeight="1">
      <c r="A129" s="96"/>
      <c r="B129" s="96"/>
      <c r="C129" s="574"/>
      <c r="D129" s="96"/>
      <c r="E129" s="96"/>
      <c r="F129" s="574"/>
      <c r="G129" s="96"/>
      <c r="H129" s="574"/>
      <c r="I129" s="96"/>
      <c r="J129" s="96"/>
      <c r="K129" s="96"/>
      <c r="L129" s="96"/>
      <c r="M129" s="574"/>
      <c r="N129" s="574"/>
      <c r="O129" s="574"/>
      <c r="P129" s="96"/>
      <c r="Q129" s="96"/>
      <c r="R129" s="574"/>
      <c r="S129" s="574"/>
      <c r="T129" s="574"/>
      <c r="U129" s="96"/>
      <c r="V129" s="96"/>
      <c r="W129" s="96"/>
      <c r="X129" s="96"/>
      <c r="Y129" s="96"/>
      <c r="Z129" s="96"/>
    </row>
    <row r="130" spans="1:26" ht="15.75" customHeight="1">
      <c r="A130" s="96"/>
      <c r="B130" s="96"/>
      <c r="C130" s="574"/>
      <c r="D130" s="96"/>
      <c r="E130" s="96"/>
      <c r="F130" s="574"/>
      <c r="G130" s="96"/>
      <c r="H130" s="574"/>
      <c r="I130" s="96"/>
      <c r="J130" s="96"/>
      <c r="K130" s="96"/>
      <c r="L130" s="96"/>
      <c r="M130" s="574"/>
      <c r="N130" s="574"/>
      <c r="O130" s="574"/>
      <c r="P130" s="96"/>
      <c r="Q130" s="96"/>
      <c r="R130" s="574"/>
      <c r="S130" s="574"/>
      <c r="T130" s="574"/>
      <c r="U130" s="96"/>
      <c r="V130" s="96"/>
      <c r="W130" s="96"/>
      <c r="X130" s="96"/>
      <c r="Y130" s="96"/>
      <c r="Z130" s="96"/>
    </row>
    <row r="131" spans="1:26" ht="15.75" customHeight="1">
      <c r="A131" s="96"/>
      <c r="B131" s="96"/>
      <c r="C131" s="574"/>
      <c r="D131" s="96"/>
      <c r="E131" s="96"/>
      <c r="F131" s="574"/>
      <c r="G131" s="96"/>
      <c r="H131" s="574"/>
      <c r="I131" s="96"/>
      <c r="J131" s="96"/>
      <c r="K131" s="96"/>
      <c r="L131" s="96"/>
      <c r="M131" s="574"/>
      <c r="N131" s="574"/>
      <c r="O131" s="574"/>
      <c r="P131" s="96"/>
      <c r="Q131" s="96"/>
      <c r="R131" s="574"/>
      <c r="S131" s="574"/>
      <c r="T131" s="574"/>
      <c r="U131" s="96"/>
      <c r="V131" s="96"/>
      <c r="W131" s="96"/>
      <c r="X131" s="96"/>
      <c r="Y131" s="96"/>
      <c r="Z131" s="96"/>
    </row>
    <row r="132" spans="1:26" ht="15.75" customHeight="1">
      <c r="A132" s="96"/>
      <c r="B132" s="96"/>
      <c r="C132" s="574"/>
      <c r="D132" s="96"/>
      <c r="E132" s="96"/>
      <c r="F132" s="574"/>
      <c r="G132" s="96"/>
      <c r="H132" s="574"/>
      <c r="I132" s="96"/>
      <c r="J132" s="96"/>
      <c r="K132" s="96"/>
      <c r="L132" s="96"/>
      <c r="M132" s="574"/>
      <c r="N132" s="574"/>
      <c r="O132" s="574"/>
      <c r="P132" s="96"/>
      <c r="Q132" s="96"/>
      <c r="R132" s="574"/>
      <c r="S132" s="574"/>
      <c r="T132" s="574"/>
      <c r="U132" s="96"/>
      <c r="V132" s="96"/>
      <c r="W132" s="96"/>
      <c r="X132" s="96"/>
      <c r="Y132" s="96"/>
      <c r="Z132" s="96"/>
    </row>
    <row r="133" spans="1:26" ht="15.75" customHeight="1">
      <c r="A133" s="96"/>
      <c r="B133" s="96"/>
      <c r="C133" s="96"/>
      <c r="D133" s="96"/>
      <c r="E133" s="96"/>
      <c r="F133" s="96"/>
      <c r="G133" s="96"/>
      <c r="H133" s="574"/>
      <c r="I133" s="2228"/>
      <c r="J133" s="2228"/>
      <c r="K133" s="2228"/>
      <c r="L133" s="2228"/>
      <c r="M133" s="574"/>
      <c r="N133" s="574"/>
      <c r="O133" s="2228"/>
      <c r="P133" s="2228"/>
      <c r="Q133" s="2228"/>
      <c r="R133" s="2228"/>
      <c r="S133" s="574"/>
      <c r="T133" s="574"/>
      <c r="U133" s="2228"/>
      <c r="V133" s="2228"/>
      <c r="W133" s="2228"/>
      <c r="X133" s="2228"/>
      <c r="Y133" s="96"/>
      <c r="Z133" s="96"/>
    </row>
    <row r="134" spans="1:26" ht="15.75" customHeight="1">
      <c r="A134" s="96"/>
      <c r="B134" s="96"/>
      <c r="C134" s="96"/>
      <c r="D134" s="96"/>
      <c r="E134" s="96"/>
      <c r="F134" s="96"/>
      <c r="G134" s="96"/>
      <c r="H134" s="96"/>
      <c r="I134" s="96"/>
      <c r="J134" s="96"/>
      <c r="K134" s="96"/>
      <c r="L134" s="96"/>
      <c r="M134" s="96"/>
      <c r="N134" s="96"/>
      <c r="O134" s="96"/>
      <c r="P134" s="96"/>
      <c r="Q134" s="96"/>
      <c r="R134" s="96"/>
      <c r="S134" s="96"/>
      <c r="T134" s="96"/>
      <c r="U134" s="96"/>
      <c r="V134" s="96"/>
      <c r="W134" s="96"/>
      <c r="X134" s="96"/>
      <c r="Y134" s="96"/>
      <c r="Z134" s="96"/>
    </row>
    <row r="135" spans="1:26" ht="15.75" customHeight="1">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row>
    <row r="136" spans="1:26" ht="15.75" customHeight="1">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row>
    <row r="137" spans="1:26" ht="15.75" customHeight="1">
      <c r="A137" s="96"/>
      <c r="B137" s="96"/>
      <c r="C137" s="96"/>
      <c r="D137" s="96"/>
      <c r="E137" s="96"/>
      <c r="F137" s="96"/>
      <c r="G137" s="96"/>
      <c r="H137" s="96"/>
      <c r="I137" s="2223"/>
      <c r="J137" s="2223"/>
      <c r="K137" s="2223"/>
      <c r="L137" s="2223"/>
      <c r="M137" s="2223"/>
      <c r="N137" s="574"/>
      <c r="O137" s="96"/>
      <c r="P137" s="96"/>
      <c r="Q137" s="96"/>
      <c r="R137" s="96"/>
      <c r="S137" s="96"/>
      <c r="T137" s="96"/>
      <c r="U137" s="96"/>
      <c r="V137" s="96"/>
      <c r="W137" s="96"/>
      <c r="X137" s="96"/>
      <c r="Y137" s="96"/>
      <c r="Z137" s="96"/>
    </row>
    <row r="138" spans="1:26" ht="15.75" customHeight="1">
      <c r="A138" s="96"/>
      <c r="B138" s="96"/>
      <c r="C138" s="96"/>
      <c r="D138" s="96"/>
      <c r="E138" s="96"/>
      <c r="F138" s="96"/>
      <c r="G138" s="96"/>
      <c r="H138" s="96"/>
      <c r="I138" s="96"/>
      <c r="J138" s="96"/>
      <c r="K138" s="2227"/>
      <c r="L138" s="2227"/>
      <c r="M138" s="2227"/>
      <c r="N138" s="2227"/>
      <c r="O138" s="2227"/>
      <c r="P138" s="2227"/>
      <c r="Q138" s="96"/>
      <c r="R138" s="96"/>
      <c r="S138" s="96"/>
      <c r="T138" s="96"/>
      <c r="U138" s="96"/>
      <c r="V138" s="96"/>
      <c r="W138" s="96"/>
      <c r="X138" s="96"/>
      <c r="Y138" s="96"/>
      <c r="Z138" s="96"/>
    </row>
    <row r="139" spans="1:26" ht="15.75" customHeight="1">
      <c r="A139" s="96"/>
      <c r="B139" s="96"/>
      <c r="C139" s="96"/>
      <c r="D139" s="96"/>
      <c r="E139" s="96"/>
      <c r="F139" s="96"/>
      <c r="G139" s="96"/>
      <c r="H139" s="2230"/>
      <c r="I139" s="2230"/>
      <c r="J139" s="2230"/>
      <c r="K139" s="2230"/>
      <c r="L139" s="2230"/>
      <c r="M139" s="2230"/>
      <c r="N139" s="2230"/>
      <c r="O139" s="2230"/>
      <c r="P139" s="2230"/>
      <c r="Q139" s="2230"/>
      <c r="R139" s="2230"/>
      <c r="S139" s="2230"/>
      <c r="T139" s="2230"/>
      <c r="U139" s="2230"/>
      <c r="V139" s="2230"/>
      <c r="W139" s="2230"/>
      <c r="X139" s="2230"/>
      <c r="Y139" s="2230"/>
      <c r="Z139" s="2230"/>
    </row>
    <row r="140" spans="1:26">
      <c r="H140" s="2231"/>
      <c r="I140" s="2231"/>
      <c r="J140" s="2231"/>
      <c r="K140" s="2231"/>
      <c r="L140" s="2231"/>
      <c r="M140" s="2231"/>
      <c r="N140" s="2231"/>
      <c r="O140" s="2231"/>
      <c r="P140" s="2231"/>
      <c r="Q140" s="2231"/>
      <c r="R140" s="2231"/>
      <c r="S140" s="2231"/>
      <c r="T140" s="2231"/>
      <c r="U140" s="2231"/>
      <c r="V140" s="2231"/>
      <c r="W140" s="2231"/>
      <c r="X140" s="2231"/>
      <c r="Y140" s="2231"/>
      <c r="Z140" s="2231"/>
    </row>
    <row r="141" spans="1:26" ht="13.5" customHeight="1">
      <c r="A141" s="96"/>
      <c r="B141" s="96"/>
      <c r="C141" s="96"/>
      <c r="D141" s="96"/>
      <c r="E141" s="2230"/>
      <c r="F141" s="2230"/>
      <c r="G141" s="2230"/>
      <c r="H141" s="2230"/>
      <c r="I141" s="2230"/>
      <c r="J141" s="2230"/>
      <c r="K141" s="2230"/>
      <c r="L141" s="2230"/>
      <c r="M141" s="2230"/>
      <c r="N141" s="2230"/>
      <c r="O141" s="2230"/>
      <c r="P141" s="2230"/>
      <c r="Q141" s="2230"/>
      <c r="R141" s="2230"/>
      <c r="S141" s="2230"/>
      <c r="T141" s="2230"/>
      <c r="U141" s="2230"/>
      <c r="V141" s="2230"/>
      <c r="W141" s="2230"/>
      <c r="X141" s="2230"/>
      <c r="Y141" s="2230"/>
      <c r="Z141" s="2230"/>
    </row>
    <row r="142" spans="1:26">
      <c r="A142" s="96"/>
      <c r="B142" s="96"/>
      <c r="C142" s="96"/>
      <c r="D142" s="96"/>
      <c r="E142" s="2232"/>
      <c r="F142" s="2232"/>
      <c r="G142" s="2232"/>
      <c r="H142" s="2232"/>
      <c r="I142" s="2232"/>
      <c r="J142" s="2232"/>
      <c r="K142" s="2232"/>
      <c r="L142" s="2232"/>
      <c r="M142" s="2232"/>
      <c r="N142" s="2232"/>
      <c r="O142" s="2232"/>
      <c r="P142" s="2232"/>
      <c r="Q142" s="2232"/>
      <c r="R142" s="2232"/>
      <c r="S142" s="2232"/>
      <c r="T142" s="2232"/>
      <c r="U142" s="2232"/>
      <c r="V142" s="2232"/>
      <c r="W142" s="2232"/>
      <c r="X142" s="2232"/>
      <c r="Y142" s="2232"/>
      <c r="Z142" s="2232"/>
    </row>
    <row r="143" spans="1:26">
      <c r="A143" s="96"/>
      <c r="B143" s="96"/>
      <c r="C143" s="96"/>
      <c r="D143" s="96"/>
      <c r="E143" s="96"/>
      <c r="F143" s="96"/>
      <c r="G143" s="96"/>
      <c r="H143" s="96"/>
      <c r="I143" s="96"/>
      <c r="J143" s="96"/>
      <c r="K143" s="96"/>
      <c r="L143" s="96"/>
      <c r="M143" s="96"/>
      <c r="N143" s="96"/>
      <c r="O143" s="96"/>
      <c r="P143" s="96"/>
      <c r="Q143" s="96"/>
      <c r="R143" s="96"/>
      <c r="S143" s="96"/>
      <c r="T143" s="96"/>
      <c r="U143" s="96"/>
      <c r="V143" s="96"/>
      <c r="W143" s="96"/>
      <c r="X143" s="96"/>
      <c r="Y143" s="96"/>
      <c r="Z143" s="96"/>
    </row>
    <row r="144" spans="1:26" ht="15.75" customHeight="1">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row>
    <row r="145" spans="1:27" ht="15.75" customHeight="1">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row>
    <row r="146" spans="1:27" ht="18.75" customHeight="1">
      <c r="A146" s="2227"/>
      <c r="B146" s="2227"/>
      <c r="C146" s="2227"/>
      <c r="D146" s="2227"/>
      <c r="E146" s="2227"/>
      <c r="F146" s="2227"/>
      <c r="G146" s="2227"/>
      <c r="H146" s="2227"/>
      <c r="I146" s="2227"/>
      <c r="J146" s="2227"/>
      <c r="K146" s="2227"/>
      <c r="L146" s="2227"/>
      <c r="M146" s="2227"/>
      <c r="N146" s="2227"/>
      <c r="O146" s="2227"/>
      <c r="P146" s="2227"/>
      <c r="Q146" s="2227"/>
      <c r="R146" s="2227"/>
      <c r="S146" s="2227"/>
      <c r="T146" s="2227"/>
      <c r="U146" s="2227"/>
      <c r="V146" s="2227"/>
      <c r="W146" s="2227"/>
      <c r="X146" s="2227"/>
      <c r="Y146" s="2227"/>
      <c r="Z146" s="2227"/>
      <c r="AA146" s="89"/>
    </row>
    <row r="147" spans="1:27" ht="15.75" customHeight="1">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89"/>
    </row>
    <row r="148" spans="1:27" ht="15.75" customHeight="1">
      <c r="A148" s="96"/>
      <c r="B148" s="96"/>
      <c r="C148" s="96"/>
      <c r="D148" s="96"/>
      <c r="E148" s="96"/>
      <c r="F148" s="89"/>
      <c r="G148" s="96"/>
      <c r="H148" s="96"/>
      <c r="I148" s="96"/>
      <c r="J148" s="96"/>
      <c r="K148" s="96"/>
      <c r="L148" s="96"/>
      <c r="M148" s="96"/>
      <c r="N148" s="96"/>
      <c r="O148" s="96"/>
      <c r="P148" s="96"/>
      <c r="Q148" s="96"/>
      <c r="R148" s="96"/>
      <c r="S148" s="96"/>
      <c r="T148" s="96"/>
      <c r="U148" s="96"/>
      <c r="V148" s="96"/>
      <c r="W148" s="96"/>
      <c r="X148" s="96"/>
      <c r="Y148" s="96"/>
      <c r="Z148" s="96"/>
      <c r="AA148" s="89"/>
    </row>
    <row r="149" spans="1:27" ht="15.75" customHeight="1">
      <c r="A149" s="96"/>
      <c r="B149" s="96"/>
      <c r="C149" s="96"/>
      <c r="D149" s="96"/>
      <c r="E149" s="96"/>
      <c r="F149" s="89"/>
      <c r="G149" s="89"/>
      <c r="H149" s="96"/>
      <c r="I149" s="96"/>
      <c r="J149" s="96"/>
      <c r="K149" s="89"/>
      <c r="L149" s="96"/>
      <c r="M149" s="96"/>
      <c r="N149" s="96"/>
      <c r="O149" s="96"/>
      <c r="P149" s="96"/>
      <c r="Q149" s="96"/>
      <c r="R149" s="96"/>
      <c r="S149" s="96"/>
      <c r="T149" s="96"/>
      <c r="U149" s="96"/>
      <c r="V149" s="96"/>
      <c r="W149" s="96"/>
      <c r="X149" s="96"/>
      <c r="Y149" s="96"/>
      <c r="Z149" s="96"/>
      <c r="AA149" s="89"/>
    </row>
    <row r="150" spans="1:27" ht="15.75" customHeight="1">
      <c r="A150" s="96"/>
      <c r="B150" s="96"/>
      <c r="C150" s="96"/>
      <c r="D150" s="96"/>
      <c r="E150" s="96"/>
      <c r="F150" s="96"/>
      <c r="G150" s="96"/>
      <c r="H150" s="96"/>
      <c r="I150" s="2223"/>
      <c r="J150" s="2223"/>
      <c r="K150" s="2223"/>
      <c r="L150" s="2223"/>
      <c r="M150" s="577"/>
      <c r="N150" s="96"/>
      <c r="O150" s="96"/>
      <c r="P150" s="96"/>
      <c r="Q150" s="96"/>
      <c r="R150" s="96"/>
      <c r="S150" s="96"/>
      <c r="T150" s="96"/>
      <c r="U150" s="96"/>
      <c r="V150" s="96"/>
      <c r="W150" s="96"/>
      <c r="X150" s="96"/>
      <c r="Y150" s="96"/>
      <c r="Z150" s="96"/>
      <c r="AA150" s="89"/>
    </row>
    <row r="151" spans="1:27" ht="15.75" customHeight="1">
      <c r="A151" s="96"/>
      <c r="B151" s="96"/>
      <c r="C151" s="96"/>
      <c r="D151" s="96"/>
      <c r="E151" s="96"/>
      <c r="F151" s="96"/>
      <c r="G151" s="96"/>
      <c r="H151" s="96"/>
      <c r="I151" s="2223"/>
      <c r="J151" s="2223"/>
      <c r="K151" s="2223"/>
      <c r="L151" s="2223"/>
      <c r="M151" s="577"/>
      <c r="N151" s="96"/>
      <c r="O151" s="96"/>
      <c r="P151" s="96"/>
      <c r="Q151" s="96"/>
      <c r="R151" s="96"/>
      <c r="S151" s="96"/>
      <c r="T151" s="96"/>
      <c r="U151" s="96"/>
      <c r="V151" s="96"/>
      <c r="W151" s="96"/>
      <c r="X151" s="96"/>
      <c r="Y151" s="96"/>
      <c r="Z151" s="96"/>
      <c r="AA151" s="89"/>
    </row>
    <row r="152" spans="1:27" ht="15.75" customHeight="1">
      <c r="A152" s="96"/>
      <c r="B152" s="96"/>
      <c r="C152" s="96"/>
      <c r="D152" s="96"/>
      <c r="E152" s="96"/>
      <c r="F152" s="96"/>
      <c r="G152" s="96"/>
      <c r="H152" s="96"/>
      <c r="I152" s="2223"/>
      <c r="J152" s="2223"/>
      <c r="K152" s="2223"/>
      <c r="L152" s="2223"/>
      <c r="M152" s="577"/>
      <c r="N152" s="96"/>
      <c r="O152" s="96"/>
      <c r="P152" s="96"/>
      <c r="Q152" s="96"/>
      <c r="R152" s="96"/>
      <c r="S152" s="96"/>
      <c r="T152" s="96"/>
      <c r="U152" s="96"/>
      <c r="V152" s="96"/>
      <c r="W152" s="96"/>
      <c r="X152" s="96"/>
      <c r="Y152" s="96"/>
      <c r="Z152" s="96"/>
      <c r="AA152" s="89"/>
    </row>
    <row r="153" spans="1:27" ht="15.75" customHeight="1">
      <c r="A153" s="96"/>
      <c r="B153" s="96"/>
      <c r="C153" s="96"/>
      <c r="D153" s="96"/>
      <c r="E153" s="96"/>
      <c r="F153" s="96"/>
      <c r="G153" s="96"/>
      <c r="H153" s="96"/>
      <c r="I153" s="2223"/>
      <c r="J153" s="2223"/>
      <c r="K153" s="2223"/>
      <c r="L153" s="2223"/>
      <c r="M153" s="577"/>
      <c r="N153" s="96"/>
      <c r="O153" s="96"/>
      <c r="P153" s="96"/>
      <c r="Q153" s="96"/>
      <c r="R153" s="96"/>
      <c r="S153" s="96"/>
      <c r="T153" s="96"/>
      <c r="U153" s="96"/>
      <c r="V153" s="96"/>
      <c r="W153" s="96"/>
      <c r="X153" s="96"/>
      <c r="Y153" s="96"/>
      <c r="Z153" s="96"/>
      <c r="AA153" s="89"/>
    </row>
    <row r="154" spans="1:27" ht="15.75" customHeight="1">
      <c r="A154" s="96"/>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c r="Z154" s="96"/>
      <c r="AA154" s="89"/>
    </row>
    <row r="155" spans="1:27" ht="15.75" customHeight="1">
      <c r="A155" s="96"/>
      <c r="B155" s="96"/>
      <c r="C155" s="2227"/>
      <c r="D155" s="2227"/>
      <c r="E155" s="2227"/>
      <c r="F155" s="2227"/>
      <c r="G155" s="574"/>
      <c r="H155" s="2227"/>
      <c r="I155" s="2227"/>
      <c r="J155" s="2227"/>
      <c r="K155" s="2227"/>
      <c r="L155" s="2227"/>
      <c r="M155" s="2227"/>
      <c r="N155" s="2227"/>
      <c r="O155" s="2227"/>
      <c r="P155" s="2227"/>
      <c r="Q155" s="2227"/>
      <c r="R155" s="2227"/>
      <c r="S155" s="2227"/>
      <c r="T155" s="2227"/>
      <c r="U155" s="574"/>
      <c r="V155" s="574"/>
      <c r="W155" s="2227"/>
      <c r="X155" s="2227"/>
      <c r="Y155" s="2227"/>
      <c r="Z155" s="96"/>
      <c r="AA155" s="89"/>
    </row>
    <row r="156" spans="1:27" ht="15.75" customHeight="1">
      <c r="A156" s="96"/>
      <c r="B156" s="96"/>
      <c r="C156" s="574"/>
      <c r="D156" s="2225"/>
      <c r="E156" s="2225"/>
      <c r="F156" s="574"/>
      <c r="G156" s="574"/>
      <c r="H156" s="96"/>
      <c r="I156" s="96"/>
      <c r="J156" s="96"/>
      <c r="K156" s="89"/>
      <c r="L156" s="96"/>
      <c r="M156" s="96"/>
      <c r="N156" s="96"/>
      <c r="O156" s="96"/>
      <c r="P156" s="96"/>
      <c r="Q156" s="89"/>
      <c r="R156" s="89"/>
      <c r="S156" s="89"/>
      <c r="T156" s="89"/>
      <c r="U156" s="574"/>
      <c r="V156" s="574"/>
      <c r="W156" s="2226"/>
      <c r="X156" s="2226"/>
      <c r="Y156" s="2226"/>
      <c r="Z156" s="96"/>
      <c r="AA156" s="89"/>
    </row>
    <row r="157" spans="1:27" ht="15.75" customHeight="1">
      <c r="A157" s="96"/>
      <c r="B157" s="96"/>
      <c r="C157" s="574"/>
      <c r="D157" s="2225"/>
      <c r="E157" s="2225"/>
      <c r="F157" s="574"/>
      <c r="G157" s="574"/>
      <c r="H157" s="96"/>
      <c r="I157" s="96"/>
      <c r="J157" s="96"/>
      <c r="K157" s="89"/>
      <c r="L157" s="96"/>
      <c r="M157" s="96"/>
      <c r="N157" s="96"/>
      <c r="O157" s="96"/>
      <c r="P157" s="96"/>
      <c r="Q157" s="89"/>
      <c r="R157" s="89"/>
      <c r="S157" s="89"/>
      <c r="T157" s="89"/>
      <c r="U157" s="574"/>
      <c r="V157" s="574"/>
      <c r="W157" s="2226"/>
      <c r="X157" s="2226"/>
      <c r="Y157" s="2226"/>
      <c r="Z157" s="96"/>
      <c r="AA157" s="89"/>
    </row>
    <row r="158" spans="1:27" ht="15.75" customHeight="1">
      <c r="A158" s="96"/>
      <c r="B158" s="96"/>
      <c r="C158" s="574"/>
      <c r="D158" s="2225"/>
      <c r="E158" s="2225"/>
      <c r="F158" s="574"/>
      <c r="G158" s="574"/>
      <c r="H158" s="96"/>
      <c r="I158" s="96"/>
      <c r="J158" s="96"/>
      <c r="K158" s="89"/>
      <c r="L158" s="96"/>
      <c r="M158" s="96"/>
      <c r="N158" s="96"/>
      <c r="O158" s="96"/>
      <c r="P158" s="96"/>
      <c r="Q158" s="89"/>
      <c r="R158" s="89"/>
      <c r="S158" s="89"/>
      <c r="T158" s="89"/>
      <c r="U158" s="574"/>
      <c r="V158" s="574"/>
      <c r="W158" s="2226"/>
      <c r="X158" s="2226"/>
      <c r="Y158" s="2226"/>
      <c r="Z158" s="96"/>
      <c r="AA158" s="89"/>
    </row>
    <row r="159" spans="1:27" ht="15.75" customHeight="1">
      <c r="A159" s="96"/>
      <c r="B159" s="96"/>
      <c r="C159" s="574"/>
      <c r="D159" s="2225"/>
      <c r="E159" s="2225"/>
      <c r="F159" s="574"/>
      <c r="G159" s="574"/>
      <c r="H159" s="96"/>
      <c r="I159" s="96"/>
      <c r="J159" s="96"/>
      <c r="K159" s="89"/>
      <c r="L159" s="96"/>
      <c r="M159" s="96"/>
      <c r="N159" s="96"/>
      <c r="O159" s="96"/>
      <c r="P159" s="96"/>
      <c r="Q159" s="89"/>
      <c r="R159" s="89"/>
      <c r="S159" s="89"/>
      <c r="T159" s="89"/>
      <c r="U159" s="574"/>
      <c r="V159" s="574"/>
      <c r="W159" s="2226"/>
      <c r="X159" s="2226"/>
      <c r="Y159" s="2226"/>
      <c r="Z159" s="96"/>
      <c r="AA159" s="89"/>
    </row>
    <row r="160" spans="1:27" ht="15.75" customHeight="1">
      <c r="A160" s="96"/>
      <c r="B160" s="96"/>
      <c r="C160" s="574"/>
      <c r="D160" s="2225"/>
      <c r="E160" s="2225"/>
      <c r="F160" s="574"/>
      <c r="G160" s="574"/>
      <c r="H160" s="96"/>
      <c r="I160" s="96"/>
      <c r="J160" s="96"/>
      <c r="K160" s="89"/>
      <c r="L160" s="96"/>
      <c r="M160" s="96"/>
      <c r="N160" s="96"/>
      <c r="O160" s="96"/>
      <c r="P160" s="96"/>
      <c r="Q160" s="89"/>
      <c r="R160" s="89"/>
      <c r="S160" s="89"/>
      <c r="T160" s="89"/>
      <c r="U160" s="574"/>
      <c r="V160" s="574"/>
      <c r="W160" s="2226"/>
      <c r="X160" s="2226"/>
      <c r="Y160" s="2226"/>
      <c r="Z160" s="96"/>
      <c r="AA160" s="89"/>
    </row>
    <row r="161" spans="1:27" ht="15.75" customHeight="1">
      <c r="A161" s="96"/>
      <c r="B161" s="96"/>
      <c r="C161" s="574"/>
      <c r="D161" s="2225"/>
      <c r="E161" s="2225"/>
      <c r="F161" s="574"/>
      <c r="G161" s="574"/>
      <c r="H161" s="96"/>
      <c r="I161" s="96"/>
      <c r="J161" s="96"/>
      <c r="K161" s="89"/>
      <c r="L161" s="96"/>
      <c r="M161" s="96"/>
      <c r="N161" s="96"/>
      <c r="O161" s="96"/>
      <c r="P161" s="96"/>
      <c r="Q161" s="89"/>
      <c r="R161" s="89"/>
      <c r="S161" s="89"/>
      <c r="T161" s="89"/>
      <c r="U161" s="574"/>
      <c r="V161" s="574"/>
      <c r="W161" s="2226"/>
      <c r="X161" s="2226"/>
      <c r="Y161" s="2226"/>
      <c r="Z161" s="96"/>
      <c r="AA161" s="89"/>
    </row>
    <row r="162" spans="1:27" ht="15.75" customHeight="1">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89"/>
    </row>
    <row r="163" spans="1:27" ht="15.75" customHeight="1">
      <c r="A163" s="96"/>
      <c r="B163" s="96"/>
      <c r="C163" s="96"/>
      <c r="D163" s="96"/>
      <c r="E163" s="2224"/>
      <c r="F163" s="2224"/>
      <c r="G163" s="2224"/>
      <c r="H163" s="2224"/>
      <c r="I163" s="2224"/>
      <c r="J163" s="2224"/>
      <c r="K163" s="2224"/>
      <c r="L163" s="2224"/>
      <c r="M163" s="2224"/>
      <c r="N163" s="2224"/>
      <c r="O163" s="2224"/>
      <c r="P163" s="2224"/>
      <c r="Q163" s="2224"/>
      <c r="R163" s="2224"/>
      <c r="S163" s="2224"/>
      <c r="T163" s="2224"/>
      <c r="U163" s="2224"/>
      <c r="V163" s="2224"/>
      <c r="W163" s="2224"/>
      <c r="X163" s="2224"/>
      <c r="Y163" s="2224"/>
      <c r="Z163" s="2224"/>
      <c r="AA163" s="89"/>
    </row>
    <row r="164" spans="1:27" ht="15.75" customHeight="1">
      <c r="A164" s="96"/>
      <c r="B164" s="96"/>
      <c r="C164" s="96"/>
      <c r="D164" s="96"/>
      <c r="E164" s="2224"/>
      <c r="F164" s="2224"/>
      <c r="G164" s="2224"/>
      <c r="H164" s="2224"/>
      <c r="I164" s="2224"/>
      <c r="J164" s="2224"/>
      <c r="K164" s="2224"/>
      <c r="L164" s="2224"/>
      <c r="M164" s="2224"/>
      <c r="N164" s="2224"/>
      <c r="O164" s="2224"/>
      <c r="P164" s="2224"/>
      <c r="Q164" s="2224"/>
      <c r="R164" s="2224"/>
      <c r="S164" s="2224"/>
      <c r="T164" s="2224"/>
      <c r="U164" s="2224"/>
      <c r="V164" s="2224"/>
      <c r="W164" s="2224"/>
      <c r="X164" s="2224"/>
      <c r="Y164" s="2224"/>
      <c r="Z164" s="2224"/>
      <c r="AA164" s="89"/>
    </row>
    <row r="165" spans="1:27" ht="15.75" customHeight="1">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89"/>
    </row>
    <row r="166" spans="1:27" ht="15.75" customHeight="1">
      <c r="A166" s="96"/>
      <c r="B166" s="96"/>
      <c r="C166" s="96"/>
      <c r="D166" s="96"/>
      <c r="E166" s="2224"/>
      <c r="F166" s="2224"/>
      <c r="G166" s="2224"/>
      <c r="H166" s="2224"/>
      <c r="I166" s="2224"/>
      <c r="J166" s="2224"/>
      <c r="K166" s="2224"/>
      <c r="L166" s="2224"/>
      <c r="M166" s="2224"/>
      <c r="N166" s="2224"/>
      <c r="O166" s="2224"/>
      <c r="P166" s="2224"/>
      <c r="Q166" s="2224"/>
      <c r="R166" s="2224"/>
      <c r="S166" s="2224"/>
      <c r="T166" s="2224"/>
      <c r="U166" s="2224"/>
      <c r="V166" s="2224"/>
      <c r="W166" s="2224"/>
      <c r="X166" s="2224"/>
      <c r="Y166" s="2224"/>
      <c r="Z166" s="2224"/>
      <c r="AA166" s="89"/>
    </row>
    <row r="167" spans="1:27" ht="15.75" customHeight="1">
      <c r="A167" s="96"/>
      <c r="B167" s="96"/>
      <c r="C167" s="96"/>
      <c r="D167" s="96"/>
      <c r="E167" s="2224"/>
      <c r="F167" s="2224"/>
      <c r="G167" s="2224"/>
      <c r="H167" s="2224"/>
      <c r="I167" s="2224"/>
      <c r="J167" s="2224"/>
      <c r="K167" s="2224"/>
      <c r="L167" s="2224"/>
      <c r="M167" s="2224"/>
      <c r="N167" s="2224"/>
      <c r="O167" s="2224"/>
      <c r="P167" s="2224"/>
      <c r="Q167" s="2224"/>
      <c r="R167" s="2224"/>
      <c r="S167" s="2224"/>
      <c r="T167" s="2224"/>
      <c r="U167" s="2224"/>
      <c r="V167" s="2224"/>
      <c r="W167" s="2224"/>
      <c r="X167" s="2224"/>
      <c r="Y167" s="2224"/>
      <c r="Z167" s="2224"/>
      <c r="AA167" s="89"/>
    </row>
    <row r="168" spans="1:27" ht="15.75" customHeight="1">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c r="AA168" s="89"/>
    </row>
    <row r="169" spans="1:27" ht="15.75" customHeight="1">
      <c r="A169" s="285"/>
      <c r="B169" s="285"/>
      <c r="C169" s="285"/>
      <c r="D169" s="285"/>
      <c r="E169" s="285"/>
      <c r="F169" s="285"/>
      <c r="G169" s="285"/>
      <c r="H169" s="285"/>
      <c r="I169" s="285"/>
      <c r="J169" s="285"/>
      <c r="K169" s="285"/>
      <c r="L169" s="285"/>
      <c r="M169" s="285"/>
      <c r="N169" s="285"/>
      <c r="O169" s="285"/>
      <c r="P169" s="285"/>
      <c r="Q169" s="285"/>
      <c r="R169" s="285"/>
      <c r="S169" s="285"/>
      <c r="T169" s="285"/>
      <c r="U169" s="285"/>
      <c r="V169" s="285"/>
      <c r="W169" s="285"/>
      <c r="X169" s="285"/>
      <c r="Y169" s="285"/>
      <c r="Z169" s="285"/>
    </row>
    <row r="170" spans="1:27" ht="15.75" customHeight="1">
      <c r="A170" s="285"/>
      <c r="B170" s="285"/>
      <c r="C170" s="285"/>
      <c r="D170" s="285"/>
      <c r="E170" s="285"/>
      <c r="F170" s="285"/>
      <c r="G170" s="285"/>
      <c r="H170" s="285"/>
      <c r="I170" s="285"/>
      <c r="J170" s="285"/>
      <c r="K170" s="285"/>
      <c r="L170" s="285"/>
      <c r="M170" s="285"/>
      <c r="N170" s="285"/>
      <c r="O170" s="285"/>
      <c r="P170" s="285"/>
      <c r="Q170" s="285"/>
      <c r="R170" s="285"/>
      <c r="S170" s="285"/>
      <c r="T170" s="285"/>
      <c r="U170" s="285"/>
      <c r="V170" s="285"/>
      <c r="W170" s="285"/>
      <c r="X170" s="285"/>
      <c r="Y170" s="285"/>
      <c r="Z170" s="285"/>
    </row>
    <row r="171" spans="1:27" ht="15.75" customHeight="1">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row>
    <row r="172" spans="1:27" ht="18.75" customHeight="1">
      <c r="A172" s="2227"/>
      <c r="B172" s="2227"/>
      <c r="C172" s="2227"/>
      <c r="D172" s="2227"/>
      <c r="E172" s="2227"/>
      <c r="F172" s="2227"/>
      <c r="G172" s="2227"/>
      <c r="H172" s="2227"/>
      <c r="I172" s="2227"/>
      <c r="J172" s="2227"/>
      <c r="K172" s="2227"/>
      <c r="L172" s="2227"/>
      <c r="M172" s="2227"/>
      <c r="N172" s="2227"/>
      <c r="O172" s="2227"/>
      <c r="P172" s="2227"/>
      <c r="Q172" s="2227"/>
      <c r="R172" s="2227"/>
      <c r="S172" s="2227"/>
      <c r="T172" s="2227"/>
      <c r="U172" s="2227"/>
      <c r="V172" s="2227"/>
      <c r="W172" s="2227"/>
      <c r="X172" s="2227"/>
      <c r="Y172" s="2227"/>
      <c r="Z172" s="2227"/>
      <c r="AA172" s="89"/>
    </row>
    <row r="173" spans="1:27" ht="15.75" customHeight="1">
      <c r="A173" s="96"/>
      <c r="B173" s="96"/>
      <c r="C173" s="96"/>
      <c r="D173" s="96"/>
      <c r="E173" s="96"/>
      <c r="F173" s="96"/>
      <c r="G173" s="96"/>
      <c r="H173" s="96"/>
      <c r="I173" s="96"/>
      <c r="J173" s="96"/>
      <c r="K173" s="96"/>
      <c r="L173" s="96"/>
      <c r="M173" s="96"/>
      <c r="N173" s="96"/>
      <c r="O173" s="96"/>
      <c r="P173" s="96"/>
      <c r="Q173" s="96"/>
      <c r="R173" s="96"/>
      <c r="S173" s="96"/>
      <c r="T173" s="96"/>
      <c r="U173" s="96"/>
      <c r="V173" s="96"/>
      <c r="W173" s="96"/>
      <c r="X173" s="96"/>
      <c r="Y173" s="96"/>
      <c r="Z173" s="96"/>
      <c r="AA173" s="89"/>
    </row>
    <row r="174" spans="1:27" ht="15.75" customHeight="1">
      <c r="A174" s="96"/>
      <c r="B174" s="96"/>
      <c r="C174" s="96"/>
      <c r="D174" s="96"/>
      <c r="E174" s="96"/>
      <c r="F174" s="89"/>
      <c r="G174" s="96"/>
      <c r="H174" s="96"/>
      <c r="I174" s="96"/>
      <c r="J174" s="96"/>
      <c r="K174" s="96"/>
      <c r="L174" s="96"/>
      <c r="M174" s="96"/>
      <c r="N174" s="96"/>
      <c r="O174" s="96"/>
      <c r="P174" s="96"/>
      <c r="Q174" s="96"/>
      <c r="R174" s="96"/>
      <c r="S174" s="96"/>
      <c r="T174" s="96"/>
      <c r="U174" s="96"/>
      <c r="V174" s="96"/>
      <c r="W174" s="96"/>
      <c r="X174" s="96"/>
      <c r="Y174" s="96"/>
      <c r="Z174" s="96"/>
      <c r="AA174" s="89"/>
    </row>
    <row r="175" spans="1:27" ht="15.75" customHeight="1">
      <c r="A175" s="96"/>
      <c r="B175" s="96"/>
      <c r="C175" s="96"/>
      <c r="D175" s="96"/>
      <c r="E175" s="96"/>
      <c r="F175" s="89"/>
      <c r="G175" s="89"/>
      <c r="H175" s="96"/>
      <c r="I175" s="96"/>
      <c r="J175" s="96"/>
      <c r="K175" s="89"/>
      <c r="L175" s="96"/>
      <c r="M175" s="96"/>
      <c r="N175" s="96"/>
      <c r="O175" s="96"/>
      <c r="P175" s="96"/>
      <c r="Q175" s="96"/>
      <c r="R175" s="96"/>
      <c r="S175" s="96"/>
      <c r="T175" s="96"/>
      <c r="U175" s="96"/>
      <c r="V175" s="96"/>
      <c r="W175" s="96"/>
      <c r="X175" s="96"/>
      <c r="Y175" s="96"/>
      <c r="Z175" s="96"/>
      <c r="AA175" s="89"/>
    </row>
    <row r="176" spans="1:27" ht="15.75" customHeight="1">
      <c r="A176" s="96"/>
      <c r="B176" s="96"/>
      <c r="C176" s="96"/>
      <c r="D176" s="96"/>
      <c r="E176" s="96"/>
      <c r="F176" s="96"/>
      <c r="G176" s="96"/>
      <c r="H176" s="96"/>
      <c r="I176" s="2223"/>
      <c r="J176" s="2223"/>
      <c r="K176" s="2223"/>
      <c r="L176" s="2223"/>
      <c r="M176" s="577"/>
      <c r="N176" s="96"/>
      <c r="O176" s="96"/>
      <c r="P176" s="96"/>
      <c r="Q176" s="96"/>
      <c r="R176" s="96"/>
      <c r="S176" s="96"/>
      <c r="T176" s="96"/>
      <c r="U176" s="96"/>
      <c r="V176" s="96"/>
      <c r="W176" s="96"/>
      <c r="X176" s="96"/>
      <c r="Y176" s="96"/>
      <c r="Z176" s="96"/>
      <c r="AA176" s="89"/>
    </row>
    <row r="177" spans="1:27" ht="15.75" customHeight="1">
      <c r="A177" s="96"/>
      <c r="B177" s="96"/>
      <c r="C177" s="96"/>
      <c r="D177" s="96"/>
      <c r="E177" s="96"/>
      <c r="F177" s="96"/>
      <c r="G177" s="96"/>
      <c r="H177" s="96"/>
      <c r="I177" s="2223"/>
      <c r="J177" s="2223"/>
      <c r="K177" s="2223"/>
      <c r="L177" s="2223"/>
      <c r="M177" s="577"/>
      <c r="N177" s="96"/>
      <c r="O177" s="96"/>
      <c r="P177" s="96"/>
      <c r="Q177" s="96"/>
      <c r="R177" s="96"/>
      <c r="S177" s="96"/>
      <c r="T177" s="96"/>
      <c r="U177" s="96"/>
      <c r="V177" s="96"/>
      <c r="W177" s="96"/>
      <c r="X177" s="96"/>
      <c r="Y177" s="96"/>
      <c r="Z177" s="96"/>
      <c r="AA177" s="89"/>
    </row>
    <row r="178" spans="1:27" ht="15.75" customHeight="1">
      <c r="A178" s="96"/>
      <c r="B178" s="96"/>
      <c r="C178" s="96"/>
      <c r="D178" s="96"/>
      <c r="E178" s="96"/>
      <c r="F178" s="96"/>
      <c r="G178" s="96"/>
      <c r="H178" s="96"/>
      <c r="I178" s="2223"/>
      <c r="J178" s="2223"/>
      <c r="K178" s="2223"/>
      <c r="L178" s="2223"/>
      <c r="M178" s="577"/>
      <c r="N178" s="96"/>
      <c r="O178" s="96"/>
      <c r="P178" s="96"/>
      <c r="Q178" s="96"/>
      <c r="R178" s="96"/>
      <c r="S178" s="96"/>
      <c r="T178" s="96"/>
      <c r="U178" s="96"/>
      <c r="V178" s="96"/>
      <c r="W178" s="96"/>
      <c r="X178" s="96"/>
      <c r="Y178" s="96"/>
      <c r="Z178" s="96"/>
      <c r="AA178" s="89"/>
    </row>
    <row r="179" spans="1:27" ht="15.75" customHeight="1">
      <c r="A179" s="96"/>
      <c r="B179" s="96"/>
      <c r="C179" s="96"/>
      <c r="D179" s="96"/>
      <c r="E179" s="96"/>
      <c r="F179" s="96"/>
      <c r="G179" s="96"/>
      <c r="H179" s="96"/>
      <c r="I179" s="2223"/>
      <c r="J179" s="2223"/>
      <c r="K179" s="2223"/>
      <c r="L179" s="2223"/>
      <c r="M179" s="577"/>
      <c r="N179" s="96"/>
      <c r="O179" s="96"/>
      <c r="P179" s="96"/>
      <c r="Q179" s="96"/>
      <c r="R179" s="96"/>
      <c r="S179" s="96"/>
      <c r="T179" s="96"/>
      <c r="U179" s="96"/>
      <c r="V179" s="96"/>
      <c r="W179" s="96"/>
      <c r="X179" s="96"/>
      <c r="Y179" s="96"/>
      <c r="Z179" s="96"/>
      <c r="AA179" s="89"/>
    </row>
    <row r="180" spans="1:27" ht="15.75" customHeight="1">
      <c r="A180" s="96"/>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89"/>
    </row>
    <row r="181" spans="1:27" ht="15.75" customHeight="1">
      <c r="A181" s="96"/>
      <c r="B181" s="96"/>
      <c r="C181" s="2227"/>
      <c r="D181" s="2227"/>
      <c r="E181" s="2227"/>
      <c r="F181" s="2227"/>
      <c r="G181" s="574"/>
      <c r="H181" s="2227"/>
      <c r="I181" s="2227"/>
      <c r="J181" s="2227"/>
      <c r="K181" s="2227"/>
      <c r="L181" s="2227"/>
      <c r="M181" s="2227"/>
      <c r="N181" s="2227"/>
      <c r="O181" s="2227"/>
      <c r="P181" s="2227"/>
      <c r="Q181" s="2227"/>
      <c r="R181" s="2227"/>
      <c r="S181" s="2227"/>
      <c r="T181" s="2227"/>
      <c r="U181" s="574"/>
      <c r="V181" s="574"/>
      <c r="W181" s="2227"/>
      <c r="X181" s="2227"/>
      <c r="Y181" s="2227"/>
      <c r="Z181" s="96"/>
      <c r="AA181" s="89"/>
    </row>
    <row r="182" spans="1:27" ht="15.75" customHeight="1">
      <c r="A182" s="96"/>
      <c r="B182" s="96"/>
      <c r="C182" s="574"/>
      <c r="D182" s="2225"/>
      <c r="E182" s="2225"/>
      <c r="F182" s="574"/>
      <c r="G182" s="574"/>
      <c r="H182" s="96"/>
      <c r="I182" s="96"/>
      <c r="J182" s="96"/>
      <c r="K182" s="89"/>
      <c r="L182" s="96"/>
      <c r="M182" s="96"/>
      <c r="N182" s="96"/>
      <c r="O182" s="96"/>
      <c r="P182" s="96"/>
      <c r="Q182" s="89"/>
      <c r="R182" s="89"/>
      <c r="S182" s="89"/>
      <c r="T182" s="89"/>
      <c r="U182" s="574"/>
      <c r="V182" s="574"/>
      <c r="W182" s="2226"/>
      <c r="X182" s="2226"/>
      <c r="Y182" s="2226"/>
      <c r="Z182" s="96"/>
      <c r="AA182" s="89"/>
    </row>
    <row r="183" spans="1:27" ht="15.75" customHeight="1">
      <c r="A183" s="96"/>
      <c r="B183" s="96"/>
      <c r="C183" s="574"/>
      <c r="D183" s="2225"/>
      <c r="E183" s="2225"/>
      <c r="F183" s="574"/>
      <c r="G183" s="574"/>
      <c r="H183" s="96"/>
      <c r="I183" s="96"/>
      <c r="J183" s="96"/>
      <c r="K183" s="89"/>
      <c r="L183" s="96"/>
      <c r="M183" s="96"/>
      <c r="N183" s="96"/>
      <c r="O183" s="96"/>
      <c r="P183" s="96"/>
      <c r="Q183" s="89"/>
      <c r="R183" s="89"/>
      <c r="S183" s="89"/>
      <c r="T183" s="89"/>
      <c r="U183" s="574"/>
      <c r="V183" s="574"/>
      <c r="W183" s="2226"/>
      <c r="X183" s="2226"/>
      <c r="Y183" s="2226"/>
      <c r="Z183" s="96"/>
      <c r="AA183" s="89"/>
    </row>
    <row r="184" spans="1:27" ht="15.75" customHeight="1">
      <c r="A184" s="96"/>
      <c r="B184" s="96"/>
      <c r="C184" s="574"/>
      <c r="D184" s="2225"/>
      <c r="E184" s="2225"/>
      <c r="F184" s="574"/>
      <c r="G184" s="574"/>
      <c r="H184" s="96"/>
      <c r="I184" s="96"/>
      <c r="J184" s="96"/>
      <c r="K184" s="89"/>
      <c r="L184" s="96"/>
      <c r="M184" s="96"/>
      <c r="N184" s="96"/>
      <c r="O184" s="96"/>
      <c r="P184" s="96"/>
      <c r="Q184" s="89"/>
      <c r="R184" s="89"/>
      <c r="S184" s="89"/>
      <c r="T184" s="89"/>
      <c r="U184" s="574"/>
      <c r="V184" s="574"/>
      <c r="W184" s="2226"/>
      <c r="X184" s="2226"/>
      <c r="Y184" s="2226"/>
      <c r="Z184" s="96"/>
      <c r="AA184" s="89"/>
    </row>
    <row r="185" spans="1:27" ht="15.75" customHeight="1">
      <c r="A185" s="96"/>
      <c r="B185" s="96"/>
      <c r="C185" s="574"/>
      <c r="D185" s="2225"/>
      <c r="E185" s="2225"/>
      <c r="F185" s="574"/>
      <c r="G185" s="574"/>
      <c r="H185" s="96"/>
      <c r="I185" s="96"/>
      <c r="J185" s="96"/>
      <c r="K185" s="89"/>
      <c r="L185" s="96"/>
      <c r="M185" s="96"/>
      <c r="N185" s="96"/>
      <c r="O185" s="96"/>
      <c r="P185" s="96"/>
      <c r="Q185" s="89"/>
      <c r="R185" s="89"/>
      <c r="S185" s="89"/>
      <c r="T185" s="89"/>
      <c r="U185" s="574"/>
      <c r="V185" s="574"/>
      <c r="W185" s="2226"/>
      <c r="X185" s="2226"/>
      <c r="Y185" s="2226"/>
      <c r="Z185" s="96"/>
      <c r="AA185" s="89"/>
    </row>
    <row r="186" spans="1:27" ht="15.75" customHeight="1">
      <c r="A186" s="96"/>
      <c r="B186" s="96"/>
      <c r="C186" s="574"/>
      <c r="D186" s="2225"/>
      <c r="E186" s="2225"/>
      <c r="F186" s="574"/>
      <c r="G186" s="574"/>
      <c r="H186" s="96"/>
      <c r="I186" s="96"/>
      <c r="J186" s="96"/>
      <c r="K186" s="89"/>
      <c r="L186" s="96"/>
      <c r="M186" s="96"/>
      <c r="N186" s="96"/>
      <c r="O186" s="96"/>
      <c r="P186" s="96"/>
      <c r="Q186" s="89"/>
      <c r="R186" s="89"/>
      <c r="S186" s="89"/>
      <c r="T186" s="89"/>
      <c r="U186" s="574"/>
      <c r="V186" s="574"/>
      <c r="W186" s="2226"/>
      <c r="X186" s="2226"/>
      <c r="Y186" s="2226"/>
      <c r="Z186" s="96"/>
      <c r="AA186" s="89"/>
    </row>
    <row r="187" spans="1:27" ht="15.75" customHeight="1">
      <c r="A187" s="96"/>
      <c r="B187" s="96"/>
      <c r="C187" s="574"/>
      <c r="D187" s="2225"/>
      <c r="E187" s="2225"/>
      <c r="F187" s="574"/>
      <c r="G187" s="574"/>
      <c r="H187" s="96"/>
      <c r="I187" s="96"/>
      <c r="J187" s="96"/>
      <c r="K187" s="89"/>
      <c r="L187" s="96"/>
      <c r="M187" s="96"/>
      <c r="N187" s="96"/>
      <c r="O187" s="96"/>
      <c r="P187" s="96"/>
      <c r="Q187" s="89"/>
      <c r="R187" s="89"/>
      <c r="S187" s="89"/>
      <c r="T187" s="89"/>
      <c r="U187" s="574"/>
      <c r="V187" s="574"/>
      <c r="W187" s="2226"/>
      <c r="X187" s="2226"/>
      <c r="Y187" s="2226"/>
      <c r="Z187" s="96"/>
      <c r="AA187" s="89"/>
    </row>
    <row r="188" spans="1:27" ht="15.75" customHeight="1">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c r="AA188" s="89"/>
    </row>
    <row r="189" spans="1:27" ht="15.75" customHeight="1">
      <c r="A189" s="96"/>
      <c r="B189" s="96"/>
      <c r="C189" s="96"/>
      <c r="D189" s="96"/>
      <c r="E189" s="2224"/>
      <c r="F189" s="2224"/>
      <c r="G189" s="2224"/>
      <c r="H189" s="2224"/>
      <c r="I189" s="2224"/>
      <c r="J189" s="2224"/>
      <c r="K189" s="2224"/>
      <c r="L189" s="2224"/>
      <c r="M189" s="2224"/>
      <c r="N189" s="2224"/>
      <c r="O189" s="2224"/>
      <c r="P189" s="2224"/>
      <c r="Q189" s="2224"/>
      <c r="R189" s="2224"/>
      <c r="S189" s="2224"/>
      <c r="T189" s="2224"/>
      <c r="U189" s="2224"/>
      <c r="V189" s="2224"/>
      <c r="W189" s="2224"/>
      <c r="X189" s="2224"/>
      <c r="Y189" s="2224"/>
      <c r="Z189" s="2224"/>
      <c r="AA189" s="89"/>
    </row>
    <row r="190" spans="1:27" ht="15.75" customHeight="1">
      <c r="A190" s="96"/>
      <c r="B190" s="96"/>
      <c r="C190" s="96"/>
      <c r="D190" s="96"/>
      <c r="E190" s="2224"/>
      <c r="F190" s="2224"/>
      <c r="G190" s="2224"/>
      <c r="H190" s="2224"/>
      <c r="I190" s="2224"/>
      <c r="J190" s="2224"/>
      <c r="K190" s="2224"/>
      <c r="L190" s="2224"/>
      <c r="M190" s="2224"/>
      <c r="N190" s="2224"/>
      <c r="O190" s="2224"/>
      <c r="P190" s="2224"/>
      <c r="Q190" s="2224"/>
      <c r="R190" s="2224"/>
      <c r="S190" s="2224"/>
      <c r="T190" s="2224"/>
      <c r="U190" s="2224"/>
      <c r="V190" s="2224"/>
      <c r="W190" s="2224"/>
      <c r="X190" s="2224"/>
      <c r="Y190" s="2224"/>
      <c r="Z190" s="2224"/>
      <c r="AA190" s="89"/>
    </row>
    <row r="191" spans="1:27" ht="15.75" customHeight="1">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c r="AA191" s="89"/>
    </row>
    <row r="192" spans="1:27" ht="15.75" customHeight="1">
      <c r="A192" s="96"/>
      <c r="B192" s="96"/>
      <c r="C192" s="96"/>
      <c r="D192" s="96"/>
      <c r="E192" s="2224"/>
      <c r="F192" s="2224"/>
      <c r="G192" s="2224"/>
      <c r="H192" s="2224"/>
      <c r="I192" s="2224"/>
      <c r="J192" s="2224"/>
      <c r="K192" s="2224"/>
      <c r="L192" s="2224"/>
      <c r="M192" s="2224"/>
      <c r="N192" s="2224"/>
      <c r="O192" s="2224"/>
      <c r="P192" s="2224"/>
      <c r="Q192" s="2224"/>
      <c r="R192" s="2224"/>
      <c r="S192" s="2224"/>
      <c r="T192" s="2224"/>
      <c r="U192" s="2224"/>
      <c r="V192" s="2224"/>
      <c r="W192" s="2224"/>
      <c r="X192" s="2224"/>
      <c r="Y192" s="2224"/>
      <c r="Z192" s="2224"/>
      <c r="AA192" s="89"/>
    </row>
    <row r="193" spans="1:27" ht="15.75" customHeight="1">
      <c r="A193" s="96"/>
      <c r="B193" s="96"/>
      <c r="C193" s="96"/>
      <c r="D193" s="96"/>
      <c r="E193" s="2224"/>
      <c r="F193" s="2224"/>
      <c r="G193" s="2224"/>
      <c r="H193" s="2224"/>
      <c r="I193" s="2224"/>
      <c r="J193" s="2224"/>
      <c r="K193" s="2224"/>
      <c r="L193" s="2224"/>
      <c r="M193" s="2224"/>
      <c r="N193" s="2224"/>
      <c r="O193" s="2224"/>
      <c r="P193" s="2224"/>
      <c r="Q193" s="2224"/>
      <c r="R193" s="2224"/>
      <c r="S193" s="2224"/>
      <c r="T193" s="2224"/>
      <c r="U193" s="2224"/>
      <c r="V193" s="2224"/>
      <c r="W193" s="2224"/>
      <c r="X193" s="2224"/>
      <c r="Y193" s="2224"/>
      <c r="Z193" s="2224"/>
      <c r="AA193" s="89"/>
    </row>
    <row r="194" spans="1:27" ht="15.75" customHeight="1">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c r="AA194" s="89"/>
    </row>
    <row r="200" spans="1:27" ht="18.75" customHeight="1">
      <c r="A200" s="2227"/>
      <c r="B200" s="2227"/>
      <c r="C200" s="2227"/>
      <c r="D200" s="2227"/>
      <c r="E200" s="2227"/>
      <c r="F200" s="2227"/>
      <c r="G200" s="2227"/>
      <c r="H200" s="2227"/>
      <c r="I200" s="2227"/>
      <c r="J200" s="2227"/>
      <c r="K200" s="2227"/>
      <c r="L200" s="2227"/>
      <c r="M200" s="2227"/>
      <c r="N200" s="2227"/>
      <c r="O200" s="2227"/>
      <c r="P200" s="2227"/>
      <c r="Q200" s="2227"/>
      <c r="R200" s="2227"/>
      <c r="S200" s="2227"/>
      <c r="T200" s="2227"/>
      <c r="U200" s="2227"/>
      <c r="V200" s="2227"/>
      <c r="W200" s="2227"/>
      <c r="X200" s="2227"/>
      <c r="Y200" s="2227"/>
      <c r="Z200" s="2227"/>
      <c r="AA200" s="89"/>
    </row>
    <row r="201" spans="1:27" ht="15.75" customHeight="1">
      <c r="A201" s="96"/>
      <c r="B201" s="96"/>
      <c r="C201" s="96"/>
      <c r="D201" s="96"/>
      <c r="E201" s="96"/>
      <c r="F201" s="96"/>
      <c r="G201" s="96"/>
      <c r="H201" s="96"/>
      <c r="I201" s="96"/>
      <c r="J201" s="96"/>
      <c r="K201" s="96"/>
      <c r="L201" s="96"/>
      <c r="M201" s="96"/>
      <c r="N201" s="96"/>
      <c r="O201" s="96"/>
      <c r="P201" s="96"/>
      <c r="Q201" s="96"/>
      <c r="R201" s="96"/>
      <c r="S201" s="96"/>
      <c r="T201" s="96"/>
      <c r="U201" s="96"/>
      <c r="V201" s="96"/>
      <c r="W201" s="96"/>
      <c r="X201" s="96"/>
      <c r="Y201" s="96"/>
      <c r="Z201" s="96"/>
      <c r="AA201" s="89"/>
    </row>
    <row r="202" spans="1:27" ht="15.75" customHeight="1">
      <c r="A202" s="96"/>
      <c r="B202" s="96"/>
      <c r="C202" s="96"/>
      <c r="D202" s="96"/>
      <c r="E202" s="96"/>
      <c r="F202" s="89"/>
      <c r="G202" s="96"/>
      <c r="H202" s="96"/>
      <c r="I202" s="96"/>
      <c r="J202" s="96"/>
      <c r="K202" s="96"/>
      <c r="L202" s="96"/>
      <c r="M202" s="96"/>
      <c r="N202" s="96"/>
      <c r="O202" s="96"/>
      <c r="P202" s="96"/>
      <c r="Q202" s="96"/>
      <c r="R202" s="96"/>
      <c r="S202" s="96"/>
      <c r="T202" s="96"/>
      <c r="U202" s="96"/>
      <c r="V202" s="96"/>
      <c r="W202" s="96"/>
      <c r="X202" s="96"/>
      <c r="Y202" s="96"/>
      <c r="Z202" s="96"/>
      <c r="AA202" s="89"/>
    </row>
    <row r="203" spans="1:27" ht="15.75" customHeight="1">
      <c r="A203" s="96"/>
      <c r="B203" s="96"/>
      <c r="C203" s="96"/>
      <c r="D203" s="96"/>
      <c r="E203" s="96"/>
      <c r="F203" s="89"/>
      <c r="G203" s="89"/>
      <c r="H203" s="96"/>
      <c r="I203" s="96"/>
      <c r="J203" s="96"/>
      <c r="K203" s="89"/>
      <c r="L203" s="96"/>
      <c r="M203" s="96"/>
      <c r="N203" s="96"/>
      <c r="O203" s="96"/>
      <c r="P203" s="96"/>
      <c r="Q203" s="96"/>
      <c r="R203" s="96"/>
      <c r="S203" s="96"/>
      <c r="T203" s="96"/>
      <c r="U203" s="96"/>
      <c r="V203" s="96"/>
      <c r="W203" s="96"/>
      <c r="X203" s="96"/>
      <c r="Y203" s="96"/>
      <c r="Z203" s="96"/>
      <c r="AA203" s="89"/>
    </row>
    <row r="204" spans="1:27" ht="15.75" customHeight="1">
      <c r="A204" s="96"/>
      <c r="B204" s="96"/>
      <c r="C204" s="96"/>
      <c r="D204" s="96"/>
      <c r="E204" s="96"/>
      <c r="F204" s="96"/>
      <c r="G204" s="96"/>
      <c r="H204" s="96"/>
      <c r="I204" s="2223"/>
      <c r="J204" s="2223"/>
      <c r="K204" s="2223"/>
      <c r="L204" s="2223"/>
      <c r="M204" s="577"/>
      <c r="N204" s="96"/>
      <c r="O204" s="96"/>
      <c r="P204" s="96"/>
      <c r="Q204" s="96"/>
      <c r="R204" s="96"/>
      <c r="S204" s="96"/>
      <c r="T204" s="96"/>
      <c r="U204" s="96"/>
      <c r="V204" s="96"/>
      <c r="W204" s="96"/>
      <c r="X204" s="96"/>
      <c r="Y204" s="96"/>
      <c r="Z204" s="96"/>
      <c r="AA204" s="89"/>
    </row>
    <row r="205" spans="1:27" ht="15.75" customHeight="1">
      <c r="A205" s="96"/>
      <c r="B205" s="96"/>
      <c r="C205" s="96"/>
      <c r="D205" s="96"/>
      <c r="E205" s="96"/>
      <c r="F205" s="96"/>
      <c r="G205" s="96"/>
      <c r="H205" s="96"/>
      <c r="I205" s="2223"/>
      <c r="J205" s="2223"/>
      <c r="K205" s="2223"/>
      <c r="L205" s="2223"/>
      <c r="M205" s="577"/>
      <c r="N205" s="96"/>
      <c r="O205" s="96"/>
      <c r="P205" s="96"/>
      <c r="Q205" s="96"/>
      <c r="R205" s="96"/>
      <c r="S205" s="96"/>
      <c r="T205" s="96"/>
      <c r="U205" s="96"/>
      <c r="V205" s="96"/>
      <c r="W205" s="96"/>
      <c r="X205" s="96"/>
      <c r="Y205" s="96"/>
      <c r="Z205" s="96"/>
      <c r="AA205" s="89"/>
    </row>
    <row r="206" spans="1:27" ht="15.75" customHeight="1">
      <c r="A206" s="96"/>
      <c r="B206" s="96"/>
      <c r="C206" s="96"/>
      <c r="D206" s="96"/>
      <c r="E206" s="96"/>
      <c r="F206" s="96"/>
      <c r="G206" s="96"/>
      <c r="H206" s="96"/>
      <c r="I206" s="2223"/>
      <c r="J206" s="2223"/>
      <c r="K206" s="2223"/>
      <c r="L206" s="2223"/>
      <c r="M206" s="577"/>
      <c r="N206" s="96"/>
      <c r="O206" s="96"/>
      <c r="P206" s="96"/>
      <c r="Q206" s="96"/>
      <c r="R206" s="96"/>
      <c r="S206" s="96"/>
      <c r="T206" s="96"/>
      <c r="U206" s="96"/>
      <c r="V206" s="96"/>
      <c r="W206" s="96"/>
      <c r="X206" s="96"/>
      <c r="Y206" s="96"/>
      <c r="Z206" s="96"/>
      <c r="AA206" s="89"/>
    </row>
    <row r="207" spans="1:27" ht="15.75" customHeight="1">
      <c r="A207" s="96"/>
      <c r="B207" s="96"/>
      <c r="C207" s="96"/>
      <c r="D207" s="96"/>
      <c r="E207" s="96"/>
      <c r="F207" s="96"/>
      <c r="G207" s="96"/>
      <c r="H207" s="96"/>
      <c r="I207" s="2223"/>
      <c r="J207" s="2223"/>
      <c r="K207" s="2223"/>
      <c r="L207" s="2223"/>
      <c r="M207" s="577"/>
      <c r="N207" s="96"/>
      <c r="O207" s="96"/>
      <c r="P207" s="96"/>
      <c r="Q207" s="96"/>
      <c r="R207" s="96"/>
      <c r="S207" s="96"/>
      <c r="T207" s="96"/>
      <c r="U207" s="96"/>
      <c r="V207" s="96"/>
      <c r="W207" s="96"/>
      <c r="X207" s="96"/>
      <c r="Y207" s="96"/>
      <c r="Z207" s="96"/>
      <c r="AA207" s="89"/>
    </row>
    <row r="208" spans="1:27" ht="15.75" customHeight="1">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89"/>
    </row>
    <row r="209" spans="1:27" ht="15.75" customHeight="1">
      <c r="A209" s="96"/>
      <c r="B209" s="96"/>
      <c r="C209" s="2227"/>
      <c r="D209" s="2227"/>
      <c r="E209" s="2227"/>
      <c r="F209" s="2227"/>
      <c r="G209" s="574"/>
      <c r="H209" s="2227"/>
      <c r="I209" s="2227"/>
      <c r="J209" s="2227"/>
      <c r="K209" s="2227"/>
      <c r="L209" s="2227"/>
      <c r="M209" s="2227"/>
      <c r="N209" s="2227"/>
      <c r="O209" s="2227"/>
      <c r="P209" s="2227"/>
      <c r="Q209" s="2227"/>
      <c r="R209" s="2227"/>
      <c r="S209" s="2227"/>
      <c r="T209" s="2227"/>
      <c r="U209" s="574"/>
      <c r="V209" s="574"/>
      <c r="W209" s="2227"/>
      <c r="X209" s="2227"/>
      <c r="Y209" s="2227"/>
      <c r="Z209" s="96"/>
      <c r="AA209" s="89"/>
    </row>
    <row r="210" spans="1:27" ht="15.75" customHeight="1">
      <c r="A210" s="96"/>
      <c r="B210" s="96"/>
      <c r="C210" s="574"/>
      <c r="D210" s="2225"/>
      <c r="E210" s="2225"/>
      <c r="F210" s="574"/>
      <c r="G210" s="574"/>
      <c r="H210" s="96"/>
      <c r="I210" s="96"/>
      <c r="J210" s="96"/>
      <c r="K210" s="89"/>
      <c r="L210" s="96"/>
      <c r="M210" s="96"/>
      <c r="N210" s="96"/>
      <c r="O210" s="96"/>
      <c r="P210" s="96"/>
      <c r="Q210" s="89"/>
      <c r="R210" s="89"/>
      <c r="S210" s="89"/>
      <c r="T210" s="89"/>
      <c r="U210" s="574"/>
      <c r="V210" s="574"/>
      <c r="W210" s="2226"/>
      <c r="X210" s="2226"/>
      <c r="Y210" s="2226"/>
      <c r="Z210" s="96"/>
      <c r="AA210" s="89"/>
    </row>
    <row r="211" spans="1:27" ht="15.75" customHeight="1">
      <c r="A211" s="96"/>
      <c r="B211" s="96"/>
      <c r="C211" s="574"/>
      <c r="D211" s="2225"/>
      <c r="E211" s="2225"/>
      <c r="F211" s="574"/>
      <c r="G211" s="574"/>
      <c r="H211" s="96"/>
      <c r="I211" s="96"/>
      <c r="J211" s="96"/>
      <c r="K211" s="89"/>
      <c r="L211" s="96"/>
      <c r="M211" s="96"/>
      <c r="N211" s="96"/>
      <c r="O211" s="96"/>
      <c r="P211" s="96"/>
      <c r="Q211" s="89"/>
      <c r="R211" s="89"/>
      <c r="S211" s="89"/>
      <c r="T211" s="89"/>
      <c r="U211" s="574"/>
      <c r="V211" s="574"/>
      <c r="W211" s="2226"/>
      <c r="X211" s="2226"/>
      <c r="Y211" s="2226"/>
      <c r="Z211" s="96"/>
      <c r="AA211" s="89"/>
    </row>
    <row r="212" spans="1:27" ht="15.75" customHeight="1">
      <c r="A212" s="96"/>
      <c r="B212" s="96"/>
      <c r="C212" s="574"/>
      <c r="D212" s="2225"/>
      <c r="E212" s="2225"/>
      <c r="F212" s="574"/>
      <c r="G212" s="574"/>
      <c r="H212" s="96"/>
      <c r="I212" s="96"/>
      <c r="J212" s="96"/>
      <c r="K212" s="89"/>
      <c r="L212" s="96"/>
      <c r="M212" s="96"/>
      <c r="N212" s="96"/>
      <c r="O212" s="96"/>
      <c r="P212" s="96"/>
      <c r="Q212" s="89"/>
      <c r="R212" s="89"/>
      <c r="S212" s="89"/>
      <c r="T212" s="89"/>
      <c r="U212" s="574"/>
      <c r="V212" s="574"/>
      <c r="W212" s="2226"/>
      <c r="X212" s="2226"/>
      <c r="Y212" s="2226"/>
      <c r="Z212" s="96"/>
      <c r="AA212" s="89"/>
    </row>
    <row r="213" spans="1:27" ht="15.75" customHeight="1">
      <c r="A213" s="96"/>
      <c r="B213" s="96"/>
      <c r="C213" s="574"/>
      <c r="D213" s="2225"/>
      <c r="E213" s="2225"/>
      <c r="F213" s="574"/>
      <c r="G213" s="574"/>
      <c r="H213" s="96"/>
      <c r="I213" s="96"/>
      <c r="J213" s="96"/>
      <c r="K213" s="89"/>
      <c r="L213" s="96"/>
      <c r="M213" s="96"/>
      <c r="N213" s="96"/>
      <c r="O213" s="96"/>
      <c r="P213" s="96"/>
      <c r="Q213" s="89"/>
      <c r="R213" s="89"/>
      <c r="S213" s="89"/>
      <c r="T213" s="89"/>
      <c r="U213" s="574"/>
      <c r="V213" s="574"/>
      <c r="W213" s="2226"/>
      <c r="X213" s="2226"/>
      <c r="Y213" s="2226"/>
      <c r="Z213" s="96"/>
      <c r="AA213" s="89"/>
    </row>
    <row r="214" spans="1:27" ht="15.75" customHeight="1">
      <c r="A214" s="96"/>
      <c r="B214" s="96"/>
      <c r="C214" s="574"/>
      <c r="D214" s="2225"/>
      <c r="E214" s="2225"/>
      <c r="F214" s="574"/>
      <c r="G214" s="574"/>
      <c r="H214" s="96"/>
      <c r="I214" s="96"/>
      <c r="J214" s="96"/>
      <c r="K214" s="89"/>
      <c r="L214" s="96"/>
      <c r="M214" s="96"/>
      <c r="N214" s="96"/>
      <c r="O214" s="96"/>
      <c r="P214" s="96"/>
      <c r="Q214" s="89"/>
      <c r="R214" s="89"/>
      <c r="S214" s="89"/>
      <c r="T214" s="89"/>
      <c r="U214" s="574"/>
      <c r="V214" s="574"/>
      <c r="W214" s="2226"/>
      <c r="X214" s="2226"/>
      <c r="Y214" s="2226"/>
      <c r="Z214" s="96"/>
      <c r="AA214" s="89"/>
    </row>
    <row r="215" spans="1:27" ht="15.75" customHeight="1">
      <c r="A215" s="96"/>
      <c r="B215" s="96"/>
      <c r="C215" s="574"/>
      <c r="D215" s="2225"/>
      <c r="E215" s="2225"/>
      <c r="F215" s="574"/>
      <c r="G215" s="574"/>
      <c r="H215" s="96"/>
      <c r="I215" s="96"/>
      <c r="J215" s="96"/>
      <c r="K215" s="89"/>
      <c r="L215" s="96"/>
      <c r="M215" s="96"/>
      <c r="N215" s="96"/>
      <c r="O215" s="96"/>
      <c r="P215" s="96"/>
      <c r="Q215" s="89"/>
      <c r="R215" s="89"/>
      <c r="S215" s="89"/>
      <c r="T215" s="89"/>
      <c r="U215" s="574"/>
      <c r="V215" s="574"/>
      <c r="W215" s="2226"/>
      <c r="X215" s="2226"/>
      <c r="Y215" s="2226"/>
      <c r="Z215" s="96"/>
      <c r="AA215" s="89"/>
    </row>
    <row r="216" spans="1:27" ht="15.75" customHeight="1">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89"/>
    </row>
    <row r="217" spans="1:27" ht="15.75" customHeight="1">
      <c r="A217" s="96"/>
      <c r="B217" s="96"/>
      <c r="C217" s="96"/>
      <c r="D217" s="96"/>
      <c r="E217" s="2224"/>
      <c r="F217" s="2224"/>
      <c r="G217" s="2224"/>
      <c r="H217" s="2224"/>
      <c r="I217" s="2224"/>
      <c r="J217" s="2224"/>
      <c r="K217" s="2224"/>
      <c r="L217" s="2224"/>
      <c r="M217" s="2224"/>
      <c r="N217" s="2224"/>
      <c r="O217" s="2224"/>
      <c r="P217" s="2224"/>
      <c r="Q217" s="2224"/>
      <c r="R217" s="2224"/>
      <c r="S217" s="2224"/>
      <c r="T217" s="2224"/>
      <c r="U217" s="2224"/>
      <c r="V217" s="2224"/>
      <c r="W217" s="2224"/>
      <c r="X217" s="2224"/>
      <c r="Y217" s="2224"/>
      <c r="Z217" s="2224"/>
      <c r="AA217" s="89"/>
    </row>
    <row r="218" spans="1:27" ht="15.75" customHeight="1">
      <c r="A218" s="96"/>
      <c r="B218" s="96"/>
      <c r="C218" s="96"/>
      <c r="D218" s="96"/>
      <c r="E218" s="2224"/>
      <c r="F218" s="2224"/>
      <c r="G218" s="2224"/>
      <c r="H218" s="2224"/>
      <c r="I218" s="2224"/>
      <c r="J218" s="2224"/>
      <c r="K218" s="2224"/>
      <c r="L218" s="2224"/>
      <c r="M218" s="2224"/>
      <c r="N218" s="2224"/>
      <c r="O218" s="2224"/>
      <c r="P218" s="2224"/>
      <c r="Q218" s="2224"/>
      <c r="R218" s="2224"/>
      <c r="S218" s="2224"/>
      <c r="T218" s="2224"/>
      <c r="U218" s="2224"/>
      <c r="V218" s="2224"/>
      <c r="W218" s="2224"/>
      <c r="X218" s="2224"/>
      <c r="Y218" s="2224"/>
      <c r="Z218" s="2224"/>
      <c r="AA218" s="89"/>
    </row>
    <row r="219" spans="1:27" ht="15.75" customHeight="1">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89"/>
    </row>
    <row r="220" spans="1:27" ht="15.75" customHeight="1">
      <c r="A220" s="96"/>
      <c r="B220" s="96"/>
      <c r="C220" s="96"/>
      <c r="D220" s="96"/>
      <c r="E220" s="2224"/>
      <c r="F220" s="2224"/>
      <c r="G220" s="2224"/>
      <c r="H220" s="2224"/>
      <c r="I220" s="2224"/>
      <c r="J220" s="2224"/>
      <c r="K220" s="2224"/>
      <c r="L220" s="2224"/>
      <c r="M220" s="2224"/>
      <c r="N220" s="2224"/>
      <c r="O220" s="2224"/>
      <c r="P220" s="2224"/>
      <c r="Q220" s="2224"/>
      <c r="R220" s="2224"/>
      <c r="S220" s="2224"/>
      <c r="T220" s="2224"/>
      <c r="U220" s="2224"/>
      <c r="V220" s="2224"/>
      <c r="W220" s="2224"/>
      <c r="X220" s="2224"/>
      <c r="Y220" s="2224"/>
      <c r="Z220" s="2224"/>
      <c r="AA220" s="89"/>
    </row>
    <row r="221" spans="1:27" ht="15.75" customHeight="1">
      <c r="A221" s="96"/>
      <c r="B221" s="96"/>
      <c r="C221" s="96"/>
      <c r="D221" s="96"/>
      <c r="E221" s="2224"/>
      <c r="F221" s="2224"/>
      <c r="G221" s="2224"/>
      <c r="H221" s="2224"/>
      <c r="I221" s="2224"/>
      <c r="J221" s="2224"/>
      <c r="K221" s="2224"/>
      <c r="L221" s="2224"/>
      <c r="M221" s="2224"/>
      <c r="N221" s="2224"/>
      <c r="O221" s="2224"/>
      <c r="P221" s="2224"/>
      <c r="Q221" s="2224"/>
      <c r="R221" s="2224"/>
      <c r="S221" s="2224"/>
      <c r="T221" s="2224"/>
      <c r="U221" s="2224"/>
      <c r="V221" s="2224"/>
      <c r="W221" s="2224"/>
      <c r="X221" s="2224"/>
      <c r="Y221" s="2224"/>
      <c r="Z221" s="2224"/>
      <c r="AA221" s="89"/>
    </row>
    <row r="222" spans="1:27" ht="15.75" customHeight="1">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89"/>
    </row>
    <row r="223" spans="1:27" ht="15.75" customHeight="1">
      <c r="A223" s="285"/>
      <c r="B223" s="285"/>
      <c r="C223" s="285"/>
      <c r="D223" s="285"/>
      <c r="E223" s="285"/>
      <c r="F223" s="285"/>
      <c r="G223" s="285"/>
      <c r="H223" s="285"/>
      <c r="I223" s="285"/>
      <c r="J223" s="285"/>
      <c r="K223" s="285"/>
      <c r="L223" s="285"/>
      <c r="M223" s="285"/>
      <c r="N223" s="285"/>
      <c r="O223" s="285"/>
      <c r="P223" s="285"/>
      <c r="Q223" s="285"/>
      <c r="R223" s="285"/>
      <c r="S223" s="285"/>
      <c r="T223" s="285"/>
      <c r="U223" s="285"/>
      <c r="V223" s="285"/>
      <c r="W223" s="285"/>
      <c r="X223" s="285"/>
      <c r="Y223" s="285"/>
      <c r="Z223" s="285"/>
    </row>
    <row r="224" spans="1:27" ht="15.75" customHeight="1">
      <c r="A224" s="285"/>
      <c r="B224" s="285"/>
      <c r="C224" s="285"/>
      <c r="D224" s="285"/>
      <c r="E224" s="285"/>
      <c r="F224" s="285"/>
      <c r="G224" s="285"/>
      <c r="H224" s="285"/>
      <c r="I224" s="285"/>
      <c r="J224" s="285"/>
      <c r="K224" s="285"/>
      <c r="L224" s="285"/>
      <c r="M224" s="285"/>
      <c r="N224" s="285"/>
      <c r="O224" s="285"/>
      <c r="P224" s="285"/>
      <c r="Q224" s="285"/>
      <c r="R224" s="285"/>
      <c r="S224" s="285"/>
      <c r="T224" s="285"/>
      <c r="U224" s="285"/>
      <c r="V224" s="285"/>
      <c r="W224" s="285"/>
      <c r="X224" s="285"/>
      <c r="Y224" s="285"/>
      <c r="Z224" s="285"/>
    </row>
    <row r="225" spans="1:27" ht="15.75" customHeight="1">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row>
    <row r="226" spans="1:27" ht="18.75" customHeight="1">
      <c r="A226" s="2227"/>
      <c r="B226" s="2227"/>
      <c r="C226" s="2227"/>
      <c r="D226" s="2227"/>
      <c r="E226" s="2227"/>
      <c r="F226" s="2227"/>
      <c r="G226" s="2227"/>
      <c r="H226" s="2227"/>
      <c r="I226" s="2227"/>
      <c r="J226" s="2227"/>
      <c r="K226" s="2227"/>
      <c r="L226" s="2227"/>
      <c r="M226" s="2227"/>
      <c r="N226" s="2227"/>
      <c r="O226" s="2227"/>
      <c r="P226" s="2227"/>
      <c r="Q226" s="2227"/>
      <c r="R226" s="2227"/>
      <c r="S226" s="2227"/>
      <c r="T226" s="2227"/>
      <c r="U226" s="2227"/>
      <c r="V226" s="2227"/>
      <c r="W226" s="2227"/>
      <c r="X226" s="2227"/>
      <c r="Y226" s="2227"/>
      <c r="Z226" s="2227"/>
      <c r="AA226" s="89"/>
    </row>
    <row r="227" spans="1:27" ht="15.75" customHeight="1">
      <c r="A227" s="96"/>
      <c r="B227" s="96"/>
      <c r="C227" s="96"/>
      <c r="D227" s="96"/>
      <c r="E227" s="96"/>
      <c r="F227" s="96"/>
      <c r="G227" s="96"/>
      <c r="H227" s="96"/>
      <c r="I227" s="96"/>
      <c r="J227" s="96"/>
      <c r="K227" s="96"/>
      <c r="L227" s="96"/>
      <c r="M227" s="96"/>
      <c r="N227" s="96"/>
      <c r="O227" s="96"/>
      <c r="P227" s="96"/>
      <c r="Q227" s="96"/>
      <c r="R227" s="96"/>
      <c r="S227" s="96"/>
      <c r="T227" s="96"/>
      <c r="U227" s="96"/>
      <c r="V227" s="96"/>
      <c r="W227" s="96"/>
      <c r="X227" s="96"/>
      <c r="Y227" s="96"/>
      <c r="Z227" s="96"/>
      <c r="AA227" s="89"/>
    </row>
    <row r="228" spans="1:27" ht="15.75" customHeight="1">
      <c r="A228" s="96"/>
      <c r="B228" s="96"/>
      <c r="C228" s="96"/>
      <c r="D228" s="96"/>
      <c r="E228" s="96"/>
      <c r="F228" s="89"/>
      <c r="G228" s="96"/>
      <c r="H228" s="96"/>
      <c r="I228" s="96"/>
      <c r="J228" s="96"/>
      <c r="K228" s="96"/>
      <c r="L228" s="96"/>
      <c r="M228" s="96"/>
      <c r="N228" s="96"/>
      <c r="O228" s="96"/>
      <c r="P228" s="96"/>
      <c r="Q228" s="96"/>
      <c r="R228" s="96"/>
      <c r="S228" s="96"/>
      <c r="T228" s="96"/>
      <c r="U228" s="96"/>
      <c r="V228" s="96"/>
      <c r="W228" s="96"/>
      <c r="X228" s="96"/>
      <c r="Y228" s="96"/>
      <c r="Z228" s="96"/>
      <c r="AA228" s="89"/>
    </row>
    <row r="229" spans="1:27" ht="15.75" customHeight="1">
      <c r="A229" s="96"/>
      <c r="B229" s="96"/>
      <c r="C229" s="96"/>
      <c r="D229" s="96"/>
      <c r="E229" s="96"/>
      <c r="F229" s="89"/>
      <c r="G229" s="89"/>
      <c r="H229" s="96"/>
      <c r="I229" s="96"/>
      <c r="J229" s="96"/>
      <c r="K229" s="89"/>
      <c r="L229" s="96"/>
      <c r="M229" s="96"/>
      <c r="N229" s="96"/>
      <c r="O229" s="96"/>
      <c r="P229" s="96"/>
      <c r="Q229" s="96"/>
      <c r="R229" s="96"/>
      <c r="S229" s="96"/>
      <c r="T229" s="96"/>
      <c r="U229" s="96"/>
      <c r="V229" s="96"/>
      <c r="W229" s="96"/>
      <c r="X229" s="96"/>
      <c r="Y229" s="96"/>
      <c r="Z229" s="96"/>
      <c r="AA229" s="89"/>
    </row>
    <row r="230" spans="1:27" ht="15.75" customHeight="1">
      <c r="A230" s="96"/>
      <c r="B230" s="96"/>
      <c r="C230" s="96"/>
      <c r="D230" s="96"/>
      <c r="E230" s="96"/>
      <c r="F230" s="96"/>
      <c r="G230" s="96"/>
      <c r="H230" s="96"/>
      <c r="I230" s="2223"/>
      <c r="J230" s="2223"/>
      <c r="K230" s="2223"/>
      <c r="L230" s="2223"/>
      <c r="M230" s="577"/>
      <c r="N230" s="96"/>
      <c r="O230" s="96"/>
      <c r="P230" s="96"/>
      <c r="Q230" s="96"/>
      <c r="R230" s="96"/>
      <c r="S230" s="96"/>
      <c r="T230" s="96"/>
      <c r="U230" s="96"/>
      <c r="V230" s="96"/>
      <c r="W230" s="96"/>
      <c r="X230" s="96"/>
      <c r="Y230" s="96"/>
      <c r="Z230" s="96"/>
      <c r="AA230" s="89"/>
    </row>
    <row r="231" spans="1:27" ht="15.75" customHeight="1">
      <c r="A231" s="96"/>
      <c r="B231" s="96"/>
      <c r="C231" s="96"/>
      <c r="D231" s="96"/>
      <c r="E231" s="96"/>
      <c r="F231" s="96"/>
      <c r="G231" s="96"/>
      <c r="H231" s="96"/>
      <c r="I231" s="2223"/>
      <c r="J231" s="2223"/>
      <c r="K231" s="2223"/>
      <c r="L231" s="2223"/>
      <c r="M231" s="577"/>
      <c r="N231" s="96"/>
      <c r="O231" s="96"/>
      <c r="P231" s="96"/>
      <c r="Q231" s="96"/>
      <c r="R231" s="96"/>
      <c r="S231" s="96"/>
      <c r="T231" s="96"/>
      <c r="U231" s="96"/>
      <c r="V231" s="96"/>
      <c r="W231" s="96"/>
      <c r="X231" s="96"/>
      <c r="Y231" s="96"/>
      <c r="Z231" s="96"/>
      <c r="AA231" s="89"/>
    </row>
    <row r="232" spans="1:27" ht="15.75" customHeight="1">
      <c r="A232" s="96"/>
      <c r="B232" s="96"/>
      <c r="C232" s="96"/>
      <c r="D232" s="96"/>
      <c r="E232" s="96"/>
      <c r="F232" s="96"/>
      <c r="G232" s="96"/>
      <c r="H232" s="96"/>
      <c r="I232" s="2223"/>
      <c r="J232" s="2223"/>
      <c r="K232" s="2223"/>
      <c r="L232" s="2223"/>
      <c r="M232" s="577"/>
      <c r="N232" s="96"/>
      <c r="O232" s="96"/>
      <c r="P232" s="96"/>
      <c r="Q232" s="96"/>
      <c r="R232" s="96"/>
      <c r="S232" s="96"/>
      <c r="T232" s="96"/>
      <c r="U232" s="96"/>
      <c r="V232" s="96"/>
      <c r="W232" s="96"/>
      <c r="X232" s="96"/>
      <c r="Y232" s="96"/>
      <c r="Z232" s="96"/>
      <c r="AA232" s="89"/>
    </row>
    <row r="233" spans="1:27" ht="15.75" customHeight="1">
      <c r="A233" s="96"/>
      <c r="B233" s="96"/>
      <c r="C233" s="96"/>
      <c r="D233" s="96"/>
      <c r="E233" s="96"/>
      <c r="F233" s="96"/>
      <c r="G233" s="96"/>
      <c r="H233" s="96"/>
      <c r="I233" s="2223"/>
      <c r="J233" s="2223"/>
      <c r="K233" s="2223"/>
      <c r="L233" s="2223"/>
      <c r="M233" s="577"/>
      <c r="N233" s="96"/>
      <c r="O233" s="96"/>
      <c r="P233" s="96"/>
      <c r="Q233" s="96"/>
      <c r="R233" s="96"/>
      <c r="S233" s="96"/>
      <c r="T233" s="96"/>
      <c r="U233" s="96"/>
      <c r="V233" s="96"/>
      <c r="W233" s="96"/>
      <c r="X233" s="96"/>
      <c r="Y233" s="96"/>
      <c r="Z233" s="96"/>
      <c r="AA233" s="89"/>
    </row>
    <row r="234" spans="1:27" ht="15.75" customHeight="1">
      <c r="A234" s="96"/>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89"/>
    </row>
    <row r="235" spans="1:27" ht="15.75" customHeight="1">
      <c r="A235" s="96"/>
      <c r="B235" s="96"/>
      <c r="C235" s="2227"/>
      <c r="D235" s="2227"/>
      <c r="E235" s="2227"/>
      <c r="F235" s="2227"/>
      <c r="G235" s="574"/>
      <c r="H235" s="2227"/>
      <c r="I235" s="2227"/>
      <c r="J235" s="2227"/>
      <c r="K235" s="2227"/>
      <c r="L235" s="2227"/>
      <c r="M235" s="2227"/>
      <c r="N235" s="2227"/>
      <c r="O235" s="2227"/>
      <c r="P235" s="2227"/>
      <c r="Q235" s="2227"/>
      <c r="R235" s="2227"/>
      <c r="S235" s="2227"/>
      <c r="T235" s="2227"/>
      <c r="U235" s="574"/>
      <c r="V235" s="574"/>
      <c r="W235" s="2227"/>
      <c r="X235" s="2227"/>
      <c r="Y235" s="2227"/>
      <c r="Z235" s="96"/>
      <c r="AA235" s="89"/>
    </row>
    <row r="236" spans="1:27" ht="15.75" customHeight="1">
      <c r="A236" s="96"/>
      <c r="B236" s="96"/>
      <c r="C236" s="574"/>
      <c r="D236" s="2225"/>
      <c r="E236" s="2225"/>
      <c r="F236" s="574"/>
      <c r="G236" s="574"/>
      <c r="H236" s="96"/>
      <c r="I236" s="96"/>
      <c r="J236" s="96"/>
      <c r="K236" s="89"/>
      <c r="L236" s="96"/>
      <c r="M236" s="96"/>
      <c r="N236" s="96"/>
      <c r="O236" s="96"/>
      <c r="P236" s="96"/>
      <c r="Q236" s="89"/>
      <c r="R236" s="89"/>
      <c r="S236" s="89"/>
      <c r="T236" s="89"/>
      <c r="U236" s="574"/>
      <c r="V236" s="574"/>
      <c r="W236" s="2226"/>
      <c r="X236" s="2226"/>
      <c r="Y236" s="2226"/>
      <c r="Z236" s="96"/>
      <c r="AA236" s="89"/>
    </row>
    <row r="237" spans="1:27" ht="15.75" customHeight="1">
      <c r="A237" s="96"/>
      <c r="B237" s="96"/>
      <c r="C237" s="574"/>
      <c r="D237" s="2225"/>
      <c r="E237" s="2225"/>
      <c r="F237" s="574"/>
      <c r="G237" s="574"/>
      <c r="H237" s="96"/>
      <c r="I237" s="96"/>
      <c r="J237" s="96"/>
      <c r="K237" s="89"/>
      <c r="L237" s="96"/>
      <c r="M237" s="96"/>
      <c r="N237" s="96"/>
      <c r="O237" s="96"/>
      <c r="P237" s="96"/>
      <c r="Q237" s="89"/>
      <c r="R237" s="89"/>
      <c r="S237" s="89"/>
      <c r="T237" s="89"/>
      <c r="U237" s="574"/>
      <c r="V237" s="574"/>
      <c r="W237" s="2226"/>
      <c r="X237" s="2226"/>
      <c r="Y237" s="2226"/>
      <c r="Z237" s="96"/>
      <c r="AA237" s="89"/>
    </row>
    <row r="238" spans="1:27" ht="15.75" customHeight="1">
      <c r="A238" s="96"/>
      <c r="B238" s="96"/>
      <c r="C238" s="574"/>
      <c r="D238" s="2225"/>
      <c r="E238" s="2225"/>
      <c r="F238" s="574"/>
      <c r="G238" s="574"/>
      <c r="H238" s="96"/>
      <c r="I238" s="96"/>
      <c r="J238" s="96"/>
      <c r="K238" s="89"/>
      <c r="L238" s="96"/>
      <c r="M238" s="96"/>
      <c r="N238" s="96"/>
      <c r="O238" s="96"/>
      <c r="P238" s="96"/>
      <c r="Q238" s="89"/>
      <c r="R238" s="89"/>
      <c r="S238" s="89"/>
      <c r="T238" s="89"/>
      <c r="U238" s="574"/>
      <c r="V238" s="574"/>
      <c r="W238" s="2226"/>
      <c r="X238" s="2226"/>
      <c r="Y238" s="2226"/>
      <c r="Z238" s="96"/>
      <c r="AA238" s="89"/>
    </row>
    <row r="239" spans="1:27" ht="15.75" customHeight="1">
      <c r="A239" s="96"/>
      <c r="B239" s="96"/>
      <c r="C239" s="574"/>
      <c r="D239" s="2225"/>
      <c r="E239" s="2225"/>
      <c r="F239" s="574"/>
      <c r="G239" s="574"/>
      <c r="H239" s="96"/>
      <c r="I239" s="96"/>
      <c r="J239" s="96"/>
      <c r="K239" s="89"/>
      <c r="L239" s="96"/>
      <c r="M239" s="96"/>
      <c r="N239" s="96"/>
      <c r="O239" s="96"/>
      <c r="P239" s="96"/>
      <c r="Q239" s="89"/>
      <c r="R239" s="89"/>
      <c r="S239" s="89"/>
      <c r="T239" s="89"/>
      <c r="U239" s="574"/>
      <c r="V239" s="574"/>
      <c r="W239" s="2226"/>
      <c r="X239" s="2226"/>
      <c r="Y239" s="2226"/>
      <c r="Z239" s="96"/>
      <c r="AA239" s="89"/>
    </row>
    <row r="240" spans="1:27" ht="15.75" customHeight="1">
      <c r="A240" s="96"/>
      <c r="B240" s="96"/>
      <c r="C240" s="574"/>
      <c r="D240" s="2225"/>
      <c r="E240" s="2225"/>
      <c r="F240" s="574"/>
      <c r="G240" s="574"/>
      <c r="H240" s="96"/>
      <c r="I240" s="96"/>
      <c r="J240" s="96"/>
      <c r="K240" s="89"/>
      <c r="L240" s="96"/>
      <c r="M240" s="96"/>
      <c r="N240" s="96"/>
      <c r="O240" s="96"/>
      <c r="P240" s="96"/>
      <c r="Q240" s="89"/>
      <c r="R240" s="89"/>
      <c r="S240" s="89"/>
      <c r="T240" s="89"/>
      <c r="U240" s="574"/>
      <c r="V240" s="574"/>
      <c r="W240" s="2226"/>
      <c r="X240" s="2226"/>
      <c r="Y240" s="2226"/>
      <c r="Z240" s="96"/>
      <c r="AA240" s="89"/>
    </row>
    <row r="241" spans="1:27" ht="15.75" customHeight="1">
      <c r="A241" s="96"/>
      <c r="B241" s="96"/>
      <c r="C241" s="574"/>
      <c r="D241" s="2225"/>
      <c r="E241" s="2225"/>
      <c r="F241" s="574"/>
      <c r="G241" s="574"/>
      <c r="H241" s="96"/>
      <c r="I241" s="96"/>
      <c r="J241" s="96"/>
      <c r="K241" s="89"/>
      <c r="L241" s="96"/>
      <c r="M241" s="96"/>
      <c r="N241" s="96"/>
      <c r="O241" s="96"/>
      <c r="P241" s="96"/>
      <c r="Q241" s="89"/>
      <c r="R241" s="89"/>
      <c r="S241" s="89"/>
      <c r="T241" s="89"/>
      <c r="U241" s="574"/>
      <c r="V241" s="574"/>
      <c r="W241" s="2226"/>
      <c r="X241" s="2226"/>
      <c r="Y241" s="2226"/>
      <c r="Z241" s="96"/>
      <c r="AA241" s="89"/>
    </row>
    <row r="242" spans="1:27" ht="15.75" customHeight="1">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89"/>
    </row>
    <row r="243" spans="1:27" ht="15.75" customHeight="1">
      <c r="A243" s="96"/>
      <c r="B243" s="96"/>
      <c r="C243" s="96"/>
      <c r="D243" s="96"/>
      <c r="E243" s="2224"/>
      <c r="F243" s="2224"/>
      <c r="G243" s="2224"/>
      <c r="H243" s="2224"/>
      <c r="I243" s="2224"/>
      <c r="J243" s="2224"/>
      <c r="K243" s="2224"/>
      <c r="L243" s="2224"/>
      <c r="M243" s="2224"/>
      <c r="N243" s="2224"/>
      <c r="O243" s="2224"/>
      <c r="P243" s="2224"/>
      <c r="Q243" s="2224"/>
      <c r="R243" s="2224"/>
      <c r="S243" s="2224"/>
      <c r="T243" s="2224"/>
      <c r="U243" s="2224"/>
      <c r="V243" s="2224"/>
      <c r="W243" s="2224"/>
      <c r="X243" s="2224"/>
      <c r="Y243" s="2224"/>
      <c r="Z243" s="2224"/>
      <c r="AA243" s="89"/>
    </row>
    <row r="244" spans="1:27" ht="15.75" customHeight="1">
      <c r="A244" s="96"/>
      <c r="B244" s="96"/>
      <c r="C244" s="96"/>
      <c r="D244" s="96"/>
      <c r="E244" s="2224"/>
      <c r="F244" s="2224"/>
      <c r="G244" s="2224"/>
      <c r="H244" s="2224"/>
      <c r="I244" s="2224"/>
      <c r="J244" s="2224"/>
      <c r="K244" s="2224"/>
      <c r="L244" s="2224"/>
      <c r="M244" s="2224"/>
      <c r="N244" s="2224"/>
      <c r="O244" s="2224"/>
      <c r="P244" s="2224"/>
      <c r="Q244" s="2224"/>
      <c r="R244" s="2224"/>
      <c r="S244" s="2224"/>
      <c r="T244" s="2224"/>
      <c r="U244" s="2224"/>
      <c r="V244" s="2224"/>
      <c r="W244" s="2224"/>
      <c r="X244" s="2224"/>
      <c r="Y244" s="2224"/>
      <c r="Z244" s="2224"/>
      <c r="AA244" s="89"/>
    </row>
    <row r="245" spans="1:27" ht="15.75" customHeight="1">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89"/>
    </row>
    <row r="246" spans="1:27" ht="15.75" customHeight="1">
      <c r="A246" s="96"/>
      <c r="B246" s="96"/>
      <c r="C246" s="96"/>
      <c r="D246" s="96"/>
      <c r="E246" s="2224"/>
      <c r="F246" s="2224"/>
      <c r="G246" s="2224"/>
      <c r="H246" s="2224"/>
      <c r="I246" s="2224"/>
      <c r="J246" s="2224"/>
      <c r="K246" s="2224"/>
      <c r="L246" s="2224"/>
      <c r="M246" s="2224"/>
      <c r="N246" s="2224"/>
      <c r="O246" s="2224"/>
      <c r="P246" s="2224"/>
      <c r="Q246" s="2224"/>
      <c r="R246" s="2224"/>
      <c r="S246" s="2224"/>
      <c r="T246" s="2224"/>
      <c r="U246" s="2224"/>
      <c r="V246" s="2224"/>
      <c r="W246" s="2224"/>
      <c r="X246" s="2224"/>
      <c r="Y246" s="2224"/>
      <c r="Z246" s="2224"/>
      <c r="AA246" s="89"/>
    </row>
    <row r="247" spans="1:27" ht="15.75" customHeight="1">
      <c r="A247" s="96"/>
      <c r="B247" s="96"/>
      <c r="C247" s="96"/>
      <c r="D247" s="96"/>
      <c r="E247" s="2224"/>
      <c r="F247" s="2224"/>
      <c r="G247" s="2224"/>
      <c r="H247" s="2224"/>
      <c r="I247" s="2224"/>
      <c r="J247" s="2224"/>
      <c r="K247" s="2224"/>
      <c r="L247" s="2224"/>
      <c r="M247" s="2224"/>
      <c r="N247" s="2224"/>
      <c r="O247" s="2224"/>
      <c r="P247" s="2224"/>
      <c r="Q247" s="2224"/>
      <c r="R247" s="2224"/>
      <c r="S247" s="2224"/>
      <c r="T247" s="2224"/>
      <c r="U247" s="2224"/>
      <c r="V247" s="2224"/>
      <c r="W247" s="2224"/>
      <c r="X247" s="2224"/>
      <c r="Y247" s="2224"/>
      <c r="Z247" s="2224"/>
      <c r="AA247" s="89"/>
    </row>
    <row r="248" spans="1:27" ht="15.75" customHeight="1">
      <c r="A248" s="96"/>
      <c r="B248" s="96"/>
      <c r="C248" s="96"/>
      <c r="D248" s="96"/>
      <c r="E248" s="96"/>
      <c r="F248" s="96"/>
      <c r="G248" s="96"/>
      <c r="H248" s="96"/>
      <c r="I248" s="96"/>
      <c r="J248" s="96"/>
      <c r="K248" s="96"/>
      <c r="L248" s="96"/>
      <c r="M248" s="96"/>
      <c r="N248" s="96"/>
      <c r="O248" s="96"/>
      <c r="P248" s="96"/>
      <c r="Q248" s="96"/>
      <c r="R248" s="96"/>
      <c r="S248" s="96"/>
      <c r="T248" s="96"/>
      <c r="U248" s="96"/>
      <c r="V248" s="96"/>
      <c r="W248" s="96"/>
      <c r="X248" s="96"/>
      <c r="Y248" s="96"/>
      <c r="Z248" s="96"/>
      <c r="AA248" s="89"/>
    </row>
  </sheetData>
  <sheetProtection selectLockedCells="1"/>
  <mergeCells count="142">
    <mergeCell ref="E246:Z247"/>
    <mergeCell ref="D240:E240"/>
    <mergeCell ref="W240:Y240"/>
    <mergeCell ref="D241:E241"/>
    <mergeCell ref="W241:Y241"/>
    <mergeCell ref="D239:E239"/>
    <mergeCell ref="W212:Y212"/>
    <mergeCell ref="C209:F209"/>
    <mergeCell ref="H209:T209"/>
    <mergeCell ref="D211:E211"/>
    <mergeCell ref="W211:Y211"/>
    <mergeCell ref="D215:E215"/>
    <mergeCell ref="D212:E212"/>
    <mergeCell ref="D210:E210"/>
    <mergeCell ref="E217:Z218"/>
    <mergeCell ref="W209:Y209"/>
    <mergeCell ref="I231:L231"/>
    <mergeCell ref="I230:L230"/>
    <mergeCell ref="E243:Z244"/>
    <mergeCell ref="W238:Y238"/>
    <mergeCell ref="D238:E238"/>
    <mergeCell ref="D213:E213"/>
    <mergeCell ref="W213:Y213"/>
    <mergeCell ref="W239:Y239"/>
    <mergeCell ref="I233:L233"/>
    <mergeCell ref="D184:E184"/>
    <mergeCell ref="W184:Y184"/>
    <mergeCell ref="H181:T181"/>
    <mergeCell ref="D236:E236"/>
    <mergeCell ref="W236:Y236"/>
    <mergeCell ref="D237:E237"/>
    <mergeCell ref="W237:Y237"/>
    <mergeCell ref="W186:Y186"/>
    <mergeCell ref="D187:E187"/>
    <mergeCell ref="W187:Y187"/>
    <mergeCell ref="E189:Z190"/>
    <mergeCell ref="W181:Y181"/>
    <mergeCell ref="I232:L232"/>
    <mergeCell ref="H235:T235"/>
    <mergeCell ref="E220:Z221"/>
    <mergeCell ref="W210:Y210"/>
    <mergeCell ref="D214:E214"/>
    <mergeCell ref="I206:L206"/>
    <mergeCell ref="W214:Y214"/>
    <mergeCell ref="I207:L207"/>
    <mergeCell ref="D186:E186"/>
    <mergeCell ref="W161:Y161"/>
    <mergeCell ref="C181:F181"/>
    <mergeCell ref="E192:Z193"/>
    <mergeCell ref="E163:Z164"/>
    <mergeCell ref="E166:Z167"/>
    <mergeCell ref="D158:E158"/>
    <mergeCell ref="W158:Y158"/>
    <mergeCell ref="W235:Y235"/>
    <mergeCell ref="W215:Y215"/>
    <mergeCell ref="A226:Z226"/>
    <mergeCell ref="C235:F235"/>
    <mergeCell ref="A172:Z172"/>
    <mergeCell ref="I176:L176"/>
    <mergeCell ref="D161:E161"/>
    <mergeCell ref="W182:Y182"/>
    <mergeCell ref="D185:E185"/>
    <mergeCell ref="W185:Y185"/>
    <mergeCell ref="A200:Z200"/>
    <mergeCell ref="I204:L204"/>
    <mergeCell ref="I205:L205"/>
    <mergeCell ref="I177:L177"/>
    <mergeCell ref="I178:L178"/>
    <mergeCell ref="W183:Y183"/>
    <mergeCell ref="D183:E183"/>
    <mergeCell ref="I179:L179"/>
    <mergeCell ref="D182:E182"/>
    <mergeCell ref="I137:M137"/>
    <mergeCell ref="K138:P138"/>
    <mergeCell ref="I150:L150"/>
    <mergeCell ref="I151:L151"/>
    <mergeCell ref="D128:E128"/>
    <mergeCell ref="I128:L128"/>
    <mergeCell ref="O128:R128"/>
    <mergeCell ref="E141:Z142"/>
    <mergeCell ref="U128:X128"/>
    <mergeCell ref="I133:L133"/>
    <mergeCell ref="O133:R133"/>
    <mergeCell ref="U133:X133"/>
    <mergeCell ref="H139:Z140"/>
    <mergeCell ref="A146:Z146"/>
    <mergeCell ref="W155:Y155"/>
    <mergeCell ref="I152:L152"/>
    <mergeCell ref="I153:L153"/>
    <mergeCell ref="W156:Y156"/>
    <mergeCell ref="D157:E157"/>
    <mergeCell ref="W157:Y157"/>
    <mergeCell ref="D159:E159"/>
    <mergeCell ref="W159:Y159"/>
    <mergeCell ref="D160:E160"/>
    <mergeCell ref="W160:Y160"/>
    <mergeCell ref="C155:F155"/>
    <mergeCell ref="H155:T155"/>
    <mergeCell ref="D156:E156"/>
    <mergeCell ref="O125:R125"/>
    <mergeCell ref="U125:X125"/>
    <mergeCell ref="D125:E125"/>
    <mergeCell ref="I125:L125"/>
    <mergeCell ref="D127:E127"/>
    <mergeCell ref="I127:L127"/>
    <mergeCell ref="O127:R127"/>
    <mergeCell ref="U127:X127"/>
    <mergeCell ref="D126:E126"/>
    <mergeCell ref="I126:L126"/>
    <mergeCell ref="O126:R126"/>
    <mergeCell ref="U126:X126"/>
    <mergeCell ref="I124:L124"/>
    <mergeCell ref="O124:R124"/>
    <mergeCell ref="U124:X124"/>
    <mergeCell ref="F99:G99"/>
    <mergeCell ref="I99:Z99"/>
    <mergeCell ref="F100:G100"/>
    <mergeCell ref="I100:Z100"/>
    <mergeCell ref="J107:L107"/>
    <mergeCell ref="J108:L108"/>
    <mergeCell ref="H93:Z94"/>
    <mergeCell ref="J112:M112"/>
    <mergeCell ref="J113:M113"/>
    <mergeCell ref="J109:L109"/>
    <mergeCell ref="J110:L110"/>
    <mergeCell ref="A95:Z95"/>
    <mergeCell ref="E97:H97"/>
    <mergeCell ref="F98:G98"/>
    <mergeCell ref="I98:Z98"/>
    <mergeCell ref="D8:N12"/>
    <mergeCell ref="H91:Z92"/>
    <mergeCell ref="E90:G90"/>
    <mergeCell ref="R90:Y90"/>
    <mergeCell ref="S16:T16"/>
    <mergeCell ref="L36:S36"/>
    <mergeCell ref="C18:O19"/>
    <mergeCell ref="R88:Y88"/>
    <mergeCell ref="E89:G89"/>
    <mergeCell ref="R89:Y89"/>
    <mergeCell ref="Q7:R14"/>
    <mergeCell ref="S7:Z7"/>
    <mergeCell ref="S8:Z8"/>
  </mergeCells>
  <phoneticPr fontId="2"/>
  <hyperlinks>
    <hyperlink ref="P1:S1" location="作業メニュー!A1" display="作業メニュー" xr:uid="{00000000-0004-0000-2300-000000000000}"/>
  </hyperlinks>
  <printOptions horizontalCentered="1"/>
  <pageMargins left="0.74803149606299213" right="0.35433070866141736" top="0.70866141732283472" bottom="0.35433070866141736" header="0.51181102362204722" footer="0.27559055118110237"/>
  <pageSetup paperSize="9" scale="87" orientation="portrait" r:id="rId1"/>
  <headerFooter alignWithMargins="0">
    <oddFooter>&amp;R250401</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3">
    <pageSetUpPr fitToPage="1"/>
  </sheetPr>
  <dimension ref="A1:AD250"/>
  <sheetViews>
    <sheetView showGridLines="0" workbookViewId="0"/>
  </sheetViews>
  <sheetFormatPr defaultColWidth="3.33203125" defaultRowHeight="15"/>
  <cols>
    <col min="1" max="16384" width="3.33203125" style="40"/>
  </cols>
  <sheetData>
    <row r="1" spans="1:30" s="366" customFormat="1" ht="38.25" customHeight="1" thickBot="1">
      <c r="A1" s="365" t="s">
        <v>2474</v>
      </c>
      <c r="P1" s="368" t="s">
        <v>64</v>
      </c>
      <c r="Q1" s="368"/>
      <c r="R1" s="368"/>
      <c r="S1" s="368"/>
      <c r="T1" s="367" t="s">
        <v>549</v>
      </c>
      <c r="AD1" s="367"/>
    </row>
    <row r="2" spans="1:30" s="505" customFormat="1" ht="12" customHeight="1" thickTop="1">
      <c r="B2" s="506"/>
      <c r="C2" s="506"/>
      <c r="D2" s="506"/>
      <c r="E2" s="506"/>
      <c r="AC2" s="40"/>
    </row>
    <row r="3" spans="1:30" s="505" customFormat="1" ht="12" customHeight="1">
      <c r="B3" s="506" t="s">
        <v>2984</v>
      </c>
      <c r="C3" s="506"/>
      <c r="D3" s="506"/>
      <c r="E3" s="506"/>
      <c r="AC3" s="40"/>
    </row>
    <row r="4" spans="1:30" s="505" customFormat="1" ht="19.149999999999999" customHeight="1">
      <c r="AC4" s="40"/>
    </row>
    <row r="5" spans="1:30" s="505" customFormat="1" ht="19.149999999999999" customHeight="1">
      <c r="B5" s="630" t="str">
        <f>IF(作業メニュー!AM13=TRUE, "特定工事終了通知取下げ届", "中間検査申請取下げ届")</f>
        <v>中間検査申請取下げ届</v>
      </c>
      <c r="C5" s="545"/>
      <c r="D5" s="545"/>
      <c r="E5" s="545"/>
      <c r="F5" s="545"/>
      <c r="G5" s="545"/>
      <c r="H5" s="545"/>
      <c r="I5" s="545"/>
      <c r="J5" s="545"/>
      <c r="K5" s="545"/>
      <c r="L5" s="545"/>
      <c r="M5" s="545"/>
      <c r="N5" s="545"/>
      <c r="O5" s="545"/>
      <c r="P5" s="545"/>
      <c r="Q5" s="545"/>
      <c r="R5" s="545"/>
      <c r="S5" s="545"/>
      <c r="T5" s="545"/>
      <c r="U5" s="545"/>
      <c r="V5" s="545"/>
      <c r="W5" s="545"/>
      <c r="X5" s="545"/>
      <c r="Y5" s="545"/>
      <c r="Z5" s="545"/>
      <c r="AA5" s="546"/>
      <c r="AB5" s="546"/>
      <c r="AC5" s="40"/>
    </row>
    <row r="6" spans="1:30" s="505" customFormat="1" ht="19.149999999999999" customHeight="1">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6"/>
      <c r="AB6" s="546"/>
      <c r="AC6" s="40"/>
    </row>
    <row r="7" spans="1:30" s="505" customFormat="1" ht="16.149999999999999" customHeight="1">
      <c r="B7" s="548"/>
      <c r="C7" s="549"/>
      <c r="D7" s="549"/>
      <c r="E7" s="549"/>
      <c r="F7" s="549"/>
      <c r="G7" s="549"/>
      <c r="H7" s="549"/>
      <c r="I7" s="549"/>
      <c r="J7" s="549"/>
      <c r="K7" s="549"/>
      <c r="L7" s="549"/>
      <c r="M7" s="549"/>
      <c r="N7" s="549"/>
      <c r="O7" s="549"/>
      <c r="P7" s="549"/>
      <c r="Q7" s="2241" t="s">
        <v>2460</v>
      </c>
      <c r="R7" s="2242"/>
      <c r="S7" s="2247" t="s">
        <v>2459</v>
      </c>
      <c r="T7" s="2248"/>
      <c r="U7" s="2248"/>
      <c r="V7" s="2248"/>
      <c r="W7" s="2248"/>
      <c r="X7" s="2248"/>
      <c r="Y7" s="2248"/>
      <c r="Z7" s="2249"/>
      <c r="AA7" s="546"/>
      <c r="AB7" s="546"/>
      <c r="AC7" s="40"/>
    </row>
    <row r="8" spans="1:30" s="505" customFormat="1" ht="16.149999999999999" customHeight="1">
      <c r="B8" s="552"/>
      <c r="P8" s="546"/>
      <c r="Q8" s="2243"/>
      <c r="R8" s="2244"/>
      <c r="S8" s="2250" t="s">
        <v>2458</v>
      </c>
      <c r="T8" s="2251"/>
      <c r="U8" s="2251"/>
      <c r="V8" s="2251"/>
      <c r="W8" s="2251"/>
      <c r="X8" s="2251"/>
      <c r="Y8" s="2251"/>
      <c r="Z8" s="2252"/>
      <c r="AA8" s="546"/>
      <c r="AB8" s="546"/>
      <c r="AC8" s="40"/>
    </row>
    <row r="9" spans="1:30" s="505" customFormat="1" ht="16.149999999999999" customHeight="1">
      <c r="B9" s="552"/>
      <c r="P9" s="546"/>
      <c r="Q9" s="2243"/>
      <c r="R9" s="2244"/>
      <c r="S9" s="725"/>
      <c r="T9" s="725"/>
      <c r="U9" s="725"/>
      <c r="V9" s="725"/>
      <c r="W9" s="725"/>
      <c r="X9" s="725"/>
      <c r="Y9" s="725"/>
      <c r="Z9" s="726"/>
      <c r="AA9" s="546"/>
      <c r="AB9" s="546"/>
      <c r="AC9" s="40"/>
    </row>
    <row r="10" spans="1:30" s="505" customFormat="1" ht="19.149999999999999" customHeight="1">
      <c r="B10" s="552"/>
      <c r="C10" s="2234" t="s">
        <v>2473</v>
      </c>
      <c r="D10" s="2234"/>
      <c r="E10" s="2234"/>
      <c r="F10" s="2234"/>
      <c r="G10" s="2234"/>
      <c r="H10" s="2234"/>
      <c r="I10" s="2234"/>
      <c r="J10" s="2234"/>
      <c r="K10" s="2234"/>
      <c r="L10" s="2234"/>
      <c r="M10" s="2234"/>
      <c r="N10" s="2234"/>
      <c r="O10" s="2234"/>
      <c r="P10" s="546"/>
      <c r="Q10" s="2243"/>
      <c r="R10" s="2244"/>
      <c r="S10" s="725"/>
      <c r="T10" s="725"/>
      <c r="U10" s="725"/>
      <c r="V10" s="725"/>
      <c r="W10" s="725"/>
      <c r="X10" s="725"/>
      <c r="Y10" s="725"/>
      <c r="Z10" s="726"/>
      <c r="AA10" s="546"/>
      <c r="AB10" s="546"/>
      <c r="AC10" s="40"/>
    </row>
    <row r="11" spans="1:30" s="505" customFormat="1" ht="19.149999999999999" customHeight="1">
      <c r="B11" s="552"/>
      <c r="C11" s="2234"/>
      <c r="D11" s="2234"/>
      <c r="E11" s="2234"/>
      <c r="F11" s="2234"/>
      <c r="G11" s="2234"/>
      <c r="H11" s="2234"/>
      <c r="I11" s="2234"/>
      <c r="J11" s="2234"/>
      <c r="K11" s="2234"/>
      <c r="L11" s="2234"/>
      <c r="M11" s="2234"/>
      <c r="N11" s="2234"/>
      <c r="O11" s="2234"/>
      <c r="P11" s="546"/>
      <c r="Q11" s="2243"/>
      <c r="R11" s="2244"/>
      <c r="S11" s="725"/>
      <c r="T11" s="725"/>
      <c r="U11" s="725"/>
      <c r="V11" s="725"/>
      <c r="W11" s="725"/>
      <c r="X11" s="725"/>
      <c r="Y11" s="725"/>
      <c r="Z11" s="726"/>
      <c r="AA11" s="546"/>
      <c r="AB11" s="546"/>
      <c r="AC11" s="40"/>
    </row>
    <row r="12" spans="1:30" s="505" customFormat="1" ht="19.149999999999999" customHeight="1">
      <c r="B12" s="552"/>
      <c r="C12" s="2234"/>
      <c r="D12" s="2234"/>
      <c r="E12" s="2234"/>
      <c r="F12" s="2234"/>
      <c r="G12" s="2234"/>
      <c r="H12" s="2234"/>
      <c r="I12" s="2234"/>
      <c r="J12" s="2234"/>
      <c r="K12" s="2234"/>
      <c r="L12" s="2234"/>
      <c r="M12" s="2234"/>
      <c r="N12" s="2234"/>
      <c r="O12" s="2234"/>
      <c r="P12" s="546"/>
      <c r="Q12" s="2243"/>
      <c r="R12" s="2244"/>
      <c r="S12" s="725"/>
      <c r="T12" s="725"/>
      <c r="U12" s="725"/>
      <c r="V12" s="725"/>
      <c r="W12" s="725"/>
      <c r="X12" s="725"/>
      <c r="Y12" s="725"/>
      <c r="Z12" s="726"/>
      <c r="AA12" s="546"/>
      <c r="AB12" s="546"/>
      <c r="AC12" s="40"/>
    </row>
    <row r="13" spans="1:30" s="505" customFormat="1" ht="19.149999999999999" customHeight="1">
      <c r="B13" s="552"/>
      <c r="C13" s="546"/>
      <c r="D13" s="546"/>
      <c r="E13" s="546"/>
      <c r="F13" s="546"/>
      <c r="G13" s="546"/>
      <c r="H13" s="546"/>
      <c r="I13" s="546"/>
      <c r="J13" s="546"/>
      <c r="K13" s="546"/>
      <c r="L13" s="546"/>
      <c r="M13" s="546"/>
      <c r="N13" s="546"/>
      <c r="O13" s="546"/>
      <c r="P13" s="546"/>
      <c r="Q13" s="2243"/>
      <c r="R13" s="2244"/>
      <c r="S13" s="725"/>
      <c r="T13" s="725"/>
      <c r="U13" s="725"/>
      <c r="V13" s="725"/>
      <c r="W13" s="725"/>
      <c r="X13" s="725"/>
      <c r="Y13" s="725"/>
      <c r="Z13" s="726"/>
      <c r="AA13" s="546"/>
      <c r="AB13" s="546"/>
      <c r="AC13" s="40"/>
    </row>
    <row r="14" spans="1:30" s="505" customFormat="1" ht="19.149999999999999" customHeight="1">
      <c r="B14" s="552"/>
      <c r="C14" s="546"/>
      <c r="D14" s="546"/>
      <c r="E14" s="546"/>
      <c r="F14" s="546"/>
      <c r="G14" s="546"/>
      <c r="H14" s="546"/>
      <c r="I14" s="546"/>
      <c r="J14" s="546"/>
      <c r="K14" s="546"/>
      <c r="L14" s="546"/>
      <c r="M14" s="546"/>
      <c r="N14" s="546"/>
      <c r="O14" s="546"/>
      <c r="P14" s="546"/>
      <c r="Q14" s="2245"/>
      <c r="R14" s="2246"/>
      <c r="S14" s="729"/>
      <c r="T14" s="729"/>
      <c r="U14" s="729"/>
      <c r="V14" s="729"/>
      <c r="W14" s="729"/>
      <c r="X14" s="729"/>
      <c r="Y14" s="729"/>
      <c r="Z14" s="730"/>
      <c r="AA14" s="546"/>
      <c r="AB14" s="546"/>
      <c r="AC14" s="40"/>
    </row>
    <row r="15" spans="1:30" s="505" customFormat="1" ht="19.149999999999999" customHeight="1">
      <c r="B15" s="552"/>
      <c r="C15" s="546"/>
      <c r="D15" s="546"/>
      <c r="E15" s="546"/>
      <c r="F15" s="546"/>
      <c r="G15" s="546"/>
      <c r="H15" s="546"/>
      <c r="I15" s="546"/>
      <c r="J15" s="546"/>
      <c r="K15" s="546"/>
      <c r="L15" s="546"/>
      <c r="M15" s="546"/>
      <c r="N15" s="546"/>
      <c r="O15" s="546"/>
      <c r="P15" s="546"/>
      <c r="Q15" s="578"/>
      <c r="R15" s="551"/>
      <c r="S15" s="551"/>
      <c r="T15" s="578"/>
      <c r="U15" s="578"/>
      <c r="V15" s="578"/>
      <c r="W15" s="578"/>
      <c r="X15" s="578"/>
      <c r="Y15" s="578"/>
      <c r="Z15" s="699"/>
      <c r="AA15" s="546"/>
      <c r="AB15" s="546"/>
      <c r="AC15" s="40"/>
    </row>
    <row r="16" spans="1:30" s="505" customFormat="1" ht="19.149999999999999" customHeight="1">
      <c r="B16" s="552"/>
      <c r="C16" s="546"/>
      <c r="D16" s="546"/>
      <c r="E16" s="546"/>
      <c r="F16" s="546"/>
      <c r="G16" s="546"/>
      <c r="H16" s="546"/>
      <c r="I16" s="546"/>
      <c r="J16" s="546"/>
      <c r="K16" s="546"/>
      <c r="L16" s="546"/>
      <c r="M16" s="546"/>
      <c r="N16" s="546"/>
      <c r="O16" s="546"/>
      <c r="P16" s="546"/>
      <c r="Q16" s="546"/>
      <c r="R16" s="553"/>
      <c r="S16" s="553"/>
      <c r="T16" s="546"/>
      <c r="U16" s="546"/>
      <c r="V16" s="546"/>
      <c r="W16" s="546"/>
      <c r="X16" s="546"/>
      <c r="Y16" s="546"/>
      <c r="Z16" s="700"/>
      <c r="AA16" s="546"/>
      <c r="AB16" s="546"/>
      <c r="AC16" s="40"/>
    </row>
    <row r="17" spans="2:29" s="505" customFormat="1" ht="19.149999999999999" customHeight="1">
      <c r="B17" s="552"/>
      <c r="C17" s="546"/>
      <c r="D17" s="546"/>
      <c r="E17" s="546"/>
      <c r="F17" s="546"/>
      <c r="G17" s="546"/>
      <c r="H17" s="546"/>
      <c r="I17" s="546"/>
      <c r="J17" s="546"/>
      <c r="K17" s="546"/>
      <c r="L17" s="546"/>
      <c r="M17" s="546"/>
      <c r="N17" s="546"/>
      <c r="O17" s="546"/>
      <c r="P17" s="546"/>
      <c r="Q17" s="546"/>
      <c r="R17" s="546"/>
      <c r="S17" s="546"/>
      <c r="T17" s="546"/>
      <c r="U17" s="546"/>
      <c r="V17" s="546"/>
      <c r="W17" s="546"/>
      <c r="X17" s="546"/>
      <c r="Y17" s="546"/>
      <c r="Z17" s="555"/>
      <c r="AA17" s="546"/>
      <c r="AB17" s="546"/>
      <c r="AC17" s="40"/>
    </row>
    <row r="18" spans="2:29" s="505" customFormat="1" ht="19.149999999999999" customHeight="1">
      <c r="B18" s="552"/>
      <c r="C18" s="546"/>
      <c r="D18" s="546"/>
      <c r="E18" s="546"/>
      <c r="F18" s="546"/>
      <c r="G18" s="546"/>
      <c r="H18" s="546"/>
      <c r="I18" s="546"/>
      <c r="J18" s="546"/>
      <c r="K18" s="546"/>
      <c r="L18" s="546"/>
      <c r="M18" s="546"/>
      <c r="N18" s="546"/>
      <c r="O18" s="546"/>
      <c r="P18" s="546"/>
      <c r="R18" s="2236" t="s">
        <v>2785</v>
      </c>
      <c r="S18" s="2236"/>
      <c r="T18" s="558"/>
      <c r="U18" s="557" t="s">
        <v>603</v>
      </c>
      <c r="V18" s="559"/>
      <c r="W18" s="557" t="s">
        <v>602</v>
      </c>
      <c r="X18" s="560"/>
      <c r="Y18" s="557" t="s">
        <v>601</v>
      </c>
      <c r="Z18" s="564"/>
      <c r="AA18" s="546"/>
      <c r="AB18" s="546"/>
      <c r="AC18" s="40"/>
    </row>
    <row r="19" spans="2:29" s="505" customFormat="1" ht="19.149999999999999" customHeight="1">
      <c r="B19" s="552"/>
      <c r="C19" s="546"/>
      <c r="D19" s="546"/>
      <c r="E19" s="546"/>
      <c r="F19" s="546"/>
      <c r="G19" s="546"/>
      <c r="H19" s="546"/>
      <c r="I19" s="546"/>
      <c r="J19" s="546"/>
      <c r="K19" s="546"/>
      <c r="L19" s="546"/>
      <c r="M19" s="546"/>
      <c r="N19" s="546"/>
      <c r="O19" s="546"/>
      <c r="P19" s="546"/>
      <c r="Q19" s="546"/>
      <c r="R19" s="546"/>
      <c r="S19" s="546"/>
      <c r="T19" s="546"/>
      <c r="U19" s="546"/>
      <c r="V19" s="546"/>
      <c r="W19" s="546"/>
      <c r="X19" s="546"/>
      <c r="Y19" s="546"/>
      <c r="Z19" s="555"/>
      <c r="AA19" s="546"/>
      <c r="AB19" s="546"/>
      <c r="AC19" s="40"/>
    </row>
    <row r="20" spans="2:29" s="505" customFormat="1" ht="19.149999999999999" customHeight="1">
      <c r="B20" s="552"/>
      <c r="C20" s="2238" t="s">
        <v>2442</v>
      </c>
      <c r="D20" s="2238"/>
      <c r="E20" s="2238"/>
      <c r="F20" s="2238"/>
      <c r="G20" s="2238"/>
      <c r="H20" s="2238"/>
      <c r="I20" s="2238"/>
      <c r="J20" s="2238"/>
      <c r="K20" s="2238"/>
      <c r="L20" s="2238"/>
      <c r="M20" s="2238"/>
      <c r="N20" s="2238"/>
      <c r="O20" s="2238"/>
      <c r="P20" s="546"/>
      <c r="Q20" s="546"/>
      <c r="R20" s="546"/>
      <c r="S20" s="546"/>
      <c r="T20" s="546"/>
      <c r="U20" s="546"/>
      <c r="V20" s="546"/>
      <c r="W20" s="546"/>
      <c r="X20" s="546"/>
      <c r="Y20" s="546"/>
      <c r="Z20" s="555"/>
      <c r="AA20" s="546"/>
      <c r="AB20" s="546"/>
      <c r="AC20" s="40"/>
    </row>
    <row r="21" spans="2:29" s="505" customFormat="1" ht="19.149999999999999" customHeight="1">
      <c r="B21" s="552"/>
      <c r="C21" s="2238"/>
      <c r="D21" s="2238"/>
      <c r="E21" s="2238"/>
      <c r="F21" s="2238"/>
      <c r="G21" s="2238"/>
      <c r="H21" s="2238"/>
      <c r="I21" s="2238"/>
      <c r="J21" s="2238"/>
      <c r="K21" s="2238"/>
      <c r="L21" s="2238"/>
      <c r="M21" s="2238"/>
      <c r="N21" s="2238"/>
      <c r="O21" s="2238"/>
      <c r="P21" s="546"/>
      <c r="Q21" s="546"/>
      <c r="R21" s="546"/>
      <c r="S21" s="546"/>
      <c r="T21" s="546"/>
      <c r="U21" s="546"/>
      <c r="V21" s="546"/>
      <c r="W21" s="546"/>
      <c r="X21" s="546"/>
      <c r="Y21" s="546"/>
      <c r="Z21" s="555"/>
      <c r="AA21" s="546"/>
      <c r="AB21" s="546"/>
      <c r="AC21" s="40"/>
    </row>
    <row r="22" spans="2:29" s="505" customFormat="1" ht="19.149999999999999" customHeight="1">
      <c r="B22" s="552"/>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55"/>
      <c r="AA22" s="546"/>
      <c r="AB22" s="546"/>
      <c r="AC22" s="40"/>
    </row>
    <row r="23" spans="2:29" s="505" customFormat="1" ht="19.149999999999999" customHeight="1">
      <c r="B23" s="552"/>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55"/>
      <c r="AA23" s="546"/>
      <c r="AB23" s="546"/>
      <c r="AC23" s="40"/>
    </row>
    <row r="24" spans="2:29" s="505" customFormat="1" ht="19.149999999999999" customHeight="1">
      <c r="B24" s="552"/>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55"/>
      <c r="AA24" s="546"/>
      <c r="AB24" s="546"/>
      <c r="AC24" s="40"/>
    </row>
    <row r="25" spans="2:29" s="505" customFormat="1" ht="19.149999999999999" customHeight="1">
      <c r="B25" s="552"/>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55"/>
      <c r="AA25" s="546"/>
      <c r="AB25" s="546"/>
      <c r="AC25" s="40"/>
    </row>
    <row r="26" spans="2:29" s="505" customFormat="1" ht="19.149999999999999" customHeight="1">
      <c r="B26" s="552"/>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55"/>
      <c r="AA26" s="546"/>
      <c r="AB26" s="546"/>
      <c r="AC26" s="40"/>
    </row>
    <row r="27" spans="2:29" s="505" customFormat="1" ht="19.149999999999999" customHeight="1">
      <c r="B27" s="552"/>
      <c r="C27" s="546"/>
      <c r="D27" s="546"/>
      <c r="E27" s="546"/>
      <c r="F27" s="546"/>
      <c r="G27" s="546"/>
      <c r="H27" s="546"/>
      <c r="I27" s="546"/>
      <c r="J27" s="546"/>
      <c r="K27" s="546"/>
      <c r="L27" s="546"/>
      <c r="M27" s="546"/>
      <c r="N27" s="546"/>
      <c r="O27" s="546"/>
      <c r="P27" s="565" t="s">
        <v>2457</v>
      </c>
      <c r="Q27" s="546"/>
      <c r="R27" s="565" t="s">
        <v>2456</v>
      </c>
      <c r="S27" s="546"/>
      <c r="T27" s="546"/>
      <c r="U27" s="546"/>
      <c r="V27" s="546"/>
      <c r="W27" s="546"/>
      <c r="X27" s="546"/>
      <c r="Y27" s="546"/>
      <c r="Z27" s="555"/>
      <c r="AA27" s="546"/>
      <c r="AB27" s="546"/>
      <c r="AC27" s="40"/>
    </row>
    <row r="28" spans="2:29" s="505" customFormat="1" ht="19.149999999999999" customHeight="1">
      <c r="B28" s="552"/>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55"/>
      <c r="AA28" s="546"/>
      <c r="AB28" s="546"/>
      <c r="AC28" s="40"/>
    </row>
    <row r="29" spans="2:29" s="505" customFormat="1" ht="19.149999999999999" customHeight="1">
      <c r="B29" s="552"/>
      <c r="C29" s="546"/>
      <c r="D29" s="546"/>
      <c r="E29" s="546"/>
      <c r="F29" s="546"/>
      <c r="G29" s="546"/>
      <c r="H29" s="546"/>
      <c r="I29" s="546"/>
      <c r="J29" s="546"/>
      <c r="K29" s="546"/>
      <c r="L29" s="546"/>
      <c r="M29" s="546"/>
      <c r="N29" s="546"/>
      <c r="O29" s="546"/>
      <c r="P29" s="546"/>
      <c r="Q29" s="546"/>
      <c r="R29" s="546"/>
      <c r="S29" s="546"/>
      <c r="T29" s="546"/>
      <c r="U29" s="546"/>
      <c r="V29" s="546"/>
      <c r="W29" s="546"/>
      <c r="X29" s="546"/>
      <c r="Y29" s="546"/>
      <c r="Z29" s="555"/>
      <c r="AA29" s="546"/>
      <c r="AB29" s="546"/>
      <c r="AC29" s="40"/>
    </row>
    <row r="30" spans="2:29" s="505" customFormat="1" ht="19.149999999999999" customHeight="1">
      <c r="B30" s="552"/>
      <c r="C30" s="546"/>
      <c r="D30" s="546"/>
      <c r="E30" s="546"/>
      <c r="F30" s="546"/>
      <c r="G30" s="546"/>
      <c r="H30" s="546"/>
      <c r="I30" s="546"/>
      <c r="J30" s="546"/>
      <c r="K30" s="546"/>
      <c r="L30" s="546"/>
      <c r="M30" s="546"/>
      <c r="N30" s="546"/>
      <c r="O30" s="546"/>
      <c r="P30" s="546"/>
      <c r="Q30" s="546"/>
      <c r="R30" s="546"/>
      <c r="S30" s="546"/>
      <c r="T30" s="546"/>
      <c r="U30" s="546"/>
      <c r="V30" s="546"/>
      <c r="W30" s="546"/>
      <c r="X30" s="546"/>
      <c r="Y30" s="546"/>
      <c r="Z30" s="555"/>
      <c r="AA30" s="546"/>
      <c r="AB30" s="546"/>
      <c r="AC30" s="40"/>
    </row>
    <row r="31" spans="2:29" s="505" customFormat="1" ht="19.149999999999999" customHeight="1">
      <c r="B31" s="552"/>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55"/>
      <c r="AA31" s="546"/>
      <c r="AB31" s="546"/>
      <c r="AC31" s="40"/>
    </row>
    <row r="32" spans="2:29" s="505" customFormat="1" ht="19.149999999999999" customHeight="1">
      <c r="B32" s="552"/>
      <c r="C32" s="546"/>
      <c r="D32" s="546"/>
      <c r="E32" s="546"/>
      <c r="F32" s="546"/>
      <c r="G32" s="546"/>
      <c r="H32" s="546"/>
      <c r="I32" s="546"/>
      <c r="J32" s="546"/>
      <c r="K32" s="546"/>
      <c r="L32" s="546"/>
      <c r="M32" s="546"/>
      <c r="N32" s="546"/>
      <c r="O32" s="546"/>
      <c r="P32" s="546"/>
      <c r="Q32" s="546"/>
      <c r="R32" s="546"/>
      <c r="S32" s="546"/>
      <c r="T32" s="546"/>
      <c r="U32" s="546"/>
      <c r="V32" s="546"/>
      <c r="W32" s="546"/>
      <c r="X32" s="546"/>
      <c r="Y32" s="546"/>
      <c r="Z32" s="555"/>
      <c r="AA32" s="546"/>
      <c r="AB32" s="546"/>
      <c r="AC32" s="40"/>
    </row>
    <row r="33" spans="1:29" s="505" customFormat="1" ht="19.149999999999999" customHeight="1">
      <c r="B33" s="552"/>
      <c r="C33" s="546"/>
      <c r="D33" s="546"/>
      <c r="E33" s="546"/>
      <c r="F33" s="546"/>
      <c r="G33" s="546"/>
      <c r="H33" s="546"/>
      <c r="I33" s="546"/>
      <c r="J33" s="546"/>
      <c r="K33" s="546"/>
      <c r="L33" s="546"/>
      <c r="M33" s="546"/>
      <c r="N33" s="546" t="s">
        <v>2455</v>
      </c>
      <c r="O33" s="546"/>
      <c r="P33" s="546"/>
      <c r="Q33" s="546"/>
      <c r="R33" s="546"/>
      <c r="S33" s="546"/>
      <c r="T33" s="546"/>
      <c r="U33" s="546"/>
      <c r="V33" s="546"/>
      <c r="W33" s="546"/>
      <c r="X33" s="546"/>
      <c r="Y33" s="546"/>
      <c r="Z33" s="555"/>
      <c r="AA33" s="546"/>
      <c r="AB33" s="546"/>
      <c r="AC33" s="40"/>
    </row>
    <row r="34" spans="1:29" s="505" customFormat="1" ht="19.149999999999999" customHeight="1">
      <c r="B34" s="552"/>
      <c r="C34" s="546"/>
      <c r="D34" s="546"/>
      <c r="E34" s="546"/>
      <c r="F34" s="546"/>
      <c r="G34" s="546"/>
      <c r="H34" s="546"/>
      <c r="I34" s="546"/>
      <c r="J34" s="546"/>
      <c r="K34" s="546"/>
      <c r="L34" s="546"/>
      <c r="M34" s="546"/>
      <c r="N34" s="546"/>
      <c r="O34" s="546"/>
      <c r="P34" s="546"/>
      <c r="Q34" s="546"/>
      <c r="R34" s="546"/>
      <c r="S34" s="546"/>
      <c r="T34" s="546"/>
      <c r="U34" s="546"/>
      <c r="V34" s="546"/>
      <c r="W34" s="546"/>
      <c r="X34" s="546"/>
      <c r="Y34" s="546"/>
      <c r="Z34" s="555"/>
      <c r="AA34" s="546"/>
      <c r="AB34" s="546"/>
      <c r="AC34" s="40"/>
    </row>
    <row r="35" spans="1:29" s="505" customFormat="1" ht="19.149999999999999" customHeight="1">
      <c r="B35" s="548"/>
      <c r="C35" s="549"/>
      <c r="D35" s="566" t="s">
        <v>2462</v>
      </c>
      <c r="E35" s="566"/>
      <c r="F35" s="566"/>
      <c r="G35" s="566"/>
      <c r="H35" s="566"/>
      <c r="I35" s="567"/>
      <c r="J35" s="548"/>
      <c r="K35" s="549"/>
      <c r="L35" s="579" t="s">
        <v>2786</v>
      </c>
      <c r="M35" s="580"/>
      <c r="N35" s="580"/>
      <c r="O35" s="580" t="s">
        <v>318</v>
      </c>
      <c r="P35" s="580"/>
      <c r="Q35" s="580" t="s">
        <v>2453</v>
      </c>
      <c r="R35" s="580"/>
      <c r="S35" s="580" t="s">
        <v>2452</v>
      </c>
      <c r="T35" s="581"/>
      <c r="U35" s="581"/>
      <c r="V35" s="581"/>
      <c r="W35" s="581"/>
      <c r="X35" s="549"/>
      <c r="Y35" s="549"/>
      <c r="Z35" s="550"/>
      <c r="AA35" s="546"/>
      <c r="AB35" s="546"/>
      <c r="AC35" s="40"/>
    </row>
    <row r="36" spans="1:29" s="505" customFormat="1" ht="19.149999999999999" customHeight="1">
      <c r="B36" s="552" t="s">
        <v>2454</v>
      </c>
      <c r="C36" s="546"/>
      <c r="D36" s="546"/>
      <c r="E36" s="546"/>
      <c r="F36" s="546"/>
      <c r="G36" s="546"/>
      <c r="H36" s="546"/>
      <c r="I36" s="555"/>
      <c r="J36" s="552"/>
      <c r="K36" s="546"/>
      <c r="X36" s="582"/>
      <c r="Y36" s="546"/>
      <c r="Z36" s="555"/>
      <c r="AA36" s="546"/>
      <c r="AB36" s="546"/>
      <c r="AC36" s="40"/>
    </row>
    <row r="37" spans="1:29" s="505" customFormat="1" ht="19.149999999999999" customHeight="1">
      <c r="B37" s="552"/>
      <c r="C37" s="546"/>
      <c r="D37" s="568" t="s">
        <v>2461</v>
      </c>
      <c r="E37" s="568"/>
      <c r="F37" s="568"/>
      <c r="G37" s="568"/>
      <c r="H37" s="568"/>
      <c r="I37" s="569"/>
      <c r="J37" s="570"/>
      <c r="K37" s="571"/>
      <c r="L37" s="2262" t="s">
        <v>728</v>
      </c>
      <c r="M37" s="2262"/>
      <c r="N37" s="2262"/>
      <c r="O37" s="571"/>
      <c r="P37" s="571"/>
      <c r="Q37" s="571"/>
      <c r="R37" s="571"/>
      <c r="S37" s="571"/>
      <c r="T37" s="571"/>
      <c r="U37" s="571"/>
      <c r="V37" s="571"/>
      <c r="W37" s="571" t="s">
        <v>111</v>
      </c>
      <c r="X37" s="571"/>
      <c r="Y37" s="571"/>
      <c r="Z37" s="556"/>
      <c r="AA37" s="546"/>
      <c r="AB37" s="546"/>
      <c r="AC37" s="40"/>
    </row>
    <row r="38" spans="1:29" s="505" customFormat="1" ht="19.149999999999999" customHeight="1">
      <c r="B38" s="2263" t="s">
        <v>2450</v>
      </c>
      <c r="C38" s="2255"/>
      <c r="D38" s="2254" t="s">
        <v>2472</v>
      </c>
      <c r="E38" s="2255"/>
      <c r="F38" s="2255"/>
      <c r="G38" s="2255"/>
      <c r="H38" s="2255"/>
      <c r="I38" s="2256"/>
      <c r="J38" s="549"/>
      <c r="K38" s="549"/>
      <c r="L38" s="549"/>
      <c r="M38" s="549"/>
      <c r="N38" s="549"/>
      <c r="O38" s="549"/>
      <c r="P38" s="549"/>
      <c r="Q38" s="549"/>
      <c r="R38" s="549"/>
      <c r="S38" s="549"/>
      <c r="T38" s="549"/>
      <c r="U38" s="549"/>
      <c r="V38" s="549"/>
      <c r="W38" s="549"/>
      <c r="X38" s="549"/>
      <c r="Y38" s="549"/>
      <c r="Z38" s="550"/>
      <c r="AA38" s="546"/>
      <c r="AB38" s="546"/>
      <c r="AC38" s="40"/>
    </row>
    <row r="39" spans="1:29" s="505" customFormat="1" ht="19.149999999999999" customHeight="1">
      <c r="B39" s="2264"/>
      <c r="C39" s="2258"/>
      <c r="D39" s="2257"/>
      <c r="E39" s="2258"/>
      <c r="F39" s="2258"/>
      <c r="G39" s="2258"/>
      <c r="H39" s="2258"/>
      <c r="I39" s="2259"/>
      <c r="J39" s="546"/>
      <c r="K39" s="546"/>
      <c r="L39" s="546"/>
      <c r="M39" s="546"/>
      <c r="N39" s="546"/>
      <c r="O39" s="546"/>
      <c r="P39" s="546"/>
      <c r="Q39" s="546"/>
      <c r="R39" s="546"/>
      <c r="S39" s="546"/>
      <c r="T39" s="546"/>
      <c r="U39" s="546"/>
      <c r="V39" s="546"/>
      <c r="W39" s="546"/>
      <c r="X39" s="546"/>
      <c r="Y39" s="546"/>
      <c r="Z39" s="555"/>
      <c r="AA39" s="546"/>
      <c r="AB39" s="546"/>
      <c r="AC39" s="40"/>
    </row>
    <row r="40" spans="1:29" s="505" customFormat="1" ht="19.149999999999999" customHeight="1">
      <c r="B40" s="2265"/>
      <c r="C40" s="2260"/>
      <c r="D40" s="2260"/>
      <c r="E40" s="2260"/>
      <c r="F40" s="2260"/>
      <c r="G40" s="2260"/>
      <c r="H40" s="2260"/>
      <c r="I40" s="2261"/>
      <c r="J40" s="546"/>
      <c r="K40" s="546"/>
      <c r="L40" s="546"/>
      <c r="M40" s="546"/>
      <c r="N40" s="546"/>
      <c r="O40" s="546"/>
      <c r="P40" s="546"/>
      <c r="Q40" s="546"/>
      <c r="R40" s="546"/>
      <c r="S40" s="546"/>
      <c r="T40" s="546"/>
      <c r="U40" s="546"/>
      <c r="V40" s="546"/>
      <c r="W40" s="546"/>
      <c r="X40" s="546"/>
      <c r="Y40" s="546"/>
      <c r="Z40" s="555"/>
      <c r="AA40" s="546"/>
      <c r="AB40" s="546"/>
      <c r="AC40" s="40"/>
    </row>
    <row r="41" spans="1:29" s="505" customFormat="1" ht="18.75" customHeight="1">
      <c r="B41" s="2263" t="s">
        <v>2449</v>
      </c>
      <c r="C41" s="2255"/>
      <c r="D41" s="2254" t="s">
        <v>2471</v>
      </c>
      <c r="E41" s="2255"/>
      <c r="F41" s="2255"/>
      <c r="G41" s="2255"/>
      <c r="H41" s="2255"/>
      <c r="I41" s="2256"/>
      <c r="J41" s="549"/>
      <c r="K41" s="549"/>
      <c r="L41" s="549"/>
      <c r="M41" s="549"/>
      <c r="N41" s="549"/>
      <c r="O41" s="549"/>
      <c r="P41" s="549"/>
      <c r="Q41" s="549"/>
      <c r="R41" s="549"/>
      <c r="S41" s="549"/>
      <c r="T41" s="549"/>
      <c r="U41" s="549"/>
      <c r="V41" s="549"/>
      <c r="W41" s="549"/>
      <c r="X41" s="549"/>
      <c r="Y41" s="549"/>
      <c r="Z41" s="550"/>
      <c r="AA41" s="546"/>
      <c r="AB41" s="546"/>
      <c r="AC41" s="40"/>
    </row>
    <row r="42" spans="1:29" s="505" customFormat="1" ht="18.75" customHeight="1">
      <c r="B42" s="2264"/>
      <c r="C42" s="2258"/>
      <c r="D42" s="2257"/>
      <c r="E42" s="2258"/>
      <c r="F42" s="2258"/>
      <c r="G42" s="2258"/>
      <c r="H42" s="2258"/>
      <c r="I42" s="2259"/>
      <c r="J42" s="546"/>
      <c r="K42" s="546"/>
      <c r="L42" s="546"/>
      <c r="M42" s="546"/>
      <c r="N42" s="546"/>
      <c r="O42" s="546"/>
      <c r="P42" s="546"/>
      <c r="Q42" s="546"/>
      <c r="R42" s="546"/>
      <c r="S42" s="546"/>
      <c r="T42" s="546"/>
      <c r="U42" s="546"/>
      <c r="V42" s="546"/>
      <c r="W42" s="546"/>
      <c r="X42" s="546"/>
      <c r="Y42" s="546"/>
      <c r="Z42" s="555"/>
      <c r="AA42" s="546"/>
      <c r="AB42" s="546"/>
      <c r="AC42" s="40"/>
    </row>
    <row r="43" spans="1:29" s="505" customFormat="1" ht="19.149999999999999" customHeight="1">
      <c r="B43" s="2265"/>
      <c r="C43" s="2260"/>
      <c r="D43" s="2260"/>
      <c r="E43" s="2260"/>
      <c r="F43" s="2260"/>
      <c r="G43" s="2260"/>
      <c r="H43" s="2260"/>
      <c r="I43" s="2261"/>
      <c r="J43" s="571"/>
      <c r="K43" s="571"/>
      <c r="L43" s="571"/>
      <c r="M43" s="571"/>
      <c r="N43" s="571"/>
      <c r="O43" s="571"/>
      <c r="P43" s="571"/>
      <c r="Q43" s="571"/>
      <c r="R43" s="571"/>
      <c r="S43" s="571"/>
      <c r="T43" s="571"/>
      <c r="U43" s="571"/>
      <c r="V43" s="571"/>
      <c r="W43" s="571"/>
      <c r="X43" s="571"/>
      <c r="Y43" s="571"/>
      <c r="Z43" s="556"/>
      <c r="AA43" s="546"/>
      <c r="AB43" s="546"/>
      <c r="AC43" s="40"/>
    </row>
    <row r="44" spans="1:29" s="505" customFormat="1">
      <c r="B44" s="546"/>
      <c r="C44" s="546"/>
      <c r="D44" s="546"/>
      <c r="E44" s="546"/>
      <c r="F44" s="546"/>
      <c r="G44" s="546"/>
      <c r="H44" s="546"/>
      <c r="I44" s="546"/>
      <c r="J44" s="546"/>
      <c r="K44" s="546"/>
      <c r="L44" s="546"/>
      <c r="M44" s="546"/>
      <c r="N44" s="546"/>
      <c r="O44" s="546"/>
      <c r="P44" s="546"/>
      <c r="Q44" s="546"/>
      <c r="R44" s="546"/>
      <c r="S44" s="546"/>
      <c r="T44" s="546"/>
      <c r="U44" s="546"/>
      <c r="V44" s="546"/>
      <c r="W44" s="546"/>
      <c r="X44" s="546"/>
      <c r="Y44" s="546"/>
      <c r="Z44" s="546"/>
      <c r="AA44" s="546"/>
      <c r="AB44" s="546"/>
      <c r="AC44" s="40"/>
    </row>
    <row r="45" spans="1:29" s="505" customFormat="1">
      <c r="B45" s="546"/>
      <c r="C45" s="546"/>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B45" s="546"/>
      <c r="AC45" s="40"/>
    </row>
    <row r="46" spans="1:29"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C46" s="40"/>
    </row>
    <row r="47" spans="1:29"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C47" s="40"/>
    </row>
    <row r="48" spans="1:29"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C48" s="40"/>
    </row>
    <row r="49" spans="1:29"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C49" s="40"/>
    </row>
    <row r="50" spans="1:29"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C50" s="40"/>
    </row>
    <row r="51" spans="1:29"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C51" s="40"/>
    </row>
    <row r="52" spans="1:29"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C52" s="40"/>
    </row>
    <row r="53" spans="1:29"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C53" s="40"/>
    </row>
    <row r="54" spans="1:29"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C54" s="40"/>
    </row>
    <row r="55" spans="1:29"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C55" s="40"/>
    </row>
    <row r="56" spans="1:29"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C56" s="40"/>
    </row>
    <row r="57" spans="1:29"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C57" s="40"/>
    </row>
    <row r="58" spans="1:29"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C58" s="40"/>
    </row>
    <row r="59" spans="1:29"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C59" s="40"/>
    </row>
    <row r="60" spans="1:29"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C60" s="40"/>
    </row>
    <row r="61" spans="1:29"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C61" s="40"/>
    </row>
    <row r="62" spans="1:29" s="505" customFormat="1" ht="16.149999999999999" customHeight="1">
      <c r="A62" s="284"/>
      <c r="B62" s="28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C62" s="40"/>
    </row>
    <row r="63" spans="1:29" s="505" customFormat="1" ht="16.149999999999999" customHeight="1">
      <c r="A63" s="284"/>
      <c r="B63" s="284"/>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C63" s="40"/>
    </row>
    <row r="64" spans="1:29" s="505" customFormat="1" ht="16.149999999999999" customHeight="1">
      <c r="A64" s="284"/>
      <c r="B64" s="284"/>
      <c r="C64" s="284"/>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C64" s="40"/>
    </row>
    <row r="65" spans="1:29" s="505" customFormat="1" ht="16.149999999999999" customHeight="1">
      <c r="A65" s="284"/>
      <c r="B65" s="284"/>
      <c r="C65" s="284"/>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C65" s="40"/>
    </row>
    <row r="66" spans="1:29" s="505" customFormat="1" ht="16.149999999999999" customHeigh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C66" s="40"/>
    </row>
    <row r="67" spans="1:29" s="505" customFormat="1" ht="16.149999999999999" customHeight="1">
      <c r="A67" s="284"/>
      <c r="AC67" s="40"/>
    </row>
    <row r="68" spans="1:29" s="505" customFormat="1" ht="16.149999999999999" customHeight="1">
      <c r="A68" s="284"/>
      <c r="AC68" s="40"/>
    </row>
    <row r="69" spans="1:29" s="505" customFormat="1" ht="16.149999999999999" customHeight="1">
      <c r="A69" s="284"/>
      <c r="AC69" s="40"/>
    </row>
    <row r="70" spans="1:29" s="505" customFormat="1" ht="16.149999999999999" customHeight="1">
      <c r="A70" s="284"/>
      <c r="AC70" s="40"/>
    </row>
    <row r="71" spans="1:29" s="505" customFormat="1" ht="16.149999999999999" customHeight="1">
      <c r="A71" s="284"/>
      <c r="AC71" s="40"/>
    </row>
    <row r="72" spans="1:29" s="505" customFormat="1" ht="16.149999999999999" customHeight="1">
      <c r="A72" s="284"/>
      <c r="AC72" s="40"/>
    </row>
    <row r="73" spans="1:29" s="505" customFormat="1">
      <c r="AC73" s="40"/>
    </row>
    <row r="74" spans="1:29" s="505" customFormat="1">
      <c r="A74" s="554"/>
      <c r="B74" s="554"/>
      <c r="C74" s="554"/>
      <c r="D74" s="554"/>
      <c r="E74" s="554"/>
      <c r="F74" s="554"/>
      <c r="G74" s="554"/>
      <c r="H74" s="554"/>
      <c r="I74" s="554"/>
      <c r="J74" s="554"/>
      <c r="K74" s="554"/>
      <c r="L74" s="554"/>
      <c r="M74" s="554"/>
      <c r="N74" s="554"/>
      <c r="O74" s="554"/>
      <c r="P74" s="554"/>
      <c r="Q74" s="554"/>
      <c r="R74" s="554"/>
      <c r="S74" s="554"/>
      <c r="T74" s="554"/>
      <c r="U74" s="554"/>
      <c r="V74" s="554"/>
      <c r="W74" s="554"/>
      <c r="X74" s="284"/>
      <c r="Y74" s="284"/>
      <c r="Z74" s="284"/>
      <c r="AC74" s="40"/>
    </row>
    <row r="75" spans="1:29"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C75" s="40"/>
    </row>
    <row r="76" spans="1:29"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C76" s="40"/>
    </row>
    <row r="77" spans="1:29"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C77" s="40"/>
    </row>
    <row r="78" spans="1:29"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C78" s="40"/>
    </row>
    <row r="79" spans="1:29" s="505" customFormat="1">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c r="AC79" s="40"/>
    </row>
    <row r="80" spans="1:29" s="505" customFormat="1">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C80" s="40"/>
    </row>
    <row r="81" spans="1:29" s="505" customFormat="1">
      <c r="A81" s="284"/>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C81" s="40"/>
    </row>
    <row r="82" spans="1:29" s="505" customFormat="1">
      <c r="A82" s="284"/>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284"/>
      <c r="AC82" s="40"/>
    </row>
    <row r="83" spans="1:29" s="505" customFormat="1">
      <c r="A83" s="284"/>
      <c r="B83" s="284"/>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284"/>
      <c r="AC83" s="40"/>
    </row>
    <row r="84" spans="1:29" ht="13.5" customHeight="1">
      <c r="A84" s="96"/>
      <c r="B84" s="96"/>
      <c r="C84" s="96"/>
      <c r="D84" s="96"/>
      <c r="E84" s="96"/>
      <c r="F84" s="96"/>
      <c r="G84" s="572"/>
      <c r="H84" s="572"/>
      <c r="I84" s="572"/>
      <c r="J84" s="572"/>
      <c r="K84" s="572"/>
      <c r="L84" s="572"/>
      <c r="M84" s="572"/>
      <c r="N84" s="572"/>
      <c r="O84" s="572"/>
      <c r="P84" s="572"/>
      <c r="Q84" s="572"/>
      <c r="R84" s="572"/>
      <c r="S84" s="572"/>
      <c r="T84" s="572"/>
      <c r="U84" s="572"/>
      <c r="V84" s="572"/>
      <c r="W84" s="572"/>
      <c r="X84" s="572"/>
      <c r="Y84" s="572"/>
      <c r="Z84" s="572"/>
    </row>
    <row r="85" spans="1:29">
      <c r="A85" s="96"/>
      <c r="B85" s="96"/>
      <c r="C85" s="96"/>
      <c r="D85" s="96"/>
      <c r="E85" s="96"/>
      <c r="F85" s="96"/>
      <c r="G85" s="572"/>
      <c r="H85" s="572"/>
      <c r="I85" s="572"/>
      <c r="J85" s="572"/>
      <c r="K85" s="572"/>
      <c r="L85" s="572"/>
      <c r="M85" s="572"/>
      <c r="N85" s="572"/>
      <c r="O85" s="572"/>
      <c r="P85" s="572"/>
      <c r="Q85" s="572"/>
      <c r="R85" s="572"/>
      <c r="S85" s="572"/>
      <c r="T85" s="572"/>
      <c r="U85" s="572"/>
      <c r="V85" s="572"/>
      <c r="W85" s="572"/>
      <c r="X85" s="572"/>
      <c r="Y85" s="572"/>
      <c r="Z85" s="572"/>
    </row>
    <row r="86" spans="1:29">
      <c r="A86" s="284"/>
      <c r="B86" s="96"/>
      <c r="C86" s="96"/>
      <c r="D86" s="96"/>
      <c r="E86" s="96"/>
      <c r="F86" s="96"/>
      <c r="G86" s="572"/>
      <c r="H86" s="572"/>
      <c r="I86" s="572"/>
      <c r="J86" s="572"/>
      <c r="K86" s="572"/>
      <c r="L86" s="572"/>
      <c r="M86" s="572"/>
      <c r="N86" s="572"/>
      <c r="O86" s="572"/>
      <c r="P86" s="572"/>
      <c r="Q86" s="572"/>
      <c r="R86" s="572"/>
      <c r="S86" s="572"/>
      <c r="T86" s="572"/>
      <c r="U86" s="572"/>
      <c r="V86" s="572"/>
      <c r="W86" s="572"/>
      <c r="X86" s="572"/>
      <c r="Y86" s="572"/>
      <c r="Z86" s="572"/>
    </row>
    <row r="87" spans="1:29">
      <c r="A87" s="284"/>
      <c r="B87" s="96"/>
      <c r="C87" s="96"/>
      <c r="D87" s="96"/>
      <c r="E87" s="96"/>
      <c r="F87" s="96"/>
      <c r="G87" s="96"/>
      <c r="H87" s="96"/>
      <c r="I87" s="96"/>
      <c r="J87" s="96"/>
      <c r="K87" s="573"/>
      <c r="L87" s="96"/>
      <c r="M87" s="573"/>
      <c r="N87" s="96"/>
      <c r="O87" s="573"/>
      <c r="P87" s="96"/>
      <c r="Q87" s="96"/>
      <c r="R87" s="89"/>
      <c r="S87" s="89"/>
      <c r="T87" s="96"/>
      <c r="U87" s="96"/>
      <c r="V87" s="96"/>
      <c r="W87" s="96"/>
      <c r="X87" s="96"/>
      <c r="Y87" s="96"/>
      <c r="Z87" s="96"/>
    </row>
    <row r="88" spans="1:29">
      <c r="A88" s="96"/>
      <c r="B88" s="96"/>
      <c r="C88" s="96"/>
      <c r="D88" s="96"/>
      <c r="E88" s="96"/>
      <c r="F88" s="96"/>
      <c r="G88" s="96"/>
      <c r="H88" s="96"/>
      <c r="I88" s="96"/>
      <c r="J88" s="96"/>
      <c r="K88" s="573"/>
      <c r="L88" s="96"/>
      <c r="M88" s="573"/>
      <c r="N88" s="96"/>
      <c r="O88" s="573"/>
      <c r="P88" s="96"/>
      <c r="Q88" s="96"/>
      <c r="R88" s="89"/>
      <c r="S88" s="89"/>
      <c r="T88" s="96"/>
      <c r="U88" s="96"/>
      <c r="V88" s="96"/>
      <c r="W88" s="96"/>
      <c r="X88" s="96"/>
      <c r="Y88" s="96"/>
      <c r="Z88" s="96"/>
    </row>
    <row r="89" spans="1:29" ht="13.5" customHeight="1">
      <c r="B89" s="96"/>
      <c r="C89" s="96"/>
      <c r="D89" s="96"/>
      <c r="E89" s="96"/>
      <c r="F89" s="96"/>
      <c r="G89" s="96"/>
      <c r="H89" s="96"/>
      <c r="I89" s="96"/>
      <c r="J89" s="96"/>
      <c r="K89" s="96"/>
      <c r="L89" s="96"/>
      <c r="M89" s="96"/>
      <c r="N89" s="96"/>
      <c r="O89" s="96"/>
      <c r="P89" s="96"/>
      <c r="Q89" s="96"/>
      <c r="R89" s="89"/>
      <c r="S89" s="89"/>
      <c r="T89" s="96"/>
      <c r="U89" s="96"/>
      <c r="V89" s="96"/>
      <c r="W89" s="96"/>
      <c r="X89" s="96"/>
      <c r="Y89" s="96"/>
      <c r="Z89" s="96"/>
    </row>
    <row r="90" spans="1:29" ht="15" customHeight="1">
      <c r="B90" s="96"/>
      <c r="C90" s="96"/>
      <c r="D90" s="574"/>
      <c r="E90" s="96"/>
      <c r="F90" s="96"/>
      <c r="G90" s="96"/>
      <c r="H90" s="574"/>
      <c r="I90" s="96"/>
      <c r="J90" s="96"/>
      <c r="K90" s="573"/>
      <c r="L90" s="96"/>
      <c r="M90" s="96"/>
      <c r="N90" s="96"/>
      <c r="O90" s="96"/>
      <c r="P90" s="96"/>
      <c r="Q90" s="574"/>
      <c r="R90" s="2227"/>
      <c r="S90" s="2227"/>
      <c r="T90" s="2227"/>
      <c r="U90" s="2227"/>
      <c r="V90" s="2227"/>
      <c r="W90" s="2227"/>
      <c r="X90" s="2227"/>
      <c r="Y90" s="2227"/>
      <c r="Z90" s="574"/>
    </row>
    <row r="91" spans="1:29" ht="15" customHeight="1">
      <c r="A91" s="89"/>
      <c r="B91" s="89"/>
      <c r="C91" s="89"/>
      <c r="D91" s="574"/>
      <c r="E91" s="2227"/>
      <c r="F91" s="2227"/>
      <c r="G91" s="2227"/>
      <c r="H91" s="574"/>
      <c r="I91" s="89"/>
      <c r="J91" s="96"/>
      <c r="K91" s="96"/>
      <c r="L91" s="96"/>
      <c r="M91" s="96"/>
      <c r="N91" s="96"/>
      <c r="O91" s="96"/>
      <c r="P91" s="96"/>
      <c r="Q91" s="574"/>
      <c r="R91" s="2227"/>
      <c r="S91" s="2227"/>
      <c r="T91" s="2227"/>
      <c r="U91" s="2227"/>
      <c r="V91" s="2227"/>
      <c r="W91" s="2227"/>
      <c r="X91" s="2227"/>
      <c r="Y91" s="2227"/>
      <c r="Z91" s="575"/>
    </row>
    <row r="92" spans="1:29" ht="15" customHeight="1">
      <c r="A92" s="89"/>
      <c r="B92" s="89"/>
      <c r="C92" s="89"/>
      <c r="D92" s="574"/>
      <c r="E92" s="2227"/>
      <c r="F92" s="2227"/>
      <c r="G92" s="2227"/>
      <c r="H92" s="574"/>
      <c r="I92" s="89"/>
      <c r="J92" s="96"/>
      <c r="K92" s="96"/>
      <c r="L92" s="96"/>
      <c r="M92" s="96"/>
      <c r="N92" s="96"/>
      <c r="O92" s="96"/>
      <c r="P92" s="96"/>
      <c r="Q92" s="574"/>
      <c r="R92" s="2227"/>
      <c r="S92" s="2227"/>
      <c r="T92" s="2227"/>
      <c r="U92" s="2227"/>
      <c r="V92" s="2227"/>
      <c r="W92" s="2227"/>
      <c r="X92" s="2227"/>
      <c r="Y92" s="2227"/>
      <c r="Z92" s="575"/>
    </row>
    <row r="93" spans="1:29" ht="13.5" customHeight="1">
      <c r="A93" s="96"/>
      <c r="B93" s="96"/>
      <c r="C93" s="96"/>
      <c r="D93" s="96"/>
      <c r="E93" s="96"/>
      <c r="F93" s="96"/>
      <c r="G93" s="96"/>
      <c r="H93" s="2239"/>
      <c r="I93" s="2239"/>
      <c r="J93" s="2239"/>
      <c r="K93" s="2239"/>
      <c r="L93" s="2239"/>
      <c r="M93" s="2239"/>
      <c r="N93" s="2239"/>
      <c r="O93" s="2239"/>
      <c r="P93" s="2239"/>
      <c r="Q93" s="2239"/>
      <c r="R93" s="2239"/>
      <c r="S93" s="2239"/>
      <c r="T93" s="2239"/>
      <c r="U93" s="2239"/>
      <c r="V93" s="2239"/>
      <c r="W93" s="2239"/>
      <c r="X93" s="2239"/>
      <c r="Y93" s="2239"/>
      <c r="Z93" s="2239"/>
    </row>
    <row r="94" spans="1:29" ht="15.75" customHeight="1">
      <c r="A94" s="89"/>
      <c r="B94" s="89"/>
      <c r="C94" s="89"/>
      <c r="D94" s="89"/>
      <c r="E94" s="89"/>
      <c r="F94" s="89"/>
      <c r="G94" s="89"/>
      <c r="H94" s="2239"/>
      <c r="I94" s="2239"/>
      <c r="J94" s="2239"/>
      <c r="K94" s="2239"/>
      <c r="L94" s="2239"/>
      <c r="M94" s="2239"/>
      <c r="N94" s="2239"/>
      <c r="O94" s="2239"/>
      <c r="P94" s="2239"/>
      <c r="Q94" s="2239"/>
      <c r="R94" s="2239"/>
      <c r="S94" s="2239"/>
      <c r="T94" s="2239"/>
      <c r="U94" s="2239"/>
      <c r="V94" s="2239"/>
      <c r="W94" s="2239"/>
      <c r="X94" s="2239"/>
      <c r="Y94" s="2239"/>
      <c r="Z94" s="2239"/>
    </row>
    <row r="95" spans="1:29" ht="15.75" customHeight="1">
      <c r="A95" s="96"/>
      <c r="B95" s="96"/>
      <c r="C95" s="96"/>
      <c r="D95" s="96"/>
      <c r="E95" s="96"/>
      <c r="F95" s="96"/>
      <c r="G95" s="96"/>
      <c r="H95" s="2239"/>
      <c r="I95" s="2235"/>
      <c r="J95" s="2235"/>
      <c r="K95" s="2235"/>
      <c r="L95" s="2235"/>
      <c r="M95" s="2235"/>
      <c r="N95" s="2235"/>
      <c r="O95" s="2235"/>
      <c r="P95" s="2235"/>
      <c r="Q95" s="2235"/>
      <c r="R95" s="2235"/>
      <c r="S95" s="2235"/>
      <c r="T95" s="2235"/>
      <c r="U95" s="2235"/>
      <c r="V95" s="2235"/>
      <c r="W95" s="2235"/>
      <c r="X95" s="2235"/>
      <c r="Y95" s="2235"/>
      <c r="Z95" s="2235"/>
    </row>
    <row r="96" spans="1:29" ht="15.75" customHeight="1">
      <c r="A96" s="89"/>
      <c r="B96" s="89"/>
      <c r="C96" s="89"/>
      <c r="D96" s="89"/>
      <c r="E96" s="89"/>
      <c r="F96" s="89"/>
      <c r="G96" s="89"/>
      <c r="H96" s="2235"/>
      <c r="I96" s="2235"/>
      <c r="J96" s="2235"/>
      <c r="K96" s="2235"/>
      <c r="L96" s="2235"/>
      <c r="M96" s="2235"/>
      <c r="N96" s="2235"/>
      <c r="O96" s="2235"/>
      <c r="P96" s="2235"/>
      <c r="Q96" s="2235"/>
      <c r="R96" s="2235"/>
      <c r="S96" s="2235"/>
      <c r="T96" s="2235"/>
      <c r="U96" s="2235"/>
      <c r="V96" s="2235"/>
      <c r="W96" s="2235"/>
      <c r="X96" s="2235"/>
      <c r="Y96" s="2235"/>
      <c r="Z96" s="2235"/>
    </row>
    <row r="97" spans="1:26" ht="18" customHeight="1">
      <c r="A97" s="2225"/>
      <c r="B97" s="2225"/>
      <c r="C97" s="2225"/>
      <c r="D97" s="2225"/>
      <c r="E97" s="2225"/>
      <c r="F97" s="2225"/>
      <c r="G97" s="2225"/>
      <c r="H97" s="2225"/>
      <c r="I97" s="2225"/>
      <c r="J97" s="2225"/>
      <c r="K97" s="2225"/>
      <c r="L97" s="2225"/>
      <c r="M97" s="2225"/>
      <c r="N97" s="2225"/>
      <c r="O97" s="2225"/>
      <c r="P97" s="2225"/>
      <c r="Q97" s="2225"/>
      <c r="R97" s="2225"/>
      <c r="S97" s="2225"/>
      <c r="T97" s="2225"/>
      <c r="U97" s="2225"/>
      <c r="V97" s="2225"/>
      <c r="W97" s="2225"/>
      <c r="X97" s="2225"/>
      <c r="Y97" s="2225"/>
      <c r="Z97" s="2225"/>
    </row>
    <row r="98" spans="1:26" ht="15.75" customHeight="1">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spans="1:26" ht="15.75" customHeight="1">
      <c r="A99" s="96"/>
      <c r="B99" s="96"/>
      <c r="C99" s="96"/>
      <c r="D99" s="96"/>
      <c r="E99" s="2227"/>
      <c r="F99" s="2227"/>
      <c r="G99" s="2227"/>
      <c r="H99" s="2227"/>
      <c r="J99" s="96"/>
      <c r="K99" s="96"/>
      <c r="L99" s="96"/>
      <c r="M99" s="96"/>
      <c r="N99" s="96"/>
      <c r="O99" s="96"/>
      <c r="P99" s="96"/>
      <c r="Q99" s="96"/>
      <c r="R99" s="96"/>
      <c r="S99" s="96"/>
      <c r="T99" s="96"/>
      <c r="U99" s="96"/>
      <c r="V99" s="96"/>
      <c r="W99" s="96"/>
      <c r="X99" s="96"/>
      <c r="Y99" s="96"/>
      <c r="Z99" s="96"/>
    </row>
    <row r="100" spans="1:26" ht="15.75" customHeight="1">
      <c r="A100" s="96"/>
      <c r="B100" s="96"/>
      <c r="C100" s="96"/>
      <c r="D100" s="96"/>
      <c r="E100" s="96"/>
      <c r="F100" s="2227"/>
      <c r="G100" s="2227"/>
      <c r="H100" s="96"/>
      <c r="I100" s="2240"/>
      <c r="J100" s="2240"/>
      <c r="K100" s="2240"/>
      <c r="L100" s="2240"/>
      <c r="M100" s="2240"/>
      <c r="N100" s="2240"/>
      <c r="O100" s="2240"/>
      <c r="P100" s="2240"/>
      <c r="Q100" s="2240"/>
      <c r="R100" s="2240"/>
      <c r="S100" s="2240"/>
      <c r="T100" s="2240"/>
      <c r="U100" s="2240"/>
      <c r="V100" s="2240"/>
      <c r="W100" s="2240"/>
      <c r="X100" s="2240"/>
      <c r="Y100" s="2240"/>
      <c r="Z100" s="2240"/>
    </row>
    <row r="101" spans="1:26" ht="15.75" customHeight="1">
      <c r="A101" s="96"/>
      <c r="B101" s="96"/>
      <c r="C101" s="96"/>
      <c r="D101" s="96"/>
      <c r="E101" s="96"/>
      <c r="F101" s="2227"/>
      <c r="G101" s="2227"/>
      <c r="H101" s="96"/>
      <c r="I101" s="2240"/>
      <c r="J101" s="2240"/>
      <c r="K101" s="2240"/>
      <c r="L101" s="2240"/>
      <c r="M101" s="2240"/>
      <c r="N101" s="2240"/>
      <c r="O101" s="2240"/>
      <c r="P101" s="2240"/>
      <c r="Q101" s="2240"/>
      <c r="R101" s="2240"/>
      <c r="S101" s="2240"/>
      <c r="T101" s="2240"/>
      <c r="U101" s="2240"/>
      <c r="V101" s="2240"/>
      <c r="W101" s="2240"/>
      <c r="X101" s="2240"/>
      <c r="Y101" s="2240"/>
      <c r="Z101" s="2240"/>
    </row>
    <row r="102" spans="1:26" ht="15.75" customHeight="1">
      <c r="A102" s="96"/>
      <c r="B102" s="96"/>
      <c r="C102" s="96"/>
      <c r="D102" s="96"/>
      <c r="E102" s="96"/>
      <c r="F102" s="2227"/>
      <c r="G102" s="2227"/>
      <c r="H102" s="96"/>
      <c r="I102" s="2240"/>
      <c r="J102" s="2240"/>
      <c r="K102" s="2240"/>
      <c r="L102" s="2240"/>
      <c r="M102" s="2240"/>
      <c r="N102" s="2240"/>
      <c r="O102" s="2240"/>
      <c r="P102" s="2240"/>
      <c r="Q102" s="2240"/>
      <c r="R102" s="2240"/>
      <c r="S102" s="2240"/>
      <c r="T102" s="2240"/>
      <c r="U102" s="2240"/>
      <c r="V102" s="2240"/>
      <c r="W102" s="2240"/>
      <c r="X102" s="2240"/>
      <c r="Y102" s="2240"/>
      <c r="Z102" s="2240"/>
    </row>
    <row r="103" spans="1:26"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spans="1:26" ht="15.75" customHeight="1">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row>
    <row r="105" spans="1:26">
      <c r="A105" s="573"/>
      <c r="B105" s="96"/>
      <c r="C105" s="96"/>
      <c r="D105" s="573"/>
      <c r="E105" s="96"/>
      <c r="F105" s="96"/>
      <c r="G105" s="573"/>
      <c r="H105" s="96"/>
      <c r="I105" s="96"/>
      <c r="J105" s="573"/>
      <c r="K105" s="96"/>
      <c r="L105" s="96"/>
      <c r="M105" s="573"/>
      <c r="N105" s="96"/>
      <c r="O105" s="96"/>
      <c r="P105" s="96"/>
      <c r="Q105" s="573"/>
      <c r="R105" s="96"/>
      <c r="S105" s="96"/>
      <c r="T105" s="96"/>
      <c r="U105" s="96"/>
      <c r="V105" s="573"/>
      <c r="W105" s="576"/>
      <c r="X105" s="96"/>
      <c r="Y105" s="96"/>
      <c r="Z105" s="89"/>
    </row>
    <row r="106" spans="1:26" ht="15.75" customHeight="1">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row>
    <row r="107" spans="1:26" ht="15.75" customHeight="1">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row>
    <row r="108" spans="1:26" ht="15.75" customHeight="1">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spans="1:26" ht="15.75" customHeight="1">
      <c r="A109" s="96"/>
      <c r="B109" s="96"/>
      <c r="C109" s="96"/>
      <c r="D109" s="96"/>
      <c r="E109" s="96"/>
      <c r="F109" s="96"/>
      <c r="G109" s="96"/>
      <c r="H109" s="96"/>
      <c r="I109" s="96"/>
      <c r="J109" s="2227"/>
      <c r="K109" s="2227"/>
      <c r="L109" s="2227"/>
      <c r="M109" s="96"/>
      <c r="N109" s="96"/>
      <c r="O109" s="96"/>
      <c r="P109" s="96"/>
      <c r="Q109" s="96"/>
      <c r="R109" s="96"/>
      <c r="S109" s="96"/>
      <c r="T109" s="96"/>
      <c r="U109" s="96"/>
      <c r="V109" s="96"/>
      <c r="W109" s="96"/>
      <c r="X109" s="96"/>
      <c r="Y109" s="96"/>
      <c r="Z109" s="96"/>
    </row>
    <row r="110" spans="1:26" ht="15.75" customHeight="1">
      <c r="A110" s="96"/>
      <c r="B110" s="96"/>
      <c r="C110" s="96"/>
      <c r="D110" s="96"/>
      <c r="E110" s="96"/>
      <c r="F110" s="96"/>
      <c r="G110" s="96"/>
      <c r="H110" s="96"/>
      <c r="I110" s="96"/>
      <c r="J110" s="2227"/>
      <c r="K110" s="2227"/>
      <c r="L110" s="2227"/>
      <c r="M110" s="96"/>
      <c r="N110" s="96"/>
      <c r="O110" s="96"/>
      <c r="P110" s="96"/>
      <c r="Q110" s="96"/>
      <c r="R110" s="96"/>
      <c r="S110" s="96"/>
      <c r="T110" s="96"/>
      <c r="U110" s="96"/>
      <c r="V110" s="96"/>
      <c r="W110" s="96"/>
      <c r="X110" s="96"/>
      <c r="Y110" s="96"/>
      <c r="Z110" s="96"/>
    </row>
    <row r="111" spans="1:26" ht="15.75" customHeight="1">
      <c r="A111" s="96"/>
      <c r="B111" s="96"/>
      <c r="C111" s="96"/>
      <c r="D111" s="96"/>
      <c r="E111" s="96"/>
      <c r="F111" s="96"/>
      <c r="G111" s="96"/>
      <c r="H111" s="96"/>
      <c r="I111" s="96"/>
      <c r="J111" s="2227"/>
      <c r="K111" s="2227"/>
      <c r="L111" s="2227"/>
      <c r="M111" s="96"/>
      <c r="N111" s="96"/>
      <c r="O111" s="96"/>
      <c r="P111" s="96"/>
      <c r="Q111" s="96"/>
      <c r="R111" s="96"/>
      <c r="S111" s="96"/>
      <c r="T111" s="96"/>
      <c r="U111" s="96"/>
      <c r="V111" s="96"/>
      <c r="W111" s="96"/>
      <c r="X111" s="96"/>
      <c r="Y111" s="96"/>
      <c r="Z111" s="96"/>
    </row>
    <row r="112" spans="1:26" ht="15.75" customHeight="1">
      <c r="A112" s="96"/>
      <c r="B112" s="96"/>
      <c r="C112" s="96"/>
      <c r="D112" s="96"/>
      <c r="E112" s="96"/>
      <c r="F112" s="96"/>
      <c r="G112" s="96"/>
      <c r="H112" s="96"/>
      <c r="I112" s="96"/>
      <c r="J112" s="2227"/>
      <c r="K112" s="2227"/>
      <c r="L112" s="2227"/>
      <c r="M112" s="96"/>
      <c r="N112" s="96"/>
      <c r="O112" s="96"/>
      <c r="P112" s="96"/>
      <c r="Q112" s="96"/>
      <c r="R112" s="96"/>
      <c r="S112" s="96"/>
      <c r="T112" s="96"/>
      <c r="U112" s="96"/>
      <c r="V112" s="96"/>
      <c r="W112" s="96"/>
      <c r="X112" s="96"/>
      <c r="Y112" s="96"/>
      <c r="Z112" s="96"/>
    </row>
    <row r="113" spans="1:26" ht="15.75" customHeight="1">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row>
    <row r="114" spans="1:26" ht="15.75" customHeight="1">
      <c r="A114" s="96"/>
      <c r="B114" s="96"/>
      <c r="C114" s="96"/>
      <c r="D114" s="96"/>
      <c r="E114" s="96"/>
      <c r="F114" s="96"/>
      <c r="G114" s="96"/>
      <c r="H114" s="96"/>
      <c r="I114" s="96"/>
      <c r="J114" s="2233"/>
      <c r="K114" s="2233"/>
      <c r="L114" s="2233"/>
      <c r="M114" s="2233"/>
      <c r="N114" s="96"/>
      <c r="O114" s="96"/>
      <c r="P114" s="96"/>
      <c r="Q114" s="96"/>
      <c r="R114" s="96"/>
      <c r="S114" s="96"/>
      <c r="T114" s="96"/>
      <c r="U114" s="96"/>
      <c r="V114" s="96"/>
      <c r="W114" s="96"/>
      <c r="X114" s="96"/>
      <c r="Y114" s="96"/>
      <c r="Z114" s="96"/>
    </row>
    <row r="115" spans="1:26" ht="15.75" customHeight="1">
      <c r="A115" s="96"/>
      <c r="B115" s="96"/>
      <c r="C115" s="96"/>
      <c r="D115" s="96"/>
      <c r="E115" s="96"/>
      <c r="F115" s="96"/>
      <c r="G115" s="96"/>
      <c r="H115" s="96"/>
      <c r="I115" s="96"/>
      <c r="J115" s="2233"/>
      <c r="K115" s="2233"/>
      <c r="L115" s="2233"/>
      <c r="M115" s="2233"/>
      <c r="N115" s="96"/>
      <c r="O115" s="96"/>
      <c r="P115" s="96"/>
      <c r="Q115" s="96"/>
      <c r="R115" s="96"/>
      <c r="S115" s="96"/>
      <c r="T115" s="96"/>
      <c r="U115" s="96"/>
      <c r="V115" s="96"/>
      <c r="W115" s="96"/>
      <c r="X115" s="96"/>
      <c r="Y115" s="96"/>
      <c r="Z115" s="96"/>
    </row>
    <row r="116" spans="1:26"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spans="1:26"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spans="1:26" ht="15.75" customHeight="1">
      <c r="A118" s="96"/>
      <c r="B118" s="96"/>
      <c r="C118" s="96"/>
      <c r="D118" s="96"/>
      <c r="E118" s="96"/>
      <c r="F118" s="96"/>
      <c r="G118" s="96"/>
      <c r="H118" s="96"/>
      <c r="I118" s="96"/>
      <c r="J118" s="96"/>
      <c r="K118" s="96"/>
      <c r="L118" s="96"/>
      <c r="M118" s="96"/>
      <c r="N118" s="96"/>
      <c r="O118" s="96"/>
      <c r="P118" s="96"/>
      <c r="Q118" s="96"/>
      <c r="R118" s="96"/>
      <c r="S118" s="96"/>
      <c r="T118" s="573"/>
      <c r="U118" s="96"/>
      <c r="V118" s="96"/>
      <c r="W118" s="573"/>
      <c r="X118" s="96"/>
      <c r="Y118" s="96"/>
      <c r="Z118" s="96"/>
    </row>
    <row r="119" spans="1:26"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spans="1:26"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spans="1:26" ht="15.75" customHeight="1">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row>
    <row r="122" spans="1:26" ht="15.75" customHeight="1">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row>
    <row r="123" spans="1:26" ht="15.75" customHeight="1">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row>
    <row r="124" spans="1:26" ht="15.75" customHeight="1">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row>
    <row r="125" spans="1:26" ht="15.75" customHeight="1">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row>
    <row r="126" spans="1:26" ht="15.75" customHeight="1">
      <c r="A126" s="96"/>
      <c r="B126" s="96"/>
      <c r="C126" s="96"/>
      <c r="D126" s="96"/>
      <c r="E126" s="96"/>
      <c r="F126" s="96"/>
      <c r="G126" s="96"/>
      <c r="H126" s="574"/>
      <c r="I126" s="2227"/>
      <c r="J126" s="2227"/>
      <c r="K126" s="2227"/>
      <c r="L126" s="2227"/>
      <c r="M126" s="574"/>
      <c r="N126" s="574"/>
      <c r="O126" s="2227"/>
      <c r="P126" s="2227"/>
      <c r="Q126" s="2227"/>
      <c r="R126" s="2227"/>
      <c r="S126" s="574"/>
      <c r="T126" s="574"/>
      <c r="U126" s="2227"/>
      <c r="V126" s="2227"/>
      <c r="W126" s="2227"/>
      <c r="X126" s="2227"/>
      <c r="Y126" s="576"/>
      <c r="Z126" s="96"/>
    </row>
    <row r="127" spans="1:26" ht="15.75" customHeight="1">
      <c r="A127" s="96"/>
      <c r="B127" s="96"/>
      <c r="C127" s="574"/>
      <c r="D127" s="2227"/>
      <c r="E127" s="2227"/>
      <c r="F127" s="574"/>
      <c r="G127" s="96"/>
      <c r="H127" s="574"/>
      <c r="I127" s="2228"/>
      <c r="J127" s="2228"/>
      <c r="K127" s="2228"/>
      <c r="L127" s="2228"/>
      <c r="M127" s="574"/>
      <c r="N127" s="574"/>
      <c r="O127" s="2228"/>
      <c r="P127" s="2228"/>
      <c r="Q127" s="2228"/>
      <c r="R127" s="2228"/>
      <c r="S127" s="574"/>
      <c r="T127" s="574"/>
      <c r="U127" s="2229"/>
      <c r="V127" s="2229"/>
      <c r="W127" s="2229"/>
      <c r="X127" s="2229"/>
      <c r="Y127" s="96"/>
      <c r="Z127" s="96"/>
    </row>
    <row r="128" spans="1:26" ht="15.75" customHeight="1">
      <c r="A128" s="96"/>
      <c r="B128" s="96"/>
      <c r="C128" s="574"/>
      <c r="D128" s="2227"/>
      <c r="E128" s="2227"/>
      <c r="F128" s="574"/>
      <c r="G128" s="96"/>
      <c r="H128" s="574"/>
      <c r="I128" s="2228"/>
      <c r="J128" s="2228"/>
      <c r="K128" s="2228"/>
      <c r="L128" s="2228"/>
      <c r="M128" s="574"/>
      <c r="N128" s="574"/>
      <c r="O128" s="2228"/>
      <c r="P128" s="2228"/>
      <c r="Q128" s="2228"/>
      <c r="R128" s="2228"/>
      <c r="S128" s="574"/>
      <c r="T128" s="574"/>
      <c r="U128" s="2229"/>
      <c r="V128" s="2229"/>
      <c r="W128" s="2229"/>
      <c r="X128" s="2229"/>
      <c r="Y128" s="96"/>
      <c r="Z128" s="96"/>
    </row>
    <row r="129" spans="1:26" ht="15.75" customHeight="1">
      <c r="A129" s="96"/>
      <c r="B129" s="96"/>
      <c r="C129" s="574"/>
      <c r="D129" s="2227"/>
      <c r="E129" s="2227"/>
      <c r="F129" s="574"/>
      <c r="G129" s="96"/>
      <c r="H129" s="574"/>
      <c r="I129" s="2228"/>
      <c r="J129" s="2228"/>
      <c r="K129" s="2228"/>
      <c r="L129" s="2228"/>
      <c r="M129" s="574"/>
      <c r="N129" s="574"/>
      <c r="O129" s="2228"/>
      <c r="P129" s="2228"/>
      <c r="Q129" s="2228"/>
      <c r="R129" s="2228"/>
      <c r="S129" s="574"/>
      <c r="T129" s="574"/>
      <c r="U129" s="2229"/>
      <c r="V129" s="2229"/>
      <c r="W129" s="2229"/>
      <c r="X129" s="2229"/>
      <c r="Y129" s="96"/>
      <c r="Z129" s="96"/>
    </row>
    <row r="130" spans="1:26" ht="15.75" customHeight="1">
      <c r="A130" s="96"/>
      <c r="B130" s="96"/>
      <c r="C130" s="574"/>
      <c r="D130" s="2227"/>
      <c r="E130" s="2227"/>
      <c r="F130" s="574"/>
      <c r="G130" s="96"/>
      <c r="H130" s="574"/>
      <c r="I130" s="2228"/>
      <c r="J130" s="2228"/>
      <c r="K130" s="2228"/>
      <c r="L130" s="2228"/>
      <c r="M130" s="574"/>
      <c r="N130" s="574"/>
      <c r="O130" s="2228"/>
      <c r="P130" s="2228"/>
      <c r="Q130" s="2228"/>
      <c r="R130" s="2228"/>
      <c r="S130" s="574"/>
      <c r="T130" s="574"/>
      <c r="U130" s="2229"/>
      <c r="V130" s="2229"/>
      <c r="W130" s="2229"/>
      <c r="X130" s="2229"/>
      <c r="Y130" s="96"/>
      <c r="Z130" s="96"/>
    </row>
    <row r="131" spans="1:26" ht="15.75" customHeight="1">
      <c r="A131" s="96"/>
      <c r="B131" s="96"/>
      <c r="C131" s="574"/>
      <c r="D131" s="96"/>
      <c r="E131" s="96"/>
      <c r="F131" s="574"/>
      <c r="G131" s="96"/>
      <c r="H131" s="574"/>
      <c r="I131" s="96"/>
      <c r="J131" s="96"/>
      <c r="K131" s="96"/>
      <c r="L131" s="96"/>
      <c r="M131" s="574"/>
      <c r="N131" s="574"/>
      <c r="O131" s="574"/>
      <c r="P131" s="96"/>
      <c r="Q131" s="96"/>
      <c r="R131" s="574"/>
      <c r="S131" s="574"/>
      <c r="T131" s="574"/>
      <c r="U131" s="96"/>
      <c r="V131" s="96"/>
      <c r="W131" s="96"/>
      <c r="X131" s="96"/>
      <c r="Y131" s="96"/>
      <c r="Z131" s="96"/>
    </row>
    <row r="132" spans="1:26" ht="15.75" customHeight="1">
      <c r="A132" s="96"/>
      <c r="B132" s="96"/>
      <c r="C132" s="574"/>
      <c r="D132" s="96"/>
      <c r="E132" s="96"/>
      <c r="F132" s="574"/>
      <c r="G132" s="96"/>
      <c r="H132" s="574"/>
      <c r="I132" s="96"/>
      <c r="J132" s="96"/>
      <c r="K132" s="96"/>
      <c r="L132" s="96"/>
      <c r="M132" s="574"/>
      <c r="N132" s="574"/>
      <c r="O132" s="574"/>
      <c r="P132" s="96"/>
      <c r="Q132" s="96"/>
      <c r="R132" s="574"/>
      <c r="S132" s="574"/>
      <c r="T132" s="574"/>
      <c r="U132" s="96"/>
      <c r="V132" s="96"/>
      <c r="W132" s="96"/>
      <c r="X132" s="96"/>
      <c r="Y132" s="96"/>
      <c r="Z132" s="96"/>
    </row>
    <row r="133" spans="1:26" ht="15.75" customHeight="1">
      <c r="A133" s="96"/>
      <c r="B133" s="96"/>
      <c r="C133" s="574"/>
      <c r="D133" s="96"/>
      <c r="E133" s="96"/>
      <c r="F133" s="574"/>
      <c r="G133" s="96"/>
      <c r="H133" s="574"/>
      <c r="I133" s="96"/>
      <c r="J133" s="96"/>
      <c r="K133" s="96"/>
      <c r="L133" s="96"/>
      <c r="M133" s="574"/>
      <c r="N133" s="574"/>
      <c r="O133" s="574"/>
      <c r="P133" s="96"/>
      <c r="Q133" s="96"/>
      <c r="R133" s="574"/>
      <c r="S133" s="574"/>
      <c r="T133" s="574"/>
      <c r="U133" s="96"/>
      <c r="V133" s="96"/>
      <c r="W133" s="96"/>
      <c r="X133" s="96"/>
      <c r="Y133" s="96"/>
      <c r="Z133" s="96"/>
    </row>
    <row r="134" spans="1:26" ht="15.75" customHeight="1">
      <c r="A134" s="96"/>
      <c r="B134" s="96"/>
      <c r="C134" s="574"/>
      <c r="D134" s="96"/>
      <c r="E134" s="96"/>
      <c r="F134" s="574"/>
      <c r="G134" s="96"/>
      <c r="H134" s="574"/>
      <c r="I134" s="96"/>
      <c r="J134" s="96"/>
      <c r="K134" s="96"/>
      <c r="L134" s="96"/>
      <c r="M134" s="574"/>
      <c r="N134" s="574"/>
      <c r="O134" s="574"/>
      <c r="P134" s="96"/>
      <c r="Q134" s="96"/>
      <c r="R134" s="574"/>
      <c r="S134" s="574"/>
      <c r="T134" s="574"/>
      <c r="U134" s="96"/>
      <c r="V134" s="96"/>
      <c r="W134" s="96"/>
      <c r="X134" s="96"/>
      <c r="Y134" s="96"/>
      <c r="Z134" s="96"/>
    </row>
    <row r="135" spans="1:26" ht="15.75" customHeight="1">
      <c r="A135" s="96"/>
      <c r="B135" s="96"/>
      <c r="C135" s="96"/>
      <c r="D135" s="96"/>
      <c r="E135" s="96"/>
      <c r="F135" s="96"/>
      <c r="G135" s="96"/>
      <c r="H135" s="574"/>
      <c r="I135" s="2228"/>
      <c r="J135" s="2228"/>
      <c r="K135" s="2228"/>
      <c r="L135" s="2228"/>
      <c r="M135" s="574"/>
      <c r="N135" s="574"/>
      <c r="O135" s="2228"/>
      <c r="P135" s="2228"/>
      <c r="Q135" s="2228"/>
      <c r="R135" s="2228"/>
      <c r="S135" s="574"/>
      <c r="T135" s="574"/>
      <c r="U135" s="2228"/>
      <c r="V135" s="2228"/>
      <c r="W135" s="2228"/>
      <c r="X135" s="2228"/>
      <c r="Y135" s="96"/>
      <c r="Z135" s="96"/>
    </row>
    <row r="136" spans="1:26" ht="15.75" customHeight="1">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row>
    <row r="137" spans="1:26" ht="15.75" customHeight="1">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row>
    <row r="138" spans="1:26" ht="15.75" customHeight="1">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row>
    <row r="139" spans="1:26" ht="15.75" customHeight="1">
      <c r="A139" s="96"/>
      <c r="B139" s="96"/>
      <c r="C139" s="96"/>
      <c r="D139" s="96"/>
      <c r="E139" s="96"/>
      <c r="F139" s="96"/>
      <c r="G139" s="96"/>
      <c r="H139" s="96"/>
      <c r="I139" s="2223"/>
      <c r="J139" s="2223"/>
      <c r="K139" s="2223"/>
      <c r="L139" s="2223"/>
      <c r="M139" s="2223"/>
      <c r="N139" s="574"/>
      <c r="O139" s="96"/>
      <c r="P139" s="96"/>
      <c r="Q139" s="96"/>
      <c r="R139" s="96"/>
      <c r="S139" s="96"/>
      <c r="T139" s="96"/>
      <c r="U139" s="96"/>
      <c r="V139" s="96"/>
      <c r="W139" s="96"/>
      <c r="X139" s="96"/>
      <c r="Y139" s="96"/>
      <c r="Z139" s="96"/>
    </row>
    <row r="140" spans="1:26" ht="15.75" customHeight="1">
      <c r="A140" s="96"/>
      <c r="B140" s="96"/>
      <c r="C140" s="96"/>
      <c r="D140" s="96"/>
      <c r="E140" s="96"/>
      <c r="F140" s="96"/>
      <c r="G140" s="96"/>
      <c r="H140" s="96"/>
      <c r="I140" s="96"/>
      <c r="J140" s="96"/>
      <c r="K140" s="2227"/>
      <c r="L140" s="2227"/>
      <c r="M140" s="2227"/>
      <c r="N140" s="2227"/>
      <c r="O140" s="2227"/>
      <c r="P140" s="2227"/>
      <c r="Q140" s="96"/>
      <c r="R140" s="96"/>
      <c r="S140" s="96"/>
      <c r="T140" s="96"/>
      <c r="U140" s="96"/>
      <c r="V140" s="96"/>
      <c r="W140" s="96"/>
      <c r="X140" s="96"/>
      <c r="Y140" s="96"/>
      <c r="Z140" s="96"/>
    </row>
    <row r="141" spans="1:26" ht="15.75" customHeight="1">
      <c r="A141" s="96"/>
      <c r="B141" s="96"/>
      <c r="C141" s="96"/>
      <c r="D141" s="96"/>
      <c r="E141" s="96"/>
      <c r="F141" s="96"/>
      <c r="G141" s="96"/>
      <c r="H141" s="2230"/>
      <c r="I141" s="2230"/>
      <c r="J141" s="2230"/>
      <c r="K141" s="2230"/>
      <c r="L141" s="2230"/>
      <c r="M141" s="2230"/>
      <c r="N141" s="2230"/>
      <c r="O141" s="2230"/>
      <c r="P141" s="2230"/>
      <c r="Q141" s="2230"/>
      <c r="R141" s="2230"/>
      <c r="S141" s="2230"/>
      <c r="T141" s="2230"/>
      <c r="U141" s="2230"/>
      <c r="V141" s="2230"/>
      <c r="W141" s="2230"/>
      <c r="X141" s="2230"/>
      <c r="Y141" s="2230"/>
      <c r="Z141" s="2230"/>
    </row>
    <row r="142" spans="1:26">
      <c r="H142" s="2231"/>
      <c r="I142" s="2231"/>
      <c r="J142" s="2231"/>
      <c r="K142" s="2231"/>
      <c r="L142" s="2231"/>
      <c r="M142" s="2231"/>
      <c r="N142" s="2231"/>
      <c r="O142" s="2231"/>
      <c r="P142" s="2231"/>
      <c r="Q142" s="2231"/>
      <c r="R142" s="2231"/>
      <c r="S142" s="2231"/>
      <c r="T142" s="2231"/>
      <c r="U142" s="2231"/>
      <c r="V142" s="2231"/>
      <c r="W142" s="2231"/>
      <c r="X142" s="2231"/>
      <c r="Y142" s="2231"/>
      <c r="Z142" s="2231"/>
    </row>
    <row r="143" spans="1:26" ht="13.5" customHeight="1">
      <c r="A143" s="96"/>
      <c r="B143" s="96"/>
      <c r="C143" s="96"/>
      <c r="D143" s="96"/>
      <c r="E143" s="2230"/>
      <c r="F143" s="2230"/>
      <c r="G143" s="2230"/>
      <c r="H143" s="2230"/>
      <c r="I143" s="2230"/>
      <c r="J143" s="2230"/>
      <c r="K143" s="2230"/>
      <c r="L143" s="2230"/>
      <c r="M143" s="2230"/>
      <c r="N143" s="2230"/>
      <c r="O143" s="2230"/>
      <c r="P143" s="2230"/>
      <c r="Q143" s="2230"/>
      <c r="R143" s="2230"/>
      <c r="S143" s="2230"/>
      <c r="T143" s="2230"/>
      <c r="U143" s="2230"/>
      <c r="V143" s="2230"/>
      <c r="W143" s="2230"/>
      <c r="X143" s="2230"/>
      <c r="Y143" s="2230"/>
      <c r="Z143" s="2230"/>
    </row>
    <row r="144" spans="1:26">
      <c r="A144" s="96"/>
      <c r="B144" s="96"/>
      <c r="C144" s="96"/>
      <c r="D144" s="96"/>
      <c r="E144" s="2232"/>
      <c r="F144" s="2232"/>
      <c r="G144" s="2232"/>
      <c r="H144" s="2232"/>
      <c r="I144" s="2232"/>
      <c r="J144" s="2232"/>
      <c r="K144" s="2232"/>
      <c r="L144" s="2232"/>
      <c r="M144" s="2232"/>
      <c r="N144" s="2232"/>
      <c r="O144" s="2232"/>
      <c r="P144" s="2232"/>
      <c r="Q144" s="2232"/>
      <c r="R144" s="2232"/>
      <c r="S144" s="2232"/>
      <c r="T144" s="2232"/>
      <c r="U144" s="2232"/>
      <c r="V144" s="2232"/>
      <c r="W144" s="2232"/>
      <c r="X144" s="2232"/>
      <c r="Y144" s="2232"/>
      <c r="Z144" s="2232"/>
    </row>
    <row r="145" spans="1:27">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row>
    <row r="146" spans="1:27" ht="15.75" customHeight="1">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row>
    <row r="147" spans="1:27" ht="15.75" customHeight="1">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row>
    <row r="148" spans="1:27" ht="18.75" customHeight="1">
      <c r="A148" s="2227"/>
      <c r="B148" s="2227"/>
      <c r="C148" s="2227"/>
      <c r="D148" s="2227"/>
      <c r="E148" s="2227"/>
      <c r="F148" s="2227"/>
      <c r="G148" s="2227"/>
      <c r="H148" s="2227"/>
      <c r="I148" s="2227"/>
      <c r="J148" s="2227"/>
      <c r="K148" s="2227"/>
      <c r="L148" s="2227"/>
      <c r="M148" s="2227"/>
      <c r="N148" s="2227"/>
      <c r="O148" s="2227"/>
      <c r="P148" s="2227"/>
      <c r="Q148" s="2227"/>
      <c r="R148" s="2227"/>
      <c r="S148" s="2227"/>
      <c r="T148" s="2227"/>
      <c r="U148" s="2227"/>
      <c r="V148" s="2227"/>
      <c r="W148" s="2227"/>
      <c r="X148" s="2227"/>
      <c r="Y148" s="2227"/>
      <c r="Z148" s="2227"/>
      <c r="AA148" s="89"/>
    </row>
    <row r="149" spans="1:27" ht="15.75" customHeight="1">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89"/>
    </row>
    <row r="150" spans="1:27" ht="15.75" customHeight="1">
      <c r="A150" s="96"/>
      <c r="B150" s="96"/>
      <c r="C150" s="96"/>
      <c r="D150" s="96"/>
      <c r="E150" s="96"/>
      <c r="F150" s="89"/>
      <c r="G150" s="96"/>
      <c r="H150" s="96"/>
      <c r="I150" s="96"/>
      <c r="J150" s="96"/>
      <c r="K150" s="96"/>
      <c r="L150" s="96"/>
      <c r="M150" s="96"/>
      <c r="N150" s="96"/>
      <c r="O150" s="96"/>
      <c r="P150" s="96"/>
      <c r="Q150" s="96"/>
      <c r="R150" s="96"/>
      <c r="S150" s="96"/>
      <c r="T150" s="96"/>
      <c r="U150" s="96"/>
      <c r="V150" s="96"/>
      <c r="W150" s="96"/>
      <c r="X150" s="96"/>
      <c r="Y150" s="96"/>
      <c r="Z150" s="96"/>
      <c r="AA150" s="89"/>
    </row>
    <row r="151" spans="1:27" ht="15.75" customHeight="1">
      <c r="A151" s="96"/>
      <c r="B151" s="96"/>
      <c r="C151" s="96"/>
      <c r="D151" s="96"/>
      <c r="E151" s="96"/>
      <c r="F151" s="89"/>
      <c r="G151" s="89"/>
      <c r="H151" s="96"/>
      <c r="I151" s="96"/>
      <c r="J151" s="96"/>
      <c r="K151" s="89"/>
      <c r="L151" s="96"/>
      <c r="M151" s="96"/>
      <c r="N151" s="96"/>
      <c r="O151" s="96"/>
      <c r="P151" s="96"/>
      <c r="Q151" s="96"/>
      <c r="R151" s="96"/>
      <c r="S151" s="96"/>
      <c r="T151" s="96"/>
      <c r="U151" s="96"/>
      <c r="V151" s="96"/>
      <c r="W151" s="96"/>
      <c r="X151" s="96"/>
      <c r="Y151" s="96"/>
      <c r="Z151" s="96"/>
      <c r="AA151" s="89"/>
    </row>
    <row r="152" spans="1:27" ht="15.75" customHeight="1">
      <c r="A152" s="96"/>
      <c r="B152" s="96"/>
      <c r="C152" s="96"/>
      <c r="D152" s="96"/>
      <c r="E152" s="96"/>
      <c r="F152" s="96"/>
      <c r="G152" s="96"/>
      <c r="H152" s="96"/>
      <c r="I152" s="2223"/>
      <c r="J152" s="2223"/>
      <c r="K152" s="2223"/>
      <c r="L152" s="2223"/>
      <c r="M152" s="577"/>
      <c r="N152" s="96"/>
      <c r="O152" s="96"/>
      <c r="P152" s="96"/>
      <c r="Q152" s="96"/>
      <c r="R152" s="96"/>
      <c r="S152" s="96"/>
      <c r="T152" s="96"/>
      <c r="U152" s="96"/>
      <c r="V152" s="96"/>
      <c r="W152" s="96"/>
      <c r="X152" s="96"/>
      <c r="Y152" s="96"/>
      <c r="Z152" s="96"/>
      <c r="AA152" s="89"/>
    </row>
    <row r="153" spans="1:27" ht="15.75" customHeight="1">
      <c r="A153" s="96"/>
      <c r="B153" s="96"/>
      <c r="C153" s="96"/>
      <c r="D153" s="96"/>
      <c r="E153" s="96"/>
      <c r="F153" s="96"/>
      <c r="G153" s="96"/>
      <c r="H153" s="96"/>
      <c r="I153" s="2223"/>
      <c r="J153" s="2223"/>
      <c r="K153" s="2223"/>
      <c r="L153" s="2223"/>
      <c r="M153" s="577"/>
      <c r="N153" s="96"/>
      <c r="O153" s="96"/>
      <c r="P153" s="96"/>
      <c r="Q153" s="96"/>
      <c r="R153" s="96"/>
      <c r="S153" s="96"/>
      <c r="T153" s="96"/>
      <c r="U153" s="96"/>
      <c r="V153" s="96"/>
      <c r="W153" s="96"/>
      <c r="X153" s="96"/>
      <c r="Y153" s="96"/>
      <c r="Z153" s="96"/>
      <c r="AA153" s="89"/>
    </row>
    <row r="154" spans="1:27" ht="15.75" customHeight="1">
      <c r="A154" s="96"/>
      <c r="B154" s="96"/>
      <c r="C154" s="96"/>
      <c r="D154" s="96"/>
      <c r="E154" s="96"/>
      <c r="F154" s="96"/>
      <c r="G154" s="96"/>
      <c r="H154" s="96"/>
      <c r="I154" s="2223"/>
      <c r="J154" s="2223"/>
      <c r="K154" s="2223"/>
      <c r="L154" s="2223"/>
      <c r="M154" s="577"/>
      <c r="N154" s="96"/>
      <c r="O154" s="96"/>
      <c r="P154" s="96"/>
      <c r="Q154" s="96"/>
      <c r="R154" s="96"/>
      <c r="S154" s="96"/>
      <c r="T154" s="96"/>
      <c r="U154" s="96"/>
      <c r="V154" s="96"/>
      <c r="W154" s="96"/>
      <c r="X154" s="96"/>
      <c r="Y154" s="96"/>
      <c r="Z154" s="96"/>
      <c r="AA154" s="89"/>
    </row>
    <row r="155" spans="1:27" ht="15.75" customHeight="1">
      <c r="A155" s="96"/>
      <c r="B155" s="96"/>
      <c r="C155" s="96"/>
      <c r="D155" s="96"/>
      <c r="E155" s="96"/>
      <c r="F155" s="96"/>
      <c r="G155" s="96"/>
      <c r="H155" s="96"/>
      <c r="I155" s="2223"/>
      <c r="J155" s="2223"/>
      <c r="K155" s="2223"/>
      <c r="L155" s="2223"/>
      <c r="M155" s="577"/>
      <c r="N155" s="96"/>
      <c r="O155" s="96"/>
      <c r="P155" s="96"/>
      <c r="Q155" s="96"/>
      <c r="R155" s="96"/>
      <c r="S155" s="96"/>
      <c r="T155" s="96"/>
      <c r="U155" s="96"/>
      <c r="V155" s="96"/>
      <c r="W155" s="96"/>
      <c r="X155" s="96"/>
      <c r="Y155" s="96"/>
      <c r="Z155" s="96"/>
      <c r="AA155" s="89"/>
    </row>
    <row r="156" spans="1:27" ht="15.75" customHeight="1">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89"/>
    </row>
    <row r="157" spans="1:27" ht="15.75" customHeight="1">
      <c r="A157" s="96"/>
      <c r="B157" s="96"/>
      <c r="C157" s="2227"/>
      <c r="D157" s="2227"/>
      <c r="E157" s="2227"/>
      <c r="F157" s="2227"/>
      <c r="G157" s="574"/>
      <c r="H157" s="2227"/>
      <c r="I157" s="2227"/>
      <c r="J157" s="2227"/>
      <c r="K157" s="2227"/>
      <c r="L157" s="2227"/>
      <c r="M157" s="2227"/>
      <c r="N157" s="2227"/>
      <c r="O157" s="2227"/>
      <c r="P157" s="2227"/>
      <c r="Q157" s="2227"/>
      <c r="R157" s="2227"/>
      <c r="S157" s="2227"/>
      <c r="T157" s="2227"/>
      <c r="U157" s="574"/>
      <c r="V157" s="574"/>
      <c r="W157" s="2227"/>
      <c r="X157" s="2227"/>
      <c r="Y157" s="2227"/>
      <c r="Z157" s="96"/>
      <c r="AA157" s="89"/>
    </row>
    <row r="158" spans="1:27" ht="15.75" customHeight="1">
      <c r="A158" s="96"/>
      <c r="B158" s="96"/>
      <c r="C158" s="574"/>
      <c r="D158" s="2225"/>
      <c r="E158" s="2225"/>
      <c r="F158" s="574"/>
      <c r="G158" s="574"/>
      <c r="H158" s="96"/>
      <c r="I158" s="96"/>
      <c r="J158" s="96"/>
      <c r="K158" s="89"/>
      <c r="L158" s="96"/>
      <c r="M158" s="96"/>
      <c r="N158" s="96"/>
      <c r="O158" s="96"/>
      <c r="P158" s="96"/>
      <c r="Q158" s="89"/>
      <c r="R158" s="89"/>
      <c r="S158" s="89"/>
      <c r="T158" s="89"/>
      <c r="U158" s="574"/>
      <c r="V158" s="574"/>
      <c r="W158" s="2226"/>
      <c r="X158" s="2226"/>
      <c r="Y158" s="2226"/>
      <c r="Z158" s="96"/>
      <c r="AA158" s="89"/>
    </row>
    <row r="159" spans="1:27" ht="15.75" customHeight="1">
      <c r="A159" s="96"/>
      <c r="B159" s="96"/>
      <c r="C159" s="574"/>
      <c r="D159" s="2225"/>
      <c r="E159" s="2225"/>
      <c r="F159" s="574"/>
      <c r="G159" s="574"/>
      <c r="H159" s="96"/>
      <c r="I159" s="96"/>
      <c r="J159" s="96"/>
      <c r="K159" s="89"/>
      <c r="L159" s="96"/>
      <c r="M159" s="96"/>
      <c r="N159" s="96"/>
      <c r="O159" s="96"/>
      <c r="P159" s="96"/>
      <c r="Q159" s="89"/>
      <c r="R159" s="89"/>
      <c r="S159" s="89"/>
      <c r="T159" s="89"/>
      <c r="U159" s="574"/>
      <c r="V159" s="574"/>
      <c r="W159" s="2226"/>
      <c r="X159" s="2226"/>
      <c r="Y159" s="2226"/>
      <c r="Z159" s="96"/>
      <c r="AA159" s="89"/>
    </row>
    <row r="160" spans="1:27" ht="15.75" customHeight="1">
      <c r="A160" s="96"/>
      <c r="B160" s="96"/>
      <c r="C160" s="574"/>
      <c r="D160" s="2225"/>
      <c r="E160" s="2225"/>
      <c r="F160" s="574"/>
      <c r="G160" s="574"/>
      <c r="H160" s="96"/>
      <c r="I160" s="96"/>
      <c r="J160" s="96"/>
      <c r="K160" s="89"/>
      <c r="L160" s="96"/>
      <c r="M160" s="96"/>
      <c r="N160" s="96"/>
      <c r="O160" s="96"/>
      <c r="P160" s="96"/>
      <c r="Q160" s="89"/>
      <c r="R160" s="89"/>
      <c r="S160" s="89"/>
      <c r="T160" s="89"/>
      <c r="U160" s="574"/>
      <c r="V160" s="574"/>
      <c r="W160" s="2226"/>
      <c r="X160" s="2226"/>
      <c r="Y160" s="2226"/>
      <c r="Z160" s="96"/>
      <c r="AA160" s="89"/>
    </row>
    <row r="161" spans="1:27" ht="15.75" customHeight="1">
      <c r="A161" s="96"/>
      <c r="B161" s="96"/>
      <c r="C161" s="574"/>
      <c r="D161" s="2225"/>
      <c r="E161" s="2225"/>
      <c r="F161" s="574"/>
      <c r="G161" s="574"/>
      <c r="H161" s="96"/>
      <c r="I161" s="96"/>
      <c r="J161" s="96"/>
      <c r="K161" s="89"/>
      <c r="L161" s="96"/>
      <c r="M161" s="96"/>
      <c r="N161" s="96"/>
      <c r="O161" s="96"/>
      <c r="P161" s="96"/>
      <c r="Q161" s="89"/>
      <c r="R161" s="89"/>
      <c r="S161" s="89"/>
      <c r="T161" s="89"/>
      <c r="U161" s="574"/>
      <c r="V161" s="574"/>
      <c r="W161" s="2226"/>
      <c r="X161" s="2226"/>
      <c r="Y161" s="2226"/>
      <c r="Z161" s="96"/>
      <c r="AA161" s="89"/>
    </row>
    <row r="162" spans="1:27" ht="15.75" customHeight="1">
      <c r="A162" s="96"/>
      <c r="B162" s="96"/>
      <c r="C162" s="574"/>
      <c r="D162" s="2225"/>
      <c r="E162" s="2225"/>
      <c r="F162" s="574"/>
      <c r="G162" s="574"/>
      <c r="H162" s="96"/>
      <c r="I162" s="96"/>
      <c r="J162" s="96"/>
      <c r="K162" s="89"/>
      <c r="L162" s="96"/>
      <c r="M162" s="96"/>
      <c r="N162" s="96"/>
      <c r="O162" s="96"/>
      <c r="P162" s="96"/>
      <c r="Q162" s="89"/>
      <c r="R162" s="89"/>
      <c r="S162" s="89"/>
      <c r="T162" s="89"/>
      <c r="U162" s="574"/>
      <c r="V162" s="574"/>
      <c r="W162" s="2226"/>
      <c r="X162" s="2226"/>
      <c r="Y162" s="2226"/>
      <c r="Z162" s="96"/>
      <c r="AA162" s="89"/>
    </row>
    <row r="163" spans="1:27" ht="15.75" customHeight="1">
      <c r="A163" s="96"/>
      <c r="B163" s="96"/>
      <c r="C163" s="574"/>
      <c r="D163" s="2225"/>
      <c r="E163" s="2225"/>
      <c r="F163" s="574"/>
      <c r="G163" s="574"/>
      <c r="H163" s="96"/>
      <c r="I163" s="96"/>
      <c r="J163" s="96"/>
      <c r="K163" s="89"/>
      <c r="L163" s="96"/>
      <c r="M163" s="96"/>
      <c r="N163" s="96"/>
      <c r="O163" s="96"/>
      <c r="P163" s="96"/>
      <c r="Q163" s="89"/>
      <c r="R163" s="89"/>
      <c r="S163" s="89"/>
      <c r="T163" s="89"/>
      <c r="U163" s="574"/>
      <c r="V163" s="574"/>
      <c r="W163" s="2226"/>
      <c r="X163" s="2226"/>
      <c r="Y163" s="2226"/>
      <c r="Z163" s="96"/>
      <c r="AA163" s="89"/>
    </row>
    <row r="164" spans="1:27" ht="15.75" customHeight="1">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c r="AA164" s="89"/>
    </row>
    <row r="165" spans="1:27" ht="15.75" customHeight="1">
      <c r="A165" s="96"/>
      <c r="B165" s="96"/>
      <c r="C165" s="96"/>
      <c r="D165" s="96"/>
      <c r="E165" s="2224"/>
      <c r="F165" s="2224"/>
      <c r="G165" s="2224"/>
      <c r="H165" s="2224"/>
      <c r="I165" s="2224"/>
      <c r="J165" s="2224"/>
      <c r="K165" s="2224"/>
      <c r="L165" s="2224"/>
      <c r="M165" s="2224"/>
      <c r="N165" s="2224"/>
      <c r="O165" s="2224"/>
      <c r="P165" s="2224"/>
      <c r="Q165" s="2224"/>
      <c r="R165" s="2224"/>
      <c r="S165" s="2224"/>
      <c r="T165" s="2224"/>
      <c r="U165" s="2224"/>
      <c r="V165" s="2224"/>
      <c r="W165" s="2224"/>
      <c r="X165" s="2224"/>
      <c r="Y165" s="2224"/>
      <c r="Z165" s="2224"/>
      <c r="AA165" s="89"/>
    </row>
    <row r="166" spans="1:27" ht="15.75" customHeight="1">
      <c r="A166" s="96"/>
      <c r="B166" s="96"/>
      <c r="C166" s="96"/>
      <c r="D166" s="96"/>
      <c r="E166" s="2224"/>
      <c r="F166" s="2224"/>
      <c r="G166" s="2224"/>
      <c r="H166" s="2224"/>
      <c r="I166" s="2224"/>
      <c r="J166" s="2224"/>
      <c r="K166" s="2224"/>
      <c r="L166" s="2224"/>
      <c r="M166" s="2224"/>
      <c r="N166" s="2224"/>
      <c r="O166" s="2224"/>
      <c r="P166" s="2224"/>
      <c r="Q166" s="2224"/>
      <c r="R166" s="2224"/>
      <c r="S166" s="2224"/>
      <c r="T166" s="2224"/>
      <c r="U166" s="2224"/>
      <c r="V166" s="2224"/>
      <c r="W166" s="2224"/>
      <c r="X166" s="2224"/>
      <c r="Y166" s="2224"/>
      <c r="Z166" s="2224"/>
      <c r="AA166" s="89"/>
    </row>
    <row r="167" spans="1:27" ht="15.75" customHeight="1">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c r="AA167" s="89"/>
    </row>
    <row r="168" spans="1:27" ht="15.75" customHeight="1">
      <c r="A168" s="96"/>
      <c r="B168" s="96"/>
      <c r="C168" s="96"/>
      <c r="D168" s="96"/>
      <c r="E168" s="2224"/>
      <c r="F168" s="2224"/>
      <c r="G168" s="2224"/>
      <c r="H168" s="2224"/>
      <c r="I168" s="2224"/>
      <c r="J168" s="2224"/>
      <c r="K168" s="2224"/>
      <c r="L168" s="2224"/>
      <c r="M168" s="2224"/>
      <c r="N168" s="2224"/>
      <c r="O168" s="2224"/>
      <c r="P168" s="2224"/>
      <c r="Q168" s="2224"/>
      <c r="R168" s="2224"/>
      <c r="S168" s="2224"/>
      <c r="T168" s="2224"/>
      <c r="U168" s="2224"/>
      <c r="V168" s="2224"/>
      <c r="W168" s="2224"/>
      <c r="X168" s="2224"/>
      <c r="Y168" s="2224"/>
      <c r="Z168" s="2224"/>
      <c r="AA168" s="89"/>
    </row>
    <row r="169" spans="1:27" ht="15.75" customHeight="1">
      <c r="A169" s="96"/>
      <c r="B169" s="96"/>
      <c r="C169" s="96"/>
      <c r="D169" s="96"/>
      <c r="E169" s="2224"/>
      <c r="F169" s="2224"/>
      <c r="G169" s="2224"/>
      <c r="H169" s="2224"/>
      <c r="I169" s="2224"/>
      <c r="J169" s="2224"/>
      <c r="K169" s="2224"/>
      <c r="L169" s="2224"/>
      <c r="M169" s="2224"/>
      <c r="N169" s="2224"/>
      <c r="O169" s="2224"/>
      <c r="P169" s="2224"/>
      <c r="Q169" s="2224"/>
      <c r="R169" s="2224"/>
      <c r="S169" s="2224"/>
      <c r="T169" s="2224"/>
      <c r="U169" s="2224"/>
      <c r="V169" s="2224"/>
      <c r="W169" s="2224"/>
      <c r="X169" s="2224"/>
      <c r="Y169" s="2224"/>
      <c r="Z169" s="2224"/>
      <c r="AA169" s="89"/>
    </row>
    <row r="170" spans="1:27"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89"/>
    </row>
    <row r="171" spans="1:27" ht="15.75" customHeight="1">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row>
    <row r="172" spans="1:27" ht="15.75" customHeight="1">
      <c r="A172" s="285"/>
      <c r="B172" s="285"/>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row>
    <row r="173" spans="1:27" ht="15.75" customHeight="1">
      <c r="A173" s="285"/>
      <c r="B173" s="285"/>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row>
    <row r="174" spans="1:27" ht="18.75" customHeight="1">
      <c r="A174" s="2227"/>
      <c r="B174" s="2227"/>
      <c r="C174" s="2227"/>
      <c r="D174" s="2227"/>
      <c r="E174" s="2227"/>
      <c r="F174" s="2227"/>
      <c r="G174" s="2227"/>
      <c r="H174" s="2227"/>
      <c r="I174" s="2227"/>
      <c r="J174" s="2227"/>
      <c r="K174" s="2227"/>
      <c r="L174" s="2227"/>
      <c r="M174" s="2227"/>
      <c r="N174" s="2227"/>
      <c r="O174" s="2227"/>
      <c r="P174" s="2227"/>
      <c r="Q174" s="2227"/>
      <c r="R174" s="2227"/>
      <c r="S174" s="2227"/>
      <c r="T174" s="2227"/>
      <c r="U174" s="2227"/>
      <c r="V174" s="2227"/>
      <c r="W174" s="2227"/>
      <c r="X174" s="2227"/>
      <c r="Y174" s="2227"/>
      <c r="Z174" s="2227"/>
      <c r="AA174" s="89"/>
    </row>
    <row r="175" spans="1:27" ht="15.75" customHeight="1">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89"/>
    </row>
    <row r="176" spans="1:27" ht="15.75" customHeight="1">
      <c r="A176" s="96"/>
      <c r="B176" s="96"/>
      <c r="C176" s="96"/>
      <c r="D176" s="96"/>
      <c r="E176" s="96"/>
      <c r="F176" s="89"/>
      <c r="G176" s="96"/>
      <c r="H176" s="96"/>
      <c r="I176" s="96"/>
      <c r="J176" s="96"/>
      <c r="K176" s="96"/>
      <c r="L176" s="96"/>
      <c r="M176" s="96"/>
      <c r="N176" s="96"/>
      <c r="O176" s="96"/>
      <c r="P176" s="96"/>
      <c r="Q176" s="96"/>
      <c r="R176" s="96"/>
      <c r="S176" s="96"/>
      <c r="T176" s="96"/>
      <c r="U176" s="96"/>
      <c r="V176" s="96"/>
      <c r="W176" s="96"/>
      <c r="X176" s="96"/>
      <c r="Y176" s="96"/>
      <c r="Z176" s="96"/>
      <c r="AA176" s="89"/>
    </row>
    <row r="177" spans="1:27" ht="15.75" customHeight="1">
      <c r="A177" s="96"/>
      <c r="B177" s="96"/>
      <c r="C177" s="96"/>
      <c r="D177" s="96"/>
      <c r="E177" s="96"/>
      <c r="F177" s="89"/>
      <c r="G177" s="89"/>
      <c r="H177" s="96"/>
      <c r="I177" s="96"/>
      <c r="J177" s="96"/>
      <c r="K177" s="89"/>
      <c r="L177" s="96"/>
      <c r="M177" s="96"/>
      <c r="N177" s="96"/>
      <c r="O177" s="96"/>
      <c r="P177" s="96"/>
      <c r="Q177" s="96"/>
      <c r="R177" s="96"/>
      <c r="S177" s="96"/>
      <c r="T177" s="96"/>
      <c r="U177" s="96"/>
      <c r="V177" s="96"/>
      <c r="W177" s="96"/>
      <c r="X177" s="96"/>
      <c r="Y177" s="96"/>
      <c r="Z177" s="96"/>
      <c r="AA177" s="89"/>
    </row>
    <row r="178" spans="1:27" ht="15.75" customHeight="1">
      <c r="A178" s="96"/>
      <c r="B178" s="96"/>
      <c r="C178" s="96"/>
      <c r="D178" s="96"/>
      <c r="E178" s="96"/>
      <c r="F178" s="96"/>
      <c r="G178" s="96"/>
      <c r="H178" s="96"/>
      <c r="I178" s="2223"/>
      <c r="J178" s="2223"/>
      <c r="K178" s="2223"/>
      <c r="L178" s="2223"/>
      <c r="M178" s="577"/>
      <c r="N178" s="96"/>
      <c r="O178" s="96"/>
      <c r="P178" s="96"/>
      <c r="Q178" s="96"/>
      <c r="R178" s="96"/>
      <c r="S178" s="96"/>
      <c r="T178" s="96"/>
      <c r="U178" s="96"/>
      <c r="V178" s="96"/>
      <c r="W178" s="96"/>
      <c r="X178" s="96"/>
      <c r="Y178" s="96"/>
      <c r="Z178" s="96"/>
      <c r="AA178" s="89"/>
    </row>
    <row r="179" spans="1:27" ht="15.75" customHeight="1">
      <c r="A179" s="96"/>
      <c r="B179" s="96"/>
      <c r="C179" s="96"/>
      <c r="D179" s="96"/>
      <c r="E179" s="96"/>
      <c r="F179" s="96"/>
      <c r="G179" s="96"/>
      <c r="H179" s="96"/>
      <c r="I179" s="2223"/>
      <c r="J179" s="2223"/>
      <c r="K179" s="2223"/>
      <c r="L179" s="2223"/>
      <c r="M179" s="577"/>
      <c r="N179" s="96"/>
      <c r="O179" s="96"/>
      <c r="P179" s="96"/>
      <c r="Q179" s="96"/>
      <c r="R179" s="96"/>
      <c r="S179" s="96"/>
      <c r="T179" s="96"/>
      <c r="U179" s="96"/>
      <c r="V179" s="96"/>
      <c r="W179" s="96"/>
      <c r="X179" s="96"/>
      <c r="Y179" s="96"/>
      <c r="Z179" s="96"/>
      <c r="AA179" s="89"/>
    </row>
    <row r="180" spans="1:27" ht="15.75" customHeight="1">
      <c r="A180" s="96"/>
      <c r="B180" s="96"/>
      <c r="C180" s="96"/>
      <c r="D180" s="96"/>
      <c r="E180" s="96"/>
      <c r="F180" s="96"/>
      <c r="G180" s="96"/>
      <c r="H180" s="96"/>
      <c r="I180" s="2223"/>
      <c r="J180" s="2223"/>
      <c r="K180" s="2223"/>
      <c r="L180" s="2223"/>
      <c r="M180" s="577"/>
      <c r="N180" s="96"/>
      <c r="O180" s="96"/>
      <c r="P180" s="96"/>
      <c r="Q180" s="96"/>
      <c r="R180" s="96"/>
      <c r="S180" s="96"/>
      <c r="T180" s="96"/>
      <c r="U180" s="96"/>
      <c r="V180" s="96"/>
      <c r="W180" s="96"/>
      <c r="X180" s="96"/>
      <c r="Y180" s="96"/>
      <c r="Z180" s="96"/>
      <c r="AA180" s="89"/>
    </row>
    <row r="181" spans="1:27" ht="15.75" customHeight="1">
      <c r="A181" s="96"/>
      <c r="B181" s="96"/>
      <c r="C181" s="96"/>
      <c r="D181" s="96"/>
      <c r="E181" s="96"/>
      <c r="F181" s="96"/>
      <c r="G181" s="96"/>
      <c r="H181" s="96"/>
      <c r="I181" s="2223"/>
      <c r="J181" s="2223"/>
      <c r="K181" s="2223"/>
      <c r="L181" s="2223"/>
      <c r="M181" s="577"/>
      <c r="N181" s="96"/>
      <c r="O181" s="96"/>
      <c r="P181" s="96"/>
      <c r="Q181" s="96"/>
      <c r="R181" s="96"/>
      <c r="S181" s="96"/>
      <c r="T181" s="96"/>
      <c r="U181" s="96"/>
      <c r="V181" s="96"/>
      <c r="W181" s="96"/>
      <c r="X181" s="96"/>
      <c r="Y181" s="96"/>
      <c r="Z181" s="96"/>
      <c r="AA181" s="89"/>
    </row>
    <row r="182" spans="1:27" ht="15.75" customHeight="1">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89"/>
    </row>
    <row r="183" spans="1:27" ht="15.75" customHeight="1">
      <c r="A183" s="96"/>
      <c r="B183" s="96"/>
      <c r="C183" s="2227"/>
      <c r="D183" s="2227"/>
      <c r="E183" s="2227"/>
      <c r="F183" s="2227"/>
      <c r="G183" s="574"/>
      <c r="H183" s="2227"/>
      <c r="I183" s="2227"/>
      <c r="J183" s="2227"/>
      <c r="K183" s="2227"/>
      <c r="L183" s="2227"/>
      <c r="M183" s="2227"/>
      <c r="N183" s="2227"/>
      <c r="O183" s="2227"/>
      <c r="P183" s="2227"/>
      <c r="Q183" s="2227"/>
      <c r="R183" s="2227"/>
      <c r="S183" s="2227"/>
      <c r="T183" s="2227"/>
      <c r="U183" s="574"/>
      <c r="V183" s="574"/>
      <c r="W183" s="2227"/>
      <c r="X183" s="2227"/>
      <c r="Y183" s="2227"/>
      <c r="Z183" s="96"/>
      <c r="AA183" s="89"/>
    </row>
    <row r="184" spans="1:27" ht="15.75" customHeight="1">
      <c r="A184" s="96"/>
      <c r="B184" s="96"/>
      <c r="C184" s="574"/>
      <c r="D184" s="2225"/>
      <c r="E184" s="2225"/>
      <c r="F184" s="574"/>
      <c r="G184" s="574"/>
      <c r="H184" s="96"/>
      <c r="I184" s="96"/>
      <c r="J184" s="96"/>
      <c r="K184" s="89"/>
      <c r="L184" s="96"/>
      <c r="M184" s="96"/>
      <c r="N184" s="96"/>
      <c r="O184" s="96"/>
      <c r="P184" s="96"/>
      <c r="Q184" s="89"/>
      <c r="R184" s="89"/>
      <c r="S184" s="89"/>
      <c r="T184" s="89"/>
      <c r="U184" s="574"/>
      <c r="V184" s="574"/>
      <c r="W184" s="2226"/>
      <c r="X184" s="2226"/>
      <c r="Y184" s="2226"/>
      <c r="Z184" s="96"/>
      <c r="AA184" s="89"/>
    </row>
    <row r="185" spans="1:27" ht="15.75" customHeight="1">
      <c r="A185" s="96"/>
      <c r="B185" s="96"/>
      <c r="C185" s="574"/>
      <c r="D185" s="2225"/>
      <c r="E185" s="2225"/>
      <c r="F185" s="574"/>
      <c r="G185" s="574"/>
      <c r="H185" s="96"/>
      <c r="I185" s="96"/>
      <c r="J185" s="96"/>
      <c r="K185" s="89"/>
      <c r="L185" s="96"/>
      <c r="M185" s="96"/>
      <c r="N185" s="96"/>
      <c r="O185" s="96"/>
      <c r="P185" s="96"/>
      <c r="Q185" s="89"/>
      <c r="R185" s="89"/>
      <c r="S185" s="89"/>
      <c r="T185" s="89"/>
      <c r="U185" s="574"/>
      <c r="V185" s="574"/>
      <c r="W185" s="2226"/>
      <c r="X185" s="2226"/>
      <c r="Y185" s="2226"/>
      <c r="Z185" s="96"/>
      <c r="AA185" s="89"/>
    </row>
    <row r="186" spans="1:27" ht="15.75" customHeight="1">
      <c r="A186" s="96"/>
      <c r="B186" s="96"/>
      <c r="C186" s="574"/>
      <c r="D186" s="2225"/>
      <c r="E186" s="2225"/>
      <c r="F186" s="574"/>
      <c r="G186" s="574"/>
      <c r="H186" s="96"/>
      <c r="I186" s="96"/>
      <c r="J186" s="96"/>
      <c r="K186" s="89"/>
      <c r="L186" s="96"/>
      <c r="M186" s="96"/>
      <c r="N186" s="96"/>
      <c r="O186" s="96"/>
      <c r="P186" s="96"/>
      <c r="Q186" s="89"/>
      <c r="R186" s="89"/>
      <c r="S186" s="89"/>
      <c r="T186" s="89"/>
      <c r="U186" s="574"/>
      <c r="V186" s="574"/>
      <c r="W186" s="2226"/>
      <c r="X186" s="2226"/>
      <c r="Y186" s="2226"/>
      <c r="Z186" s="96"/>
      <c r="AA186" s="89"/>
    </row>
    <row r="187" spans="1:27" ht="15.75" customHeight="1">
      <c r="A187" s="96"/>
      <c r="B187" s="96"/>
      <c r="C187" s="574"/>
      <c r="D187" s="2225"/>
      <c r="E187" s="2225"/>
      <c r="F187" s="574"/>
      <c r="G187" s="574"/>
      <c r="H187" s="96"/>
      <c r="I187" s="96"/>
      <c r="J187" s="96"/>
      <c r="K187" s="89"/>
      <c r="L187" s="96"/>
      <c r="M187" s="96"/>
      <c r="N187" s="96"/>
      <c r="O187" s="96"/>
      <c r="P187" s="96"/>
      <c r="Q187" s="89"/>
      <c r="R187" s="89"/>
      <c r="S187" s="89"/>
      <c r="T187" s="89"/>
      <c r="U187" s="574"/>
      <c r="V187" s="574"/>
      <c r="W187" s="2226"/>
      <c r="X187" s="2226"/>
      <c r="Y187" s="2226"/>
      <c r="Z187" s="96"/>
      <c r="AA187" s="89"/>
    </row>
    <row r="188" spans="1:27" ht="15.75" customHeight="1">
      <c r="A188" s="96"/>
      <c r="B188" s="96"/>
      <c r="C188" s="574"/>
      <c r="D188" s="2225"/>
      <c r="E188" s="2225"/>
      <c r="F188" s="574"/>
      <c r="G188" s="574"/>
      <c r="H188" s="96"/>
      <c r="I188" s="96"/>
      <c r="J188" s="96"/>
      <c r="K188" s="89"/>
      <c r="L188" s="96"/>
      <c r="M188" s="96"/>
      <c r="N188" s="96"/>
      <c r="O188" s="96"/>
      <c r="P188" s="96"/>
      <c r="Q188" s="89"/>
      <c r="R188" s="89"/>
      <c r="S188" s="89"/>
      <c r="T188" s="89"/>
      <c r="U188" s="574"/>
      <c r="V188" s="574"/>
      <c r="W188" s="2226"/>
      <c r="X188" s="2226"/>
      <c r="Y188" s="2226"/>
      <c r="Z188" s="96"/>
      <c r="AA188" s="89"/>
    </row>
    <row r="189" spans="1:27" ht="15.75" customHeight="1">
      <c r="A189" s="96"/>
      <c r="B189" s="96"/>
      <c r="C189" s="574"/>
      <c r="D189" s="2225"/>
      <c r="E189" s="2225"/>
      <c r="F189" s="574"/>
      <c r="G189" s="574"/>
      <c r="H189" s="96"/>
      <c r="I189" s="96"/>
      <c r="J189" s="96"/>
      <c r="K189" s="89"/>
      <c r="L189" s="96"/>
      <c r="M189" s="96"/>
      <c r="N189" s="96"/>
      <c r="O189" s="96"/>
      <c r="P189" s="96"/>
      <c r="Q189" s="89"/>
      <c r="R189" s="89"/>
      <c r="S189" s="89"/>
      <c r="T189" s="89"/>
      <c r="U189" s="574"/>
      <c r="V189" s="574"/>
      <c r="W189" s="2226"/>
      <c r="X189" s="2226"/>
      <c r="Y189" s="2226"/>
      <c r="Z189" s="96"/>
      <c r="AA189" s="89"/>
    </row>
    <row r="190" spans="1:27" ht="15.75" customHeight="1">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c r="AA190" s="89"/>
    </row>
    <row r="191" spans="1:27" ht="15.75" customHeight="1">
      <c r="A191" s="96"/>
      <c r="B191" s="96"/>
      <c r="C191" s="96"/>
      <c r="D191" s="96"/>
      <c r="E191" s="2224"/>
      <c r="F191" s="2224"/>
      <c r="G191" s="2224"/>
      <c r="H191" s="2224"/>
      <c r="I191" s="2224"/>
      <c r="J191" s="2224"/>
      <c r="K191" s="2224"/>
      <c r="L191" s="2224"/>
      <c r="M191" s="2224"/>
      <c r="N191" s="2224"/>
      <c r="O191" s="2224"/>
      <c r="P191" s="2224"/>
      <c r="Q191" s="2224"/>
      <c r="R191" s="2224"/>
      <c r="S191" s="2224"/>
      <c r="T191" s="2224"/>
      <c r="U191" s="2224"/>
      <c r="V191" s="2224"/>
      <c r="W191" s="2224"/>
      <c r="X191" s="2224"/>
      <c r="Y191" s="2224"/>
      <c r="Z191" s="2224"/>
      <c r="AA191" s="89"/>
    </row>
    <row r="192" spans="1:27" ht="15.75" customHeight="1">
      <c r="A192" s="96"/>
      <c r="B192" s="96"/>
      <c r="C192" s="96"/>
      <c r="D192" s="96"/>
      <c r="E192" s="2224"/>
      <c r="F192" s="2224"/>
      <c r="G192" s="2224"/>
      <c r="H192" s="2224"/>
      <c r="I192" s="2224"/>
      <c r="J192" s="2224"/>
      <c r="K192" s="2224"/>
      <c r="L192" s="2224"/>
      <c r="M192" s="2224"/>
      <c r="N192" s="2224"/>
      <c r="O192" s="2224"/>
      <c r="P192" s="2224"/>
      <c r="Q192" s="2224"/>
      <c r="R192" s="2224"/>
      <c r="S192" s="2224"/>
      <c r="T192" s="2224"/>
      <c r="U192" s="2224"/>
      <c r="V192" s="2224"/>
      <c r="W192" s="2224"/>
      <c r="X192" s="2224"/>
      <c r="Y192" s="2224"/>
      <c r="Z192" s="2224"/>
      <c r="AA192" s="89"/>
    </row>
    <row r="193" spans="1:27" ht="15.75" customHeight="1">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89"/>
    </row>
    <row r="194" spans="1:27" ht="15.75" customHeight="1">
      <c r="A194" s="96"/>
      <c r="B194" s="96"/>
      <c r="C194" s="96"/>
      <c r="D194" s="96"/>
      <c r="E194" s="2224"/>
      <c r="F194" s="2224"/>
      <c r="G194" s="2224"/>
      <c r="H194" s="2224"/>
      <c r="I194" s="2224"/>
      <c r="J194" s="2224"/>
      <c r="K194" s="2224"/>
      <c r="L194" s="2224"/>
      <c r="M194" s="2224"/>
      <c r="N194" s="2224"/>
      <c r="O194" s="2224"/>
      <c r="P194" s="2224"/>
      <c r="Q194" s="2224"/>
      <c r="R194" s="2224"/>
      <c r="S194" s="2224"/>
      <c r="T194" s="2224"/>
      <c r="U194" s="2224"/>
      <c r="V194" s="2224"/>
      <c r="W194" s="2224"/>
      <c r="X194" s="2224"/>
      <c r="Y194" s="2224"/>
      <c r="Z194" s="2224"/>
      <c r="AA194" s="89"/>
    </row>
    <row r="195" spans="1:27" ht="15.75" customHeight="1">
      <c r="A195" s="96"/>
      <c r="B195" s="96"/>
      <c r="C195" s="96"/>
      <c r="D195" s="96"/>
      <c r="E195" s="2224"/>
      <c r="F195" s="2224"/>
      <c r="G195" s="2224"/>
      <c r="H195" s="2224"/>
      <c r="I195" s="2224"/>
      <c r="J195" s="2224"/>
      <c r="K195" s="2224"/>
      <c r="L195" s="2224"/>
      <c r="M195" s="2224"/>
      <c r="N195" s="2224"/>
      <c r="O195" s="2224"/>
      <c r="P195" s="2224"/>
      <c r="Q195" s="2224"/>
      <c r="R195" s="2224"/>
      <c r="S195" s="2224"/>
      <c r="T195" s="2224"/>
      <c r="U195" s="2224"/>
      <c r="V195" s="2224"/>
      <c r="W195" s="2224"/>
      <c r="X195" s="2224"/>
      <c r="Y195" s="2224"/>
      <c r="Z195" s="2224"/>
      <c r="AA195" s="89"/>
    </row>
    <row r="196" spans="1:27" ht="15.75" customHeight="1">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89"/>
    </row>
    <row r="202" spans="1:27" ht="18.75" customHeight="1">
      <c r="A202" s="2227"/>
      <c r="B202" s="2227"/>
      <c r="C202" s="2227"/>
      <c r="D202" s="2227"/>
      <c r="E202" s="2227"/>
      <c r="F202" s="2227"/>
      <c r="G202" s="2227"/>
      <c r="H202" s="2227"/>
      <c r="I202" s="2227"/>
      <c r="J202" s="2227"/>
      <c r="K202" s="2227"/>
      <c r="L202" s="2227"/>
      <c r="M202" s="2227"/>
      <c r="N202" s="2227"/>
      <c r="O202" s="2227"/>
      <c r="P202" s="2227"/>
      <c r="Q202" s="2227"/>
      <c r="R202" s="2227"/>
      <c r="S202" s="2227"/>
      <c r="T202" s="2227"/>
      <c r="U202" s="2227"/>
      <c r="V202" s="2227"/>
      <c r="W202" s="2227"/>
      <c r="X202" s="2227"/>
      <c r="Y202" s="2227"/>
      <c r="Z202" s="2227"/>
      <c r="AA202" s="89"/>
    </row>
    <row r="203" spans="1:27" ht="15.75" customHeight="1">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89"/>
    </row>
    <row r="204" spans="1:27" ht="15.75" customHeight="1">
      <c r="A204" s="96"/>
      <c r="B204" s="96"/>
      <c r="C204" s="96"/>
      <c r="D204" s="96"/>
      <c r="E204" s="96"/>
      <c r="F204" s="89"/>
      <c r="G204" s="96"/>
      <c r="H204" s="96"/>
      <c r="I204" s="96"/>
      <c r="J204" s="96"/>
      <c r="K204" s="96"/>
      <c r="L204" s="96"/>
      <c r="M204" s="96"/>
      <c r="N204" s="96"/>
      <c r="O204" s="96"/>
      <c r="P204" s="96"/>
      <c r="Q204" s="96"/>
      <c r="R204" s="96"/>
      <c r="S204" s="96"/>
      <c r="T204" s="96"/>
      <c r="U204" s="96"/>
      <c r="V204" s="96"/>
      <c r="W204" s="96"/>
      <c r="X204" s="96"/>
      <c r="Y204" s="96"/>
      <c r="Z204" s="96"/>
      <c r="AA204" s="89"/>
    </row>
    <row r="205" spans="1:27" ht="15.75" customHeight="1">
      <c r="A205" s="96"/>
      <c r="B205" s="96"/>
      <c r="C205" s="96"/>
      <c r="D205" s="96"/>
      <c r="E205" s="96"/>
      <c r="F205" s="89"/>
      <c r="G205" s="89"/>
      <c r="H205" s="96"/>
      <c r="I205" s="96"/>
      <c r="J205" s="96"/>
      <c r="K205" s="89"/>
      <c r="L205" s="96"/>
      <c r="M205" s="96"/>
      <c r="N205" s="96"/>
      <c r="O205" s="96"/>
      <c r="P205" s="96"/>
      <c r="Q205" s="96"/>
      <c r="R205" s="96"/>
      <c r="S205" s="96"/>
      <c r="T205" s="96"/>
      <c r="U205" s="96"/>
      <c r="V205" s="96"/>
      <c r="W205" s="96"/>
      <c r="X205" s="96"/>
      <c r="Y205" s="96"/>
      <c r="Z205" s="96"/>
      <c r="AA205" s="89"/>
    </row>
    <row r="206" spans="1:27" ht="15.75" customHeight="1">
      <c r="A206" s="96"/>
      <c r="B206" s="96"/>
      <c r="C206" s="96"/>
      <c r="D206" s="96"/>
      <c r="E206" s="96"/>
      <c r="F206" s="96"/>
      <c r="G206" s="96"/>
      <c r="H206" s="96"/>
      <c r="I206" s="2223"/>
      <c r="J206" s="2223"/>
      <c r="K206" s="2223"/>
      <c r="L206" s="2223"/>
      <c r="M206" s="577"/>
      <c r="N206" s="96"/>
      <c r="O206" s="96"/>
      <c r="P206" s="96"/>
      <c r="Q206" s="96"/>
      <c r="R206" s="96"/>
      <c r="S206" s="96"/>
      <c r="T206" s="96"/>
      <c r="U206" s="96"/>
      <c r="V206" s="96"/>
      <c r="W206" s="96"/>
      <c r="X206" s="96"/>
      <c r="Y206" s="96"/>
      <c r="Z206" s="96"/>
      <c r="AA206" s="89"/>
    </row>
    <row r="207" spans="1:27" ht="15.75" customHeight="1">
      <c r="A207" s="96"/>
      <c r="B207" s="96"/>
      <c r="C207" s="96"/>
      <c r="D207" s="96"/>
      <c r="E207" s="96"/>
      <c r="F207" s="96"/>
      <c r="G207" s="96"/>
      <c r="H207" s="96"/>
      <c r="I207" s="2223"/>
      <c r="J207" s="2223"/>
      <c r="K207" s="2223"/>
      <c r="L207" s="2223"/>
      <c r="M207" s="577"/>
      <c r="N207" s="96"/>
      <c r="O207" s="96"/>
      <c r="P207" s="96"/>
      <c r="Q207" s="96"/>
      <c r="R207" s="96"/>
      <c r="S207" s="96"/>
      <c r="T207" s="96"/>
      <c r="U207" s="96"/>
      <c r="V207" s="96"/>
      <c r="W207" s="96"/>
      <c r="X207" s="96"/>
      <c r="Y207" s="96"/>
      <c r="Z207" s="96"/>
      <c r="AA207" s="89"/>
    </row>
    <row r="208" spans="1:27" ht="15.75" customHeight="1">
      <c r="A208" s="96"/>
      <c r="B208" s="96"/>
      <c r="C208" s="96"/>
      <c r="D208" s="96"/>
      <c r="E208" s="96"/>
      <c r="F208" s="96"/>
      <c r="G208" s="96"/>
      <c r="H208" s="96"/>
      <c r="I208" s="2223"/>
      <c r="J208" s="2223"/>
      <c r="K208" s="2223"/>
      <c r="L208" s="2223"/>
      <c r="M208" s="577"/>
      <c r="N208" s="96"/>
      <c r="O208" s="96"/>
      <c r="P208" s="96"/>
      <c r="Q208" s="96"/>
      <c r="R208" s="96"/>
      <c r="S208" s="96"/>
      <c r="T208" s="96"/>
      <c r="U208" s="96"/>
      <c r="V208" s="96"/>
      <c r="W208" s="96"/>
      <c r="X208" s="96"/>
      <c r="Y208" s="96"/>
      <c r="Z208" s="96"/>
      <c r="AA208" s="89"/>
    </row>
    <row r="209" spans="1:27" ht="15.75" customHeight="1">
      <c r="A209" s="96"/>
      <c r="B209" s="96"/>
      <c r="C209" s="96"/>
      <c r="D209" s="96"/>
      <c r="E209" s="96"/>
      <c r="F209" s="96"/>
      <c r="G209" s="96"/>
      <c r="H209" s="96"/>
      <c r="I209" s="2223"/>
      <c r="J209" s="2223"/>
      <c r="K209" s="2223"/>
      <c r="L209" s="2223"/>
      <c r="M209" s="577"/>
      <c r="N209" s="96"/>
      <c r="O209" s="96"/>
      <c r="P209" s="96"/>
      <c r="Q209" s="96"/>
      <c r="R209" s="96"/>
      <c r="S209" s="96"/>
      <c r="T209" s="96"/>
      <c r="U209" s="96"/>
      <c r="V209" s="96"/>
      <c r="W209" s="96"/>
      <c r="X209" s="96"/>
      <c r="Y209" s="96"/>
      <c r="Z209" s="96"/>
      <c r="AA209" s="89"/>
    </row>
    <row r="210" spans="1:27" ht="15.75" customHeight="1">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89"/>
    </row>
    <row r="211" spans="1:27" ht="15.75" customHeight="1">
      <c r="A211" s="96"/>
      <c r="B211" s="96"/>
      <c r="C211" s="2227"/>
      <c r="D211" s="2227"/>
      <c r="E211" s="2227"/>
      <c r="F211" s="2227"/>
      <c r="G211" s="574"/>
      <c r="H211" s="2227"/>
      <c r="I211" s="2227"/>
      <c r="J211" s="2227"/>
      <c r="K211" s="2227"/>
      <c r="L211" s="2227"/>
      <c r="M211" s="2227"/>
      <c r="N211" s="2227"/>
      <c r="O211" s="2227"/>
      <c r="P211" s="2227"/>
      <c r="Q211" s="2227"/>
      <c r="R211" s="2227"/>
      <c r="S211" s="2227"/>
      <c r="T211" s="2227"/>
      <c r="U211" s="574"/>
      <c r="V211" s="574"/>
      <c r="W211" s="2227"/>
      <c r="X211" s="2227"/>
      <c r="Y211" s="2227"/>
      <c r="Z211" s="96"/>
      <c r="AA211" s="89"/>
    </row>
    <row r="212" spans="1:27" ht="15.75" customHeight="1">
      <c r="A212" s="96"/>
      <c r="B212" s="96"/>
      <c r="C212" s="574"/>
      <c r="D212" s="2225"/>
      <c r="E212" s="2225"/>
      <c r="F212" s="574"/>
      <c r="G212" s="574"/>
      <c r="H212" s="96"/>
      <c r="I212" s="96"/>
      <c r="J212" s="96"/>
      <c r="K212" s="89"/>
      <c r="L212" s="96"/>
      <c r="M212" s="96"/>
      <c r="N212" s="96"/>
      <c r="O212" s="96"/>
      <c r="P212" s="96"/>
      <c r="Q212" s="89"/>
      <c r="R212" s="89"/>
      <c r="S212" s="89"/>
      <c r="T212" s="89"/>
      <c r="U212" s="574"/>
      <c r="V212" s="574"/>
      <c r="W212" s="2226"/>
      <c r="X212" s="2226"/>
      <c r="Y212" s="2226"/>
      <c r="Z212" s="96"/>
      <c r="AA212" s="89"/>
    </row>
    <row r="213" spans="1:27" ht="15.75" customHeight="1">
      <c r="A213" s="96"/>
      <c r="B213" s="96"/>
      <c r="C213" s="574"/>
      <c r="D213" s="2225"/>
      <c r="E213" s="2225"/>
      <c r="F213" s="574"/>
      <c r="G213" s="574"/>
      <c r="H213" s="96"/>
      <c r="I213" s="96"/>
      <c r="J213" s="96"/>
      <c r="K213" s="89"/>
      <c r="L213" s="96"/>
      <c r="M213" s="96"/>
      <c r="N213" s="96"/>
      <c r="O213" s="96"/>
      <c r="P213" s="96"/>
      <c r="Q213" s="89"/>
      <c r="R213" s="89"/>
      <c r="S213" s="89"/>
      <c r="T213" s="89"/>
      <c r="U213" s="574"/>
      <c r="V213" s="574"/>
      <c r="W213" s="2226"/>
      <c r="X213" s="2226"/>
      <c r="Y213" s="2226"/>
      <c r="Z213" s="96"/>
      <c r="AA213" s="89"/>
    </row>
    <row r="214" spans="1:27" ht="15.75" customHeight="1">
      <c r="A214" s="96"/>
      <c r="B214" s="96"/>
      <c r="C214" s="574"/>
      <c r="D214" s="2225"/>
      <c r="E214" s="2225"/>
      <c r="F214" s="574"/>
      <c r="G214" s="574"/>
      <c r="H214" s="96"/>
      <c r="I214" s="96"/>
      <c r="J214" s="96"/>
      <c r="K214" s="89"/>
      <c r="L214" s="96"/>
      <c r="M214" s="96"/>
      <c r="N214" s="96"/>
      <c r="O214" s="96"/>
      <c r="P214" s="96"/>
      <c r="Q214" s="89"/>
      <c r="R214" s="89"/>
      <c r="S214" s="89"/>
      <c r="T214" s="89"/>
      <c r="U214" s="574"/>
      <c r="V214" s="574"/>
      <c r="W214" s="2226"/>
      <c r="X214" s="2226"/>
      <c r="Y214" s="2226"/>
      <c r="Z214" s="96"/>
      <c r="AA214" s="89"/>
    </row>
    <row r="215" spans="1:27" ht="15.75" customHeight="1">
      <c r="A215" s="96"/>
      <c r="B215" s="96"/>
      <c r="C215" s="574"/>
      <c r="D215" s="2225"/>
      <c r="E215" s="2225"/>
      <c r="F215" s="574"/>
      <c r="G215" s="574"/>
      <c r="H215" s="96"/>
      <c r="I215" s="96"/>
      <c r="J215" s="96"/>
      <c r="K215" s="89"/>
      <c r="L215" s="96"/>
      <c r="M215" s="96"/>
      <c r="N215" s="96"/>
      <c r="O215" s="96"/>
      <c r="P215" s="96"/>
      <c r="Q215" s="89"/>
      <c r="R215" s="89"/>
      <c r="S215" s="89"/>
      <c r="T215" s="89"/>
      <c r="U215" s="574"/>
      <c r="V215" s="574"/>
      <c r="W215" s="2226"/>
      <c r="X215" s="2226"/>
      <c r="Y215" s="2226"/>
      <c r="Z215" s="96"/>
      <c r="AA215" s="89"/>
    </row>
    <row r="216" spans="1:27" ht="15.75" customHeight="1">
      <c r="A216" s="96"/>
      <c r="B216" s="96"/>
      <c r="C216" s="574"/>
      <c r="D216" s="2225"/>
      <c r="E216" s="2225"/>
      <c r="F216" s="574"/>
      <c r="G216" s="574"/>
      <c r="H216" s="96"/>
      <c r="I216" s="96"/>
      <c r="J216" s="96"/>
      <c r="K216" s="89"/>
      <c r="L216" s="96"/>
      <c r="M216" s="96"/>
      <c r="N216" s="96"/>
      <c r="O216" s="96"/>
      <c r="P216" s="96"/>
      <c r="Q216" s="89"/>
      <c r="R216" s="89"/>
      <c r="S216" s="89"/>
      <c r="T216" s="89"/>
      <c r="U216" s="574"/>
      <c r="V216" s="574"/>
      <c r="W216" s="2226"/>
      <c r="X216" s="2226"/>
      <c r="Y216" s="2226"/>
      <c r="Z216" s="96"/>
      <c r="AA216" s="89"/>
    </row>
    <row r="217" spans="1:27" ht="15.75" customHeight="1">
      <c r="A217" s="96"/>
      <c r="B217" s="96"/>
      <c r="C217" s="574"/>
      <c r="D217" s="2225"/>
      <c r="E217" s="2225"/>
      <c r="F217" s="574"/>
      <c r="G217" s="574"/>
      <c r="H217" s="96"/>
      <c r="I217" s="96"/>
      <c r="J217" s="96"/>
      <c r="K217" s="89"/>
      <c r="L217" s="96"/>
      <c r="M217" s="96"/>
      <c r="N217" s="96"/>
      <c r="O217" s="96"/>
      <c r="P217" s="96"/>
      <c r="Q217" s="89"/>
      <c r="R217" s="89"/>
      <c r="S217" s="89"/>
      <c r="T217" s="89"/>
      <c r="U217" s="574"/>
      <c r="V217" s="574"/>
      <c r="W217" s="2226"/>
      <c r="X217" s="2226"/>
      <c r="Y217" s="2226"/>
      <c r="Z217" s="96"/>
      <c r="AA217" s="89"/>
    </row>
    <row r="218" spans="1:27" ht="15.75" customHeight="1">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89"/>
    </row>
    <row r="219" spans="1:27" ht="15.75" customHeight="1">
      <c r="A219" s="96"/>
      <c r="B219" s="96"/>
      <c r="C219" s="96"/>
      <c r="D219" s="96"/>
      <c r="E219" s="2224"/>
      <c r="F219" s="2224"/>
      <c r="G219" s="2224"/>
      <c r="H219" s="2224"/>
      <c r="I219" s="2224"/>
      <c r="J219" s="2224"/>
      <c r="K219" s="2224"/>
      <c r="L219" s="2224"/>
      <c r="M219" s="2224"/>
      <c r="N219" s="2224"/>
      <c r="O219" s="2224"/>
      <c r="P219" s="2224"/>
      <c r="Q219" s="2224"/>
      <c r="R219" s="2224"/>
      <c r="S219" s="2224"/>
      <c r="T219" s="2224"/>
      <c r="U219" s="2224"/>
      <c r="V219" s="2224"/>
      <c r="W219" s="2224"/>
      <c r="X219" s="2224"/>
      <c r="Y219" s="2224"/>
      <c r="Z219" s="2224"/>
      <c r="AA219" s="89"/>
    </row>
    <row r="220" spans="1:27" ht="15.75" customHeight="1">
      <c r="A220" s="96"/>
      <c r="B220" s="96"/>
      <c r="C220" s="96"/>
      <c r="D220" s="96"/>
      <c r="E220" s="2224"/>
      <c r="F220" s="2224"/>
      <c r="G220" s="2224"/>
      <c r="H220" s="2224"/>
      <c r="I220" s="2224"/>
      <c r="J220" s="2224"/>
      <c r="K220" s="2224"/>
      <c r="L220" s="2224"/>
      <c r="M220" s="2224"/>
      <c r="N220" s="2224"/>
      <c r="O220" s="2224"/>
      <c r="P220" s="2224"/>
      <c r="Q220" s="2224"/>
      <c r="R220" s="2224"/>
      <c r="S220" s="2224"/>
      <c r="T220" s="2224"/>
      <c r="U220" s="2224"/>
      <c r="V220" s="2224"/>
      <c r="W220" s="2224"/>
      <c r="X220" s="2224"/>
      <c r="Y220" s="2224"/>
      <c r="Z220" s="2224"/>
      <c r="AA220" s="89"/>
    </row>
    <row r="221" spans="1:27" ht="15.75" customHeight="1">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89"/>
    </row>
    <row r="222" spans="1:27" ht="15.75" customHeight="1">
      <c r="A222" s="96"/>
      <c r="B222" s="96"/>
      <c r="C222" s="96"/>
      <c r="D222" s="96"/>
      <c r="E222" s="2224"/>
      <c r="F222" s="2224"/>
      <c r="G222" s="2224"/>
      <c r="H222" s="2224"/>
      <c r="I222" s="2224"/>
      <c r="J222" s="2224"/>
      <c r="K222" s="2224"/>
      <c r="L222" s="2224"/>
      <c r="M222" s="2224"/>
      <c r="N222" s="2224"/>
      <c r="O222" s="2224"/>
      <c r="P222" s="2224"/>
      <c r="Q222" s="2224"/>
      <c r="R222" s="2224"/>
      <c r="S222" s="2224"/>
      <c r="T222" s="2224"/>
      <c r="U222" s="2224"/>
      <c r="V222" s="2224"/>
      <c r="W222" s="2224"/>
      <c r="X222" s="2224"/>
      <c r="Y222" s="2224"/>
      <c r="Z222" s="2224"/>
      <c r="AA222" s="89"/>
    </row>
    <row r="223" spans="1:27" ht="15.75" customHeight="1">
      <c r="A223" s="96"/>
      <c r="B223" s="96"/>
      <c r="C223" s="96"/>
      <c r="D223" s="96"/>
      <c r="E223" s="2224"/>
      <c r="F223" s="2224"/>
      <c r="G223" s="2224"/>
      <c r="H223" s="2224"/>
      <c r="I223" s="2224"/>
      <c r="J223" s="2224"/>
      <c r="K223" s="2224"/>
      <c r="L223" s="2224"/>
      <c r="M223" s="2224"/>
      <c r="N223" s="2224"/>
      <c r="O223" s="2224"/>
      <c r="P223" s="2224"/>
      <c r="Q223" s="2224"/>
      <c r="R223" s="2224"/>
      <c r="S223" s="2224"/>
      <c r="T223" s="2224"/>
      <c r="U223" s="2224"/>
      <c r="V223" s="2224"/>
      <c r="W223" s="2224"/>
      <c r="X223" s="2224"/>
      <c r="Y223" s="2224"/>
      <c r="Z223" s="2224"/>
      <c r="AA223" s="89"/>
    </row>
    <row r="224" spans="1:27"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89"/>
    </row>
    <row r="225" spans="1:27" ht="15.75" customHeight="1">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row>
    <row r="226" spans="1:27" ht="15.75" customHeight="1">
      <c r="A226" s="285"/>
      <c r="B226" s="285"/>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row>
    <row r="227" spans="1:27" ht="15.75" customHeight="1">
      <c r="A227" s="285"/>
      <c r="B227" s="285"/>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row>
    <row r="228" spans="1:27" ht="18.75" customHeight="1">
      <c r="A228" s="2227"/>
      <c r="B228" s="2227"/>
      <c r="C228" s="2227"/>
      <c r="D228" s="2227"/>
      <c r="E228" s="2227"/>
      <c r="F228" s="2227"/>
      <c r="G228" s="2227"/>
      <c r="H228" s="2227"/>
      <c r="I228" s="2227"/>
      <c r="J228" s="2227"/>
      <c r="K228" s="2227"/>
      <c r="L228" s="2227"/>
      <c r="M228" s="2227"/>
      <c r="N228" s="2227"/>
      <c r="O228" s="2227"/>
      <c r="P228" s="2227"/>
      <c r="Q228" s="2227"/>
      <c r="R228" s="2227"/>
      <c r="S228" s="2227"/>
      <c r="T228" s="2227"/>
      <c r="U228" s="2227"/>
      <c r="V228" s="2227"/>
      <c r="W228" s="2227"/>
      <c r="X228" s="2227"/>
      <c r="Y228" s="2227"/>
      <c r="Z228" s="2227"/>
      <c r="AA228" s="89"/>
    </row>
    <row r="229" spans="1:27" ht="15.75" customHeight="1">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89"/>
    </row>
    <row r="230" spans="1:27" ht="15.75" customHeight="1">
      <c r="A230" s="96"/>
      <c r="B230" s="96"/>
      <c r="C230" s="96"/>
      <c r="D230" s="96"/>
      <c r="E230" s="96"/>
      <c r="F230" s="89"/>
      <c r="G230" s="96"/>
      <c r="H230" s="96"/>
      <c r="I230" s="96"/>
      <c r="J230" s="96"/>
      <c r="K230" s="96"/>
      <c r="L230" s="96"/>
      <c r="M230" s="96"/>
      <c r="N230" s="96"/>
      <c r="O230" s="96"/>
      <c r="P230" s="96"/>
      <c r="Q230" s="96"/>
      <c r="R230" s="96"/>
      <c r="S230" s="96"/>
      <c r="T230" s="96"/>
      <c r="U230" s="96"/>
      <c r="V230" s="96"/>
      <c r="W230" s="96"/>
      <c r="X230" s="96"/>
      <c r="Y230" s="96"/>
      <c r="Z230" s="96"/>
      <c r="AA230" s="89"/>
    </row>
    <row r="231" spans="1:27" ht="15.75" customHeight="1">
      <c r="A231" s="96"/>
      <c r="B231" s="96"/>
      <c r="C231" s="96"/>
      <c r="D231" s="96"/>
      <c r="E231" s="96"/>
      <c r="F231" s="89"/>
      <c r="G231" s="89"/>
      <c r="H231" s="96"/>
      <c r="I231" s="96"/>
      <c r="J231" s="96"/>
      <c r="K231" s="89"/>
      <c r="L231" s="96"/>
      <c r="M231" s="96"/>
      <c r="N231" s="96"/>
      <c r="O231" s="96"/>
      <c r="P231" s="96"/>
      <c r="Q231" s="96"/>
      <c r="R231" s="96"/>
      <c r="S231" s="96"/>
      <c r="T231" s="96"/>
      <c r="U231" s="96"/>
      <c r="V231" s="96"/>
      <c r="W231" s="96"/>
      <c r="X231" s="96"/>
      <c r="Y231" s="96"/>
      <c r="Z231" s="96"/>
      <c r="AA231" s="89"/>
    </row>
    <row r="232" spans="1:27" ht="15.75" customHeight="1">
      <c r="A232" s="96"/>
      <c r="B232" s="96"/>
      <c r="C232" s="96"/>
      <c r="D232" s="96"/>
      <c r="E232" s="96"/>
      <c r="F232" s="96"/>
      <c r="G232" s="96"/>
      <c r="H232" s="96"/>
      <c r="I232" s="2223"/>
      <c r="J232" s="2223"/>
      <c r="K232" s="2223"/>
      <c r="L232" s="2223"/>
      <c r="M232" s="577"/>
      <c r="N232" s="96"/>
      <c r="O232" s="96"/>
      <c r="P232" s="96"/>
      <c r="Q232" s="96"/>
      <c r="R232" s="96"/>
      <c r="S232" s="96"/>
      <c r="T232" s="96"/>
      <c r="U232" s="96"/>
      <c r="V232" s="96"/>
      <c r="W232" s="96"/>
      <c r="X232" s="96"/>
      <c r="Y232" s="96"/>
      <c r="Z232" s="96"/>
      <c r="AA232" s="89"/>
    </row>
    <row r="233" spans="1:27" ht="15.75" customHeight="1">
      <c r="A233" s="96"/>
      <c r="B233" s="96"/>
      <c r="C233" s="96"/>
      <c r="D233" s="96"/>
      <c r="E233" s="96"/>
      <c r="F233" s="96"/>
      <c r="G233" s="96"/>
      <c r="H233" s="96"/>
      <c r="I233" s="2223"/>
      <c r="J233" s="2223"/>
      <c r="K233" s="2223"/>
      <c r="L233" s="2223"/>
      <c r="M233" s="577"/>
      <c r="N233" s="96"/>
      <c r="O233" s="96"/>
      <c r="P233" s="96"/>
      <c r="Q233" s="96"/>
      <c r="R233" s="96"/>
      <c r="S233" s="96"/>
      <c r="T233" s="96"/>
      <c r="U233" s="96"/>
      <c r="V233" s="96"/>
      <c r="W233" s="96"/>
      <c r="X233" s="96"/>
      <c r="Y233" s="96"/>
      <c r="Z233" s="96"/>
      <c r="AA233" s="89"/>
    </row>
    <row r="234" spans="1:27" ht="15.75" customHeight="1">
      <c r="A234" s="96"/>
      <c r="B234" s="96"/>
      <c r="C234" s="96"/>
      <c r="D234" s="96"/>
      <c r="E234" s="96"/>
      <c r="F234" s="96"/>
      <c r="G234" s="96"/>
      <c r="H234" s="96"/>
      <c r="I234" s="2223"/>
      <c r="J234" s="2223"/>
      <c r="K234" s="2223"/>
      <c r="L234" s="2223"/>
      <c r="M234" s="577"/>
      <c r="N234" s="96"/>
      <c r="O234" s="96"/>
      <c r="P234" s="96"/>
      <c r="Q234" s="96"/>
      <c r="R234" s="96"/>
      <c r="S234" s="96"/>
      <c r="T234" s="96"/>
      <c r="U234" s="96"/>
      <c r="V234" s="96"/>
      <c r="W234" s="96"/>
      <c r="X234" s="96"/>
      <c r="Y234" s="96"/>
      <c r="Z234" s="96"/>
      <c r="AA234" s="89"/>
    </row>
    <row r="235" spans="1:27" ht="15.75" customHeight="1">
      <c r="A235" s="96"/>
      <c r="B235" s="96"/>
      <c r="C235" s="96"/>
      <c r="D235" s="96"/>
      <c r="E235" s="96"/>
      <c r="F235" s="96"/>
      <c r="G235" s="96"/>
      <c r="H235" s="96"/>
      <c r="I235" s="2223"/>
      <c r="J235" s="2223"/>
      <c r="K235" s="2223"/>
      <c r="L235" s="2223"/>
      <c r="M235" s="577"/>
      <c r="N235" s="96"/>
      <c r="O235" s="96"/>
      <c r="P235" s="96"/>
      <c r="Q235" s="96"/>
      <c r="R235" s="96"/>
      <c r="S235" s="96"/>
      <c r="T235" s="96"/>
      <c r="U235" s="96"/>
      <c r="V235" s="96"/>
      <c r="W235" s="96"/>
      <c r="X235" s="96"/>
      <c r="Y235" s="96"/>
      <c r="Z235" s="96"/>
      <c r="AA235" s="89"/>
    </row>
    <row r="236" spans="1:27" ht="15.75" customHeight="1">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89"/>
    </row>
    <row r="237" spans="1:27" ht="15.75" customHeight="1">
      <c r="A237" s="96"/>
      <c r="B237" s="96"/>
      <c r="C237" s="2227"/>
      <c r="D237" s="2227"/>
      <c r="E237" s="2227"/>
      <c r="F237" s="2227"/>
      <c r="G237" s="574"/>
      <c r="H237" s="2227"/>
      <c r="I237" s="2227"/>
      <c r="J237" s="2227"/>
      <c r="K237" s="2227"/>
      <c r="L237" s="2227"/>
      <c r="M237" s="2227"/>
      <c r="N237" s="2227"/>
      <c r="O237" s="2227"/>
      <c r="P237" s="2227"/>
      <c r="Q237" s="2227"/>
      <c r="R237" s="2227"/>
      <c r="S237" s="2227"/>
      <c r="T237" s="2227"/>
      <c r="U237" s="574"/>
      <c r="V237" s="574"/>
      <c r="W237" s="2227"/>
      <c r="X237" s="2227"/>
      <c r="Y237" s="2227"/>
      <c r="Z237" s="96"/>
      <c r="AA237" s="89"/>
    </row>
    <row r="238" spans="1:27" ht="15.75" customHeight="1">
      <c r="A238" s="96"/>
      <c r="B238" s="96"/>
      <c r="C238" s="574"/>
      <c r="D238" s="2225"/>
      <c r="E238" s="2225"/>
      <c r="F238" s="574"/>
      <c r="G238" s="574"/>
      <c r="H238" s="96"/>
      <c r="I238" s="96"/>
      <c r="J238" s="96"/>
      <c r="K238" s="89"/>
      <c r="L238" s="96"/>
      <c r="M238" s="96"/>
      <c r="N238" s="96"/>
      <c r="O238" s="96"/>
      <c r="P238" s="96"/>
      <c r="Q238" s="89"/>
      <c r="R238" s="89"/>
      <c r="S238" s="89"/>
      <c r="T238" s="89"/>
      <c r="U238" s="574"/>
      <c r="V238" s="574"/>
      <c r="W238" s="2226"/>
      <c r="X238" s="2226"/>
      <c r="Y238" s="2226"/>
      <c r="Z238" s="96"/>
      <c r="AA238" s="89"/>
    </row>
    <row r="239" spans="1:27" ht="15.75" customHeight="1">
      <c r="A239" s="96"/>
      <c r="B239" s="96"/>
      <c r="C239" s="574"/>
      <c r="D239" s="2225"/>
      <c r="E239" s="2225"/>
      <c r="F239" s="574"/>
      <c r="G239" s="574"/>
      <c r="H239" s="96"/>
      <c r="I239" s="96"/>
      <c r="J239" s="96"/>
      <c r="K239" s="89"/>
      <c r="L239" s="96"/>
      <c r="M239" s="96"/>
      <c r="N239" s="96"/>
      <c r="O239" s="96"/>
      <c r="P239" s="96"/>
      <c r="Q239" s="89"/>
      <c r="R239" s="89"/>
      <c r="S239" s="89"/>
      <c r="T239" s="89"/>
      <c r="U239" s="574"/>
      <c r="V239" s="574"/>
      <c r="W239" s="2226"/>
      <c r="X239" s="2226"/>
      <c r="Y239" s="2226"/>
      <c r="Z239" s="96"/>
      <c r="AA239" s="89"/>
    </row>
    <row r="240" spans="1:27" ht="15.75" customHeight="1">
      <c r="A240" s="96"/>
      <c r="B240" s="96"/>
      <c r="C240" s="574"/>
      <c r="D240" s="2225"/>
      <c r="E240" s="2225"/>
      <c r="F240" s="574"/>
      <c r="G240" s="574"/>
      <c r="H240" s="96"/>
      <c r="I240" s="96"/>
      <c r="J240" s="96"/>
      <c r="K240" s="89"/>
      <c r="L240" s="96"/>
      <c r="M240" s="96"/>
      <c r="N240" s="96"/>
      <c r="O240" s="96"/>
      <c r="P240" s="96"/>
      <c r="Q240" s="89"/>
      <c r="R240" s="89"/>
      <c r="S240" s="89"/>
      <c r="T240" s="89"/>
      <c r="U240" s="574"/>
      <c r="V240" s="574"/>
      <c r="W240" s="2226"/>
      <c r="X240" s="2226"/>
      <c r="Y240" s="2226"/>
      <c r="Z240" s="96"/>
      <c r="AA240" s="89"/>
    </row>
    <row r="241" spans="1:27" ht="15.75" customHeight="1">
      <c r="A241" s="96"/>
      <c r="B241" s="96"/>
      <c r="C241" s="574"/>
      <c r="D241" s="2225"/>
      <c r="E241" s="2225"/>
      <c r="F241" s="574"/>
      <c r="G241" s="574"/>
      <c r="H241" s="96"/>
      <c r="I241" s="96"/>
      <c r="J241" s="96"/>
      <c r="K241" s="89"/>
      <c r="L241" s="96"/>
      <c r="M241" s="96"/>
      <c r="N241" s="96"/>
      <c r="O241" s="96"/>
      <c r="P241" s="96"/>
      <c r="Q241" s="89"/>
      <c r="R241" s="89"/>
      <c r="S241" s="89"/>
      <c r="T241" s="89"/>
      <c r="U241" s="574"/>
      <c r="V241" s="574"/>
      <c r="W241" s="2226"/>
      <c r="X241" s="2226"/>
      <c r="Y241" s="2226"/>
      <c r="Z241" s="96"/>
      <c r="AA241" s="89"/>
    </row>
    <row r="242" spans="1:27" ht="15.75" customHeight="1">
      <c r="A242" s="96"/>
      <c r="B242" s="96"/>
      <c r="C242" s="574"/>
      <c r="D242" s="2225"/>
      <c r="E242" s="2225"/>
      <c r="F242" s="574"/>
      <c r="G242" s="574"/>
      <c r="H242" s="96"/>
      <c r="I242" s="96"/>
      <c r="J242" s="96"/>
      <c r="K242" s="89"/>
      <c r="L242" s="96"/>
      <c r="M242" s="96"/>
      <c r="N242" s="96"/>
      <c r="O242" s="96"/>
      <c r="P242" s="96"/>
      <c r="Q242" s="89"/>
      <c r="R242" s="89"/>
      <c r="S242" s="89"/>
      <c r="T242" s="89"/>
      <c r="U242" s="574"/>
      <c r="V242" s="574"/>
      <c r="W242" s="2226"/>
      <c r="X242" s="2226"/>
      <c r="Y242" s="2226"/>
      <c r="Z242" s="96"/>
      <c r="AA242" s="89"/>
    </row>
    <row r="243" spans="1:27" ht="15.75" customHeight="1">
      <c r="A243" s="96"/>
      <c r="B243" s="96"/>
      <c r="C243" s="574"/>
      <c r="D243" s="2225"/>
      <c r="E243" s="2225"/>
      <c r="F243" s="574"/>
      <c r="G243" s="574"/>
      <c r="H243" s="96"/>
      <c r="I243" s="96"/>
      <c r="J243" s="96"/>
      <c r="K243" s="89"/>
      <c r="L243" s="96"/>
      <c r="M243" s="96"/>
      <c r="N243" s="96"/>
      <c r="O243" s="96"/>
      <c r="P243" s="96"/>
      <c r="Q243" s="89"/>
      <c r="R243" s="89"/>
      <c r="S243" s="89"/>
      <c r="T243" s="89"/>
      <c r="U243" s="574"/>
      <c r="V243" s="574"/>
      <c r="W243" s="2226"/>
      <c r="X243" s="2226"/>
      <c r="Y243" s="2226"/>
      <c r="Z243" s="96"/>
      <c r="AA243" s="89"/>
    </row>
    <row r="244" spans="1:27" ht="15.75" customHeight="1">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89"/>
    </row>
    <row r="245" spans="1:27" ht="15.75" customHeight="1">
      <c r="A245" s="96"/>
      <c r="B245" s="96"/>
      <c r="C245" s="96"/>
      <c r="D245" s="96"/>
      <c r="E245" s="2224"/>
      <c r="F245" s="2224"/>
      <c r="G245" s="2224"/>
      <c r="H245" s="2224"/>
      <c r="I245" s="2224"/>
      <c r="J245" s="2224"/>
      <c r="K245" s="2224"/>
      <c r="L245" s="2224"/>
      <c r="M245" s="2224"/>
      <c r="N245" s="2224"/>
      <c r="O245" s="2224"/>
      <c r="P245" s="2224"/>
      <c r="Q245" s="2224"/>
      <c r="R245" s="2224"/>
      <c r="S245" s="2224"/>
      <c r="T245" s="2224"/>
      <c r="U245" s="2224"/>
      <c r="V245" s="2224"/>
      <c r="W245" s="2224"/>
      <c r="X245" s="2224"/>
      <c r="Y245" s="2224"/>
      <c r="Z245" s="2224"/>
      <c r="AA245" s="89"/>
    </row>
    <row r="246" spans="1:27" ht="15.75" customHeight="1">
      <c r="A246" s="96"/>
      <c r="B246" s="96"/>
      <c r="C246" s="96"/>
      <c r="D246" s="96"/>
      <c r="E246" s="2224"/>
      <c r="F246" s="2224"/>
      <c r="G246" s="2224"/>
      <c r="H246" s="2224"/>
      <c r="I246" s="2224"/>
      <c r="J246" s="2224"/>
      <c r="K246" s="2224"/>
      <c r="L246" s="2224"/>
      <c r="M246" s="2224"/>
      <c r="N246" s="2224"/>
      <c r="O246" s="2224"/>
      <c r="P246" s="2224"/>
      <c r="Q246" s="2224"/>
      <c r="R246" s="2224"/>
      <c r="S246" s="2224"/>
      <c r="T246" s="2224"/>
      <c r="U246" s="2224"/>
      <c r="V246" s="2224"/>
      <c r="W246" s="2224"/>
      <c r="X246" s="2224"/>
      <c r="Y246" s="2224"/>
      <c r="Z246" s="2224"/>
      <c r="AA246" s="89"/>
    </row>
    <row r="247" spans="1:27" ht="15.75" customHeight="1">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89"/>
    </row>
    <row r="248" spans="1:27" ht="15.75" customHeight="1">
      <c r="A248" s="96"/>
      <c r="B248" s="96"/>
      <c r="C248" s="96"/>
      <c r="D248" s="96"/>
      <c r="E248" s="2224"/>
      <c r="F248" s="2224"/>
      <c r="G248" s="2224"/>
      <c r="H248" s="2224"/>
      <c r="I248" s="2224"/>
      <c r="J248" s="2224"/>
      <c r="K248" s="2224"/>
      <c r="L248" s="2224"/>
      <c r="M248" s="2224"/>
      <c r="N248" s="2224"/>
      <c r="O248" s="2224"/>
      <c r="P248" s="2224"/>
      <c r="Q248" s="2224"/>
      <c r="R248" s="2224"/>
      <c r="S248" s="2224"/>
      <c r="T248" s="2224"/>
      <c r="U248" s="2224"/>
      <c r="V248" s="2224"/>
      <c r="W248" s="2224"/>
      <c r="X248" s="2224"/>
      <c r="Y248" s="2224"/>
      <c r="Z248" s="2224"/>
      <c r="AA248" s="89"/>
    </row>
    <row r="249" spans="1:27" ht="15.75" customHeight="1">
      <c r="A249" s="96"/>
      <c r="B249" s="96"/>
      <c r="C249" s="96"/>
      <c r="D249" s="96"/>
      <c r="E249" s="2224"/>
      <c r="F249" s="2224"/>
      <c r="G249" s="2224"/>
      <c r="H249" s="2224"/>
      <c r="I249" s="2224"/>
      <c r="J249" s="2224"/>
      <c r="K249" s="2224"/>
      <c r="L249" s="2224"/>
      <c r="M249" s="2224"/>
      <c r="N249" s="2224"/>
      <c r="O249" s="2224"/>
      <c r="P249" s="2224"/>
      <c r="Q249" s="2224"/>
      <c r="R249" s="2224"/>
      <c r="S249" s="2224"/>
      <c r="T249" s="2224"/>
      <c r="U249" s="2224"/>
      <c r="V249" s="2224"/>
      <c r="W249" s="2224"/>
      <c r="X249" s="2224"/>
      <c r="Y249" s="2224"/>
      <c r="Z249" s="2224"/>
      <c r="AA249" s="89"/>
    </row>
    <row r="250" spans="1:27" ht="15.75" customHeight="1">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89"/>
    </row>
  </sheetData>
  <sheetProtection selectLockedCells="1"/>
  <mergeCells count="146">
    <mergeCell ref="D41:I43"/>
    <mergeCell ref="C20:O21"/>
    <mergeCell ref="L37:N37"/>
    <mergeCell ref="C10:O12"/>
    <mergeCell ref="B38:C40"/>
    <mergeCell ref="D38:I40"/>
    <mergeCell ref="B41:C43"/>
    <mergeCell ref="R18:S18"/>
    <mergeCell ref="Q7:R14"/>
    <mergeCell ref="S7:Z7"/>
    <mergeCell ref="S8:Z8"/>
    <mergeCell ref="J114:M114"/>
    <mergeCell ref="J115:M115"/>
    <mergeCell ref="F100:G100"/>
    <mergeCell ref="I100:Z100"/>
    <mergeCell ref="J111:L111"/>
    <mergeCell ref="J112:L112"/>
    <mergeCell ref="F101:G101"/>
    <mergeCell ref="I101:Z101"/>
    <mergeCell ref="F102:G102"/>
    <mergeCell ref="I102:Z102"/>
    <mergeCell ref="J109:L109"/>
    <mergeCell ref="J110:L110"/>
    <mergeCell ref="H93:Z94"/>
    <mergeCell ref="R90:Y90"/>
    <mergeCell ref="E91:G91"/>
    <mergeCell ref="R91:Y91"/>
    <mergeCell ref="E92:G92"/>
    <mergeCell ref="R92:Y92"/>
    <mergeCell ref="A97:Z97"/>
    <mergeCell ref="E99:H99"/>
    <mergeCell ref="H95:Z96"/>
    <mergeCell ref="D130:E130"/>
    <mergeCell ref="K140:P140"/>
    <mergeCell ref="I130:L130"/>
    <mergeCell ref="O130:R130"/>
    <mergeCell ref="U130:X130"/>
    <mergeCell ref="I135:L135"/>
    <mergeCell ref="D129:E129"/>
    <mergeCell ref="I129:L129"/>
    <mergeCell ref="O129:R129"/>
    <mergeCell ref="U129:X129"/>
    <mergeCell ref="D128:E128"/>
    <mergeCell ref="I128:L128"/>
    <mergeCell ref="O128:R128"/>
    <mergeCell ref="U128:X128"/>
    <mergeCell ref="I126:L126"/>
    <mergeCell ref="O126:R126"/>
    <mergeCell ref="U126:X126"/>
    <mergeCell ref="D127:E127"/>
    <mergeCell ref="I127:L127"/>
    <mergeCell ref="O127:R127"/>
    <mergeCell ref="U127:X127"/>
    <mergeCell ref="H141:Z142"/>
    <mergeCell ref="E143:Z144"/>
    <mergeCell ref="A148:Z148"/>
    <mergeCell ref="I152:L152"/>
    <mergeCell ref="I155:L155"/>
    <mergeCell ref="I153:L153"/>
    <mergeCell ref="I154:L154"/>
    <mergeCell ref="O135:R135"/>
    <mergeCell ref="U135:X135"/>
    <mergeCell ref="I139:M139"/>
    <mergeCell ref="D163:E163"/>
    <mergeCell ref="W163:Y163"/>
    <mergeCell ref="A174:Z174"/>
    <mergeCell ref="I178:L178"/>
    <mergeCell ref="E165:Z166"/>
    <mergeCell ref="E168:Z169"/>
    <mergeCell ref="H157:T157"/>
    <mergeCell ref="W157:Y157"/>
    <mergeCell ref="D159:E159"/>
    <mergeCell ref="W159:Y159"/>
    <mergeCell ref="D158:E158"/>
    <mergeCell ref="W158:Y158"/>
    <mergeCell ref="D160:E160"/>
    <mergeCell ref="W160:Y160"/>
    <mergeCell ref="D162:E162"/>
    <mergeCell ref="W162:Y162"/>
    <mergeCell ref="D161:E161"/>
    <mergeCell ref="W161:Y161"/>
    <mergeCell ref="C157:F157"/>
    <mergeCell ref="D184:E184"/>
    <mergeCell ref="W184:Y184"/>
    <mergeCell ref="D186:E186"/>
    <mergeCell ref="W186:Y186"/>
    <mergeCell ref="D185:E185"/>
    <mergeCell ref="W185:Y185"/>
    <mergeCell ref="D187:E187"/>
    <mergeCell ref="I179:L179"/>
    <mergeCell ref="I180:L180"/>
    <mergeCell ref="H183:T183"/>
    <mergeCell ref="W183:Y183"/>
    <mergeCell ref="I181:L181"/>
    <mergeCell ref="C183:F183"/>
    <mergeCell ref="W187:Y187"/>
    <mergeCell ref="D189:E189"/>
    <mergeCell ref="W189:Y189"/>
    <mergeCell ref="D188:E188"/>
    <mergeCell ref="W188:Y188"/>
    <mergeCell ref="E191:Z192"/>
    <mergeCell ref="W212:Y212"/>
    <mergeCell ref="W211:Y211"/>
    <mergeCell ref="D212:E212"/>
    <mergeCell ref="C211:F211"/>
    <mergeCell ref="H211:T211"/>
    <mergeCell ref="D213:E213"/>
    <mergeCell ref="W213:Y213"/>
    <mergeCell ref="D214:E214"/>
    <mergeCell ref="W214:Y214"/>
    <mergeCell ref="E194:Z195"/>
    <mergeCell ref="I207:L207"/>
    <mergeCell ref="I208:L208"/>
    <mergeCell ref="A202:Z202"/>
    <mergeCell ref="I206:L206"/>
    <mergeCell ref="I209:L209"/>
    <mergeCell ref="W215:Y215"/>
    <mergeCell ref="W216:Y216"/>
    <mergeCell ref="D216:E216"/>
    <mergeCell ref="D215:E215"/>
    <mergeCell ref="I235:L235"/>
    <mergeCell ref="E219:Z220"/>
    <mergeCell ref="E222:Z223"/>
    <mergeCell ref="A228:Z228"/>
    <mergeCell ref="I233:L233"/>
    <mergeCell ref="I234:L234"/>
    <mergeCell ref="I232:L232"/>
    <mergeCell ref="D217:E217"/>
    <mergeCell ref="E245:Z246"/>
    <mergeCell ref="E248:Z249"/>
    <mergeCell ref="D242:E242"/>
    <mergeCell ref="W242:Y242"/>
    <mergeCell ref="D243:E243"/>
    <mergeCell ref="W243:Y243"/>
    <mergeCell ref="W241:Y241"/>
    <mergeCell ref="W217:Y217"/>
    <mergeCell ref="W240:Y240"/>
    <mergeCell ref="D240:E240"/>
    <mergeCell ref="D241:E241"/>
    <mergeCell ref="W237:Y237"/>
    <mergeCell ref="D238:E238"/>
    <mergeCell ref="W238:Y238"/>
    <mergeCell ref="D239:E239"/>
    <mergeCell ref="W239:Y239"/>
    <mergeCell ref="C237:F237"/>
    <mergeCell ref="H237:T237"/>
  </mergeCells>
  <phoneticPr fontId="2"/>
  <hyperlinks>
    <hyperlink ref="P1:S1" location="作業メニュー!A1" display="作業メニュー" xr:uid="{00000000-0004-0000-2400-000000000000}"/>
  </hyperlinks>
  <printOptions horizontalCentered="1"/>
  <pageMargins left="0.78740157480314965" right="0.39370078740157483" top="0.78740157480314965" bottom="0.39370078740157483" header="0.59055118110236227" footer="0.19685039370078741"/>
  <pageSetup paperSize="9" scale="89" orientation="portrait" r:id="rId1"/>
  <headerFooter alignWithMargins="0">
    <oddFooter>&amp;R250401</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4">
    <pageSetUpPr fitToPage="1"/>
  </sheetPr>
  <dimension ref="A1:AD250"/>
  <sheetViews>
    <sheetView showGridLines="0" workbookViewId="0"/>
  </sheetViews>
  <sheetFormatPr defaultColWidth="3.33203125" defaultRowHeight="15"/>
  <cols>
    <col min="1" max="16384" width="3.33203125" style="40"/>
  </cols>
  <sheetData>
    <row r="1" spans="1:30" s="366" customFormat="1" ht="38.25" customHeight="1" thickBot="1">
      <c r="A1" s="365" t="s">
        <v>2476</v>
      </c>
      <c r="P1" s="368" t="s">
        <v>64</v>
      </c>
      <c r="Q1" s="368"/>
      <c r="R1" s="368"/>
      <c r="S1" s="368"/>
      <c r="T1" s="367" t="s">
        <v>549</v>
      </c>
      <c r="AD1" s="367"/>
    </row>
    <row r="2" spans="1:30" s="505" customFormat="1" ht="12" customHeight="1" thickTop="1">
      <c r="B2" s="506"/>
      <c r="C2" s="506"/>
      <c r="D2" s="506"/>
      <c r="E2" s="506"/>
      <c r="AC2" s="40"/>
    </row>
    <row r="3" spans="1:30" s="505" customFormat="1" ht="12" customHeight="1">
      <c r="B3" s="506" t="s">
        <v>2985</v>
      </c>
      <c r="C3" s="506"/>
      <c r="D3" s="506"/>
      <c r="E3" s="506"/>
      <c r="AC3" s="40"/>
    </row>
    <row r="4" spans="1:30" s="505" customFormat="1" ht="19.149999999999999" customHeight="1">
      <c r="AC4" s="40"/>
    </row>
    <row r="5" spans="1:30" s="505" customFormat="1" ht="19.149999999999999" customHeight="1">
      <c r="B5" s="630" t="str">
        <f>IF(作業メニュー!AM13=TRUE, "工事完了通知取下げ届", "完了検査申請取下げ届")</f>
        <v>完了検査申請取下げ届</v>
      </c>
      <c r="C5" s="545"/>
      <c r="D5" s="545"/>
      <c r="E5" s="545"/>
      <c r="F5" s="545"/>
      <c r="G5" s="545"/>
      <c r="H5" s="545"/>
      <c r="I5" s="545"/>
      <c r="J5" s="545"/>
      <c r="K5" s="545"/>
      <c r="L5" s="545"/>
      <c r="M5" s="545"/>
      <c r="N5" s="545"/>
      <c r="O5" s="545"/>
      <c r="P5" s="545"/>
      <c r="Q5" s="545"/>
      <c r="R5" s="545"/>
      <c r="S5" s="545"/>
      <c r="T5" s="545"/>
      <c r="U5" s="545"/>
      <c r="V5" s="545"/>
      <c r="W5" s="545"/>
      <c r="X5" s="545"/>
      <c r="Y5" s="545"/>
      <c r="Z5" s="545"/>
      <c r="AA5" s="546"/>
      <c r="AB5" s="546"/>
      <c r="AC5" s="40"/>
    </row>
    <row r="6" spans="1:30" s="505" customFormat="1" ht="19.149999999999999" customHeight="1">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6"/>
      <c r="AB6" s="546"/>
      <c r="AC6" s="40"/>
    </row>
    <row r="7" spans="1:30" s="505" customFormat="1" ht="16.149999999999999" customHeight="1">
      <c r="B7" s="548"/>
      <c r="C7" s="549"/>
      <c r="D7" s="549"/>
      <c r="E7" s="549"/>
      <c r="F7" s="549"/>
      <c r="G7" s="549"/>
      <c r="H7" s="549"/>
      <c r="I7" s="549"/>
      <c r="J7" s="549"/>
      <c r="K7" s="549"/>
      <c r="L7" s="549"/>
      <c r="M7" s="549"/>
      <c r="N7" s="549"/>
      <c r="O7" s="549"/>
      <c r="P7" s="549"/>
      <c r="Q7" s="2241" t="s">
        <v>2460</v>
      </c>
      <c r="R7" s="2242"/>
      <c r="S7" s="2247" t="s">
        <v>2459</v>
      </c>
      <c r="T7" s="2248"/>
      <c r="U7" s="2248"/>
      <c r="V7" s="2248"/>
      <c r="W7" s="2248"/>
      <c r="X7" s="2248"/>
      <c r="Y7" s="2248"/>
      <c r="Z7" s="2249"/>
      <c r="AA7" s="546"/>
      <c r="AB7" s="546"/>
      <c r="AC7" s="40"/>
    </row>
    <row r="8" spans="1:30" s="505" customFormat="1" ht="16.149999999999999" customHeight="1">
      <c r="B8" s="552"/>
      <c r="P8" s="546"/>
      <c r="Q8" s="2243"/>
      <c r="R8" s="2244"/>
      <c r="S8" s="2250" t="s">
        <v>2458</v>
      </c>
      <c r="T8" s="2251"/>
      <c r="U8" s="2251"/>
      <c r="V8" s="2251"/>
      <c r="W8" s="2251"/>
      <c r="X8" s="2251"/>
      <c r="Y8" s="2251"/>
      <c r="Z8" s="2252"/>
      <c r="AA8" s="546"/>
      <c r="AB8" s="546"/>
      <c r="AC8" s="40"/>
    </row>
    <row r="9" spans="1:30" s="505" customFormat="1" ht="16.149999999999999" customHeight="1">
      <c r="B9" s="552"/>
      <c r="P9" s="546"/>
      <c r="Q9" s="2243"/>
      <c r="R9" s="2244"/>
      <c r="S9" s="725"/>
      <c r="T9" s="725"/>
      <c r="U9" s="725"/>
      <c r="V9" s="725"/>
      <c r="W9" s="725"/>
      <c r="X9" s="725"/>
      <c r="Y9" s="725"/>
      <c r="Z9" s="726"/>
      <c r="AA9" s="546"/>
      <c r="AB9" s="546"/>
      <c r="AC9" s="40"/>
    </row>
    <row r="10" spans="1:30" s="505" customFormat="1" ht="19.149999999999999" customHeight="1">
      <c r="B10" s="552"/>
      <c r="C10" s="2234" t="s">
        <v>2475</v>
      </c>
      <c r="D10" s="2234"/>
      <c r="E10" s="2234"/>
      <c r="F10" s="2234"/>
      <c r="G10" s="2234"/>
      <c r="H10" s="2234"/>
      <c r="I10" s="2234"/>
      <c r="J10" s="2234"/>
      <c r="K10" s="2234"/>
      <c r="L10" s="2234"/>
      <c r="M10" s="2234"/>
      <c r="N10" s="2234"/>
      <c r="O10" s="2234"/>
      <c r="P10" s="546"/>
      <c r="Q10" s="2243"/>
      <c r="R10" s="2244"/>
      <c r="S10" s="725"/>
      <c r="T10" s="725"/>
      <c r="U10" s="725"/>
      <c r="V10" s="725"/>
      <c r="W10" s="725"/>
      <c r="X10" s="725"/>
      <c r="Y10" s="725"/>
      <c r="Z10" s="726"/>
      <c r="AA10" s="546"/>
      <c r="AB10" s="546"/>
      <c r="AC10" s="40"/>
    </row>
    <row r="11" spans="1:30" s="505" customFormat="1" ht="19.149999999999999" customHeight="1">
      <c r="B11" s="552"/>
      <c r="C11" s="2234"/>
      <c r="D11" s="2234"/>
      <c r="E11" s="2234"/>
      <c r="F11" s="2234"/>
      <c r="G11" s="2234"/>
      <c r="H11" s="2234"/>
      <c r="I11" s="2234"/>
      <c r="J11" s="2234"/>
      <c r="K11" s="2234"/>
      <c r="L11" s="2234"/>
      <c r="M11" s="2234"/>
      <c r="N11" s="2234"/>
      <c r="O11" s="2234"/>
      <c r="P11" s="546"/>
      <c r="Q11" s="2243"/>
      <c r="R11" s="2244"/>
      <c r="S11" s="725"/>
      <c r="T11" s="725"/>
      <c r="U11" s="725"/>
      <c r="V11" s="725"/>
      <c r="W11" s="725"/>
      <c r="X11" s="725"/>
      <c r="Y11" s="725"/>
      <c r="Z11" s="726"/>
      <c r="AA11" s="546"/>
      <c r="AB11" s="546"/>
      <c r="AC11" s="40"/>
    </row>
    <row r="12" spans="1:30" s="505" customFormat="1" ht="19.149999999999999" customHeight="1">
      <c r="B12" s="552"/>
      <c r="C12" s="2234"/>
      <c r="D12" s="2234"/>
      <c r="E12" s="2234"/>
      <c r="F12" s="2234"/>
      <c r="G12" s="2234"/>
      <c r="H12" s="2234"/>
      <c r="I12" s="2234"/>
      <c r="J12" s="2234"/>
      <c r="K12" s="2234"/>
      <c r="L12" s="2234"/>
      <c r="M12" s="2234"/>
      <c r="N12" s="2234"/>
      <c r="O12" s="2234"/>
      <c r="P12" s="546"/>
      <c r="Q12" s="2243"/>
      <c r="R12" s="2244"/>
      <c r="S12" s="725"/>
      <c r="T12" s="725"/>
      <c r="U12" s="725"/>
      <c r="V12" s="725"/>
      <c r="W12" s="725"/>
      <c r="X12" s="725"/>
      <c r="Y12" s="725"/>
      <c r="Z12" s="726"/>
      <c r="AA12" s="546"/>
      <c r="AB12" s="546"/>
      <c r="AC12" s="40"/>
    </row>
    <row r="13" spans="1:30" s="505" customFormat="1" ht="19.149999999999999" customHeight="1">
      <c r="B13" s="552"/>
      <c r="C13" s="546"/>
      <c r="D13" s="546"/>
      <c r="E13" s="546"/>
      <c r="F13" s="546"/>
      <c r="G13" s="546"/>
      <c r="H13" s="546"/>
      <c r="I13" s="546"/>
      <c r="J13" s="546"/>
      <c r="K13" s="546"/>
      <c r="L13" s="546"/>
      <c r="M13" s="546"/>
      <c r="N13" s="546"/>
      <c r="O13" s="546"/>
      <c r="P13" s="546"/>
      <c r="Q13" s="2243"/>
      <c r="R13" s="2244"/>
      <c r="S13" s="725"/>
      <c r="T13" s="725"/>
      <c r="U13" s="725"/>
      <c r="V13" s="725"/>
      <c r="W13" s="725"/>
      <c r="X13" s="725"/>
      <c r="Y13" s="725"/>
      <c r="Z13" s="726"/>
      <c r="AA13" s="546"/>
      <c r="AB13" s="546"/>
      <c r="AC13" s="40"/>
    </row>
    <row r="14" spans="1:30" s="505" customFormat="1" ht="19.149999999999999" customHeight="1">
      <c r="B14" s="552"/>
      <c r="C14" s="546"/>
      <c r="D14" s="546"/>
      <c r="E14" s="546"/>
      <c r="F14" s="546"/>
      <c r="G14" s="546"/>
      <c r="H14" s="546"/>
      <c r="I14" s="546"/>
      <c r="J14" s="546"/>
      <c r="K14" s="546"/>
      <c r="L14" s="546"/>
      <c r="M14" s="546"/>
      <c r="N14" s="546"/>
      <c r="O14" s="546"/>
      <c r="P14" s="546"/>
      <c r="Q14" s="2245"/>
      <c r="R14" s="2246"/>
      <c r="S14" s="729"/>
      <c r="T14" s="729"/>
      <c r="U14" s="729"/>
      <c r="V14" s="729"/>
      <c r="W14" s="729"/>
      <c r="X14" s="729"/>
      <c r="Y14" s="729"/>
      <c r="Z14" s="730"/>
      <c r="AA14" s="546"/>
      <c r="AB14" s="546"/>
      <c r="AC14" s="40"/>
    </row>
    <row r="15" spans="1:30" s="505" customFormat="1" ht="19.149999999999999" customHeight="1">
      <c r="B15" s="552"/>
      <c r="C15" s="546"/>
      <c r="D15" s="546"/>
      <c r="E15" s="546"/>
      <c r="F15" s="546"/>
      <c r="G15" s="546"/>
      <c r="H15" s="546"/>
      <c r="I15" s="546"/>
      <c r="J15" s="546"/>
      <c r="K15" s="546"/>
      <c r="L15" s="546"/>
      <c r="M15" s="546"/>
      <c r="N15" s="546"/>
      <c r="O15" s="546"/>
      <c r="P15" s="546"/>
      <c r="Q15" s="578"/>
      <c r="R15" s="551"/>
      <c r="S15" s="551"/>
      <c r="T15" s="578"/>
      <c r="U15" s="578"/>
      <c r="V15" s="578"/>
      <c r="W15" s="578"/>
      <c r="X15" s="578"/>
      <c r="Y15" s="578"/>
      <c r="Z15" s="699"/>
      <c r="AA15" s="546"/>
      <c r="AB15" s="546"/>
      <c r="AC15" s="40"/>
    </row>
    <row r="16" spans="1:30" s="505" customFormat="1" ht="19.149999999999999" customHeight="1">
      <c r="B16" s="552"/>
      <c r="C16" s="546"/>
      <c r="D16" s="546"/>
      <c r="E16" s="546"/>
      <c r="F16" s="546"/>
      <c r="G16" s="546"/>
      <c r="H16" s="546"/>
      <c r="I16" s="546"/>
      <c r="J16" s="546"/>
      <c r="K16" s="546"/>
      <c r="L16" s="546"/>
      <c r="M16" s="546"/>
      <c r="N16" s="546"/>
      <c r="O16" s="546"/>
      <c r="P16" s="546"/>
      <c r="Q16" s="546"/>
      <c r="R16" s="553"/>
      <c r="S16" s="553"/>
      <c r="T16" s="546"/>
      <c r="U16" s="546"/>
      <c r="V16" s="546"/>
      <c r="W16" s="546"/>
      <c r="X16" s="546"/>
      <c r="Y16" s="546"/>
      <c r="Z16" s="700"/>
      <c r="AA16" s="546"/>
      <c r="AB16" s="546"/>
    </row>
    <row r="17" spans="2:29" s="505" customFormat="1" ht="19.149999999999999" customHeight="1">
      <c r="B17" s="552"/>
      <c r="C17" s="546"/>
      <c r="D17" s="546"/>
      <c r="E17" s="546"/>
      <c r="F17" s="546"/>
      <c r="G17" s="546"/>
      <c r="H17" s="546"/>
      <c r="I17" s="546"/>
      <c r="J17" s="546"/>
      <c r="K17" s="546"/>
      <c r="L17" s="546"/>
      <c r="M17" s="546"/>
      <c r="N17" s="546"/>
      <c r="O17" s="546"/>
      <c r="P17" s="546"/>
      <c r="Q17" s="546"/>
      <c r="R17" s="553"/>
      <c r="S17" s="553"/>
      <c r="T17" s="546"/>
      <c r="U17" s="546"/>
      <c r="V17" s="546"/>
      <c r="W17" s="546"/>
      <c r="X17" s="546"/>
      <c r="Y17" s="546"/>
      <c r="Z17" s="555"/>
      <c r="AA17" s="546"/>
      <c r="AB17" s="546"/>
    </row>
    <row r="18" spans="2:29" s="505" customFormat="1" ht="19.149999999999999" customHeight="1">
      <c r="B18" s="552"/>
      <c r="C18" s="546"/>
      <c r="D18" s="546"/>
      <c r="E18" s="546"/>
      <c r="F18" s="546"/>
      <c r="G18" s="546"/>
      <c r="H18" s="546"/>
      <c r="I18" s="546"/>
      <c r="J18" s="546"/>
      <c r="K18" s="546"/>
      <c r="L18" s="546"/>
      <c r="M18" s="546"/>
      <c r="N18" s="546"/>
      <c r="O18" s="546"/>
      <c r="P18" s="546"/>
      <c r="R18" s="2236" t="s">
        <v>2785</v>
      </c>
      <c r="S18" s="2236"/>
      <c r="T18" s="558"/>
      <c r="U18" s="505" t="s">
        <v>603</v>
      </c>
      <c r="V18" s="559"/>
      <c r="W18" s="505" t="s">
        <v>602</v>
      </c>
      <c r="X18" s="560"/>
      <c r="Y18" s="557" t="s">
        <v>601</v>
      </c>
      <c r="Z18" s="564"/>
      <c r="AA18" s="546"/>
      <c r="AB18" s="546"/>
    </row>
    <row r="19" spans="2:29" s="505" customFormat="1" ht="19.149999999999999" customHeight="1">
      <c r="B19" s="552"/>
      <c r="C19" s="546"/>
      <c r="D19" s="546"/>
      <c r="E19" s="546"/>
      <c r="F19" s="546"/>
      <c r="G19" s="546"/>
      <c r="H19" s="546"/>
      <c r="I19" s="546"/>
      <c r="J19" s="546"/>
      <c r="K19" s="546"/>
      <c r="L19" s="546"/>
      <c r="M19" s="546"/>
      <c r="N19" s="546"/>
      <c r="O19" s="546"/>
      <c r="P19" s="546"/>
      <c r="Q19" s="546"/>
      <c r="R19" s="546"/>
      <c r="S19" s="546"/>
      <c r="T19" s="546"/>
      <c r="U19" s="546"/>
      <c r="V19" s="546"/>
      <c r="W19" s="546"/>
      <c r="X19" s="546"/>
      <c r="Y19" s="546"/>
      <c r="Z19" s="555"/>
      <c r="AA19" s="546"/>
      <c r="AB19" s="546"/>
      <c r="AC19" s="40"/>
    </row>
    <row r="20" spans="2:29" s="505" customFormat="1" ht="19.149999999999999" customHeight="1">
      <c r="B20" s="552"/>
      <c r="C20" s="2238" t="s">
        <v>2442</v>
      </c>
      <c r="D20" s="2238"/>
      <c r="E20" s="2238"/>
      <c r="F20" s="2238"/>
      <c r="G20" s="2238"/>
      <c r="H20" s="2238"/>
      <c r="I20" s="2238"/>
      <c r="J20" s="2238"/>
      <c r="K20" s="2238"/>
      <c r="L20" s="2238"/>
      <c r="M20" s="2238"/>
      <c r="N20" s="2238"/>
      <c r="O20" s="2238"/>
      <c r="P20" s="546"/>
      <c r="Q20" s="546"/>
      <c r="R20" s="546"/>
      <c r="S20" s="546"/>
      <c r="T20" s="546"/>
      <c r="U20" s="546"/>
      <c r="V20" s="546"/>
      <c r="W20" s="546"/>
      <c r="X20" s="546"/>
      <c r="Y20" s="546"/>
      <c r="Z20" s="555"/>
      <c r="AA20" s="546"/>
      <c r="AB20" s="546"/>
      <c r="AC20" s="40"/>
    </row>
    <row r="21" spans="2:29" s="505" customFormat="1" ht="19.149999999999999" customHeight="1">
      <c r="B21" s="552"/>
      <c r="C21" s="2238"/>
      <c r="D21" s="2238"/>
      <c r="E21" s="2238"/>
      <c r="F21" s="2238"/>
      <c r="G21" s="2238"/>
      <c r="H21" s="2238"/>
      <c r="I21" s="2238"/>
      <c r="J21" s="2238"/>
      <c r="K21" s="2238"/>
      <c r="L21" s="2238"/>
      <c r="M21" s="2238"/>
      <c r="N21" s="2238"/>
      <c r="O21" s="2238"/>
      <c r="P21" s="546"/>
      <c r="Q21" s="546"/>
      <c r="R21" s="546"/>
      <c r="S21" s="546"/>
      <c r="T21" s="546"/>
      <c r="U21" s="546"/>
      <c r="V21" s="546"/>
      <c r="W21" s="546"/>
      <c r="X21" s="546"/>
      <c r="Y21" s="546"/>
      <c r="Z21" s="555"/>
      <c r="AA21" s="546"/>
      <c r="AB21" s="546"/>
      <c r="AC21" s="40"/>
    </row>
    <row r="22" spans="2:29" s="505" customFormat="1" ht="19.149999999999999" customHeight="1">
      <c r="B22" s="552"/>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55"/>
      <c r="AA22" s="546"/>
      <c r="AB22" s="546"/>
      <c r="AC22" s="40"/>
    </row>
    <row r="23" spans="2:29" s="505" customFormat="1" ht="19.149999999999999" customHeight="1">
      <c r="B23" s="552"/>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55"/>
      <c r="AA23" s="546"/>
      <c r="AB23" s="546"/>
      <c r="AC23" s="40"/>
    </row>
    <row r="24" spans="2:29" s="505" customFormat="1" ht="19.149999999999999" customHeight="1">
      <c r="B24" s="552"/>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55"/>
      <c r="AA24" s="546"/>
      <c r="AB24" s="546"/>
      <c r="AC24" s="40"/>
    </row>
    <row r="25" spans="2:29" s="505" customFormat="1" ht="19.149999999999999" customHeight="1">
      <c r="B25" s="552"/>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55"/>
      <c r="AA25" s="546"/>
      <c r="AB25" s="546"/>
      <c r="AC25" s="40"/>
    </row>
    <row r="26" spans="2:29" s="505" customFormat="1" ht="19.149999999999999" customHeight="1">
      <c r="B26" s="552"/>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55"/>
      <c r="AA26" s="546"/>
      <c r="AB26" s="546"/>
      <c r="AC26" s="40"/>
    </row>
    <row r="27" spans="2:29" s="505" customFormat="1" ht="19.149999999999999" customHeight="1">
      <c r="B27" s="552"/>
      <c r="C27" s="546"/>
      <c r="D27" s="546"/>
      <c r="E27" s="546"/>
      <c r="F27" s="546"/>
      <c r="G27" s="546"/>
      <c r="H27" s="546"/>
      <c r="I27" s="546"/>
      <c r="J27" s="546"/>
      <c r="K27" s="546"/>
      <c r="L27" s="546"/>
      <c r="M27" s="546"/>
      <c r="N27" s="546"/>
      <c r="O27" s="546"/>
      <c r="P27" s="565" t="s">
        <v>2457</v>
      </c>
      <c r="Q27" s="546"/>
      <c r="R27" s="565" t="s">
        <v>2456</v>
      </c>
      <c r="S27" s="546"/>
      <c r="T27" s="546"/>
      <c r="U27" s="546"/>
      <c r="V27" s="546"/>
      <c r="W27" s="546"/>
      <c r="X27" s="546"/>
      <c r="Y27" s="546"/>
      <c r="Z27" s="555"/>
      <c r="AA27" s="546"/>
      <c r="AB27" s="546"/>
      <c r="AC27" s="40"/>
    </row>
    <row r="28" spans="2:29" s="505" customFormat="1" ht="19.149999999999999" customHeight="1">
      <c r="B28" s="552"/>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55"/>
      <c r="AA28" s="546"/>
      <c r="AB28" s="546"/>
      <c r="AC28" s="40"/>
    </row>
    <row r="29" spans="2:29" s="505" customFormat="1" ht="19.149999999999999" customHeight="1">
      <c r="B29" s="552"/>
      <c r="C29" s="546"/>
      <c r="D29" s="546"/>
      <c r="E29" s="546"/>
      <c r="F29" s="546"/>
      <c r="G29" s="546"/>
      <c r="H29" s="546"/>
      <c r="I29" s="546"/>
      <c r="J29" s="546"/>
      <c r="K29" s="546"/>
      <c r="L29" s="546"/>
      <c r="M29" s="546"/>
      <c r="N29" s="546"/>
      <c r="O29" s="546"/>
      <c r="P29" s="546"/>
      <c r="Q29" s="546"/>
      <c r="R29" s="546"/>
      <c r="S29" s="546"/>
      <c r="T29" s="546"/>
      <c r="U29" s="546"/>
      <c r="V29" s="546"/>
      <c r="W29" s="546"/>
      <c r="X29" s="546"/>
      <c r="Y29" s="546"/>
      <c r="Z29" s="555"/>
      <c r="AA29" s="546"/>
      <c r="AB29" s="546"/>
      <c r="AC29" s="40"/>
    </row>
    <row r="30" spans="2:29" s="505" customFormat="1" ht="19.149999999999999" customHeight="1">
      <c r="B30" s="552"/>
      <c r="C30" s="546"/>
      <c r="D30" s="546"/>
      <c r="E30" s="546"/>
      <c r="F30" s="546"/>
      <c r="G30" s="546"/>
      <c r="H30" s="546"/>
      <c r="I30" s="546"/>
      <c r="J30" s="546"/>
      <c r="K30" s="546"/>
      <c r="L30" s="546"/>
      <c r="M30" s="546"/>
      <c r="N30" s="546"/>
      <c r="O30" s="546"/>
      <c r="P30" s="546"/>
      <c r="Q30" s="546"/>
      <c r="R30" s="546"/>
      <c r="S30" s="546"/>
      <c r="T30" s="546"/>
      <c r="U30" s="546"/>
      <c r="V30" s="546"/>
      <c r="W30" s="546"/>
      <c r="X30" s="546"/>
      <c r="Y30" s="546"/>
      <c r="Z30" s="555"/>
      <c r="AA30" s="546"/>
      <c r="AB30" s="546"/>
      <c r="AC30" s="40"/>
    </row>
    <row r="31" spans="2:29" s="505" customFormat="1" ht="19.149999999999999" customHeight="1">
      <c r="B31" s="552"/>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55"/>
      <c r="AA31" s="546"/>
      <c r="AB31" s="546"/>
      <c r="AC31" s="40"/>
    </row>
    <row r="32" spans="2:29" s="505" customFormat="1" ht="19.149999999999999" customHeight="1">
      <c r="B32" s="552"/>
      <c r="C32" s="546"/>
      <c r="D32" s="546"/>
      <c r="E32" s="546"/>
      <c r="F32" s="546"/>
      <c r="G32" s="546"/>
      <c r="H32" s="546"/>
      <c r="I32" s="546"/>
      <c r="J32" s="546"/>
      <c r="K32" s="546"/>
      <c r="L32" s="546"/>
      <c r="M32" s="546"/>
      <c r="N32" s="546"/>
      <c r="O32" s="546"/>
      <c r="P32" s="546"/>
      <c r="Q32" s="546"/>
      <c r="R32" s="546"/>
      <c r="S32" s="546"/>
      <c r="T32" s="546"/>
      <c r="U32" s="546"/>
      <c r="V32" s="546"/>
      <c r="W32" s="546"/>
      <c r="X32" s="546"/>
      <c r="Y32" s="546"/>
      <c r="Z32" s="555"/>
      <c r="AA32" s="546"/>
      <c r="AB32" s="546"/>
      <c r="AC32" s="40"/>
    </row>
    <row r="33" spans="1:29" s="505" customFormat="1" ht="19.149999999999999" customHeight="1">
      <c r="B33" s="552"/>
      <c r="C33" s="546"/>
      <c r="D33" s="546"/>
      <c r="E33" s="546"/>
      <c r="F33" s="546"/>
      <c r="G33" s="546"/>
      <c r="H33" s="546"/>
      <c r="I33" s="546"/>
      <c r="J33" s="546"/>
      <c r="K33" s="546"/>
      <c r="L33" s="546"/>
      <c r="M33" s="546"/>
      <c r="N33" s="546" t="s">
        <v>2455</v>
      </c>
      <c r="O33" s="546"/>
      <c r="P33" s="546"/>
      <c r="Q33" s="546"/>
      <c r="R33" s="546"/>
      <c r="S33" s="546"/>
      <c r="T33" s="546"/>
      <c r="U33" s="546"/>
      <c r="V33" s="546"/>
      <c r="W33" s="546"/>
      <c r="X33" s="546"/>
      <c r="Y33" s="546"/>
      <c r="Z33" s="555"/>
      <c r="AA33" s="546"/>
      <c r="AB33" s="546"/>
      <c r="AC33" s="40"/>
    </row>
    <row r="34" spans="1:29" s="505" customFormat="1" ht="19.149999999999999" customHeight="1">
      <c r="B34" s="552"/>
      <c r="C34" s="546"/>
      <c r="D34" s="546"/>
      <c r="E34" s="546"/>
      <c r="F34" s="546"/>
      <c r="G34" s="546"/>
      <c r="H34" s="546"/>
      <c r="I34" s="546"/>
      <c r="J34" s="546"/>
      <c r="K34" s="546"/>
      <c r="L34" s="546"/>
      <c r="M34" s="546"/>
      <c r="N34" s="546"/>
      <c r="O34" s="546"/>
      <c r="P34" s="546"/>
      <c r="Q34" s="546"/>
      <c r="R34" s="546"/>
      <c r="S34" s="546"/>
      <c r="T34" s="546"/>
      <c r="U34" s="546"/>
      <c r="V34" s="546"/>
      <c r="W34" s="546"/>
      <c r="X34" s="546"/>
      <c r="Y34" s="546"/>
      <c r="Z34" s="555"/>
      <c r="AA34" s="546"/>
      <c r="AB34" s="546"/>
      <c r="AC34" s="40"/>
    </row>
    <row r="35" spans="1:29" s="505" customFormat="1" ht="19.149999999999999" customHeight="1">
      <c r="B35" s="548"/>
      <c r="C35" s="549"/>
      <c r="D35" s="566" t="s">
        <v>2462</v>
      </c>
      <c r="E35" s="566"/>
      <c r="F35" s="566"/>
      <c r="G35" s="566"/>
      <c r="H35" s="566"/>
      <c r="I35" s="567"/>
      <c r="J35" s="548"/>
      <c r="K35" s="549"/>
      <c r="L35" s="579" t="s">
        <v>2786</v>
      </c>
      <c r="M35" s="580"/>
      <c r="N35" s="580"/>
      <c r="O35" s="580" t="s">
        <v>318</v>
      </c>
      <c r="P35" s="580"/>
      <c r="Q35" s="580" t="s">
        <v>317</v>
      </c>
      <c r="R35" s="580"/>
      <c r="S35" s="580" t="s">
        <v>2452</v>
      </c>
      <c r="T35" s="581"/>
      <c r="U35" s="581"/>
      <c r="V35" s="581"/>
      <c r="W35" s="581"/>
      <c r="X35" s="549"/>
      <c r="Y35" s="549"/>
      <c r="Z35" s="550"/>
      <c r="AA35" s="546"/>
      <c r="AB35" s="546"/>
      <c r="AC35" s="40"/>
    </row>
    <row r="36" spans="1:29" s="505" customFormat="1" ht="19.149999999999999" customHeight="1">
      <c r="B36" s="552" t="s">
        <v>2454</v>
      </c>
      <c r="C36" s="546"/>
      <c r="D36" s="546"/>
      <c r="E36" s="546"/>
      <c r="F36" s="546"/>
      <c r="G36" s="546"/>
      <c r="H36" s="546"/>
      <c r="I36" s="555"/>
      <c r="J36" s="552"/>
      <c r="K36" s="546"/>
      <c r="X36" s="582"/>
      <c r="Y36" s="546"/>
      <c r="Z36" s="555"/>
      <c r="AA36" s="546"/>
      <c r="AB36" s="546"/>
      <c r="AC36" s="40"/>
    </row>
    <row r="37" spans="1:29" s="505" customFormat="1" ht="19.149999999999999" customHeight="1">
      <c r="B37" s="552"/>
      <c r="C37" s="546"/>
      <c r="D37" s="568" t="s">
        <v>2461</v>
      </c>
      <c r="E37" s="568"/>
      <c r="F37" s="568"/>
      <c r="G37" s="568"/>
      <c r="H37" s="568"/>
      <c r="I37" s="569"/>
      <c r="J37" s="570"/>
      <c r="K37" s="571"/>
      <c r="L37" s="2262" t="s">
        <v>728</v>
      </c>
      <c r="M37" s="2262"/>
      <c r="N37" s="2262"/>
      <c r="O37" s="2266"/>
      <c r="P37" s="2266"/>
      <c r="Q37" s="2266"/>
      <c r="R37" s="2266"/>
      <c r="S37" s="2266"/>
      <c r="T37" s="2266"/>
      <c r="U37" s="2266"/>
      <c r="V37" s="2266"/>
      <c r="W37" s="2266"/>
      <c r="X37" s="2266"/>
      <c r="Y37" s="571" t="s">
        <v>111</v>
      </c>
      <c r="Z37" s="556"/>
      <c r="AA37" s="546"/>
      <c r="AB37" s="546"/>
      <c r="AC37" s="40"/>
    </row>
    <row r="38" spans="1:29" s="505" customFormat="1" ht="19.149999999999999" customHeight="1">
      <c r="B38" s="2263" t="s">
        <v>2450</v>
      </c>
      <c r="C38" s="2255"/>
      <c r="D38" s="2254" t="s">
        <v>2472</v>
      </c>
      <c r="E38" s="2255"/>
      <c r="F38" s="2255"/>
      <c r="G38" s="2255"/>
      <c r="H38" s="2255"/>
      <c r="I38" s="2256"/>
      <c r="J38" s="549"/>
      <c r="K38" s="549"/>
      <c r="L38" s="549"/>
      <c r="M38" s="549"/>
      <c r="N38" s="549"/>
      <c r="O38" s="549"/>
      <c r="P38" s="549"/>
      <c r="Q38" s="549"/>
      <c r="R38" s="549"/>
      <c r="S38" s="549"/>
      <c r="T38" s="549"/>
      <c r="U38" s="549"/>
      <c r="V38" s="549"/>
      <c r="W38" s="549"/>
      <c r="X38" s="549"/>
      <c r="Y38" s="549"/>
      <c r="Z38" s="550"/>
      <c r="AA38" s="546"/>
      <c r="AB38" s="546"/>
      <c r="AC38" s="40"/>
    </row>
    <row r="39" spans="1:29" s="505" customFormat="1" ht="19.149999999999999" customHeight="1">
      <c r="B39" s="2264"/>
      <c r="C39" s="2258"/>
      <c r="D39" s="2257"/>
      <c r="E39" s="2258"/>
      <c r="F39" s="2258"/>
      <c r="G39" s="2258"/>
      <c r="H39" s="2258"/>
      <c r="I39" s="2259"/>
      <c r="J39" s="546"/>
      <c r="K39" s="546"/>
      <c r="L39" s="546"/>
      <c r="M39" s="546"/>
      <c r="N39" s="546"/>
      <c r="O39" s="546"/>
      <c r="P39" s="546"/>
      <c r="Q39" s="546"/>
      <c r="R39" s="546"/>
      <c r="S39" s="546"/>
      <c r="T39" s="546"/>
      <c r="U39" s="546"/>
      <c r="V39" s="546"/>
      <c r="W39" s="546"/>
      <c r="X39" s="546"/>
      <c r="Y39" s="546"/>
      <c r="Z39" s="555"/>
      <c r="AA39" s="546"/>
      <c r="AB39" s="546"/>
      <c r="AC39" s="40"/>
    </row>
    <row r="40" spans="1:29" s="505" customFormat="1" ht="19.149999999999999" customHeight="1">
      <c r="B40" s="2265"/>
      <c r="C40" s="2260"/>
      <c r="D40" s="2260"/>
      <c r="E40" s="2260"/>
      <c r="F40" s="2260"/>
      <c r="G40" s="2260"/>
      <c r="H40" s="2260"/>
      <c r="I40" s="2261"/>
      <c r="J40" s="546"/>
      <c r="K40" s="546"/>
      <c r="L40" s="546"/>
      <c r="M40" s="546"/>
      <c r="N40" s="546"/>
      <c r="O40" s="546"/>
      <c r="P40" s="546"/>
      <c r="Q40" s="546"/>
      <c r="R40" s="546"/>
      <c r="S40" s="546"/>
      <c r="T40" s="546"/>
      <c r="U40" s="546"/>
      <c r="V40" s="546"/>
      <c r="W40" s="546"/>
      <c r="X40" s="546"/>
      <c r="Y40" s="546"/>
      <c r="Z40" s="555"/>
      <c r="AA40" s="546"/>
      <c r="AB40" s="546"/>
      <c r="AC40" s="40"/>
    </row>
    <row r="41" spans="1:29" s="505" customFormat="1" ht="19.149999999999999" customHeight="1">
      <c r="B41" s="2263" t="s">
        <v>2449</v>
      </c>
      <c r="C41" s="2255"/>
      <c r="D41" s="2254" t="s">
        <v>2471</v>
      </c>
      <c r="E41" s="2255"/>
      <c r="F41" s="2255"/>
      <c r="G41" s="2255"/>
      <c r="H41" s="2255"/>
      <c r="I41" s="2256"/>
      <c r="J41" s="549"/>
      <c r="K41" s="549"/>
      <c r="L41" s="549"/>
      <c r="M41" s="549"/>
      <c r="N41" s="549"/>
      <c r="O41" s="549"/>
      <c r="P41" s="549"/>
      <c r="Q41" s="549"/>
      <c r="R41" s="549"/>
      <c r="S41" s="549"/>
      <c r="T41" s="549"/>
      <c r="U41" s="549"/>
      <c r="V41" s="549"/>
      <c r="W41" s="549"/>
      <c r="X41" s="549"/>
      <c r="Y41" s="549"/>
      <c r="Z41" s="550"/>
      <c r="AA41" s="546"/>
      <c r="AB41" s="546"/>
      <c r="AC41" s="40"/>
    </row>
    <row r="42" spans="1:29" s="505" customFormat="1" ht="19.149999999999999" customHeight="1">
      <c r="B42" s="2264"/>
      <c r="C42" s="2258"/>
      <c r="D42" s="2257"/>
      <c r="E42" s="2258"/>
      <c r="F42" s="2258"/>
      <c r="G42" s="2258"/>
      <c r="H42" s="2258"/>
      <c r="I42" s="2259"/>
      <c r="J42" s="546"/>
      <c r="K42" s="546"/>
      <c r="L42" s="546"/>
      <c r="M42" s="546"/>
      <c r="N42" s="546"/>
      <c r="O42" s="546"/>
      <c r="P42" s="546"/>
      <c r="Q42" s="546"/>
      <c r="R42" s="546"/>
      <c r="S42" s="546"/>
      <c r="T42" s="546"/>
      <c r="U42" s="546"/>
      <c r="V42" s="546"/>
      <c r="W42" s="546"/>
      <c r="X42" s="546"/>
      <c r="Y42" s="546"/>
      <c r="Z42" s="555"/>
      <c r="AA42" s="546"/>
      <c r="AB42" s="546"/>
      <c r="AC42" s="40"/>
    </row>
    <row r="43" spans="1:29" s="505" customFormat="1" ht="19.149999999999999" customHeight="1">
      <c r="B43" s="2265"/>
      <c r="C43" s="2260"/>
      <c r="D43" s="2260"/>
      <c r="E43" s="2260"/>
      <c r="F43" s="2260"/>
      <c r="G43" s="2260"/>
      <c r="H43" s="2260"/>
      <c r="I43" s="2261"/>
      <c r="J43" s="571"/>
      <c r="K43" s="571"/>
      <c r="L43" s="571"/>
      <c r="M43" s="571"/>
      <c r="N43" s="571"/>
      <c r="O43" s="571"/>
      <c r="P43" s="571"/>
      <c r="Q43" s="571"/>
      <c r="R43" s="571"/>
      <c r="S43" s="571"/>
      <c r="T43" s="571"/>
      <c r="U43" s="571"/>
      <c r="V43" s="571"/>
      <c r="W43" s="571"/>
      <c r="X43" s="571"/>
      <c r="Y43" s="571"/>
      <c r="Z43" s="556"/>
      <c r="AA43" s="546"/>
      <c r="AB43" s="546"/>
      <c r="AC43" s="40"/>
    </row>
    <row r="44" spans="1:29" s="505" customFormat="1">
      <c r="B44" s="546"/>
      <c r="C44" s="546"/>
      <c r="D44" s="546"/>
      <c r="E44" s="546"/>
      <c r="F44" s="546"/>
      <c r="G44" s="546"/>
      <c r="H44" s="546"/>
      <c r="I44" s="546"/>
      <c r="J44" s="546"/>
      <c r="K44" s="546"/>
      <c r="L44" s="546"/>
      <c r="M44" s="546"/>
      <c r="N44" s="546"/>
      <c r="O44" s="546"/>
      <c r="P44" s="546"/>
      <c r="Q44" s="546"/>
      <c r="R44" s="546"/>
      <c r="S44" s="546"/>
      <c r="T44" s="546"/>
      <c r="U44" s="546"/>
      <c r="V44" s="546"/>
      <c r="W44" s="546"/>
      <c r="X44" s="546"/>
      <c r="Y44" s="546"/>
      <c r="Z44" s="546"/>
      <c r="AA44" s="546"/>
      <c r="AB44" s="546"/>
      <c r="AC44" s="40"/>
    </row>
    <row r="45" spans="1:29" s="505" customFormat="1">
      <c r="B45" s="546"/>
      <c r="C45" s="546"/>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B45" s="546"/>
      <c r="AC45" s="40"/>
    </row>
    <row r="46" spans="1:29"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C46" s="40"/>
    </row>
    <row r="47" spans="1:29"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C47" s="40"/>
    </row>
    <row r="48" spans="1:29"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C48" s="40"/>
    </row>
    <row r="49" spans="1:29"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C49" s="40"/>
    </row>
    <row r="50" spans="1:29"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C50" s="40"/>
    </row>
    <row r="51" spans="1:29"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C51" s="40"/>
    </row>
    <row r="52" spans="1:29"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C52" s="40"/>
    </row>
    <row r="53" spans="1:29"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C53" s="40"/>
    </row>
    <row r="54" spans="1:29"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C54" s="40"/>
    </row>
    <row r="55" spans="1:29"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C55" s="40"/>
    </row>
    <row r="56" spans="1:29"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C56" s="40"/>
    </row>
    <row r="57" spans="1:29"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C57" s="40"/>
    </row>
    <row r="58" spans="1:29"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C58" s="40"/>
    </row>
    <row r="59" spans="1:29"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C59" s="40"/>
    </row>
    <row r="60" spans="1:29"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C60" s="40"/>
    </row>
    <row r="61" spans="1:29"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C61" s="40"/>
    </row>
    <row r="62" spans="1:29" s="505" customFormat="1" ht="16.149999999999999" customHeight="1">
      <c r="A62" s="284"/>
      <c r="B62" s="28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C62" s="40"/>
    </row>
    <row r="63" spans="1:29" s="505" customFormat="1" ht="16.149999999999999" customHeight="1">
      <c r="A63" s="284"/>
      <c r="B63" s="284"/>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C63" s="40"/>
    </row>
    <row r="64" spans="1:29" s="505" customFormat="1" ht="16.149999999999999" customHeight="1">
      <c r="A64" s="284"/>
      <c r="B64" s="284"/>
      <c r="C64" s="284"/>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C64" s="40"/>
    </row>
    <row r="65" spans="1:29" s="505" customFormat="1" ht="16.149999999999999" customHeight="1">
      <c r="A65" s="284"/>
      <c r="B65" s="284"/>
      <c r="C65" s="284"/>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C65" s="40"/>
    </row>
    <row r="66" spans="1:29" s="505" customFormat="1" ht="16.149999999999999" customHeigh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C66" s="40"/>
    </row>
    <row r="67" spans="1:29" s="505" customFormat="1" ht="16.149999999999999" customHeight="1">
      <c r="A67" s="284"/>
      <c r="AC67" s="40"/>
    </row>
    <row r="68" spans="1:29" s="505" customFormat="1" ht="16.149999999999999" customHeight="1">
      <c r="A68" s="284"/>
      <c r="AC68" s="40"/>
    </row>
    <row r="69" spans="1:29" s="505" customFormat="1" ht="16.149999999999999" customHeight="1">
      <c r="A69" s="284"/>
      <c r="AC69" s="40"/>
    </row>
    <row r="70" spans="1:29" s="505" customFormat="1" ht="16.149999999999999" customHeight="1">
      <c r="A70" s="284"/>
      <c r="AC70" s="40"/>
    </row>
    <row r="71" spans="1:29" s="505" customFormat="1" ht="16.149999999999999" customHeight="1">
      <c r="A71" s="284"/>
      <c r="AC71" s="40"/>
    </row>
    <row r="72" spans="1:29" s="505" customFormat="1" ht="16.149999999999999" customHeight="1">
      <c r="A72" s="284"/>
      <c r="AC72" s="40"/>
    </row>
    <row r="73" spans="1:29" s="505" customFormat="1">
      <c r="AC73" s="40"/>
    </row>
    <row r="74" spans="1:29" s="505" customFormat="1">
      <c r="A74" s="554"/>
      <c r="B74" s="554"/>
      <c r="C74" s="554"/>
      <c r="D74" s="554"/>
      <c r="E74" s="554"/>
      <c r="F74" s="554"/>
      <c r="G74" s="554"/>
      <c r="H74" s="554"/>
      <c r="I74" s="554"/>
      <c r="J74" s="554"/>
      <c r="K74" s="554"/>
      <c r="L74" s="554"/>
      <c r="M74" s="554"/>
      <c r="N74" s="554"/>
      <c r="O74" s="554"/>
      <c r="P74" s="554"/>
      <c r="Q74" s="554"/>
      <c r="R74" s="554"/>
      <c r="S74" s="554"/>
      <c r="T74" s="554"/>
      <c r="U74" s="554"/>
      <c r="V74" s="554"/>
      <c r="W74" s="554"/>
      <c r="X74" s="284"/>
      <c r="Y74" s="284"/>
      <c r="Z74" s="284"/>
      <c r="AC74" s="40"/>
    </row>
    <row r="75" spans="1:29"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C75" s="40"/>
    </row>
    <row r="76" spans="1:29"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C76" s="40"/>
    </row>
    <row r="77" spans="1:29"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C77" s="40"/>
    </row>
    <row r="78" spans="1:29"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C78" s="40"/>
    </row>
    <row r="79" spans="1:29" s="505" customFormat="1">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c r="AC79" s="40"/>
    </row>
    <row r="80" spans="1:29" s="505" customFormat="1">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C80" s="40"/>
    </row>
    <row r="81" spans="1:29" s="505" customFormat="1">
      <c r="A81" s="284"/>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C81" s="40"/>
    </row>
    <row r="82" spans="1:29" s="505" customFormat="1">
      <c r="A82" s="284"/>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284"/>
      <c r="AC82" s="40"/>
    </row>
    <row r="83" spans="1:29" s="505" customFormat="1">
      <c r="A83" s="284"/>
      <c r="B83" s="284"/>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284"/>
      <c r="AC83" s="40"/>
    </row>
    <row r="84" spans="1:29" ht="13.5" customHeight="1">
      <c r="A84" s="96"/>
      <c r="B84" s="96"/>
      <c r="C84" s="96"/>
      <c r="D84" s="96"/>
      <c r="E84" s="96"/>
      <c r="F84" s="96"/>
      <c r="G84" s="572"/>
      <c r="H84" s="572"/>
      <c r="I84" s="572"/>
      <c r="J84" s="572"/>
      <c r="K84" s="572"/>
      <c r="L84" s="572"/>
      <c r="M84" s="572"/>
      <c r="N84" s="572"/>
      <c r="O84" s="572"/>
      <c r="P84" s="572"/>
      <c r="Q84" s="572"/>
      <c r="R84" s="572"/>
      <c r="S84" s="572"/>
      <c r="T84" s="572"/>
      <c r="U84" s="572"/>
      <c r="V84" s="572"/>
      <c r="W84" s="572"/>
      <c r="X84" s="572"/>
      <c r="Y84" s="572"/>
      <c r="Z84" s="572"/>
    </row>
    <row r="85" spans="1:29">
      <c r="A85" s="96"/>
      <c r="B85" s="96"/>
      <c r="C85" s="96"/>
      <c r="D85" s="96"/>
      <c r="E85" s="96"/>
      <c r="F85" s="96"/>
      <c r="G85" s="572"/>
      <c r="H85" s="572"/>
      <c r="I85" s="572"/>
      <c r="J85" s="572"/>
      <c r="K85" s="572"/>
      <c r="L85" s="572"/>
      <c r="M85" s="572"/>
      <c r="N85" s="572"/>
      <c r="O85" s="572"/>
      <c r="P85" s="572"/>
      <c r="Q85" s="572"/>
      <c r="R85" s="572"/>
      <c r="S85" s="572"/>
      <c r="T85" s="572"/>
      <c r="U85" s="572"/>
      <c r="V85" s="572"/>
      <c r="W85" s="572"/>
      <c r="X85" s="572"/>
      <c r="Y85" s="572"/>
      <c r="Z85" s="572"/>
    </row>
    <row r="86" spans="1:29">
      <c r="A86" s="284"/>
      <c r="B86" s="96"/>
      <c r="C86" s="96"/>
      <c r="D86" s="96"/>
      <c r="E86" s="96"/>
      <c r="F86" s="96"/>
      <c r="G86" s="572"/>
      <c r="H86" s="572"/>
      <c r="I86" s="572"/>
      <c r="J86" s="572"/>
      <c r="K86" s="572"/>
      <c r="L86" s="572"/>
      <c r="M86" s="572"/>
      <c r="N86" s="572"/>
      <c r="O86" s="572"/>
      <c r="P86" s="572"/>
      <c r="Q86" s="572"/>
      <c r="R86" s="572"/>
      <c r="S86" s="572"/>
      <c r="T86" s="572"/>
      <c r="U86" s="572"/>
      <c r="V86" s="572"/>
      <c r="W86" s="572"/>
      <c r="X86" s="572"/>
      <c r="Y86" s="572"/>
      <c r="Z86" s="572"/>
    </row>
    <row r="87" spans="1:29">
      <c r="A87" s="284"/>
      <c r="B87" s="96"/>
      <c r="C87" s="96"/>
      <c r="D87" s="96"/>
      <c r="E87" s="96"/>
      <c r="F87" s="96"/>
      <c r="G87" s="96"/>
      <c r="H87" s="96"/>
      <c r="I87" s="96"/>
      <c r="J87" s="96"/>
      <c r="K87" s="573"/>
      <c r="L87" s="96"/>
      <c r="M87" s="573"/>
      <c r="N87" s="96"/>
      <c r="O87" s="573"/>
      <c r="P87" s="96"/>
      <c r="Q87" s="96"/>
      <c r="R87" s="89"/>
      <c r="S87" s="89"/>
      <c r="T87" s="96"/>
      <c r="U87" s="96"/>
      <c r="V87" s="96"/>
      <c r="W87" s="96"/>
      <c r="X87" s="96"/>
      <c r="Y87" s="96"/>
      <c r="Z87" s="96"/>
    </row>
    <row r="88" spans="1:29">
      <c r="A88" s="96"/>
      <c r="B88" s="96"/>
      <c r="C88" s="96"/>
      <c r="D88" s="96"/>
      <c r="E88" s="96"/>
      <c r="F88" s="96"/>
      <c r="G88" s="96"/>
      <c r="H88" s="96"/>
      <c r="I88" s="96"/>
      <c r="J88" s="96"/>
      <c r="K88" s="573"/>
      <c r="L88" s="96"/>
      <c r="M88" s="573"/>
      <c r="N88" s="96"/>
      <c r="O88" s="573"/>
      <c r="P88" s="96"/>
      <c r="Q88" s="96"/>
      <c r="R88" s="89"/>
      <c r="S88" s="89"/>
      <c r="T88" s="96"/>
      <c r="U88" s="96"/>
      <c r="V88" s="96"/>
      <c r="W88" s="96"/>
      <c r="X88" s="96"/>
      <c r="Y88" s="96"/>
      <c r="Z88" s="96"/>
    </row>
    <row r="89" spans="1:29" ht="13.5" customHeight="1">
      <c r="B89" s="96"/>
      <c r="C89" s="96"/>
      <c r="D89" s="96"/>
      <c r="E89" s="96"/>
      <c r="F89" s="96"/>
      <c r="G89" s="96"/>
      <c r="H89" s="96"/>
      <c r="I89" s="96"/>
      <c r="J89" s="96"/>
      <c r="K89" s="96"/>
      <c r="L89" s="96"/>
      <c r="M89" s="96"/>
      <c r="N89" s="96"/>
      <c r="O89" s="96"/>
      <c r="P89" s="96"/>
      <c r="Q89" s="96"/>
      <c r="R89" s="89"/>
      <c r="S89" s="89"/>
      <c r="T89" s="96"/>
      <c r="U89" s="96"/>
      <c r="V89" s="96"/>
      <c r="W89" s="96"/>
      <c r="X89" s="96"/>
      <c r="Y89" s="96"/>
      <c r="Z89" s="96"/>
    </row>
    <row r="90" spans="1:29" ht="15" customHeight="1">
      <c r="B90" s="96"/>
      <c r="C90" s="96"/>
      <c r="D90" s="574"/>
      <c r="E90" s="96"/>
      <c r="F90" s="96"/>
      <c r="G90" s="96"/>
      <c r="H90" s="574"/>
      <c r="I90" s="96"/>
      <c r="J90" s="96"/>
      <c r="K90" s="573"/>
      <c r="L90" s="96"/>
      <c r="M90" s="96"/>
      <c r="N90" s="96"/>
      <c r="O90" s="96"/>
      <c r="P90" s="96"/>
      <c r="Q90" s="574"/>
      <c r="R90" s="2227"/>
      <c r="S90" s="2227"/>
      <c r="T90" s="2227"/>
      <c r="U90" s="2227"/>
      <c r="V90" s="2227"/>
      <c r="W90" s="2227"/>
      <c r="X90" s="2227"/>
      <c r="Y90" s="2227"/>
      <c r="Z90" s="574"/>
    </row>
    <row r="91" spans="1:29" ht="15" customHeight="1">
      <c r="A91" s="89"/>
      <c r="B91" s="89"/>
      <c r="C91" s="89"/>
      <c r="D91" s="574"/>
      <c r="E91" s="2227"/>
      <c r="F91" s="2227"/>
      <c r="G91" s="2227"/>
      <c r="H91" s="574"/>
      <c r="I91" s="89"/>
      <c r="J91" s="96"/>
      <c r="K91" s="96"/>
      <c r="L91" s="96"/>
      <c r="M91" s="96"/>
      <c r="N91" s="96"/>
      <c r="O91" s="96"/>
      <c r="P91" s="96"/>
      <c r="Q91" s="574"/>
      <c r="R91" s="2227"/>
      <c r="S91" s="2227"/>
      <c r="T91" s="2227"/>
      <c r="U91" s="2227"/>
      <c r="V91" s="2227"/>
      <c r="W91" s="2227"/>
      <c r="X91" s="2227"/>
      <c r="Y91" s="2227"/>
      <c r="Z91" s="575"/>
    </row>
    <row r="92" spans="1:29" ht="15" customHeight="1">
      <c r="A92" s="89"/>
      <c r="B92" s="89"/>
      <c r="C92" s="89"/>
      <c r="D92" s="574"/>
      <c r="E92" s="2227"/>
      <c r="F92" s="2227"/>
      <c r="G92" s="2227"/>
      <c r="H92" s="574"/>
      <c r="I92" s="89"/>
      <c r="J92" s="96"/>
      <c r="K92" s="96"/>
      <c r="L92" s="96"/>
      <c r="M92" s="96"/>
      <c r="N92" s="96"/>
      <c r="O92" s="96"/>
      <c r="P92" s="96"/>
      <c r="Q92" s="574"/>
      <c r="R92" s="2227"/>
      <c r="S92" s="2227"/>
      <c r="T92" s="2227"/>
      <c r="U92" s="2227"/>
      <c r="V92" s="2227"/>
      <c r="W92" s="2227"/>
      <c r="X92" s="2227"/>
      <c r="Y92" s="2227"/>
      <c r="Z92" s="575"/>
    </row>
    <row r="93" spans="1:29" ht="13.5" customHeight="1">
      <c r="A93" s="96"/>
      <c r="B93" s="96"/>
      <c r="C93" s="96"/>
      <c r="D93" s="96"/>
      <c r="E93" s="96"/>
      <c r="F93" s="96"/>
      <c r="G93" s="96"/>
      <c r="H93" s="2239"/>
      <c r="I93" s="2239"/>
      <c r="J93" s="2239"/>
      <c r="K93" s="2239"/>
      <c r="L93" s="2239"/>
      <c r="M93" s="2239"/>
      <c r="N93" s="2239"/>
      <c r="O93" s="2239"/>
      <c r="P93" s="2239"/>
      <c r="Q93" s="2239"/>
      <c r="R93" s="2239"/>
      <c r="S93" s="2239"/>
      <c r="T93" s="2239"/>
      <c r="U93" s="2239"/>
      <c r="V93" s="2239"/>
      <c r="W93" s="2239"/>
      <c r="X93" s="2239"/>
      <c r="Y93" s="2239"/>
      <c r="Z93" s="2239"/>
    </row>
    <row r="94" spans="1:29" ht="15.75" customHeight="1">
      <c r="A94" s="89"/>
      <c r="B94" s="89"/>
      <c r="C94" s="89"/>
      <c r="D94" s="89"/>
      <c r="E94" s="89"/>
      <c r="F94" s="89"/>
      <c r="G94" s="89"/>
      <c r="H94" s="2239"/>
      <c r="I94" s="2239"/>
      <c r="J94" s="2239"/>
      <c r="K94" s="2239"/>
      <c r="L94" s="2239"/>
      <c r="M94" s="2239"/>
      <c r="N94" s="2239"/>
      <c r="O94" s="2239"/>
      <c r="P94" s="2239"/>
      <c r="Q94" s="2239"/>
      <c r="R94" s="2239"/>
      <c r="S94" s="2239"/>
      <c r="T94" s="2239"/>
      <c r="U94" s="2239"/>
      <c r="V94" s="2239"/>
      <c r="W94" s="2239"/>
      <c r="X94" s="2239"/>
      <c r="Y94" s="2239"/>
      <c r="Z94" s="2239"/>
    </row>
    <row r="95" spans="1:29" ht="15.75" customHeight="1">
      <c r="A95" s="96"/>
      <c r="B95" s="96"/>
      <c r="C95" s="96"/>
      <c r="D95" s="96"/>
      <c r="E95" s="96"/>
      <c r="F95" s="96"/>
      <c r="G95" s="96"/>
      <c r="H95" s="2239"/>
      <c r="I95" s="2235"/>
      <c r="J95" s="2235"/>
      <c r="K95" s="2235"/>
      <c r="L95" s="2235"/>
      <c r="M95" s="2235"/>
      <c r="N95" s="2235"/>
      <c r="O95" s="2235"/>
      <c r="P95" s="2235"/>
      <c r="Q95" s="2235"/>
      <c r="R95" s="2235"/>
      <c r="S95" s="2235"/>
      <c r="T95" s="2235"/>
      <c r="U95" s="2235"/>
      <c r="V95" s="2235"/>
      <c r="W95" s="2235"/>
      <c r="X95" s="2235"/>
      <c r="Y95" s="2235"/>
      <c r="Z95" s="2235"/>
    </row>
    <row r="96" spans="1:29" ht="15.75" customHeight="1">
      <c r="A96" s="89"/>
      <c r="B96" s="89"/>
      <c r="C96" s="89"/>
      <c r="D96" s="89"/>
      <c r="E96" s="89"/>
      <c r="F96" s="89"/>
      <c r="G96" s="89"/>
      <c r="H96" s="2235"/>
      <c r="I96" s="2235"/>
      <c r="J96" s="2235"/>
      <c r="K96" s="2235"/>
      <c r="L96" s="2235"/>
      <c r="M96" s="2235"/>
      <c r="N96" s="2235"/>
      <c r="O96" s="2235"/>
      <c r="P96" s="2235"/>
      <c r="Q96" s="2235"/>
      <c r="R96" s="2235"/>
      <c r="S96" s="2235"/>
      <c r="T96" s="2235"/>
      <c r="U96" s="2235"/>
      <c r="V96" s="2235"/>
      <c r="W96" s="2235"/>
      <c r="X96" s="2235"/>
      <c r="Y96" s="2235"/>
      <c r="Z96" s="2235"/>
    </row>
    <row r="97" spans="1:26" ht="18" customHeight="1">
      <c r="A97" s="2225"/>
      <c r="B97" s="2225"/>
      <c r="C97" s="2225"/>
      <c r="D97" s="2225"/>
      <c r="E97" s="2225"/>
      <c r="F97" s="2225"/>
      <c r="G97" s="2225"/>
      <c r="H97" s="2225"/>
      <c r="I97" s="2225"/>
      <c r="J97" s="2225"/>
      <c r="K97" s="2225"/>
      <c r="L97" s="2225"/>
      <c r="M97" s="2225"/>
      <c r="N97" s="2225"/>
      <c r="O97" s="2225"/>
      <c r="P97" s="2225"/>
      <c r="Q97" s="2225"/>
      <c r="R97" s="2225"/>
      <c r="S97" s="2225"/>
      <c r="T97" s="2225"/>
      <c r="U97" s="2225"/>
      <c r="V97" s="2225"/>
      <c r="W97" s="2225"/>
      <c r="X97" s="2225"/>
      <c r="Y97" s="2225"/>
      <c r="Z97" s="2225"/>
    </row>
    <row r="98" spans="1:26" ht="15.75" customHeight="1">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spans="1:26" ht="15.75" customHeight="1">
      <c r="A99" s="96"/>
      <c r="B99" s="96"/>
      <c r="C99" s="96"/>
      <c r="D99" s="96"/>
      <c r="E99" s="2227"/>
      <c r="F99" s="2227"/>
      <c r="G99" s="2227"/>
      <c r="H99" s="2227"/>
      <c r="J99" s="96"/>
      <c r="K99" s="96"/>
      <c r="L99" s="96"/>
      <c r="M99" s="96"/>
      <c r="N99" s="96"/>
      <c r="O99" s="96"/>
      <c r="P99" s="96"/>
      <c r="Q99" s="96"/>
      <c r="R99" s="96"/>
      <c r="S99" s="96"/>
      <c r="T99" s="96"/>
      <c r="U99" s="96"/>
      <c r="V99" s="96"/>
      <c r="W99" s="96"/>
      <c r="X99" s="96"/>
      <c r="Y99" s="96"/>
      <c r="Z99" s="96"/>
    </row>
    <row r="100" spans="1:26" ht="15.75" customHeight="1">
      <c r="A100" s="96"/>
      <c r="B100" s="96"/>
      <c r="C100" s="96"/>
      <c r="D100" s="96"/>
      <c r="E100" s="96"/>
      <c r="F100" s="2227"/>
      <c r="G100" s="2227"/>
      <c r="H100" s="96"/>
      <c r="I100" s="2240"/>
      <c r="J100" s="2240"/>
      <c r="K100" s="2240"/>
      <c r="L100" s="2240"/>
      <c r="M100" s="2240"/>
      <c r="N100" s="2240"/>
      <c r="O100" s="2240"/>
      <c r="P100" s="2240"/>
      <c r="Q100" s="2240"/>
      <c r="R100" s="2240"/>
      <c r="S100" s="2240"/>
      <c r="T100" s="2240"/>
      <c r="U100" s="2240"/>
      <c r="V100" s="2240"/>
      <c r="W100" s="2240"/>
      <c r="X100" s="2240"/>
      <c r="Y100" s="2240"/>
      <c r="Z100" s="2240"/>
    </row>
    <row r="101" spans="1:26" ht="15.75" customHeight="1">
      <c r="A101" s="96"/>
      <c r="B101" s="96"/>
      <c r="C101" s="96"/>
      <c r="D101" s="96"/>
      <c r="E101" s="96"/>
      <c r="F101" s="2227"/>
      <c r="G101" s="2227"/>
      <c r="H101" s="96"/>
      <c r="I101" s="2240"/>
      <c r="J101" s="2240"/>
      <c r="K101" s="2240"/>
      <c r="L101" s="2240"/>
      <c r="M101" s="2240"/>
      <c r="N101" s="2240"/>
      <c r="O101" s="2240"/>
      <c r="P101" s="2240"/>
      <c r="Q101" s="2240"/>
      <c r="R101" s="2240"/>
      <c r="S101" s="2240"/>
      <c r="T101" s="2240"/>
      <c r="U101" s="2240"/>
      <c r="V101" s="2240"/>
      <c r="W101" s="2240"/>
      <c r="X101" s="2240"/>
      <c r="Y101" s="2240"/>
      <c r="Z101" s="2240"/>
    </row>
    <row r="102" spans="1:26" ht="15.75" customHeight="1">
      <c r="A102" s="96"/>
      <c r="B102" s="96"/>
      <c r="C102" s="96"/>
      <c r="D102" s="96"/>
      <c r="E102" s="96"/>
      <c r="F102" s="2227"/>
      <c r="G102" s="2227"/>
      <c r="H102" s="96"/>
      <c r="I102" s="2240"/>
      <c r="J102" s="2240"/>
      <c r="K102" s="2240"/>
      <c r="L102" s="2240"/>
      <c r="M102" s="2240"/>
      <c r="N102" s="2240"/>
      <c r="O102" s="2240"/>
      <c r="P102" s="2240"/>
      <c r="Q102" s="2240"/>
      <c r="R102" s="2240"/>
      <c r="S102" s="2240"/>
      <c r="T102" s="2240"/>
      <c r="U102" s="2240"/>
      <c r="V102" s="2240"/>
      <c r="W102" s="2240"/>
      <c r="X102" s="2240"/>
      <c r="Y102" s="2240"/>
      <c r="Z102" s="2240"/>
    </row>
    <row r="103" spans="1:26"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spans="1:26" ht="15.75" customHeight="1">
      <c r="A104" s="96"/>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row>
    <row r="105" spans="1:26">
      <c r="A105" s="573"/>
      <c r="B105" s="96"/>
      <c r="C105" s="96"/>
      <c r="D105" s="573"/>
      <c r="E105" s="96"/>
      <c r="F105" s="96"/>
      <c r="G105" s="573"/>
      <c r="H105" s="96"/>
      <c r="I105" s="96"/>
      <c r="J105" s="573"/>
      <c r="K105" s="96"/>
      <c r="L105" s="96"/>
      <c r="M105" s="573"/>
      <c r="N105" s="96"/>
      <c r="O105" s="96"/>
      <c r="P105" s="96"/>
      <c r="Q105" s="573"/>
      <c r="R105" s="96"/>
      <c r="S105" s="96"/>
      <c r="T105" s="96"/>
      <c r="U105" s="96"/>
      <c r="V105" s="573"/>
      <c r="W105" s="576"/>
      <c r="X105" s="96"/>
      <c r="Y105" s="96"/>
      <c r="Z105" s="89"/>
    </row>
    <row r="106" spans="1:26" ht="15.75" customHeight="1">
      <c r="A106" s="96"/>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row>
    <row r="107" spans="1:26" ht="15.75" customHeight="1">
      <c r="A107" s="96"/>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row>
    <row r="108" spans="1:26" ht="15.75" customHeight="1">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spans="1:26" ht="15.75" customHeight="1">
      <c r="A109" s="96"/>
      <c r="B109" s="96"/>
      <c r="C109" s="96"/>
      <c r="D109" s="96"/>
      <c r="E109" s="96"/>
      <c r="F109" s="96"/>
      <c r="G109" s="96"/>
      <c r="H109" s="96"/>
      <c r="I109" s="96"/>
      <c r="J109" s="2227"/>
      <c r="K109" s="2227"/>
      <c r="L109" s="2227"/>
      <c r="M109" s="96"/>
      <c r="N109" s="96"/>
      <c r="O109" s="96"/>
      <c r="P109" s="96"/>
      <c r="Q109" s="96"/>
      <c r="R109" s="96"/>
      <c r="S109" s="96"/>
      <c r="T109" s="96"/>
      <c r="U109" s="96"/>
      <c r="V109" s="96"/>
      <c r="W109" s="96"/>
      <c r="X109" s="96"/>
      <c r="Y109" s="96"/>
      <c r="Z109" s="96"/>
    </row>
    <row r="110" spans="1:26" ht="15.75" customHeight="1">
      <c r="A110" s="96"/>
      <c r="B110" s="96"/>
      <c r="C110" s="96"/>
      <c r="D110" s="96"/>
      <c r="E110" s="96"/>
      <c r="F110" s="96"/>
      <c r="G110" s="96"/>
      <c r="H110" s="96"/>
      <c r="I110" s="96"/>
      <c r="J110" s="2227"/>
      <c r="K110" s="2227"/>
      <c r="L110" s="2227"/>
      <c r="M110" s="96"/>
      <c r="N110" s="96"/>
      <c r="O110" s="96"/>
      <c r="P110" s="96"/>
      <c r="Q110" s="96"/>
      <c r="R110" s="96"/>
      <c r="S110" s="96"/>
      <c r="T110" s="96"/>
      <c r="U110" s="96"/>
      <c r="V110" s="96"/>
      <c r="W110" s="96"/>
      <c r="X110" s="96"/>
      <c r="Y110" s="96"/>
      <c r="Z110" s="96"/>
    </row>
    <row r="111" spans="1:26" ht="15.75" customHeight="1">
      <c r="A111" s="96"/>
      <c r="B111" s="96"/>
      <c r="C111" s="96"/>
      <c r="D111" s="96"/>
      <c r="E111" s="96"/>
      <c r="F111" s="96"/>
      <c r="G111" s="96"/>
      <c r="H111" s="96"/>
      <c r="I111" s="96"/>
      <c r="J111" s="2227"/>
      <c r="K111" s="2227"/>
      <c r="L111" s="2227"/>
      <c r="M111" s="96"/>
      <c r="N111" s="96"/>
      <c r="O111" s="96"/>
      <c r="P111" s="96"/>
      <c r="Q111" s="96"/>
      <c r="R111" s="96"/>
      <c r="S111" s="96"/>
      <c r="T111" s="96"/>
      <c r="U111" s="96"/>
      <c r="V111" s="96"/>
      <c r="W111" s="96"/>
      <c r="X111" s="96"/>
      <c r="Y111" s="96"/>
      <c r="Z111" s="96"/>
    </row>
    <row r="112" spans="1:26" ht="15.75" customHeight="1">
      <c r="A112" s="96"/>
      <c r="B112" s="96"/>
      <c r="C112" s="96"/>
      <c r="D112" s="96"/>
      <c r="E112" s="96"/>
      <c r="F112" s="96"/>
      <c r="G112" s="96"/>
      <c r="H112" s="96"/>
      <c r="I112" s="96"/>
      <c r="J112" s="2227"/>
      <c r="K112" s="2227"/>
      <c r="L112" s="2227"/>
      <c r="M112" s="96"/>
      <c r="N112" s="96"/>
      <c r="O112" s="96"/>
      <c r="P112" s="96"/>
      <c r="Q112" s="96"/>
      <c r="R112" s="96"/>
      <c r="S112" s="96"/>
      <c r="T112" s="96"/>
      <c r="U112" s="96"/>
      <c r="V112" s="96"/>
      <c r="W112" s="96"/>
      <c r="X112" s="96"/>
      <c r="Y112" s="96"/>
      <c r="Z112" s="96"/>
    </row>
    <row r="113" spans="1:26" ht="15.75" customHeight="1">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row>
    <row r="114" spans="1:26" ht="15.75" customHeight="1">
      <c r="A114" s="96"/>
      <c r="B114" s="96"/>
      <c r="C114" s="96"/>
      <c r="D114" s="96"/>
      <c r="E114" s="96"/>
      <c r="F114" s="96"/>
      <c r="G114" s="96"/>
      <c r="H114" s="96"/>
      <c r="I114" s="96"/>
      <c r="J114" s="2233"/>
      <c r="K114" s="2233"/>
      <c r="L114" s="2233"/>
      <c r="M114" s="2233"/>
      <c r="N114" s="96"/>
      <c r="O114" s="96"/>
      <c r="P114" s="96"/>
      <c r="Q114" s="96"/>
      <c r="R114" s="96"/>
      <c r="S114" s="96"/>
      <c r="T114" s="96"/>
      <c r="U114" s="96"/>
      <c r="V114" s="96"/>
      <c r="W114" s="96"/>
      <c r="X114" s="96"/>
      <c r="Y114" s="96"/>
      <c r="Z114" s="96"/>
    </row>
    <row r="115" spans="1:26" ht="15.75" customHeight="1">
      <c r="A115" s="96"/>
      <c r="B115" s="96"/>
      <c r="C115" s="96"/>
      <c r="D115" s="96"/>
      <c r="E115" s="96"/>
      <c r="F115" s="96"/>
      <c r="G115" s="96"/>
      <c r="H115" s="96"/>
      <c r="I115" s="96"/>
      <c r="J115" s="2233"/>
      <c r="K115" s="2233"/>
      <c r="L115" s="2233"/>
      <c r="M115" s="2233"/>
      <c r="N115" s="96"/>
      <c r="O115" s="96"/>
      <c r="P115" s="96"/>
      <c r="Q115" s="96"/>
      <c r="R115" s="96"/>
      <c r="S115" s="96"/>
      <c r="T115" s="96"/>
      <c r="U115" s="96"/>
      <c r="V115" s="96"/>
      <c r="W115" s="96"/>
      <c r="X115" s="96"/>
      <c r="Y115" s="96"/>
      <c r="Z115" s="96"/>
    </row>
    <row r="116" spans="1:26"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spans="1:26"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spans="1:26" ht="15.75" customHeight="1">
      <c r="A118" s="96"/>
      <c r="B118" s="96"/>
      <c r="C118" s="96"/>
      <c r="D118" s="96"/>
      <c r="E118" s="96"/>
      <c r="F118" s="96"/>
      <c r="G118" s="96"/>
      <c r="H118" s="96"/>
      <c r="I118" s="96"/>
      <c r="J118" s="96"/>
      <c r="K118" s="96"/>
      <c r="L118" s="96"/>
      <c r="M118" s="96"/>
      <c r="N118" s="96"/>
      <c r="O118" s="96"/>
      <c r="P118" s="96"/>
      <c r="Q118" s="96"/>
      <c r="R118" s="96"/>
      <c r="S118" s="96"/>
      <c r="T118" s="573"/>
      <c r="U118" s="96"/>
      <c r="V118" s="96"/>
      <c r="W118" s="573"/>
      <c r="X118" s="96"/>
      <c r="Y118" s="96"/>
      <c r="Z118" s="96"/>
    </row>
    <row r="119" spans="1:26"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spans="1:26"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spans="1:26" ht="15.75" customHeight="1">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row>
    <row r="122" spans="1:26" ht="15.75" customHeight="1">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row>
    <row r="123" spans="1:26" ht="15.75" customHeight="1">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row>
    <row r="124" spans="1:26" ht="15.75" customHeight="1">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row>
    <row r="125" spans="1:26" ht="15.75" customHeight="1">
      <c r="A125" s="96"/>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row>
    <row r="126" spans="1:26" ht="15.75" customHeight="1">
      <c r="A126" s="96"/>
      <c r="B126" s="96"/>
      <c r="C126" s="96"/>
      <c r="D126" s="96"/>
      <c r="E126" s="96"/>
      <c r="F126" s="96"/>
      <c r="G126" s="96"/>
      <c r="H126" s="574"/>
      <c r="I126" s="2227"/>
      <c r="J126" s="2227"/>
      <c r="K126" s="2227"/>
      <c r="L126" s="2227"/>
      <c r="M126" s="574"/>
      <c r="N126" s="574"/>
      <c r="O126" s="2227"/>
      <c r="P126" s="2227"/>
      <c r="Q126" s="2227"/>
      <c r="R126" s="2227"/>
      <c r="S126" s="574"/>
      <c r="T126" s="574"/>
      <c r="U126" s="2227"/>
      <c r="V126" s="2227"/>
      <c r="W126" s="2227"/>
      <c r="X126" s="2227"/>
      <c r="Y126" s="576"/>
      <c r="Z126" s="96"/>
    </row>
    <row r="127" spans="1:26" ht="15.75" customHeight="1">
      <c r="A127" s="96"/>
      <c r="B127" s="96"/>
      <c r="C127" s="574"/>
      <c r="D127" s="2227"/>
      <c r="E127" s="2227"/>
      <c r="F127" s="574"/>
      <c r="G127" s="96"/>
      <c r="H127" s="574"/>
      <c r="I127" s="2228"/>
      <c r="J127" s="2228"/>
      <c r="K127" s="2228"/>
      <c r="L127" s="2228"/>
      <c r="M127" s="574"/>
      <c r="N127" s="574"/>
      <c r="O127" s="2228"/>
      <c r="P127" s="2228"/>
      <c r="Q127" s="2228"/>
      <c r="R127" s="2228"/>
      <c r="S127" s="574"/>
      <c r="T127" s="574"/>
      <c r="U127" s="2229"/>
      <c r="V127" s="2229"/>
      <c r="W127" s="2229"/>
      <c r="X127" s="2229"/>
      <c r="Y127" s="96"/>
      <c r="Z127" s="96"/>
    </row>
    <row r="128" spans="1:26" ht="15.75" customHeight="1">
      <c r="A128" s="96"/>
      <c r="B128" s="96"/>
      <c r="C128" s="574"/>
      <c r="D128" s="2227"/>
      <c r="E128" s="2227"/>
      <c r="F128" s="574"/>
      <c r="G128" s="96"/>
      <c r="H128" s="574"/>
      <c r="I128" s="2228"/>
      <c r="J128" s="2228"/>
      <c r="K128" s="2228"/>
      <c r="L128" s="2228"/>
      <c r="M128" s="574"/>
      <c r="N128" s="574"/>
      <c r="O128" s="2228"/>
      <c r="P128" s="2228"/>
      <c r="Q128" s="2228"/>
      <c r="R128" s="2228"/>
      <c r="S128" s="574"/>
      <c r="T128" s="574"/>
      <c r="U128" s="2229"/>
      <c r="V128" s="2229"/>
      <c r="W128" s="2229"/>
      <c r="X128" s="2229"/>
      <c r="Y128" s="96"/>
      <c r="Z128" s="96"/>
    </row>
    <row r="129" spans="1:26" ht="15.75" customHeight="1">
      <c r="A129" s="96"/>
      <c r="B129" s="96"/>
      <c r="C129" s="574"/>
      <c r="D129" s="2227"/>
      <c r="E129" s="2227"/>
      <c r="F129" s="574"/>
      <c r="G129" s="96"/>
      <c r="H129" s="574"/>
      <c r="I129" s="2228"/>
      <c r="J129" s="2228"/>
      <c r="K129" s="2228"/>
      <c r="L129" s="2228"/>
      <c r="M129" s="574"/>
      <c r="N129" s="574"/>
      <c r="O129" s="2228"/>
      <c r="P129" s="2228"/>
      <c r="Q129" s="2228"/>
      <c r="R129" s="2228"/>
      <c r="S129" s="574"/>
      <c r="T129" s="574"/>
      <c r="U129" s="2229"/>
      <c r="V129" s="2229"/>
      <c r="W129" s="2229"/>
      <c r="X129" s="2229"/>
      <c r="Y129" s="96"/>
      <c r="Z129" s="96"/>
    </row>
    <row r="130" spans="1:26" ht="15.75" customHeight="1">
      <c r="A130" s="96"/>
      <c r="B130" s="96"/>
      <c r="C130" s="574"/>
      <c r="D130" s="2227"/>
      <c r="E130" s="2227"/>
      <c r="F130" s="574"/>
      <c r="G130" s="96"/>
      <c r="H130" s="574"/>
      <c r="I130" s="2228"/>
      <c r="J130" s="2228"/>
      <c r="K130" s="2228"/>
      <c r="L130" s="2228"/>
      <c r="M130" s="574"/>
      <c r="N130" s="574"/>
      <c r="O130" s="2228"/>
      <c r="P130" s="2228"/>
      <c r="Q130" s="2228"/>
      <c r="R130" s="2228"/>
      <c r="S130" s="574"/>
      <c r="T130" s="574"/>
      <c r="U130" s="2229"/>
      <c r="V130" s="2229"/>
      <c r="W130" s="2229"/>
      <c r="X130" s="2229"/>
      <c r="Y130" s="96"/>
      <c r="Z130" s="96"/>
    </row>
    <row r="131" spans="1:26" ht="15.75" customHeight="1">
      <c r="A131" s="96"/>
      <c r="B131" s="96"/>
      <c r="C131" s="574"/>
      <c r="D131" s="96"/>
      <c r="E131" s="96"/>
      <c r="F131" s="574"/>
      <c r="G131" s="96"/>
      <c r="H131" s="574"/>
      <c r="I131" s="96"/>
      <c r="J131" s="96"/>
      <c r="K131" s="96"/>
      <c r="L131" s="96"/>
      <c r="M131" s="574"/>
      <c r="N131" s="574"/>
      <c r="O131" s="574"/>
      <c r="P131" s="96"/>
      <c r="Q131" s="96"/>
      <c r="R131" s="574"/>
      <c r="S131" s="574"/>
      <c r="T131" s="574"/>
      <c r="U131" s="96"/>
      <c r="V131" s="96"/>
      <c r="W131" s="96"/>
      <c r="X131" s="96"/>
      <c r="Y131" s="96"/>
      <c r="Z131" s="96"/>
    </row>
    <row r="132" spans="1:26" ht="15.75" customHeight="1">
      <c r="A132" s="96"/>
      <c r="B132" s="96"/>
      <c r="C132" s="574"/>
      <c r="D132" s="96"/>
      <c r="E132" s="96"/>
      <c r="F132" s="574"/>
      <c r="G132" s="96"/>
      <c r="H132" s="574"/>
      <c r="I132" s="96"/>
      <c r="J132" s="96"/>
      <c r="K132" s="96"/>
      <c r="L132" s="96"/>
      <c r="M132" s="574"/>
      <c r="N132" s="574"/>
      <c r="O132" s="574"/>
      <c r="P132" s="96"/>
      <c r="Q132" s="96"/>
      <c r="R132" s="574"/>
      <c r="S132" s="574"/>
      <c r="T132" s="574"/>
      <c r="U132" s="96"/>
      <c r="V132" s="96"/>
      <c r="W132" s="96"/>
      <c r="X132" s="96"/>
      <c r="Y132" s="96"/>
      <c r="Z132" s="96"/>
    </row>
    <row r="133" spans="1:26" ht="15.75" customHeight="1">
      <c r="A133" s="96"/>
      <c r="B133" s="96"/>
      <c r="C133" s="574"/>
      <c r="D133" s="96"/>
      <c r="E133" s="96"/>
      <c r="F133" s="574"/>
      <c r="G133" s="96"/>
      <c r="H133" s="574"/>
      <c r="I133" s="96"/>
      <c r="J133" s="96"/>
      <c r="K133" s="96"/>
      <c r="L133" s="96"/>
      <c r="M133" s="574"/>
      <c r="N133" s="574"/>
      <c r="O133" s="574"/>
      <c r="P133" s="96"/>
      <c r="Q133" s="96"/>
      <c r="R133" s="574"/>
      <c r="S133" s="574"/>
      <c r="T133" s="574"/>
      <c r="U133" s="96"/>
      <c r="V133" s="96"/>
      <c r="W133" s="96"/>
      <c r="X133" s="96"/>
      <c r="Y133" s="96"/>
      <c r="Z133" s="96"/>
    </row>
    <row r="134" spans="1:26" ht="15.75" customHeight="1">
      <c r="A134" s="96"/>
      <c r="B134" s="96"/>
      <c r="C134" s="574"/>
      <c r="D134" s="96"/>
      <c r="E134" s="96"/>
      <c r="F134" s="574"/>
      <c r="G134" s="96"/>
      <c r="H134" s="574"/>
      <c r="I134" s="96"/>
      <c r="J134" s="96"/>
      <c r="K134" s="96"/>
      <c r="L134" s="96"/>
      <c r="M134" s="574"/>
      <c r="N134" s="574"/>
      <c r="O134" s="574"/>
      <c r="P134" s="96"/>
      <c r="Q134" s="96"/>
      <c r="R134" s="574"/>
      <c r="S134" s="574"/>
      <c r="T134" s="574"/>
      <c r="U134" s="96"/>
      <c r="V134" s="96"/>
      <c r="W134" s="96"/>
      <c r="X134" s="96"/>
      <c r="Y134" s="96"/>
      <c r="Z134" s="96"/>
    </row>
    <row r="135" spans="1:26" ht="15.75" customHeight="1">
      <c r="A135" s="96"/>
      <c r="B135" s="96"/>
      <c r="C135" s="96"/>
      <c r="D135" s="96"/>
      <c r="E135" s="96"/>
      <c r="F135" s="96"/>
      <c r="G135" s="96"/>
      <c r="H135" s="574"/>
      <c r="I135" s="2228"/>
      <c r="J135" s="2228"/>
      <c r="K135" s="2228"/>
      <c r="L135" s="2228"/>
      <c r="M135" s="574"/>
      <c r="N135" s="574"/>
      <c r="O135" s="2228"/>
      <c r="P135" s="2228"/>
      <c r="Q135" s="2228"/>
      <c r="R135" s="2228"/>
      <c r="S135" s="574"/>
      <c r="T135" s="574"/>
      <c r="U135" s="2228"/>
      <c r="V135" s="2228"/>
      <c r="W135" s="2228"/>
      <c r="X135" s="2228"/>
      <c r="Y135" s="96"/>
      <c r="Z135" s="96"/>
    </row>
    <row r="136" spans="1:26" ht="15.75" customHeight="1">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row>
    <row r="137" spans="1:26" ht="15.75" customHeight="1">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row>
    <row r="138" spans="1:26" ht="15.75" customHeight="1">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row>
    <row r="139" spans="1:26" ht="15.75" customHeight="1">
      <c r="A139" s="96"/>
      <c r="B139" s="96"/>
      <c r="C139" s="96"/>
      <c r="D139" s="96"/>
      <c r="E139" s="96"/>
      <c r="F139" s="96"/>
      <c r="G139" s="96"/>
      <c r="H139" s="96"/>
      <c r="I139" s="2223"/>
      <c r="J139" s="2223"/>
      <c r="K139" s="2223"/>
      <c r="L139" s="2223"/>
      <c r="M139" s="2223"/>
      <c r="N139" s="574"/>
      <c r="O139" s="96"/>
      <c r="P139" s="96"/>
      <c r="Q139" s="96"/>
      <c r="R139" s="96"/>
      <c r="S139" s="96"/>
      <c r="T139" s="96"/>
      <c r="U139" s="96"/>
      <c r="V139" s="96"/>
      <c r="W139" s="96"/>
      <c r="X139" s="96"/>
      <c r="Y139" s="96"/>
      <c r="Z139" s="96"/>
    </row>
    <row r="140" spans="1:26" ht="15.75" customHeight="1">
      <c r="A140" s="96"/>
      <c r="B140" s="96"/>
      <c r="C140" s="96"/>
      <c r="D140" s="96"/>
      <c r="E140" s="96"/>
      <c r="F140" s="96"/>
      <c r="G140" s="96"/>
      <c r="H140" s="96"/>
      <c r="I140" s="96"/>
      <c r="J140" s="96"/>
      <c r="K140" s="2227"/>
      <c r="L140" s="2227"/>
      <c r="M140" s="2227"/>
      <c r="N140" s="2227"/>
      <c r="O140" s="2227"/>
      <c r="P140" s="2227"/>
      <c r="Q140" s="96"/>
      <c r="R140" s="96"/>
      <c r="S140" s="96"/>
      <c r="T140" s="96"/>
      <c r="U140" s="96"/>
      <c r="V140" s="96"/>
      <c r="W140" s="96"/>
      <c r="X140" s="96"/>
      <c r="Y140" s="96"/>
      <c r="Z140" s="96"/>
    </row>
    <row r="141" spans="1:26" ht="15.75" customHeight="1">
      <c r="A141" s="96"/>
      <c r="B141" s="96"/>
      <c r="C141" s="96"/>
      <c r="D141" s="96"/>
      <c r="E141" s="96"/>
      <c r="F141" s="96"/>
      <c r="G141" s="96"/>
      <c r="H141" s="2230"/>
      <c r="I141" s="2230"/>
      <c r="J141" s="2230"/>
      <c r="K141" s="2230"/>
      <c r="L141" s="2230"/>
      <c r="M141" s="2230"/>
      <c r="N141" s="2230"/>
      <c r="O141" s="2230"/>
      <c r="P141" s="2230"/>
      <c r="Q141" s="2230"/>
      <c r="R141" s="2230"/>
      <c r="S141" s="2230"/>
      <c r="T141" s="2230"/>
      <c r="U141" s="2230"/>
      <c r="V141" s="2230"/>
      <c r="W141" s="2230"/>
      <c r="X141" s="2230"/>
      <c r="Y141" s="2230"/>
      <c r="Z141" s="2230"/>
    </row>
    <row r="142" spans="1:26">
      <c r="H142" s="2231"/>
      <c r="I142" s="2231"/>
      <c r="J142" s="2231"/>
      <c r="K142" s="2231"/>
      <c r="L142" s="2231"/>
      <c r="M142" s="2231"/>
      <c r="N142" s="2231"/>
      <c r="O142" s="2231"/>
      <c r="P142" s="2231"/>
      <c r="Q142" s="2231"/>
      <c r="R142" s="2231"/>
      <c r="S142" s="2231"/>
      <c r="T142" s="2231"/>
      <c r="U142" s="2231"/>
      <c r="V142" s="2231"/>
      <c r="W142" s="2231"/>
      <c r="X142" s="2231"/>
      <c r="Y142" s="2231"/>
      <c r="Z142" s="2231"/>
    </row>
    <row r="143" spans="1:26" ht="13.5" customHeight="1">
      <c r="A143" s="96"/>
      <c r="B143" s="96"/>
      <c r="C143" s="96"/>
      <c r="D143" s="96"/>
      <c r="E143" s="2230"/>
      <c r="F143" s="2230"/>
      <c r="G143" s="2230"/>
      <c r="H143" s="2230"/>
      <c r="I143" s="2230"/>
      <c r="J143" s="2230"/>
      <c r="K143" s="2230"/>
      <c r="L143" s="2230"/>
      <c r="M143" s="2230"/>
      <c r="N143" s="2230"/>
      <c r="O143" s="2230"/>
      <c r="P143" s="2230"/>
      <c r="Q143" s="2230"/>
      <c r="R143" s="2230"/>
      <c r="S143" s="2230"/>
      <c r="T143" s="2230"/>
      <c r="U143" s="2230"/>
      <c r="V143" s="2230"/>
      <c r="W143" s="2230"/>
      <c r="X143" s="2230"/>
      <c r="Y143" s="2230"/>
      <c r="Z143" s="2230"/>
    </row>
    <row r="144" spans="1:26">
      <c r="A144" s="96"/>
      <c r="B144" s="96"/>
      <c r="C144" s="96"/>
      <c r="D144" s="96"/>
      <c r="E144" s="2232"/>
      <c r="F144" s="2232"/>
      <c r="G144" s="2232"/>
      <c r="H144" s="2232"/>
      <c r="I144" s="2232"/>
      <c r="J144" s="2232"/>
      <c r="K144" s="2232"/>
      <c r="L144" s="2232"/>
      <c r="M144" s="2232"/>
      <c r="N144" s="2232"/>
      <c r="O144" s="2232"/>
      <c r="P144" s="2232"/>
      <c r="Q144" s="2232"/>
      <c r="R144" s="2232"/>
      <c r="S144" s="2232"/>
      <c r="T144" s="2232"/>
      <c r="U144" s="2232"/>
      <c r="V144" s="2232"/>
      <c r="W144" s="2232"/>
      <c r="X144" s="2232"/>
      <c r="Y144" s="2232"/>
      <c r="Z144" s="2232"/>
    </row>
    <row r="145" spans="1:27">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row>
    <row r="146" spans="1:27" ht="15.75" customHeight="1">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row>
    <row r="147" spans="1:27" ht="15.75" customHeight="1">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row>
    <row r="148" spans="1:27" ht="18.75" customHeight="1">
      <c r="A148" s="2227"/>
      <c r="B148" s="2227"/>
      <c r="C148" s="2227"/>
      <c r="D148" s="2227"/>
      <c r="E148" s="2227"/>
      <c r="F148" s="2227"/>
      <c r="G148" s="2227"/>
      <c r="H148" s="2227"/>
      <c r="I148" s="2227"/>
      <c r="J148" s="2227"/>
      <c r="K148" s="2227"/>
      <c r="L148" s="2227"/>
      <c r="M148" s="2227"/>
      <c r="N148" s="2227"/>
      <c r="O148" s="2227"/>
      <c r="P148" s="2227"/>
      <c r="Q148" s="2227"/>
      <c r="R148" s="2227"/>
      <c r="S148" s="2227"/>
      <c r="T148" s="2227"/>
      <c r="U148" s="2227"/>
      <c r="V148" s="2227"/>
      <c r="W148" s="2227"/>
      <c r="X148" s="2227"/>
      <c r="Y148" s="2227"/>
      <c r="Z148" s="2227"/>
      <c r="AA148" s="89"/>
    </row>
    <row r="149" spans="1:27" ht="15.75" customHeight="1">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89"/>
    </row>
    <row r="150" spans="1:27" ht="15.75" customHeight="1">
      <c r="A150" s="96"/>
      <c r="B150" s="96"/>
      <c r="C150" s="96"/>
      <c r="D150" s="96"/>
      <c r="E150" s="96"/>
      <c r="F150" s="89"/>
      <c r="G150" s="96"/>
      <c r="H150" s="96"/>
      <c r="I150" s="96"/>
      <c r="J150" s="96"/>
      <c r="K150" s="96"/>
      <c r="L150" s="96"/>
      <c r="M150" s="96"/>
      <c r="N150" s="96"/>
      <c r="O150" s="96"/>
      <c r="P150" s="96"/>
      <c r="Q150" s="96"/>
      <c r="R150" s="96"/>
      <c r="S150" s="96"/>
      <c r="T150" s="96"/>
      <c r="U150" s="96"/>
      <c r="V150" s="96"/>
      <c r="W150" s="96"/>
      <c r="X150" s="96"/>
      <c r="Y150" s="96"/>
      <c r="Z150" s="96"/>
      <c r="AA150" s="89"/>
    </row>
    <row r="151" spans="1:27" ht="15.75" customHeight="1">
      <c r="A151" s="96"/>
      <c r="B151" s="96"/>
      <c r="C151" s="96"/>
      <c r="D151" s="96"/>
      <c r="E151" s="96"/>
      <c r="F151" s="89"/>
      <c r="G151" s="89"/>
      <c r="H151" s="96"/>
      <c r="I151" s="96"/>
      <c r="J151" s="96"/>
      <c r="K151" s="89"/>
      <c r="L151" s="96"/>
      <c r="M151" s="96"/>
      <c r="N151" s="96"/>
      <c r="O151" s="96"/>
      <c r="P151" s="96"/>
      <c r="Q151" s="96"/>
      <c r="R151" s="96"/>
      <c r="S151" s="96"/>
      <c r="T151" s="96"/>
      <c r="U151" s="96"/>
      <c r="V151" s="96"/>
      <c r="W151" s="96"/>
      <c r="X151" s="96"/>
      <c r="Y151" s="96"/>
      <c r="Z151" s="96"/>
      <c r="AA151" s="89"/>
    </row>
    <row r="152" spans="1:27" ht="15.75" customHeight="1">
      <c r="A152" s="96"/>
      <c r="B152" s="96"/>
      <c r="C152" s="96"/>
      <c r="D152" s="96"/>
      <c r="E152" s="96"/>
      <c r="F152" s="96"/>
      <c r="G152" s="96"/>
      <c r="H152" s="96"/>
      <c r="I152" s="2223"/>
      <c r="J152" s="2223"/>
      <c r="K152" s="2223"/>
      <c r="L152" s="2223"/>
      <c r="M152" s="577"/>
      <c r="N152" s="96"/>
      <c r="O152" s="96"/>
      <c r="P152" s="96"/>
      <c r="Q152" s="96"/>
      <c r="R152" s="96"/>
      <c r="S152" s="96"/>
      <c r="T152" s="96"/>
      <c r="U152" s="96"/>
      <c r="V152" s="96"/>
      <c r="W152" s="96"/>
      <c r="X152" s="96"/>
      <c r="Y152" s="96"/>
      <c r="Z152" s="96"/>
      <c r="AA152" s="89"/>
    </row>
    <row r="153" spans="1:27" ht="15.75" customHeight="1">
      <c r="A153" s="96"/>
      <c r="B153" s="96"/>
      <c r="C153" s="96"/>
      <c r="D153" s="96"/>
      <c r="E153" s="96"/>
      <c r="F153" s="96"/>
      <c r="G153" s="96"/>
      <c r="H153" s="96"/>
      <c r="I153" s="2223"/>
      <c r="J153" s="2223"/>
      <c r="K153" s="2223"/>
      <c r="L153" s="2223"/>
      <c r="M153" s="577"/>
      <c r="N153" s="96"/>
      <c r="O153" s="96"/>
      <c r="P153" s="96"/>
      <c r="Q153" s="96"/>
      <c r="R153" s="96"/>
      <c r="S153" s="96"/>
      <c r="T153" s="96"/>
      <c r="U153" s="96"/>
      <c r="V153" s="96"/>
      <c r="W153" s="96"/>
      <c r="X153" s="96"/>
      <c r="Y153" s="96"/>
      <c r="Z153" s="96"/>
      <c r="AA153" s="89"/>
    </row>
    <row r="154" spans="1:27" ht="15.75" customHeight="1">
      <c r="A154" s="96"/>
      <c r="B154" s="96"/>
      <c r="C154" s="96"/>
      <c r="D154" s="96"/>
      <c r="E154" s="96"/>
      <c r="F154" s="96"/>
      <c r="G154" s="96"/>
      <c r="H154" s="96"/>
      <c r="I154" s="2223"/>
      <c r="J154" s="2223"/>
      <c r="K154" s="2223"/>
      <c r="L154" s="2223"/>
      <c r="M154" s="577"/>
      <c r="N154" s="96"/>
      <c r="O154" s="96"/>
      <c r="P154" s="96"/>
      <c r="Q154" s="96"/>
      <c r="R154" s="96"/>
      <c r="S154" s="96"/>
      <c r="T154" s="96"/>
      <c r="U154" s="96"/>
      <c r="V154" s="96"/>
      <c r="W154" s="96"/>
      <c r="X154" s="96"/>
      <c r="Y154" s="96"/>
      <c r="Z154" s="96"/>
      <c r="AA154" s="89"/>
    </row>
    <row r="155" spans="1:27" ht="15.75" customHeight="1">
      <c r="A155" s="96"/>
      <c r="B155" s="96"/>
      <c r="C155" s="96"/>
      <c r="D155" s="96"/>
      <c r="E155" s="96"/>
      <c r="F155" s="96"/>
      <c r="G155" s="96"/>
      <c r="H155" s="96"/>
      <c r="I155" s="2223"/>
      <c r="J155" s="2223"/>
      <c r="K155" s="2223"/>
      <c r="L155" s="2223"/>
      <c r="M155" s="577"/>
      <c r="N155" s="96"/>
      <c r="O155" s="96"/>
      <c r="P155" s="96"/>
      <c r="Q155" s="96"/>
      <c r="R155" s="96"/>
      <c r="S155" s="96"/>
      <c r="T155" s="96"/>
      <c r="U155" s="96"/>
      <c r="V155" s="96"/>
      <c r="W155" s="96"/>
      <c r="X155" s="96"/>
      <c r="Y155" s="96"/>
      <c r="Z155" s="96"/>
      <c r="AA155" s="89"/>
    </row>
    <row r="156" spans="1:27" ht="15.75" customHeight="1">
      <c r="A156" s="96"/>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89"/>
    </row>
    <row r="157" spans="1:27" ht="15.75" customHeight="1">
      <c r="A157" s="96"/>
      <c r="B157" s="96"/>
      <c r="C157" s="2227"/>
      <c r="D157" s="2227"/>
      <c r="E157" s="2227"/>
      <c r="F157" s="2227"/>
      <c r="G157" s="574"/>
      <c r="H157" s="2227"/>
      <c r="I157" s="2227"/>
      <c r="J157" s="2227"/>
      <c r="K157" s="2227"/>
      <c r="L157" s="2227"/>
      <c r="M157" s="2227"/>
      <c r="N157" s="2227"/>
      <c r="O157" s="2227"/>
      <c r="P157" s="2227"/>
      <c r="Q157" s="2227"/>
      <c r="R157" s="2227"/>
      <c r="S157" s="2227"/>
      <c r="T157" s="2227"/>
      <c r="U157" s="574"/>
      <c r="V157" s="574"/>
      <c r="W157" s="2227"/>
      <c r="X157" s="2227"/>
      <c r="Y157" s="2227"/>
      <c r="Z157" s="96"/>
      <c r="AA157" s="89"/>
    </row>
    <row r="158" spans="1:27" ht="15.75" customHeight="1">
      <c r="A158" s="96"/>
      <c r="B158" s="96"/>
      <c r="C158" s="574"/>
      <c r="D158" s="2225"/>
      <c r="E158" s="2225"/>
      <c r="F158" s="574"/>
      <c r="G158" s="574"/>
      <c r="H158" s="96"/>
      <c r="I158" s="96"/>
      <c r="J158" s="96"/>
      <c r="K158" s="89"/>
      <c r="L158" s="96"/>
      <c r="M158" s="96"/>
      <c r="N158" s="96"/>
      <c r="O158" s="96"/>
      <c r="P158" s="96"/>
      <c r="Q158" s="89"/>
      <c r="R158" s="89"/>
      <c r="S158" s="89"/>
      <c r="T158" s="89"/>
      <c r="U158" s="574"/>
      <c r="V158" s="574"/>
      <c r="W158" s="2226"/>
      <c r="X158" s="2226"/>
      <c r="Y158" s="2226"/>
      <c r="Z158" s="96"/>
      <c r="AA158" s="89"/>
    </row>
    <row r="159" spans="1:27" ht="15.75" customHeight="1">
      <c r="A159" s="96"/>
      <c r="B159" s="96"/>
      <c r="C159" s="574"/>
      <c r="D159" s="2225"/>
      <c r="E159" s="2225"/>
      <c r="F159" s="574"/>
      <c r="G159" s="574"/>
      <c r="H159" s="96"/>
      <c r="I159" s="96"/>
      <c r="J159" s="96"/>
      <c r="K159" s="89"/>
      <c r="L159" s="96"/>
      <c r="M159" s="96"/>
      <c r="N159" s="96"/>
      <c r="O159" s="96"/>
      <c r="P159" s="96"/>
      <c r="Q159" s="89"/>
      <c r="R159" s="89"/>
      <c r="S159" s="89"/>
      <c r="T159" s="89"/>
      <c r="U159" s="574"/>
      <c r="V159" s="574"/>
      <c r="W159" s="2226"/>
      <c r="X159" s="2226"/>
      <c r="Y159" s="2226"/>
      <c r="Z159" s="96"/>
      <c r="AA159" s="89"/>
    </row>
    <row r="160" spans="1:27" ht="15.75" customHeight="1">
      <c r="A160" s="96"/>
      <c r="B160" s="96"/>
      <c r="C160" s="574"/>
      <c r="D160" s="2225"/>
      <c r="E160" s="2225"/>
      <c r="F160" s="574"/>
      <c r="G160" s="574"/>
      <c r="H160" s="96"/>
      <c r="I160" s="96"/>
      <c r="J160" s="96"/>
      <c r="K160" s="89"/>
      <c r="L160" s="96"/>
      <c r="M160" s="96"/>
      <c r="N160" s="96"/>
      <c r="O160" s="96"/>
      <c r="P160" s="96"/>
      <c r="Q160" s="89"/>
      <c r="R160" s="89"/>
      <c r="S160" s="89"/>
      <c r="T160" s="89"/>
      <c r="U160" s="574"/>
      <c r="V160" s="574"/>
      <c r="W160" s="2226"/>
      <c r="X160" s="2226"/>
      <c r="Y160" s="2226"/>
      <c r="Z160" s="96"/>
      <c r="AA160" s="89"/>
    </row>
    <row r="161" spans="1:27" ht="15.75" customHeight="1">
      <c r="A161" s="96"/>
      <c r="B161" s="96"/>
      <c r="C161" s="574"/>
      <c r="D161" s="2225"/>
      <c r="E161" s="2225"/>
      <c r="F161" s="574"/>
      <c r="G161" s="574"/>
      <c r="H161" s="96"/>
      <c r="I161" s="96"/>
      <c r="J161" s="96"/>
      <c r="K161" s="89"/>
      <c r="L161" s="96"/>
      <c r="M161" s="96"/>
      <c r="N161" s="96"/>
      <c r="O161" s="96"/>
      <c r="P161" s="96"/>
      <c r="Q161" s="89"/>
      <c r="R161" s="89"/>
      <c r="S161" s="89"/>
      <c r="T161" s="89"/>
      <c r="U161" s="574"/>
      <c r="V161" s="574"/>
      <c r="W161" s="2226"/>
      <c r="X161" s="2226"/>
      <c r="Y161" s="2226"/>
      <c r="Z161" s="96"/>
      <c r="AA161" s="89"/>
    </row>
    <row r="162" spans="1:27" ht="15.75" customHeight="1">
      <c r="A162" s="96"/>
      <c r="B162" s="96"/>
      <c r="C162" s="574"/>
      <c r="D162" s="2225"/>
      <c r="E162" s="2225"/>
      <c r="F162" s="574"/>
      <c r="G162" s="574"/>
      <c r="H162" s="96"/>
      <c r="I162" s="96"/>
      <c r="J162" s="96"/>
      <c r="K162" s="89"/>
      <c r="L162" s="96"/>
      <c r="M162" s="96"/>
      <c r="N162" s="96"/>
      <c r="O162" s="96"/>
      <c r="P162" s="96"/>
      <c r="Q162" s="89"/>
      <c r="R162" s="89"/>
      <c r="S162" s="89"/>
      <c r="T162" s="89"/>
      <c r="U162" s="574"/>
      <c r="V162" s="574"/>
      <c r="W162" s="2226"/>
      <c r="X162" s="2226"/>
      <c r="Y162" s="2226"/>
      <c r="Z162" s="96"/>
      <c r="AA162" s="89"/>
    </row>
    <row r="163" spans="1:27" ht="15.75" customHeight="1">
      <c r="A163" s="96"/>
      <c r="B163" s="96"/>
      <c r="C163" s="574"/>
      <c r="D163" s="2225"/>
      <c r="E163" s="2225"/>
      <c r="F163" s="574"/>
      <c r="G163" s="574"/>
      <c r="H163" s="96"/>
      <c r="I163" s="96"/>
      <c r="J163" s="96"/>
      <c r="K163" s="89"/>
      <c r="L163" s="96"/>
      <c r="M163" s="96"/>
      <c r="N163" s="96"/>
      <c r="O163" s="96"/>
      <c r="P163" s="96"/>
      <c r="Q163" s="89"/>
      <c r="R163" s="89"/>
      <c r="S163" s="89"/>
      <c r="T163" s="89"/>
      <c r="U163" s="574"/>
      <c r="V163" s="574"/>
      <c r="W163" s="2226"/>
      <c r="X163" s="2226"/>
      <c r="Y163" s="2226"/>
      <c r="Z163" s="96"/>
      <c r="AA163" s="89"/>
    </row>
    <row r="164" spans="1:27" ht="15.75" customHeight="1">
      <c r="A164" s="96"/>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c r="AA164" s="89"/>
    </row>
    <row r="165" spans="1:27" ht="15.75" customHeight="1">
      <c r="A165" s="96"/>
      <c r="B165" s="96"/>
      <c r="C165" s="96"/>
      <c r="D165" s="96"/>
      <c r="E165" s="2224"/>
      <c r="F165" s="2224"/>
      <c r="G165" s="2224"/>
      <c r="H165" s="2224"/>
      <c r="I165" s="2224"/>
      <c r="J165" s="2224"/>
      <c r="K165" s="2224"/>
      <c r="L165" s="2224"/>
      <c r="M165" s="2224"/>
      <c r="N165" s="2224"/>
      <c r="O165" s="2224"/>
      <c r="P165" s="2224"/>
      <c r="Q165" s="2224"/>
      <c r="R165" s="2224"/>
      <c r="S165" s="2224"/>
      <c r="T165" s="2224"/>
      <c r="U165" s="2224"/>
      <c r="V165" s="2224"/>
      <c r="W165" s="2224"/>
      <c r="X165" s="2224"/>
      <c r="Y165" s="2224"/>
      <c r="Z165" s="2224"/>
      <c r="AA165" s="89"/>
    </row>
    <row r="166" spans="1:27" ht="15.75" customHeight="1">
      <c r="A166" s="96"/>
      <c r="B166" s="96"/>
      <c r="C166" s="96"/>
      <c r="D166" s="96"/>
      <c r="E166" s="2224"/>
      <c r="F166" s="2224"/>
      <c r="G166" s="2224"/>
      <c r="H166" s="2224"/>
      <c r="I166" s="2224"/>
      <c r="J166" s="2224"/>
      <c r="K166" s="2224"/>
      <c r="L166" s="2224"/>
      <c r="M166" s="2224"/>
      <c r="N166" s="2224"/>
      <c r="O166" s="2224"/>
      <c r="P166" s="2224"/>
      <c r="Q166" s="2224"/>
      <c r="R166" s="2224"/>
      <c r="S166" s="2224"/>
      <c r="T166" s="2224"/>
      <c r="U166" s="2224"/>
      <c r="V166" s="2224"/>
      <c r="W166" s="2224"/>
      <c r="X166" s="2224"/>
      <c r="Y166" s="2224"/>
      <c r="Z166" s="2224"/>
      <c r="AA166" s="89"/>
    </row>
    <row r="167" spans="1:27" ht="15.75" customHeight="1">
      <c r="A167" s="96"/>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c r="AA167" s="89"/>
    </row>
    <row r="168" spans="1:27" ht="15.75" customHeight="1">
      <c r="A168" s="96"/>
      <c r="B168" s="96"/>
      <c r="C168" s="96"/>
      <c r="D168" s="96"/>
      <c r="E168" s="2224"/>
      <c r="F168" s="2224"/>
      <c r="G168" s="2224"/>
      <c r="H168" s="2224"/>
      <c r="I168" s="2224"/>
      <c r="J168" s="2224"/>
      <c r="K168" s="2224"/>
      <c r="L168" s="2224"/>
      <c r="M168" s="2224"/>
      <c r="N168" s="2224"/>
      <c r="O168" s="2224"/>
      <c r="P168" s="2224"/>
      <c r="Q168" s="2224"/>
      <c r="R168" s="2224"/>
      <c r="S168" s="2224"/>
      <c r="T168" s="2224"/>
      <c r="U168" s="2224"/>
      <c r="V168" s="2224"/>
      <c r="W168" s="2224"/>
      <c r="X168" s="2224"/>
      <c r="Y168" s="2224"/>
      <c r="Z168" s="2224"/>
      <c r="AA168" s="89"/>
    </row>
    <row r="169" spans="1:27" ht="15.75" customHeight="1">
      <c r="A169" s="96"/>
      <c r="B169" s="96"/>
      <c r="C169" s="96"/>
      <c r="D169" s="96"/>
      <c r="E169" s="2224"/>
      <c r="F169" s="2224"/>
      <c r="G169" s="2224"/>
      <c r="H169" s="2224"/>
      <c r="I169" s="2224"/>
      <c r="J169" s="2224"/>
      <c r="K169" s="2224"/>
      <c r="L169" s="2224"/>
      <c r="M169" s="2224"/>
      <c r="N169" s="2224"/>
      <c r="O169" s="2224"/>
      <c r="P169" s="2224"/>
      <c r="Q169" s="2224"/>
      <c r="R169" s="2224"/>
      <c r="S169" s="2224"/>
      <c r="T169" s="2224"/>
      <c r="U169" s="2224"/>
      <c r="V169" s="2224"/>
      <c r="W169" s="2224"/>
      <c r="X169" s="2224"/>
      <c r="Y169" s="2224"/>
      <c r="Z169" s="2224"/>
      <c r="AA169" s="89"/>
    </row>
    <row r="170" spans="1:27"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89"/>
    </row>
    <row r="171" spans="1:27" ht="15.75" customHeight="1">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row>
    <row r="172" spans="1:27" ht="15.75" customHeight="1">
      <c r="A172" s="285"/>
      <c r="B172" s="285"/>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row>
    <row r="173" spans="1:27" ht="15.75" customHeight="1">
      <c r="A173" s="285"/>
      <c r="B173" s="285"/>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row>
    <row r="174" spans="1:27" ht="18.75" customHeight="1">
      <c r="A174" s="2227"/>
      <c r="B174" s="2227"/>
      <c r="C174" s="2227"/>
      <c r="D174" s="2227"/>
      <c r="E174" s="2227"/>
      <c r="F174" s="2227"/>
      <c r="G174" s="2227"/>
      <c r="H174" s="2227"/>
      <c r="I174" s="2227"/>
      <c r="J174" s="2227"/>
      <c r="K174" s="2227"/>
      <c r="L174" s="2227"/>
      <c r="M174" s="2227"/>
      <c r="N174" s="2227"/>
      <c r="O174" s="2227"/>
      <c r="P174" s="2227"/>
      <c r="Q174" s="2227"/>
      <c r="R174" s="2227"/>
      <c r="S174" s="2227"/>
      <c r="T174" s="2227"/>
      <c r="U174" s="2227"/>
      <c r="V174" s="2227"/>
      <c r="W174" s="2227"/>
      <c r="X174" s="2227"/>
      <c r="Y174" s="2227"/>
      <c r="Z174" s="2227"/>
      <c r="AA174" s="89"/>
    </row>
    <row r="175" spans="1:27" ht="15.75" customHeight="1">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89"/>
    </row>
    <row r="176" spans="1:27" ht="15.75" customHeight="1">
      <c r="A176" s="96"/>
      <c r="B176" s="96"/>
      <c r="C176" s="96"/>
      <c r="D176" s="96"/>
      <c r="E176" s="96"/>
      <c r="F176" s="89"/>
      <c r="G176" s="96"/>
      <c r="H176" s="96"/>
      <c r="I176" s="96"/>
      <c r="J176" s="96"/>
      <c r="K176" s="96"/>
      <c r="L176" s="96"/>
      <c r="M176" s="96"/>
      <c r="N176" s="96"/>
      <c r="O176" s="96"/>
      <c r="P176" s="96"/>
      <c r="Q176" s="96"/>
      <c r="R176" s="96"/>
      <c r="S176" s="96"/>
      <c r="T176" s="96"/>
      <c r="U176" s="96"/>
      <c r="V176" s="96"/>
      <c r="W176" s="96"/>
      <c r="X176" s="96"/>
      <c r="Y176" s="96"/>
      <c r="Z176" s="96"/>
      <c r="AA176" s="89"/>
    </row>
    <row r="177" spans="1:27" ht="15.75" customHeight="1">
      <c r="A177" s="96"/>
      <c r="B177" s="96"/>
      <c r="C177" s="96"/>
      <c r="D177" s="96"/>
      <c r="E177" s="96"/>
      <c r="F177" s="89"/>
      <c r="G177" s="89"/>
      <c r="H177" s="96"/>
      <c r="I177" s="96"/>
      <c r="J177" s="96"/>
      <c r="K177" s="89"/>
      <c r="L177" s="96"/>
      <c r="M177" s="96"/>
      <c r="N177" s="96"/>
      <c r="O177" s="96"/>
      <c r="P177" s="96"/>
      <c r="Q177" s="96"/>
      <c r="R177" s="96"/>
      <c r="S177" s="96"/>
      <c r="T177" s="96"/>
      <c r="U177" s="96"/>
      <c r="V177" s="96"/>
      <c r="W177" s="96"/>
      <c r="X177" s="96"/>
      <c r="Y177" s="96"/>
      <c r="Z177" s="96"/>
      <c r="AA177" s="89"/>
    </row>
    <row r="178" spans="1:27" ht="15.75" customHeight="1">
      <c r="A178" s="96"/>
      <c r="B178" s="96"/>
      <c r="C178" s="96"/>
      <c r="D178" s="96"/>
      <c r="E178" s="96"/>
      <c r="F178" s="96"/>
      <c r="G178" s="96"/>
      <c r="H178" s="96"/>
      <c r="I178" s="2223"/>
      <c r="J178" s="2223"/>
      <c r="K178" s="2223"/>
      <c r="L178" s="2223"/>
      <c r="M178" s="577"/>
      <c r="N178" s="96"/>
      <c r="O178" s="96"/>
      <c r="P178" s="96"/>
      <c r="Q178" s="96"/>
      <c r="R178" s="96"/>
      <c r="S178" s="96"/>
      <c r="T178" s="96"/>
      <c r="U178" s="96"/>
      <c r="V178" s="96"/>
      <c r="W178" s="96"/>
      <c r="X178" s="96"/>
      <c r="Y178" s="96"/>
      <c r="Z178" s="96"/>
      <c r="AA178" s="89"/>
    </row>
    <row r="179" spans="1:27" ht="15.75" customHeight="1">
      <c r="A179" s="96"/>
      <c r="B179" s="96"/>
      <c r="C179" s="96"/>
      <c r="D179" s="96"/>
      <c r="E179" s="96"/>
      <c r="F179" s="96"/>
      <c r="G179" s="96"/>
      <c r="H179" s="96"/>
      <c r="I179" s="2223"/>
      <c r="J179" s="2223"/>
      <c r="K179" s="2223"/>
      <c r="L179" s="2223"/>
      <c r="M179" s="577"/>
      <c r="N179" s="96"/>
      <c r="O179" s="96"/>
      <c r="P179" s="96"/>
      <c r="Q179" s="96"/>
      <c r="R179" s="96"/>
      <c r="S179" s="96"/>
      <c r="T179" s="96"/>
      <c r="U179" s="96"/>
      <c r="V179" s="96"/>
      <c r="W179" s="96"/>
      <c r="X179" s="96"/>
      <c r="Y179" s="96"/>
      <c r="Z179" s="96"/>
      <c r="AA179" s="89"/>
    </row>
    <row r="180" spans="1:27" ht="15.75" customHeight="1">
      <c r="A180" s="96"/>
      <c r="B180" s="96"/>
      <c r="C180" s="96"/>
      <c r="D180" s="96"/>
      <c r="E180" s="96"/>
      <c r="F180" s="96"/>
      <c r="G180" s="96"/>
      <c r="H180" s="96"/>
      <c r="I180" s="2223"/>
      <c r="J180" s="2223"/>
      <c r="K180" s="2223"/>
      <c r="L180" s="2223"/>
      <c r="M180" s="577"/>
      <c r="N180" s="96"/>
      <c r="O180" s="96"/>
      <c r="P180" s="96"/>
      <c r="Q180" s="96"/>
      <c r="R180" s="96"/>
      <c r="S180" s="96"/>
      <c r="T180" s="96"/>
      <c r="U180" s="96"/>
      <c r="V180" s="96"/>
      <c r="W180" s="96"/>
      <c r="X180" s="96"/>
      <c r="Y180" s="96"/>
      <c r="Z180" s="96"/>
      <c r="AA180" s="89"/>
    </row>
    <row r="181" spans="1:27" ht="15.75" customHeight="1">
      <c r="A181" s="96"/>
      <c r="B181" s="96"/>
      <c r="C181" s="96"/>
      <c r="D181" s="96"/>
      <c r="E181" s="96"/>
      <c r="F181" s="96"/>
      <c r="G181" s="96"/>
      <c r="H181" s="96"/>
      <c r="I181" s="2223"/>
      <c r="J181" s="2223"/>
      <c r="K181" s="2223"/>
      <c r="L181" s="2223"/>
      <c r="M181" s="577"/>
      <c r="N181" s="96"/>
      <c r="O181" s="96"/>
      <c r="P181" s="96"/>
      <c r="Q181" s="96"/>
      <c r="R181" s="96"/>
      <c r="S181" s="96"/>
      <c r="T181" s="96"/>
      <c r="U181" s="96"/>
      <c r="V181" s="96"/>
      <c r="W181" s="96"/>
      <c r="X181" s="96"/>
      <c r="Y181" s="96"/>
      <c r="Z181" s="96"/>
      <c r="AA181" s="89"/>
    </row>
    <row r="182" spans="1:27" ht="15.75" customHeight="1">
      <c r="A182" s="96"/>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89"/>
    </row>
    <row r="183" spans="1:27" ht="15.75" customHeight="1">
      <c r="A183" s="96"/>
      <c r="B183" s="96"/>
      <c r="C183" s="2227"/>
      <c r="D183" s="2227"/>
      <c r="E183" s="2227"/>
      <c r="F183" s="2227"/>
      <c r="G183" s="574"/>
      <c r="H183" s="2227"/>
      <c r="I183" s="2227"/>
      <c r="J183" s="2227"/>
      <c r="K183" s="2227"/>
      <c r="L183" s="2227"/>
      <c r="M183" s="2227"/>
      <c r="N183" s="2227"/>
      <c r="O183" s="2227"/>
      <c r="P183" s="2227"/>
      <c r="Q183" s="2227"/>
      <c r="R183" s="2227"/>
      <c r="S183" s="2227"/>
      <c r="T183" s="2227"/>
      <c r="U183" s="574"/>
      <c r="V183" s="574"/>
      <c r="W183" s="2227"/>
      <c r="X183" s="2227"/>
      <c r="Y183" s="2227"/>
      <c r="Z183" s="96"/>
      <c r="AA183" s="89"/>
    </row>
    <row r="184" spans="1:27" ht="15.75" customHeight="1">
      <c r="A184" s="96"/>
      <c r="B184" s="96"/>
      <c r="C184" s="574"/>
      <c r="D184" s="2225"/>
      <c r="E184" s="2225"/>
      <c r="F184" s="574"/>
      <c r="G184" s="574"/>
      <c r="H184" s="96"/>
      <c r="I184" s="96"/>
      <c r="J184" s="96"/>
      <c r="K184" s="89"/>
      <c r="L184" s="96"/>
      <c r="M184" s="96"/>
      <c r="N184" s="96"/>
      <c r="O184" s="96"/>
      <c r="P184" s="96"/>
      <c r="Q184" s="89"/>
      <c r="R184" s="89"/>
      <c r="S184" s="89"/>
      <c r="T184" s="89"/>
      <c r="U184" s="574"/>
      <c r="V184" s="574"/>
      <c r="W184" s="2226"/>
      <c r="X184" s="2226"/>
      <c r="Y184" s="2226"/>
      <c r="Z184" s="96"/>
      <c r="AA184" s="89"/>
    </row>
    <row r="185" spans="1:27" ht="15.75" customHeight="1">
      <c r="A185" s="96"/>
      <c r="B185" s="96"/>
      <c r="C185" s="574"/>
      <c r="D185" s="2225"/>
      <c r="E185" s="2225"/>
      <c r="F185" s="574"/>
      <c r="G185" s="574"/>
      <c r="H185" s="96"/>
      <c r="I185" s="96"/>
      <c r="J185" s="96"/>
      <c r="K185" s="89"/>
      <c r="L185" s="96"/>
      <c r="M185" s="96"/>
      <c r="N185" s="96"/>
      <c r="O185" s="96"/>
      <c r="P185" s="96"/>
      <c r="Q185" s="89"/>
      <c r="R185" s="89"/>
      <c r="S185" s="89"/>
      <c r="T185" s="89"/>
      <c r="U185" s="574"/>
      <c r="V185" s="574"/>
      <c r="W185" s="2226"/>
      <c r="X185" s="2226"/>
      <c r="Y185" s="2226"/>
      <c r="Z185" s="96"/>
      <c r="AA185" s="89"/>
    </row>
    <row r="186" spans="1:27" ht="15.75" customHeight="1">
      <c r="A186" s="96"/>
      <c r="B186" s="96"/>
      <c r="C186" s="574"/>
      <c r="D186" s="2225"/>
      <c r="E186" s="2225"/>
      <c r="F186" s="574"/>
      <c r="G186" s="574"/>
      <c r="H186" s="96"/>
      <c r="I186" s="96"/>
      <c r="J186" s="96"/>
      <c r="K186" s="89"/>
      <c r="L186" s="96"/>
      <c r="M186" s="96"/>
      <c r="N186" s="96"/>
      <c r="O186" s="96"/>
      <c r="P186" s="96"/>
      <c r="Q186" s="89"/>
      <c r="R186" s="89"/>
      <c r="S186" s="89"/>
      <c r="T186" s="89"/>
      <c r="U186" s="574"/>
      <c r="V186" s="574"/>
      <c r="W186" s="2226"/>
      <c r="X186" s="2226"/>
      <c r="Y186" s="2226"/>
      <c r="Z186" s="96"/>
      <c r="AA186" s="89"/>
    </row>
    <row r="187" spans="1:27" ht="15.75" customHeight="1">
      <c r="A187" s="96"/>
      <c r="B187" s="96"/>
      <c r="C187" s="574"/>
      <c r="D187" s="2225"/>
      <c r="E187" s="2225"/>
      <c r="F187" s="574"/>
      <c r="G187" s="574"/>
      <c r="H187" s="96"/>
      <c r="I187" s="96"/>
      <c r="J187" s="96"/>
      <c r="K187" s="89"/>
      <c r="L187" s="96"/>
      <c r="M187" s="96"/>
      <c r="N187" s="96"/>
      <c r="O187" s="96"/>
      <c r="P187" s="96"/>
      <c r="Q187" s="89"/>
      <c r="R187" s="89"/>
      <c r="S187" s="89"/>
      <c r="T187" s="89"/>
      <c r="U187" s="574"/>
      <c r="V187" s="574"/>
      <c r="W187" s="2226"/>
      <c r="X187" s="2226"/>
      <c r="Y187" s="2226"/>
      <c r="Z187" s="96"/>
      <c r="AA187" s="89"/>
    </row>
    <row r="188" spans="1:27" ht="15.75" customHeight="1">
      <c r="A188" s="96"/>
      <c r="B188" s="96"/>
      <c r="C188" s="574"/>
      <c r="D188" s="2225"/>
      <c r="E188" s="2225"/>
      <c r="F188" s="574"/>
      <c r="G188" s="574"/>
      <c r="H188" s="96"/>
      <c r="I188" s="96"/>
      <c r="J188" s="96"/>
      <c r="K188" s="89"/>
      <c r="L188" s="96"/>
      <c r="M188" s="96"/>
      <c r="N188" s="96"/>
      <c r="O188" s="96"/>
      <c r="P188" s="96"/>
      <c r="Q188" s="89"/>
      <c r="R188" s="89"/>
      <c r="S188" s="89"/>
      <c r="T188" s="89"/>
      <c r="U188" s="574"/>
      <c r="V188" s="574"/>
      <c r="W188" s="2226"/>
      <c r="X188" s="2226"/>
      <c r="Y188" s="2226"/>
      <c r="Z188" s="96"/>
      <c r="AA188" s="89"/>
    </row>
    <row r="189" spans="1:27" ht="15.75" customHeight="1">
      <c r="A189" s="96"/>
      <c r="B189" s="96"/>
      <c r="C189" s="574"/>
      <c r="D189" s="2225"/>
      <c r="E189" s="2225"/>
      <c r="F189" s="574"/>
      <c r="G189" s="574"/>
      <c r="H189" s="96"/>
      <c r="I189" s="96"/>
      <c r="J189" s="96"/>
      <c r="K189" s="89"/>
      <c r="L189" s="96"/>
      <c r="M189" s="96"/>
      <c r="N189" s="96"/>
      <c r="O189" s="96"/>
      <c r="P189" s="96"/>
      <c r="Q189" s="89"/>
      <c r="R189" s="89"/>
      <c r="S189" s="89"/>
      <c r="T189" s="89"/>
      <c r="U189" s="574"/>
      <c r="V189" s="574"/>
      <c r="W189" s="2226"/>
      <c r="X189" s="2226"/>
      <c r="Y189" s="2226"/>
      <c r="Z189" s="96"/>
      <c r="AA189" s="89"/>
    </row>
    <row r="190" spans="1:27" ht="15.75" customHeight="1">
      <c r="A190" s="96"/>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c r="AA190" s="89"/>
    </row>
    <row r="191" spans="1:27" ht="15.75" customHeight="1">
      <c r="A191" s="96"/>
      <c r="B191" s="96"/>
      <c r="C191" s="96"/>
      <c r="D191" s="96"/>
      <c r="E191" s="2224"/>
      <c r="F191" s="2224"/>
      <c r="G191" s="2224"/>
      <c r="H191" s="2224"/>
      <c r="I191" s="2224"/>
      <c r="J191" s="2224"/>
      <c r="K191" s="2224"/>
      <c r="L191" s="2224"/>
      <c r="M191" s="2224"/>
      <c r="N191" s="2224"/>
      <c r="O191" s="2224"/>
      <c r="P191" s="2224"/>
      <c r="Q191" s="2224"/>
      <c r="R191" s="2224"/>
      <c r="S191" s="2224"/>
      <c r="T191" s="2224"/>
      <c r="U191" s="2224"/>
      <c r="V191" s="2224"/>
      <c r="W191" s="2224"/>
      <c r="X191" s="2224"/>
      <c r="Y191" s="2224"/>
      <c r="Z191" s="2224"/>
      <c r="AA191" s="89"/>
    </row>
    <row r="192" spans="1:27" ht="15.75" customHeight="1">
      <c r="A192" s="96"/>
      <c r="B192" s="96"/>
      <c r="C192" s="96"/>
      <c r="D192" s="96"/>
      <c r="E192" s="2224"/>
      <c r="F192" s="2224"/>
      <c r="G192" s="2224"/>
      <c r="H192" s="2224"/>
      <c r="I192" s="2224"/>
      <c r="J192" s="2224"/>
      <c r="K192" s="2224"/>
      <c r="L192" s="2224"/>
      <c r="M192" s="2224"/>
      <c r="N192" s="2224"/>
      <c r="O192" s="2224"/>
      <c r="P192" s="2224"/>
      <c r="Q192" s="2224"/>
      <c r="R192" s="2224"/>
      <c r="S192" s="2224"/>
      <c r="T192" s="2224"/>
      <c r="U192" s="2224"/>
      <c r="V192" s="2224"/>
      <c r="W192" s="2224"/>
      <c r="X192" s="2224"/>
      <c r="Y192" s="2224"/>
      <c r="Z192" s="2224"/>
      <c r="AA192" s="89"/>
    </row>
    <row r="193" spans="1:27" ht="15.75" customHeight="1">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89"/>
    </row>
    <row r="194" spans="1:27" ht="15.75" customHeight="1">
      <c r="A194" s="96"/>
      <c r="B194" s="96"/>
      <c r="C194" s="96"/>
      <c r="D194" s="96"/>
      <c r="E194" s="2224"/>
      <c r="F194" s="2224"/>
      <c r="G194" s="2224"/>
      <c r="H194" s="2224"/>
      <c r="I194" s="2224"/>
      <c r="J194" s="2224"/>
      <c r="K194" s="2224"/>
      <c r="L194" s="2224"/>
      <c r="M194" s="2224"/>
      <c r="N194" s="2224"/>
      <c r="O194" s="2224"/>
      <c r="P194" s="2224"/>
      <c r="Q194" s="2224"/>
      <c r="R194" s="2224"/>
      <c r="S194" s="2224"/>
      <c r="T194" s="2224"/>
      <c r="U194" s="2224"/>
      <c r="V194" s="2224"/>
      <c r="W194" s="2224"/>
      <c r="X194" s="2224"/>
      <c r="Y194" s="2224"/>
      <c r="Z194" s="2224"/>
      <c r="AA194" s="89"/>
    </row>
    <row r="195" spans="1:27" ht="15.75" customHeight="1">
      <c r="A195" s="96"/>
      <c r="B195" s="96"/>
      <c r="C195" s="96"/>
      <c r="D195" s="96"/>
      <c r="E195" s="2224"/>
      <c r="F195" s="2224"/>
      <c r="G195" s="2224"/>
      <c r="H195" s="2224"/>
      <c r="I195" s="2224"/>
      <c r="J195" s="2224"/>
      <c r="K195" s="2224"/>
      <c r="L195" s="2224"/>
      <c r="M195" s="2224"/>
      <c r="N195" s="2224"/>
      <c r="O195" s="2224"/>
      <c r="P195" s="2224"/>
      <c r="Q195" s="2224"/>
      <c r="R195" s="2224"/>
      <c r="S195" s="2224"/>
      <c r="T195" s="2224"/>
      <c r="U195" s="2224"/>
      <c r="V195" s="2224"/>
      <c r="W195" s="2224"/>
      <c r="X195" s="2224"/>
      <c r="Y195" s="2224"/>
      <c r="Z195" s="2224"/>
      <c r="AA195" s="89"/>
    </row>
    <row r="196" spans="1:27" ht="15.75" customHeight="1">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89"/>
    </row>
    <row r="202" spans="1:27" ht="18.75" customHeight="1">
      <c r="A202" s="2227"/>
      <c r="B202" s="2227"/>
      <c r="C202" s="2227"/>
      <c r="D202" s="2227"/>
      <c r="E202" s="2227"/>
      <c r="F202" s="2227"/>
      <c r="G202" s="2227"/>
      <c r="H202" s="2227"/>
      <c r="I202" s="2227"/>
      <c r="J202" s="2227"/>
      <c r="K202" s="2227"/>
      <c r="L202" s="2227"/>
      <c r="M202" s="2227"/>
      <c r="N202" s="2227"/>
      <c r="O202" s="2227"/>
      <c r="P202" s="2227"/>
      <c r="Q202" s="2227"/>
      <c r="R202" s="2227"/>
      <c r="S202" s="2227"/>
      <c r="T202" s="2227"/>
      <c r="U202" s="2227"/>
      <c r="V202" s="2227"/>
      <c r="W202" s="2227"/>
      <c r="X202" s="2227"/>
      <c r="Y202" s="2227"/>
      <c r="Z202" s="2227"/>
      <c r="AA202" s="89"/>
    </row>
    <row r="203" spans="1:27" ht="15.75" customHeight="1">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89"/>
    </row>
    <row r="204" spans="1:27" ht="15.75" customHeight="1">
      <c r="A204" s="96"/>
      <c r="B204" s="96"/>
      <c r="C204" s="96"/>
      <c r="D204" s="96"/>
      <c r="E204" s="96"/>
      <c r="F204" s="89"/>
      <c r="G204" s="96"/>
      <c r="H204" s="96"/>
      <c r="I204" s="96"/>
      <c r="J204" s="96"/>
      <c r="K204" s="96"/>
      <c r="L204" s="96"/>
      <c r="M204" s="96"/>
      <c r="N204" s="96"/>
      <c r="O204" s="96"/>
      <c r="P204" s="96"/>
      <c r="Q204" s="96"/>
      <c r="R204" s="96"/>
      <c r="S204" s="96"/>
      <c r="T204" s="96"/>
      <c r="U204" s="96"/>
      <c r="V204" s="96"/>
      <c r="W204" s="96"/>
      <c r="X204" s="96"/>
      <c r="Y204" s="96"/>
      <c r="Z204" s="96"/>
      <c r="AA204" s="89"/>
    </row>
    <row r="205" spans="1:27" ht="15.75" customHeight="1">
      <c r="A205" s="96"/>
      <c r="B205" s="96"/>
      <c r="C205" s="96"/>
      <c r="D205" s="96"/>
      <c r="E205" s="96"/>
      <c r="F205" s="89"/>
      <c r="G205" s="89"/>
      <c r="H205" s="96"/>
      <c r="I205" s="96"/>
      <c r="J205" s="96"/>
      <c r="K205" s="89"/>
      <c r="L205" s="96"/>
      <c r="M205" s="96"/>
      <c r="N205" s="96"/>
      <c r="O205" s="96"/>
      <c r="P205" s="96"/>
      <c r="Q205" s="96"/>
      <c r="R205" s="96"/>
      <c r="S205" s="96"/>
      <c r="T205" s="96"/>
      <c r="U205" s="96"/>
      <c r="V205" s="96"/>
      <c r="W205" s="96"/>
      <c r="X205" s="96"/>
      <c r="Y205" s="96"/>
      <c r="Z205" s="96"/>
      <c r="AA205" s="89"/>
    </row>
    <row r="206" spans="1:27" ht="15.75" customHeight="1">
      <c r="A206" s="96"/>
      <c r="B206" s="96"/>
      <c r="C206" s="96"/>
      <c r="D206" s="96"/>
      <c r="E206" s="96"/>
      <c r="F206" s="96"/>
      <c r="G206" s="96"/>
      <c r="H206" s="96"/>
      <c r="I206" s="2223"/>
      <c r="J206" s="2223"/>
      <c r="K206" s="2223"/>
      <c r="L206" s="2223"/>
      <c r="M206" s="577"/>
      <c r="N206" s="96"/>
      <c r="O206" s="96"/>
      <c r="P206" s="96"/>
      <c r="Q206" s="96"/>
      <c r="R206" s="96"/>
      <c r="S206" s="96"/>
      <c r="T206" s="96"/>
      <c r="U206" s="96"/>
      <c r="V206" s="96"/>
      <c r="W206" s="96"/>
      <c r="X206" s="96"/>
      <c r="Y206" s="96"/>
      <c r="Z206" s="96"/>
      <c r="AA206" s="89"/>
    </row>
    <row r="207" spans="1:27" ht="15.75" customHeight="1">
      <c r="A207" s="96"/>
      <c r="B207" s="96"/>
      <c r="C207" s="96"/>
      <c r="D207" s="96"/>
      <c r="E207" s="96"/>
      <c r="F207" s="96"/>
      <c r="G207" s="96"/>
      <c r="H207" s="96"/>
      <c r="I207" s="2223"/>
      <c r="J207" s="2223"/>
      <c r="K207" s="2223"/>
      <c r="L207" s="2223"/>
      <c r="M207" s="577"/>
      <c r="N207" s="96"/>
      <c r="O207" s="96"/>
      <c r="P207" s="96"/>
      <c r="Q207" s="96"/>
      <c r="R207" s="96"/>
      <c r="S207" s="96"/>
      <c r="T207" s="96"/>
      <c r="U207" s="96"/>
      <c r="V207" s="96"/>
      <c r="W207" s="96"/>
      <c r="X207" s="96"/>
      <c r="Y207" s="96"/>
      <c r="Z207" s="96"/>
      <c r="AA207" s="89"/>
    </row>
    <row r="208" spans="1:27" ht="15.75" customHeight="1">
      <c r="A208" s="96"/>
      <c r="B208" s="96"/>
      <c r="C208" s="96"/>
      <c r="D208" s="96"/>
      <c r="E208" s="96"/>
      <c r="F208" s="96"/>
      <c r="G208" s="96"/>
      <c r="H208" s="96"/>
      <c r="I208" s="2223"/>
      <c r="J208" s="2223"/>
      <c r="K208" s="2223"/>
      <c r="L208" s="2223"/>
      <c r="M208" s="577"/>
      <c r="N208" s="96"/>
      <c r="O208" s="96"/>
      <c r="P208" s="96"/>
      <c r="Q208" s="96"/>
      <c r="R208" s="96"/>
      <c r="S208" s="96"/>
      <c r="T208" s="96"/>
      <c r="U208" s="96"/>
      <c r="V208" s="96"/>
      <c r="W208" s="96"/>
      <c r="X208" s="96"/>
      <c r="Y208" s="96"/>
      <c r="Z208" s="96"/>
      <c r="AA208" s="89"/>
    </row>
    <row r="209" spans="1:27" ht="15.75" customHeight="1">
      <c r="A209" s="96"/>
      <c r="B209" s="96"/>
      <c r="C209" s="96"/>
      <c r="D209" s="96"/>
      <c r="E209" s="96"/>
      <c r="F209" s="96"/>
      <c r="G209" s="96"/>
      <c r="H209" s="96"/>
      <c r="I209" s="2223"/>
      <c r="J209" s="2223"/>
      <c r="K209" s="2223"/>
      <c r="L209" s="2223"/>
      <c r="M209" s="577"/>
      <c r="N209" s="96"/>
      <c r="O209" s="96"/>
      <c r="P209" s="96"/>
      <c r="Q209" s="96"/>
      <c r="R209" s="96"/>
      <c r="S209" s="96"/>
      <c r="T209" s="96"/>
      <c r="U209" s="96"/>
      <c r="V209" s="96"/>
      <c r="W209" s="96"/>
      <c r="X209" s="96"/>
      <c r="Y209" s="96"/>
      <c r="Z209" s="96"/>
      <c r="AA209" s="89"/>
    </row>
    <row r="210" spans="1:27" ht="15.75" customHeight="1">
      <c r="A210" s="96"/>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89"/>
    </row>
    <row r="211" spans="1:27" ht="15.75" customHeight="1">
      <c r="A211" s="96"/>
      <c r="B211" s="96"/>
      <c r="C211" s="2227"/>
      <c r="D211" s="2227"/>
      <c r="E211" s="2227"/>
      <c r="F211" s="2227"/>
      <c r="G211" s="574"/>
      <c r="H211" s="2227"/>
      <c r="I211" s="2227"/>
      <c r="J211" s="2227"/>
      <c r="K211" s="2227"/>
      <c r="L211" s="2227"/>
      <c r="M211" s="2227"/>
      <c r="N211" s="2227"/>
      <c r="O211" s="2227"/>
      <c r="P211" s="2227"/>
      <c r="Q211" s="2227"/>
      <c r="R211" s="2227"/>
      <c r="S211" s="2227"/>
      <c r="T211" s="2227"/>
      <c r="U211" s="574"/>
      <c r="V211" s="574"/>
      <c r="W211" s="2227"/>
      <c r="X211" s="2227"/>
      <c r="Y211" s="2227"/>
      <c r="Z211" s="96"/>
      <c r="AA211" s="89"/>
    </row>
    <row r="212" spans="1:27" ht="15.75" customHeight="1">
      <c r="A212" s="96"/>
      <c r="B212" s="96"/>
      <c r="C212" s="574"/>
      <c r="D212" s="2225"/>
      <c r="E212" s="2225"/>
      <c r="F212" s="574"/>
      <c r="G212" s="574"/>
      <c r="H212" s="96"/>
      <c r="I212" s="96"/>
      <c r="J212" s="96"/>
      <c r="K212" s="89"/>
      <c r="L212" s="96"/>
      <c r="M212" s="96"/>
      <c r="N212" s="96"/>
      <c r="O212" s="96"/>
      <c r="P212" s="96"/>
      <c r="Q212" s="89"/>
      <c r="R212" s="89"/>
      <c r="S212" s="89"/>
      <c r="T212" s="89"/>
      <c r="U212" s="574"/>
      <c r="V212" s="574"/>
      <c r="W212" s="2226"/>
      <c r="X212" s="2226"/>
      <c r="Y212" s="2226"/>
      <c r="Z212" s="96"/>
      <c r="AA212" s="89"/>
    </row>
    <row r="213" spans="1:27" ht="15.75" customHeight="1">
      <c r="A213" s="96"/>
      <c r="B213" s="96"/>
      <c r="C213" s="574"/>
      <c r="D213" s="2225"/>
      <c r="E213" s="2225"/>
      <c r="F213" s="574"/>
      <c r="G213" s="574"/>
      <c r="H213" s="96"/>
      <c r="I213" s="96"/>
      <c r="J213" s="96"/>
      <c r="K213" s="89"/>
      <c r="L213" s="96"/>
      <c r="M213" s="96"/>
      <c r="N213" s="96"/>
      <c r="O213" s="96"/>
      <c r="P213" s="96"/>
      <c r="Q213" s="89"/>
      <c r="R213" s="89"/>
      <c r="S213" s="89"/>
      <c r="T213" s="89"/>
      <c r="U213" s="574"/>
      <c r="V213" s="574"/>
      <c r="W213" s="2226"/>
      <c r="X213" s="2226"/>
      <c r="Y213" s="2226"/>
      <c r="Z213" s="96"/>
      <c r="AA213" s="89"/>
    </row>
    <row r="214" spans="1:27" ht="15.75" customHeight="1">
      <c r="A214" s="96"/>
      <c r="B214" s="96"/>
      <c r="C214" s="574"/>
      <c r="D214" s="2225"/>
      <c r="E214" s="2225"/>
      <c r="F214" s="574"/>
      <c r="G214" s="574"/>
      <c r="H214" s="96"/>
      <c r="I214" s="96"/>
      <c r="J214" s="96"/>
      <c r="K214" s="89"/>
      <c r="L214" s="96"/>
      <c r="M214" s="96"/>
      <c r="N214" s="96"/>
      <c r="O214" s="96"/>
      <c r="P214" s="96"/>
      <c r="Q214" s="89"/>
      <c r="R214" s="89"/>
      <c r="S214" s="89"/>
      <c r="T214" s="89"/>
      <c r="U214" s="574"/>
      <c r="V214" s="574"/>
      <c r="W214" s="2226"/>
      <c r="X214" s="2226"/>
      <c r="Y214" s="2226"/>
      <c r="Z214" s="96"/>
      <c r="AA214" s="89"/>
    </row>
    <row r="215" spans="1:27" ht="15.75" customHeight="1">
      <c r="A215" s="96"/>
      <c r="B215" s="96"/>
      <c r="C215" s="574"/>
      <c r="D215" s="2225"/>
      <c r="E215" s="2225"/>
      <c r="F215" s="574"/>
      <c r="G215" s="574"/>
      <c r="H215" s="96"/>
      <c r="I215" s="96"/>
      <c r="J215" s="96"/>
      <c r="K215" s="89"/>
      <c r="L215" s="96"/>
      <c r="M215" s="96"/>
      <c r="N215" s="96"/>
      <c r="O215" s="96"/>
      <c r="P215" s="96"/>
      <c r="Q215" s="89"/>
      <c r="R215" s="89"/>
      <c r="S215" s="89"/>
      <c r="T215" s="89"/>
      <c r="U215" s="574"/>
      <c r="V215" s="574"/>
      <c r="W215" s="2226"/>
      <c r="X215" s="2226"/>
      <c r="Y215" s="2226"/>
      <c r="Z215" s="96"/>
      <c r="AA215" s="89"/>
    </row>
    <row r="216" spans="1:27" ht="15.75" customHeight="1">
      <c r="A216" s="96"/>
      <c r="B216" s="96"/>
      <c r="C216" s="574"/>
      <c r="D216" s="2225"/>
      <c r="E216" s="2225"/>
      <c r="F216" s="574"/>
      <c r="G216" s="574"/>
      <c r="H216" s="96"/>
      <c r="I216" s="96"/>
      <c r="J216" s="96"/>
      <c r="K216" s="89"/>
      <c r="L216" s="96"/>
      <c r="M216" s="96"/>
      <c r="N216" s="96"/>
      <c r="O216" s="96"/>
      <c r="P216" s="96"/>
      <c r="Q216" s="89"/>
      <c r="R216" s="89"/>
      <c r="S216" s="89"/>
      <c r="T216" s="89"/>
      <c r="U216" s="574"/>
      <c r="V216" s="574"/>
      <c r="W216" s="2226"/>
      <c r="X216" s="2226"/>
      <c r="Y216" s="2226"/>
      <c r="Z216" s="96"/>
      <c r="AA216" s="89"/>
    </row>
    <row r="217" spans="1:27" ht="15.75" customHeight="1">
      <c r="A217" s="96"/>
      <c r="B217" s="96"/>
      <c r="C217" s="574"/>
      <c r="D217" s="2225"/>
      <c r="E217" s="2225"/>
      <c r="F217" s="574"/>
      <c r="G217" s="574"/>
      <c r="H217" s="96"/>
      <c r="I217" s="96"/>
      <c r="J217" s="96"/>
      <c r="K217" s="89"/>
      <c r="L217" s="96"/>
      <c r="M217" s="96"/>
      <c r="N217" s="96"/>
      <c r="O217" s="96"/>
      <c r="P217" s="96"/>
      <c r="Q217" s="89"/>
      <c r="R217" s="89"/>
      <c r="S217" s="89"/>
      <c r="T217" s="89"/>
      <c r="U217" s="574"/>
      <c r="V217" s="574"/>
      <c r="W217" s="2226"/>
      <c r="X217" s="2226"/>
      <c r="Y217" s="2226"/>
      <c r="Z217" s="96"/>
      <c r="AA217" s="89"/>
    </row>
    <row r="218" spans="1:27" ht="15.75" customHeight="1">
      <c r="A218" s="96"/>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89"/>
    </row>
    <row r="219" spans="1:27" ht="15.75" customHeight="1">
      <c r="A219" s="96"/>
      <c r="B219" s="96"/>
      <c r="C219" s="96"/>
      <c r="D219" s="96"/>
      <c r="E219" s="2224"/>
      <c r="F219" s="2224"/>
      <c r="G219" s="2224"/>
      <c r="H219" s="2224"/>
      <c r="I219" s="2224"/>
      <c r="J219" s="2224"/>
      <c r="K219" s="2224"/>
      <c r="L219" s="2224"/>
      <c r="M219" s="2224"/>
      <c r="N219" s="2224"/>
      <c r="O219" s="2224"/>
      <c r="P219" s="2224"/>
      <c r="Q219" s="2224"/>
      <c r="R219" s="2224"/>
      <c r="S219" s="2224"/>
      <c r="T219" s="2224"/>
      <c r="U219" s="2224"/>
      <c r="V219" s="2224"/>
      <c r="W219" s="2224"/>
      <c r="X219" s="2224"/>
      <c r="Y219" s="2224"/>
      <c r="Z219" s="2224"/>
      <c r="AA219" s="89"/>
    </row>
    <row r="220" spans="1:27" ht="15.75" customHeight="1">
      <c r="A220" s="96"/>
      <c r="B220" s="96"/>
      <c r="C220" s="96"/>
      <c r="D220" s="96"/>
      <c r="E220" s="2224"/>
      <c r="F220" s="2224"/>
      <c r="G220" s="2224"/>
      <c r="H220" s="2224"/>
      <c r="I220" s="2224"/>
      <c r="J220" s="2224"/>
      <c r="K220" s="2224"/>
      <c r="L220" s="2224"/>
      <c r="M220" s="2224"/>
      <c r="N220" s="2224"/>
      <c r="O220" s="2224"/>
      <c r="P220" s="2224"/>
      <c r="Q220" s="2224"/>
      <c r="R220" s="2224"/>
      <c r="S220" s="2224"/>
      <c r="T220" s="2224"/>
      <c r="U220" s="2224"/>
      <c r="V220" s="2224"/>
      <c r="W220" s="2224"/>
      <c r="X220" s="2224"/>
      <c r="Y220" s="2224"/>
      <c r="Z220" s="2224"/>
      <c r="AA220" s="89"/>
    </row>
    <row r="221" spans="1:27" ht="15.75" customHeight="1">
      <c r="A221" s="96"/>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89"/>
    </row>
    <row r="222" spans="1:27" ht="15.75" customHeight="1">
      <c r="A222" s="96"/>
      <c r="B222" s="96"/>
      <c r="C222" s="96"/>
      <c r="D222" s="96"/>
      <c r="E222" s="2224"/>
      <c r="F222" s="2224"/>
      <c r="G222" s="2224"/>
      <c r="H222" s="2224"/>
      <c r="I222" s="2224"/>
      <c r="J222" s="2224"/>
      <c r="K222" s="2224"/>
      <c r="L222" s="2224"/>
      <c r="M222" s="2224"/>
      <c r="N222" s="2224"/>
      <c r="O222" s="2224"/>
      <c r="P222" s="2224"/>
      <c r="Q222" s="2224"/>
      <c r="R222" s="2224"/>
      <c r="S222" s="2224"/>
      <c r="T222" s="2224"/>
      <c r="U222" s="2224"/>
      <c r="V222" s="2224"/>
      <c r="W222" s="2224"/>
      <c r="X222" s="2224"/>
      <c r="Y222" s="2224"/>
      <c r="Z222" s="2224"/>
      <c r="AA222" s="89"/>
    </row>
    <row r="223" spans="1:27" ht="15.75" customHeight="1">
      <c r="A223" s="96"/>
      <c r="B223" s="96"/>
      <c r="C223" s="96"/>
      <c r="D223" s="96"/>
      <c r="E223" s="2224"/>
      <c r="F223" s="2224"/>
      <c r="G223" s="2224"/>
      <c r="H223" s="2224"/>
      <c r="I223" s="2224"/>
      <c r="J223" s="2224"/>
      <c r="K223" s="2224"/>
      <c r="L223" s="2224"/>
      <c r="M223" s="2224"/>
      <c r="N223" s="2224"/>
      <c r="O223" s="2224"/>
      <c r="P223" s="2224"/>
      <c r="Q223" s="2224"/>
      <c r="R223" s="2224"/>
      <c r="S223" s="2224"/>
      <c r="T223" s="2224"/>
      <c r="U223" s="2224"/>
      <c r="V223" s="2224"/>
      <c r="W223" s="2224"/>
      <c r="X223" s="2224"/>
      <c r="Y223" s="2224"/>
      <c r="Z223" s="2224"/>
      <c r="AA223" s="89"/>
    </row>
    <row r="224" spans="1:27"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89"/>
    </row>
    <row r="225" spans="1:27" ht="15.75" customHeight="1">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row>
    <row r="226" spans="1:27" ht="15.75" customHeight="1">
      <c r="A226" s="285"/>
      <c r="B226" s="285"/>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row>
    <row r="227" spans="1:27" ht="15.75" customHeight="1">
      <c r="A227" s="285"/>
      <c r="B227" s="285"/>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row>
    <row r="228" spans="1:27" ht="18.75" customHeight="1">
      <c r="A228" s="2227"/>
      <c r="B228" s="2227"/>
      <c r="C228" s="2227"/>
      <c r="D228" s="2227"/>
      <c r="E228" s="2227"/>
      <c r="F228" s="2227"/>
      <c r="G228" s="2227"/>
      <c r="H228" s="2227"/>
      <c r="I228" s="2227"/>
      <c r="J228" s="2227"/>
      <c r="K228" s="2227"/>
      <c r="L228" s="2227"/>
      <c r="M228" s="2227"/>
      <c r="N228" s="2227"/>
      <c r="O228" s="2227"/>
      <c r="P228" s="2227"/>
      <c r="Q228" s="2227"/>
      <c r="R228" s="2227"/>
      <c r="S228" s="2227"/>
      <c r="T228" s="2227"/>
      <c r="U228" s="2227"/>
      <c r="V228" s="2227"/>
      <c r="W228" s="2227"/>
      <c r="X228" s="2227"/>
      <c r="Y228" s="2227"/>
      <c r="Z228" s="2227"/>
      <c r="AA228" s="89"/>
    </row>
    <row r="229" spans="1:27" ht="15.75" customHeight="1">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89"/>
    </row>
    <row r="230" spans="1:27" ht="15.75" customHeight="1">
      <c r="A230" s="96"/>
      <c r="B230" s="96"/>
      <c r="C230" s="96"/>
      <c r="D230" s="96"/>
      <c r="E230" s="96"/>
      <c r="F230" s="89"/>
      <c r="G230" s="96"/>
      <c r="H230" s="96"/>
      <c r="I230" s="96"/>
      <c r="J230" s="96"/>
      <c r="K230" s="96"/>
      <c r="L230" s="96"/>
      <c r="M230" s="96"/>
      <c r="N230" s="96"/>
      <c r="O230" s="96"/>
      <c r="P230" s="96"/>
      <c r="Q230" s="96"/>
      <c r="R230" s="96"/>
      <c r="S230" s="96"/>
      <c r="T230" s="96"/>
      <c r="U230" s="96"/>
      <c r="V230" s="96"/>
      <c r="W230" s="96"/>
      <c r="X230" s="96"/>
      <c r="Y230" s="96"/>
      <c r="Z230" s="96"/>
      <c r="AA230" s="89"/>
    </row>
    <row r="231" spans="1:27" ht="15.75" customHeight="1">
      <c r="A231" s="96"/>
      <c r="B231" s="96"/>
      <c r="C231" s="96"/>
      <c r="D231" s="96"/>
      <c r="E231" s="96"/>
      <c r="F231" s="89"/>
      <c r="G231" s="89"/>
      <c r="H231" s="96"/>
      <c r="I231" s="96"/>
      <c r="J231" s="96"/>
      <c r="K231" s="89"/>
      <c r="L231" s="96"/>
      <c r="M231" s="96"/>
      <c r="N231" s="96"/>
      <c r="O231" s="96"/>
      <c r="P231" s="96"/>
      <c r="Q231" s="96"/>
      <c r="R231" s="96"/>
      <c r="S231" s="96"/>
      <c r="T231" s="96"/>
      <c r="U231" s="96"/>
      <c r="V231" s="96"/>
      <c r="W231" s="96"/>
      <c r="X231" s="96"/>
      <c r="Y231" s="96"/>
      <c r="Z231" s="96"/>
      <c r="AA231" s="89"/>
    </row>
    <row r="232" spans="1:27" ht="15.75" customHeight="1">
      <c r="A232" s="96"/>
      <c r="B232" s="96"/>
      <c r="C232" s="96"/>
      <c r="D232" s="96"/>
      <c r="E232" s="96"/>
      <c r="F232" s="96"/>
      <c r="G232" s="96"/>
      <c r="H232" s="96"/>
      <c r="I232" s="2223"/>
      <c r="J232" s="2223"/>
      <c r="K232" s="2223"/>
      <c r="L232" s="2223"/>
      <c r="M232" s="577"/>
      <c r="N232" s="96"/>
      <c r="O232" s="96"/>
      <c r="P232" s="96"/>
      <c r="Q232" s="96"/>
      <c r="R232" s="96"/>
      <c r="S232" s="96"/>
      <c r="T232" s="96"/>
      <c r="U232" s="96"/>
      <c r="V232" s="96"/>
      <c r="W232" s="96"/>
      <c r="X232" s="96"/>
      <c r="Y232" s="96"/>
      <c r="Z232" s="96"/>
      <c r="AA232" s="89"/>
    </row>
    <row r="233" spans="1:27" ht="15.75" customHeight="1">
      <c r="A233" s="96"/>
      <c r="B233" s="96"/>
      <c r="C233" s="96"/>
      <c r="D233" s="96"/>
      <c r="E233" s="96"/>
      <c r="F233" s="96"/>
      <c r="G233" s="96"/>
      <c r="H233" s="96"/>
      <c r="I233" s="2223"/>
      <c r="J233" s="2223"/>
      <c r="K233" s="2223"/>
      <c r="L233" s="2223"/>
      <c r="M233" s="577"/>
      <c r="N233" s="96"/>
      <c r="O233" s="96"/>
      <c r="P233" s="96"/>
      <c r="Q233" s="96"/>
      <c r="R233" s="96"/>
      <c r="S233" s="96"/>
      <c r="T233" s="96"/>
      <c r="U233" s="96"/>
      <c r="V233" s="96"/>
      <c r="W233" s="96"/>
      <c r="X233" s="96"/>
      <c r="Y233" s="96"/>
      <c r="Z233" s="96"/>
      <c r="AA233" s="89"/>
    </row>
    <row r="234" spans="1:27" ht="15.75" customHeight="1">
      <c r="A234" s="96"/>
      <c r="B234" s="96"/>
      <c r="C234" s="96"/>
      <c r="D234" s="96"/>
      <c r="E234" s="96"/>
      <c r="F234" s="96"/>
      <c r="G234" s="96"/>
      <c r="H234" s="96"/>
      <c r="I234" s="2223"/>
      <c r="J234" s="2223"/>
      <c r="K234" s="2223"/>
      <c r="L234" s="2223"/>
      <c r="M234" s="577"/>
      <c r="N234" s="96"/>
      <c r="O234" s="96"/>
      <c r="P234" s="96"/>
      <c r="Q234" s="96"/>
      <c r="R234" s="96"/>
      <c r="S234" s="96"/>
      <c r="T234" s="96"/>
      <c r="U234" s="96"/>
      <c r="V234" s="96"/>
      <c r="W234" s="96"/>
      <c r="X234" s="96"/>
      <c r="Y234" s="96"/>
      <c r="Z234" s="96"/>
      <c r="AA234" s="89"/>
    </row>
    <row r="235" spans="1:27" ht="15.75" customHeight="1">
      <c r="A235" s="96"/>
      <c r="B235" s="96"/>
      <c r="C235" s="96"/>
      <c r="D235" s="96"/>
      <c r="E235" s="96"/>
      <c r="F235" s="96"/>
      <c r="G235" s="96"/>
      <c r="H235" s="96"/>
      <c r="I235" s="2223"/>
      <c r="J235" s="2223"/>
      <c r="K235" s="2223"/>
      <c r="L235" s="2223"/>
      <c r="M235" s="577"/>
      <c r="N235" s="96"/>
      <c r="O235" s="96"/>
      <c r="P235" s="96"/>
      <c r="Q235" s="96"/>
      <c r="R235" s="96"/>
      <c r="S235" s="96"/>
      <c r="T235" s="96"/>
      <c r="U235" s="96"/>
      <c r="V235" s="96"/>
      <c r="W235" s="96"/>
      <c r="X235" s="96"/>
      <c r="Y235" s="96"/>
      <c r="Z235" s="96"/>
      <c r="AA235" s="89"/>
    </row>
    <row r="236" spans="1:27" ht="15.75" customHeight="1">
      <c r="A236" s="96"/>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89"/>
    </row>
    <row r="237" spans="1:27" ht="15.75" customHeight="1">
      <c r="A237" s="96"/>
      <c r="B237" s="96"/>
      <c r="C237" s="2227"/>
      <c r="D237" s="2227"/>
      <c r="E237" s="2227"/>
      <c r="F237" s="2227"/>
      <c r="G237" s="574"/>
      <c r="H237" s="2227"/>
      <c r="I237" s="2227"/>
      <c r="J237" s="2227"/>
      <c r="K237" s="2227"/>
      <c r="L237" s="2227"/>
      <c r="M237" s="2227"/>
      <c r="N237" s="2227"/>
      <c r="O237" s="2227"/>
      <c r="P237" s="2227"/>
      <c r="Q237" s="2227"/>
      <c r="R237" s="2227"/>
      <c r="S237" s="2227"/>
      <c r="T237" s="2227"/>
      <c r="U237" s="574"/>
      <c r="V237" s="574"/>
      <c r="W237" s="2227"/>
      <c r="X237" s="2227"/>
      <c r="Y237" s="2227"/>
      <c r="Z237" s="96"/>
      <c r="AA237" s="89"/>
    </row>
    <row r="238" spans="1:27" ht="15.75" customHeight="1">
      <c r="A238" s="96"/>
      <c r="B238" s="96"/>
      <c r="C238" s="574"/>
      <c r="D238" s="2225"/>
      <c r="E238" s="2225"/>
      <c r="F238" s="574"/>
      <c r="G238" s="574"/>
      <c r="H238" s="96"/>
      <c r="I238" s="96"/>
      <c r="J238" s="96"/>
      <c r="K238" s="89"/>
      <c r="L238" s="96"/>
      <c r="M238" s="96"/>
      <c r="N238" s="96"/>
      <c r="O238" s="96"/>
      <c r="P238" s="96"/>
      <c r="Q238" s="89"/>
      <c r="R238" s="89"/>
      <c r="S238" s="89"/>
      <c r="T238" s="89"/>
      <c r="U238" s="574"/>
      <c r="V238" s="574"/>
      <c r="W238" s="2226"/>
      <c r="X238" s="2226"/>
      <c r="Y238" s="2226"/>
      <c r="Z238" s="96"/>
      <c r="AA238" s="89"/>
    </row>
    <row r="239" spans="1:27" ht="15.75" customHeight="1">
      <c r="A239" s="96"/>
      <c r="B239" s="96"/>
      <c r="C239" s="574"/>
      <c r="D239" s="2225"/>
      <c r="E239" s="2225"/>
      <c r="F239" s="574"/>
      <c r="G239" s="574"/>
      <c r="H239" s="96"/>
      <c r="I239" s="96"/>
      <c r="J239" s="96"/>
      <c r="K239" s="89"/>
      <c r="L239" s="96"/>
      <c r="M239" s="96"/>
      <c r="N239" s="96"/>
      <c r="O239" s="96"/>
      <c r="P239" s="96"/>
      <c r="Q239" s="89"/>
      <c r="R239" s="89"/>
      <c r="S239" s="89"/>
      <c r="T239" s="89"/>
      <c r="U239" s="574"/>
      <c r="V239" s="574"/>
      <c r="W239" s="2226"/>
      <c r="X239" s="2226"/>
      <c r="Y239" s="2226"/>
      <c r="Z239" s="96"/>
      <c r="AA239" s="89"/>
    </row>
    <row r="240" spans="1:27" ht="15.75" customHeight="1">
      <c r="A240" s="96"/>
      <c r="B240" s="96"/>
      <c r="C240" s="574"/>
      <c r="D240" s="2225"/>
      <c r="E240" s="2225"/>
      <c r="F240" s="574"/>
      <c r="G240" s="574"/>
      <c r="H240" s="96"/>
      <c r="I240" s="96"/>
      <c r="J240" s="96"/>
      <c r="K240" s="89"/>
      <c r="L240" s="96"/>
      <c r="M240" s="96"/>
      <c r="N240" s="96"/>
      <c r="O240" s="96"/>
      <c r="P240" s="96"/>
      <c r="Q240" s="89"/>
      <c r="R240" s="89"/>
      <c r="S240" s="89"/>
      <c r="T240" s="89"/>
      <c r="U240" s="574"/>
      <c r="V240" s="574"/>
      <c r="W240" s="2226"/>
      <c r="X240" s="2226"/>
      <c r="Y240" s="2226"/>
      <c r="Z240" s="96"/>
      <c r="AA240" s="89"/>
    </row>
    <row r="241" spans="1:27" ht="15.75" customHeight="1">
      <c r="A241" s="96"/>
      <c r="B241" s="96"/>
      <c r="C241" s="574"/>
      <c r="D241" s="2225"/>
      <c r="E241" s="2225"/>
      <c r="F241" s="574"/>
      <c r="G241" s="574"/>
      <c r="H241" s="96"/>
      <c r="I241" s="96"/>
      <c r="J241" s="96"/>
      <c r="K241" s="89"/>
      <c r="L241" s="96"/>
      <c r="M241" s="96"/>
      <c r="N241" s="96"/>
      <c r="O241" s="96"/>
      <c r="P241" s="96"/>
      <c r="Q241" s="89"/>
      <c r="R241" s="89"/>
      <c r="S241" s="89"/>
      <c r="T241" s="89"/>
      <c r="U241" s="574"/>
      <c r="V241" s="574"/>
      <c r="W241" s="2226"/>
      <c r="X241" s="2226"/>
      <c r="Y241" s="2226"/>
      <c r="Z241" s="96"/>
      <c r="AA241" s="89"/>
    </row>
    <row r="242" spans="1:27" ht="15.75" customHeight="1">
      <c r="A242" s="96"/>
      <c r="B242" s="96"/>
      <c r="C242" s="574"/>
      <c r="D242" s="2225"/>
      <c r="E242" s="2225"/>
      <c r="F242" s="574"/>
      <c r="G242" s="574"/>
      <c r="H242" s="96"/>
      <c r="I242" s="96"/>
      <c r="J242" s="96"/>
      <c r="K242" s="89"/>
      <c r="L242" s="96"/>
      <c r="M242" s="96"/>
      <c r="N242" s="96"/>
      <c r="O242" s="96"/>
      <c r="P242" s="96"/>
      <c r="Q242" s="89"/>
      <c r="R242" s="89"/>
      <c r="S242" s="89"/>
      <c r="T242" s="89"/>
      <c r="U242" s="574"/>
      <c r="V242" s="574"/>
      <c r="W242" s="2226"/>
      <c r="X242" s="2226"/>
      <c r="Y242" s="2226"/>
      <c r="Z242" s="96"/>
      <c r="AA242" s="89"/>
    </row>
    <row r="243" spans="1:27" ht="15.75" customHeight="1">
      <c r="A243" s="96"/>
      <c r="B243" s="96"/>
      <c r="C243" s="574"/>
      <c r="D243" s="2225"/>
      <c r="E243" s="2225"/>
      <c r="F243" s="574"/>
      <c r="G243" s="574"/>
      <c r="H243" s="96"/>
      <c r="I243" s="96"/>
      <c r="J243" s="96"/>
      <c r="K243" s="89"/>
      <c r="L243" s="96"/>
      <c r="M243" s="96"/>
      <c r="N243" s="96"/>
      <c r="O243" s="96"/>
      <c r="P243" s="96"/>
      <c r="Q243" s="89"/>
      <c r="R243" s="89"/>
      <c r="S243" s="89"/>
      <c r="T243" s="89"/>
      <c r="U243" s="574"/>
      <c r="V243" s="574"/>
      <c r="W243" s="2226"/>
      <c r="X243" s="2226"/>
      <c r="Y243" s="2226"/>
      <c r="Z243" s="96"/>
      <c r="AA243" s="89"/>
    </row>
    <row r="244" spans="1:27" ht="15.75" customHeight="1">
      <c r="A244" s="96"/>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89"/>
    </row>
    <row r="245" spans="1:27" ht="15.75" customHeight="1">
      <c r="A245" s="96"/>
      <c r="B245" s="96"/>
      <c r="C245" s="96"/>
      <c r="D245" s="96"/>
      <c r="E245" s="2224"/>
      <c r="F245" s="2224"/>
      <c r="G245" s="2224"/>
      <c r="H245" s="2224"/>
      <c r="I245" s="2224"/>
      <c r="J245" s="2224"/>
      <c r="K245" s="2224"/>
      <c r="L245" s="2224"/>
      <c r="M245" s="2224"/>
      <c r="N245" s="2224"/>
      <c r="O245" s="2224"/>
      <c r="P245" s="2224"/>
      <c r="Q245" s="2224"/>
      <c r="R245" s="2224"/>
      <c r="S245" s="2224"/>
      <c r="T245" s="2224"/>
      <c r="U245" s="2224"/>
      <c r="V245" s="2224"/>
      <c r="W245" s="2224"/>
      <c r="X245" s="2224"/>
      <c r="Y245" s="2224"/>
      <c r="Z245" s="2224"/>
      <c r="AA245" s="89"/>
    </row>
    <row r="246" spans="1:27" ht="15.75" customHeight="1">
      <c r="A246" s="96"/>
      <c r="B246" s="96"/>
      <c r="C246" s="96"/>
      <c r="D246" s="96"/>
      <c r="E246" s="2224"/>
      <c r="F246" s="2224"/>
      <c r="G246" s="2224"/>
      <c r="H246" s="2224"/>
      <c r="I246" s="2224"/>
      <c r="J246" s="2224"/>
      <c r="K246" s="2224"/>
      <c r="L246" s="2224"/>
      <c r="M246" s="2224"/>
      <c r="N246" s="2224"/>
      <c r="O246" s="2224"/>
      <c r="P246" s="2224"/>
      <c r="Q246" s="2224"/>
      <c r="R246" s="2224"/>
      <c r="S246" s="2224"/>
      <c r="T246" s="2224"/>
      <c r="U246" s="2224"/>
      <c r="V246" s="2224"/>
      <c r="W246" s="2224"/>
      <c r="X246" s="2224"/>
      <c r="Y246" s="2224"/>
      <c r="Z246" s="2224"/>
      <c r="AA246" s="89"/>
    </row>
    <row r="247" spans="1:27" ht="15.75" customHeight="1">
      <c r="A247" s="96"/>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89"/>
    </row>
    <row r="248" spans="1:27" ht="15.75" customHeight="1">
      <c r="A248" s="96"/>
      <c r="B248" s="96"/>
      <c r="C248" s="96"/>
      <c r="D248" s="96"/>
      <c r="E248" s="2224"/>
      <c r="F248" s="2224"/>
      <c r="G248" s="2224"/>
      <c r="H248" s="2224"/>
      <c r="I248" s="2224"/>
      <c r="J248" s="2224"/>
      <c r="K248" s="2224"/>
      <c r="L248" s="2224"/>
      <c r="M248" s="2224"/>
      <c r="N248" s="2224"/>
      <c r="O248" s="2224"/>
      <c r="P248" s="2224"/>
      <c r="Q248" s="2224"/>
      <c r="R248" s="2224"/>
      <c r="S248" s="2224"/>
      <c r="T248" s="2224"/>
      <c r="U248" s="2224"/>
      <c r="V248" s="2224"/>
      <c r="W248" s="2224"/>
      <c r="X248" s="2224"/>
      <c r="Y248" s="2224"/>
      <c r="Z248" s="2224"/>
      <c r="AA248" s="89"/>
    </row>
    <row r="249" spans="1:27" ht="15.75" customHeight="1">
      <c r="A249" s="96"/>
      <c r="B249" s="96"/>
      <c r="C249" s="96"/>
      <c r="D249" s="96"/>
      <c r="E249" s="2224"/>
      <c r="F249" s="2224"/>
      <c r="G249" s="2224"/>
      <c r="H249" s="2224"/>
      <c r="I249" s="2224"/>
      <c r="J249" s="2224"/>
      <c r="K249" s="2224"/>
      <c r="L249" s="2224"/>
      <c r="M249" s="2224"/>
      <c r="N249" s="2224"/>
      <c r="O249" s="2224"/>
      <c r="P249" s="2224"/>
      <c r="Q249" s="2224"/>
      <c r="R249" s="2224"/>
      <c r="S249" s="2224"/>
      <c r="T249" s="2224"/>
      <c r="U249" s="2224"/>
      <c r="V249" s="2224"/>
      <c r="W249" s="2224"/>
      <c r="X249" s="2224"/>
      <c r="Y249" s="2224"/>
      <c r="Z249" s="2224"/>
      <c r="AA249" s="89"/>
    </row>
    <row r="250" spans="1:27" ht="15.75" customHeight="1">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89"/>
    </row>
  </sheetData>
  <sheetProtection selectLockedCells="1"/>
  <mergeCells count="147">
    <mergeCell ref="I232:L232"/>
    <mergeCell ref="W217:Y217"/>
    <mergeCell ref="R18:S18"/>
    <mergeCell ref="E222:Z223"/>
    <mergeCell ref="D215:E215"/>
    <mergeCell ref="W215:Y215"/>
    <mergeCell ref="D216:E216"/>
    <mergeCell ref="E219:Z220"/>
    <mergeCell ref="C20:O21"/>
    <mergeCell ref="L37:N37"/>
    <mergeCell ref="O37:X37"/>
    <mergeCell ref="B38:C40"/>
    <mergeCell ref="D213:E213"/>
    <mergeCell ref="W213:Y213"/>
    <mergeCell ref="I206:L206"/>
    <mergeCell ref="I207:L207"/>
    <mergeCell ref="I208:L208"/>
    <mergeCell ref="D212:E212"/>
    <mergeCell ref="D189:E189"/>
    <mergeCell ref="W189:Y189"/>
    <mergeCell ref="A228:Z228"/>
    <mergeCell ref="W214:Y214"/>
    <mergeCell ref="E168:Z169"/>
    <mergeCell ref="A174:Z174"/>
    <mergeCell ref="D241:E241"/>
    <mergeCell ref="W241:Y241"/>
    <mergeCell ref="D240:E240"/>
    <mergeCell ref="C237:F237"/>
    <mergeCell ref="D239:E239"/>
    <mergeCell ref="W239:Y239"/>
    <mergeCell ref="D238:E238"/>
    <mergeCell ref="I233:L233"/>
    <mergeCell ref="E248:Z249"/>
    <mergeCell ref="D242:E242"/>
    <mergeCell ref="W242:Y242"/>
    <mergeCell ref="D243:E243"/>
    <mergeCell ref="W243:Y243"/>
    <mergeCell ref="W238:Y238"/>
    <mergeCell ref="E245:Z246"/>
    <mergeCell ref="I234:L234"/>
    <mergeCell ref="I235:L235"/>
    <mergeCell ref="W240:Y240"/>
    <mergeCell ref="H237:T237"/>
    <mergeCell ref="W237:Y237"/>
    <mergeCell ref="I178:L178"/>
    <mergeCell ref="I209:L209"/>
    <mergeCell ref="C211:F211"/>
    <mergeCell ref="H211:T211"/>
    <mergeCell ref="W211:Y211"/>
    <mergeCell ref="A202:Z202"/>
    <mergeCell ref="D214:E214"/>
    <mergeCell ref="W216:Y216"/>
    <mergeCell ref="D217:E217"/>
    <mergeCell ref="W212:Y212"/>
    <mergeCell ref="E191:Z192"/>
    <mergeCell ref="E194:Z195"/>
    <mergeCell ref="D185:E185"/>
    <mergeCell ref="W185:Y185"/>
    <mergeCell ref="D161:E161"/>
    <mergeCell ref="W161:Y161"/>
    <mergeCell ref="I154:L154"/>
    <mergeCell ref="I155:L155"/>
    <mergeCell ref="D158:E158"/>
    <mergeCell ref="D188:E188"/>
    <mergeCell ref="W188:Y188"/>
    <mergeCell ref="D187:E187"/>
    <mergeCell ref="W187:Y187"/>
    <mergeCell ref="C183:F183"/>
    <mergeCell ref="D186:E186"/>
    <mergeCell ref="W186:Y186"/>
    <mergeCell ref="I179:L179"/>
    <mergeCell ref="I180:L180"/>
    <mergeCell ref="I181:L181"/>
    <mergeCell ref="H183:T183"/>
    <mergeCell ref="W183:Y183"/>
    <mergeCell ref="D184:E184"/>
    <mergeCell ref="W184:Y184"/>
    <mergeCell ref="E165:Z166"/>
    <mergeCell ref="W160:Y160"/>
    <mergeCell ref="D163:E163"/>
    <mergeCell ref="W163:Y163"/>
    <mergeCell ref="W158:Y158"/>
    <mergeCell ref="I153:L153"/>
    <mergeCell ref="D127:E127"/>
    <mergeCell ref="U130:X130"/>
    <mergeCell ref="I135:L135"/>
    <mergeCell ref="C157:F157"/>
    <mergeCell ref="H157:T157"/>
    <mergeCell ref="D128:E128"/>
    <mergeCell ref="I128:L128"/>
    <mergeCell ref="O128:R128"/>
    <mergeCell ref="U128:X128"/>
    <mergeCell ref="O135:R135"/>
    <mergeCell ref="D162:E162"/>
    <mergeCell ref="W162:Y162"/>
    <mergeCell ref="W157:Y157"/>
    <mergeCell ref="I139:M139"/>
    <mergeCell ref="K140:P140"/>
    <mergeCell ref="U135:X135"/>
    <mergeCell ref="O127:R127"/>
    <mergeCell ref="U127:X127"/>
    <mergeCell ref="J110:L110"/>
    <mergeCell ref="I127:L127"/>
    <mergeCell ref="U129:X129"/>
    <mergeCell ref="D159:E159"/>
    <mergeCell ref="W159:Y159"/>
    <mergeCell ref="D160:E160"/>
    <mergeCell ref="D129:E129"/>
    <mergeCell ref="I129:L129"/>
    <mergeCell ref="O129:R129"/>
    <mergeCell ref="D130:E130"/>
    <mergeCell ref="I130:L130"/>
    <mergeCell ref="O130:R130"/>
    <mergeCell ref="H141:Z142"/>
    <mergeCell ref="E143:Z144"/>
    <mergeCell ref="A148:Z148"/>
    <mergeCell ref="I152:L152"/>
    <mergeCell ref="I126:L126"/>
    <mergeCell ref="O126:R126"/>
    <mergeCell ref="U126:X126"/>
    <mergeCell ref="J111:L111"/>
    <mergeCell ref="J112:L112"/>
    <mergeCell ref="J114:M114"/>
    <mergeCell ref="J115:M115"/>
    <mergeCell ref="F100:G100"/>
    <mergeCell ref="I100:Z100"/>
    <mergeCell ref="F101:G101"/>
    <mergeCell ref="I101:Z101"/>
    <mergeCell ref="A97:Z97"/>
    <mergeCell ref="H95:Z96"/>
    <mergeCell ref="H93:Z94"/>
    <mergeCell ref="D38:I40"/>
    <mergeCell ref="J109:L109"/>
    <mergeCell ref="E92:G92"/>
    <mergeCell ref="R92:Y92"/>
    <mergeCell ref="E99:H99"/>
    <mergeCell ref="F102:G102"/>
    <mergeCell ref="I102:Z102"/>
    <mergeCell ref="C10:O12"/>
    <mergeCell ref="Q7:R14"/>
    <mergeCell ref="S7:Z7"/>
    <mergeCell ref="S8:Z8"/>
    <mergeCell ref="B41:C43"/>
    <mergeCell ref="D41:I43"/>
    <mergeCell ref="R90:Y90"/>
    <mergeCell ref="E91:G91"/>
    <mergeCell ref="R91:Y91"/>
  </mergeCells>
  <phoneticPr fontId="2"/>
  <hyperlinks>
    <hyperlink ref="P1:S1" location="作業メニュー!A1" display="作業メニュー" xr:uid="{00000000-0004-0000-2500-000000000000}"/>
  </hyperlinks>
  <printOptions horizontalCentered="1"/>
  <pageMargins left="0.78740157480314965" right="0.39370078740157483" top="0.78740157480314965" bottom="0.39370078740157483" header="0.59055118110236227" footer="0.19685039370078741"/>
  <pageSetup paperSize="9" scale="89" orientation="portrait" r:id="rId1"/>
  <headerFooter alignWithMargins="0">
    <oddFooter>&amp;R250401</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5">
    <pageSetUpPr fitToPage="1"/>
  </sheetPr>
  <dimension ref="A1:AD245"/>
  <sheetViews>
    <sheetView showGridLines="0" workbookViewId="0"/>
  </sheetViews>
  <sheetFormatPr defaultColWidth="3.33203125" defaultRowHeight="15"/>
  <cols>
    <col min="1" max="16384" width="3.33203125" style="40"/>
  </cols>
  <sheetData>
    <row r="1" spans="1:30" s="366" customFormat="1" ht="38.25" customHeight="1" thickBot="1">
      <c r="A1" s="509" t="s">
        <v>2480</v>
      </c>
      <c r="P1" s="508" t="s">
        <v>64</v>
      </c>
      <c r="Q1" s="368"/>
      <c r="R1" s="368"/>
      <c r="S1" s="368"/>
      <c r="T1" s="367" t="s">
        <v>549</v>
      </c>
      <c r="AD1" s="367"/>
    </row>
    <row r="2" spans="1:30" ht="12" customHeight="1" thickTop="1"/>
    <row r="3" spans="1:30" s="505" customFormat="1" ht="12" customHeight="1">
      <c r="B3" s="506" t="s">
        <v>2479</v>
      </c>
      <c r="C3" s="506"/>
      <c r="D3" s="506"/>
      <c r="E3" s="506"/>
      <c r="AC3" s="40"/>
    </row>
    <row r="4" spans="1:30" s="505" customFormat="1" ht="19.149999999999999" customHeight="1">
      <c r="AC4" s="40"/>
    </row>
    <row r="5" spans="1:30" s="505" customFormat="1" ht="19.149999999999999" customHeight="1">
      <c r="B5" s="545" t="s">
        <v>2478</v>
      </c>
      <c r="C5" s="545"/>
      <c r="D5" s="545"/>
      <c r="E5" s="545"/>
      <c r="F5" s="545"/>
      <c r="G5" s="545"/>
      <c r="H5" s="545"/>
      <c r="I5" s="545"/>
      <c r="J5" s="545"/>
      <c r="K5" s="545"/>
      <c r="L5" s="545"/>
      <c r="M5" s="545"/>
      <c r="N5" s="545"/>
      <c r="O5" s="545"/>
      <c r="P5" s="545"/>
      <c r="Q5" s="545"/>
      <c r="R5" s="545"/>
      <c r="S5" s="545"/>
      <c r="T5" s="545"/>
      <c r="U5" s="545"/>
      <c r="V5" s="545"/>
      <c r="W5" s="545"/>
      <c r="X5" s="545"/>
      <c r="Y5" s="545"/>
      <c r="Z5" s="545"/>
      <c r="AA5" s="546"/>
      <c r="AB5" s="546"/>
      <c r="AC5" s="40"/>
    </row>
    <row r="6" spans="1:30" s="505" customFormat="1" ht="19.149999999999999" customHeight="1">
      <c r="B6" s="547"/>
      <c r="C6" s="547"/>
      <c r="D6" s="547"/>
      <c r="E6" s="547"/>
      <c r="F6" s="547"/>
      <c r="G6" s="547"/>
      <c r="H6" s="547"/>
      <c r="I6" s="547"/>
      <c r="J6" s="547"/>
      <c r="K6" s="547"/>
      <c r="L6" s="547"/>
      <c r="M6" s="547"/>
      <c r="N6" s="547"/>
      <c r="O6" s="547"/>
      <c r="P6" s="547"/>
      <c r="Q6" s="547"/>
      <c r="R6" s="547"/>
      <c r="S6" s="547"/>
      <c r="T6" s="547"/>
      <c r="U6" s="547"/>
      <c r="V6" s="547"/>
      <c r="W6" s="547"/>
      <c r="X6" s="547"/>
      <c r="Y6" s="547"/>
      <c r="Z6" s="547"/>
      <c r="AA6" s="546"/>
      <c r="AB6" s="546"/>
      <c r="AC6" s="40"/>
    </row>
    <row r="7" spans="1:30" s="505" customFormat="1" ht="16.149999999999999" customHeight="1">
      <c r="B7" s="548"/>
      <c r="C7" s="549"/>
      <c r="D7" s="549"/>
      <c r="E7" s="549"/>
      <c r="F7" s="549"/>
      <c r="G7" s="549"/>
      <c r="H7" s="549"/>
      <c r="I7" s="549"/>
      <c r="J7" s="549"/>
      <c r="K7" s="549"/>
      <c r="L7" s="549"/>
      <c r="M7" s="549"/>
      <c r="N7" s="549"/>
      <c r="O7" s="549"/>
      <c r="P7" s="549"/>
      <c r="Q7" s="2241" t="s">
        <v>2460</v>
      </c>
      <c r="R7" s="2242"/>
      <c r="S7" s="2247" t="s">
        <v>2459</v>
      </c>
      <c r="T7" s="2248"/>
      <c r="U7" s="2248"/>
      <c r="V7" s="2248"/>
      <c r="W7" s="2248"/>
      <c r="X7" s="2248"/>
      <c r="Y7" s="2248"/>
      <c r="Z7" s="2249"/>
      <c r="AA7" s="546"/>
      <c r="AB7" s="546"/>
      <c r="AC7" s="40"/>
    </row>
    <row r="8" spans="1:30" s="505" customFormat="1" ht="16.149999999999999" customHeight="1">
      <c r="B8" s="552"/>
      <c r="P8" s="546"/>
      <c r="Q8" s="2243"/>
      <c r="R8" s="2244"/>
      <c r="S8" s="2250" t="s">
        <v>2458</v>
      </c>
      <c r="T8" s="2251"/>
      <c r="U8" s="2251"/>
      <c r="V8" s="2251"/>
      <c r="W8" s="2251"/>
      <c r="X8" s="2251"/>
      <c r="Y8" s="2251"/>
      <c r="Z8" s="2252"/>
      <c r="AA8" s="546"/>
      <c r="AB8" s="546"/>
      <c r="AC8" s="40"/>
    </row>
    <row r="9" spans="1:30" s="505" customFormat="1" ht="16.149999999999999" customHeight="1">
      <c r="B9" s="552"/>
      <c r="P9" s="546"/>
      <c r="Q9" s="2243"/>
      <c r="R9" s="2244"/>
      <c r="S9" s="725"/>
      <c r="T9" s="725"/>
      <c r="U9" s="725"/>
      <c r="V9" s="725"/>
      <c r="W9" s="725"/>
      <c r="X9" s="725"/>
      <c r="Y9" s="725"/>
      <c r="Z9" s="726"/>
      <c r="AA9" s="546"/>
      <c r="AB9" s="546"/>
      <c r="AC9" s="40"/>
    </row>
    <row r="10" spans="1:30" s="505" customFormat="1" ht="19.149999999999999" customHeight="1">
      <c r="B10" s="552"/>
      <c r="C10" s="2234" t="s">
        <v>2755</v>
      </c>
      <c r="D10" s="2235"/>
      <c r="E10" s="2235"/>
      <c r="F10" s="2235"/>
      <c r="G10" s="2235"/>
      <c r="H10" s="2235"/>
      <c r="I10" s="2235"/>
      <c r="J10" s="2235"/>
      <c r="K10" s="2235"/>
      <c r="L10" s="2235"/>
      <c r="M10" s="2235"/>
      <c r="N10" s="2235"/>
      <c r="O10" s="2235"/>
      <c r="P10" s="546"/>
      <c r="Q10" s="2243"/>
      <c r="R10" s="2244"/>
      <c r="S10" s="725"/>
      <c r="T10" s="725"/>
      <c r="U10" s="725"/>
      <c r="V10" s="725"/>
      <c r="W10" s="725"/>
      <c r="X10" s="725"/>
      <c r="Y10" s="725"/>
      <c r="Z10" s="726"/>
      <c r="AA10" s="546"/>
      <c r="AB10" s="546"/>
      <c r="AC10" s="40"/>
    </row>
    <row r="11" spans="1:30" s="505" customFormat="1" ht="19.149999999999999" customHeight="1">
      <c r="B11" s="552"/>
      <c r="C11" s="2235"/>
      <c r="D11" s="2235"/>
      <c r="E11" s="2235"/>
      <c r="F11" s="2235"/>
      <c r="G11" s="2235"/>
      <c r="H11" s="2235"/>
      <c r="I11" s="2235"/>
      <c r="J11" s="2235"/>
      <c r="K11" s="2235"/>
      <c r="L11" s="2235"/>
      <c r="M11" s="2235"/>
      <c r="N11" s="2235"/>
      <c r="O11" s="2235"/>
      <c r="P11" s="546"/>
      <c r="Q11" s="2243"/>
      <c r="R11" s="2244"/>
      <c r="S11" s="725"/>
      <c r="T11" s="725"/>
      <c r="U11" s="725"/>
      <c r="V11" s="725"/>
      <c r="W11" s="725"/>
      <c r="X11" s="725"/>
      <c r="Y11" s="725"/>
      <c r="Z11" s="726"/>
      <c r="AA11" s="546"/>
      <c r="AB11" s="546"/>
      <c r="AC11" s="40"/>
    </row>
    <row r="12" spans="1:30" s="505" customFormat="1" ht="19.149999999999999" customHeight="1">
      <c r="B12" s="552"/>
      <c r="C12" s="2235"/>
      <c r="D12" s="2235"/>
      <c r="E12" s="2235"/>
      <c r="F12" s="2235"/>
      <c r="G12" s="2235"/>
      <c r="H12" s="2235"/>
      <c r="I12" s="2235"/>
      <c r="J12" s="2235"/>
      <c r="K12" s="2235"/>
      <c r="L12" s="2235"/>
      <c r="M12" s="2235"/>
      <c r="N12" s="2235"/>
      <c r="O12" s="2235"/>
      <c r="P12" s="546"/>
      <c r="Q12" s="2243"/>
      <c r="R12" s="2244"/>
      <c r="S12" s="725"/>
      <c r="T12" s="725"/>
      <c r="U12" s="725"/>
      <c r="V12" s="725"/>
      <c r="W12" s="725"/>
      <c r="X12" s="725"/>
      <c r="Y12" s="725"/>
      <c r="Z12" s="726"/>
      <c r="AA12" s="546"/>
      <c r="AB12" s="546"/>
      <c r="AC12" s="40"/>
    </row>
    <row r="13" spans="1:30" s="505" customFormat="1" ht="19.149999999999999" customHeight="1">
      <c r="B13" s="552"/>
      <c r="C13" s="546"/>
      <c r="D13" s="546"/>
      <c r="E13" s="546"/>
      <c r="F13" s="546"/>
      <c r="G13" s="546"/>
      <c r="H13" s="546"/>
      <c r="I13" s="546"/>
      <c r="J13" s="546"/>
      <c r="K13" s="546"/>
      <c r="L13" s="546"/>
      <c r="M13" s="546"/>
      <c r="N13" s="546"/>
      <c r="O13" s="546"/>
      <c r="P13" s="546"/>
      <c r="Q13" s="2243"/>
      <c r="R13" s="2244"/>
      <c r="S13" s="725"/>
      <c r="T13" s="725"/>
      <c r="U13" s="725"/>
      <c r="V13" s="725"/>
      <c r="W13" s="725"/>
      <c r="X13" s="725"/>
      <c r="Y13" s="725"/>
      <c r="Z13" s="726"/>
      <c r="AA13" s="546"/>
      <c r="AB13" s="546"/>
      <c r="AC13" s="40"/>
    </row>
    <row r="14" spans="1:30" s="505" customFormat="1" ht="19.149999999999999" customHeight="1">
      <c r="B14" s="552"/>
      <c r="C14" s="546"/>
      <c r="D14" s="546"/>
      <c r="E14" s="546"/>
      <c r="F14" s="546"/>
      <c r="G14" s="546"/>
      <c r="H14" s="546"/>
      <c r="I14" s="546"/>
      <c r="J14" s="546"/>
      <c r="K14" s="546"/>
      <c r="L14" s="546"/>
      <c r="M14" s="546"/>
      <c r="N14" s="546"/>
      <c r="O14" s="546"/>
      <c r="P14" s="546"/>
      <c r="Q14" s="2245"/>
      <c r="R14" s="2246"/>
      <c r="S14" s="729"/>
      <c r="T14" s="729"/>
      <c r="U14" s="729"/>
      <c r="V14" s="729"/>
      <c r="W14" s="729"/>
      <c r="X14" s="729"/>
      <c r="Y14" s="729"/>
      <c r="Z14" s="730"/>
      <c r="AA14" s="546"/>
      <c r="AB14" s="546"/>
      <c r="AC14" s="40"/>
    </row>
    <row r="15" spans="1:30" s="505" customFormat="1" ht="19.149999999999999" customHeight="1">
      <c r="B15" s="552"/>
      <c r="C15" s="546"/>
      <c r="D15" s="546"/>
      <c r="E15" s="546"/>
      <c r="F15" s="546"/>
      <c r="G15" s="546"/>
      <c r="H15" s="546"/>
      <c r="I15" s="546"/>
      <c r="J15" s="546"/>
      <c r="K15" s="546"/>
      <c r="L15" s="546"/>
      <c r="M15" s="546"/>
      <c r="N15" s="546"/>
      <c r="O15" s="546"/>
      <c r="P15" s="546"/>
      <c r="Q15" s="546"/>
      <c r="R15" s="551"/>
      <c r="S15" s="551"/>
      <c r="T15" s="578"/>
      <c r="U15" s="578"/>
      <c r="V15" s="578"/>
      <c r="W15" s="578"/>
      <c r="X15" s="578"/>
      <c r="Y15" s="578"/>
      <c r="Z15" s="699"/>
      <c r="AA15" s="546"/>
      <c r="AB15" s="546"/>
      <c r="AC15" s="40"/>
    </row>
    <row r="16" spans="1:30" s="505" customFormat="1" ht="19.149999999999999" customHeight="1">
      <c r="B16" s="552"/>
      <c r="C16" s="546"/>
      <c r="D16" s="546"/>
      <c r="E16" s="546"/>
      <c r="F16" s="546"/>
      <c r="G16" s="546"/>
      <c r="H16" s="546"/>
      <c r="I16" s="546"/>
      <c r="J16" s="546"/>
      <c r="K16" s="546"/>
      <c r="L16" s="546"/>
      <c r="M16" s="546"/>
      <c r="N16" s="546"/>
      <c r="O16" s="546"/>
      <c r="P16" s="546"/>
      <c r="Q16" s="546"/>
      <c r="R16" s="553"/>
      <c r="S16" s="553"/>
      <c r="T16" s="546"/>
      <c r="U16" s="546"/>
      <c r="V16" s="546"/>
      <c r="W16" s="546"/>
      <c r="X16" s="546"/>
      <c r="Y16" s="546"/>
      <c r="Z16" s="700"/>
      <c r="AA16" s="546"/>
      <c r="AB16" s="546"/>
      <c r="AC16" s="40"/>
    </row>
    <row r="17" spans="2:29" s="505" customFormat="1" ht="19.149999999999999" customHeight="1">
      <c r="B17" s="552"/>
      <c r="C17" s="546"/>
      <c r="D17" s="546"/>
      <c r="E17" s="546"/>
      <c r="F17" s="546"/>
      <c r="G17" s="546"/>
      <c r="H17" s="546"/>
      <c r="I17" s="546"/>
      <c r="J17" s="546"/>
      <c r="K17" s="546"/>
      <c r="L17" s="546"/>
      <c r="M17" s="546"/>
      <c r="N17" s="546"/>
      <c r="O17" s="546"/>
      <c r="P17" s="546"/>
      <c r="Q17" s="546"/>
      <c r="R17" s="553"/>
      <c r="S17" s="553"/>
      <c r="T17" s="546"/>
      <c r="U17" s="546"/>
      <c r="V17" s="546"/>
      <c r="W17" s="546"/>
      <c r="X17" s="546"/>
      <c r="Y17" s="546"/>
      <c r="Z17" s="555"/>
      <c r="AA17" s="546"/>
      <c r="AB17" s="546"/>
      <c r="AC17" s="40"/>
    </row>
    <row r="18" spans="2:29" s="505" customFormat="1" ht="19.149999999999999" customHeight="1">
      <c r="B18" s="552"/>
      <c r="C18" s="546"/>
      <c r="D18" s="546"/>
      <c r="E18" s="546"/>
      <c r="F18" s="546"/>
      <c r="G18" s="546"/>
      <c r="H18" s="546"/>
      <c r="I18" s="546"/>
      <c r="J18" s="546"/>
      <c r="K18" s="546"/>
      <c r="L18" s="546"/>
      <c r="M18" s="546"/>
      <c r="N18" s="546"/>
      <c r="O18" s="546"/>
      <c r="P18" s="546"/>
      <c r="Q18" s="557"/>
      <c r="R18" s="40"/>
      <c r="S18" s="2236" t="s">
        <v>2785</v>
      </c>
      <c r="T18" s="2236"/>
      <c r="U18" s="558"/>
      <c r="V18" s="557" t="s">
        <v>603</v>
      </c>
      <c r="W18" s="559"/>
      <c r="X18" s="557" t="s">
        <v>602</v>
      </c>
      <c r="Y18" s="560"/>
      <c r="Z18" s="561" t="s">
        <v>601</v>
      </c>
      <c r="AA18" s="546"/>
      <c r="AB18" s="546"/>
      <c r="AC18" s="40"/>
    </row>
    <row r="19" spans="2:29" s="505" customFormat="1" ht="19.149999999999999" customHeight="1">
      <c r="B19" s="552"/>
      <c r="C19" s="546"/>
      <c r="D19" s="546"/>
      <c r="E19" s="546"/>
      <c r="F19" s="546"/>
      <c r="G19" s="546"/>
      <c r="H19" s="546"/>
      <c r="I19" s="546"/>
      <c r="J19" s="546"/>
      <c r="K19" s="546"/>
      <c r="L19" s="546"/>
      <c r="M19" s="546"/>
      <c r="N19" s="546"/>
      <c r="O19" s="546"/>
      <c r="P19" s="546"/>
      <c r="Q19" s="562"/>
      <c r="R19" s="563"/>
      <c r="S19" s="562"/>
      <c r="T19" s="557"/>
      <c r="U19" s="563"/>
      <c r="V19" s="562"/>
      <c r="W19" s="557"/>
      <c r="X19" s="563"/>
      <c r="Y19" s="562"/>
      <c r="Z19" s="564"/>
      <c r="AA19" s="546"/>
      <c r="AB19" s="546"/>
      <c r="AC19" s="40"/>
    </row>
    <row r="20" spans="2:29" s="505" customFormat="1" ht="19.149999999999999" customHeight="1">
      <c r="B20" s="552"/>
      <c r="C20" s="2238" t="s">
        <v>2442</v>
      </c>
      <c r="D20" s="2238"/>
      <c r="E20" s="2238"/>
      <c r="F20" s="2238"/>
      <c r="G20" s="2238"/>
      <c r="H20" s="2238"/>
      <c r="I20" s="2238"/>
      <c r="J20" s="2238"/>
      <c r="K20" s="2238"/>
      <c r="L20" s="2238"/>
      <c r="M20" s="2238"/>
      <c r="N20" s="2238"/>
      <c r="O20" s="2238"/>
      <c r="P20" s="546"/>
      <c r="Q20" s="546"/>
      <c r="R20" s="546"/>
      <c r="S20" s="546"/>
      <c r="T20" s="546"/>
      <c r="U20" s="546"/>
      <c r="V20" s="546"/>
      <c r="W20" s="546"/>
      <c r="X20" s="546"/>
      <c r="Y20" s="546"/>
      <c r="Z20" s="555"/>
      <c r="AA20" s="546"/>
      <c r="AB20" s="546"/>
      <c r="AC20" s="40"/>
    </row>
    <row r="21" spans="2:29" s="505" customFormat="1" ht="19.149999999999999" customHeight="1">
      <c r="B21" s="552"/>
      <c r="C21" s="2238"/>
      <c r="D21" s="2238"/>
      <c r="E21" s="2238"/>
      <c r="F21" s="2238"/>
      <c r="G21" s="2238"/>
      <c r="H21" s="2238"/>
      <c r="I21" s="2238"/>
      <c r="J21" s="2238"/>
      <c r="K21" s="2238"/>
      <c r="L21" s="2238"/>
      <c r="M21" s="2238"/>
      <c r="N21" s="2238"/>
      <c r="O21" s="2238"/>
      <c r="P21" s="546"/>
      <c r="Q21" s="546"/>
      <c r="R21" s="546"/>
      <c r="S21" s="546"/>
      <c r="T21" s="546"/>
      <c r="U21" s="546"/>
      <c r="V21" s="546"/>
      <c r="W21" s="546"/>
      <c r="X21" s="546"/>
      <c r="Y21" s="546"/>
      <c r="Z21" s="555"/>
      <c r="AA21" s="546"/>
      <c r="AB21" s="546"/>
      <c r="AC21" s="40"/>
    </row>
    <row r="22" spans="2:29" s="505" customFormat="1" ht="19.149999999999999" customHeight="1">
      <c r="B22" s="552"/>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55"/>
      <c r="AA22" s="546"/>
      <c r="AB22" s="546"/>
      <c r="AC22" s="40"/>
    </row>
    <row r="23" spans="2:29" s="505" customFormat="1" ht="19.149999999999999" customHeight="1">
      <c r="B23" s="552"/>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55"/>
      <c r="AA23" s="546"/>
      <c r="AB23" s="546"/>
      <c r="AC23" s="40"/>
    </row>
    <row r="24" spans="2:29" s="505" customFormat="1" ht="19.149999999999999" customHeight="1">
      <c r="B24" s="552"/>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55"/>
      <c r="AA24" s="546"/>
      <c r="AB24" s="546"/>
      <c r="AC24" s="40"/>
    </row>
    <row r="25" spans="2:29" s="505" customFormat="1" ht="19.149999999999999" customHeight="1">
      <c r="B25" s="552"/>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55"/>
      <c r="AA25" s="546"/>
      <c r="AB25" s="546"/>
      <c r="AC25" s="40"/>
    </row>
    <row r="26" spans="2:29" s="505" customFormat="1" ht="19.149999999999999" customHeight="1">
      <c r="B26" s="552"/>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55"/>
      <c r="AA26" s="546"/>
      <c r="AB26" s="546"/>
      <c r="AC26" s="40"/>
    </row>
    <row r="27" spans="2:29" s="505" customFormat="1" ht="19.149999999999999" customHeight="1">
      <c r="B27" s="552"/>
      <c r="C27" s="546"/>
      <c r="D27" s="546"/>
      <c r="E27" s="546"/>
      <c r="F27" s="546"/>
      <c r="G27" s="546"/>
      <c r="H27" s="546"/>
      <c r="I27" s="546"/>
      <c r="J27" s="546"/>
      <c r="K27" s="546"/>
      <c r="L27" s="546"/>
      <c r="M27" s="546"/>
      <c r="O27" s="546"/>
      <c r="P27" s="565" t="s">
        <v>2457</v>
      </c>
      <c r="Q27" s="546"/>
      <c r="R27" s="565" t="s">
        <v>2456</v>
      </c>
      <c r="S27" s="546"/>
      <c r="T27" s="546"/>
      <c r="U27" s="546"/>
      <c r="V27" s="546"/>
      <c r="W27" s="546"/>
      <c r="X27" s="546"/>
      <c r="Y27" s="546"/>
      <c r="Z27" s="555"/>
      <c r="AA27" s="546"/>
      <c r="AB27" s="546"/>
      <c r="AC27" s="40"/>
    </row>
    <row r="28" spans="2:29" s="505" customFormat="1" ht="19.149999999999999" customHeight="1">
      <c r="B28" s="552"/>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55"/>
      <c r="AA28" s="546"/>
      <c r="AB28" s="546"/>
      <c r="AC28" s="40"/>
    </row>
    <row r="29" spans="2:29" s="505" customFormat="1" ht="19.149999999999999" customHeight="1">
      <c r="B29" s="552"/>
      <c r="C29" s="546"/>
      <c r="D29" s="546"/>
      <c r="E29" s="546"/>
      <c r="F29" s="546"/>
      <c r="G29" s="546"/>
      <c r="H29" s="546"/>
      <c r="I29" s="546"/>
      <c r="J29" s="546"/>
      <c r="K29" s="546"/>
      <c r="L29" s="546"/>
      <c r="M29" s="546"/>
      <c r="N29" s="546"/>
      <c r="O29" s="546"/>
      <c r="P29" s="546"/>
      <c r="Q29" s="546"/>
      <c r="R29" s="546"/>
      <c r="S29" s="546"/>
      <c r="T29" s="546"/>
      <c r="U29" s="546"/>
      <c r="V29" s="546"/>
      <c r="W29" s="546"/>
      <c r="X29" s="546"/>
      <c r="Y29" s="546"/>
      <c r="Z29" s="555"/>
      <c r="AA29" s="546"/>
      <c r="AB29" s="546"/>
      <c r="AC29" s="40"/>
    </row>
    <row r="30" spans="2:29" s="505" customFormat="1" ht="19.149999999999999" customHeight="1">
      <c r="B30" s="552"/>
      <c r="C30" s="546"/>
      <c r="D30" s="546"/>
      <c r="E30" s="546"/>
      <c r="F30" s="546"/>
      <c r="G30" s="546"/>
      <c r="H30" s="546"/>
      <c r="I30" s="546"/>
      <c r="J30" s="546"/>
      <c r="K30" s="546"/>
      <c r="L30" s="546"/>
      <c r="M30" s="546"/>
      <c r="N30" s="546"/>
      <c r="O30" s="546"/>
      <c r="P30" s="546"/>
      <c r="Q30" s="546"/>
      <c r="R30" s="546"/>
      <c r="S30" s="546"/>
      <c r="T30" s="546"/>
      <c r="U30" s="546"/>
      <c r="V30" s="546"/>
      <c r="W30" s="546"/>
      <c r="X30" s="546"/>
      <c r="Y30" s="546"/>
      <c r="Z30" s="555"/>
      <c r="AA30" s="546"/>
      <c r="AB30" s="546"/>
      <c r="AC30" s="40"/>
    </row>
    <row r="31" spans="2:29" s="505" customFormat="1" ht="19.149999999999999" customHeight="1">
      <c r="B31" s="552"/>
      <c r="C31" s="546"/>
      <c r="D31" s="546"/>
      <c r="E31" s="546"/>
      <c r="F31" s="546"/>
      <c r="G31" s="546"/>
      <c r="H31" s="546"/>
      <c r="I31" s="546"/>
      <c r="J31" s="546"/>
      <c r="K31" s="546"/>
      <c r="L31" s="546"/>
      <c r="M31" s="546"/>
      <c r="N31" s="546"/>
      <c r="O31" s="546"/>
      <c r="P31" s="546"/>
      <c r="Q31" s="546"/>
      <c r="R31" s="546"/>
      <c r="S31" s="546"/>
      <c r="T31" s="546"/>
      <c r="U31" s="546"/>
      <c r="V31" s="546"/>
      <c r="W31" s="546"/>
      <c r="X31" s="546"/>
      <c r="Y31" s="546"/>
      <c r="Z31" s="555"/>
      <c r="AA31" s="546"/>
      <c r="AB31" s="546"/>
      <c r="AC31" s="40"/>
    </row>
    <row r="32" spans="2:29" s="505" customFormat="1" ht="19.149999999999999" customHeight="1">
      <c r="B32" s="552"/>
      <c r="C32" s="546"/>
      <c r="D32" s="546"/>
      <c r="E32" s="546"/>
      <c r="F32" s="546"/>
      <c r="G32" s="546"/>
      <c r="H32" s="546"/>
      <c r="I32" s="546"/>
      <c r="J32" s="546"/>
      <c r="K32" s="546"/>
      <c r="L32" s="546"/>
      <c r="M32" s="546"/>
      <c r="N32" s="546"/>
      <c r="O32" s="546"/>
      <c r="P32" s="546"/>
      <c r="Q32" s="546"/>
      <c r="R32" s="546"/>
      <c r="S32" s="546"/>
      <c r="T32" s="546"/>
      <c r="U32" s="546"/>
      <c r="V32" s="546"/>
      <c r="W32" s="546"/>
      <c r="X32" s="546"/>
      <c r="Y32" s="546"/>
      <c r="Z32" s="555"/>
      <c r="AA32" s="546"/>
      <c r="AB32" s="546"/>
      <c r="AC32" s="40"/>
    </row>
    <row r="33" spans="1:29" s="505" customFormat="1" ht="19.149999999999999" customHeight="1">
      <c r="B33" s="552"/>
      <c r="C33" s="546"/>
      <c r="D33" s="546"/>
      <c r="E33" s="546"/>
      <c r="F33" s="546"/>
      <c r="G33" s="546"/>
      <c r="H33" s="546"/>
      <c r="I33" s="546"/>
      <c r="J33" s="546"/>
      <c r="K33" s="546"/>
      <c r="L33" s="546"/>
      <c r="M33" s="546" t="s">
        <v>2463</v>
      </c>
      <c r="O33" s="546"/>
      <c r="P33" s="546"/>
      <c r="Q33" s="546"/>
      <c r="R33" s="546"/>
      <c r="S33" s="546"/>
      <c r="T33" s="546"/>
      <c r="U33" s="546"/>
      <c r="V33" s="546"/>
      <c r="W33" s="546"/>
      <c r="X33" s="546"/>
      <c r="Y33" s="546"/>
      <c r="Z33" s="555"/>
      <c r="AA33" s="546"/>
      <c r="AB33" s="546"/>
      <c r="AC33" s="40"/>
    </row>
    <row r="34" spans="1:29" s="505" customFormat="1" ht="19.149999999999999" customHeight="1">
      <c r="B34" s="552"/>
      <c r="C34" s="546"/>
      <c r="D34" s="546"/>
      <c r="E34" s="546"/>
      <c r="F34" s="546"/>
      <c r="G34" s="546"/>
      <c r="H34" s="546"/>
      <c r="I34" s="546"/>
      <c r="J34" s="546"/>
      <c r="K34" s="546"/>
      <c r="L34" s="546"/>
      <c r="M34" s="546"/>
      <c r="N34" s="546"/>
      <c r="O34" s="546"/>
      <c r="P34" s="546"/>
      <c r="Q34" s="546"/>
      <c r="R34" s="546"/>
      <c r="S34" s="546"/>
      <c r="T34" s="546"/>
      <c r="U34" s="546"/>
      <c r="V34" s="546"/>
      <c r="W34" s="546"/>
      <c r="X34" s="546"/>
      <c r="Y34" s="546"/>
      <c r="Z34" s="555"/>
      <c r="AA34" s="546"/>
      <c r="AB34" s="546"/>
      <c r="AC34" s="40"/>
    </row>
    <row r="35" spans="1:29" s="505" customFormat="1" ht="19.149999999999999" customHeight="1">
      <c r="B35" s="548"/>
      <c r="C35" s="549"/>
      <c r="D35" s="566" t="s">
        <v>2462</v>
      </c>
      <c r="E35" s="566"/>
      <c r="F35" s="566"/>
      <c r="G35" s="566"/>
      <c r="H35" s="566"/>
      <c r="I35" s="567"/>
      <c r="J35" s="549"/>
      <c r="K35" s="549" t="s">
        <v>2786</v>
      </c>
      <c r="L35" s="549"/>
      <c r="M35" s="549"/>
      <c r="N35" s="549" t="s">
        <v>318</v>
      </c>
      <c r="O35" s="549"/>
      <c r="P35" s="549" t="s">
        <v>2453</v>
      </c>
      <c r="Q35" s="549"/>
      <c r="R35" s="549" t="s">
        <v>316</v>
      </c>
      <c r="S35" s="549"/>
      <c r="T35" s="549"/>
      <c r="U35" s="549"/>
      <c r="V35" s="549"/>
      <c r="W35" s="549"/>
      <c r="X35" s="549"/>
      <c r="Y35" s="549"/>
      <c r="Z35" s="550"/>
      <c r="AA35" s="546"/>
      <c r="AB35" s="546"/>
      <c r="AC35" s="40"/>
    </row>
    <row r="36" spans="1:29" s="505" customFormat="1" ht="19.149999999999999" customHeight="1">
      <c r="B36" s="552" t="s">
        <v>2454</v>
      </c>
      <c r="C36" s="546"/>
      <c r="D36" s="546"/>
      <c r="E36" s="546"/>
      <c r="F36" s="546"/>
      <c r="G36" s="546"/>
      <c r="H36" s="546"/>
      <c r="I36" s="555"/>
      <c r="J36" s="546"/>
      <c r="K36" s="546"/>
      <c r="L36" s="546"/>
      <c r="M36" s="546"/>
      <c r="N36" s="546"/>
      <c r="O36" s="546"/>
      <c r="P36" s="546"/>
      <c r="Q36" s="546"/>
      <c r="R36" s="546"/>
      <c r="S36" s="546"/>
      <c r="T36" s="546"/>
      <c r="U36" s="546"/>
      <c r="V36" s="546"/>
      <c r="W36" s="546"/>
      <c r="X36" s="546"/>
      <c r="Y36" s="546"/>
      <c r="Z36" s="555"/>
      <c r="AA36" s="546"/>
      <c r="AB36" s="546"/>
      <c r="AC36" s="40"/>
    </row>
    <row r="37" spans="1:29" s="505" customFormat="1" ht="19.149999999999999" customHeight="1">
      <c r="B37" s="552"/>
      <c r="C37" s="546"/>
      <c r="D37" s="568" t="s">
        <v>2461</v>
      </c>
      <c r="E37" s="568"/>
      <c r="F37" s="568"/>
      <c r="G37" s="568"/>
      <c r="H37" s="568"/>
      <c r="I37" s="569"/>
      <c r="J37" s="546"/>
      <c r="K37" s="546" t="s">
        <v>112</v>
      </c>
      <c r="L37" s="2237" t="s">
        <v>2477</v>
      </c>
      <c r="M37" s="2237"/>
      <c r="N37" s="2237"/>
      <c r="O37" s="2237"/>
      <c r="P37" s="2237"/>
      <c r="Q37" s="2237"/>
      <c r="R37" s="2237"/>
      <c r="S37" s="2237"/>
      <c r="T37" s="546" t="s">
        <v>111</v>
      </c>
      <c r="U37" s="546"/>
      <c r="V37" s="546"/>
      <c r="W37" s="546"/>
      <c r="X37" s="546"/>
      <c r="Y37" s="546"/>
      <c r="Z37" s="555"/>
      <c r="AA37" s="546"/>
      <c r="AB37" s="546"/>
      <c r="AC37" s="40"/>
    </row>
    <row r="38" spans="1:29" s="505" customFormat="1" ht="19.149999999999999" customHeight="1">
      <c r="B38" s="548"/>
      <c r="C38" s="549"/>
      <c r="D38" s="549"/>
      <c r="E38" s="549"/>
      <c r="F38" s="549"/>
      <c r="G38" s="549"/>
      <c r="H38" s="549"/>
      <c r="I38" s="550"/>
      <c r="J38" s="549"/>
      <c r="K38" s="549"/>
      <c r="L38" s="549"/>
      <c r="M38" s="549"/>
      <c r="N38" s="549"/>
      <c r="O38" s="549"/>
      <c r="P38" s="549"/>
      <c r="Q38" s="549"/>
      <c r="R38" s="549"/>
      <c r="S38" s="549"/>
      <c r="T38" s="549"/>
      <c r="U38" s="549"/>
      <c r="V38" s="549"/>
      <c r="W38" s="549"/>
      <c r="X38" s="549"/>
      <c r="Y38" s="549"/>
      <c r="Z38" s="550"/>
      <c r="AA38" s="546"/>
      <c r="AB38" s="546"/>
      <c r="AC38" s="40"/>
    </row>
    <row r="39" spans="1:29" s="505" customFormat="1" ht="19.149999999999999" customHeight="1">
      <c r="B39" s="552" t="s">
        <v>2450</v>
      </c>
      <c r="C39" s="546"/>
      <c r="D39" s="546" t="s">
        <v>2448</v>
      </c>
      <c r="E39" s="546"/>
      <c r="F39" s="546"/>
      <c r="G39" s="546"/>
      <c r="H39" s="546"/>
      <c r="I39" s="555"/>
      <c r="J39" s="546"/>
      <c r="K39" s="546"/>
      <c r="L39" s="546"/>
      <c r="M39" s="546"/>
      <c r="N39" s="546"/>
      <c r="O39" s="546"/>
      <c r="P39" s="546"/>
      <c r="Q39" s="546"/>
      <c r="R39" s="546"/>
      <c r="S39" s="546"/>
      <c r="T39" s="546"/>
      <c r="U39" s="546"/>
      <c r="V39" s="546"/>
      <c r="W39" s="546"/>
      <c r="X39" s="546"/>
      <c r="Y39" s="546"/>
      <c r="Z39" s="555"/>
      <c r="AA39" s="546"/>
      <c r="AB39" s="546"/>
      <c r="AC39" s="40"/>
    </row>
    <row r="40" spans="1:29" s="505" customFormat="1" ht="19.149999999999999" customHeight="1">
      <c r="B40" s="552"/>
      <c r="C40" s="546"/>
      <c r="D40" s="546"/>
      <c r="E40" s="546"/>
      <c r="F40" s="546"/>
      <c r="G40" s="546"/>
      <c r="H40" s="546"/>
      <c r="I40" s="555"/>
      <c r="J40" s="546"/>
      <c r="K40" s="546"/>
      <c r="L40" s="546"/>
      <c r="M40" s="546"/>
      <c r="N40" s="546"/>
      <c r="O40" s="546"/>
      <c r="P40" s="546"/>
      <c r="Q40" s="546"/>
      <c r="R40" s="546"/>
      <c r="S40" s="546"/>
      <c r="T40" s="546"/>
      <c r="U40" s="546"/>
      <c r="V40" s="546"/>
      <c r="W40" s="546"/>
      <c r="X40" s="546"/>
      <c r="Y40" s="546"/>
      <c r="Z40" s="555"/>
      <c r="AA40" s="546"/>
      <c r="AB40" s="546"/>
      <c r="AC40" s="40"/>
    </row>
    <row r="41" spans="1:29" s="505" customFormat="1" ht="19.149999999999999" customHeight="1">
      <c r="B41" s="548"/>
      <c r="C41" s="549"/>
      <c r="D41" s="549"/>
      <c r="E41" s="549"/>
      <c r="F41" s="549"/>
      <c r="G41" s="549"/>
      <c r="H41" s="549"/>
      <c r="I41" s="550"/>
      <c r="J41" s="549"/>
      <c r="K41" s="549"/>
      <c r="L41" s="549"/>
      <c r="M41" s="549"/>
      <c r="N41" s="549"/>
      <c r="O41" s="549"/>
      <c r="P41" s="549"/>
      <c r="Q41" s="549"/>
      <c r="R41" s="549"/>
      <c r="S41" s="549"/>
      <c r="T41" s="549"/>
      <c r="U41" s="549"/>
      <c r="V41" s="549"/>
      <c r="W41" s="549"/>
      <c r="X41" s="549"/>
      <c r="Y41" s="549"/>
      <c r="Z41" s="550"/>
      <c r="AA41" s="546"/>
      <c r="AB41" s="546"/>
      <c r="AC41" s="40"/>
    </row>
    <row r="42" spans="1:29" s="505" customFormat="1" ht="19.149999999999999" customHeight="1">
      <c r="B42" s="552" t="s">
        <v>2449</v>
      </c>
      <c r="C42" s="546"/>
      <c r="D42" s="546" t="s">
        <v>2756</v>
      </c>
      <c r="E42" s="546"/>
      <c r="F42" s="546"/>
      <c r="G42" s="546"/>
      <c r="H42" s="546"/>
      <c r="I42" s="555"/>
      <c r="J42" s="546"/>
      <c r="K42" s="546"/>
      <c r="L42" s="546"/>
      <c r="M42" s="546"/>
      <c r="N42" s="546"/>
      <c r="O42" s="546"/>
      <c r="P42" s="546"/>
      <c r="Q42" s="546"/>
      <c r="R42" s="546"/>
      <c r="S42" s="546"/>
      <c r="T42" s="546"/>
      <c r="U42" s="546"/>
      <c r="V42" s="546"/>
      <c r="W42" s="546"/>
      <c r="X42" s="546"/>
      <c r="Y42" s="546"/>
      <c r="Z42" s="555"/>
      <c r="AA42" s="546"/>
      <c r="AB42" s="546"/>
      <c r="AC42" s="40"/>
    </row>
    <row r="43" spans="1:29" s="505" customFormat="1" ht="19.149999999999999" customHeight="1">
      <c r="B43" s="570"/>
      <c r="C43" s="571"/>
      <c r="D43" s="571"/>
      <c r="E43" s="571"/>
      <c r="F43" s="571"/>
      <c r="G43" s="571"/>
      <c r="H43" s="571"/>
      <c r="I43" s="556"/>
      <c r="J43" s="571"/>
      <c r="K43" s="571"/>
      <c r="L43" s="571"/>
      <c r="M43" s="571"/>
      <c r="N43" s="571"/>
      <c r="O43" s="571"/>
      <c r="P43" s="571"/>
      <c r="Q43" s="571"/>
      <c r="R43" s="571"/>
      <c r="S43" s="571"/>
      <c r="T43" s="571"/>
      <c r="U43" s="571"/>
      <c r="V43" s="571"/>
      <c r="W43" s="571"/>
      <c r="X43" s="571"/>
      <c r="Y43" s="571"/>
      <c r="Z43" s="556"/>
      <c r="AA43" s="546"/>
      <c r="AB43" s="546"/>
      <c r="AC43" s="40"/>
    </row>
    <row r="44" spans="1:29" s="505" customFormat="1" ht="16.149999999999999" customHeight="1">
      <c r="A44" s="284"/>
      <c r="B44" s="284"/>
      <c r="C44" s="284"/>
      <c r="D44" s="284"/>
      <c r="E44" s="284"/>
      <c r="F44" s="284"/>
      <c r="G44" s="284"/>
      <c r="H44" s="284"/>
      <c r="I44" s="284"/>
      <c r="J44" s="284"/>
      <c r="K44" s="284"/>
      <c r="L44" s="284"/>
      <c r="M44" s="284"/>
      <c r="N44" s="284"/>
      <c r="O44" s="284"/>
      <c r="P44" s="284"/>
      <c r="Q44" s="284"/>
      <c r="R44" s="284"/>
      <c r="S44" s="284"/>
      <c r="T44" s="284"/>
      <c r="U44" s="284"/>
      <c r="V44" s="284"/>
      <c r="W44" s="284"/>
      <c r="X44" s="284"/>
      <c r="Y44" s="284"/>
      <c r="Z44" s="284"/>
      <c r="AC44" s="40"/>
    </row>
    <row r="45" spans="1:29" s="505" customFormat="1" ht="16.149999999999999" customHeight="1">
      <c r="A45" s="284"/>
      <c r="B45" s="284"/>
      <c r="C45" s="284"/>
      <c r="D45" s="284"/>
      <c r="E45" s="284"/>
      <c r="F45" s="284"/>
      <c r="G45" s="284"/>
      <c r="H45" s="284"/>
      <c r="I45" s="284"/>
      <c r="J45" s="284"/>
      <c r="K45" s="284"/>
      <c r="L45" s="284"/>
      <c r="M45" s="284"/>
      <c r="N45" s="284"/>
      <c r="O45" s="284"/>
      <c r="P45" s="284"/>
      <c r="Q45" s="284"/>
      <c r="R45" s="284"/>
      <c r="S45" s="284"/>
      <c r="T45" s="284"/>
      <c r="U45" s="284"/>
      <c r="V45" s="284"/>
      <c r="W45" s="284"/>
      <c r="X45" s="284"/>
      <c r="Y45" s="284"/>
      <c r="Z45" s="284"/>
      <c r="AC45" s="40"/>
    </row>
    <row r="46" spans="1:29"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C46" s="40"/>
    </row>
    <row r="47" spans="1:29"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C47" s="40"/>
    </row>
    <row r="48" spans="1:29"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C48" s="40"/>
    </row>
    <row r="49" spans="1:29"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C49" s="40"/>
    </row>
    <row r="50" spans="1:29"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C50" s="40"/>
    </row>
    <row r="51" spans="1:29"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C51" s="40"/>
    </row>
    <row r="52" spans="1:29"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C52" s="40"/>
    </row>
    <row r="53" spans="1:29"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C53" s="40"/>
    </row>
    <row r="54" spans="1:29"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C54" s="40"/>
    </row>
    <row r="55" spans="1:29"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C55" s="40"/>
    </row>
    <row r="56" spans="1:29"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C56" s="40"/>
    </row>
    <row r="57" spans="1:29"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C57" s="40"/>
    </row>
    <row r="58" spans="1:29"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C58" s="40"/>
    </row>
    <row r="59" spans="1:29"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C59" s="40"/>
    </row>
    <row r="60" spans="1:29"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C60" s="40"/>
    </row>
    <row r="61" spans="1:29"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C61" s="40"/>
    </row>
    <row r="62" spans="1:29" s="505" customFormat="1" ht="16.149999999999999" customHeight="1">
      <c r="A62" s="284"/>
      <c r="AC62" s="40"/>
    </row>
    <row r="63" spans="1:29" s="505" customFormat="1" ht="16.149999999999999" customHeight="1">
      <c r="A63" s="284"/>
      <c r="AC63" s="40"/>
    </row>
    <row r="64" spans="1:29" s="505" customFormat="1" ht="16.149999999999999" customHeight="1">
      <c r="A64" s="284"/>
      <c r="AC64" s="40"/>
    </row>
    <row r="65" spans="1:29" s="505" customFormat="1" ht="16.149999999999999" customHeight="1">
      <c r="A65" s="284"/>
      <c r="AC65" s="40"/>
    </row>
    <row r="66" spans="1:29" s="505" customFormat="1" ht="16.149999999999999" customHeight="1">
      <c r="A66" s="284"/>
      <c r="AC66" s="40"/>
    </row>
    <row r="67" spans="1:29" s="505" customFormat="1" ht="16.149999999999999" customHeight="1">
      <c r="A67" s="284"/>
      <c r="AC67" s="40"/>
    </row>
    <row r="68" spans="1:29" s="505" customFormat="1">
      <c r="AC68" s="40"/>
    </row>
    <row r="69" spans="1:29" s="505" customFormat="1">
      <c r="A69" s="554"/>
      <c r="B69" s="554"/>
      <c r="C69" s="554"/>
      <c r="D69" s="554"/>
      <c r="E69" s="554"/>
      <c r="F69" s="554"/>
      <c r="G69" s="554"/>
      <c r="H69" s="554"/>
      <c r="I69" s="554"/>
      <c r="J69" s="554"/>
      <c r="K69" s="554"/>
      <c r="L69" s="554"/>
      <c r="M69" s="554"/>
      <c r="N69" s="554"/>
      <c r="O69" s="554"/>
      <c r="P69" s="554"/>
      <c r="Q69" s="554"/>
      <c r="R69" s="554"/>
      <c r="S69" s="554"/>
      <c r="T69" s="554"/>
      <c r="U69" s="554"/>
      <c r="V69" s="554"/>
      <c r="W69" s="554"/>
      <c r="X69" s="284"/>
      <c r="Y69" s="284"/>
      <c r="Z69" s="284"/>
      <c r="AC69" s="40"/>
    </row>
    <row r="70" spans="1:29" s="505" customForma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C70" s="40"/>
    </row>
    <row r="71" spans="1:29" s="505" customForma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c r="AC71" s="40"/>
    </row>
    <row r="72" spans="1:29" s="505" customForma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C72" s="40"/>
    </row>
    <row r="73" spans="1:29" s="505" customForma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C73" s="40"/>
    </row>
    <row r="74" spans="1:29" s="505" customFormat="1">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C74" s="40"/>
    </row>
    <row r="75" spans="1:29"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C75" s="40"/>
    </row>
    <row r="76" spans="1:29"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C76" s="40"/>
    </row>
    <row r="77" spans="1:29"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C77" s="40"/>
    </row>
    <row r="78" spans="1:29"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C78" s="40"/>
    </row>
    <row r="79" spans="1:29" ht="13.5" customHeight="1">
      <c r="A79" s="96"/>
      <c r="B79" s="96"/>
      <c r="C79" s="96"/>
      <c r="D79" s="96"/>
      <c r="E79" s="96"/>
      <c r="F79" s="96"/>
      <c r="G79" s="572"/>
      <c r="H79" s="572"/>
      <c r="I79" s="572"/>
      <c r="J79" s="572"/>
      <c r="K79" s="572"/>
      <c r="L79" s="572"/>
      <c r="M79" s="572"/>
      <c r="N79" s="572"/>
      <c r="O79" s="572"/>
      <c r="P79" s="572"/>
      <c r="Q79" s="572"/>
      <c r="R79" s="572"/>
      <c r="S79" s="572"/>
      <c r="T79" s="572"/>
      <c r="U79" s="572"/>
      <c r="V79" s="572"/>
      <c r="W79" s="572"/>
      <c r="X79" s="572"/>
      <c r="Y79" s="572"/>
      <c r="Z79" s="572"/>
    </row>
    <row r="80" spans="1:29">
      <c r="A80" s="96"/>
      <c r="B80" s="96"/>
      <c r="C80" s="96"/>
      <c r="D80" s="96"/>
      <c r="E80" s="96"/>
      <c r="F80" s="96"/>
      <c r="G80" s="572"/>
      <c r="H80" s="572"/>
      <c r="I80" s="572"/>
      <c r="J80" s="572"/>
      <c r="K80" s="572"/>
      <c r="L80" s="572"/>
      <c r="M80" s="572"/>
      <c r="N80" s="572"/>
      <c r="O80" s="572"/>
      <c r="P80" s="572"/>
      <c r="Q80" s="572"/>
      <c r="R80" s="572"/>
      <c r="S80" s="572"/>
      <c r="T80" s="572"/>
      <c r="U80" s="572"/>
      <c r="V80" s="572"/>
      <c r="W80" s="572"/>
      <c r="X80" s="572"/>
      <c r="Y80" s="572"/>
      <c r="Z80" s="572"/>
    </row>
    <row r="81" spans="1:26">
      <c r="A81" s="284"/>
      <c r="B81" s="96"/>
      <c r="C81" s="96"/>
      <c r="D81" s="96"/>
      <c r="E81" s="96"/>
      <c r="F81" s="96"/>
      <c r="G81" s="572"/>
      <c r="H81" s="572"/>
      <c r="I81" s="572"/>
      <c r="J81" s="572"/>
      <c r="K81" s="572"/>
      <c r="L81" s="572"/>
      <c r="M81" s="572"/>
      <c r="N81" s="572"/>
      <c r="O81" s="572"/>
      <c r="P81" s="572"/>
      <c r="Q81" s="572"/>
      <c r="R81" s="572"/>
      <c r="S81" s="572"/>
      <c r="T81" s="572"/>
      <c r="U81" s="572"/>
      <c r="V81" s="572"/>
      <c r="W81" s="572"/>
      <c r="X81" s="572"/>
      <c r="Y81" s="572"/>
      <c r="Z81" s="572"/>
    </row>
    <row r="82" spans="1:26">
      <c r="A82" s="284"/>
      <c r="B82" s="96"/>
      <c r="C82" s="96"/>
      <c r="D82" s="96"/>
      <c r="E82" s="96"/>
      <c r="F82" s="96"/>
      <c r="G82" s="96"/>
      <c r="H82" s="96"/>
      <c r="I82" s="96"/>
      <c r="J82" s="96"/>
      <c r="K82" s="573"/>
      <c r="L82" s="96"/>
      <c r="M82" s="573"/>
      <c r="N82" s="96"/>
      <c r="O82" s="573"/>
      <c r="P82" s="96"/>
      <c r="Q82" s="96"/>
      <c r="R82" s="89"/>
      <c r="S82" s="89"/>
      <c r="T82" s="96"/>
      <c r="U82" s="96"/>
      <c r="V82" s="96"/>
      <c r="W82" s="96"/>
      <c r="X82" s="96"/>
      <c r="Y82" s="96"/>
      <c r="Z82" s="96"/>
    </row>
    <row r="83" spans="1:26">
      <c r="A83" s="96"/>
      <c r="B83" s="96"/>
      <c r="C83" s="96"/>
      <c r="D83" s="96"/>
      <c r="E83" s="96"/>
      <c r="F83" s="96"/>
      <c r="G83" s="96"/>
      <c r="H83" s="96"/>
      <c r="I83" s="96"/>
      <c r="J83" s="96"/>
      <c r="K83" s="573"/>
      <c r="L83" s="96"/>
      <c r="M83" s="573"/>
      <c r="N83" s="96"/>
      <c r="O83" s="573"/>
      <c r="P83" s="96"/>
      <c r="Q83" s="96"/>
      <c r="R83" s="89"/>
      <c r="S83" s="89"/>
      <c r="T83" s="96"/>
      <c r="U83" s="96"/>
      <c r="V83" s="96"/>
      <c r="W83" s="96"/>
      <c r="X83" s="96"/>
      <c r="Y83" s="96"/>
      <c r="Z83" s="96"/>
    </row>
    <row r="84" spans="1:26" ht="13.5" customHeight="1">
      <c r="B84" s="96"/>
      <c r="C84" s="96"/>
      <c r="D84" s="96"/>
      <c r="E84" s="96"/>
      <c r="F84" s="96"/>
      <c r="G84" s="96"/>
      <c r="H84" s="96"/>
      <c r="I84" s="96"/>
      <c r="J84" s="96"/>
      <c r="K84" s="96"/>
      <c r="L84" s="96"/>
      <c r="M84" s="96"/>
      <c r="N84" s="96"/>
      <c r="O84" s="96"/>
      <c r="P84" s="96"/>
      <c r="Q84" s="96"/>
      <c r="R84" s="89"/>
      <c r="S84" s="89"/>
      <c r="T84" s="96"/>
      <c r="U84" s="96"/>
      <c r="V84" s="96"/>
      <c r="W84" s="96"/>
      <c r="X84" s="96"/>
      <c r="Y84" s="96"/>
      <c r="Z84" s="96"/>
    </row>
    <row r="85" spans="1:26" ht="15" customHeight="1">
      <c r="B85" s="96"/>
      <c r="C85" s="96"/>
      <c r="D85" s="574"/>
      <c r="E85" s="96"/>
      <c r="F85" s="96"/>
      <c r="G85" s="96"/>
      <c r="H85" s="574"/>
      <c r="I85" s="96"/>
      <c r="J85" s="96"/>
      <c r="K85" s="573"/>
      <c r="L85" s="96"/>
      <c r="M85" s="96"/>
      <c r="N85" s="96"/>
      <c r="O85" s="96"/>
      <c r="P85" s="96"/>
      <c r="Q85" s="574"/>
      <c r="R85" s="2227"/>
      <c r="S85" s="2227"/>
      <c r="T85" s="2227"/>
      <c r="U85" s="2227"/>
      <c r="V85" s="2227"/>
      <c r="W85" s="2227"/>
      <c r="X85" s="2227"/>
      <c r="Y85" s="2227"/>
      <c r="Z85" s="574"/>
    </row>
    <row r="86" spans="1:26" ht="15" customHeight="1">
      <c r="A86" s="89"/>
      <c r="B86" s="89"/>
      <c r="C86" s="89"/>
      <c r="D86" s="574"/>
      <c r="E86" s="2227"/>
      <c r="F86" s="2227"/>
      <c r="G86" s="2227"/>
      <c r="H86" s="574"/>
      <c r="I86" s="89"/>
      <c r="J86" s="96"/>
      <c r="K86" s="96"/>
      <c r="L86" s="96"/>
      <c r="M86" s="96"/>
      <c r="N86" s="96"/>
      <c r="O86" s="96"/>
      <c r="P86" s="96"/>
      <c r="Q86" s="574"/>
      <c r="R86" s="2227"/>
      <c r="S86" s="2227"/>
      <c r="T86" s="2227"/>
      <c r="U86" s="2227"/>
      <c r="V86" s="2227"/>
      <c r="W86" s="2227"/>
      <c r="X86" s="2227"/>
      <c r="Y86" s="2227"/>
      <c r="Z86" s="575"/>
    </row>
    <row r="87" spans="1:26" ht="15" customHeight="1">
      <c r="A87" s="89"/>
      <c r="B87" s="89"/>
      <c r="C87" s="89"/>
      <c r="D87" s="574"/>
      <c r="E87" s="2227"/>
      <c r="F87" s="2227"/>
      <c r="G87" s="2227"/>
      <c r="H87" s="574"/>
      <c r="I87" s="89"/>
      <c r="J87" s="96"/>
      <c r="K87" s="96"/>
      <c r="L87" s="96"/>
      <c r="M87" s="96"/>
      <c r="N87" s="96"/>
      <c r="O87" s="96"/>
      <c r="P87" s="96"/>
      <c r="Q87" s="574"/>
      <c r="R87" s="2227"/>
      <c r="S87" s="2227"/>
      <c r="T87" s="2227"/>
      <c r="U87" s="2227"/>
      <c r="V87" s="2227"/>
      <c r="W87" s="2227"/>
      <c r="X87" s="2227"/>
      <c r="Y87" s="2227"/>
      <c r="Z87" s="575"/>
    </row>
    <row r="88" spans="1:26" ht="13.5" customHeight="1">
      <c r="A88" s="96"/>
      <c r="B88" s="96"/>
      <c r="C88" s="96"/>
      <c r="D88" s="96"/>
      <c r="E88" s="96"/>
      <c r="F88" s="96"/>
      <c r="G88" s="96"/>
      <c r="H88" s="2239"/>
      <c r="I88" s="2239"/>
      <c r="J88" s="2239"/>
      <c r="K88" s="2239"/>
      <c r="L88" s="2239"/>
      <c r="M88" s="2239"/>
      <c r="N88" s="2239"/>
      <c r="O88" s="2239"/>
      <c r="P88" s="2239"/>
      <c r="Q88" s="2239"/>
      <c r="R88" s="2239"/>
      <c r="S88" s="2239"/>
      <c r="T88" s="2239"/>
      <c r="U88" s="2239"/>
      <c r="V88" s="2239"/>
      <c r="W88" s="2239"/>
      <c r="X88" s="2239"/>
      <c r="Y88" s="2239"/>
      <c r="Z88" s="2239"/>
    </row>
    <row r="89" spans="1:26" ht="15.75" customHeight="1">
      <c r="A89" s="89"/>
      <c r="B89" s="89"/>
      <c r="C89" s="89"/>
      <c r="D89" s="89"/>
      <c r="E89" s="89"/>
      <c r="F89" s="89"/>
      <c r="G89" s="89"/>
      <c r="H89" s="2239"/>
      <c r="I89" s="2239"/>
      <c r="J89" s="2239"/>
      <c r="K89" s="2239"/>
      <c r="L89" s="2239"/>
      <c r="M89" s="2239"/>
      <c r="N89" s="2239"/>
      <c r="O89" s="2239"/>
      <c r="P89" s="2239"/>
      <c r="Q89" s="2239"/>
      <c r="R89" s="2239"/>
      <c r="S89" s="2239"/>
      <c r="T89" s="2239"/>
      <c r="U89" s="2239"/>
      <c r="V89" s="2239"/>
      <c r="W89" s="2239"/>
      <c r="X89" s="2239"/>
      <c r="Y89" s="2239"/>
      <c r="Z89" s="2239"/>
    </row>
    <row r="90" spans="1:26" ht="15.75" customHeight="1">
      <c r="A90" s="96"/>
      <c r="B90" s="96"/>
      <c r="C90" s="96"/>
      <c r="D90" s="96"/>
      <c r="E90" s="96"/>
      <c r="F90" s="96"/>
      <c r="G90" s="96"/>
      <c r="H90" s="2239"/>
      <c r="I90" s="2235"/>
      <c r="J90" s="2235"/>
      <c r="K90" s="2235"/>
      <c r="L90" s="2235"/>
      <c r="M90" s="2235"/>
      <c r="N90" s="2235"/>
      <c r="O90" s="2235"/>
      <c r="P90" s="2235"/>
      <c r="Q90" s="2235"/>
      <c r="R90" s="2235"/>
      <c r="S90" s="2235"/>
      <c r="T90" s="2235"/>
      <c r="U90" s="2235"/>
      <c r="V90" s="2235"/>
      <c r="W90" s="2235"/>
      <c r="X90" s="2235"/>
      <c r="Y90" s="2235"/>
      <c r="Z90" s="2235"/>
    </row>
    <row r="91" spans="1:26" ht="15.75" customHeight="1">
      <c r="A91" s="89"/>
      <c r="B91" s="89"/>
      <c r="C91" s="89"/>
      <c r="D91" s="89"/>
      <c r="E91" s="89"/>
      <c r="F91" s="89"/>
      <c r="G91" s="89"/>
      <c r="H91" s="2235"/>
      <c r="I91" s="2235"/>
      <c r="J91" s="2235"/>
      <c r="K91" s="2235"/>
      <c r="L91" s="2235"/>
      <c r="M91" s="2235"/>
      <c r="N91" s="2235"/>
      <c r="O91" s="2235"/>
      <c r="P91" s="2235"/>
      <c r="Q91" s="2235"/>
      <c r="R91" s="2235"/>
      <c r="S91" s="2235"/>
      <c r="T91" s="2235"/>
      <c r="U91" s="2235"/>
      <c r="V91" s="2235"/>
      <c r="W91" s="2235"/>
      <c r="X91" s="2235"/>
      <c r="Y91" s="2235"/>
      <c r="Z91" s="2235"/>
    </row>
    <row r="92" spans="1:26" ht="18" customHeight="1">
      <c r="A92" s="2225"/>
      <c r="B92" s="2225"/>
      <c r="C92" s="2225"/>
      <c r="D92" s="2225"/>
      <c r="E92" s="2225"/>
      <c r="F92" s="2225"/>
      <c r="G92" s="2225"/>
      <c r="H92" s="2225"/>
      <c r="I92" s="2225"/>
      <c r="J92" s="2225"/>
      <c r="K92" s="2225"/>
      <c r="L92" s="2225"/>
      <c r="M92" s="2225"/>
      <c r="N92" s="2225"/>
      <c r="O92" s="2225"/>
      <c r="P92" s="2225"/>
      <c r="Q92" s="2225"/>
      <c r="R92" s="2225"/>
      <c r="S92" s="2225"/>
      <c r="T92" s="2225"/>
      <c r="U92" s="2225"/>
      <c r="V92" s="2225"/>
      <c r="W92" s="2225"/>
      <c r="X92" s="2225"/>
      <c r="Y92" s="2225"/>
      <c r="Z92" s="2225"/>
    </row>
    <row r="93" spans="1:26" ht="15.75" customHeight="1">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row>
    <row r="94" spans="1:26" ht="15.75" customHeight="1">
      <c r="A94" s="96"/>
      <c r="B94" s="96"/>
      <c r="C94" s="96"/>
      <c r="D94" s="96"/>
      <c r="E94" s="2227"/>
      <c r="F94" s="2227"/>
      <c r="G94" s="2227"/>
      <c r="H94" s="2227"/>
      <c r="J94" s="96"/>
      <c r="K94" s="96"/>
      <c r="L94" s="96"/>
      <c r="M94" s="96"/>
      <c r="N94" s="96"/>
      <c r="O94" s="96"/>
      <c r="P94" s="96"/>
      <c r="Q94" s="96"/>
      <c r="R94" s="96"/>
      <c r="S94" s="96"/>
      <c r="T94" s="96"/>
      <c r="U94" s="96"/>
      <c r="V94" s="96"/>
      <c r="W94" s="96"/>
      <c r="X94" s="96"/>
      <c r="Y94" s="96"/>
      <c r="Z94" s="96"/>
    </row>
    <row r="95" spans="1:26" ht="15.75" customHeight="1">
      <c r="A95" s="96"/>
      <c r="B95" s="96"/>
      <c r="C95" s="96"/>
      <c r="D95" s="96"/>
      <c r="E95" s="96"/>
      <c r="F95" s="2227"/>
      <c r="G95" s="2227"/>
      <c r="H95" s="96"/>
      <c r="I95" s="2240"/>
      <c r="J95" s="2240"/>
      <c r="K95" s="2240"/>
      <c r="L95" s="2240"/>
      <c r="M95" s="2240"/>
      <c r="N95" s="2240"/>
      <c r="O95" s="2240"/>
      <c r="P95" s="2240"/>
      <c r="Q95" s="2240"/>
      <c r="R95" s="2240"/>
      <c r="S95" s="2240"/>
      <c r="T95" s="2240"/>
      <c r="U95" s="2240"/>
      <c r="V95" s="2240"/>
      <c r="W95" s="2240"/>
      <c r="X95" s="2240"/>
      <c r="Y95" s="2240"/>
      <c r="Z95" s="2240"/>
    </row>
    <row r="96" spans="1:26" ht="15.75" customHeight="1">
      <c r="A96" s="96"/>
      <c r="B96" s="96"/>
      <c r="C96" s="96"/>
      <c r="D96" s="96"/>
      <c r="E96" s="96"/>
      <c r="F96" s="2227"/>
      <c r="G96" s="2227"/>
      <c r="H96" s="96"/>
      <c r="I96" s="2240"/>
      <c r="J96" s="2240"/>
      <c r="K96" s="2240"/>
      <c r="L96" s="2240"/>
      <c r="M96" s="2240"/>
      <c r="N96" s="2240"/>
      <c r="O96" s="2240"/>
      <c r="P96" s="2240"/>
      <c r="Q96" s="2240"/>
      <c r="R96" s="2240"/>
      <c r="S96" s="2240"/>
      <c r="T96" s="2240"/>
      <c r="U96" s="2240"/>
      <c r="V96" s="2240"/>
      <c r="W96" s="2240"/>
      <c r="X96" s="2240"/>
      <c r="Y96" s="2240"/>
      <c r="Z96" s="2240"/>
    </row>
    <row r="97" spans="1:26" ht="15.75" customHeight="1">
      <c r="A97" s="96"/>
      <c r="B97" s="96"/>
      <c r="C97" s="96"/>
      <c r="D97" s="96"/>
      <c r="E97" s="96"/>
      <c r="F97" s="2227"/>
      <c r="G97" s="2227"/>
      <c r="H97" s="96"/>
      <c r="I97" s="2240"/>
      <c r="J97" s="2240"/>
      <c r="K97" s="2240"/>
      <c r="L97" s="2240"/>
      <c r="M97" s="2240"/>
      <c r="N97" s="2240"/>
      <c r="O97" s="2240"/>
      <c r="P97" s="2240"/>
      <c r="Q97" s="2240"/>
      <c r="R97" s="2240"/>
      <c r="S97" s="2240"/>
      <c r="T97" s="2240"/>
      <c r="U97" s="2240"/>
      <c r="V97" s="2240"/>
      <c r="W97" s="2240"/>
      <c r="X97" s="2240"/>
      <c r="Y97" s="2240"/>
      <c r="Z97" s="2240"/>
    </row>
    <row r="98" spans="1:26" ht="15.75" customHeight="1">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row>
    <row r="99" spans="1:26" ht="15.75" customHeight="1">
      <c r="A99" s="96"/>
      <c r="B99" s="96"/>
      <c r="C99" s="96"/>
      <c r="D99" s="96"/>
      <c r="E99" s="96"/>
      <c r="F99" s="96"/>
      <c r="G99" s="96"/>
      <c r="H99" s="96"/>
      <c r="I99" s="96"/>
      <c r="J99" s="96"/>
      <c r="K99" s="96"/>
      <c r="L99" s="96"/>
      <c r="M99" s="96"/>
      <c r="N99" s="96"/>
      <c r="O99" s="96"/>
      <c r="P99" s="96"/>
      <c r="Q99" s="96"/>
      <c r="R99" s="96"/>
      <c r="S99" s="96"/>
      <c r="T99" s="96"/>
      <c r="U99" s="96"/>
      <c r="V99" s="96"/>
      <c r="W99" s="96"/>
      <c r="X99" s="96"/>
      <c r="Y99" s="96"/>
      <c r="Z99" s="96"/>
    </row>
    <row r="100" spans="1:26">
      <c r="A100" s="573"/>
      <c r="B100" s="96"/>
      <c r="C100" s="96"/>
      <c r="D100" s="573"/>
      <c r="E100" s="96"/>
      <c r="F100" s="96"/>
      <c r="G100" s="573"/>
      <c r="H100" s="96"/>
      <c r="I100" s="96"/>
      <c r="J100" s="573"/>
      <c r="K100" s="96"/>
      <c r="L100" s="96"/>
      <c r="M100" s="573"/>
      <c r="N100" s="96"/>
      <c r="O100" s="96"/>
      <c r="P100" s="96"/>
      <c r="Q100" s="573"/>
      <c r="R100" s="96"/>
      <c r="S100" s="96"/>
      <c r="T100" s="96"/>
      <c r="U100" s="96"/>
      <c r="V100" s="573"/>
      <c r="W100" s="576"/>
      <c r="X100" s="96"/>
      <c r="Y100" s="96"/>
      <c r="Z100" s="89"/>
    </row>
    <row r="101" spans="1:26" ht="15.75" customHeight="1">
      <c r="A101" s="96"/>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row>
    <row r="102" spans="1:26" ht="15.75" customHeight="1">
      <c r="A102" s="96"/>
      <c r="B102" s="96"/>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row>
    <row r="103" spans="1:26"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row>
    <row r="104" spans="1:26" ht="15.75" customHeight="1">
      <c r="A104" s="96"/>
      <c r="B104" s="96"/>
      <c r="C104" s="96"/>
      <c r="D104" s="96"/>
      <c r="E104" s="96"/>
      <c r="F104" s="96"/>
      <c r="G104" s="96"/>
      <c r="H104" s="96"/>
      <c r="I104" s="96"/>
      <c r="J104" s="2227"/>
      <c r="K104" s="2227"/>
      <c r="L104" s="2227"/>
      <c r="M104" s="96"/>
      <c r="N104" s="96"/>
      <c r="O104" s="96"/>
      <c r="P104" s="96"/>
      <c r="Q104" s="96"/>
      <c r="R104" s="96"/>
      <c r="S104" s="96"/>
      <c r="T104" s="96"/>
      <c r="U104" s="96"/>
      <c r="V104" s="96"/>
      <c r="W104" s="96"/>
      <c r="X104" s="96"/>
      <c r="Y104" s="96"/>
      <c r="Z104" s="96"/>
    </row>
    <row r="105" spans="1:26" ht="15.75" customHeight="1">
      <c r="A105" s="96"/>
      <c r="B105" s="96"/>
      <c r="C105" s="96"/>
      <c r="D105" s="96"/>
      <c r="E105" s="96"/>
      <c r="F105" s="96"/>
      <c r="G105" s="96"/>
      <c r="H105" s="96"/>
      <c r="I105" s="96"/>
      <c r="J105" s="2227"/>
      <c r="K105" s="2227"/>
      <c r="L105" s="2227"/>
      <c r="M105" s="96"/>
      <c r="N105" s="96"/>
      <c r="O105" s="96"/>
      <c r="P105" s="96"/>
      <c r="Q105" s="96"/>
      <c r="R105" s="96"/>
      <c r="S105" s="96"/>
      <c r="T105" s="96"/>
      <c r="U105" s="96"/>
      <c r="V105" s="96"/>
      <c r="W105" s="96"/>
      <c r="X105" s="96"/>
      <c r="Y105" s="96"/>
      <c r="Z105" s="96"/>
    </row>
    <row r="106" spans="1:26" ht="15.75" customHeight="1">
      <c r="A106" s="96"/>
      <c r="B106" s="96"/>
      <c r="C106" s="96"/>
      <c r="D106" s="96"/>
      <c r="E106" s="96"/>
      <c r="F106" s="96"/>
      <c r="G106" s="96"/>
      <c r="H106" s="96"/>
      <c r="I106" s="96"/>
      <c r="J106" s="2227"/>
      <c r="K106" s="2227"/>
      <c r="L106" s="2227"/>
      <c r="M106" s="96"/>
      <c r="N106" s="96"/>
      <c r="O106" s="96"/>
      <c r="P106" s="96"/>
      <c r="Q106" s="96"/>
      <c r="R106" s="96"/>
      <c r="S106" s="96"/>
      <c r="T106" s="96"/>
      <c r="U106" s="96"/>
      <c r="V106" s="96"/>
      <c r="W106" s="96"/>
      <c r="X106" s="96"/>
      <c r="Y106" s="96"/>
      <c r="Z106" s="96"/>
    </row>
    <row r="107" spans="1:26" ht="15.75" customHeight="1">
      <c r="A107" s="96"/>
      <c r="B107" s="96"/>
      <c r="C107" s="96"/>
      <c r="D107" s="96"/>
      <c r="E107" s="96"/>
      <c r="F107" s="96"/>
      <c r="G107" s="96"/>
      <c r="H107" s="96"/>
      <c r="I107" s="96"/>
      <c r="J107" s="2227"/>
      <c r="K107" s="2227"/>
      <c r="L107" s="2227"/>
      <c r="M107" s="96"/>
      <c r="N107" s="96"/>
      <c r="O107" s="96"/>
      <c r="P107" s="96"/>
      <c r="Q107" s="96"/>
      <c r="R107" s="96"/>
      <c r="S107" s="96"/>
      <c r="T107" s="96"/>
      <c r="U107" s="96"/>
      <c r="V107" s="96"/>
      <c r="W107" s="96"/>
      <c r="X107" s="96"/>
      <c r="Y107" s="96"/>
      <c r="Z107" s="96"/>
    </row>
    <row r="108" spans="1:26" ht="15.75" customHeight="1">
      <c r="A108" s="96"/>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row>
    <row r="109" spans="1:26" ht="15.75" customHeight="1">
      <c r="A109" s="96"/>
      <c r="B109" s="96"/>
      <c r="C109" s="96"/>
      <c r="D109" s="96"/>
      <c r="E109" s="96"/>
      <c r="F109" s="96"/>
      <c r="G109" s="96"/>
      <c r="H109" s="96"/>
      <c r="I109" s="96"/>
      <c r="J109" s="2233"/>
      <c r="K109" s="2233"/>
      <c r="L109" s="2233"/>
      <c r="M109" s="2233"/>
      <c r="N109" s="96"/>
      <c r="O109" s="96"/>
      <c r="P109" s="96"/>
      <c r="Q109" s="96"/>
      <c r="R109" s="96"/>
      <c r="S109" s="96"/>
      <c r="T109" s="96"/>
      <c r="U109" s="96"/>
      <c r="V109" s="96"/>
      <c r="W109" s="96"/>
      <c r="X109" s="96"/>
      <c r="Y109" s="96"/>
      <c r="Z109" s="96"/>
    </row>
    <row r="110" spans="1:26" ht="15.75" customHeight="1">
      <c r="A110" s="96"/>
      <c r="B110" s="96"/>
      <c r="C110" s="96"/>
      <c r="D110" s="96"/>
      <c r="E110" s="96"/>
      <c r="F110" s="96"/>
      <c r="G110" s="96"/>
      <c r="H110" s="96"/>
      <c r="I110" s="96"/>
      <c r="J110" s="2233"/>
      <c r="K110" s="2233"/>
      <c r="L110" s="2233"/>
      <c r="M110" s="2233"/>
      <c r="N110" s="96"/>
      <c r="O110" s="96"/>
      <c r="P110" s="96"/>
      <c r="Q110" s="96"/>
      <c r="R110" s="96"/>
      <c r="S110" s="96"/>
      <c r="T110" s="96"/>
      <c r="U110" s="96"/>
      <c r="V110" s="96"/>
      <c r="W110" s="96"/>
      <c r="X110" s="96"/>
      <c r="Y110" s="96"/>
      <c r="Z110" s="96"/>
    </row>
    <row r="111" spans="1:26" ht="15.75" customHeight="1">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row>
    <row r="112" spans="1:26" ht="15.75" customHeight="1">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row>
    <row r="113" spans="1:26" ht="15.75" customHeight="1">
      <c r="A113" s="96"/>
      <c r="B113" s="96"/>
      <c r="C113" s="96"/>
      <c r="D113" s="96"/>
      <c r="E113" s="96"/>
      <c r="F113" s="96"/>
      <c r="G113" s="96"/>
      <c r="H113" s="96"/>
      <c r="I113" s="96"/>
      <c r="J113" s="96"/>
      <c r="K113" s="96"/>
      <c r="L113" s="96"/>
      <c r="M113" s="96"/>
      <c r="N113" s="96"/>
      <c r="O113" s="96"/>
      <c r="P113" s="96"/>
      <c r="Q113" s="96"/>
      <c r="R113" s="96"/>
      <c r="S113" s="96"/>
      <c r="T113" s="573"/>
      <c r="U113" s="96"/>
      <c r="V113" s="96"/>
      <c r="W113" s="573"/>
      <c r="X113" s="96"/>
      <c r="Y113" s="96"/>
      <c r="Z113" s="96"/>
    </row>
    <row r="114" spans="1:26"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row>
    <row r="115" spans="1:26" ht="15.75" customHeight="1">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row>
    <row r="116" spans="1:26"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row>
    <row r="117" spans="1:26"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row>
    <row r="118" spans="1:26" ht="15.75" customHeight="1">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row>
    <row r="119" spans="1:26"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row>
    <row r="120" spans="1:26"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row>
    <row r="121" spans="1:26" ht="15.75" customHeight="1">
      <c r="A121" s="96"/>
      <c r="B121" s="96"/>
      <c r="C121" s="96"/>
      <c r="D121" s="96"/>
      <c r="E121" s="96"/>
      <c r="F121" s="96"/>
      <c r="G121" s="96"/>
      <c r="H121" s="574"/>
      <c r="I121" s="2227"/>
      <c r="J121" s="2227"/>
      <c r="K121" s="2227"/>
      <c r="L121" s="2227"/>
      <c r="M121" s="574"/>
      <c r="N121" s="574"/>
      <c r="O121" s="2227"/>
      <c r="P121" s="2227"/>
      <c r="Q121" s="2227"/>
      <c r="R121" s="2227"/>
      <c r="S121" s="574"/>
      <c r="T121" s="574"/>
      <c r="U121" s="2227"/>
      <c r="V121" s="2227"/>
      <c r="W121" s="2227"/>
      <c r="X121" s="2227"/>
      <c r="Y121" s="576"/>
      <c r="Z121" s="96"/>
    </row>
    <row r="122" spans="1:26" ht="15.75" customHeight="1">
      <c r="A122" s="96"/>
      <c r="B122" s="96"/>
      <c r="C122" s="574"/>
      <c r="D122" s="2227"/>
      <c r="E122" s="2227"/>
      <c r="F122" s="574"/>
      <c r="G122" s="96"/>
      <c r="H122" s="574"/>
      <c r="I122" s="2228"/>
      <c r="J122" s="2228"/>
      <c r="K122" s="2228"/>
      <c r="L122" s="2228"/>
      <c r="M122" s="574"/>
      <c r="N122" s="574"/>
      <c r="O122" s="2228"/>
      <c r="P122" s="2228"/>
      <c r="Q122" s="2228"/>
      <c r="R122" s="2228"/>
      <c r="S122" s="574"/>
      <c r="T122" s="574"/>
      <c r="U122" s="2229"/>
      <c r="V122" s="2229"/>
      <c r="W122" s="2229"/>
      <c r="X122" s="2229"/>
      <c r="Y122" s="96"/>
      <c r="Z122" s="96"/>
    </row>
    <row r="123" spans="1:26" ht="15.75" customHeight="1">
      <c r="A123" s="96"/>
      <c r="B123" s="96"/>
      <c r="C123" s="574"/>
      <c r="D123" s="2227"/>
      <c r="E123" s="2227"/>
      <c r="F123" s="574"/>
      <c r="G123" s="96"/>
      <c r="H123" s="574"/>
      <c r="I123" s="2228"/>
      <c r="J123" s="2228"/>
      <c r="K123" s="2228"/>
      <c r="L123" s="2228"/>
      <c r="M123" s="574"/>
      <c r="N123" s="574"/>
      <c r="O123" s="2228"/>
      <c r="P123" s="2228"/>
      <c r="Q123" s="2228"/>
      <c r="R123" s="2228"/>
      <c r="S123" s="574"/>
      <c r="T123" s="574"/>
      <c r="U123" s="2229"/>
      <c r="V123" s="2229"/>
      <c r="W123" s="2229"/>
      <c r="X123" s="2229"/>
      <c r="Y123" s="96"/>
      <c r="Z123" s="96"/>
    </row>
    <row r="124" spans="1:26" ht="15.75" customHeight="1">
      <c r="A124" s="96"/>
      <c r="B124" s="96"/>
      <c r="C124" s="574"/>
      <c r="D124" s="2227"/>
      <c r="E124" s="2227"/>
      <c r="F124" s="574"/>
      <c r="G124" s="96"/>
      <c r="H124" s="574"/>
      <c r="I124" s="2228"/>
      <c r="J124" s="2228"/>
      <c r="K124" s="2228"/>
      <c r="L124" s="2228"/>
      <c r="M124" s="574"/>
      <c r="N124" s="574"/>
      <c r="O124" s="2228"/>
      <c r="P124" s="2228"/>
      <c r="Q124" s="2228"/>
      <c r="R124" s="2228"/>
      <c r="S124" s="574"/>
      <c r="T124" s="574"/>
      <c r="U124" s="2229"/>
      <c r="V124" s="2229"/>
      <c r="W124" s="2229"/>
      <c r="X124" s="2229"/>
      <c r="Y124" s="96"/>
      <c r="Z124" s="96"/>
    </row>
    <row r="125" spans="1:26" ht="15.75" customHeight="1">
      <c r="A125" s="96"/>
      <c r="B125" s="96"/>
      <c r="C125" s="574"/>
      <c r="D125" s="2227"/>
      <c r="E125" s="2227"/>
      <c r="F125" s="574"/>
      <c r="G125" s="96"/>
      <c r="H125" s="574"/>
      <c r="I125" s="2228"/>
      <c r="J125" s="2228"/>
      <c r="K125" s="2228"/>
      <c r="L125" s="2228"/>
      <c r="M125" s="574"/>
      <c r="N125" s="574"/>
      <c r="O125" s="2228"/>
      <c r="P125" s="2228"/>
      <c r="Q125" s="2228"/>
      <c r="R125" s="2228"/>
      <c r="S125" s="574"/>
      <c r="T125" s="574"/>
      <c r="U125" s="2229"/>
      <c r="V125" s="2229"/>
      <c r="W125" s="2229"/>
      <c r="X125" s="2229"/>
      <c r="Y125" s="96"/>
      <c r="Z125" s="96"/>
    </row>
    <row r="126" spans="1:26" ht="15.75" customHeight="1">
      <c r="A126" s="96"/>
      <c r="B126" s="96"/>
      <c r="C126" s="574"/>
      <c r="D126" s="96"/>
      <c r="E126" s="96"/>
      <c r="F126" s="574"/>
      <c r="G126" s="96"/>
      <c r="H126" s="574"/>
      <c r="I126" s="96"/>
      <c r="J126" s="96"/>
      <c r="K126" s="96"/>
      <c r="L126" s="96"/>
      <c r="M126" s="574"/>
      <c r="N126" s="574"/>
      <c r="O126" s="574"/>
      <c r="P126" s="96"/>
      <c r="Q126" s="96"/>
      <c r="R126" s="574"/>
      <c r="S126" s="574"/>
      <c r="T126" s="574"/>
      <c r="U126" s="96"/>
      <c r="V126" s="96"/>
      <c r="W126" s="96"/>
      <c r="X126" s="96"/>
      <c r="Y126" s="96"/>
      <c r="Z126" s="96"/>
    </row>
    <row r="127" spans="1:26" ht="15.75" customHeight="1">
      <c r="A127" s="96"/>
      <c r="B127" s="96"/>
      <c r="C127" s="574"/>
      <c r="D127" s="96"/>
      <c r="E127" s="96"/>
      <c r="F127" s="574"/>
      <c r="G127" s="96"/>
      <c r="H127" s="574"/>
      <c r="I127" s="96"/>
      <c r="J127" s="96"/>
      <c r="K127" s="96"/>
      <c r="L127" s="96"/>
      <c r="M127" s="574"/>
      <c r="N127" s="574"/>
      <c r="O127" s="574"/>
      <c r="P127" s="96"/>
      <c r="Q127" s="96"/>
      <c r="R127" s="574"/>
      <c r="S127" s="574"/>
      <c r="T127" s="574"/>
      <c r="U127" s="96"/>
      <c r="V127" s="96"/>
      <c r="W127" s="96"/>
      <c r="X127" s="96"/>
      <c r="Y127" s="96"/>
      <c r="Z127" s="96"/>
    </row>
    <row r="128" spans="1:26" ht="15.75" customHeight="1">
      <c r="A128" s="96"/>
      <c r="B128" s="96"/>
      <c r="C128" s="574"/>
      <c r="D128" s="96"/>
      <c r="E128" s="96"/>
      <c r="F128" s="574"/>
      <c r="G128" s="96"/>
      <c r="H128" s="574"/>
      <c r="I128" s="96"/>
      <c r="J128" s="96"/>
      <c r="K128" s="96"/>
      <c r="L128" s="96"/>
      <c r="M128" s="574"/>
      <c r="N128" s="574"/>
      <c r="O128" s="574"/>
      <c r="P128" s="96"/>
      <c r="Q128" s="96"/>
      <c r="R128" s="574"/>
      <c r="S128" s="574"/>
      <c r="T128" s="574"/>
      <c r="U128" s="96"/>
      <c r="V128" s="96"/>
      <c r="W128" s="96"/>
      <c r="X128" s="96"/>
      <c r="Y128" s="96"/>
      <c r="Z128" s="96"/>
    </row>
    <row r="129" spans="1:27" ht="15.75" customHeight="1">
      <c r="A129" s="96"/>
      <c r="B129" s="96"/>
      <c r="C129" s="574"/>
      <c r="D129" s="96"/>
      <c r="E129" s="96"/>
      <c r="F129" s="574"/>
      <c r="G129" s="96"/>
      <c r="H129" s="574"/>
      <c r="I129" s="96"/>
      <c r="J129" s="96"/>
      <c r="K129" s="96"/>
      <c r="L129" s="96"/>
      <c r="M129" s="574"/>
      <c r="N129" s="574"/>
      <c r="O129" s="574"/>
      <c r="P129" s="96"/>
      <c r="Q129" s="96"/>
      <c r="R129" s="574"/>
      <c r="S129" s="574"/>
      <c r="T129" s="574"/>
      <c r="U129" s="96"/>
      <c r="V129" s="96"/>
      <c r="W129" s="96"/>
      <c r="X129" s="96"/>
      <c r="Y129" s="96"/>
      <c r="Z129" s="96"/>
    </row>
    <row r="130" spans="1:27" ht="15.75" customHeight="1">
      <c r="A130" s="96"/>
      <c r="B130" s="96"/>
      <c r="C130" s="96"/>
      <c r="D130" s="96"/>
      <c r="E130" s="96"/>
      <c r="F130" s="96"/>
      <c r="G130" s="96"/>
      <c r="H130" s="574"/>
      <c r="I130" s="2228"/>
      <c r="J130" s="2228"/>
      <c r="K130" s="2228"/>
      <c r="L130" s="2228"/>
      <c r="M130" s="574"/>
      <c r="N130" s="574"/>
      <c r="O130" s="2228"/>
      <c r="P130" s="2228"/>
      <c r="Q130" s="2228"/>
      <c r="R130" s="2228"/>
      <c r="S130" s="574"/>
      <c r="T130" s="574"/>
      <c r="U130" s="2228"/>
      <c r="V130" s="2228"/>
      <c r="W130" s="2228"/>
      <c r="X130" s="2228"/>
      <c r="Y130" s="96"/>
      <c r="Z130" s="96"/>
    </row>
    <row r="131" spans="1:27" ht="15.75" customHeight="1">
      <c r="A131" s="96"/>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row>
    <row r="132" spans="1:27" ht="15.75" customHeight="1">
      <c r="A132" s="96"/>
      <c r="B132" s="96"/>
      <c r="C132" s="96"/>
      <c r="D132" s="96"/>
      <c r="E132" s="96"/>
      <c r="F132" s="96"/>
      <c r="G132" s="96"/>
      <c r="H132" s="96"/>
      <c r="I132" s="96"/>
      <c r="J132" s="96"/>
      <c r="K132" s="96"/>
      <c r="L132" s="96"/>
      <c r="M132" s="96"/>
      <c r="N132" s="96"/>
      <c r="O132" s="96"/>
      <c r="P132" s="96"/>
      <c r="Q132" s="96"/>
      <c r="R132" s="96"/>
      <c r="S132" s="96"/>
      <c r="T132" s="96"/>
      <c r="U132" s="96"/>
      <c r="V132" s="96"/>
      <c r="W132" s="96"/>
      <c r="X132" s="96"/>
      <c r="Y132" s="96"/>
      <c r="Z132" s="96"/>
    </row>
    <row r="133" spans="1:27" ht="15.75" customHeight="1">
      <c r="A133" s="96"/>
      <c r="B133" s="96"/>
      <c r="C133" s="96"/>
      <c r="D133" s="96"/>
      <c r="E133" s="96"/>
      <c r="F133" s="96"/>
      <c r="G133" s="96"/>
      <c r="H133" s="96"/>
      <c r="I133" s="96"/>
      <c r="J133" s="96"/>
      <c r="K133" s="96"/>
      <c r="L133" s="96"/>
      <c r="M133" s="96"/>
      <c r="N133" s="96"/>
      <c r="O133" s="96"/>
      <c r="P133" s="96"/>
      <c r="Q133" s="96"/>
      <c r="R133" s="96"/>
      <c r="S133" s="96"/>
      <c r="T133" s="96"/>
      <c r="U133" s="96"/>
      <c r="V133" s="96"/>
      <c r="W133" s="96"/>
      <c r="X133" s="96"/>
      <c r="Y133" s="96"/>
      <c r="Z133" s="96"/>
    </row>
    <row r="134" spans="1:27" ht="15.75" customHeight="1">
      <c r="A134" s="96"/>
      <c r="B134" s="96"/>
      <c r="C134" s="96"/>
      <c r="D134" s="96"/>
      <c r="E134" s="96"/>
      <c r="F134" s="96"/>
      <c r="G134" s="96"/>
      <c r="H134" s="96"/>
      <c r="I134" s="2223"/>
      <c r="J134" s="2223"/>
      <c r="K134" s="2223"/>
      <c r="L134" s="2223"/>
      <c r="M134" s="2223"/>
      <c r="N134" s="574"/>
      <c r="O134" s="96"/>
      <c r="P134" s="96"/>
      <c r="Q134" s="96"/>
      <c r="R134" s="96"/>
      <c r="S134" s="96"/>
      <c r="T134" s="96"/>
      <c r="U134" s="96"/>
      <c r="V134" s="96"/>
      <c r="W134" s="96"/>
      <c r="X134" s="96"/>
      <c r="Y134" s="96"/>
      <c r="Z134" s="96"/>
    </row>
    <row r="135" spans="1:27" ht="15.75" customHeight="1">
      <c r="A135" s="96"/>
      <c r="B135" s="96"/>
      <c r="C135" s="96"/>
      <c r="D135" s="96"/>
      <c r="E135" s="96"/>
      <c r="F135" s="96"/>
      <c r="G135" s="96"/>
      <c r="H135" s="96"/>
      <c r="I135" s="96"/>
      <c r="J135" s="96"/>
      <c r="K135" s="2227"/>
      <c r="L135" s="2227"/>
      <c r="M135" s="2227"/>
      <c r="N135" s="2227"/>
      <c r="O135" s="2227"/>
      <c r="P135" s="2227"/>
      <c r="Q135" s="96"/>
      <c r="R135" s="96"/>
      <c r="S135" s="96"/>
      <c r="T135" s="96"/>
      <c r="U135" s="96"/>
      <c r="V135" s="96"/>
      <c r="W135" s="96"/>
      <c r="X135" s="96"/>
      <c r="Y135" s="96"/>
      <c r="Z135" s="96"/>
    </row>
    <row r="136" spans="1:27" ht="15.75" customHeight="1">
      <c r="A136" s="96"/>
      <c r="B136" s="96"/>
      <c r="C136" s="96"/>
      <c r="D136" s="96"/>
      <c r="E136" s="96"/>
      <c r="F136" s="96"/>
      <c r="G136" s="96"/>
      <c r="H136" s="2230"/>
      <c r="I136" s="2230"/>
      <c r="J136" s="2230"/>
      <c r="K136" s="2230"/>
      <c r="L136" s="2230"/>
      <c r="M136" s="2230"/>
      <c r="N136" s="2230"/>
      <c r="O136" s="2230"/>
      <c r="P136" s="2230"/>
      <c r="Q136" s="2230"/>
      <c r="R136" s="2230"/>
      <c r="S136" s="2230"/>
      <c r="T136" s="2230"/>
      <c r="U136" s="2230"/>
      <c r="V136" s="2230"/>
      <c r="W136" s="2230"/>
      <c r="X136" s="2230"/>
      <c r="Y136" s="2230"/>
      <c r="Z136" s="2230"/>
    </row>
    <row r="137" spans="1:27">
      <c r="H137" s="2231"/>
      <c r="I137" s="2231"/>
      <c r="J137" s="2231"/>
      <c r="K137" s="2231"/>
      <c r="L137" s="2231"/>
      <c r="M137" s="2231"/>
      <c r="N137" s="2231"/>
      <c r="O137" s="2231"/>
      <c r="P137" s="2231"/>
      <c r="Q137" s="2231"/>
      <c r="R137" s="2231"/>
      <c r="S137" s="2231"/>
      <c r="T137" s="2231"/>
      <c r="U137" s="2231"/>
      <c r="V137" s="2231"/>
      <c r="W137" s="2231"/>
      <c r="X137" s="2231"/>
      <c r="Y137" s="2231"/>
      <c r="Z137" s="2231"/>
    </row>
    <row r="138" spans="1:27" ht="13.5" customHeight="1">
      <c r="A138" s="96"/>
      <c r="B138" s="96"/>
      <c r="C138" s="96"/>
      <c r="D138" s="96"/>
      <c r="E138" s="2230"/>
      <c r="F138" s="2230"/>
      <c r="G138" s="2230"/>
      <c r="H138" s="2230"/>
      <c r="I138" s="2230"/>
      <c r="J138" s="2230"/>
      <c r="K138" s="2230"/>
      <c r="L138" s="2230"/>
      <c r="M138" s="2230"/>
      <c r="N138" s="2230"/>
      <c r="O138" s="2230"/>
      <c r="P138" s="2230"/>
      <c r="Q138" s="2230"/>
      <c r="R138" s="2230"/>
      <c r="S138" s="2230"/>
      <c r="T138" s="2230"/>
      <c r="U138" s="2230"/>
      <c r="V138" s="2230"/>
      <c r="W138" s="2230"/>
      <c r="X138" s="2230"/>
      <c r="Y138" s="2230"/>
      <c r="Z138" s="2230"/>
    </row>
    <row r="139" spans="1:27">
      <c r="A139" s="96"/>
      <c r="B139" s="96"/>
      <c r="C139" s="96"/>
      <c r="D139" s="96"/>
      <c r="E139" s="2232"/>
      <c r="F139" s="2232"/>
      <c r="G139" s="2232"/>
      <c r="H139" s="2232"/>
      <c r="I139" s="2232"/>
      <c r="J139" s="2232"/>
      <c r="K139" s="2232"/>
      <c r="L139" s="2232"/>
      <c r="M139" s="2232"/>
      <c r="N139" s="2232"/>
      <c r="O139" s="2232"/>
      <c r="P139" s="2232"/>
      <c r="Q139" s="2232"/>
      <c r="R139" s="2232"/>
      <c r="S139" s="2232"/>
      <c r="T139" s="2232"/>
      <c r="U139" s="2232"/>
      <c r="V139" s="2232"/>
      <c r="W139" s="2232"/>
      <c r="X139" s="2232"/>
      <c r="Y139" s="2232"/>
      <c r="Z139" s="2232"/>
    </row>
    <row r="140" spans="1:27">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row>
    <row r="141" spans="1:27" ht="15.75" customHeight="1">
      <c r="A141" s="96"/>
      <c r="B141" s="96"/>
      <c r="C141" s="96"/>
      <c r="D141" s="96"/>
      <c r="E141" s="96"/>
      <c r="F141" s="96"/>
      <c r="G141" s="96"/>
      <c r="H141" s="96"/>
      <c r="I141" s="96"/>
      <c r="J141" s="96"/>
      <c r="K141" s="96"/>
      <c r="L141" s="96"/>
      <c r="M141" s="96"/>
      <c r="N141" s="96"/>
      <c r="O141" s="96"/>
      <c r="P141" s="96"/>
      <c r="Q141" s="96"/>
      <c r="R141" s="96"/>
      <c r="S141" s="96"/>
      <c r="T141" s="96"/>
      <c r="U141" s="96"/>
      <c r="V141" s="96"/>
      <c r="W141" s="96"/>
      <c r="X141" s="96"/>
      <c r="Y141" s="96"/>
      <c r="Z141" s="96"/>
    </row>
    <row r="142" spans="1:27" ht="15.75" customHeight="1">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row>
    <row r="143" spans="1:27" ht="18.75" customHeight="1">
      <c r="A143" s="2227"/>
      <c r="B143" s="2227"/>
      <c r="C143" s="2227"/>
      <c r="D143" s="2227"/>
      <c r="E143" s="2227"/>
      <c r="F143" s="2227"/>
      <c r="G143" s="2227"/>
      <c r="H143" s="2227"/>
      <c r="I143" s="2227"/>
      <c r="J143" s="2227"/>
      <c r="K143" s="2227"/>
      <c r="L143" s="2227"/>
      <c r="M143" s="2227"/>
      <c r="N143" s="2227"/>
      <c r="O143" s="2227"/>
      <c r="P143" s="2227"/>
      <c r="Q143" s="2227"/>
      <c r="R143" s="2227"/>
      <c r="S143" s="2227"/>
      <c r="T143" s="2227"/>
      <c r="U143" s="2227"/>
      <c r="V143" s="2227"/>
      <c r="W143" s="2227"/>
      <c r="X143" s="2227"/>
      <c r="Y143" s="2227"/>
      <c r="Z143" s="2227"/>
      <c r="AA143" s="89"/>
    </row>
    <row r="144" spans="1:27" ht="15.75" customHeight="1">
      <c r="A144" s="96"/>
      <c r="B144" s="96"/>
      <c r="C144" s="96"/>
      <c r="D144" s="96"/>
      <c r="E144" s="96"/>
      <c r="F144" s="96"/>
      <c r="G144" s="96"/>
      <c r="H144" s="96"/>
      <c r="I144" s="96"/>
      <c r="J144" s="96"/>
      <c r="K144" s="96"/>
      <c r="L144" s="96"/>
      <c r="M144" s="96"/>
      <c r="N144" s="96"/>
      <c r="O144" s="96"/>
      <c r="P144" s="96"/>
      <c r="Q144" s="96"/>
      <c r="R144" s="96"/>
      <c r="S144" s="96"/>
      <c r="T144" s="96"/>
      <c r="U144" s="96"/>
      <c r="V144" s="96"/>
      <c r="W144" s="96"/>
      <c r="X144" s="96"/>
      <c r="Y144" s="96"/>
      <c r="Z144" s="96"/>
      <c r="AA144" s="89"/>
    </row>
    <row r="145" spans="1:27" ht="15.75" customHeight="1">
      <c r="A145" s="96"/>
      <c r="B145" s="96"/>
      <c r="C145" s="96"/>
      <c r="D145" s="96"/>
      <c r="E145" s="96"/>
      <c r="F145" s="89"/>
      <c r="G145" s="96"/>
      <c r="H145" s="96"/>
      <c r="I145" s="96"/>
      <c r="J145" s="96"/>
      <c r="K145" s="96"/>
      <c r="L145" s="96"/>
      <c r="M145" s="96"/>
      <c r="N145" s="96"/>
      <c r="O145" s="96"/>
      <c r="P145" s="96"/>
      <c r="Q145" s="96"/>
      <c r="R145" s="96"/>
      <c r="S145" s="96"/>
      <c r="T145" s="96"/>
      <c r="U145" s="96"/>
      <c r="V145" s="96"/>
      <c r="W145" s="96"/>
      <c r="X145" s="96"/>
      <c r="Y145" s="96"/>
      <c r="Z145" s="96"/>
      <c r="AA145" s="89"/>
    </row>
    <row r="146" spans="1:27" ht="15.75" customHeight="1">
      <c r="A146" s="96"/>
      <c r="B146" s="96"/>
      <c r="C146" s="96"/>
      <c r="D146" s="96"/>
      <c r="E146" s="96"/>
      <c r="F146" s="89"/>
      <c r="G146" s="89"/>
      <c r="H146" s="96"/>
      <c r="I146" s="96"/>
      <c r="J146" s="96"/>
      <c r="K146" s="89"/>
      <c r="L146" s="96"/>
      <c r="M146" s="96"/>
      <c r="N146" s="96"/>
      <c r="O146" s="96"/>
      <c r="P146" s="96"/>
      <c r="Q146" s="96"/>
      <c r="R146" s="96"/>
      <c r="S146" s="96"/>
      <c r="T146" s="96"/>
      <c r="U146" s="96"/>
      <c r="V146" s="96"/>
      <c r="W146" s="96"/>
      <c r="X146" s="96"/>
      <c r="Y146" s="96"/>
      <c r="Z146" s="96"/>
      <c r="AA146" s="89"/>
    </row>
    <row r="147" spans="1:27" ht="15.75" customHeight="1">
      <c r="A147" s="96"/>
      <c r="B147" s="96"/>
      <c r="C147" s="96"/>
      <c r="D147" s="96"/>
      <c r="E147" s="96"/>
      <c r="F147" s="96"/>
      <c r="G147" s="96"/>
      <c r="H147" s="96"/>
      <c r="I147" s="2223"/>
      <c r="J147" s="2223"/>
      <c r="K147" s="2223"/>
      <c r="L147" s="2223"/>
      <c r="M147" s="577"/>
      <c r="N147" s="96"/>
      <c r="O147" s="96"/>
      <c r="P147" s="96"/>
      <c r="Q147" s="96"/>
      <c r="R147" s="96"/>
      <c r="S147" s="96"/>
      <c r="T147" s="96"/>
      <c r="U147" s="96"/>
      <c r="V147" s="96"/>
      <c r="W147" s="96"/>
      <c r="X147" s="96"/>
      <c r="Y147" s="96"/>
      <c r="Z147" s="96"/>
      <c r="AA147" s="89"/>
    </row>
    <row r="148" spans="1:27" ht="15.75" customHeight="1">
      <c r="A148" s="96"/>
      <c r="B148" s="96"/>
      <c r="C148" s="96"/>
      <c r="D148" s="96"/>
      <c r="E148" s="96"/>
      <c r="F148" s="96"/>
      <c r="G148" s="96"/>
      <c r="H148" s="96"/>
      <c r="I148" s="2223"/>
      <c r="J148" s="2223"/>
      <c r="K148" s="2223"/>
      <c r="L148" s="2223"/>
      <c r="M148" s="577"/>
      <c r="N148" s="96"/>
      <c r="O148" s="96"/>
      <c r="P148" s="96"/>
      <c r="Q148" s="96"/>
      <c r="R148" s="96"/>
      <c r="S148" s="96"/>
      <c r="T148" s="96"/>
      <c r="U148" s="96"/>
      <c r="V148" s="96"/>
      <c r="W148" s="96"/>
      <c r="X148" s="96"/>
      <c r="Y148" s="96"/>
      <c r="Z148" s="96"/>
      <c r="AA148" s="89"/>
    </row>
    <row r="149" spans="1:27" ht="15.75" customHeight="1">
      <c r="A149" s="96"/>
      <c r="B149" s="96"/>
      <c r="C149" s="96"/>
      <c r="D149" s="96"/>
      <c r="E149" s="96"/>
      <c r="F149" s="96"/>
      <c r="G149" s="96"/>
      <c r="H149" s="96"/>
      <c r="I149" s="2223"/>
      <c r="J149" s="2223"/>
      <c r="K149" s="2223"/>
      <c r="L149" s="2223"/>
      <c r="M149" s="577"/>
      <c r="N149" s="96"/>
      <c r="O149" s="96"/>
      <c r="P149" s="96"/>
      <c r="Q149" s="96"/>
      <c r="R149" s="96"/>
      <c r="S149" s="96"/>
      <c r="T149" s="96"/>
      <c r="U149" s="96"/>
      <c r="V149" s="96"/>
      <c r="W149" s="96"/>
      <c r="X149" s="96"/>
      <c r="Y149" s="96"/>
      <c r="Z149" s="96"/>
      <c r="AA149" s="89"/>
    </row>
    <row r="150" spans="1:27" ht="15.75" customHeight="1">
      <c r="A150" s="96"/>
      <c r="B150" s="96"/>
      <c r="C150" s="96"/>
      <c r="D150" s="96"/>
      <c r="E150" s="96"/>
      <c r="F150" s="96"/>
      <c r="G150" s="96"/>
      <c r="H150" s="96"/>
      <c r="I150" s="2223"/>
      <c r="J150" s="2223"/>
      <c r="K150" s="2223"/>
      <c r="L150" s="2223"/>
      <c r="M150" s="577"/>
      <c r="N150" s="96"/>
      <c r="O150" s="96"/>
      <c r="P150" s="96"/>
      <c r="Q150" s="96"/>
      <c r="R150" s="96"/>
      <c r="S150" s="96"/>
      <c r="T150" s="96"/>
      <c r="U150" s="96"/>
      <c r="V150" s="96"/>
      <c r="W150" s="96"/>
      <c r="X150" s="96"/>
      <c r="Y150" s="96"/>
      <c r="Z150" s="96"/>
      <c r="AA150" s="89"/>
    </row>
    <row r="151" spans="1:27" ht="15.75" customHeight="1">
      <c r="A151" s="96"/>
      <c r="B151" s="96"/>
      <c r="C151" s="96"/>
      <c r="D151" s="96"/>
      <c r="E151" s="96"/>
      <c r="F151" s="96"/>
      <c r="G151" s="96"/>
      <c r="H151" s="96"/>
      <c r="I151" s="96"/>
      <c r="J151" s="96"/>
      <c r="K151" s="96"/>
      <c r="L151" s="96"/>
      <c r="M151" s="96"/>
      <c r="N151" s="96"/>
      <c r="O151" s="96"/>
      <c r="P151" s="96"/>
      <c r="Q151" s="96"/>
      <c r="R151" s="96"/>
      <c r="S151" s="96"/>
      <c r="T151" s="96"/>
      <c r="U151" s="96"/>
      <c r="V151" s="96"/>
      <c r="W151" s="96"/>
      <c r="X151" s="96"/>
      <c r="Y151" s="96"/>
      <c r="Z151" s="96"/>
      <c r="AA151" s="89"/>
    </row>
    <row r="152" spans="1:27" ht="15.75" customHeight="1">
      <c r="A152" s="96"/>
      <c r="B152" s="96"/>
      <c r="C152" s="2227"/>
      <c r="D152" s="2227"/>
      <c r="E152" s="2227"/>
      <c r="F152" s="2227"/>
      <c r="G152" s="574"/>
      <c r="H152" s="2227"/>
      <c r="I152" s="2227"/>
      <c r="J152" s="2227"/>
      <c r="K152" s="2227"/>
      <c r="L152" s="2227"/>
      <c r="M152" s="2227"/>
      <c r="N152" s="2227"/>
      <c r="O152" s="2227"/>
      <c r="P152" s="2227"/>
      <c r="Q152" s="2227"/>
      <c r="R152" s="2227"/>
      <c r="S152" s="2227"/>
      <c r="T152" s="2227"/>
      <c r="U152" s="574"/>
      <c r="V152" s="574"/>
      <c r="W152" s="2227"/>
      <c r="X152" s="2227"/>
      <c r="Y152" s="2227"/>
      <c r="Z152" s="96"/>
      <c r="AA152" s="89"/>
    </row>
    <row r="153" spans="1:27" ht="15.75" customHeight="1">
      <c r="A153" s="96"/>
      <c r="B153" s="96"/>
      <c r="C153" s="574"/>
      <c r="D153" s="2225"/>
      <c r="E153" s="2225"/>
      <c r="F153" s="574"/>
      <c r="G153" s="574"/>
      <c r="H153" s="96"/>
      <c r="I153" s="96"/>
      <c r="J153" s="96"/>
      <c r="K153" s="89"/>
      <c r="L153" s="96"/>
      <c r="M153" s="96"/>
      <c r="N153" s="96"/>
      <c r="O153" s="96"/>
      <c r="P153" s="96"/>
      <c r="Q153" s="89"/>
      <c r="R153" s="89"/>
      <c r="S153" s="89"/>
      <c r="T153" s="89"/>
      <c r="U153" s="574"/>
      <c r="V153" s="574"/>
      <c r="W153" s="2226"/>
      <c r="X153" s="2226"/>
      <c r="Y153" s="2226"/>
      <c r="Z153" s="96"/>
      <c r="AA153" s="89"/>
    </row>
    <row r="154" spans="1:27" ht="15.75" customHeight="1">
      <c r="A154" s="96"/>
      <c r="B154" s="96"/>
      <c r="C154" s="574"/>
      <c r="D154" s="2225"/>
      <c r="E154" s="2225"/>
      <c r="F154" s="574"/>
      <c r="G154" s="574"/>
      <c r="H154" s="96"/>
      <c r="I154" s="96"/>
      <c r="J154" s="96"/>
      <c r="K154" s="89"/>
      <c r="L154" s="96"/>
      <c r="M154" s="96"/>
      <c r="N154" s="96"/>
      <c r="O154" s="96"/>
      <c r="P154" s="96"/>
      <c r="Q154" s="89"/>
      <c r="R154" s="89"/>
      <c r="S154" s="89"/>
      <c r="T154" s="89"/>
      <c r="U154" s="574"/>
      <c r="V154" s="574"/>
      <c r="W154" s="2226"/>
      <c r="X154" s="2226"/>
      <c r="Y154" s="2226"/>
      <c r="Z154" s="96"/>
      <c r="AA154" s="89"/>
    </row>
    <row r="155" spans="1:27" ht="15.75" customHeight="1">
      <c r="A155" s="96"/>
      <c r="B155" s="96"/>
      <c r="C155" s="574"/>
      <c r="D155" s="2225"/>
      <c r="E155" s="2225"/>
      <c r="F155" s="574"/>
      <c r="G155" s="574"/>
      <c r="H155" s="96"/>
      <c r="I155" s="96"/>
      <c r="J155" s="96"/>
      <c r="K155" s="89"/>
      <c r="L155" s="96"/>
      <c r="M155" s="96"/>
      <c r="N155" s="96"/>
      <c r="O155" s="96"/>
      <c r="P155" s="96"/>
      <c r="Q155" s="89"/>
      <c r="R155" s="89"/>
      <c r="S155" s="89"/>
      <c r="T155" s="89"/>
      <c r="U155" s="574"/>
      <c r="V155" s="574"/>
      <c r="W155" s="2226"/>
      <c r="X155" s="2226"/>
      <c r="Y155" s="2226"/>
      <c r="Z155" s="96"/>
      <c r="AA155" s="89"/>
    </row>
    <row r="156" spans="1:27" ht="15.75" customHeight="1">
      <c r="A156" s="96"/>
      <c r="B156" s="96"/>
      <c r="C156" s="574"/>
      <c r="D156" s="2225"/>
      <c r="E156" s="2225"/>
      <c r="F156" s="574"/>
      <c r="G156" s="574"/>
      <c r="H156" s="96"/>
      <c r="I156" s="96"/>
      <c r="J156" s="96"/>
      <c r="K156" s="89"/>
      <c r="L156" s="96"/>
      <c r="M156" s="96"/>
      <c r="N156" s="96"/>
      <c r="O156" s="96"/>
      <c r="P156" s="96"/>
      <c r="Q156" s="89"/>
      <c r="R156" s="89"/>
      <c r="S156" s="89"/>
      <c r="T156" s="89"/>
      <c r="U156" s="574"/>
      <c r="V156" s="574"/>
      <c r="W156" s="2226"/>
      <c r="X156" s="2226"/>
      <c r="Y156" s="2226"/>
      <c r="Z156" s="96"/>
      <c r="AA156" s="89"/>
    </row>
    <row r="157" spans="1:27" ht="15.75" customHeight="1">
      <c r="A157" s="96"/>
      <c r="B157" s="96"/>
      <c r="C157" s="574"/>
      <c r="D157" s="2225"/>
      <c r="E157" s="2225"/>
      <c r="F157" s="574"/>
      <c r="G157" s="574"/>
      <c r="H157" s="96"/>
      <c r="I157" s="96"/>
      <c r="J157" s="96"/>
      <c r="K157" s="89"/>
      <c r="L157" s="96"/>
      <c r="M157" s="96"/>
      <c r="N157" s="96"/>
      <c r="O157" s="96"/>
      <c r="P157" s="96"/>
      <c r="Q157" s="89"/>
      <c r="R157" s="89"/>
      <c r="S157" s="89"/>
      <c r="T157" s="89"/>
      <c r="U157" s="574"/>
      <c r="V157" s="574"/>
      <c r="W157" s="2226"/>
      <c r="X157" s="2226"/>
      <c r="Y157" s="2226"/>
      <c r="Z157" s="96"/>
      <c r="AA157" s="89"/>
    </row>
    <row r="158" spans="1:27" ht="15.75" customHeight="1">
      <c r="A158" s="96"/>
      <c r="B158" s="96"/>
      <c r="C158" s="574"/>
      <c r="D158" s="2225"/>
      <c r="E158" s="2225"/>
      <c r="F158" s="574"/>
      <c r="G158" s="574"/>
      <c r="H158" s="96"/>
      <c r="I158" s="96"/>
      <c r="J158" s="96"/>
      <c r="K158" s="89"/>
      <c r="L158" s="96"/>
      <c r="M158" s="96"/>
      <c r="N158" s="96"/>
      <c r="O158" s="96"/>
      <c r="P158" s="96"/>
      <c r="Q158" s="89"/>
      <c r="R158" s="89"/>
      <c r="S158" s="89"/>
      <c r="T158" s="89"/>
      <c r="U158" s="574"/>
      <c r="V158" s="574"/>
      <c r="W158" s="2226"/>
      <c r="X158" s="2226"/>
      <c r="Y158" s="2226"/>
      <c r="Z158" s="96"/>
      <c r="AA158" s="89"/>
    </row>
    <row r="159" spans="1:27" ht="15.75" customHeight="1">
      <c r="A159" s="96"/>
      <c r="B159" s="96"/>
      <c r="C159" s="96"/>
      <c r="D159" s="96"/>
      <c r="E159" s="96"/>
      <c r="F159" s="96"/>
      <c r="G159" s="96"/>
      <c r="H159" s="96"/>
      <c r="I159" s="96"/>
      <c r="J159" s="96"/>
      <c r="K159" s="96"/>
      <c r="L159" s="96"/>
      <c r="M159" s="96"/>
      <c r="N159" s="96"/>
      <c r="O159" s="96"/>
      <c r="P159" s="96"/>
      <c r="Q159" s="96"/>
      <c r="R159" s="96"/>
      <c r="S159" s="96"/>
      <c r="T159" s="96"/>
      <c r="U159" s="96"/>
      <c r="V159" s="96"/>
      <c r="W159" s="96"/>
      <c r="X159" s="96"/>
      <c r="Y159" s="96"/>
      <c r="Z159" s="96"/>
      <c r="AA159" s="89"/>
    </row>
    <row r="160" spans="1:27" ht="15.75" customHeight="1">
      <c r="A160" s="96"/>
      <c r="B160" s="96"/>
      <c r="C160" s="96"/>
      <c r="D160" s="96"/>
      <c r="E160" s="2224"/>
      <c r="F160" s="2224"/>
      <c r="G160" s="2224"/>
      <c r="H160" s="2224"/>
      <c r="I160" s="2224"/>
      <c r="J160" s="2224"/>
      <c r="K160" s="2224"/>
      <c r="L160" s="2224"/>
      <c r="M160" s="2224"/>
      <c r="N160" s="2224"/>
      <c r="O160" s="2224"/>
      <c r="P160" s="2224"/>
      <c r="Q160" s="2224"/>
      <c r="R160" s="2224"/>
      <c r="S160" s="2224"/>
      <c r="T160" s="2224"/>
      <c r="U160" s="2224"/>
      <c r="V160" s="2224"/>
      <c r="W160" s="2224"/>
      <c r="X160" s="2224"/>
      <c r="Y160" s="2224"/>
      <c r="Z160" s="2224"/>
      <c r="AA160" s="89"/>
    </row>
    <row r="161" spans="1:27" ht="15.75" customHeight="1">
      <c r="A161" s="96"/>
      <c r="B161" s="96"/>
      <c r="C161" s="96"/>
      <c r="D161" s="96"/>
      <c r="E161" s="2224"/>
      <c r="F161" s="2224"/>
      <c r="G161" s="2224"/>
      <c r="H161" s="2224"/>
      <c r="I161" s="2224"/>
      <c r="J161" s="2224"/>
      <c r="K161" s="2224"/>
      <c r="L161" s="2224"/>
      <c r="M161" s="2224"/>
      <c r="N161" s="2224"/>
      <c r="O161" s="2224"/>
      <c r="P161" s="2224"/>
      <c r="Q161" s="2224"/>
      <c r="R161" s="2224"/>
      <c r="S161" s="2224"/>
      <c r="T161" s="2224"/>
      <c r="U161" s="2224"/>
      <c r="V161" s="2224"/>
      <c r="W161" s="2224"/>
      <c r="X161" s="2224"/>
      <c r="Y161" s="2224"/>
      <c r="Z161" s="2224"/>
      <c r="AA161" s="89"/>
    </row>
    <row r="162" spans="1:27" ht="15.75" customHeight="1">
      <c r="A162" s="96"/>
      <c r="B162" s="96"/>
      <c r="C162" s="96"/>
      <c r="D162" s="96"/>
      <c r="E162" s="96"/>
      <c r="F162" s="96"/>
      <c r="G162" s="96"/>
      <c r="H162" s="96"/>
      <c r="I162" s="96"/>
      <c r="J162" s="96"/>
      <c r="K162" s="96"/>
      <c r="L162" s="96"/>
      <c r="M162" s="96"/>
      <c r="N162" s="96"/>
      <c r="O162" s="96"/>
      <c r="P162" s="96"/>
      <c r="Q162" s="96"/>
      <c r="R162" s="96"/>
      <c r="S162" s="96"/>
      <c r="T162" s="96"/>
      <c r="U162" s="96"/>
      <c r="V162" s="96"/>
      <c r="W162" s="96"/>
      <c r="X162" s="96"/>
      <c r="Y162" s="96"/>
      <c r="Z162" s="96"/>
      <c r="AA162" s="89"/>
    </row>
    <row r="163" spans="1:27" ht="15.75" customHeight="1">
      <c r="A163" s="96"/>
      <c r="B163" s="96"/>
      <c r="C163" s="96"/>
      <c r="D163" s="96"/>
      <c r="E163" s="2224"/>
      <c r="F163" s="2224"/>
      <c r="G163" s="2224"/>
      <c r="H163" s="2224"/>
      <c r="I163" s="2224"/>
      <c r="J163" s="2224"/>
      <c r="K163" s="2224"/>
      <c r="L163" s="2224"/>
      <c r="M163" s="2224"/>
      <c r="N163" s="2224"/>
      <c r="O163" s="2224"/>
      <c r="P163" s="2224"/>
      <c r="Q163" s="2224"/>
      <c r="R163" s="2224"/>
      <c r="S163" s="2224"/>
      <c r="T163" s="2224"/>
      <c r="U163" s="2224"/>
      <c r="V163" s="2224"/>
      <c r="W163" s="2224"/>
      <c r="X163" s="2224"/>
      <c r="Y163" s="2224"/>
      <c r="Z163" s="2224"/>
      <c r="AA163" s="89"/>
    </row>
    <row r="164" spans="1:27" ht="15.75" customHeight="1">
      <c r="A164" s="96"/>
      <c r="B164" s="96"/>
      <c r="C164" s="96"/>
      <c r="D164" s="96"/>
      <c r="E164" s="2224"/>
      <c r="F164" s="2224"/>
      <c r="G164" s="2224"/>
      <c r="H164" s="2224"/>
      <c r="I164" s="2224"/>
      <c r="J164" s="2224"/>
      <c r="K164" s="2224"/>
      <c r="L164" s="2224"/>
      <c r="M164" s="2224"/>
      <c r="N164" s="2224"/>
      <c r="O164" s="2224"/>
      <c r="P164" s="2224"/>
      <c r="Q164" s="2224"/>
      <c r="R164" s="2224"/>
      <c r="S164" s="2224"/>
      <c r="T164" s="2224"/>
      <c r="U164" s="2224"/>
      <c r="V164" s="2224"/>
      <c r="W164" s="2224"/>
      <c r="X164" s="2224"/>
      <c r="Y164" s="2224"/>
      <c r="Z164" s="2224"/>
      <c r="AA164" s="89"/>
    </row>
    <row r="165" spans="1:27" ht="15.75" customHeight="1">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89"/>
    </row>
    <row r="166" spans="1:27" ht="15.75" customHeight="1">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row>
    <row r="167" spans="1:27" ht="15.75" customHeight="1">
      <c r="A167" s="285"/>
      <c r="B167" s="285"/>
      <c r="C167" s="285"/>
      <c r="D167" s="285"/>
      <c r="E167" s="285"/>
      <c r="F167" s="285"/>
      <c r="G167" s="285"/>
      <c r="H167" s="285"/>
      <c r="I167" s="285"/>
      <c r="J167" s="285"/>
      <c r="K167" s="285"/>
      <c r="L167" s="285"/>
      <c r="M167" s="285"/>
      <c r="N167" s="285"/>
      <c r="O167" s="285"/>
      <c r="P167" s="285"/>
      <c r="Q167" s="285"/>
      <c r="R167" s="285"/>
      <c r="S167" s="285"/>
      <c r="T167" s="285"/>
      <c r="U167" s="285"/>
      <c r="V167" s="285"/>
      <c r="W167" s="285"/>
      <c r="X167" s="285"/>
      <c r="Y167" s="285"/>
      <c r="Z167" s="285"/>
    </row>
    <row r="168" spans="1:27" ht="15.75" customHeight="1">
      <c r="A168" s="285"/>
      <c r="B168" s="285"/>
      <c r="C168" s="285"/>
      <c r="D168" s="285"/>
      <c r="E168" s="285"/>
      <c r="F168" s="285"/>
      <c r="G168" s="285"/>
      <c r="H168" s="285"/>
      <c r="I168" s="285"/>
      <c r="J168" s="285"/>
      <c r="K168" s="285"/>
      <c r="L168" s="285"/>
      <c r="M168" s="285"/>
      <c r="N168" s="285"/>
      <c r="O168" s="285"/>
      <c r="P168" s="285"/>
      <c r="Q168" s="285"/>
      <c r="R168" s="285"/>
      <c r="S168" s="285"/>
      <c r="T168" s="285"/>
      <c r="U168" s="285"/>
      <c r="V168" s="285"/>
      <c r="W168" s="285"/>
      <c r="X168" s="285"/>
      <c r="Y168" s="285"/>
      <c r="Z168" s="285"/>
    </row>
    <row r="169" spans="1:27" ht="18.75" customHeight="1">
      <c r="A169" s="2227"/>
      <c r="B169" s="2227"/>
      <c r="C169" s="2227"/>
      <c r="D169" s="2227"/>
      <c r="E169" s="2227"/>
      <c r="F169" s="2227"/>
      <c r="G169" s="2227"/>
      <c r="H169" s="2227"/>
      <c r="I169" s="2227"/>
      <c r="J169" s="2227"/>
      <c r="K169" s="2227"/>
      <c r="L169" s="2227"/>
      <c r="M169" s="2227"/>
      <c r="N169" s="2227"/>
      <c r="O169" s="2227"/>
      <c r="P169" s="2227"/>
      <c r="Q169" s="2227"/>
      <c r="R169" s="2227"/>
      <c r="S169" s="2227"/>
      <c r="T169" s="2227"/>
      <c r="U169" s="2227"/>
      <c r="V169" s="2227"/>
      <c r="W169" s="2227"/>
      <c r="X169" s="2227"/>
      <c r="Y169" s="2227"/>
      <c r="Z169" s="2227"/>
      <c r="AA169" s="89"/>
    </row>
    <row r="170" spans="1:27"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89"/>
    </row>
    <row r="171" spans="1:27" ht="15.75" customHeight="1">
      <c r="A171" s="96"/>
      <c r="B171" s="96"/>
      <c r="C171" s="96"/>
      <c r="D171" s="96"/>
      <c r="E171" s="96"/>
      <c r="F171" s="89"/>
      <c r="G171" s="96"/>
      <c r="H171" s="96"/>
      <c r="I171" s="96"/>
      <c r="J171" s="96"/>
      <c r="K171" s="96"/>
      <c r="L171" s="96"/>
      <c r="M171" s="96"/>
      <c r="N171" s="96"/>
      <c r="O171" s="96"/>
      <c r="P171" s="96"/>
      <c r="Q171" s="96"/>
      <c r="R171" s="96"/>
      <c r="S171" s="96"/>
      <c r="T171" s="96"/>
      <c r="U171" s="96"/>
      <c r="V171" s="96"/>
      <c r="W171" s="96"/>
      <c r="X171" s="96"/>
      <c r="Y171" s="96"/>
      <c r="Z171" s="96"/>
      <c r="AA171" s="89"/>
    </row>
    <row r="172" spans="1:27" ht="15.75" customHeight="1">
      <c r="A172" s="96"/>
      <c r="B172" s="96"/>
      <c r="C172" s="96"/>
      <c r="D172" s="96"/>
      <c r="E172" s="96"/>
      <c r="F172" s="89"/>
      <c r="G172" s="89"/>
      <c r="H172" s="96"/>
      <c r="I172" s="96"/>
      <c r="J172" s="96"/>
      <c r="K172" s="89"/>
      <c r="L172" s="96"/>
      <c r="M172" s="96"/>
      <c r="N172" s="96"/>
      <c r="O172" s="96"/>
      <c r="P172" s="96"/>
      <c r="Q172" s="96"/>
      <c r="R172" s="96"/>
      <c r="S172" s="96"/>
      <c r="T172" s="96"/>
      <c r="U172" s="96"/>
      <c r="V172" s="96"/>
      <c r="W172" s="96"/>
      <c r="X172" s="96"/>
      <c r="Y172" s="96"/>
      <c r="Z172" s="96"/>
      <c r="AA172" s="89"/>
    </row>
    <row r="173" spans="1:27" ht="15.75" customHeight="1">
      <c r="A173" s="96"/>
      <c r="B173" s="96"/>
      <c r="C173" s="96"/>
      <c r="D173" s="96"/>
      <c r="E173" s="96"/>
      <c r="F173" s="96"/>
      <c r="G173" s="96"/>
      <c r="H173" s="96"/>
      <c r="I173" s="2223"/>
      <c r="J173" s="2223"/>
      <c r="K173" s="2223"/>
      <c r="L173" s="2223"/>
      <c r="M173" s="577"/>
      <c r="N173" s="96"/>
      <c r="O173" s="96"/>
      <c r="P173" s="96"/>
      <c r="Q173" s="96"/>
      <c r="R173" s="96"/>
      <c r="S173" s="96"/>
      <c r="T173" s="96"/>
      <c r="U173" s="96"/>
      <c r="V173" s="96"/>
      <c r="W173" s="96"/>
      <c r="X173" s="96"/>
      <c r="Y173" s="96"/>
      <c r="Z173" s="96"/>
      <c r="AA173" s="89"/>
    </row>
    <row r="174" spans="1:27" ht="15.75" customHeight="1">
      <c r="A174" s="96"/>
      <c r="B174" s="96"/>
      <c r="C174" s="96"/>
      <c r="D174" s="96"/>
      <c r="E174" s="96"/>
      <c r="F174" s="96"/>
      <c r="G174" s="96"/>
      <c r="H174" s="96"/>
      <c r="I174" s="2223"/>
      <c r="J174" s="2223"/>
      <c r="K174" s="2223"/>
      <c r="L174" s="2223"/>
      <c r="M174" s="577"/>
      <c r="N174" s="96"/>
      <c r="O174" s="96"/>
      <c r="P174" s="96"/>
      <c r="Q174" s="96"/>
      <c r="R174" s="96"/>
      <c r="S174" s="96"/>
      <c r="T174" s="96"/>
      <c r="U174" s="96"/>
      <c r="V174" s="96"/>
      <c r="W174" s="96"/>
      <c r="X174" s="96"/>
      <c r="Y174" s="96"/>
      <c r="Z174" s="96"/>
      <c r="AA174" s="89"/>
    </row>
    <row r="175" spans="1:27" ht="15.75" customHeight="1">
      <c r="A175" s="96"/>
      <c r="B175" s="96"/>
      <c r="C175" s="96"/>
      <c r="D175" s="96"/>
      <c r="E175" s="96"/>
      <c r="F175" s="96"/>
      <c r="G175" s="96"/>
      <c r="H175" s="96"/>
      <c r="I175" s="2223"/>
      <c r="J175" s="2223"/>
      <c r="K175" s="2223"/>
      <c r="L175" s="2223"/>
      <c r="M175" s="577"/>
      <c r="N175" s="96"/>
      <c r="O175" s="96"/>
      <c r="P175" s="96"/>
      <c r="Q175" s="96"/>
      <c r="R175" s="96"/>
      <c r="S175" s="96"/>
      <c r="T175" s="96"/>
      <c r="U175" s="96"/>
      <c r="V175" s="96"/>
      <c r="W175" s="96"/>
      <c r="X175" s="96"/>
      <c r="Y175" s="96"/>
      <c r="Z175" s="96"/>
      <c r="AA175" s="89"/>
    </row>
    <row r="176" spans="1:27" ht="15.75" customHeight="1">
      <c r="A176" s="96"/>
      <c r="B176" s="96"/>
      <c r="C176" s="96"/>
      <c r="D176" s="96"/>
      <c r="E176" s="96"/>
      <c r="F176" s="96"/>
      <c r="G176" s="96"/>
      <c r="H176" s="96"/>
      <c r="I176" s="2223"/>
      <c r="J176" s="2223"/>
      <c r="K176" s="2223"/>
      <c r="L176" s="2223"/>
      <c r="M176" s="577"/>
      <c r="N176" s="96"/>
      <c r="O176" s="96"/>
      <c r="P176" s="96"/>
      <c r="Q176" s="96"/>
      <c r="R176" s="96"/>
      <c r="S176" s="96"/>
      <c r="T176" s="96"/>
      <c r="U176" s="96"/>
      <c r="V176" s="96"/>
      <c r="W176" s="96"/>
      <c r="X176" s="96"/>
      <c r="Y176" s="96"/>
      <c r="Z176" s="96"/>
      <c r="AA176" s="89"/>
    </row>
    <row r="177" spans="1:27" ht="15.75" customHeight="1">
      <c r="A177" s="96"/>
      <c r="B177" s="96"/>
      <c r="C177" s="96"/>
      <c r="D177" s="96"/>
      <c r="E177" s="96"/>
      <c r="F177" s="96"/>
      <c r="G177" s="96"/>
      <c r="H177" s="96"/>
      <c r="I177" s="96"/>
      <c r="J177" s="96"/>
      <c r="K177" s="96"/>
      <c r="L177" s="96"/>
      <c r="M177" s="96"/>
      <c r="N177" s="96"/>
      <c r="O177" s="96"/>
      <c r="P177" s="96"/>
      <c r="Q177" s="96"/>
      <c r="R177" s="96"/>
      <c r="S177" s="96"/>
      <c r="T177" s="96"/>
      <c r="U177" s="96"/>
      <c r="V177" s="96"/>
      <c r="W177" s="96"/>
      <c r="X177" s="96"/>
      <c r="Y177" s="96"/>
      <c r="Z177" s="96"/>
      <c r="AA177" s="89"/>
    </row>
    <row r="178" spans="1:27" ht="15.75" customHeight="1">
      <c r="A178" s="96"/>
      <c r="B178" s="96"/>
      <c r="C178" s="2227"/>
      <c r="D178" s="2227"/>
      <c r="E178" s="2227"/>
      <c r="F178" s="2227"/>
      <c r="G178" s="574"/>
      <c r="H178" s="2227"/>
      <c r="I178" s="2227"/>
      <c r="J178" s="2227"/>
      <c r="K178" s="2227"/>
      <c r="L178" s="2227"/>
      <c r="M178" s="2227"/>
      <c r="N178" s="2227"/>
      <c r="O178" s="2227"/>
      <c r="P178" s="2227"/>
      <c r="Q178" s="2227"/>
      <c r="R178" s="2227"/>
      <c r="S178" s="2227"/>
      <c r="T178" s="2227"/>
      <c r="U178" s="574"/>
      <c r="V178" s="574"/>
      <c r="W178" s="2227"/>
      <c r="X178" s="2227"/>
      <c r="Y178" s="2227"/>
      <c r="Z178" s="96"/>
      <c r="AA178" s="89"/>
    </row>
    <row r="179" spans="1:27" ht="15.75" customHeight="1">
      <c r="A179" s="96"/>
      <c r="B179" s="96"/>
      <c r="C179" s="574"/>
      <c r="D179" s="2225"/>
      <c r="E179" s="2225"/>
      <c r="F179" s="574"/>
      <c r="G179" s="574"/>
      <c r="H179" s="96"/>
      <c r="I179" s="96"/>
      <c r="J179" s="96"/>
      <c r="K179" s="89"/>
      <c r="L179" s="96"/>
      <c r="M179" s="96"/>
      <c r="N179" s="96"/>
      <c r="O179" s="96"/>
      <c r="P179" s="96"/>
      <c r="Q179" s="89"/>
      <c r="R179" s="89"/>
      <c r="S179" s="89"/>
      <c r="T179" s="89"/>
      <c r="U179" s="574"/>
      <c r="V179" s="574"/>
      <c r="W179" s="2226"/>
      <c r="X179" s="2226"/>
      <c r="Y179" s="2226"/>
      <c r="Z179" s="96"/>
      <c r="AA179" s="89"/>
    </row>
    <row r="180" spans="1:27" ht="15.75" customHeight="1">
      <c r="A180" s="96"/>
      <c r="B180" s="96"/>
      <c r="C180" s="574"/>
      <c r="D180" s="2225"/>
      <c r="E180" s="2225"/>
      <c r="F180" s="574"/>
      <c r="G180" s="574"/>
      <c r="H180" s="96"/>
      <c r="I180" s="96"/>
      <c r="J180" s="96"/>
      <c r="K180" s="89"/>
      <c r="L180" s="96"/>
      <c r="M180" s="96"/>
      <c r="N180" s="96"/>
      <c r="O180" s="96"/>
      <c r="P180" s="96"/>
      <c r="Q180" s="89"/>
      <c r="R180" s="89"/>
      <c r="S180" s="89"/>
      <c r="T180" s="89"/>
      <c r="U180" s="574"/>
      <c r="V180" s="574"/>
      <c r="W180" s="2226"/>
      <c r="X180" s="2226"/>
      <c r="Y180" s="2226"/>
      <c r="Z180" s="96"/>
      <c r="AA180" s="89"/>
    </row>
    <row r="181" spans="1:27" ht="15.75" customHeight="1">
      <c r="A181" s="96"/>
      <c r="B181" s="96"/>
      <c r="C181" s="574"/>
      <c r="D181" s="2225"/>
      <c r="E181" s="2225"/>
      <c r="F181" s="574"/>
      <c r="G181" s="574"/>
      <c r="H181" s="96"/>
      <c r="I181" s="96"/>
      <c r="J181" s="96"/>
      <c r="K181" s="89"/>
      <c r="L181" s="96"/>
      <c r="M181" s="96"/>
      <c r="N181" s="96"/>
      <c r="O181" s="96"/>
      <c r="P181" s="96"/>
      <c r="Q181" s="89"/>
      <c r="R181" s="89"/>
      <c r="S181" s="89"/>
      <c r="T181" s="89"/>
      <c r="U181" s="574"/>
      <c r="V181" s="574"/>
      <c r="W181" s="2226"/>
      <c r="X181" s="2226"/>
      <c r="Y181" s="2226"/>
      <c r="Z181" s="96"/>
      <c r="AA181" s="89"/>
    </row>
    <row r="182" spans="1:27" ht="15.75" customHeight="1">
      <c r="A182" s="96"/>
      <c r="B182" s="96"/>
      <c r="C182" s="574"/>
      <c r="D182" s="2225"/>
      <c r="E182" s="2225"/>
      <c r="F182" s="574"/>
      <c r="G182" s="574"/>
      <c r="H182" s="96"/>
      <c r="I182" s="96"/>
      <c r="J182" s="96"/>
      <c r="K182" s="89"/>
      <c r="L182" s="96"/>
      <c r="M182" s="96"/>
      <c r="N182" s="96"/>
      <c r="O182" s="96"/>
      <c r="P182" s="96"/>
      <c r="Q182" s="89"/>
      <c r="R182" s="89"/>
      <c r="S182" s="89"/>
      <c r="T182" s="89"/>
      <c r="U182" s="574"/>
      <c r="V182" s="574"/>
      <c r="W182" s="2226"/>
      <c r="X182" s="2226"/>
      <c r="Y182" s="2226"/>
      <c r="Z182" s="96"/>
      <c r="AA182" s="89"/>
    </row>
    <row r="183" spans="1:27" ht="15.75" customHeight="1">
      <c r="A183" s="96"/>
      <c r="B183" s="96"/>
      <c r="C183" s="574"/>
      <c r="D183" s="2225"/>
      <c r="E183" s="2225"/>
      <c r="F183" s="574"/>
      <c r="G183" s="574"/>
      <c r="H183" s="96"/>
      <c r="I183" s="96"/>
      <c r="J183" s="96"/>
      <c r="K183" s="89"/>
      <c r="L183" s="96"/>
      <c r="M183" s="96"/>
      <c r="N183" s="96"/>
      <c r="O183" s="96"/>
      <c r="P183" s="96"/>
      <c r="Q183" s="89"/>
      <c r="R183" s="89"/>
      <c r="S183" s="89"/>
      <c r="T183" s="89"/>
      <c r="U183" s="574"/>
      <c r="V183" s="574"/>
      <c r="W183" s="2226"/>
      <c r="X183" s="2226"/>
      <c r="Y183" s="2226"/>
      <c r="Z183" s="96"/>
      <c r="AA183" s="89"/>
    </row>
    <row r="184" spans="1:27" ht="15.75" customHeight="1">
      <c r="A184" s="96"/>
      <c r="B184" s="96"/>
      <c r="C184" s="574"/>
      <c r="D184" s="2225"/>
      <c r="E184" s="2225"/>
      <c r="F184" s="574"/>
      <c r="G184" s="574"/>
      <c r="H184" s="96"/>
      <c r="I184" s="96"/>
      <c r="J184" s="96"/>
      <c r="K184" s="89"/>
      <c r="L184" s="96"/>
      <c r="M184" s="96"/>
      <c r="N184" s="96"/>
      <c r="O184" s="96"/>
      <c r="P184" s="96"/>
      <c r="Q184" s="89"/>
      <c r="R184" s="89"/>
      <c r="S184" s="89"/>
      <c r="T184" s="89"/>
      <c r="U184" s="574"/>
      <c r="V184" s="574"/>
      <c r="W184" s="2226"/>
      <c r="X184" s="2226"/>
      <c r="Y184" s="2226"/>
      <c r="Z184" s="96"/>
      <c r="AA184" s="89"/>
    </row>
    <row r="185" spans="1:27" ht="15.75" customHeight="1">
      <c r="A185" s="96"/>
      <c r="B185" s="96"/>
      <c r="C185" s="96"/>
      <c r="D185" s="96"/>
      <c r="E185" s="96"/>
      <c r="F185" s="96"/>
      <c r="G185" s="96"/>
      <c r="H185" s="96"/>
      <c r="I185" s="96"/>
      <c r="J185" s="96"/>
      <c r="K185" s="96"/>
      <c r="L185" s="96"/>
      <c r="M185" s="96"/>
      <c r="N185" s="96"/>
      <c r="O185" s="96"/>
      <c r="P185" s="96"/>
      <c r="Q185" s="96"/>
      <c r="R185" s="96"/>
      <c r="S185" s="96"/>
      <c r="T185" s="96"/>
      <c r="U185" s="96"/>
      <c r="V185" s="96"/>
      <c r="W185" s="96"/>
      <c r="X185" s="96"/>
      <c r="Y185" s="96"/>
      <c r="Z185" s="96"/>
      <c r="AA185" s="89"/>
    </row>
    <row r="186" spans="1:27" ht="15.75" customHeight="1">
      <c r="A186" s="96"/>
      <c r="B186" s="96"/>
      <c r="C186" s="96"/>
      <c r="D186" s="96"/>
      <c r="E186" s="2224"/>
      <c r="F186" s="2224"/>
      <c r="G186" s="2224"/>
      <c r="H186" s="2224"/>
      <c r="I186" s="2224"/>
      <c r="J186" s="2224"/>
      <c r="K186" s="2224"/>
      <c r="L186" s="2224"/>
      <c r="M186" s="2224"/>
      <c r="N186" s="2224"/>
      <c r="O186" s="2224"/>
      <c r="P186" s="2224"/>
      <c r="Q186" s="2224"/>
      <c r="R186" s="2224"/>
      <c r="S186" s="2224"/>
      <c r="T186" s="2224"/>
      <c r="U186" s="2224"/>
      <c r="V186" s="2224"/>
      <c r="W186" s="2224"/>
      <c r="X186" s="2224"/>
      <c r="Y186" s="2224"/>
      <c r="Z186" s="2224"/>
      <c r="AA186" s="89"/>
    </row>
    <row r="187" spans="1:27" ht="15.75" customHeight="1">
      <c r="A187" s="96"/>
      <c r="B187" s="96"/>
      <c r="C187" s="96"/>
      <c r="D187" s="96"/>
      <c r="E187" s="2224"/>
      <c r="F187" s="2224"/>
      <c r="G187" s="2224"/>
      <c r="H187" s="2224"/>
      <c r="I187" s="2224"/>
      <c r="J187" s="2224"/>
      <c r="K187" s="2224"/>
      <c r="L187" s="2224"/>
      <c r="M187" s="2224"/>
      <c r="N187" s="2224"/>
      <c r="O187" s="2224"/>
      <c r="P187" s="2224"/>
      <c r="Q187" s="2224"/>
      <c r="R187" s="2224"/>
      <c r="S187" s="2224"/>
      <c r="T187" s="2224"/>
      <c r="U187" s="2224"/>
      <c r="V187" s="2224"/>
      <c r="W187" s="2224"/>
      <c r="X187" s="2224"/>
      <c r="Y187" s="2224"/>
      <c r="Z187" s="2224"/>
      <c r="AA187" s="89"/>
    </row>
    <row r="188" spans="1:27" ht="15.75" customHeight="1">
      <c r="A188" s="96"/>
      <c r="B188" s="96"/>
      <c r="C188" s="96"/>
      <c r="D188" s="96"/>
      <c r="E188" s="96"/>
      <c r="F188" s="96"/>
      <c r="G188" s="96"/>
      <c r="H188" s="96"/>
      <c r="I188" s="96"/>
      <c r="J188" s="96"/>
      <c r="K188" s="96"/>
      <c r="L188" s="96"/>
      <c r="M188" s="96"/>
      <c r="N188" s="96"/>
      <c r="O188" s="96"/>
      <c r="P188" s="96"/>
      <c r="Q188" s="96"/>
      <c r="R188" s="96"/>
      <c r="S188" s="96"/>
      <c r="T188" s="96"/>
      <c r="U188" s="96"/>
      <c r="V188" s="96"/>
      <c r="W188" s="96"/>
      <c r="X188" s="96"/>
      <c r="Y188" s="96"/>
      <c r="Z188" s="96"/>
      <c r="AA188" s="89"/>
    </row>
    <row r="189" spans="1:27" ht="15.75" customHeight="1">
      <c r="A189" s="96"/>
      <c r="B189" s="96"/>
      <c r="C189" s="96"/>
      <c r="D189" s="96"/>
      <c r="E189" s="2224"/>
      <c r="F189" s="2224"/>
      <c r="G189" s="2224"/>
      <c r="H189" s="2224"/>
      <c r="I189" s="2224"/>
      <c r="J189" s="2224"/>
      <c r="K189" s="2224"/>
      <c r="L189" s="2224"/>
      <c r="M189" s="2224"/>
      <c r="N189" s="2224"/>
      <c r="O189" s="2224"/>
      <c r="P189" s="2224"/>
      <c r="Q189" s="2224"/>
      <c r="R189" s="2224"/>
      <c r="S189" s="2224"/>
      <c r="T189" s="2224"/>
      <c r="U189" s="2224"/>
      <c r="V189" s="2224"/>
      <c r="W189" s="2224"/>
      <c r="X189" s="2224"/>
      <c r="Y189" s="2224"/>
      <c r="Z189" s="2224"/>
      <c r="AA189" s="89"/>
    </row>
    <row r="190" spans="1:27" ht="15.75" customHeight="1">
      <c r="A190" s="96"/>
      <c r="B190" s="96"/>
      <c r="C190" s="96"/>
      <c r="D190" s="96"/>
      <c r="E190" s="2224"/>
      <c r="F190" s="2224"/>
      <c r="G190" s="2224"/>
      <c r="H190" s="2224"/>
      <c r="I190" s="2224"/>
      <c r="J190" s="2224"/>
      <c r="K190" s="2224"/>
      <c r="L190" s="2224"/>
      <c r="M190" s="2224"/>
      <c r="N190" s="2224"/>
      <c r="O190" s="2224"/>
      <c r="P190" s="2224"/>
      <c r="Q190" s="2224"/>
      <c r="R190" s="2224"/>
      <c r="S190" s="2224"/>
      <c r="T190" s="2224"/>
      <c r="U190" s="2224"/>
      <c r="V190" s="2224"/>
      <c r="W190" s="2224"/>
      <c r="X190" s="2224"/>
      <c r="Y190" s="2224"/>
      <c r="Z190" s="2224"/>
      <c r="AA190" s="89"/>
    </row>
    <row r="191" spans="1:27" ht="15.75" customHeight="1">
      <c r="A191" s="96"/>
      <c r="B191" s="96"/>
      <c r="C191" s="96"/>
      <c r="D191" s="96"/>
      <c r="E191" s="96"/>
      <c r="F191" s="96"/>
      <c r="G191" s="96"/>
      <c r="H191" s="96"/>
      <c r="I191" s="96"/>
      <c r="J191" s="96"/>
      <c r="K191" s="96"/>
      <c r="L191" s="96"/>
      <c r="M191" s="96"/>
      <c r="N191" s="96"/>
      <c r="O191" s="96"/>
      <c r="P191" s="96"/>
      <c r="Q191" s="96"/>
      <c r="R191" s="96"/>
      <c r="S191" s="96"/>
      <c r="T191" s="96"/>
      <c r="U191" s="96"/>
      <c r="V191" s="96"/>
      <c r="W191" s="96"/>
      <c r="X191" s="96"/>
      <c r="Y191" s="96"/>
      <c r="Z191" s="96"/>
      <c r="AA191" s="89"/>
    </row>
    <row r="197" spans="1:27" ht="18.75" customHeight="1">
      <c r="A197" s="2227"/>
      <c r="B197" s="2227"/>
      <c r="C197" s="2227"/>
      <c r="D197" s="2227"/>
      <c r="E197" s="2227"/>
      <c r="F197" s="2227"/>
      <c r="G197" s="2227"/>
      <c r="H197" s="2227"/>
      <c r="I197" s="2227"/>
      <c r="J197" s="2227"/>
      <c r="K197" s="2227"/>
      <c r="L197" s="2227"/>
      <c r="M197" s="2227"/>
      <c r="N197" s="2227"/>
      <c r="O197" s="2227"/>
      <c r="P197" s="2227"/>
      <c r="Q197" s="2227"/>
      <c r="R197" s="2227"/>
      <c r="S197" s="2227"/>
      <c r="T197" s="2227"/>
      <c r="U197" s="2227"/>
      <c r="V197" s="2227"/>
      <c r="W197" s="2227"/>
      <c r="X197" s="2227"/>
      <c r="Y197" s="2227"/>
      <c r="Z197" s="2227"/>
      <c r="AA197" s="89"/>
    </row>
    <row r="198" spans="1:27" ht="15.75" customHeight="1">
      <c r="A198" s="96"/>
      <c r="B198" s="96"/>
      <c r="C198" s="96"/>
      <c r="D198" s="96"/>
      <c r="E198" s="96"/>
      <c r="F198" s="96"/>
      <c r="G198" s="96"/>
      <c r="H198" s="96"/>
      <c r="I198" s="96"/>
      <c r="J198" s="96"/>
      <c r="K198" s="96"/>
      <c r="L198" s="96"/>
      <c r="M198" s="96"/>
      <c r="N198" s="96"/>
      <c r="O198" s="96"/>
      <c r="P198" s="96"/>
      <c r="Q198" s="96"/>
      <c r="R198" s="96"/>
      <c r="S198" s="96"/>
      <c r="T198" s="96"/>
      <c r="U198" s="96"/>
      <c r="V198" s="96"/>
      <c r="W198" s="96"/>
      <c r="X198" s="96"/>
      <c r="Y198" s="96"/>
      <c r="Z198" s="96"/>
      <c r="AA198" s="89"/>
    </row>
    <row r="199" spans="1:27" ht="15.75" customHeight="1">
      <c r="A199" s="96"/>
      <c r="B199" s="96"/>
      <c r="C199" s="96"/>
      <c r="D199" s="96"/>
      <c r="E199" s="96"/>
      <c r="F199" s="89"/>
      <c r="G199" s="96"/>
      <c r="H199" s="96"/>
      <c r="I199" s="96"/>
      <c r="J199" s="96"/>
      <c r="K199" s="96"/>
      <c r="L199" s="96"/>
      <c r="M199" s="96"/>
      <c r="N199" s="96"/>
      <c r="O199" s="96"/>
      <c r="P199" s="96"/>
      <c r="Q199" s="96"/>
      <c r="R199" s="96"/>
      <c r="S199" s="96"/>
      <c r="T199" s="96"/>
      <c r="U199" s="96"/>
      <c r="V199" s="96"/>
      <c r="W199" s="96"/>
      <c r="X199" s="96"/>
      <c r="Y199" s="96"/>
      <c r="Z199" s="96"/>
      <c r="AA199" s="89"/>
    </row>
    <row r="200" spans="1:27" ht="15.75" customHeight="1">
      <c r="A200" s="96"/>
      <c r="B200" s="96"/>
      <c r="C200" s="96"/>
      <c r="D200" s="96"/>
      <c r="E200" s="96"/>
      <c r="F200" s="89"/>
      <c r="G200" s="89"/>
      <c r="H200" s="96"/>
      <c r="I200" s="96"/>
      <c r="J200" s="96"/>
      <c r="K200" s="89"/>
      <c r="L200" s="96"/>
      <c r="M200" s="96"/>
      <c r="N200" s="96"/>
      <c r="O200" s="96"/>
      <c r="P200" s="96"/>
      <c r="Q200" s="96"/>
      <c r="R200" s="96"/>
      <c r="S200" s="96"/>
      <c r="T200" s="96"/>
      <c r="U200" s="96"/>
      <c r="V200" s="96"/>
      <c r="W200" s="96"/>
      <c r="X200" s="96"/>
      <c r="Y200" s="96"/>
      <c r="Z200" s="96"/>
      <c r="AA200" s="89"/>
    </row>
    <row r="201" spans="1:27" ht="15.75" customHeight="1">
      <c r="A201" s="96"/>
      <c r="B201" s="96"/>
      <c r="C201" s="96"/>
      <c r="D201" s="96"/>
      <c r="E201" s="96"/>
      <c r="F201" s="96"/>
      <c r="G201" s="96"/>
      <c r="H201" s="96"/>
      <c r="I201" s="2223"/>
      <c r="J201" s="2223"/>
      <c r="K201" s="2223"/>
      <c r="L201" s="2223"/>
      <c r="M201" s="577"/>
      <c r="N201" s="96"/>
      <c r="O201" s="96"/>
      <c r="P201" s="96"/>
      <c r="Q201" s="96"/>
      <c r="R201" s="96"/>
      <c r="S201" s="96"/>
      <c r="T201" s="96"/>
      <c r="U201" s="96"/>
      <c r="V201" s="96"/>
      <c r="W201" s="96"/>
      <c r="X201" s="96"/>
      <c r="Y201" s="96"/>
      <c r="Z201" s="96"/>
      <c r="AA201" s="89"/>
    </row>
    <row r="202" spans="1:27" ht="15.75" customHeight="1">
      <c r="A202" s="96"/>
      <c r="B202" s="96"/>
      <c r="C202" s="96"/>
      <c r="D202" s="96"/>
      <c r="E202" s="96"/>
      <c r="F202" s="96"/>
      <c r="G202" s="96"/>
      <c r="H202" s="96"/>
      <c r="I202" s="2223"/>
      <c r="J202" s="2223"/>
      <c r="K202" s="2223"/>
      <c r="L202" s="2223"/>
      <c r="M202" s="577"/>
      <c r="N202" s="96"/>
      <c r="O202" s="96"/>
      <c r="P202" s="96"/>
      <c r="Q202" s="96"/>
      <c r="R202" s="96"/>
      <c r="S202" s="96"/>
      <c r="T202" s="96"/>
      <c r="U202" s="96"/>
      <c r="V202" s="96"/>
      <c r="W202" s="96"/>
      <c r="X202" s="96"/>
      <c r="Y202" s="96"/>
      <c r="Z202" s="96"/>
      <c r="AA202" s="89"/>
    </row>
    <row r="203" spans="1:27" ht="15.75" customHeight="1">
      <c r="A203" s="96"/>
      <c r="B203" s="96"/>
      <c r="C203" s="96"/>
      <c r="D203" s="96"/>
      <c r="E203" s="96"/>
      <c r="F203" s="96"/>
      <c r="G203" s="96"/>
      <c r="H203" s="96"/>
      <c r="I203" s="2223"/>
      <c r="J203" s="2223"/>
      <c r="K203" s="2223"/>
      <c r="L203" s="2223"/>
      <c r="M203" s="577"/>
      <c r="N203" s="96"/>
      <c r="O203" s="96"/>
      <c r="P203" s="96"/>
      <c r="Q203" s="96"/>
      <c r="R203" s="96"/>
      <c r="S203" s="96"/>
      <c r="T203" s="96"/>
      <c r="U203" s="96"/>
      <c r="V203" s="96"/>
      <c r="W203" s="96"/>
      <c r="X203" s="96"/>
      <c r="Y203" s="96"/>
      <c r="Z203" s="96"/>
      <c r="AA203" s="89"/>
    </row>
    <row r="204" spans="1:27" ht="15.75" customHeight="1">
      <c r="A204" s="96"/>
      <c r="B204" s="96"/>
      <c r="C204" s="96"/>
      <c r="D204" s="96"/>
      <c r="E204" s="96"/>
      <c r="F204" s="96"/>
      <c r="G204" s="96"/>
      <c r="H204" s="96"/>
      <c r="I204" s="2223"/>
      <c r="J204" s="2223"/>
      <c r="K204" s="2223"/>
      <c r="L204" s="2223"/>
      <c r="M204" s="577"/>
      <c r="N204" s="96"/>
      <c r="O204" s="96"/>
      <c r="P204" s="96"/>
      <c r="Q204" s="96"/>
      <c r="R204" s="96"/>
      <c r="S204" s="96"/>
      <c r="T204" s="96"/>
      <c r="U204" s="96"/>
      <c r="V204" s="96"/>
      <c r="W204" s="96"/>
      <c r="X204" s="96"/>
      <c r="Y204" s="96"/>
      <c r="Z204" s="96"/>
      <c r="AA204" s="89"/>
    </row>
    <row r="205" spans="1:27" ht="15.75" customHeight="1">
      <c r="A205" s="96"/>
      <c r="B205" s="96"/>
      <c r="C205" s="96"/>
      <c r="D205" s="96"/>
      <c r="E205" s="96"/>
      <c r="F205" s="96"/>
      <c r="G205" s="96"/>
      <c r="H205" s="96"/>
      <c r="I205" s="96"/>
      <c r="J205" s="96"/>
      <c r="K205" s="96"/>
      <c r="L205" s="96"/>
      <c r="M205" s="96"/>
      <c r="N205" s="96"/>
      <c r="O205" s="96"/>
      <c r="P205" s="96"/>
      <c r="Q205" s="96"/>
      <c r="R205" s="96"/>
      <c r="S205" s="96"/>
      <c r="T205" s="96"/>
      <c r="U205" s="96"/>
      <c r="V205" s="96"/>
      <c r="W205" s="96"/>
      <c r="X205" s="96"/>
      <c r="Y205" s="96"/>
      <c r="Z205" s="96"/>
      <c r="AA205" s="89"/>
    </row>
    <row r="206" spans="1:27" ht="15.75" customHeight="1">
      <c r="A206" s="96"/>
      <c r="B206" s="96"/>
      <c r="C206" s="2227"/>
      <c r="D206" s="2227"/>
      <c r="E206" s="2227"/>
      <c r="F206" s="2227"/>
      <c r="G206" s="574"/>
      <c r="H206" s="2227"/>
      <c r="I206" s="2227"/>
      <c r="J206" s="2227"/>
      <c r="K206" s="2227"/>
      <c r="L206" s="2227"/>
      <c r="M206" s="2227"/>
      <c r="N206" s="2227"/>
      <c r="O206" s="2227"/>
      <c r="P206" s="2227"/>
      <c r="Q206" s="2227"/>
      <c r="R206" s="2227"/>
      <c r="S206" s="2227"/>
      <c r="T206" s="2227"/>
      <c r="U206" s="574"/>
      <c r="V206" s="574"/>
      <c r="W206" s="2227"/>
      <c r="X206" s="2227"/>
      <c r="Y206" s="2227"/>
      <c r="Z206" s="96"/>
      <c r="AA206" s="89"/>
    </row>
    <row r="207" spans="1:27" ht="15.75" customHeight="1">
      <c r="A207" s="96"/>
      <c r="B207" s="96"/>
      <c r="C207" s="574"/>
      <c r="D207" s="2225"/>
      <c r="E207" s="2225"/>
      <c r="F207" s="574"/>
      <c r="G207" s="574"/>
      <c r="H207" s="96"/>
      <c r="I207" s="96"/>
      <c r="J207" s="96"/>
      <c r="K207" s="89"/>
      <c r="L207" s="96"/>
      <c r="M207" s="96"/>
      <c r="N207" s="96"/>
      <c r="O207" s="96"/>
      <c r="P207" s="96"/>
      <c r="Q207" s="89"/>
      <c r="R207" s="89"/>
      <c r="S207" s="89"/>
      <c r="T207" s="89"/>
      <c r="U207" s="574"/>
      <c r="V207" s="574"/>
      <c r="W207" s="2226"/>
      <c r="X207" s="2226"/>
      <c r="Y207" s="2226"/>
      <c r="Z207" s="96"/>
      <c r="AA207" s="89"/>
    </row>
    <row r="208" spans="1:27" ht="15.75" customHeight="1">
      <c r="A208" s="96"/>
      <c r="B208" s="96"/>
      <c r="C208" s="574"/>
      <c r="D208" s="2225"/>
      <c r="E208" s="2225"/>
      <c r="F208" s="574"/>
      <c r="G208" s="574"/>
      <c r="H208" s="96"/>
      <c r="I208" s="96"/>
      <c r="J208" s="96"/>
      <c r="K208" s="89"/>
      <c r="L208" s="96"/>
      <c r="M208" s="96"/>
      <c r="N208" s="96"/>
      <c r="O208" s="96"/>
      <c r="P208" s="96"/>
      <c r="Q208" s="89"/>
      <c r="R208" s="89"/>
      <c r="S208" s="89"/>
      <c r="T208" s="89"/>
      <c r="U208" s="574"/>
      <c r="V208" s="574"/>
      <c r="W208" s="2226"/>
      <c r="X208" s="2226"/>
      <c r="Y208" s="2226"/>
      <c r="Z208" s="96"/>
      <c r="AA208" s="89"/>
    </row>
    <row r="209" spans="1:27" ht="15.75" customHeight="1">
      <c r="A209" s="96"/>
      <c r="B209" s="96"/>
      <c r="C209" s="574"/>
      <c r="D209" s="2225"/>
      <c r="E209" s="2225"/>
      <c r="F209" s="574"/>
      <c r="G209" s="574"/>
      <c r="H209" s="96"/>
      <c r="I209" s="96"/>
      <c r="J209" s="96"/>
      <c r="K209" s="89"/>
      <c r="L209" s="96"/>
      <c r="M209" s="96"/>
      <c r="N209" s="96"/>
      <c r="O209" s="96"/>
      <c r="P209" s="96"/>
      <c r="Q209" s="89"/>
      <c r="R209" s="89"/>
      <c r="S209" s="89"/>
      <c r="T209" s="89"/>
      <c r="U209" s="574"/>
      <c r="V209" s="574"/>
      <c r="W209" s="2226"/>
      <c r="X209" s="2226"/>
      <c r="Y209" s="2226"/>
      <c r="Z209" s="96"/>
      <c r="AA209" s="89"/>
    </row>
    <row r="210" spans="1:27" ht="15.75" customHeight="1">
      <c r="A210" s="96"/>
      <c r="B210" s="96"/>
      <c r="C210" s="574"/>
      <c r="D210" s="2225"/>
      <c r="E210" s="2225"/>
      <c r="F210" s="574"/>
      <c r="G210" s="574"/>
      <c r="H210" s="96"/>
      <c r="I210" s="96"/>
      <c r="J210" s="96"/>
      <c r="K210" s="89"/>
      <c r="L210" s="96"/>
      <c r="M210" s="96"/>
      <c r="N210" s="96"/>
      <c r="O210" s="96"/>
      <c r="P210" s="96"/>
      <c r="Q210" s="89"/>
      <c r="R210" s="89"/>
      <c r="S210" s="89"/>
      <c r="T210" s="89"/>
      <c r="U210" s="574"/>
      <c r="V210" s="574"/>
      <c r="W210" s="2226"/>
      <c r="X210" s="2226"/>
      <c r="Y210" s="2226"/>
      <c r="Z210" s="96"/>
      <c r="AA210" s="89"/>
    </row>
    <row r="211" spans="1:27" ht="15.75" customHeight="1">
      <c r="A211" s="96"/>
      <c r="B211" s="96"/>
      <c r="C211" s="574"/>
      <c r="D211" s="2225"/>
      <c r="E211" s="2225"/>
      <c r="F211" s="574"/>
      <c r="G211" s="574"/>
      <c r="H211" s="96"/>
      <c r="I211" s="96"/>
      <c r="J211" s="96"/>
      <c r="K211" s="89"/>
      <c r="L211" s="96"/>
      <c r="M211" s="96"/>
      <c r="N211" s="96"/>
      <c r="O211" s="96"/>
      <c r="P211" s="96"/>
      <c r="Q211" s="89"/>
      <c r="R211" s="89"/>
      <c r="S211" s="89"/>
      <c r="T211" s="89"/>
      <c r="U211" s="574"/>
      <c r="V211" s="574"/>
      <c r="W211" s="2226"/>
      <c r="X211" s="2226"/>
      <c r="Y211" s="2226"/>
      <c r="Z211" s="96"/>
      <c r="AA211" s="89"/>
    </row>
    <row r="212" spans="1:27" ht="15.75" customHeight="1">
      <c r="A212" s="96"/>
      <c r="B212" s="96"/>
      <c r="C212" s="574"/>
      <c r="D212" s="2225"/>
      <c r="E212" s="2225"/>
      <c r="F212" s="574"/>
      <c r="G212" s="574"/>
      <c r="H212" s="96"/>
      <c r="I212" s="96"/>
      <c r="J212" s="96"/>
      <c r="K212" s="89"/>
      <c r="L212" s="96"/>
      <c r="M212" s="96"/>
      <c r="N212" s="96"/>
      <c r="O212" s="96"/>
      <c r="P212" s="96"/>
      <c r="Q212" s="89"/>
      <c r="R212" s="89"/>
      <c r="S212" s="89"/>
      <c r="T212" s="89"/>
      <c r="U212" s="574"/>
      <c r="V212" s="574"/>
      <c r="W212" s="2226"/>
      <c r="X212" s="2226"/>
      <c r="Y212" s="2226"/>
      <c r="Z212" s="96"/>
      <c r="AA212" s="89"/>
    </row>
    <row r="213" spans="1:27" ht="15.75" customHeight="1">
      <c r="A213" s="96"/>
      <c r="B213" s="96"/>
      <c r="C213" s="96"/>
      <c r="D213" s="96"/>
      <c r="E213" s="96"/>
      <c r="F213" s="96"/>
      <c r="G213" s="96"/>
      <c r="H213" s="96"/>
      <c r="I213" s="96"/>
      <c r="J213" s="96"/>
      <c r="K213" s="96"/>
      <c r="L213" s="96"/>
      <c r="M213" s="96"/>
      <c r="N213" s="96"/>
      <c r="O213" s="96"/>
      <c r="P213" s="96"/>
      <c r="Q213" s="96"/>
      <c r="R213" s="96"/>
      <c r="S213" s="96"/>
      <c r="T213" s="96"/>
      <c r="U213" s="96"/>
      <c r="V213" s="96"/>
      <c r="W213" s="96"/>
      <c r="X213" s="96"/>
      <c r="Y213" s="96"/>
      <c r="Z213" s="96"/>
      <c r="AA213" s="89"/>
    </row>
    <row r="214" spans="1:27" ht="15.75" customHeight="1">
      <c r="A214" s="96"/>
      <c r="B214" s="96"/>
      <c r="C214" s="96"/>
      <c r="D214" s="96"/>
      <c r="E214" s="2224"/>
      <c r="F214" s="2224"/>
      <c r="G214" s="2224"/>
      <c r="H214" s="2224"/>
      <c r="I214" s="2224"/>
      <c r="J214" s="2224"/>
      <c r="K214" s="2224"/>
      <c r="L214" s="2224"/>
      <c r="M214" s="2224"/>
      <c r="N214" s="2224"/>
      <c r="O214" s="2224"/>
      <c r="P214" s="2224"/>
      <c r="Q214" s="2224"/>
      <c r="R214" s="2224"/>
      <c r="S214" s="2224"/>
      <c r="T214" s="2224"/>
      <c r="U214" s="2224"/>
      <c r="V214" s="2224"/>
      <c r="W214" s="2224"/>
      <c r="X214" s="2224"/>
      <c r="Y214" s="2224"/>
      <c r="Z214" s="2224"/>
      <c r="AA214" s="89"/>
    </row>
    <row r="215" spans="1:27" ht="15.75" customHeight="1">
      <c r="A215" s="96"/>
      <c r="B215" s="96"/>
      <c r="C215" s="96"/>
      <c r="D215" s="96"/>
      <c r="E215" s="2224"/>
      <c r="F215" s="2224"/>
      <c r="G215" s="2224"/>
      <c r="H215" s="2224"/>
      <c r="I215" s="2224"/>
      <c r="J215" s="2224"/>
      <c r="K215" s="2224"/>
      <c r="L215" s="2224"/>
      <c r="M215" s="2224"/>
      <c r="N215" s="2224"/>
      <c r="O215" s="2224"/>
      <c r="P215" s="2224"/>
      <c r="Q215" s="2224"/>
      <c r="R215" s="2224"/>
      <c r="S215" s="2224"/>
      <c r="T215" s="2224"/>
      <c r="U215" s="2224"/>
      <c r="V215" s="2224"/>
      <c r="W215" s="2224"/>
      <c r="X215" s="2224"/>
      <c r="Y215" s="2224"/>
      <c r="Z215" s="2224"/>
      <c r="AA215" s="89"/>
    </row>
    <row r="216" spans="1:27" ht="15.75" customHeight="1">
      <c r="A216" s="96"/>
      <c r="B216" s="96"/>
      <c r="C216" s="96"/>
      <c r="D216" s="96"/>
      <c r="E216" s="96"/>
      <c r="F216" s="96"/>
      <c r="G216" s="96"/>
      <c r="H216" s="96"/>
      <c r="I216" s="96"/>
      <c r="J216" s="96"/>
      <c r="K216" s="96"/>
      <c r="L216" s="96"/>
      <c r="M216" s="96"/>
      <c r="N216" s="96"/>
      <c r="O216" s="96"/>
      <c r="P216" s="96"/>
      <c r="Q216" s="96"/>
      <c r="R216" s="96"/>
      <c r="S216" s="96"/>
      <c r="T216" s="96"/>
      <c r="U216" s="96"/>
      <c r="V216" s="96"/>
      <c r="W216" s="96"/>
      <c r="X216" s="96"/>
      <c r="Y216" s="96"/>
      <c r="Z216" s="96"/>
      <c r="AA216" s="89"/>
    </row>
    <row r="217" spans="1:27" ht="15.75" customHeight="1">
      <c r="A217" s="96"/>
      <c r="B217" s="96"/>
      <c r="C217" s="96"/>
      <c r="D217" s="96"/>
      <c r="E217" s="2224"/>
      <c r="F217" s="2224"/>
      <c r="G217" s="2224"/>
      <c r="H217" s="2224"/>
      <c r="I217" s="2224"/>
      <c r="J217" s="2224"/>
      <c r="K217" s="2224"/>
      <c r="L217" s="2224"/>
      <c r="M217" s="2224"/>
      <c r="N217" s="2224"/>
      <c r="O217" s="2224"/>
      <c r="P217" s="2224"/>
      <c r="Q217" s="2224"/>
      <c r="R217" s="2224"/>
      <c r="S217" s="2224"/>
      <c r="T217" s="2224"/>
      <c r="U217" s="2224"/>
      <c r="V217" s="2224"/>
      <c r="W217" s="2224"/>
      <c r="X217" s="2224"/>
      <c r="Y217" s="2224"/>
      <c r="Z217" s="2224"/>
      <c r="AA217" s="89"/>
    </row>
    <row r="218" spans="1:27" ht="15.75" customHeight="1">
      <c r="A218" s="96"/>
      <c r="B218" s="96"/>
      <c r="C218" s="96"/>
      <c r="D218" s="96"/>
      <c r="E218" s="2224"/>
      <c r="F218" s="2224"/>
      <c r="G218" s="2224"/>
      <c r="H218" s="2224"/>
      <c r="I218" s="2224"/>
      <c r="J218" s="2224"/>
      <c r="K218" s="2224"/>
      <c r="L218" s="2224"/>
      <c r="M218" s="2224"/>
      <c r="N218" s="2224"/>
      <c r="O218" s="2224"/>
      <c r="P218" s="2224"/>
      <c r="Q218" s="2224"/>
      <c r="R218" s="2224"/>
      <c r="S218" s="2224"/>
      <c r="T218" s="2224"/>
      <c r="U218" s="2224"/>
      <c r="V218" s="2224"/>
      <c r="W218" s="2224"/>
      <c r="X218" s="2224"/>
      <c r="Y218" s="2224"/>
      <c r="Z218" s="2224"/>
      <c r="AA218" s="89"/>
    </row>
    <row r="219" spans="1:27" ht="15.75" customHeight="1">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89"/>
    </row>
    <row r="220" spans="1:27" ht="15.75" customHeight="1">
      <c r="A220" s="285"/>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row>
    <row r="221" spans="1:27" ht="15.75" customHeight="1">
      <c r="A221" s="285"/>
      <c r="B221" s="285"/>
      <c r="C221" s="285"/>
      <c r="D221" s="285"/>
      <c r="E221" s="285"/>
      <c r="F221" s="285"/>
      <c r="G221" s="285"/>
      <c r="H221" s="285"/>
      <c r="I221" s="285"/>
      <c r="J221" s="285"/>
      <c r="K221" s="285"/>
      <c r="L221" s="285"/>
      <c r="M221" s="285"/>
      <c r="N221" s="285"/>
      <c r="O221" s="285"/>
      <c r="P221" s="285"/>
      <c r="Q221" s="285"/>
      <c r="R221" s="285"/>
      <c r="S221" s="285"/>
      <c r="T221" s="285"/>
      <c r="U221" s="285"/>
      <c r="V221" s="285"/>
      <c r="W221" s="285"/>
      <c r="X221" s="285"/>
      <c r="Y221" s="285"/>
      <c r="Z221" s="285"/>
    </row>
    <row r="222" spans="1:27" ht="15.75" customHeight="1">
      <c r="A222" s="285"/>
      <c r="B222" s="285"/>
      <c r="C222" s="285"/>
      <c r="D222" s="285"/>
      <c r="E222" s="285"/>
      <c r="F222" s="285"/>
      <c r="G222" s="285"/>
      <c r="H222" s="285"/>
      <c r="I222" s="285"/>
      <c r="J222" s="285"/>
      <c r="K222" s="285"/>
      <c r="L222" s="285"/>
      <c r="M222" s="285"/>
      <c r="N222" s="285"/>
      <c r="O222" s="285"/>
      <c r="P222" s="285"/>
      <c r="Q222" s="285"/>
      <c r="R222" s="285"/>
      <c r="S222" s="285"/>
      <c r="T222" s="285"/>
      <c r="U222" s="285"/>
      <c r="V222" s="285"/>
      <c r="W222" s="285"/>
      <c r="X222" s="285"/>
      <c r="Y222" s="285"/>
      <c r="Z222" s="285"/>
    </row>
    <row r="223" spans="1:27" ht="18.75" customHeight="1">
      <c r="A223" s="2227"/>
      <c r="B223" s="2227"/>
      <c r="C223" s="2227"/>
      <c r="D223" s="2227"/>
      <c r="E223" s="2227"/>
      <c r="F223" s="2227"/>
      <c r="G223" s="2227"/>
      <c r="H223" s="2227"/>
      <c r="I223" s="2227"/>
      <c r="J223" s="2227"/>
      <c r="K223" s="2227"/>
      <c r="L223" s="2227"/>
      <c r="M223" s="2227"/>
      <c r="N223" s="2227"/>
      <c r="O223" s="2227"/>
      <c r="P223" s="2227"/>
      <c r="Q223" s="2227"/>
      <c r="R223" s="2227"/>
      <c r="S223" s="2227"/>
      <c r="T223" s="2227"/>
      <c r="U223" s="2227"/>
      <c r="V223" s="2227"/>
      <c r="W223" s="2227"/>
      <c r="X223" s="2227"/>
      <c r="Y223" s="2227"/>
      <c r="Z223" s="2227"/>
      <c r="AA223" s="89"/>
    </row>
    <row r="224" spans="1:27"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89"/>
    </row>
    <row r="225" spans="1:27" ht="15.75" customHeight="1">
      <c r="A225" s="96"/>
      <c r="B225" s="96"/>
      <c r="C225" s="96"/>
      <c r="D225" s="96"/>
      <c r="E225" s="96"/>
      <c r="F225" s="89"/>
      <c r="G225" s="96"/>
      <c r="H225" s="96"/>
      <c r="I225" s="96"/>
      <c r="J225" s="96"/>
      <c r="K225" s="96"/>
      <c r="L225" s="96"/>
      <c r="M225" s="96"/>
      <c r="N225" s="96"/>
      <c r="O225" s="96"/>
      <c r="P225" s="96"/>
      <c r="Q225" s="96"/>
      <c r="R225" s="96"/>
      <c r="S225" s="96"/>
      <c r="T225" s="96"/>
      <c r="U225" s="96"/>
      <c r="V225" s="96"/>
      <c r="W225" s="96"/>
      <c r="X225" s="96"/>
      <c r="Y225" s="96"/>
      <c r="Z225" s="96"/>
      <c r="AA225" s="89"/>
    </row>
    <row r="226" spans="1:27" ht="15.75" customHeight="1">
      <c r="A226" s="96"/>
      <c r="B226" s="96"/>
      <c r="C226" s="96"/>
      <c r="D226" s="96"/>
      <c r="E226" s="96"/>
      <c r="F226" s="89"/>
      <c r="G226" s="89"/>
      <c r="H226" s="96"/>
      <c r="I226" s="96"/>
      <c r="J226" s="96"/>
      <c r="K226" s="89"/>
      <c r="L226" s="96"/>
      <c r="M226" s="96"/>
      <c r="N226" s="96"/>
      <c r="O226" s="96"/>
      <c r="P226" s="96"/>
      <c r="Q226" s="96"/>
      <c r="R226" s="96"/>
      <c r="S226" s="96"/>
      <c r="T226" s="96"/>
      <c r="U226" s="96"/>
      <c r="V226" s="96"/>
      <c r="W226" s="96"/>
      <c r="X226" s="96"/>
      <c r="Y226" s="96"/>
      <c r="Z226" s="96"/>
      <c r="AA226" s="89"/>
    </row>
    <row r="227" spans="1:27" ht="15.75" customHeight="1">
      <c r="A227" s="96"/>
      <c r="B227" s="96"/>
      <c r="C227" s="96"/>
      <c r="D227" s="96"/>
      <c r="E227" s="96"/>
      <c r="F227" s="96"/>
      <c r="G227" s="96"/>
      <c r="H227" s="96"/>
      <c r="I227" s="2223"/>
      <c r="J227" s="2223"/>
      <c r="K227" s="2223"/>
      <c r="L227" s="2223"/>
      <c r="M227" s="577"/>
      <c r="N227" s="96"/>
      <c r="O227" s="96"/>
      <c r="P227" s="96"/>
      <c r="Q227" s="96"/>
      <c r="R227" s="96"/>
      <c r="S227" s="96"/>
      <c r="T227" s="96"/>
      <c r="U227" s="96"/>
      <c r="V227" s="96"/>
      <c r="W227" s="96"/>
      <c r="X227" s="96"/>
      <c r="Y227" s="96"/>
      <c r="Z227" s="96"/>
      <c r="AA227" s="89"/>
    </row>
    <row r="228" spans="1:27" ht="15.75" customHeight="1">
      <c r="A228" s="96"/>
      <c r="B228" s="96"/>
      <c r="C228" s="96"/>
      <c r="D228" s="96"/>
      <c r="E228" s="96"/>
      <c r="F228" s="96"/>
      <c r="G228" s="96"/>
      <c r="H228" s="96"/>
      <c r="I228" s="2223"/>
      <c r="J228" s="2223"/>
      <c r="K228" s="2223"/>
      <c r="L228" s="2223"/>
      <c r="M228" s="577"/>
      <c r="N228" s="96"/>
      <c r="O228" s="96"/>
      <c r="P228" s="96"/>
      <c r="Q228" s="96"/>
      <c r="R228" s="96"/>
      <c r="S228" s="96"/>
      <c r="T228" s="96"/>
      <c r="U228" s="96"/>
      <c r="V228" s="96"/>
      <c r="W228" s="96"/>
      <c r="X228" s="96"/>
      <c r="Y228" s="96"/>
      <c r="Z228" s="96"/>
      <c r="AA228" s="89"/>
    </row>
    <row r="229" spans="1:27" ht="15.75" customHeight="1">
      <c r="A229" s="96"/>
      <c r="B229" s="96"/>
      <c r="C229" s="96"/>
      <c r="D229" s="96"/>
      <c r="E229" s="96"/>
      <c r="F229" s="96"/>
      <c r="G229" s="96"/>
      <c r="H229" s="96"/>
      <c r="I229" s="2223"/>
      <c r="J229" s="2223"/>
      <c r="K229" s="2223"/>
      <c r="L229" s="2223"/>
      <c r="M229" s="577"/>
      <c r="N229" s="96"/>
      <c r="O229" s="96"/>
      <c r="P229" s="96"/>
      <c r="Q229" s="96"/>
      <c r="R229" s="96"/>
      <c r="S229" s="96"/>
      <c r="T229" s="96"/>
      <c r="U229" s="96"/>
      <c r="V229" s="96"/>
      <c r="W229" s="96"/>
      <c r="X229" s="96"/>
      <c r="Y229" s="96"/>
      <c r="Z229" s="96"/>
      <c r="AA229" s="89"/>
    </row>
    <row r="230" spans="1:27" ht="15.75" customHeight="1">
      <c r="A230" s="96"/>
      <c r="B230" s="96"/>
      <c r="C230" s="96"/>
      <c r="D230" s="96"/>
      <c r="E230" s="96"/>
      <c r="F230" s="96"/>
      <c r="G230" s="96"/>
      <c r="H230" s="96"/>
      <c r="I230" s="2223"/>
      <c r="J230" s="2223"/>
      <c r="K230" s="2223"/>
      <c r="L230" s="2223"/>
      <c r="M230" s="577"/>
      <c r="N230" s="96"/>
      <c r="O230" s="96"/>
      <c r="P230" s="96"/>
      <c r="Q230" s="96"/>
      <c r="R230" s="96"/>
      <c r="S230" s="96"/>
      <c r="T230" s="96"/>
      <c r="U230" s="96"/>
      <c r="V230" s="96"/>
      <c r="W230" s="96"/>
      <c r="X230" s="96"/>
      <c r="Y230" s="96"/>
      <c r="Z230" s="96"/>
      <c r="AA230" s="89"/>
    </row>
    <row r="231" spans="1:27" ht="15.75" customHeight="1">
      <c r="A231" s="96"/>
      <c r="B231" s="96"/>
      <c r="C231" s="96"/>
      <c r="D231" s="96"/>
      <c r="E231" s="96"/>
      <c r="F231" s="96"/>
      <c r="G231" s="96"/>
      <c r="H231" s="96"/>
      <c r="I231" s="96"/>
      <c r="J231" s="96"/>
      <c r="K231" s="96"/>
      <c r="L231" s="96"/>
      <c r="M231" s="96"/>
      <c r="N231" s="96"/>
      <c r="O231" s="96"/>
      <c r="P231" s="96"/>
      <c r="Q231" s="96"/>
      <c r="R231" s="96"/>
      <c r="S231" s="96"/>
      <c r="T231" s="96"/>
      <c r="U231" s="96"/>
      <c r="V231" s="96"/>
      <c r="W231" s="96"/>
      <c r="X231" s="96"/>
      <c r="Y231" s="96"/>
      <c r="Z231" s="96"/>
      <c r="AA231" s="89"/>
    </row>
    <row r="232" spans="1:27" ht="15.75" customHeight="1">
      <c r="A232" s="96"/>
      <c r="B232" s="96"/>
      <c r="C232" s="2227"/>
      <c r="D232" s="2227"/>
      <c r="E232" s="2227"/>
      <c r="F232" s="2227"/>
      <c r="G232" s="574"/>
      <c r="H232" s="2227"/>
      <c r="I232" s="2227"/>
      <c r="J232" s="2227"/>
      <c r="K232" s="2227"/>
      <c r="L232" s="2227"/>
      <c r="M232" s="2227"/>
      <c r="N232" s="2227"/>
      <c r="O232" s="2227"/>
      <c r="P232" s="2227"/>
      <c r="Q232" s="2227"/>
      <c r="R232" s="2227"/>
      <c r="S232" s="2227"/>
      <c r="T232" s="2227"/>
      <c r="U232" s="574"/>
      <c r="V232" s="574"/>
      <c r="W232" s="2227"/>
      <c r="X232" s="2227"/>
      <c r="Y232" s="2227"/>
      <c r="Z232" s="96"/>
      <c r="AA232" s="89"/>
    </row>
    <row r="233" spans="1:27" ht="15.75" customHeight="1">
      <c r="A233" s="96"/>
      <c r="B233" s="96"/>
      <c r="C233" s="574"/>
      <c r="D233" s="2225"/>
      <c r="E233" s="2225"/>
      <c r="F233" s="574"/>
      <c r="G233" s="574"/>
      <c r="H233" s="96"/>
      <c r="I233" s="96"/>
      <c r="J233" s="96"/>
      <c r="K233" s="89"/>
      <c r="L233" s="96"/>
      <c r="M233" s="96"/>
      <c r="N233" s="96"/>
      <c r="O233" s="96"/>
      <c r="P233" s="96"/>
      <c r="Q233" s="89"/>
      <c r="R233" s="89"/>
      <c r="S233" s="89"/>
      <c r="T233" s="89"/>
      <c r="U233" s="574"/>
      <c r="V233" s="574"/>
      <c r="W233" s="2226"/>
      <c r="X233" s="2226"/>
      <c r="Y233" s="2226"/>
      <c r="Z233" s="96"/>
      <c r="AA233" s="89"/>
    </row>
    <row r="234" spans="1:27" ht="15.75" customHeight="1">
      <c r="A234" s="96"/>
      <c r="B234" s="96"/>
      <c r="C234" s="574"/>
      <c r="D234" s="2225"/>
      <c r="E234" s="2225"/>
      <c r="F234" s="574"/>
      <c r="G234" s="574"/>
      <c r="H234" s="96"/>
      <c r="I234" s="96"/>
      <c r="J234" s="96"/>
      <c r="K234" s="89"/>
      <c r="L234" s="96"/>
      <c r="M234" s="96"/>
      <c r="N234" s="96"/>
      <c r="O234" s="96"/>
      <c r="P234" s="96"/>
      <c r="Q234" s="89"/>
      <c r="R234" s="89"/>
      <c r="S234" s="89"/>
      <c r="T234" s="89"/>
      <c r="U234" s="574"/>
      <c r="V234" s="574"/>
      <c r="W234" s="2226"/>
      <c r="X234" s="2226"/>
      <c r="Y234" s="2226"/>
      <c r="Z234" s="96"/>
      <c r="AA234" s="89"/>
    </row>
    <row r="235" spans="1:27" ht="15.75" customHeight="1">
      <c r="A235" s="96"/>
      <c r="B235" s="96"/>
      <c r="C235" s="574"/>
      <c r="D235" s="2225"/>
      <c r="E235" s="2225"/>
      <c r="F235" s="574"/>
      <c r="G235" s="574"/>
      <c r="H235" s="96"/>
      <c r="I235" s="96"/>
      <c r="J235" s="96"/>
      <c r="K235" s="89"/>
      <c r="L235" s="96"/>
      <c r="M235" s="96"/>
      <c r="N235" s="96"/>
      <c r="O235" s="96"/>
      <c r="P235" s="96"/>
      <c r="Q235" s="89"/>
      <c r="R235" s="89"/>
      <c r="S235" s="89"/>
      <c r="T235" s="89"/>
      <c r="U235" s="574"/>
      <c r="V235" s="574"/>
      <c r="W235" s="2226"/>
      <c r="X235" s="2226"/>
      <c r="Y235" s="2226"/>
      <c r="Z235" s="96"/>
      <c r="AA235" s="89"/>
    </row>
    <row r="236" spans="1:27" ht="15.75" customHeight="1">
      <c r="A236" s="96"/>
      <c r="B236" s="96"/>
      <c r="C236" s="574"/>
      <c r="D236" s="2225"/>
      <c r="E236" s="2225"/>
      <c r="F236" s="574"/>
      <c r="G236" s="574"/>
      <c r="H236" s="96"/>
      <c r="I236" s="96"/>
      <c r="J236" s="96"/>
      <c r="K236" s="89"/>
      <c r="L236" s="96"/>
      <c r="M236" s="96"/>
      <c r="N236" s="96"/>
      <c r="O236" s="96"/>
      <c r="P236" s="96"/>
      <c r="Q236" s="89"/>
      <c r="R236" s="89"/>
      <c r="S236" s="89"/>
      <c r="T236" s="89"/>
      <c r="U236" s="574"/>
      <c r="V236" s="574"/>
      <c r="W236" s="2226"/>
      <c r="X236" s="2226"/>
      <c r="Y236" s="2226"/>
      <c r="Z236" s="96"/>
      <c r="AA236" s="89"/>
    </row>
    <row r="237" spans="1:27" ht="15.75" customHeight="1">
      <c r="A237" s="96"/>
      <c r="B237" s="96"/>
      <c r="C237" s="574"/>
      <c r="D237" s="2225"/>
      <c r="E237" s="2225"/>
      <c r="F237" s="574"/>
      <c r="G237" s="574"/>
      <c r="H237" s="96"/>
      <c r="I237" s="96"/>
      <c r="J237" s="96"/>
      <c r="K237" s="89"/>
      <c r="L237" s="96"/>
      <c r="M237" s="96"/>
      <c r="N237" s="96"/>
      <c r="O237" s="96"/>
      <c r="P237" s="96"/>
      <c r="Q237" s="89"/>
      <c r="R237" s="89"/>
      <c r="S237" s="89"/>
      <c r="T237" s="89"/>
      <c r="U237" s="574"/>
      <c r="V237" s="574"/>
      <c r="W237" s="2226"/>
      <c r="X237" s="2226"/>
      <c r="Y237" s="2226"/>
      <c r="Z237" s="96"/>
      <c r="AA237" s="89"/>
    </row>
    <row r="238" spans="1:27" ht="15.75" customHeight="1">
      <c r="A238" s="96"/>
      <c r="B238" s="96"/>
      <c r="C238" s="574"/>
      <c r="D238" s="2225"/>
      <c r="E238" s="2225"/>
      <c r="F238" s="574"/>
      <c r="G238" s="574"/>
      <c r="H238" s="96"/>
      <c r="I238" s="96"/>
      <c r="J238" s="96"/>
      <c r="K238" s="89"/>
      <c r="L238" s="96"/>
      <c r="M238" s="96"/>
      <c r="N238" s="96"/>
      <c r="O238" s="96"/>
      <c r="P238" s="96"/>
      <c r="Q238" s="89"/>
      <c r="R238" s="89"/>
      <c r="S238" s="89"/>
      <c r="T238" s="89"/>
      <c r="U238" s="574"/>
      <c r="V238" s="574"/>
      <c r="W238" s="2226"/>
      <c r="X238" s="2226"/>
      <c r="Y238" s="2226"/>
      <c r="Z238" s="96"/>
      <c r="AA238" s="89"/>
    </row>
    <row r="239" spans="1:27" ht="15.75" customHeight="1">
      <c r="A239" s="96"/>
      <c r="B239" s="96"/>
      <c r="C239" s="96"/>
      <c r="D239" s="96"/>
      <c r="E239" s="96"/>
      <c r="F239" s="96"/>
      <c r="G239" s="96"/>
      <c r="H239" s="96"/>
      <c r="I239" s="96"/>
      <c r="J239" s="96"/>
      <c r="K239" s="96"/>
      <c r="L239" s="96"/>
      <c r="M239" s="96"/>
      <c r="N239" s="96"/>
      <c r="O239" s="96"/>
      <c r="P239" s="96"/>
      <c r="Q239" s="96"/>
      <c r="R239" s="96"/>
      <c r="S239" s="96"/>
      <c r="T239" s="96"/>
      <c r="U239" s="96"/>
      <c r="V239" s="96"/>
      <c r="W239" s="96"/>
      <c r="X239" s="96"/>
      <c r="Y239" s="96"/>
      <c r="Z239" s="96"/>
      <c r="AA239" s="89"/>
    </row>
    <row r="240" spans="1:27" ht="15.75" customHeight="1">
      <c r="A240" s="96"/>
      <c r="B240" s="96"/>
      <c r="C240" s="96"/>
      <c r="D240" s="96"/>
      <c r="E240" s="2224"/>
      <c r="F240" s="2224"/>
      <c r="G240" s="2224"/>
      <c r="H240" s="2224"/>
      <c r="I240" s="2224"/>
      <c r="J240" s="2224"/>
      <c r="K240" s="2224"/>
      <c r="L240" s="2224"/>
      <c r="M240" s="2224"/>
      <c r="N240" s="2224"/>
      <c r="O240" s="2224"/>
      <c r="P240" s="2224"/>
      <c r="Q240" s="2224"/>
      <c r="R240" s="2224"/>
      <c r="S240" s="2224"/>
      <c r="T240" s="2224"/>
      <c r="U240" s="2224"/>
      <c r="V240" s="2224"/>
      <c r="W240" s="2224"/>
      <c r="X240" s="2224"/>
      <c r="Y240" s="2224"/>
      <c r="Z240" s="2224"/>
      <c r="AA240" s="89"/>
    </row>
    <row r="241" spans="1:27" ht="15.75" customHeight="1">
      <c r="A241" s="96"/>
      <c r="B241" s="96"/>
      <c r="C241" s="96"/>
      <c r="D241" s="96"/>
      <c r="E241" s="2224"/>
      <c r="F241" s="2224"/>
      <c r="G241" s="2224"/>
      <c r="H241" s="2224"/>
      <c r="I241" s="2224"/>
      <c r="J241" s="2224"/>
      <c r="K241" s="2224"/>
      <c r="L241" s="2224"/>
      <c r="M241" s="2224"/>
      <c r="N241" s="2224"/>
      <c r="O241" s="2224"/>
      <c r="P241" s="2224"/>
      <c r="Q241" s="2224"/>
      <c r="R241" s="2224"/>
      <c r="S241" s="2224"/>
      <c r="T241" s="2224"/>
      <c r="U241" s="2224"/>
      <c r="V241" s="2224"/>
      <c r="W241" s="2224"/>
      <c r="X241" s="2224"/>
      <c r="Y241" s="2224"/>
      <c r="Z241" s="2224"/>
      <c r="AA241" s="89"/>
    </row>
    <row r="242" spans="1:27" ht="15.75" customHeight="1">
      <c r="A242" s="96"/>
      <c r="B242" s="96"/>
      <c r="C242" s="96"/>
      <c r="D242" s="96"/>
      <c r="E242" s="96"/>
      <c r="F242" s="96"/>
      <c r="G242" s="96"/>
      <c r="H242" s="96"/>
      <c r="I242" s="96"/>
      <c r="J242" s="96"/>
      <c r="K242" s="96"/>
      <c r="L242" s="96"/>
      <c r="M242" s="96"/>
      <c r="N242" s="96"/>
      <c r="O242" s="96"/>
      <c r="P242" s="96"/>
      <c r="Q242" s="96"/>
      <c r="R242" s="96"/>
      <c r="S242" s="96"/>
      <c r="T242" s="96"/>
      <c r="U242" s="96"/>
      <c r="V242" s="96"/>
      <c r="W242" s="96"/>
      <c r="X242" s="96"/>
      <c r="Y242" s="96"/>
      <c r="Z242" s="96"/>
      <c r="AA242" s="89"/>
    </row>
    <row r="243" spans="1:27" ht="15.75" customHeight="1">
      <c r="A243" s="96"/>
      <c r="B243" s="96"/>
      <c r="C243" s="96"/>
      <c r="D243" s="96"/>
      <c r="E243" s="2224"/>
      <c r="F243" s="2224"/>
      <c r="G243" s="2224"/>
      <c r="H243" s="2224"/>
      <c r="I243" s="2224"/>
      <c r="J243" s="2224"/>
      <c r="K243" s="2224"/>
      <c r="L243" s="2224"/>
      <c r="M243" s="2224"/>
      <c r="N243" s="2224"/>
      <c r="O243" s="2224"/>
      <c r="P243" s="2224"/>
      <c r="Q243" s="2224"/>
      <c r="R243" s="2224"/>
      <c r="S243" s="2224"/>
      <c r="T243" s="2224"/>
      <c r="U243" s="2224"/>
      <c r="V243" s="2224"/>
      <c r="W243" s="2224"/>
      <c r="X243" s="2224"/>
      <c r="Y243" s="2224"/>
      <c r="Z243" s="2224"/>
      <c r="AA243" s="89"/>
    </row>
    <row r="244" spans="1:27" ht="15.75" customHeight="1">
      <c r="A244" s="96"/>
      <c r="B244" s="96"/>
      <c r="C244" s="96"/>
      <c r="D244" s="96"/>
      <c r="E244" s="2224"/>
      <c r="F244" s="2224"/>
      <c r="G244" s="2224"/>
      <c r="H244" s="2224"/>
      <c r="I244" s="2224"/>
      <c r="J244" s="2224"/>
      <c r="K244" s="2224"/>
      <c r="L244" s="2224"/>
      <c r="M244" s="2224"/>
      <c r="N244" s="2224"/>
      <c r="O244" s="2224"/>
      <c r="P244" s="2224"/>
      <c r="Q244" s="2224"/>
      <c r="R244" s="2224"/>
      <c r="S244" s="2224"/>
      <c r="T244" s="2224"/>
      <c r="U244" s="2224"/>
      <c r="V244" s="2224"/>
      <c r="W244" s="2224"/>
      <c r="X244" s="2224"/>
      <c r="Y244" s="2224"/>
      <c r="Z244" s="2224"/>
      <c r="AA244" s="89"/>
    </row>
    <row r="245" spans="1:27" ht="15.75" customHeight="1">
      <c r="A245" s="96"/>
      <c r="B245" s="96"/>
      <c r="C245" s="96"/>
      <c r="D245" s="96"/>
      <c r="E245" s="96"/>
      <c r="F245" s="96"/>
      <c r="G245" s="96"/>
      <c r="H245" s="96"/>
      <c r="I245" s="96"/>
      <c r="J245" s="96"/>
      <c r="K245" s="96"/>
      <c r="L245" s="96"/>
      <c r="M245" s="96"/>
      <c r="N245" s="96"/>
      <c r="O245" s="96"/>
      <c r="P245" s="96"/>
      <c r="Q245" s="96"/>
      <c r="R245" s="96"/>
      <c r="S245" s="96"/>
      <c r="T245" s="96"/>
      <c r="U245" s="96"/>
      <c r="V245" s="96"/>
      <c r="W245" s="96"/>
      <c r="X245" s="96"/>
      <c r="Y245" s="96"/>
      <c r="Z245" s="96"/>
      <c r="AA245" s="89"/>
    </row>
  </sheetData>
  <sheetProtection selectLockedCells="1"/>
  <mergeCells count="142">
    <mergeCell ref="E240:Z241"/>
    <mergeCell ref="E243:Z244"/>
    <mergeCell ref="D236:E236"/>
    <mergeCell ref="W236:Y236"/>
    <mergeCell ref="D237:E237"/>
    <mergeCell ref="W237:Y237"/>
    <mergeCell ref="D238:E238"/>
    <mergeCell ref="W238:Y238"/>
    <mergeCell ref="D233:E233"/>
    <mergeCell ref="W233:Y233"/>
    <mergeCell ref="D234:E234"/>
    <mergeCell ref="W234:Y234"/>
    <mergeCell ref="D235:E235"/>
    <mergeCell ref="W235:Y235"/>
    <mergeCell ref="I230:L230"/>
    <mergeCell ref="C232:F232"/>
    <mergeCell ref="H232:T232"/>
    <mergeCell ref="W232:Y232"/>
    <mergeCell ref="D208:E208"/>
    <mergeCell ref="W208:Y208"/>
    <mergeCell ref="D209:E209"/>
    <mergeCell ref="W209:Y209"/>
    <mergeCell ref="D210:E210"/>
    <mergeCell ref="W210:Y210"/>
    <mergeCell ref="E214:Z215"/>
    <mergeCell ref="E217:Z218"/>
    <mergeCell ref="A223:Z223"/>
    <mergeCell ref="I227:L227"/>
    <mergeCell ref="I228:L228"/>
    <mergeCell ref="I229:L229"/>
    <mergeCell ref="D211:E211"/>
    <mergeCell ref="W211:Y211"/>
    <mergeCell ref="D212:E212"/>
    <mergeCell ref="W212:Y212"/>
    <mergeCell ref="I201:L201"/>
    <mergeCell ref="I202:L202"/>
    <mergeCell ref="I203:L203"/>
    <mergeCell ref="I204:L204"/>
    <mergeCell ref="C206:F206"/>
    <mergeCell ref="H206:T206"/>
    <mergeCell ref="W206:Y206"/>
    <mergeCell ref="D207:E207"/>
    <mergeCell ref="W207:Y207"/>
    <mergeCell ref="D182:E182"/>
    <mergeCell ref="W182:Y182"/>
    <mergeCell ref="D183:E183"/>
    <mergeCell ref="W183:Y183"/>
    <mergeCell ref="D184:E184"/>
    <mergeCell ref="W184:Y184"/>
    <mergeCell ref="E186:Z187"/>
    <mergeCell ref="E189:Z190"/>
    <mergeCell ref="A197:Z197"/>
    <mergeCell ref="C178:F178"/>
    <mergeCell ref="H178:T178"/>
    <mergeCell ref="W178:Y178"/>
    <mergeCell ref="D179:E179"/>
    <mergeCell ref="W179:Y179"/>
    <mergeCell ref="D180:E180"/>
    <mergeCell ref="W180:Y180"/>
    <mergeCell ref="D181:E181"/>
    <mergeCell ref="W181:Y181"/>
    <mergeCell ref="D158:E158"/>
    <mergeCell ref="W158:Y158"/>
    <mergeCell ref="E160:Z161"/>
    <mergeCell ref="E163:Z164"/>
    <mergeCell ref="A169:Z169"/>
    <mergeCell ref="I173:L173"/>
    <mergeCell ref="I174:L174"/>
    <mergeCell ref="I175:L175"/>
    <mergeCell ref="I176:L176"/>
    <mergeCell ref="I122:L122"/>
    <mergeCell ref="O122:R122"/>
    <mergeCell ref="U122:X122"/>
    <mergeCell ref="I123:L123"/>
    <mergeCell ref="O123:R123"/>
    <mergeCell ref="D156:E156"/>
    <mergeCell ref="W156:Y156"/>
    <mergeCell ref="D157:E157"/>
    <mergeCell ref="W157:Y157"/>
    <mergeCell ref="E138:Z139"/>
    <mergeCell ref="A143:Z143"/>
    <mergeCell ref="I147:L147"/>
    <mergeCell ref="I148:L148"/>
    <mergeCell ref="I149:L149"/>
    <mergeCell ref="I150:L150"/>
    <mergeCell ref="D153:E153"/>
    <mergeCell ref="W153:Y153"/>
    <mergeCell ref="D154:E154"/>
    <mergeCell ref="W154:Y154"/>
    <mergeCell ref="D155:E155"/>
    <mergeCell ref="W155:Y155"/>
    <mergeCell ref="C152:F152"/>
    <mergeCell ref="H152:T152"/>
    <mergeCell ref="W152:Y152"/>
    <mergeCell ref="Q7:R14"/>
    <mergeCell ref="S7:Z7"/>
    <mergeCell ref="S8:Z8"/>
    <mergeCell ref="E87:G87"/>
    <mergeCell ref="R87:Y87"/>
    <mergeCell ref="K135:P135"/>
    <mergeCell ref="H136:Z137"/>
    <mergeCell ref="D124:E124"/>
    <mergeCell ref="I124:L124"/>
    <mergeCell ref="O124:R124"/>
    <mergeCell ref="U124:X124"/>
    <mergeCell ref="D125:E125"/>
    <mergeCell ref="I134:M134"/>
    <mergeCell ref="F96:G96"/>
    <mergeCell ref="I96:Z96"/>
    <mergeCell ref="F97:G97"/>
    <mergeCell ref="I97:Z97"/>
    <mergeCell ref="J104:L104"/>
    <mergeCell ref="J105:L105"/>
    <mergeCell ref="I130:L130"/>
    <mergeCell ref="O130:R130"/>
    <mergeCell ref="U130:X130"/>
    <mergeCell ref="I125:L125"/>
    <mergeCell ref="O125:R125"/>
    <mergeCell ref="H88:Z89"/>
    <mergeCell ref="H90:Z91"/>
    <mergeCell ref="A92:Z92"/>
    <mergeCell ref="U123:X123"/>
    <mergeCell ref="U121:X121"/>
    <mergeCell ref="U125:X125"/>
    <mergeCell ref="C10:O12"/>
    <mergeCell ref="S18:T18"/>
    <mergeCell ref="C20:O21"/>
    <mergeCell ref="E94:H94"/>
    <mergeCell ref="F95:G95"/>
    <mergeCell ref="J106:L106"/>
    <mergeCell ref="J107:L107"/>
    <mergeCell ref="J109:M109"/>
    <mergeCell ref="J110:M110"/>
    <mergeCell ref="I121:L121"/>
    <mergeCell ref="O121:R121"/>
    <mergeCell ref="D122:E122"/>
    <mergeCell ref="D123:E123"/>
    <mergeCell ref="I95:Z95"/>
    <mergeCell ref="L37:S37"/>
    <mergeCell ref="R85:Y85"/>
    <mergeCell ref="E86:G86"/>
    <mergeCell ref="R86:Y86"/>
  </mergeCells>
  <phoneticPr fontId="2"/>
  <hyperlinks>
    <hyperlink ref="P1:S1" location="作業メニュー!A1" display="作業メニュー" xr:uid="{00000000-0004-0000-2600-000000000000}"/>
  </hyperlinks>
  <printOptions horizontalCentered="1"/>
  <pageMargins left="0.78740157480314965" right="0.39370078740157483" top="0.78740157480314965" bottom="0.39370078740157483" header="0.59055118110236227" footer="0.19685039370078741"/>
  <pageSetup paperSize="9" scale="89" orientation="portrait" r:id="rId1"/>
  <headerFooter alignWithMargins="0">
    <oddFooter>&amp;R250401</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6"/>
  <dimension ref="A1:AJ250"/>
  <sheetViews>
    <sheetView showGridLines="0" workbookViewId="0"/>
  </sheetViews>
  <sheetFormatPr defaultColWidth="2.83203125" defaultRowHeight="15"/>
  <cols>
    <col min="1" max="16384" width="2.83203125" style="40"/>
  </cols>
  <sheetData>
    <row r="1" spans="1:35" s="366" customFormat="1" ht="38.25" customHeight="1" thickBot="1">
      <c r="A1" s="365" t="s">
        <v>2509</v>
      </c>
      <c r="S1" s="368" t="s">
        <v>64</v>
      </c>
      <c r="T1" s="368"/>
      <c r="U1" s="368"/>
      <c r="V1" s="368"/>
      <c r="W1" s="368"/>
      <c r="X1" s="367" t="s">
        <v>549</v>
      </c>
      <c r="AI1" s="367"/>
    </row>
    <row r="2" spans="1:35" s="507" customFormat="1" ht="14.25" customHeight="1" thickTop="1">
      <c r="A2" s="756" t="s">
        <v>2743</v>
      </c>
    </row>
    <row r="3" spans="1:35" s="542" customFormat="1" ht="20.25" customHeight="1">
      <c r="A3" s="757" t="s">
        <v>2508</v>
      </c>
      <c r="B3" s="757"/>
      <c r="C3" s="757"/>
      <c r="D3" s="757"/>
      <c r="E3" s="757"/>
      <c r="F3" s="757"/>
      <c r="G3" s="757"/>
      <c r="H3" s="757"/>
      <c r="I3" s="757"/>
      <c r="J3" s="757"/>
      <c r="K3" s="757"/>
      <c r="L3" s="757"/>
      <c r="M3" s="757"/>
      <c r="N3" s="757"/>
      <c r="O3" s="757"/>
      <c r="P3" s="757"/>
      <c r="Q3" s="757"/>
      <c r="R3" s="757"/>
      <c r="S3" s="757"/>
      <c r="T3" s="757"/>
      <c r="U3" s="757"/>
      <c r="V3" s="757"/>
      <c r="W3" s="757"/>
      <c r="X3" s="757"/>
      <c r="Y3" s="757"/>
      <c r="Z3" s="757"/>
      <c r="AA3" s="757"/>
      <c r="AB3" s="757"/>
      <c r="AC3" s="757"/>
      <c r="AD3" s="541"/>
    </row>
    <row r="4" spans="1:35" s="507" customFormat="1" ht="12" customHeight="1"/>
    <row r="5" spans="1:35" s="507" customFormat="1" ht="15.75" customHeight="1">
      <c r="A5" s="758"/>
      <c r="B5" s="759"/>
      <c r="C5" s="759"/>
      <c r="D5" s="759"/>
      <c r="E5" s="759"/>
      <c r="F5" s="759"/>
      <c r="G5" s="759"/>
      <c r="H5" s="759"/>
      <c r="I5" s="759"/>
      <c r="J5" s="759"/>
      <c r="K5" s="759"/>
      <c r="L5" s="759"/>
      <c r="M5" s="759"/>
      <c r="N5" s="759"/>
      <c r="O5" s="759"/>
      <c r="P5" s="759"/>
      <c r="Q5" s="759"/>
      <c r="R5" s="759"/>
      <c r="S5" s="759"/>
      <c r="T5" s="759"/>
      <c r="U5" s="759"/>
      <c r="V5" s="2267" t="s">
        <v>2507</v>
      </c>
      <c r="W5" s="2268"/>
      <c r="X5" s="2269" t="s">
        <v>2506</v>
      </c>
      <c r="Y5" s="2270"/>
      <c r="Z5" s="2270"/>
      <c r="AA5" s="2270"/>
      <c r="AB5" s="2270"/>
      <c r="AC5" s="2270"/>
      <c r="AD5" s="2271"/>
    </row>
    <row r="6" spans="1:35" s="507" customFormat="1" ht="15.75" customHeight="1">
      <c r="A6" s="760"/>
      <c r="V6" s="2297" t="s">
        <v>2505</v>
      </c>
      <c r="W6" s="2298"/>
      <c r="X6" s="2272" t="s">
        <v>2504</v>
      </c>
      <c r="Y6" s="2273"/>
      <c r="Z6" s="2273"/>
      <c r="AA6" s="2273"/>
      <c r="AB6" s="2273"/>
      <c r="AC6" s="2273"/>
      <c r="AD6" s="2274"/>
    </row>
    <row r="7" spans="1:35" s="507" customFormat="1" ht="20.25" customHeight="1">
      <c r="A7" s="760"/>
      <c r="B7" s="507" t="s">
        <v>2503</v>
      </c>
      <c r="V7" s="2299"/>
      <c r="W7" s="2298"/>
      <c r="X7" s="761"/>
      <c r="Y7" s="762"/>
      <c r="Z7" s="763" t="s">
        <v>2502</v>
      </c>
      <c r="AA7" s="763"/>
      <c r="AB7" s="763"/>
      <c r="AC7" s="763"/>
      <c r="AD7" s="764"/>
    </row>
    <row r="8" spans="1:35" s="507" customFormat="1" ht="20.25" customHeight="1">
      <c r="A8" s="760"/>
      <c r="B8" s="507" t="s">
        <v>3037</v>
      </c>
      <c r="V8" s="2299"/>
      <c r="W8" s="2298"/>
      <c r="X8" s="765"/>
      <c r="Y8" s="766"/>
      <c r="AD8" s="767"/>
    </row>
    <row r="9" spans="1:35" s="507" customFormat="1" ht="20.25" customHeight="1">
      <c r="A9" s="760"/>
      <c r="B9" s="507" t="s">
        <v>3050</v>
      </c>
      <c r="V9" s="2299"/>
      <c r="W9" s="2298"/>
      <c r="X9" s="765"/>
      <c r="Y9" s="766"/>
      <c r="AD9" s="767"/>
    </row>
    <row r="10" spans="1:35" s="507" customFormat="1" ht="20.25" customHeight="1">
      <c r="A10" s="760"/>
      <c r="V10" s="2299"/>
      <c r="W10" s="2298"/>
      <c r="X10" s="765"/>
      <c r="Y10" s="766"/>
      <c r="AD10" s="767"/>
    </row>
    <row r="11" spans="1:35" s="507" customFormat="1" ht="20.25" customHeight="1">
      <c r="A11" s="760"/>
      <c r="V11" s="2299"/>
      <c r="W11" s="2298"/>
      <c r="X11" s="765"/>
      <c r="Y11" s="766"/>
      <c r="AD11" s="767"/>
    </row>
    <row r="12" spans="1:35" s="507" customFormat="1" ht="20.25" customHeight="1">
      <c r="A12" s="760"/>
      <c r="V12" s="2300"/>
      <c r="W12" s="2301"/>
      <c r="X12" s="768"/>
      <c r="Y12" s="769"/>
      <c r="Z12" s="770"/>
      <c r="AA12" s="770"/>
      <c r="AB12" s="770"/>
      <c r="AC12" s="770"/>
      <c r="AD12" s="771"/>
    </row>
    <row r="13" spans="1:35" s="507" customFormat="1" ht="19.5" customHeight="1">
      <c r="A13" s="760"/>
      <c r="AD13" s="767"/>
    </row>
    <row r="14" spans="1:35" s="507" customFormat="1" ht="19.5" customHeight="1">
      <c r="A14" s="760"/>
      <c r="T14" s="772" t="s">
        <v>2788</v>
      </c>
      <c r="U14" s="773"/>
      <c r="V14" s="773"/>
      <c r="W14" s="773" t="s">
        <v>603</v>
      </c>
      <c r="X14" s="773"/>
      <c r="Y14" s="773"/>
      <c r="Z14" s="773" t="s">
        <v>602</v>
      </c>
      <c r="AA14" s="773"/>
      <c r="AB14" s="773"/>
      <c r="AC14" s="773" t="s">
        <v>601</v>
      </c>
      <c r="AD14" s="767"/>
    </row>
    <row r="15" spans="1:35" s="507" customFormat="1" ht="19.5" customHeight="1">
      <c r="A15" s="760"/>
      <c r="B15" s="507" t="s">
        <v>2501</v>
      </c>
      <c r="AD15" s="767"/>
    </row>
    <row r="16" spans="1:35" s="507" customFormat="1" ht="19.5" customHeight="1">
      <c r="A16" s="760"/>
      <c r="B16" s="507" t="s">
        <v>2500</v>
      </c>
      <c r="L16" s="507" t="s">
        <v>2499</v>
      </c>
      <c r="AD16" s="767"/>
    </row>
    <row r="17" spans="1:36" s="507" customFormat="1" ht="19.5" customHeight="1">
      <c r="A17" s="760"/>
      <c r="B17" s="774"/>
      <c r="C17" s="774"/>
      <c r="D17" s="774"/>
      <c r="E17" s="774"/>
      <c r="F17" s="774"/>
      <c r="G17" s="774"/>
      <c r="H17" s="774"/>
      <c r="I17" s="774"/>
      <c r="J17" s="774"/>
      <c r="K17" s="774"/>
      <c r="AD17" s="767"/>
    </row>
    <row r="18" spans="1:36" s="507" customFormat="1" ht="19.5" customHeight="1">
      <c r="A18" s="760"/>
      <c r="AD18" s="767"/>
    </row>
    <row r="19" spans="1:36" s="507" customFormat="1" ht="19.5" customHeight="1">
      <c r="A19" s="760"/>
      <c r="K19" s="728"/>
      <c r="L19" s="728"/>
      <c r="M19" s="728"/>
      <c r="N19" s="728"/>
      <c r="O19" s="728"/>
      <c r="P19" s="728"/>
      <c r="Q19" s="728"/>
      <c r="R19" s="565" t="s">
        <v>2457</v>
      </c>
      <c r="S19" s="728"/>
      <c r="T19" s="775" t="s">
        <v>2456</v>
      </c>
      <c r="W19" s="728"/>
      <c r="X19" s="728"/>
      <c r="Y19" s="728"/>
      <c r="Z19" s="728"/>
      <c r="AA19" s="728"/>
      <c r="AB19" s="728"/>
      <c r="AC19" s="728"/>
      <c r="AD19" s="776"/>
    </row>
    <row r="20" spans="1:36" s="507" customFormat="1" ht="19.5" customHeight="1">
      <c r="A20" s="760"/>
      <c r="K20" s="728"/>
      <c r="L20" s="728"/>
      <c r="M20" s="728"/>
      <c r="N20" s="728"/>
      <c r="O20" s="728"/>
      <c r="P20" s="728"/>
      <c r="Q20" s="728"/>
      <c r="R20" s="728"/>
      <c r="S20" s="728"/>
      <c r="T20" s="728"/>
      <c r="U20" s="728"/>
      <c r="V20" s="728"/>
      <c r="W20" s="728"/>
      <c r="X20" s="728"/>
      <c r="Y20" s="728"/>
      <c r="Z20" s="728"/>
      <c r="AA20" s="728"/>
      <c r="AB20" s="728"/>
      <c r="AC20" s="728"/>
      <c r="AD20" s="776"/>
    </row>
    <row r="21" spans="1:36" s="507" customFormat="1" ht="19.5" customHeight="1">
      <c r="A21" s="760"/>
      <c r="AD21" s="767"/>
    </row>
    <row r="22" spans="1:36" s="507" customFormat="1" ht="19.5" customHeight="1">
      <c r="A22" s="777" t="s">
        <v>2455</v>
      </c>
      <c r="B22" s="778"/>
      <c r="C22" s="778"/>
      <c r="D22" s="778"/>
      <c r="E22" s="778"/>
      <c r="F22" s="778"/>
      <c r="G22" s="778"/>
      <c r="H22" s="778"/>
      <c r="I22" s="778"/>
      <c r="J22" s="778"/>
      <c r="K22" s="778"/>
      <c r="L22" s="778"/>
      <c r="M22" s="778"/>
      <c r="N22" s="778"/>
      <c r="O22" s="778"/>
      <c r="P22" s="778"/>
      <c r="Q22" s="778"/>
      <c r="R22" s="778"/>
      <c r="S22" s="778"/>
      <c r="T22" s="778"/>
      <c r="U22" s="778"/>
      <c r="V22" s="778"/>
      <c r="W22" s="778"/>
      <c r="X22" s="778"/>
      <c r="Y22" s="778"/>
      <c r="Z22" s="778"/>
      <c r="AA22" s="778"/>
      <c r="AB22" s="778"/>
      <c r="AC22" s="778"/>
      <c r="AD22" s="779"/>
    </row>
    <row r="23" spans="1:36" s="507" customFormat="1" ht="19.5" customHeight="1">
      <c r="A23" s="760"/>
      <c r="G23" s="770"/>
      <c r="H23" s="770"/>
      <c r="I23" s="770"/>
      <c r="J23" s="770"/>
      <c r="K23" s="770"/>
      <c r="L23" s="770"/>
      <c r="M23" s="770"/>
      <c r="N23" s="770"/>
      <c r="O23" s="770"/>
      <c r="P23" s="770"/>
      <c r="Q23" s="770"/>
      <c r="R23" s="770"/>
      <c r="S23" s="770"/>
      <c r="T23" s="770"/>
      <c r="U23" s="770"/>
      <c r="V23" s="770"/>
      <c r="W23" s="770"/>
      <c r="X23" s="770"/>
      <c r="Y23" s="770"/>
      <c r="Z23" s="770"/>
      <c r="AA23" s="770"/>
      <c r="AB23" s="770"/>
      <c r="AC23" s="770"/>
      <c r="AD23" s="771"/>
    </row>
    <row r="24" spans="1:36" s="507" customFormat="1" ht="19.5" customHeight="1">
      <c r="A24" s="780" t="s">
        <v>544</v>
      </c>
      <c r="B24" s="781"/>
      <c r="C24" s="781"/>
      <c r="D24" s="2275" t="s">
        <v>2498</v>
      </c>
      <c r="E24" s="2276"/>
      <c r="F24" s="2277"/>
      <c r="G24" s="2284" t="s">
        <v>2456</v>
      </c>
      <c r="H24" s="2285"/>
      <c r="I24" s="2286"/>
      <c r="J24" s="782"/>
      <c r="K24" s="782"/>
      <c r="L24" s="782"/>
      <c r="M24" s="782"/>
      <c r="N24" s="782"/>
      <c r="O24" s="782"/>
      <c r="P24" s="782"/>
      <c r="Q24" s="782"/>
      <c r="R24" s="782"/>
      <c r="S24" s="782"/>
      <c r="T24" s="782"/>
      <c r="U24" s="782"/>
      <c r="V24" s="782"/>
      <c r="W24" s="782"/>
      <c r="X24" s="782"/>
      <c r="Y24" s="782"/>
      <c r="Z24" s="782"/>
      <c r="AA24" s="782"/>
      <c r="AB24" s="782"/>
      <c r="AC24" s="2290"/>
      <c r="AD24" s="783"/>
      <c r="AE24" s="782"/>
      <c r="AF24" s="782"/>
      <c r="AG24" s="782"/>
      <c r="AH24" s="782"/>
      <c r="AI24" s="782"/>
      <c r="AJ24" s="782"/>
    </row>
    <row r="25" spans="1:36" s="507" customFormat="1" ht="19.5" customHeight="1">
      <c r="A25" s="2278" t="s">
        <v>2497</v>
      </c>
      <c r="B25" s="2304"/>
      <c r="C25" s="2305"/>
      <c r="D25" s="2278"/>
      <c r="E25" s="2279"/>
      <c r="F25" s="2280"/>
      <c r="G25" s="2287"/>
      <c r="H25" s="2288"/>
      <c r="I25" s="2289"/>
      <c r="J25" s="784"/>
      <c r="K25" s="784"/>
      <c r="L25" s="784"/>
      <c r="M25" s="784"/>
      <c r="N25" s="784"/>
      <c r="O25" s="784"/>
      <c r="P25" s="784"/>
      <c r="Q25" s="784"/>
      <c r="R25" s="784"/>
      <c r="S25" s="784"/>
      <c r="T25" s="784"/>
      <c r="U25" s="784"/>
      <c r="V25" s="784"/>
      <c r="W25" s="784"/>
      <c r="X25" s="784"/>
      <c r="Y25" s="784"/>
      <c r="Z25" s="784"/>
      <c r="AA25" s="784"/>
      <c r="AB25" s="784"/>
      <c r="AC25" s="2288"/>
      <c r="AD25" s="785"/>
      <c r="AE25" s="782"/>
      <c r="AF25" s="782"/>
      <c r="AG25" s="782"/>
      <c r="AH25" s="782"/>
      <c r="AI25" s="782"/>
      <c r="AJ25" s="782"/>
    </row>
    <row r="26" spans="1:36" s="507" customFormat="1" ht="19.5" customHeight="1">
      <c r="A26" s="2306"/>
      <c r="B26" s="2304"/>
      <c r="C26" s="2305"/>
      <c r="D26" s="2278"/>
      <c r="E26" s="2279"/>
      <c r="F26" s="2280"/>
      <c r="G26" s="2291" t="s">
        <v>2494</v>
      </c>
      <c r="H26" s="2292"/>
      <c r="I26" s="2293"/>
      <c r="J26" s="786"/>
      <c r="K26" s="786"/>
      <c r="L26" s="786"/>
      <c r="M26" s="786"/>
      <c r="N26" s="786"/>
      <c r="O26" s="786"/>
      <c r="P26" s="786"/>
      <c r="Q26" s="786"/>
      <c r="R26" s="786"/>
      <c r="S26" s="786"/>
      <c r="T26" s="786"/>
      <c r="U26" s="786"/>
      <c r="V26" s="786"/>
      <c r="W26" s="786"/>
      <c r="X26" s="786"/>
      <c r="Y26" s="786"/>
      <c r="Z26" s="786"/>
      <c r="AA26" s="786"/>
      <c r="AB26" s="786"/>
      <c r="AC26" s="786"/>
      <c r="AD26" s="787"/>
      <c r="AE26" s="782"/>
      <c r="AF26" s="782"/>
      <c r="AG26" s="782"/>
      <c r="AH26" s="782"/>
      <c r="AI26" s="782"/>
      <c r="AJ26" s="782"/>
    </row>
    <row r="27" spans="1:36" s="507" customFormat="1" ht="19.5" customHeight="1">
      <c r="A27" s="2306"/>
      <c r="B27" s="2304"/>
      <c r="C27" s="2305"/>
      <c r="D27" s="2281"/>
      <c r="E27" s="2282"/>
      <c r="F27" s="2283"/>
      <c r="G27" s="2294"/>
      <c r="H27" s="2295"/>
      <c r="I27" s="2296"/>
      <c r="J27" s="784"/>
      <c r="K27" s="784"/>
      <c r="L27" s="784"/>
      <c r="M27" s="784"/>
      <c r="N27" s="784"/>
      <c r="O27" s="784"/>
      <c r="P27" s="784"/>
      <c r="Q27" s="784"/>
      <c r="R27" s="784"/>
      <c r="S27" s="784"/>
      <c r="T27" s="784"/>
      <c r="U27" s="784"/>
      <c r="V27" s="784"/>
      <c r="W27" s="784"/>
      <c r="X27" s="784"/>
      <c r="Y27" s="784"/>
      <c r="Z27" s="784"/>
      <c r="AA27" s="784"/>
      <c r="AB27" s="784"/>
      <c r="AC27" s="784"/>
      <c r="AD27" s="785"/>
      <c r="AE27" s="782"/>
      <c r="AF27" s="782"/>
      <c r="AG27" s="782"/>
      <c r="AH27" s="782"/>
      <c r="AI27" s="782"/>
      <c r="AJ27" s="782"/>
    </row>
    <row r="28" spans="1:36" s="507" customFormat="1" ht="19.5" customHeight="1">
      <c r="A28" s="2306"/>
      <c r="B28" s="2304"/>
      <c r="C28" s="2305"/>
      <c r="D28" s="2275" t="s">
        <v>2496</v>
      </c>
      <c r="E28" s="2276"/>
      <c r="F28" s="2277"/>
      <c r="G28" s="2310" t="s">
        <v>2495</v>
      </c>
      <c r="H28" s="2311"/>
      <c r="I28" s="2312"/>
      <c r="J28" s="788"/>
      <c r="K28" s="788"/>
      <c r="L28" s="788"/>
      <c r="M28" s="788"/>
      <c r="N28" s="788"/>
      <c r="O28" s="788"/>
      <c r="P28" s="788"/>
      <c r="Q28" s="788"/>
      <c r="R28" s="788"/>
      <c r="S28" s="788"/>
      <c r="T28" s="788"/>
      <c r="U28" s="788"/>
      <c r="V28" s="788"/>
      <c r="W28" s="788"/>
      <c r="X28" s="788"/>
      <c r="Y28" s="788"/>
      <c r="Z28" s="788"/>
      <c r="AA28" s="788"/>
      <c r="AB28" s="788"/>
      <c r="AC28" s="789"/>
      <c r="AD28" s="790"/>
      <c r="AE28" s="782"/>
      <c r="AF28" s="782"/>
      <c r="AG28" s="782"/>
      <c r="AH28" s="782"/>
      <c r="AI28" s="782"/>
      <c r="AJ28" s="782"/>
    </row>
    <row r="29" spans="1:36" s="507" customFormat="1" ht="19.5" customHeight="1">
      <c r="A29" s="2306"/>
      <c r="B29" s="2304"/>
      <c r="C29" s="2305"/>
      <c r="D29" s="2278"/>
      <c r="E29" s="2279"/>
      <c r="F29" s="2280"/>
      <c r="G29" s="2284" t="s">
        <v>2456</v>
      </c>
      <c r="H29" s="2285"/>
      <c r="I29" s="2286"/>
      <c r="J29" s="782"/>
      <c r="K29" s="782"/>
      <c r="L29" s="782"/>
      <c r="M29" s="782"/>
      <c r="N29" s="782"/>
      <c r="O29" s="782"/>
      <c r="P29" s="782"/>
      <c r="Q29" s="782"/>
      <c r="R29" s="782"/>
      <c r="S29" s="782"/>
      <c r="T29" s="782"/>
      <c r="U29" s="782"/>
      <c r="V29" s="782"/>
      <c r="W29" s="782"/>
      <c r="X29" s="782"/>
      <c r="Y29" s="782"/>
      <c r="Z29" s="782"/>
      <c r="AA29" s="782"/>
      <c r="AB29" s="782"/>
      <c r="AC29" s="2290"/>
      <c r="AD29" s="783"/>
      <c r="AE29" s="782"/>
      <c r="AF29" s="782"/>
      <c r="AG29" s="782"/>
      <c r="AH29" s="782"/>
      <c r="AI29" s="782"/>
      <c r="AJ29" s="782"/>
    </row>
    <row r="30" spans="1:36" s="507" customFormat="1" ht="19.5" customHeight="1">
      <c r="A30" s="2306"/>
      <c r="B30" s="2304"/>
      <c r="C30" s="2305"/>
      <c r="D30" s="2278"/>
      <c r="E30" s="2279"/>
      <c r="F30" s="2280"/>
      <c r="G30" s="2287"/>
      <c r="H30" s="2288"/>
      <c r="I30" s="2289"/>
      <c r="J30" s="784"/>
      <c r="K30" s="784"/>
      <c r="L30" s="784"/>
      <c r="M30" s="784"/>
      <c r="N30" s="784"/>
      <c r="O30" s="784"/>
      <c r="P30" s="784"/>
      <c r="Q30" s="784"/>
      <c r="R30" s="784"/>
      <c r="S30" s="784"/>
      <c r="T30" s="784"/>
      <c r="U30" s="784"/>
      <c r="V30" s="784"/>
      <c r="W30" s="784"/>
      <c r="X30" s="784"/>
      <c r="Y30" s="784"/>
      <c r="Z30" s="784"/>
      <c r="AA30" s="784"/>
      <c r="AB30" s="784"/>
      <c r="AC30" s="2288"/>
      <c r="AD30" s="785"/>
      <c r="AE30" s="782"/>
      <c r="AF30" s="782"/>
      <c r="AG30" s="782"/>
      <c r="AH30" s="782"/>
      <c r="AI30" s="782"/>
      <c r="AJ30" s="782"/>
    </row>
    <row r="31" spans="1:36" s="507" customFormat="1" ht="19.5" customHeight="1">
      <c r="A31" s="2306"/>
      <c r="B31" s="2304"/>
      <c r="C31" s="2305"/>
      <c r="D31" s="2278"/>
      <c r="E31" s="2279"/>
      <c r="F31" s="2280"/>
      <c r="G31" s="2291" t="s">
        <v>2494</v>
      </c>
      <c r="H31" s="2292"/>
      <c r="I31" s="2293"/>
      <c r="J31" s="791" t="s">
        <v>2493</v>
      </c>
      <c r="K31" s="786"/>
      <c r="L31" s="786"/>
      <c r="M31" s="786"/>
      <c r="N31" s="786"/>
      <c r="O31" s="786"/>
      <c r="P31" s="786"/>
      <c r="Q31" s="786"/>
      <c r="R31" s="786"/>
      <c r="S31" s="786"/>
      <c r="T31" s="786"/>
      <c r="U31" s="786"/>
      <c r="V31" s="786"/>
      <c r="W31" s="786"/>
      <c r="X31" s="786"/>
      <c r="Y31" s="786"/>
      <c r="Z31" s="786"/>
      <c r="AA31" s="786"/>
      <c r="AB31" s="786"/>
      <c r="AC31" s="786"/>
      <c r="AD31" s="787"/>
      <c r="AE31" s="782"/>
      <c r="AF31" s="782"/>
      <c r="AG31" s="782"/>
      <c r="AH31" s="782"/>
      <c r="AI31" s="782"/>
      <c r="AJ31" s="782"/>
    </row>
    <row r="32" spans="1:36" s="507" customFormat="1" ht="19.5" customHeight="1">
      <c r="A32" s="2306"/>
      <c r="B32" s="2304"/>
      <c r="C32" s="2305"/>
      <c r="D32" s="2278"/>
      <c r="E32" s="2279"/>
      <c r="F32" s="2280"/>
      <c r="G32" s="2284"/>
      <c r="H32" s="2290"/>
      <c r="I32" s="2302"/>
      <c r="J32" s="782"/>
      <c r="K32" s="782"/>
      <c r="L32" s="782"/>
      <c r="M32" s="782"/>
      <c r="N32" s="782"/>
      <c r="O32" s="782"/>
      <c r="P32" s="782"/>
      <c r="Q32" s="782"/>
      <c r="R32" s="782"/>
      <c r="S32" s="782"/>
      <c r="T32" s="782"/>
      <c r="U32" s="782"/>
      <c r="V32" s="782"/>
      <c r="W32" s="782"/>
      <c r="X32" s="782"/>
      <c r="Y32" s="782"/>
      <c r="Z32" s="782"/>
      <c r="AA32" s="782"/>
      <c r="AB32" s="782"/>
      <c r="AC32" s="782"/>
      <c r="AD32" s="783"/>
      <c r="AE32" s="782"/>
      <c r="AF32" s="782"/>
      <c r="AG32" s="782"/>
      <c r="AH32" s="782"/>
      <c r="AI32" s="782"/>
      <c r="AJ32" s="782"/>
    </row>
    <row r="33" spans="1:36" s="507" customFormat="1" ht="19.5" customHeight="1">
      <c r="A33" s="2307"/>
      <c r="B33" s="2308"/>
      <c r="C33" s="2309"/>
      <c r="D33" s="2281"/>
      <c r="E33" s="2282"/>
      <c r="F33" s="2283"/>
      <c r="G33" s="2294"/>
      <c r="H33" s="2295"/>
      <c r="I33" s="2296"/>
      <c r="J33" s="792"/>
      <c r="K33" s="792"/>
      <c r="L33" s="792"/>
      <c r="M33" s="792"/>
      <c r="N33" s="792"/>
      <c r="O33" s="792"/>
      <c r="P33" s="792"/>
      <c r="Q33" s="792"/>
      <c r="R33" s="792"/>
      <c r="S33" s="792"/>
      <c r="T33" s="792"/>
      <c r="U33" s="792" t="s">
        <v>2492</v>
      </c>
      <c r="V33" s="792"/>
      <c r="W33" s="792"/>
      <c r="X33" s="792"/>
      <c r="Y33" s="792"/>
      <c r="Z33" s="792"/>
      <c r="AA33" s="792"/>
      <c r="AB33" s="792"/>
      <c r="AC33" s="792"/>
      <c r="AD33" s="793"/>
      <c r="AE33" s="782"/>
      <c r="AF33" s="782"/>
      <c r="AG33" s="782"/>
      <c r="AH33" s="782"/>
      <c r="AI33" s="782"/>
      <c r="AJ33" s="782"/>
    </row>
    <row r="34" spans="1:36" s="507" customFormat="1" ht="20.25" customHeight="1">
      <c r="A34" s="794"/>
      <c r="B34" s="791" t="s">
        <v>543</v>
      </c>
      <c r="C34" s="791"/>
      <c r="D34" s="795" t="s">
        <v>2491</v>
      </c>
      <c r="E34" s="795"/>
      <c r="F34" s="795"/>
      <c r="G34" s="795"/>
      <c r="H34" s="795"/>
      <c r="I34" s="796"/>
      <c r="J34" s="791" t="s">
        <v>2490</v>
      </c>
      <c r="K34" s="791"/>
      <c r="L34" s="791"/>
      <c r="M34" s="791" t="s">
        <v>603</v>
      </c>
      <c r="N34" s="791"/>
      <c r="O34" s="791"/>
      <c r="P34" s="791" t="s">
        <v>602</v>
      </c>
      <c r="Q34" s="791"/>
      <c r="R34" s="791"/>
      <c r="S34" s="791" t="s">
        <v>601</v>
      </c>
      <c r="T34" s="791"/>
      <c r="U34" s="795" t="s">
        <v>2451</v>
      </c>
      <c r="V34" s="791"/>
      <c r="W34" s="759"/>
      <c r="X34" s="791"/>
      <c r="Y34" s="791"/>
      <c r="Z34" s="791"/>
      <c r="AA34" s="791"/>
      <c r="AB34" s="759"/>
      <c r="AC34" s="791"/>
      <c r="AD34" s="797" t="s">
        <v>113</v>
      </c>
      <c r="AE34" s="782"/>
      <c r="AF34" s="782"/>
      <c r="AG34" s="782"/>
      <c r="AH34" s="782"/>
      <c r="AI34" s="782"/>
      <c r="AJ34" s="782"/>
    </row>
    <row r="35" spans="1:36" s="507" customFormat="1" ht="20.25" customHeight="1">
      <c r="A35" s="798"/>
      <c r="B35" s="799" t="s">
        <v>542</v>
      </c>
      <c r="C35" s="799"/>
      <c r="D35" s="800" t="s">
        <v>2448</v>
      </c>
      <c r="E35" s="800"/>
      <c r="F35" s="800"/>
      <c r="G35" s="800"/>
      <c r="H35" s="800"/>
      <c r="I35" s="801"/>
      <c r="J35" s="799"/>
      <c r="K35" s="799"/>
      <c r="L35" s="799"/>
      <c r="M35" s="799"/>
      <c r="N35" s="799"/>
      <c r="O35" s="799"/>
      <c r="P35" s="799"/>
      <c r="Q35" s="799"/>
      <c r="R35" s="799"/>
      <c r="S35" s="799"/>
      <c r="T35" s="799"/>
      <c r="U35" s="799"/>
      <c r="V35" s="799"/>
      <c r="W35" s="799"/>
      <c r="X35" s="799"/>
      <c r="Y35" s="799"/>
      <c r="Z35" s="799"/>
      <c r="AA35" s="799"/>
      <c r="AB35" s="799"/>
      <c r="AC35" s="799"/>
      <c r="AD35" s="802"/>
      <c r="AE35" s="782"/>
      <c r="AF35" s="782"/>
      <c r="AG35" s="782"/>
      <c r="AH35" s="782"/>
      <c r="AI35" s="782"/>
      <c r="AJ35" s="782"/>
    </row>
    <row r="36" spans="1:36" s="507" customFormat="1" ht="20.25" customHeight="1">
      <c r="A36" s="798"/>
      <c r="B36" s="799" t="s">
        <v>2489</v>
      </c>
      <c r="C36" s="799"/>
      <c r="D36" s="800" t="s">
        <v>2447</v>
      </c>
      <c r="E36" s="800"/>
      <c r="F36" s="800"/>
      <c r="G36" s="800"/>
      <c r="H36" s="800"/>
      <c r="I36" s="801"/>
      <c r="J36" s="799"/>
      <c r="K36" s="799"/>
      <c r="L36" s="799"/>
      <c r="M36" s="799"/>
      <c r="N36" s="799"/>
      <c r="O36" s="799"/>
      <c r="P36" s="799"/>
      <c r="Q36" s="799"/>
      <c r="R36" s="799"/>
      <c r="S36" s="799"/>
      <c r="T36" s="799"/>
      <c r="U36" s="799"/>
      <c r="V36" s="799"/>
      <c r="W36" s="799"/>
      <c r="X36" s="799"/>
      <c r="Y36" s="799"/>
      <c r="Z36" s="799"/>
      <c r="AA36" s="799"/>
      <c r="AB36" s="799"/>
      <c r="AC36" s="799"/>
      <c r="AD36" s="802"/>
      <c r="AE36" s="782"/>
      <c r="AF36" s="782"/>
      <c r="AG36" s="782"/>
      <c r="AH36" s="782"/>
      <c r="AI36" s="782"/>
      <c r="AJ36" s="782"/>
    </row>
    <row r="37" spans="1:36" s="507" customFormat="1" ht="19.5" customHeight="1">
      <c r="A37" s="794"/>
      <c r="B37" s="791"/>
      <c r="C37" s="791"/>
      <c r="G37" s="803"/>
      <c r="H37" s="803"/>
      <c r="I37" s="804"/>
      <c r="J37" s="791"/>
      <c r="K37" s="786"/>
      <c r="L37" s="786"/>
      <c r="M37" s="786"/>
      <c r="N37" s="786"/>
      <c r="O37" s="786"/>
      <c r="P37" s="786"/>
      <c r="Q37" s="786"/>
      <c r="R37" s="791"/>
      <c r="S37" s="791"/>
      <c r="T37" s="791"/>
      <c r="U37" s="791"/>
      <c r="V37" s="791"/>
      <c r="W37" s="791"/>
      <c r="X37" s="791"/>
      <c r="Y37" s="791"/>
      <c r="Z37" s="791"/>
      <c r="AA37" s="791"/>
      <c r="AB37" s="791"/>
      <c r="AC37" s="791"/>
      <c r="AD37" s="797"/>
      <c r="AE37" s="782"/>
      <c r="AF37" s="782"/>
      <c r="AG37" s="782"/>
      <c r="AH37" s="782"/>
      <c r="AI37" s="782"/>
      <c r="AJ37" s="782"/>
    </row>
    <row r="38" spans="1:36" s="507" customFormat="1" ht="19.5" customHeight="1">
      <c r="A38" s="805"/>
      <c r="B38" s="806" t="s">
        <v>2488</v>
      </c>
      <c r="C38" s="806"/>
      <c r="D38" s="806" t="s">
        <v>2487</v>
      </c>
      <c r="E38" s="806"/>
      <c r="F38" s="806"/>
      <c r="G38" s="807"/>
      <c r="H38" s="807"/>
      <c r="I38" s="808"/>
      <c r="J38" s="806"/>
      <c r="K38" s="806" t="s">
        <v>2486</v>
      </c>
      <c r="L38" s="806"/>
      <c r="M38" s="806"/>
      <c r="N38" s="806"/>
      <c r="O38" s="806" t="s">
        <v>2485</v>
      </c>
      <c r="P38" s="806" t="s">
        <v>2785</v>
      </c>
      <c r="S38" s="806"/>
      <c r="T38" s="806" t="s">
        <v>603</v>
      </c>
      <c r="U38" s="806"/>
      <c r="W38" s="806" t="s">
        <v>602</v>
      </c>
      <c r="Y38" s="806"/>
      <c r="Z38" s="806" t="s">
        <v>601</v>
      </c>
      <c r="AA38" s="806"/>
      <c r="AB38" s="806"/>
      <c r="AC38" s="806"/>
      <c r="AD38" s="809"/>
      <c r="AE38" s="782"/>
      <c r="AF38" s="782"/>
      <c r="AG38" s="782"/>
      <c r="AH38" s="782"/>
      <c r="AI38" s="782"/>
      <c r="AJ38" s="782"/>
    </row>
    <row r="39" spans="1:36" s="507" customFormat="1" ht="19.5" customHeight="1">
      <c r="A39" s="805"/>
      <c r="B39" s="806"/>
      <c r="C39" s="806"/>
      <c r="D39" s="2303"/>
      <c r="E39" s="2303"/>
      <c r="F39" s="2303"/>
      <c r="G39" s="810"/>
      <c r="H39" s="810"/>
      <c r="I39" s="811"/>
      <c r="J39" s="806"/>
      <c r="K39" s="812" t="s">
        <v>2484</v>
      </c>
      <c r="L39" s="812"/>
      <c r="M39" s="812"/>
      <c r="N39" s="812"/>
      <c r="O39" s="812"/>
      <c r="P39" s="812"/>
      <c r="Q39" s="812"/>
      <c r="R39" s="806"/>
      <c r="S39" s="806"/>
      <c r="T39" s="806"/>
      <c r="U39" s="806"/>
      <c r="V39" s="806"/>
      <c r="W39" s="806"/>
      <c r="X39" s="806"/>
      <c r="Y39" s="806"/>
      <c r="Z39" s="806"/>
      <c r="AA39" s="806"/>
      <c r="AB39" s="806"/>
      <c r="AC39" s="806"/>
      <c r="AD39" s="809"/>
      <c r="AE39" s="782"/>
      <c r="AF39" s="782"/>
      <c r="AG39" s="782"/>
      <c r="AH39" s="782"/>
      <c r="AI39" s="782"/>
      <c r="AJ39" s="782"/>
    </row>
    <row r="40" spans="1:36" s="542" customFormat="1" ht="24" customHeight="1">
      <c r="A40" s="813"/>
      <c r="B40" s="814" t="s">
        <v>2483</v>
      </c>
      <c r="C40" s="733"/>
      <c r="D40" s="733" t="s">
        <v>2745</v>
      </c>
      <c r="E40" s="733"/>
      <c r="F40" s="733"/>
      <c r="G40" s="733"/>
      <c r="H40" s="733"/>
      <c r="I40" s="733"/>
      <c r="J40" s="733"/>
      <c r="K40" s="733"/>
      <c r="L40" s="733"/>
      <c r="M40" s="733"/>
      <c r="N40" s="733"/>
      <c r="O40" s="733"/>
      <c r="P40" s="733"/>
      <c r="Q40" s="733"/>
      <c r="R40" s="733"/>
      <c r="S40" s="733"/>
      <c r="T40" s="733" t="s">
        <v>2746</v>
      </c>
      <c r="U40" s="733" t="s">
        <v>2747</v>
      </c>
      <c r="V40" s="733"/>
      <c r="W40" s="733"/>
      <c r="X40" s="733" t="s">
        <v>2748</v>
      </c>
      <c r="Y40" s="733" t="s">
        <v>2749</v>
      </c>
      <c r="Z40" s="733"/>
      <c r="AA40" s="733"/>
      <c r="AB40" s="733"/>
      <c r="AC40" s="733"/>
      <c r="AD40" s="734"/>
    </row>
    <row r="41" spans="1:36" s="542" customFormat="1" ht="19.5" customHeight="1">
      <c r="A41" s="815"/>
      <c r="B41" s="816" t="s">
        <v>2744</v>
      </c>
      <c r="C41" s="723"/>
      <c r="D41" s="723" t="s">
        <v>2482</v>
      </c>
      <c r="E41" s="723"/>
      <c r="F41" s="723"/>
      <c r="G41" s="723"/>
      <c r="H41" s="723"/>
      <c r="I41" s="723"/>
      <c r="J41" s="723"/>
      <c r="K41" s="723"/>
      <c r="L41" s="723"/>
      <c r="M41" s="723"/>
      <c r="N41" s="723"/>
      <c r="O41" s="723"/>
      <c r="P41" s="723"/>
      <c r="Q41" s="723"/>
      <c r="R41" s="723"/>
      <c r="S41" s="723"/>
      <c r="T41" s="723"/>
      <c r="U41" s="723"/>
      <c r="V41" s="723"/>
      <c r="W41" s="723"/>
      <c r="X41" s="723"/>
      <c r="Y41" s="723"/>
      <c r="Z41" s="723"/>
      <c r="AA41" s="723"/>
      <c r="AB41" s="723"/>
      <c r="AC41" s="723"/>
      <c r="AD41" s="724"/>
    </row>
    <row r="42" spans="1:36" s="542" customFormat="1" ht="19.5" customHeight="1">
      <c r="A42" s="817"/>
      <c r="B42" s="729"/>
      <c r="C42" s="729"/>
      <c r="D42" s="729"/>
      <c r="E42" s="729"/>
      <c r="F42" s="729"/>
      <c r="G42" s="729"/>
      <c r="H42" s="729"/>
      <c r="I42" s="729"/>
      <c r="J42" s="729"/>
      <c r="K42" s="729"/>
      <c r="L42" s="729"/>
      <c r="M42" s="729"/>
      <c r="N42" s="729"/>
      <c r="O42" s="729"/>
      <c r="P42" s="729"/>
      <c r="Q42" s="729"/>
      <c r="R42" s="729"/>
      <c r="S42" s="729"/>
      <c r="T42" s="729"/>
      <c r="U42" s="729"/>
      <c r="V42" s="729"/>
      <c r="W42" s="729"/>
      <c r="X42" s="729"/>
      <c r="Y42" s="729"/>
      <c r="Z42" s="729"/>
      <c r="AA42" s="729"/>
      <c r="AB42" s="729"/>
      <c r="AC42" s="729"/>
      <c r="AD42" s="730"/>
    </row>
    <row r="43" spans="1:36" s="507" customFormat="1" ht="15" customHeight="1">
      <c r="A43" s="818" t="s">
        <v>2738</v>
      </c>
      <c r="B43" s="806" t="s">
        <v>2739</v>
      </c>
      <c r="C43" s="806"/>
      <c r="D43" s="806"/>
      <c r="E43" s="806"/>
      <c r="F43" s="806"/>
      <c r="G43" s="806"/>
      <c r="H43" s="806"/>
      <c r="I43" s="806"/>
      <c r="J43" s="806"/>
      <c r="K43" s="806"/>
      <c r="L43" s="806"/>
      <c r="M43" s="806"/>
      <c r="N43" s="806"/>
      <c r="O43" s="806"/>
      <c r="P43" s="806"/>
      <c r="Q43" s="806"/>
      <c r="R43" s="806"/>
      <c r="S43" s="806"/>
      <c r="T43" s="806"/>
      <c r="U43" s="806"/>
      <c r="V43" s="806"/>
      <c r="W43" s="806"/>
      <c r="X43" s="806"/>
      <c r="Y43" s="806"/>
      <c r="Z43" s="806"/>
      <c r="AA43" s="806"/>
      <c r="AB43" s="806"/>
      <c r="AC43" s="806"/>
      <c r="AD43" s="806"/>
      <c r="AE43" s="782"/>
      <c r="AF43" s="782"/>
      <c r="AG43" s="782"/>
      <c r="AH43" s="782"/>
      <c r="AI43" s="782"/>
      <c r="AJ43" s="782"/>
    </row>
    <row r="44" spans="1:36" s="507" customFormat="1" ht="15" customHeight="1">
      <c r="A44" s="806"/>
      <c r="B44" s="806" t="s">
        <v>2481</v>
      </c>
      <c r="C44" s="819"/>
      <c r="D44" s="819"/>
      <c r="E44" s="819"/>
      <c r="F44" s="819"/>
      <c r="G44" s="819"/>
      <c r="H44" s="819"/>
      <c r="I44" s="819"/>
      <c r="J44" s="819"/>
      <c r="K44" s="819"/>
      <c r="L44" s="819"/>
      <c r="M44" s="819"/>
      <c r="N44" s="819"/>
      <c r="O44" s="819"/>
      <c r="P44" s="819"/>
      <c r="Q44" s="819"/>
      <c r="R44" s="819"/>
      <c r="S44" s="819"/>
      <c r="T44" s="819"/>
      <c r="U44" s="819"/>
      <c r="V44" s="819"/>
      <c r="W44" s="819"/>
      <c r="X44" s="819"/>
      <c r="Y44" s="819"/>
      <c r="Z44" s="819"/>
      <c r="AA44" s="819"/>
      <c r="AB44" s="819"/>
      <c r="AC44" s="819"/>
      <c r="AD44" s="806"/>
      <c r="AE44" s="782"/>
      <c r="AF44" s="782"/>
      <c r="AG44" s="782"/>
      <c r="AH44" s="782"/>
      <c r="AI44" s="782"/>
      <c r="AJ44" s="782"/>
    </row>
    <row r="45" spans="1:36" s="505" customFormat="1" ht="15" customHeight="1">
      <c r="A45" s="806"/>
      <c r="B45" s="806" t="s">
        <v>2750</v>
      </c>
      <c r="C45" s="546"/>
      <c r="D45" s="554"/>
      <c r="E45" s="554"/>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46"/>
      <c r="AH45" s="40"/>
    </row>
    <row r="46" spans="1:36" s="505" customFormat="1" ht="19.149999999999999" customHeight="1">
      <c r="B46" s="546"/>
      <c r="C46" s="546"/>
      <c r="D46" s="546"/>
      <c r="E46" s="546"/>
      <c r="F46" s="546"/>
      <c r="G46" s="546"/>
      <c r="H46" s="546"/>
      <c r="I46" s="546"/>
      <c r="J46" s="546"/>
      <c r="K46" s="546"/>
      <c r="L46" s="546"/>
      <c r="M46" s="546"/>
      <c r="N46" s="546"/>
      <c r="O46" s="546"/>
      <c r="P46" s="546"/>
      <c r="Q46" s="546"/>
      <c r="R46" s="546"/>
      <c r="S46" s="546"/>
      <c r="T46" s="546"/>
      <c r="U46" s="546"/>
      <c r="V46" s="546"/>
      <c r="W46" s="546"/>
      <c r="X46" s="546"/>
      <c r="Y46" s="546"/>
      <c r="Z46" s="546"/>
      <c r="AA46" s="546"/>
      <c r="AB46" s="546"/>
      <c r="AC46" s="546"/>
      <c r="AD46" s="546"/>
      <c r="AE46" s="546"/>
      <c r="AH46" s="40"/>
    </row>
    <row r="47" spans="1:36"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H47" s="40"/>
    </row>
    <row r="48" spans="1:36"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H48" s="40"/>
    </row>
    <row r="49" spans="1:34"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H49" s="40"/>
    </row>
    <row r="50" spans="1:34"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H50" s="40"/>
    </row>
    <row r="51" spans="1:34"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H51" s="40"/>
    </row>
    <row r="52" spans="1:34"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H52" s="40"/>
    </row>
    <row r="53" spans="1:34"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H53" s="40"/>
    </row>
    <row r="54" spans="1:34"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H54" s="40"/>
    </row>
    <row r="55" spans="1:34"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H55" s="40"/>
    </row>
    <row r="56" spans="1:34"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H56" s="40"/>
    </row>
    <row r="57" spans="1:34"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H57" s="40"/>
    </row>
    <row r="58" spans="1:34"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H58" s="40"/>
    </row>
    <row r="59" spans="1:34"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H59" s="40"/>
    </row>
    <row r="60" spans="1:34" s="505" customFormat="1" ht="16.149999999999999" customHeight="1">
      <c r="A60" s="284"/>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H60" s="40"/>
    </row>
    <row r="61" spans="1:34" s="505" customFormat="1" ht="16.149999999999999" customHeight="1">
      <c r="A61" s="284"/>
      <c r="B61" s="284"/>
      <c r="C61" s="284"/>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H61" s="40"/>
    </row>
    <row r="62" spans="1:34" s="505" customFormat="1" ht="16.149999999999999" customHeight="1">
      <c r="A62" s="284"/>
      <c r="B62" s="284"/>
      <c r="C62" s="284"/>
      <c r="D62" s="284"/>
      <c r="E62" s="284"/>
      <c r="F62" s="284"/>
      <c r="G62" s="284"/>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H62" s="40"/>
    </row>
    <row r="63" spans="1:34" s="505" customFormat="1" ht="16.149999999999999" customHeight="1">
      <c r="A63" s="284"/>
      <c r="B63" s="284"/>
      <c r="C63" s="284"/>
      <c r="D63" s="284"/>
      <c r="E63" s="284"/>
      <c r="F63" s="284"/>
      <c r="G63" s="284"/>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H63" s="40"/>
    </row>
    <row r="64" spans="1:34" s="505" customFormat="1" ht="16.149999999999999" customHeight="1">
      <c r="A64" s="284"/>
      <c r="B64" s="284"/>
      <c r="C64" s="284"/>
      <c r="D64" s="284"/>
      <c r="E64" s="284"/>
      <c r="F64" s="284"/>
      <c r="G64" s="284"/>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H64" s="40"/>
    </row>
    <row r="65" spans="1:34" s="505" customFormat="1" ht="16.149999999999999" customHeight="1">
      <c r="A65" s="284"/>
      <c r="B65" s="284"/>
      <c r="C65" s="284"/>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H65" s="40"/>
    </row>
    <row r="66" spans="1:34" s="505" customFormat="1" ht="16.149999999999999" customHeigh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H66" s="40"/>
    </row>
    <row r="67" spans="1:34" s="505" customFormat="1" ht="16.149999999999999" customHeight="1">
      <c r="B67" s="284"/>
      <c r="AH67" s="40"/>
    </row>
    <row r="68" spans="1:34" s="505" customFormat="1" ht="16.149999999999999" customHeight="1">
      <c r="B68" s="284"/>
      <c r="AH68" s="40"/>
    </row>
    <row r="69" spans="1:34" s="505" customFormat="1" ht="16.149999999999999" customHeight="1">
      <c r="B69" s="284"/>
      <c r="AH69" s="40"/>
    </row>
    <row r="70" spans="1:34" s="505" customFormat="1" ht="16.149999999999999" customHeight="1">
      <c r="B70" s="284"/>
      <c r="AH70" s="40"/>
    </row>
    <row r="71" spans="1:34" s="505" customFormat="1" ht="16.149999999999999" customHeight="1">
      <c r="B71" s="284"/>
      <c r="AH71" s="40"/>
    </row>
    <row r="72" spans="1:34" s="505" customFormat="1" ht="16.149999999999999" customHeight="1">
      <c r="B72" s="284"/>
      <c r="AH72" s="40"/>
    </row>
    <row r="73" spans="1:34" s="505" customFormat="1">
      <c r="AH73" s="40"/>
    </row>
    <row r="74" spans="1:34" s="505" customFormat="1">
      <c r="A74" s="284"/>
      <c r="B74" s="554"/>
      <c r="C74" s="554"/>
      <c r="D74" s="554"/>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284"/>
      <c r="AD74" s="284"/>
      <c r="AE74" s="284"/>
      <c r="AH74" s="40"/>
    </row>
    <row r="75" spans="1:34"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H75" s="40"/>
    </row>
    <row r="76" spans="1:34"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H76" s="40"/>
    </row>
    <row r="77" spans="1:34" s="505" customFormat="1">
      <c r="A77" s="284"/>
      <c r="B77" s="284"/>
      <c r="C77" s="284"/>
      <c r="D77" s="284"/>
      <c r="E77" s="284"/>
      <c r="F77" s="284"/>
      <c r="G77" s="284"/>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H77" s="40"/>
    </row>
    <row r="78" spans="1:34" s="505" customFormat="1">
      <c r="A78" s="284"/>
      <c r="B78" s="284"/>
      <c r="C78" s="284"/>
      <c r="D78" s="284"/>
      <c r="E78" s="284"/>
      <c r="F78" s="284"/>
      <c r="G78" s="284"/>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H78" s="40"/>
    </row>
    <row r="79" spans="1:34" s="505" customFormat="1">
      <c r="A79" s="284"/>
      <c r="B79" s="284"/>
      <c r="C79" s="284"/>
      <c r="D79" s="284"/>
      <c r="E79" s="284"/>
      <c r="F79" s="284"/>
      <c r="G79" s="284"/>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H79" s="40"/>
    </row>
    <row r="80" spans="1:34" s="505" customFormat="1">
      <c r="A80" s="284"/>
      <c r="B80" s="284"/>
      <c r="C80" s="284"/>
      <c r="D80" s="284"/>
      <c r="E80" s="284"/>
      <c r="F80" s="284"/>
      <c r="G80" s="284"/>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H80" s="40"/>
    </row>
    <row r="81" spans="1:34" s="505" customFormat="1">
      <c r="A81" s="284"/>
      <c r="B81" s="284"/>
      <c r="C81" s="284"/>
      <c r="D81" s="284"/>
      <c r="E81" s="284"/>
      <c r="F81" s="284"/>
      <c r="G81" s="284"/>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H81" s="40"/>
    </row>
    <row r="82" spans="1:34" s="505" customFormat="1">
      <c r="A82" s="284"/>
      <c r="B82" s="284"/>
      <c r="C82" s="284"/>
      <c r="D82" s="284"/>
      <c r="E82" s="284"/>
      <c r="F82" s="284"/>
      <c r="G82" s="284"/>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H82" s="40"/>
    </row>
    <row r="83" spans="1:34" s="505" customFormat="1">
      <c r="A83" s="284"/>
      <c r="B83" s="284"/>
      <c r="C83" s="284"/>
      <c r="D83" s="284"/>
      <c r="E83" s="284"/>
      <c r="F83" s="284"/>
      <c r="G83" s="284"/>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H83" s="40"/>
    </row>
    <row r="84" spans="1:34" ht="13.5" customHeight="1">
      <c r="A84" s="573"/>
      <c r="B84" s="96"/>
      <c r="C84" s="96"/>
      <c r="D84" s="96"/>
      <c r="E84" s="96"/>
      <c r="F84" s="96"/>
      <c r="G84" s="96"/>
      <c r="H84" s="572"/>
      <c r="I84" s="572"/>
      <c r="J84" s="572"/>
      <c r="K84" s="572"/>
      <c r="L84" s="572"/>
      <c r="M84" s="572"/>
      <c r="N84" s="572"/>
      <c r="O84" s="572"/>
      <c r="P84" s="572"/>
      <c r="Q84" s="572"/>
      <c r="R84" s="572"/>
      <c r="S84" s="572"/>
      <c r="T84" s="572"/>
      <c r="U84" s="572"/>
      <c r="V84" s="572"/>
      <c r="W84" s="572"/>
      <c r="X84" s="572"/>
      <c r="Y84" s="572"/>
      <c r="Z84" s="572"/>
      <c r="AA84" s="572"/>
      <c r="AB84" s="572"/>
      <c r="AC84" s="572"/>
      <c r="AD84" s="572"/>
      <c r="AE84" s="572"/>
    </row>
    <row r="85" spans="1:34">
      <c r="A85" s="573"/>
      <c r="B85" s="96"/>
      <c r="C85" s="96"/>
      <c r="D85" s="96"/>
      <c r="E85" s="96"/>
      <c r="F85" s="96"/>
      <c r="G85" s="96"/>
      <c r="H85" s="572"/>
      <c r="I85" s="572"/>
      <c r="J85" s="572"/>
      <c r="K85" s="572"/>
      <c r="L85" s="572"/>
      <c r="M85" s="572"/>
      <c r="N85" s="572"/>
      <c r="O85" s="572"/>
      <c r="P85" s="572"/>
      <c r="Q85" s="572"/>
      <c r="R85" s="572"/>
      <c r="S85" s="572"/>
      <c r="T85" s="572"/>
      <c r="U85" s="572"/>
      <c r="V85" s="572"/>
      <c r="W85" s="572"/>
      <c r="X85" s="572"/>
      <c r="Y85" s="572"/>
      <c r="Z85" s="572"/>
      <c r="AA85" s="572"/>
      <c r="AB85" s="572"/>
      <c r="AC85" s="572"/>
      <c r="AD85" s="572"/>
      <c r="AE85" s="572"/>
    </row>
    <row r="86" spans="1:34">
      <c r="A86" s="573"/>
      <c r="B86" s="284"/>
      <c r="C86" s="96"/>
      <c r="D86" s="96"/>
      <c r="E86" s="96"/>
      <c r="F86" s="96"/>
      <c r="G86" s="96"/>
      <c r="H86" s="572"/>
      <c r="I86" s="572"/>
      <c r="J86" s="572"/>
      <c r="K86" s="572"/>
      <c r="L86" s="572"/>
      <c r="M86" s="572"/>
      <c r="N86" s="572"/>
      <c r="O86" s="572"/>
      <c r="P86" s="572"/>
      <c r="Q86" s="572"/>
      <c r="R86" s="572"/>
      <c r="S86" s="572"/>
      <c r="T86" s="572"/>
      <c r="U86" s="572"/>
      <c r="V86" s="572"/>
      <c r="W86" s="572"/>
      <c r="X86" s="572"/>
      <c r="Y86" s="572"/>
      <c r="Z86" s="572"/>
      <c r="AA86" s="572"/>
      <c r="AB86" s="572"/>
      <c r="AC86" s="572"/>
      <c r="AD86" s="572"/>
      <c r="AE86" s="572"/>
    </row>
    <row r="87" spans="1:34">
      <c r="A87" s="573"/>
      <c r="B87" s="284"/>
      <c r="C87" s="96"/>
      <c r="D87" s="96"/>
      <c r="E87" s="96"/>
      <c r="F87" s="96"/>
      <c r="G87" s="96"/>
      <c r="H87" s="96"/>
      <c r="I87" s="96"/>
      <c r="J87" s="96"/>
      <c r="K87" s="96"/>
      <c r="L87" s="573"/>
      <c r="M87" s="96"/>
      <c r="N87" s="573"/>
      <c r="O87" s="573"/>
      <c r="P87" s="96"/>
      <c r="Q87" s="96"/>
      <c r="R87" s="573"/>
      <c r="S87" s="96"/>
      <c r="T87" s="96"/>
      <c r="U87" s="96"/>
      <c r="V87" s="89"/>
      <c r="W87" s="89"/>
      <c r="X87" s="96"/>
      <c r="Y87" s="96"/>
      <c r="Z87" s="96"/>
      <c r="AA87" s="96"/>
      <c r="AB87" s="96"/>
      <c r="AC87" s="96"/>
      <c r="AD87" s="96"/>
      <c r="AE87" s="96"/>
    </row>
    <row r="88" spans="1:34">
      <c r="A88" s="573"/>
      <c r="B88" s="96"/>
      <c r="C88" s="96"/>
      <c r="D88" s="96"/>
      <c r="E88" s="96"/>
      <c r="F88" s="96"/>
      <c r="G88" s="96"/>
      <c r="H88" s="96"/>
      <c r="I88" s="96"/>
      <c r="J88" s="96"/>
      <c r="K88" s="96"/>
      <c r="L88" s="573"/>
      <c r="M88" s="96"/>
      <c r="N88" s="573"/>
      <c r="O88" s="573"/>
      <c r="P88" s="96"/>
      <c r="Q88" s="96"/>
      <c r="R88" s="573"/>
      <c r="S88" s="96"/>
      <c r="T88" s="96"/>
      <c r="U88" s="96"/>
      <c r="V88" s="89"/>
      <c r="W88" s="89"/>
      <c r="X88" s="96"/>
      <c r="Y88" s="96"/>
      <c r="Z88" s="96"/>
      <c r="AA88" s="96"/>
      <c r="AB88" s="96"/>
      <c r="AC88" s="96"/>
      <c r="AD88" s="96"/>
      <c r="AE88" s="96"/>
    </row>
    <row r="89" spans="1:34" ht="13.5" customHeight="1">
      <c r="C89" s="96"/>
      <c r="D89" s="96"/>
      <c r="E89" s="96"/>
      <c r="F89" s="96"/>
      <c r="G89" s="96"/>
      <c r="H89" s="96"/>
      <c r="I89" s="96"/>
      <c r="J89" s="96"/>
      <c r="K89" s="96"/>
      <c r="L89" s="96"/>
      <c r="M89" s="96"/>
      <c r="N89" s="96"/>
      <c r="O89" s="96"/>
      <c r="P89" s="96"/>
      <c r="Q89" s="96"/>
      <c r="R89" s="96"/>
      <c r="S89" s="96"/>
      <c r="T89" s="96"/>
      <c r="U89" s="96"/>
      <c r="V89" s="89"/>
      <c r="W89" s="89"/>
      <c r="X89" s="96"/>
      <c r="Y89" s="96"/>
      <c r="Z89" s="96"/>
      <c r="AA89" s="96"/>
      <c r="AB89" s="96"/>
      <c r="AC89" s="96"/>
      <c r="AD89" s="96"/>
      <c r="AE89" s="96"/>
    </row>
    <row r="90" spans="1:34" ht="15" customHeight="1">
      <c r="A90" s="573"/>
      <c r="C90" s="96"/>
      <c r="D90" s="96"/>
      <c r="E90" s="574"/>
      <c r="F90" s="96"/>
      <c r="G90" s="96"/>
      <c r="H90" s="96"/>
      <c r="I90" s="574"/>
      <c r="J90" s="96"/>
      <c r="K90" s="96"/>
      <c r="L90" s="573"/>
      <c r="M90" s="96"/>
      <c r="N90" s="96"/>
      <c r="O90" s="96"/>
      <c r="P90" s="96"/>
      <c r="Q90" s="96"/>
      <c r="R90" s="96"/>
      <c r="S90" s="96"/>
      <c r="T90" s="96"/>
      <c r="U90" s="574"/>
      <c r="V90" s="2227"/>
      <c r="W90" s="2227"/>
      <c r="X90" s="2227"/>
      <c r="Y90" s="2227"/>
      <c r="Z90" s="2227"/>
      <c r="AA90" s="2227"/>
      <c r="AB90" s="2227"/>
      <c r="AC90" s="2227"/>
      <c r="AD90" s="2227"/>
      <c r="AE90" s="574"/>
    </row>
    <row r="91" spans="1:34" ht="15" customHeight="1">
      <c r="A91" s="89"/>
      <c r="B91" s="89"/>
      <c r="C91" s="89"/>
      <c r="D91" s="89"/>
      <c r="E91" s="574"/>
      <c r="F91" s="2227"/>
      <c r="G91" s="2227"/>
      <c r="H91" s="2227"/>
      <c r="I91" s="574"/>
      <c r="J91" s="89"/>
      <c r="K91" s="96"/>
      <c r="L91" s="96"/>
      <c r="M91" s="96"/>
      <c r="N91" s="96"/>
      <c r="O91" s="96"/>
      <c r="P91" s="96"/>
      <c r="Q91" s="96"/>
      <c r="R91" s="96"/>
      <c r="S91" s="96"/>
      <c r="T91" s="96"/>
      <c r="U91" s="574"/>
      <c r="V91" s="2227"/>
      <c r="W91" s="2227"/>
      <c r="X91" s="2227"/>
      <c r="Y91" s="2227"/>
      <c r="Z91" s="2227"/>
      <c r="AA91" s="2227"/>
      <c r="AB91" s="2227"/>
      <c r="AC91" s="2227"/>
      <c r="AD91" s="2227"/>
      <c r="AE91" s="575"/>
    </row>
    <row r="92" spans="1:34" ht="15" customHeight="1">
      <c r="A92" s="89"/>
      <c r="B92" s="89"/>
      <c r="C92" s="89"/>
      <c r="D92" s="89"/>
      <c r="E92" s="574"/>
      <c r="F92" s="2227"/>
      <c r="G92" s="2227"/>
      <c r="H92" s="2227"/>
      <c r="I92" s="574"/>
      <c r="J92" s="89"/>
      <c r="K92" s="96"/>
      <c r="L92" s="96"/>
      <c r="M92" s="96"/>
      <c r="N92" s="96"/>
      <c r="O92" s="96"/>
      <c r="P92" s="96"/>
      <c r="Q92" s="96"/>
      <c r="R92" s="96"/>
      <c r="S92" s="96"/>
      <c r="T92" s="96"/>
      <c r="U92" s="574"/>
      <c r="V92" s="2227"/>
      <c r="W92" s="2227"/>
      <c r="X92" s="2227"/>
      <c r="Y92" s="2227"/>
      <c r="Z92" s="2227"/>
      <c r="AA92" s="2227"/>
      <c r="AB92" s="2227"/>
      <c r="AC92" s="2227"/>
      <c r="AD92" s="2227"/>
      <c r="AE92" s="575"/>
    </row>
    <row r="93" spans="1:34" ht="13.5" customHeight="1">
      <c r="A93" s="573"/>
      <c r="B93" s="96"/>
      <c r="C93" s="96"/>
      <c r="D93" s="96"/>
      <c r="E93" s="96"/>
      <c r="F93" s="96"/>
      <c r="G93" s="96"/>
      <c r="H93" s="96"/>
      <c r="I93" s="2239"/>
      <c r="J93" s="2239"/>
      <c r="K93" s="2239"/>
      <c r="L93" s="2239"/>
      <c r="M93" s="2239"/>
      <c r="N93" s="2239"/>
      <c r="O93" s="2239"/>
      <c r="P93" s="2239"/>
      <c r="Q93" s="2239"/>
      <c r="R93" s="2239"/>
      <c r="S93" s="2239"/>
      <c r="T93" s="2239"/>
      <c r="U93" s="2239"/>
      <c r="V93" s="2239"/>
      <c r="W93" s="2239"/>
      <c r="X93" s="2239"/>
      <c r="Y93" s="2239"/>
      <c r="Z93" s="2239"/>
      <c r="AA93" s="2239"/>
      <c r="AB93" s="2239"/>
      <c r="AC93" s="2239"/>
      <c r="AD93" s="2239"/>
      <c r="AE93" s="2239"/>
    </row>
    <row r="94" spans="1:34" ht="15.75" customHeight="1">
      <c r="A94" s="89"/>
      <c r="B94" s="89"/>
      <c r="C94" s="89"/>
      <c r="D94" s="89"/>
      <c r="E94" s="89"/>
      <c r="F94" s="89"/>
      <c r="G94" s="89"/>
      <c r="H94" s="89"/>
      <c r="I94" s="2239"/>
      <c r="J94" s="2239"/>
      <c r="K94" s="2239"/>
      <c r="L94" s="2239"/>
      <c r="M94" s="2239"/>
      <c r="N94" s="2239"/>
      <c r="O94" s="2239"/>
      <c r="P94" s="2239"/>
      <c r="Q94" s="2239"/>
      <c r="R94" s="2239"/>
      <c r="S94" s="2239"/>
      <c r="T94" s="2239"/>
      <c r="U94" s="2239"/>
      <c r="V94" s="2239"/>
      <c r="W94" s="2239"/>
      <c r="X94" s="2239"/>
      <c r="Y94" s="2239"/>
      <c r="Z94" s="2239"/>
      <c r="AA94" s="2239"/>
      <c r="AB94" s="2239"/>
      <c r="AC94" s="2239"/>
      <c r="AD94" s="2239"/>
      <c r="AE94" s="2239"/>
    </row>
    <row r="95" spans="1:34" ht="15.75" customHeight="1">
      <c r="A95" s="573"/>
      <c r="B95" s="96"/>
      <c r="C95" s="96"/>
      <c r="D95" s="96"/>
      <c r="E95" s="96"/>
      <c r="F95" s="96"/>
      <c r="G95" s="96"/>
      <c r="H95" s="96"/>
      <c r="I95" s="2239"/>
      <c r="J95" s="2235"/>
      <c r="K95" s="2235"/>
      <c r="L95" s="2235"/>
      <c r="M95" s="2235"/>
      <c r="N95" s="2235"/>
      <c r="O95" s="2235"/>
      <c r="P95" s="2235"/>
      <c r="Q95" s="2235"/>
      <c r="R95" s="2235"/>
      <c r="S95" s="2235"/>
      <c r="T95" s="2235"/>
      <c r="U95" s="2235"/>
      <c r="V95" s="2235"/>
      <c r="W95" s="2235"/>
      <c r="X95" s="2235"/>
      <c r="Y95" s="2235"/>
      <c r="Z95" s="2235"/>
      <c r="AA95" s="2235"/>
      <c r="AB95" s="2235"/>
      <c r="AC95" s="2235"/>
      <c r="AD95" s="2235"/>
      <c r="AE95" s="2235"/>
    </row>
    <row r="96" spans="1:34" ht="15.75" customHeight="1">
      <c r="A96" s="89"/>
      <c r="B96" s="89"/>
      <c r="C96" s="89"/>
      <c r="D96" s="89"/>
      <c r="E96" s="89"/>
      <c r="F96" s="89"/>
      <c r="G96" s="89"/>
      <c r="H96" s="89"/>
      <c r="I96" s="2235"/>
      <c r="J96" s="2235"/>
      <c r="K96" s="2235"/>
      <c r="L96" s="2235"/>
      <c r="M96" s="2235"/>
      <c r="N96" s="2235"/>
      <c r="O96" s="2235"/>
      <c r="P96" s="2235"/>
      <c r="Q96" s="2235"/>
      <c r="R96" s="2235"/>
      <c r="S96" s="2235"/>
      <c r="T96" s="2235"/>
      <c r="U96" s="2235"/>
      <c r="V96" s="2235"/>
      <c r="W96" s="2235"/>
      <c r="X96" s="2235"/>
      <c r="Y96" s="2235"/>
      <c r="Z96" s="2235"/>
      <c r="AA96" s="2235"/>
      <c r="AB96" s="2235"/>
      <c r="AC96" s="2235"/>
      <c r="AD96" s="2235"/>
      <c r="AE96" s="2235"/>
    </row>
    <row r="97" spans="1:31" ht="18" customHeight="1">
      <c r="A97" s="2225"/>
      <c r="B97" s="2225"/>
      <c r="C97" s="2225"/>
      <c r="D97" s="2225"/>
      <c r="E97" s="2225"/>
      <c r="F97" s="2225"/>
      <c r="G97" s="2225"/>
      <c r="H97" s="2225"/>
      <c r="I97" s="2225"/>
      <c r="J97" s="2225"/>
      <c r="K97" s="2225"/>
      <c r="L97" s="2225"/>
      <c r="M97" s="2225"/>
      <c r="N97" s="2225"/>
      <c r="O97" s="2225"/>
      <c r="P97" s="2225"/>
      <c r="Q97" s="2225"/>
      <c r="R97" s="2225"/>
      <c r="S97" s="2225"/>
      <c r="T97" s="2225"/>
      <c r="U97" s="2225"/>
      <c r="V97" s="2225"/>
      <c r="W97" s="2225"/>
      <c r="X97" s="2225"/>
      <c r="Y97" s="2225"/>
      <c r="Z97" s="2225"/>
      <c r="AA97" s="2225"/>
      <c r="AB97" s="2225"/>
      <c r="AC97" s="2225"/>
      <c r="AD97" s="2225"/>
      <c r="AE97" s="2225"/>
    </row>
    <row r="98" spans="1:31" ht="15.75" customHeight="1">
      <c r="A98" s="96"/>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96"/>
    </row>
    <row r="99" spans="1:31" ht="15.75" customHeight="1">
      <c r="A99" s="573"/>
      <c r="B99" s="96"/>
      <c r="C99" s="96"/>
      <c r="D99" s="96"/>
      <c r="E99" s="96"/>
      <c r="F99" s="2227"/>
      <c r="G99" s="2227"/>
      <c r="H99" s="2227"/>
      <c r="I99" s="2227"/>
      <c r="K99" s="96"/>
      <c r="L99" s="96"/>
      <c r="M99" s="96"/>
      <c r="N99" s="96"/>
      <c r="O99" s="96"/>
      <c r="P99" s="96"/>
      <c r="Q99" s="96"/>
      <c r="R99" s="96"/>
      <c r="S99" s="96"/>
      <c r="T99" s="96"/>
      <c r="U99" s="96"/>
      <c r="V99" s="96"/>
      <c r="W99" s="96"/>
      <c r="X99" s="96"/>
      <c r="Y99" s="96"/>
      <c r="Z99" s="96"/>
      <c r="AA99" s="96"/>
      <c r="AB99" s="96"/>
      <c r="AC99" s="96"/>
      <c r="AD99" s="96"/>
      <c r="AE99" s="96"/>
    </row>
    <row r="100" spans="1:31" ht="15.75" customHeight="1">
      <c r="A100" s="573"/>
      <c r="B100" s="96"/>
      <c r="C100" s="96"/>
      <c r="D100" s="96"/>
      <c r="E100" s="96"/>
      <c r="F100" s="96"/>
      <c r="G100" s="2227"/>
      <c r="H100" s="2227"/>
      <c r="I100" s="96"/>
      <c r="J100" s="2240"/>
      <c r="K100" s="2240"/>
      <c r="L100" s="2240"/>
      <c r="M100" s="2240"/>
      <c r="N100" s="2240"/>
      <c r="O100" s="2240"/>
      <c r="P100" s="2240"/>
      <c r="Q100" s="2240"/>
      <c r="R100" s="2240"/>
      <c r="S100" s="2240"/>
      <c r="T100" s="2240"/>
      <c r="U100" s="2240"/>
      <c r="V100" s="2240"/>
      <c r="W100" s="2240"/>
      <c r="X100" s="2240"/>
      <c r="Y100" s="2240"/>
      <c r="Z100" s="2240"/>
      <c r="AA100" s="2240"/>
      <c r="AB100" s="2240"/>
      <c r="AC100" s="2240"/>
      <c r="AD100" s="2240"/>
      <c r="AE100" s="2240"/>
    </row>
    <row r="101" spans="1:31" ht="15.75" customHeight="1">
      <c r="A101" s="96"/>
      <c r="B101" s="96"/>
      <c r="C101" s="96"/>
      <c r="D101" s="96"/>
      <c r="E101" s="96"/>
      <c r="F101" s="96"/>
      <c r="G101" s="2227"/>
      <c r="H101" s="2227"/>
      <c r="I101" s="96"/>
      <c r="J101" s="2240"/>
      <c r="K101" s="2240"/>
      <c r="L101" s="2240"/>
      <c r="M101" s="2240"/>
      <c r="N101" s="2240"/>
      <c r="O101" s="2240"/>
      <c r="P101" s="2240"/>
      <c r="Q101" s="2240"/>
      <c r="R101" s="2240"/>
      <c r="S101" s="2240"/>
      <c r="T101" s="2240"/>
      <c r="U101" s="2240"/>
      <c r="V101" s="2240"/>
      <c r="W101" s="2240"/>
      <c r="X101" s="2240"/>
      <c r="Y101" s="2240"/>
      <c r="Z101" s="2240"/>
      <c r="AA101" s="2240"/>
      <c r="AB101" s="2240"/>
      <c r="AC101" s="2240"/>
      <c r="AD101" s="2240"/>
      <c r="AE101" s="2240"/>
    </row>
    <row r="102" spans="1:31" ht="15.75" customHeight="1">
      <c r="A102" s="96"/>
      <c r="B102" s="96"/>
      <c r="C102" s="96"/>
      <c r="D102" s="96"/>
      <c r="E102" s="96"/>
      <c r="F102" s="96"/>
      <c r="G102" s="2227"/>
      <c r="H102" s="2227"/>
      <c r="I102" s="96"/>
      <c r="J102" s="2240"/>
      <c r="K102" s="2240"/>
      <c r="L102" s="2240"/>
      <c r="M102" s="2240"/>
      <c r="N102" s="2240"/>
      <c r="O102" s="2240"/>
      <c r="P102" s="2240"/>
      <c r="Q102" s="2240"/>
      <c r="R102" s="2240"/>
      <c r="S102" s="2240"/>
      <c r="T102" s="2240"/>
      <c r="U102" s="2240"/>
      <c r="V102" s="2240"/>
      <c r="W102" s="2240"/>
      <c r="X102" s="2240"/>
      <c r="Y102" s="2240"/>
      <c r="Z102" s="2240"/>
      <c r="AA102" s="2240"/>
      <c r="AB102" s="2240"/>
      <c r="AC102" s="2240"/>
      <c r="AD102" s="2240"/>
      <c r="AE102" s="2240"/>
    </row>
    <row r="103" spans="1:31" ht="15.75" customHeight="1">
      <c r="A103" s="96"/>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row>
    <row r="104" spans="1:31" ht="15.75" customHeight="1">
      <c r="A104" s="573"/>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row>
    <row r="105" spans="1:31">
      <c r="A105" s="573"/>
      <c r="B105" s="573"/>
      <c r="C105" s="96"/>
      <c r="D105" s="96"/>
      <c r="E105" s="573"/>
      <c r="F105" s="96"/>
      <c r="G105" s="96"/>
      <c r="H105" s="573"/>
      <c r="I105" s="96"/>
      <c r="J105" s="96"/>
      <c r="K105" s="573"/>
      <c r="L105" s="96"/>
      <c r="M105" s="96"/>
      <c r="N105" s="573"/>
      <c r="O105" s="573"/>
      <c r="P105" s="96"/>
      <c r="Q105" s="96"/>
      <c r="R105" s="96"/>
      <c r="S105" s="96"/>
      <c r="T105" s="96"/>
      <c r="U105" s="573"/>
      <c r="V105" s="96"/>
      <c r="W105" s="96"/>
      <c r="X105" s="96"/>
      <c r="Y105" s="96"/>
      <c r="Z105" s="573"/>
      <c r="AA105" s="573"/>
      <c r="AB105" s="576"/>
      <c r="AC105" s="96"/>
      <c r="AD105" s="96"/>
      <c r="AE105" s="89"/>
    </row>
    <row r="106" spans="1:31" ht="15.75" customHeight="1">
      <c r="A106" s="573"/>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row>
    <row r="107" spans="1:31" ht="15.75" customHeight="1">
      <c r="A107" s="573"/>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row>
    <row r="108" spans="1:31" ht="15.75" customHeight="1">
      <c r="A108" s="573"/>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row>
    <row r="109" spans="1:31" ht="15.75" customHeight="1">
      <c r="A109" s="96"/>
      <c r="B109" s="96"/>
      <c r="C109" s="96"/>
      <c r="D109" s="96"/>
      <c r="E109" s="96"/>
      <c r="F109" s="96"/>
      <c r="G109" s="96"/>
      <c r="H109" s="96"/>
      <c r="I109" s="96"/>
      <c r="J109" s="96"/>
      <c r="K109" s="2227"/>
      <c r="L109" s="2227"/>
      <c r="M109" s="2227"/>
      <c r="N109" s="96"/>
      <c r="O109" s="96"/>
      <c r="P109" s="96"/>
      <c r="Q109" s="96"/>
      <c r="R109" s="96"/>
      <c r="S109" s="96"/>
      <c r="T109" s="96"/>
      <c r="U109" s="96"/>
      <c r="V109" s="96"/>
      <c r="W109" s="96"/>
      <c r="X109" s="96"/>
      <c r="Y109" s="96"/>
      <c r="Z109" s="96"/>
      <c r="AA109" s="96"/>
      <c r="AB109" s="96"/>
      <c r="AC109" s="96"/>
      <c r="AD109" s="96"/>
      <c r="AE109" s="96"/>
    </row>
    <row r="110" spans="1:31" ht="15.75" customHeight="1">
      <c r="A110" s="96"/>
      <c r="B110" s="96"/>
      <c r="C110" s="96"/>
      <c r="D110" s="96"/>
      <c r="E110" s="96"/>
      <c r="F110" s="96"/>
      <c r="G110" s="96"/>
      <c r="H110" s="96"/>
      <c r="I110" s="96"/>
      <c r="J110" s="96"/>
      <c r="K110" s="2227"/>
      <c r="L110" s="2227"/>
      <c r="M110" s="2227"/>
      <c r="N110" s="96"/>
      <c r="O110" s="96"/>
      <c r="P110" s="96"/>
      <c r="Q110" s="96"/>
      <c r="R110" s="96"/>
      <c r="S110" s="96"/>
      <c r="T110" s="96"/>
      <c r="U110" s="96"/>
      <c r="V110" s="96"/>
      <c r="W110" s="96"/>
      <c r="X110" s="96"/>
      <c r="Y110" s="96"/>
      <c r="Z110" s="96"/>
      <c r="AA110" s="96"/>
      <c r="AB110" s="96"/>
      <c r="AC110" s="96"/>
      <c r="AD110" s="96"/>
      <c r="AE110" s="96"/>
    </row>
    <row r="111" spans="1:31" ht="15.75" customHeight="1">
      <c r="A111" s="96"/>
      <c r="B111" s="96"/>
      <c r="C111" s="96"/>
      <c r="D111" s="96"/>
      <c r="E111" s="96"/>
      <c r="F111" s="96"/>
      <c r="G111" s="96"/>
      <c r="H111" s="96"/>
      <c r="I111" s="96"/>
      <c r="J111" s="96"/>
      <c r="K111" s="2227"/>
      <c r="L111" s="2227"/>
      <c r="M111" s="2227"/>
      <c r="N111" s="96"/>
      <c r="O111" s="96"/>
      <c r="P111" s="96"/>
      <c r="Q111" s="96"/>
      <c r="R111" s="96"/>
      <c r="S111" s="96"/>
      <c r="T111" s="96"/>
      <c r="U111" s="96"/>
      <c r="V111" s="96"/>
      <c r="W111" s="96"/>
      <c r="X111" s="96"/>
      <c r="Y111" s="96"/>
      <c r="Z111" s="96"/>
      <c r="AA111" s="96"/>
      <c r="AB111" s="96"/>
      <c r="AC111" s="96"/>
      <c r="AD111" s="96"/>
      <c r="AE111" s="96"/>
    </row>
    <row r="112" spans="1:31" ht="15.75" customHeight="1">
      <c r="A112" s="96"/>
      <c r="B112" s="96"/>
      <c r="C112" s="96"/>
      <c r="D112" s="96"/>
      <c r="E112" s="96"/>
      <c r="F112" s="96"/>
      <c r="G112" s="96"/>
      <c r="H112" s="96"/>
      <c r="I112" s="96"/>
      <c r="J112" s="96"/>
      <c r="K112" s="2227"/>
      <c r="L112" s="2227"/>
      <c r="M112" s="2227"/>
      <c r="N112" s="96"/>
      <c r="O112" s="96"/>
      <c r="P112" s="96"/>
      <c r="Q112" s="96"/>
      <c r="R112" s="96"/>
      <c r="S112" s="96"/>
      <c r="T112" s="96"/>
      <c r="U112" s="96"/>
      <c r="V112" s="96"/>
      <c r="W112" s="96"/>
      <c r="X112" s="96"/>
      <c r="Y112" s="96"/>
      <c r="Z112" s="96"/>
      <c r="AA112" s="96"/>
      <c r="AB112" s="96"/>
      <c r="AC112" s="96"/>
      <c r="AD112" s="96"/>
      <c r="AE112" s="96"/>
    </row>
    <row r="113" spans="1:31" ht="15.75" customHeight="1">
      <c r="A113" s="573"/>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row>
    <row r="114" spans="1:31" ht="15.75" customHeight="1">
      <c r="A114" s="96"/>
      <c r="B114" s="96"/>
      <c r="C114" s="96"/>
      <c r="D114" s="96"/>
      <c r="E114" s="96"/>
      <c r="F114" s="96"/>
      <c r="G114" s="96"/>
      <c r="H114" s="96"/>
      <c r="I114" s="96"/>
      <c r="J114" s="96"/>
      <c r="K114" s="2233"/>
      <c r="L114" s="2233"/>
      <c r="M114" s="2233"/>
      <c r="N114" s="2233"/>
      <c r="O114" s="703"/>
      <c r="P114" s="96"/>
      <c r="Q114" s="96"/>
      <c r="R114" s="96"/>
      <c r="S114" s="96"/>
      <c r="T114" s="96"/>
      <c r="U114" s="96"/>
      <c r="V114" s="96"/>
      <c r="W114" s="96"/>
      <c r="X114" s="96"/>
      <c r="Y114" s="96"/>
      <c r="Z114" s="96"/>
      <c r="AA114" s="96"/>
      <c r="AB114" s="96"/>
      <c r="AC114" s="96"/>
      <c r="AD114" s="96"/>
      <c r="AE114" s="96"/>
    </row>
    <row r="115" spans="1:31" ht="15.75" customHeight="1">
      <c r="A115" s="96"/>
      <c r="B115" s="96"/>
      <c r="C115" s="96"/>
      <c r="D115" s="96"/>
      <c r="E115" s="96"/>
      <c r="F115" s="96"/>
      <c r="G115" s="96"/>
      <c r="H115" s="96"/>
      <c r="I115" s="96"/>
      <c r="J115" s="96"/>
      <c r="K115" s="2233"/>
      <c r="L115" s="2233"/>
      <c r="M115" s="2233"/>
      <c r="N115" s="2233"/>
      <c r="O115" s="703"/>
      <c r="P115" s="96"/>
      <c r="Q115" s="96"/>
      <c r="R115" s="96"/>
      <c r="S115" s="96"/>
      <c r="T115" s="96"/>
      <c r="U115" s="96"/>
      <c r="V115" s="96"/>
      <c r="W115" s="96"/>
      <c r="X115" s="96"/>
      <c r="Y115" s="96"/>
      <c r="Z115" s="96"/>
      <c r="AA115" s="96"/>
      <c r="AB115" s="96"/>
      <c r="AC115" s="96"/>
      <c r="AD115" s="96"/>
      <c r="AE115" s="96"/>
    </row>
    <row r="116" spans="1:31" ht="15.75" customHeight="1">
      <c r="A116" s="573"/>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c r="AE116" s="96"/>
    </row>
    <row r="117" spans="1:31" ht="15.75" customHeight="1">
      <c r="A117" s="573"/>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c r="AB117" s="96"/>
      <c r="AC117" s="96"/>
      <c r="AD117" s="96"/>
      <c r="AE117" s="96"/>
    </row>
    <row r="118" spans="1:31" ht="15.75" customHeight="1">
      <c r="A118" s="96"/>
      <c r="B118" s="96"/>
      <c r="C118" s="96"/>
      <c r="D118" s="96"/>
      <c r="E118" s="96"/>
      <c r="F118" s="96"/>
      <c r="G118" s="96"/>
      <c r="H118" s="96"/>
      <c r="I118" s="96"/>
      <c r="J118" s="96"/>
      <c r="K118" s="96"/>
      <c r="L118" s="96"/>
      <c r="M118" s="96"/>
      <c r="N118" s="96"/>
      <c r="O118" s="96"/>
      <c r="P118" s="96"/>
      <c r="Q118" s="96"/>
      <c r="R118" s="96"/>
      <c r="S118" s="96"/>
      <c r="T118" s="96"/>
      <c r="U118" s="96"/>
      <c r="V118" s="96"/>
      <c r="W118" s="96"/>
      <c r="X118" s="573"/>
      <c r="Y118" s="96"/>
      <c r="Z118" s="96"/>
      <c r="AA118" s="96"/>
      <c r="AB118" s="573"/>
      <c r="AC118" s="96"/>
      <c r="AD118" s="96"/>
      <c r="AE118" s="96"/>
    </row>
    <row r="119" spans="1:31" ht="15.75" customHeight="1">
      <c r="A119" s="96"/>
      <c r="B119" s="96"/>
      <c r="C119" s="96"/>
      <c r="D119" s="96"/>
      <c r="E119" s="96"/>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row>
    <row r="120" spans="1:31" ht="15.75" customHeight="1">
      <c r="A120" s="96"/>
      <c r="B120" s="96"/>
      <c r="C120" s="96"/>
      <c r="D120" s="96"/>
      <c r="E120" s="96"/>
      <c r="F120" s="96"/>
      <c r="G120" s="96"/>
      <c r="H120" s="96"/>
      <c r="I120" s="96"/>
      <c r="J120" s="96"/>
      <c r="K120" s="96"/>
      <c r="L120" s="96"/>
      <c r="M120" s="96"/>
      <c r="N120" s="96"/>
      <c r="O120" s="96"/>
      <c r="P120" s="96"/>
      <c r="Q120" s="96"/>
      <c r="R120" s="96"/>
      <c r="S120" s="96"/>
      <c r="T120" s="96"/>
      <c r="U120" s="96"/>
      <c r="V120" s="96"/>
      <c r="W120" s="96"/>
      <c r="X120" s="96"/>
      <c r="Y120" s="96"/>
      <c r="Z120" s="96"/>
      <c r="AA120" s="96"/>
      <c r="AB120" s="96"/>
      <c r="AC120" s="96"/>
      <c r="AD120" s="96"/>
      <c r="AE120" s="96"/>
    </row>
    <row r="121" spans="1:31" ht="15.75" customHeight="1">
      <c r="A121" s="96"/>
      <c r="B121" s="96"/>
      <c r="C121" s="96"/>
      <c r="D121" s="96"/>
      <c r="E121" s="96"/>
      <c r="F121" s="96"/>
      <c r="G121" s="96"/>
      <c r="H121" s="96"/>
      <c r="I121" s="96"/>
      <c r="J121" s="96"/>
      <c r="K121" s="96"/>
      <c r="L121" s="96"/>
      <c r="M121" s="96"/>
      <c r="N121" s="96"/>
      <c r="O121" s="96"/>
      <c r="P121" s="96"/>
      <c r="Q121" s="96"/>
      <c r="R121" s="96"/>
      <c r="S121" s="96"/>
      <c r="T121" s="96"/>
      <c r="U121" s="96"/>
      <c r="V121" s="96"/>
      <c r="W121" s="96"/>
      <c r="X121" s="96"/>
      <c r="Y121" s="96"/>
      <c r="Z121" s="96"/>
      <c r="AA121" s="96"/>
      <c r="AB121" s="96"/>
      <c r="AC121" s="96"/>
      <c r="AD121" s="96"/>
      <c r="AE121" s="96"/>
    </row>
    <row r="122" spans="1:31" ht="15.75" customHeight="1">
      <c r="A122" s="96"/>
      <c r="B122" s="96"/>
      <c r="C122" s="96"/>
      <c r="D122" s="96"/>
      <c r="E122" s="96"/>
      <c r="F122" s="96"/>
      <c r="G122" s="96"/>
      <c r="H122" s="96"/>
      <c r="I122" s="96"/>
      <c r="J122" s="96"/>
      <c r="K122" s="96"/>
      <c r="L122" s="96"/>
      <c r="M122" s="96"/>
      <c r="N122" s="96"/>
      <c r="O122" s="96"/>
      <c r="P122" s="96"/>
      <c r="Q122" s="96"/>
      <c r="R122" s="96"/>
      <c r="S122" s="96"/>
      <c r="T122" s="96"/>
      <c r="U122" s="96"/>
      <c r="V122" s="96"/>
      <c r="W122" s="96"/>
      <c r="X122" s="96"/>
      <c r="Y122" s="96"/>
      <c r="Z122" s="96"/>
      <c r="AA122" s="96"/>
      <c r="AB122" s="96"/>
      <c r="AC122" s="96"/>
      <c r="AD122" s="96"/>
      <c r="AE122" s="96"/>
    </row>
    <row r="123" spans="1:31" ht="15.75" customHeight="1">
      <c r="A123" s="96"/>
      <c r="B123" s="96"/>
      <c r="C123" s="96"/>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row>
    <row r="124" spans="1:31" ht="15.75" customHeight="1">
      <c r="A124" s="96"/>
      <c r="B124" s="96"/>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row>
    <row r="125" spans="1:31" ht="15.75" customHeight="1">
      <c r="A125" s="573"/>
      <c r="B125" s="96"/>
      <c r="C125" s="96"/>
      <c r="D125" s="96"/>
      <c r="E125" s="96"/>
      <c r="F125" s="96"/>
      <c r="G125" s="96"/>
      <c r="H125" s="96"/>
      <c r="I125" s="96"/>
      <c r="J125" s="96"/>
      <c r="K125" s="96"/>
      <c r="L125" s="96"/>
      <c r="M125" s="96"/>
      <c r="N125" s="96"/>
      <c r="O125" s="96"/>
      <c r="P125" s="96"/>
      <c r="Q125" s="96"/>
      <c r="R125" s="96"/>
      <c r="S125" s="96"/>
      <c r="T125" s="96"/>
      <c r="U125" s="96"/>
      <c r="V125" s="96"/>
      <c r="W125" s="96"/>
      <c r="X125" s="96"/>
      <c r="Y125" s="96"/>
      <c r="Z125" s="96"/>
      <c r="AA125" s="96"/>
      <c r="AB125" s="96"/>
      <c r="AC125" s="96"/>
      <c r="AD125" s="96"/>
      <c r="AE125" s="96"/>
    </row>
    <row r="126" spans="1:31" ht="15.75" customHeight="1">
      <c r="A126" s="96"/>
      <c r="B126" s="96"/>
      <c r="C126" s="96"/>
      <c r="D126" s="96"/>
      <c r="E126" s="96"/>
      <c r="F126" s="96"/>
      <c r="G126" s="96"/>
      <c r="H126" s="96"/>
      <c r="I126" s="574"/>
      <c r="J126" s="2227"/>
      <c r="K126" s="2227"/>
      <c r="L126" s="2227"/>
      <c r="M126" s="2227"/>
      <c r="N126" s="574"/>
      <c r="O126" s="574"/>
      <c r="P126" s="574"/>
      <c r="Q126" s="574"/>
      <c r="R126" s="2227"/>
      <c r="S126" s="2227"/>
      <c r="T126" s="2227"/>
      <c r="U126" s="2227"/>
      <c r="V126" s="2227"/>
      <c r="W126" s="574"/>
      <c r="X126" s="574"/>
      <c r="Y126" s="2227"/>
      <c r="Z126" s="2227"/>
      <c r="AA126" s="2227"/>
      <c r="AB126" s="2227"/>
      <c r="AC126" s="2227"/>
      <c r="AD126" s="576"/>
      <c r="AE126" s="96"/>
    </row>
    <row r="127" spans="1:31" ht="15.75" customHeight="1">
      <c r="A127" s="96"/>
      <c r="B127" s="96"/>
      <c r="C127" s="96"/>
      <c r="D127" s="574"/>
      <c r="E127" s="2227"/>
      <c r="F127" s="2227"/>
      <c r="G127" s="574"/>
      <c r="H127" s="96"/>
      <c r="I127" s="574"/>
      <c r="J127" s="2228"/>
      <c r="K127" s="2228"/>
      <c r="L127" s="2228"/>
      <c r="M127" s="2228"/>
      <c r="N127" s="574"/>
      <c r="O127" s="574"/>
      <c r="P127" s="574"/>
      <c r="Q127" s="574"/>
      <c r="R127" s="2228"/>
      <c r="S127" s="2228"/>
      <c r="T127" s="2228"/>
      <c r="U127" s="2228"/>
      <c r="V127" s="2228"/>
      <c r="W127" s="574"/>
      <c r="X127" s="574"/>
      <c r="Y127" s="2229"/>
      <c r="Z127" s="2229"/>
      <c r="AA127" s="2229"/>
      <c r="AB127" s="2229"/>
      <c r="AC127" s="2229"/>
      <c r="AD127" s="96"/>
      <c r="AE127" s="96"/>
    </row>
    <row r="128" spans="1:31" ht="15.75" customHeight="1">
      <c r="A128" s="96"/>
      <c r="B128" s="96"/>
      <c r="C128" s="96"/>
      <c r="D128" s="574"/>
      <c r="E128" s="2227"/>
      <c r="F128" s="2227"/>
      <c r="G128" s="574"/>
      <c r="H128" s="96"/>
      <c r="I128" s="574"/>
      <c r="J128" s="2228"/>
      <c r="K128" s="2228"/>
      <c r="L128" s="2228"/>
      <c r="M128" s="2228"/>
      <c r="N128" s="574"/>
      <c r="O128" s="574"/>
      <c r="P128" s="574"/>
      <c r="Q128" s="574"/>
      <c r="R128" s="2228"/>
      <c r="S128" s="2228"/>
      <c r="T128" s="2228"/>
      <c r="U128" s="2228"/>
      <c r="V128" s="2228"/>
      <c r="W128" s="574"/>
      <c r="X128" s="574"/>
      <c r="Y128" s="2229"/>
      <c r="Z128" s="2229"/>
      <c r="AA128" s="2229"/>
      <c r="AB128" s="2229"/>
      <c r="AC128" s="2229"/>
      <c r="AD128" s="96"/>
      <c r="AE128" s="96"/>
    </row>
    <row r="129" spans="1:31" ht="15.75" customHeight="1">
      <c r="A129" s="96"/>
      <c r="B129" s="96"/>
      <c r="C129" s="96"/>
      <c r="D129" s="574"/>
      <c r="E129" s="2227"/>
      <c r="F129" s="2227"/>
      <c r="G129" s="574"/>
      <c r="H129" s="96"/>
      <c r="I129" s="574"/>
      <c r="J129" s="2228"/>
      <c r="K129" s="2228"/>
      <c r="L129" s="2228"/>
      <c r="M129" s="2228"/>
      <c r="N129" s="574"/>
      <c r="O129" s="574"/>
      <c r="P129" s="574"/>
      <c r="Q129" s="574"/>
      <c r="R129" s="2228"/>
      <c r="S129" s="2228"/>
      <c r="T129" s="2228"/>
      <c r="U129" s="2228"/>
      <c r="V129" s="2228"/>
      <c r="W129" s="574"/>
      <c r="X129" s="574"/>
      <c r="Y129" s="2229"/>
      <c r="Z129" s="2229"/>
      <c r="AA129" s="2229"/>
      <c r="AB129" s="2229"/>
      <c r="AC129" s="2229"/>
      <c r="AD129" s="96"/>
      <c r="AE129" s="96"/>
    </row>
    <row r="130" spans="1:31" ht="15.75" customHeight="1">
      <c r="A130" s="96"/>
      <c r="B130" s="96"/>
      <c r="C130" s="96"/>
      <c r="D130" s="574"/>
      <c r="E130" s="2227"/>
      <c r="F130" s="2227"/>
      <c r="G130" s="574"/>
      <c r="H130" s="96"/>
      <c r="I130" s="574"/>
      <c r="J130" s="2228"/>
      <c r="K130" s="2228"/>
      <c r="L130" s="2228"/>
      <c r="M130" s="2228"/>
      <c r="N130" s="574"/>
      <c r="O130" s="574"/>
      <c r="P130" s="574"/>
      <c r="Q130" s="574"/>
      <c r="R130" s="2228"/>
      <c r="S130" s="2228"/>
      <c r="T130" s="2228"/>
      <c r="U130" s="2228"/>
      <c r="V130" s="2228"/>
      <c r="W130" s="574"/>
      <c r="X130" s="574"/>
      <c r="Y130" s="2229"/>
      <c r="Z130" s="2229"/>
      <c r="AA130" s="2229"/>
      <c r="AB130" s="2229"/>
      <c r="AC130" s="2229"/>
      <c r="AD130" s="96"/>
      <c r="AE130" s="96"/>
    </row>
    <row r="131" spans="1:31" ht="15.75" customHeight="1">
      <c r="A131" s="96"/>
      <c r="B131" s="96"/>
      <c r="C131" s="96"/>
      <c r="D131" s="574"/>
      <c r="E131" s="96"/>
      <c r="F131" s="96"/>
      <c r="G131" s="574"/>
      <c r="H131" s="96"/>
      <c r="I131" s="574"/>
      <c r="J131" s="96"/>
      <c r="K131" s="96"/>
      <c r="L131" s="96"/>
      <c r="M131" s="96"/>
      <c r="N131" s="574"/>
      <c r="O131" s="574"/>
      <c r="P131" s="574"/>
      <c r="Q131" s="574"/>
      <c r="R131" s="574"/>
      <c r="S131" s="96"/>
      <c r="T131" s="96"/>
      <c r="U131" s="96"/>
      <c r="V131" s="574"/>
      <c r="W131" s="574"/>
      <c r="X131" s="574"/>
      <c r="Y131" s="96"/>
      <c r="Z131" s="96"/>
      <c r="AA131" s="96"/>
      <c r="AB131" s="96"/>
      <c r="AC131" s="96"/>
      <c r="AD131" s="96"/>
      <c r="AE131" s="96"/>
    </row>
    <row r="132" spans="1:31" ht="15.75" customHeight="1">
      <c r="A132" s="96"/>
      <c r="B132" s="96"/>
      <c r="C132" s="96"/>
      <c r="D132" s="574"/>
      <c r="E132" s="96"/>
      <c r="F132" s="96"/>
      <c r="G132" s="574"/>
      <c r="H132" s="96"/>
      <c r="I132" s="574"/>
      <c r="J132" s="96"/>
      <c r="K132" s="96"/>
      <c r="L132" s="96"/>
      <c r="M132" s="96"/>
      <c r="N132" s="574"/>
      <c r="O132" s="574"/>
      <c r="P132" s="574"/>
      <c r="Q132" s="574"/>
      <c r="R132" s="574"/>
      <c r="S132" s="96"/>
      <c r="T132" s="96"/>
      <c r="U132" s="96"/>
      <c r="V132" s="574"/>
      <c r="W132" s="574"/>
      <c r="X132" s="574"/>
      <c r="Y132" s="96"/>
      <c r="Z132" s="96"/>
      <c r="AA132" s="96"/>
      <c r="AB132" s="96"/>
      <c r="AC132" s="96"/>
      <c r="AD132" s="96"/>
      <c r="AE132" s="96"/>
    </row>
    <row r="133" spans="1:31" ht="15.75" customHeight="1">
      <c r="A133" s="96"/>
      <c r="B133" s="96"/>
      <c r="C133" s="96"/>
      <c r="D133" s="574"/>
      <c r="E133" s="96"/>
      <c r="F133" s="96"/>
      <c r="G133" s="574"/>
      <c r="H133" s="96"/>
      <c r="I133" s="574"/>
      <c r="J133" s="96"/>
      <c r="K133" s="96"/>
      <c r="L133" s="96"/>
      <c r="M133" s="96"/>
      <c r="N133" s="574"/>
      <c r="O133" s="574"/>
      <c r="P133" s="574"/>
      <c r="Q133" s="574"/>
      <c r="R133" s="574"/>
      <c r="S133" s="96"/>
      <c r="T133" s="96"/>
      <c r="U133" s="96"/>
      <c r="V133" s="574"/>
      <c r="W133" s="574"/>
      <c r="X133" s="574"/>
      <c r="Y133" s="96"/>
      <c r="Z133" s="96"/>
      <c r="AA133" s="96"/>
      <c r="AB133" s="96"/>
      <c r="AC133" s="96"/>
      <c r="AD133" s="96"/>
      <c r="AE133" s="96"/>
    </row>
    <row r="134" spans="1:31" ht="15.75" customHeight="1">
      <c r="A134" s="96"/>
      <c r="B134" s="96"/>
      <c r="C134" s="96"/>
      <c r="D134" s="574"/>
      <c r="E134" s="96"/>
      <c r="F134" s="96"/>
      <c r="G134" s="574"/>
      <c r="H134" s="96"/>
      <c r="I134" s="574"/>
      <c r="J134" s="96"/>
      <c r="K134" s="96"/>
      <c r="L134" s="96"/>
      <c r="M134" s="96"/>
      <c r="N134" s="574"/>
      <c r="O134" s="574"/>
      <c r="P134" s="574"/>
      <c r="Q134" s="574"/>
      <c r="R134" s="574"/>
      <c r="S134" s="96"/>
      <c r="T134" s="96"/>
      <c r="U134" s="96"/>
      <c r="V134" s="574"/>
      <c r="W134" s="574"/>
      <c r="X134" s="574"/>
      <c r="Y134" s="96"/>
      <c r="Z134" s="96"/>
      <c r="AA134" s="96"/>
      <c r="AB134" s="96"/>
      <c r="AC134" s="96"/>
      <c r="AD134" s="96"/>
      <c r="AE134" s="96"/>
    </row>
    <row r="135" spans="1:31" ht="15.75" customHeight="1">
      <c r="A135" s="96"/>
      <c r="B135" s="96"/>
      <c r="C135" s="96"/>
      <c r="D135" s="96"/>
      <c r="E135" s="96"/>
      <c r="F135" s="96"/>
      <c r="G135" s="96"/>
      <c r="H135" s="96"/>
      <c r="I135" s="574"/>
      <c r="J135" s="2228"/>
      <c r="K135" s="2228"/>
      <c r="L135" s="2228"/>
      <c r="M135" s="2228"/>
      <c r="N135" s="574"/>
      <c r="O135" s="574"/>
      <c r="P135" s="574"/>
      <c r="Q135" s="574"/>
      <c r="R135" s="2228"/>
      <c r="S135" s="2228"/>
      <c r="T135" s="2228"/>
      <c r="U135" s="2228"/>
      <c r="V135" s="2228"/>
      <c r="W135" s="574"/>
      <c r="X135" s="574"/>
      <c r="Y135" s="2228"/>
      <c r="Z135" s="2228"/>
      <c r="AA135" s="2228"/>
      <c r="AB135" s="2228"/>
      <c r="AC135" s="2228"/>
      <c r="AD135" s="96"/>
      <c r="AE135" s="96"/>
    </row>
    <row r="136" spans="1:31" ht="15.75" customHeight="1">
      <c r="A136" s="573"/>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c r="AE136" s="96"/>
    </row>
    <row r="137" spans="1:31" ht="15.75" customHeight="1">
      <c r="A137" s="573"/>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row>
    <row r="138" spans="1:31" ht="15.75" customHeight="1">
      <c r="A138" s="573"/>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c r="AE138" s="96"/>
    </row>
    <row r="139" spans="1:31" ht="15.75" customHeight="1">
      <c r="A139" s="573"/>
      <c r="B139" s="96"/>
      <c r="C139" s="96"/>
      <c r="D139" s="96"/>
      <c r="E139" s="96"/>
      <c r="F139" s="96"/>
      <c r="G139" s="96"/>
      <c r="H139" s="96"/>
      <c r="I139" s="96"/>
      <c r="J139" s="2223"/>
      <c r="K139" s="2223"/>
      <c r="L139" s="2223"/>
      <c r="M139" s="2223"/>
      <c r="N139" s="2223"/>
      <c r="O139" s="701"/>
      <c r="P139" s="574"/>
      <c r="Q139" s="574"/>
      <c r="R139" s="96"/>
      <c r="S139" s="96"/>
      <c r="T139" s="96"/>
      <c r="U139" s="96"/>
      <c r="V139" s="96"/>
      <c r="W139" s="96"/>
      <c r="X139" s="96"/>
      <c r="Y139" s="96"/>
      <c r="Z139" s="96"/>
      <c r="AA139" s="96"/>
      <c r="AB139" s="96"/>
      <c r="AC139" s="96"/>
      <c r="AD139" s="96"/>
      <c r="AE139" s="96"/>
    </row>
    <row r="140" spans="1:31" ht="15.75" customHeight="1">
      <c r="A140" s="573"/>
      <c r="B140" s="96"/>
      <c r="C140" s="96"/>
      <c r="D140" s="96"/>
      <c r="E140" s="96"/>
      <c r="F140" s="96"/>
      <c r="G140" s="96"/>
      <c r="H140" s="96"/>
      <c r="I140" s="96"/>
      <c r="J140" s="96"/>
      <c r="K140" s="96"/>
      <c r="L140" s="2227"/>
      <c r="M140" s="2227"/>
      <c r="N140" s="2227"/>
      <c r="O140" s="2227"/>
      <c r="P140" s="2227"/>
      <c r="Q140" s="2227"/>
      <c r="R140" s="2227"/>
      <c r="S140" s="2227"/>
      <c r="T140" s="574"/>
      <c r="U140" s="96"/>
      <c r="V140" s="96"/>
      <c r="W140" s="96"/>
      <c r="X140" s="96"/>
      <c r="Y140" s="96"/>
      <c r="Z140" s="96"/>
      <c r="AA140" s="96"/>
      <c r="AB140" s="96"/>
      <c r="AC140" s="96"/>
      <c r="AD140" s="96"/>
      <c r="AE140" s="96"/>
    </row>
    <row r="141" spans="1:31" ht="15.75" customHeight="1">
      <c r="A141" s="573"/>
      <c r="B141" s="96"/>
      <c r="C141" s="96"/>
      <c r="D141" s="96"/>
      <c r="E141" s="96"/>
      <c r="F141" s="96"/>
      <c r="G141" s="96"/>
      <c r="H141" s="96"/>
      <c r="I141" s="2230"/>
      <c r="J141" s="2230"/>
      <c r="K141" s="2230"/>
      <c r="L141" s="2230"/>
      <c r="M141" s="2230"/>
      <c r="N141" s="2230"/>
      <c r="O141" s="2230"/>
      <c r="P141" s="2230"/>
      <c r="Q141" s="2230"/>
      <c r="R141" s="2230"/>
      <c r="S141" s="2230"/>
      <c r="T141" s="2230"/>
      <c r="U141" s="2230"/>
      <c r="V141" s="2230"/>
      <c r="W141" s="2230"/>
      <c r="X141" s="2230"/>
      <c r="Y141" s="2230"/>
      <c r="Z141" s="2230"/>
      <c r="AA141" s="2230"/>
      <c r="AB141" s="2230"/>
      <c r="AC141" s="2230"/>
      <c r="AD141" s="2230"/>
      <c r="AE141" s="2230"/>
    </row>
    <row r="142" spans="1:31">
      <c r="I142" s="2231"/>
      <c r="J142" s="2231"/>
      <c r="K142" s="2231"/>
      <c r="L142" s="2231"/>
      <c r="M142" s="2231"/>
      <c r="N142" s="2231"/>
      <c r="O142" s="2231"/>
      <c r="P142" s="2231"/>
      <c r="Q142" s="2231"/>
      <c r="R142" s="2231"/>
      <c r="S142" s="2231"/>
      <c r="T142" s="2231"/>
      <c r="U142" s="2231"/>
      <c r="V142" s="2231"/>
      <c r="W142" s="2231"/>
      <c r="X142" s="2231"/>
      <c r="Y142" s="2231"/>
      <c r="Z142" s="2231"/>
      <c r="AA142" s="2231"/>
      <c r="AB142" s="2231"/>
      <c r="AC142" s="2231"/>
      <c r="AD142" s="2231"/>
      <c r="AE142" s="2231"/>
    </row>
    <row r="143" spans="1:31" ht="13.5" customHeight="1">
      <c r="A143" s="573"/>
      <c r="B143" s="96"/>
      <c r="C143" s="96"/>
      <c r="D143" s="96"/>
      <c r="E143" s="96"/>
      <c r="F143" s="2230"/>
      <c r="G143" s="2230"/>
      <c r="H143" s="2230"/>
      <c r="I143" s="2230"/>
      <c r="J143" s="2230"/>
      <c r="K143" s="2230"/>
      <c r="L143" s="2230"/>
      <c r="M143" s="2230"/>
      <c r="N143" s="2230"/>
      <c r="O143" s="2230"/>
      <c r="P143" s="2230"/>
      <c r="Q143" s="2230"/>
      <c r="R143" s="2230"/>
      <c r="S143" s="2230"/>
      <c r="T143" s="2230"/>
      <c r="U143" s="2230"/>
      <c r="V143" s="2230"/>
      <c r="W143" s="2230"/>
      <c r="X143" s="2230"/>
      <c r="Y143" s="2230"/>
      <c r="Z143" s="2230"/>
      <c r="AA143" s="2230"/>
      <c r="AB143" s="2230"/>
      <c r="AC143" s="2230"/>
      <c r="AD143" s="2230"/>
      <c r="AE143" s="2230"/>
    </row>
    <row r="144" spans="1:31">
      <c r="A144" s="96"/>
      <c r="B144" s="96"/>
      <c r="C144" s="96"/>
      <c r="D144" s="96"/>
      <c r="E144" s="96"/>
      <c r="F144" s="2232"/>
      <c r="G144" s="2232"/>
      <c r="H144" s="2232"/>
      <c r="I144" s="2232"/>
      <c r="J144" s="2232"/>
      <c r="K144" s="2232"/>
      <c r="L144" s="2232"/>
      <c r="M144" s="2232"/>
      <c r="N144" s="2232"/>
      <c r="O144" s="2232"/>
      <c r="P144" s="2232"/>
      <c r="Q144" s="2232"/>
      <c r="R144" s="2232"/>
      <c r="S144" s="2232"/>
      <c r="T144" s="2232"/>
      <c r="U144" s="2232"/>
      <c r="V144" s="2232"/>
      <c r="W144" s="2232"/>
      <c r="X144" s="2232"/>
      <c r="Y144" s="2232"/>
      <c r="Z144" s="2232"/>
      <c r="AA144" s="2232"/>
      <c r="AB144" s="2232"/>
      <c r="AC144" s="2232"/>
      <c r="AD144" s="2232"/>
      <c r="AE144" s="2232"/>
    </row>
    <row r="145" spans="1:32">
      <c r="A145" s="96"/>
      <c r="B145" s="96"/>
      <c r="C145" s="96"/>
      <c r="D145" s="96"/>
      <c r="E145" s="96"/>
      <c r="F145" s="96"/>
      <c r="G145" s="96"/>
      <c r="H145" s="96"/>
      <c r="I145" s="96"/>
      <c r="J145" s="96"/>
      <c r="K145" s="96"/>
      <c r="L145" s="96"/>
      <c r="M145" s="96"/>
      <c r="N145" s="96"/>
      <c r="O145" s="96"/>
      <c r="P145" s="96"/>
      <c r="Q145" s="96"/>
      <c r="R145" s="96"/>
      <c r="S145" s="96"/>
      <c r="T145" s="96"/>
      <c r="U145" s="96"/>
      <c r="V145" s="96"/>
      <c r="W145" s="96"/>
      <c r="X145" s="96"/>
      <c r="Y145" s="96"/>
      <c r="Z145" s="96"/>
      <c r="AA145" s="96"/>
      <c r="AB145" s="96"/>
      <c r="AC145" s="96"/>
      <c r="AD145" s="96"/>
      <c r="AE145" s="96"/>
    </row>
    <row r="146" spans="1:32" ht="15.75" customHeight="1">
      <c r="A146" s="96"/>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96"/>
      <c r="AC146" s="96"/>
      <c r="AD146" s="96"/>
      <c r="AE146" s="96"/>
    </row>
    <row r="147" spans="1:32" ht="15.75" customHeight="1">
      <c r="A147" s="96"/>
      <c r="B147" s="96"/>
      <c r="C147" s="96"/>
      <c r="D147" s="96"/>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96"/>
    </row>
    <row r="148" spans="1:32" ht="18.75" customHeight="1">
      <c r="A148" s="2227"/>
      <c r="B148" s="2227"/>
      <c r="C148" s="2227"/>
      <c r="D148" s="2227"/>
      <c r="E148" s="2227"/>
      <c r="F148" s="2227"/>
      <c r="G148" s="2227"/>
      <c r="H148" s="2227"/>
      <c r="I148" s="2227"/>
      <c r="J148" s="2227"/>
      <c r="K148" s="2227"/>
      <c r="L148" s="2227"/>
      <c r="M148" s="2227"/>
      <c r="N148" s="2227"/>
      <c r="O148" s="2227"/>
      <c r="P148" s="2227"/>
      <c r="Q148" s="2227"/>
      <c r="R148" s="2227"/>
      <c r="S148" s="2227"/>
      <c r="T148" s="2227"/>
      <c r="U148" s="2227"/>
      <c r="V148" s="2227"/>
      <c r="W148" s="2227"/>
      <c r="X148" s="2227"/>
      <c r="Y148" s="2227"/>
      <c r="Z148" s="2227"/>
      <c r="AA148" s="2227"/>
      <c r="AB148" s="2227"/>
      <c r="AC148" s="2227"/>
      <c r="AD148" s="2227"/>
      <c r="AE148" s="2227"/>
      <c r="AF148" s="89"/>
    </row>
    <row r="149" spans="1:32" ht="15.75" customHeight="1">
      <c r="A149" s="96"/>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96"/>
      <c r="AC149" s="96"/>
      <c r="AD149" s="96"/>
      <c r="AE149" s="96"/>
      <c r="AF149" s="89"/>
    </row>
    <row r="150" spans="1:32" ht="15.75" customHeight="1">
      <c r="A150" s="573"/>
      <c r="B150" s="96"/>
      <c r="C150" s="96"/>
      <c r="D150" s="96"/>
      <c r="E150" s="96"/>
      <c r="F150" s="96"/>
      <c r="G150" s="89"/>
      <c r="H150" s="96"/>
      <c r="I150" s="96"/>
      <c r="J150" s="96"/>
      <c r="K150" s="96"/>
      <c r="L150" s="96"/>
      <c r="M150" s="96"/>
      <c r="N150" s="96"/>
      <c r="O150" s="96"/>
      <c r="P150" s="96"/>
      <c r="Q150" s="96"/>
      <c r="R150" s="96"/>
      <c r="S150" s="96"/>
      <c r="T150" s="96"/>
      <c r="U150" s="96"/>
      <c r="V150" s="96"/>
      <c r="W150" s="96"/>
      <c r="X150" s="96"/>
      <c r="Y150" s="96"/>
      <c r="Z150" s="96"/>
      <c r="AA150" s="96"/>
      <c r="AB150" s="96"/>
      <c r="AC150" s="96"/>
      <c r="AD150" s="96"/>
      <c r="AE150" s="96"/>
      <c r="AF150" s="89"/>
    </row>
    <row r="151" spans="1:32" ht="15.75" customHeight="1">
      <c r="A151" s="573"/>
      <c r="B151" s="96"/>
      <c r="C151" s="96"/>
      <c r="D151" s="96"/>
      <c r="E151" s="96"/>
      <c r="F151" s="96"/>
      <c r="G151" s="89"/>
      <c r="H151" s="89"/>
      <c r="I151" s="96"/>
      <c r="J151" s="96"/>
      <c r="K151" s="96"/>
      <c r="L151" s="89"/>
      <c r="M151" s="96"/>
      <c r="N151" s="96"/>
      <c r="O151" s="96"/>
      <c r="P151" s="96"/>
      <c r="Q151" s="96"/>
      <c r="R151" s="96"/>
      <c r="S151" s="96"/>
      <c r="T151" s="96"/>
      <c r="U151" s="96"/>
      <c r="V151" s="96"/>
      <c r="W151" s="96"/>
      <c r="X151" s="96"/>
      <c r="Y151" s="96"/>
      <c r="Z151" s="96"/>
      <c r="AA151" s="96"/>
      <c r="AB151" s="96"/>
      <c r="AC151" s="96"/>
      <c r="AD151" s="96"/>
      <c r="AE151" s="96"/>
      <c r="AF151" s="89"/>
    </row>
    <row r="152" spans="1:32" ht="15.75" customHeight="1">
      <c r="A152" s="573"/>
      <c r="B152" s="96"/>
      <c r="C152" s="96"/>
      <c r="D152" s="96"/>
      <c r="E152" s="96"/>
      <c r="F152" s="96"/>
      <c r="G152" s="96"/>
      <c r="H152" s="96"/>
      <c r="I152" s="96"/>
      <c r="J152" s="2223"/>
      <c r="K152" s="2223"/>
      <c r="L152" s="2223"/>
      <c r="M152" s="2223"/>
      <c r="N152" s="577"/>
      <c r="O152" s="577"/>
      <c r="P152" s="96"/>
      <c r="Q152" s="96"/>
      <c r="R152" s="96"/>
      <c r="S152" s="96"/>
      <c r="T152" s="96"/>
      <c r="U152" s="96"/>
      <c r="V152" s="96"/>
      <c r="W152" s="96"/>
      <c r="X152" s="96"/>
      <c r="Y152" s="96"/>
      <c r="Z152" s="96"/>
      <c r="AA152" s="96"/>
      <c r="AB152" s="96"/>
      <c r="AC152" s="96"/>
      <c r="AD152" s="96"/>
      <c r="AE152" s="96"/>
      <c r="AF152" s="89"/>
    </row>
    <row r="153" spans="1:32" ht="15.75" customHeight="1">
      <c r="A153" s="573"/>
      <c r="B153" s="96"/>
      <c r="C153" s="96"/>
      <c r="D153" s="96"/>
      <c r="E153" s="96"/>
      <c r="F153" s="96"/>
      <c r="G153" s="96"/>
      <c r="H153" s="96"/>
      <c r="I153" s="96"/>
      <c r="J153" s="2223"/>
      <c r="K153" s="2223"/>
      <c r="L153" s="2223"/>
      <c r="M153" s="2223"/>
      <c r="N153" s="577"/>
      <c r="O153" s="577"/>
      <c r="P153" s="96"/>
      <c r="Q153" s="96"/>
      <c r="R153" s="96"/>
      <c r="S153" s="96"/>
      <c r="T153" s="96"/>
      <c r="U153" s="96"/>
      <c r="V153" s="96"/>
      <c r="W153" s="96"/>
      <c r="X153" s="96"/>
      <c r="Y153" s="96"/>
      <c r="Z153" s="96"/>
      <c r="AA153" s="96"/>
      <c r="AB153" s="96"/>
      <c r="AC153" s="96"/>
      <c r="AD153" s="96"/>
      <c r="AE153" s="96"/>
      <c r="AF153" s="89"/>
    </row>
    <row r="154" spans="1:32" ht="15.75" customHeight="1">
      <c r="A154" s="573"/>
      <c r="B154" s="96"/>
      <c r="C154" s="96"/>
      <c r="D154" s="96"/>
      <c r="E154" s="96"/>
      <c r="F154" s="96"/>
      <c r="G154" s="96"/>
      <c r="H154" s="96"/>
      <c r="I154" s="96"/>
      <c r="J154" s="2223"/>
      <c r="K154" s="2223"/>
      <c r="L154" s="2223"/>
      <c r="M154" s="2223"/>
      <c r="N154" s="577"/>
      <c r="O154" s="577"/>
      <c r="P154" s="96"/>
      <c r="Q154" s="96"/>
      <c r="R154" s="96"/>
      <c r="S154" s="96"/>
      <c r="T154" s="96"/>
      <c r="U154" s="96"/>
      <c r="V154" s="96"/>
      <c r="W154" s="96"/>
      <c r="X154" s="96"/>
      <c r="Y154" s="96"/>
      <c r="Z154" s="96"/>
      <c r="AA154" s="96"/>
      <c r="AB154" s="96"/>
      <c r="AC154" s="96"/>
      <c r="AD154" s="96"/>
      <c r="AE154" s="96"/>
      <c r="AF154" s="89"/>
    </row>
    <row r="155" spans="1:32" ht="15.75" customHeight="1">
      <c r="A155" s="573"/>
      <c r="B155" s="96"/>
      <c r="C155" s="96"/>
      <c r="D155" s="96"/>
      <c r="E155" s="96"/>
      <c r="F155" s="96"/>
      <c r="G155" s="96"/>
      <c r="H155" s="96"/>
      <c r="I155" s="96"/>
      <c r="J155" s="2223"/>
      <c r="K155" s="2223"/>
      <c r="L155" s="2223"/>
      <c r="M155" s="2223"/>
      <c r="N155" s="577"/>
      <c r="O155" s="577"/>
      <c r="P155" s="96"/>
      <c r="Q155" s="96"/>
      <c r="R155" s="96"/>
      <c r="S155" s="96"/>
      <c r="T155" s="96"/>
      <c r="U155" s="96"/>
      <c r="V155" s="96"/>
      <c r="W155" s="96"/>
      <c r="X155" s="96"/>
      <c r="Y155" s="96"/>
      <c r="Z155" s="96"/>
      <c r="AA155" s="96"/>
      <c r="AB155" s="96"/>
      <c r="AC155" s="96"/>
      <c r="AD155" s="96"/>
      <c r="AE155" s="96"/>
      <c r="AF155" s="89"/>
    </row>
    <row r="156" spans="1:32" ht="15.75" customHeight="1">
      <c r="A156" s="573"/>
      <c r="B156" s="96"/>
      <c r="C156" s="96"/>
      <c r="D156" s="96"/>
      <c r="E156" s="96"/>
      <c r="F156" s="96"/>
      <c r="G156" s="96"/>
      <c r="H156" s="96"/>
      <c r="I156" s="96"/>
      <c r="J156" s="96"/>
      <c r="K156" s="96"/>
      <c r="L156" s="96"/>
      <c r="M156" s="96"/>
      <c r="N156" s="96"/>
      <c r="O156" s="96"/>
      <c r="P156" s="96"/>
      <c r="Q156" s="96"/>
      <c r="R156" s="96"/>
      <c r="S156" s="96"/>
      <c r="T156" s="96"/>
      <c r="U156" s="96"/>
      <c r="V156" s="96"/>
      <c r="W156" s="96"/>
      <c r="X156" s="96"/>
      <c r="Y156" s="96"/>
      <c r="Z156" s="96"/>
      <c r="AA156" s="96"/>
      <c r="AB156" s="96"/>
      <c r="AC156" s="96"/>
      <c r="AD156" s="96"/>
      <c r="AE156" s="96"/>
      <c r="AF156" s="89"/>
    </row>
    <row r="157" spans="1:32" ht="15.75" customHeight="1">
      <c r="A157" s="96"/>
      <c r="B157" s="96"/>
      <c r="C157" s="96"/>
      <c r="D157" s="2227"/>
      <c r="E157" s="2227"/>
      <c r="F157" s="2227"/>
      <c r="G157" s="2227"/>
      <c r="H157" s="574"/>
      <c r="I157" s="2227"/>
      <c r="J157" s="2227"/>
      <c r="K157" s="2227"/>
      <c r="L157" s="2227"/>
      <c r="M157" s="2227"/>
      <c r="N157" s="2227"/>
      <c r="O157" s="2227"/>
      <c r="P157" s="2227"/>
      <c r="Q157" s="2227"/>
      <c r="R157" s="2227"/>
      <c r="S157" s="2227"/>
      <c r="T157" s="2227"/>
      <c r="U157" s="2227"/>
      <c r="V157" s="2227"/>
      <c r="W157" s="2227"/>
      <c r="X157" s="2227"/>
      <c r="Y157" s="574"/>
      <c r="Z157" s="574"/>
      <c r="AA157" s="574"/>
      <c r="AB157" s="2227"/>
      <c r="AC157" s="2227"/>
      <c r="AD157" s="2227"/>
      <c r="AE157" s="96"/>
      <c r="AF157" s="89"/>
    </row>
    <row r="158" spans="1:32" ht="15.75" customHeight="1">
      <c r="A158" s="96"/>
      <c r="B158" s="96"/>
      <c r="C158" s="96"/>
      <c r="D158" s="574"/>
      <c r="E158" s="2225"/>
      <c r="F158" s="2225"/>
      <c r="G158" s="574"/>
      <c r="H158" s="574"/>
      <c r="I158" s="96"/>
      <c r="J158" s="96"/>
      <c r="K158" s="96"/>
      <c r="L158" s="89"/>
      <c r="M158" s="96"/>
      <c r="N158" s="96"/>
      <c r="O158" s="96"/>
      <c r="P158" s="96"/>
      <c r="Q158" s="96"/>
      <c r="R158" s="96"/>
      <c r="S158" s="96"/>
      <c r="T158" s="96"/>
      <c r="U158" s="89"/>
      <c r="V158" s="89"/>
      <c r="W158" s="89"/>
      <c r="X158" s="89"/>
      <c r="Y158" s="574"/>
      <c r="Z158" s="574"/>
      <c r="AA158" s="574"/>
      <c r="AB158" s="2226"/>
      <c r="AC158" s="2226"/>
      <c r="AD158" s="2226"/>
      <c r="AE158" s="96"/>
      <c r="AF158" s="89"/>
    </row>
    <row r="159" spans="1:32" ht="15.75" customHeight="1">
      <c r="A159" s="96"/>
      <c r="B159" s="96"/>
      <c r="C159" s="96"/>
      <c r="D159" s="574"/>
      <c r="E159" s="2225"/>
      <c r="F159" s="2225"/>
      <c r="G159" s="574"/>
      <c r="H159" s="574"/>
      <c r="I159" s="96"/>
      <c r="J159" s="96"/>
      <c r="K159" s="96"/>
      <c r="L159" s="89"/>
      <c r="M159" s="96"/>
      <c r="N159" s="96"/>
      <c r="O159" s="96"/>
      <c r="P159" s="96"/>
      <c r="Q159" s="96"/>
      <c r="R159" s="96"/>
      <c r="S159" s="96"/>
      <c r="T159" s="96"/>
      <c r="U159" s="89"/>
      <c r="V159" s="89"/>
      <c r="W159" s="89"/>
      <c r="X159" s="89"/>
      <c r="Y159" s="574"/>
      <c r="Z159" s="574"/>
      <c r="AA159" s="574"/>
      <c r="AB159" s="2226"/>
      <c r="AC159" s="2226"/>
      <c r="AD159" s="2226"/>
      <c r="AE159" s="96"/>
      <c r="AF159" s="89"/>
    </row>
    <row r="160" spans="1:32" ht="15.75" customHeight="1">
      <c r="A160" s="96"/>
      <c r="B160" s="96"/>
      <c r="C160" s="96"/>
      <c r="D160" s="574"/>
      <c r="E160" s="2225"/>
      <c r="F160" s="2225"/>
      <c r="G160" s="574"/>
      <c r="H160" s="574"/>
      <c r="I160" s="96"/>
      <c r="J160" s="96"/>
      <c r="K160" s="96"/>
      <c r="L160" s="89"/>
      <c r="M160" s="96"/>
      <c r="N160" s="96"/>
      <c r="O160" s="96"/>
      <c r="P160" s="96"/>
      <c r="Q160" s="96"/>
      <c r="R160" s="96"/>
      <c r="S160" s="96"/>
      <c r="T160" s="96"/>
      <c r="U160" s="89"/>
      <c r="V160" s="89"/>
      <c r="W160" s="89"/>
      <c r="X160" s="89"/>
      <c r="Y160" s="574"/>
      <c r="Z160" s="574"/>
      <c r="AA160" s="574"/>
      <c r="AB160" s="2226"/>
      <c r="AC160" s="2226"/>
      <c r="AD160" s="2226"/>
      <c r="AE160" s="96"/>
      <c r="AF160" s="89"/>
    </row>
    <row r="161" spans="1:32" ht="15.75" customHeight="1">
      <c r="A161" s="96"/>
      <c r="B161" s="96"/>
      <c r="C161" s="96"/>
      <c r="D161" s="574"/>
      <c r="E161" s="2225"/>
      <c r="F161" s="2225"/>
      <c r="G161" s="574"/>
      <c r="H161" s="574"/>
      <c r="I161" s="96"/>
      <c r="J161" s="96"/>
      <c r="K161" s="96"/>
      <c r="L161" s="89"/>
      <c r="M161" s="96"/>
      <c r="N161" s="96"/>
      <c r="O161" s="96"/>
      <c r="P161" s="96"/>
      <c r="Q161" s="96"/>
      <c r="R161" s="96"/>
      <c r="S161" s="96"/>
      <c r="T161" s="96"/>
      <c r="U161" s="89"/>
      <c r="V161" s="89"/>
      <c r="W161" s="89"/>
      <c r="X161" s="89"/>
      <c r="Y161" s="574"/>
      <c r="Z161" s="574"/>
      <c r="AA161" s="574"/>
      <c r="AB161" s="2226"/>
      <c r="AC161" s="2226"/>
      <c r="AD161" s="2226"/>
      <c r="AE161" s="96"/>
      <c r="AF161" s="89"/>
    </row>
    <row r="162" spans="1:32" ht="15.75" customHeight="1">
      <c r="A162" s="96"/>
      <c r="B162" s="96"/>
      <c r="C162" s="96"/>
      <c r="D162" s="574"/>
      <c r="E162" s="2225"/>
      <c r="F162" s="2225"/>
      <c r="G162" s="574"/>
      <c r="H162" s="574"/>
      <c r="I162" s="96"/>
      <c r="J162" s="96"/>
      <c r="K162" s="96"/>
      <c r="L162" s="89"/>
      <c r="M162" s="96"/>
      <c r="N162" s="96"/>
      <c r="O162" s="96"/>
      <c r="P162" s="96"/>
      <c r="Q162" s="96"/>
      <c r="R162" s="96"/>
      <c r="S162" s="96"/>
      <c r="T162" s="96"/>
      <c r="U162" s="89"/>
      <c r="V162" s="89"/>
      <c r="W162" s="89"/>
      <c r="X162" s="89"/>
      <c r="Y162" s="574"/>
      <c r="Z162" s="574"/>
      <c r="AA162" s="574"/>
      <c r="AB162" s="2226"/>
      <c r="AC162" s="2226"/>
      <c r="AD162" s="2226"/>
      <c r="AE162" s="96"/>
      <c r="AF162" s="89"/>
    </row>
    <row r="163" spans="1:32" ht="15.75" customHeight="1">
      <c r="A163" s="96"/>
      <c r="B163" s="96"/>
      <c r="C163" s="96"/>
      <c r="D163" s="574"/>
      <c r="E163" s="2225"/>
      <c r="F163" s="2225"/>
      <c r="G163" s="574"/>
      <c r="H163" s="574"/>
      <c r="I163" s="96"/>
      <c r="J163" s="96"/>
      <c r="K163" s="96"/>
      <c r="L163" s="89"/>
      <c r="M163" s="96"/>
      <c r="N163" s="96"/>
      <c r="O163" s="96"/>
      <c r="P163" s="96"/>
      <c r="Q163" s="96"/>
      <c r="R163" s="96"/>
      <c r="S163" s="96"/>
      <c r="T163" s="96"/>
      <c r="U163" s="89"/>
      <c r="V163" s="89"/>
      <c r="W163" s="89"/>
      <c r="X163" s="89"/>
      <c r="Y163" s="574"/>
      <c r="Z163" s="574"/>
      <c r="AA163" s="574"/>
      <c r="AB163" s="2226"/>
      <c r="AC163" s="2226"/>
      <c r="AD163" s="2226"/>
      <c r="AE163" s="96"/>
      <c r="AF163" s="89"/>
    </row>
    <row r="164" spans="1:32" ht="15.75" customHeight="1">
      <c r="A164" s="573"/>
      <c r="B164" s="96"/>
      <c r="C164" s="96"/>
      <c r="D164" s="96"/>
      <c r="E164" s="96"/>
      <c r="F164" s="96"/>
      <c r="G164" s="96"/>
      <c r="H164" s="96"/>
      <c r="I164" s="96"/>
      <c r="J164" s="96"/>
      <c r="K164" s="96"/>
      <c r="L164" s="96"/>
      <c r="M164" s="96"/>
      <c r="N164" s="96"/>
      <c r="O164" s="96"/>
      <c r="P164" s="96"/>
      <c r="Q164" s="96"/>
      <c r="R164" s="96"/>
      <c r="S164" s="96"/>
      <c r="T164" s="96"/>
      <c r="U164" s="96"/>
      <c r="V164" s="96"/>
      <c r="W164" s="96"/>
      <c r="X164" s="96"/>
      <c r="Y164" s="96"/>
      <c r="Z164" s="96"/>
      <c r="AA164" s="96"/>
      <c r="AB164" s="96"/>
      <c r="AC164" s="96"/>
      <c r="AD164" s="96"/>
      <c r="AE164" s="96"/>
      <c r="AF164" s="89"/>
    </row>
    <row r="165" spans="1:32" ht="15.75" customHeight="1">
      <c r="A165" s="573"/>
      <c r="B165" s="96"/>
      <c r="C165" s="96"/>
      <c r="D165" s="96"/>
      <c r="E165" s="96"/>
      <c r="F165" s="2224"/>
      <c r="G165" s="2224"/>
      <c r="H165" s="2224"/>
      <c r="I165" s="2224"/>
      <c r="J165" s="2224"/>
      <c r="K165" s="2224"/>
      <c r="L165" s="2224"/>
      <c r="M165" s="2224"/>
      <c r="N165" s="2224"/>
      <c r="O165" s="2224"/>
      <c r="P165" s="2224"/>
      <c r="Q165" s="2224"/>
      <c r="R165" s="2224"/>
      <c r="S165" s="2224"/>
      <c r="T165" s="2224"/>
      <c r="U165" s="2224"/>
      <c r="V165" s="2224"/>
      <c r="W165" s="2224"/>
      <c r="X165" s="2224"/>
      <c r="Y165" s="2224"/>
      <c r="Z165" s="2224"/>
      <c r="AA165" s="2224"/>
      <c r="AB165" s="2224"/>
      <c r="AC165" s="2224"/>
      <c r="AD165" s="2224"/>
      <c r="AE165" s="2224"/>
      <c r="AF165" s="89"/>
    </row>
    <row r="166" spans="1:32" ht="15.75" customHeight="1">
      <c r="A166" s="96"/>
      <c r="B166" s="96"/>
      <c r="C166" s="96"/>
      <c r="D166" s="96"/>
      <c r="E166" s="96"/>
      <c r="F166" s="2224"/>
      <c r="G166" s="2224"/>
      <c r="H166" s="2224"/>
      <c r="I166" s="2224"/>
      <c r="J166" s="2224"/>
      <c r="K166" s="2224"/>
      <c r="L166" s="2224"/>
      <c r="M166" s="2224"/>
      <c r="N166" s="2224"/>
      <c r="O166" s="2224"/>
      <c r="P166" s="2224"/>
      <c r="Q166" s="2224"/>
      <c r="R166" s="2224"/>
      <c r="S166" s="2224"/>
      <c r="T166" s="2224"/>
      <c r="U166" s="2224"/>
      <c r="V166" s="2224"/>
      <c r="W166" s="2224"/>
      <c r="X166" s="2224"/>
      <c r="Y166" s="2224"/>
      <c r="Z166" s="2224"/>
      <c r="AA166" s="2224"/>
      <c r="AB166" s="2224"/>
      <c r="AC166" s="2224"/>
      <c r="AD166" s="2224"/>
      <c r="AE166" s="2224"/>
      <c r="AF166" s="89"/>
    </row>
    <row r="167" spans="1:32" ht="15.75" customHeight="1">
      <c r="A167" s="573"/>
      <c r="B167" s="96"/>
      <c r="C167" s="96"/>
      <c r="D167" s="96"/>
      <c r="E167" s="96"/>
      <c r="F167" s="96"/>
      <c r="G167" s="96"/>
      <c r="H167" s="96"/>
      <c r="I167" s="96"/>
      <c r="J167" s="96"/>
      <c r="K167" s="96"/>
      <c r="L167" s="96"/>
      <c r="M167" s="96"/>
      <c r="N167" s="96"/>
      <c r="O167" s="96"/>
      <c r="P167" s="96"/>
      <c r="Q167" s="96"/>
      <c r="R167" s="96"/>
      <c r="S167" s="96"/>
      <c r="T167" s="96"/>
      <c r="U167" s="96"/>
      <c r="V167" s="96"/>
      <c r="W167" s="96"/>
      <c r="X167" s="96"/>
      <c r="Y167" s="96"/>
      <c r="Z167" s="96"/>
      <c r="AA167" s="96"/>
      <c r="AB167" s="96"/>
      <c r="AC167" s="96"/>
      <c r="AD167" s="96"/>
      <c r="AE167" s="96"/>
      <c r="AF167" s="89"/>
    </row>
    <row r="168" spans="1:32" ht="15.75" customHeight="1">
      <c r="A168" s="96"/>
      <c r="B168" s="96"/>
      <c r="C168" s="96"/>
      <c r="D168" s="96"/>
      <c r="E168" s="96"/>
      <c r="F168" s="2224"/>
      <c r="G168" s="2224"/>
      <c r="H168" s="2224"/>
      <c r="I168" s="2224"/>
      <c r="J168" s="2224"/>
      <c r="K168" s="2224"/>
      <c r="L168" s="2224"/>
      <c r="M168" s="2224"/>
      <c r="N168" s="2224"/>
      <c r="O168" s="2224"/>
      <c r="P168" s="2224"/>
      <c r="Q168" s="2224"/>
      <c r="R168" s="2224"/>
      <c r="S168" s="2224"/>
      <c r="T168" s="2224"/>
      <c r="U168" s="2224"/>
      <c r="V168" s="2224"/>
      <c r="W168" s="2224"/>
      <c r="X168" s="2224"/>
      <c r="Y168" s="2224"/>
      <c r="Z168" s="2224"/>
      <c r="AA168" s="2224"/>
      <c r="AB168" s="2224"/>
      <c r="AC168" s="2224"/>
      <c r="AD168" s="2224"/>
      <c r="AE168" s="2224"/>
      <c r="AF168" s="89"/>
    </row>
    <row r="169" spans="1:32" ht="15.75" customHeight="1">
      <c r="A169" s="96"/>
      <c r="B169" s="96"/>
      <c r="C169" s="96"/>
      <c r="D169" s="96"/>
      <c r="E169" s="96"/>
      <c r="F169" s="2224"/>
      <c r="G169" s="2224"/>
      <c r="H169" s="2224"/>
      <c r="I169" s="2224"/>
      <c r="J169" s="2224"/>
      <c r="K169" s="2224"/>
      <c r="L169" s="2224"/>
      <c r="M169" s="2224"/>
      <c r="N169" s="2224"/>
      <c r="O169" s="2224"/>
      <c r="P169" s="2224"/>
      <c r="Q169" s="2224"/>
      <c r="R169" s="2224"/>
      <c r="S169" s="2224"/>
      <c r="T169" s="2224"/>
      <c r="U169" s="2224"/>
      <c r="V169" s="2224"/>
      <c r="W169" s="2224"/>
      <c r="X169" s="2224"/>
      <c r="Y169" s="2224"/>
      <c r="Z169" s="2224"/>
      <c r="AA169" s="2224"/>
      <c r="AB169" s="2224"/>
      <c r="AC169" s="2224"/>
      <c r="AD169" s="2224"/>
      <c r="AE169" s="2224"/>
      <c r="AF169" s="89"/>
    </row>
    <row r="170" spans="1:32" ht="15.75" customHeight="1">
      <c r="A170" s="96"/>
      <c r="B170" s="96"/>
      <c r="C170" s="96"/>
      <c r="D170" s="96"/>
      <c r="E170" s="96"/>
      <c r="F170" s="96"/>
      <c r="G170" s="96"/>
      <c r="H170" s="96"/>
      <c r="I170" s="96"/>
      <c r="J170" s="96"/>
      <c r="K170" s="96"/>
      <c r="L170" s="96"/>
      <c r="M170" s="96"/>
      <c r="N170" s="96"/>
      <c r="O170" s="96"/>
      <c r="P170" s="96"/>
      <c r="Q170" s="96"/>
      <c r="R170" s="96"/>
      <c r="S170" s="96"/>
      <c r="T170" s="96"/>
      <c r="U170" s="96"/>
      <c r="V170" s="96"/>
      <c r="W170" s="96"/>
      <c r="X170" s="96"/>
      <c r="Y170" s="96"/>
      <c r="Z170" s="96"/>
      <c r="AA170" s="96"/>
      <c r="AB170" s="96"/>
      <c r="AC170" s="96"/>
      <c r="AD170" s="96"/>
      <c r="AE170" s="96"/>
      <c r="AF170" s="89"/>
    </row>
    <row r="171" spans="1:32" ht="15.75" customHeight="1">
      <c r="A171" s="285"/>
      <c r="B171" s="285"/>
      <c r="C171" s="285"/>
      <c r="D171" s="285"/>
      <c r="E171" s="285"/>
      <c r="F171" s="285"/>
      <c r="G171" s="285"/>
      <c r="H171" s="285"/>
      <c r="I171" s="285"/>
      <c r="J171" s="285"/>
      <c r="K171" s="285"/>
      <c r="L171" s="285"/>
      <c r="M171" s="285"/>
      <c r="N171" s="285"/>
      <c r="O171" s="285"/>
      <c r="P171" s="285"/>
      <c r="Q171" s="285"/>
      <c r="R171" s="285"/>
      <c r="S171" s="285"/>
      <c r="T171" s="285"/>
      <c r="U171" s="285"/>
      <c r="V171" s="285"/>
      <c r="W171" s="285"/>
      <c r="X171" s="285"/>
      <c r="Y171" s="285"/>
      <c r="Z171" s="285"/>
      <c r="AA171" s="285"/>
      <c r="AB171" s="285"/>
      <c r="AC171" s="285"/>
      <c r="AD171" s="285"/>
      <c r="AE171" s="285"/>
    </row>
    <row r="172" spans="1:32" ht="15.75" customHeight="1">
      <c r="A172" s="285"/>
      <c r="B172" s="285"/>
      <c r="C172" s="285"/>
      <c r="D172" s="285"/>
      <c r="E172" s="285"/>
      <c r="F172" s="285"/>
      <c r="G172" s="285"/>
      <c r="H172" s="285"/>
      <c r="I172" s="285"/>
      <c r="J172" s="285"/>
      <c r="K172" s="285"/>
      <c r="L172" s="285"/>
      <c r="M172" s="285"/>
      <c r="N172" s="285"/>
      <c r="O172" s="285"/>
      <c r="P172" s="285"/>
      <c r="Q172" s="285"/>
      <c r="R172" s="285"/>
      <c r="S172" s="285"/>
      <c r="T172" s="285"/>
      <c r="U172" s="285"/>
      <c r="V172" s="285"/>
      <c r="W172" s="285"/>
      <c r="X172" s="285"/>
      <c r="Y172" s="285"/>
      <c r="Z172" s="285"/>
      <c r="AA172" s="285"/>
      <c r="AB172" s="285"/>
      <c r="AC172" s="285"/>
      <c r="AD172" s="285"/>
      <c r="AE172" s="285"/>
    </row>
    <row r="173" spans="1:32" ht="15.75" customHeight="1">
      <c r="A173" s="285"/>
      <c r="B173" s="285"/>
      <c r="C173" s="285"/>
      <c r="D173" s="285"/>
      <c r="E173" s="285"/>
      <c r="F173" s="285"/>
      <c r="G173" s="285"/>
      <c r="H173" s="285"/>
      <c r="I173" s="285"/>
      <c r="J173" s="285"/>
      <c r="K173" s="285"/>
      <c r="L173" s="285"/>
      <c r="M173" s="285"/>
      <c r="N173" s="285"/>
      <c r="O173" s="285"/>
      <c r="P173" s="285"/>
      <c r="Q173" s="285"/>
      <c r="R173" s="285"/>
      <c r="S173" s="285"/>
      <c r="T173" s="285"/>
      <c r="U173" s="285"/>
      <c r="V173" s="285"/>
      <c r="W173" s="285"/>
      <c r="X173" s="285"/>
      <c r="Y173" s="285"/>
      <c r="Z173" s="285"/>
      <c r="AA173" s="285"/>
      <c r="AB173" s="285"/>
      <c r="AC173" s="285"/>
      <c r="AD173" s="285"/>
      <c r="AE173" s="285"/>
    </row>
    <row r="174" spans="1:32" ht="18.75" customHeight="1">
      <c r="A174" s="2227"/>
      <c r="B174" s="2227"/>
      <c r="C174" s="2227"/>
      <c r="D174" s="2227"/>
      <c r="E174" s="2227"/>
      <c r="F174" s="2227"/>
      <c r="G174" s="2227"/>
      <c r="H174" s="2227"/>
      <c r="I174" s="2227"/>
      <c r="J174" s="2227"/>
      <c r="K174" s="2227"/>
      <c r="L174" s="2227"/>
      <c r="M174" s="2227"/>
      <c r="N174" s="2227"/>
      <c r="O174" s="2227"/>
      <c r="P174" s="2227"/>
      <c r="Q174" s="2227"/>
      <c r="R174" s="2227"/>
      <c r="S174" s="2227"/>
      <c r="T174" s="2227"/>
      <c r="U174" s="2227"/>
      <c r="V174" s="2227"/>
      <c r="W174" s="2227"/>
      <c r="X174" s="2227"/>
      <c r="Y174" s="2227"/>
      <c r="Z174" s="2227"/>
      <c r="AA174" s="2227"/>
      <c r="AB174" s="2227"/>
      <c r="AC174" s="2227"/>
      <c r="AD174" s="2227"/>
      <c r="AE174" s="2227"/>
      <c r="AF174" s="89"/>
    </row>
    <row r="175" spans="1:32" ht="15.75" customHeight="1">
      <c r="A175" s="96"/>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96"/>
      <c r="AB175" s="96"/>
      <c r="AC175" s="96"/>
      <c r="AD175" s="96"/>
      <c r="AE175" s="96"/>
      <c r="AF175" s="89"/>
    </row>
    <row r="176" spans="1:32" ht="15.75" customHeight="1">
      <c r="A176" s="573"/>
      <c r="B176" s="96"/>
      <c r="C176" s="96"/>
      <c r="D176" s="96"/>
      <c r="E176" s="96"/>
      <c r="F176" s="96"/>
      <c r="G176" s="89"/>
      <c r="H176" s="96"/>
      <c r="I176" s="96"/>
      <c r="J176" s="96"/>
      <c r="K176" s="96"/>
      <c r="L176" s="96"/>
      <c r="M176" s="96"/>
      <c r="N176" s="96"/>
      <c r="O176" s="96"/>
      <c r="P176" s="96"/>
      <c r="Q176" s="96"/>
      <c r="R176" s="96"/>
      <c r="S176" s="96"/>
      <c r="T176" s="96"/>
      <c r="U176" s="96"/>
      <c r="V176" s="96"/>
      <c r="W176" s="96"/>
      <c r="X176" s="96"/>
      <c r="Y176" s="96"/>
      <c r="Z176" s="96"/>
      <c r="AA176" s="96"/>
      <c r="AB176" s="96"/>
      <c r="AC176" s="96"/>
      <c r="AD176" s="96"/>
      <c r="AE176" s="96"/>
      <c r="AF176" s="89"/>
    </row>
    <row r="177" spans="1:32" ht="15.75" customHeight="1">
      <c r="A177" s="573"/>
      <c r="B177" s="96"/>
      <c r="C177" s="96"/>
      <c r="D177" s="96"/>
      <c r="E177" s="96"/>
      <c r="F177" s="96"/>
      <c r="G177" s="89"/>
      <c r="H177" s="89"/>
      <c r="I177" s="96"/>
      <c r="J177" s="96"/>
      <c r="K177" s="96"/>
      <c r="L177" s="89"/>
      <c r="M177" s="96"/>
      <c r="N177" s="96"/>
      <c r="O177" s="96"/>
      <c r="P177" s="96"/>
      <c r="Q177" s="96"/>
      <c r="R177" s="96"/>
      <c r="S177" s="96"/>
      <c r="T177" s="96"/>
      <c r="U177" s="96"/>
      <c r="V177" s="96"/>
      <c r="W177" s="96"/>
      <c r="X177" s="96"/>
      <c r="Y177" s="96"/>
      <c r="Z177" s="96"/>
      <c r="AA177" s="96"/>
      <c r="AB177" s="96"/>
      <c r="AC177" s="96"/>
      <c r="AD177" s="96"/>
      <c r="AE177" s="96"/>
      <c r="AF177" s="89"/>
    </row>
    <row r="178" spans="1:32" ht="15.75" customHeight="1">
      <c r="A178" s="573"/>
      <c r="B178" s="96"/>
      <c r="C178" s="96"/>
      <c r="D178" s="96"/>
      <c r="E178" s="96"/>
      <c r="F178" s="96"/>
      <c r="G178" s="96"/>
      <c r="H178" s="96"/>
      <c r="I178" s="96"/>
      <c r="J178" s="2223"/>
      <c r="K178" s="2223"/>
      <c r="L178" s="2223"/>
      <c r="M178" s="2223"/>
      <c r="N178" s="577"/>
      <c r="O178" s="577"/>
      <c r="P178" s="96"/>
      <c r="Q178" s="96"/>
      <c r="R178" s="96"/>
      <c r="S178" s="96"/>
      <c r="T178" s="96"/>
      <c r="U178" s="96"/>
      <c r="V178" s="96"/>
      <c r="W178" s="96"/>
      <c r="X178" s="96"/>
      <c r="Y178" s="96"/>
      <c r="Z178" s="96"/>
      <c r="AA178" s="96"/>
      <c r="AB178" s="96"/>
      <c r="AC178" s="96"/>
      <c r="AD178" s="96"/>
      <c r="AE178" s="96"/>
      <c r="AF178" s="89"/>
    </row>
    <row r="179" spans="1:32" ht="15.75" customHeight="1">
      <c r="A179" s="573"/>
      <c r="B179" s="96"/>
      <c r="C179" s="96"/>
      <c r="D179" s="96"/>
      <c r="E179" s="96"/>
      <c r="F179" s="96"/>
      <c r="G179" s="96"/>
      <c r="H179" s="96"/>
      <c r="I179" s="96"/>
      <c r="J179" s="2223"/>
      <c r="K179" s="2223"/>
      <c r="L179" s="2223"/>
      <c r="M179" s="2223"/>
      <c r="N179" s="577"/>
      <c r="O179" s="577"/>
      <c r="P179" s="96"/>
      <c r="Q179" s="96"/>
      <c r="R179" s="96"/>
      <c r="S179" s="96"/>
      <c r="T179" s="96"/>
      <c r="U179" s="96"/>
      <c r="V179" s="96"/>
      <c r="W179" s="96"/>
      <c r="X179" s="96"/>
      <c r="Y179" s="96"/>
      <c r="Z179" s="96"/>
      <c r="AA179" s="96"/>
      <c r="AB179" s="96"/>
      <c r="AC179" s="96"/>
      <c r="AD179" s="96"/>
      <c r="AE179" s="96"/>
      <c r="AF179" s="89"/>
    </row>
    <row r="180" spans="1:32" ht="15.75" customHeight="1">
      <c r="A180" s="573"/>
      <c r="B180" s="96"/>
      <c r="C180" s="96"/>
      <c r="D180" s="96"/>
      <c r="E180" s="96"/>
      <c r="F180" s="96"/>
      <c r="G180" s="96"/>
      <c r="H180" s="96"/>
      <c r="I180" s="96"/>
      <c r="J180" s="2223"/>
      <c r="K180" s="2223"/>
      <c r="L180" s="2223"/>
      <c r="M180" s="2223"/>
      <c r="N180" s="577"/>
      <c r="O180" s="577"/>
      <c r="P180" s="96"/>
      <c r="Q180" s="96"/>
      <c r="R180" s="96"/>
      <c r="S180" s="96"/>
      <c r="T180" s="96"/>
      <c r="U180" s="96"/>
      <c r="V180" s="96"/>
      <c r="W180" s="96"/>
      <c r="X180" s="96"/>
      <c r="Y180" s="96"/>
      <c r="Z180" s="96"/>
      <c r="AA180" s="96"/>
      <c r="AB180" s="96"/>
      <c r="AC180" s="96"/>
      <c r="AD180" s="96"/>
      <c r="AE180" s="96"/>
      <c r="AF180" s="89"/>
    </row>
    <row r="181" spans="1:32" ht="15.75" customHeight="1">
      <c r="A181" s="573"/>
      <c r="B181" s="96"/>
      <c r="C181" s="96"/>
      <c r="D181" s="96"/>
      <c r="E181" s="96"/>
      <c r="F181" s="96"/>
      <c r="G181" s="96"/>
      <c r="H181" s="96"/>
      <c r="I181" s="96"/>
      <c r="J181" s="2223"/>
      <c r="K181" s="2223"/>
      <c r="L181" s="2223"/>
      <c r="M181" s="2223"/>
      <c r="N181" s="577"/>
      <c r="O181" s="577"/>
      <c r="P181" s="96"/>
      <c r="Q181" s="96"/>
      <c r="R181" s="96"/>
      <c r="S181" s="96"/>
      <c r="T181" s="96"/>
      <c r="U181" s="96"/>
      <c r="V181" s="96"/>
      <c r="W181" s="96"/>
      <c r="X181" s="96"/>
      <c r="Y181" s="96"/>
      <c r="Z181" s="96"/>
      <c r="AA181" s="96"/>
      <c r="AB181" s="96"/>
      <c r="AC181" s="96"/>
      <c r="AD181" s="96"/>
      <c r="AE181" s="96"/>
      <c r="AF181" s="89"/>
    </row>
    <row r="182" spans="1:32" ht="15.75" customHeight="1">
      <c r="A182" s="573"/>
      <c r="B182" s="96"/>
      <c r="C182" s="96"/>
      <c r="D182" s="96"/>
      <c r="E182" s="96"/>
      <c r="F182" s="96"/>
      <c r="G182" s="96"/>
      <c r="H182" s="96"/>
      <c r="I182" s="96"/>
      <c r="J182" s="96"/>
      <c r="K182" s="96"/>
      <c r="L182" s="96"/>
      <c r="M182" s="96"/>
      <c r="N182" s="96"/>
      <c r="O182" s="96"/>
      <c r="P182" s="96"/>
      <c r="Q182" s="96"/>
      <c r="R182" s="96"/>
      <c r="S182" s="96"/>
      <c r="T182" s="96"/>
      <c r="U182" s="96"/>
      <c r="V182" s="96"/>
      <c r="W182" s="96"/>
      <c r="X182" s="96"/>
      <c r="Y182" s="96"/>
      <c r="Z182" s="96"/>
      <c r="AA182" s="96"/>
      <c r="AB182" s="96"/>
      <c r="AC182" s="96"/>
      <c r="AD182" s="96"/>
      <c r="AE182" s="96"/>
      <c r="AF182" s="89"/>
    </row>
    <row r="183" spans="1:32" ht="15.75" customHeight="1">
      <c r="A183" s="96"/>
      <c r="B183" s="96"/>
      <c r="C183" s="96"/>
      <c r="D183" s="2227"/>
      <c r="E183" s="2227"/>
      <c r="F183" s="2227"/>
      <c r="G183" s="2227"/>
      <c r="H183" s="574"/>
      <c r="I183" s="2227"/>
      <c r="J183" s="2227"/>
      <c r="K183" s="2227"/>
      <c r="L183" s="2227"/>
      <c r="M183" s="2227"/>
      <c r="N183" s="2227"/>
      <c r="O183" s="2227"/>
      <c r="P183" s="2227"/>
      <c r="Q183" s="2227"/>
      <c r="R183" s="2227"/>
      <c r="S183" s="2227"/>
      <c r="T183" s="2227"/>
      <c r="U183" s="2227"/>
      <c r="V183" s="2227"/>
      <c r="W183" s="2227"/>
      <c r="X183" s="2227"/>
      <c r="Y183" s="574"/>
      <c r="Z183" s="574"/>
      <c r="AA183" s="574"/>
      <c r="AB183" s="2227"/>
      <c r="AC183" s="2227"/>
      <c r="AD183" s="2227"/>
      <c r="AE183" s="96"/>
      <c r="AF183" s="89"/>
    </row>
    <row r="184" spans="1:32" ht="15.75" customHeight="1">
      <c r="A184" s="96"/>
      <c r="B184" s="96"/>
      <c r="C184" s="96"/>
      <c r="D184" s="574"/>
      <c r="E184" s="2225"/>
      <c r="F184" s="2225"/>
      <c r="G184" s="574"/>
      <c r="H184" s="574"/>
      <c r="I184" s="96"/>
      <c r="J184" s="96"/>
      <c r="K184" s="96"/>
      <c r="L184" s="89"/>
      <c r="M184" s="96"/>
      <c r="N184" s="96"/>
      <c r="O184" s="96"/>
      <c r="P184" s="96"/>
      <c r="Q184" s="96"/>
      <c r="R184" s="96"/>
      <c r="S184" s="96"/>
      <c r="T184" s="96"/>
      <c r="U184" s="89"/>
      <c r="V184" s="89"/>
      <c r="W184" s="89"/>
      <c r="X184" s="89"/>
      <c r="Y184" s="574"/>
      <c r="Z184" s="574"/>
      <c r="AA184" s="574"/>
      <c r="AB184" s="2226"/>
      <c r="AC184" s="2226"/>
      <c r="AD184" s="2226"/>
      <c r="AE184" s="96"/>
      <c r="AF184" s="89"/>
    </row>
    <row r="185" spans="1:32" ht="15.75" customHeight="1">
      <c r="A185" s="96"/>
      <c r="B185" s="96"/>
      <c r="C185" s="96"/>
      <c r="D185" s="574"/>
      <c r="E185" s="2225"/>
      <c r="F185" s="2225"/>
      <c r="G185" s="574"/>
      <c r="H185" s="574"/>
      <c r="I185" s="96"/>
      <c r="J185" s="96"/>
      <c r="K185" s="96"/>
      <c r="L185" s="89"/>
      <c r="M185" s="96"/>
      <c r="N185" s="96"/>
      <c r="O185" s="96"/>
      <c r="P185" s="96"/>
      <c r="Q185" s="96"/>
      <c r="R185" s="96"/>
      <c r="S185" s="96"/>
      <c r="T185" s="96"/>
      <c r="U185" s="89"/>
      <c r="V185" s="89"/>
      <c r="W185" s="89"/>
      <c r="X185" s="89"/>
      <c r="Y185" s="574"/>
      <c r="Z185" s="574"/>
      <c r="AA185" s="574"/>
      <c r="AB185" s="2226"/>
      <c r="AC185" s="2226"/>
      <c r="AD185" s="2226"/>
      <c r="AE185" s="96"/>
      <c r="AF185" s="89"/>
    </row>
    <row r="186" spans="1:32" ht="15.75" customHeight="1">
      <c r="A186" s="96"/>
      <c r="B186" s="96"/>
      <c r="C186" s="96"/>
      <c r="D186" s="574"/>
      <c r="E186" s="2225"/>
      <c r="F186" s="2225"/>
      <c r="G186" s="574"/>
      <c r="H186" s="574"/>
      <c r="I186" s="96"/>
      <c r="J186" s="96"/>
      <c r="K186" s="96"/>
      <c r="L186" s="89"/>
      <c r="M186" s="96"/>
      <c r="N186" s="96"/>
      <c r="O186" s="96"/>
      <c r="P186" s="96"/>
      <c r="Q186" s="96"/>
      <c r="R186" s="96"/>
      <c r="S186" s="96"/>
      <c r="T186" s="96"/>
      <c r="U186" s="89"/>
      <c r="V186" s="89"/>
      <c r="W186" s="89"/>
      <c r="X186" s="89"/>
      <c r="Y186" s="574"/>
      <c r="Z186" s="574"/>
      <c r="AA186" s="574"/>
      <c r="AB186" s="2226"/>
      <c r="AC186" s="2226"/>
      <c r="AD186" s="2226"/>
      <c r="AE186" s="96"/>
      <c r="AF186" s="89"/>
    </row>
    <row r="187" spans="1:32" ht="15.75" customHeight="1">
      <c r="A187" s="96"/>
      <c r="B187" s="96"/>
      <c r="C187" s="96"/>
      <c r="D187" s="574"/>
      <c r="E187" s="2225"/>
      <c r="F187" s="2225"/>
      <c r="G187" s="574"/>
      <c r="H187" s="574"/>
      <c r="I187" s="96"/>
      <c r="J187" s="96"/>
      <c r="K187" s="96"/>
      <c r="L187" s="89"/>
      <c r="M187" s="96"/>
      <c r="N187" s="96"/>
      <c r="O187" s="96"/>
      <c r="P187" s="96"/>
      <c r="Q187" s="96"/>
      <c r="R187" s="96"/>
      <c r="S187" s="96"/>
      <c r="T187" s="96"/>
      <c r="U187" s="89"/>
      <c r="V187" s="89"/>
      <c r="W187" s="89"/>
      <c r="X187" s="89"/>
      <c r="Y187" s="574"/>
      <c r="Z187" s="574"/>
      <c r="AA187" s="574"/>
      <c r="AB187" s="2226"/>
      <c r="AC187" s="2226"/>
      <c r="AD187" s="2226"/>
      <c r="AE187" s="96"/>
      <c r="AF187" s="89"/>
    </row>
    <row r="188" spans="1:32" ht="15.75" customHeight="1">
      <c r="A188" s="96"/>
      <c r="B188" s="96"/>
      <c r="C188" s="96"/>
      <c r="D188" s="574"/>
      <c r="E188" s="2225"/>
      <c r="F188" s="2225"/>
      <c r="G188" s="574"/>
      <c r="H188" s="574"/>
      <c r="I188" s="96"/>
      <c r="J188" s="96"/>
      <c r="K188" s="96"/>
      <c r="L188" s="89"/>
      <c r="M188" s="96"/>
      <c r="N188" s="96"/>
      <c r="O188" s="96"/>
      <c r="P188" s="96"/>
      <c r="Q188" s="96"/>
      <c r="R188" s="96"/>
      <c r="S188" s="96"/>
      <c r="T188" s="96"/>
      <c r="U188" s="89"/>
      <c r="V188" s="89"/>
      <c r="W188" s="89"/>
      <c r="X188" s="89"/>
      <c r="Y188" s="574"/>
      <c r="Z188" s="574"/>
      <c r="AA188" s="574"/>
      <c r="AB188" s="2226"/>
      <c r="AC188" s="2226"/>
      <c r="AD188" s="2226"/>
      <c r="AE188" s="96"/>
      <c r="AF188" s="89"/>
    </row>
    <row r="189" spans="1:32" ht="15.75" customHeight="1">
      <c r="A189" s="96"/>
      <c r="B189" s="96"/>
      <c r="C189" s="96"/>
      <c r="D189" s="574"/>
      <c r="E189" s="2225"/>
      <c r="F189" s="2225"/>
      <c r="G189" s="574"/>
      <c r="H189" s="574"/>
      <c r="I189" s="96"/>
      <c r="J189" s="96"/>
      <c r="K189" s="96"/>
      <c r="L189" s="89"/>
      <c r="M189" s="96"/>
      <c r="N189" s="96"/>
      <c r="O189" s="96"/>
      <c r="P189" s="96"/>
      <c r="Q189" s="96"/>
      <c r="R189" s="96"/>
      <c r="S189" s="96"/>
      <c r="T189" s="96"/>
      <c r="U189" s="89"/>
      <c r="V189" s="89"/>
      <c r="W189" s="89"/>
      <c r="X189" s="89"/>
      <c r="Y189" s="574"/>
      <c r="Z189" s="574"/>
      <c r="AA189" s="574"/>
      <c r="AB189" s="2226"/>
      <c r="AC189" s="2226"/>
      <c r="AD189" s="2226"/>
      <c r="AE189" s="96"/>
      <c r="AF189" s="89"/>
    </row>
    <row r="190" spans="1:32" ht="15.75" customHeight="1">
      <c r="A190" s="573"/>
      <c r="B190" s="96"/>
      <c r="C190" s="96"/>
      <c r="D190" s="96"/>
      <c r="E190" s="96"/>
      <c r="F190" s="96"/>
      <c r="G190" s="96"/>
      <c r="H190" s="96"/>
      <c r="I190" s="96"/>
      <c r="J190" s="96"/>
      <c r="K190" s="96"/>
      <c r="L190" s="96"/>
      <c r="M190" s="96"/>
      <c r="N190" s="96"/>
      <c r="O190" s="96"/>
      <c r="P190" s="96"/>
      <c r="Q190" s="96"/>
      <c r="R190" s="96"/>
      <c r="S190" s="96"/>
      <c r="T190" s="96"/>
      <c r="U190" s="96"/>
      <c r="V190" s="96"/>
      <c r="W190" s="96"/>
      <c r="X190" s="96"/>
      <c r="Y190" s="96"/>
      <c r="Z190" s="96"/>
      <c r="AA190" s="96"/>
      <c r="AB190" s="96"/>
      <c r="AC190" s="96"/>
      <c r="AD190" s="96"/>
      <c r="AE190" s="96"/>
      <c r="AF190" s="89"/>
    </row>
    <row r="191" spans="1:32" ht="15.75" customHeight="1">
      <c r="A191" s="573"/>
      <c r="B191" s="96"/>
      <c r="C191" s="96"/>
      <c r="D191" s="96"/>
      <c r="E191" s="96"/>
      <c r="F191" s="2224"/>
      <c r="G191" s="2224"/>
      <c r="H191" s="2224"/>
      <c r="I191" s="2224"/>
      <c r="J191" s="2224"/>
      <c r="K191" s="2224"/>
      <c r="L191" s="2224"/>
      <c r="M191" s="2224"/>
      <c r="N191" s="2224"/>
      <c r="O191" s="2224"/>
      <c r="P191" s="2224"/>
      <c r="Q191" s="2224"/>
      <c r="R191" s="2224"/>
      <c r="S191" s="2224"/>
      <c r="T191" s="2224"/>
      <c r="U191" s="2224"/>
      <c r="V191" s="2224"/>
      <c r="W191" s="2224"/>
      <c r="X191" s="2224"/>
      <c r="Y191" s="2224"/>
      <c r="Z191" s="2224"/>
      <c r="AA191" s="2224"/>
      <c r="AB191" s="2224"/>
      <c r="AC191" s="2224"/>
      <c r="AD191" s="2224"/>
      <c r="AE191" s="2224"/>
      <c r="AF191" s="89"/>
    </row>
    <row r="192" spans="1:32" ht="15.75" customHeight="1">
      <c r="A192" s="96"/>
      <c r="B192" s="96"/>
      <c r="C192" s="96"/>
      <c r="D192" s="96"/>
      <c r="E192" s="96"/>
      <c r="F192" s="2224"/>
      <c r="G192" s="2224"/>
      <c r="H192" s="2224"/>
      <c r="I192" s="2224"/>
      <c r="J192" s="2224"/>
      <c r="K192" s="2224"/>
      <c r="L192" s="2224"/>
      <c r="M192" s="2224"/>
      <c r="N192" s="2224"/>
      <c r="O192" s="2224"/>
      <c r="P192" s="2224"/>
      <c r="Q192" s="2224"/>
      <c r="R192" s="2224"/>
      <c r="S192" s="2224"/>
      <c r="T192" s="2224"/>
      <c r="U192" s="2224"/>
      <c r="V192" s="2224"/>
      <c r="W192" s="2224"/>
      <c r="X192" s="2224"/>
      <c r="Y192" s="2224"/>
      <c r="Z192" s="2224"/>
      <c r="AA192" s="2224"/>
      <c r="AB192" s="2224"/>
      <c r="AC192" s="2224"/>
      <c r="AD192" s="2224"/>
      <c r="AE192" s="2224"/>
      <c r="AF192" s="89"/>
    </row>
    <row r="193" spans="1:32" ht="15.75" customHeight="1">
      <c r="A193" s="573"/>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96"/>
      <c r="AB193" s="96"/>
      <c r="AC193" s="96"/>
      <c r="AD193" s="96"/>
      <c r="AE193" s="96"/>
      <c r="AF193" s="89"/>
    </row>
    <row r="194" spans="1:32" ht="15.75" customHeight="1">
      <c r="A194" s="96"/>
      <c r="B194" s="96"/>
      <c r="C194" s="96"/>
      <c r="D194" s="96"/>
      <c r="E194" s="96"/>
      <c r="F194" s="2224"/>
      <c r="G194" s="2224"/>
      <c r="H194" s="2224"/>
      <c r="I194" s="2224"/>
      <c r="J194" s="2224"/>
      <c r="K194" s="2224"/>
      <c r="L194" s="2224"/>
      <c r="M194" s="2224"/>
      <c r="N194" s="2224"/>
      <c r="O194" s="2224"/>
      <c r="P194" s="2224"/>
      <c r="Q194" s="2224"/>
      <c r="R194" s="2224"/>
      <c r="S194" s="2224"/>
      <c r="T194" s="2224"/>
      <c r="U194" s="2224"/>
      <c r="V194" s="2224"/>
      <c r="W194" s="2224"/>
      <c r="X194" s="2224"/>
      <c r="Y194" s="2224"/>
      <c r="Z194" s="2224"/>
      <c r="AA194" s="2224"/>
      <c r="AB194" s="2224"/>
      <c r="AC194" s="2224"/>
      <c r="AD194" s="2224"/>
      <c r="AE194" s="2224"/>
      <c r="AF194" s="89"/>
    </row>
    <row r="195" spans="1:32" ht="15.75" customHeight="1">
      <c r="A195" s="96"/>
      <c r="B195" s="96"/>
      <c r="C195" s="96"/>
      <c r="D195" s="96"/>
      <c r="E195" s="96"/>
      <c r="F195" s="2224"/>
      <c r="G195" s="2224"/>
      <c r="H195" s="2224"/>
      <c r="I195" s="2224"/>
      <c r="J195" s="2224"/>
      <c r="K195" s="2224"/>
      <c r="L195" s="2224"/>
      <c r="M195" s="2224"/>
      <c r="N195" s="2224"/>
      <c r="O195" s="2224"/>
      <c r="P195" s="2224"/>
      <c r="Q195" s="2224"/>
      <c r="R195" s="2224"/>
      <c r="S195" s="2224"/>
      <c r="T195" s="2224"/>
      <c r="U195" s="2224"/>
      <c r="V195" s="2224"/>
      <c r="W195" s="2224"/>
      <c r="X195" s="2224"/>
      <c r="Y195" s="2224"/>
      <c r="Z195" s="2224"/>
      <c r="AA195" s="2224"/>
      <c r="AB195" s="2224"/>
      <c r="AC195" s="2224"/>
      <c r="AD195" s="2224"/>
      <c r="AE195" s="2224"/>
      <c r="AF195" s="89"/>
    </row>
    <row r="196" spans="1:32" ht="15.75" customHeight="1">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96"/>
      <c r="AB196" s="96"/>
      <c r="AC196" s="96"/>
      <c r="AD196" s="96"/>
      <c r="AE196" s="96"/>
      <c r="AF196" s="89"/>
    </row>
    <row r="202" spans="1:32" ht="18.75" customHeight="1">
      <c r="A202" s="2227"/>
      <c r="B202" s="2227"/>
      <c r="C202" s="2227"/>
      <c r="D202" s="2227"/>
      <c r="E202" s="2227"/>
      <c r="F202" s="2227"/>
      <c r="G202" s="2227"/>
      <c r="H202" s="2227"/>
      <c r="I202" s="2227"/>
      <c r="J202" s="2227"/>
      <c r="K202" s="2227"/>
      <c r="L202" s="2227"/>
      <c r="M202" s="2227"/>
      <c r="N202" s="2227"/>
      <c r="O202" s="2227"/>
      <c r="P202" s="2227"/>
      <c r="Q202" s="2227"/>
      <c r="R202" s="2227"/>
      <c r="S202" s="2227"/>
      <c r="T202" s="2227"/>
      <c r="U202" s="2227"/>
      <c r="V202" s="2227"/>
      <c r="W202" s="2227"/>
      <c r="X202" s="2227"/>
      <c r="Y202" s="2227"/>
      <c r="Z202" s="2227"/>
      <c r="AA202" s="2227"/>
      <c r="AB202" s="2227"/>
      <c r="AC202" s="2227"/>
      <c r="AD202" s="2227"/>
      <c r="AE202" s="2227"/>
      <c r="AF202" s="89"/>
    </row>
    <row r="203" spans="1:32" ht="15.75" customHeight="1">
      <c r="A203" s="96"/>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96"/>
      <c r="AC203" s="96"/>
      <c r="AD203" s="96"/>
      <c r="AE203" s="96"/>
      <c r="AF203" s="89"/>
    </row>
    <row r="204" spans="1:32" ht="15.75" customHeight="1">
      <c r="A204" s="573"/>
      <c r="B204" s="96"/>
      <c r="C204" s="96"/>
      <c r="D204" s="96"/>
      <c r="E204" s="96"/>
      <c r="F204" s="96"/>
      <c r="G204" s="89"/>
      <c r="H204" s="96"/>
      <c r="I204" s="96"/>
      <c r="J204" s="96"/>
      <c r="K204" s="96"/>
      <c r="L204" s="96"/>
      <c r="M204" s="96"/>
      <c r="N204" s="96"/>
      <c r="O204" s="96"/>
      <c r="P204" s="96"/>
      <c r="Q204" s="96"/>
      <c r="R204" s="96"/>
      <c r="S204" s="96"/>
      <c r="T204" s="96"/>
      <c r="U204" s="96"/>
      <c r="V204" s="96"/>
      <c r="W204" s="96"/>
      <c r="X204" s="96"/>
      <c r="Y204" s="96"/>
      <c r="Z204" s="96"/>
      <c r="AA204" s="96"/>
      <c r="AB204" s="96"/>
      <c r="AC204" s="96"/>
      <c r="AD204" s="96"/>
      <c r="AE204" s="96"/>
      <c r="AF204" s="89"/>
    </row>
    <row r="205" spans="1:32" ht="15.75" customHeight="1">
      <c r="A205" s="573"/>
      <c r="B205" s="96"/>
      <c r="C205" s="96"/>
      <c r="D205" s="96"/>
      <c r="E205" s="96"/>
      <c r="F205" s="96"/>
      <c r="G205" s="89"/>
      <c r="H205" s="89"/>
      <c r="I205" s="96"/>
      <c r="J205" s="96"/>
      <c r="K205" s="96"/>
      <c r="L205" s="89"/>
      <c r="M205" s="96"/>
      <c r="N205" s="96"/>
      <c r="O205" s="96"/>
      <c r="P205" s="96"/>
      <c r="Q205" s="96"/>
      <c r="R205" s="96"/>
      <c r="S205" s="96"/>
      <c r="T205" s="96"/>
      <c r="U205" s="96"/>
      <c r="V205" s="96"/>
      <c r="W205" s="96"/>
      <c r="X205" s="96"/>
      <c r="Y205" s="96"/>
      <c r="Z205" s="96"/>
      <c r="AA205" s="96"/>
      <c r="AB205" s="96"/>
      <c r="AC205" s="96"/>
      <c r="AD205" s="96"/>
      <c r="AE205" s="96"/>
      <c r="AF205" s="89"/>
    </row>
    <row r="206" spans="1:32" ht="15.75" customHeight="1">
      <c r="A206" s="573"/>
      <c r="B206" s="96"/>
      <c r="C206" s="96"/>
      <c r="D206" s="96"/>
      <c r="E206" s="96"/>
      <c r="F206" s="96"/>
      <c r="G206" s="96"/>
      <c r="H206" s="96"/>
      <c r="I206" s="96"/>
      <c r="J206" s="2223"/>
      <c r="K206" s="2223"/>
      <c r="L206" s="2223"/>
      <c r="M206" s="2223"/>
      <c r="N206" s="577"/>
      <c r="O206" s="577"/>
      <c r="P206" s="96"/>
      <c r="Q206" s="96"/>
      <c r="R206" s="96"/>
      <c r="S206" s="96"/>
      <c r="T206" s="96"/>
      <c r="U206" s="96"/>
      <c r="V206" s="96"/>
      <c r="W206" s="96"/>
      <c r="X206" s="96"/>
      <c r="Y206" s="96"/>
      <c r="Z206" s="96"/>
      <c r="AA206" s="96"/>
      <c r="AB206" s="96"/>
      <c r="AC206" s="96"/>
      <c r="AD206" s="96"/>
      <c r="AE206" s="96"/>
      <c r="AF206" s="89"/>
    </row>
    <row r="207" spans="1:32" ht="15.75" customHeight="1">
      <c r="A207" s="573"/>
      <c r="B207" s="96"/>
      <c r="C207" s="96"/>
      <c r="D207" s="96"/>
      <c r="E207" s="96"/>
      <c r="F207" s="96"/>
      <c r="G207" s="96"/>
      <c r="H207" s="96"/>
      <c r="I207" s="96"/>
      <c r="J207" s="2223"/>
      <c r="K207" s="2223"/>
      <c r="L207" s="2223"/>
      <c r="M207" s="2223"/>
      <c r="N207" s="577"/>
      <c r="O207" s="577"/>
      <c r="P207" s="96"/>
      <c r="Q207" s="96"/>
      <c r="R207" s="96"/>
      <c r="S207" s="96"/>
      <c r="T207" s="96"/>
      <c r="U207" s="96"/>
      <c r="V207" s="96"/>
      <c r="W207" s="96"/>
      <c r="X207" s="96"/>
      <c r="Y207" s="96"/>
      <c r="Z207" s="96"/>
      <c r="AA207" s="96"/>
      <c r="AB207" s="96"/>
      <c r="AC207" s="96"/>
      <c r="AD207" s="96"/>
      <c r="AE207" s="96"/>
      <c r="AF207" s="89"/>
    </row>
    <row r="208" spans="1:32" ht="15.75" customHeight="1">
      <c r="A208" s="573"/>
      <c r="B208" s="96"/>
      <c r="C208" s="96"/>
      <c r="D208" s="96"/>
      <c r="E208" s="96"/>
      <c r="F208" s="96"/>
      <c r="G208" s="96"/>
      <c r="H208" s="96"/>
      <c r="I208" s="96"/>
      <c r="J208" s="2223"/>
      <c r="K208" s="2223"/>
      <c r="L208" s="2223"/>
      <c r="M208" s="2223"/>
      <c r="N208" s="577"/>
      <c r="O208" s="577"/>
      <c r="P208" s="96"/>
      <c r="Q208" s="96"/>
      <c r="R208" s="96"/>
      <c r="S208" s="96"/>
      <c r="T208" s="96"/>
      <c r="U208" s="96"/>
      <c r="V208" s="96"/>
      <c r="W208" s="96"/>
      <c r="X208" s="96"/>
      <c r="Y208" s="96"/>
      <c r="Z208" s="96"/>
      <c r="AA208" s="96"/>
      <c r="AB208" s="96"/>
      <c r="AC208" s="96"/>
      <c r="AD208" s="96"/>
      <c r="AE208" s="96"/>
      <c r="AF208" s="89"/>
    </row>
    <row r="209" spans="1:32" ht="15.75" customHeight="1">
      <c r="A209" s="573"/>
      <c r="B209" s="96"/>
      <c r="C209" s="96"/>
      <c r="D209" s="96"/>
      <c r="E209" s="96"/>
      <c r="F209" s="96"/>
      <c r="G209" s="96"/>
      <c r="H209" s="96"/>
      <c r="I209" s="96"/>
      <c r="J209" s="2223"/>
      <c r="K209" s="2223"/>
      <c r="L209" s="2223"/>
      <c r="M209" s="2223"/>
      <c r="N209" s="577"/>
      <c r="O209" s="577"/>
      <c r="P209" s="96"/>
      <c r="Q209" s="96"/>
      <c r="R209" s="96"/>
      <c r="S209" s="96"/>
      <c r="T209" s="96"/>
      <c r="U209" s="96"/>
      <c r="V209" s="96"/>
      <c r="W209" s="96"/>
      <c r="X209" s="96"/>
      <c r="Y209" s="96"/>
      <c r="Z209" s="96"/>
      <c r="AA209" s="96"/>
      <c r="AB209" s="96"/>
      <c r="AC209" s="96"/>
      <c r="AD209" s="96"/>
      <c r="AE209" s="96"/>
      <c r="AF209" s="89"/>
    </row>
    <row r="210" spans="1:32" ht="15.75" customHeight="1">
      <c r="A210" s="573"/>
      <c r="B210" s="96"/>
      <c r="C210" s="96"/>
      <c r="D210" s="96"/>
      <c r="E210" s="96"/>
      <c r="F210" s="96"/>
      <c r="G210" s="96"/>
      <c r="H210" s="96"/>
      <c r="I210" s="96"/>
      <c r="J210" s="96"/>
      <c r="K210" s="96"/>
      <c r="L210" s="96"/>
      <c r="M210" s="96"/>
      <c r="N210" s="96"/>
      <c r="O210" s="96"/>
      <c r="P210" s="96"/>
      <c r="Q210" s="96"/>
      <c r="R210" s="96"/>
      <c r="S210" s="96"/>
      <c r="T210" s="96"/>
      <c r="U210" s="96"/>
      <c r="V210" s="96"/>
      <c r="W210" s="96"/>
      <c r="X210" s="96"/>
      <c r="Y210" s="96"/>
      <c r="Z210" s="96"/>
      <c r="AA210" s="96"/>
      <c r="AB210" s="96"/>
      <c r="AC210" s="96"/>
      <c r="AD210" s="96"/>
      <c r="AE210" s="96"/>
      <c r="AF210" s="89"/>
    </row>
    <row r="211" spans="1:32" ht="15.75" customHeight="1">
      <c r="A211" s="96"/>
      <c r="B211" s="96"/>
      <c r="C211" s="96"/>
      <c r="D211" s="2227"/>
      <c r="E211" s="2227"/>
      <c r="F211" s="2227"/>
      <c r="G211" s="2227"/>
      <c r="H211" s="574"/>
      <c r="I211" s="2227"/>
      <c r="J211" s="2227"/>
      <c r="K211" s="2227"/>
      <c r="L211" s="2227"/>
      <c r="M211" s="2227"/>
      <c r="N211" s="2227"/>
      <c r="O211" s="2227"/>
      <c r="P211" s="2227"/>
      <c r="Q211" s="2227"/>
      <c r="R211" s="2227"/>
      <c r="S211" s="2227"/>
      <c r="T211" s="2227"/>
      <c r="U211" s="2227"/>
      <c r="V211" s="2227"/>
      <c r="W211" s="2227"/>
      <c r="X211" s="2227"/>
      <c r="Y211" s="574"/>
      <c r="Z211" s="574"/>
      <c r="AA211" s="574"/>
      <c r="AB211" s="2227"/>
      <c r="AC211" s="2227"/>
      <c r="AD211" s="2227"/>
      <c r="AE211" s="96"/>
      <c r="AF211" s="89"/>
    </row>
    <row r="212" spans="1:32" ht="15.75" customHeight="1">
      <c r="A212" s="96"/>
      <c r="B212" s="96"/>
      <c r="C212" s="96"/>
      <c r="D212" s="574"/>
      <c r="E212" s="2225"/>
      <c r="F212" s="2225"/>
      <c r="G212" s="574"/>
      <c r="H212" s="574"/>
      <c r="I212" s="96"/>
      <c r="J212" s="96"/>
      <c r="K212" s="96"/>
      <c r="L212" s="89"/>
      <c r="M212" s="96"/>
      <c r="N212" s="96"/>
      <c r="O212" s="96"/>
      <c r="P212" s="96"/>
      <c r="Q212" s="96"/>
      <c r="R212" s="96"/>
      <c r="S212" s="96"/>
      <c r="T212" s="96"/>
      <c r="U212" s="89"/>
      <c r="V212" s="89"/>
      <c r="W212" s="89"/>
      <c r="X212" s="89"/>
      <c r="Y212" s="574"/>
      <c r="Z212" s="574"/>
      <c r="AA212" s="574"/>
      <c r="AB212" s="2226"/>
      <c r="AC212" s="2226"/>
      <c r="AD212" s="2226"/>
      <c r="AE212" s="96"/>
      <c r="AF212" s="89"/>
    </row>
    <row r="213" spans="1:32" ht="15.75" customHeight="1">
      <c r="A213" s="96"/>
      <c r="B213" s="96"/>
      <c r="C213" s="96"/>
      <c r="D213" s="574"/>
      <c r="E213" s="2225"/>
      <c r="F213" s="2225"/>
      <c r="G213" s="574"/>
      <c r="H213" s="574"/>
      <c r="I213" s="96"/>
      <c r="J213" s="96"/>
      <c r="K213" s="96"/>
      <c r="L213" s="89"/>
      <c r="M213" s="96"/>
      <c r="N213" s="96"/>
      <c r="O213" s="96"/>
      <c r="P213" s="96"/>
      <c r="Q213" s="96"/>
      <c r="R213" s="96"/>
      <c r="S213" s="96"/>
      <c r="T213" s="96"/>
      <c r="U213" s="89"/>
      <c r="V213" s="89"/>
      <c r="W213" s="89"/>
      <c r="X213" s="89"/>
      <c r="Y213" s="574"/>
      <c r="Z213" s="574"/>
      <c r="AA213" s="574"/>
      <c r="AB213" s="2226"/>
      <c r="AC213" s="2226"/>
      <c r="AD213" s="2226"/>
      <c r="AE213" s="96"/>
      <c r="AF213" s="89"/>
    </row>
    <row r="214" spans="1:32" ht="15.75" customHeight="1">
      <c r="A214" s="96"/>
      <c r="B214" s="96"/>
      <c r="C214" s="96"/>
      <c r="D214" s="574"/>
      <c r="E214" s="2225"/>
      <c r="F214" s="2225"/>
      <c r="G214" s="574"/>
      <c r="H214" s="574"/>
      <c r="I214" s="96"/>
      <c r="J214" s="96"/>
      <c r="K214" s="96"/>
      <c r="L214" s="89"/>
      <c r="M214" s="96"/>
      <c r="N214" s="96"/>
      <c r="O214" s="96"/>
      <c r="P214" s="96"/>
      <c r="Q214" s="96"/>
      <c r="R214" s="96"/>
      <c r="S214" s="96"/>
      <c r="T214" s="96"/>
      <c r="U214" s="89"/>
      <c r="V214" s="89"/>
      <c r="W214" s="89"/>
      <c r="X214" s="89"/>
      <c r="Y214" s="574"/>
      <c r="Z214" s="574"/>
      <c r="AA214" s="574"/>
      <c r="AB214" s="2226"/>
      <c r="AC214" s="2226"/>
      <c r="AD214" s="2226"/>
      <c r="AE214" s="96"/>
      <c r="AF214" s="89"/>
    </row>
    <row r="215" spans="1:32" ht="15.75" customHeight="1">
      <c r="A215" s="96"/>
      <c r="B215" s="96"/>
      <c r="C215" s="96"/>
      <c r="D215" s="574"/>
      <c r="E215" s="2225"/>
      <c r="F215" s="2225"/>
      <c r="G215" s="574"/>
      <c r="H215" s="574"/>
      <c r="I215" s="96"/>
      <c r="J215" s="96"/>
      <c r="K215" s="96"/>
      <c r="L215" s="89"/>
      <c r="M215" s="96"/>
      <c r="N215" s="96"/>
      <c r="O215" s="96"/>
      <c r="P215" s="96"/>
      <c r="Q215" s="96"/>
      <c r="R215" s="96"/>
      <c r="S215" s="96"/>
      <c r="T215" s="96"/>
      <c r="U215" s="89"/>
      <c r="V215" s="89"/>
      <c r="W215" s="89"/>
      <c r="X215" s="89"/>
      <c r="Y215" s="574"/>
      <c r="Z215" s="574"/>
      <c r="AA215" s="574"/>
      <c r="AB215" s="2226"/>
      <c r="AC215" s="2226"/>
      <c r="AD215" s="2226"/>
      <c r="AE215" s="96"/>
      <c r="AF215" s="89"/>
    </row>
    <row r="216" spans="1:32" ht="15.75" customHeight="1">
      <c r="A216" s="96"/>
      <c r="B216" s="96"/>
      <c r="C216" s="96"/>
      <c r="D216" s="574"/>
      <c r="E216" s="2225"/>
      <c r="F216" s="2225"/>
      <c r="G216" s="574"/>
      <c r="H216" s="574"/>
      <c r="I216" s="96"/>
      <c r="J216" s="96"/>
      <c r="K216" s="96"/>
      <c r="L216" s="89"/>
      <c r="M216" s="96"/>
      <c r="N216" s="96"/>
      <c r="O216" s="96"/>
      <c r="P216" s="96"/>
      <c r="Q216" s="96"/>
      <c r="R216" s="96"/>
      <c r="S216" s="96"/>
      <c r="T216" s="96"/>
      <c r="U216" s="89"/>
      <c r="V216" s="89"/>
      <c r="W216" s="89"/>
      <c r="X216" s="89"/>
      <c r="Y216" s="574"/>
      <c r="Z216" s="574"/>
      <c r="AA216" s="574"/>
      <c r="AB216" s="2226"/>
      <c r="AC216" s="2226"/>
      <c r="AD216" s="2226"/>
      <c r="AE216" s="96"/>
      <c r="AF216" s="89"/>
    </row>
    <row r="217" spans="1:32" ht="15.75" customHeight="1">
      <c r="A217" s="96"/>
      <c r="B217" s="96"/>
      <c r="C217" s="96"/>
      <c r="D217" s="574"/>
      <c r="E217" s="2225"/>
      <c r="F217" s="2225"/>
      <c r="G217" s="574"/>
      <c r="H217" s="574"/>
      <c r="I217" s="96"/>
      <c r="J217" s="96"/>
      <c r="K217" s="96"/>
      <c r="L217" s="89"/>
      <c r="M217" s="96"/>
      <c r="N217" s="96"/>
      <c r="O217" s="96"/>
      <c r="P217" s="96"/>
      <c r="Q217" s="96"/>
      <c r="R217" s="96"/>
      <c r="S217" s="96"/>
      <c r="T217" s="96"/>
      <c r="U217" s="89"/>
      <c r="V217" s="89"/>
      <c r="W217" s="89"/>
      <c r="X217" s="89"/>
      <c r="Y217" s="574"/>
      <c r="Z217" s="574"/>
      <c r="AA217" s="574"/>
      <c r="AB217" s="2226"/>
      <c r="AC217" s="2226"/>
      <c r="AD217" s="2226"/>
      <c r="AE217" s="96"/>
      <c r="AF217" s="89"/>
    </row>
    <row r="218" spans="1:32" ht="15.75" customHeight="1">
      <c r="A218" s="573"/>
      <c r="B218" s="96"/>
      <c r="C218" s="96"/>
      <c r="D218" s="96"/>
      <c r="E218" s="96"/>
      <c r="F218" s="96"/>
      <c r="G218" s="96"/>
      <c r="H218" s="96"/>
      <c r="I218" s="96"/>
      <c r="J218" s="96"/>
      <c r="K218" s="96"/>
      <c r="L218" s="96"/>
      <c r="M218" s="96"/>
      <c r="N218" s="96"/>
      <c r="O218" s="96"/>
      <c r="P218" s="96"/>
      <c r="Q218" s="96"/>
      <c r="R218" s="96"/>
      <c r="S218" s="96"/>
      <c r="T218" s="96"/>
      <c r="U218" s="96"/>
      <c r="V218" s="96"/>
      <c r="W218" s="96"/>
      <c r="X218" s="96"/>
      <c r="Y218" s="96"/>
      <c r="Z218" s="96"/>
      <c r="AA218" s="96"/>
      <c r="AB218" s="96"/>
      <c r="AC218" s="96"/>
      <c r="AD218" s="96"/>
      <c r="AE218" s="96"/>
      <c r="AF218" s="89"/>
    </row>
    <row r="219" spans="1:32" ht="15.75" customHeight="1">
      <c r="A219" s="573"/>
      <c r="B219" s="96"/>
      <c r="C219" s="96"/>
      <c r="D219" s="96"/>
      <c r="E219" s="96"/>
      <c r="F219" s="2224"/>
      <c r="G219" s="2224"/>
      <c r="H219" s="2224"/>
      <c r="I219" s="2224"/>
      <c r="J219" s="2224"/>
      <c r="K219" s="2224"/>
      <c r="L219" s="2224"/>
      <c r="M219" s="2224"/>
      <c r="N219" s="2224"/>
      <c r="O219" s="2224"/>
      <c r="P219" s="2224"/>
      <c r="Q219" s="2224"/>
      <c r="R219" s="2224"/>
      <c r="S219" s="2224"/>
      <c r="T219" s="2224"/>
      <c r="U219" s="2224"/>
      <c r="V219" s="2224"/>
      <c r="W219" s="2224"/>
      <c r="X219" s="2224"/>
      <c r="Y219" s="2224"/>
      <c r="Z219" s="2224"/>
      <c r="AA219" s="2224"/>
      <c r="AB219" s="2224"/>
      <c r="AC219" s="2224"/>
      <c r="AD219" s="2224"/>
      <c r="AE219" s="2224"/>
      <c r="AF219" s="89"/>
    </row>
    <row r="220" spans="1:32" ht="15.75" customHeight="1">
      <c r="A220" s="96"/>
      <c r="B220" s="96"/>
      <c r="C220" s="96"/>
      <c r="D220" s="96"/>
      <c r="E220" s="96"/>
      <c r="F220" s="2224"/>
      <c r="G220" s="2224"/>
      <c r="H220" s="2224"/>
      <c r="I220" s="2224"/>
      <c r="J220" s="2224"/>
      <c r="K220" s="2224"/>
      <c r="L220" s="2224"/>
      <c r="M220" s="2224"/>
      <c r="N220" s="2224"/>
      <c r="O220" s="2224"/>
      <c r="P220" s="2224"/>
      <c r="Q220" s="2224"/>
      <c r="R220" s="2224"/>
      <c r="S220" s="2224"/>
      <c r="T220" s="2224"/>
      <c r="U220" s="2224"/>
      <c r="V220" s="2224"/>
      <c r="W220" s="2224"/>
      <c r="X220" s="2224"/>
      <c r="Y220" s="2224"/>
      <c r="Z220" s="2224"/>
      <c r="AA220" s="2224"/>
      <c r="AB220" s="2224"/>
      <c r="AC220" s="2224"/>
      <c r="AD220" s="2224"/>
      <c r="AE220" s="2224"/>
      <c r="AF220" s="89"/>
    </row>
    <row r="221" spans="1:32" ht="15.75" customHeight="1">
      <c r="A221" s="573"/>
      <c r="B221" s="96"/>
      <c r="C221" s="96"/>
      <c r="D221" s="96"/>
      <c r="E221" s="96"/>
      <c r="F221" s="96"/>
      <c r="G221" s="96"/>
      <c r="H221" s="96"/>
      <c r="I221" s="96"/>
      <c r="J221" s="96"/>
      <c r="K221" s="96"/>
      <c r="L221" s="96"/>
      <c r="M221" s="96"/>
      <c r="N221" s="96"/>
      <c r="O221" s="96"/>
      <c r="P221" s="96"/>
      <c r="Q221" s="96"/>
      <c r="R221" s="96"/>
      <c r="S221" s="96"/>
      <c r="T221" s="96"/>
      <c r="U221" s="96"/>
      <c r="V221" s="96"/>
      <c r="W221" s="96"/>
      <c r="X221" s="96"/>
      <c r="Y221" s="96"/>
      <c r="Z221" s="96"/>
      <c r="AA221" s="96"/>
      <c r="AB221" s="96"/>
      <c r="AC221" s="96"/>
      <c r="AD221" s="96"/>
      <c r="AE221" s="96"/>
      <c r="AF221" s="89"/>
    </row>
    <row r="222" spans="1:32" ht="15.75" customHeight="1">
      <c r="A222" s="96"/>
      <c r="B222" s="96"/>
      <c r="C222" s="96"/>
      <c r="D222" s="96"/>
      <c r="E222" s="96"/>
      <c r="F222" s="2224"/>
      <c r="G222" s="2224"/>
      <c r="H222" s="2224"/>
      <c r="I222" s="2224"/>
      <c r="J222" s="2224"/>
      <c r="K222" s="2224"/>
      <c r="L222" s="2224"/>
      <c r="M222" s="2224"/>
      <c r="N222" s="2224"/>
      <c r="O222" s="2224"/>
      <c r="P222" s="2224"/>
      <c r="Q222" s="2224"/>
      <c r="R222" s="2224"/>
      <c r="S222" s="2224"/>
      <c r="T222" s="2224"/>
      <c r="U222" s="2224"/>
      <c r="V222" s="2224"/>
      <c r="W222" s="2224"/>
      <c r="X222" s="2224"/>
      <c r="Y222" s="2224"/>
      <c r="Z222" s="2224"/>
      <c r="AA222" s="2224"/>
      <c r="AB222" s="2224"/>
      <c r="AC222" s="2224"/>
      <c r="AD222" s="2224"/>
      <c r="AE222" s="2224"/>
      <c r="AF222" s="89"/>
    </row>
    <row r="223" spans="1:32" ht="15.75" customHeight="1">
      <c r="A223" s="96"/>
      <c r="B223" s="96"/>
      <c r="C223" s="96"/>
      <c r="D223" s="96"/>
      <c r="E223" s="96"/>
      <c r="F223" s="2224"/>
      <c r="G223" s="2224"/>
      <c r="H223" s="2224"/>
      <c r="I223" s="2224"/>
      <c r="J223" s="2224"/>
      <c r="K223" s="2224"/>
      <c r="L223" s="2224"/>
      <c r="M223" s="2224"/>
      <c r="N223" s="2224"/>
      <c r="O223" s="2224"/>
      <c r="P223" s="2224"/>
      <c r="Q223" s="2224"/>
      <c r="R223" s="2224"/>
      <c r="S223" s="2224"/>
      <c r="T223" s="2224"/>
      <c r="U223" s="2224"/>
      <c r="V223" s="2224"/>
      <c r="W223" s="2224"/>
      <c r="X223" s="2224"/>
      <c r="Y223" s="2224"/>
      <c r="Z223" s="2224"/>
      <c r="AA223" s="2224"/>
      <c r="AB223" s="2224"/>
      <c r="AC223" s="2224"/>
      <c r="AD223" s="2224"/>
      <c r="AE223" s="2224"/>
      <c r="AF223" s="89"/>
    </row>
    <row r="224" spans="1:32" ht="15.75" customHeight="1">
      <c r="A224" s="96"/>
      <c r="B224" s="96"/>
      <c r="C224" s="96"/>
      <c r="D224" s="96"/>
      <c r="E224" s="96"/>
      <c r="F224" s="96"/>
      <c r="G224" s="96"/>
      <c r="H224" s="96"/>
      <c r="I224" s="96"/>
      <c r="J224" s="96"/>
      <c r="K224" s="96"/>
      <c r="L224" s="96"/>
      <c r="M224" s="96"/>
      <c r="N224" s="96"/>
      <c r="O224" s="96"/>
      <c r="P224" s="96"/>
      <c r="Q224" s="96"/>
      <c r="R224" s="96"/>
      <c r="S224" s="96"/>
      <c r="T224" s="96"/>
      <c r="U224" s="96"/>
      <c r="V224" s="96"/>
      <c r="W224" s="96"/>
      <c r="X224" s="96"/>
      <c r="Y224" s="96"/>
      <c r="Z224" s="96"/>
      <c r="AA224" s="96"/>
      <c r="AB224" s="96"/>
      <c r="AC224" s="96"/>
      <c r="AD224" s="96"/>
      <c r="AE224" s="96"/>
      <c r="AF224" s="89"/>
    </row>
    <row r="225" spans="1:32" ht="15.75" customHeight="1">
      <c r="A225" s="285"/>
      <c r="B225" s="285"/>
      <c r="C225" s="285"/>
      <c r="D225" s="285"/>
      <c r="E225" s="285"/>
      <c r="F225" s="285"/>
      <c r="G225" s="285"/>
      <c r="H225" s="285"/>
      <c r="I225" s="285"/>
      <c r="J225" s="285"/>
      <c r="K225" s="285"/>
      <c r="L225" s="285"/>
      <c r="M225" s="285"/>
      <c r="N225" s="285"/>
      <c r="O225" s="285"/>
      <c r="P225" s="285"/>
      <c r="Q225" s="285"/>
      <c r="R225" s="285"/>
      <c r="S225" s="285"/>
      <c r="T225" s="285"/>
      <c r="U225" s="285"/>
      <c r="V225" s="285"/>
      <c r="W225" s="285"/>
      <c r="X225" s="285"/>
      <c r="Y225" s="285"/>
      <c r="Z225" s="285"/>
      <c r="AA225" s="285"/>
      <c r="AB225" s="285"/>
      <c r="AC225" s="285"/>
      <c r="AD225" s="285"/>
      <c r="AE225" s="285"/>
    </row>
    <row r="226" spans="1:32" ht="15.75" customHeight="1">
      <c r="A226" s="285"/>
      <c r="B226" s="285"/>
      <c r="C226" s="285"/>
      <c r="D226" s="285"/>
      <c r="E226" s="285"/>
      <c r="F226" s="285"/>
      <c r="G226" s="285"/>
      <c r="H226" s="285"/>
      <c r="I226" s="285"/>
      <c r="J226" s="285"/>
      <c r="K226" s="285"/>
      <c r="L226" s="285"/>
      <c r="M226" s="285"/>
      <c r="N226" s="285"/>
      <c r="O226" s="285"/>
      <c r="P226" s="285"/>
      <c r="Q226" s="285"/>
      <c r="R226" s="285"/>
      <c r="S226" s="285"/>
      <c r="T226" s="285"/>
      <c r="U226" s="285"/>
      <c r="V226" s="285"/>
      <c r="W226" s="285"/>
      <c r="X226" s="285"/>
      <c r="Y226" s="285"/>
      <c r="Z226" s="285"/>
      <c r="AA226" s="285"/>
      <c r="AB226" s="285"/>
      <c r="AC226" s="285"/>
      <c r="AD226" s="285"/>
      <c r="AE226" s="285"/>
    </row>
    <row r="227" spans="1:32" ht="15.75" customHeight="1">
      <c r="A227" s="285"/>
      <c r="B227" s="285"/>
      <c r="C227" s="285"/>
      <c r="D227" s="285"/>
      <c r="E227" s="285"/>
      <c r="F227" s="285"/>
      <c r="G227" s="285"/>
      <c r="H227" s="285"/>
      <c r="I227" s="285"/>
      <c r="J227" s="285"/>
      <c r="K227" s="285"/>
      <c r="L227" s="285"/>
      <c r="M227" s="285"/>
      <c r="N227" s="285"/>
      <c r="O227" s="285"/>
      <c r="P227" s="285"/>
      <c r="Q227" s="285"/>
      <c r="R227" s="285"/>
      <c r="S227" s="285"/>
      <c r="T227" s="285"/>
      <c r="U227" s="285"/>
      <c r="V227" s="285"/>
      <c r="W227" s="285"/>
      <c r="X227" s="285"/>
      <c r="Y227" s="285"/>
      <c r="Z227" s="285"/>
      <c r="AA227" s="285"/>
      <c r="AB227" s="285"/>
      <c r="AC227" s="285"/>
      <c r="AD227" s="285"/>
      <c r="AE227" s="285"/>
    </row>
    <row r="228" spans="1:32" ht="18.75" customHeight="1">
      <c r="A228" s="2227"/>
      <c r="B228" s="2227"/>
      <c r="C228" s="2227"/>
      <c r="D228" s="2227"/>
      <c r="E228" s="2227"/>
      <c r="F228" s="2227"/>
      <c r="G228" s="2227"/>
      <c r="H228" s="2227"/>
      <c r="I228" s="2227"/>
      <c r="J228" s="2227"/>
      <c r="K228" s="2227"/>
      <c r="L228" s="2227"/>
      <c r="M228" s="2227"/>
      <c r="N228" s="2227"/>
      <c r="O228" s="2227"/>
      <c r="P228" s="2227"/>
      <c r="Q228" s="2227"/>
      <c r="R228" s="2227"/>
      <c r="S228" s="2227"/>
      <c r="T228" s="2227"/>
      <c r="U228" s="2227"/>
      <c r="V228" s="2227"/>
      <c r="W228" s="2227"/>
      <c r="X228" s="2227"/>
      <c r="Y228" s="2227"/>
      <c r="Z228" s="2227"/>
      <c r="AA228" s="2227"/>
      <c r="AB228" s="2227"/>
      <c r="AC228" s="2227"/>
      <c r="AD228" s="2227"/>
      <c r="AE228" s="2227"/>
      <c r="AF228" s="89"/>
    </row>
    <row r="229" spans="1:32" ht="15.75" customHeight="1">
      <c r="A229" s="96"/>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96"/>
      <c r="AC229" s="96"/>
      <c r="AD229" s="96"/>
      <c r="AE229" s="96"/>
      <c r="AF229" s="89"/>
    </row>
    <row r="230" spans="1:32" ht="15.75" customHeight="1">
      <c r="A230" s="573"/>
      <c r="B230" s="96"/>
      <c r="C230" s="96"/>
      <c r="D230" s="96"/>
      <c r="E230" s="96"/>
      <c r="F230" s="96"/>
      <c r="G230" s="89"/>
      <c r="H230" s="96"/>
      <c r="I230" s="96"/>
      <c r="J230" s="96"/>
      <c r="K230" s="96"/>
      <c r="L230" s="96"/>
      <c r="M230" s="96"/>
      <c r="N230" s="96"/>
      <c r="O230" s="96"/>
      <c r="P230" s="96"/>
      <c r="Q230" s="96"/>
      <c r="R230" s="96"/>
      <c r="S230" s="96"/>
      <c r="T230" s="96"/>
      <c r="U230" s="96"/>
      <c r="V230" s="96"/>
      <c r="W230" s="96"/>
      <c r="X230" s="96"/>
      <c r="Y230" s="96"/>
      <c r="Z230" s="96"/>
      <c r="AA230" s="96"/>
      <c r="AB230" s="96"/>
      <c r="AC230" s="96"/>
      <c r="AD230" s="96"/>
      <c r="AE230" s="96"/>
      <c r="AF230" s="89"/>
    </row>
    <row r="231" spans="1:32" ht="15.75" customHeight="1">
      <c r="A231" s="573"/>
      <c r="B231" s="96"/>
      <c r="C231" s="96"/>
      <c r="D231" s="96"/>
      <c r="E231" s="96"/>
      <c r="F231" s="96"/>
      <c r="G231" s="89"/>
      <c r="H231" s="89"/>
      <c r="I231" s="96"/>
      <c r="J231" s="96"/>
      <c r="K231" s="96"/>
      <c r="L231" s="89"/>
      <c r="M231" s="96"/>
      <c r="N231" s="96"/>
      <c r="O231" s="96"/>
      <c r="P231" s="96"/>
      <c r="Q231" s="96"/>
      <c r="R231" s="96"/>
      <c r="S231" s="96"/>
      <c r="T231" s="96"/>
      <c r="U231" s="96"/>
      <c r="V231" s="96"/>
      <c r="W231" s="96"/>
      <c r="X231" s="96"/>
      <c r="Y231" s="96"/>
      <c r="Z231" s="96"/>
      <c r="AA231" s="96"/>
      <c r="AB231" s="96"/>
      <c r="AC231" s="96"/>
      <c r="AD231" s="96"/>
      <c r="AE231" s="96"/>
      <c r="AF231" s="89"/>
    </row>
    <row r="232" spans="1:32" ht="15.75" customHeight="1">
      <c r="A232" s="573"/>
      <c r="B232" s="96"/>
      <c r="C232" s="96"/>
      <c r="D232" s="96"/>
      <c r="E232" s="96"/>
      <c r="F232" s="96"/>
      <c r="G232" s="96"/>
      <c r="H232" s="96"/>
      <c r="I232" s="96"/>
      <c r="J232" s="2223"/>
      <c r="K232" s="2223"/>
      <c r="L232" s="2223"/>
      <c r="M232" s="2223"/>
      <c r="N232" s="577"/>
      <c r="O232" s="577"/>
      <c r="P232" s="96"/>
      <c r="Q232" s="96"/>
      <c r="R232" s="96"/>
      <c r="S232" s="96"/>
      <c r="T232" s="96"/>
      <c r="U232" s="96"/>
      <c r="V232" s="96"/>
      <c r="W232" s="96"/>
      <c r="X232" s="96"/>
      <c r="Y232" s="96"/>
      <c r="Z232" s="96"/>
      <c r="AA232" s="96"/>
      <c r="AB232" s="96"/>
      <c r="AC232" s="96"/>
      <c r="AD232" s="96"/>
      <c r="AE232" s="96"/>
      <c r="AF232" s="89"/>
    </row>
    <row r="233" spans="1:32" ht="15.75" customHeight="1">
      <c r="A233" s="573"/>
      <c r="B233" s="96"/>
      <c r="C233" s="96"/>
      <c r="D233" s="96"/>
      <c r="E233" s="96"/>
      <c r="F233" s="96"/>
      <c r="G233" s="96"/>
      <c r="H233" s="96"/>
      <c r="I233" s="96"/>
      <c r="J233" s="2223"/>
      <c r="K233" s="2223"/>
      <c r="L233" s="2223"/>
      <c r="M233" s="2223"/>
      <c r="N233" s="577"/>
      <c r="O233" s="577"/>
      <c r="P233" s="96"/>
      <c r="Q233" s="96"/>
      <c r="R233" s="96"/>
      <c r="S233" s="96"/>
      <c r="T233" s="96"/>
      <c r="U233" s="96"/>
      <c r="V233" s="96"/>
      <c r="W233" s="96"/>
      <c r="X233" s="96"/>
      <c r="Y233" s="96"/>
      <c r="Z233" s="96"/>
      <c r="AA233" s="96"/>
      <c r="AB233" s="96"/>
      <c r="AC233" s="96"/>
      <c r="AD233" s="96"/>
      <c r="AE233" s="96"/>
      <c r="AF233" s="89"/>
    </row>
    <row r="234" spans="1:32" ht="15.75" customHeight="1">
      <c r="A234" s="573"/>
      <c r="B234" s="96"/>
      <c r="C234" s="96"/>
      <c r="D234" s="96"/>
      <c r="E234" s="96"/>
      <c r="F234" s="96"/>
      <c r="G234" s="96"/>
      <c r="H234" s="96"/>
      <c r="I234" s="96"/>
      <c r="J234" s="2223"/>
      <c r="K234" s="2223"/>
      <c r="L234" s="2223"/>
      <c r="M234" s="2223"/>
      <c r="N234" s="577"/>
      <c r="O234" s="577"/>
      <c r="P234" s="96"/>
      <c r="Q234" s="96"/>
      <c r="R234" s="96"/>
      <c r="S234" s="96"/>
      <c r="T234" s="96"/>
      <c r="U234" s="96"/>
      <c r="V234" s="96"/>
      <c r="W234" s="96"/>
      <c r="X234" s="96"/>
      <c r="Y234" s="96"/>
      <c r="Z234" s="96"/>
      <c r="AA234" s="96"/>
      <c r="AB234" s="96"/>
      <c r="AC234" s="96"/>
      <c r="AD234" s="96"/>
      <c r="AE234" s="96"/>
      <c r="AF234" s="89"/>
    </row>
    <row r="235" spans="1:32" ht="15.75" customHeight="1">
      <c r="A235" s="573"/>
      <c r="B235" s="96"/>
      <c r="C235" s="96"/>
      <c r="D235" s="96"/>
      <c r="E235" s="96"/>
      <c r="F235" s="96"/>
      <c r="G235" s="96"/>
      <c r="H235" s="96"/>
      <c r="I235" s="96"/>
      <c r="J235" s="2223"/>
      <c r="K235" s="2223"/>
      <c r="L235" s="2223"/>
      <c r="M235" s="2223"/>
      <c r="N235" s="577"/>
      <c r="O235" s="577"/>
      <c r="P235" s="96"/>
      <c r="Q235" s="96"/>
      <c r="R235" s="96"/>
      <c r="S235" s="96"/>
      <c r="T235" s="96"/>
      <c r="U235" s="96"/>
      <c r="V235" s="96"/>
      <c r="W235" s="96"/>
      <c r="X235" s="96"/>
      <c r="Y235" s="96"/>
      <c r="Z235" s="96"/>
      <c r="AA235" s="96"/>
      <c r="AB235" s="96"/>
      <c r="AC235" s="96"/>
      <c r="AD235" s="96"/>
      <c r="AE235" s="96"/>
      <c r="AF235" s="89"/>
    </row>
    <row r="236" spans="1:32" ht="15.75" customHeight="1">
      <c r="A236" s="573"/>
      <c r="B236" s="96"/>
      <c r="C236" s="96"/>
      <c r="D236" s="96"/>
      <c r="E236" s="96"/>
      <c r="F236" s="96"/>
      <c r="G236" s="96"/>
      <c r="H236" s="96"/>
      <c r="I236" s="96"/>
      <c r="J236" s="96"/>
      <c r="K236" s="96"/>
      <c r="L236" s="96"/>
      <c r="M236" s="96"/>
      <c r="N236" s="96"/>
      <c r="O236" s="96"/>
      <c r="P236" s="96"/>
      <c r="Q236" s="96"/>
      <c r="R236" s="96"/>
      <c r="S236" s="96"/>
      <c r="T236" s="96"/>
      <c r="U236" s="96"/>
      <c r="V236" s="96"/>
      <c r="W236" s="96"/>
      <c r="X236" s="96"/>
      <c r="Y236" s="96"/>
      <c r="Z236" s="96"/>
      <c r="AA236" s="96"/>
      <c r="AB236" s="96"/>
      <c r="AC236" s="96"/>
      <c r="AD236" s="96"/>
      <c r="AE236" s="96"/>
      <c r="AF236" s="89"/>
    </row>
    <row r="237" spans="1:32" ht="15.75" customHeight="1">
      <c r="A237" s="96"/>
      <c r="B237" s="96"/>
      <c r="C237" s="96"/>
      <c r="D237" s="2227"/>
      <c r="E237" s="2227"/>
      <c r="F237" s="2227"/>
      <c r="G237" s="2227"/>
      <c r="H237" s="574"/>
      <c r="I237" s="2227"/>
      <c r="J237" s="2227"/>
      <c r="K237" s="2227"/>
      <c r="L237" s="2227"/>
      <c r="M237" s="2227"/>
      <c r="N237" s="2227"/>
      <c r="O237" s="2227"/>
      <c r="P237" s="2227"/>
      <c r="Q237" s="2227"/>
      <c r="R237" s="2227"/>
      <c r="S237" s="2227"/>
      <c r="T237" s="2227"/>
      <c r="U237" s="2227"/>
      <c r="V237" s="2227"/>
      <c r="W237" s="2227"/>
      <c r="X237" s="2227"/>
      <c r="Y237" s="574"/>
      <c r="Z237" s="574"/>
      <c r="AA237" s="574"/>
      <c r="AB237" s="2227"/>
      <c r="AC237" s="2227"/>
      <c r="AD237" s="2227"/>
      <c r="AE237" s="96"/>
      <c r="AF237" s="89"/>
    </row>
    <row r="238" spans="1:32" ht="15.75" customHeight="1">
      <c r="A238" s="96"/>
      <c r="B238" s="96"/>
      <c r="C238" s="96"/>
      <c r="D238" s="574"/>
      <c r="E238" s="2225"/>
      <c r="F238" s="2225"/>
      <c r="G238" s="574"/>
      <c r="H238" s="574"/>
      <c r="I238" s="96"/>
      <c r="J238" s="96"/>
      <c r="K238" s="96"/>
      <c r="L238" s="89"/>
      <c r="M238" s="96"/>
      <c r="N238" s="96"/>
      <c r="O238" s="96"/>
      <c r="P238" s="96"/>
      <c r="Q238" s="96"/>
      <c r="R238" s="96"/>
      <c r="S238" s="96"/>
      <c r="T238" s="96"/>
      <c r="U238" s="89"/>
      <c r="V238" s="89"/>
      <c r="W238" s="89"/>
      <c r="X238" s="89"/>
      <c r="Y238" s="574"/>
      <c r="Z238" s="574"/>
      <c r="AA238" s="574"/>
      <c r="AB238" s="2226"/>
      <c r="AC238" s="2226"/>
      <c r="AD238" s="2226"/>
      <c r="AE238" s="96"/>
      <c r="AF238" s="89"/>
    </row>
    <row r="239" spans="1:32" ht="15.75" customHeight="1">
      <c r="A239" s="96"/>
      <c r="B239" s="96"/>
      <c r="C239" s="96"/>
      <c r="D239" s="574"/>
      <c r="E239" s="2225"/>
      <c r="F239" s="2225"/>
      <c r="G239" s="574"/>
      <c r="H239" s="574"/>
      <c r="I239" s="96"/>
      <c r="J239" s="96"/>
      <c r="K239" s="96"/>
      <c r="L239" s="89"/>
      <c r="M239" s="96"/>
      <c r="N239" s="96"/>
      <c r="O239" s="96"/>
      <c r="P239" s="96"/>
      <c r="Q239" s="96"/>
      <c r="R239" s="96"/>
      <c r="S239" s="96"/>
      <c r="T239" s="96"/>
      <c r="U239" s="89"/>
      <c r="V239" s="89"/>
      <c r="W239" s="89"/>
      <c r="X239" s="89"/>
      <c r="Y239" s="574"/>
      <c r="Z239" s="574"/>
      <c r="AA239" s="574"/>
      <c r="AB239" s="2226"/>
      <c r="AC239" s="2226"/>
      <c r="AD239" s="2226"/>
      <c r="AE239" s="96"/>
      <c r="AF239" s="89"/>
    </row>
    <row r="240" spans="1:32" ht="15.75" customHeight="1">
      <c r="A240" s="96"/>
      <c r="B240" s="96"/>
      <c r="C240" s="96"/>
      <c r="D240" s="574"/>
      <c r="E240" s="2225"/>
      <c r="F240" s="2225"/>
      <c r="G240" s="574"/>
      <c r="H240" s="574"/>
      <c r="I240" s="96"/>
      <c r="J240" s="96"/>
      <c r="K240" s="96"/>
      <c r="L240" s="89"/>
      <c r="M240" s="96"/>
      <c r="N240" s="96"/>
      <c r="O240" s="96"/>
      <c r="P240" s="96"/>
      <c r="Q240" s="96"/>
      <c r="R240" s="96"/>
      <c r="S240" s="96"/>
      <c r="T240" s="96"/>
      <c r="U240" s="89"/>
      <c r="V240" s="89"/>
      <c r="W240" s="89"/>
      <c r="X240" s="89"/>
      <c r="Y240" s="574"/>
      <c r="Z240" s="574"/>
      <c r="AA240" s="574"/>
      <c r="AB240" s="2226"/>
      <c r="AC240" s="2226"/>
      <c r="AD240" s="2226"/>
      <c r="AE240" s="96"/>
      <c r="AF240" s="89"/>
    </row>
    <row r="241" spans="1:32" ht="15.75" customHeight="1">
      <c r="A241" s="96"/>
      <c r="B241" s="96"/>
      <c r="C241" s="96"/>
      <c r="D241" s="574"/>
      <c r="E241" s="2225"/>
      <c r="F241" s="2225"/>
      <c r="G241" s="574"/>
      <c r="H241" s="574"/>
      <c r="I241" s="96"/>
      <c r="J241" s="96"/>
      <c r="K241" s="96"/>
      <c r="L241" s="89"/>
      <c r="M241" s="96"/>
      <c r="N241" s="96"/>
      <c r="O241" s="96"/>
      <c r="P241" s="96"/>
      <c r="Q241" s="96"/>
      <c r="R241" s="96"/>
      <c r="S241" s="96"/>
      <c r="T241" s="96"/>
      <c r="U241" s="89"/>
      <c r="V241" s="89"/>
      <c r="W241" s="89"/>
      <c r="X241" s="89"/>
      <c r="Y241" s="574"/>
      <c r="Z241" s="574"/>
      <c r="AA241" s="574"/>
      <c r="AB241" s="2226"/>
      <c r="AC241" s="2226"/>
      <c r="AD241" s="2226"/>
      <c r="AE241" s="96"/>
      <c r="AF241" s="89"/>
    </row>
    <row r="242" spans="1:32" ht="15.75" customHeight="1">
      <c r="A242" s="96"/>
      <c r="B242" s="96"/>
      <c r="C242" s="96"/>
      <c r="D242" s="574"/>
      <c r="E242" s="2225"/>
      <c r="F242" s="2225"/>
      <c r="G242" s="574"/>
      <c r="H242" s="574"/>
      <c r="I242" s="96"/>
      <c r="J242" s="96"/>
      <c r="K242" s="96"/>
      <c r="L242" s="89"/>
      <c r="M242" s="96"/>
      <c r="N242" s="96"/>
      <c r="O242" s="96"/>
      <c r="P242" s="96"/>
      <c r="Q242" s="96"/>
      <c r="R242" s="96"/>
      <c r="S242" s="96"/>
      <c r="T242" s="96"/>
      <c r="U242" s="89"/>
      <c r="V242" s="89"/>
      <c r="W242" s="89"/>
      <c r="X242" s="89"/>
      <c r="Y242" s="574"/>
      <c r="Z242" s="574"/>
      <c r="AA242" s="574"/>
      <c r="AB242" s="2226"/>
      <c r="AC242" s="2226"/>
      <c r="AD242" s="2226"/>
      <c r="AE242" s="96"/>
      <c r="AF242" s="89"/>
    </row>
    <row r="243" spans="1:32" ht="15.75" customHeight="1">
      <c r="A243" s="96"/>
      <c r="B243" s="96"/>
      <c r="C243" s="96"/>
      <c r="D243" s="574"/>
      <c r="E243" s="2225"/>
      <c r="F243" s="2225"/>
      <c r="G243" s="574"/>
      <c r="H243" s="574"/>
      <c r="I243" s="96"/>
      <c r="J243" s="96"/>
      <c r="K243" s="96"/>
      <c r="L243" s="89"/>
      <c r="M243" s="96"/>
      <c r="N243" s="96"/>
      <c r="O243" s="96"/>
      <c r="P243" s="96"/>
      <c r="Q243" s="96"/>
      <c r="R243" s="96"/>
      <c r="S243" s="96"/>
      <c r="T243" s="96"/>
      <c r="U243" s="89"/>
      <c r="V243" s="89"/>
      <c r="W243" s="89"/>
      <c r="X243" s="89"/>
      <c r="Y243" s="574"/>
      <c r="Z243" s="574"/>
      <c r="AA243" s="574"/>
      <c r="AB243" s="2226"/>
      <c r="AC243" s="2226"/>
      <c r="AD243" s="2226"/>
      <c r="AE243" s="96"/>
      <c r="AF243" s="89"/>
    </row>
    <row r="244" spans="1:32" ht="15.75" customHeight="1">
      <c r="A244" s="573"/>
      <c r="B244" s="96"/>
      <c r="C244" s="96"/>
      <c r="D244" s="96"/>
      <c r="E244" s="96"/>
      <c r="F244" s="96"/>
      <c r="G244" s="96"/>
      <c r="H244" s="96"/>
      <c r="I244" s="96"/>
      <c r="J244" s="96"/>
      <c r="K244" s="96"/>
      <c r="L244" s="96"/>
      <c r="M244" s="96"/>
      <c r="N244" s="96"/>
      <c r="O244" s="96"/>
      <c r="P244" s="96"/>
      <c r="Q244" s="96"/>
      <c r="R244" s="96"/>
      <c r="S244" s="96"/>
      <c r="T244" s="96"/>
      <c r="U244" s="96"/>
      <c r="V244" s="96"/>
      <c r="W244" s="96"/>
      <c r="X244" s="96"/>
      <c r="Y244" s="96"/>
      <c r="Z244" s="96"/>
      <c r="AA244" s="96"/>
      <c r="AB244" s="96"/>
      <c r="AC244" s="96"/>
      <c r="AD244" s="96"/>
      <c r="AE244" s="96"/>
      <c r="AF244" s="89"/>
    </row>
    <row r="245" spans="1:32" ht="15.75" customHeight="1">
      <c r="A245" s="573"/>
      <c r="B245" s="96"/>
      <c r="C245" s="96"/>
      <c r="D245" s="96"/>
      <c r="E245" s="96"/>
      <c r="F245" s="2224"/>
      <c r="G245" s="2224"/>
      <c r="H245" s="2224"/>
      <c r="I245" s="2224"/>
      <c r="J245" s="2224"/>
      <c r="K245" s="2224"/>
      <c r="L245" s="2224"/>
      <c r="M245" s="2224"/>
      <c r="N245" s="2224"/>
      <c r="O245" s="2224"/>
      <c r="P245" s="2224"/>
      <c r="Q245" s="2224"/>
      <c r="R245" s="2224"/>
      <c r="S245" s="2224"/>
      <c r="T245" s="2224"/>
      <c r="U245" s="2224"/>
      <c r="V245" s="2224"/>
      <c r="W245" s="2224"/>
      <c r="X245" s="2224"/>
      <c r="Y245" s="2224"/>
      <c r="Z245" s="2224"/>
      <c r="AA245" s="2224"/>
      <c r="AB245" s="2224"/>
      <c r="AC245" s="2224"/>
      <c r="AD245" s="2224"/>
      <c r="AE245" s="2224"/>
      <c r="AF245" s="89"/>
    </row>
    <row r="246" spans="1:32" ht="15.75" customHeight="1">
      <c r="A246" s="96"/>
      <c r="B246" s="96"/>
      <c r="C246" s="96"/>
      <c r="D246" s="96"/>
      <c r="E246" s="96"/>
      <c r="F246" s="2224"/>
      <c r="G246" s="2224"/>
      <c r="H246" s="2224"/>
      <c r="I246" s="2224"/>
      <c r="J246" s="2224"/>
      <c r="K246" s="2224"/>
      <c r="L246" s="2224"/>
      <c r="M246" s="2224"/>
      <c r="N246" s="2224"/>
      <c r="O246" s="2224"/>
      <c r="P246" s="2224"/>
      <c r="Q246" s="2224"/>
      <c r="R246" s="2224"/>
      <c r="S246" s="2224"/>
      <c r="T246" s="2224"/>
      <c r="U246" s="2224"/>
      <c r="V246" s="2224"/>
      <c r="W246" s="2224"/>
      <c r="X246" s="2224"/>
      <c r="Y246" s="2224"/>
      <c r="Z246" s="2224"/>
      <c r="AA246" s="2224"/>
      <c r="AB246" s="2224"/>
      <c r="AC246" s="2224"/>
      <c r="AD246" s="2224"/>
      <c r="AE246" s="2224"/>
      <c r="AF246" s="89"/>
    </row>
    <row r="247" spans="1:32" ht="15.75" customHeight="1">
      <c r="A247" s="573"/>
      <c r="B247" s="96"/>
      <c r="C247" s="96"/>
      <c r="D247" s="96"/>
      <c r="E247" s="96"/>
      <c r="F247" s="96"/>
      <c r="G247" s="96"/>
      <c r="H247" s="96"/>
      <c r="I247" s="96"/>
      <c r="J247" s="96"/>
      <c r="K247" s="96"/>
      <c r="L247" s="96"/>
      <c r="M247" s="96"/>
      <c r="N247" s="96"/>
      <c r="O247" s="96"/>
      <c r="P247" s="96"/>
      <c r="Q247" s="96"/>
      <c r="R247" s="96"/>
      <c r="S247" s="96"/>
      <c r="T247" s="96"/>
      <c r="U247" s="96"/>
      <c r="V247" s="96"/>
      <c r="W247" s="96"/>
      <c r="X247" s="96"/>
      <c r="Y247" s="96"/>
      <c r="Z247" s="96"/>
      <c r="AA247" s="96"/>
      <c r="AB247" s="96"/>
      <c r="AC247" s="96"/>
      <c r="AD247" s="96"/>
      <c r="AE247" s="96"/>
      <c r="AF247" s="89"/>
    </row>
    <row r="248" spans="1:32" ht="15.75" customHeight="1">
      <c r="A248" s="96"/>
      <c r="B248" s="96"/>
      <c r="C248" s="96"/>
      <c r="D248" s="96"/>
      <c r="E248" s="96"/>
      <c r="F248" s="2224"/>
      <c r="G248" s="2224"/>
      <c r="H248" s="2224"/>
      <c r="I248" s="2224"/>
      <c r="J248" s="2224"/>
      <c r="K248" s="2224"/>
      <c r="L248" s="2224"/>
      <c r="M248" s="2224"/>
      <c r="N248" s="2224"/>
      <c r="O248" s="2224"/>
      <c r="P248" s="2224"/>
      <c r="Q248" s="2224"/>
      <c r="R248" s="2224"/>
      <c r="S248" s="2224"/>
      <c r="T248" s="2224"/>
      <c r="U248" s="2224"/>
      <c r="V248" s="2224"/>
      <c r="W248" s="2224"/>
      <c r="X248" s="2224"/>
      <c r="Y248" s="2224"/>
      <c r="Z248" s="2224"/>
      <c r="AA248" s="2224"/>
      <c r="AB248" s="2224"/>
      <c r="AC248" s="2224"/>
      <c r="AD248" s="2224"/>
      <c r="AE248" s="2224"/>
      <c r="AF248" s="89"/>
    </row>
    <row r="249" spans="1:32" ht="15.75" customHeight="1">
      <c r="A249" s="96"/>
      <c r="B249" s="96"/>
      <c r="C249" s="96"/>
      <c r="D249" s="96"/>
      <c r="E249" s="96"/>
      <c r="F249" s="2224"/>
      <c r="G249" s="2224"/>
      <c r="H249" s="2224"/>
      <c r="I249" s="2224"/>
      <c r="J249" s="2224"/>
      <c r="K249" s="2224"/>
      <c r="L249" s="2224"/>
      <c r="M249" s="2224"/>
      <c r="N249" s="2224"/>
      <c r="O249" s="2224"/>
      <c r="P249" s="2224"/>
      <c r="Q249" s="2224"/>
      <c r="R249" s="2224"/>
      <c r="S249" s="2224"/>
      <c r="T249" s="2224"/>
      <c r="U249" s="2224"/>
      <c r="V249" s="2224"/>
      <c r="W249" s="2224"/>
      <c r="X249" s="2224"/>
      <c r="Y249" s="2224"/>
      <c r="Z249" s="2224"/>
      <c r="AA249" s="2224"/>
      <c r="AB249" s="2224"/>
      <c r="AC249" s="2224"/>
      <c r="AD249" s="2224"/>
      <c r="AE249" s="2224"/>
      <c r="AF249" s="89"/>
    </row>
    <row r="250" spans="1:32" ht="15.75" customHeight="1">
      <c r="A250" s="96"/>
      <c r="B250" s="96"/>
      <c r="C250" s="96"/>
      <c r="D250" s="96"/>
      <c r="E250" s="96"/>
      <c r="F250" s="96"/>
      <c r="G250" s="96"/>
      <c r="H250" s="96"/>
      <c r="I250" s="96"/>
      <c r="J250" s="96"/>
      <c r="K250" s="96"/>
      <c r="L250" s="96"/>
      <c r="M250" s="96"/>
      <c r="N250" s="96"/>
      <c r="O250" s="96"/>
      <c r="P250" s="96"/>
      <c r="Q250" s="96"/>
      <c r="R250" s="96"/>
      <c r="S250" s="96"/>
      <c r="T250" s="96"/>
      <c r="U250" s="96"/>
      <c r="V250" s="96"/>
      <c r="W250" s="96"/>
      <c r="X250" s="96"/>
      <c r="Y250" s="96"/>
      <c r="Z250" s="96"/>
      <c r="AA250" s="96"/>
      <c r="AB250" s="96"/>
      <c r="AC250" s="96"/>
      <c r="AD250" s="96"/>
      <c r="AE250" s="96"/>
      <c r="AF250" s="89"/>
    </row>
  </sheetData>
  <sheetProtection selectLockedCells="1"/>
  <mergeCells count="150">
    <mergeCell ref="G31:I33"/>
    <mergeCell ref="D39:F39"/>
    <mergeCell ref="I93:AE94"/>
    <mergeCell ref="G102:H102"/>
    <mergeCell ref="J102:AE102"/>
    <mergeCell ref="F91:H91"/>
    <mergeCell ref="V91:AD91"/>
    <mergeCell ref="A25:C33"/>
    <mergeCell ref="D28:F33"/>
    <mergeCell ref="G28:I28"/>
    <mergeCell ref="G29:I30"/>
    <mergeCell ref="V90:AD90"/>
    <mergeCell ref="A97:AE97"/>
    <mergeCell ref="G101:H101"/>
    <mergeCell ref="J101:AE101"/>
    <mergeCell ref="AC29:AC30"/>
    <mergeCell ref="J126:M126"/>
    <mergeCell ref="R126:V126"/>
    <mergeCell ref="Y126:AC126"/>
    <mergeCell ref="K111:M111"/>
    <mergeCell ref="G100:H100"/>
    <mergeCell ref="J100:AE100"/>
    <mergeCell ref="F99:I99"/>
    <mergeCell ref="F92:H92"/>
    <mergeCell ref="V92:AD92"/>
    <mergeCell ref="I95:AE96"/>
    <mergeCell ref="K109:M109"/>
    <mergeCell ref="K110:M110"/>
    <mergeCell ref="K112:M112"/>
    <mergeCell ref="K115:N115"/>
    <mergeCell ref="Y130:AC130"/>
    <mergeCell ref="E129:F129"/>
    <mergeCell ref="J129:M129"/>
    <mergeCell ref="R129:V129"/>
    <mergeCell ref="Y129:AC129"/>
    <mergeCell ref="E128:F128"/>
    <mergeCell ref="J128:M128"/>
    <mergeCell ref="R128:V128"/>
    <mergeCell ref="E130:F130"/>
    <mergeCell ref="J130:M130"/>
    <mergeCell ref="R130:V130"/>
    <mergeCell ref="Y128:AC128"/>
    <mergeCell ref="J135:M135"/>
    <mergeCell ref="R135:V135"/>
    <mergeCell ref="Y135:AC135"/>
    <mergeCell ref="J139:N139"/>
    <mergeCell ref="L140:S140"/>
    <mergeCell ref="E161:F161"/>
    <mergeCell ref="AB161:AD161"/>
    <mergeCell ref="F143:AE144"/>
    <mergeCell ref="A148:AE148"/>
    <mergeCell ref="I141:AE142"/>
    <mergeCell ref="J152:M152"/>
    <mergeCell ref="J153:M153"/>
    <mergeCell ref="J154:M154"/>
    <mergeCell ref="J155:M155"/>
    <mergeCell ref="AB158:AD158"/>
    <mergeCell ref="D157:G157"/>
    <mergeCell ref="I157:X157"/>
    <mergeCell ref="AB159:AD159"/>
    <mergeCell ref="E160:F160"/>
    <mergeCell ref="AB160:AD160"/>
    <mergeCell ref="AB157:AD157"/>
    <mergeCell ref="E158:F158"/>
    <mergeCell ref="E159:F159"/>
    <mergeCell ref="F248:AE249"/>
    <mergeCell ref="E242:F242"/>
    <mergeCell ref="AB242:AD242"/>
    <mergeCell ref="E243:F243"/>
    <mergeCell ref="AB243:AD243"/>
    <mergeCell ref="E163:F163"/>
    <mergeCell ref="AB163:AD163"/>
    <mergeCell ref="D211:G211"/>
    <mergeCell ref="E185:F185"/>
    <mergeCell ref="AB185:AD185"/>
    <mergeCell ref="E186:F186"/>
    <mergeCell ref="AB186:AD186"/>
    <mergeCell ref="E187:F187"/>
    <mergeCell ref="AB187:AD187"/>
    <mergeCell ref="E188:F188"/>
    <mergeCell ref="I211:X211"/>
    <mergeCell ref="AB211:AD211"/>
    <mergeCell ref="A202:AE202"/>
    <mergeCell ref="J206:M206"/>
    <mergeCell ref="J207:M207"/>
    <mergeCell ref="J208:M208"/>
    <mergeCell ref="E189:F189"/>
    <mergeCell ref="AB189:AD189"/>
    <mergeCell ref="F191:AE192"/>
    <mergeCell ref="V5:W5"/>
    <mergeCell ref="X5:AD5"/>
    <mergeCell ref="X6:AD6"/>
    <mergeCell ref="D24:F27"/>
    <mergeCell ref="G24:I25"/>
    <mergeCell ref="AC24:AC25"/>
    <mergeCell ref="G26:I27"/>
    <mergeCell ref="V6:W12"/>
    <mergeCell ref="AB188:AD188"/>
    <mergeCell ref="E127:F127"/>
    <mergeCell ref="J127:M127"/>
    <mergeCell ref="R127:V127"/>
    <mergeCell ref="Y127:AC127"/>
    <mergeCell ref="K114:N114"/>
    <mergeCell ref="E184:F184"/>
    <mergeCell ref="AB184:AD184"/>
    <mergeCell ref="F165:AE166"/>
    <mergeCell ref="F168:AE169"/>
    <mergeCell ref="A174:AE174"/>
    <mergeCell ref="J178:M178"/>
    <mergeCell ref="J179:M179"/>
    <mergeCell ref="J181:M181"/>
    <mergeCell ref="D183:G183"/>
    <mergeCell ref="I183:X183"/>
    <mergeCell ref="E162:F162"/>
    <mergeCell ref="AB162:AD162"/>
    <mergeCell ref="F245:AE246"/>
    <mergeCell ref="E241:F241"/>
    <mergeCell ref="AB241:AD241"/>
    <mergeCell ref="E213:F213"/>
    <mergeCell ref="AB213:AD213"/>
    <mergeCell ref="E214:F214"/>
    <mergeCell ref="AB214:AD214"/>
    <mergeCell ref="E240:F240"/>
    <mergeCell ref="F219:AE220"/>
    <mergeCell ref="F222:AE223"/>
    <mergeCell ref="E238:F238"/>
    <mergeCell ref="AB238:AD238"/>
    <mergeCell ref="E239:F239"/>
    <mergeCell ref="AB239:AD239"/>
    <mergeCell ref="D237:G237"/>
    <mergeCell ref="I237:X237"/>
    <mergeCell ref="AB216:AD216"/>
    <mergeCell ref="E217:F217"/>
    <mergeCell ref="J180:M180"/>
    <mergeCell ref="AB240:AD240"/>
    <mergeCell ref="AB237:AD237"/>
    <mergeCell ref="AB217:AD217"/>
    <mergeCell ref="AB183:AD183"/>
    <mergeCell ref="A228:AE228"/>
    <mergeCell ref="J233:M233"/>
    <mergeCell ref="J234:M234"/>
    <mergeCell ref="J235:M235"/>
    <mergeCell ref="E215:F215"/>
    <mergeCell ref="AB215:AD215"/>
    <mergeCell ref="J232:M232"/>
    <mergeCell ref="E216:F216"/>
    <mergeCell ref="F194:AE195"/>
    <mergeCell ref="E212:F212"/>
    <mergeCell ref="AB212:AD212"/>
    <mergeCell ref="J209:M209"/>
  </mergeCells>
  <phoneticPr fontId="2"/>
  <hyperlinks>
    <hyperlink ref="S1:W1" location="作業メニュー!A1" display="作業メニュー" xr:uid="{00000000-0004-0000-2700-000000000000}"/>
  </hyperlinks>
  <printOptions horizontalCentered="1"/>
  <pageMargins left="0.59055118110236227" right="0.39370078740157483" top="0.59055118110236227" bottom="0.39370078740157483" header="0.51181102362204722" footer="0.27559055118110237"/>
  <pageSetup paperSize="9" scale="93" orientation="portrait" r:id="rId1"/>
  <headerFooter alignWithMargins="0">
    <oddFooter>&amp;R210401</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7">
    <pageSetUpPr fitToPage="1"/>
  </sheetPr>
  <dimension ref="A1:AI243"/>
  <sheetViews>
    <sheetView showGridLines="0" workbookViewId="0"/>
  </sheetViews>
  <sheetFormatPr defaultColWidth="9" defaultRowHeight="15"/>
  <cols>
    <col min="1" max="1" width="1.5" style="40" customWidth="1"/>
    <col min="2" max="5" width="3.5" style="40" customWidth="1"/>
    <col min="6" max="6" width="4" style="40" customWidth="1"/>
    <col min="7" max="27" width="3.5" style="40" customWidth="1"/>
    <col min="28" max="30" width="3" style="40" customWidth="1"/>
    <col min="31" max="33" width="2.58203125" style="40" customWidth="1"/>
    <col min="34" max="34" width="9" style="40" customWidth="1"/>
    <col min="35" max="35" width="2" style="40" customWidth="1"/>
    <col min="36" max="36" width="1.75" style="40" customWidth="1"/>
    <col min="37" max="37" width="1.5" style="40" customWidth="1"/>
    <col min="38" max="38" width="2.25" style="40" customWidth="1"/>
    <col min="39" max="39" width="1.33203125" style="40" customWidth="1"/>
    <col min="40" max="42" width="2" style="40" customWidth="1"/>
    <col min="43" max="43" width="2.58203125" style="40" customWidth="1"/>
    <col min="44" max="16384" width="9" style="40"/>
  </cols>
  <sheetData>
    <row r="1" spans="1:35" s="366" customFormat="1" ht="38.25" customHeight="1" thickBot="1">
      <c r="A1" s="365" t="s">
        <v>2538</v>
      </c>
      <c r="Q1" s="2352" t="s">
        <v>64</v>
      </c>
      <c r="R1" s="2352"/>
      <c r="S1" s="2352"/>
      <c r="T1" s="2352"/>
      <c r="U1" s="367" t="s">
        <v>549</v>
      </c>
      <c r="AE1" s="367"/>
    </row>
    <row r="2" spans="1:35" s="505" customFormat="1" ht="12" customHeight="1" thickTop="1">
      <c r="C2" s="506"/>
      <c r="D2" s="506"/>
      <c r="E2" s="506"/>
      <c r="F2" s="506"/>
      <c r="AD2" s="40"/>
    </row>
    <row r="3" spans="1:35" ht="12" customHeight="1">
      <c r="B3" s="711" t="s">
        <v>2751</v>
      </c>
    </row>
    <row r="4" spans="1:35" ht="3.75" customHeight="1"/>
    <row r="5" spans="1:35" ht="18" customHeight="1">
      <c r="A5" s="712" t="s">
        <v>2537</v>
      </c>
      <c r="B5" s="712"/>
      <c r="C5" s="712"/>
      <c r="D5" s="712"/>
      <c r="E5" s="712"/>
      <c r="F5" s="712"/>
      <c r="G5" s="712"/>
      <c r="H5" s="712"/>
      <c r="I5" s="712"/>
      <c r="J5" s="712"/>
      <c r="K5" s="712"/>
      <c r="L5" s="712"/>
      <c r="M5" s="712"/>
      <c r="N5" s="712"/>
      <c r="O5" s="712"/>
      <c r="P5" s="712"/>
      <c r="Q5" s="712"/>
      <c r="R5" s="712"/>
      <c r="S5" s="712"/>
      <c r="T5" s="712"/>
      <c r="U5" s="712"/>
      <c r="V5" s="712"/>
      <c r="W5" s="712"/>
      <c r="X5" s="712"/>
      <c r="Y5" s="712"/>
      <c r="Z5" s="712"/>
      <c r="AA5" s="712"/>
    </row>
    <row r="6" spans="1:35" ht="9" customHeight="1"/>
    <row r="7" spans="1:35" ht="19.149999999999999" customHeight="1">
      <c r="B7" s="749"/>
      <c r="C7" s="750"/>
      <c r="D7" s="750"/>
      <c r="E7" s="750"/>
      <c r="F7" s="750"/>
      <c r="G7" s="750"/>
      <c r="H7" s="750"/>
      <c r="I7" s="750"/>
      <c r="J7" s="750"/>
      <c r="K7" s="750"/>
      <c r="L7" s="750"/>
      <c r="M7" s="750"/>
      <c r="N7" s="750"/>
      <c r="O7" s="750"/>
      <c r="P7" s="750"/>
      <c r="Q7" s="750"/>
      <c r="R7" s="750"/>
      <c r="S7" s="2325" t="s">
        <v>2460</v>
      </c>
      <c r="T7" s="2326"/>
      <c r="U7" s="2316" t="s">
        <v>2536</v>
      </c>
      <c r="V7" s="2317"/>
      <c r="W7" s="2317"/>
      <c r="X7" s="2317"/>
      <c r="Y7" s="2317"/>
      <c r="Z7" s="2317"/>
      <c r="AA7" s="2318"/>
      <c r="AG7" s="718"/>
      <c r="AH7" s="718"/>
      <c r="AI7" s="718"/>
    </row>
    <row r="8" spans="1:35" ht="19.149999999999999" customHeight="1">
      <c r="B8" s="721"/>
      <c r="C8" s="2234" t="s">
        <v>3038</v>
      </c>
      <c r="D8" s="2234"/>
      <c r="E8" s="2234"/>
      <c r="F8" s="2234"/>
      <c r="G8" s="2234"/>
      <c r="H8" s="2234"/>
      <c r="I8" s="2234"/>
      <c r="J8" s="2234"/>
      <c r="K8" s="2234"/>
      <c r="L8" s="2234"/>
      <c r="M8" s="2234"/>
      <c r="N8" s="2234"/>
      <c r="O8" s="713"/>
      <c r="P8" s="713"/>
      <c r="S8" s="2327"/>
      <c r="T8" s="2328"/>
      <c r="U8" s="2319" t="s">
        <v>2535</v>
      </c>
      <c r="V8" s="2320"/>
      <c r="W8" s="2320"/>
      <c r="X8" s="2320"/>
      <c r="Y8" s="2320"/>
      <c r="Z8" s="2320"/>
      <c r="AA8" s="2321"/>
      <c r="AG8" s="751"/>
      <c r="AH8" s="751"/>
      <c r="AI8" s="751"/>
    </row>
    <row r="9" spans="1:35" ht="19.149999999999999" customHeight="1">
      <c r="B9" s="721"/>
      <c r="C9" s="2234"/>
      <c r="D9" s="2234"/>
      <c r="E9" s="2234"/>
      <c r="F9" s="2234"/>
      <c r="G9" s="2234"/>
      <c r="H9" s="2234"/>
      <c r="I9" s="2234"/>
      <c r="J9" s="2234"/>
      <c r="K9" s="2234"/>
      <c r="L9" s="2234"/>
      <c r="M9" s="2234"/>
      <c r="N9" s="2234"/>
      <c r="O9" s="713"/>
      <c r="P9" s="713"/>
      <c r="S9" s="2327"/>
      <c r="T9" s="2328"/>
      <c r="U9" s="546"/>
      <c r="V9" s="546"/>
      <c r="W9" s="546"/>
      <c r="X9" s="546"/>
      <c r="Y9" s="546"/>
      <c r="Z9" s="546"/>
      <c r="AA9" s="555"/>
      <c r="AG9" s="751"/>
      <c r="AH9" s="751"/>
      <c r="AI9" s="751"/>
    </row>
    <row r="10" spans="1:35" ht="19.149999999999999" customHeight="1">
      <c r="B10" s="721"/>
      <c r="C10" s="2234"/>
      <c r="D10" s="2234"/>
      <c r="E10" s="2234"/>
      <c r="F10" s="2234"/>
      <c r="G10" s="2234"/>
      <c r="H10" s="2234"/>
      <c r="I10" s="2234"/>
      <c r="J10" s="2234"/>
      <c r="K10" s="2234"/>
      <c r="L10" s="2234"/>
      <c r="M10" s="2234"/>
      <c r="N10" s="2234"/>
      <c r="O10" s="713"/>
      <c r="P10" s="713"/>
      <c r="S10" s="2327"/>
      <c r="T10" s="2328"/>
      <c r="U10" s="546"/>
      <c r="V10" s="546"/>
      <c r="W10" s="546"/>
      <c r="X10" s="546"/>
      <c r="Y10" s="546"/>
      <c r="Z10" s="546"/>
      <c r="AA10" s="555"/>
      <c r="AG10" s="751"/>
      <c r="AH10" s="751"/>
      <c r="AI10" s="751"/>
    </row>
    <row r="11" spans="1:35" ht="19.149999999999999" customHeight="1">
      <c r="B11" s="721"/>
      <c r="C11" s="713"/>
      <c r="D11" s="713"/>
      <c r="E11" s="713"/>
      <c r="F11" s="713"/>
      <c r="G11" s="713"/>
      <c r="H11" s="713"/>
      <c r="I11" s="713"/>
      <c r="J11" s="713"/>
      <c r="K11" s="713"/>
      <c r="L11" s="713"/>
      <c r="M11" s="713"/>
      <c r="N11" s="713"/>
      <c r="O11" s="713"/>
      <c r="P11" s="713"/>
      <c r="S11" s="2327"/>
      <c r="T11" s="2328"/>
      <c r="U11" s="546"/>
      <c r="V11" s="546"/>
      <c r="W11" s="546"/>
      <c r="X11" s="546"/>
      <c r="Y11" s="546"/>
      <c r="Z11" s="546"/>
      <c r="AA11" s="555"/>
      <c r="AG11" s="751"/>
      <c r="AH11" s="751"/>
      <c r="AI11" s="751"/>
    </row>
    <row r="12" spans="1:35" ht="19.149999999999999" customHeight="1">
      <c r="B12" s="721"/>
      <c r="S12" s="2327"/>
      <c r="T12" s="2328"/>
      <c r="U12" s="546"/>
      <c r="V12" s="546"/>
      <c r="W12" s="546"/>
      <c r="X12" s="546"/>
      <c r="Y12" s="546"/>
      <c r="Z12" s="546"/>
      <c r="AA12" s="555"/>
      <c r="AG12" s="751"/>
      <c r="AH12" s="751"/>
      <c r="AI12" s="751"/>
    </row>
    <row r="13" spans="1:35" ht="41.25" customHeight="1">
      <c r="B13" s="721"/>
      <c r="S13" s="2329"/>
      <c r="T13" s="2330"/>
      <c r="U13" s="571"/>
      <c r="V13" s="571"/>
      <c r="W13" s="571"/>
      <c r="X13" s="571"/>
      <c r="Y13" s="571"/>
      <c r="Z13" s="571"/>
      <c r="AA13" s="556"/>
      <c r="AG13" s="751"/>
      <c r="AH13" s="751"/>
      <c r="AI13" s="751"/>
    </row>
    <row r="14" spans="1:35" ht="19.149999999999999" customHeight="1">
      <c r="B14" s="721"/>
      <c r="S14" s="546"/>
      <c r="T14" s="546"/>
      <c r="U14" s="546"/>
      <c r="V14" s="546"/>
      <c r="W14" s="546"/>
      <c r="X14" s="546"/>
      <c r="Y14" s="546"/>
      <c r="Z14" s="546"/>
      <c r="AA14" s="555"/>
      <c r="AG14" s="751"/>
      <c r="AH14" s="751"/>
      <c r="AI14" s="751"/>
    </row>
    <row r="15" spans="1:35" ht="19.149999999999999" customHeight="1">
      <c r="B15" s="721"/>
      <c r="S15" s="2236" t="s">
        <v>2785</v>
      </c>
      <c r="T15" s="2236"/>
      <c r="U15" s="558"/>
      <c r="V15" s="557" t="s">
        <v>603</v>
      </c>
      <c r="W15" s="559"/>
      <c r="X15" s="557" t="s">
        <v>602</v>
      </c>
      <c r="Y15" s="560"/>
      <c r="Z15" s="557" t="s">
        <v>601</v>
      </c>
      <c r="AA15" s="714"/>
    </row>
    <row r="16" spans="1:35" ht="19.149999999999999" customHeight="1">
      <c r="B16" s="721"/>
      <c r="AA16" s="714"/>
    </row>
    <row r="17" spans="2:33" s="505" customFormat="1" ht="19.149999999999999" customHeight="1">
      <c r="B17" s="552"/>
      <c r="D17" s="2232" t="s">
        <v>2442</v>
      </c>
      <c r="E17" s="2232"/>
      <c r="F17" s="2232"/>
      <c r="G17" s="2232"/>
      <c r="H17" s="2232"/>
      <c r="I17" s="2232"/>
      <c r="J17" s="2232"/>
      <c r="K17" s="2232"/>
      <c r="L17" s="2232"/>
      <c r="M17" s="2232"/>
      <c r="N17" s="2232"/>
      <c r="O17" s="2232"/>
      <c r="P17" s="2232"/>
      <c r="Q17" s="546"/>
      <c r="R17" s="546"/>
      <c r="S17" s="546"/>
      <c r="T17" s="546"/>
      <c r="U17" s="546"/>
      <c r="V17" s="546"/>
      <c r="W17" s="546"/>
      <c r="X17" s="546"/>
      <c r="Y17" s="546"/>
      <c r="Z17" s="546"/>
      <c r="AA17" s="555"/>
      <c r="AB17" s="546"/>
      <c r="AC17" s="546"/>
      <c r="AD17" s="40"/>
    </row>
    <row r="18" spans="2:33" s="505" customFormat="1" ht="19.149999999999999" customHeight="1">
      <c r="B18" s="552"/>
      <c r="D18" s="2232"/>
      <c r="E18" s="2232"/>
      <c r="F18" s="2232"/>
      <c r="G18" s="2232"/>
      <c r="H18" s="2232"/>
      <c r="I18" s="2232"/>
      <c r="J18" s="2232"/>
      <c r="K18" s="2232"/>
      <c r="L18" s="2232"/>
      <c r="M18" s="2232"/>
      <c r="N18" s="2232"/>
      <c r="O18" s="2232"/>
      <c r="P18" s="2232"/>
      <c r="Q18" s="546"/>
      <c r="R18" s="546"/>
      <c r="S18" s="546"/>
      <c r="T18" s="546"/>
      <c r="U18" s="546"/>
      <c r="V18" s="546"/>
      <c r="W18" s="546"/>
      <c r="X18" s="546"/>
      <c r="Y18" s="546"/>
      <c r="Z18" s="546"/>
      <c r="AA18" s="555"/>
      <c r="AB18" s="546"/>
      <c r="AC18" s="546"/>
      <c r="AD18" s="40"/>
    </row>
    <row r="19" spans="2:33" ht="19.149999999999999" customHeight="1">
      <c r="B19" s="721"/>
      <c r="AA19" s="714"/>
    </row>
    <row r="20" spans="2:33" ht="19.149999999999999" customHeight="1">
      <c r="B20" s="721"/>
      <c r="AA20" s="714"/>
    </row>
    <row r="21" spans="2:33" ht="19.149999999999999" customHeight="1">
      <c r="B21" s="721"/>
      <c r="L21" s="89"/>
      <c r="M21" s="89"/>
      <c r="N21" s="89"/>
      <c r="O21" s="89"/>
      <c r="P21" s="565" t="s">
        <v>2457</v>
      </c>
      <c r="Q21" s="89"/>
      <c r="R21" s="720" t="s">
        <v>2456</v>
      </c>
      <c r="S21" s="89"/>
      <c r="U21" s="89"/>
      <c r="V21" s="89"/>
      <c r="W21" s="89"/>
      <c r="X21" s="89"/>
      <c r="Y21" s="89"/>
      <c r="Z21" s="575"/>
      <c r="AA21" s="704"/>
    </row>
    <row r="22" spans="2:33" ht="19.149999999999999" customHeight="1">
      <c r="B22" s="721"/>
      <c r="L22" s="89"/>
      <c r="M22" s="89"/>
      <c r="N22" s="89"/>
      <c r="P22" s="89"/>
      <c r="Q22" s="89"/>
      <c r="R22" s="89"/>
      <c r="S22" s="89"/>
      <c r="U22" s="89"/>
      <c r="V22" s="89"/>
      <c r="W22" s="89"/>
      <c r="X22" s="89"/>
      <c r="Y22" s="89"/>
      <c r="Z22" s="89"/>
      <c r="AA22" s="704"/>
    </row>
    <row r="23" spans="2:33" ht="12.75" customHeight="1">
      <c r="B23" s="721"/>
      <c r="AA23" s="714"/>
    </row>
    <row r="24" spans="2:33" ht="19.149999999999999" customHeight="1">
      <c r="B24" s="752" t="s">
        <v>2455</v>
      </c>
      <c r="C24" s="717"/>
      <c r="D24" s="717"/>
      <c r="E24" s="717"/>
      <c r="F24" s="717"/>
      <c r="G24" s="717"/>
      <c r="H24" s="717"/>
      <c r="I24" s="717"/>
      <c r="J24" s="717"/>
      <c r="K24" s="717"/>
      <c r="L24" s="717"/>
      <c r="M24" s="717"/>
      <c r="N24" s="717"/>
      <c r="O24" s="717"/>
      <c r="P24" s="717"/>
      <c r="Q24" s="717"/>
      <c r="R24" s="717"/>
      <c r="S24" s="717"/>
      <c r="T24" s="717"/>
      <c r="U24" s="717"/>
      <c r="V24" s="717"/>
      <c r="W24" s="717"/>
      <c r="X24" s="717"/>
      <c r="Y24" s="717"/>
      <c r="Z24" s="717"/>
      <c r="AA24" s="753"/>
    </row>
    <row r="25" spans="2:33" ht="12.75" customHeight="1">
      <c r="B25" s="721"/>
      <c r="AA25" s="714"/>
    </row>
    <row r="26" spans="2:33" s="89" customFormat="1" ht="22.15" customHeight="1">
      <c r="B26" s="2313" t="s">
        <v>544</v>
      </c>
      <c r="C26" s="2314"/>
      <c r="D26" s="2315"/>
      <c r="E26" s="2340" t="s">
        <v>2534</v>
      </c>
      <c r="F26" s="2341"/>
      <c r="G26" s="2322" t="s">
        <v>2533</v>
      </c>
      <c r="H26" s="2323"/>
      <c r="I26" s="2323"/>
      <c r="J26" s="2324"/>
      <c r="K26" s="745"/>
      <c r="L26" s="754" t="s">
        <v>2531</v>
      </c>
      <c r="M26" s="746" t="s">
        <v>2532</v>
      </c>
      <c r="N26" s="746"/>
      <c r="O26" s="746"/>
      <c r="P26" s="746"/>
      <c r="Q26" s="746"/>
      <c r="R26" s="746"/>
      <c r="S26" s="746"/>
      <c r="T26" s="754" t="s">
        <v>2531</v>
      </c>
      <c r="U26" s="746" t="s">
        <v>2530</v>
      </c>
      <c r="V26" s="746"/>
      <c r="W26" s="746"/>
      <c r="X26" s="746"/>
      <c r="Y26" s="746"/>
      <c r="Z26" s="746"/>
      <c r="AA26" s="747"/>
      <c r="AB26" s="546"/>
      <c r="AC26" s="546"/>
      <c r="AE26" s="546"/>
      <c r="AF26" s="546"/>
      <c r="AG26" s="546"/>
    </row>
    <row r="27" spans="2:33" s="89" customFormat="1" ht="22.15" customHeight="1">
      <c r="B27" s="2349" t="s">
        <v>2529</v>
      </c>
      <c r="C27" s="2350"/>
      <c r="D27" s="2351"/>
      <c r="E27" s="2342"/>
      <c r="F27" s="2343"/>
      <c r="G27" s="2322" t="s">
        <v>2528</v>
      </c>
      <c r="H27" s="2323"/>
      <c r="I27" s="2323"/>
      <c r="J27" s="2324"/>
      <c r="K27" s="552" t="s">
        <v>2527</v>
      </c>
      <c r="L27" s="571"/>
      <c r="M27" s="571"/>
      <c r="N27" s="571"/>
      <c r="O27" s="571"/>
      <c r="P27" s="571"/>
      <c r="Q27" s="571"/>
      <c r="R27" s="571"/>
      <c r="S27" s="571"/>
      <c r="T27" s="571"/>
      <c r="U27" s="571" t="s">
        <v>2526</v>
      </c>
      <c r="V27" s="571"/>
      <c r="W27" s="571"/>
      <c r="X27" s="571"/>
      <c r="Y27" s="571"/>
      <c r="Z27" s="571" t="s">
        <v>111</v>
      </c>
      <c r="AA27" s="556"/>
      <c r="AB27" s="546"/>
      <c r="AC27" s="546"/>
      <c r="AE27" s="546"/>
      <c r="AF27" s="546"/>
      <c r="AG27" s="546"/>
    </row>
    <row r="28" spans="2:33" s="89" customFormat="1" ht="22.15" customHeight="1">
      <c r="B28" s="2349"/>
      <c r="C28" s="2350"/>
      <c r="D28" s="2351"/>
      <c r="E28" s="2342"/>
      <c r="F28" s="2343"/>
      <c r="G28" s="2313" t="s">
        <v>2525</v>
      </c>
      <c r="H28" s="2314"/>
      <c r="I28" s="2314"/>
      <c r="J28" s="2315"/>
      <c r="K28" s="548"/>
      <c r="L28" s="549"/>
      <c r="M28" s="549"/>
      <c r="N28" s="549"/>
      <c r="O28" s="549"/>
      <c r="P28" s="549"/>
      <c r="Q28" s="549"/>
      <c r="R28" s="549"/>
      <c r="S28" s="549"/>
      <c r="T28" s="549"/>
      <c r="U28" s="549"/>
      <c r="V28" s="549"/>
      <c r="W28" s="549"/>
      <c r="X28" s="549"/>
      <c r="Y28" s="549"/>
      <c r="Z28" s="549"/>
      <c r="AA28" s="550"/>
      <c r="AB28" s="546"/>
      <c r="AC28" s="546"/>
      <c r="AE28" s="546"/>
      <c r="AF28" s="546"/>
      <c r="AG28" s="546"/>
    </row>
    <row r="29" spans="2:33" s="89" customFormat="1" ht="22.15" customHeight="1">
      <c r="B29" s="2349"/>
      <c r="C29" s="2350"/>
      <c r="D29" s="2351"/>
      <c r="E29" s="2342"/>
      <c r="F29" s="2343"/>
      <c r="G29" s="2332"/>
      <c r="H29" s="2266"/>
      <c r="I29" s="2266"/>
      <c r="J29" s="2333"/>
      <c r="K29" s="570"/>
      <c r="L29" s="571"/>
      <c r="M29" s="571"/>
      <c r="N29" s="571"/>
      <c r="O29" s="571"/>
      <c r="P29" s="571"/>
      <c r="Q29" s="571"/>
      <c r="R29" s="571"/>
      <c r="S29" s="571"/>
      <c r="T29" s="571"/>
      <c r="U29" s="571"/>
      <c r="V29" s="571"/>
      <c r="W29" s="571"/>
      <c r="X29" s="571"/>
      <c r="Y29" s="571"/>
      <c r="Z29" s="571"/>
      <c r="AA29" s="556"/>
      <c r="AB29" s="546"/>
      <c r="AC29" s="546"/>
      <c r="AE29" s="546"/>
      <c r="AF29" s="546"/>
      <c r="AG29" s="546"/>
    </row>
    <row r="30" spans="2:33" s="89" customFormat="1" ht="22.15" customHeight="1">
      <c r="B30" s="2349"/>
      <c r="C30" s="2350"/>
      <c r="D30" s="2351"/>
      <c r="E30" s="2342"/>
      <c r="F30" s="2343"/>
      <c r="G30" s="546" t="s">
        <v>2524</v>
      </c>
      <c r="H30" s="549"/>
      <c r="I30" s="549"/>
      <c r="J30" s="550"/>
      <c r="K30" s="548" t="s">
        <v>71</v>
      </c>
      <c r="L30" s="549"/>
      <c r="M30" s="549"/>
      <c r="N30" s="549" t="s">
        <v>2792</v>
      </c>
      <c r="O30" s="549"/>
      <c r="P30" s="549"/>
      <c r="Q30" s="549"/>
      <c r="R30" s="549"/>
      <c r="S30" s="549"/>
      <c r="T30" s="549" t="s">
        <v>2523</v>
      </c>
      <c r="U30" s="549"/>
      <c r="V30" s="549" t="s">
        <v>114</v>
      </c>
      <c r="W30" s="549"/>
      <c r="X30" s="549"/>
      <c r="Y30" s="549"/>
      <c r="Z30" s="549" t="s">
        <v>113</v>
      </c>
      <c r="AA30" s="550"/>
      <c r="AB30" s="546"/>
      <c r="AC30" s="546"/>
      <c r="AE30" s="546"/>
      <c r="AF30" s="546"/>
      <c r="AG30" s="546"/>
    </row>
    <row r="31" spans="2:33" s="89" customFormat="1" ht="22.15" customHeight="1">
      <c r="B31" s="2349"/>
      <c r="C31" s="2350"/>
      <c r="D31" s="2351"/>
      <c r="E31" s="2342"/>
      <c r="F31" s="2343"/>
      <c r="G31" s="546" t="s">
        <v>2522</v>
      </c>
      <c r="H31" s="546"/>
      <c r="I31" s="546"/>
      <c r="J31" s="555"/>
      <c r="K31" s="755"/>
      <c r="L31" s="546"/>
      <c r="M31" s="546"/>
      <c r="N31" s="546"/>
      <c r="O31" s="546"/>
      <c r="P31" s="546"/>
      <c r="Q31" s="546"/>
      <c r="R31" s="546"/>
      <c r="S31" s="546"/>
      <c r="T31" s="546"/>
      <c r="U31" s="546"/>
      <c r="V31" s="546"/>
      <c r="W31" s="546"/>
      <c r="X31" s="546"/>
      <c r="Y31" s="546"/>
      <c r="Z31" s="546"/>
      <c r="AA31" s="555"/>
      <c r="AB31" s="546"/>
      <c r="AC31" s="546"/>
      <c r="AE31" s="546"/>
      <c r="AF31" s="546"/>
      <c r="AG31" s="546"/>
    </row>
    <row r="32" spans="2:33" s="89" customFormat="1" ht="22.15" customHeight="1">
      <c r="B32" s="2349"/>
      <c r="C32" s="2350"/>
      <c r="D32" s="2351"/>
      <c r="E32" s="2342"/>
      <c r="F32" s="2343"/>
      <c r="G32" s="89" t="s">
        <v>2521</v>
      </c>
      <c r="H32" s="546"/>
      <c r="I32" s="546"/>
      <c r="J32" s="555"/>
      <c r="K32" s="707"/>
      <c r="AA32" s="704"/>
      <c r="AB32" s="546"/>
      <c r="AC32" s="546"/>
      <c r="AE32" s="546"/>
      <c r="AF32" s="546"/>
      <c r="AG32" s="546"/>
    </row>
    <row r="33" spans="1:33" s="89" customFormat="1" ht="22.15" customHeight="1">
      <c r="B33" s="2349"/>
      <c r="C33" s="2350"/>
      <c r="D33" s="2351"/>
      <c r="E33" s="2342"/>
      <c r="F33" s="2343"/>
      <c r="G33" s="546" t="s">
        <v>2520</v>
      </c>
      <c r="H33" s="546"/>
      <c r="I33" s="546"/>
      <c r="J33" s="555"/>
      <c r="K33" s="552"/>
      <c r="L33" s="546"/>
      <c r="M33" s="546"/>
      <c r="N33" s="546"/>
      <c r="O33" s="546"/>
      <c r="P33" s="546"/>
      <c r="Q33" s="546"/>
      <c r="R33" s="546"/>
      <c r="S33" s="546"/>
      <c r="T33" s="546"/>
      <c r="U33" s="546"/>
      <c r="V33" s="546"/>
      <c r="W33" s="546"/>
      <c r="X33" s="546"/>
      <c r="Y33" s="546"/>
      <c r="Z33" s="546"/>
      <c r="AA33" s="555"/>
      <c r="AB33" s="546"/>
      <c r="AC33" s="546"/>
      <c r="AE33" s="546"/>
      <c r="AF33" s="546"/>
      <c r="AG33" s="546"/>
    </row>
    <row r="34" spans="1:33" s="89" customFormat="1" ht="22.15" customHeight="1">
      <c r="B34" s="2349"/>
      <c r="C34" s="2350"/>
      <c r="D34" s="2351"/>
      <c r="E34" s="2342"/>
      <c r="F34" s="2343"/>
      <c r="G34" s="571" t="s">
        <v>2519</v>
      </c>
      <c r="H34" s="571"/>
      <c r="I34" s="571"/>
      <c r="J34" s="556"/>
      <c r="K34" s="570"/>
      <c r="L34" s="571"/>
      <c r="M34" s="571"/>
      <c r="N34" s="571"/>
      <c r="O34" s="571"/>
      <c r="P34" s="571"/>
      <c r="Q34" s="744" t="s">
        <v>2518</v>
      </c>
      <c r="R34" s="571"/>
      <c r="S34" s="571"/>
      <c r="T34" s="705" t="s">
        <v>2517</v>
      </c>
      <c r="U34" s="571"/>
      <c r="V34" s="571"/>
      <c r="W34" s="705" t="s">
        <v>2516</v>
      </c>
      <c r="X34" s="571"/>
      <c r="Y34" s="571"/>
      <c r="Z34" s="571"/>
      <c r="AA34" s="556"/>
      <c r="AB34" s="546"/>
      <c r="AC34" s="546"/>
      <c r="AE34" s="546"/>
      <c r="AF34" s="546"/>
      <c r="AG34" s="546"/>
    </row>
    <row r="35" spans="1:33" s="89" customFormat="1" ht="22.15" customHeight="1">
      <c r="B35" s="2349"/>
      <c r="C35" s="2350"/>
      <c r="D35" s="2351"/>
      <c r="E35" s="2342"/>
      <c r="F35" s="2343"/>
      <c r="G35" s="2334" t="s">
        <v>2515</v>
      </c>
      <c r="H35" s="2335"/>
      <c r="I35" s="2335"/>
      <c r="J35" s="2336"/>
      <c r="K35" s="552"/>
      <c r="L35" s="546"/>
      <c r="M35" s="546"/>
      <c r="N35" s="546"/>
      <c r="O35" s="546"/>
      <c r="P35" s="546"/>
      <c r="Q35" s="546"/>
      <c r="R35" s="546"/>
      <c r="S35" s="546"/>
      <c r="T35" s="546"/>
      <c r="U35" s="546"/>
      <c r="V35" s="546"/>
      <c r="W35" s="546"/>
      <c r="X35" s="546"/>
      <c r="Y35" s="546"/>
      <c r="Z35" s="546"/>
      <c r="AA35" s="555"/>
      <c r="AB35" s="546"/>
      <c r="AC35" s="546"/>
      <c r="AE35" s="546"/>
      <c r="AF35" s="546"/>
      <c r="AG35" s="546"/>
    </row>
    <row r="36" spans="1:33" s="89" customFormat="1" ht="22.15" customHeight="1">
      <c r="B36" s="2349"/>
      <c r="C36" s="2350"/>
      <c r="D36" s="2351"/>
      <c r="E36" s="2344"/>
      <c r="F36" s="2345"/>
      <c r="G36" s="2337"/>
      <c r="H36" s="2338"/>
      <c r="I36" s="2338"/>
      <c r="J36" s="2339"/>
      <c r="K36" s="552"/>
      <c r="L36" s="546"/>
      <c r="M36" s="546"/>
      <c r="N36" s="546"/>
      <c r="O36" s="546"/>
      <c r="P36" s="546"/>
      <c r="Q36" s="546"/>
      <c r="R36" s="546"/>
      <c r="S36" s="546"/>
      <c r="T36" s="546"/>
      <c r="U36" s="546"/>
      <c r="V36" s="546"/>
      <c r="W36" s="546"/>
      <c r="X36" s="546"/>
      <c r="Y36" s="546"/>
      <c r="Z36" s="546"/>
      <c r="AA36" s="555"/>
      <c r="AB36" s="546"/>
      <c r="AC36" s="546"/>
      <c r="AE36" s="546"/>
      <c r="AF36" s="546"/>
      <c r="AG36" s="546"/>
    </row>
    <row r="37" spans="1:33" s="89" customFormat="1" ht="22.15" customHeight="1">
      <c r="B37" s="745"/>
      <c r="C37" s="746" t="s">
        <v>543</v>
      </c>
      <c r="D37" s="746"/>
      <c r="E37" s="746" t="s">
        <v>2514</v>
      </c>
      <c r="F37" s="746"/>
      <c r="G37" s="746"/>
      <c r="H37" s="746"/>
      <c r="I37" s="746"/>
      <c r="J37" s="747"/>
      <c r="K37" s="746" t="s">
        <v>2789</v>
      </c>
      <c r="L37" s="746"/>
      <c r="M37" s="746"/>
      <c r="N37" s="746" t="s">
        <v>603</v>
      </c>
      <c r="O37" s="746"/>
      <c r="P37" s="746" t="s">
        <v>602</v>
      </c>
      <c r="Q37" s="746"/>
      <c r="R37" s="746" t="s">
        <v>601</v>
      </c>
      <c r="S37" s="2331" t="s">
        <v>2513</v>
      </c>
      <c r="T37" s="2331"/>
      <c r="U37" s="2331"/>
      <c r="V37" s="748"/>
      <c r="W37" s="748"/>
      <c r="X37" s="748"/>
      <c r="Y37" s="748"/>
      <c r="Z37" s="748"/>
      <c r="AA37" s="747" t="s">
        <v>111</v>
      </c>
      <c r="AB37" s="546"/>
      <c r="AC37" s="546"/>
      <c r="AE37" s="546"/>
      <c r="AF37" s="546"/>
      <c r="AG37" s="546"/>
    </row>
    <row r="38" spans="1:33" s="89" customFormat="1" ht="22.15" customHeight="1">
      <c r="B38" s="745"/>
      <c r="C38" s="746" t="s">
        <v>542</v>
      </c>
      <c r="D38" s="746"/>
      <c r="E38" s="746" t="s">
        <v>2512</v>
      </c>
      <c r="F38" s="746"/>
      <c r="G38" s="746"/>
      <c r="H38" s="746"/>
      <c r="I38" s="746"/>
      <c r="J38" s="747"/>
      <c r="K38" s="746"/>
      <c r="L38" s="746"/>
      <c r="M38" s="746"/>
      <c r="N38" s="746"/>
      <c r="O38" s="746"/>
      <c r="P38" s="746"/>
      <c r="Q38" s="746"/>
      <c r="R38" s="746"/>
      <c r="S38" s="746"/>
      <c r="T38" s="746"/>
      <c r="U38" s="746"/>
      <c r="V38" s="746"/>
      <c r="W38" s="746"/>
      <c r="X38" s="746"/>
      <c r="Y38" s="746"/>
      <c r="Z38" s="746"/>
      <c r="AA38" s="747"/>
      <c r="AB38" s="546"/>
      <c r="AC38" s="546"/>
      <c r="AE38" s="546"/>
      <c r="AF38" s="546"/>
      <c r="AG38" s="546"/>
    </row>
    <row r="39" spans="1:33" s="89" customFormat="1" ht="22.15" customHeight="1">
      <c r="B39" s="745"/>
      <c r="C39" s="746" t="s">
        <v>2489</v>
      </c>
      <c r="D39" s="746"/>
      <c r="E39" s="746" t="s">
        <v>2511</v>
      </c>
      <c r="F39" s="746"/>
      <c r="G39" s="746"/>
      <c r="H39" s="746"/>
      <c r="I39" s="746"/>
      <c r="J39" s="747"/>
      <c r="K39" s="746"/>
      <c r="L39" s="746"/>
      <c r="M39" s="746"/>
      <c r="N39" s="746"/>
      <c r="O39" s="746"/>
      <c r="P39" s="746"/>
      <c r="Q39" s="746"/>
      <c r="R39" s="746"/>
      <c r="S39" s="746"/>
      <c r="T39" s="746"/>
      <c r="U39" s="746"/>
      <c r="V39" s="746"/>
      <c r="W39" s="746"/>
      <c r="X39" s="746"/>
      <c r="Y39" s="746"/>
      <c r="Z39" s="746"/>
      <c r="AA39" s="747"/>
      <c r="AB39" s="546"/>
      <c r="AC39" s="546"/>
      <c r="AE39" s="546"/>
      <c r="AF39" s="546"/>
      <c r="AG39" s="546"/>
    </row>
    <row r="40" spans="1:33" s="89" customFormat="1" ht="22.15" customHeight="1">
      <c r="B40" s="548"/>
      <c r="C40" s="549"/>
      <c r="D40" s="549"/>
      <c r="E40" s="2254" t="s">
        <v>2510</v>
      </c>
      <c r="F40" s="2254"/>
      <c r="G40" s="2254"/>
      <c r="H40" s="2254"/>
      <c r="I40" s="2254"/>
      <c r="J40" s="2346"/>
      <c r="K40" s="549"/>
      <c r="L40" s="549"/>
      <c r="M40" s="549"/>
      <c r="N40" s="549"/>
      <c r="O40" s="549"/>
      <c r="P40" s="549"/>
      <c r="Q40" s="549"/>
      <c r="R40" s="549"/>
      <c r="S40" s="549"/>
      <c r="T40" s="549"/>
      <c r="U40" s="549"/>
      <c r="V40" s="549"/>
      <c r="W40" s="549"/>
      <c r="X40" s="549"/>
      <c r="Y40" s="549"/>
      <c r="Z40" s="549"/>
      <c r="AA40" s="550"/>
      <c r="AB40" s="546"/>
      <c r="AC40" s="546"/>
      <c r="AE40" s="546"/>
      <c r="AF40" s="546"/>
      <c r="AG40" s="546"/>
    </row>
    <row r="41" spans="1:33" s="89" customFormat="1" ht="22.15" customHeight="1">
      <c r="B41" s="552"/>
      <c r="C41" s="546" t="s">
        <v>2488</v>
      </c>
      <c r="D41" s="546"/>
      <c r="E41" s="2257"/>
      <c r="F41" s="2257"/>
      <c r="G41" s="2257"/>
      <c r="H41" s="2257"/>
      <c r="I41" s="2257"/>
      <c r="J41" s="2347"/>
      <c r="K41" s="546"/>
      <c r="L41" s="546" t="s">
        <v>2786</v>
      </c>
      <c r="M41" s="546"/>
      <c r="N41" s="546"/>
      <c r="P41" s="546" t="s">
        <v>318</v>
      </c>
      <c r="Q41" s="546"/>
      <c r="R41" s="546"/>
      <c r="S41" s="546" t="s">
        <v>2453</v>
      </c>
      <c r="T41" s="546"/>
      <c r="U41" s="546"/>
      <c r="V41" s="546" t="s">
        <v>2452</v>
      </c>
      <c r="W41" s="546"/>
      <c r="X41" s="546"/>
      <c r="Y41" s="546"/>
      <c r="Z41" s="546"/>
      <c r="AA41" s="555"/>
      <c r="AB41" s="546"/>
      <c r="AC41" s="546"/>
      <c r="AE41" s="546"/>
      <c r="AF41" s="546"/>
      <c r="AG41" s="546"/>
    </row>
    <row r="42" spans="1:33" s="89" customFormat="1" ht="22.15" customHeight="1">
      <c r="B42" s="570"/>
      <c r="C42" s="571"/>
      <c r="D42" s="571"/>
      <c r="E42" s="2262"/>
      <c r="F42" s="2262"/>
      <c r="G42" s="2262"/>
      <c r="H42" s="2262"/>
      <c r="I42" s="2262"/>
      <c r="J42" s="2348"/>
      <c r="K42" s="571"/>
      <c r="L42" s="571"/>
      <c r="M42" s="571"/>
      <c r="N42" s="571"/>
      <c r="O42" s="571"/>
      <c r="P42" s="571"/>
      <c r="Q42" s="571"/>
      <c r="R42" s="571"/>
      <c r="S42" s="571"/>
      <c r="T42" s="571"/>
      <c r="U42" s="571"/>
      <c r="V42" s="571"/>
      <c r="W42" s="571"/>
      <c r="X42" s="571"/>
      <c r="Y42" s="571"/>
      <c r="Z42" s="571"/>
      <c r="AA42" s="556"/>
      <c r="AB42" s="546"/>
      <c r="AC42" s="546"/>
      <c r="AE42" s="546"/>
      <c r="AF42" s="546"/>
      <c r="AG42" s="546"/>
    </row>
    <row r="43" spans="1:33" ht="24" customHeight="1">
      <c r="B43" s="546"/>
      <c r="C43" s="546"/>
      <c r="D43" s="554"/>
      <c r="E43" s="554"/>
      <c r="F43" s="554"/>
      <c r="G43" s="554"/>
      <c r="H43" s="554"/>
      <c r="I43" s="554"/>
      <c r="J43" s="554"/>
      <c r="K43" s="554"/>
      <c r="L43" s="554"/>
      <c r="M43" s="554"/>
      <c r="N43" s="554"/>
      <c r="O43" s="546"/>
      <c r="P43" s="546"/>
      <c r="Q43" s="546"/>
      <c r="R43" s="546"/>
      <c r="S43" s="546"/>
      <c r="T43" s="546"/>
      <c r="U43" s="546"/>
      <c r="V43" s="546"/>
      <c r="W43" s="546"/>
      <c r="X43" s="546"/>
      <c r="Y43" s="546"/>
      <c r="Z43" s="546"/>
      <c r="AA43" s="546"/>
      <c r="AB43" s="505"/>
      <c r="AC43" s="505"/>
      <c r="AE43" s="505"/>
      <c r="AF43" s="505"/>
      <c r="AG43" s="505"/>
    </row>
    <row r="44" spans="1:33" ht="19.149999999999999" customHeight="1">
      <c r="B44" s="546"/>
      <c r="C44" s="554"/>
      <c r="D44" s="554"/>
      <c r="E44" s="554"/>
      <c r="F44" s="554"/>
      <c r="G44" s="554"/>
      <c r="H44" s="554"/>
      <c r="I44" s="554"/>
      <c r="J44" s="554"/>
      <c r="K44" s="554"/>
      <c r="L44" s="554"/>
      <c r="M44" s="554"/>
      <c r="N44" s="554"/>
      <c r="O44" s="546"/>
      <c r="P44" s="546"/>
      <c r="Q44" s="546"/>
      <c r="R44" s="546"/>
      <c r="S44" s="546"/>
      <c r="T44" s="546"/>
      <c r="U44" s="546"/>
      <c r="V44" s="546"/>
      <c r="W44" s="546"/>
      <c r="X44" s="546"/>
      <c r="Y44" s="546"/>
      <c r="Z44" s="546"/>
      <c r="AA44" s="546"/>
      <c r="AB44" s="505"/>
      <c r="AC44" s="505"/>
      <c r="AE44" s="505"/>
      <c r="AF44" s="505"/>
      <c r="AG44" s="505"/>
    </row>
    <row r="45" spans="1:33" ht="19.149999999999999" customHeight="1">
      <c r="B45" s="546"/>
      <c r="C45" s="546"/>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B45" s="505"/>
      <c r="AC45" s="505"/>
      <c r="AE45" s="505"/>
      <c r="AF45" s="505"/>
      <c r="AG45" s="505"/>
    </row>
    <row r="46" spans="1:33"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D46" s="40"/>
    </row>
    <row r="47" spans="1:33"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D47" s="40"/>
    </row>
    <row r="48" spans="1:33"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D48" s="40"/>
    </row>
    <row r="49" spans="1:30"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D49" s="40"/>
    </row>
    <row r="50" spans="1:30"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D50" s="40"/>
    </row>
    <row r="51" spans="1:30"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D51" s="40"/>
    </row>
    <row r="52" spans="1:30"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D52" s="40"/>
    </row>
    <row r="53" spans="1:30"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D53" s="40"/>
    </row>
    <row r="54" spans="1:30"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D54" s="40"/>
    </row>
    <row r="55" spans="1:30"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D55" s="40"/>
    </row>
    <row r="56" spans="1:30"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D56" s="40"/>
    </row>
    <row r="57" spans="1:30" s="505" customFormat="1" ht="16.149999999999999" customHeight="1">
      <c r="A57" s="284"/>
      <c r="B57" s="284"/>
      <c r="C57" s="284"/>
      <c r="D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D57" s="40"/>
    </row>
    <row r="58" spans="1:30" s="505" customFormat="1" ht="16.149999999999999" customHeight="1">
      <c r="A58" s="284"/>
      <c r="B58" s="284"/>
      <c r="C58" s="284"/>
      <c r="D58" s="284"/>
      <c r="E58" s="284"/>
      <c r="F58" s="284"/>
      <c r="G58" s="284"/>
      <c r="H58" s="284"/>
      <c r="I58" s="284"/>
      <c r="J58" s="284"/>
      <c r="K58" s="284"/>
      <c r="L58" s="284"/>
      <c r="M58" s="284"/>
      <c r="N58" s="284"/>
      <c r="O58" s="284"/>
      <c r="P58" s="284"/>
      <c r="Q58" s="284"/>
      <c r="R58" s="284"/>
      <c r="S58" s="284"/>
      <c r="T58" s="284"/>
      <c r="U58" s="284"/>
      <c r="V58" s="284"/>
      <c r="W58" s="284"/>
      <c r="X58" s="284"/>
      <c r="Y58" s="284"/>
      <c r="Z58" s="284"/>
      <c r="AA58" s="284"/>
      <c r="AD58" s="40"/>
    </row>
    <row r="59" spans="1:30" s="505" customFormat="1" ht="16.149999999999999" customHeight="1">
      <c r="A59" s="284"/>
      <c r="B59" s="284"/>
      <c r="C59" s="284"/>
      <c r="D59" s="284"/>
      <c r="E59" s="284"/>
      <c r="F59" s="284"/>
      <c r="G59" s="284"/>
      <c r="H59" s="284"/>
      <c r="I59" s="284"/>
      <c r="J59" s="284"/>
      <c r="K59" s="284"/>
      <c r="L59" s="284"/>
      <c r="M59" s="284"/>
      <c r="N59" s="284"/>
      <c r="O59" s="284"/>
      <c r="P59" s="284"/>
      <c r="Q59" s="284"/>
      <c r="R59" s="284"/>
      <c r="S59" s="284"/>
      <c r="T59" s="284"/>
      <c r="U59" s="284"/>
      <c r="V59" s="284"/>
      <c r="W59" s="284"/>
      <c r="X59" s="284"/>
      <c r="Y59" s="284"/>
      <c r="Z59" s="284"/>
      <c r="AA59" s="284"/>
      <c r="AD59" s="40"/>
    </row>
    <row r="60" spans="1:30" s="505" customFormat="1" ht="16.149999999999999" customHeight="1">
      <c r="B60" s="284"/>
      <c r="AD60" s="40"/>
    </row>
    <row r="61" spans="1:30" s="505" customFormat="1" ht="16.149999999999999" customHeight="1">
      <c r="B61" s="284"/>
      <c r="AD61" s="40"/>
    </row>
    <row r="62" spans="1:30" s="505" customFormat="1" ht="16.149999999999999" customHeight="1">
      <c r="B62" s="284"/>
      <c r="AD62" s="40"/>
    </row>
    <row r="63" spans="1:30" s="505" customFormat="1" ht="16.149999999999999" customHeight="1">
      <c r="B63" s="284"/>
      <c r="AD63" s="40"/>
    </row>
    <row r="64" spans="1:30" s="505" customFormat="1" ht="16.149999999999999" customHeight="1">
      <c r="B64" s="284"/>
      <c r="AD64" s="40"/>
    </row>
    <row r="65" spans="1:30" s="505" customFormat="1" ht="16.149999999999999" customHeight="1">
      <c r="B65" s="284"/>
      <c r="AD65" s="40"/>
    </row>
    <row r="66" spans="1:30" s="505" customFormat="1">
      <c r="AD66" s="40"/>
    </row>
    <row r="67" spans="1:30" s="505" customFormat="1">
      <c r="A67" s="284"/>
      <c r="B67" s="554"/>
      <c r="C67" s="554"/>
      <c r="D67" s="554"/>
      <c r="E67" s="554"/>
      <c r="F67" s="554"/>
      <c r="G67" s="554"/>
      <c r="H67" s="554"/>
      <c r="I67" s="554"/>
      <c r="J67" s="554"/>
      <c r="K67" s="554"/>
      <c r="L67" s="554"/>
      <c r="M67" s="554"/>
      <c r="N67" s="554"/>
      <c r="O67" s="554"/>
      <c r="P67" s="554"/>
      <c r="Q67" s="554"/>
      <c r="R67" s="554"/>
      <c r="S67" s="554"/>
      <c r="T67" s="554"/>
      <c r="U67" s="554"/>
      <c r="V67" s="554"/>
      <c r="W67" s="554"/>
      <c r="X67" s="554"/>
      <c r="Y67" s="284"/>
      <c r="Z67" s="284"/>
      <c r="AA67" s="284"/>
      <c r="AD67" s="40"/>
    </row>
    <row r="68" spans="1:30" s="505" customFormat="1">
      <c r="A68" s="284"/>
      <c r="B68" s="284"/>
      <c r="C68" s="284"/>
      <c r="D68" s="284"/>
      <c r="E68" s="284"/>
      <c r="F68" s="284"/>
      <c r="G68" s="284"/>
      <c r="H68" s="284"/>
      <c r="I68" s="284"/>
      <c r="J68" s="284"/>
      <c r="K68" s="284"/>
      <c r="L68" s="284"/>
      <c r="M68" s="284"/>
      <c r="N68" s="284"/>
      <c r="O68" s="284"/>
      <c r="P68" s="284"/>
      <c r="Q68" s="284"/>
      <c r="R68" s="284"/>
      <c r="S68" s="284"/>
      <c r="T68" s="284"/>
      <c r="U68" s="284"/>
      <c r="V68" s="284"/>
      <c r="W68" s="284"/>
      <c r="X68" s="284"/>
      <c r="Y68" s="284"/>
      <c r="Z68" s="284"/>
      <c r="AA68" s="284"/>
      <c r="AD68" s="40"/>
    </row>
    <row r="69" spans="1:30" s="505" customFormat="1">
      <c r="A69" s="284"/>
      <c r="B69" s="284"/>
      <c r="C69" s="284"/>
      <c r="D69" s="284"/>
      <c r="E69" s="284"/>
      <c r="F69" s="284"/>
      <c r="G69" s="284"/>
      <c r="H69" s="284"/>
      <c r="I69" s="284"/>
      <c r="J69" s="284"/>
      <c r="K69" s="284"/>
      <c r="L69" s="284"/>
      <c r="M69" s="284"/>
      <c r="N69" s="284"/>
      <c r="O69" s="284"/>
      <c r="P69" s="284"/>
      <c r="Q69" s="284"/>
      <c r="R69" s="284"/>
      <c r="S69" s="284"/>
      <c r="T69" s="284"/>
      <c r="U69" s="284"/>
      <c r="V69" s="284"/>
      <c r="W69" s="284"/>
      <c r="X69" s="284"/>
      <c r="Y69" s="284"/>
      <c r="Z69" s="284"/>
      <c r="AA69" s="284"/>
      <c r="AD69" s="40"/>
    </row>
    <row r="70" spans="1:30" s="505" customForma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A70" s="284"/>
      <c r="AD70" s="40"/>
    </row>
    <row r="71" spans="1:30" s="505" customForma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c r="AA71" s="284"/>
      <c r="AD71" s="40"/>
    </row>
    <row r="72" spans="1:30" s="505" customForma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A72" s="284"/>
      <c r="AD72" s="40"/>
    </row>
    <row r="73" spans="1:30" s="505" customForma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A73" s="284"/>
      <c r="AD73" s="40"/>
    </row>
    <row r="74" spans="1:30" s="505" customFormat="1">
      <c r="A74" s="284"/>
      <c r="B74" s="284"/>
      <c r="C74" s="284"/>
      <c r="D74" s="284"/>
      <c r="E74" s="284"/>
      <c r="F74" s="284"/>
      <c r="G74" s="284"/>
      <c r="H74" s="284"/>
      <c r="I74" s="284"/>
      <c r="J74" s="284"/>
      <c r="K74" s="284"/>
      <c r="L74" s="284"/>
      <c r="M74" s="284"/>
      <c r="N74" s="284"/>
      <c r="O74" s="284"/>
      <c r="P74" s="284"/>
      <c r="Q74" s="284"/>
      <c r="R74" s="284"/>
      <c r="S74" s="284"/>
      <c r="T74" s="284"/>
      <c r="U74" s="284"/>
      <c r="V74" s="284"/>
      <c r="W74" s="284"/>
      <c r="X74" s="284"/>
      <c r="Y74" s="284"/>
      <c r="Z74" s="284"/>
      <c r="AA74" s="284"/>
      <c r="AD74" s="40"/>
    </row>
    <row r="75" spans="1:30" s="505" customFormat="1">
      <c r="A75" s="284"/>
      <c r="B75" s="284"/>
      <c r="C75" s="284"/>
      <c r="D75" s="284"/>
      <c r="E75" s="284"/>
      <c r="F75" s="284"/>
      <c r="G75" s="284"/>
      <c r="H75" s="284"/>
      <c r="I75" s="284"/>
      <c r="J75" s="284"/>
      <c r="K75" s="284"/>
      <c r="L75" s="284"/>
      <c r="M75" s="284"/>
      <c r="N75" s="284"/>
      <c r="O75" s="284"/>
      <c r="P75" s="284"/>
      <c r="Q75" s="284"/>
      <c r="R75" s="284"/>
      <c r="S75" s="284"/>
      <c r="T75" s="284"/>
      <c r="U75" s="284"/>
      <c r="V75" s="284"/>
      <c r="W75" s="284"/>
      <c r="X75" s="284"/>
      <c r="Y75" s="284"/>
      <c r="Z75" s="284"/>
      <c r="AA75" s="284"/>
      <c r="AD75" s="40"/>
    </row>
    <row r="76" spans="1:30" s="505" customFormat="1">
      <c r="A76" s="284"/>
      <c r="B76" s="284"/>
      <c r="C76" s="284"/>
      <c r="D76" s="284"/>
      <c r="E76" s="284"/>
      <c r="F76" s="284"/>
      <c r="G76" s="284"/>
      <c r="H76" s="284"/>
      <c r="I76" s="284"/>
      <c r="J76" s="284"/>
      <c r="K76" s="284"/>
      <c r="L76" s="284"/>
      <c r="M76" s="284"/>
      <c r="N76" s="284"/>
      <c r="O76" s="284"/>
      <c r="P76" s="284"/>
      <c r="Q76" s="284"/>
      <c r="R76" s="284"/>
      <c r="S76" s="284"/>
      <c r="T76" s="284"/>
      <c r="U76" s="284"/>
      <c r="V76" s="284"/>
      <c r="W76" s="284"/>
      <c r="X76" s="284"/>
      <c r="Y76" s="284"/>
      <c r="Z76" s="284"/>
      <c r="AA76" s="284"/>
      <c r="AD76" s="40"/>
    </row>
    <row r="77" spans="1:30" ht="13.5" customHeight="1">
      <c r="A77" s="573"/>
      <c r="B77" s="96"/>
      <c r="C77" s="96"/>
      <c r="D77" s="96"/>
      <c r="E77" s="96"/>
      <c r="F77" s="96"/>
      <c r="G77" s="96"/>
      <c r="H77" s="572"/>
      <c r="I77" s="572"/>
      <c r="J77" s="572"/>
      <c r="K77" s="572"/>
      <c r="L77" s="572"/>
      <c r="M77" s="572"/>
      <c r="N77" s="572"/>
      <c r="O77" s="572"/>
      <c r="P77" s="572"/>
      <c r="Q77" s="572"/>
      <c r="R77" s="572"/>
      <c r="S77" s="572"/>
      <c r="T77" s="572"/>
      <c r="U77" s="572"/>
      <c r="V77" s="572"/>
      <c r="W77" s="572"/>
      <c r="X77" s="572"/>
      <c r="Y77" s="572"/>
      <c r="Z77" s="572"/>
      <c r="AA77" s="572"/>
    </row>
    <row r="78" spans="1:30">
      <c r="A78" s="573"/>
      <c r="B78" s="96"/>
      <c r="C78" s="96"/>
      <c r="D78" s="96"/>
      <c r="E78" s="96"/>
      <c r="F78" s="96"/>
      <c r="G78" s="96"/>
      <c r="H78" s="572"/>
      <c r="I78" s="572"/>
      <c r="J78" s="572"/>
      <c r="K78" s="572"/>
      <c r="L78" s="572"/>
      <c r="M78" s="572"/>
      <c r="N78" s="572"/>
      <c r="O78" s="572"/>
      <c r="P78" s="572"/>
      <c r="Q78" s="572"/>
      <c r="R78" s="572"/>
      <c r="S78" s="572"/>
      <c r="T78" s="572"/>
      <c r="U78" s="572"/>
      <c r="V78" s="572"/>
      <c r="W78" s="572"/>
      <c r="X78" s="572"/>
      <c r="Y78" s="572"/>
      <c r="Z78" s="572"/>
      <c r="AA78" s="572"/>
    </row>
    <row r="79" spans="1:30">
      <c r="A79" s="573"/>
      <c r="B79" s="284"/>
      <c r="C79" s="96"/>
      <c r="D79" s="96"/>
      <c r="E79" s="96"/>
      <c r="F79" s="96"/>
      <c r="G79" s="96"/>
      <c r="H79" s="572"/>
      <c r="I79" s="572"/>
      <c r="J79" s="572"/>
      <c r="K79" s="572"/>
      <c r="L79" s="572"/>
      <c r="M79" s="572"/>
      <c r="N79" s="572"/>
      <c r="O79" s="572"/>
      <c r="P79" s="572"/>
      <c r="Q79" s="572"/>
      <c r="R79" s="572"/>
      <c r="S79" s="572"/>
      <c r="T79" s="572"/>
      <c r="U79" s="572"/>
      <c r="V79" s="572"/>
      <c r="W79" s="572"/>
      <c r="X79" s="572"/>
      <c r="Y79" s="572"/>
      <c r="Z79" s="572"/>
      <c r="AA79" s="572"/>
    </row>
    <row r="80" spans="1:30">
      <c r="A80" s="573"/>
      <c r="B80" s="284"/>
      <c r="C80" s="96"/>
      <c r="D80" s="96"/>
      <c r="E80" s="96"/>
      <c r="F80" s="96"/>
      <c r="G80" s="96"/>
      <c r="H80" s="96"/>
      <c r="I80" s="96"/>
      <c r="J80" s="96"/>
      <c r="K80" s="96"/>
      <c r="L80" s="573"/>
      <c r="M80" s="96"/>
      <c r="N80" s="573"/>
      <c r="O80" s="96"/>
      <c r="P80" s="573"/>
      <c r="Q80" s="96"/>
      <c r="R80" s="96"/>
      <c r="S80" s="89"/>
      <c r="T80" s="89"/>
      <c r="U80" s="96"/>
      <c r="V80" s="96"/>
      <c r="W80" s="96"/>
      <c r="X80" s="96"/>
      <c r="Y80" s="96"/>
      <c r="Z80" s="96"/>
      <c r="AA80" s="96"/>
    </row>
    <row r="81" spans="1:27">
      <c r="A81" s="573"/>
      <c r="B81" s="96"/>
      <c r="C81" s="96"/>
      <c r="D81" s="96"/>
      <c r="E81" s="96"/>
      <c r="F81" s="96"/>
      <c r="G81" s="96"/>
      <c r="H81" s="96"/>
      <c r="I81" s="96"/>
      <c r="J81" s="96"/>
      <c r="K81" s="96"/>
      <c r="L81" s="573"/>
      <c r="M81" s="96"/>
      <c r="N81" s="573"/>
      <c r="O81" s="96"/>
      <c r="P81" s="573"/>
      <c r="Q81" s="96"/>
      <c r="R81" s="96"/>
      <c r="S81" s="89"/>
      <c r="T81" s="89"/>
      <c r="U81" s="96"/>
      <c r="V81" s="96"/>
      <c r="W81" s="96"/>
      <c r="X81" s="96"/>
      <c r="Y81" s="96"/>
      <c r="Z81" s="96"/>
      <c r="AA81" s="96"/>
    </row>
    <row r="82" spans="1:27" ht="13.5" customHeight="1">
      <c r="C82" s="96"/>
      <c r="D82" s="96"/>
      <c r="E82" s="96"/>
      <c r="F82" s="96"/>
      <c r="G82" s="96"/>
      <c r="H82" s="96"/>
      <c r="I82" s="96"/>
      <c r="J82" s="96"/>
      <c r="K82" s="96"/>
      <c r="L82" s="96"/>
      <c r="M82" s="96"/>
      <c r="N82" s="96"/>
      <c r="O82" s="96"/>
      <c r="P82" s="96"/>
      <c r="Q82" s="96"/>
      <c r="R82" s="96"/>
      <c r="S82" s="89"/>
      <c r="T82" s="89"/>
      <c r="U82" s="96"/>
      <c r="V82" s="96"/>
      <c r="W82" s="96"/>
      <c r="X82" s="96"/>
      <c r="Y82" s="96"/>
      <c r="Z82" s="96"/>
      <c r="AA82" s="96"/>
    </row>
    <row r="83" spans="1:27" ht="15" customHeight="1">
      <c r="A83" s="573"/>
      <c r="C83" s="96"/>
      <c r="D83" s="96"/>
      <c r="E83" s="574"/>
      <c r="F83" s="96"/>
      <c r="G83" s="96"/>
      <c r="H83" s="96"/>
      <c r="I83" s="574"/>
      <c r="J83" s="96"/>
      <c r="K83" s="96"/>
      <c r="L83" s="573"/>
      <c r="M83" s="96"/>
      <c r="N83" s="96"/>
      <c r="O83" s="96"/>
      <c r="P83" s="96"/>
      <c r="Q83" s="96"/>
      <c r="R83" s="574"/>
      <c r="S83" s="2227"/>
      <c r="T83" s="2227"/>
      <c r="U83" s="2227"/>
      <c r="V83" s="2227"/>
      <c r="W83" s="2227"/>
      <c r="X83" s="2227"/>
      <c r="Y83" s="2227"/>
      <c r="Z83" s="2227"/>
      <c r="AA83" s="574"/>
    </row>
    <row r="84" spans="1:27" ht="15" customHeight="1">
      <c r="A84" s="89"/>
      <c r="B84" s="89"/>
      <c r="C84" s="89"/>
      <c r="D84" s="89"/>
      <c r="E84" s="574"/>
      <c r="F84" s="2227"/>
      <c r="G84" s="2227"/>
      <c r="H84" s="2227"/>
      <c r="I84" s="574"/>
      <c r="J84" s="89"/>
      <c r="K84" s="96"/>
      <c r="L84" s="96"/>
      <c r="M84" s="96"/>
      <c r="N84" s="96"/>
      <c r="O84" s="96"/>
      <c r="P84" s="96"/>
      <c r="Q84" s="96"/>
      <c r="R84" s="574"/>
      <c r="S84" s="2227"/>
      <c r="T84" s="2227"/>
      <c r="U84" s="2227"/>
      <c r="V84" s="2227"/>
      <c r="W84" s="2227"/>
      <c r="X84" s="2227"/>
      <c r="Y84" s="2227"/>
      <c r="Z84" s="2227"/>
      <c r="AA84" s="575"/>
    </row>
    <row r="85" spans="1:27" ht="15" customHeight="1">
      <c r="A85" s="89"/>
      <c r="B85" s="89"/>
      <c r="C85" s="89"/>
      <c r="D85" s="89"/>
      <c r="E85" s="574"/>
      <c r="F85" s="2227"/>
      <c r="G85" s="2227"/>
      <c r="H85" s="2227"/>
      <c r="I85" s="574"/>
      <c r="J85" s="89"/>
      <c r="K85" s="96"/>
      <c r="L85" s="96"/>
      <c r="M85" s="96"/>
      <c r="N85" s="96"/>
      <c r="O85" s="96"/>
      <c r="P85" s="96"/>
      <c r="Q85" s="96"/>
      <c r="R85" s="574"/>
      <c r="S85" s="2227"/>
      <c r="T85" s="2227"/>
      <c r="U85" s="2227"/>
      <c r="V85" s="2227"/>
      <c r="W85" s="2227"/>
      <c r="X85" s="2227"/>
      <c r="Y85" s="2227"/>
      <c r="Z85" s="2227"/>
      <c r="AA85" s="575"/>
    </row>
    <row r="86" spans="1:27" ht="13.5" customHeight="1">
      <c r="A86" s="573"/>
      <c r="B86" s="96"/>
      <c r="C86" s="96"/>
      <c r="D86" s="96"/>
      <c r="E86" s="96"/>
      <c r="F86" s="96"/>
      <c r="G86" s="96"/>
      <c r="H86" s="96"/>
      <c r="I86" s="2239"/>
      <c r="J86" s="2239"/>
      <c r="K86" s="2239"/>
      <c r="L86" s="2239"/>
      <c r="M86" s="2239"/>
      <c r="N86" s="2239"/>
      <c r="O86" s="2239"/>
      <c r="P86" s="2239"/>
      <c r="Q86" s="2239"/>
      <c r="R86" s="2239"/>
      <c r="S86" s="2239"/>
      <c r="T86" s="2239"/>
      <c r="U86" s="2239"/>
      <c r="V86" s="2239"/>
      <c r="W86" s="2239"/>
      <c r="X86" s="2239"/>
      <c r="Y86" s="2239"/>
      <c r="Z86" s="2239"/>
      <c r="AA86" s="2239"/>
    </row>
    <row r="87" spans="1:27" ht="15.75" customHeight="1">
      <c r="A87" s="89"/>
      <c r="B87" s="89"/>
      <c r="C87" s="89"/>
      <c r="D87" s="89"/>
      <c r="E87" s="89"/>
      <c r="F87" s="89"/>
      <c r="G87" s="89"/>
      <c r="H87" s="89"/>
      <c r="I87" s="2239"/>
      <c r="J87" s="2239"/>
      <c r="K87" s="2239"/>
      <c r="L87" s="2239"/>
      <c r="M87" s="2239"/>
      <c r="N87" s="2239"/>
      <c r="O87" s="2239"/>
      <c r="P87" s="2239"/>
      <c r="Q87" s="2239"/>
      <c r="R87" s="2239"/>
      <c r="S87" s="2239"/>
      <c r="T87" s="2239"/>
      <c r="U87" s="2239"/>
      <c r="V87" s="2239"/>
      <c r="W87" s="2239"/>
      <c r="X87" s="2239"/>
      <c r="Y87" s="2239"/>
      <c r="Z87" s="2239"/>
      <c r="AA87" s="2239"/>
    </row>
    <row r="88" spans="1:27" ht="15.75" customHeight="1">
      <c r="A88" s="573"/>
      <c r="B88" s="96"/>
      <c r="C88" s="96"/>
      <c r="D88" s="96"/>
      <c r="E88" s="96"/>
      <c r="F88" s="96"/>
      <c r="G88" s="96"/>
      <c r="H88" s="96"/>
      <c r="I88" s="2239"/>
      <c r="J88" s="2235"/>
      <c r="K88" s="2235"/>
      <c r="L88" s="2235"/>
      <c r="M88" s="2235"/>
      <c r="N88" s="2235"/>
      <c r="O88" s="2235"/>
      <c r="P88" s="2235"/>
      <c r="Q88" s="2235"/>
      <c r="R88" s="2235"/>
      <c r="S88" s="2235"/>
      <c r="T88" s="2235"/>
      <c r="U88" s="2235"/>
      <c r="V88" s="2235"/>
      <c r="W88" s="2235"/>
      <c r="X88" s="2235"/>
      <c r="Y88" s="2235"/>
      <c r="Z88" s="2235"/>
      <c r="AA88" s="2235"/>
    </row>
    <row r="89" spans="1:27" ht="15.75" customHeight="1">
      <c r="A89" s="89"/>
      <c r="B89" s="89"/>
      <c r="C89" s="89"/>
      <c r="D89" s="89"/>
      <c r="E89" s="89"/>
      <c r="F89" s="89"/>
      <c r="G89" s="89"/>
      <c r="H89" s="89"/>
      <c r="I89" s="2235"/>
      <c r="J89" s="2235"/>
      <c r="K89" s="2235"/>
      <c r="L89" s="2235"/>
      <c r="M89" s="2235"/>
      <c r="N89" s="2235"/>
      <c r="O89" s="2235"/>
      <c r="P89" s="2235"/>
      <c r="Q89" s="2235"/>
      <c r="R89" s="2235"/>
      <c r="S89" s="2235"/>
      <c r="T89" s="2235"/>
      <c r="U89" s="2235"/>
      <c r="V89" s="2235"/>
      <c r="W89" s="2235"/>
      <c r="X89" s="2235"/>
      <c r="Y89" s="2235"/>
      <c r="Z89" s="2235"/>
      <c r="AA89" s="2235"/>
    </row>
    <row r="90" spans="1:27" ht="18" customHeight="1">
      <c r="A90" s="2225"/>
      <c r="B90" s="2225"/>
      <c r="C90" s="2225"/>
      <c r="D90" s="2225"/>
      <c r="E90" s="2225"/>
      <c r="F90" s="2225"/>
      <c r="G90" s="2225"/>
      <c r="H90" s="2225"/>
      <c r="I90" s="2225"/>
      <c r="J90" s="2225"/>
      <c r="K90" s="2225"/>
      <c r="L90" s="2225"/>
      <c r="M90" s="2225"/>
      <c r="N90" s="2225"/>
      <c r="O90" s="2225"/>
      <c r="P90" s="2225"/>
      <c r="Q90" s="2225"/>
      <c r="R90" s="2225"/>
      <c r="S90" s="2225"/>
      <c r="T90" s="2225"/>
      <c r="U90" s="2225"/>
      <c r="V90" s="2225"/>
      <c r="W90" s="2225"/>
      <c r="X90" s="2225"/>
      <c r="Y90" s="2225"/>
      <c r="Z90" s="2225"/>
      <c r="AA90" s="2225"/>
    </row>
    <row r="91" spans="1:27" ht="15.75" customHeight="1">
      <c r="A91" s="96"/>
      <c r="B91" s="96"/>
      <c r="C91" s="96"/>
      <c r="D91" s="96"/>
      <c r="E91" s="96"/>
      <c r="F91" s="96"/>
      <c r="G91" s="96"/>
      <c r="H91" s="96"/>
      <c r="I91" s="96"/>
      <c r="J91" s="96"/>
      <c r="K91" s="96"/>
      <c r="L91" s="96"/>
      <c r="M91" s="96"/>
      <c r="N91" s="96"/>
      <c r="O91" s="96"/>
      <c r="P91" s="96"/>
      <c r="Q91" s="96"/>
      <c r="R91" s="96"/>
      <c r="S91" s="96"/>
      <c r="T91" s="96"/>
      <c r="U91" s="96"/>
      <c r="V91" s="96"/>
      <c r="W91" s="96"/>
      <c r="X91" s="96"/>
      <c r="Y91" s="96"/>
      <c r="Z91" s="96"/>
      <c r="AA91" s="96"/>
    </row>
    <row r="92" spans="1:27" ht="15.75" customHeight="1">
      <c r="A92" s="573"/>
      <c r="B92" s="96"/>
      <c r="C92" s="96"/>
      <c r="D92" s="96"/>
      <c r="E92" s="96"/>
      <c r="F92" s="2227"/>
      <c r="G92" s="2227"/>
      <c r="H92" s="2227"/>
      <c r="I92" s="2227"/>
      <c r="K92" s="96"/>
      <c r="L92" s="96"/>
      <c r="M92" s="96"/>
      <c r="N92" s="96"/>
      <c r="O92" s="96"/>
      <c r="P92" s="96"/>
      <c r="Q92" s="96"/>
      <c r="R92" s="96"/>
      <c r="S92" s="96"/>
      <c r="T92" s="96"/>
      <c r="U92" s="96"/>
      <c r="V92" s="96"/>
      <c r="W92" s="96"/>
      <c r="X92" s="96"/>
      <c r="Y92" s="96"/>
      <c r="Z92" s="96"/>
      <c r="AA92" s="96"/>
    </row>
    <row r="93" spans="1:27" ht="15.75" customHeight="1">
      <c r="A93" s="573"/>
      <c r="B93" s="96"/>
      <c r="C93" s="96"/>
      <c r="D93" s="96"/>
      <c r="E93" s="96"/>
      <c r="F93" s="96"/>
      <c r="G93" s="2227"/>
      <c r="H93" s="2227"/>
      <c r="I93" s="96"/>
      <c r="J93" s="2240"/>
      <c r="K93" s="2240"/>
      <c r="L93" s="2240"/>
      <c r="M93" s="2240"/>
      <c r="N93" s="2240"/>
      <c r="O93" s="2240"/>
      <c r="P93" s="2240"/>
      <c r="Q93" s="2240"/>
      <c r="R93" s="2240"/>
      <c r="S93" s="2240"/>
      <c r="T93" s="2240"/>
      <c r="U93" s="2240"/>
      <c r="V93" s="2240"/>
      <c r="W93" s="2240"/>
      <c r="X93" s="2240"/>
      <c r="Y93" s="2240"/>
      <c r="Z93" s="2240"/>
      <c r="AA93" s="2240"/>
    </row>
    <row r="94" spans="1:27" ht="15.75" customHeight="1">
      <c r="A94" s="96"/>
      <c r="B94" s="96"/>
      <c r="C94" s="96"/>
      <c r="D94" s="96"/>
      <c r="E94" s="96"/>
      <c r="F94" s="96"/>
      <c r="G94" s="2227"/>
      <c r="H94" s="2227"/>
      <c r="I94" s="96"/>
      <c r="J94" s="2240"/>
      <c r="K94" s="2240"/>
      <c r="L94" s="2240"/>
      <c r="M94" s="2240"/>
      <c r="N94" s="2240"/>
      <c r="O94" s="2240"/>
      <c r="P94" s="2240"/>
      <c r="Q94" s="2240"/>
      <c r="R94" s="2240"/>
      <c r="S94" s="2240"/>
      <c r="T94" s="2240"/>
      <c r="U94" s="2240"/>
      <c r="V94" s="2240"/>
      <c r="W94" s="2240"/>
      <c r="X94" s="2240"/>
      <c r="Y94" s="2240"/>
      <c r="Z94" s="2240"/>
      <c r="AA94" s="2240"/>
    </row>
    <row r="95" spans="1:27" ht="15.75" customHeight="1">
      <c r="A95" s="96"/>
      <c r="B95" s="96"/>
      <c r="C95" s="96"/>
      <c r="D95" s="96"/>
      <c r="E95" s="96"/>
      <c r="F95" s="96"/>
      <c r="G95" s="2227"/>
      <c r="H95" s="2227"/>
      <c r="I95" s="96"/>
      <c r="J95" s="2240"/>
      <c r="K95" s="2240"/>
      <c r="L95" s="2240"/>
      <c r="M95" s="2240"/>
      <c r="N95" s="2240"/>
      <c r="O95" s="2240"/>
      <c r="P95" s="2240"/>
      <c r="Q95" s="2240"/>
      <c r="R95" s="2240"/>
      <c r="S95" s="2240"/>
      <c r="T95" s="2240"/>
      <c r="U95" s="2240"/>
      <c r="V95" s="2240"/>
      <c r="W95" s="2240"/>
      <c r="X95" s="2240"/>
      <c r="Y95" s="2240"/>
      <c r="Z95" s="2240"/>
      <c r="AA95" s="2240"/>
    </row>
    <row r="96" spans="1:27" ht="15.75" customHeight="1">
      <c r="A96" s="96"/>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row>
    <row r="97" spans="1:27" ht="15.75" customHeight="1">
      <c r="A97" s="573"/>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row>
    <row r="98" spans="1:27">
      <c r="A98" s="573"/>
      <c r="B98" s="573"/>
      <c r="C98" s="96"/>
      <c r="D98" s="96"/>
      <c r="E98" s="573"/>
      <c r="F98" s="96"/>
      <c r="G98" s="96"/>
      <c r="H98" s="573"/>
      <c r="I98" s="96"/>
      <c r="J98" s="96"/>
      <c r="K98" s="573"/>
      <c r="L98" s="96"/>
      <c r="M98" s="96"/>
      <c r="N98" s="573"/>
      <c r="O98" s="96"/>
      <c r="P98" s="96"/>
      <c r="Q98" s="96"/>
      <c r="R98" s="573"/>
      <c r="S98" s="96"/>
      <c r="T98" s="96"/>
      <c r="U98" s="96"/>
      <c r="V98" s="96"/>
      <c r="W98" s="573"/>
      <c r="X98" s="576"/>
      <c r="Y98" s="96"/>
      <c r="Z98" s="96"/>
      <c r="AA98" s="89"/>
    </row>
    <row r="99" spans="1:27" ht="15.75" customHeight="1">
      <c r="A99" s="573"/>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row>
    <row r="100" spans="1:27" ht="15.75" customHeight="1">
      <c r="A100" s="573"/>
      <c r="B100" s="96"/>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row>
    <row r="101" spans="1:27" ht="15.75" customHeight="1">
      <c r="A101" s="573"/>
      <c r="B101" s="96"/>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row>
    <row r="102" spans="1:27" ht="15.75" customHeight="1">
      <c r="A102" s="96"/>
      <c r="B102" s="96"/>
      <c r="C102" s="96"/>
      <c r="D102" s="96"/>
      <c r="E102" s="96"/>
      <c r="F102" s="96"/>
      <c r="G102" s="96"/>
      <c r="H102" s="96"/>
      <c r="I102" s="96"/>
      <c r="J102" s="96"/>
      <c r="K102" s="2227"/>
      <c r="L102" s="2227"/>
      <c r="M102" s="2227"/>
      <c r="N102" s="96"/>
      <c r="O102" s="96"/>
      <c r="P102" s="96"/>
      <c r="Q102" s="96"/>
      <c r="R102" s="96"/>
      <c r="S102" s="96"/>
      <c r="T102" s="96"/>
      <c r="U102" s="96"/>
      <c r="V102" s="96"/>
      <c r="W102" s="96"/>
      <c r="X102" s="96"/>
      <c r="Y102" s="96"/>
      <c r="Z102" s="96"/>
      <c r="AA102" s="96"/>
    </row>
    <row r="103" spans="1:27" ht="15.75" customHeight="1">
      <c r="A103" s="96"/>
      <c r="B103" s="96"/>
      <c r="C103" s="96"/>
      <c r="D103" s="96"/>
      <c r="E103" s="96"/>
      <c r="F103" s="96"/>
      <c r="G103" s="96"/>
      <c r="H103" s="96"/>
      <c r="I103" s="96"/>
      <c r="J103" s="96"/>
      <c r="K103" s="2227"/>
      <c r="L103" s="2227"/>
      <c r="M103" s="2227"/>
      <c r="N103" s="96"/>
      <c r="O103" s="96"/>
      <c r="P103" s="96"/>
      <c r="Q103" s="96"/>
      <c r="R103" s="96"/>
      <c r="S103" s="96"/>
      <c r="T103" s="96"/>
      <c r="U103" s="96"/>
      <c r="V103" s="96"/>
      <c r="W103" s="96"/>
      <c r="X103" s="96"/>
      <c r="Y103" s="96"/>
      <c r="Z103" s="96"/>
      <c r="AA103" s="96"/>
    </row>
    <row r="104" spans="1:27" ht="15.75" customHeight="1">
      <c r="A104" s="96"/>
      <c r="B104" s="96"/>
      <c r="C104" s="96"/>
      <c r="D104" s="96"/>
      <c r="E104" s="96"/>
      <c r="F104" s="96"/>
      <c r="G104" s="96"/>
      <c r="H104" s="96"/>
      <c r="I104" s="96"/>
      <c r="J104" s="96"/>
      <c r="K104" s="2227"/>
      <c r="L104" s="2227"/>
      <c r="M104" s="2227"/>
      <c r="N104" s="96"/>
      <c r="O104" s="96"/>
      <c r="P104" s="96"/>
      <c r="Q104" s="96"/>
      <c r="R104" s="96"/>
      <c r="S104" s="96"/>
      <c r="T104" s="96"/>
      <c r="U104" s="96"/>
      <c r="V104" s="96"/>
      <c r="W104" s="96"/>
      <c r="X104" s="96"/>
      <c r="Y104" s="96"/>
      <c r="Z104" s="96"/>
      <c r="AA104" s="96"/>
    </row>
    <row r="105" spans="1:27" ht="15.75" customHeight="1">
      <c r="A105" s="96"/>
      <c r="B105" s="96"/>
      <c r="C105" s="96"/>
      <c r="D105" s="96"/>
      <c r="E105" s="96"/>
      <c r="F105" s="96"/>
      <c r="G105" s="96"/>
      <c r="H105" s="96"/>
      <c r="I105" s="96"/>
      <c r="J105" s="96"/>
      <c r="K105" s="2227"/>
      <c r="L105" s="2227"/>
      <c r="M105" s="2227"/>
      <c r="N105" s="96"/>
      <c r="O105" s="96"/>
      <c r="P105" s="96"/>
      <c r="Q105" s="96"/>
      <c r="R105" s="96"/>
      <c r="S105" s="96"/>
      <c r="T105" s="96"/>
      <c r="U105" s="96"/>
      <c r="V105" s="96"/>
      <c r="W105" s="96"/>
      <c r="X105" s="96"/>
      <c r="Y105" s="96"/>
      <c r="Z105" s="96"/>
      <c r="AA105" s="96"/>
    </row>
    <row r="106" spans="1:27" ht="15.75" customHeight="1">
      <c r="A106" s="573"/>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row>
    <row r="107" spans="1:27" ht="15.75" customHeight="1">
      <c r="A107" s="96"/>
      <c r="B107" s="96"/>
      <c r="C107" s="96"/>
      <c r="D107" s="96"/>
      <c r="E107" s="96"/>
      <c r="F107" s="96"/>
      <c r="G107" s="96"/>
      <c r="H107" s="96"/>
      <c r="I107" s="96"/>
      <c r="J107" s="96"/>
      <c r="K107" s="2233"/>
      <c r="L107" s="2233"/>
      <c r="M107" s="2233"/>
      <c r="N107" s="2233"/>
      <c r="O107" s="96"/>
      <c r="P107" s="96"/>
      <c r="Q107" s="96"/>
      <c r="R107" s="96"/>
      <c r="S107" s="96"/>
      <c r="T107" s="96"/>
      <c r="U107" s="96"/>
      <c r="V107" s="96"/>
      <c r="W107" s="96"/>
      <c r="X107" s="96"/>
      <c r="Y107" s="96"/>
      <c r="Z107" s="96"/>
      <c r="AA107" s="96"/>
    </row>
    <row r="108" spans="1:27" ht="15.75" customHeight="1">
      <c r="A108" s="96"/>
      <c r="B108" s="96"/>
      <c r="C108" s="96"/>
      <c r="D108" s="96"/>
      <c r="E108" s="96"/>
      <c r="F108" s="96"/>
      <c r="G108" s="96"/>
      <c r="H108" s="96"/>
      <c r="I108" s="96"/>
      <c r="J108" s="96"/>
      <c r="K108" s="2233"/>
      <c r="L108" s="2233"/>
      <c r="M108" s="2233"/>
      <c r="N108" s="2233"/>
      <c r="O108" s="96"/>
      <c r="P108" s="96"/>
      <c r="Q108" s="96"/>
      <c r="R108" s="96"/>
      <c r="S108" s="96"/>
      <c r="T108" s="96"/>
      <c r="U108" s="96"/>
      <c r="V108" s="96"/>
      <c r="W108" s="96"/>
      <c r="X108" s="96"/>
      <c r="Y108" s="96"/>
      <c r="Z108" s="96"/>
      <c r="AA108" s="96"/>
    </row>
    <row r="109" spans="1:27" ht="15.75" customHeight="1">
      <c r="A109" s="573"/>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row>
    <row r="110" spans="1:27" ht="15.75" customHeight="1">
      <c r="A110" s="573"/>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row>
    <row r="111" spans="1:27" ht="15.75" customHeight="1">
      <c r="A111" s="96"/>
      <c r="B111" s="96"/>
      <c r="C111" s="96"/>
      <c r="D111" s="96"/>
      <c r="E111" s="96"/>
      <c r="F111" s="96"/>
      <c r="G111" s="96"/>
      <c r="H111" s="96"/>
      <c r="I111" s="96"/>
      <c r="J111" s="96"/>
      <c r="K111" s="96"/>
      <c r="L111" s="96"/>
      <c r="M111" s="96"/>
      <c r="N111" s="96"/>
      <c r="O111" s="96"/>
      <c r="P111" s="96"/>
      <c r="Q111" s="96"/>
      <c r="R111" s="96"/>
      <c r="S111" s="96"/>
      <c r="T111" s="96"/>
      <c r="U111" s="573"/>
      <c r="V111" s="96"/>
      <c r="W111" s="96"/>
      <c r="X111" s="573"/>
      <c r="Y111" s="96"/>
      <c r="Z111" s="96"/>
      <c r="AA111" s="96"/>
    </row>
    <row r="112" spans="1:27" ht="15.75" customHeight="1">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row>
    <row r="113" spans="1:27" ht="15.75" customHeight="1">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row>
    <row r="114" spans="1:27"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row>
    <row r="115" spans="1:27" ht="15.75" customHeight="1">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row>
    <row r="116" spans="1:27" ht="15.75" customHeight="1">
      <c r="A116" s="96"/>
      <c r="B116" s="96"/>
      <c r="C116" s="96"/>
      <c r="D116" s="96"/>
      <c r="E116" s="96"/>
      <c r="F116" s="96"/>
      <c r="G116" s="96"/>
      <c r="H116" s="96"/>
      <c r="I116" s="96"/>
      <c r="J116" s="96"/>
      <c r="K116" s="96"/>
      <c r="L116" s="96"/>
      <c r="M116" s="96"/>
      <c r="N116" s="96"/>
      <c r="O116" s="96"/>
      <c r="P116" s="96"/>
      <c r="Q116" s="96"/>
      <c r="R116" s="96"/>
      <c r="S116" s="96"/>
      <c r="T116" s="96"/>
      <c r="U116" s="96"/>
      <c r="V116" s="96"/>
      <c r="W116" s="96"/>
      <c r="X116" s="96"/>
      <c r="Y116" s="96"/>
      <c r="Z116" s="96"/>
      <c r="AA116" s="96"/>
    </row>
    <row r="117" spans="1:27" ht="15.75" customHeight="1">
      <c r="A117" s="96"/>
      <c r="B117" s="96"/>
      <c r="C117" s="96"/>
      <c r="D117" s="96"/>
      <c r="E117" s="96"/>
      <c r="F117" s="96"/>
      <c r="G117" s="96"/>
      <c r="H117" s="96"/>
      <c r="I117" s="96"/>
      <c r="J117" s="96"/>
      <c r="K117" s="96"/>
      <c r="L117" s="96"/>
      <c r="M117" s="96"/>
      <c r="N117" s="96"/>
      <c r="O117" s="96"/>
      <c r="P117" s="96"/>
      <c r="Q117" s="96"/>
      <c r="R117" s="96"/>
      <c r="S117" s="96"/>
      <c r="T117" s="96"/>
      <c r="U117" s="96"/>
      <c r="V117" s="96"/>
      <c r="W117" s="96"/>
      <c r="X117" s="96"/>
      <c r="Y117" s="96"/>
      <c r="Z117" s="96"/>
      <c r="AA117" s="96"/>
    </row>
    <row r="118" spans="1:27" ht="15.75" customHeight="1">
      <c r="A118" s="573"/>
      <c r="B118" s="96"/>
      <c r="C118" s="96"/>
      <c r="D118" s="96"/>
      <c r="E118" s="96"/>
      <c r="F118" s="96"/>
      <c r="G118" s="96"/>
      <c r="H118" s="96"/>
      <c r="I118" s="96"/>
      <c r="J118" s="96"/>
      <c r="K118" s="96"/>
      <c r="L118" s="96"/>
      <c r="M118" s="96"/>
      <c r="N118" s="96"/>
      <c r="O118" s="96"/>
      <c r="P118" s="96"/>
      <c r="Q118" s="96"/>
      <c r="R118" s="96"/>
      <c r="S118" s="96"/>
      <c r="T118" s="96"/>
      <c r="U118" s="96"/>
      <c r="V118" s="96"/>
      <c r="W118" s="96"/>
      <c r="X118" s="96"/>
      <c r="Y118" s="96"/>
      <c r="Z118" s="96"/>
      <c r="AA118" s="96"/>
    </row>
    <row r="119" spans="1:27" ht="15.75" customHeight="1">
      <c r="A119" s="96"/>
      <c r="B119" s="96"/>
      <c r="C119" s="96"/>
      <c r="D119" s="96"/>
      <c r="E119" s="96"/>
      <c r="F119" s="96"/>
      <c r="G119" s="96"/>
      <c r="H119" s="96"/>
      <c r="I119" s="574"/>
      <c r="J119" s="2227"/>
      <c r="K119" s="2227"/>
      <c r="L119" s="2227"/>
      <c r="M119" s="2227"/>
      <c r="N119" s="574"/>
      <c r="O119" s="574"/>
      <c r="P119" s="2227"/>
      <c r="Q119" s="2227"/>
      <c r="R119" s="2227"/>
      <c r="S119" s="2227"/>
      <c r="T119" s="574"/>
      <c r="U119" s="574"/>
      <c r="V119" s="2227"/>
      <c r="W119" s="2227"/>
      <c r="X119" s="2227"/>
      <c r="Y119" s="2227"/>
      <c r="Z119" s="576"/>
      <c r="AA119" s="96"/>
    </row>
    <row r="120" spans="1:27" ht="15.75" customHeight="1">
      <c r="A120" s="96"/>
      <c r="B120" s="96"/>
      <c r="C120" s="96"/>
      <c r="D120" s="574"/>
      <c r="E120" s="2227"/>
      <c r="F120" s="2227"/>
      <c r="G120" s="574"/>
      <c r="H120" s="96"/>
      <c r="I120" s="574"/>
      <c r="J120" s="2228"/>
      <c r="K120" s="2228"/>
      <c r="L120" s="2228"/>
      <c r="M120" s="2228"/>
      <c r="N120" s="574"/>
      <c r="O120" s="574"/>
      <c r="P120" s="2228"/>
      <c r="Q120" s="2228"/>
      <c r="R120" s="2228"/>
      <c r="S120" s="2228"/>
      <c r="T120" s="574"/>
      <c r="U120" s="574"/>
      <c r="V120" s="2229"/>
      <c r="W120" s="2229"/>
      <c r="X120" s="2229"/>
      <c r="Y120" s="2229"/>
      <c r="Z120" s="96"/>
      <c r="AA120" s="96"/>
    </row>
    <row r="121" spans="1:27" ht="15.75" customHeight="1">
      <c r="A121" s="96"/>
      <c r="B121" s="96"/>
      <c r="C121" s="96"/>
      <c r="D121" s="574"/>
      <c r="E121" s="2227"/>
      <c r="F121" s="2227"/>
      <c r="G121" s="574"/>
      <c r="H121" s="96"/>
      <c r="I121" s="574"/>
      <c r="J121" s="2228"/>
      <c r="K121" s="2228"/>
      <c r="L121" s="2228"/>
      <c r="M121" s="2228"/>
      <c r="N121" s="574"/>
      <c r="O121" s="574"/>
      <c r="P121" s="2228"/>
      <c r="Q121" s="2228"/>
      <c r="R121" s="2228"/>
      <c r="S121" s="2228"/>
      <c r="T121" s="574"/>
      <c r="U121" s="574"/>
      <c r="V121" s="2229"/>
      <c r="W121" s="2229"/>
      <c r="X121" s="2229"/>
      <c r="Y121" s="2229"/>
      <c r="Z121" s="96"/>
      <c r="AA121" s="96"/>
    </row>
    <row r="122" spans="1:27" ht="15.75" customHeight="1">
      <c r="A122" s="96"/>
      <c r="B122" s="96"/>
      <c r="C122" s="96"/>
      <c r="D122" s="574"/>
      <c r="E122" s="2227"/>
      <c r="F122" s="2227"/>
      <c r="G122" s="574"/>
      <c r="H122" s="96"/>
      <c r="I122" s="574"/>
      <c r="J122" s="2228"/>
      <c r="K122" s="2228"/>
      <c r="L122" s="2228"/>
      <c r="M122" s="2228"/>
      <c r="N122" s="574"/>
      <c r="O122" s="574"/>
      <c r="P122" s="2228"/>
      <c r="Q122" s="2228"/>
      <c r="R122" s="2228"/>
      <c r="S122" s="2228"/>
      <c r="T122" s="574"/>
      <c r="U122" s="574"/>
      <c r="V122" s="2229"/>
      <c r="W122" s="2229"/>
      <c r="X122" s="2229"/>
      <c r="Y122" s="2229"/>
      <c r="Z122" s="96"/>
      <c r="AA122" s="96"/>
    </row>
    <row r="123" spans="1:27" ht="15.75" customHeight="1">
      <c r="A123" s="96"/>
      <c r="B123" s="96"/>
      <c r="C123" s="96"/>
      <c r="D123" s="574"/>
      <c r="E123" s="2227"/>
      <c r="F123" s="2227"/>
      <c r="G123" s="574"/>
      <c r="H123" s="96"/>
      <c r="I123" s="574"/>
      <c r="J123" s="2228"/>
      <c r="K123" s="2228"/>
      <c r="L123" s="2228"/>
      <c r="M123" s="2228"/>
      <c r="N123" s="574"/>
      <c r="O123" s="574"/>
      <c r="P123" s="2228"/>
      <c r="Q123" s="2228"/>
      <c r="R123" s="2228"/>
      <c r="S123" s="2228"/>
      <c r="T123" s="574"/>
      <c r="U123" s="574"/>
      <c r="V123" s="2229"/>
      <c r="W123" s="2229"/>
      <c r="X123" s="2229"/>
      <c r="Y123" s="2229"/>
      <c r="Z123" s="96"/>
      <c r="AA123" s="96"/>
    </row>
    <row r="124" spans="1:27" ht="15.75" customHeight="1">
      <c r="A124" s="96"/>
      <c r="B124" s="96"/>
      <c r="C124" s="96"/>
      <c r="D124" s="574"/>
      <c r="E124" s="96"/>
      <c r="F124" s="96"/>
      <c r="G124" s="574"/>
      <c r="H124" s="96"/>
      <c r="I124" s="574"/>
      <c r="J124" s="96"/>
      <c r="K124" s="96"/>
      <c r="L124" s="96"/>
      <c r="M124" s="96"/>
      <c r="N124" s="574"/>
      <c r="O124" s="574"/>
      <c r="P124" s="574"/>
      <c r="Q124" s="96"/>
      <c r="R124" s="96"/>
      <c r="S124" s="574"/>
      <c r="T124" s="574"/>
      <c r="U124" s="574"/>
      <c r="V124" s="96"/>
      <c r="W124" s="96"/>
      <c r="X124" s="96"/>
      <c r="Y124" s="96"/>
      <c r="Z124" s="96"/>
      <c r="AA124" s="96"/>
    </row>
    <row r="125" spans="1:27" ht="15.75" customHeight="1">
      <c r="A125" s="96"/>
      <c r="B125" s="96"/>
      <c r="C125" s="96"/>
      <c r="D125" s="574"/>
      <c r="E125" s="96"/>
      <c r="F125" s="96"/>
      <c r="G125" s="574"/>
      <c r="H125" s="96"/>
      <c r="I125" s="574"/>
      <c r="J125" s="96"/>
      <c r="K125" s="96"/>
      <c r="L125" s="96"/>
      <c r="M125" s="96"/>
      <c r="N125" s="574"/>
      <c r="O125" s="574"/>
      <c r="P125" s="574"/>
      <c r="Q125" s="96"/>
      <c r="R125" s="96"/>
      <c r="S125" s="574"/>
      <c r="T125" s="574"/>
      <c r="U125" s="574"/>
      <c r="V125" s="96"/>
      <c r="W125" s="96"/>
      <c r="X125" s="96"/>
      <c r="Y125" s="96"/>
      <c r="Z125" s="96"/>
      <c r="AA125" s="96"/>
    </row>
    <row r="126" spans="1:27" ht="15.75" customHeight="1">
      <c r="A126" s="96"/>
      <c r="B126" s="96"/>
      <c r="C126" s="96"/>
      <c r="D126" s="574"/>
      <c r="E126" s="96"/>
      <c r="F126" s="96"/>
      <c r="G126" s="574"/>
      <c r="H126" s="96"/>
      <c r="I126" s="574"/>
      <c r="J126" s="96"/>
      <c r="K126" s="96"/>
      <c r="L126" s="96"/>
      <c r="M126" s="96"/>
      <c r="N126" s="574"/>
      <c r="O126" s="574"/>
      <c r="P126" s="574"/>
      <c r="Q126" s="96"/>
      <c r="R126" s="96"/>
      <c r="S126" s="574"/>
      <c r="T126" s="574"/>
      <c r="U126" s="574"/>
      <c r="V126" s="96"/>
      <c r="W126" s="96"/>
      <c r="X126" s="96"/>
      <c r="Y126" s="96"/>
      <c r="Z126" s="96"/>
      <c r="AA126" s="96"/>
    </row>
    <row r="127" spans="1:27" ht="15.75" customHeight="1">
      <c r="A127" s="96"/>
      <c r="B127" s="96"/>
      <c r="C127" s="96"/>
      <c r="D127" s="574"/>
      <c r="E127" s="96"/>
      <c r="F127" s="96"/>
      <c r="G127" s="574"/>
      <c r="H127" s="96"/>
      <c r="I127" s="574"/>
      <c r="J127" s="96"/>
      <c r="K127" s="96"/>
      <c r="L127" s="96"/>
      <c r="M127" s="96"/>
      <c r="N127" s="574"/>
      <c r="O127" s="574"/>
      <c r="P127" s="574"/>
      <c r="Q127" s="96"/>
      <c r="R127" s="96"/>
      <c r="S127" s="574"/>
      <c r="T127" s="574"/>
      <c r="U127" s="574"/>
      <c r="V127" s="96"/>
      <c r="W127" s="96"/>
      <c r="X127" s="96"/>
      <c r="Y127" s="96"/>
      <c r="Z127" s="96"/>
      <c r="AA127" s="96"/>
    </row>
    <row r="128" spans="1:27" ht="15.75" customHeight="1">
      <c r="A128" s="96"/>
      <c r="B128" s="96"/>
      <c r="C128" s="96"/>
      <c r="D128" s="96"/>
      <c r="E128" s="96"/>
      <c r="F128" s="96"/>
      <c r="G128" s="96"/>
      <c r="H128" s="96"/>
      <c r="I128" s="574"/>
      <c r="J128" s="2228"/>
      <c r="K128" s="2228"/>
      <c r="L128" s="2228"/>
      <c r="M128" s="2228"/>
      <c r="N128" s="574"/>
      <c r="O128" s="574"/>
      <c r="P128" s="2228"/>
      <c r="Q128" s="2228"/>
      <c r="R128" s="2228"/>
      <c r="S128" s="2228"/>
      <c r="T128" s="574"/>
      <c r="U128" s="574"/>
      <c r="V128" s="2228"/>
      <c r="W128" s="2228"/>
      <c r="X128" s="2228"/>
      <c r="Y128" s="2228"/>
      <c r="Z128" s="96"/>
      <c r="AA128" s="96"/>
    </row>
    <row r="129" spans="1:28" ht="15.75" customHeight="1">
      <c r="A129" s="573"/>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row>
    <row r="130" spans="1:28" ht="15.75" customHeight="1">
      <c r="A130" s="573"/>
      <c r="B130" s="96"/>
      <c r="C130" s="96"/>
      <c r="D130" s="96"/>
      <c r="E130" s="96"/>
      <c r="F130" s="96"/>
      <c r="G130" s="96"/>
      <c r="H130" s="96"/>
      <c r="I130" s="96"/>
      <c r="J130" s="96"/>
      <c r="K130" s="96"/>
      <c r="L130" s="96"/>
      <c r="M130" s="96"/>
      <c r="N130" s="96"/>
      <c r="O130" s="96"/>
      <c r="P130" s="96"/>
      <c r="Q130" s="96"/>
      <c r="R130" s="96"/>
      <c r="S130" s="96"/>
      <c r="T130" s="96"/>
      <c r="U130" s="96"/>
      <c r="V130" s="96"/>
      <c r="W130" s="96"/>
      <c r="X130" s="96"/>
      <c r="Y130" s="96"/>
      <c r="Z130" s="96"/>
      <c r="AA130" s="96"/>
    </row>
    <row r="131" spans="1:28" ht="15.75" customHeight="1">
      <c r="A131" s="573"/>
      <c r="B131" s="96"/>
      <c r="C131" s="96"/>
      <c r="D131" s="96"/>
      <c r="E131" s="96"/>
      <c r="F131" s="96"/>
      <c r="G131" s="96"/>
      <c r="H131" s="96"/>
      <c r="I131" s="96"/>
      <c r="J131" s="96"/>
      <c r="K131" s="96"/>
      <c r="L131" s="96"/>
      <c r="M131" s="96"/>
      <c r="N131" s="96"/>
      <c r="O131" s="96"/>
      <c r="P131" s="96"/>
      <c r="Q131" s="96"/>
      <c r="R131" s="96"/>
      <c r="S131" s="96"/>
      <c r="T131" s="96"/>
      <c r="U131" s="96"/>
      <c r="V131" s="96"/>
      <c r="W131" s="96"/>
      <c r="X131" s="96"/>
      <c r="Y131" s="96"/>
      <c r="Z131" s="96"/>
      <c r="AA131" s="96"/>
    </row>
    <row r="132" spans="1:28" ht="15.75" customHeight="1">
      <c r="A132" s="573"/>
      <c r="B132" s="96"/>
      <c r="C132" s="96"/>
      <c r="D132" s="96"/>
      <c r="E132" s="96"/>
      <c r="F132" s="96"/>
      <c r="G132" s="96"/>
      <c r="H132" s="96"/>
      <c r="I132" s="96"/>
      <c r="J132" s="2223"/>
      <c r="K132" s="2223"/>
      <c r="L132" s="2223"/>
      <c r="M132" s="2223"/>
      <c r="N132" s="2223"/>
      <c r="O132" s="574"/>
      <c r="P132" s="96"/>
      <c r="Q132" s="96"/>
      <c r="R132" s="96"/>
      <c r="S132" s="96"/>
      <c r="T132" s="96"/>
      <c r="U132" s="96"/>
      <c r="V132" s="96"/>
      <c r="W132" s="96"/>
      <c r="X132" s="96"/>
      <c r="Y132" s="96"/>
      <c r="Z132" s="96"/>
      <c r="AA132" s="96"/>
    </row>
    <row r="133" spans="1:28" ht="15.75" customHeight="1">
      <c r="A133" s="573"/>
      <c r="B133" s="96"/>
      <c r="C133" s="96"/>
      <c r="D133" s="96"/>
      <c r="E133" s="96"/>
      <c r="F133" s="96"/>
      <c r="G133" s="96"/>
      <c r="H133" s="96"/>
      <c r="I133" s="96"/>
      <c r="J133" s="96"/>
      <c r="K133" s="96"/>
      <c r="L133" s="2227"/>
      <c r="M133" s="2227"/>
      <c r="N133" s="2227"/>
      <c r="O133" s="2227"/>
      <c r="P133" s="2227"/>
      <c r="Q133" s="2227"/>
      <c r="R133" s="96"/>
      <c r="S133" s="96"/>
      <c r="T133" s="96"/>
      <c r="U133" s="96"/>
      <c r="V133" s="96"/>
      <c r="W133" s="96"/>
      <c r="X133" s="96"/>
      <c r="Y133" s="96"/>
      <c r="Z133" s="96"/>
      <c r="AA133" s="96"/>
    </row>
    <row r="134" spans="1:28" ht="15.75" customHeight="1">
      <c r="A134" s="573"/>
      <c r="B134" s="96"/>
      <c r="C134" s="96"/>
      <c r="D134" s="96"/>
      <c r="E134" s="96"/>
      <c r="F134" s="96"/>
      <c r="G134" s="96"/>
      <c r="H134" s="96"/>
      <c r="I134" s="2230"/>
      <c r="J134" s="2230"/>
      <c r="K134" s="2230"/>
      <c r="L134" s="2230"/>
      <c r="M134" s="2230"/>
      <c r="N134" s="2230"/>
      <c r="O134" s="2230"/>
      <c r="P134" s="2230"/>
      <c r="Q134" s="2230"/>
      <c r="R134" s="2230"/>
      <c r="S134" s="2230"/>
      <c r="T134" s="2230"/>
      <c r="U134" s="2230"/>
      <c r="V134" s="2230"/>
      <c r="W134" s="2230"/>
      <c r="X134" s="2230"/>
      <c r="Y134" s="2230"/>
      <c r="Z134" s="2230"/>
      <c r="AA134" s="2230"/>
    </row>
    <row r="135" spans="1:28">
      <c r="I135" s="2231"/>
      <c r="J135" s="2231"/>
      <c r="K135" s="2231"/>
      <c r="L135" s="2231"/>
      <c r="M135" s="2231"/>
      <c r="N135" s="2231"/>
      <c r="O135" s="2231"/>
      <c r="P135" s="2231"/>
      <c r="Q135" s="2231"/>
      <c r="R135" s="2231"/>
      <c r="S135" s="2231"/>
      <c r="T135" s="2231"/>
      <c r="U135" s="2231"/>
      <c r="V135" s="2231"/>
      <c r="W135" s="2231"/>
      <c r="X135" s="2231"/>
      <c r="Y135" s="2231"/>
      <c r="Z135" s="2231"/>
      <c r="AA135" s="2231"/>
    </row>
    <row r="136" spans="1:28" ht="13.5" customHeight="1">
      <c r="A136" s="573"/>
      <c r="B136" s="96"/>
      <c r="C136" s="96"/>
      <c r="D136" s="96"/>
      <c r="E136" s="96"/>
      <c r="F136" s="2230"/>
      <c r="G136" s="2230"/>
      <c r="H136" s="2230"/>
      <c r="I136" s="2230"/>
      <c r="J136" s="2230"/>
      <c r="K136" s="2230"/>
      <c r="L136" s="2230"/>
      <c r="M136" s="2230"/>
      <c r="N136" s="2230"/>
      <c r="O136" s="2230"/>
      <c r="P136" s="2230"/>
      <c r="Q136" s="2230"/>
      <c r="R136" s="2230"/>
      <c r="S136" s="2230"/>
      <c r="T136" s="2230"/>
      <c r="U136" s="2230"/>
      <c r="V136" s="2230"/>
      <c r="W136" s="2230"/>
      <c r="X136" s="2230"/>
      <c r="Y136" s="2230"/>
      <c r="Z136" s="2230"/>
      <c r="AA136" s="2230"/>
    </row>
    <row r="137" spans="1:28">
      <c r="A137" s="96"/>
      <c r="B137" s="96"/>
      <c r="C137" s="96"/>
      <c r="D137" s="96"/>
      <c r="E137" s="96"/>
      <c r="F137" s="2232"/>
      <c r="G137" s="2232"/>
      <c r="H137" s="2232"/>
      <c r="I137" s="2232"/>
      <c r="J137" s="2232"/>
      <c r="K137" s="2232"/>
      <c r="L137" s="2232"/>
      <c r="M137" s="2232"/>
      <c r="N137" s="2232"/>
      <c r="O137" s="2232"/>
      <c r="P137" s="2232"/>
      <c r="Q137" s="2232"/>
      <c r="R137" s="2232"/>
      <c r="S137" s="2232"/>
      <c r="T137" s="2232"/>
      <c r="U137" s="2232"/>
      <c r="V137" s="2232"/>
      <c r="W137" s="2232"/>
      <c r="X137" s="2232"/>
      <c r="Y137" s="2232"/>
      <c r="Z137" s="2232"/>
      <c r="AA137" s="2232"/>
    </row>
    <row r="138" spans="1:28">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row>
    <row r="139" spans="1:28" ht="15.75" customHeight="1">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row>
    <row r="140" spans="1:28" ht="15.75" customHeight="1">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row>
    <row r="141" spans="1:28" ht="18.75" customHeight="1">
      <c r="A141" s="2227"/>
      <c r="B141" s="2227"/>
      <c r="C141" s="2227"/>
      <c r="D141" s="2227"/>
      <c r="E141" s="2227"/>
      <c r="F141" s="2227"/>
      <c r="G141" s="2227"/>
      <c r="H141" s="2227"/>
      <c r="I141" s="2227"/>
      <c r="J141" s="2227"/>
      <c r="K141" s="2227"/>
      <c r="L141" s="2227"/>
      <c r="M141" s="2227"/>
      <c r="N141" s="2227"/>
      <c r="O141" s="2227"/>
      <c r="P141" s="2227"/>
      <c r="Q141" s="2227"/>
      <c r="R141" s="2227"/>
      <c r="S141" s="2227"/>
      <c r="T141" s="2227"/>
      <c r="U141" s="2227"/>
      <c r="V141" s="2227"/>
      <c r="W141" s="2227"/>
      <c r="X141" s="2227"/>
      <c r="Y141" s="2227"/>
      <c r="Z141" s="2227"/>
      <c r="AA141" s="2227"/>
      <c r="AB141" s="89"/>
    </row>
    <row r="142" spans="1:28" ht="15.75" customHeight="1">
      <c r="A142" s="96"/>
      <c r="B142" s="96"/>
      <c r="C142" s="96"/>
      <c r="D142" s="96"/>
      <c r="E142" s="96"/>
      <c r="F142" s="96"/>
      <c r="G142" s="96"/>
      <c r="H142" s="96"/>
      <c r="I142" s="96"/>
      <c r="J142" s="96"/>
      <c r="K142" s="96"/>
      <c r="L142" s="96"/>
      <c r="M142" s="96"/>
      <c r="N142" s="96"/>
      <c r="O142" s="96"/>
      <c r="P142" s="96"/>
      <c r="Q142" s="96"/>
      <c r="R142" s="96"/>
      <c r="S142" s="96"/>
      <c r="T142" s="96"/>
      <c r="U142" s="96"/>
      <c r="V142" s="96"/>
      <c r="W142" s="96"/>
      <c r="X142" s="96"/>
      <c r="Y142" s="96"/>
      <c r="Z142" s="96"/>
      <c r="AA142" s="96"/>
      <c r="AB142" s="89"/>
    </row>
    <row r="143" spans="1:28" ht="15.75" customHeight="1">
      <c r="A143" s="573"/>
      <c r="B143" s="96"/>
      <c r="C143" s="96"/>
      <c r="D143" s="96"/>
      <c r="E143" s="96"/>
      <c r="F143" s="96"/>
      <c r="G143" s="89"/>
      <c r="H143" s="96"/>
      <c r="I143" s="96"/>
      <c r="J143" s="96"/>
      <c r="K143" s="96"/>
      <c r="L143" s="96"/>
      <c r="M143" s="96"/>
      <c r="N143" s="96"/>
      <c r="O143" s="96"/>
      <c r="P143" s="96"/>
      <c r="Q143" s="96"/>
      <c r="R143" s="96"/>
      <c r="S143" s="96"/>
      <c r="T143" s="96"/>
      <c r="U143" s="96"/>
      <c r="V143" s="96"/>
      <c r="W143" s="96"/>
      <c r="X143" s="96"/>
      <c r="Y143" s="96"/>
      <c r="Z143" s="96"/>
      <c r="AA143" s="96"/>
      <c r="AB143" s="89"/>
    </row>
    <row r="144" spans="1:28" ht="15.75" customHeight="1">
      <c r="A144" s="573"/>
      <c r="B144" s="96"/>
      <c r="C144" s="96"/>
      <c r="D144" s="96"/>
      <c r="E144" s="96"/>
      <c r="F144" s="96"/>
      <c r="G144" s="89"/>
      <c r="H144" s="89"/>
      <c r="I144" s="96"/>
      <c r="J144" s="96"/>
      <c r="K144" s="96"/>
      <c r="L144" s="89"/>
      <c r="M144" s="96"/>
      <c r="N144" s="96"/>
      <c r="O144" s="96"/>
      <c r="P144" s="96"/>
      <c r="Q144" s="96"/>
      <c r="R144" s="96"/>
      <c r="S144" s="96"/>
      <c r="T144" s="96"/>
      <c r="U144" s="96"/>
      <c r="V144" s="96"/>
      <c r="W144" s="96"/>
      <c r="X144" s="96"/>
      <c r="Y144" s="96"/>
      <c r="Z144" s="96"/>
      <c r="AA144" s="96"/>
      <c r="AB144" s="89"/>
    </row>
    <row r="145" spans="1:28" ht="15.75" customHeight="1">
      <c r="A145" s="573"/>
      <c r="B145" s="96"/>
      <c r="C145" s="96"/>
      <c r="D145" s="96"/>
      <c r="E145" s="96"/>
      <c r="F145" s="96"/>
      <c r="G145" s="96"/>
      <c r="H145" s="96"/>
      <c r="I145" s="96"/>
      <c r="J145" s="2223"/>
      <c r="K145" s="2223"/>
      <c r="L145" s="2223"/>
      <c r="M145" s="2223"/>
      <c r="N145" s="577"/>
      <c r="O145" s="96"/>
      <c r="P145" s="96"/>
      <c r="Q145" s="96"/>
      <c r="R145" s="96"/>
      <c r="S145" s="96"/>
      <c r="T145" s="96"/>
      <c r="U145" s="96"/>
      <c r="V145" s="96"/>
      <c r="W145" s="96"/>
      <c r="X145" s="96"/>
      <c r="Y145" s="96"/>
      <c r="Z145" s="96"/>
      <c r="AA145" s="96"/>
      <c r="AB145" s="89"/>
    </row>
    <row r="146" spans="1:28" ht="15.75" customHeight="1">
      <c r="A146" s="573"/>
      <c r="B146" s="96"/>
      <c r="C146" s="96"/>
      <c r="D146" s="96"/>
      <c r="E146" s="96"/>
      <c r="F146" s="96"/>
      <c r="G146" s="96"/>
      <c r="H146" s="96"/>
      <c r="I146" s="96"/>
      <c r="J146" s="2223"/>
      <c r="K146" s="2223"/>
      <c r="L146" s="2223"/>
      <c r="M146" s="2223"/>
      <c r="N146" s="577"/>
      <c r="O146" s="96"/>
      <c r="P146" s="96"/>
      <c r="Q146" s="96"/>
      <c r="R146" s="96"/>
      <c r="S146" s="96"/>
      <c r="T146" s="96"/>
      <c r="U146" s="96"/>
      <c r="V146" s="96"/>
      <c r="W146" s="96"/>
      <c r="X146" s="96"/>
      <c r="Y146" s="96"/>
      <c r="Z146" s="96"/>
      <c r="AA146" s="96"/>
      <c r="AB146" s="89"/>
    </row>
    <row r="147" spans="1:28" ht="15.75" customHeight="1">
      <c r="A147" s="573"/>
      <c r="B147" s="96"/>
      <c r="C147" s="96"/>
      <c r="D147" s="96"/>
      <c r="E147" s="96"/>
      <c r="F147" s="96"/>
      <c r="G147" s="96"/>
      <c r="H147" s="96"/>
      <c r="I147" s="96"/>
      <c r="J147" s="2223"/>
      <c r="K147" s="2223"/>
      <c r="L147" s="2223"/>
      <c r="M147" s="2223"/>
      <c r="N147" s="577"/>
      <c r="O147" s="96"/>
      <c r="P147" s="96"/>
      <c r="Q147" s="96"/>
      <c r="R147" s="96"/>
      <c r="S147" s="96"/>
      <c r="T147" s="96"/>
      <c r="U147" s="96"/>
      <c r="V147" s="96"/>
      <c r="W147" s="96"/>
      <c r="X147" s="96"/>
      <c r="Y147" s="96"/>
      <c r="Z147" s="96"/>
      <c r="AA147" s="96"/>
      <c r="AB147" s="89"/>
    </row>
    <row r="148" spans="1:28" ht="15.75" customHeight="1">
      <c r="A148" s="573"/>
      <c r="B148" s="96"/>
      <c r="C148" s="96"/>
      <c r="D148" s="96"/>
      <c r="E148" s="96"/>
      <c r="F148" s="96"/>
      <c r="G148" s="96"/>
      <c r="H148" s="96"/>
      <c r="I148" s="96"/>
      <c r="J148" s="2223"/>
      <c r="K148" s="2223"/>
      <c r="L148" s="2223"/>
      <c r="M148" s="2223"/>
      <c r="N148" s="577"/>
      <c r="O148" s="96"/>
      <c r="P148" s="96"/>
      <c r="Q148" s="96"/>
      <c r="R148" s="96"/>
      <c r="S148" s="96"/>
      <c r="T148" s="96"/>
      <c r="U148" s="96"/>
      <c r="V148" s="96"/>
      <c r="W148" s="96"/>
      <c r="X148" s="96"/>
      <c r="Y148" s="96"/>
      <c r="Z148" s="96"/>
      <c r="AA148" s="96"/>
      <c r="AB148" s="89"/>
    </row>
    <row r="149" spans="1:28" ht="15.75" customHeight="1">
      <c r="A149" s="573"/>
      <c r="B149" s="96"/>
      <c r="C149" s="96"/>
      <c r="D149" s="96"/>
      <c r="E149" s="96"/>
      <c r="F149" s="96"/>
      <c r="G149" s="96"/>
      <c r="H149" s="96"/>
      <c r="I149" s="96"/>
      <c r="J149" s="96"/>
      <c r="K149" s="96"/>
      <c r="L149" s="96"/>
      <c r="M149" s="96"/>
      <c r="N149" s="96"/>
      <c r="O149" s="96"/>
      <c r="P149" s="96"/>
      <c r="Q149" s="96"/>
      <c r="R149" s="96"/>
      <c r="S149" s="96"/>
      <c r="T149" s="96"/>
      <c r="U149" s="96"/>
      <c r="V149" s="96"/>
      <c r="W149" s="96"/>
      <c r="X149" s="96"/>
      <c r="Y149" s="96"/>
      <c r="Z149" s="96"/>
      <c r="AA149" s="96"/>
      <c r="AB149" s="89"/>
    </row>
    <row r="150" spans="1:28" ht="15.75" customHeight="1">
      <c r="A150" s="96"/>
      <c r="B150" s="96"/>
      <c r="C150" s="96"/>
      <c r="D150" s="2227"/>
      <c r="E150" s="2227"/>
      <c r="F150" s="2227"/>
      <c r="G150" s="2227"/>
      <c r="H150" s="574"/>
      <c r="I150" s="2227"/>
      <c r="J150" s="2227"/>
      <c r="K150" s="2227"/>
      <c r="L150" s="2227"/>
      <c r="M150" s="2227"/>
      <c r="N150" s="2227"/>
      <c r="O150" s="2227"/>
      <c r="P150" s="2227"/>
      <c r="Q150" s="2227"/>
      <c r="R150" s="2227"/>
      <c r="S150" s="2227"/>
      <c r="T150" s="2227"/>
      <c r="U150" s="2227"/>
      <c r="V150" s="574"/>
      <c r="W150" s="574"/>
      <c r="X150" s="2227"/>
      <c r="Y150" s="2227"/>
      <c r="Z150" s="2227"/>
      <c r="AA150" s="96"/>
      <c r="AB150" s="89"/>
    </row>
    <row r="151" spans="1:28" ht="15.75" customHeight="1">
      <c r="A151" s="96"/>
      <c r="B151" s="96"/>
      <c r="C151" s="96"/>
      <c r="D151" s="574"/>
      <c r="E151" s="2225"/>
      <c r="F151" s="2225"/>
      <c r="G151" s="574"/>
      <c r="H151" s="574"/>
      <c r="I151" s="96"/>
      <c r="J151" s="96"/>
      <c r="K151" s="96"/>
      <c r="L151" s="89"/>
      <c r="M151" s="96"/>
      <c r="N151" s="96"/>
      <c r="O151" s="96"/>
      <c r="P151" s="96"/>
      <c r="Q151" s="96"/>
      <c r="R151" s="89"/>
      <c r="S151" s="89"/>
      <c r="T151" s="89"/>
      <c r="U151" s="89"/>
      <c r="V151" s="574"/>
      <c r="W151" s="574"/>
      <c r="X151" s="2226"/>
      <c r="Y151" s="2226"/>
      <c r="Z151" s="2226"/>
      <c r="AA151" s="96"/>
      <c r="AB151" s="89"/>
    </row>
    <row r="152" spans="1:28" ht="15.75" customHeight="1">
      <c r="A152" s="96"/>
      <c r="B152" s="96"/>
      <c r="C152" s="96"/>
      <c r="D152" s="574"/>
      <c r="E152" s="2225"/>
      <c r="F152" s="2225"/>
      <c r="G152" s="574"/>
      <c r="H152" s="574"/>
      <c r="I152" s="96"/>
      <c r="J152" s="96"/>
      <c r="K152" s="96"/>
      <c r="L152" s="89"/>
      <c r="M152" s="96"/>
      <c r="N152" s="96"/>
      <c r="O152" s="96"/>
      <c r="P152" s="96"/>
      <c r="Q152" s="96"/>
      <c r="R152" s="89"/>
      <c r="S152" s="89"/>
      <c r="T152" s="89"/>
      <c r="U152" s="89"/>
      <c r="V152" s="574"/>
      <c r="W152" s="574"/>
      <c r="X152" s="2226"/>
      <c r="Y152" s="2226"/>
      <c r="Z152" s="2226"/>
      <c r="AA152" s="96"/>
      <c r="AB152" s="89"/>
    </row>
    <row r="153" spans="1:28" ht="15.75" customHeight="1">
      <c r="A153" s="96"/>
      <c r="B153" s="96"/>
      <c r="C153" s="96"/>
      <c r="D153" s="574"/>
      <c r="E153" s="2225"/>
      <c r="F153" s="2225"/>
      <c r="G153" s="574"/>
      <c r="H153" s="574"/>
      <c r="I153" s="96"/>
      <c r="J153" s="96"/>
      <c r="K153" s="96"/>
      <c r="L153" s="89"/>
      <c r="M153" s="96"/>
      <c r="N153" s="96"/>
      <c r="O153" s="96"/>
      <c r="P153" s="96"/>
      <c r="Q153" s="96"/>
      <c r="R153" s="89"/>
      <c r="S153" s="89"/>
      <c r="T153" s="89"/>
      <c r="U153" s="89"/>
      <c r="V153" s="574"/>
      <c r="W153" s="574"/>
      <c r="X153" s="2226"/>
      <c r="Y153" s="2226"/>
      <c r="Z153" s="2226"/>
      <c r="AA153" s="96"/>
      <c r="AB153" s="89"/>
    </row>
    <row r="154" spans="1:28" ht="15.75" customHeight="1">
      <c r="A154" s="96"/>
      <c r="B154" s="96"/>
      <c r="C154" s="96"/>
      <c r="D154" s="574"/>
      <c r="E154" s="2225"/>
      <c r="F154" s="2225"/>
      <c r="G154" s="574"/>
      <c r="H154" s="574"/>
      <c r="I154" s="96"/>
      <c r="J154" s="96"/>
      <c r="K154" s="96"/>
      <c r="L154" s="89"/>
      <c r="M154" s="96"/>
      <c r="N154" s="96"/>
      <c r="O154" s="96"/>
      <c r="P154" s="96"/>
      <c r="Q154" s="96"/>
      <c r="R154" s="89"/>
      <c r="S154" s="89"/>
      <c r="T154" s="89"/>
      <c r="U154" s="89"/>
      <c r="V154" s="574"/>
      <c r="W154" s="574"/>
      <c r="X154" s="2226"/>
      <c r="Y154" s="2226"/>
      <c r="Z154" s="2226"/>
      <c r="AA154" s="96"/>
      <c r="AB154" s="89"/>
    </row>
    <row r="155" spans="1:28" ht="15.75" customHeight="1">
      <c r="A155" s="96"/>
      <c r="B155" s="96"/>
      <c r="C155" s="96"/>
      <c r="D155" s="574"/>
      <c r="E155" s="2225"/>
      <c r="F155" s="2225"/>
      <c r="G155" s="574"/>
      <c r="H155" s="574"/>
      <c r="I155" s="96"/>
      <c r="J155" s="96"/>
      <c r="K155" s="96"/>
      <c r="L155" s="89"/>
      <c r="M155" s="96"/>
      <c r="N155" s="96"/>
      <c r="O155" s="96"/>
      <c r="P155" s="96"/>
      <c r="Q155" s="96"/>
      <c r="R155" s="89"/>
      <c r="S155" s="89"/>
      <c r="T155" s="89"/>
      <c r="U155" s="89"/>
      <c r="V155" s="574"/>
      <c r="W155" s="574"/>
      <c r="X155" s="2226"/>
      <c r="Y155" s="2226"/>
      <c r="Z155" s="2226"/>
      <c r="AA155" s="96"/>
      <c r="AB155" s="89"/>
    </row>
    <row r="156" spans="1:28" ht="15.75" customHeight="1">
      <c r="A156" s="96"/>
      <c r="B156" s="96"/>
      <c r="C156" s="96"/>
      <c r="D156" s="574"/>
      <c r="E156" s="2225"/>
      <c r="F156" s="2225"/>
      <c r="G156" s="574"/>
      <c r="H156" s="574"/>
      <c r="I156" s="96"/>
      <c r="J156" s="96"/>
      <c r="K156" s="96"/>
      <c r="L156" s="89"/>
      <c r="M156" s="96"/>
      <c r="N156" s="96"/>
      <c r="O156" s="96"/>
      <c r="P156" s="96"/>
      <c r="Q156" s="96"/>
      <c r="R156" s="89"/>
      <c r="S156" s="89"/>
      <c r="T156" s="89"/>
      <c r="U156" s="89"/>
      <c r="V156" s="574"/>
      <c r="W156" s="574"/>
      <c r="X156" s="2226"/>
      <c r="Y156" s="2226"/>
      <c r="Z156" s="2226"/>
      <c r="AA156" s="96"/>
      <c r="AB156" s="89"/>
    </row>
    <row r="157" spans="1:28" ht="15.75" customHeight="1">
      <c r="A157" s="573"/>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c r="Z157" s="96"/>
      <c r="AA157" s="96"/>
      <c r="AB157" s="89"/>
    </row>
    <row r="158" spans="1:28" ht="15.75" customHeight="1">
      <c r="A158" s="573"/>
      <c r="B158" s="96"/>
      <c r="C158" s="96"/>
      <c r="D158" s="96"/>
      <c r="E158" s="96"/>
      <c r="F158" s="2224"/>
      <c r="G158" s="2224"/>
      <c r="H158" s="2224"/>
      <c r="I158" s="2224"/>
      <c r="J158" s="2224"/>
      <c r="K158" s="2224"/>
      <c r="L158" s="2224"/>
      <c r="M158" s="2224"/>
      <c r="N158" s="2224"/>
      <c r="O158" s="2224"/>
      <c r="P158" s="2224"/>
      <c r="Q158" s="2224"/>
      <c r="R158" s="2224"/>
      <c r="S158" s="2224"/>
      <c r="T158" s="2224"/>
      <c r="U158" s="2224"/>
      <c r="V158" s="2224"/>
      <c r="W158" s="2224"/>
      <c r="X158" s="2224"/>
      <c r="Y158" s="2224"/>
      <c r="Z158" s="2224"/>
      <c r="AA158" s="2224"/>
      <c r="AB158" s="89"/>
    </row>
    <row r="159" spans="1:28" ht="15.75" customHeight="1">
      <c r="A159" s="96"/>
      <c r="B159" s="96"/>
      <c r="C159" s="96"/>
      <c r="D159" s="96"/>
      <c r="E159" s="96"/>
      <c r="F159" s="2224"/>
      <c r="G159" s="2224"/>
      <c r="H159" s="2224"/>
      <c r="I159" s="2224"/>
      <c r="J159" s="2224"/>
      <c r="K159" s="2224"/>
      <c r="L159" s="2224"/>
      <c r="M159" s="2224"/>
      <c r="N159" s="2224"/>
      <c r="O159" s="2224"/>
      <c r="P159" s="2224"/>
      <c r="Q159" s="2224"/>
      <c r="R159" s="2224"/>
      <c r="S159" s="2224"/>
      <c r="T159" s="2224"/>
      <c r="U159" s="2224"/>
      <c r="V159" s="2224"/>
      <c r="W159" s="2224"/>
      <c r="X159" s="2224"/>
      <c r="Y159" s="2224"/>
      <c r="Z159" s="2224"/>
      <c r="AA159" s="2224"/>
      <c r="AB159" s="89"/>
    </row>
    <row r="160" spans="1:28" ht="15.75" customHeight="1">
      <c r="A160" s="573"/>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c r="Z160" s="96"/>
      <c r="AA160" s="96"/>
      <c r="AB160" s="89"/>
    </row>
    <row r="161" spans="1:28" ht="15.75" customHeight="1">
      <c r="A161" s="96"/>
      <c r="B161" s="96"/>
      <c r="C161" s="96"/>
      <c r="D161" s="96"/>
      <c r="E161" s="96"/>
      <c r="F161" s="2224"/>
      <c r="G161" s="2224"/>
      <c r="H161" s="2224"/>
      <c r="I161" s="2224"/>
      <c r="J161" s="2224"/>
      <c r="K161" s="2224"/>
      <c r="L161" s="2224"/>
      <c r="M161" s="2224"/>
      <c r="N161" s="2224"/>
      <c r="O161" s="2224"/>
      <c r="P161" s="2224"/>
      <c r="Q161" s="2224"/>
      <c r="R161" s="2224"/>
      <c r="S161" s="2224"/>
      <c r="T161" s="2224"/>
      <c r="U161" s="2224"/>
      <c r="V161" s="2224"/>
      <c r="W161" s="2224"/>
      <c r="X161" s="2224"/>
      <c r="Y161" s="2224"/>
      <c r="Z161" s="2224"/>
      <c r="AA161" s="2224"/>
      <c r="AB161" s="89"/>
    </row>
    <row r="162" spans="1:28" ht="15.75" customHeight="1">
      <c r="A162" s="96"/>
      <c r="B162" s="96"/>
      <c r="C162" s="96"/>
      <c r="D162" s="96"/>
      <c r="E162" s="96"/>
      <c r="F162" s="2224"/>
      <c r="G162" s="2224"/>
      <c r="H162" s="2224"/>
      <c r="I162" s="2224"/>
      <c r="J162" s="2224"/>
      <c r="K162" s="2224"/>
      <c r="L162" s="2224"/>
      <c r="M162" s="2224"/>
      <c r="N162" s="2224"/>
      <c r="O162" s="2224"/>
      <c r="P162" s="2224"/>
      <c r="Q162" s="2224"/>
      <c r="R162" s="2224"/>
      <c r="S162" s="2224"/>
      <c r="T162" s="2224"/>
      <c r="U162" s="2224"/>
      <c r="V162" s="2224"/>
      <c r="W162" s="2224"/>
      <c r="X162" s="2224"/>
      <c r="Y162" s="2224"/>
      <c r="Z162" s="2224"/>
      <c r="AA162" s="2224"/>
      <c r="AB162" s="89"/>
    </row>
    <row r="163" spans="1:28" ht="15.75" customHeight="1">
      <c r="A163" s="96"/>
      <c r="B163" s="96"/>
      <c r="C163" s="96"/>
      <c r="D163" s="96"/>
      <c r="E163" s="96"/>
      <c r="F163" s="96"/>
      <c r="G163" s="96"/>
      <c r="H163" s="96"/>
      <c r="I163" s="96"/>
      <c r="J163" s="96"/>
      <c r="K163" s="96"/>
      <c r="L163" s="96"/>
      <c r="M163" s="96"/>
      <c r="N163" s="96"/>
      <c r="O163" s="96"/>
      <c r="P163" s="96"/>
      <c r="Q163" s="96"/>
      <c r="R163" s="96"/>
      <c r="S163" s="96"/>
      <c r="T163" s="96"/>
      <c r="U163" s="96"/>
      <c r="V163" s="96"/>
      <c r="W163" s="96"/>
      <c r="X163" s="96"/>
      <c r="Y163" s="96"/>
      <c r="Z163" s="96"/>
      <c r="AA163" s="96"/>
      <c r="AB163" s="89"/>
    </row>
    <row r="164" spans="1:28" ht="15.75" customHeight="1">
      <c r="A164" s="285"/>
      <c r="B164" s="285"/>
      <c r="C164" s="285"/>
      <c r="D164" s="285"/>
      <c r="E164" s="285"/>
      <c r="F164" s="285"/>
      <c r="G164" s="285"/>
      <c r="H164" s="285"/>
      <c r="I164" s="285"/>
      <c r="J164" s="285"/>
      <c r="K164" s="285"/>
      <c r="L164" s="285"/>
      <c r="M164" s="285"/>
      <c r="N164" s="285"/>
      <c r="O164" s="285"/>
      <c r="P164" s="285"/>
      <c r="Q164" s="285"/>
      <c r="R164" s="285"/>
      <c r="S164" s="285"/>
      <c r="T164" s="285"/>
      <c r="U164" s="285"/>
      <c r="V164" s="285"/>
      <c r="W164" s="285"/>
      <c r="X164" s="285"/>
      <c r="Y164" s="285"/>
      <c r="Z164" s="285"/>
      <c r="AA164" s="285"/>
    </row>
    <row r="165" spans="1:28" ht="15.75" customHeight="1">
      <c r="A165" s="285"/>
      <c r="B165" s="285"/>
      <c r="C165" s="285"/>
      <c r="D165" s="285"/>
      <c r="E165" s="285"/>
      <c r="F165" s="285"/>
      <c r="G165" s="285"/>
      <c r="H165" s="285"/>
      <c r="I165" s="285"/>
      <c r="J165" s="285"/>
      <c r="K165" s="285"/>
      <c r="L165" s="285"/>
      <c r="M165" s="285"/>
      <c r="N165" s="285"/>
      <c r="O165" s="285"/>
      <c r="P165" s="285"/>
      <c r="Q165" s="285"/>
      <c r="R165" s="285"/>
      <c r="S165" s="285"/>
      <c r="T165" s="285"/>
      <c r="U165" s="285"/>
      <c r="V165" s="285"/>
      <c r="W165" s="285"/>
      <c r="X165" s="285"/>
      <c r="Y165" s="285"/>
      <c r="Z165" s="285"/>
      <c r="AA165" s="285"/>
    </row>
    <row r="166" spans="1:28" ht="15.75" customHeight="1">
      <c r="A166" s="285"/>
      <c r="B166" s="285"/>
      <c r="C166" s="285"/>
      <c r="D166" s="285"/>
      <c r="E166" s="285"/>
      <c r="F166" s="285"/>
      <c r="G166" s="285"/>
      <c r="H166" s="285"/>
      <c r="I166" s="285"/>
      <c r="J166" s="285"/>
      <c r="K166" s="285"/>
      <c r="L166" s="285"/>
      <c r="M166" s="285"/>
      <c r="N166" s="285"/>
      <c r="O166" s="285"/>
      <c r="P166" s="285"/>
      <c r="Q166" s="285"/>
      <c r="R166" s="285"/>
      <c r="S166" s="285"/>
      <c r="T166" s="285"/>
      <c r="U166" s="285"/>
      <c r="V166" s="285"/>
      <c r="W166" s="285"/>
      <c r="X166" s="285"/>
      <c r="Y166" s="285"/>
      <c r="Z166" s="285"/>
      <c r="AA166" s="285"/>
    </row>
    <row r="167" spans="1:28" ht="18.75" customHeight="1">
      <c r="A167" s="2227"/>
      <c r="B167" s="2227"/>
      <c r="C167" s="2227"/>
      <c r="D167" s="2227"/>
      <c r="E167" s="2227"/>
      <c r="F167" s="2227"/>
      <c r="G167" s="2227"/>
      <c r="H167" s="2227"/>
      <c r="I167" s="2227"/>
      <c r="J167" s="2227"/>
      <c r="K167" s="2227"/>
      <c r="L167" s="2227"/>
      <c r="M167" s="2227"/>
      <c r="N167" s="2227"/>
      <c r="O167" s="2227"/>
      <c r="P167" s="2227"/>
      <c r="Q167" s="2227"/>
      <c r="R167" s="2227"/>
      <c r="S167" s="2227"/>
      <c r="T167" s="2227"/>
      <c r="U167" s="2227"/>
      <c r="V167" s="2227"/>
      <c r="W167" s="2227"/>
      <c r="X167" s="2227"/>
      <c r="Y167" s="2227"/>
      <c r="Z167" s="2227"/>
      <c r="AA167" s="2227"/>
      <c r="AB167" s="89"/>
    </row>
    <row r="168" spans="1:28" ht="15.75" customHeight="1">
      <c r="A168" s="96"/>
      <c r="B168" s="96"/>
      <c r="C168" s="96"/>
      <c r="D168" s="96"/>
      <c r="E168" s="96"/>
      <c r="F168" s="96"/>
      <c r="G168" s="96"/>
      <c r="H168" s="96"/>
      <c r="I168" s="96"/>
      <c r="J168" s="96"/>
      <c r="K168" s="96"/>
      <c r="L168" s="96"/>
      <c r="M168" s="96"/>
      <c r="N168" s="96"/>
      <c r="O168" s="96"/>
      <c r="P168" s="96"/>
      <c r="Q168" s="96"/>
      <c r="R168" s="96"/>
      <c r="S168" s="96"/>
      <c r="T168" s="96"/>
      <c r="U168" s="96"/>
      <c r="V168" s="96"/>
      <c r="W168" s="96"/>
      <c r="X168" s="96"/>
      <c r="Y168" s="96"/>
      <c r="Z168" s="96"/>
      <c r="AA168" s="96"/>
      <c r="AB168" s="89"/>
    </row>
    <row r="169" spans="1:28" ht="15.75" customHeight="1">
      <c r="A169" s="573"/>
      <c r="B169" s="96"/>
      <c r="C169" s="96"/>
      <c r="D169" s="96"/>
      <c r="E169" s="96"/>
      <c r="F169" s="96"/>
      <c r="G169" s="89"/>
      <c r="H169" s="96"/>
      <c r="I169" s="96"/>
      <c r="J169" s="96"/>
      <c r="K169" s="96"/>
      <c r="L169" s="96"/>
      <c r="M169" s="96"/>
      <c r="N169" s="96"/>
      <c r="O169" s="96"/>
      <c r="P169" s="96"/>
      <c r="Q169" s="96"/>
      <c r="R169" s="96"/>
      <c r="S169" s="96"/>
      <c r="T169" s="96"/>
      <c r="U169" s="96"/>
      <c r="V169" s="96"/>
      <c r="W169" s="96"/>
      <c r="X169" s="96"/>
      <c r="Y169" s="96"/>
      <c r="Z169" s="96"/>
      <c r="AA169" s="96"/>
      <c r="AB169" s="89"/>
    </row>
    <row r="170" spans="1:28" ht="15.75" customHeight="1">
      <c r="A170" s="573"/>
      <c r="B170" s="96"/>
      <c r="C170" s="96"/>
      <c r="D170" s="96"/>
      <c r="E170" s="96"/>
      <c r="F170" s="96"/>
      <c r="G170" s="89"/>
      <c r="H170" s="89"/>
      <c r="I170" s="96"/>
      <c r="J170" s="96"/>
      <c r="K170" s="96"/>
      <c r="L170" s="89"/>
      <c r="M170" s="96"/>
      <c r="N170" s="96"/>
      <c r="O170" s="96"/>
      <c r="P170" s="96"/>
      <c r="Q170" s="96"/>
      <c r="R170" s="96"/>
      <c r="S170" s="96"/>
      <c r="T170" s="96"/>
      <c r="U170" s="96"/>
      <c r="V170" s="96"/>
      <c r="W170" s="96"/>
      <c r="X170" s="96"/>
      <c r="Y170" s="96"/>
      <c r="Z170" s="96"/>
      <c r="AA170" s="96"/>
      <c r="AB170" s="89"/>
    </row>
    <row r="171" spans="1:28" ht="15.75" customHeight="1">
      <c r="A171" s="573"/>
      <c r="B171" s="96"/>
      <c r="C171" s="96"/>
      <c r="D171" s="96"/>
      <c r="E171" s="96"/>
      <c r="F171" s="96"/>
      <c r="G171" s="96"/>
      <c r="H171" s="96"/>
      <c r="I171" s="96"/>
      <c r="J171" s="2223"/>
      <c r="K171" s="2223"/>
      <c r="L171" s="2223"/>
      <c r="M171" s="2223"/>
      <c r="N171" s="577"/>
      <c r="O171" s="96"/>
      <c r="P171" s="96"/>
      <c r="Q171" s="96"/>
      <c r="R171" s="96"/>
      <c r="S171" s="96"/>
      <c r="T171" s="96"/>
      <c r="U171" s="96"/>
      <c r="V171" s="96"/>
      <c r="W171" s="96"/>
      <c r="X171" s="96"/>
      <c r="Y171" s="96"/>
      <c r="Z171" s="96"/>
      <c r="AA171" s="96"/>
      <c r="AB171" s="89"/>
    </row>
    <row r="172" spans="1:28" ht="15.75" customHeight="1">
      <c r="A172" s="573"/>
      <c r="B172" s="96"/>
      <c r="C172" s="96"/>
      <c r="D172" s="96"/>
      <c r="E172" s="96"/>
      <c r="F172" s="96"/>
      <c r="G172" s="96"/>
      <c r="H172" s="96"/>
      <c r="I172" s="96"/>
      <c r="J172" s="2223"/>
      <c r="K172" s="2223"/>
      <c r="L172" s="2223"/>
      <c r="M172" s="2223"/>
      <c r="N172" s="577"/>
      <c r="O172" s="96"/>
      <c r="P172" s="96"/>
      <c r="Q172" s="96"/>
      <c r="R172" s="96"/>
      <c r="S172" s="96"/>
      <c r="T172" s="96"/>
      <c r="U172" s="96"/>
      <c r="V172" s="96"/>
      <c r="W172" s="96"/>
      <c r="X172" s="96"/>
      <c r="Y172" s="96"/>
      <c r="Z172" s="96"/>
      <c r="AA172" s="96"/>
      <c r="AB172" s="89"/>
    </row>
    <row r="173" spans="1:28" ht="15.75" customHeight="1">
      <c r="A173" s="573"/>
      <c r="B173" s="96"/>
      <c r="C173" s="96"/>
      <c r="D173" s="96"/>
      <c r="E173" s="96"/>
      <c r="F173" s="96"/>
      <c r="G173" s="96"/>
      <c r="H173" s="96"/>
      <c r="I173" s="96"/>
      <c r="J173" s="2223"/>
      <c r="K173" s="2223"/>
      <c r="L173" s="2223"/>
      <c r="M173" s="2223"/>
      <c r="N173" s="577"/>
      <c r="O173" s="96"/>
      <c r="P173" s="96"/>
      <c r="Q173" s="96"/>
      <c r="R173" s="96"/>
      <c r="S173" s="96"/>
      <c r="T173" s="96"/>
      <c r="U173" s="96"/>
      <c r="V173" s="96"/>
      <c r="W173" s="96"/>
      <c r="X173" s="96"/>
      <c r="Y173" s="96"/>
      <c r="Z173" s="96"/>
      <c r="AA173" s="96"/>
      <c r="AB173" s="89"/>
    </row>
    <row r="174" spans="1:28" ht="15.75" customHeight="1">
      <c r="A174" s="573"/>
      <c r="B174" s="96"/>
      <c r="C174" s="96"/>
      <c r="D174" s="96"/>
      <c r="E174" s="96"/>
      <c r="F174" s="96"/>
      <c r="G174" s="96"/>
      <c r="H174" s="96"/>
      <c r="I174" s="96"/>
      <c r="J174" s="2223"/>
      <c r="K174" s="2223"/>
      <c r="L174" s="2223"/>
      <c r="M174" s="2223"/>
      <c r="N174" s="577"/>
      <c r="O174" s="96"/>
      <c r="P174" s="96"/>
      <c r="Q174" s="96"/>
      <c r="R174" s="96"/>
      <c r="S174" s="96"/>
      <c r="T174" s="96"/>
      <c r="U174" s="96"/>
      <c r="V174" s="96"/>
      <c r="W174" s="96"/>
      <c r="X174" s="96"/>
      <c r="Y174" s="96"/>
      <c r="Z174" s="96"/>
      <c r="AA174" s="96"/>
      <c r="AB174" s="89"/>
    </row>
    <row r="175" spans="1:28" ht="15.75" customHeight="1">
      <c r="A175" s="573"/>
      <c r="B175" s="96"/>
      <c r="C175" s="96"/>
      <c r="D175" s="96"/>
      <c r="E175" s="96"/>
      <c r="F175" s="96"/>
      <c r="G175" s="96"/>
      <c r="H175" s="96"/>
      <c r="I175" s="96"/>
      <c r="J175" s="96"/>
      <c r="K175" s="96"/>
      <c r="L175" s="96"/>
      <c r="M175" s="96"/>
      <c r="N175" s="96"/>
      <c r="O175" s="96"/>
      <c r="P175" s="96"/>
      <c r="Q175" s="96"/>
      <c r="R175" s="96"/>
      <c r="S175" s="96"/>
      <c r="T175" s="96"/>
      <c r="U175" s="96"/>
      <c r="V175" s="96"/>
      <c r="W175" s="96"/>
      <c r="X175" s="96"/>
      <c r="Y175" s="96"/>
      <c r="Z175" s="96"/>
      <c r="AA175" s="96"/>
      <c r="AB175" s="89"/>
    </row>
    <row r="176" spans="1:28" ht="15.75" customHeight="1">
      <c r="A176" s="96"/>
      <c r="B176" s="96"/>
      <c r="C176" s="96"/>
      <c r="D176" s="2227"/>
      <c r="E176" s="2227"/>
      <c r="F176" s="2227"/>
      <c r="G176" s="2227"/>
      <c r="H176" s="574"/>
      <c r="I176" s="2227"/>
      <c r="J176" s="2227"/>
      <c r="K176" s="2227"/>
      <c r="L176" s="2227"/>
      <c r="M176" s="2227"/>
      <c r="N176" s="2227"/>
      <c r="O176" s="2227"/>
      <c r="P176" s="2227"/>
      <c r="Q176" s="2227"/>
      <c r="R176" s="2227"/>
      <c r="S176" s="2227"/>
      <c r="T176" s="2227"/>
      <c r="U176" s="2227"/>
      <c r="V176" s="574"/>
      <c r="W176" s="574"/>
      <c r="X176" s="2227"/>
      <c r="Y176" s="2227"/>
      <c r="Z176" s="2227"/>
      <c r="AA176" s="96"/>
      <c r="AB176" s="89"/>
    </row>
    <row r="177" spans="1:28" ht="15.75" customHeight="1">
      <c r="A177" s="96"/>
      <c r="B177" s="96"/>
      <c r="C177" s="96"/>
      <c r="D177" s="574"/>
      <c r="E177" s="2225"/>
      <c r="F177" s="2225"/>
      <c r="G177" s="574"/>
      <c r="H177" s="574"/>
      <c r="I177" s="96"/>
      <c r="J177" s="96"/>
      <c r="K177" s="96"/>
      <c r="L177" s="89"/>
      <c r="M177" s="96"/>
      <c r="N177" s="96"/>
      <c r="O177" s="96"/>
      <c r="P177" s="96"/>
      <c r="Q177" s="96"/>
      <c r="R177" s="89"/>
      <c r="S177" s="89"/>
      <c r="T177" s="89"/>
      <c r="U177" s="89"/>
      <c r="V177" s="574"/>
      <c r="W177" s="574"/>
      <c r="X177" s="2226"/>
      <c r="Y177" s="2226"/>
      <c r="Z177" s="2226"/>
      <c r="AA177" s="96"/>
      <c r="AB177" s="89"/>
    </row>
    <row r="178" spans="1:28" ht="15.75" customHeight="1">
      <c r="A178" s="96"/>
      <c r="B178" s="96"/>
      <c r="C178" s="96"/>
      <c r="D178" s="574"/>
      <c r="E178" s="2225"/>
      <c r="F178" s="2225"/>
      <c r="G178" s="574"/>
      <c r="H178" s="574"/>
      <c r="I178" s="96"/>
      <c r="J178" s="96"/>
      <c r="K178" s="96"/>
      <c r="L178" s="89"/>
      <c r="M178" s="96"/>
      <c r="N178" s="96"/>
      <c r="O178" s="96"/>
      <c r="P178" s="96"/>
      <c r="Q178" s="96"/>
      <c r="R178" s="89"/>
      <c r="S178" s="89"/>
      <c r="T178" s="89"/>
      <c r="U178" s="89"/>
      <c r="V178" s="574"/>
      <c r="W178" s="574"/>
      <c r="X178" s="2226"/>
      <c r="Y178" s="2226"/>
      <c r="Z178" s="2226"/>
      <c r="AA178" s="96"/>
      <c r="AB178" s="89"/>
    </row>
    <row r="179" spans="1:28" ht="15.75" customHeight="1">
      <c r="A179" s="96"/>
      <c r="B179" s="96"/>
      <c r="C179" s="96"/>
      <c r="D179" s="574"/>
      <c r="E179" s="2225"/>
      <c r="F179" s="2225"/>
      <c r="G179" s="574"/>
      <c r="H179" s="574"/>
      <c r="I179" s="96"/>
      <c r="J179" s="96"/>
      <c r="K179" s="96"/>
      <c r="L179" s="89"/>
      <c r="M179" s="96"/>
      <c r="N179" s="96"/>
      <c r="O179" s="96"/>
      <c r="P179" s="96"/>
      <c r="Q179" s="96"/>
      <c r="R179" s="89"/>
      <c r="S179" s="89"/>
      <c r="T179" s="89"/>
      <c r="U179" s="89"/>
      <c r="V179" s="574"/>
      <c r="W179" s="574"/>
      <c r="X179" s="2226"/>
      <c r="Y179" s="2226"/>
      <c r="Z179" s="2226"/>
      <c r="AA179" s="96"/>
      <c r="AB179" s="89"/>
    </row>
    <row r="180" spans="1:28" ht="15.75" customHeight="1">
      <c r="A180" s="96"/>
      <c r="B180" s="96"/>
      <c r="C180" s="96"/>
      <c r="D180" s="574"/>
      <c r="E180" s="2225"/>
      <c r="F180" s="2225"/>
      <c r="G180" s="574"/>
      <c r="H180" s="574"/>
      <c r="I180" s="96"/>
      <c r="J180" s="96"/>
      <c r="K180" s="96"/>
      <c r="L180" s="89"/>
      <c r="M180" s="96"/>
      <c r="N180" s="96"/>
      <c r="O180" s="96"/>
      <c r="P180" s="96"/>
      <c r="Q180" s="96"/>
      <c r="R180" s="89"/>
      <c r="S180" s="89"/>
      <c r="T180" s="89"/>
      <c r="U180" s="89"/>
      <c r="V180" s="574"/>
      <c r="W180" s="574"/>
      <c r="X180" s="2226"/>
      <c r="Y180" s="2226"/>
      <c r="Z180" s="2226"/>
      <c r="AA180" s="96"/>
      <c r="AB180" s="89"/>
    </row>
    <row r="181" spans="1:28" ht="15.75" customHeight="1">
      <c r="A181" s="96"/>
      <c r="B181" s="96"/>
      <c r="C181" s="96"/>
      <c r="D181" s="574"/>
      <c r="E181" s="2225"/>
      <c r="F181" s="2225"/>
      <c r="G181" s="574"/>
      <c r="H181" s="574"/>
      <c r="I181" s="96"/>
      <c r="J181" s="96"/>
      <c r="K181" s="96"/>
      <c r="L181" s="89"/>
      <c r="M181" s="96"/>
      <c r="N181" s="96"/>
      <c r="O181" s="96"/>
      <c r="P181" s="96"/>
      <c r="Q181" s="96"/>
      <c r="R181" s="89"/>
      <c r="S181" s="89"/>
      <c r="T181" s="89"/>
      <c r="U181" s="89"/>
      <c r="V181" s="574"/>
      <c r="W181" s="574"/>
      <c r="X181" s="2226"/>
      <c r="Y181" s="2226"/>
      <c r="Z181" s="2226"/>
      <c r="AA181" s="96"/>
      <c r="AB181" s="89"/>
    </row>
    <row r="182" spans="1:28" ht="15.75" customHeight="1">
      <c r="A182" s="96"/>
      <c r="B182" s="96"/>
      <c r="C182" s="96"/>
      <c r="D182" s="574"/>
      <c r="E182" s="2225"/>
      <c r="F182" s="2225"/>
      <c r="G182" s="574"/>
      <c r="H182" s="574"/>
      <c r="I182" s="96"/>
      <c r="J182" s="96"/>
      <c r="K182" s="96"/>
      <c r="L182" s="89"/>
      <c r="M182" s="96"/>
      <c r="N182" s="96"/>
      <c r="O182" s="96"/>
      <c r="P182" s="96"/>
      <c r="Q182" s="96"/>
      <c r="R182" s="89"/>
      <c r="S182" s="89"/>
      <c r="T182" s="89"/>
      <c r="U182" s="89"/>
      <c r="V182" s="574"/>
      <c r="W182" s="574"/>
      <c r="X182" s="2226"/>
      <c r="Y182" s="2226"/>
      <c r="Z182" s="2226"/>
      <c r="AA182" s="96"/>
      <c r="AB182" s="89"/>
    </row>
    <row r="183" spans="1:28" ht="15.75" customHeight="1">
      <c r="A183" s="573"/>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89"/>
    </row>
    <row r="184" spans="1:28" ht="15.75" customHeight="1">
      <c r="A184" s="573"/>
      <c r="B184" s="96"/>
      <c r="C184" s="96"/>
      <c r="D184" s="96"/>
      <c r="E184" s="96"/>
      <c r="F184" s="2224"/>
      <c r="G184" s="2224"/>
      <c r="H184" s="2224"/>
      <c r="I184" s="2224"/>
      <c r="J184" s="2224"/>
      <c r="K184" s="2224"/>
      <c r="L184" s="2224"/>
      <c r="M184" s="2224"/>
      <c r="N184" s="2224"/>
      <c r="O184" s="2224"/>
      <c r="P184" s="2224"/>
      <c r="Q184" s="2224"/>
      <c r="R184" s="2224"/>
      <c r="S184" s="2224"/>
      <c r="T184" s="2224"/>
      <c r="U184" s="2224"/>
      <c r="V184" s="2224"/>
      <c r="W184" s="2224"/>
      <c r="X184" s="2224"/>
      <c r="Y184" s="2224"/>
      <c r="Z184" s="2224"/>
      <c r="AA184" s="2224"/>
      <c r="AB184" s="89"/>
    </row>
    <row r="185" spans="1:28" ht="15.75" customHeight="1">
      <c r="A185" s="96"/>
      <c r="B185" s="96"/>
      <c r="C185" s="96"/>
      <c r="D185" s="96"/>
      <c r="E185" s="96"/>
      <c r="F185" s="2224"/>
      <c r="G185" s="2224"/>
      <c r="H185" s="2224"/>
      <c r="I185" s="2224"/>
      <c r="J185" s="2224"/>
      <c r="K185" s="2224"/>
      <c r="L185" s="2224"/>
      <c r="M185" s="2224"/>
      <c r="N185" s="2224"/>
      <c r="O185" s="2224"/>
      <c r="P185" s="2224"/>
      <c r="Q185" s="2224"/>
      <c r="R185" s="2224"/>
      <c r="S185" s="2224"/>
      <c r="T185" s="2224"/>
      <c r="U185" s="2224"/>
      <c r="V185" s="2224"/>
      <c r="W185" s="2224"/>
      <c r="X185" s="2224"/>
      <c r="Y185" s="2224"/>
      <c r="Z185" s="2224"/>
      <c r="AA185" s="2224"/>
      <c r="AB185" s="89"/>
    </row>
    <row r="186" spans="1:28" ht="15.75" customHeight="1">
      <c r="A186" s="573"/>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c r="AA186" s="96"/>
      <c r="AB186" s="89"/>
    </row>
    <row r="187" spans="1:28" ht="15.75" customHeight="1">
      <c r="A187" s="96"/>
      <c r="B187" s="96"/>
      <c r="C187" s="96"/>
      <c r="D187" s="96"/>
      <c r="E187" s="96"/>
      <c r="F187" s="2224"/>
      <c r="G187" s="2224"/>
      <c r="H187" s="2224"/>
      <c r="I187" s="2224"/>
      <c r="J187" s="2224"/>
      <c r="K187" s="2224"/>
      <c r="L187" s="2224"/>
      <c r="M187" s="2224"/>
      <c r="N187" s="2224"/>
      <c r="O187" s="2224"/>
      <c r="P187" s="2224"/>
      <c r="Q187" s="2224"/>
      <c r="R187" s="2224"/>
      <c r="S187" s="2224"/>
      <c r="T187" s="2224"/>
      <c r="U187" s="2224"/>
      <c r="V187" s="2224"/>
      <c r="W187" s="2224"/>
      <c r="X187" s="2224"/>
      <c r="Y187" s="2224"/>
      <c r="Z187" s="2224"/>
      <c r="AA187" s="2224"/>
      <c r="AB187" s="89"/>
    </row>
    <row r="188" spans="1:28" ht="15.75" customHeight="1">
      <c r="A188" s="96"/>
      <c r="B188" s="96"/>
      <c r="C188" s="96"/>
      <c r="D188" s="96"/>
      <c r="E188" s="96"/>
      <c r="F188" s="2224"/>
      <c r="G188" s="2224"/>
      <c r="H188" s="2224"/>
      <c r="I188" s="2224"/>
      <c r="J188" s="2224"/>
      <c r="K188" s="2224"/>
      <c r="L188" s="2224"/>
      <c r="M188" s="2224"/>
      <c r="N188" s="2224"/>
      <c r="O188" s="2224"/>
      <c r="P188" s="2224"/>
      <c r="Q188" s="2224"/>
      <c r="R188" s="2224"/>
      <c r="S188" s="2224"/>
      <c r="T188" s="2224"/>
      <c r="U188" s="2224"/>
      <c r="V188" s="2224"/>
      <c r="W188" s="2224"/>
      <c r="X188" s="2224"/>
      <c r="Y188" s="2224"/>
      <c r="Z188" s="2224"/>
      <c r="AA188" s="2224"/>
      <c r="AB188" s="89"/>
    </row>
    <row r="189" spans="1:28" ht="15.75" customHeight="1">
      <c r="A189" s="96"/>
      <c r="B189" s="96"/>
      <c r="C189" s="96"/>
      <c r="D189" s="96"/>
      <c r="E189" s="96"/>
      <c r="F189" s="96"/>
      <c r="G189" s="96"/>
      <c r="H189" s="96"/>
      <c r="I189" s="96"/>
      <c r="J189" s="96"/>
      <c r="K189" s="96"/>
      <c r="L189" s="96"/>
      <c r="M189" s="96"/>
      <c r="N189" s="96"/>
      <c r="O189" s="96"/>
      <c r="P189" s="96"/>
      <c r="Q189" s="96"/>
      <c r="R189" s="96"/>
      <c r="S189" s="96"/>
      <c r="T189" s="96"/>
      <c r="U189" s="96"/>
      <c r="V189" s="96"/>
      <c r="W189" s="96"/>
      <c r="X189" s="96"/>
      <c r="Y189" s="96"/>
      <c r="Z189" s="96"/>
      <c r="AA189" s="96"/>
      <c r="AB189" s="89"/>
    </row>
    <row r="195" spans="1:28" ht="18.75" customHeight="1">
      <c r="A195" s="2227"/>
      <c r="B195" s="2227"/>
      <c r="C195" s="2227"/>
      <c r="D195" s="2227"/>
      <c r="E195" s="2227"/>
      <c r="F195" s="2227"/>
      <c r="G195" s="2227"/>
      <c r="H195" s="2227"/>
      <c r="I195" s="2227"/>
      <c r="J195" s="2227"/>
      <c r="K195" s="2227"/>
      <c r="L195" s="2227"/>
      <c r="M195" s="2227"/>
      <c r="N195" s="2227"/>
      <c r="O195" s="2227"/>
      <c r="P195" s="2227"/>
      <c r="Q195" s="2227"/>
      <c r="R195" s="2227"/>
      <c r="S195" s="2227"/>
      <c r="T195" s="2227"/>
      <c r="U195" s="2227"/>
      <c r="V195" s="2227"/>
      <c r="W195" s="2227"/>
      <c r="X195" s="2227"/>
      <c r="Y195" s="2227"/>
      <c r="Z195" s="2227"/>
      <c r="AA195" s="2227"/>
      <c r="AB195" s="89"/>
    </row>
    <row r="196" spans="1:28" ht="15.75" customHeight="1">
      <c r="A196" s="96"/>
      <c r="B196" s="96"/>
      <c r="C196" s="96"/>
      <c r="D196" s="96"/>
      <c r="E196" s="96"/>
      <c r="F196" s="96"/>
      <c r="G196" s="96"/>
      <c r="H196" s="96"/>
      <c r="I196" s="96"/>
      <c r="J196" s="96"/>
      <c r="K196" s="96"/>
      <c r="L196" s="96"/>
      <c r="M196" s="96"/>
      <c r="N196" s="96"/>
      <c r="O196" s="96"/>
      <c r="P196" s="96"/>
      <c r="Q196" s="96"/>
      <c r="R196" s="96"/>
      <c r="S196" s="96"/>
      <c r="T196" s="96"/>
      <c r="U196" s="96"/>
      <c r="V196" s="96"/>
      <c r="W196" s="96"/>
      <c r="X196" s="96"/>
      <c r="Y196" s="96"/>
      <c r="Z196" s="96"/>
      <c r="AA196" s="96"/>
      <c r="AB196" s="89"/>
    </row>
    <row r="197" spans="1:28" ht="15.75" customHeight="1">
      <c r="A197" s="573"/>
      <c r="B197" s="96"/>
      <c r="C197" s="96"/>
      <c r="D197" s="96"/>
      <c r="E197" s="96"/>
      <c r="F197" s="96"/>
      <c r="G197" s="89"/>
      <c r="H197" s="96"/>
      <c r="I197" s="96"/>
      <c r="J197" s="96"/>
      <c r="K197" s="96"/>
      <c r="L197" s="96"/>
      <c r="M197" s="96"/>
      <c r="N197" s="96"/>
      <c r="O197" s="96"/>
      <c r="P197" s="96"/>
      <c r="Q197" s="96"/>
      <c r="R197" s="96"/>
      <c r="S197" s="96"/>
      <c r="T197" s="96"/>
      <c r="U197" s="96"/>
      <c r="V197" s="96"/>
      <c r="W197" s="96"/>
      <c r="X197" s="96"/>
      <c r="Y197" s="96"/>
      <c r="Z197" s="96"/>
      <c r="AA197" s="96"/>
      <c r="AB197" s="89"/>
    </row>
    <row r="198" spans="1:28" ht="15.75" customHeight="1">
      <c r="A198" s="573"/>
      <c r="B198" s="96"/>
      <c r="C198" s="96"/>
      <c r="D198" s="96"/>
      <c r="E198" s="96"/>
      <c r="F198" s="96"/>
      <c r="G198" s="89"/>
      <c r="H198" s="89"/>
      <c r="I198" s="96"/>
      <c r="J198" s="96"/>
      <c r="K198" s="96"/>
      <c r="L198" s="89"/>
      <c r="M198" s="96"/>
      <c r="N198" s="96"/>
      <c r="O198" s="96"/>
      <c r="P198" s="96"/>
      <c r="Q198" s="96"/>
      <c r="R198" s="96"/>
      <c r="S198" s="96"/>
      <c r="T198" s="96"/>
      <c r="U198" s="96"/>
      <c r="V198" s="96"/>
      <c r="W198" s="96"/>
      <c r="X198" s="96"/>
      <c r="Y198" s="96"/>
      <c r="Z198" s="96"/>
      <c r="AA198" s="96"/>
      <c r="AB198" s="89"/>
    </row>
    <row r="199" spans="1:28" ht="15.75" customHeight="1">
      <c r="A199" s="573"/>
      <c r="B199" s="96"/>
      <c r="C199" s="96"/>
      <c r="D199" s="96"/>
      <c r="E199" s="96"/>
      <c r="F199" s="96"/>
      <c r="G199" s="96"/>
      <c r="H199" s="96"/>
      <c r="I199" s="96"/>
      <c r="J199" s="2223"/>
      <c r="K199" s="2223"/>
      <c r="L199" s="2223"/>
      <c r="M199" s="2223"/>
      <c r="N199" s="577"/>
      <c r="O199" s="96"/>
      <c r="P199" s="96"/>
      <c r="Q199" s="96"/>
      <c r="R199" s="96"/>
      <c r="S199" s="96"/>
      <c r="T199" s="96"/>
      <c r="U199" s="96"/>
      <c r="V199" s="96"/>
      <c r="W199" s="96"/>
      <c r="X199" s="96"/>
      <c r="Y199" s="96"/>
      <c r="Z199" s="96"/>
      <c r="AA199" s="96"/>
      <c r="AB199" s="89"/>
    </row>
    <row r="200" spans="1:28" ht="15.75" customHeight="1">
      <c r="A200" s="573"/>
      <c r="B200" s="96"/>
      <c r="C200" s="96"/>
      <c r="D200" s="96"/>
      <c r="E200" s="96"/>
      <c r="F200" s="96"/>
      <c r="G200" s="96"/>
      <c r="H200" s="96"/>
      <c r="I200" s="96"/>
      <c r="J200" s="2223"/>
      <c r="K200" s="2223"/>
      <c r="L200" s="2223"/>
      <c r="M200" s="2223"/>
      <c r="N200" s="577"/>
      <c r="O200" s="96"/>
      <c r="P200" s="96"/>
      <c r="Q200" s="96"/>
      <c r="R200" s="96"/>
      <c r="S200" s="96"/>
      <c r="T200" s="96"/>
      <c r="U200" s="96"/>
      <c r="V200" s="96"/>
      <c r="W200" s="96"/>
      <c r="X200" s="96"/>
      <c r="Y200" s="96"/>
      <c r="Z200" s="96"/>
      <c r="AA200" s="96"/>
      <c r="AB200" s="89"/>
    </row>
    <row r="201" spans="1:28" ht="15.75" customHeight="1">
      <c r="A201" s="573"/>
      <c r="B201" s="96"/>
      <c r="C201" s="96"/>
      <c r="D201" s="96"/>
      <c r="E201" s="96"/>
      <c r="F201" s="96"/>
      <c r="G201" s="96"/>
      <c r="H201" s="96"/>
      <c r="I201" s="96"/>
      <c r="J201" s="2223"/>
      <c r="K201" s="2223"/>
      <c r="L201" s="2223"/>
      <c r="M201" s="2223"/>
      <c r="N201" s="577"/>
      <c r="O201" s="96"/>
      <c r="P201" s="96"/>
      <c r="Q201" s="96"/>
      <c r="R201" s="96"/>
      <c r="S201" s="96"/>
      <c r="T201" s="96"/>
      <c r="U201" s="96"/>
      <c r="V201" s="96"/>
      <c r="W201" s="96"/>
      <c r="X201" s="96"/>
      <c r="Y201" s="96"/>
      <c r="Z201" s="96"/>
      <c r="AA201" s="96"/>
      <c r="AB201" s="89"/>
    </row>
    <row r="202" spans="1:28" ht="15.75" customHeight="1">
      <c r="A202" s="573"/>
      <c r="B202" s="96"/>
      <c r="C202" s="96"/>
      <c r="D202" s="96"/>
      <c r="E202" s="96"/>
      <c r="F202" s="96"/>
      <c r="G202" s="96"/>
      <c r="H202" s="96"/>
      <c r="I202" s="96"/>
      <c r="J202" s="2223"/>
      <c r="K202" s="2223"/>
      <c r="L202" s="2223"/>
      <c r="M202" s="2223"/>
      <c r="N202" s="577"/>
      <c r="O202" s="96"/>
      <c r="P202" s="96"/>
      <c r="Q202" s="96"/>
      <c r="R202" s="96"/>
      <c r="S202" s="96"/>
      <c r="T202" s="96"/>
      <c r="U202" s="96"/>
      <c r="V202" s="96"/>
      <c r="W202" s="96"/>
      <c r="X202" s="96"/>
      <c r="Y202" s="96"/>
      <c r="Z202" s="96"/>
      <c r="AA202" s="96"/>
      <c r="AB202" s="89"/>
    </row>
    <row r="203" spans="1:28" ht="15.75" customHeight="1">
      <c r="A203" s="573"/>
      <c r="B203" s="96"/>
      <c r="C203" s="96"/>
      <c r="D203" s="96"/>
      <c r="E203" s="96"/>
      <c r="F203" s="96"/>
      <c r="G203" s="96"/>
      <c r="H203" s="96"/>
      <c r="I203" s="96"/>
      <c r="J203" s="96"/>
      <c r="K203" s="96"/>
      <c r="L203" s="96"/>
      <c r="M203" s="96"/>
      <c r="N203" s="96"/>
      <c r="O203" s="96"/>
      <c r="P203" s="96"/>
      <c r="Q203" s="96"/>
      <c r="R203" s="96"/>
      <c r="S203" s="96"/>
      <c r="T203" s="96"/>
      <c r="U203" s="96"/>
      <c r="V203" s="96"/>
      <c r="W203" s="96"/>
      <c r="X203" s="96"/>
      <c r="Y203" s="96"/>
      <c r="Z203" s="96"/>
      <c r="AA203" s="96"/>
      <c r="AB203" s="89"/>
    </row>
    <row r="204" spans="1:28" ht="15.75" customHeight="1">
      <c r="A204" s="96"/>
      <c r="B204" s="96"/>
      <c r="C204" s="96"/>
      <c r="D204" s="2227"/>
      <c r="E204" s="2227"/>
      <c r="F204" s="2227"/>
      <c r="G204" s="2227"/>
      <c r="H204" s="574"/>
      <c r="I204" s="2227"/>
      <c r="J204" s="2227"/>
      <c r="K204" s="2227"/>
      <c r="L204" s="2227"/>
      <c r="M204" s="2227"/>
      <c r="N204" s="2227"/>
      <c r="O204" s="2227"/>
      <c r="P204" s="2227"/>
      <c r="Q204" s="2227"/>
      <c r="R204" s="2227"/>
      <c r="S204" s="2227"/>
      <c r="T204" s="2227"/>
      <c r="U204" s="2227"/>
      <c r="V204" s="574"/>
      <c r="W204" s="574"/>
      <c r="X204" s="2227"/>
      <c r="Y204" s="2227"/>
      <c r="Z204" s="2227"/>
      <c r="AA204" s="96"/>
      <c r="AB204" s="89"/>
    </row>
    <row r="205" spans="1:28" ht="15.75" customHeight="1">
      <c r="A205" s="96"/>
      <c r="B205" s="96"/>
      <c r="C205" s="96"/>
      <c r="D205" s="574"/>
      <c r="E205" s="2225"/>
      <c r="F205" s="2225"/>
      <c r="G205" s="574"/>
      <c r="H205" s="574"/>
      <c r="I205" s="96"/>
      <c r="J205" s="96"/>
      <c r="K205" s="96"/>
      <c r="L205" s="89"/>
      <c r="M205" s="96"/>
      <c r="N205" s="96"/>
      <c r="O205" s="96"/>
      <c r="P205" s="96"/>
      <c r="Q205" s="96"/>
      <c r="R205" s="89"/>
      <c r="S205" s="89"/>
      <c r="T205" s="89"/>
      <c r="U205" s="89"/>
      <c r="V205" s="574"/>
      <c r="W205" s="574"/>
      <c r="X205" s="2226"/>
      <c r="Y205" s="2226"/>
      <c r="Z205" s="2226"/>
      <c r="AA205" s="96"/>
      <c r="AB205" s="89"/>
    </row>
    <row r="206" spans="1:28" ht="15.75" customHeight="1">
      <c r="A206" s="96"/>
      <c r="B206" s="96"/>
      <c r="C206" s="96"/>
      <c r="D206" s="574"/>
      <c r="E206" s="2225"/>
      <c r="F206" s="2225"/>
      <c r="G206" s="574"/>
      <c r="H206" s="574"/>
      <c r="I206" s="96"/>
      <c r="J206" s="96"/>
      <c r="K206" s="96"/>
      <c r="L206" s="89"/>
      <c r="M206" s="96"/>
      <c r="N206" s="96"/>
      <c r="O206" s="96"/>
      <c r="P206" s="96"/>
      <c r="Q206" s="96"/>
      <c r="R206" s="89"/>
      <c r="S206" s="89"/>
      <c r="T206" s="89"/>
      <c r="U206" s="89"/>
      <c r="V206" s="574"/>
      <c r="W206" s="574"/>
      <c r="X206" s="2226"/>
      <c r="Y206" s="2226"/>
      <c r="Z206" s="2226"/>
      <c r="AA206" s="96"/>
      <c r="AB206" s="89"/>
    </row>
    <row r="207" spans="1:28" ht="15.75" customHeight="1">
      <c r="A207" s="96"/>
      <c r="B207" s="96"/>
      <c r="C207" s="96"/>
      <c r="D207" s="574"/>
      <c r="E207" s="2225"/>
      <c r="F207" s="2225"/>
      <c r="G207" s="574"/>
      <c r="H207" s="574"/>
      <c r="I207" s="96"/>
      <c r="J207" s="96"/>
      <c r="K207" s="96"/>
      <c r="L207" s="89"/>
      <c r="M207" s="96"/>
      <c r="N207" s="96"/>
      <c r="O207" s="96"/>
      <c r="P207" s="96"/>
      <c r="Q207" s="96"/>
      <c r="R207" s="89"/>
      <c r="S207" s="89"/>
      <c r="T207" s="89"/>
      <c r="U207" s="89"/>
      <c r="V207" s="574"/>
      <c r="W207" s="574"/>
      <c r="X207" s="2226"/>
      <c r="Y207" s="2226"/>
      <c r="Z207" s="2226"/>
      <c r="AA207" s="96"/>
      <c r="AB207" s="89"/>
    </row>
    <row r="208" spans="1:28" ht="15.75" customHeight="1">
      <c r="A208" s="96"/>
      <c r="B208" s="96"/>
      <c r="C208" s="96"/>
      <c r="D208" s="574"/>
      <c r="E208" s="2225"/>
      <c r="F208" s="2225"/>
      <c r="G208" s="574"/>
      <c r="H208" s="574"/>
      <c r="I208" s="96"/>
      <c r="J208" s="96"/>
      <c r="K208" s="96"/>
      <c r="L208" s="89"/>
      <c r="M208" s="96"/>
      <c r="N208" s="96"/>
      <c r="O208" s="96"/>
      <c r="P208" s="96"/>
      <c r="Q208" s="96"/>
      <c r="R208" s="89"/>
      <c r="S208" s="89"/>
      <c r="T208" s="89"/>
      <c r="U208" s="89"/>
      <c r="V208" s="574"/>
      <c r="W208" s="574"/>
      <c r="X208" s="2226"/>
      <c r="Y208" s="2226"/>
      <c r="Z208" s="2226"/>
      <c r="AA208" s="96"/>
      <c r="AB208" s="89"/>
    </row>
    <row r="209" spans="1:28" ht="15.75" customHeight="1">
      <c r="A209" s="96"/>
      <c r="B209" s="96"/>
      <c r="C209" s="96"/>
      <c r="D209" s="574"/>
      <c r="E209" s="2225"/>
      <c r="F209" s="2225"/>
      <c r="G209" s="574"/>
      <c r="H209" s="574"/>
      <c r="I209" s="96"/>
      <c r="J209" s="96"/>
      <c r="K209" s="96"/>
      <c r="L209" s="89"/>
      <c r="M209" s="96"/>
      <c r="N209" s="96"/>
      <c r="O209" s="96"/>
      <c r="P209" s="96"/>
      <c r="Q209" s="96"/>
      <c r="R209" s="89"/>
      <c r="S209" s="89"/>
      <c r="T209" s="89"/>
      <c r="U209" s="89"/>
      <c r="V209" s="574"/>
      <c r="W209" s="574"/>
      <c r="X209" s="2226"/>
      <c r="Y209" s="2226"/>
      <c r="Z209" s="2226"/>
      <c r="AA209" s="96"/>
      <c r="AB209" s="89"/>
    </row>
    <row r="210" spans="1:28" ht="15.75" customHeight="1">
      <c r="A210" s="96"/>
      <c r="B210" s="96"/>
      <c r="C210" s="96"/>
      <c r="D210" s="574"/>
      <c r="E210" s="2225"/>
      <c r="F210" s="2225"/>
      <c r="G210" s="574"/>
      <c r="H210" s="574"/>
      <c r="I210" s="96"/>
      <c r="J210" s="96"/>
      <c r="K210" s="96"/>
      <c r="L210" s="89"/>
      <c r="M210" s="96"/>
      <c r="N210" s="96"/>
      <c r="O210" s="96"/>
      <c r="P210" s="96"/>
      <c r="Q210" s="96"/>
      <c r="R210" s="89"/>
      <c r="S210" s="89"/>
      <c r="T210" s="89"/>
      <c r="U210" s="89"/>
      <c r="V210" s="574"/>
      <c r="W210" s="574"/>
      <c r="X210" s="2226"/>
      <c r="Y210" s="2226"/>
      <c r="Z210" s="2226"/>
      <c r="AA210" s="96"/>
      <c r="AB210" s="89"/>
    </row>
    <row r="211" spans="1:28" ht="15.75" customHeight="1">
      <c r="A211" s="573"/>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89"/>
    </row>
    <row r="212" spans="1:28" ht="15.75" customHeight="1">
      <c r="A212" s="573"/>
      <c r="B212" s="96"/>
      <c r="C212" s="96"/>
      <c r="D212" s="96"/>
      <c r="E212" s="96"/>
      <c r="F212" s="2224"/>
      <c r="G212" s="2224"/>
      <c r="H212" s="2224"/>
      <c r="I212" s="2224"/>
      <c r="J212" s="2224"/>
      <c r="K212" s="2224"/>
      <c r="L212" s="2224"/>
      <c r="M212" s="2224"/>
      <c r="N212" s="2224"/>
      <c r="O212" s="2224"/>
      <c r="P212" s="2224"/>
      <c r="Q212" s="2224"/>
      <c r="R212" s="2224"/>
      <c r="S212" s="2224"/>
      <c r="T212" s="2224"/>
      <c r="U212" s="2224"/>
      <c r="V212" s="2224"/>
      <c r="W212" s="2224"/>
      <c r="X212" s="2224"/>
      <c r="Y212" s="2224"/>
      <c r="Z212" s="2224"/>
      <c r="AA212" s="2224"/>
      <c r="AB212" s="89"/>
    </row>
    <row r="213" spans="1:28" ht="15.75" customHeight="1">
      <c r="A213" s="96"/>
      <c r="B213" s="96"/>
      <c r="C213" s="96"/>
      <c r="D213" s="96"/>
      <c r="E213" s="96"/>
      <c r="F213" s="2224"/>
      <c r="G213" s="2224"/>
      <c r="H213" s="2224"/>
      <c r="I213" s="2224"/>
      <c r="J213" s="2224"/>
      <c r="K213" s="2224"/>
      <c r="L213" s="2224"/>
      <c r="M213" s="2224"/>
      <c r="N213" s="2224"/>
      <c r="O213" s="2224"/>
      <c r="P213" s="2224"/>
      <c r="Q213" s="2224"/>
      <c r="R213" s="2224"/>
      <c r="S213" s="2224"/>
      <c r="T213" s="2224"/>
      <c r="U213" s="2224"/>
      <c r="V213" s="2224"/>
      <c r="W213" s="2224"/>
      <c r="X213" s="2224"/>
      <c r="Y213" s="2224"/>
      <c r="Z213" s="2224"/>
      <c r="AA213" s="2224"/>
      <c r="AB213" s="89"/>
    </row>
    <row r="214" spans="1:28" ht="15.75" customHeight="1">
      <c r="A214" s="573"/>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c r="AA214" s="96"/>
      <c r="AB214" s="89"/>
    </row>
    <row r="215" spans="1:28" ht="15.75" customHeight="1">
      <c r="A215" s="96"/>
      <c r="B215" s="96"/>
      <c r="C215" s="96"/>
      <c r="D215" s="96"/>
      <c r="E215" s="96"/>
      <c r="F215" s="2224"/>
      <c r="G215" s="2224"/>
      <c r="H215" s="2224"/>
      <c r="I215" s="2224"/>
      <c r="J215" s="2224"/>
      <c r="K215" s="2224"/>
      <c r="L215" s="2224"/>
      <c r="M215" s="2224"/>
      <c r="N215" s="2224"/>
      <c r="O215" s="2224"/>
      <c r="P215" s="2224"/>
      <c r="Q215" s="2224"/>
      <c r="R215" s="2224"/>
      <c r="S215" s="2224"/>
      <c r="T215" s="2224"/>
      <c r="U215" s="2224"/>
      <c r="V215" s="2224"/>
      <c r="W215" s="2224"/>
      <c r="X215" s="2224"/>
      <c r="Y215" s="2224"/>
      <c r="Z215" s="2224"/>
      <c r="AA215" s="2224"/>
      <c r="AB215" s="89"/>
    </row>
    <row r="216" spans="1:28" ht="15.75" customHeight="1">
      <c r="A216" s="96"/>
      <c r="B216" s="96"/>
      <c r="C216" s="96"/>
      <c r="D216" s="96"/>
      <c r="E216" s="96"/>
      <c r="F216" s="2224"/>
      <c r="G216" s="2224"/>
      <c r="H216" s="2224"/>
      <c r="I216" s="2224"/>
      <c r="J216" s="2224"/>
      <c r="K216" s="2224"/>
      <c r="L216" s="2224"/>
      <c r="M216" s="2224"/>
      <c r="N216" s="2224"/>
      <c r="O216" s="2224"/>
      <c r="P216" s="2224"/>
      <c r="Q216" s="2224"/>
      <c r="R216" s="2224"/>
      <c r="S216" s="2224"/>
      <c r="T216" s="2224"/>
      <c r="U216" s="2224"/>
      <c r="V216" s="2224"/>
      <c r="W216" s="2224"/>
      <c r="X216" s="2224"/>
      <c r="Y216" s="2224"/>
      <c r="Z216" s="2224"/>
      <c r="AA216" s="2224"/>
      <c r="AB216" s="89"/>
    </row>
    <row r="217" spans="1:28" ht="15.75" customHeight="1">
      <c r="A217" s="96"/>
      <c r="B217" s="96"/>
      <c r="C217" s="96"/>
      <c r="D217" s="96"/>
      <c r="E217" s="96"/>
      <c r="F217" s="96"/>
      <c r="G217" s="96"/>
      <c r="H217" s="96"/>
      <c r="I217" s="96"/>
      <c r="J217" s="96"/>
      <c r="K217" s="96"/>
      <c r="L217" s="96"/>
      <c r="M217" s="96"/>
      <c r="N217" s="96"/>
      <c r="O217" s="96"/>
      <c r="P217" s="96"/>
      <c r="Q217" s="96"/>
      <c r="R217" s="96"/>
      <c r="S217" s="96"/>
      <c r="T217" s="96"/>
      <c r="U217" s="96"/>
      <c r="V217" s="96"/>
      <c r="W217" s="96"/>
      <c r="X217" s="96"/>
      <c r="Y217" s="96"/>
      <c r="Z217" s="96"/>
      <c r="AA217" s="96"/>
      <c r="AB217" s="89"/>
    </row>
    <row r="218" spans="1:28" ht="15.75" customHeight="1">
      <c r="A218" s="285"/>
      <c r="B218" s="285"/>
      <c r="C218" s="285"/>
      <c r="D218" s="285"/>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row>
    <row r="219" spans="1:28" ht="15.75" customHeight="1">
      <c r="A219" s="285"/>
      <c r="B219" s="285"/>
      <c r="C219" s="285"/>
      <c r="D219" s="285"/>
      <c r="E219" s="285"/>
      <c r="F219" s="285"/>
      <c r="G219" s="285"/>
      <c r="H219" s="285"/>
      <c r="I219" s="285"/>
      <c r="J219" s="285"/>
      <c r="K219" s="285"/>
      <c r="L219" s="285"/>
      <c r="M219" s="285"/>
      <c r="N219" s="285"/>
      <c r="O219" s="285"/>
      <c r="P219" s="285"/>
      <c r="Q219" s="285"/>
      <c r="R219" s="285"/>
      <c r="S219" s="285"/>
      <c r="T219" s="285"/>
      <c r="U219" s="285"/>
      <c r="V219" s="285"/>
      <c r="W219" s="285"/>
      <c r="X219" s="285"/>
      <c r="Y219" s="285"/>
      <c r="Z219" s="285"/>
      <c r="AA219" s="285"/>
    </row>
    <row r="220" spans="1:28" ht="15.75" customHeight="1">
      <c r="A220" s="285"/>
      <c r="B220" s="285"/>
      <c r="C220" s="285"/>
      <c r="D220" s="285"/>
      <c r="E220" s="285"/>
      <c r="F220" s="285"/>
      <c r="G220" s="285"/>
      <c r="H220" s="285"/>
      <c r="I220" s="285"/>
      <c r="J220" s="285"/>
      <c r="K220" s="285"/>
      <c r="L220" s="285"/>
      <c r="M220" s="285"/>
      <c r="N220" s="285"/>
      <c r="O220" s="285"/>
      <c r="P220" s="285"/>
      <c r="Q220" s="285"/>
      <c r="R220" s="285"/>
      <c r="S220" s="285"/>
      <c r="T220" s="285"/>
      <c r="U220" s="285"/>
      <c r="V220" s="285"/>
      <c r="W220" s="285"/>
      <c r="X220" s="285"/>
      <c r="Y220" s="285"/>
      <c r="Z220" s="285"/>
      <c r="AA220" s="285"/>
    </row>
    <row r="221" spans="1:28" ht="18.75" customHeight="1">
      <c r="A221" s="2227"/>
      <c r="B221" s="2227"/>
      <c r="C221" s="2227"/>
      <c r="D221" s="2227"/>
      <c r="E221" s="2227"/>
      <c r="F221" s="2227"/>
      <c r="G221" s="2227"/>
      <c r="H221" s="2227"/>
      <c r="I221" s="2227"/>
      <c r="J221" s="2227"/>
      <c r="K221" s="2227"/>
      <c r="L221" s="2227"/>
      <c r="M221" s="2227"/>
      <c r="N221" s="2227"/>
      <c r="O221" s="2227"/>
      <c r="P221" s="2227"/>
      <c r="Q221" s="2227"/>
      <c r="R221" s="2227"/>
      <c r="S221" s="2227"/>
      <c r="T221" s="2227"/>
      <c r="U221" s="2227"/>
      <c r="V221" s="2227"/>
      <c r="W221" s="2227"/>
      <c r="X221" s="2227"/>
      <c r="Y221" s="2227"/>
      <c r="Z221" s="2227"/>
      <c r="AA221" s="2227"/>
      <c r="AB221" s="89"/>
    </row>
    <row r="222" spans="1:28" ht="15.75" customHeight="1">
      <c r="A222" s="96"/>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89"/>
    </row>
    <row r="223" spans="1:28" ht="15.75" customHeight="1">
      <c r="A223" s="573"/>
      <c r="B223" s="96"/>
      <c r="C223" s="96"/>
      <c r="D223" s="96"/>
      <c r="E223" s="96"/>
      <c r="F223" s="96"/>
      <c r="G223" s="89"/>
      <c r="H223" s="96"/>
      <c r="I223" s="96"/>
      <c r="J223" s="96"/>
      <c r="K223" s="96"/>
      <c r="L223" s="96"/>
      <c r="M223" s="96"/>
      <c r="N223" s="96"/>
      <c r="O223" s="96"/>
      <c r="P223" s="96"/>
      <c r="Q223" s="96"/>
      <c r="R223" s="96"/>
      <c r="S223" s="96"/>
      <c r="T223" s="96"/>
      <c r="U223" s="96"/>
      <c r="V223" s="96"/>
      <c r="W223" s="96"/>
      <c r="X223" s="96"/>
      <c r="Y223" s="96"/>
      <c r="Z223" s="96"/>
      <c r="AA223" s="96"/>
      <c r="AB223" s="89"/>
    </row>
    <row r="224" spans="1:28" ht="15.75" customHeight="1">
      <c r="A224" s="573"/>
      <c r="B224" s="96"/>
      <c r="C224" s="96"/>
      <c r="D224" s="96"/>
      <c r="E224" s="96"/>
      <c r="F224" s="96"/>
      <c r="G224" s="89"/>
      <c r="H224" s="89"/>
      <c r="I224" s="96"/>
      <c r="J224" s="96"/>
      <c r="K224" s="96"/>
      <c r="L224" s="89"/>
      <c r="M224" s="96"/>
      <c r="N224" s="96"/>
      <c r="O224" s="96"/>
      <c r="P224" s="96"/>
      <c r="Q224" s="96"/>
      <c r="R224" s="96"/>
      <c r="S224" s="96"/>
      <c r="T224" s="96"/>
      <c r="U224" s="96"/>
      <c r="V224" s="96"/>
      <c r="W224" s="96"/>
      <c r="X224" s="96"/>
      <c r="Y224" s="96"/>
      <c r="Z224" s="96"/>
      <c r="AA224" s="96"/>
      <c r="AB224" s="89"/>
    </row>
    <row r="225" spans="1:28" ht="15.75" customHeight="1">
      <c r="A225" s="573"/>
      <c r="B225" s="96"/>
      <c r="C225" s="96"/>
      <c r="D225" s="96"/>
      <c r="E225" s="96"/>
      <c r="F225" s="96"/>
      <c r="G225" s="96"/>
      <c r="H225" s="96"/>
      <c r="I225" s="96"/>
      <c r="J225" s="2223"/>
      <c r="K225" s="2223"/>
      <c r="L225" s="2223"/>
      <c r="M225" s="2223"/>
      <c r="N225" s="577"/>
      <c r="O225" s="96"/>
      <c r="P225" s="96"/>
      <c r="Q225" s="96"/>
      <c r="R225" s="96"/>
      <c r="S225" s="96"/>
      <c r="T225" s="96"/>
      <c r="U225" s="96"/>
      <c r="V225" s="96"/>
      <c r="W225" s="96"/>
      <c r="X225" s="96"/>
      <c r="Y225" s="96"/>
      <c r="Z225" s="96"/>
      <c r="AA225" s="96"/>
      <c r="AB225" s="89"/>
    </row>
    <row r="226" spans="1:28" ht="15.75" customHeight="1">
      <c r="A226" s="573"/>
      <c r="B226" s="96"/>
      <c r="C226" s="96"/>
      <c r="D226" s="96"/>
      <c r="E226" s="96"/>
      <c r="F226" s="96"/>
      <c r="G226" s="96"/>
      <c r="H226" s="96"/>
      <c r="I226" s="96"/>
      <c r="J226" s="2223"/>
      <c r="K226" s="2223"/>
      <c r="L226" s="2223"/>
      <c r="M226" s="2223"/>
      <c r="N226" s="577"/>
      <c r="O226" s="96"/>
      <c r="P226" s="96"/>
      <c r="Q226" s="96"/>
      <c r="R226" s="96"/>
      <c r="S226" s="96"/>
      <c r="T226" s="96"/>
      <c r="U226" s="96"/>
      <c r="V226" s="96"/>
      <c r="W226" s="96"/>
      <c r="X226" s="96"/>
      <c r="Y226" s="96"/>
      <c r="Z226" s="96"/>
      <c r="AA226" s="96"/>
      <c r="AB226" s="89"/>
    </row>
    <row r="227" spans="1:28" ht="15.75" customHeight="1">
      <c r="A227" s="573"/>
      <c r="B227" s="96"/>
      <c r="C227" s="96"/>
      <c r="D227" s="96"/>
      <c r="E227" s="96"/>
      <c r="F227" s="96"/>
      <c r="G227" s="96"/>
      <c r="H227" s="96"/>
      <c r="I227" s="96"/>
      <c r="J227" s="2223"/>
      <c r="K227" s="2223"/>
      <c r="L227" s="2223"/>
      <c r="M227" s="2223"/>
      <c r="N227" s="577"/>
      <c r="O227" s="96"/>
      <c r="P227" s="96"/>
      <c r="Q227" s="96"/>
      <c r="R227" s="96"/>
      <c r="S227" s="96"/>
      <c r="T227" s="96"/>
      <c r="U227" s="96"/>
      <c r="V227" s="96"/>
      <c r="W227" s="96"/>
      <c r="X227" s="96"/>
      <c r="Y227" s="96"/>
      <c r="Z227" s="96"/>
      <c r="AA227" s="96"/>
      <c r="AB227" s="89"/>
    </row>
    <row r="228" spans="1:28" ht="15.75" customHeight="1">
      <c r="A228" s="573"/>
      <c r="B228" s="96"/>
      <c r="C228" s="96"/>
      <c r="D228" s="96"/>
      <c r="E228" s="96"/>
      <c r="F228" s="96"/>
      <c r="G228" s="96"/>
      <c r="H228" s="96"/>
      <c r="I228" s="96"/>
      <c r="J228" s="2223"/>
      <c r="K228" s="2223"/>
      <c r="L228" s="2223"/>
      <c r="M228" s="2223"/>
      <c r="N228" s="577"/>
      <c r="O228" s="96"/>
      <c r="P228" s="96"/>
      <c r="Q228" s="96"/>
      <c r="R228" s="96"/>
      <c r="S228" s="96"/>
      <c r="T228" s="96"/>
      <c r="U228" s="96"/>
      <c r="V228" s="96"/>
      <c r="W228" s="96"/>
      <c r="X228" s="96"/>
      <c r="Y228" s="96"/>
      <c r="Z228" s="96"/>
      <c r="AA228" s="96"/>
      <c r="AB228" s="89"/>
    </row>
    <row r="229" spans="1:28" ht="15.75" customHeight="1">
      <c r="A229" s="573"/>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89"/>
    </row>
    <row r="230" spans="1:28" ht="15.75" customHeight="1">
      <c r="A230" s="96"/>
      <c r="B230" s="96"/>
      <c r="C230" s="96"/>
      <c r="D230" s="2227"/>
      <c r="E230" s="2227"/>
      <c r="F230" s="2227"/>
      <c r="G230" s="2227"/>
      <c r="H230" s="574"/>
      <c r="I230" s="2227"/>
      <c r="J230" s="2227"/>
      <c r="K230" s="2227"/>
      <c r="L230" s="2227"/>
      <c r="M230" s="2227"/>
      <c r="N230" s="2227"/>
      <c r="O230" s="2227"/>
      <c r="P230" s="2227"/>
      <c r="Q230" s="2227"/>
      <c r="R230" s="2227"/>
      <c r="S230" s="2227"/>
      <c r="T230" s="2227"/>
      <c r="U230" s="2227"/>
      <c r="V230" s="574"/>
      <c r="W230" s="574"/>
      <c r="X230" s="2227"/>
      <c r="Y230" s="2227"/>
      <c r="Z230" s="2227"/>
      <c r="AA230" s="96"/>
      <c r="AB230" s="89"/>
    </row>
    <row r="231" spans="1:28" ht="15.75" customHeight="1">
      <c r="A231" s="96"/>
      <c r="B231" s="96"/>
      <c r="C231" s="96"/>
      <c r="D231" s="574"/>
      <c r="E231" s="2225"/>
      <c r="F231" s="2225"/>
      <c r="G231" s="574"/>
      <c r="H231" s="574"/>
      <c r="I231" s="96"/>
      <c r="J231" s="96"/>
      <c r="K231" s="96"/>
      <c r="L231" s="89"/>
      <c r="M231" s="96"/>
      <c r="N231" s="96"/>
      <c r="O231" s="96"/>
      <c r="P231" s="96"/>
      <c r="Q231" s="96"/>
      <c r="R231" s="89"/>
      <c r="S231" s="89"/>
      <c r="T231" s="89"/>
      <c r="U231" s="89"/>
      <c r="V231" s="574"/>
      <c r="W231" s="574"/>
      <c r="X231" s="2226"/>
      <c r="Y231" s="2226"/>
      <c r="Z231" s="2226"/>
      <c r="AA231" s="96"/>
      <c r="AB231" s="89"/>
    </row>
    <row r="232" spans="1:28" ht="15.75" customHeight="1">
      <c r="A232" s="96"/>
      <c r="B232" s="96"/>
      <c r="C232" s="96"/>
      <c r="D232" s="574"/>
      <c r="E232" s="2225"/>
      <c r="F232" s="2225"/>
      <c r="G232" s="574"/>
      <c r="H232" s="574"/>
      <c r="I232" s="96"/>
      <c r="J232" s="96"/>
      <c r="K232" s="96"/>
      <c r="L232" s="89"/>
      <c r="M232" s="96"/>
      <c r="N232" s="96"/>
      <c r="O232" s="96"/>
      <c r="P232" s="96"/>
      <c r="Q232" s="96"/>
      <c r="R232" s="89"/>
      <c r="S232" s="89"/>
      <c r="T232" s="89"/>
      <c r="U232" s="89"/>
      <c r="V232" s="574"/>
      <c r="W232" s="574"/>
      <c r="X232" s="2226"/>
      <c r="Y232" s="2226"/>
      <c r="Z232" s="2226"/>
      <c r="AA232" s="96"/>
      <c r="AB232" s="89"/>
    </row>
    <row r="233" spans="1:28" ht="15.75" customHeight="1">
      <c r="A233" s="96"/>
      <c r="B233" s="96"/>
      <c r="C233" s="96"/>
      <c r="D233" s="574"/>
      <c r="E233" s="2225"/>
      <c r="F233" s="2225"/>
      <c r="G233" s="574"/>
      <c r="H233" s="574"/>
      <c r="I233" s="96"/>
      <c r="J233" s="96"/>
      <c r="K233" s="96"/>
      <c r="L233" s="89"/>
      <c r="M233" s="96"/>
      <c r="N233" s="96"/>
      <c r="O233" s="96"/>
      <c r="P233" s="96"/>
      <c r="Q233" s="96"/>
      <c r="R233" s="89"/>
      <c r="S233" s="89"/>
      <c r="T233" s="89"/>
      <c r="U233" s="89"/>
      <c r="V233" s="574"/>
      <c r="W233" s="574"/>
      <c r="X233" s="2226"/>
      <c r="Y233" s="2226"/>
      <c r="Z233" s="2226"/>
      <c r="AA233" s="96"/>
      <c r="AB233" s="89"/>
    </row>
    <row r="234" spans="1:28" ht="15.75" customHeight="1">
      <c r="A234" s="96"/>
      <c r="B234" s="96"/>
      <c r="C234" s="96"/>
      <c r="D234" s="574"/>
      <c r="E234" s="2225"/>
      <c r="F234" s="2225"/>
      <c r="G234" s="574"/>
      <c r="H234" s="574"/>
      <c r="I234" s="96"/>
      <c r="J234" s="96"/>
      <c r="K234" s="96"/>
      <c r="L234" s="89"/>
      <c r="M234" s="96"/>
      <c r="N234" s="96"/>
      <c r="O234" s="96"/>
      <c r="P234" s="96"/>
      <c r="Q234" s="96"/>
      <c r="R234" s="89"/>
      <c r="S234" s="89"/>
      <c r="T234" s="89"/>
      <c r="U234" s="89"/>
      <c r="V234" s="574"/>
      <c r="W234" s="574"/>
      <c r="X234" s="2226"/>
      <c r="Y234" s="2226"/>
      <c r="Z234" s="2226"/>
      <c r="AA234" s="96"/>
      <c r="AB234" s="89"/>
    </row>
    <row r="235" spans="1:28" ht="15.75" customHeight="1">
      <c r="A235" s="96"/>
      <c r="B235" s="96"/>
      <c r="C235" s="96"/>
      <c r="D235" s="574"/>
      <c r="E235" s="2225"/>
      <c r="F235" s="2225"/>
      <c r="G235" s="574"/>
      <c r="H235" s="574"/>
      <c r="I235" s="96"/>
      <c r="J235" s="96"/>
      <c r="K235" s="96"/>
      <c r="L235" s="89"/>
      <c r="M235" s="96"/>
      <c r="N235" s="96"/>
      <c r="O235" s="96"/>
      <c r="P235" s="96"/>
      <c r="Q235" s="96"/>
      <c r="R235" s="89"/>
      <c r="S235" s="89"/>
      <c r="T235" s="89"/>
      <c r="U235" s="89"/>
      <c r="V235" s="574"/>
      <c r="W235" s="574"/>
      <c r="X235" s="2226"/>
      <c r="Y235" s="2226"/>
      <c r="Z235" s="2226"/>
      <c r="AA235" s="96"/>
      <c r="AB235" s="89"/>
    </row>
    <row r="236" spans="1:28" ht="15.75" customHeight="1">
      <c r="A236" s="96"/>
      <c r="B236" s="96"/>
      <c r="C236" s="96"/>
      <c r="D236" s="574"/>
      <c r="E236" s="2225"/>
      <c r="F236" s="2225"/>
      <c r="G236" s="574"/>
      <c r="H236" s="574"/>
      <c r="I236" s="96"/>
      <c r="J236" s="96"/>
      <c r="K236" s="96"/>
      <c r="L236" s="89"/>
      <c r="M236" s="96"/>
      <c r="N236" s="96"/>
      <c r="O236" s="96"/>
      <c r="P236" s="96"/>
      <c r="Q236" s="96"/>
      <c r="R236" s="89"/>
      <c r="S236" s="89"/>
      <c r="T236" s="89"/>
      <c r="U236" s="89"/>
      <c r="V236" s="574"/>
      <c r="W236" s="574"/>
      <c r="X236" s="2226"/>
      <c r="Y236" s="2226"/>
      <c r="Z236" s="2226"/>
      <c r="AA236" s="96"/>
      <c r="AB236" s="89"/>
    </row>
    <row r="237" spans="1:28" ht="15.75" customHeight="1">
      <c r="A237" s="573"/>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c r="AA237" s="96"/>
      <c r="AB237" s="89"/>
    </row>
    <row r="238" spans="1:28" ht="15.75" customHeight="1">
      <c r="A238" s="573"/>
      <c r="B238" s="96"/>
      <c r="C238" s="96"/>
      <c r="D238" s="96"/>
      <c r="E238" s="96"/>
      <c r="F238" s="2224"/>
      <c r="G238" s="2224"/>
      <c r="H238" s="2224"/>
      <c r="I238" s="2224"/>
      <c r="J238" s="2224"/>
      <c r="K238" s="2224"/>
      <c r="L238" s="2224"/>
      <c r="M238" s="2224"/>
      <c r="N238" s="2224"/>
      <c r="O238" s="2224"/>
      <c r="P238" s="2224"/>
      <c r="Q238" s="2224"/>
      <c r="R238" s="2224"/>
      <c r="S238" s="2224"/>
      <c r="T238" s="2224"/>
      <c r="U238" s="2224"/>
      <c r="V238" s="2224"/>
      <c r="W238" s="2224"/>
      <c r="X238" s="2224"/>
      <c r="Y238" s="2224"/>
      <c r="Z238" s="2224"/>
      <c r="AA238" s="2224"/>
      <c r="AB238" s="89"/>
    </row>
    <row r="239" spans="1:28" ht="15.75" customHeight="1">
      <c r="A239" s="96"/>
      <c r="B239" s="96"/>
      <c r="C239" s="96"/>
      <c r="D239" s="96"/>
      <c r="E239" s="96"/>
      <c r="F239" s="2224"/>
      <c r="G239" s="2224"/>
      <c r="H239" s="2224"/>
      <c r="I239" s="2224"/>
      <c r="J239" s="2224"/>
      <c r="K239" s="2224"/>
      <c r="L239" s="2224"/>
      <c r="M239" s="2224"/>
      <c r="N239" s="2224"/>
      <c r="O239" s="2224"/>
      <c r="P239" s="2224"/>
      <c r="Q239" s="2224"/>
      <c r="R239" s="2224"/>
      <c r="S239" s="2224"/>
      <c r="T239" s="2224"/>
      <c r="U239" s="2224"/>
      <c r="V239" s="2224"/>
      <c r="W239" s="2224"/>
      <c r="X239" s="2224"/>
      <c r="Y239" s="2224"/>
      <c r="Z239" s="2224"/>
      <c r="AA239" s="2224"/>
      <c r="AB239" s="89"/>
    </row>
    <row r="240" spans="1:28" ht="15.75" customHeight="1">
      <c r="A240" s="573"/>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c r="AB240" s="89"/>
    </row>
    <row r="241" spans="1:28" ht="15.75" customHeight="1">
      <c r="A241" s="96"/>
      <c r="B241" s="96"/>
      <c r="C241" s="96"/>
      <c r="D241" s="96"/>
      <c r="E241" s="96"/>
      <c r="F241" s="2224"/>
      <c r="G241" s="2224"/>
      <c r="H241" s="2224"/>
      <c r="I241" s="2224"/>
      <c r="J241" s="2224"/>
      <c r="K241" s="2224"/>
      <c r="L241" s="2224"/>
      <c r="M241" s="2224"/>
      <c r="N241" s="2224"/>
      <c r="O241" s="2224"/>
      <c r="P241" s="2224"/>
      <c r="Q241" s="2224"/>
      <c r="R241" s="2224"/>
      <c r="S241" s="2224"/>
      <c r="T241" s="2224"/>
      <c r="U241" s="2224"/>
      <c r="V241" s="2224"/>
      <c r="W241" s="2224"/>
      <c r="X241" s="2224"/>
      <c r="Y241" s="2224"/>
      <c r="Z241" s="2224"/>
      <c r="AA241" s="2224"/>
      <c r="AB241" s="89"/>
    </row>
    <row r="242" spans="1:28" ht="15.75" customHeight="1">
      <c r="A242" s="96"/>
      <c r="B242" s="96"/>
      <c r="C242" s="96"/>
      <c r="D242" s="96"/>
      <c r="E242" s="96"/>
      <c r="F242" s="2224"/>
      <c r="G242" s="2224"/>
      <c r="H242" s="2224"/>
      <c r="I242" s="2224"/>
      <c r="J242" s="2224"/>
      <c r="K242" s="2224"/>
      <c r="L242" s="2224"/>
      <c r="M242" s="2224"/>
      <c r="N242" s="2224"/>
      <c r="O242" s="2224"/>
      <c r="P242" s="2224"/>
      <c r="Q242" s="2224"/>
      <c r="R242" s="2224"/>
      <c r="S242" s="2224"/>
      <c r="T242" s="2224"/>
      <c r="U242" s="2224"/>
      <c r="V242" s="2224"/>
      <c r="W242" s="2224"/>
      <c r="X242" s="2224"/>
      <c r="Y242" s="2224"/>
      <c r="Z242" s="2224"/>
      <c r="AA242" s="2224"/>
      <c r="AB242" s="89"/>
    </row>
    <row r="243" spans="1:28" ht="15.75" customHeight="1">
      <c r="A243" s="96"/>
      <c r="B243" s="96"/>
      <c r="C243" s="96"/>
      <c r="D243" s="96"/>
      <c r="E243" s="96"/>
      <c r="F243" s="96"/>
      <c r="G243" s="96"/>
      <c r="H243" s="96"/>
      <c r="I243" s="96"/>
      <c r="J243" s="96"/>
      <c r="K243" s="96"/>
      <c r="L243" s="96"/>
      <c r="M243" s="96"/>
      <c r="N243" s="96"/>
      <c r="O243" s="96"/>
      <c r="P243" s="96"/>
      <c r="Q243" s="96"/>
      <c r="R243" s="96"/>
      <c r="S243" s="96"/>
      <c r="T243" s="96"/>
      <c r="U243" s="96"/>
      <c r="V243" s="96"/>
      <c r="W243" s="96"/>
      <c r="X243" s="96"/>
      <c r="Y243" s="96"/>
      <c r="Z243" s="96"/>
      <c r="AA243" s="96"/>
      <c r="AB243" s="89"/>
    </row>
  </sheetData>
  <sheetProtection selectLockedCells="1"/>
  <mergeCells count="151">
    <mergeCell ref="F241:AA242"/>
    <mergeCell ref="E235:F235"/>
    <mergeCell ref="X235:Z235"/>
    <mergeCell ref="E236:F236"/>
    <mergeCell ref="X236:Z236"/>
    <mergeCell ref="F238:AA239"/>
    <mergeCell ref="E234:F234"/>
    <mergeCell ref="E233:F233"/>
    <mergeCell ref="E231:F231"/>
    <mergeCell ref="X234:Z234"/>
    <mergeCell ref="X233:Z233"/>
    <mergeCell ref="X231:Z231"/>
    <mergeCell ref="X232:Z232"/>
    <mergeCell ref="E232:F232"/>
    <mergeCell ref="E178:F178"/>
    <mergeCell ref="D230:G230"/>
    <mergeCell ref="I230:U230"/>
    <mergeCell ref="F187:AA188"/>
    <mergeCell ref="X209:Z209"/>
    <mergeCell ref="I204:U204"/>
    <mergeCell ref="X204:Z204"/>
    <mergeCell ref="E208:F208"/>
    <mergeCell ref="X208:Z208"/>
    <mergeCell ref="E181:F181"/>
    <mergeCell ref="X181:Z181"/>
    <mergeCell ref="E206:F206"/>
    <mergeCell ref="A195:AA195"/>
    <mergeCell ref="J199:M199"/>
    <mergeCell ref="E205:F205"/>
    <mergeCell ref="F184:AA185"/>
    <mergeCell ref="J225:M225"/>
    <mergeCell ref="J226:M226"/>
    <mergeCell ref="J227:M227"/>
    <mergeCell ref="J228:M228"/>
    <mergeCell ref="X230:Z230"/>
    <mergeCell ref="A221:AA221"/>
    <mergeCell ref="X210:Z210"/>
    <mergeCell ref="F212:AA213"/>
    <mergeCell ref="F215:AA216"/>
    <mergeCell ref="E210:F210"/>
    <mergeCell ref="X205:Z205"/>
    <mergeCell ref="X206:Z206"/>
    <mergeCell ref="E209:F209"/>
    <mergeCell ref="X150:Z150"/>
    <mergeCell ref="D176:G176"/>
    <mergeCell ref="I176:U176"/>
    <mergeCell ref="X176:Z176"/>
    <mergeCell ref="X152:Z152"/>
    <mergeCell ref="X155:Z155"/>
    <mergeCell ref="E207:F207"/>
    <mergeCell ref="X207:Z207"/>
    <mergeCell ref="J200:M200"/>
    <mergeCell ref="J201:M201"/>
    <mergeCell ref="J171:M171"/>
    <mergeCell ref="J172:M172"/>
    <mergeCell ref="J173:M173"/>
    <mergeCell ref="X182:Z182"/>
    <mergeCell ref="E177:F177"/>
    <mergeCell ref="X177:Z177"/>
    <mergeCell ref="X178:Z178"/>
    <mergeCell ref="J202:M202"/>
    <mergeCell ref="D204:G204"/>
    <mergeCell ref="E182:F182"/>
    <mergeCell ref="E179:F179"/>
    <mergeCell ref="X179:Z179"/>
    <mergeCell ref="E180:F180"/>
    <mergeCell ref="X180:Z180"/>
    <mergeCell ref="E121:F121"/>
    <mergeCell ref="J121:M121"/>
    <mergeCell ref="E122:F122"/>
    <mergeCell ref="E123:F123"/>
    <mergeCell ref="F136:AA137"/>
    <mergeCell ref="A141:AA141"/>
    <mergeCell ref="J132:N132"/>
    <mergeCell ref="P121:S121"/>
    <mergeCell ref="J174:M174"/>
    <mergeCell ref="E156:F156"/>
    <mergeCell ref="X156:Z156"/>
    <mergeCell ref="E151:F151"/>
    <mergeCell ref="X151:Z151"/>
    <mergeCell ref="E152:F152"/>
    <mergeCell ref="F158:AA159"/>
    <mergeCell ref="E155:F155"/>
    <mergeCell ref="E153:F153"/>
    <mergeCell ref="X153:Z153"/>
    <mergeCell ref="E154:F154"/>
    <mergeCell ref="X154:Z154"/>
    <mergeCell ref="F161:AA162"/>
    <mergeCell ref="A167:AA167"/>
    <mergeCell ref="D150:G150"/>
    <mergeCell ref="I150:U150"/>
    <mergeCell ref="V119:Y119"/>
    <mergeCell ref="J148:M148"/>
    <mergeCell ref="J128:M128"/>
    <mergeCell ref="P128:S128"/>
    <mergeCell ref="V128:Y128"/>
    <mergeCell ref="J145:M145"/>
    <mergeCell ref="J122:M122"/>
    <mergeCell ref="J123:M123"/>
    <mergeCell ref="L133:Q133"/>
    <mergeCell ref="I134:AA135"/>
    <mergeCell ref="P123:S123"/>
    <mergeCell ref="J147:M147"/>
    <mergeCell ref="J146:M146"/>
    <mergeCell ref="Q1:T1"/>
    <mergeCell ref="S85:Z85"/>
    <mergeCell ref="G94:H94"/>
    <mergeCell ref="J94:AA94"/>
    <mergeCell ref="A90:AA90"/>
    <mergeCell ref="F85:H85"/>
    <mergeCell ref="F92:I92"/>
    <mergeCell ref="V123:Y123"/>
    <mergeCell ref="E120:F120"/>
    <mergeCell ref="J120:M120"/>
    <mergeCell ref="F84:H84"/>
    <mergeCell ref="G95:H95"/>
    <mergeCell ref="J95:AA95"/>
    <mergeCell ref="K104:M104"/>
    <mergeCell ref="K105:M105"/>
    <mergeCell ref="K102:M102"/>
    <mergeCell ref="K103:M103"/>
    <mergeCell ref="V121:Y121"/>
    <mergeCell ref="J119:M119"/>
    <mergeCell ref="P119:S119"/>
    <mergeCell ref="P122:S122"/>
    <mergeCell ref="P120:S120"/>
    <mergeCell ref="V120:Y120"/>
    <mergeCell ref="V122:Y122"/>
    <mergeCell ref="D17:P18"/>
    <mergeCell ref="B26:D26"/>
    <mergeCell ref="U7:AA7"/>
    <mergeCell ref="U8:AA8"/>
    <mergeCell ref="S83:Z83"/>
    <mergeCell ref="G26:J26"/>
    <mergeCell ref="K107:N107"/>
    <mergeCell ref="K108:N108"/>
    <mergeCell ref="G27:J27"/>
    <mergeCell ref="S7:T13"/>
    <mergeCell ref="S15:T15"/>
    <mergeCell ref="G93:H93"/>
    <mergeCell ref="J93:AA93"/>
    <mergeCell ref="S37:U37"/>
    <mergeCell ref="G28:J29"/>
    <mergeCell ref="G35:J36"/>
    <mergeCell ref="E26:F36"/>
    <mergeCell ref="E40:J42"/>
    <mergeCell ref="S84:Z84"/>
    <mergeCell ref="I86:AA87"/>
    <mergeCell ref="I88:AA89"/>
    <mergeCell ref="B27:D36"/>
    <mergeCell ref="C8:N10"/>
  </mergeCells>
  <phoneticPr fontId="2"/>
  <hyperlinks>
    <hyperlink ref="Q1:T1" location="作業メニュー!A1" display="作業メニュー" xr:uid="{00000000-0004-0000-2800-000000000000}"/>
  </hyperlinks>
  <pageMargins left="0.74803149606299213" right="0.35433070866141736" top="0.70866141732283472" bottom="0.35433070866141736" header="0.51181102362204722" footer="0.27559055118110237"/>
  <pageSetup paperSize="9" scale="85" orientation="portrait" r:id="rId1"/>
  <headerFooter alignWithMargins="0">
    <oddFooter>&amp;R210401</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0"/>
  <dimension ref="A1:AE240"/>
  <sheetViews>
    <sheetView showGridLines="0" zoomScaleNormal="100" workbookViewId="0"/>
  </sheetViews>
  <sheetFormatPr defaultColWidth="9" defaultRowHeight="15"/>
  <cols>
    <col min="1" max="1" width="1.5" style="40" customWidth="1"/>
    <col min="2" max="5" width="3.5" style="40" customWidth="1"/>
    <col min="6" max="6" width="4" style="40" customWidth="1"/>
    <col min="7" max="26" width="3.5" style="40" customWidth="1"/>
    <col min="27" max="27" width="5.25" style="40" customWidth="1"/>
    <col min="28" max="28" width="1.5" style="40" customWidth="1"/>
    <col min="29" max="30" width="3" style="40" customWidth="1"/>
    <col min="31" max="33" width="2.58203125" style="40" customWidth="1"/>
    <col min="34" max="34" width="9" style="40" customWidth="1"/>
    <col min="35" max="35" width="2" style="40" customWidth="1"/>
    <col min="36" max="36" width="1.75" style="40" customWidth="1"/>
    <col min="37" max="37" width="1.5" style="40" customWidth="1"/>
    <col min="38" max="38" width="2.25" style="40" customWidth="1"/>
    <col min="39" max="39" width="1.33203125" style="40" customWidth="1"/>
    <col min="40" max="42" width="2" style="40" customWidth="1"/>
    <col min="43" max="43" width="2.58203125" style="40" customWidth="1"/>
    <col min="44" max="16384" width="9" style="40"/>
  </cols>
  <sheetData>
    <row r="1" spans="1:31" s="366" customFormat="1" ht="38.25" customHeight="1" thickBot="1">
      <c r="A1" s="365" t="s">
        <v>2548</v>
      </c>
      <c r="Q1" s="368" t="s">
        <v>64</v>
      </c>
      <c r="R1" s="368"/>
      <c r="S1" s="368"/>
      <c r="T1" s="368"/>
      <c r="U1" s="367" t="s">
        <v>549</v>
      </c>
      <c r="AE1" s="367"/>
    </row>
    <row r="2" spans="1:31" s="505" customFormat="1" ht="12" customHeight="1" thickTop="1">
      <c r="C2" s="506"/>
      <c r="D2" s="506"/>
      <c r="E2" s="506"/>
      <c r="F2" s="506"/>
      <c r="AD2" s="40"/>
    </row>
    <row r="3" spans="1:31" s="505" customFormat="1" ht="12" customHeight="1">
      <c r="B3" s="506" t="s">
        <v>2752</v>
      </c>
      <c r="AD3" s="40"/>
    </row>
    <row r="4" spans="1:31" s="505" customFormat="1" ht="11.25" customHeight="1">
      <c r="AD4" s="40"/>
    </row>
    <row r="5" spans="1:31" s="505" customFormat="1" ht="19.149999999999999" customHeight="1">
      <c r="A5" s="715" t="s">
        <v>2547</v>
      </c>
      <c r="B5" s="715"/>
      <c r="C5" s="715"/>
      <c r="D5" s="715"/>
      <c r="E5" s="715"/>
      <c r="F5" s="715"/>
      <c r="G5" s="715"/>
      <c r="H5" s="715"/>
      <c r="I5" s="715"/>
      <c r="J5" s="715"/>
      <c r="K5" s="715"/>
      <c r="L5" s="715"/>
      <c r="M5" s="715"/>
      <c r="N5" s="715"/>
      <c r="O5" s="715"/>
      <c r="P5" s="715"/>
      <c r="Q5" s="715"/>
      <c r="R5" s="715"/>
      <c r="S5" s="715"/>
      <c r="T5" s="715"/>
      <c r="U5" s="715"/>
      <c r="V5" s="715"/>
      <c r="W5" s="715"/>
      <c r="X5" s="715"/>
      <c r="Y5" s="715"/>
      <c r="Z5" s="715"/>
      <c r="AA5" s="715"/>
      <c r="AD5" s="40"/>
    </row>
    <row r="6" spans="1:31" s="505" customFormat="1" ht="13.5" customHeight="1">
      <c r="AD6" s="40"/>
    </row>
    <row r="7" spans="1:31" s="505" customFormat="1" ht="19.149999999999999" customHeight="1">
      <c r="B7" s="735"/>
      <c r="C7" s="579"/>
      <c r="D7" s="579"/>
      <c r="E7" s="579"/>
      <c r="F7" s="579"/>
      <c r="G7" s="579"/>
      <c r="H7" s="579"/>
      <c r="I7" s="579"/>
      <c r="J7" s="579"/>
      <c r="K7" s="579"/>
      <c r="L7" s="579"/>
      <c r="M7" s="579"/>
      <c r="N7" s="579"/>
      <c r="O7" s="579"/>
      <c r="P7" s="579"/>
      <c r="Q7" s="579"/>
      <c r="R7" s="579"/>
      <c r="S7" s="2325" t="s">
        <v>2460</v>
      </c>
      <c r="T7" s="2326"/>
      <c r="U7" s="2316" t="s">
        <v>2546</v>
      </c>
      <c r="V7" s="2317"/>
      <c r="W7" s="2317"/>
      <c r="X7" s="2317"/>
      <c r="Y7" s="2317"/>
      <c r="Z7" s="2317"/>
      <c r="AA7" s="2318"/>
      <c r="AD7" s="40"/>
    </row>
    <row r="8" spans="1:31" s="505" customFormat="1" ht="19.149999999999999" customHeight="1">
      <c r="B8" s="736"/>
      <c r="C8" s="2234" t="s">
        <v>3039</v>
      </c>
      <c r="D8" s="2234"/>
      <c r="E8" s="2234"/>
      <c r="F8" s="2234"/>
      <c r="G8" s="2234"/>
      <c r="H8" s="2234"/>
      <c r="I8" s="2234"/>
      <c r="J8" s="2234"/>
      <c r="K8" s="2234"/>
      <c r="L8" s="2234"/>
      <c r="M8" s="2234"/>
      <c r="N8" s="2234"/>
      <c r="O8" s="713"/>
      <c r="P8" s="713"/>
      <c r="S8" s="2327"/>
      <c r="T8" s="2328"/>
      <c r="U8" s="2319" t="s">
        <v>2545</v>
      </c>
      <c r="V8" s="2320"/>
      <c r="W8" s="2320"/>
      <c r="X8" s="2320"/>
      <c r="Y8" s="2320"/>
      <c r="Z8" s="2320"/>
      <c r="AA8" s="2321"/>
      <c r="AD8" s="40"/>
    </row>
    <row r="9" spans="1:31" s="505" customFormat="1" ht="19.149999999999999" customHeight="1">
      <c r="B9" s="736"/>
      <c r="C9" s="2234"/>
      <c r="D9" s="2234"/>
      <c r="E9" s="2234"/>
      <c r="F9" s="2234"/>
      <c r="G9" s="2234"/>
      <c r="H9" s="2234"/>
      <c r="I9" s="2234"/>
      <c r="J9" s="2234"/>
      <c r="K9" s="2234"/>
      <c r="L9" s="2234"/>
      <c r="M9" s="2234"/>
      <c r="N9" s="2234"/>
      <c r="O9" s="713"/>
      <c r="P9" s="713"/>
      <c r="S9" s="2327"/>
      <c r="T9" s="2328"/>
      <c r="U9" s="546"/>
      <c r="V9" s="546"/>
      <c r="W9" s="546"/>
      <c r="X9" s="546"/>
      <c r="Y9" s="546"/>
      <c r="Z9" s="546"/>
      <c r="AA9" s="555"/>
      <c r="AD9" s="40"/>
    </row>
    <row r="10" spans="1:31" s="505" customFormat="1" ht="19.149999999999999" customHeight="1">
      <c r="B10" s="736"/>
      <c r="C10" s="2234"/>
      <c r="D10" s="2234"/>
      <c r="E10" s="2234"/>
      <c r="F10" s="2234"/>
      <c r="G10" s="2234"/>
      <c r="H10" s="2234"/>
      <c r="I10" s="2234"/>
      <c r="J10" s="2234"/>
      <c r="K10" s="2234"/>
      <c r="L10" s="2234"/>
      <c r="M10" s="2234"/>
      <c r="N10" s="2234"/>
      <c r="O10" s="713"/>
      <c r="P10" s="713"/>
      <c r="S10" s="2327"/>
      <c r="T10" s="2328"/>
      <c r="U10" s="546"/>
      <c r="V10" s="546"/>
      <c r="W10" s="546"/>
      <c r="X10" s="546"/>
      <c r="Y10" s="546"/>
      <c r="Z10" s="546"/>
      <c r="AA10" s="555"/>
      <c r="AD10" s="40"/>
    </row>
    <row r="11" spans="1:31" s="505" customFormat="1" ht="19.149999999999999" customHeight="1">
      <c r="B11" s="736"/>
      <c r="S11" s="2327"/>
      <c r="T11" s="2328"/>
      <c r="U11" s="546"/>
      <c r="V11" s="546"/>
      <c r="W11" s="546"/>
      <c r="X11" s="546"/>
      <c r="Y11" s="546"/>
      <c r="Z11" s="546"/>
      <c r="AA11" s="555"/>
      <c r="AD11" s="40"/>
    </row>
    <row r="12" spans="1:31" s="505" customFormat="1" ht="19.149999999999999" customHeight="1">
      <c r="B12" s="736"/>
      <c r="S12" s="2327"/>
      <c r="T12" s="2328"/>
      <c r="U12" s="546"/>
      <c r="V12" s="546"/>
      <c r="W12" s="546"/>
      <c r="X12" s="546"/>
      <c r="Y12" s="546"/>
      <c r="Z12" s="546"/>
      <c r="AA12" s="555"/>
      <c r="AD12" s="40"/>
    </row>
    <row r="13" spans="1:31" s="505" customFormat="1" ht="42" customHeight="1">
      <c r="B13" s="736"/>
      <c r="S13" s="2329"/>
      <c r="T13" s="2330"/>
      <c r="U13" s="571"/>
      <c r="V13" s="571"/>
      <c r="W13" s="571"/>
      <c r="X13" s="571"/>
      <c r="Y13" s="571"/>
      <c r="Z13" s="571"/>
      <c r="AA13" s="556"/>
      <c r="AD13" s="40"/>
    </row>
    <row r="14" spans="1:31" s="505" customFormat="1" ht="19.149999999999999" customHeight="1">
      <c r="B14" s="736"/>
      <c r="S14" s="546"/>
      <c r="T14" s="546"/>
      <c r="U14" s="546"/>
      <c r="V14" s="546"/>
      <c r="W14" s="546"/>
      <c r="X14" s="546"/>
      <c r="Y14" s="546"/>
      <c r="Z14" s="546"/>
      <c r="AA14" s="555"/>
      <c r="AD14" s="40"/>
    </row>
    <row r="15" spans="1:31" s="505" customFormat="1" ht="19.149999999999999" customHeight="1">
      <c r="B15" s="736"/>
      <c r="Q15" s="562"/>
      <c r="S15" s="2236" t="s">
        <v>2785</v>
      </c>
      <c r="T15" s="2236"/>
      <c r="U15" s="558"/>
      <c r="V15" s="557" t="s">
        <v>603</v>
      </c>
      <c r="W15" s="559"/>
      <c r="X15" s="557" t="s">
        <v>602</v>
      </c>
      <c r="Y15" s="560"/>
      <c r="Z15" s="557" t="s">
        <v>601</v>
      </c>
      <c r="AA15" s="561"/>
      <c r="AD15" s="40"/>
    </row>
    <row r="16" spans="1:31" s="505" customFormat="1" ht="19.149999999999999" customHeight="1">
      <c r="B16" s="736"/>
      <c r="AA16" s="561"/>
      <c r="AD16" s="40"/>
    </row>
    <row r="17" spans="2:30" s="505" customFormat="1" ht="19.149999999999999" customHeight="1">
      <c r="B17" s="552"/>
      <c r="D17" s="2238" t="s">
        <v>2442</v>
      </c>
      <c r="E17" s="2238"/>
      <c r="F17" s="2238"/>
      <c r="G17" s="2238"/>
      <c r="H17" s="2238"/>
      <c r="I17" s="2238"/>
      <c r="J17" s="2238"/>
      <c r="K17" s="2238"/>
      <c r="L17" s="2238"/>
      <c r="M17" s="2238"/>
      <c r="N17" s="2238"/>
      <c r="O17" s="2238"/>
      <c r="P17" s="2238"/>
      <c r="Q17" s="546"/>
      <c r="R17" s="546"/>
      <c r="S17" s="546"/>
      <c r="T17" s="546"/>
      <c r="U17" s="546"/>
      <c r="V17" s="546"/>
      <c r="W17" s="546"/>
      <c r="X17" s="546"/>
      <c r="Y17" s="546"/>
      <c r="Z17" s="546"/>
      <c r="AA17" s="555"/>
      <c r="AB17" s="546"/>
      <c r="AC17" s="546"/>
      <c r="AD17" s="40"/>
    </row>
    <row r="18" spans="2:30" s="505" customFormat="1" ht="19.149999999999999" customHeight="1">
      <c r="B18" s="552"/>
      <c r="D18" s="2238"/>
      <c r="E18" s="2238"/>
      <c r="F18" s="2238"/>
      <c r="G18" s="2238"/>
      <c r="H18" s="2238"/>
      <c r="I18" s="2238"/>
      <c r="J18" s="2238"/>
      <c r="K18" s="2238"/>
      <c r="L18" s="2238"/>
      <c r="M18" s="2238"/>
      <c r="N18" s="2238"/>
      <c r="O18" s="2238"/>
      <c r="P18" s="2238"/>
      <c r="Q18" s="546"/>
      <c r="R18" s="546"/>
      <c r="S18" s="546"/>
      <c r="T18" s="546"/>
      <c r="U18" s="546"/>
      <c r="V18" s="546"/>
      <c r="W18" s="546"/>
      <c r="X18" s="546"/>
      <c r="Y18" s="546"/>
      <c r="Z18" s="546"/>
      <c r="AA18" s="555"/>
      <c r="AB18" s="546"/>
      <c r="AC18" s="546"/>
      <c r="AD18" s="40"/>
    </row>
    <row r="19" spans="2:30" s="505" customFormat="1" ht="19.149999999999999" customHeight="1">
      <c r="B19" s="736"/>
      <c r="AA19" s="561"/>
      <c r="AD19" s="40"/>
    </row>
    <row r="20" spans="2:30" s="505" customFormat="1" ht="19.149999999999999" customHeight="1">
      <c r="B20" s="736"/>
      <c r="AA20" s="561"/>
      <c r="AD20" s="40"/>
    </row>
    <row r="21" spans="2:30" s="505" customFormat="1" ht="19.149999999999999" customHeight="1">
      <c r="B21" s="736"/>
      <c r="J21" s="546"/>
      <c r="M21" s="546"/>
      <c r="N21" s="546"/>
      <c r="O21" s="546"/>
      <c r="P21" s="565" t="s">
        <v>2457</v>
      </c>
      <c r="Q21" s="546"/>
      <c r="R21" s="565" t="s">
        <v>2456</v>
      </c>
      <c r="S21" s="546"/>
      <c r="U21" s="546"/>
      <c r="V21" s="546"/>
      <c r="W21" s="546"/>
      <c r="X21" s="546"/>
      <c r="Y21" s="546"/>
      <c r="Z21" s="546"/>
      <c r="AA21" s="555"/>
      <c r="AD21" s="40"/>
    </row>
    <row r="22" spans="2:30" s="505" customFormat="1" ht="19.149999999999999" customHeight="1">
      <c r="B22" s="736"/>
      <c r="J22" s="546"/>
      <c r="M22" s="546"/>
      <c r="N22" s="546"/>
      <c r="O22" s="546"/>
      <c r="P22" s="546"/>
      <c r="Q22" s="546"/>
      <c r="R22" s="546"/>
      <c r="S22" s="546"/>
      <c r="U22" s="546"/>
      <c r="V22" s="546"/>
      <c r="W22" s="546"/>
      <c r="X22" s="546"/>
      <c r="Y22" s="546"/>
      <c r="Z22" s="546"/>
      <c r="AA22" s="555"/>
      <c r="AD22" s="40"/>
    </row>
    <row r="23" spans="2:30" s="505" customFormat="1" ht="19.149999999999999" customHeight="1">
      <c r="B23" s="736"/>
      <c r="L23" s="546"/>
      <c r="M23" s="546"/>
      <c r="N23" s="546"/>
      <c r="O23" s="546"/>
      <c r="P23" s="546"/>
      <c r="Q23" s="546"/>
      <c r="R23" s="546"/>
      <c r="S23" s="546"/>
      <c r="U23" s="546"/>
      <c r="V23" s="546"/>
      <c r="W23" s="546"/>
      <c r="X23" s="546"/>
      <c r="Y23" s="546"/>
      <c r="Z23" s="546"/>
      <c r="AA23" s="555"/>
      <c r="AD23" s="40"/>
    </row>
    <row r="24" spans="2:30" s="505" customFormat="1" ht="12.75" customHeight="1">
      <c r="B24" s="736"/>
      <c r="AA24" s="561"/>
      <c r="AD24" s="40"/>
    </row>
    <row r="25" spans="2:30" s="505" customFormat="1" ht="15" customHeight="1">
      <c r="B25" s="737" t="s">
        <v>2455</v>
      </c>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9"/>
      <c r="AD25" s="40"/>
    </row>
    <row r="26" spans="2:30" s="505" customFormat="1" ht="12.75" customHeight="1">
      <c r="B26" s="736"/>
      <c r="AA26" s="561"/>
      <c r="AD26" s="40"/>
    </row>
    <row r="27" spans="2:30" s="546" customFormat="1" ht="24" customHeight="1">
      <c r="B27" s="2313" t="s">
        <v>544</v>
      </c>
      <c r="C27" s="2314"/>
      <c r="D27" s="2315"/>
      <c r="E27" s="2360" t="s">
        <v>2544</v>
      </c>
      <c r="F27" s="2361"/>
      <c r="G27" s="2354" t="s">
        <v>2525</v>
      </c>
      <c r="H27" s="2355"/>
      <c r="I27" s="2355"/>
      <c r="J27" s="2356"/>
      <c r="K27" s="548"/>
      <c r="L27" s="549"/>
      <c r="M27" s="549"/>
      <c r="N27" s="549"/>
      <c r="O27" s="549"/>
      <c r="P27" s="549"/>
      <c r="Q27" s="549"/>
      <c r="R27" s="549"/>
      <c r="S27" s="549"/>
      <c r="T27" s="549"/>
      <c r="U27" s="549"/>
      <c r="V27" s="549"/>
      <c r="W27" s="549"/>
      <c r="X27" s="549"/>
      <c r="Y27" s="549"/>
      <c r="Z27" s="549"/>
      <c r="AA27" s="550"/>
      <c r="AD27" s="89"/>
    </row>
    <row r="28" spans="2:30" s="546" customFormat="1" ht="24" customHeight="1">
      <c r="B28" s="2349" t="s">
        <v>2543</v>
      </c>
      <c r="C28" s="2350"/>
      <c r="D28" s="2351"/>
      <c r="E28" s="2349"/>
      <c r="F28" s="2351"/>
      <c r="G28" s="2364"/>
      <c r="H28" s="2365"/>
      <c r="I28" s="2365"/>
      <c r="J28" s="2366"/>
      <c r="K28" s="570"/>
      <c r="L28" s="571"/>
      <c r="M28" s="571"/>
      <c r="N28" s="571"/>
      <c r="O28" s="571"/>
      <c r="P28" s="571"/>
      <c r="Q28" s="571"/>
      <c r="R28" s="571"/>
      <c r="S28" s="571"/>
      <c r="T28" s="571"/>
      <c r="U28" s="571"/>
      <c r="V28" s="571"/>
      <c r="W28" s="571"/>
      <c r="X28" s="571"/>
      <c r="Y28" s="571"/>
      <c r="Z28" s="571"/>
      <c r="AA28" s="556"/>
      <c r="AD28" s="89"/>
    </row>
    <row r="29" spans="2:30" s="546" customFormat="1" ht="24" customHeight="1">
      <c r="B29" s="2349"/>
      <c r="C29" s="2350"/>
      <c r="D29" s="2351"/>
      <c r="E29" s="2349"/>
      <c r="F29" s="2350"/>
      <c r="G29" s="2354" t="s">
        <v>2542</v>
      </c>
      <c r="H29" s="2355"/>
      <c r="I29" s="2355"/>
      <c r="J29" s="2356"/>
      <c r="K29" s="548" t="s">
        <v>2541</v>
      </c>
      <c r="L29" s="549"/>
      <c r="M29" s="549"/>
      <c r="N29" s="549"/>
      <c r="O29" s="549"/>
      <c r="P29" s="549"/>
      <c r="Q29" s="549"/>
      <c r="R29" s="549"/>
      <c r="S29" s="549" t="s">
        <v>2540</v>
      </c>
      <c r="T29" s="740" t="s">
        <v>112</v>
      </c>
      <c r="U29" s="2314"/>
      <c r="V29" s="2314"/>
      <c r="W29" s="2314"/>
      <c r="X29" s="2314"/>
      <c r="Y29" s="2314"/>
      <c r="Z29" s="2314"/>
      <c r="AA29" s="550" t="s">
        <v>111</v>
      </c>
      <c r="AD29" s="89"/>
    </row>
    <row r="30" spans="2:30" s="546" customFormat="1" ht="24" customHeight="1">
      <c r="B30" s="2349"/>
      <c r="C30" s="2350"/>
      <c r="D30" s="2351"/>
      <c r="E30" s="2349"/>
      <c r="F30" s="2350"/>
      <c r="G30" s="2357"/>
      <c r="H30" s="2358"/>
      <c r="I30" s="2358"/>
      <c r="J30" s="2359"/>
      <c r="K30" s="741"/>
      <c r="L30" s="742"/>
      <c r="M30" s="742"/>
      <c r="N30" s="742"/>
      <c r="O30" s="742"/>
      <c r="P30" s="742"/>
      <c r="Q30" s="742"/>
      <c r="R30" s="742"/>
      <c r="S30" s="742"/>
      <c r="T30" s="742"/>
      <c r="U30" s="742"/>
      <c r="V30" s="742"/>
      <c r="W30" s="742"/>
      <c r="X30" s="742"/>
      <c r="Y30" s="742"/>
      <c r="Z30" s="742"/>
      <c r="AA30" s="743"/>
      <c r="AD30" s="89"/>
    </row>
    <row r="31" spans="2:30" s="546" customFormat="1" ht="24" customHeight="1">
      <c r="B31" s="2349"/>
      <c r="C31" s="2350"/>
      <c r="D31" s="2351"/>
      <c r="E31" s="2349"/>
      <c r="F31" s="2350"/>
      <c r="G31" s="552" t="s">
        <v>2521</v>
      </c>
      <c r="J31" s="555"/>
      <c r="K31" s="552"/>
      <c r="AA31" s="555"/>
      <c r="AD31" s="89"/>
    </row>
    <row r="32" spans="2:30" s="546" customFormat="1" ht="24" customHeight="1">
      <c r="B32" s="2349"/>
      <c r="C32" s="2350"/>
      <c r="D32" s="2351"/>
      <c r="E32" s="2349"/>
      <c r="F32" s="2350"/>
      <c r="G32" s="552" t="s">
        <v>2520</v>
      </c>
      <c r="J32" s="555"/>
      <c r="K32" s="552"/>
      <c r="AA32" s="555"/>
      <c r="AD32" s="89"/>
    </row>
    <row r="33" spans="1:30" s="546" customFormat="1" ht="24" customHeight="1">
      <c r="B33" s="2349"/>
      <c r="C33" s="2350"/>
      <c r="D33" s="2351"/>
      <c r="E33" s="2362"/>
      <c r="F33" s="2363"/>
      <c r="G33" s="570" t="s">
        <v>2519</v>
      </c>
      <c r="H33" s="571"/>
      <c r="I33" s="571"/>
      <c r="J33" s="556"/>
      <c r="K33" s="570"/>
      <c r="L33" s="571"/>
      <c r="M33" s="571"/>
      <c r="N33" s="571"/>
      <c r="O33" s="571"/>
      <c r="P33" s="744" t="s">
        <v>2518</v>
      </c>
      <c r="Q33" s="571"/>
      <c r="S33" s="571"/>
      <c r="T33" s="571" t="s">
        <v>2517</v>
      </c>
      <c r="U33" s="571"/>
      <c r="V33" s="571"/>
      <c r="W33" s="571" t="s">
        <v>2516</v>
      </c>
      <c r="X33" s="571"/>
      <c r="Y33" s="571"/>
      <c r="Z33" s="571"/>
      <c r="AA33" s="556"/>
      <c r="AD33" s="89"/>
    </row>
    <row r="34" spans="1:30" s="546" customFormat="1" ht="24" customHeight="1">
      <c r="B34" s="745"/>
      <c r="C34" s="746" t="s">
        <v>543</v>
      </c>
      <c r="D34" s="746"/>
      <c r="E34" s="746" t="s">
        <v>2514</v>
      </c>
      <c r="F34" s="746"/>
      <c r="G34" s="746"/>
      <c r="H34" s="746"/>
      <c r="I34" s="746"/>
      <c r="J34" s="747"/>
      <c r="K34" s="746" t="s">
        <v>2789</v>
      </c>
      <c r="L34" s="746"/>
      <c r="M34" s="746"/>
      <c r="N34" s="746" t="s">
        <v>603</v>
      </c>
      <c r="O34" s="746"/>
      <c r="P34" s="746" t="s">
        <v>602</v>
      </c>
      <c r="Q34" s="746"/>
      <c r="R34" s="746" t="s">
        <v>601</v>
      </c>
      <c r="S34" s="746"/>
      <c r="T34" s="746" t="s">
        <v>114</v>
      </c>
      <c r="U34" s="2353" t="s">
        <v>759</v>
      </c>
      <c r="V34" s="2353"/>
      <c r="W34" s="2353"/>
      <c r="X34" s="2353"/>
      <c r="Y34" s="2353"/>
      <c r="Z34" s="2353"/>
      <c r="AA34" s="747" t="s">
        <v>111</v>
      </c>
      <c r="AD34" s="89"/>
    </row>
    <row r="35" spans="1:30" s="546" customFormat="1" ht="24" customHeight="1">
      <c r="B35" s="745"/>
      <c r="C35" s="746" t="s">
        <v>542</v>
      </c>
      <c r="D35" s="746"/>
      <c r="E35" s="746" t="s">
        <v>2512</v>
      </c>
      <c r="F35" s="746"/>
      <c r="G35" s="746"/>
      <c r="H35" s="746"/>
      <c r="I35" s="746"/>
      <c r="J35" s="747"/>
      <c r="K35" s="746"/>
      <c r="L35" s="746"/>
      <c r="M35" s="746"/>
      <c r="N35" s="746"/>
      <c r="O35" s="746"/>
      <c r="P35" s="746"/>
      <c r="Q35" s="746"/>
      <c r="R35" s="746"/>
      <c r="S35" s="746"/>
      <c r="T35" s="746"/>
      <c r="U35" s="746"/>
      <c r="V35" s="746"/>
      <c r="W35" s="746"/>
      <c r="X35" s="746"/>
      <c r="Y35" s="746"/>
      <c r="Z35" s="746"/>
      <c r="AA35" s="747"/>
      <c r="AD35" s="89"/>
    </row>
    <row r="36" spans="1:30" s="546" customFormat="1" ht="24" customHeight="1">
      <c r="B36" s="745"/>
      <c r="C36" s="746" t="s">
        <v>2489</v>
      </c>
      <c r="D36" s="746"/>
      <c r="E36" s="746" t="s">
        <v>2539</v>
      </c>
      <c r="F36" s="746"/>
      <c r="G36" s="746"/>
      <c r="H36" s="746"/>
      <c r="I36" s="746"/>
      <c r="J36" s="747"/>
      <c r="K36" s="746"/>
      <c r="L36" s="746"/>
      <c r="M36" s="746"/>
      <c r="N36" s="746"/>
      <c r="O36" s="746"/>
      <c r="P36" s="746"/>
      <c r="Q36" s="746"/>
      <c r="R36" s="746"/>
      <c r="S36" s="746"/>
      <c r="T36" s="746"/>
      <c r="U36" s="746"/>
      <c r="V36" s="746"/>
      <c r="W36" s="746"/>
      <c r="X36" s="746"/>
      <c r="Y36" s="746"/>
      <c r="Z36" s="746"/>
      <c r="AA36" s="747"/>
      <c r="AD36" s="89"/>
    </row>
    <row r="37" spans="1:30" s="546" customFormat="1" ht="24" customHeight="1">
      <c r="B37" s="548"/>
      <c r="C37" s="549"/>
      <c r="D37" s="549"/>
      <c r="E37" s="2254" t="s">
        <v>2510</v>
      </c>
      <c r="F37" s="2254"/>
      <c r="G37" s="2254"/>
      <c r="H37" s="2254"/>
      <c r="I37" s="2254"/>
      <c r="J37" s="2346"/>
      <c r="K37" s="549"/>
      <c r="L37" s="549"/>
      <c r="M37" s="549"/>
      <c r="N37" s="549"/>
      <c r="O37" s="549"/>
      <c r="P37" s="549"/>
      <c r="Q37" s="549"/>
      <c r="R37" s="549"/>
      <c r="S37" s="549"/>
      <c r="T37" s="549"/>
      <c r="U37" s="549"/>
      <c r="V37" s="549"/>
      <c r="W37" s="549"/>
      <c r="X37" s="549"/>
      <c r="Y37" s="549"/>
      <c r="Z37" s="549"/>
      <c r="AA37" s="550"/>
      <c r="AD37" s="89"/>
    </row>
    <row r="38" spans="1:30" s="546" customFormat="1" ht="24" customHeight="1">
      <c r="B38" s="552"/>
      <c r="C38" s="546" t="s">
        <v>2488</v>
      </c>
      <c r="E38" s="2257"/>
      <c r="F38" s="2257"/>
      <c r="G38" s="2257"/>
      <c r="H38" s="2257"/>
      <c r="I38" s="2257"/>
      <c r="J38" s="2347"/>
      <c r="L38" s="546" t="s">
        <v>2786</v>
      </c>
      <c r="O38" s="89"/>
      <c r="P38" s="546" t="s">
        <v>318</v>
      </c>
      <c r="S38" s="546" t="s">
        <v>2453</v>
      </c>
      <c r="V38" s="546" t="s">
        <v>2452</v>
      </c>
      <c r="AA38" s="555"/>
      <c r="AD38" s="89"/>
    </row>
    <row r="39" spans="1:30" s="546" customFormat="1" ht="24" customHeight="1">
      <c r="B39" s="570"/>
      <c r="C39" s="571"/>
      <c r="D39" s="571"/>
      <c r="E39" s="2262"/>
      <c r="F39" s="2262"/>
      <c r="G39" s="2262"/>
      <c r="H39" s="2262"/>
      <c r="I39" s="2262"/>
      <c r="J39" s="2348"/>
      <c r="K39" s="571"/>
      <c r="L39" s="571"/>
      <c r="M39" s="571"/>
      <c r="N39" s="571"/>
      <c r="O39" s="571"/>
      <c r="P39" s="571"/>
      <c r="Q39" s="571"/>
      <c r="R39" s="571"/>
      <c r="S39" s="571"/>
      <c r="T39" s="571"/>
      <c r="U39" s="571"/>
      <c r="V39" s="571"/>
      <c r="W39" s="571"/>
      <c r="X39" s="571"/>
      <c r="Y39" s="571"/>
      <c r="Z39" s="571"/>
      <c r="AA39" s="556"/>
      <c r="AD39" s="89"/>
    </row>
    <row r="40" spans="1:30" s="505" customFormat="1" ht="8.25" customHeight="1">
      <c r="B40" s="546"/>
      <c r="C40" s="546"/>
      <c r="D40" s="546"/>
      <c r="E40" s="546"/>
      <c r="F40" s="546"/>
      <c r="G40" s="546"/>
      <c r="H40" s="546"/>
      <c r="I40" s="546"/>
      <c r="J40" s="546"/>
      <c r="K40" s="546"/>
      <c r="L40" s="546"/>
      <c r="M40" s="546"/>
      <c r="N40" s="546"/>
      <c r="O40" s="546"/>
      <c r="P40" s="546"/>
      <c r="Q40" s="546"/>
      <c r="R40" s="546"/>
      <c r="S40" s="546"/>
      <c r="T40" s="546"/>
      <c r="U40" s="546"/>
      <c r="V40" s="546"/>
      <c r="W40" s="546"/>
      <c r="X40" s="546"/>
      <c r="Y40" s="546"/>
      <c r="Z40" s="546"/>
      <c r="AA40" s="546"/>
      <c r="AD40" s="40"/>
    </row>
    <row r="41" spans="1:30" s="505" customFormat="1" ht="19.149999999999999" customHeight="1">
      <c r="A41" s="554"/>
      <c r="B41" s="554"/>
      <c r="C41" s="554"/>
      <c r="D41" s="554"/>
      <c r="E41" s="554"/>
      <c r="F41" s="554"/>
      <c r="G41" s="554"/>
      <c r="H41" s="554"/>
      <c r="I41" s="554"/>
      <c r="J41" s="554"/>
      <c r="K41" s="554"/>
      <c r="L41" s="554"/>
      <c r="M41" s="554"/>
      <c r="N41" s="554"/>
      <c r="O41" s="554"/>
      <c r="P41" s="554"/>
      <c r="Q41" s="554"/>
      <c r="R41" s="554"/>
      <c r="S41" s="554"/>
      <c r="T41" s="554"/>
      <c r="U41" s="554"/>
      <c r="V41" s="554"/>
      <c r="W41" s="554"/>
      <c r="X41" s="554"/>
      <c r="Y41" s="554"/>
      <c r="AD41" s="40"/>
    </row>
    <row r="42" spans="1:30" s="505" customFormat="1" ht="19.149999999999999" customHeight="1">
      <c r="A42" s="554"/>
      <c r="B42" s="554"/>
      <c r="C42" s="554"/>
      <c r="D42" s="554"/>
      <c r="E42" s="554"/>
      <c r="F42" s="554"/>
      <c r="G42" s="554"/>
      <c r="H42" s="554"/>
      <c r="I42" s="554"/>
      <c r="J42" s="554"/>
      <c r="K42" s="554"/>
      <c r="L42" s="554"/>
      <c r="M42" s="554"/>
      <c r="N42" s="554"/>
      <c r="O42" s="554"/>
      <c r="P42" s="554"/>
      <c r="Q42" s="554"/>
      <c r="R42" s="554"/>
      <c r="S42" s="554"/>
      <c r="T42" s="554"/>
      <c r="U42" s="554"/>
      <c r="V42" s="554"/>
      <c r="W42" s="554"/>
      <c r="X42" s="554"/>
      <c r="Y42" s="554"/>
      <c r="AD42" s="40"/>
    </row>
    <row r="43" spans="1:30" s="505" customFormat="1" ht="19.149999999999999" customHeight="1">
      <c r="A43" s="554"/>
      <c r="B43" s="554"/>
      <c r="C43" s="554"/>
      <c r="D43" s="554"/>
      <c r="E43" s="554"/>
      <c r="F43" s="554"/>
      <c r="G43" s="554"/>
      <c r="H43" s="554"/>
      <c r="I43" s="554"/>
      <c r="J43" s="554"/>
      <c r="K43" s="554"/>
      <c r="L43" s="554"/>
      <c r="M43" s="554"/>
      <c r="N43" s="554"/>
      <c r="O43" s="554"/>
      <c r="P43" s="554"/>
      <c r="Q43" s="554"/>
      <c r="R43" s="554"/>
      <c r="S43" s="554"/>
      <c r="T43" s="554"/>
      <c r="U43" s="554"/>
      <c r="V43" s="554"/>
      <c r="W43" s="554"/>
      <c r="X43" s="554"/>
      <c r="Y43" s="554"/>
      <c r="AD43" s="40"/>
    </row>
    <row r="44" spans="1:30" s="505" customFormat="1">
      <c r="A44" s="284"/>
      <c r="B44" s="554"/>
      <c r="C44" s="554"/>
      <c r="D44" s="554"/>
      <c r="E44" s="554"/>
      <c r="F44" s="554"/>
      <c r="G44" s="554"/>
      <c r="H44" s="554"/>
      <c r="I44" s="554"/>
      <c r="J44" s="554"/>
      <c r="K44" s="554"/>
      <c r="L44" s="554"/>
      <c r="M44" s="554"/>
      <c r="N44" s="554"/>
      <c r="O44" s="554"/>
      <c r="P44" s="554"/>
      <c r="Q44" s="554"/>
      <c r="R44" s="554"/>
      <c r="S44" s="554"/>
      <c r="T44" s="554"/>
      <c r="U44" s="554"/>
      <c r="V44" s="554"/>
      <c r="W44" s="554"/>
      <c r="X44" s="554"/>
      <c r="Y44" s="554"/>
      <c r="Z44" s="546"/>
      <c r="AA44" s="546"/>
      <c r="AD44" s="40"/>
    </row>
    <row r="45" spans="1:30" s="505" customFormat="1">
      <c r="B45" s="546"/>
      <c r="C45" s="546"/>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46"/>
      <c r="AD45" s="40"/>
    </row>
    <row r="46" spans="1:30" s="505" customFormat="1" ht="16.149999999999999" customHeight="1">
      <c r="A46" s="284"/>
      <c r="B46" s="284"/>
      <c r="C46" s="284"/>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D46" s="40"/>
    </row>
    <row r="47" spans="1:30" s="505" customFormat="1" ht="16.149999999999999" customHeight="1">
      <c r="A47" s="284"/>
      <c r="B47" s="284"/>
      <c r="C47" s="284"/>
      <c r="D47" s="284"/>
      <c r="E47" s="284"/>
      <c r="F47" s="284"/>
      <c r="G47" s="284"/>
      <c r="H47" s="284"/>
      <c r="I47" s="284"/>
      <c r="J47" s="284"/>
      <c r="K47" s="284"/>
      <c r="L47" s="284"/>
      <c r="M47" s="284"/>
      <c r="N47" s="284"/>
      <c r="O47" s="284"/>
      <c r="P47" s="284"/>
      <c r="Q47" s="284"/>
      <c r="R47" s="284"/>
      <c r="S47" s="284"/>
      <c r="T47" s="284"/>
      <c r="U47" s="284"/>
      <c r="V47" s="284"/>
      <c r="W47" s="284"/>
      <c r="X47" s="284"/>
      <c r="Y47" s="284"/>
      <c r="Z47" s="284"/>
      <c r="AA47" s="284"/>
      <c r="AD47" s="40"/>
    </row>
    <row r="48" spans="1:30" s="505" customFormat="1" ht="16.149999999999999" customHeight="1">
      <c r="A48" s="284"/>
      <c r="B48" s="284"/>
      <c r="C48" s="284"/>
      <c r="D48" s="284"/>
      <c r="E48" s="284"/>
      <c r="F48" s="284"/>
      <c r="G48" s="284"/>
      <c r="H48" s="284"/>
      <c r="I48" s="284"/>
      <c r="J48" s="284"/>
      <c r="K48" s="284"/>
      <c r="L48" s="284"/>
      <c r="M48" s="284"/>
      <c r="N48" s="284"/>
      <c r="O48" s="284"/>
      <c r="P48" s="284"/>
      <c r="Q48" s="284"/>
      <c r="R48" s="284"/>
      <c r="S48" s="284"/>
      <c r="T48" s="284"/>
      <c r="U48" s="284"/>
      <c r="V48" s="284"/>
      <c r="W48" s="284"/>
      <c r="X48" s="284"/>
      <c r="Y48" s="284"/>
      <c r="Z48" s="284"/>
      <c r="AA48" s="284"/>
      <c r="AD48" s="40"/>
    </row>
    <row r="49" spans="1:30" s="505" customFormat="1" ht="16.149999999999999" customHeight="1">
      <c r="A49" s="284"/>
      <c r="B49" s="284"/>
      <c r="C49" s="284"/>
      <c r="D49" s="284"/>
      <c r="E49" s="284"/>
      <c r="F49" s="284"/>
      <c r="G49" s="284"/>
      <c r="H49" s="284"/>
      <c r="I49" s="284"/>
      <c r="J49" s="284"/>
      <c r="K49" s="284"/>
      <c r="L49" s="284"/>
      <c r="M49" s="284"/>
      <c r="N49" s="284"/>
      <c r="O49" s="284"/>
      <c r="P49" s="284"/>
      <c r="Q49" s="284"/>
      <c r="R49" s="284"/>
      <c r="S49" s="284"/>
      <c r="T49" s="284"/>
      <c r="U49" s="284"/>
      <c r="V49" s="284"/>
      <c r="W49" s="284"/>
      <c r="X49" s="284"/>
      <c r="Y49" s="284"/>
      <c r="Z49" s="284"/>
      <c r="AA49" s="284"/>
      <c r="AD49" s="40"/>
    </row>
    <row r="50" spans="1:30" s="505" customFormat="1" ht="16.149999999999999" customHeight="1">
      <c r="A50" s="284"/>
      <c r="B50" s="284"/>
      <c r="C50" s="284"/>
      <c r="D50" s="284"/>
      <c r="E50" s="284"/>
      <c r="F50" s="284"/>
      <c r="G50" s="284"/>
      <c r="H50" s="284"/>
      <c r="I50" s="284"/>
      <c r="J50" s="284"/>
      <c r="K50" s="284"/>
      <c r="L50" s="284"/>
      <c r="M50" s="284"/>
      <c r="N50" s="284"/>
      <c r="O50" s="284"/>
      <c r="P50" s="284"/>
      <c r="Q50" s="284"/>
      <c r="R50" s="284"/>
      <c r="S50" s="284"/>
      <c r="T50" s="284"/>
      <c r="U50" s="284"/>
      <c r="V50" s="284"/>
      <c r="W50" s="284"/>
      <c r="X50" s="284"/>
      <c r="Y50" s="284"/>
      <c r="Z50" s="284"/>
      <c r="AA50" s="284"/>
      <c r="AD50" s="40"/>
    </row>
    <row r="51" spans="1:30" s="505" customFormat="1" ht="16.149999999999999" customHeight="1">
      <c r="A51" s="284"/>
      <c r="B51" s="284"/>
      <c r="C51" s="284"/>
      <c r="D51" s="284"/>
      <c r="E51" s="284"/>
      <c r="F51" s="284"/>
      <c r="G51" s="284"/>
      <c r="H51" s="284"/>
      <c r="I51" s="284"/>
      <c r="J51" s="284"/>
      <c r="K51" s="284"/>
      <c r="L51" s="284"/>
      <c r="M51" s="284"/>
      <c r="N51" s="284"/>
      <c r="O51" s="284"/>
      <c r="P51" s="284"/>
      <c r="Q51" s="284"/>
      <c r="R51" s="284"/>
      <c r="S51" s="284"/>
      <c r="T51" s="284"/>
      <c r="U51" s="284"/>
      <c r="V51" s="284"/>
      <c r="W51" s="284"/>
      <c r="X51" s="284"/>
      <c r="Y51" s="284"/>
      <c r="Z51" s="284"/>
      <c r="AA51" s="284"/>
      <c r="AD51" s="40"/>
    </row>
    <row r="52" spans="1:30" s="505" customFormat="1" ht="16.149999999999999" customHeight="1">
      <c r="A52" s="284"/>
      <c r="B52" s="284"/>
      <c r="C52" s="284"/>
      <c r="D52" s="284"/>
      <c r="E52" s="284"/>
      <c r="F52" s="284"/>
      <c r="G52" s="284"/>
      <c r="H52" s="284"/>
      <c r="I52" s="284"/>
      <c r="J52" s="284"/>
      <c r="K52" s="284"/>
      <c r="L52" s="284"/>
      <c r="M52" s="284"/>
      <c r="N52" s="284"/>
      <c r="O52" s="284"/>
      <c r="P52" s="284"/>
      <c r="Q52" s="284"/>
      <c r="R52" s="284"/>
      <c r="S52" s="284"/>
      <c r="T52" s="284"/>
      <c r="U52" s="284"/>
      <c r="V52" s="284"/>
      <c r="W52" s="284"/>
      <c r="X52" s="284"/>
      <c r="Y52" s="284"/>
      <c r="Z52" s="284"/>
      <c r="AA52" s="284"/>
      <c r="AD52" s="40"/>
    </row>
    <row r="53" spans="1:30" s="505" customFormat="1" ht="16.149999999999999" customHeight="1">
      <c r="A53" s="284"/>
      <c r="B53" s="284"/>
      <c r="C53" s="284"/>
      <c r="D53" s="284"/>
      <c r="E53" s="284"/>
      <c r="F53" s="284"/>
      <c r="G53" s="284"/>
      <c r="H53" s="284"/>
      <c r="I53" s="284"/>
      <c r="J53" s="284"/>
      <c r="K53" s="284"/>
      <c r="L53" s="284"/>
      <c r="M53" s="284"/>
      <c r="N53" s="284"/>
      <c r="O53" s="284"/>
      <c r="P53" s="284"/>
      <c r="Q53" s="284"/>
      <c r="R53" s="284"/>
      <c r="S53" s="284"/>
      <c r="T53" s="284"/>
      <c r="U53" s="284"/>
      <c r="V53" s="284"/>
      <c r="W53" s="284"/>
      <c r="X53" s="284"/>
      <c r="Y53" s="284"/>
      <c r="Z53" s="284"/>
      <c r="AA53" s="284"/>
      <c r="AD53" s="40"/>
    </row>
    <row r="54" spans="1:30" s="505" customFormat="1" ht="16.149999999999999" customHeight="1">
      <c r="A54" s="284"/>
      <c r="B54" s="284"/>
      <c r="C54" s="284"/>
      <c r="D54" s="284"/>
      <c r="E54" s="284"/>
      <c r="F54" s="284"/>
      <c r="G54" s="284"/>
      <c r="H54" s="284"/>
      <c r="I54" s="284"/>
      <c r="J54" s="284"/>
      <c r="K54" s="284"/>
      <c r="L54" s="284"/>
      <c r="M54" s="284"/>
      <c r="N54" s="284"/>
      <c r="O54" s="284"/>
      <c r="P54" s="284"/>
      <c r="Q54" s="284"/>
      <c r="R54" s="284"/>
      <c r="S54" s="284"/>
      <c r="T54" s="284"/>
      <c r="U54" s="284"/>
      <c r="V54" s="284"/>
      <c r="W54" s="284"/>
      <c r="X54" s="284"/>
      <c r="Y54" s="284"/>
      <c r="Z54" s="284"/>
      <c r="AA54" s="284"/>
      <c r="AD54" s="40"/>
    </row>
    <row r="55" spans="1:30" s="505" customFormat="1" ht="16.149999999999999" customHeight="1">
      <c r="A55" s="284"/>
      <c r="B55" s="284"/>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D55" s="40"/>
    </row>
    <row r="56" spans="1:30" s="505" customFormat="1" ht="16.149999999999999" customHeight="1">
      <c r="A56" s="284"/>
      <c r="B56" s="284"/>
      <c r="C56" s="284"/>
      <c r="D56" s="284"/>
      <c r="E56" s="284"/>
      <c r="F56" s="284"/>
      <c r="G56" s="284"/>
      <c r="H56" s="284"/>
      <c r="I56" s="284"/>
      <c r="J56" s="284"/>
      <c r="K56" s="284"/>
      <c r="L56" s="284"/>
      <c r="M56" s="284"/>
      <c r="N56" s="284"/>
      <c r="O56" s="284"/>
      <c r="P56" s="284"/>
      <c r="Q56" s="284"/>
      <c r="R56" s="284"/>
      <c r="S56" s="284"/>
      <c r="T56" s="284"/>
      <c r="U56" s="284"/>
      <c r="V56" s="284"/>
      <c r="W56" s="284"/>
      <c r="X56" s="284"/>
      <c r="Y56" s="284"/>
      <c r="Z56" s="284"/>
      <c r="AA56" s="284"/>
      <c r="AD56" s="40"/>
    </row>
    <row r="57" spans="1:30" s="505" customFormat="1" ht="16.149999999999999" customHeight="1">
      <c r="B57" s="284"/>
      <c r="AD57" s="40"/>
    </row>
    <row r="58" spans="1:30" s="505" customFormat="1" ht="16.149999999999999" customHeight="1">
      <c r="B58" s="284"/>
      <c r="AD58" s="40"/>
    </row>
    <row r="59" spans="1:30" s="505" customFormat="1" ht="16.149999999999999" customHeight="1">
      <c r="B59" s="284"/>
      <c r="AD59" s="40"/>
    </row>
    <row r="60" spans="1:30" s="505" customFormat="1" ht="16.149999999999999" customHeight="1">
      <c r="B60" s="284"/>
      <c r="AD60" s="40"/>
    </row>
    <row r="61" spans="1:30" s="505" customFormat="1" ht="16.149999999999999" customHeight="1">
      <c r="B61" s="284"/>
      <c r="AD61" s="40"/>
    </row>
    <row r="62" spans="1:30" s="505" customFormat="1" ht="16.149999999999999" customHeight="1">
      <c r="B62" s="284"/>
      <c r="AD62" s="40"/>
    </row>
    <row r="63" spans="1:30" s="505" customFormat="1">
      <c r="AD63" s="40"/>
    </row>
    <row r="64" spans="1:30" s="505" customFormat="1">
      <c r="A64" s="284"/>
      <c r="B64" s="554"/>
      <c r="C64" s="554"/>
      <c r="D64" s="554"/>
      <c r="E64" s="554"/>
      <c r="F64" s="554"/>
      <c r="G64" s="554"/>
      <c r="H64" s="554"/>
      <c r="I64" s="554"/>
      <c r="J64" s="554"/>
      <c r="K64" s="554"/>
      <c r="L64" s="554"/>
      <c r="M64" s="554"/>
      <c r="N64" s="554"/>
      <c r="O64" s="554"/>
      <c r="P64" s="554"/>
      <c r="Q64" s="554"/>
      <c r="R64" s="554"/>
      <c r="S64" s="554"/>
      <c r="T64" s="554"/>
      <c r="U64" s="554"/>
      <c r="V64" s="554"/>
      <c r="W64" s="554"/>
      <c r="X64" s="554"/>
      <c r="Y64" s="284"/>
      <c r="Z64" s="284"/>
      <c r="AA64" s="284"/>
      <c r="AD64" s="40"/>
    </row>
    <row r="65" spans="1:30" s="505" customFormat="1">
      <c r="A65" s="284"/>
      <c r="B65" s="284"/>
      <c r="C65" s="284"/>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A65" s="284"/>
      <c r="AD65" s="40"/>
    </row>
    <row r="66" spans="1:30" s="505" customForma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A66" s="284"/>
      <c r="AD66" s="40"/>
    </row>
    <row r="67" spans="1:30" s="505" customFormat="1">
      <c r="A67" s="284"/>
      <c r="B67" s="284"/>
      <c r="C67" s="284"/>
      <c r="D67" s="284"/>
      <c r="E67" s="284"/>
      <c r="F67" s="284"/>
      <c r="G67" s="284"/>
      <c r="H67" s="284"/>
      <c r="I67" s="284"/>
      <c r="J67" s="284"/>
      <c r="K67" s="284"/>
      <c r="L67" s="284"/>
      <c r="M67" s="284"/>
      <c r="N67" s="284"/>
      <c r="O67" s="284"/>
      <c r="P67" s="284"/>
      <c r="Q67" s="284"/>
      <c r="R67" s="284"/>
      <c r="S67" s="284"/>
      <c r="T67" s="284"/>
      <c r="U67" s="284"/>
      <c r="V67" s="284"/>
      <c r="W67" s="284"/>
      <c r="X67" s="284"/>
      <c r="Y67" s="284"/>
      <c r="Z67" s="284"/>
      <c r="AA67" s="284"/>
      <c r="AD67" s="40"/>
    </row>
    <row r="68" spans="1:30" s="505" customFormat="1">
      <c r="A68" s="284"/>
      <c r="B68" s="284"/>
      <c r="C68" s="284"/>
      <c r="D68" s="284"/>
      <c r="E68" s="284"/>
      <c r="F68" s="284"/>
      <c r="G68" s="284"/>
      <c r="H68" s="284"/>
      <c r="I68" s="284"/>
      <c r="J68" s="284"/>
      <c r="K68" s="284"/>
      <c r="L68" s="284"/>
      <c r="M68" s="284"/>
      <c r="N68" s="284"/>
      <c r="O68" s="284"/>
      <c r="P68" s="284"/>
      <c r="Q68" s="284"/>
      <c r="R68" s="284"/>
      <c r="S68" s="284"/>
      <c r="T68" s="284"/>
      <c r="U68" s="284"/>
      <c r="V68" s="284"/>
      <c r="W68" s="284"/>
      <c r="X68" s="284"/>
      <c r="Y68" s="284"/>
      <c r="Z68" s="284"/>
      <c r="AA68" s="284"/>
      <c r="AD68" s="40"/>
    </row>
    <row r="69" spans="1:30" s="505" customFormat="1">
      <c r="A69" s="284"/>
      <c r="B69" s="284"/>
      <c r="C69" s="284"/>
      <c r="D69" s="284"/>
      <c r="E69" s="284"/>
      <c r="F69" s="284"/>
      <c r="G69" s="284"/>
      <c r="H69" s="284"/>
      <c r="I69" s="284"/>
      <c r="J69" s="284"/>
      <c r="K69" s="284"/>
      <c r="L69" s="284"/>
      <c r="M69" s="284"/>
      <c r="N69" s="284"/>
      <c r="O69" s="284"/>
      <c r="P69" s="284"/>
      <c r="Q69" s="284"/>
      <c r="R69" s="284"/>
      <c r="S69" s="284"/>
      <c r="T69" s="284"/>
      <c r="U69" s="284"/>
      <c r="V69" s="284"/>
      <c r="W69" s="284"/>
      <c r="X69" s="284"/>
      <c r="Y69" s="284"/>
      <c r="Z69" s="284"/>
      <c r="AA69" s="284"/>
      <c r="AD69" s="40"/>
    </row>
    <row r="70" spans="1:30" s="505" customForma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A70" s="284"/>
      <c r="AD70" s="40"/>
    </row>
    <row r="71" spans="1:30" s="505" customForma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c r="AA71" s="284"/>
      <c r="AD71" s="40"/>
    </row>
    <row r="72" spans="1:30" s="505" customForma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A72" s="284"/>
      <c r="AD72" s="40"/>
    </row>
    <row r="73" spans="1:30" s="505" customFormat="1">
      <c r="A73" s="284"/>
      <c r="B73" s="284"/>
      <c r="C73" s="284"/>
      <c r="D73" s="284"/>
      <c r="E73" s="284"/>
      <c r="F73" s="284"/>
      <c r="G73" s="284"/>
      <c r="H73" s="284"/>
      <c r="I73" s="284"/>
      <c r="J73" s="284"/>
      <c r="K73" s="284"/>
      <c r="L73" s="284"/>
      <c r="M73" s="284"/>
      <c r="N73" s="284"/>
      <c r="O73" s="284"/>
      <c r="P73" s="284"/>
      <c r="Q73" s="284"/>
      <c r="R73" s="284"/>
      <c r="S73" s="284"/>
      <c r="T73" s="284"/>
      <c r="U73" s="284"/>
      <c r="V73" s="284"/>
      <c r="W73" s="284"/>
      <c r="X73" s="284"/>
      <c r="Y73" s="284"/>
      <c r="Z73" s="284"/>
      <c r="AA73" s="284"/>
      <c r="AD73" s="40"/>
    </row>
    <row r="74" spans="1:30" ht="13.5" customHeight="1">
      <c r="A74" s="573"/>
      <c r="B74" s="96"/>
      <c r="C74" s="96"/>
      <c r="D74" s="96"/>
      <c r="E74" s="96"/>
      <c r="F74" s="96"/>
      <c r="G74" s="96"/>
      <c r="H74" s="572"/>
      <c r="I74" s="572"/>
      <c r="J74" s="572"/>
      <c r="K74" s="572"/>
      <c r="L74" s="572"/>
      <c r="M74" s="572"/>
      <c r="N74" s="572"/>
      <c r="O74" s="572"/>
      <c r="P74" s="572"/>
      <c r="Q74" s="572"/>
      <c r="R74" s="572"/>
      <c r="S74" s="572"/>
      <c r="T74" s="572"/>
      <c r="U74" s="572"/>
      <c r="V74" s="572"/>
      <c r="W74" s="572"/>
      <c r="X74" s="572"/>
      <c r="Y74" s="572"/>
      <c r="Z74" s="572"/>
      <c r="AA74" s="572"/>
    </row>
    <row r="75" spans="1:30">
      <c r="A75" s="573"/>
      <c r="B75" s="96"/>
      <c r="C75" s="96"/>
      <c r="D75" s="96"/>
      <c r="E75" s="96"/>
      <c r="F75" s="96"/>
      <c r="G75" s="96"/>
      <c r="H75" s="572"/>
      <c r="I75" s="572"/>
      <c r="J75" s="572"/>
      <c r="K75" s="572"/>
      <c r="L75" s="572"/>
      <c r="M75" s="572"/>
      <c r="N75" s="572"/>
      <c r="O75" s="572"/>
      <c r="P75" s="572"/>
      <c r="Q75" s="572"/>
      <c r="R75" s="572"/>
      <c r="S75" s="572"/>
      <c r="T75" s="572"/>
      <c r="U75" s="572"/>
      <c r="V75" s="572"/>
      <c r="W75" s="572"/>
      <c r="X75" s="572"/>
      <c r="Y75" s="572"/>
      <c r="Z75" s="572"/>
      <c r="AA75" s="572"/>
    </row>
    <row r="76" spans="1:30">
      <c r="A76" s="573"/>
      <c r="B76" s="284"/>
      <c r="C76" s="96"/>
      <c r="D76" s="96"/>
      <c r="E76" s="96"/>
      <c r="F76" s="96"/>
      <c r="G76" s="96"/>
      <c r="H76" s="572"/>
      <c r="I76" s="572"/>
      <c r="J76" s="572"/>
      <c r="K76" s="572"/>
      <c r="L76" s="572"/>
      <c r="M76" s="572"/>
      <c r="N76" s="572"/>
      <c r="O76" s="572"/>
      <c r="P76" s="572"/>
      <c r="Q76" s="572"/>
      <c r="R76" s="572"/>
      <c r="S76" s="572"/>
      <c r="T76" s="572"/>
      <c r="U76" s="572"/>
      <c r="V76" s="572"/>
      <c r="W76" s="572"/>
      <c r="X76" s="572"/>
      <c r="Y76" s="572"/>
      <c r="Z76" s="572"/>
      <c r="AA76" s="572"/>
    </row>
    <row r="77" spans="1:30">
      <c r="A77" s="573"/>
      <c r="B77" s="284"/>
      <c r="C77" s="96"/>
      <c r="D77" s="96"/>
      <c r="E77" s="96"/>
      <c r="F77" s="96"/>
      <c r="G77" s="96"/>
      <c r="H77" s="96"/>
      <c r="I77" s="96"/>
      <c r="J77" s="96"/>
      <c r="K77" s="96"/>
      <c r="L77" s="573"/>
      <c r="M77" s="96"/>
      <c r="N77" s="573"/>
      <c r="O77" s="96"/>
      <c r="P77" s="573"/>
      <c r="Q77" s="96"/>
      <c r="R77" s="96"/>
      <c r="S77" s="89"/>
      <c r="T77" s="89"/>
      <c r="U77" s="96"/>
      <c r="V77" s="96"/>
      <c r="W77" s="96"/>
      <c r="X77" s="96"/>
      <c r="Y77" s="96"/>
      <c r="Z77" s="96"/>
      <c r="AA77" s="96"/>
    </row>
    <row r="78" spans="1:30">
      <c r="A78" s="573"/>
      <c r="B78" s="96"/>
      <c r="C78" s="96"/>
      <c r="D78" s="96"/>
      <c r="E78" s="96"/>
      <c r="F78" s="96"/>
      <c r="G78" s="96"/>
      <c r="H78" s="96"/>
      <c r="I78" s="96"/>
      <c r="J78" s="96"/>
      <c r="K78" s="96"/>
      <c r="L78" s="573"/>
      <c r="M78" s="96"/>
      <c r="N78" s="573"/>
      <c r="O78" s="96"/>
      <c r="P78" s="573"/>
      <c r="Q78" s="96"/>
      <c r="R78" s="96"/>
      <c r="S78" s="89"/>
      <c r="T78" s="89"/>
      <c r="U78" s="96"/>
      <c r="V78" s="96"/>
      <c r="W78" s="96"/>
      <c r="X78" s="96"/>
      <c r="Y78" s="96"/>
      <c r="Z78" s="96"/>
      <c r="AA78" s="96"/>
    </row>
    <row r="79" spans="1:30" ht="13.5" customHeight="1">
      <c r="C79" s="96"/>
      <c r="D79" s="96"/>
      <c r="E79" s="96"/>
      <c r="F79" s="96"/>
      <c r="G79" s="96"/>
      <c r="H79" s="96"/>
      <c r="I79" s="96"/>
      <c r="J79" s="96"/>
      <c r="K79" s="96"/>
      <c r="L79" s="96"/>
      <c r="M79" s="96"/>
      <c r="N79" s="96"/>
      <c r="O79" s="96"/>
      <c r="P79" s="96"/>
      <c r="Q79" s="96"/>
      <c r="R79" s="96"/>
      <c r="S79" s="89"/>
      <c r="T79" s="89"/>
      <c r="U79" s="96"/>
      <c r="V79" s="96"/>
      <c r="W79" s="96"/>
      <c r="X79" s="96"/>
      <c r="Y79" s="96"/>
      <c r="Z79" s="96"/>
      <c r="AA79" s="96"/>
    </row>
    <row r="80" spans="1:30" ht="15" customHeight="1">
      <c r="A80" s="573"/>
      <c r="C80" s="96"/>
      <c r="D80" s="96"/>
      <c r="E80" s="574"/>
      <c r="F80" s="96"/>
      <c r="G80" s="96"/>
      <c r="H80" s="96"/>
      <c r="I80" s="574"/>
      <c r="J80" s="96"/>
      <c r="K80" s="96"/>
      <c r="L80" s="573"/>
      <c r="M80" s="96"/>
      <c r="N80" s="96"/>
      <c r="O80" s="96"/>
      <c r="P80" s="96"/>
      <c r="Q80" s="96"/>
      <c r="R80" s="574"/>
      <c r="S80" s="2227"/>
      <c r="T80" s="2227"/>
      <c r="U80" s="2227"/>
      <c r="V80" s="2227"/>
      <c r="W80" s="2227"/>
      <c r="X80" s="2227"/>
      <c r="Y80" s="2227"/>
      <c r="Z80" s="2227"/>
      <c r="AA80" s="574"/>
    </row>
    <row r="81" spans="1:27" ht="15" customHeight="1">
      <c r="A81" s="89"/>
      <c r="B81" s="89"/>
      <c r="C81" s="89"/>
      <c r="D81" s="89"/>
      <c r="E81" s="574"/>
      <c r="F81" s="2227"/>
      <c r="G81" s="2227"/>
      <c r="H81" s="2227"/>
      <c r="I81" s="574"/>
      <c r="J81" s="89"/>
      <c r="K81" s="96"/>
      <c r="L81" s="96"/>
      <c r="M81" s="96"/>
      <c r="N81" s="96"/>
      <c r="O81" s="96"/>
      <c r="P81" s="96"/>
      <c r="Q81" s="96"/>
      <c r="R81" s="574"/>
      <c r="S81" s="2227"/>
      <c r="T81" s="2227"/>
      <c r="U81" s="2227"/>
      <c r="V81" s="2227"/>
      <c r="W81" s="2227"/>
      <c r="X81" s="2227"/>
      <c r="Y81" s="2227"/>
      <c r="Z81" s="2227"/>
      <c r="AA81" s="575"/>
    </row>
    <row r="82" spans="1:27" ht="15" customHeight="1">
      <c r="A82" s="89"/>
      <c r="B82" s="89"/>
      <c r="C82" s="89"/>
      <c r="D82" s="89"/>
      <c r="E82" s="574"/>
      <c r="F82" s="2227"/>
      <c r="G82" s="2227"/>
      <c r="H82" s="2227"/>
      <c r="I82" s="574"/>
      <c r="J82" s="89"/>
      <c r="K82" s="96"/>
      <c r="L82" s="96"/>
      <c r="M82" s="96"/>
      <c r="N82" s="96"/>
      <c r="O82" s="96"/>
      <c r="P82" s="96"/>
      <c r="Q82" s="96"/>
      <c r="R82" s="574"/>
      <c r="S82" s="2227"/>
      <c r="T82" s="2227"/>
      <c r="U82" s="2227"/>
      <c r="V82" s="2227"/>
      <c r="W82" s="2227"/>
      <c r="X82" s="2227"/>
      <c r="Y82" s="2227"/>
      <c r="Z82" s="2227"/>
      <c r="AA82" s="575"/>
    </row>
    <row r="83" spans="1:27" ht="13.5" customHeight="1">
      <c r="A83" s="573"/>
      <c r="B83" s="96"/>
      <c r="C83" s="96"/>
      <c r="D83" s="96"/>
      <c r="E83" s="96"/>
      <c r="F83" s="96"/>
      <c r="G83" s="96"/>
      <c r="H83" s="96"/>
      <c r="I83" s="2239"/>
      <c r="J83" s="2239"/>
      <c r="K83" s="2239"/>
      <c r="L83" s="2239"/>
      <c r="M83" s="2239"/>
      <c r="N83" s="2239"/>
      <c r="O83" s="2239"/>
      <c r="P83" s="2239"/>
      <c r="Q83" s="2239"/>
      <c r="R83" s="2239"/>
      <c r="S83" s="2239"/>
      <c r="T83" s="2239"/>
      <c r="U83" s="2239"/>
      <c r="V83" s="2239"/>
      <c r="W83" s="2239"/>
      <c r="X83" s="2239"/>
      <c r="Y83" s="2239"/>
      <c r="Z83" s="2239"/>
      <c r="AA83" s="2239"/>
    </row>
    <row r="84" spans="1:27" ht="15.75" customHeight="1">
      <c r="A84" s="89"/>
      <c r="B84" s="89"/>
      <c r="C84" s="89"/>
      <c r="D84" s="89"/>
      <c r="E84" s="89"/>
      <c r="F84" s="89"/>
      <c r="G84" s="89"/>
      <c r="H84" s="89"/>
      <c r="I84" s="2239"/>
      <c r="J84" s="2239"/>
      <c r="K84" s="2239"/>
      <c r="L84" s="2239"/>
      <c r="M84" s="2239"/>
      <c r="N84" s="2239"/>
      <c r="O84" s="2239"/>
      <c r="P84" s="2239"/>
      <c r="Q84" s="2239"/>
      <c r="R84" s="2239"/>
      <c r="S84" s="2239"/>
      <c r="T84" s="2239"/>
      <c r="U84" s="2239"/>
      <c r="V84" s="2239"/>
      <c r="W84" s="2239"/>
      <c r="X84" s="2239"/>
      <c r="Y84" s="2239"/>
      <c r="Z84" s="2239"/>
      <c r="AA84" s="2239"/>
    </row>
    <row r="85" spans="1:27" ht="15.75" customHeight="1">
      <c r="A85" s="573"/>
      <c r="B85" s="96"/>
      <c r="C85" s="96"/>
      <c r="D85" s="96"/>
      <c r="E85" s="96"/>
      <c r="F85" s="96"/>
      <c r="G85" s="96"/>
      <c r="H85" s="96"/>
      <c r="I85" s="2239"/>
      <c r="J85" s="2235"/>
      <c r="K85" s="2235"/>
      <c r="L85" s="2235"/>
      <c r="M85" s="2235"/>
      <c r="N85" s="2235"/>
      <c r="O85" s="2235"/>
      <c r="P85" s="2235"/>
      <c r="Q85" s="2235"/>
      <c r="R85" s="2235"/>
      <c r="S85" s="2235"/>
      <c r="T85" s="2235"/>
      <c r="U85" s="2235"/>
      <c r="V85" s="2235"/>
      <c r="W85" s="2235"/>
      <c r="X85" s="2235"/>
      <c r="Y85" s="2235"/>
      <c r="Z85" s="2235"/>
      <c r="AA85" s="2235"/>
    </row>
    <row r="86" spans="1:27" ht="15.75" customHeight="1">
      <c r="A86" s="89"/>
      <c r="B86" s="89"/>
      <c r="C86" s="89"/>
      <c r="D86" s="89"/>
      <c r="E86" s="89"/>
      <c r="F86" s="89"/>
      <c r="G86" s="89"/>
      <c r="H86" s="89"/>
      <c r="I86" s="2235"/>
      <c r="J86" s="2235"/>
      <c r="K86" s="2235"/>
      <c r="L86" s="2235"/>
      <c r="M86" s="2235"/>
      <c r="N86" s="2235"/>
      <c r="O86" s="2235"/>
      <c r="P86" s="2235"/>
      <c r="Q86" s="2235"/>
      <c r="R86" s="2235"/>
      <c r="S86" s="2235"/>
      <c r="T86" s="2235"/>
      <c r="U86" s="2235"/>
      <c r="V86" s="2235"/>
      <c r="W86" s="2235"/>
      <c r="X86" s="2235"/>
      <c r="Y86" s="2235"/>
      <c r="Z86" s="2235"/>
      <c r="AA86" s="2235"/>
    </row>
    <row r="87" spans="1:27" ht="18" customHeight="1">
      <c r="A87" s="2225"/>
      <c r="B87" s="2225"/>
      <c r="C87" s="2225"/>
      <c r="D87" s="2225"/>
      <c r="E87" s="2225"/>
      <c r="F87" s="2225"/>
      <c r="G87" s="2225"/>
      <c r="H87" s="2225"/>
      <c r="I87" s="2225"/>
      <c r="J87" s="2225"/>
      <c r="K87" s="2225"/>
      <c r="L87" s="2225"/>
      <c r="M87" s="2225"/>
      <c r="N87" s="2225"/>
      <c r="O87" s="2225"/>
      <c r="P87" s="2225"/>
      <c r="Q87" s="2225"/>
      <c r="R87" s="2225"/>
      <c r="S87" s="2225"/>
      <c r="T87" s="2225"/>
      <c r="U87" s="2225"/>
      <c r="V87" s="2225"/>
      <c r="W87" s="2225"/>
      <c r="X87" s="2225"/>
      <c r="Y87" s="2225"/>
      <c r="Z87" s="2225"/>
      <c r="AA87" s="2225"/>
    </row>
    <row r="88" spans="1:27" ht="15.75" customHeight="1">
      <c r="A88" s="96"/>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row>
    <row r="89" spans="1:27" ht="15.75" customHeight="1">
      <c r="A89" s="573"/>
      <c r="B89" s="96"/>
      <c r="C89" s="96"/>
      <c r="D89" s="96"/>
      <c r="E89" s="96"/>
      <c r="F89" s="2227"/>
      <c r="G89" s="2227"/>
      <c r="H89" s="2227"/>
      <c r="I89" s="2227"/>
      <c r="K89" s="96"/>
      <c r="L89" s="96"/>
      <c r="M89" s="96"/>
      <c r="N89" s="96"/>
      <c r="O89" s="96"/>
      <c r="P89" s="96"/>
      <c r="Q89" s="96"/>
      <c r="R89" s="96"/>
      <c r="S89" s="96"/>
      <c r="T89" s="96"/>
      <c r="U89" s="96"/>
      <c r="V89" s="96"/>
      <c r="W89" s="96"/>
      <c r="X89" s="96"/>
      <c r="Y89" s="96"/>
      <c r="Z89" s="96"/>
      <c r="AA89" s="96"/>
    </row>
    <row r="90" spans="1:27" ht="15.75" customHeight="1">
      <c r="A90" s="573"/>
      <c r="B90" s="96"/>
      <c r="C90" s="96"/>
      <c r="D90" s="96"/>
      <c r="E90" s="96"/>
      <c r="F90" s="96"/>
      <c r="G90" s="2227"/>
      <c r="H90" s="2227"/>
      <c r="I90" s="96"/>
      <c r="J90" s="2240"/>
      <c r="K90" s="2240"/>
      <c r="L90" s="2240"/>
      <c r="M90" s="2240"/>
      <c r="N90" s="2240"/>
      <c r="O90" s="2240"/>
      <c r="P90" s="2240"/>
      <c r="Q90" s="2240"/>
      <c r="R90" s="2240"/>
      <c r="S90" s="2240"/>
      <c r="T90" s="2240"/>
      <c r="U90" s="2240"/>
      <c r="V90" s="2240"/>
      <c r="W90" s="2240"/>
      <c r="X90" s="2240"/>
      <c r="Y90" s="2240"/>
      <c r="Z90" s="2240"/>
      <c r="AA90" s="2240"/>
    </row>
    <row r="91" spans="1:27" ht="15.75" customHeight="1">
      <c r="A91" s="96"/>
      <c r="B91" s="96"/>
      <c r="C91" s="96"/>
      <c r="D91" s="96"/>
      <c r="E91" s="96"/>
      <c r="F91" s="96"/>
      <c r="G91" s="2227"/>
      <c r="H91" s="2227"/>
      <c r="I91" s="96"/>
      <c r="J91" s="2240"/>
      <c r="K91" s="2240"/>
      <c r="L91" s="2240"/>
      <c r="M91" s="2240"/>
      <c r="N91" s="2240"/>
      <c r="O91" s="2240"/>
      <c r="P91" s="2240"/>
      <c r="Q91" s="2240"/>
      <c r="R91" s="2240"/>
      <c r="S91" s="2240"/>
      <c r="T91" s="2240"/>
      <c r="U91" s="2240"/>
      <c r="V91" s="2240"/>
      <c r="W91" s="2240"/>
      <c r="X91" s="2240"/>
      <c r="Y91" s="2240"/>
      <c r="Z91" s="2240"/>
      <c r="AA91" s="2240"/>
    </row>
    <row r="92" spans="1:27" ht="15.75" customHeight="1">
      <c r="A92" s="96"/>
      <c r="B92" s="96"/>
      <c r="C92" s="96"/>
      <c r="D92" s="96"/>
      <c r="E92" s="96"/>
      <c r="F92" s="96"/>
      <c r="G92" s="2227"/>
      <c r="H92" s="2227"/>
      <c r="I92" s="96"/>
      <c r="J92" s="2240"/>
      <c r="K92" s="2240"/>
      <c r="L92" s="2240"/>
      <c r="M92" s="2240"/>
      <c r="N92" s="2240"/>
      <c r="O92" s="2240"/>
      <c r="P92" s="2240"/>
      <c r="Q92" s="2240"/>
      <c r="R92" s="2240"/>
      <c r="S92" s="2240"/>
      <c r="T92" s="2240"/>
      <c r="U92" s="2240"/>
      <c r="V92" s="2240"/>
      <c r="W92" s="2240"/>
      <c r="X92" s="2240"/>
      <c r="Y92" s="2240"/>
      <c r="Z92" s="2240"/>
      <c r="AA92" s="2240"/>
    </row>
    <row r="93" spans="1:27" ht="15.75" customHeight="1">
      <c r="A93" s="96"/>
      <c r="B93" s="96"/>
      <c r="C93" s="96"/>
      <c r="D93" s="96"/>
      <c r="E93" s="96"/>
      <c r="F93" s="96"/>
      <c r="G93" s="96"/>
      <c r="H93" s="96"/>
      <c r="I93" s="96"/>
      <c r="J93" s="96"/>
      <c r="K93" s="96"/>
      <c r="L93" s="96"/>
      <c r="M93" s="96"/>
      <c r="N93" s="96"/>
      <c r="O93" s="96"/>
      <c r="P93" s="96"/>
      <c r="Q93" s="96"/>
      <c r="R93" s="96"/>
      <c r="S93" s="96"/>
      <c r="T93" s="96"/>
      <c r="U93" s="96"/>
      <c r="V93" s="96"/>
      <c r="W93" s="96"/>
      <c r="X93" s="96"/>
      <c r="Y93" s="96"/>
      <c r="Z93" s="96"/>
      <c r="AA93" s="96"/>
    </row>
    <row r="94" spans="1:27" ht="15.75" customHeight="1">
      <c r="A94" s="573"/>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row>
    <row r="95" spans="1:27">
      <c r="A95" s="573"/>
      <c r="B95" s="573"/>
      <c r="C95" s="96"/>
      <c r="D95" s="96"/>
      <c r="E95" s="573"/>
      <c r="F95" s="96"/>
      <c r="G95" s="96"/>
      <c r="H95" s="573"/>
      <c r="I95" s="96"/>
      <c r="J95" s="96"/>
      <c r="K95" s="573"/>
      <c r="L95" s="96"/>
      <c r="M95" s="96"/>
      <c r="N95" s="573"/>
      <c r="O95" s="96"/>
      <c r="P95" s="96"/>
      <c r="Q95" s="96"/>
      <c r="R95" s="573"/>
      <c r="S95" s="96"/>
      <c r="T95" s="96"/>
      <c r="U95" s="96"/>
      <c r="V95" s="96"/>
      <c r="W95" s="573"/>
      <c r="X95" s="576"/>
      <c r="Y95" s="96"/>
      <c r="Z95" s="96"/>
      <c r="AA95" s="89"/>
    </row>
    <row r="96" spans="1:27" ht="15.75" customHeight="1">
      <c r="A96" s="573"/>
      <c r="B96" s="96"/>
      <c r="C96" s="96"/>
      <c r="D96" s="96"/>
      <c r="E96" s="96"/>
      <c r="F96" s="96"/>
      <c r="G96" s="96"/>
      <c r="H96" s="96"/>
      <c r="I96" s="96"/>
      <c r="J96" s="96"/>
      <c r="K96" s="96"/>
      <c r="L96" s="96"/>
      <c r="M96" s="96"/>
      <c r="N96" s="96"/>
      <c r="O96" s="96"/>
      <c r="P96" s="96"/>
      <c r="Q96" s="96"/>
      <c r="R96" s="96"/>
      <c r="S96" s="96"/>
      <c r="T96" s="96"/>
      <c r="U96" s="96"/>
      <c r="V96" s="96"/>
      <c r="W96" s="96"/>
      <c r="X96" s="96"/>
      <c r="Y96" s="96"/>
      <c r="Z96" s="96"/>
      <c r="AA96" s="96"/>
    </row>
    <row r="97" spans="1:27" ht="15.75" customHeight="1">
      <c r="A97" s="573"/>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row>
    <row r="98" spans="1:27" ht="15.75" customHeight="1">
      <c r="A98" s="573"/>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row>
    <row r="99" spans="1:27" ht="15.75" customHeight="1">
      <c r="A99" s="96"/>
      <c r="B99" s="96"/>
      <c r="C99" s="96"/>
      <c r="D99" s="96"/>
      <c r="E99" s="96"/>
      <c r="F99" s="96"/>
      <c r="G99" s="96"/>
      <c r="H99" s="96"/>
      <c r="I99" s="96"/>
      <c r="J99" s="96"/>
      <c r="K99" s="2227"/>
      <c r="L99" s="2227"/>
      <c r="M99" s="2227"/>
      <c r="N99" s="96"/>
      <c r="O99" s="96"/>
      <c r="P99" s="96"/>
      <c r="Q99" s="96"/>
      <c r="R99" s="96"/>
      <c r="S99" s="96"/>
      <c r="T99" s="96"/>
      <c r="U99" s="96"/>
      <c r="V99" s="96"/>
      <c r="W99" s="96"/>
      <c r="X99" s="96"/>
      <c r="Y99" s="96"/>
      <c r="Z99" s="96"/>
      <c r="AA99" s="96"/>
    </row>
    <row r="100" spans="1:27" ht="15.75" customHeight="1">
      <c r="A100" s="96"/>
      <c r="B100" s="96"/>
      <c r="C100" s="96"/>
      <c r="D100" s="96"/>
      <c r="E100" s="96"/>
      <c r="F100" s="96"/>
      <c r="G100" s="96"/>
      <c r="H100" s="96"/>
      <c r="I100" s="96"/>
      <c r="J100" s="96"/>
      <c r="K100" s="2227"/>
      <c r="L100" s="2227"/>
      <c r="M100" s="2227"/>
      <c r="N100" s="96"/>
      <c r="O100" s="96"/>
      <c r="P100" s="96"/>
      <c r="Q100" s="96"/>
      <c r="R100" s="96"/>
      <c r="S100" s="96"/>
      <c r="T100" s="96"/>
      <c r="U100" s="96"/>
      <c r="V100" s="96"/>
      <c r="W100" s="96"/>
      <c r="X100" s="96"/>
      <c r="Y100" s="96"/>
      <c r="Z100" s="96"/>
      <c r="AA100" s="96"/>
    </row>
    <row r="101" spans="1:27" ht="15.75" customHeight="1">
      <c r="A101" s="96"/>
      <c r="B101" s="96"/>
      <c r="C101" s="96"/>
      <c r="D101" s="96"/>
      <c r="E101" s="96"/>
      <c r="F101" s="96"/>
      <c r="G101" s="96"/>
      <c r="H101" s="96"/>
      <c r="I101" s="96"/>
      <c r="J101" s="96"/>
      <c r="K101" s="2227"/>
      <c r="L101" s="2227"/>
      <c r="M101" s="2227"/>
      <c r="N101" s="96"/>
      <c r="O101" s="96"/>
      <c r="P101" s="96"/>
      <c r="Q101" s="96"/>
      <c r="R101" s="96"/>
      <c r="S101" s="96"/>
      <c r="T101" s="96"/>
      <c r="U101" s="96"/>
      <c r="V101" s="96"/>
      <c r="W101" s="96"/>
      <c r="X101" s="96"/>
      <c r="Y101" s="96"/>
      <c r="Z101" s="96"/>
      <c r="AA101" s="96"/>
    </row>
    <row r="102" spans="1:27" ht="15.75" customHeight="1">
      <c r="A102" s="96"/>
      <c r="B102" s="96"/>
      <c r="C102" s="96"/>
      <c r="D102" s="96"/>
      <c r="E102" s="96"/>
      <c r="F102" s="96"/>
      <c r="G102" s="96"/>
      <c r="H102" s="96"/>
      <c r="I102" s="96"/>
      <c r="J102" s="96"/>
      <c r="K102" s="2227"/>
      <c r="L102" s="2227"/>
      <c r="M102" s="2227"/>
      <c r="N102" s="96"/>
      <c r="O102" s="96"/>
      <c r="P102" s="96"/>
      <c r="Q102" s="96"/>
      <c r="R102" s="96"/>
      <c r="S102" s="96"/>
      <c r="T102" s="96"/>
      <c r="U102" s="96"/>
      <c r="V102" s="96"/>
      <c r="W102" s="96"/>
      <c r="X102" s="96"/>
      <c r="Y102" s="96"/>
      <c r="Z102" s="96"/>
      <c r="AA102" s="96"/>
    </row>
    <row r="103" spans="1:27" ht="15.75" customHeight="1">
      <c r="A103" s="573"/>
      <c r="B103" s="96"/>
      <c r="C103" s="96"/>
      <c r="D103" s="96"/>
      <c r="E103" s="96"/>
      <c r="F103" s="96"/>
      <c r="G103" s="96"/>
      <c r="H103" s="96"/>
      <c r="I103" s="96"/>
      <c r="J103" s="96"/>
      <c r="K103" s="96"/>
      <c r="L103" s="96"/>
      <c r="M103" s="96"/>
      <c r="N103" s="96"/>
      <c r="O103" s="96"/>
      <c r="P103" s="96"/>
      <c r="Q103" s="96"/>
      <c r="R103" s="96"/>
      <c r="S103" s="96"/>
      <c r="T103" s="96"/>
      <c r="U103" s="96"/>
      <c r="V103" s="96"/>
      <c r="W103" s="96"/>
      <c r="X103" s="96"/>
      <c r="Y103" s="96"/>
      <c r="Z103" s="96"/>
      <c r="AA103" s="96"/>
    </row>
    <row r="104" spans="1:27" ht="15.75" customHeight="1">
      <c r="A104" s="96"/>
      <c r="B104" s="96"/>
      <c r="C104" s="96"/>
      <c r="D104" s="96"/>
      <c r="E104" s="96"/>
      <c r="F104" s="96"/>
      <c r="G104" s="96"/>
      <c r="H104" s="96"/>
      <c r="I104" s="96"/>
      <c r="J104" s="96"/>
      <c r="K104" s="2233"/>
      <c r="L104" s="2233"/>
      <c r="M104" s="2233"/>
      <c r="N104" s="2233"/>
      <c r="O104" s="96"/>
      <c r="P104" s="96"/>
      <c r="Q104" s="96"/>
      <c r="R104" s="96"/>
      <c r="S104" s="96"/>
      <c r="T104" s="96"/>
      <c r="U104" s="96"/>
      <c r="V104" s="96"/>
      <c r="W104" s="96"/>
      <c r="X104" s="96"/>
      <c r="Y104" s="96"/>
      <c r="Z104" s="96"/>
      <c r="AA104" s="96"/>
    </row>
    <row r="105" spans="1:27" ht="15.75" customHeight="1">
      <c r="A105" s="96"/>
      <c r="B105" s="96"/>
      <c r="C105" s="96"/>
      <c r="D105" s="96"/>
      <c r="E105" s="96"/>
      <c r="F105" s="96"/>
      <c r="G105" s="96"/>
      <c r="H105" s="96"/>
      <c r="I105" s="96"/>
      <c r="J105" s="96"/>
      <c r="K105" s="2233"/>
      <c r="L105" s="2233"/>
      <c r="M105" s="2233"/>
      <c r="N105" s="2233"/>
      <c r="O105" s="96"/>
      <c r="P105" s="96"/>
      <c r="Q105" s="96"/>
      <c r="R105" s="96"/>
      <c r="S105" s="96"/>
      <c r="T105" s="96"/>
      <c r="U105" s="96"/>
      <c r="V105" s="96"/>
      <c r="W105" s="96"/>
      <c r="X105" s="96"/>
      <c r="Y105" s="96"/>
      <c r="Z105" s="96"/>
      <c r="AA105" s="96"/>
    </row>
    <row r="106" spans="1:27" ht="15.75" customHeight="1">
      <c r="A106" s="573"/>
      <c r="B106" s="96"/>
      <c r="C106" s="96"/>
      <c r="D106" s="96"/>
      <c r="E106" s="96"/>
      <c r="F106" s="96"/>
      <c r="G106" s="96"/>
      <c r="H106" s="96"/>
      <c r="I106" s="96"/>
      <c r="J106" s="96"/>
      <c r="K106" s="96"/>
      <c r="L106" s="96"/>
      <c r="M106" s="96"/>
      <c r="N106" s="96"/>
      <c r="O106" s="96"/>
      <c r="P106" s="96"/>
      <c r="Q106" s="96"/>
      <c r="R106" s="96"/>
      <c r="S106" s="96"/>
      <c r="T106" s="96"/>
      <c r="U106" s="96"/>
      <c r="V106" s="96"/>
      <c r="W106" s="96"/>
      <c r="X106" s="96"/>
      <c r="Y106" s="96"/>
      <c r="Z106" s="96"/>
      <c r="AA106" s="96"/>
    </row>
    <row r="107" spans="1:27" ht="15.75" customHeight="1">
      <c r="A107" s="573"/>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row>
    <row r="108" spans="1:27" ht="15.75" customHeight="1">
      <c r="A108" s="96"/>
      <c r="B108" s="96"/>
      <c r="C108" s="96"/>
      <c r="D108" s="96"/>
      <c r="E108" s="96"/>
      <c r="F108" s="96"/>
      <c r="G108" s="96"/>
      <c r="H108" s="96"/>
      <c r="I108" s="96"/>
      <c r="J108" s="96"/>
      <c r="K108" s="96"/>
      <c r="L108" s="96"/>
      <c r="M108" s="96"/>
      <c r="N108" s="96"/>
      <c r="O108" s="96"/>
      <c r="P108" s="96"/>
      <c r="Q108" s="96"/>
      <c r="R108" s="96"/>
      <c r="S108" s="96"/>
      <c r="T108" s="96"/>
      <c r="U108" s="573"/>
      <c r="V108" s="96"/>
      <c r="W108" s="96"/>
      <c r="X108" s="573"/>
      <c r="Y108" s="96"/>
      <c r="Z108" s="96"/>
      <c r="AA108" s="96"/>
    </row>
    <row r="109" spans="1:27" ht="15.75" customHeight="1">
      <c r="A109" s="96"/>
      <c r="B109" s="96"/>
      <c r="C109" s="96"/>
      <c r="D109" s="96"/>
      <c r="E109" s="96"/>
      <c r="F109" s="96"/>
      <c r="G109" s="96"/>
      <c r="H109" s="96"/>
      <c r="I109" s="96"/>
      <c r="J109" s="96"/>
      <c r="K109" s="96"/>
      <c r="L109" s="96"/>
      <c r="M109" s="96"/>
      <c r="N109" s="96"/>
      <c r="O109" s="96"/>
      <c r="P109" s="96"/>
      <c r="Q109" s="96"/>
      <c r="R109" s="96"/>
      <c r="S109" s="96"/>
      <c r="T109" s="96"/>
      <c r="U109" s="96"/>
      <c r="V109" s="96"/>
      <c r="W109" s="96"/>
      <c r="X109" s="96"/>
      <c r="Y109" s="96"/>
      <c r="Z109" s="96"/>
      <c r="AA109" s="96"/>
    </row>
    <row r="110" spans="1:27" ht="15.75" customHeight="1">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row>
    <row r="111" spans="1:27" ht="15.75" customHeight="1">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row>
    <row r="112" spans="1:27" ht="15.75" customHeight="1">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row>
    <row r="113" spans="1:27" ht="15.75" customHeight="1">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row>
    <row r="114" spans="1:27" ht="15.75"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row>
    <row r="115" spans="1:27" ht="15.75" customHeight="1">
      <c r="A115" s="573"/>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row>
    <row r="116" spans="1:27" ht="15.75" customHeight="1">
      <c r="A116" s="96"/>
      <c r="B116" s="96"/>
      <c r="C116" s="96"/>
      <c r="D116" s="96"/>
      <c r="E116" s="96"/>
      <c r="F116" s="96"/>
      <c r="G116" s="96"/>
      <c r="H116" s="96"/>
      <c r="I116" s="574"/>
      <c r="J116" s="2227"/>
      <c r="K116" s="2227"/>
      <c r="L116" s="2227"/>
      <c r="M116" s="2227"/>
      <c r="N116" s="574"/>
      <c r="O116" s="574"/>
      <c r="P116" s="2227"/>
      <c r="Q116" s="2227"/>
      <c r="R116" s="2227"/>
      <c r="S116" s="2227"/>
      <c r="T116" s="574"/>
      <c r="U116" s="574"/>
      <c r="V116" s="2227"/>
      <c r="W116" s="2227"/>
      <c r="X116" s="2227"/>
      <c r="Y116" s="2227"/>
      <c r="Z116" s="576"/>
      <c r="AA116" s="96"/>
    </row>
    <row r="117" spans="1:27" ht="15.75" customHeight="1">
      <c r="A117" s="96"/>
      <c r="B117" s="96"/>
      <c r="C117" s="96"/>
      <c r="D117" s="574"/>
      <c r="E117" s="2227"/>
      <c r="F117" s="2227"/>
      <c r="G117" s="574"/>
      <c r="H117" s="96"/>
      <c r="I117" s="574"/>
      <c r="J117" s="2228"/>
      <c r="K117" s="2228"/>
      <c r="L117" s="2228"/>
      <c r="M117" s="2228"/>
      <c r="N117" s="574"/>
      <c r="O117" s="574"/>
      <c r="P117" s="2228"/>
      <c r="Q117" s="2228"/>
      <c r="R117" s="2228"/>
      <c r="S117" s="2228"/>
      <c r="T117" s="574"/>
      <c r="U117" s="574"/>
      <c r="V117" s="2229"/>
      <c r="W117" s="2229"/>
      <c r="X117" s="2229"/>
      <c r="Y117" s="2229"/>
      <c r="Z117" s="96"/>
      <c r="AA117" s="96"/>
    </row>
    <row r="118" spans="1:27" ht="15.75" customHeight="1">
      <c r="A118" s="96"/>
      <c r="B118" s="96"/>
      <c r="C118" s="96"/>
      <c r="D118" s="574"/>
      <c r="E118" s="2227"/>
      <c r="F118" s="2227"/>
      <c r="G118" s="574"/>
      <c r="H118" s="96"/>
      <c r="I118" s="574"/>
      <c r="J118" s="2228"/>
      <c r="K118" s="2228"/>
      <c r="L118" s="2228"/>
      <c r="M118" s="2228"/>
      <c r="N118" s="574"/>
      <c r="O118" s="574"/>
      <c r="P118" s="2228"/>
      <c r="Q118" s="2228"/>
      <c r="R118" s="2228"/>
      <c r="S118" s="2228"/>
      <c r="T118" s="574"/>
      <c r="U118" s="574"/>
      <c r="V118" s="2229"/>
      <c r="W118" s="2229"/>
      <c r="X118" s="2229"/>
      <c r="Y118" s="2229"/>
      <c r="Z118" s="96"/>
      <c r="AA118" s="96"/>
    </row>
    <row r="119" spans="1:27" ht="15.75" customHeight="1">
      <c r="A119" s="96"/>
      <c r="B119" s="96"/>
      <c r="C119" s="96"/>
      <c r="D119" s="574"/>
      <c r="E119" s="2227"/>
      <c r="F119" s="2227"/>
      <c r="G119" s="574"/>
      <c r="H119" s="96"/>
      <c r="I119" s="574"/>
      <c r="J119" s="2228"/>
      <c r="K119" s="2228"/>
      <c r="L119" s="2228"/>
      <c r="M119" s="2228"/>
      <c r="N119" s="574"/>
      <c r="O119" s="574"/>
      <c r="P119" s="2228"/>
      <c r="Q119" s="2228"/>
      <c r="R119" s="2228"/>
      <c r="S119" s="2228"/>
      <c r="T119" s="574"/>
      <c r="U119" s="574"/>
      <c r="V119" s="2229"/>
      <c r="W119" s="2229"/>
      <c r="X119" s="2229"/>
      <c r="Y119" s="2229"/>
      <c r="Z119" s="96"/>
      <c r="AA119" s="96"/>
    </row>
    <row r="120" spans="1:27" ht="15.75" customHeight="1">
      <c r="A120" s="96"/>
      <c r="B120" s="96"/>
      <c r="C120" s="96"/>
      <c r="D120" s="574"/>
      <c r="E120" s="2227"/>
      <c r="F120" s="2227"/>
      <c r="G120" s="574"/>
      <c r="H120" s="96"/>
      <c r="I120" s="574"/>
      <c r="J120" s="2228"/>
      <c r="K120" s="2228"/>
      <c r="L120" s="2228"/>
      <c r="M120" s="2228"/>
      <c r="N120" s="574"/>
      <c r="O120" s="574"/>
      <c r="P120" s="2228"/>
      <c r="Q120" s="2228"/>
      <c r="R120" s="2228"/>
      <c r="S120" s="2228"/>
      <c r="T120" s="574"/>
      <c r="U120" s="574"/>
      <c r="V120" s="2229"/>
      <c r="W120" s="2229"/>
      <c r="X120" s="2229"/>
      <c r="Y120" s="2229"/>
      <c r="Z120" s="96"/>
      <c r="AA120" s="96"/>
    </row>
    <row r="121" spans="1:27" ht="15.75" customHeight="1">
      <c r="A121" s="96"/>
      <c r="B121" s="96"/>
      <c r="C121" s="96"/>
      <c r="D121" s="574"/>
      <c r="E121" s="96"/>
      <c r="F121" s="96"/>
      <c r="G121" s="574"/>
      <c r="H121" s="96"/>
      <c r="I121" s="574"/>
      <c r="J121" s="96"/>
      <c r="K121" s="96"/>
      <c r="L121" s="96"/>
      <c r="M121" s="96"/>
      <c r="N121" s="574"/>
      <c r="O121" s="574"/>
      <c r="P121" s="574"/>
      <c r="Q121" s="96"/>
      <c r="R121" s="96"/>
      <c r="S121" s="574"/>
      <c r="T121" s="574"/>
      <c r="U121" s="574"/>
      <c r="V121" s="96"/>
      <c r="W121" s="96"/>
      <c r="X121" s="96"/>
      <c r="Y121" s="96"/>
      <c r="Z121" s="96"/>
      <c r="AA121" s="96"/>
    </row>
    <row r="122" spans="1:27" ht="15.75" customHeight="1">
      <c r="A122" s="96"/>
      <c r="B122" s="96"/>
      <c r="C122" s="96"/>
      <c r="D122" s="574"/>
      <c r="E122" s="96"/>
      <c r="F122" s="96"/>
      <c r="G122" s="574"/>
      <c r="H122" s="96"/>
      <c r="I122" s="574"/>
      <c r="J122" s="96"/>
      <c r="K122" s="96"/>
      <c r="L122" s="96"/>
      <c r="M122" s="96"/>
      <c r="N122" s="574"/>
      <c r="O122" s="574"/>
      <c r="P122" s="574"/>
      <c r="Q122" s="96"/>
      <c r="R122" s="96"/>
      <c r="S122" s="574"/>
      <c r="T122" s="574"/>
      <c r="U122" s="574"/>
      <c r="V122" s="96"/>
      <c r="W122" s="96"/>
      <c r="X122" s="96"/>
      <c r="Y122" s="96"/>
      <c r="Z122" s="96"/>
      <c r="AA122" s="96"/>
    </row>
    <row r="123" spans="1:27" ht="15.75" customHeight="1">
      <c r="A123" s="96"/>
      <c r="B123" s="96"/>
      <c r="C123" s="96"/>
      <c r="D123" s="574"/>
      <c r="E123" s="96"/>
      <c r="F123" s="96"/>
      <c r="G123" s="574"/>
      <c r="H123" s="96"/>
      <c r="I123" s="574"/>
      <c r="J123" s="96"/>
      <c r="K123" s="96"/>
      <c r="L123" s="96"/>
      <c r="M123" s="96"/>
      <c r="N123" s="574"/>
      <c r="O123" s="574"/>
      <c r="P123" s="574"/>
      <c r="Q123" s="96"/>
      <c r="R123" s="96"/>
      <c r="S123" s="574"/>
      <c r="T123" s="574"/>
      <c r="U123" s="574"/>
      <c r="V123" s="96"/>
      <c r="W123" s="96"/>
      <c r="X123" s="96"/>
      <c r="Y123" s="96"/>
      <c r="Z123" s="96"/>
      <c r="AA123" s="96"/>
    </row>
    <row r="124" spans="1:27" ht="15.75" customHeight="1">
      <c r="A124" s="96"/>
      <c r="B124" s="96"/>
      <c r="C124" s="96"/>
      <c r="D124" s="574"/>
      <c r="E124" s="96"/>
      <c r="F124" s="96"/>
      <c r="G124" s="574"/>
      <c r="H124" s="96"/>
      <c r="I124" s="574"/>
      <c r="J124" s="96"/>
      <c r="K124" s="96"/>
      <c r="L124" s="96"/>
      <c r="M124" s="96"/>
      <c r="N124" s="574"/>
      <c r="O124" s="574"/>
      <c r="P124" s="574"/>
      <c r="Q124" s="96"/>
      <c r="R124" s="96"/>
      <c r="S124" s="574"/>
      <c r="T124" s="574"/>
      <c r="U124" s="574"/>
      <c r="V124" s="96"/>
      <c r="W124" s="96"/>
      <c r="X124" s="96"/>
      <c r="Y124" s="96"/>
      <c r="Z124" s="96"/>
      <c r="AA124" s="96"/>
    </row>
    <row r="125" spans="1:27" ht="15.75" customHeight="1">
      <c r="A125" s="96"/>
      <c r="B125" s="96"/>
      <c r="C125" s="96"/>
      <c r="D125" s="96"/>
      <c r="E125" s="96"/>
      <c r="F125" s="96"/>
      <c r="G125" s="96"/>
      <c r="H125" s="96"/>
      <c r="I125" s="574"/>
      <c r="J125" s="2228"/>
      <c r="K125" s="2228"/>
      <c r="L125" s="2228"/>
      <c r="M125" s="2228"/>
      <c r="N125" s="574"/>
      <c r="O125" s="574"/>
      <c r="P125" s="2228"/>
      <c r="Q125" s="2228"/>
      <c r="R125" s="2228"/>
      <c r="S125" s="2228"/>
      <c r="T125" s="574"/>
      <c r="U125" s="574"/>
      <c r="V125" s="2228"/>
      <c r="W125" s="2228"/>
      <c r="X125" s="2228"/>
      <c r="Y125" s="2228"/>
      <c r="Z125" s="96"/>
      <c r="AA125" s="96"/>
    </row>
    <row r="126" spans="1:27" ht="15.75" customHeight="1">
      <c r="A126" s="573"/>
      <c r="B126" s="96"/>
      <c r="C126" s="96"/>
      <c r="D126" s="96"/>
      <c r="E126" s="96"/>
      <c r="F126" s="96"/>
      <c r="G126" s="96"/>
      <c r="H126" s="96"/>
      <c r="I126" s="96"/>
      <c r="J126" s="96"/>
      <c r="K126" s="96"/>
      <c r="L126" s="96"/>
      <c r="M126" s="96"/>
      <c r="N126" s="96"/>
      <c r="O126" s="96"/>
      <c r="P126" s="96"/>
      <c r="Q126" s="96"/>
      <c r="R126" s="96"/>
      <c r="S126" s="96"/>
      <c r="T126" s="96"/>
      <c r="U126" s="96"/>
      <c r="V126" s="96"/>
      <c r="W126" s="96"/>
      <c r="X126" s="96"/>
      <c r="Y126" s="96"/>
      <c r="Z126" s="96"/>
      <c r="AA126" s="96"/>
    </row>
    <row r="127" spans="1:27" ht="15.75" customHeight="1">
      <c r="A127" s="573"/>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row>
    <row r="128" spans="1:27" ht="15.75" customHeight="1">
      <c r="A128" s="573"/>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row>
    <row r="129" spans="1:28" ht="15.75" customHeight="1">
      <c r="A129" s="573"/>
      <c r="B129" s="96"/>
      <c r="C129" s="96"/>
      <c r="D129" s="96"/>
      <c r="E129" s="96"/>
      <c r="F129" s="96"/>
      <c r="G129" s="96"/>
      <c r="H129" s="96"/>
      <c r="I129" s="96"/>
      <c r="J129" s="2223"/>
      <c r="K129" s="2223"/>
      <c r="L129" s="2223"/>
      <c r="M129" s="2223"/>
      <c r="N129" s="2223"/>
      <c r="O129" s="574"/>
      <c r="P129" s="96"/>
      <c r="Q129" s="96"/>
      <c r="R129" s="96"/>
      <c r="S129" s="96"/>
      <c r="T129" s="96"/>
      <c r="U129" s="96"/>
      <c r="V129" s="96"/>
      <c r="W129" s="96"/>
      <c r="X129" s="96"/>
      <c r="Y129" s="96"/>
      <c r="Z129" s="96"/>
      <c r="AA129" s="96"/>
    </row>
    <row r="130" spans="1:28" ht="15.75" customHeight="1">
      <c r="A130" s="573"/>
      <c r="B130" s="96"/>
      <c r="C130" s="96"/>
      <c r="D130" s="96"/>
      <c r="E130" s="96"/>
      <c r="F130" s="96"/>
      <c r="G130" s="96"/>
      <c r="H130" s="96"/>
      <c r="I130" s="96"/>
      <c r="J130" s="96"/>
      <c r="K130" s="96"/>
      <c r="L130" s="2227"/>
      <c r="M130" s="2227"/>
      <c r="N130" s="2227"/>
      <c r="O130" s="2227"/>
      <c r="P130" s="2227"/>
      <c r="Q130" s="2227"/>
      <c r="R130" s="96"/>
      <c r="S130" s="96"/>
      <c r="T130" s="96"/>
      <c r="U130" s="96"/>
      <c r="V130" s="96"/>
      <c r="W130" s="96"/>
      <c r="X130" s="96"/>
      <c r="Y130" s="96"/>
      <c r="Z130" s="96"/>
      <c r="AA130" s="96"/>
    </row>
    <row r="131" spans="1:28" ht="15.75" customHeight="1">
      <c r="A131" s="573"/>
      <c r="B131" s="96"/>
      <c r="C131" s="96"/>
      <c r="D131" s="96"/>
      <c r="E131" s="96"/>
      <c r="F131" s="96"/>
      <c r="G131" s="96"/>
      <c r="H131" s="96"/>
      <c r="I131" s="2230"/>
      <c r="J131" s="2230"/>
      <c r="K131" s="2230"/>
      <c r="L131" s="2230"/>
      <c r="M131" s="2230"/>
      <c r="N131" s="2230"/>
      <c r="O131" s="2230"/>
      <c r="P131" s="2230"/>
      <c r="Q131" s="2230"/>
      <c r="R131" s="2230"/>
      <c r="S131" s="2230"/>
      <c r="T131" s="2230"/>
      <c r="U131" s="2230"/>
      <c r="V131" s="2230"/>
      <c r="W131" s="2230"/>
      <c r="X131" s="2230"/>
      <c r="Y131" s="2230"/>
      <c r="Z131" s="2230"/>
      <c r="AA131" s="2230"/>
    </row>
    <row r="132" spans="1:28">
      <c r="I132" s="2231"/>
      <c r="J132" s="2231"/>
      <c r="K132" s="2231"/>
      <c r="L132" s="2231"/>
      <c r="M132" s="2231"/>
      <c r="N132" s="2231"/>
      <c r="O132" s="2231"/>
      <c r="P132" s="2231"/>
      <c r="Q132" s="2231"/>
      <c r="R132" s="2231"/>
      <c r="S132" s="2231"/>
      <c r="T132" s="2231"/>
      <c r="U132" s="2231"/>
      <c r="V132" s="2231"/>
      <c r="W132" s="2231"/>
      <c r="X132" s="2231"/>
      <c r="Y132" s="2231"/>
      <c r="Z132" s="2231"/>
      <c r="AA132" s="2231"/>
    </row>
    <row r="133" spans="1:28" ht="13.5" customHeight="1">
      <c r="A133" s="573"/>
      <c r="B133" s="96"/>
      <c r="C133" s="96"/>
      <c r="D133" s="96"/>
      <c r="E133" s="96"/>
      <c r="F133" s="2230"/>
      <c r="G133" s="2230"/>
      <c r="H133" s="2230"/>
      <c r="I133" s="2230"/>
      <c r="J133" s="2230"/>
      <c r="K133" s="2230"/>
      <c r="L133" s="2230"/>
      <c r="M133" s="2230"/>
      <c r="N133" s="2230"/>
      <c r="O133" s="2230"/>
      <c r="P133" s="2230"/>
      <c r="Q133" s="2230"/>
      <c r="R133" s="2230"/>
      <c r="S133" s="2230"/>
      <c r="T133" s="2230"/>
      <c r="U133" s="2230"/>
      <c r="V133" s="2230"/>
      <c r="W133" s="2230"/>
      <c r="X133" s="2230"/>
      <c r="Y133" s="2230"/>
      <c r="Z133" s="2230"/>
      <c r="AA133" s="2230"/>
    </row>
    <row r="134" spans="1:28">
      <c r="A134" s="96"/>
      <c r="B134" s="96"/>
      <c r="C134" s="96"/>
      <c r="D134" s="96"/>
      <c r="E134" s="96"/>
      <c r="F134" s="2232"/>
      <c r="G134" s="2232"/>
      <c r="H134" s="2232"/>
      <c r="I134" s="2232"/>
      <c r="J134" s="2232"/>
      <c r="K134" s="2232"/>
      <c r="L134" s="2232"/>
      <c r="M134" s="2232"/>
      <c r="N134" s="2232"/>
      <c r="O134" s="2232"/>
      <c r="P134" s="2232"/>
      <c r="Q134" s="2232"/>
      <c r="R134" s="2232"/>
      <c r="S134" s="2232"/>
      <c r="T134" s="2232"/>
      <c r="U134" s="2232"/>
      <c r="V134" s="2232"/>
      <c r="W134" s="2232"/>
      <c r="X134" s="2232"/>
      <c r="Y134" s="2232"/>
      <c r="Z134" s="2232"/>
      <c r="AA134" s="2232"/>
    </row>
    <row r="135" spans="1:28">
      <c r="A135" s="96"/>
      <c r="B135" s="9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row>
    <row r="136" spans="1:28" ht="15.75" customHeight="1">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row>
    <row r="137" spans="1:28" ht="15.75" customHeight="1">
      <c r="A137" s="96"/>
      <c r="B137" s="96"/>
      <c r="C137" s="96"/>
      <c r="D137" s="96"/>
      <c r="E137" s="96"/>
      <c r="F137" s="96"/>
      <c r="G137" s="96"/>
      <c r="H137" s="96"/>
      <c r="I137" s="96"/>
      <c r="J137" s="96"/>
      <c r="K137" s="96"/>
      <c r="L137" s="96"/>
      <c r="M137" s="96"/>
      <c r="N137" s="96"/>
      <c r="O137" s="96"/>
      <c r="P137" s="96"/>
      <c r="Q137" s="96"/>
      <c r="R137" s="96"/>
      <c r="S137" s="96"/>
      <c r="T137" s="96"/>
      <c r="U137" s="96"/>
      <c r="V137" s="96"/>
      <c r="W137" s="96"/>
      <c r="X137" s="96"/>
      <c r="Y137" s="96"/>
      <c r="Z137" s="96"/>
      <c r="AA137" s="96"/>
    </row>
    <row r="138" spans="1:28" ht="18.75" customHeight="1">
      <c r="A138" s="2227"/>
      <c r="B138" s="2227"/>
      <c r="C138" s="2227"/>
      <c r="D138" s="2227"/>
      <c r="E138" s="2227"/>
      <c r="F138" s="2227"/>
      <c r="G138" s="2227"/>
      <c r="H138" s="2227"/>
      <c r="I138" s="2227"/>
      <c r="J138" s="2227"/>
      <c r="K138" s="2227"/>
      <c r="L138" s="2227"/>
      <c r="M138" s="2227"/>
      <c r="N138" s="2227"/>
      <c r="O138" s="2227"/>
      <c r="P138" s="2227"/>
      <c r="Q138" s="2227"/>
      <c r="R138" s="2227"/>
      <c r="S138" s="2227"/>
      <c r="T138" s="2227"/>
      <c r="U138" s="2227"/>
      <c r="V138" s="2227"/>
      <c r="W138" s="2227"/>
      <c r="X138" s="2227"/>
      <c r="Y138" s="2227"/>
      <c r="Z138" s="2227"/>
      <c r="AA138" s="2227"/>
      <c r="AB138" s="89"/>
    </row>
    <row r="139" spans="1:28" ht="15.75" customHeight="1">
      <c r="A139" s="96"/>
      <c r="B139" s="96"/>
      <c r="C139" s="96"/>
      <c r="D139" s="96"/>
      <c r="E139" s="96"/>
      <c r="F139" s="96"/>
      <c r="G139" s="96"/>
      <c r="H139" s="96"/>
      <c r="I139" s="96"/>
      <c r="J139" s="96"/>
      <c r="K139" s="96"/>
      <c r="L139" s="96"/>
      <c r="M139" s="96"/>
      <c r="N139" s="96"/>
      <c r="O139" s="96"/>
      <c r="P139" s="96"/>
      <c r="Q139" s="96"/>
      <c r="R139" s="96"/>
      <c r="S139" s="96"/>
      <c r="T139" s="96"/>
      <c r="U139" s="96"/>
      <c r="V139" s="96"/>
      <c r="W139" s="96"/>
      <c r="X139" s="96"/>
      <c r="Y139" s="96"/>
      <c r="Z139" s="96"/>
      <c r="AA139" s="96"/>
      <c r="AB139" s="89"/>
    </row>
    <row r="140" spans="1:28" ht="15.75" customHeight="1">
      <c r="A140" s="573"/>
      <c r="B140" s="96"/>
      <c r="C140" s="96"/>
      <c r="D140" s="96"/>
      <c r="E140" s="96"/>
      <c r="F140" s="96"/>
      <c r="G140" s="89"/>
      <c r="H140" s="96"/>
      <c r="I140" s="96"/>
      <c r="J140" s="96"/>
      <c r="K140" s="96"/>
      <c r="L140" s="96"/>
      <c r="M140" s="96"/>
      <c r="N140" s="96"/>
      <c r="O140" s="96"/>
      <c r="P140" s="96"/>
      <c r="Q140" s="96"/>
      <c r="R140" s="96"/>
      <c r="S140" s="96"/>
      <c r="T140" s="96"/>
      <c r="U140" s="96"/>
      <c r="V140" s="96"/>
      <c r="W140" s="96"/>
      <c r="X140" s="96"/>
      <c r="Y140" s="96"/>
      <c r="Z140" s="96"/>
      <c r="AA140" s="96"/>
      <c r="AB140" s="89"/>
    </row>
    <row r="141" spans="1:28" ht="15.75" customHeight="1">
      <c r="A141" s="573"/>
      <c r="B141" s="96"/>
      <c r="C141" s="96"/>
      <c r="D141" s="96"/>
      <c r="E141" s="96"/>
      <c r="F141" s="96"/>
      <c r="G141" s="89"/>
      <c r="H141" s="89"/>
      <c r="I141" s="96"/>
      <c r="J141" s="96"/>
      <c r="K141" s="96"/>
      <c r="L141" s="89"/>
      <c r="M141" s="96"/>
      <c r="N141" s="96"/>
      <c r="O141" s="96"/>
      <c r="P141" s="96"/>
      <c r="Q141" s="96"/>
      <c r="R141" s="96"/>
      <c r="S141" s="96"/>
      <c r="T141" s="96"/>
      <c r="U141" s="96"/>
      <c r="V141" s="96"/>
      <c r="W141" s="96"/>
      <c r="X141" s="96"/>
      <c r="Y141" s="96"/>
      <c r="Z141" s="96"/>
      <c r="AA141" s="96"/>
      <c r="AB141" s="89"/>
    </row>
    <row r="142" spans="1:28" ht="15.75" customHeight="1">
      <c r="A142" s="573"/>
      <c r="B142" s="96"/>
      <c r="C142" s="96"/>
      <c r="D142" s="96"/>
      <c r="E142" s="96"/>
      <c r="F142" s="96"/>
      <c r="G142" s="96"/>
      <c r="H142" s="96"/>
      <c r="I142" s="96"/>
      <c r="J142" s="2223"/>
      <c r="K142" s="2223"/>
      <c r="L142" s="2223"/>
      <c r="M142" s="2223"/>
      <c r="N142" s="577"/>
      <c r="O142" s="96"/>
      <c r="P142" s="96"/>
      <c r="Q142" s="96"/>
      <c r="R142" s="96"/>
      <c r="S142" s="96"/>
      <c r="T142" s="96"/>
      <c r="U142" s="96"/>
      <c r="V142" s="96"/>
      <c r="W142" s="96"/>
      <c r="X142" s="96"/>
      <c r="Y142" s="96"/>
      <c r="Z142" s="96"/>
      <c r="AA142" s="96"/>
      <c r="AB142" s="89"/>
    </row>
    <row r="143" spans="1:28" ht="15.75" customHeight="1">
      <c r="A143" s="573"/>
      <c r="B143" s="96"/>
      <c r="C143" s="96"/>
      <c r="D143" s="96"/>
      <c r="E143" s="96"/>
      <c r="F143" s="96"/>
      <c r="G143" s="96"/>
      <c r="H143" s="96"/>
      <c r="I143" s="96"/>
      <c r="J143" s="2223"/>
      <c r="K143" s="2223"/>
      <c r="L143" s="2223"/>
      <c r="M143" s="2223"/>
      <c r="N143" s="577"/>
      <c r="O143" s="96"/>
      <c r="P143" s="96"/>
      <c r="Q143" s="96"/>
      <c r="R143" s="96"/>
      <c r="S143" s="96"/>
      <c r="T143" s="96"/>
      <c r="U143" s="96"/>
      <c r="V143" s="96"/>
      <c r="W143" s="96"/>
      <c r="X143" s="96"/>
      <c r="Y143" s="96"/>
      <c r="Z143" s="96"/>
      <c r="AA143" s="96"/>
      <c r="AB143" s="89"/>
    </row>
    <row r="144" spans="1:28" ht="15.75" customHeight="1">
      <c r="A144" s="573"/>
      <c r="B144" s="96"/>
      <c r="C144" s="96"/>
      <c r="D144" s="96"/>
      <c r="E144" s="96"/>
      <c r="F144" s="96"/>
      <c r="G144" s="96"/>
      <c r="H144" s="96"/>
      <c r="I144" s="96"/>
      <c r="J144" s="2223"/>
      <c r="K144" s="2223"/>
      <c r="L144" s="2223"/>
      <c r="M144" s="2223"/>
      <c r="N144" s="577"/>
      <c r="O144" s="96"/>
      <c r="P144" s="96"/>
      <c r="Q144" s="96"/>
      <c r="R144" s="96"/>
      <c r="S144" s="96"/>
      <c r="T144" s="96"/>
      <c r="U144" s="96"/>
      <c r="V144" s="96"/>
      <c r="W144" s="96"/>
      <c r="X144" s="96"/>
      <c r="Y144" s="96"/>
      <c r="Z144" s="96"/>
      <c r="AA144" s="96"/>
      <c r="AB144" s="89"/>
    </row>
    <row r="145" spans="1:28" ht="15.75" customHeight="1">
      <c r="A145" s="573"/>
      <c r="B145" s="96"/>
      <c r="C145" s="96"/>
      <c r="D145" s="96"/>
      <c r="E145" s="96"/>
      <c r="F145" s="96"/>
      <c r="G145" s="96"/>
      <c r="H145" s="96"/>
      <c r="I145" s="96"/>
      <c r="J145" s="2223"/>
      <c r="K145" s="2223"/>
      <c r="L145" s="2223"/>
      <c r="M145" s="2223"/>
      <c r="N145" s="577"/>
      <c r="O145" s="96"/>
      <c r="P145" s="96"/>
      <c r="Q145" s="96"/>
      <c r="R145" s="96"/>
      <c r="S145" s="96"/>
      <c r="T145" s="96"/>
      <c r="U145" s="96"/>
      <c r="V145" s="96"/>
      <c r="W145" s="96"/>
      <c r="X145" s="96"/>
      <c r="Y145" s="96"/>
      <c r="Z145" s="96"/>
      <c r="AA145" s="96"/>
      <c r="AB145" s="89"/>
    </row>
    <row r="146" spans="1:28" ht="15.75" customHeight="1">
      <c r="A146" s="573"/>
      <c r="B146" s="96"/>
      <c r="C146" s="96"/>
      <c r="D146" s="96"/>
      <c r="E146" s="96"/>
      <c r="F146" s="96"/>
      <c r="G146" s="96"/>
      <c r="H146" s="96"/>
      <c r="I146" s="96"/>
      <c r="J146" s="96"/>
      <c r="K146" s="96"/>
      <c r="L146" s="96"/>
      <c r="M146" s="96"/>
      <c r="N146" s="96"/>
      <c r="O146" s="96"/>
      <c r="P146" s="96"/>
      <c r="Q146" s="96"/>
      <c r="R146" s="96"/>
      <c r="S146" s="96"/>
      <c r="T146" s="96"/>
      <c r="U146" s="96"/>
      <c r="V146" s="96"/>
      <c r="W146" s="96"/>
      <c r="X146" s="96"/>
      <c r="Y146" s="96"/>
      <c r="Z146" s="96"/>
      <c r="AA146" s="96"/>
      <c r="AB146" s="89"/>
    </row>
    <row r="147" spans="1:28" ht="15.75" customHeight="1">
      <c r="A147" s="96"/>
      <c r="B147" s="96"/>
      <c r="C147" s="96"/>
      <c r="D147" s="2227"/>
      <c r="E147" s="2227"/>
      <c r="F147" s="2227"/>
      <c r="G147" s="2227"/>
      <c r="H147" s="574"/>
      <c r="I147" s="2227"/>
      <c r="J147" s="2227"/>
      <c r="K147" s="2227"/>
      <c r="L147" s="2227"/>
      <c r="M147" s="2227"/>
      <c r="N147" s="2227"/>
      <c r="O147" s="2227"/>
      <c r="P147" s="2227"/>
      <c r="Q147" s="2227"/>
      <c r="R147" s="2227"/>
      <c r="S147" s="2227"/>
      <c r="T147" s="2227"/>
      <c r="U147" s="2227"/>
      <c r="V147" s="574"/>
      <c r="W147" s="574"/>
      <c r="X147" s="2227"/>
      <c r="Y147" s="2227"/>
      <c r="Z147" s="2227"/>
      <c r="AA147" s="96"/>
      <c r="AB147" s="89"/>
    </row>
    <row r="148" spans="1:28" ht="15.75" customHeight="1">
      <c r="A148" s="96"/>
      <c r="B148" s="96"/>
      <c r="C148" s="96"/>
      <c r="D148" s="574"/>
      <c r="E148" s="2225"/>
      <c r="F148" s="2225"/>
      <c r="G148" s="574"/>
      <c r="H148" s="574"/>
      <c r="I148" s="96"/>
      <c r="J148" s="96"/>
      <c r="K148" s="96"/>
      <c r="L148" s="89"/>
      <c r="M148" s="96"/>
      <c r="N148" s="96"/>
      <c r="O148" s="96"/>
      <c r="P148" s="96"/>
      <c r="Q148" s="96"/>
      <c r="R148" s="89"/>
      <c r="S148" s="89"/>
      <c r="T148" s="89"/>
      <c r="U148" s="89"/>
      <c r="V148" s="574"/>
      <c r="W148" s="574"/>
      <c r="X148" s="2226"/>
      <c r="Y148" s="2226"/>
      <c r="Z148" s="2226"/>
      <c r="AA148" s="96"/>
      <c r="AB148" s="89"/>
    </row>
    <row r="149" spans="1:28" ht="15.75" customHeight="1">
      <c r="A149" s="96"/>
      <c r="B149" s="96"/>
      <c r="C149" s="96"/>
      <c r="D149" s="574"/>
      <c r="E149" s="2225"/>
      <c r="F149" s="2225"/>
      <c r="G149" s="574"/>
      <c r="H149" s="574"/>
      <c r="I149" s="96"/>
      <c r="J149" s="96"/>
      <c r="K149" s="96"/>
      <c r="L149" s="89"/>
      <c r="M149" s="96"/>
      <c r="N149" s="96"/>
      <c r="O149" s="96"/>
      <c r="P149" s="96"/>
      <c r="Q149" s="96"/>
      <c r="R149" s="89"/>
      <c r="S149" s="89"/>
      <c r="T149" s="89"/>
      <c r="U149" s="89"/>
      <c r="V149" s="574"/>
      <c r="W149" s="574"/>
      <c r="X149" s="2226"/>
      <c r="Y149" s="2226"/>
      <c r="Z149" s="2226"/>
      <c r="AA149" s="96"/>
      <c r="AB149" s="89"/>
    </row>
    <row r="150" spans="1:28" ht="15.75" customHeight="1">
      <c r="A150" s="96"/>
      <c r="B150" s="96"/>
      <c r="C150" s="96"/>
      <c r="D150" s="574"/>
      <c r="E150" s="2225"/>
      <c r="F150" s="2225"/>
      <c r="G150" s="574"/>
      <c r="H150" s="574"/>
      <c r="I150" s="96"/>
      <c r="J150" s="96"/>
      <c r="K150" s="96"/>
      <c r="L150" s="89"/>
      <c r="M150" s="96"/>
      <c r="N150" s="96"/>
      <c r="O150" s="96"/>
      <c r="P150" s="96"/>
      <c r="Q150" s="96"/>
      <c r="R150" s="89"/>
      <c r="S150" s="89"/>
      <c r="T150" s="89"/>
      <c r="U150" s="89"/>
      <c r="V150" s="574"/>
      <c r="W150" s="574"/>
      <c r="X150" s="2226"/>
      <c r="Y150" s="2226"/>
      <c r="Z150" s="2226"/>
      <c r="AA150" s="96"/>
      <c r="AB150" s="89"/>
    </row>
    <row r="151" spans="1:28" ht="15.75" customHeight="1">
      <c r="A151" s="96"/>
      <c r="B151" s="96"/>
      <c r="C151" s="96"/>
      <c r="D151" s="574"/>
      <c r="E151" s="2225"/>
      <c r="F151" s="2225"/>
      <c r="G151" s="574"/>
      <c r="H151" s="574"/>
      <c r="I151" s="96"/>
      <c r="J151" s="96"/>
      <c r="K151" s="96"/>
      <c r="L151" s="89"/>
      <c r="M151" s="96"/>
      <c r="N151" s="96"/>
      <c r="O151" s="96"/>
      <c r="P151" s="96"/>
      <c r="Q151" s="96"/>
      <c r="R151" s="89"/>
      <c r="S151" s="89"/>
      <c r="T151" s="89"/>
      <c r="U151" s="89"/>
      <c r="V151" s="574"/>
      <c r="W151" s="574"/>
      <c r="X151" s="2226"/>
      <c r="Y151" s="2226"/>
      <c r="Z151" s="2226"/>
      <c r="AA151" s="96"/>
      <c r="AB151" s="89"/>
    </row>
    <row r="152" spans="1:28" ht="15.75" customHeight="1">
      <c r="A152" s="96"/>
      <c r="B152" s="96"/>
      <c r="C152" s="96"/>
      <c r="D152" s="574"/>
      <c r="E152" s="2225"/>
      <c r="F152" s="2225"/>
      <c r="G152" s="574"/>
      <c r="H152" s="574"/>
      <c r="I152" s="96"/>
      <c r="J152" s="96"/>
      <c r="K152" s="96"/>
      <c r="L152" s="89"/>
      <c r="M152" s="96"/>
      <c r="N152" s="96"/>
      <c r="O152" s="96"/>
      <c r="P152" s="96"/>
      <c r="Q152" s="96"/>
      <c r="R152" s="89"/>
      <c r="S152" s="89"/>
      <c r="T152" s="89"/>
      <c r="U152" s="89"/>
      <c r="V152" s="574"/>
      <c r="W152" s="574"/>
      <c r="X152" s="2226"/>
      <c r="Y152" s="2226"/>
      <c r="Z152" s="2226"/>
      <c r="AA152" s="96"/>
      <c r="AB152" s="89"/>
    </row>
    <row r="153" spans="1:28" ht="15.75" customHeight="1">
      <c r="A153" s="96"/>
      <c r="B153" s="96"/>
      <c r="C153" s="96"/>
      <c r="D153" s="574"/>
      <c r="E153" s="2225"/>
      <c r="F153" s="2225"/>
      <c r="G153" s="574"/>
      <c r="H153" s="574"/>
      <c r="I153" s="96"/>
      <c r="J153" s="96"/>
      <c r="K153" s="96"/>
      <c r="L153" s="89"/>
      <c r="M153" s="96"/>
      <c r="N153" s="96"/>
      <c r="O153" s="96"/>
      <c r="P153" s="96"/>
      <c r="Q153" s="96"/>
      <c r="R153" s="89"/>
      <c r="S153" s="89"/>
      <c r="T153" s="89"/>
      <c r="U153" s="89"/>
      <c r="V153" s="574"/>
      <c r="W153" s="574"/>
      <c r="X153" s="2226"/>
      <c r="Y153" s="2226"/>
      <c r="Z153" s="2226"/>
      <c r="AA153" s="96"/>
      <c r="AB153" s="89"/>
    </row>
    <row r="154" spans="1:28" ht="15.75" customHeight="1">
      <c r="A154" s="573"/>
      <c r="B154" s="96"/>
      <c r="C154" s="96"/>
      <c r="D154" s="96"/>
      <c r="E154" s="96"/>
      <c r="F154" s="96"/>
      <c r="G154" s="96"/>
      <c r="H154" s="96"/>
      <c r="I154" s="96"/>
      <c r="J154" s="96"/>
      <c r="K154" s="96"/>
      <c r="L154" s="96"/>
      <c r="M154" s="96"/>
      <c r="N154" s="96"/>
      <c r="O154" s="96"/>
      <c r="P154" s="96"/>
      <c r="Q154" s="96"/>
      <c r="R154" s="96"/>
      <c r="S154" s="96"/>
      <c r="T154" s="96"/>
      <c r="U154" s="96"/>
      <c r="V154" s="96"/>
      <c r="W154" s="96"/>
      <c r="X154" s="96"/>
      <c r="Y154" s="96"/>
      <c r="Z154" s="96"/>
      <c r="AA154" s="96"/>
      <c r="AB154" s="89"/>
    </row>
    <row r="155" spans="1:28" ht="15.75" customHeight="1">
      <c r="A155" s="573"/>
      <c r="B155" s="96"/>
      <c r="C155" s="96"/>
      <c r="D155" s="96"/>
      <c r="E155" s="96"/>
      <c r="F155" s="2224"/>
      <c r="G155" s="2224"/>
      <c r="H155" s="2224"/>
      <c r="I155" s="2224"/>
      <c r="J155" s="2224"/>
      <c r="K155" s="2224"/>
      <c r="L155" s="2224"/>
      <c r="M155" s="2224"/>
      <c r="N155" s="2224"/>
      <c r="O155" s="2224"/>
      <c r="P155" s="2224"/>
      <c r="Q155" s="2224"/>
      <c r="R155" s="2224"/>
      <c r="S155" s="2224"/>
      <c r="T155" s="2224"/>
      <c r="U155" s="2224"/>
      <c r="V155" s="2224"/>
      <c r="W155" s="2224"/>
      <c r="X155" s="2224"/>
      <c r="Y155" s="2224"/>
      <c r="Z155" s="2224"/>
      <c r="AA155" s="2224"/>
      <c r="AB155" s="89"/>
    </row>
    <row r="156" spans="1:28" ht="15.75" customHeight="1">
      <c r="A156" s="96"/>
      <c r="B156" s="96"/>
      <c r="C156" s="96"/>
      <c r="D156" s="96"/>
      <c r="E156" s="96"/>
      <c r="F156" s="2224"/>
      <c r="G156" s="2224"/>
      <c r="H156" s="2224"/>
      <c r="I156" s="2224"/>
      <c r="J156" s="2224"/>
      <c r="K156" s="2224"/>
      <c r="L156" s="2224"/>
      <c r="M156" s="2224"/>
      <c r="N156" s="2224"/>
      <c r="O156" s="2224"/>
      <c r="P156" s="2224"/>
      <c r="Q156" s="2224"/>
      <c r="R156" s="2224"/>
      <c r="S156" s="2224"/>
      <c r="T156" s="2224"/>
      <c r="U156" s="2224"/>
      <c r="V156" s="2224"/>
      <c r="W156" s="2224"/>
      <c r="X156" s="2224"/>
      <c r="Y156" s="2224"/>
      <c r="Z156" s="2224"/>
      <c r="AA156" s="2224"/>
      <c r="AB156" s="89"/>
    </row>
    <row r="157" spans="1:28" ht="15.75" customHeight="1">
      <c r="A157" s="573"/>
      <c r="B157" s="96"/>
      <c r="C157" s="96"/>
      <c r="D157" s="96"/>
      <c r="E157" s="96"/>
      <c r="F157" s="96"/>
      <c r="G157" s="96"/>
      <c r="H157" s="96"/>
      <c r="I157" s="96"/>
      <c r="J157" s="96"/>
      <c r="K157" s="96"/>
      <c r="L157" s="96"/>
      <c r="M157" s="96"/>
      <c r="N157" s="96"/>
      <c r="O157" s="96"/>
      <c r="P157" s="96"/>
      <c r="Q157" s="96"/>
      <c r="R157" s="96"/>
      <c r="S157" s="96"/>
      <c r="T157" s="96"/>
      <c r="U157" s="96"/>
      <c r="V157" s="96"/>
      <c r="W157" s="96"/>
      <c r="X157" s="96"/>
      <c r="Y157" s="96"/>
      <c r="Z157" s="96"/>
      <c r="AA157" s="96"/>
      <c r="AB157" s="89"/>
    </row>
    <row r="158" spans="1:28" ht="15.75" customHeight="1">
      <c r="A158" s="96"/>
      <c r="B158" s="96"/>
      <c r="C158" s="96"/>
      <c r="D158" s="96"/>
      <c r="E158" s="96"/>
      <c r="F158" s="2224"/>
      <c r="G158" s="2224"/>
      <c r="H158" s="2224"/>
      <c r="I158" s="2224"/>
      <c r="J158" s="2224"/>
      <c r="K158" s="2224"/>
      <c r="L158" s="2224"/>
      <c r="M158" s="2224"/>
      <c r="N158" s="2224"/>
      <c r="O158" s="2224"/>
      <c r="P158" s="2224"/>
      <c r="Q158" s="2224"/>
      <c r="R158" s="2224"/>
      <c r="S158" s="2224"/>
      <c r="T158" s="2224"/>
      <c r="U158" s="2224"/>
      <c r="V158" s="2224"/>
      <c r="W158" s="2224"/>
      <c r="X158" s="2224"/>
      <c r="Y158" s="2224"/>
      <c r="Z158" s="2224"/>
      <c r="AA158" s="2224"/>
      <c r="AB158" s="89"/>
    </row>
    <row r="159" spans="1:28" ht="15.75" customHeight="1">
      <c r="A159" s="96"/>
      <c r="B159" s="96"/>
      <c r="C159" s="96"/>
      <c r="D159" s="96"/>
      <c r="E159" s="96"/>
      <c r="F159" s="2224"/>
      <c r="G159" s="2224"/>
      <c r="H159" s="2224"/>
      <c r="I159" s="2224"/>
      <c r="J159" s="2224"/>
      <c r="K159" s="2224"/>
      <c r="L159" s="2224"/>
      <c r="M159" s="2224"/>
      <c r="N159" s="2224"/>
      <c r="O159" s="2224"/>
      <c r="P159" s="2224"/>
      <c r="Q159" s="2224"/>
      <c r="R159" s="2224"/>
      <c r="S159" s="2224"/>
      <c r="T159" s="2224"/>
      <c r="U159" s="2224"/>
      <c r="V159" s="2224"/>
      <c r="W159" s="2224"/>
      <c r="X159" s="2224"/>
      <c r="Y159" s="2224"/>
      <c r="Z159" s="2224"/>
      <c r="AA159" s="2224"/>
      <c r="AB159" s="89"/>
    </row>
    <row r="160" spans="1:28" ht="15.75" customHeight="1">
      <c r="A160" s="96"/>
      <c r="B160" s="96"/>
      <c r="C160" s="96"/>
      <c r="D160" s="96"/>
      <c r="E160" s="96"/>
      <c r="F160" s="96"/>
      <c r="G160" s="96"/>
      <c r="H160" s="96"/>
      <c r="I160" s="96"/>
      <c r="J160" s="96"/>
      <c r="K160" s="96"/>
      <c r="L160" s="96"/>
      <c r="M160" s="96"/>
      <c r="N160" s="96"/>
      <c r="O160" s="96"/>
      <c r="P160" s="96"/>
      <c r="Q160" s="96"/>
      <c r="R160" s="96"/>
      <c r="S160" s="96"/>
      <c r="T160" s="96"/>
      <c r="U160" s="96"/>
      <c r="V160" s="96"/>
      <c r="W160" s="96"/>
      <c r="X160" s="96"/>
      <c r="Y160" s="96"/>
      <c r="Z160" s="96"/>
      <c r="AA160" s="96"/>
      <c r="AB160" s="89"/>
    </row>
    <row r="161" spans="1:28" ht="15.75" customHeight="1">
      <c r="A161" s="285"/>
      <c r="B161" s="285"/>
      <c r="C161" s="285"/>
      <c r="D161" s="285"/>
      <c r="E161" s="285"/>
      <c r="F161" s="285"/>
      <c r="G161" s="285"/>
      <c r="H161" s="285"/>
      <c r="I161" s="285"/>
      <c r="J161" s="285"/>
      <c r="K161" s="285"/>
      <c r="L161" s="285"/>
      <c r="M161" s="285"/>
      <c r="N161" s="285"/>
      <c r="O161" s="285"/>
      <c r="P161" s="285"/>
      <c r="Q161" s="285"/>
      <c r="R161" s="285"/>
      <c r="S161" s="285"/>
      <c r="T161" s="285"/>
      <c r="U161" s="285"/>
      <c r="V161" s="285"/>
      <c r="W161" s="285"/>
      <c r="X161" s="285"/>
      <c r="Y161" s="285"/>
      <c r="Z161" s="285"/>
      <c r="AA161" s="285"/>
    </row>
    <row r="162" spans="1:28" ht="15.75" customHeight="1">
      <c r="A162" s="285"/>
      <c r="B162" s="285"/>
      <c r="C162" s="285"/>
      <c r="D162" s="285"/>
      <c r="E162" s="285"/>
      <c r="F162" s="285"/>
      <c r="G162" s="285"/>
      <c r="H162" s="285"/>
      <c r="I162" s="285"/>
      <c r="J162" s="285"/>
      <c r="K162" s="285"/>
      <c r="L162" s="285"/>
      <c r="M162" s="285"/>
      <c r="N162" s="285"/>
      <c r="O162" s="285"/>
      <c r="P162" s="285"/>
      <c r="Q162" s="285"/>
      <c r="R162" s="285"/>
      <c r="S162" s="285"/>
      <c r="T162" s="285"/>
      <c r="U162" s="285"/>
      <c r="V162" s="285"/>
      <c r="W162" s="285"/>
      <c r="X162" s="285"/>
      <c r="Y162" s="285"/>
      <c r="Z162" s="285"/>
      <c r="AA162" s="285"/>
    </row>
    <row r="163" spans="1:28" ht="15.75" customHeight="1">
      <c r="A163" s="285"/>
      <c r="B163" s="285"/>
      <c r="C163" s="285"/>
      <c r="D163" s="285"/>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row>
    <row r="164" spans="1:28" ht="18.75" customHeight="1">
      <c r="A164" s="2227"/>
      <c r="B164" s="2227"/>
      <c r="C164" s="2227"/>
      <c r="D164" s="2227"/>
      <c r="E164" s="2227"/>
      <c r="F164" s="2227"/>
      <c r="G164" s="2227"/>
      <c r="H164" s="2227"/>
      <c r="I164" s="2227"/>
      <c r="J164" s="2227"/>
      <c r="K164" s="2227"/>
      <c r="L164" s="2227"/>
      <c r="M164" s="2227"/>
      <c r="N164" s="2227"/>
      <c r="O164" s="2227"/>
      <c r="P164" s="2227"/>
      <c r="Q164" s="2227"/>
      <c r="R164" s="2227"/>
      <c r="S164" s="2227"/>
      <c r="T164" s="2227"/>
      <c r="U164" s="2227"/>
      <c r="V164" s="2227"/>
      <c r="W164" s="2227"/>
      <c r="X164" s="2227"/>
      <c r="Y164" s="2227"/>
      <c r="Z164" s="2227"/>
      <c r="AA164" s="2227"/>
      <c r="AB164" s="89"/>
    </row>
    <row r="165" spans="1:28" ht="15.75" customHeight="1">
      <c r="A165" s="96"/>
      <c r="B165" s="96"/>
      <c r="C165" s="96"/>
      <c r="D165" s="96"/>
      <c r="E165" s="96"/>
      <c r="F165" s="96"/>
      <c r="G165" s="96"/>
      <c r="H165" s="96"/>
      <c r="I165" s="96"/>
      <c r="J165" s="96"/>
      <c r="K165" s="96"/>
      <c r="L165" s="96"/>
      <c r="M165" s="96"/>
      <c r="N165" s="96"/>
      <c r="O165" s="96"/>
      <c r="P165" s="96"/>
      <c r="Q165" s="96"/>
      <c r="R165" s="96"/>
      <c r="S165" s="96"/>
      <c r="T165" s="96"/>
      <c r="U165" s="96"/>
      <c r="V165" s="96"/>
      <c r="W165" s="96"/>
      <c r="X165" s="96"/>
      <c r="Y165" s="96"/>
      <c r="Z165" s="96"/>
      <c r="AA165" s="96"/>
      <c r="AB165" s="89"/>
    </row>
    <row r="166" spans="1:28" ht="15.75" customHeight="1">
      <c r="A166" s="573"/>
      <c r="B166" s="96"/>
      <c r="C166" s="96"/>
      <c r="D166" s="96"/>
      <c r="E166" s="96"/>
      <c r="F166" s="96"/>
      <c r="G166" s="89"/>
      <c r="H166" s="96"/>
      <c r="I166" s="96"/>
      <c r="J166" s="96"/>
      <c r="K166" s="96"/>
      <c r="L166" s="96"/>
      <c r="M166" s="96"/>
      <c r="N166" s="96"/>
      <c r="O166" s="96"/>
      <c r="P166" s="96"/>
      <c r="Q166" s="96"/>
      <c r="R166" s="96"/>
      <c r="S166" s="96"/>
      <c r="T166" s="96"/>
      <c r="U166" s="96"/>
      <c r="V166" s="96"/>
      <c r="W166" s="96"/>
      <c r="X166" s="96"/>
      <c r="Y166" s="96"/>
      <c r="Z166" s="96"/>
      <c r="AA166" s="96"/>
      <c r="AB166" s="89"/>
    </row>
    <row r="167" spans="1:28" ht="15.75" customHeight="1">
      <c r="A167" s="573"/>
      <c r="B167" s="96"/>
      <c r="C167" s="96"/>
      <c r="D167" s="96"/>
      <c r="E167" s="96"/>
      <c r="F167" s="96"/>
      <c r="G167" s="89"/>
      <c r="H167" s="89"/>
      <c r="I167" s="96"/>
      <c r="J167" s="96"/>
      <c r="K167" s="96"/>
      <c r="L167" s="89"/>
      <c r="M167" s="96"/>
      <c r="N167" s="96"/>
      <c r="O167" s="96"/>
      <c r="P167" s="96"/>
      <c r="Q167" s="96"/>
      <c r="R167" s="96"/>
      <c r="S167" s="96"/>
      <c r="T167" s="96"/>
      <c r="U167" s="96"/>
      <c r="V167" s="96"/>
      <c r="W167" s="96"/>
      <c r="X167" s="96"/>
      <c r="Y167" s="96"/>
      <c r="Z167" s="96"/>
      <c r="AA167" s="96"/>
      <c r="AB167" s="89"/>
    </row>
    <row r="168" spans="1:28" ht="15.75" customHeight="1">
      <c r="A168" s="573"/>
      <c r="B168" s="96"/>
      <c r="C168" s="96"/>
      <c r="D168" s="96"/>
      <c r="E168" s="96"/>
      <c r="F168" s="96"/>
      <c r="G168" s="96"/>
      <c r="H168" s="96"/>
      <c r="I168" s="96"/>
      <c r="J168" s="2223"/>
      <c r="K168" s="2223"/>
      <c r="L168" s="2223"/>
      <c r="M168" s="2223"/>
      <c r="N168" s="577"/>
      <c r="O168" s="96"/>
      <c r="P168" s="96"/>
      <c r="Q168" s="96"/>
      <c r="R168" s="96"/>
      <c r="S168" s="96"/>
      <c r="T168" s="96"/>
      <c r="U168" s="96"/>
      <c r="V168" s="96"/>
      <c r="W168" s="96"/>
      <c r="X168" s="96"/>
      <c r="Y168" s="96"/>
      <c r="Z168" s="96"/>
      <c r="AA168" s="96"/>
      <c r="AB168" s="89"/>
    </row>
    <row r="169" spans="1:28" ht="15.75" customHeight="1">
      <c r="A169" s="573"/>
      <c r="B169" s="96"/>
      <c r="C169" s="96"/>
      <c r="D169" s="96"/>
      <c r="E169" s="96"/>
      <c r="F169" s="96"/>
      <c r="G169" s="96"/>
      <c r="H169" s="96"/>
      <c r="I169" s="96"/>
      <c r="J169" s="2223"/>
      <c r="K169" s="2223"/>
      <c r="L169" s="2223"/>
      <c r="M169" s="2223"/>
      <c r="N169" s="577"/>
      <c r="O169" s="96"/>
      <c r="P169" s="96"/>
      <c r="Q169" s="96"/>
      <c r="R169" s="96"/>
      <c r="S169" s="96"/>
      <c r="T169" s="96"/>
      <c r="U169" s="96"/>
      <c r="V169" s="96"/>
      <c r="W169" s="96"/>
      <c r="X169" s="96"/>
      <c r="Y169" s="96"/>
      <c r="Z169" s="96"/>
      <c r="AA169" s="96"/>
      <c r="AB169" s="89"/>
    </row>
    <row r="170" spans="1:28" ht="15.75" customHeight="1">
      <c r="A170" s="573"/>
      <c r="B170" s="96"/>
      <c r="C170" s="96"/>
      <c r="D170" s="96"/>
      <c r="E170" s="96"/>
      <c r="F170" s="96"/>
      <c r="G170" s="96"/>
      <c r="H170" s="96"/>
      <c r="I170" s="96"/>
      <c r="J170" s="2223"/>
      <c r="K170" s="2223"/>
      <c r="L170" s="2223"/>
      <c r="M170" s="2223"/>
      <c r="N170" s="577"/>
      <c r="O170" s="96"/>
      <c r="P170" s="96"/>
      <c r="Q170" s="96"/>
      <c r="R170" s="96"/>
      <c r="S170" s="96"/>
      <c r="T170" s="96"/>
      <c r="U170" s="96"/>
      <c r="V170" s="96"/>
      <c r="W170" s="96"/>
      <c r="X170" s="96"/>
      <c r="Y170" s="96"/>
      <c r="Z170" s="96"/>
      <c r="AA170" s="96"/>
      <c r="AB170" s="89"/>
    </row>
    <row r="171" spans="1:28" ht="15.75" customHeight="1">
      <c r="A171" s="573"/>
      <c r="B171" s="96"/>
      <c r="C171" s="96"/>
      <c r="D171" s="96"/>
      <c r="E171" s="96"/>
      <c r="F171" s="96"/>
      <c r="G171" s="96"/>
      <c r="H171" s="96"/>
      <c r="I171" s="96"/>
      <c r="J171" s="2223"/>
      <c r="K171" s="2223"/>
      <c r="L171" s="2223"/>
      <c r="M171" s="2223"/>
      <c r="N171" s="577"/>
      <c r="O171" s="96"/>
      <c r="P171" s="96"/>
      <c r="Q171" s="96"/>
      <c r="R171" s="96"/>
      <c r="S171" s="96"/>
      <c r="T171" s="96"/>
      <c r="U171" s="96"/>
      <c r="V171" s="96"/>
      <c r="W171" s="96"/>
      <c r="X171" s="96"/>
      <c r="Y171" s="96"/>
      <c r="Z171" s="96"/>
      <c r="AA171" s="96"/>
      <c r="AB171" s="89"/>
    </row>
    <row r="172" spans="1:28" ht="15.75" customHeight="1">
      <c r="A172" s="573"/>
      <c r="B172" s="96"/>
      <c r="C172" s="96"/>
      <c r="D172" s="96"/>
      <c r="E172" s="96"/>
      <c r="F172" s="96"/>
      <c r="G172" s="96"/>
      <c r="H172" s="96"/>
      <c r="I172" s="96"/>
      <c r="J172" s="96"/>
      <c r="K172" s="96"/>
      <c r="L172" s="96"/>
      <c r="M172" s="96"/>
      <c r="N172" s="96"/>
      <c r="O172" s="96"/>
      <c r="P172" s="96"/>
      <c r="Q172" s="96"/>
      <c r="R172" s="96"/>
      <c r="S172" s="96"/>
      <c r="T172" s="96"/>
      <c r="U172" s="96"/>
      <c r="V172" s="96"/>
      <c r="W172" s="96"/>
      <c r="X172" s="96"/>
      <c r="Y172" s="96"/>
      <c r="Z172" s="96"/>
      <c r="AA172" s="96"/>
      <c r="AB172" s="89"/>
    </row>
    <row r="173" spans="1:28" ht="15.75" customHeight="1">
      <c r="A173" s="96"/>
      <c r="B173" s="96"/>
      <c r="C173" s="96"/>
      <c r="D173" s="2227"/>
      <c r="E173" s="2227"/>
      <c r="F173" s="2227"/>
      <c r="G173" s="2227"/>
      <c r="H173" s="574"/>
      <c r="I173" s="2227"/>
      <c r="J173" s="2227"/>
      <c r="K173" s="2227"/>
      <c r="L173" s="2227"/>
      <c r="M173" s="2227"/>
      <c r="N173" s="2227"/>
      <c r="O173" s="2227"/>
      <c r="P173" s="2227"/>
      <c r="Q173" s="2227"/>
      <c r="R173" s="2227"/>
      <c r="S173" s="2227"/>
      <c r="T173" s="2227"/>
      <c r="U173" s="2227"/>
      <c r="V173" s="574"/>
      <c r="W173" s="574"/>
      <c r="X173" s="2227"/>
      <c r="Y173" s="2227"/>
      <c r="Z173" s="2227"/>
      <c r="AA173" s="96"/>
      <c r="AB173" s="89"/>
    </row>
    <row r="174" spans="1:28" ht="15.75" customHeight="1">
      <c r="A174" s="96"/>
      <c r="B174" s="96"/>
      <c r="C174" s="96"/>
      <c r="D174" s="574"/>
      <c r="E174" s="2225"/>
      <c r="F174" s="2225"/>
      <c r="G174" s="574"/>
      <c r="H174" s="574"/>
      <c r="I174" s="96"/>
      <c r="J174" s="96"/>
      <c r="K174" s="96"/>
      <c r="L174" s="89"/>
      <c r="M174" s="96"/>
      <c r="N174" s="96"/>
      <c r="O174" s="96"/>
      <c r="P174" s="96"/>
      <c r="Q174" s="96"/>
      <c r="R174" s="89"/>
      <c r="S174" s="89"/>
      <c r="T174" s="89"/>
      <c r="U174" s="89"/>
      <c r="V174" s="574"/>
      <c r="W174" s="574"/>
      <c r="X174" s="2226"/>
      <c r="Y174" s="2226"/>
      <c r="Z174" s="2226"/>
      <c r="AA174" s="96"/>
      <c r="AB174" s="89"/>
    </row>
    <row r="175" spans="1:28" ht="15.75" customHeight="1">
      <c r="A175" s="96"/>
      <c r="B175" s="96"/>
      <c r="C175" s="96"/>
      <c r="D175" s="574"/>
      <c r="E175" s="2225"/>
      <c r="F175" s="2225"/>
      <c r="G175" s="574"/>
      <c r="H175" s="574"/>
      <c r="I175" s="96"/>
      <c r="J175" s="96"/>
      <c r="K175" s="96"/>
      <c r="L175" s="89"/>
      <c r="M175" s="96"/>
      <c r="N175" s="96"/>
      <c r="O175" s="96"/>
      <c r="P175" s="96"/>
      <c r="Q175" s="96"/>
      <c r="R175" s="89"/>
      <c r="S175" s="89"/>
      <c r="T175" s="89"/>
      <c r="U175" s="89"/>
      <c r="V175" s="574"/>
      <c r="W175" s="574"/>
      <c r="X175" s="2226"/>
      <c r="Y175" s="2226"/>
      <c r="Z175" s="2226"/>
      <c r="AA175" s="96"/>
      <c r="AB175" s="89"/>
    </row>
    <row r="176" spans="1:28" ht="15.75" customHeight="1">
      <c r="A176" s="96"/>
      <c r="B176" s="96"/>
      <c r="C176" s="96"/>
      <c r="D176" s="574"/>
      <c r="E176" s="2225"/>
      <c r="F176" s="2225"/>
      <c r="G176" s="574"/>
      <c r="H176" s="574"/>
      <c r="I176" s="96"/>
      <c r="J176" s="96"/>
      <c r="K176" s="96"/>
      <c r="L176" s="89"/>
      <c r="M176" s="96"/>
      <c r="N176" s="96"/>
      <c r="O176" s="96"/>
      <c r="P176" s="96"/>
      <c r="Q176" s="96"/>
      <c r="R176" s="89"/>
      <c r="S176" s="89"/>
      <c r="T176" s="89"/>
      <c r="U176" s="89"/>
      <c r="V176" s="574"/>
      <c r="W176" s="574"/>
      <c r="X176" s="2226"/>
      <c r="Y176" s="2226"/>
      <c r="Z176" s="2226"/>
      <c r="AA176" s="96"/>
      <c r="AB176" s="89"/>
    </row>
    <row r="177" spans="1:28" ht="15.75" customHeight="1">
      <c r="A177" s="96"/>
      <c r="B177" s="96"/>
      <c r="C177" s="96"/>
      <c r="D177" s="574"/>
      <c r="E177" s="2225"/>
      <c r="F177" s="2225"/>
      <c r="G177" s="574"/>
      <c r="H177" s="574"/>
      <c r="I177" s="96"/>
      <c r="J177" s="96"/>
      <c r="K177" s="96"/>
      <c r="L177" s="89"/>
      <c r="M177" s="96"/>
      <c r="N177" s="96"/>
      <c r="O177" s="96"/>
      <c r="P177" s="96"/>
      <c r="Q177" s="96"/>
      <c r="R177" s="89"/>
      <c r="S177" s="89"/>
      <c r="T177" s="89"/>
      <c r="U177" s="89"/>
      <c r="V177" s="574"/>
      <c r="W177" s="574"/>
      <c r="X177" s="2226"/>
      <c r="Y177" s="2226"/>
      <c r="Z177" s="2226"/>
      <c r="AA177" s="96"/>
      <c r="AB177" s="89"/>
    </row>
    <row r="178" spans="1:28" ht="15.75" customHeight="1">
      <c r="A178" s="96"/>
      <c r="B178" s="96"/>
      <c r="C178" s="96"/>
      <c r="D178" s="574"/>
      <c r="E178" s="2225"/>
      <c r="F178" s="2225"/>
      <c r="G178" s="574"/>
      <c r="H178" s="574"/>
      <c r="I178" s="96"/>
      <c r="J178" s="96"/>
      <c r="K178" s="96"/>
      <c r="L178" s="89"/>
      <c r="M178" s="96"/>
      <c r="N178" s="96"/>
      <c r="O178" s="96"/>
      <c r="P178" s="96"/>
      <c r="Q178" s="96"/>
      <c r="R178" s="89"/>
      <c r="S178" s="89"/>
      <c r="T178" s="89"/>
      <c r="U178" s="89"/>
      <c r="V178" s="574"/>
      <c r="W178" s="574"/>
      <c r="X178" s="2226"/>
      <c r="Y178" s="2226"/>
      <c r="Z178" s="2226"/>
      <c r="AA178" s="96"/>
      <c r="AB178" s="89"/>
    </row>
    <row r="179" spans="1:28" ht="15.75" customHeight="1">
      <c r="A179" s="96"/>
      <c r="B179" s="96"/>
      <c r="C179" s="96"/>
      <c r="D179" s="574"/>
      <c r="E179" s="2225"/>
      <c r="F179" s="2225"/>
      <c r="G179" s="574"/>
      <c r="H179" s="574"/>
      <c r="I179" s="96"/>
      <c r="J179" s="96"/>
      <c r="K179" s="96"/>
      <c r="L179" s="89"/>
      <c r="M179" s="96"/>
      <c r="N179" s="96"/>
      <c r="O179" s="96"/>
      <c r="P179" s="96"/>
      <c r="Q179" s="96"/>
      <c r="R179" s="89"/>
      <c r="S179" s="89"/>
      <c r="T179" s="89"/>
      <c r="U179" s="89"/>
      <c r="V179" s="574"/>
      <c r="W179" s="574"/>
      <c r="X179" s="2226"/>
      <c r="Y179" s="2226"/>
      <c r="Z179" s="2226"/>
      <c r="AA179" s="96"/>
      <c r="AB179" s="89"/>
    </row>
    <row r="180" spans="1:28" ht="15.75" customHeight="1">
      <c r="A180" s="573"/>
      <c r="B180" s="96"/>
      <c r="C180" s="96"/>
      <c r="D180" s="96"/>
      <c r="E180" s="96"/>
      <c r="F180" s="96"/>
      <c r="G180" s="96"/>
      <c r="H180" s="96"/>
      <c r="I180" s="96"/>
      <c r="J180" s="96"/>
      <c r="K180" s="96"/>
      <c r="L180" s="96"/>
      <c r="M180" s="96"/>
      <c r="N180" s="96"/>
      <c r="O180" s="96"/>
      <c r="P180" s="96"/>
      <c r="Q180" s="96"/>
      <c r="R180" s="96"/>
      <c r="S180" s="96"/>
      <c r="T180" s="96"/>
      <c r="U180" s="96"/>
      <c r="V180" s="96"/>
      <c r="W180" s="96"/>
      <c r="X180" s="96"/>
      <c r="Y180" s="96"/>
      <c r="Z180" s="96"/>
      <c r="AA180" s="96"/>
      <c r="AB180" s="89"/>
    </row>
    <row r="181" spans="1:28" ht="15.75" customHeight="1">
      <c r="A181" s="573"/>
      <c r="B181" s="96"/>
      <c r="C181" s="96"/>
      <c r="D181" s="96"/>
      <c r="E181" s="96"/>
      <c r="F181" s="2224"/>
      <c r="G181" s="2224"/>
      <c r="H181" s="2224"/>
      <c r="I181" s="2224"/>
      <c r="J181" s="2224"/>
      <c r="K181" s="2224"/>
      <c r="L181" s="2224"/>
      <c r="M181" s="2224"/>
      <c r="N181" s="2224"/>
      <c r="O181" s="2224"/>
      <c r="P181" s="2224"/>
      <c r="Q181" s="2224"/>
      <c r="R181" s="2224"/>
      <c r="S181" s="2224"/>
      <c r="T181" s="2224"/>
      <c r="U181" s="2224"/>
      <c r="V181" s="2224"/>
      <c r="W181" s="2224"/>
      <c r="X181" s="2224"/>
      <c r="Y181" s="2224"/>
      <c r="Z181" s="2224"/>
      <c r="AA181" s="2224"/>
      <c r="AB181" s="89"/>
    </row>
    <row r="182" spans="1:28" ht="15.75" customHeight="1">
      <c r="A182" s="96"/>
      <c r="B182" s="96"/>
      <c r="C182" s="96"/>
      <c r="D182" s="96"/>
      <c r="E182" s="96"/>
      <c r="F182" s="2224"/>
      <c r="G182" s="2224"/>
      <c r="H182" s="2224"/>
      <c r="I182" s="2224"/>
      <c r="J182" s="2224"/>
      <c r="K182" s="2224"/>
      <c r="L182" s="2224"/>
      <c r="M182" s="2224"/>
      <c r="N182" s="2224"/>
      <c r="O182" s="2224"/>
      <c r="P182" s="2224"/>
      <c r="Q182" s="2224"/>
      <c r="R182" s="2224"/>
      <c r="S182" s="2224"/>
      <c r="T182" s="2224"/>
      <c r="U182" s="2224"/>
      <c r="V182" s="2224"/>
      <c r="W182" s="2224"/>
      <c r="X182" s="2224"/>
      <c r="Y182" s="2224"/>
      <c r="Z182" s="2224"/>
      <c r="AA182" s="2224"/>
      <c r="AB182" s="89"/>
    </row>
    <row r="183" spans="1:28" ht="15.75" customHeight="1">
      <c r="A183" s="573"/>
      <c r="B183" s="96"/>
      <c r="C183" s="96"/>
      <c r="D183" s="96"/>
      <c r="E183" s="96"/>
      <c r="F183" s="96"/>
      <c r="G183" s="96"/>
      <c r="H183" s="96"/>
      <c r="I183" s="96"/>
      <c r="J183" s="96"/>
      <c r="K183" s="96"/>
      <c r="L183" s="96"/>
      <c r="M183" s="96"/>
      <c r="N183" s="96"/>
      <c r="O183" s="96"/>
      <c r="P183" s="96"/>
      <c r="Q183" s="96"/>
      <c r="R183" s="96"/>
      <c r="S183" s="96"/>
      <c r="T183" s="96"/>
      <c r="U183" s="96"/>
      <c r="V183" s="96"/>
      <c r="W183" s="96"/>
      <c r="X183" s="96"/>
      <c r="Y183" s="96"/>
      <c r="Z183" s="96"/>
      <c r="AA183" s="96"/>
      <c r="AB183" s="89"/>
    </row>
    <row r="184" spans="1:28" ht="15.75" customHeight="1">
      <c r="A184" s="96"/>
      <c r="B184" s="96"/>
      <c r="C184" s="96"/>
      <c r="D184" s="96"/>
      <c r="E184" s="96"/>
      <c r="F184" s="2224"/>
      <c r="G184" s="2224"/>
      <c r="H184" s="2224"/>
      <c r="I184" s="2224"/>
      <c r="J184" s="2224"/>
      <c r="K184" s="2224"/>
      <c r="L184" s="2224"/>
      <c r="M184" s="2224"/>
      <c r="N184" s="2224"/>
      <c r="O184" s="2224"/>
      <c r="P184" s="2224"/>
      <c r="Q184" s="2224"/>
      <c r="R184" s="2224"/>
      <c r="S184" s="2224"/>
      <c r="T184" s="2224"/>
      <c r="U184" s="2224"/>
      <c r="V184" s="2224"/>
      <c r="W184" s="2224"/>
      <c r="X184" s="2224"/>
      <c r="Y184" s="2224"/>
      <c r="Z184" s="2224"/>
      <c r="AA184" s="2224"/>
      <c r="AB184" s="89"/>
    </row>
    <row r="185" spans="1:28" ht="15.75" customHeight="1">
      <c r="A185" s="96"/>
      <c r="B185" s="96"/>
      <c r="C185" s="96"/>
      <c r="D185" s="96"/>
      <c r="E185" s="96"/>
      <c r="F185" s="2224"/>
      <c r="G185" s="2224"/>
      <c r="H185" s="2224"/>
      <c r="I185" s="2224"/>
      <c r="J185" s="2224"/>
      <c r="K185" s="2224"/>
      <c r="L185" s="2224"/>
      <c r="M185" s="2224"/>
      <c r="N185" s="2224"/>
      <c r="O185" s="2224"/>
      <c r="P185" s="2224"/>
      <c r="Q185" s="2224"/>
      <c r="R185" s="2224"/>
      <c r="S185" s="2224"/>
      <c r="T185" s="2224"/>
      <c r="U185" s="2224"/>
      <c r="V185" s="2224"/>
      <c r="W185" s="2224"/>
      <c r="X185" s="2224"/>
      <c r="Y185" s="2224"/>
      <c r="Z185" s="2224"/>
      <c r="AA185" s="2224"/>
      <c r="AB185" s="89"/>
    </row>
    <row r="186" spans="1:28" ht="15.75" customHeight="1">
      <c r="A186" s="96"/>
      <c r="B186" s="96"/>
      <c r="C186" s="96"/>
      <c r="D186" s="96"/>
      <c r="E186" s="96"/>
      <c r="F186" s="96"/>
      <c r="G186" s="96"/>
      <c r="H186" s="96"/>
      <c r="I186" s="96"/>
      <c r="J186" s="96"/>
      <c r="K186" s="96"/>
      <c r="L186" s="96"/>
      <c r="M186" s="96"/>
      <c r="N186" s="96"/>
      <c r="O186" s="96"/>
      <c r="P186" s="96"/>
      <c r="Q186" s="96"/>
      <c r="R186" s="96"/>
      <c r="S186" s="96"/>
      <c r="T186" s="96"/>
      <c r="U186" s="96"/>
      <c r="V186" s="96"/>
      <c r="W186" s="96"/>
      <c r="X186" s="96"/>
      <c r="Y186" s="96"/>
      <c r="Z186" s="96"/>
      <c r="AA186" s="96"/>
      <c r="AB186" s="89"/>
    </row>
    <row r="192" spans="1:28" ht="18.75" customHeight="1">
      <c r="A192" s="2227"/>
      <c r="B192" s="2227"/>
      <c r="C192" s="2227"/>
      <c r="D192" s="2227"/>
      <c r="E192" s="2227"/>
      <c r="F192" s="2227"/>
      <c r="G192" s="2227"/>
      <c r="H192" s="2227"/>
      <c r="I192" s="2227"/>
      <c r="J192" s="2227"/>
      <c r="K192" s="2227"/>
      <c r="L192" s="2227"/>
      <c r="M192" s="2227"/>
      <c r="N192" s="2227"/>
      <c r="O192" s="2227"/>
      <c r="P192" s="2227"/>
      <c r="Q192" s="2227"/>
      <c r="R192" s="2227"/>
      <c r="S192" s="2227"/>
      <c r="T192" s="2227"/>
      <c r="U192" s="2227"/>
      <c r="V192" s="2227"/>
      <c r="W192" s="2227"/>
      <c r="X192" s="2227"/>
      <c r="Y192" s="2227"/>
      <c r="Z192" s="2227"/>
      <c r="AA192" s="2227"/>
      <c r="AB192" s="89"/>
    </row>
    <row r="193" spans="1:28" ht="15.75" customHeight="1">
      <c r="A193" s="96"/>
      <c r="B193" s="96"/>
      <c r="C193" s="96"/>
      <c r="D193" s="96"/>
      <c r="E193" s="96"/>
      <c r="F193" s="96"/>
      <c r="G193" s="96"/>
      <c r="H193" s="96"/>
      <c r="I193" s="96"/>
      <c r="J193" s="96"/>
      <c r="K193" s="96"/>
      <c r="L193" s="96"/>
      <c r="M193" s="96"/>
      <c r="N193" s="96"/>
      <c r="O193" s="96"/>
      <c r="P193" s="96"/>
      <c r="Q193" s="96"/>
      <c r="R193" s="96"/>
      <c r="S193" s="96"/>
      <c r="T193" s="96"/>
      <c r="U193" s="96"/>
      <c r="V193" s="96"/>
      <c r="W193" s="96"/>
      <c r="X193" s="96"/>
      <c r="Y193" s="96"/>
      <c r="Z193" s="96"/>
      <c r="AA193" s="96"/>
      <c r="AB193" s="89"/>
    </row>
    <row r="194" spans="1:28" ht="15.75" customHeight="1">
      <c r="A194" s="573"/>
      <c r="B194" s="96"/>
      <c r="C194" s="96"/>
      <c r="D194" s="96"/>
      <c r="E194" s="96"/>
      <c r="F194" s="96"/>
      <c r="G194" s="89"/>
      <c r="H194" s="96"/>
      <c r="I194" s="96"/>
      <c r="J194" s="96"/>
      <c r="K194" s="96"/>
      <c r="L194" s="96"/>
      <c r="M194" s="96"/>
      <c r="N194" s="96"/>
      <c r="O194" s="96"/>
      <c r="P194" s="96"/>
      <c r="Q194" s="96"/>
      <c r="R194" s="96"/>
      <c r="S194" s="96"/>
      <c r="T194" s="96"/>
      <c r="U194" s="96"/>
      <c r="V194" s="96"/>
      <c r="W194" s="96"/>
      <c r="X194" s="96"/>
      <c r="Y194" s="96"/>
      <c r="Z194" s="96"/>
      <c r="AA194" s="96"/>
      <c r="AB194" s="89"/>
    </row>
    <row r="195" spans="1:28" ht="15.75" customHeight="1">
      <c r="A195" s="573"/>
      <c r="B195" s="96"/>
      <c r="C195" s="96"/>
      <c r="D195" s="96"/>
      <c r="E195" s="96"/>
      <c r="F195" s="96"/>
      <c r="G195" s="89"/>
      <c r="H195" s="89"/>
      <c r="I195" s="96"/>
      <c r="J195" s="96"/>
      <c r="K195" s="96"/>
      <c r="L195" s="89"/>
      <c r="M195" s="96"/>
      <c r="N195" s="96"/>
      <c r="O195" s="96"/>
      <c r="P195" s="96"/>
      <c r="Q195" s="96"/>
      <c r="R195" s="96"/>
      <c r="S195" s="96"/>
      <c r="T195" s="96"/>
      <c r="U195" s="96"/>
      <c r="V195" s="96"/>
      <c r="W195" s="96"/>
      <c r="X195" s="96"/>
      <c r="Y195" s="96"/>
      <c r="Z195" s="96"/>
      <c r="AA195" s="96"/>
      <c r="AB195" s="89"/>
    </row>
    <row r="196" spans="1:28" ht="15.75" customHeight="1">
      <c r="A196" s="573"/>
      <c r="B196" s="96"/>
      <c r="C196" s="96"/>
      <c r="D196" s="96"/>
      <c r="E196" s="96"/>
      <c r="F196" s="96"/>
      <c r="G196" s="96"/>
      <c r="H196" s="96"/>
      <c r="I196" s="96"/>
      <c r="J196" s="2223"/>
      <c r="K196" s="2223"/>
      <c r="L196" s="2223"/>
      <c r="M196" s="2223"/>
      <c r="N196" s="577"/>
      <c r="O196" s="96"/>
      <c r="P196" s="96"/>
      <c r="Q196" s="96"/>
      <c r="R196" s="96"/>
      <c r="S196" s="96"/>
      <c r="T196" s="96"/>
      <c r="U196" s="96"/>
      <c r="V196" s="96"/>
      <c r="W196" s="96"/>
      <c r="X196" s="96"/>
      <c r="Y196" s="96"/>
      <c r="Z196" s="96"/>
      <c r="AA196" s="96"/>
      <c r="AB196" s="89"/>
    </row>
    <row r="197" spans="1:28" ht="15.75" customHeight="1">
      <c r="A197" s="573"/>
      <c r="B197" s="96"/>
      <c r="C197" s="96"/>
      <c r="D197" s="96"/>
      <c r="E197" s="96"/>
      <c r="F197" s="96"/>
      <c r="G197" s="96"/>
      <c r="H197" s="96"/>
      <c r="I197" s="96"/>
      <c r="J197" s="2223"/>
      <c r="K197" s="2223"/>
      <c r="L197" s="2223"/>
      <c r="M197" s="2223"/>
      <c r="N197" s="577"/>
      <c r="O197" s="96"/>
      <c r="P197" s="96"/>
      <c r="Q197" s="96"/>
      <c r="R197" s="96"/>
      <c r="S197" s="96"/>
      <c r="T197" s="96"/>
      <c r="U197" s="96"/>
      <c r="V197" s="96"/>
      <c r="W197" s="96"/>
      <c r="X197" s="96"/>
      <c r="Y197" s="96"/>
      <c r="Z197" s="96"/>
      <c r="AA197" s="96"/>
      <c r="AB197" s="89"/>
    </row>
    <row r="198" spans="1:28" ht="15.75" customHeight="1">
      <c r="A198" s="573"/>
      <c r="B198" s="96"/>
      <c r="C198" s="96"/>
      <c r="D198" s="96"/>
      <c r="E198" s="96"/>
      <c r="F198" s="96"/>
      <c r="G198" s="96"/>
      <c r="H198" s="96"/>
      <c r="I198" s="96"/>
      <c r="J198" s="2223"/>
      <c r="K198" s="2223"/>
      <c r="L198" s="2223"/>
      <c r="M198" s="2223"/>
      <c r="N198" s="577"/>
      <c r="O198" s="96"/>
      <c r="P198" s="96"/>
      <c r="Q198" s="96"/>
      <c r="R198" s="96"/>
      <c r="S198" s="96"/>
      <c r="T198" s="96"/>
      <c r="U198" s="96"/>
      <c r="V198" s="96"/>
      <c r="W198" s="96"/>
      <c r="X198" s="96"/>
      <c r="Y198" s="96"/>
      <c r="Z198" s="96"/>
      <c r="AA198" s="96"/>
      <c r="AB198" s="89"/>
    </row>
    <row r="199" spans="1:28" ht="15.75" customHeight="1">
      <c r="A199" s="573"/>
      <c r="B199" s="96"/>
      <c r="C199" s="96"/>
      <c r="D199" s="96"/>
      <c r="E199" s="96"/>
      <c r="F199" s="96"/>
      <c r="G199" s="96"/>
      <c r="H199" s="96"/>
      <c r="I199" s="96"/>
      <c r="J199" s="2223"/>
      <c r="K199" s="2223"/>
      <c r="L199" s="2223"/>
      <c r="M199" s="2223"/>
      <c r="N199" s="577"/>
      <c r="O199" s="96"/>
      <c r="P199" s="96"/>
      <c r="Q199" s="96"/>
      <c r="R199" s="96"/>
      <c r="S199" s="96"/>
      <c r="T199" s="96"/>
      <c r="U199" s="96"/>
      <c r="V199" s="96"/>
      <c r="W199" s="96"/>
      <c r="X199" s="96"/>
      <c r="Y199" s="96"/>
      <c r="Z199" s="96"/>
      <c r="AA199" s="96"/>
      <c r="AB199" s="89"/>
    </row>
    <row r="200" spans="1:28" ht="15.75" customHeight="1">
      <c r="A200" s="573"/>
      <c r="B200" s="96"/>
      <c r="C200" s="96"/>
      <c r="D200" s="96"/>
      <c r="E200" s="96"/>
      <c r="F200" s="96"/>
      <c r="G200" s="96"/>
      <c r="H200" s="96"/>
      <c r="I200" s="96"/>
      <c r="J200" s="96"/>
      <c r="K200" s="96"/>
      <c r="L200" s="96"/>
      <c r="M200" s="96"/>
      <c r="N200" s="96"/>
      <c r="O200" s="96"/>
      <c r="P200" s="96"/>
      <c r="Q200" s="96"/>
      <c r="R200" s="96"/>
      <c r="S200" s="96"/>
      <c r="T200" s="96"/>
      <c r="U200" s="96"/>
      <c r="V200" s="96"/>
      <c r="W200" s="96"/>
      <c r="X200" s="96"/>
      <c r="Y200" s="96"/>
      <c r="Z200" s="96"/>
      <c r="AA200" s="96"/>
      <c r="AB200" s="89"/>
    </row>
    <row r="201" spans="1:28" ht="15.75" customHeight="1">
      <c r="A201" s="96"/>
      <c r="B201" s="96"/>
      <c r="C201" s="96"/>
      <c r="D201" s="2227"/>
      <c r="E201" s="2227"/>
      <c r="F201" s="2227"/>
      <c r="G201" s="2227"/>
      <c r="H201" s="574"/>
      <c r="I201" s="2227"/>
      <c r="J201" s="2227"/>
      <c r="K201" s="2227"/>
      <c r="L201" s="2227"/>
      <c r="M201" s="2227"/>
      <c r="N201" s="2227"/>
      <c r="O201" s="2227"/>
      <c r="P201" s="2227"/>
      <c r="Q201" s="2227"/>
      <c r="R201" s="2227"/>
      <c r="S201" s="2227"/>
      <c r="T201" s="2227"/>
      <c r="U201" s="2227"/>
      <c r="V201" s="574"/>
      <c r="W201" s="574"/>
      <c r="X201" s="2227"/>
      <c r="Y201" s="2227"/>
      <c r="Z201" s="2227"/>
      <c r="AA201" s="96"/>
      <c r="AB201" s="89"/>
    </row>
    <row r="202" spans="1:28" ht="15.75" customHeight="1">
      <c r="A202" s="96"/>
      <c r="B202" s="96"/>
      <c r="C202" s="96"/>
      <c r="D202" s="574"/>
      <c r="E202" s="2225"/>
      <c r="F202" s="2225"/>
      <c r="G202" s="574"/>
      <c r="H202" s="574"/>
      <c r="I202" s="96"/>
      <c r="J202" s="96"/>
      <c r="K202" s="96"/>
      <c r="L202" s="89"/>
      <c r="M202" s="96"/>
      <c r="N202" s="96"/>
      <c r="O202" s="96"/>
      <c r="P202" s="96"/>
      <c r="Q202" s="96"/>
      <c r="R202" s="89"/>
      <c r="S202" s="89"/>
      <c r="T202" s="89"/>
      <c r="U202" s="89"/>
      <c r="V202" s="574"/>
      <c r="W202" s="574"/>
      <c r="X202" s="2226"/>
      <c r="Y202" s="2226"/>
      <c r="Z202" s="2226"/>
      <c r="AA202" s="96"/>
      <c r="AB202" s="89"/>
    </row>
    <row r="203" spans="1:28" ht="15.75" customHeight="1">
      <c r="A203" s="96"/>
      <c r="B203" s="96"/>
      <c r="C203" s="96"/>
      <c r="D203" s="574"/>
      <c r="E203" s="2225"/>
      <c r="F203" s="2225"/>
      <c r="G203" s="574"/>
      <c r="H203" s="574"/>
      <c r="I203" s="96"/>
      <c r="J203" s="96"/>
      <c r="K203" s="96"/>
      <c r="L203" s="89"/>
      <c r="M203" s="96"/>
      <c r="N203" s="96"/>
      <c r="O203" s="96"/>
      <c r="P203" s="96"/>
      <c r="Q203" s="96"/>
      <c r="R203" s="89"/>
      <c r="S203" s="89"/>
      <c r="T203" s="89"/>
      <c r="U203" s="89"/>
      <c r="V203" s="574"/>
      <c r="W203" s="574"/>
      <c r="X203" s="2226"/>
      <c r="Y203" s="2226"/>
      <c r="Z203" s="2226"/>
      <c r="AA203" s="96"/>
      <c r="AB203" s="89"/>
    </row>
    <row r="204" spans="1:28" ht="15.75" customHeight="1">
      <c r="A204" s="96"/>
      <c r="B204" s="96"/>
      <c r="C204" s="96"/>
      <c r="D204" s="574"/>
      <c r="E204" s="2225"/>
      <c r="F204" s="2225"/>
      <c r="G204" s="574"/>
      <c r="H204" s="574"/>
      <c r="I204" s="96"/>
      <c r="J204" s="96"/>
      <c r="K204" s="96"/>
      <c r="L204" s="89"/>
      <c r="M204" s="96"/>
      <c r="N204" s="96"/>
      <c r="O204" s="96"/>
      <c r="P204" s="96"/>
      <c r="Q204" s="96"/>
      <c r="R204" s="89"/>
      <c r="S204" s="89"/>
      <c r="T204" s="89"/>
      <c r="U204" s="89"/>
      <c r="V204" s="574"/>
      <c r="W204" s="574"/>
      <c r="X204" s="2226"/>
      <c r="Y204" s="2226"/>
      <c r="Z204" s="2226"/>
      <c r="AA204" s="96"/>
      <c r="AB204" s="89"/>
    </row>
    <row r="205" spans="1:28" ht="15.75" customHeight="1">
      <c r="A205" s="96"/>
      <c r="B205" s="96"/>
      <c r="C205" s="96"/>
      <c r="D205" s="574"/>
      <c r="E205" s="2225"/>
      <c r="F205" s="2225"/>
      <c r="G205" s="574"/>
      <c r="H205" s="574"/>
      <c r="I205" s="96"/>
      <c r="J205" s="96"/>
      <c r="K205" s="96"/>
      <c r="L205" s="89"/>
      <c r="M205" s="96"/>
      <c r="N205" s="96"/>
      <c r="O205" s="96"/>
      <c r="P205" s="96"/>
      <c r="Q205" s="96"/>
      <c r="R205" s="89"/>
      <c r="S205" s="89"/>
      <c r="T205" s="89"/>
      <c r="U205" s="89"/>
      <c r="V205" s="574"/>
      <c r="W205" s="574"/>
      <c r="X205" s="2226"/>
      <c r="Y205" s="2226"/>
      <c r="Z205" s="2226"/>
      <c r="AA205" s="96"/>
      <c r="AB205" s="89"/>
    </row>
    <row r="206" spans="1:28" ht="15.75" customHeight="1">
      <c r="A206" s="96"/>
      <c r="B206" s="96"/>
      <c r="C206" s="96"/>
      <c r="D206" s="574"/>
      <c r="E206" s="2225"/>
      <c r="F206" s="2225"/>
      <c r="G206" s="574"/>
      <c r="H206" s="574"/>
      <c r="I206" s="96"/>
      <c r="J206" s="96"/>
      <c r="K206" s="96"/>
      <c r="L206" s="89"/>
      <c r="M206" s="96"/>
      <c r="N206" s="96"/>
      <c r="O206" s="96"/>
      <c r="P206" s="96"/>
      <c r="Q206" s="96"/>
      <c r="R206" s="89"/>
      <c r="S206" s="89"/>
      <c r="T206" s="89"/>
      <c r="U206" s="89"/>
      <c r="V206" s="574"/>
      <c r="W206" s="574"/>
      <c r="X206" s="2226"/>
      <c r="Y206" s="2226"/>
      <c r="Z206" s="2226"/>
      <c r="AA206" s="96"/>
      <c r="AB206" s="89"/>
    </row>
    <row r="207" spans="1:28" ht="15.75" customHeight="1">
      <c r="A207" s="96"/>
      <c r="B207" s="96"/>
      <c r="C207" s="96"/>
      <c r="D207" s="574"/>
      <c r="E207" s="2225"/>
      <c r="F207" s="2225"/>
      <c r="G207" s="574"/>
      <c r="H207" s="574"/>
      <c r="I207" s="96"/>
      <c r="J207" s="96"/>
      <c r="K207" s="96"/>
      <c r="L207" s="89"/>
      <c r="M207" s="96"/>
      <c r="N207" s="96"/>
      <c r="O207" s="96"/>
      <c r="P207" s="96"/>
      <c r="Q207" s="96"/>
      <c r="R207" s="89"/>
      <c r="S207" s="89"/>
      <c r="T207" s="89"/>
      <c r="U207" s="89"/>
      <c r="V207" s="574"/>
      <c r="W207" s="574"/>
      <c r="X207" s="2226"/>
      <c r="Y207" s="2226"/>
      <c r="Z207" s="2226"/>
      <c r="AA207" s="96"/>
      <c r="AB207" s="89"/>
    </row>
    <row r="208" spans="1:28" ht="15.75" customHeight="1">
      <c r="A208" s="573"/>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89"/>
    </row>
    <row r="209" spans="1:28" ht="15.75" customHeight="1">
      <c r="A209" s="573"/>
      <c r="B209" s="96"/>
      <c r="C209" s="96"/>
      <c r="D209" s="96"/>
      <c r="E209" s="96"/>
      <c r="F209" s="2224"/>
      <c r="G209" s="2224"/>
      <c r="H209" s="2224"/>
      <c r="I209" s="2224"/>
      <c r="J209" s="2224"/>
      <c r="K209" s="2224"/>
      <c r="L209" s="2224"/>
      <c r="M209" s="2224"/>
      <c r="N209" s="2224"/>
      <c r="O209" s="2224"/>
      <c r="P209" s="2224"/>
      <c r="Q209" s="2224"/>
      <c r="R209" s="2224"/>
      <c r="S209" s="2224"/>
      <c r="T209" s="2224"/>
      <c r="U209" s="2224"/>
      <c r="V209" s="2224"/>
      <c r="W209" s="2224"/>
      <c r="X209" s="2224"/>
      <c r="Y209" s="2224"/>
      <c r="Z209" s="2224"/>
      <c r="AA209" s="2224"/>
      <c r="AB209" s="89"/>
    </row>
    <row r="210" spans="1:28" ht="15.75" customHeight="1">
      <c r="A210" s="96"/>
      <c r="B210" s="96"/>
      <c r="C210" s="96"/>
      <c r="D210" s="96"/>
      <c r="E210" s="96"/>
      <c r="F210" s="2224"/>
      <c r="G210" s="2224"/>
      <c r="H210" s="2224"/>
      <c r="I210" s="2224"/>
      <c r="J210" s="2224"/>
      <c r="K210" s="2224"/>
      <c r="L210" s="2224"/>
      <c r="M210" s="2224"/>
      <c r="N210" s="2224"/>
      <c r="O210" s="2224"/>
      <c r="P210" s="2224"/>
      <c r="Q210" s="2224"/>
      <c r="R210" s="2224"/>
      <c r="S210" s="2224"/>
      <c r="T210" s="2224"/>
      <c r="U210" s="2224"/>
      <c r="V210" s="2224"/>
      <c r="W210" s="2224"/>
      <c r="X210" s="2224"/>
      <c r="Y210" s="2224"/>
      <c r="Z210" s="2224"/>
      <c r="AA210" s="2224"/>
      <c r="AB210" s="89"/>
    </row>
    <row r="211" spans="1:28" ht="15.75" customHeight="1">
      <c r="A211" s="573"/>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89"/>
    </row>
    <row r="212" spans="1:28" ht="15.75" customHeight="1">
      <c r="A212" s="96"/>
      <c r="B212" s="96"/>
      <c r="C212" s="96"/>
      <c r="D212" s="96"/>
      <c r="E212" s="96"/>
      <c r="F212" s="2224"/>
      <c r="G212" s="2224"/>
      <c r="H212" s="2224"/>
      <c r="I212" s="2224"/>
      <c r="J212" s="2224"/>
      <c r="K212" s="2224"/>
      <c r="L212" s="2224"/>
      <c r="M212" s="2224"/>
      <c r="N212" s="2224"/>
      <c r="O212" s="2224"/>
      <c r="P212" s="2224"/>
      <c r="Q212" s="2224"/>
      <c r="R212" s="2224"/>
      <c r="S212" s="2224"/>
      <c r="T212" s="2224"/>
      <c r="U212" s="2224"/>
      <c r="V212" s="2224"/>
      <c r="W212" s="2224"/>
      <c r="X212" s="2224"/>
      <c r="Y212" s="2224"/>
      <c r="Z212" s="2224"/>
      <c r="AA212" s="2224"/>
      <c r="AB212" s="89"/>
    </row>
    <row r="213" spans="1:28" ht="15.75" customHeight="1">
      <c r="A213" s="96"/>
      <c r="B213" s="96"/>
      <c r="C213" s="96"/>
      <c r="D213" s="96"/>
      <c r="E213" s="96"/>
      <c r="F213" s="2224"/>
      <c r="G213" s="2224"/>
      <c r="H213" s="2224"/>
      <c r="I213" s="2224"/>
      <c r="J213" s="2224"/>
      <c r="K213" s="2224"/>
      <c r="L213" s="2224"/>
      <c r="M213" s="2224"/>
      <c r="N213" s="2224"/>
      <c r="O213" s="2224"/>
      <c r="P213" s="2224"/>
      <c r="Q213" s="2224"/>
      <c r="R213" s="2224"/>
      <c r="S213" s="2224"/>
      <c r="T213" s="2224"/>
      <c r="U213" s="2224"/>
      <c r="V213" s="2224"/>
      <c r="W213" s="2224"/>
      <c r="X213" s="2224"/>
      <c r="Y213" s="2224"/>
      <c r="Z213" s="2224"/>
      <c r="AA213" s="2224"/>
      <c r="AB213" s="89"/>
    </row>
    <row r="214" spans="1:28" ht="15.75" customHeight="1">
      <c r="A214" s="96"/>
      <c r="B214" s="96"/>
      <c r="C214" s="96"/>
      <c r="D214" s="96"/>
      <c r="E214" s="96"/>
      <c r="F214" s="96"/>
      <c r="G214" s="96"/>
      <c r="H214" s="96"/>
      <c r="I214" s="96"/>
      <c r="J214" s="96"/>
      <c r="K214" s="96"/>
      <c r="L214" s="96"/>
      <c r="M214" s="96"/>
      <c r="N214" s="96"/>
      <c r="O214" s="96"/>
      <c r="P214" s="96"/>
      <c r="Q214" s="96"/>
      <c r="R214" s="96"/>
      <c r="S214" s="96"/>
      <c r="T214" s="96"/>
      <c r="U214" s="96"/>
      <c r="V214" s="96"/>
      <c r="W214" s="96"/>
      <c r="X214" s="96"/>
      <c r="Y214" s="96"/>
      <c r="Z214" s="96"/>
      <c r="AA214" s="96"/>
      <c r="AB214" s="89"/>
    </row>
    <row r="215" spans="1:28" ht="15.75" customHeight="1">
      <c r="A215" s="285"/>
      <c r="B215" s="285"/>
      <c r="C215" s="285"/>
      <c r="D215" s="285"/>
      <c r="E215" s="285"/>
      <c r="F215" s="285"/>
      <c r="G215" s="285"/>
      <c r="H215" s="285"/>
      <c r="I215" s="285"/>
      <c r="J215" s="285"/>
      <c r="K215" s="285"/>
      <c r="L215" s="285"/>
      <c r="M215" s="285"/>
      <c r="N215" s="285"/>
      <c r="O215" s="285"/>
      <c r="P215" s="285"/>
      <c r="Q215" s="285"/>
      <c r="R215" s="285"/>
      <c r="S215" s="285"/>
      <c r="T215" s="285"/>
      <c r="U215" s="285"/>
      <c r="V215" s="285"/>
      <c r="W215" s="285"/>
      <c r="X215" s="285"/>
      <c r="Y215" s="285"/>
      <c r="Z215" s="285"/>
      <c r="AA215" s="285"/>
    </row>
    <row r="216" spans="1:28" ht="15.75" customHeight="1">
      <c r="A216" s="285"/>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row>
    <row r="217" spans="1:28" ht="15.75" customHeight="1">
      <c r="A217" s="285"/>
      <c r="B217" s="285"/>
      <c r="C217" s="285"/>
      <c r="D217" s="285"/>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row>
    <row r="218" spans="1:28" ht="18.75" customHeight="1">
      <c r="A218" s="2227"/>
      <c r="B218" s="2227"/>
      <c r="C218" s="2227"/>
      <c r="D218" s="2227"/>
      <c r="E218" s="2227"/>
      <c r="F218" s="2227"/>
      <c r="G218" s="2227"/>
      <c r="H218" s="2227"/>
      <c r="I218" s="2227"/>
      <c r="J218" s="2227"/>
      <c r="K218" s="2227"/>
      <c r="L218" s="2227"/>
      <c r="M218" s="2227"/>
      <c r="N218" s="2227"/>
      <c r="O218" s="2227"/>
      <c r="P218" s="2227"/>
      <c r="Q218" s="2227"/>
      <c r="R218" s="2227"/>
      <c r="S218" s="2227"/>
      <c r="T218" s="2227"/>
      <c r="U218" s="2227"/>
      <c r="V218" s="2227"/>
      <c r="W218" s="2227"/>
      <c r="X218" s="2227"/>
      <c r="Y218" s="2227"/>
      <c r="Z218" s="2227"/>
      <c r="AA218" s="2227"/>
      <c r="AB218" s="89"/>
    </row>
    <row r="219" spans="1:28" ht="15.75" customHeight="1">
      <c r="A219" s="96"/>
      <c r="B219" s="96"/>
      <c r="C219" s="96"/>
      <c r="D219" s="96"/>
      <c r="E219" s="96"/>
      <c r="F219" s="96"/>
      <c r="G219" s="96"/>
      <c r="H219" s="96"/>
      <c r="I219" s="96"/>
      <c r="J219" s="96"/>
      <c r="K219" s="96"/>
      <c r="L219" s="96"/>
      <c r="M219" s="96"/>
      <c r="N219" s="96"/>
      <c r="O219" s="96"/>
      <c r="P219" s="96"/>
      <c r="Q219" s="96"/>
      <c r="R219" s="96"/>
      <c r="S219" s="96"/>
      <c r="T219" s="96"/>
      <c r="U219" s="96"/>
      <c r="V219" s="96"/>
      <c r="W219" s="96"/>
      <c r="X219" s="96"/>
      <c r="Y219" s="96"/>
      <c r="Z219" s="96"/>
      <c r="AA219" s="96"/>
      <c r="AB219" s="89"/>
    </row>
    <row r="220" spans="1:28" ht="15.75" customHeight="1">
      <c r="A220" s="573"/>
      <c r="B220" s="96"/>
      <c r="C220" s="96"/>
      <c r="D220" s="96"/>
      <c r="E220" s="96"/>
      <c r="F220" s="96"/>
      <c r="G220" s="89"/>
      <c r="H220" s="96"/>
      <c r="I220" s="96"/>
      <c r="J220" s="96"/>
      <c r="K220" s="96"/>
      <c r="L220" s="96"/>
      <c r="M220" s="96"/>
      <c r="N220" s="96"/>
      <c r="O220" s="96"/>
      <c r="P220" s="96"/>
      <c r="Q220" s="96"/>
      <c r="R220" s="96"/>
      <c r="S220" s="96"/>
      <c r="T220" s="96"/>
      <c r="U220" s="96"/>
      <c r="V220" s="96"/>
      <c r="W220" s="96"/>
      <c r="X220" s="96"/>
      <c r="Y220" s="96"/>
      <c r="Z220" s="96"/>
      <c r="AA220" s="96"/>
      <c r="AB220" s="89"/>
    </row>
    <row r="221" spans="1:28" ht="15.75" customHeight="1">
      <c r="A221" s="573"/>
      <c r="B221" s="96"/>
      <c r="C221" s="96"/>
      <c r="D221" s="96"/>
      <c r="E221" s="96"/>
      <c r="F221" s="96"/>
      <c r="G221" s="89"/>
      <c r="H221" s="89"/>
      <c r="I221" s="96"/>
      <c r="J221" s="96"/>
      <c r="K221" s="96"/>
      <c r="L221" s="89"/>
      <c r="M221" s="96"/>
      <c r="N221" s="96"/>
      <c r="O221" s="96"/>
      <c r="P221" s="96"/>
      <c r="Q221" s="96"/>
      <c r="R221" s="96"/>
      <c r="S221" s="96"/>
      <c r="T221" s="96"/>
      <c r="U221" s="96"/>
      <c r="V221" s="96"/>
      <c r="W221" s="96"/>
      <c r="X221" s="96"/>
      <c r="Y221" s="96"/>
      <c r="Z221" s="96"/>
      <c r="AA221" s="96"/>
      <c r="AB221" s="89"/>
    </row>
    <row r="222" spans="1:28" ht="15.75" customHeight="1">
      <c r="A222" s="573"/>
      <c r="B222" s="96"/>
      <c r="C222" s="96"/>
      <c r="D222" s="96"/>
      <c r="E222" s="96"/>
      <c r="F222" s="96"/>
      <c r="G222" s="96"/>
      <c r="H222" s="96"/>
      <c r="I222" s="96"/>
      <c r="J222" s="2223"/>
      <c r="K222" s="2223"/>
      <c r="L222" s="2223"/>
      <c r="M222" s="2223"/>
      <c r="N222" s="577"/>
      <c r="O222" s="96"/>
      <c r="P222" s="96"/>
      <c r="Q222" s="96"/>
      <c r="R222" s="96"/>
      <c r="S222" s="96"/>
      <c r="T222" s="96"/>
      <c r="U222" s="96"/>
      <c r="V222" s="96"/>
      <c r="W222" s="96"/>
      <c r="X222" s="96"/>
      <c r="Y222" s="96"/>
      <c r="Z222" s="96"/>
      <c r="AA222" s="96"/>
      <c r="AB222" s="89"/>
    </row>
    <row r="223" spans="1:28" ht="15.75" customHeight="1">
      <c r="A223" s="573"/>
      <c r="B223" s="96"/>
      <c r="C223" s="96"/>
      <c r="D223" s="96"/>
      <c r="E223" s="96"/>
      <c r="F223" s="96"/>
      <c r="G223" s="96"/>
      <c r="H223" s="96"/>
      <c r="I223" s="96"/>
      <c r="J223" s="2223"/>
      <c r="K223" s="2223"/>
      <c r="L223" s="2223"/>
      <c r="M223" s="2223"/>
      <c r="N223" s="577"/>
      <c r="O223" s="96"/>
      <c r="P223" s="96"/>
      <c r="Q223" s="96"/>
      <c r="R223" s="96"/>
      <c r="S223" s="96"/>
      <c r="T223" s="96"/>
      <c r="U223" s="96"/>
      <c r="V223" s="96"/>
      <c r="W223" s="96"/>
      <c r="X223" s="96"/>
      <c r="Y223" s="96"/>
      <c r="Z223" s="96"/>
      <c r="AA223" s="96"/>
      <c r="AB223" s="89"/>
    </row>
    <row r="224" spans="1:28" ht="15.75" customHeight="1">
      <c r="A224" s="573"/>
      <c r="B224" s="96"/>
      <c r="C224" s="96"/>
      <c r="D224" s="96"/>
      <c r="E224" s="96"/>
      <c r="F224" s="96"/>
      <c r="G224" s="96"/>
      <c r="H224" s="96"/>
      <c r="I224" s="96"/>
      <c r="J224" s="2223"/>
      <c r="K224" s="2223"/>
      <c r="L224" s="2223"/>
      <c r="M224" s="2223"/>
      <c r="N224" s="577"/>
      <c r="O224" s="96"/>
      <c r="P224" s="96"/>
      <c r="Q224" s="96"/>
      <c r="R224" s="96"/>
      <c r="S224" s="96"/>
      <c r="T224" s="96"/>
      <c r="U224" s="96"/>
      <c r="V224" s="96"/>
      <c r="W224" s="96"/>
      <c r="X224" s="96"/>
      <c r="Y224" s="96"/>
      <c r="Z224" s="96"/>
      <c r="AA224" s="96"/>
      <c r="AB224" s="89"/>
    </row>
    <row r="225" spans="1:28" ht="15.75" customHeight="1">
      <c r="A225" s="573"/>
      <c r="B225" s="96"/>
      <c r="C225" s="96"/>
      <c r="D225" s="96"/>
      <c r="E225" s="96"/>
      <c r="F225" s="96"/>
      <c r="G225" s="96"/>
      <c r="H225" s="96"/>
      <c r="I225" s="96"/>
      <c r="J225" s="2223"/>
      <c r="K225" s="2223"/>
      <c r="L225" s="2223"/>
      <c r="M225" s="2223"/>
      <c r="N225" s="577"/>
      <c r="O225" s="96"/>
      <c r="P225" s="96"/>
      <c r="Q225" s="96"/>
      <c r="R225" s="96"/>
      <c r="S225" s="96"/>
      <c r="T225" s="96"/>
      <c r="U225" s="96"/>
      <c r="V225" s="96"/>
      <c r="W225" s="96"/>
      <c r="X225" s="96"/>
      <c r="Y225" s="96"/>
      <c r="Z225" s="96"/>
      <c r="AA225" s="96"/>
      <c r="AB225" s="89"/>
    </row>
    <row r="226" spans="1:28" ht="15.75" customHeight="1">
      <c r="A226" s="573"/>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89"/>
    </row>
    <row r="227" spans="1:28" ht="15.75" customHeight="1">
      <c r="A227" s="96"/>
      <c r="B227" s="96"/>
      <c r="C227" s="96"/>
      <c r="D227" s="2227"/>
      <c r="E227" s="2227"/>
      <c r="F227" s="2227"/>
      <c r="G227" s="2227"/>
      <c r="H227" s="574"/>
      <c r="I227" s="2227"/>
      <c r="J227" s="2227"/>
      <c r="K227" s="2227"/>
      <c r="L227" s="2227"/>
      <c r="M227" s="2227"/>
      <c r="N227" s="2227"/>
      <c r="O227" s="2227"/>
      <c r="P227" s="2227"/>
      <c r="Q227" s="2227"/>
      <c r="R227" s="2227"/>
      <c r="S227" s="2227"/>
      <c r="T227" s="2227"/>
      <c r="U227" s="2227"/>
      <c r="V227" s="574"/>
      <c r="W227" s="574"/>
      <c r="X227" s="2227"/>
      <c r="Y227" s="2227"/>
      <c r="Z227" s="2227"/>
      <c r="AA227" s="96"/>
      <c r="AB227" s="89"/>
    </row>
    <row r="228" spans="1:28" ht="15.75" customHeight="1">
      <c r="A228" s="96"/>
      <c r="B228" s="96"/>
      <c r="C228" s="96"/>
      <c r="D228" s="574"/>
      <c r="E228" s="2225"/>
      <c r="F228" s="2225"/>
      <c r="G228" s="574"/>
      <c r="H228" s="574"/>
      <c r="I228" s="96"/>
      <c r="J228" s="96"/>
      <c r="K228" s="96"/>
      <c r="L228" s="89"/>
      <c r="M228" s="96"/>
      <c r="N228" s="96"/>
      <c r="O228" s="96"/>
      <c r="P228" s="96"/>
      <c r="Q228" s="96"/>
      <c r="R228" s="89"/>
      <c r="S228" s="89"/>
      <c r="T228" s="89"/>
      <c r="U228" s="89"/>
      <c r="V228" s="574"/>
      <c r="W228" s="574"/>
      <c r="X228" s="2226"/>
      <c r="Y228" s="2226"/>
      <c r="Z228" s="2226"/>
      <c r="AA228" s="96"/>
      <c r="AB228" s="89"/>
    </row>
    <row r="229" spans="1:28" ht="15.75" customHeight="1">
      <c r="A229" s="96"/>
      <c r="B229" s="96"/>
      <c r="C229" s="96"/>
      <c r="D229" s="574"/>
      <c r="E229" s="2225"/>
      <c r="F229" s="2225"/>
      <c r="G229" s="574"/>
      <c r="H229" s="574"/>
      <c r="I229" s="96"/>
      <c r="J229" s="96"/>
      <c r="K229" s="96"/>
      <c r="L229" s="89"/>
      <c r="M229" s="96"/>
      <c r="N229" s="96"/>
      <c r="O229" s="96"/>
      <c r="P229" s="96"/>
      <c r="Q229" s="96"/>
      <c r="R229" s="89"/>
      <c r="S229" s="89"/>
      <c r="T229" s="89"/>
      <c r="U229" s="89"/>
      <c r="V229" s="574"/>
      <c r="W229" s="574"/>
      <c r="X229" s="2226"/>
      <c r="Y229" s="2226"/>
      <c r="Z229" s="2226"/>
      <c r="AA229" s="96"/>
      <c r="AB229" s="89"/>
    </row>
    <row r="230" spans="1:28" ht="15.75" customHeight="1">
      <c r="A230" s="96"/>
      <c r="B230" s="96"/>
      <c r="C230" s="96"/>
      <c r="D230" s="574"/>
      <c r="E230" s="2225"/>
      <c r="F230" s="2225"/>
      <c r="G230" s="574"/>
      <c r="H230" s="574"/>
      <c r="I230" s="96"/>
      <c r="J230" s="96"/>
      <c r="K230" s="96"/>
      <c r="L230" s="89"/>
      <c r="M230" s="96"/>
      <c r="N230" s="96"/>
      <c r="O230" s="96"/>
      <c r="P230" s="96"/>
      <c r="Q230" s="96"/>
      <c r="R230" s="89"/>
      <c r="S230" s="89"/>
      <c r="T230" s="89"/>
      <c r="U230" s="89"/>
      <c r="V230" s="574"/>
      <c r="W230" s="574"/>
      <c r="X230" s="2226"/>
      <c r="Y230" s="2226"/>
      <c r="Z230" s="2226"/>
      <c r="AA230" s="96"/>
      <c r="AB230" s="89"/>
    </row>
    <row r="231" spans="1:28" ht="15.75" customHeight="1">
      <c r="A231" s="96"/>
      <c r="B231" s="96"/>
      <c r="C231" s="96"/>
      <c r="D231" s="574"/>
      <c r="E231" s="2225"/>
      <c r="F231" s="2225"/>
      <c r="G231" s="574"/>
      <c r="H231" s="574"/>
      <c r="I231" s="96"/>
      <c r="J231" s="96"/>
      <c r="K231" s="96"/>
      <c r="L231" s="89"/>
      <c r="M231" s="96"/>
      <c r="N231" s="96"/>
      <c r="O231" s="96"/>
      <c r="P231" s="96"/>
      <c r="Q231" s="96"/>
      <c r="R231" s="89"/>
      <c r="S231" s="89"/>
      <c r="T231" s="89"/>
      <c r="U231" s="89"/>
      <c r="V231" s="574"/>
      <c r="W231" s="574"/>
      <c r="X231" s="2226"/>
      <c r="Y231" s="2226"/>
      <c r="Z231" s="2226"/>
      <c r="AA231" s="96"/>
      <c r="AB231" s="89"/>
    </row>
    <row r="232" spans="1:28" ht="15.75" customHeight="1">
      <c r="A232" s="96"/>
      <c r="B232" s="96"/>
      <c r="C232" s="96"/>
      <c r="D232" s="574"/>
      <c r="E232" s="2225"/>
      <c r="F232" s="2225"/>
      <c r="G232" s="574"/>
      <c r="H232" s="574"/>
      <c r="I232" s="96"/>
      <c r="J232" s="96"/>
      <c r="K232" s="96"/>
      <c r="L232" s="89"/>
      <c r="M232" s="96"/>
      <c r="N232" s="96"/>
      <c r="O232" s="96"/>
      <c r="P232" s="96"/>
      <c r="Q232" s="96"/>
      <c r="R232" s="89"/>
      <c r="S232" s="89"/>
      <c r="T232" s="89"/>
      <c r="U232" s="89"/>
      <c r="V232" s="574"/>
      <c r="W232" s="574"/>
      <c r="X232" s="2226"/>
      <c r="Y232" s="2226"/>
      <c r="Z232" s="2226"/>
      <c r="AA232" s="96"/>
      <c r="AB232" s="89"/>
    </row>
    <row r="233" spans="1:28" ht="15.75" customHeight="1">
      <c r="A233" s="96"/>
      <c r="B233" s="96"/>
      <c r="C233" s="96"/>
      <c r="D233" s="574"/>
      <c r="E233" s="2225"/>
      <c r="F233" s="2225"/>
      <c r="G233" s="574"/>
      <c r="H233" s="574"/>
      <c r="I233" s="96"/>
      <c r="J233" s="96"/>
      <c r="K233" s="96"/>
      <c r="L233" s="89"/>
      <c r="M233" s="96"/>
      <c r="N233" s="96"/>
      <c r="O233" s="96"/>
      <c r="P233" s="96"/>
      <c r="Q233" s="96"/>
      <c r="R233" s="89"/>
      <c r="S233" s="89"/>
      <c r="T233" s="89"/>
      <c r="U233" s="89"/>
      <c r="V233" s="574"/>
      <c r="W233" s="574"/>
      <c r="X233" s="2226"/>
      <c r="Y233" s="2226"/>
      <c r="Z233" s="2226"/>
      <c r="AA233" s="96"/>
      <c r="AB233" s="89"/>
    </row>
    <row r="234" spans="1:28" ht="15.75" customHeight="1">
      <c r="A234" s="573"/>
      <c r="B234" s="96"/>
      <c r="C234" s="96"/>
      <c r="D234" s="96"/>
      <c r="E234" s="96"/>
      <c r="F234" s="96"/>
      <c r="G234" s="96"/>
      <c r="H234" s="96"/>
      <c r="I234" s="96"/>
      <c r="J234" s="96"/>
      <c r="K234" s="96"/>
      <c r="L234" s="96"/>
      <c r="M234" s="96"/>
      <c r="N234" s="96"/>
      <c r="O234" s="96"/>
      <c r="P234" s="96"/>
      <c r="Q234" s="96"/>
      <c r="R234" s="96"/>
      <c r="S234" s="96"/>
      <c r="T234" s="96"/>
      <c r="U234" s="96"/>
      <c r="V234" s="96"/>
      <c r="W234" s="96"/>
      <c r="X234" s="96"/>
      <c r="Y234" s="96"/>
      <c r="Z234" s="96"/>
      <c r="AA234" s="96"/>
      <c r="AB234" s="89"/>
    </row>
    <row r="235" spans="1:28" ht="15.75" customHeight="1">
      <c r="A235" s="573"/>
      <c r="B235" s="96"/>
      <c r="C235" s="96"/>
      <c r="D235" s="96"/>
      <c r="E235" s="96"/>
      <c r="F235" s="2224"/>
      <c r="G235" s="2224"/>
      <c r="H235" s="2224"/>
      <c r="I235" s="2224"/>
      <c r="J235" s="2224"/>
      <c r="K235" s="2224"/>
      <c r="L235" s="2224"/>
      <c r="M235" s="2224"/>
      <c r="N235" s="2224"/>
      <c r="O235" s="2224"/>
      <c r="P235" s="2224"/>
      <c r="Q235" s="2224"/>
      <c r="R235" s="2224"/>
      <c r="S235" s="2224"/>
      <c r="T235" s="2224"/>
      <c r="U235" s="2224"/>
      <c r="V235" s="2224"/>
      <c r="W235" s="2224"/>
      <c r="X235" s="2224"/>
      <c r="Y235" s="2224"/>
      <c r="Z235" s="2224"/>
      <c r="AA235" s="2224"/>
      <c r="AB235" s="89"/>
    </row>
    <row r="236" spans="1:28" ht="15.75" customHeight="1">
      <c r="A236" s="96"/>
      <c r="B236" s="96"/>
      <c r="C236" s="96"/>
      <c r="D236" s="96"/>
      <c r="E236" s="96"/>
      <c r="F236" s="2224"/>
      <c r="G236" s="2224"/>
      <c r="H236" s="2224"/>
      <c r="I236" s="2224"/>
      <c r="J236" s="2224"/>
      <c r="K236" s="2224"/>
      <c r="L236" s="2224"/>
      <c r="M236" s="2224"/>
      <c r="N236" s="2224"/>
      <c r="O236" s="2224"/>
      <c r="P236" s="2224"/>
      <c r="Q236" s="2224"/>
      <c r="R236" s="2224"/>
      <c r="S236" s="2224"/>
      <c r="T236" s="2224"/>
      <c r="U236" s="2224"/>
      <c r="V236" s="2224"/>
      <c r="W236" s="2224"/>
      <c r="X236" s="2224"/>
      <c r="Y236" s="2224"/>
      <c r="Z236" s="2224"/>
      <c r="AA236" s="2224"/>
      <c r="AB236" s="89"/>
    </row>
    <row r="237" spans="1:28" ht="15.75" customHeight="1">
      <c r="A237" s="573"/>
      <c r="B237" s="96"/>
      <c r="C237" s="96"/>
      <c r="D237" s="96"/>
      <c r="E237" s="96"/>
      <c r="F237" s="96"/>
      <c r="G237" s="96"/>
      <c r="H237" s="96"/>
      <c r="I237" s="96"/>
      <c r="J237" s="96"/>
      <c r="K237" s="96"/>
      <c r="L237" s="96"/>
      <c r="M237" s="96"/>
      <c r="N237" s="96"/>
      <c r="O237" s="96"/>
      <c r="P237" s="96"/>
      <c r="Q237" s="96"/>
      <c r="R237" s="96"/>
      <c r="S237" s="96"/>
      <c r="T237" s="96"/>
      <c r="U237" s="96"/>
      <c r="V237" s="96"/>
      <c r="W237" s="96"/>
      <c r="X237" s="96"/>
      <c r="Y237" s="96"/>
      <c r="Z237" s="96"/>
      <c r="AA237" s="96"/>
      <c r="AB237" s="89"/>
    </row>
    <row r="238" spans="1:28" ht="15.75" customHeight="1">
      <c r="A238" s="96"/>
      <c r="B238" s="96"/>
      <c r="C238" s="96"/>
      <c r="D238" s="96"/>
      <c r="E238" s="96"/>
      <c r="F238" s="2224"/>
      <c r="G238" s="2224"/>
      <c r="H238" s="2224"/>
      <c r="I238" s="2224"/>
      <c r="J238" s="2224"/>
      <c r="K238" s="2224"/>
      <c r="L238" s="2224"/>
      <c r="M238" s="2224"/>
      <c r="N238" s="2224"/>
      <c r="O238" s="2224"/>
      <c r="P238" s="2224"/>
      <c r="Q238" s="2224"/>
      <c r="R238" s="2224"/>
      <c r="S238" s="2224"/>
      <c r="T238" s="2224"/>
      <c r="U238" s="2224"/>
      <c r="V238" s="2224"/>
      <c r="W238" s="2224"/>
      <c r="X238" s="2224"/>
      <c r="Y238" s="2224"/>
      <c r="Z238" s="2224"/>
      <c r="AA238" s="2224"/>
      <c r="AB238" s="89"/>
    </row>
    <row r="239" spans="1:28" ht="15.75" customHeight="1">
      <c r="A239" s="96"/>
      <c r="B239" s="96"/>
      <c r="C239" s="96"/>
      <c r="D239" s="96"/>
      <c r="E239" s="96"/>
      <c r="F239" s="2224"/>
      <c r="G239" s="2224"/>
      <c r="H239" s="2224"/>
      <c r="I239" s="2224"/>
      <c r="J239" s="2224"/>
      <c r="K239" s="2224"/>
      <c r="L239" s="2224"/>
      <c r="M239" s="2224"/>
      <c r="N239" s="2224"/>
      <c r="O239" s="2224"/>
      <c r="P239" s="2224"/>
      <c r="Q239" s="2224"/>
      <c r="R239" s="2224"/>
      <c r="S239" s="2224"/>
      <c r="T239" s="2224"/>
      <c r="U239" s="2224"/>
      <c r="V239" s="2224"/>
      <c r="W239" s="2224"/>
      <c r="X239" s="2224"/>
      <c r="Y239" s="2224"/>
      <c r="Z239" s="2224"/>
      <c r="AA239" s="2224"/>
      <c r="AB239" s="89"/>
    </row>
    <row r="240" spans="1:28" ht="15.75" customHeight="1">
      <c r="A240" s="96"/>
      <c r="B240" s="96"/>
      <c r="C240" s="96"/>
      <c r="D240" s="96"/>
      <c r="E240" s="96"/>
      <c r="F240" s="96"/>
      <c r="G240" s="96"/>
      <c r="H240" s="96"/>
      <c r="I240" s="96"/>
      <c r="J240" s="96"/>
      <c r="K240" s="96"/>
      <c r="L240" s="96"/>
      <c r="M240" s="96"/>
      <c r="N240" s="96"/>
      <c r="O240" s="96"/>
      <c r="P240" s="96"/>
      <c r="Q240" s="96"/>
      <c r="R240" s="96"/>
      <c r="S240" s="96"/>
      <c r="T240" s="96"/>
      <c r="U240" s="96"/>
      <c r="V240" s="96"/>
      <c r="W240" s="96"/>
      <c r="X240" s="96"/>
      <c r="Y240" s="96"/>
      <c r="Z240" s="96"/>
      <c r="AA240" s="96"/>
      <c r="AB240" s="89"/>
    </row>
  </sheetData>
  <sheetProtection selectLockedCells="1"/>
  <mergeCells count="149">
    <mergeCell ref="U7:AA7"/>
    <mergeCell ref="U8:AA8"/>
    <mergeCell ref="D17:P18"/>
    <mergeCell ref="S15:T15"/>
    <mergeCell ref="S7:T13"/>
    <mergeCell ref="S80:Z80"/>
    <mergeCell ref="U34:Z34"/>
    <mergeCell ref="G29:J30"/>
    <mergeCell ref="E27:F33"/>
    <mergeCell ref="G27:J28"/>
    <mergeCell ref="U29:Z29"/>
    <mergeCell ref="E37:J39"/>
    <mergeCell ref="B27:D27"/>
    <mergeCell ref="B28:D33"/>
    <mergeCell ref="C8:N10"/>
    <mergeCell ref="F81:H81"/>
    <mergeCell ref="S81:Z81"/>
    <mergeCell ref="F82:H82"/>
    <mergeCell ref="S82:Z82"/>
    <mergeCell ref="I83:AA84"/>
    <mergeCell ref="K99:M99"/>
    <mergeCell ref="I85:AA86"/>
    <mergeCell ref="A87:AA87"/>
    <mergeCell ref="F89:I89"/>
    <mergeCell ref="G90:H90"/>
    <mergeCell ref="K104:N104"/>
    <mergeCell ref="K105:N105"/>
    <mergeCell ref="J116:M116"/>
    <mergeCell ref="P116:S116"/>
    <mergeCell ref="V116:Y116"/>
    <mergeCell ref="E117:F117"/>
    <mergeCell ref="J90:AA90"/>
    <mergeCell ref="E118:F118"/>
    <mergeCell ref="J118:M118"/>
    <mergeCell ref="P118:S118"/>
    <mergeCell ref="V118:Y118"/>
    <mergeCell ref="J117:M117"/>
    <mergeCell ref="K101:M101"/>
    <mergeCell ref="K102:M102"/>
    <mergeCell ref="P117:S117"/>
    <mergeCell ref="V117:Y117"/>
    <mergeCell ref="K100:M100"/>
    <mergeCell ref="G91:H91"/>
    <mergeCell ref="J91:AA91"/>
    <mergeCell ref="G92:H92"/>
    <mergeCell ref="J92:AA92"/>
    <mergeCell ref="J125:M125"/>
    <mergeCell ref="P125:S125"/>
    <mergeCell ref="V125:Y125"/>
    <mergeCell ref="J129:N129"/>
    <mergeCell ref="E120:F120"/>
    <mergeCell ref="J120:M120"/>
    <mergeCell ref="P120:S120"/>
    <mergeCell ref="V120:Y120"/>
    <mergeCell ref="E119:F119"/>
    <mergeCell ref="J119:M119"/>
    <mergeCell ref="P119:S119"/>
    <mergeCell ref="V119:Y119"/>
    <mergeCell ref="J142:M142"/>
    <mergeCell ref="D147:G147"/>
    <mergeCell ref="I147:U147"/>
    <mergeCell ref="X147:Z147"/>
    <mergeCell ref="E148:F148"/>
    <mergeCell ref="X148:Z148"/>
    <mergeCell ref="L130:Q130"/>
    <mergeCell ref="J168:M168"/>
    <mergeCell ref="J169:M169"/>
    <mergeCell ref="J143:M143"/>
    <mergeCell ref="J144:M144"/>
    <mergeCell ref="J145:M145"/>
    <mergeCell ref="I131:AA132"/>
    <mergeCell ref="F133:AA134"/>
    <mergeCell ref="A138:AA138"/>
    <mergeCell ref="E152:F152"/>
    <mergeCell ref="X152:Z152"/>
    <mergeCell ref="E153:F153"/>
    <mergeCell ref="X153:Z153"/>
    <mergeCell ref="F155:AA156"/>
    <mergeCell ref="F158:AA159"/>
    <mergeCell ref="E149:F149"/>
    <mergeCell ref="X149:Z149"/>
    <mergeCell ref="E150:F150"/>
    <mergeCell ref="X150:Z150"/>
    <mergeCell ref="E151:F151"/>
    <mergeCell ref="X151:Z151"/>
    <mergeCell ref="A164:AA164"/>
    <mergeCell ref="J198:M198"/>
    <mergeCell ref="J199:M199"/>
    <mergeCell ref="D201:G201"/>
    <mergeCell ref="I201:U201"/>
    <mergeCell ref="X201:Z201"/>
    <mergeCell ref="J171:M171"/>
    <mergeCell ref="D173:G173"/>
    <mergeCell ref="I173:U173"/>
    <mergeCell ref="X173:Z173"/>
    <mergeCell ref="J170:M170"/>
    <mergeCell ref="E177:F177"/>
    <mergeCell ref="X177:Z177"/>
    <mergeCell ref="E178:F178"/>
    <mergeCell ref="X178:Z178"/>
    <mergeCell ref="E179:F179"/>
    <mergeCell ref="X179:Z179"/>
    <mergeCell ref="E174:F174"/>
    <mergeCell ref="X174:Z174"/>
    <mergeCell ref="E175:F175"/>
    <mergeCell ref="X175:Z175"/>
    <mergeCell ref="E176:F176"/>
    <mergeCell ref="X176:Z176"/>
    <mergeCell ref="F181:AA182"/>
    <mergeCell ref="F184:AA185"/>
    <mergeCell ref="A192:AA192"/>
    <mergeCell ref="J196:M196"/>
    <mergeCell ref="J197:M197"/>
    <mergeCell ref="F238:AA239"/>
    <mergeCell ref="E232:F232"/>
    <mergeCell ref="X232:Z232"/>
    <mergeCell ref="E233:F233"/>
    <mergeCell ref="X233:Z233"/>
    <mergeCell ref="E205:F205"/>
    <mergeCell ref="X205:Z205"/>
    <mergeCell ref="E206:F206"/>
    <mergeCell ref="X206:Z206"/>
    <mergeCell ref="E207:F207"/>
    <mergeCell ref="X207:Z207"/>
    <mergeCell ref="E202:F202"/>
    <mergeCell ref="X202:Z202"/>
    <mergeCell ref="E203:F203"/>
    <mergeCell ref="X203:Z203"/>
    <mergeCell ref="E204:F204"/>
    <mergeCell ref="X204:Z204"/>
    <mergeCell ref="F209:AA210"/>
    <mergeCell ref="F212:AA213"/>
    <mergeCell ref="A218:AA218"/>
    <mergeCell ref="J222:M222"/>
    <mergeCell ref="X230:Z230"/>
    <mergeCell ref="J223:M223"/>
    <mergeCell ref="J224:M224"/>
    <mergeCell ref="J225:M225"/>
    <mergeCell ref="E230:F230"/>
    <mergeCell ref="F235:AA236"/>
    <mergeCell ref="E231:F231"/>
    <mergeCell ref="X231:Z231"/>
    <mergeCell ref="X227:Z227"/>
    <mergeCell ref="E228:F228"/>
    <mergeCell ref="X228:Z228"/>
    <mergeCell ref="E229:F229"/>
    <mergeCell ref="X229:Z229"/>
    <mergeCell ref="D227:G227"/>
    <mergeCell ref="I227:U227"/>
  </mergeCells>
  <phoneticPr fontId="2"/>
  <hyperlinks>
    <hyperlink ref="Q1:T1" location="作業メニュー!A1" display="作業メニュー" xr:uid="{00000000-0004-0000-2900-000000000000}"/>
  </hyperlinks>
  <printOptions horizontalCentered="1"/>
  <pageMargins left="0.70866141732283472" right="0.19685039370078741" top="0.70866141732283472" bottom="0.35433070866141736" header="0.51181102362204722" footer="0.27559055118110237"/>
  <pageSetup paperSize="9" scale="87" orientation="portrait" r:id="rId1"/>
  <headerFooter alignWithMargins="0">
    <oddFooter>&amp;R210401</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1"/>
  <dimension ref="A1:AH241"/>
  <sheetViews>
    <sheetView showGridLines="0" zoomScaleNormal="100" zoomScaleSheetLayoutView="85" workbookViewId="0">
      <selection activeCell="R1" sqref="R1"/>
    </sheetView>
  </sheetViews>
  <sheetFormatPr defaultColWidth="3.58203125" defaultRowHeight="18" customHeight="1"/>
  <cols>
    <col min="1" max="16384" width="3.58203125" style="40"/>
  </cols>
  <sheetData>
    <row r="1" spans="1:34" s="366" customFormat="1" ht="40.15" customHeight="1" thickBot="1">
      <c r="A1" s="365" t="s">
        <v>16</v>
      </c>
      <c r="Q1" s="368" t="s">
        <v>64</v>
      </c>
      <c r="R1" s="368"/>
      <c r="S1" s="368"/>
      <c r="T1" s="368"/>
      <c r="U1" s="367" t="s">
        <v>549</v>
      </c>
      <c r="AH1" s="367"/>
    </row>
    <row r="2" spans="1:34" s="505" customFormat="1" ht="10.15" customHeight="1" thickTop="1">
      <c r="C2" s="506"/>
      <c r="D2" s="506"/>
      <c r="E2" s="506"/>
      <c r="F2" s="506"/>
      <c r="Z2" s="1411"/>
      <c r="AG2" s="40"/>
    </row>
    <row r="3" spans="1:34" s="542" customFormat="1" ht="13.5" customHeight="1">
      <c r="A3" s="678" t="s">
        <v>3736</v>
      </c>
      <c r="B3" s="1353"/>
      <c r="C3" s="1353"/>
      <c r="D3" s="1353"/>
      <c r="E3" s="1353"/>
      <c r="F3" s="1353"/>
      <c r="G3" s="1353"/>
      <c r="H3" s="1353"/>
      <c r="I3" s="1353"/>
      <c r="J3" s="1353"/>
      <c r="K3" s="1353"/>
      <c r="L3" s="1353"/>
      <c r="M3" s="1353"/>
      <c r="N3" s="1353"/>
      <c r="O3" s="1353"/>
      <c r="P3" s="1353"/>
      <c r="Q3" s="1353"/>
      <c r="R3" s="1353"/>
      <c r="S3" s="1353"/>
      <c r="T3" s="1353"/>
      <c r="U3" s="1353"/>
      <c r="V3" s="1353"/>
      <c r="W3" s="1353"/>
      <c r="X3" s="1353"/>
      <c r="Y3" s="1353"/>
    </row>
    <row r="4" spans="1:34" s="542" customFormat="1" ht="16.149999999999999" customHeight="1">
      <c r="A4" s="1354" t="s">
        <v>2561</v>
      </c>
      <c r="B4" s="1354"/>
      <c r="C4" s="1354"/>
      <c r="D4" s="1354"/>
      <c r="E4" s="1354"/>
      <c r="F4" s="1354"/>
      <c r="G4" s="1354"/>
      <c r="H4" s="1354"/>
      <c r="I4" s="1354"/>
      <c r="J4" s="1354"/>
      <c r="K4" s="1354"/>
      <c r="L4" s="1354"/>
      <c r="M4" s="1354"/>
      <c r="N4" s="1354"/>
      <c r="O4" s="1354"/>
      <c r="P4" s="1354"/>
      <c r="Q4" s="1354"/>
      <c r="R4" s="1354"/>
      <c r="S4" s="1354"/>
      <c r="T4" s="1354"/>
      <c r="U4" s="1354"/>
      <c r="V4" s="1354"/>
      <c r="W4" s="1354"/>
      <c r="X4" s="1354"/>
      <c r="Y4" s="1353"/>
      <c r="Z4" s="1352"/>
      <c r="AA4" s="1352"/>
    </row>
    <row r="5" spans="1:34" s="542" customFormat="1" ht="16.149999999999999" customHeight="1">
      <c r="A5" s="1355"/>
      <c r="B5" s="1355"/>
      <c r="C5" s="1355"/>
      <c r="D5" s="1355"/>
      <c r="E5" s="1355"/>
      <c r="F5" s="1355"/>
      <c r="G5" s="1355"/>
      <c r="H5" s="1355"/>
      <c r="I5" s="1355"/>
      <c r="J5" s="1355"/>
      <c r="K5" s="1355"/>
      <c r="L5" s="1355"/>
      <c r="M5" s="1355"/>
      <c r="N5" s="1355"/>
      <c r="O5" s="1355"/>
      <c r="P5" s="1355"/>
      <c r="Q5" s="1355"/>
      <c r="R5" s="1355"/>
      <c r="S5" s="1355"/>
      <c r="T5" s="1355"/>
      <c r="U5" s="1355"/>
      <c r="V5" s="1355"/>
      <c r="W5" s="1355"/>
      <c r="X5" s="1355"/>
      <c r="Y5" s="1353"/>
      <c r="Z5" s="1412"/>
      <c r="AA5" s="1412"/>
    </row>
    <row r="6" spans="1:34" s="542" customFormat="1" ht="18" customHeight="1">
      <c r="A6" s="644"/>
      <c r="B6" s="645"/>
      <c r="C6" s="645"/>
      <c r="D6" s="645"/>
      <c r="E6" s="645"/>
      <c r="F6" s="645"/>
      <c r="G6" s="645"/>
      <c r="H6" s="645"/>
      <c r="I6" s="645"/>
      <c r="J6" s="645"/>
      <c r="K6" s="645"/>
      <c r="L6" s="645"/>
      <c r="M6" s="645"/>
      <c r="N6" s="645"/>
      <c r="O6" s="645"/>
      <c r="P6" s="672"/>
      <c r="Q6" s="2388" t="s">
        <v>2460</v>
      </c>
      <c r="R6" s="2389"/>
      <c r="S6" s="2202" t="s">
        <v>2459</v>
      </c>
      <c r="T6" s="2394"/>
      <c r="U6" s="2394"/>
      <c r="V6" s="2394"/>
      <c r="W6" s="2394"/>
      <c r="X6" s="2394"/>
      <c r="Y6" s="1356"/>
      <c r="Z6" s="1413"/>
      <c r="AA6" s="1413"/>
    </row>
    <row r="7" spans="1:34" s="542" customFormat="1" ht="18" customHeight="1">
      <c r="A7" s="673"/>
      <c r="B7" s="1357" t="s">
        <v>3737</v>
      </c>
      <c r="C7" s="662"/>
      <c r="D7" s="662"/>
      <c r="E7" s="662"/>
      <c r="F7" s="662"/>
      <c r="G7" s="662"/>
      <c r="H7" s="662"/>
      <c r="I7" s="662"/>
      <c r="J7" s="662"/>
      <c r="K7" s="662"/>
      <c r="L7" s="662"/>
      <c r="M7" s="662"/>
      <c r="N7" s="662"/>
      <c r="O7" s="662"/>
      <c r="P7" s="662"/>
      <c r="Q7" s="2390"/>
      <c r="R7" s="2391"/>
      <c r="S7" s="2367" t="s">
        <v>2458</v>
      </c>
      <c r="T7" s="2368"/>
      <c r="U7" s="2368"/>
      <c r="V7" s="2368"/>
      <c r="W7" s="2368"/>
      <c r="X7" s="2368"/>
      <c r="Y7" s="1358"/>
      <c r="Z7" s="1414"/>
      <c r="AA7" s="1414"/>
    </row>
    <row r="8" spans="1:34" s="542" customFormat="1" ht="18" customHeight="1">
      <c r="A8" s="673"/>
      <c r="B8" s="1357" t="s">
        <v>3738</v>
      </c>
      <c r="C8" s="662"/>
      <c r="D8" s="662"/>
      <c r="E8" s="662"/>
      <c r="F8" s="662"/>
      <c r="G8" s="662"/>
      <c r="H8" s="662"/>
      <c r="I8" s="662"/>
      <c r="J8" s="662"/>
      <c r="K8" s="662"/>
      <c r="L8" s="662"/>
      <c r="M8" s="662"/>
      <c r="N8" s="662"/>
      <c r="O8" s="662"/>
      <c r="P8" s="662"/>
      <c r="Q8" s="2390"/>
      <c r="R8" s="2391"/>
      <c r="S8" s="662"/>
      <c r="T8" s="662"/>
      <c r="U8" s="662"/>
      <c r="V8" s="662"/>
      <c r="W8" s="662"/>
      <c r="X8" s="662"/>
      <c r="Y8" s="1356"/>
      <c r="Z8" s="1415"/>
      <c r="AA8" s="725"/>
      <c r="AD8" s="727"/>
    </row>
    <row r="9" spans="1:34" s="542" customFormat="1" ht="18" customHeight="1">
      <c r="A9" s="673"/>
      <c r="B9" s="1357" t="s">
        <v>3739</v>
      </c>
      <c r="C9" s="662"/>
      <c r="D9" s="662"/>
      <c r="E9" s="662"/>
      <c r="F9" s="662"/>
      <c r="G9" s="662"/>
      <c r="H9" s="662"/>
      <c r="I9" s="662"/>
      <c r="J9" s="662"/>
      <c r="K9" s="662"/>
      <c r="L9" s="662"/>
      <c r="M9" s="662"/>
      <c r="N9" s="662"/>
      <c r="O9" s="662"/>
      <c r="P9" s="662"/>
      <c r="Q9" s="2390"/>
      <c r="R9" s="2391"/>
      <c r="S9" s="662"/>
      <c r="T9" s="662"/>
      <c r="U9" s="662"/>
      <c r="V9" s="662"/>
      <c r="W9" s="662"/>
      <c r="X9" s="662"/>
      <c r="Y9" s="1358"/>
      <c r="Z9" s="725"/>
      <c r="AA9" s="725"/>
    </row>
    <row r="10" spans="1:34" s="542" customFormat="1" ht="18" customHeight="1">
      <c r="A10" s="673"/>
      <c r="B10" s="1357" t="s">
        <v>3740</v>
      </c>
      <c r="C10" s="662"/>
      <c r="D10" s="662"/>
      <c r="E10" s="662"/>
      <c r="F10" s="662"/>
      <c r="G10" s="662"/>
      <c r="H10" s="662"/>
      <c r="I10" s="662"/>
      <c r="J10" s="662"/>
      <c r="K10" s="662"/>
      <c r="L10" s="662"/>
      <c r="M10" s="662"/>
      <c r="N10" s="662"/>
      <c r="O10" s="662"/>
      <c r="P10" s="662"/>
      <c r="Q10" s="2390"/>
      <c r="R10" s="2391"/>
      <c r="S10" s="662"/>
      <c r="T10" s="662"/>
      <c r="U10" s="662"/>
      <c r="V10" s="662"/>
      <c r="W10" s="662"/>
      <c r="X10" s="662"/>
      <c r="Y10" s="1358"/>
      <c r="Z10" s="725"/>
      <c r="AA10" s="725"/>
    </row>
    <row r="11" spans="1:34" s="542" customFormat="1" ht="18" customHeight="1">
      <c r="A11" s="673"/>
      <c r="B11" s="1357"/>
      <c r="C11" s="662"/>
      <c r="D11" s="662"/>
      <c r="E11" s="662"/>
      <c r="F11" s="662"/>
      <c r="G11" s="662"/>
      <c r="H11" s="662"/>
      <c r="I11" s="662"/>
      <c r="J11" s="662"/>
      <c r="K11" s="662"/>
      <c r="L11" s="662"/>
      <c r="M11" s="662"/>
      <c r="N11" s="662"/>
      <c r="O11" s="662"/>
      <c r="P11" s="662"/>
      <c r="Q11" s="2390"/>
      <c r="R11" s="2391"/>
      <c r="S11" s="662"/>
      <c r="T11" s="662"/>
      <c r="U11" s="662"/>
      <c r="V11" s="662"/>
      <c r="W11" s="662"/>
      <c r="X11" s="662"/>
      <c r="Y11" s="1358"/>
      <c r="Z11" s="725"/>
      <c r="AA11" s="725"/>
    </row>
    <row r="12" spans="1:34" s="542" customFormat="1" ht="18" customHeight="1">
      <c r="A12" s="673"/>
      <c r="B12" s="685"/>
      <c r="C12" s="1359"/>
      <c r="D12" s="1359"/>
      <c r="E12" s="1359"/>
      <c r="F12" s="1359"/>
      <c r="G12" s="1359"/>
      <c r="H12" s="1359"/>
      <c r="I12" s="1359"/>
      <c r="J12" s="1359"/>
      <c r="K12" s="1359"/>
      <c r="L12" s="1359"/>
      <c r="M12" s="1359"/>
      <c r="N12" s="1359"/>
      <c r="O12" s="662"/>
      <c r="P12" s="662"/>
      <c r="Q12" s="2390"/>
      <c r="R12" s="2391"/>
      <c r="S12" s="662"/>
      <c r="T12" s="662"/>
      <c r="U12" s="662"/>
      <c r="V12" s="662"/>
      <c r="W12" s="662"/>
      <c r="X12" s="662"/>
      <c r="Y12" s="1358"/>
      <c r="Z12" s="725"/>
      <c r="AA12" s="725"/>
    </row>
    <row r="13" spans="1:34" s="542" customFormat="1" ht="18" customHeight="1">
      <c r="A13" s="673"/>
      <c r="B13" s="2386" t="s">
        <v>2560</v>
      </c>
      <c r="C13" s="2387"/>
      <c r="D13" s="2387"/>
      <c r="E13" s="2387"/>
      <c r="F13" s="2387"/>
      <c r="G13" s="2387"/>
      <c r="H13" s="2387"/>
      <c r="I13" s="2387"/>
      <c r="J13" s="2387"/>
      <c r="K13" s="2387"/>
      <c r="L13" s="2387"/>
      <c r="M13" s="2387"/>
      <c r="N13" s="1359"/>
      <c r="O13" s="662"/>
      <c r="P13" s="662"/>
      <c r="Q13" s="2392"/>
      <c r="R13" s="2393"/>
      <c r="S13" s="663"/>
      <c r="T13" s="663"/>
      <c r="U13" s="663"/>
      <c r="V13" s="663"/>
      <c r="W13" s="663"/>
      <c r="X13" s="663"/>
      <c r="Y13" s="1360"/>
      <c r="Z13" s="725"/>
      <c r="AA13" s="725"/>
    </row>
    <row r="14" spans="1:34" s="542" customFormat="1" ht="18" customHeight="1">
      <c r="A14" s="673"/>
      <c r="B14" s="2387"/>
      <c r="C14" s="2387"/>
      <c r="D14" s="2387"/>
      <c r="E14" s="2387"/>
      <c r="F14" s="2387"/>
      <c r="G14" s="2387"/>
      <c r="H14" s="2387"/>
      <c r="I14" s="2387"/>
      <c r="J14" s="2387"/>
      <c r="K14" s="2387"/>
      <c r="L14" s="2387"/>
      <c r="M14" s="2387"/>
      <c r="N14" s="685"/>
      <c r="O14" s="662"/>
      <c r="P14" s="662"/>
      <c r="Q14" s="662"/>
      <c r="R14" s="685"/>
      <c r="S14" s="662"/>
      <c r="T14" s="662"/>
      <c r="U14" s="662"/>
      <c r="V14" s="662"/>
      <c r="W14" s="662"/>
      <c r="X14" s="662"/>
      <c r="Y14" s="1358"/>
      <c r="Z14" s="1415"/>
      <c r="AA14" s="725"/>
    </row>
    <row r="15" spans="1:34" s="542" customFormat="1" ht="18" customHeight="1">
      <c r="A15" s="673"/>
      <c r="B15" s="669"/>
      <c r="C15" s="669"/>
      <c r="D15" s="669"/>
      <c r="E15" s="669"/>
      <c r="F15" s="669"/>
      <c r="G15" s="669"/>
      <c r="H15" s="669"/>
      <c r="I15" s="669"/>
      <c r="J15" s="669"/>
      <c r="K15" s="669"/>
      <c r="L15" s="662"/>
      <c r="M15" s="662"/>
      <c r="N15" s="662"/>
      <c r="O15" s="662"/>
      <c r="P15" s="662"/>
      <c r="Q15" s="662"/>
      <c r="R15" s="662" t="s">
        <v>2942</v>
      </c>
      <c r="S15" s="662"/>
      <c r="T15" s="662"/>
      <c r="U15" s="662"/>
      <c r="V15" s="662"/>
      <c r="W15" s="662"/>
      <c r="X15" s="662"/>
      <c r="Y15" s="1358"/>
      <c r="Z15" s="731"/>
      <c r="AA15" s="725"/>
    </row>
    <row r="16" spans="1:34" s="542" customFormat="1" ht="18" customHeight="1">
      <c r="A16" s="673"/>
      <c r="B16" s="669"/>
      <c r="C16" s="669"/>
      <c r="D16" s="669"/>
      <c r="E16" s="669"/>
      <c r="F16" s="669"/>
      <c r="G16" s="669"/>
      <c r="H16" s="669"/>
      <c r="I16" s="669"/>
      <c r="J16" s="669"/>
      <c r="K16" s="669"/>
      <c r="L16" s="662"/>
      <c r="M16" s="662"/>
      <c r="N16" s="662"/>
      <c r="O16" s="662"/>
      <c r="P16" s="662"/>
      <c r="Q16" s="662"/>
      <c r="R16" s="662"/>
      <c r="S16" s="662"/>
      <c r="T16" s="662"/>
      <c r="U16" s="662"/>
      <c r="V16" s="662"/>
      <c r="W16" s="662"/>
      <c r="X16" s="662"/>
      <c r="Y16" s="1358"/>
      <c r="Z16" s="725"/>
      <c r="AA16" s="725"/>
    </row>
    <row r="17" spans="1:27" s="542" customFormat="1" ht="18" customHeight="1">
      <c r="A17" s="673"/>
      <c r="B17" s="662"/>
      <c r="C17" s="662"/>
      <c r="D17" s="662"/>
      <c r="E17" s="662"/>
      <c r="F17" s="662"/>
      <c r="G17" s="662"/>
      <c r="H17" s="662"/>
      <c r="I17" s="685"/>
      <c r="J17" s="662"/>
      <c r="K17" s="660" t="s">
        <v>2457</v>
      </c>
      <c r="L17" s="685"/>
      <c r="M17" s="685"/>
      <c r="N17" s="662"/>
      <c r="O17" s="685"/>
      <c r="P17" s="685"/>
      <c r="Q17" s="662" t="s">
        <v>2456</v>
      </c>
      <c r="R17" s="662"/>
      <c r="S17" s="2369"/>
      <c r="T17" s="2369"/>
      <c r="U17" s="2369"/>
      <c r="V17" s="2369"/>
      <c r="W17" s="2369"/>
      <c r="X17" s="2369"/>
      <c r="Y17" s="1358"/>
      <c r="Z17" s="732"/>
      <c r="AA17" s="725"/>
    </row>
    <row r="18" spans="1:27" s="542" customFormat="1" ht="18" customHeight="1">
      <c r="A18" s="673"/>
      <c r="B18" s="662"/>
      <c r="C18" s="662"/>
      <c r="D18" s="662"/>
      <c r="E18" s="662"/>
      <c r="F18" s="662"/>
      <c r="G18" s="662"/>
      <c r="H18" s="662"/>
      <c r="I18" s="685"/>
      <c r="J18" s="662"/>
      <c r="K18" s="662"/>
      <c r="L18" s="662"/>
      <c r="M18" s="685"/>
      <c r="N18" s="662"/>
      <c r="O18" s="662"/>
      <c r="P18" s="685"/>
      <c r="Q18" s="669"/>
      <c r="R18" s="662"/>
      <c r="S18" s="662"/>
      <c r="T18" s="662"/>
      <c r="U18" s="662"/>
      <c r="V18" s="662"/>
      <c r="W18" s="662"/>
      <c r="X18" s="662"/>
      <c r="Y18" s="1358"/>
      <c r="Z18" s="725"/>
      <c r="AA18" s="725"/>
    </row>
    <row r="19" spans="1:27" s="542" customFormat="1" ht="16.149999999999999" customHeight="1">
      <c r="A19" s="673"/>
      <c r="B19" s="662"/>
      <c r="C19" s="662"/>
      <c r="D19" s="662"/>
      <c r="E19" s="662"/>
      <c r="F19" s="662"/>
      <c r="G19" s="662"/>
      <c r="H19" s="662"/>
      <c r="I19" s="685"/>
      <c r="J19" s="662"/>
      <c r="K19" s="662" t="s">
        <v>2559</v>
      </c>
      <c r="L19" s="685"/>
      <c r="M19" s="685"/>
      <c r="N19" s="662"/>
      <c r="O19" s="685"/>
      <c r="P19" s="685"/>
      <c r="Q19" s="662" t="s">
        <v>2456</v>
      </c>
      <c r="R19" s="662"/>
      <c r="S19" s="2369"/>
      <c r="T19" s="2369"/>
      <c r="U19" s="2369"/>
      <c r="V19" s="2369"/>
      <c r="W19" s="2369"/>
      <c r="X19" s="2369"/>
      <c r="Y19" s="1358"/>
      <c r="Z19" s="732"/>
      <c r="AA19" s="725"/>
    </row>
    <row r="20" spans="1:27" s="542" customFormat="1" ht="16.149999999999999" customHeight="1">
      <c r="A20" s="673"/>
      <c r="B20" s="662"/>
      <c r="C20" s="662"/>
      <c r="D20" s="662"/>
      <c r="E20" s="662"/>
      <c r="F20" s="662"/>
      <c r="G20" s="662"/>
      <c r="H20" s="662"/>
      <c r="I20" s="685"/>
      <c r="J20" s="662"/>
      <c r="K20" s="662" t="s">
        <v>2558</v>
      </c>
      <c r="L20" s="662"/>
      <c r="M20" s="685"/>
      <c r="N20" s="662"/>
      <c r="O20" s="662"/>
      <c r="P20" s="685"/>
      <c r="Q20" s="669"/>
      <c r="R20" s="662"/>
      <c r="S20" s="662"/>
      <c r="T20" s="662"/>
      <c r="U20" s="662"/>
      <c r="V20" s="662"/>
      <c r="W20" s="662"/>
      <c r="X20" s="662"/>
      <c r="Y20" s="1358"/>
      <c r="Z20" s="725"/>
      <c r="AA20" s="725"/>
    </row>
    <row r="21" spans="1:27" s="542" customFormat="1" ht="18" customHeight="1">
      <c r="A21" s="673"/>
      <c r="B21" s="662"/>
      <c r="C21" s="662"/>
      <c r="D21" s="662"/>
      <c r="E21" s="662"/>
      <c r="F21" s="662"/>
      <c r="G21" s="662"/>
      <c r="H21" s="662"/>
      <c r="I21" s="669"/>
      <c r="J21" s="662"/>
      <c r="K21" s="669"/>
      <c r="L21" s="662"/>
      <c r="M21" s="662"/>
      <c r="N21" s="662"/>
      <c r="O21" s="685"/>
      <c r="P21" s="685"/>
      <c r="Q21" s="685"/>
      <c r="R21" s="685"/>
      <c r="S21" s="685"/>
      <c r="T21" s="685"/>
      <c r="U21" s="685"/>
      <c r="V21" s="685"/>
      <c r="W21" s="685"/>
      <c r="X21" s="662"/>
      <c r="Y21" s="1358"/>
      <c r="AA21" s="725"/>
    </row>
    <row r="22" spans="1:27" s="542" customFormat="1" ht="18" customHeight="1">
      <c r="A22" s="673"/>
      <c r="B22" s="662"/>
      <c r="C22" s="662"/>
      <c r="D22" s="662"/>
      <c r="E22" s="662"/>
      <c r="F22" s="662"/>
      <c r="G22" s="662"/>
      <c r="H22" s="663"/>
      <c r="I22" s="662"/>
      <c r="J22" s="662"/>
      <c r="K22" s="662"/>
      <c r="L22" s="662" t="s">
        <v>2455</v>
      </c>
      <c r="M22" s="662"/>
      <c r="N22" s="662"/>
      <c r="O22" s="662"/>
      <c r="P22" s="662"/>
      <c r="Q22" s="662"/>
      <c r="R22" s="662"/>
      <c r="S22" s="663"/>
      <c r="T22" s="663"/>
      <c r="U22" s="663"/>
      <c r="V22" s="663"/>
      <c r="W22" s="663"/>
      <c r="X22" s="663"/>
      <c r="Y22" s="1358"/>
      <c r="Z22" s="1416"/>
      <c r="AA22" s="818"/>
    </row>
    <row r="23" spans="1:27" s="542" customFormat="1" ht="21" customHeight="1">
      <c r="A23" s="644" t="s">
        <v>2454</v>
      </c>
      <c r="B23" s="645"/>
      <c r="C23" s="645" t="s">
        <v>2491</v>
      </c>
      <c r="D23" s="645"/>
      <c r="E23" s="645"/>
      <c r="F23" s="645"/>
      <c r="G23" s="645"/>
      <c r="H23" s="672"/>
      <c r="I23" s="645"/>
      <c r="J23" s="645" t="s">
        <v>2942</v>
      </c>
      <c r="K23" s="645"/>
      <c r="L23" s="645"/>
      <c r="M23" s="645"/>
      <c r="N23" s="645"/>
      <c r="O23" s="645"/>
      <c r="P23" s="645"/>
      <c r="Q23" s="645"/>
      <c r="R23" s="645" t="s">
        <v>2451</v>
      </c>
      <c r="S23" s="645"/>
      <c r="T23" s="1361"/>
      <c r="U23" s="645"/>
      <c r="V23" s="645"/>
      <c r="W23" s="645"/>
      <c r="X23" s="645"/>
      <c r="Y23" s="1362" t="s">
        <v>765</v>
      </c>
      <c r="Z23" s="1415"/>
      <c r="AA23" s="725"/>
    </row>
    <row r="24" spans="1:27" s="542" customFormat="1" ht="21" customHeight="1">
      <c r="A24" s="1363" t="s">
        <v>2557</v>
      </c>
      <c r="B24" s="1364"/>
      <c r="C24" s="1364" t="s">
        <v>2943</v>
      </c>
      <c r="D24" s="1364"/>
      <c r="E24" s="1364"/>
      <c r="F24" s="1364"/>
      <c r="G24" s="1364"/>
      <c r="H24" s="668"/>
      <c r="I24" s="1364"/>
      <c r="J24" s="1364"/>
      <c r="K24" s="1364"/>
      <c r="L24" s="1364"/>
      <c r="M24" s="1364"/>
      <c r="N24" s="1364"/>
      <c r="O24" s="1364"/>
      <c r="P24" s="1364"/>
      <c r="Q24" s="1364"/>
      <c r="R24" s="1364"/>
      <c r="S24" s="1364"/>
      <c r="T24" s="1364"/>
      <c r="U24" s="1364"/>
      <c r="V24" s="1364"/>
      <c r="W24" s="1364"/>
      <c r="X24" s="1364"/>
      <c r="Y24" s="1362"/>
      <c r="Z24" s="1415"/>
      <c r="AA24" s="725"/>
    </row>
    <row r="25" spans="1:27" s="542" customFormat="1" ht="21" customHeight="1">
      <c r="A25" s="1363" t="s">
        <v>2556</v>
      </c>
      <c r="B25" s="1364"/>
      <c r="C25" s="1364" t="s">
        <v>2448</v>
      </c>
      <c r="D25" s="1364"/>
      <c r="E25" s="1364"/>
      <c r="F25" s="1364"/>
      <c r="G25" s="1364"/>
      <c r="H25" s="668"/>
      <c r="I25" s="1364"/>
      <c r="J25" s="1364"/>
      <c r="K25" s="1364"/>
      <c r="L25" s="1364"/>
      <c r="M25" s="1364"/>
      <c r="N25" s="1364"/>
      <c r="O25" s="1364"/>
      <c r="P25" s="1364"/>
      <c r="Q25" s="1364"/>
      <c r="R25" s="1364"/>
      <c r="S25" s="1364"/>
      <c r="T25" s="1364"/>
      <c r="U25" s="1364"/>
      <c r="V25" s="1364"/>
      <c r="W25" s="1364"/>
      <c r="X25" s="1364"/>
      <c r="Y25" s="1362"/>
      <c r="Z25" s="1415"/>
      <c r="AA25" s="725"/>
    </row>
    <row r="26" spans="1:27" s="542" customFormat="1" ht="21" customHeight="1">
      <c r="A26" s="1363" t="s">
        <v>2555</v>
      </c>
      <c r="B26" s="1364"/>
      <c r="C26" s="1364" t="s">
        <v>2447</v>
      </c>
      <c r="D26" s="1364"/>
      <c r="E26" s="1364"/>
      <c r="F26" s="1364"/>
      <c r="G26" s="1364"/>
      <c r="H26" s="668"/>
      <c r="I26" s="1363"/>
      <c r="J26" s="1364"/>
      <c r="K26" s="1364"/>
      <c r="L26" s="1364"/>
      <c r="M26" s="1364"/>
      <c r="N26" s="1364"/>
      <c r="O26" s="1364"/>
      <c r="P26" s="1364"/>
      <c r="Q26" s="1364"/>
      <c r="R26" s="1364"/>
      <c r="S26" s="1364"/>
      <c r="T26" s="1364"/>
      <c r="U26" s="1364"/>
      <c r="V26" s="1364"/>
      <c r="W26" s="1364"/>
      <c r="X26" s="1364"/>
      <c r="Y26" s="1362"/>
      <c r="Z26" s="1415"/>
      <c r="AA26" s="725"/>
    </row>
    <row r="27" spans="1:27" s="542" customFormat="1" ht="15" customHeight="1">
      <c r="A27" s="644" t="s">
        <v>2554</v>
      </c>
      <c r="B27" s="645"/>
      <c r="C27" s="645" t="s">
        <v>2553</v>
      </c>
      <c r="D27" s="645"/>
      <c r="E27" s="645"/>
      <c r="F27" s="645"/>
      <c r="G27" s="645"/>
      <c r="H27" s="645"/>
      <c r="I27" s="645"/>
      <c r="J27" s="645"/>
      <c r="K27" s="645"/>
      <c r="L27" s="645"/>
      <c r="M27" s="645"/>
      <c r="N27" s="645"/>
      <c r="O27" s="645"/>
      <c r="P27" s="645"/>
      <c r="Q27" s="645"/>
      <c r="R27" s="645"/>
      <c r="S27" s="645"/>
      <c r="T27" s="645"/>
      <c r="U27" s="645"/>
      <c r="V27" s="645"/>
      <c r="W27" s="645"/>
      <c r="X27" s="645"/>
      <c r="Y27" s="1356"/>
      <c r="Z27" s="1415"/>
      <c r="AA27" s="725"/>
    </row>
    <row r="28" spans="1:27" s="542" customFormat="1" ht="15" customHeight="1">
      <c r="A28" s="673"/>
      <c r="B28" s="662"/>
      <c r="C28" s="662"/>
      <c r="D28" s="662"/>
      <c r="E28" s="662"/>
      <c r="F28" s="662"/>
      <c r="G28" s="662"/>
      <c r="H28" s="662"/>
      <c r="I28" s="662"/>
      <c r="J28" s="662"/>
      <c r="K28" s="662"/>
      <c r="L28" s="662"/>
      <c r="M28" s="662"/>
      <c r="N28" s="662"/>
      <c r="O28" s="662"/>
      <c r="P28" s="662"/>
      <c r="Q28" s="662"/>
      <c r="R28" s="662"/>
      <c r="S28" s="662"/>
      <c r="T28" s="662"/>
      <c r="U28" s="662"/>
      <c r="V28" s="662"/>
      <c r="W28" s="662"/>
      <c r="X28" s="662"/>
      <c r="Y28" s="1358"/>
      <c r="Z28" s="725"/>
      <c r="AA28" s="725"/>
    </row>
    <row r="29" spans="1:27" s="542" customFormat="1" ht="15" customHeight="1">
      <c r="A29" s="673"/>
      <c r="B29" s="662"/>
      <c r="C29" s="662"/>
      <c r="D29" s="662"/>
      <c r="E29" s="662"/>
      <c r="F29" s="662"/>
      <c r="G29" s="662"/>
      <c r="H29" s="662"/>
      <c r="I29" s="662"/>
      <c r="J29" s="662"/>
      <c r="K29" s="662"/>
      <c r="L29" s="662"/>
      <c r="M29" s="662"/>
      <c r="N29" s="662"/>
      <c r="O29" s="662"/>
      <c r="P29" s="662"/>
      <c r="Q29" s="662"/>
      <c r="R29" s="662"/>
      <c r="S29" s="662"/>
      <c r="T29" s="662"/>
      <c r="U29" s="662"/>
      <c r="V29" s="662"/>
      <c r="W29" s="662"/>
      <c r="X29" s="662"/>
      <c r="Y29" s="1358"/>
      <c r="Z29" s="725"/>
      <c r="AA29" s="725"/>
    </row>
    <row r="30" spans="1:27" s="542" customFormat="1" ht="15" customHeight="1">
      <c r="A30" s="673"/>
      <c r="B30" s="662"/>
      <c r="C30" s="662"/>
      <c r="D30" s="662"/>
      <c r="E30" s="662"/>
      <c r="F30" s="662"/>
      <c r="G30" s="662"/>
      <c r="H30" s="662"/>
      <c r="I30" s="662"/>
      <c r="J30" s="662"/>
      <c r="K30" s="662"/>
      <c r="L30" s="662"/>
      <c r="M30" s="662"/>
      <c r="N30" s="662"/>
      <c r="O30" s="662"/>
      <c r="P30" s="662"/>
      <c r="Q30" s="662"/>
      <c r="R30" s="662"/>
      <c r="S30" s="662"/>
      <c r="T30" s="662"/>
      <c r="U30" s="662"/>
      <c r="V30" s="662"/>
      <c r="W30" s="662"/>
      <c r="X30" s="662"/>
      <c r="Y30" s="1358"/>
      <c r="Z30" s="725"/>
      <c r="AA30" s="725"/>
    </row>
    <row r="31" spans="1:27" s="542" customFormat="1" ht="15" customHeight="1">
      <c r="A31" s="673"/>
      <c r="B31" s="662"/>
      <c r="C31" s="662"/>
      <c r="D31" s="662"/>
      <c r="E31" s="662"/>
      <c r="F31" s="662"/>
      <c r="G31" s="662"/>
      <c r="H31" s="662"/>
      <c r="I31" s="662"/>
      <c r="J31" s="662"/>
      <c r="K31" s="662"/>
      <c r="L31" s="662"/>
      <c r="M31" s="662"/>
      <c r="N31" s="662"/>
      <c r="O31" s="662"/>
      <c r="P31" s="662"/>
      <c r="Q31" s="662"/>
      <c r="R31" s="662"/>
      <c r="S31" s="662"/>
      <c r="T31" s="662"/>
      <c r="U31" s="662"/>
      <c r="V31" s="662"/>
      <c r="W31" s="662"/>
      <c r="X31" s="662"/>
      <c r="Y31" s="1358"/>
      <c r="Z31" s="725"/>
      <c r="AA31" s="725"/>
    </row>
    <row r="32" spans="1:27" s="542" customFormat="1" ht="15" customHeight="1">
      <c r="A32" s="673"/>
      <c r="B32" s="662"/>
      <c r="C32" s="662"/>
      <c r="D32" s="662"/>
      <c r="E32" s="662"/>
      <c r="F32" s="662"/>
      <c r="G32" s="662"/>
      <c r="H32" s="662"/>
      <c r="I32" s="662"/>
      <c r="J32" s="662"/>
      <c r="K32" s="662"/>
      <c r="L32" s="662"/>
      <c r="M32" s="662"/>
      <c r="N32" s="662"/>
      <c r="O32" s="662"/>
      <c r="P32" s="662"/>
      <c r="Q32" s="662"/>
      <c r="R32" s="662"/>
      <c r="S32" s="662"/>
      <c r="T32" s="662"/>
      <c r="U32" s="662"/>
      <c r="V32" s="662"/>
      <c r="W32" s="662"/>
      <c r="X32" s="662"/>
      <c r="Y32" s="1358"/>
      <c r="Z32" s="725"/>
      <c r="AA32" s="725"/>
    </row>
    <row r="33" spans="1:27" s="542" customFormat="1" ht="15" customHeight="1">
      <c r="A33" s="673"/>
      <c r="B33" s="662"/>
      <c r="C33" s="662"/>
      <c r="D33" s="662"/>
      <c r="E33" s="662"/>
      <c r="F33" s="662"/>
      <c r="G33" s="662"/>
      <c r="H33" s="662"/>
      <c r="I33" s="662"/>
      <c r="J33" s="662"/>
      <c r="K33" s="662"/>
      <c r="L33" s="662"/>
      <c r="M33" s="662"/>
      <c r="N33" s="662"/>
      <c r="O33" s="662"/>
      <c r="P33" s="662"/>
      <c r="Q33" s="662"/>
      <c r="R33" s="662"/>
      <c r="S33" s="662"/>
      <c r="T33" s="662"/>
      <c r="U33" s="662"/>
      <c r="V33" s="662"/>
      <c r="W33" s="662"/>
      <c r="X33" s="662"/>
      <c r="Y33" s="1360"/>
      <c r="Z33" s="725"/>
      <c r="AA33" s="725"/>
    </row>
    <row r="34" spans="1:27" s="542" customFormat="1" ht="15" customHeight="1">
      <c r="A34" s="644" t="s">
        <v>2552</v>
      </c>
      <c r="B34" s="645"/>
      <c r="C34" s="645" t="s">
        <v>2551</v>
      </c>
      <c r="D34" s="645"/>
      <c r="E34" s="645"/>
      <c r="F34" s="645"/>
      <c r="G34" s="645"/>
      <c r="H34" s="645"/>
      <c r="I34" s="645"/>
      <c r="J34" s="645"/>
      <c r="K34" s="645"/>
      <c r="L34" s="645"/>
      <c r="M34" s="645"/>
      <c r="N34" s="645"/>
      <c r="O34" s="645"/>
      <c r="P34" s="645"/>
      <c r="Q34" s="645"/>
      <c r="R34" s="645"/>
      <c r="S34" s="645"/>
      <c r="T34" s="645"/>
      <c r="U34" s="645"/>
      <c r="V34" s="645"/>
      <c r="W34" s="645"/>
      <c r="X34" s="645"/>
      <c r="Y34" s="1356"/>
      <c r="Z34" s="725"/>
      <c r="AA34" s="725"/>
    </row>
    <row r="35" spans="1:27" s="542" customFormat="1" ht="15" customHeight="1">
      <c r="A35" s="673"/>
      <c r="B35" s="662"/>
      <c r="C35" s="662"/>
      <c r="D35" s="662"/>
      <c r="E35" s="662"/>
      <c r="F35" s="662"/>
      <c r="G35" s="662"/>
      <c r="H35" s="662"/>
      <c r="I35" s="662"/>
      <c r="J35" s="662"/>
      <c r="K35" s="662"/>
      <c r="L35" s="662"/>
      <c r="M35" s="662"/>
      <c r="N35" s="662"/>
      <c r="O35" s="662"/>
      <c r="P35" s="662"/>
      <c r="Q35" s="662"/>
      <c r="R35" s="662"/>
      <c r="S35" s="662"/>
      <c r="T35" s="662"/>
      <c r="U35" s="662"/>
      <c r="V35" s="662"/>
      <c r="W35" s="662"/>
      <c r="X35" s="662"/>
      <c r="Y35" s="1358"/>
      <c r="Z35" s="1415"/>
      <c r="AA35" s="725"/>
    </row>
    <row r="36" spans="1:27" s="542" customFormat="1" ht="15" customHeight="1">
      <c r="A36" s="661"/>
      <c r="B36" s="663"/>
      <c r="C36" s="663"/>
      <c r="D36" s="663"/>
      <c r="E36" s="663"/>
      <c r="F36" s="663"/>
      <c r="G36" s="663"/>
      <c r="H36" s="663"/>
      <c r="I36" s="663"/>
      <c r="J36" s="663"/>
      <c r="K36" s="663"/>
      <c r="L36" s="663"/>
      <c r="M36" s="663"/>
      <c r="N36" s="663"/>
      <c r="O36" s="663"/>
      <c r="P36" s="663"/>
      <c r="Q36" s="663"/>
      <c r="R36" s="663"/>
      <c r="S36" s="663"/>
      <c r="T36" s="663"/>
      <c r="U36" s="663"/>
      <c r="V36" s="663"/>
      <c r="W36" s="663"/>
      <c r="X36" s="663"/>
      <c r="Y36" s="1360"/>
      <c r="Z36" s="725"/>
      <c r="AA36" s="725"/>
    </row>
    <row r="37" spans="1:27" s="542" customFormat="1" ht="15" customHeight="1">
      <c r="A37" s="644" t="s">
        <v>2446</v>
      </c>
      <c r="B37" s="645"/>
      <c r="C37" s="645" t="s">
        <v>3741</v>
      </c>
      <c r="D37" s="645"/>
      <c r="E37" s="645"/>
      <c r="F37" s="645"/>
      <c r="G37" s="662"/>
      <c r="H37" s="662"/>
      <c r="I37" s="662"/>
      <c r="J37" s="662"/>
      <c r="K37" s="662"/>
      <c r="L37" s="662"/>
      <c r="M37" s="662"/>
      <c r="N37" s="662"/>
      <c r="O37" s="662"/>
      <c r="P37" s="662"/>
      <c r="Q37" s="662"/>
      <c r="R37" s="662"/>
      <c r="S37" s="662"/>
      <c r="T37" s="662"/>
      <c r="U37" s="662"/>
      <c r="V37" s="662"/>
      <c r="W37" s="662"/>
      <c r="X37" s="662"/>
      <c r="Y37" s="1358"/>
      <c r="Z37" s="725"/>
      <c r="AA37" s="725"/>
    </row>
    <row r="38" spans="1:27" s="542" customFormat="1" ht="15" customHeight="1">
      <c r="A38" s="673"/>
      <c r="B38" s="662"/>
      <c r="C38" s="662"/>
      <c r="D38" s="662"/>
      <c r="E38" s="662"/>
      <c r="F38" s="662"/>
      <c r="G38" s="662"/>
      <c r="H38" s="662"/>
      <c r="I38" s="662"/>
      <c r="J38" s="662"/>
      <c r="K38" s="662"/>
      <c r="L38" s="662"/>
      <c r="M38" s="662"/>
      <c r="N38" s="662"/>
      <c r="O38" s="662"/>
      <c r="P38" s="662"/>
      <c r="Q38" s="662"/>
      <c r="R38" s="662"/>
      <c r="S38" s="662"/>
      <c r="T38" s="662"/>
      <c r="U38" s="662"/>
      <c r="V38" s="662"/>
      <c r="W38" s="662"/>
      <c r="X38" s="662"/>
      <c r="Y38" s="1358"/>
      <c r="Z38" s="725"/>
      <c r="AA38" s="725"/>
    </row>
    <row r="39" spans="1:27" s="542" customFormat="1" ht="15" customHeight="1" thickBot="1">
      <c r="A39" s="661"/>
      <c r="B39" s="663"/>
      <c r="C39" s="663"/>
      <c r="D39" s="663"/>
      <c r="E39" s="663"/>
      <c r="F39" s="663"/>
      <c r="G39" s="663"/>
      <c r="H39" s="663"/>
      <c r="I39" s="663"/>
      <c r="J39" s="663"/>
      <c r="K39" s="663"/>
      <c r="L39" s="663"/>
      <c r="M39" s="663"/>
      <c r="N39" s="663"/>
      <c r="O39" s="663"/>
      <c r="P39" s="663"/>
      <c r="Q39" s="663"/>
      <c r="R39" s="663"/>
      <c r="S39" s="663"/>
      <c r="T39" s="663"/>
      <c r="U39" s="663"/>
      <c r="V39" s="663"/>
      <c r="W39" s="663"/>
      <c r="X39" s="663"/>
      <c r="Y39" s="1365"/>
      <c r="Z39" s="1415"/>
      <c r="AA39" s="725"/>
    </row>
    <row r="40" spans="1:27" s="542" customFormat="1" ht="15" customHeight="1" thickTop="1">
      <c r="A40" s="1366" t="s">
        <v>3742</v>
      </c>
      <c r="B40" s="1367"/>
      <c r="C40" s="1368"/>
      <c r="D40" s="1368"/>
      <c r="E40" s="1367"/>
      <c r="F40" s="1367"/>
      <c r="G40" s="1367"/>
      <c r="H40" s="1367"/>
      <c r="I40" s="1367"/>
      <c r="J40" s="1367"/>
      <c r="K40" s="1367"/>
      <c r="L40" s="1367"/>
      <c r="M40" s="1367"/>
      <c r="N40" s="1367"/>
      <c r="O40" s="1367"/>
      <c r="P40" s="1367"/>
      <c r="Q40" s="1367"/>
      <c r="R40" s="1367"/>
      <c r="S40" s="1367"/>
      <c r="T40" s="1367"/>
      <c r="U40" s="1367"/>
      <c r="V40" s="1367"/>
      <c r="W40" s="1367"/>
      <c r="X40" s="1367"/>
      <c r="Y40" s="1369"/>
      <c r="Z40" s="725"/>
      <c r="AA40" s="725"/>
    </row>
    <row r="41" spans="1:27" s="542" customFormat="1" ht="15" customHeight="1">
      <c r="A41" s="1370" t="s">
        <v>5</v>
      </c>
      <c r="B41" s="1371" t="s">
        <v>3743</v>
      </c>
      <c r="C41" s="1371"/>
      <c r="D41" s="1371"/>
      <c r="E41" s="1372"/>
      <c r="F41" s="1372"/>
      <c r="G41" s="1372"/>
      <c r="H41" s="1372"/>
      <c r="I41" s="1372"/>
      <c r="J41" s="1372"/>
      <c r="K41" s="1372"/>
      <c r="L41" s="1372"/>
      <c r="M41" s="1372"/>
      <c r="N41" s="1372"/>
      <c r="O41" s="1372"/>
      <c r="P41" s="1372"/>
      <c r="Q41" s="1372"/>
      <c r="R41" s="1372"/>
      <c r="S41" s="1372"/>
      <c r="T41" s="1372"/>
      <c r="U41" s="1372"/>
      <c r="V41" s="1372"/>
      <c r="W41" s="1372"/>
      <c r="X41" s="1372"/>
      <c r="Y41" s="1373"/>
      <c r="Z41" s="1415"/>
      <c r="AA41" s="725"/>
    </row>
    <row r="42" spans="1:27" s="542" customFormat="1" ht="15" customHeight="1">
      <c r="A42" s="1374"/>
      <c r="B42" s="1371" t="s">
        <v>3744</v>
      </c>
      <c r="C42" s="1371"/>
      <c r="D42" s="1371"/>
      <c r="E42" s="1372"/>
      <c r="F42" s="1372"/>
      <c r="G42" s="1372"/>
      <c r="H42" s="1372"/>
      <c r="I42" s="1372"/>
      <c r="J42" s="1372"/>
      <c r="K42" s="1372"/>
      <c r="L42" s="1372"/>
      <c r="M42" s="1372"/>
      <c r="N42" s="1372"/>
      <c r="O42" s="1372"/>
      <c r="P42" s="1372"/>
      <c r="Q42" s="1372"/>
      <c r="R42" s="1372"/>
      <c r="S42" s="1372"/>
      <c r="T42" s="1372"/>
      <c r="U42" s="1372"/>
      <c r="V42" s="1372"/>
      <c r="W42" s="1372"/>
      <c r="X42" s="1372"/>
      <c r="Y42" s="1373"/>
      <c r="Z42" s="638"/>
      <c r="AA42" s="638"/>
    </row>
    <row r="43" spans="1:27" s="542" customFormat="1" ht="15" customHeight="1">
      <c r="A43" s="2370"/>
      <c r="B43" s="1375" t="s">
        <v>5</v>
      </c>
      <c r="C43" s="1376" t="s">
        <v>2946</v>
      </c>
      <c r="D43" s="1377" t="s">
        <v>2947</v>
      </c>
      <c r="E43" s="1377"/>
      <c r="F43" s="1377"/>
      <c r="G43" s="1377"/>
      <c r="H43" s="1378"/>
      <c r="I43" s="1375" t="s">
        <v>5</v>
      </c>
      <c r="J43" s="1376" t="s">
        <v>2948</v>
      </c>
      <c r="K43" s="1377" t="s">
        <v>2949</v>
      </c>
      <c r="L43" s="1377"/>
      <c r="M43" s="1377"/>
      <c r="N43" s="1377"/>
      <c r="O43" s="1377"/>
      <c r="P43" s="1377"/>
      <c r="Q43" s="1379"/>
      <c r="R43" s="1375" t="s">
        <v>5</v>
      </c>
      <c r="S43" s="1380" t="s">
        <v>2950</v>
      </c>
      <c r="T43" s="2371" t="s">
        <v>3745</v>
      </c>
      <c r="U43" s="2372"/>
      <c r="V43" s="2372"/>
      <c r="W43" s="2372"/>
      <c r="X43" s="2372"/>
      <c r="Y43" s="2373"/>
      <c r="Z43" s="638"/>
      <c r="AA43" s="638"/>
    </row>
    <row r="44" spans="1:27" s="542" customFormat="1" ht="15" customHeight="1">
      <c r="A44" s="2370"/>
      <c r="B44" s="1381" t="s">
        <v>5</v>
      </c>
      <c r="C44" s="1382" t="s">
        <v>2951</v>
      </c>
      <c r="D44" s="1383" t="s">
        <v>2952</v>
      </c>
      <c r="E44" s="1383"/>
      <c r="F44" s="1383"/>
      <c r="G44" s="1383"/>
      <c r="H44" s="1384"/>
      <c r="I44" s="1381" t="s">
        <v>5</v>
      </c>
      <c r="J44" s="1382" t="s">
        <v>2953</v>
      </c>
      <c r="K44" s="1383" t="s">
        <v>2954</v>
      </c>
      <c r="L44" s="1383"/>
      <c r="M44" s="1383"/>
      <c r="N44" s="1383"/>
      <c r="O44" s="1383"/>
      <c r="P44" s="1383"/>
      <c r="Q44" s="1385"/>
      <c r="R44" s="1386" t="s">
        <v>5</v>
      </c>
      <c r="S44" s="1387" t="s">
        <v>2955</v>
      </c>
      <c r="T44" s="2374" t="s">
        <v>3746</v>
      </c>
      <c r="U44" s="2375"/>
      <c r="V44" s="2375"/>
      <c r="W44" s="2375"/>
      <c r="X44" s="2375"/>
      <c r="Y44" s="2376"/>
      <c r="Z44" s="544"/>
      <c r="AA44" s="544"/>
    </row>
    <row r="45" spans="1:27" s="542" customFormat="1" ht="15" customHeight="1">
      <c r="A45" s="2370"/>
      <c r="B45" s="1381" t="s">
        <v>5</v>
      </c>
      <c r="C45" s="1382" t="s">
        <v>2956</v>
      </c>
      <c r="D45" s="1383" t="s">
        <v>2957</v>
      </c>
      <c r="E45" s="1383"/>
      <c r="F45" s="1383"/>
      <c r="G45" s="1383"/>
      <c r="H45" s="1384"/>
      <c r="I45" s="1381" t="s">
        <v>5</v>
      </c>
      <c r="J45" s="1382" t="s">
        <v>2958</v>
      </c>
      <c r="K45" s="2377" t="s">
        <v>3731</v>
      </c>
      <c r="L45" s="2378"/>
      <c r="M45" s="2378"/>
      <c r="N45" s="2378"/>
      <c r="O45" s="2378"/>
      <c r="P45" s="2378"/>
      <c r="Q45" s="2379"/>
      <c r="R45" s="1386" t="s">
        <v>5</v>
      </c>
      <c r="S45" s="1387" t="s">
        <v>3730</v>
      </c>
      <c r="T45" s="2380" t="s">
        <v>3747</v>
      </c>
      <c r="U45" s="2381"/>
      <c r="V45" s="2381"/>
      <c r="W45" s="2381"/>
      <c r="X45" s="2381"/>
      <c r="Y45" s="2382"/>
      <c r="Z45" s="544"/>
      <c r="AA45" s="544"/>
    </row>
    <row r="46" spans="1:27" s="542" customFormat="1" ht="15" customHeight="1">
      <c r="A46" s="2370"/>
      <c r="B46" s="1381" t="s">
        <v>5</v>
      </c>
      <c r="C46" s="1382" t="s">
        <v>2960</v>
      </c>
      <c r="D46" s="1383" t="s">
        <v>2961</v>
      </c>
      <c r="E46" s="1383"/>
      <c r="F46" s="1383"/>
      <c r="G46" s="1383"/>
      <c r="H46" s="1384"/>
      <c r="I46" s="1381" t="s">
        <v>5</v>
      </c>
      <c r="J46" s="1382" t="s">
        <v>2962</v>
      </c>
      <c r="K46" s="2377" t="s">
        <v>2959</v>
      </c>
      <c r="L46" s="2385"/>
      <c r="M46" s="2385"/>
      <c r="N46" s="2385"/>
      <c r="O46" s="2385"/>
      <c r="P46" s="2385"/>
      <c r="Q46" s="2379"/>
      <c r="R46" s="1375"/>
      <c r="S46" s="1377"/>
      <c r="T46" s="2383"/>
      <c r="U46" s="2383"/>
      <c r="V46" s="2383"/>
      <c r="W46" s="2383"/>
      <c r="X46" s="2383"/>
      <c r="Y46" s="2384"/>
    </row>
    <row r="47" spans="1:27" s="542" customFormat="1" ht="15" customHeight="1">
      <c r="A47" s="2370"/>
      <c r="B47" s="1381" t="s">
        <v>5</v>
      </c>
      <c r="C47" s="1382" t="s">
        <v>2965</v>
      </c>
      <c r="D47" s="1383" t="s">
        <v>2966</v>
      </c>
      <c r="E47" s="1383"/>
      <c r="F47" s="1383"/>
      <c r="G47" s="1383"/>
      <c r="H47" s="1384"/>
      <c r="I47" s="1381" t="s">
        <v>5</v>
      </c>
      <c r="J47" s="1382" t="s">
        <v>2967</v>
      </c>
      <c r="K47" s="2377" t="s">
        <v>2963</v>
      </c>
      <c r="L47" s="2385"/>
      <c r="M47" s="2385"/>
      <c r="N47" s="2385"/>
      <c r="O47" s="2385"/>
      <c r="P47" s="2385"/>
      <c r="Q47" s="2379"/>
      <c r="R47" s="1375" t="s">
        <v>5</v>
      </c>
      <c r="S47" s="1377" t="s">
        <v>2964</v>
      </c>
      <c r="T47" s="1388"/>
      <c r="U47" s="1388"/>
      <c r="V47" s="1388"/>
      <c r="W47" s="1388"/>
      <c r="X47" s="1388"/>
      <c r="Y47" s="1389"/>
    </row>
    <row r="48" spans="1:27" s="542" customFormat="1" ht="15" customHeight="1">
      <c r="A48" s="2370"/>
      <c r="B48" s="1381" t="s">
        <v>5</v>
      </c>
      <c r="C48" s="1382" t="s">
        <v>2970</v>
      </c>
      <c r="D48" s="1383" t="s">
        <v>2971</v>
      </c>
      <c r="E48" s="1383"/>
      <c r="F48" s="1383"/>
      <c r="G48" s="1383"/>
      <c r="H48" s="1384"/>
      <c r="I48" s="1381" t="s">
        <v>5</v>
      </c>
      <c r="J48" s="1382" t="s">
        <v>2972</v>
      </c>
      <c r="K48" s="2377" t="s">
        <v>2968</v>
      </c>
      <c r="L48" s="2385"/>
      <c r="M48" s="2385"/>
      <c r="N48" s="2385"/>
      <c r="O48" s="2385"/>
      <c r="P48" s="2385"/>
      <c r="Q48" s="2379"/>
      <c r="R48" s="1381" t="s">
        <v>5</v>
      </c>
      <c r="S48" s="1390" t="s">
        <v>2969</v>
      </c>
      <c r="T48" s="1388"/>
      <c r="U48" s="1388"/>
      <c r="V48" s="1388"/>
      <c r="W48" s="1388"/>
      <c r="X48" s="1388"/>
      <c r="Y48" s="1389"/>
    </row>
    <row r="49" spans="1:33" s="505" customFormat="1" ht="15" customHeight="1">
      <c r="A49" s="2370"/>
      <c r="B49" s="1381" t="s">
        <v>5</v>
      </c>
      <c r="C49" s="1382" t="s">
        <v>2974</v>
      </c>
      <c r="D49" s="1383" t="s">
        <v>2975</v>
      </c>
      <c r="E49" s="1383"/>
      <c r="F49" s="1383"/>
      <c r="G49" s="1383"/>
      <c r="H49" s="1384"/>
      <c r="I49" s="1381" t="s">
        <v>5</v>
      </c>
      <c r="J49" s="1382" t="s">
        <v>2976</v>
      </c>
      <c r="K49" s="1391" t="s">
        <v>2973</v>
      </c>
      <c r="L49" s="1391"/>
      <c r="M49" s="1391"/>
      <c r="N49" s="1391"/>
      <c r="O49" s="1391"/>
      <c r="P49" s="1392"/>
      <c r="Q49" s="1385"/>
      <c r="R49" s="1393"/>
      <c r="S49" s="1383"/>
      <c r="T49" s="1394"/>
      <c r="U49" s="1394"/>
      <c r="V49" s="1394"/>
      <c r="W49" s="1394"/>
      <c r="X49" s="1394"/>
      <c r="Y49" s="1395"/>
      <c r="Z49" s="284"/>
      <c r="AA49" s="284"/>
      <c r="AB49" s="284"/>
      <c r="AC49" s="284"/>
      <c r="AD49" s="284"/>
      <c r="AG49" s="40"/>
    </row>
    <row r="50" spans="1:33" s="505" customFormat="1" ht="15" customHeight="1">
      <c r="A50" s="1396"/>
      <c r="B50" s="1397" t="s">
        <v>2978</v>
      </c>
      <c r="C50" s="1398" t="s">
        <v>3748</v>
      </c>
      <c r="D50" s="1399"/>
      <c r="E50" s="1399"/>
      <c r="F50" s="1399"/>
      <c r="G50" s="1399"/>
      <c r="H50" s="1400"/>
      <c r="I50" s="1401"/>
      <c r="J50" s="1402"/>
      <c r="K50" s="1403"/>
      <c r="L50" s="1399"/>
      <c r="M50" s="1399"/>
      <c r="N50" s="1399"/>
      <c r="O50" s="1399"/>
      <c r="P50" s="1399"/>
      <c r="Q50" s="1400"/>
      <c r="R50" s="1402"/>
      <c r="S50" s="1399"/>
      <c r="T50" s="1404"/>
      <c r="U50" s="1404"/>
      <c r="V50" s="1404"/>
      <c r="W50" s="1404"/>
      <c r="X50" s="1404"/>
      <c r="Y50" s="1405"/>
      <c r="Z50" s="284"/>
      <c r="AA50" s="284"/>
      <c r="AB50" s="284"/>
      <c r="AC50" s="284"/>
      <c r="AD50" s="284"/>
      <c r="AG50" s="40"/>
    </row>
    <row r="51" spans="1:33" s="505" customFormat="1" ht="15" customHeight="1">
      <c r="A51" s="1406" t="s">
        <v>2550</v>
      </c>
      <c r="B51" s="1406" t="s">
        <v>3749</v>
      </c>
      <c r="C51" s="1407"/>
      <c r="D51" s="1407"/>
      <c r="E51" s="1407"/>
      <c r="F51" s="1407"/>
      <c r="G51" s="1407"/>
      <c r="H51" s="1407"/>
      <c r="I51" s="1407"/>
      <c r="J51" s="1407"/>
      <c r="K51" s="1407"/>
      <c r="L51" s="1407"/>
      <c r="M51" s="1407"/>
      <c r="N51" s="1407"/>
      <c r="O51" s="1407"/>
      <c r="P51" s="1407"/>
      <c r="Q51" s="1407"/>
      <c r="R51" s="1407"/>
      <c r="S51" s="1407"/>
      <c r="T51" s="1407"/>
      <c r="U51" s="1407"/>
      <c r="V51" s="1407"/>
      <c r="W51" s="1407"/>
      <c r="X51" s="1407"/>
      <c r="Y51" s="1407"/>
      <c r="Z51" s="284"/>
      <c r="AA51" s="284"/>
      <c r="AB51" s="284"/>
      <c r="AC51" s="284"/>
      <c r="AD51" s="284"/>
      <c r="AG51" s="40"/>
    </row>
    <row r="52" spans="1:33" s="505" customFormat="1" ht="15" customHeight="1">
      <c r="A52" s="1408"/>
      <c r="B52" s="1409" t="s">
        <v>3750</v>
      </c>
      <c r="C52" s="1408"/>
      <c r="D52" s="1408"/>
      <c r="E52" s="1408"/>
      <c r="F52" s="1408"/>
      <c r="G52" s="1408"/>
      <c r="H52" s="1408"/>
      <c r="I52" s="1408"/>
      <c r="J52" s="1408"/>
      <c r="K52" s="1408"/>
      <c r="L52" s="1408"/>
      <c r="M52" s="1408"/>
      <c r="N52" s="1408"/>
      <c r="O52" s="1408"/>
      <c r="P52" s="1408"/>
      <c r="Q52" s="1408"/>
      <c r="R52" s="1408"/>
      <c r="S52" s="1408"/>
      <c r="T52" s="1408"/>
      <c r="U52" s="1408"/>
      <c r="V52" s="1408"/>
      <c r="W52" s="1408"/>
      <c r="X52" s="1408"/>
      <c r="Y52" s="1408"/>
      <c r="Z52" s="284"/>
      <c r="AA52" s="284"/>
      <c r="AB52" s="284"/>
      <c r="AC52" s="284"/>
      <c r="AD52" s="284"/>
      <c r="AG52" s="40"/>
    </row>
    <row r="53" spans="1:33" s="505" customFormat="1" ht="15" customHeight="1">
      <c r="A53" s="1408"/>
      <c r="B53" s="1408" t="s">
        <v>3751</v>
      </c>
      <c r="C53" s="1408"/>
      <c r="D53" s="1408"/>
      <c r="E53" s="1408"/>
      <c r="F53" s="1408"/>
      <c r="G53" s="1408"/>
      <c r="H53" s="1408"/>
      <c r="I53" s="1408"/>
      <c r="J53" s="1408"/>
      <c r="K53" s="1408"/>
      <c r="L53" s="1408"/>
      <c r="M53" s="1408"/>
      <c r="N53" s="1408"/>
      <c r="O53" s="1408"/>
      <c r="P53" s="1408"/>
      <c r="Q53" s="1408"/>
      <c r="R53" s="1408"/>
      <c r="S53" s="1408"/>
      <c r="T53" s="1408"/>
      <c r="U53" s="1408"/>
      <c r="V53" s="1408"/>
      <c r="W53" s="1408"/>
      <c r="X53" s="1408"/>
      <c r="Y53" s="1408"/>
      <c r="Z53" s="284"/>
      <c r="AA53" s="284"/>
      <c r="AB53" s="284"/>
      <c r="AC53" s="284"/>
      <c r="AD53" s="284"/>
      <c r="AG53" s="40"/>
    </row>
    <row r="54" spans="1:33" s="505" customFormat="1" ht="15" customHeight="1">
      <c r="A54" s="1408"/>
      <c r="B54" s="1408" t="s">
        <v>3752</v>
      </c>
      <c r="C54" s="1408"/>
      <c r="D54" s="1408"/>
      <c r="E54" s="1408"/>
      <c r="F54" s="1408"/>
      <c r="G54" s="1408"/>
      <c r="H54" s="1408"/>
      <c r="I54" s="1408"/>
      <c r="J54" s="1408"/>
      <c r="K54" s="1408"/>
      <c r="L54" s="1408"/>
      <c r="M54" s="1408"/>
      <c r="N54" s="1408"/>
      <c r="O54" s="1408"/>
      <c r="P54" s="1408"/>
      <c r="Q54" s="1408"/>
      <c r="R54" s="1408"/>
      <c r="S54" s="1408"/>
      <c r="T54" s="1408"/>
      <c r="U54" s="1408"/>
      <c r="V54" s="1408"/>
      <c r="W54" s="1408"/>
      <c r="X54" s="1408"/>
      <c r="Y54" s="1408"/>
      <c r="Z54" s="284"/>
      <c r="AA54" s="284"/>
      <c r="AB54" s="284"/>
      <c r="AC54" s="284"/>
      <c r="AD54" s="284"/>
      <c r="AG54" s="40"/>
    </row>
    <row r="55" spans="1:33" s="505" customFormat="1" ht="15" customHeight="1">
      <c r="A55" s="1408"/>
      <c r="B55" s="1410" t="s">
        <v>3753</v>
      </c>
      <c r="C55" s="1408"/>
      <c r="D55" s="1408"/>
      <c r="E55" s="1408"/>
      <c r="F55" s="1408"/>
      <c r="G55" s="1408"/>
      <c r="H55" s="1408"/>
      <c r="I55" s="1408"/>
      <c r="J55" s="1408"/>
      <c r="K55" s="1408"/>
      <c r="L55" s="1408"/>
      <c r="M55" s="1408"/>
      <c r="N55" s="1408"/>
      <c r="O55" s="1408"/>
      <c r="P55" s="1408"/>
      <c r="Q55" s="1408"/>
      <c r="R55" s="1408"/>
      <c r="S55" s="1408"/>
      <c r="T55" s="1408"/>
      <c r="U55" s="1408"/>
      <c r="V55" s="1408"/>
      <c r="W55" s="1408"/>
      <c r="X55" s="1408"/>
      <c r="Y55" s="1408"/>
      <c r="Z55" s="284"/>
      <c r="AA55" s="284"/>
      <c r="AB55" s="284"/>
      <c r="AC55" s="284"/>
      <c r="AD55" s="284"/>
      <c r="AG55" s="40"/>
    </row>
    <row r="56" spans="1:33" s="505" customFormat="1" ht="15" customHeight="1">
      <c r="A56" s="1409" t="s">
        <v>3754</v>
      </c>
      <c r="B56" s="1408"/>
      <c r="C56" s="1408"/>
      <c r="D56" s="1408"/>
      <c r="E56" s="1408"/>
      <c r="F56" s="1408"/>
      <c r="G56" s="1408"/>
      <c r="H56" s="1408"/>
      <c r="I56" s="1408"/>
      <c r="J56" s="1408"/>
      <c r="K56" s="1408"/>
      <c r="L56" s="1408"/>
      <c r="M56" s="1408"/>
      <c r="N56" s="1408"/>
      <c r="O56" s="1408"/>
      <c r="P56" s="1408"/>
      <c r="Q56" s="1408"/>
      <c r="R56" s="1408"/>
      <c r="S56" s="1408"/>
      <c r="T56" s="1408"/>
      <c r="U56" s="1408"/>
      <c r="V56" s="1408"/>
      <c r="W56" s="1408"/>
      <c r="X56" s="1408"/>
      <c r="Y56" s="1408"/>
      <c r="Z56" s="284"/>
      <c r="AA56" s="284"/>
      <c r="AB56" s="284"/>
      <c r="AC56" s="284"/>
      <c r="AD56" s="284"/>
      <c r="AG56" s="40"/>
    </row>
    <row r="57" spans="1:33" s="505" customFormat="1" ht="18" customHeight="1">
      <c r="A57" s="284"/>
      <c r="B57" s="284"/>
      <c r="E57" s="284"/>
      <c r="F57" s="284"/>
      <c r="G57" s="284"/>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G57" s="40"/>
    </row>
    <row r="58" spans="1:33" s="505" customFormat="1" ht="18" customHeight="1">
      <c r="B58" s="284"/>
      <c r="AG58" s="40"/>
    </row>
    <row r="59" spans="1:33" s="505" customFormat="1" ht="18" customHeight="1">
      <c r="B59" s="284"/>
      <c r="AG59" s="40"/>
    </row>
    <row r="60" spans="1:33" s="505" customFormat="1" ht="18" customHeight="1">
      <c r="B60" s="284"/>
      <c r="AG60" s="40"/>
    </row>
    <row r="61" spans="1:33" s="505" customFormat="1" ht="18" customHeight="1">
      <c r="B61" s="284"/>
      <c r="AG61" s="40"/>
    </row>
    <row r="62" spans="1:33" s="505" customFormat="1" ht="18" customHeight="1">
      <c r="B62" s="284"/>
      <c r="AG62" s="40"/>
    </row>
    <row r="63" spans="1:33" s="505" customFormat="1" ht="18" customHeight="1">
      <c r="B63" s="284"/>
      <c r="C63" s="554"/>
      <c r="D63" s="554"/>
      <c r="AG63" s="40"/>
    </row>
    <row r="64" spans="1:33" s="505" customFormat="1" ht="18" customHeight="1">
      <c r="C64" s="284"/>
      <c r="D64" s="284"/>
      <c r="AG64" s="40"/>
    </row>
    <row r="65" spans="1:33" s="505" customFormat="1" ht="18" customHeight="1">
      <c r="A65" s="284"/>
      <c r="B65" s="554"/>
      <c r="C65" s="284"/>
      <c r="D65" s="284"/>
      <c r="E65" s="554"/>
      <c r="F65" s="554"/>
      <c r="G65" s="554"/>
      <c r="H65" s="554"/>
      <c r="I65" s="554"/>
      <c r="J65" s="554"/>
      <c r="K65" s="554"/>
      <c r="L65" s="554"/>
      <c r="M65" s="554"/>
      <c r="N65" s="554"/>
      <c r="O65" s="554"/>
      <c r="P65" s="554"/>
      <c r="Q65" s="554"/>
      <c r="R65" s="554"/>
      <c r="S65" s="554"/>
      <c r="T65" s="554"/>
      <c r="U65" s="554"/>
      <c r="V65" s="554"/>
      <c r="W65" s="554"/>
      <c r="X65" s="554"/>
      <c r="Y65" s="554"/>
      <c r="Z65" s="554"/>
      <c r="AA65" s="284"/>
      <c r="AB65" s="284"/>
      <c r="AC65" s="284"/>
      <c r="AD65" s="284"/>
      <c r="AG65" s="40"/>
    </row>
    <row r="66" spans="1:33" s="505" customFormat="1" ht="18" customHeight="1">
      <c r="A66" s="284"/>
      <c r="B66" s="284"/>
      <c r="C66" s="284"/>
      <c r="D66" s="284"/>
      <c r="E66" s="284"/>
      <c r="F66" s="284"/>
      <c r="G66" s="284"/>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G66" s="40"/>
    </row>
    <row r="67" spans="1:33" s="505" customFormat="1" ht="18" customHeight="1">
      <c r="A67" s="284"/>
      <c r="B67" s="284"/>
      <c r="C67" s="284"/>
      <c r="D67" s="284"/>
      <c r="E67" s="284"/>
      <c r="F67" s="284"/>
      <c r="G67" s="284"/>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G67" s="40"/>
    </row>
    <row r="68" spans="1:33" s="505" customFormat="1" ht="18" customHeight="1">
      <c r="A68" s="284"/>
      <c r="B68" s="284"/>
      <c r="C68" s="284"/>
      <c r="D68" s="284"/>
      <c r="E68" s="284"/>
      <c r="F68" s="284"/>
      <c r="G68" s="284"/>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G68" s="40"/>
    </row>
    <row r="69" spans="1:33" s="505" customFormat="1" ht="18" customHeight="1">
      <c r="A69" s="284"/>
      <c r="B69" s="284"/>
      <c r="C69" s="284"/>
      <c r="D69" s="284"/>
      <c r="E69" s="284"/>
      <c r="F69" s="284"/>
      <c r="G69" s="284"/>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G69" s="40"/>
    </row>
    <row r="70" spans="1:33" s="505" customFormat="1" ht="18" customHeight="1">
      <c r="A70" s="284"/>
      <c r="B70" s="284"/>
      <c r="C70" s="284"/>
      <c r="D70" s="284"/>
      <c r="E70" s="284"/>
      <c r="F70" s="284"/>
      <c r="G70" s="284"/>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G70" s="40"/>
    </row>
    <row r="71" spans="1:33" s="505" customFormat="1" ht="18" customHeight="1">
      <c r="A71" s="284"/>
      <c r="B71" s="284"/>
      <c r="C71" s="284"/>
      <c r="D71" s="284"/>
      <c r="E71" s="284"/>
      <c r="F71" s="284"/>
      <c r="G71" s="284"/>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G71" s="40"/>
    </row>
    <row r="72" spans="1:33" s="505" customFormat="1" ht="18" customHeight="1">
      <c r="A72" s="284"/>
      <c r="B72" s="284"/>
      <c r="C72" s="284"/>
      <c r="D72" s="284"/>
      <c r="E72" s="284"/>
      <c r="F72" s="284"/>
      <c r="G72" s="284"/>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G72" s="40"/>
    </row>
    <row r="73" spans="1:33" s="505" customFormat="1" ht="18" customHeight="1">
      <c r="A73" s="284"/>
      <c r="B73" s="284"/>
      <c r="C73" s="96"/>
      <c r="D73" s="96"/>
      <c r="E73" s="284"/>
      <c r="F73" s="284"/>
      <c r="G73" s="284"/>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G73" s="40"/>
    </row>
    <row r="74" spans="1:33" s="505" customFormat="1" ht="18" customHeight="1">
      <c r="A74" s="284"/>
      <c r="B74" s="284"/>
      <c r="C74" s="96"/>
      <c r="D74" s="96"/>
      <c r="E74" s="284"/>
      <c r="F74" s="284"/>
      <c r="G74" s="284"/>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G74" s="40"/>
    </row>
    <row r="75" spans="1:33" ht="18" customHeight="1">
      <c r="A75" s="573"/>
      <c r="B75" s="96"/>
      <c r="C75" s="96"/>
      <c r="D75" s="96"/>
      <c r="E75" s="96"/>
      <c r="F75" s="96"/>
      <c r="G75" s="96"/>
      <c r="H75" s="572"/>
      <c r="I75" s="572"/>
      <c r="J75" s="572"/>
      <c r="K75" s="572"/>
      <c r="L75" s="572"/>
      <c r="M75" s="572"/>
      <c r="N75" s="572"/>
      <c r="O75" s="572"/>
      <c r="P75" s="572"/>
      <c r="Q75" s="572"/>
      <c r="R75" s="572"/>
      <c r="S75" s="572"/>
      <c r="T75" s="572"/>
      <c r="U75" s="572"/>
      <c r="V75" s="572"/>
      <c r="W75" s="572"/>
      <c r="X75" s="572"/>
      <c r="Y75" s="572"/>
      <c r="Z75" s="572"/>
      <c r="AA75" s="572"/>
      <c r="AB75" s="572"/>
      <c r="AC75" s="572"/>
      <c r="AD75" s="572"/>
    </row>
    <row r="76" spans="1:33" ht="18" customHeight="1">
      <c r="A76" s="573"/>
      <c r="B76" s="96"/>
      <c r="C76" s="96"/>
      <c r="D76" s="96"/>
      <c r="E76" s="96"/>
      <c r="F76" s="96"/>
      <c r="G76" s="96"/>
      <c r="H76" s="572"/>
      <c r="I76" s="572"/>
      <c r="J76" s="572"/>
      <c r="K76" s="572"/>
      <c r="L76" s="572"/>
      <c r="M76" s="572"/>
      <c r="N76" s="572"/>
      <c r="O76" s="572"/>
      <c r="P76" s="572"/>
      <c r="Q76" s="572"/>
      <c r="R76" s="572"/>
      <c r="S76" s="572"/>
      <c r="T76" s="572"/>
      <c r="U76" s="572"/>
      <c r="V76" s="572"/>
      <c r="W76" s="572"/>
      <c r="X76" s="572"/>
      <c r="Y76" s="572"/>
      <c r="Z76" s="572"/>
      <c r="AA76" s="572"/>
      <c r="AB76" s="572"/>
      <c r="AC76" s="572"/>
      <c r="AD76" s="572"/>
    </row>
    <row r="77" spans="1:33" ht="18" customHeight="1">
      <c r="A77" s="573"/>
      <c r="B77" s="284"/>
      <c r="C77" s="96"/>
      <c r="D77" s="96"/>
      <c r="E77" s="96"/>
      <c r="F77" s="96"/>
      <c r="G77" s="96"/>
      <c r="H77" s="572"/>
      <c r="I77" s="572"/>
      <c r="J77" s="572"/>
      <c r="K77" s="572"/>
      <c r="L77" s="572"/>
      <c r="M77" s="572"/>
      <c r="N77" s="572"/>
      <c r="O77" s="572"/>
      <c r="P77" s="572"/>
      <c r="Q77" s="572"/>
      <c r="R77" s="572"/>
      <c r="S77" s="572"/>
      <c r="T77" s="572"/>
      <c r="U77" s="572"/>
      <c r="V77" s="572"/>
      <c r="W77" s="572"/>
      <c r="X77" s="572"/>
      <c r="Y77" s="572"/>
      <c r="Z77" s="572"/>
      <c r="AA77" s="572"/>
      <c r="AB77" s="572"/>
      <c r="AC77" s="572"/>
      <c r="AD77" s="572"/>
    </row>
    <row r="78" spans="1:33" ht="18" customHeight="1">
      <c r="A78" s="573"/>
      <c r="B78" s="284"/>
      <c r="C78" s="96"/>
      <c r="D78" s="96"/>
      <c r="E78" s="96"/>
      <c r="F78" s="96"/>
      <c r="G78" s="96"/>
      <c r="H78" s="96"/>
      <c r="I78" s="96"/>
      <c r="J78" s="96"/>
      <c r="K78" s="96"/>
      <c r="L78" s="573"/>
      <c r="M78" s="96"/>
      <c r="N78" s="573"/>
      <c r="O78" s="96"/>
      <c r="P78" s="573"/>
      <c r="Q78" s="96"/>
      <c r="R78" s="96"/>
      <c r="S78" s="89"/>
      <c r="T78" s="89"/>
      <c r="U78" s="96"/>
      <c r="V78" s="96"/>
      <c r="W78" s="96"/>
      <c r="X78" s="96"/>
      <c r="Y78" s="96"/>
      <c r="Z78" s="96"/>
      <c r="AA78" s="96"/>
      <c r="AB78" s="96"/>
      <c r="AC78" s="96"/>
      <c r="AD78" s="96"/>
    </row>
    <row r="79" spans="1:33" ht="18" customHeight="1">
      <c r="A79" s="573"/>
      <c r="B79" s="96"/>
      <c r="C79" s="96"/>
      <c r="D79" s="96"/>
      <c r="E79" s="96"/>
      <c r="F79" s="96"/>
      <c r="G79" s="96"/>
      <c r="H79" s="96"/>
      <c r="I79" s="96"/>
      <c r="J79" s="96"/>
      <c r="K79" s="96"/>
      <c r="L79" s="573"/>
      <c r="M79" s="96"/>
      <c r="N79" s="573"/>
      <c r="O79" s="96"/>
      <c r="P79" s="573"/>
      <c r="Q79" s="96"/>
      <c r="R79" s="96"/>
      <c r="S79" s="89"/>
      <c r="T79" s="89"/>
      <c r="U79" s="96"/>
      <c r="V79" s="96"/>
      <c r="W79" s="96"/>
      <c r="X79" s="96"/>
      <c r="Y79" s="96"/>
      <c r="Z79" s="96"/>
      <c r="AA79" s="96"/>
      <c r="AB79" s="96"/>
      <c r="AC79" s="96"/>
      <c r="AD79" s="96"/>
    </row>
    <row r="80" spans="1:33" ht="18" customHeight="1">
      <c r="C80" s="89"/>
      <c r="D80" s="89"/>
      <c r="E80" s="96"/>
      <c r="F80" s="96"/>
      <c r="G80" s="96"/>
      <c r="H80" s="96"/>
      <c r="I80" s="96"/>
      <c r="J80" s="96"/>
      <c r="K80" s="96"/>
      <c r="L80" s="96"/>
      <c r="M80" s="96"/>
      <c r="N80" s="96"/>
      <c r="O80" s="96"/>
      <c r="P80" s="96"/>
      <c r="Q80" s="96"/>
      <c r="R80" s="96"/>
      <c r="S80" s="89"/>
      <c r="T80" s="89"/>
      <c r="U80" s="96"/>
      <c r="V80" s="96"/>
      <c r="W80" s="96"/>
      <c r="X80" s="96"/>
      <c r="Y80" s="96"/>
      <c r="Z80" s="96"/>
      <c r="AA80" s="96"/>
      <c r="AB80" s="96"/>
      <c r="AC80" s="96"/>
      <c r="AD80" s="96"/>
    </row>
    <row r="81" spans="1:30" ht="18" customHeight="1">
      <c r="A81" s="573"/>
      <c r="C81" s="89"/>
      <c r="D81" s="89"/>
      <c r="E81" s="574"/>
      <c r="F81" s="96"/>
      <c r="G81" s="96"/>
      <c r="H81" s="96"/>
      <c r="I81" s="574"/>
      <c r="J81" s="96"/>
      <c r="K81" s="96"/>
      <c r="L81" s="573"/>
      <c r="M81" s="96"/>
      <c r="N81" s="96"/>
      <c r="O81" s="96"/>
      <c r="P81" s="96"/>
      <c r="Q81" s="96"/>
      <c r="R81" s="574"/>
      <c r="S81" s="2227"/>
      <c r="T81" s="2227"/>
      <c r="U81" s="2227"/>
      <c r="V81" s="2227"/>
      <c r="W81" s="2227"/>
      <c r="X81" s="2227"/>
      <c r="Y81" s="2227"/>
      <c r="Z81" s="2227"/>
      <c r="AA81" s="2227"/>
      <c r="AB81" s="2227"/>
      <c r="AC81" s="574"/>
      <c r="AD81" s="574"/>
    </row>
    <row r="82" spans="1:30" ht="18" customHeight="1">
      <c r="A82" s="89"/>
      <c r="B82" s="89"/>
      <c r="C82" s="96"/>
      <c r="D82" s="96"/>
      <c r="E82" s="574"/>
      <c r="F82" s="2227"/>
      <c r="G82" s="2227"/>
      <c r="H82" s="2227"/>
      <c r="I82" s="574"/>
      <c r="J82" s="89"/>
      <c r="K82" s="96"/>
      <c r="L82" s="96"/>
      <c r="M82" s="96"/>
      <c r="N82" s="96"/>
      <c r="O82" s="96"/>
      <c r="P82" s="96"/>
      <c r="Q82" s="96"/>
      <c r="R82" s="574"/>
      <c r="S82" s="2227"/>
      <c r="T82" s="2227"/>
      <c r="U82" s="2227"/>
      <c r="V82" s="2227"/>
      <c r="W82" s="2227"/>
      <c r="X82" s="2227"/>
      <c r="Y82" s="2227"/>
      <c r="Z82" s="2227"/>
      <c r="AA82" s="2227"/>
      <c r="AB82" s="2227"/>
      <c r="AC82" s="574"/>
      <c r="AD82" s="575"/>
    </row>
    <row r="83" spans="1:30" ht="18" customHeight="1">
      <c r="A83" s="89"/>
      <c r="B83" s="89"/>
      <c r="C83" s="89"/>
      <c r="D83" s="89"/>
      <c r="E83" s="574"/>
      <c r="F83" s="2227"/>
      <c r="G83" s="2227"/>
      <c r="H83" s="2227"/>
      <c r="I83" s="574"/>
      <c r="J83" s="89"/>
      <c r="K83" s="96"/>
      <c r="L83" s="96"/>
      <c r="M83" s="96"/>
      <c r="N83" s="96"/>
      <c r="O83" s="96"/>
      <c r="P83" s="96"/>
      <c r="Q83" s="96"/>
      <c r="R83" s="574"/>
      <c r="S83" s="2227"/>
      <c r="T83" s="2227"/>
      <c r="U83" s="2227"/>
      <c r="V83" s="2227"/>
      <c r="W83" s="2227"/>
      <c r="X83" s="2227"/>
      <c r="Y83" s="2227"/>
      <c r="Z83" s="2227"/>
      <c r="AA83" s="2227"/>
      <c r="AB83" s="2227"/>
      <c r="AC83" s="574"/>
      <c r="AD83" s="575"/>
    </row>
    <row r="84" spans="1:30" ht="18" customHeight="1">
      <c r="A84" s="573"/>
      <c r="B84" s="96"/>
      <c r="C84" s="96"/>
      <c r="D84" s="96"/>
      <c r="E84" s="96"/>
      <c r="F84" s="96"/>
      <c r="G84" s="96"/>
      <c r="H84" s="96"/>
      <c r="I84" s="2239"/>
      <c r="J84" s="2239"/>
      <c r="K84" s="2239"/>
      <c r="L84" s="2239"/>
      <c r="M84" s="2239"/>
      <c r="N84" s="2239"/>
      <c r="O84" s="2239"/>
      <c r="P84" s="2239"/>
      <c r="Q84" s="2239"/>
      <c r="R84" s="2239"/>
      <c r="S84" s="2239"/>
      <c r="T84" s="2239"/>
      <c r="U84" s="2239"/>
      <c r="V84" s="2239"/>
      <c r="W84" s="2239"/>
      <c r="X84" s="2239"/>
      <c r="Y84" s="2239"/>
      <c r="Z84" s="2239"/>
      <c r="AA84" s="2239"/>
      <c r="AB84" s="2239"/>
      <c r="AC84" s="2239"/>
      <c r="AD84" s="2239"/>
    </row>
    <row r="85" spans="1:30" ht="18" customHeight="1">
      <c r="A85" s="89"/>
      <c r="B85" s="89"/>
      <c r="C85" s="89"/>
      <c r="D85" s="89"/>
      <c r="E85" s="89"/>
      <c r="F85" s="89"/>
      <c r="G85" s="89"/>
      <c r="H85" s="89"/>
      <c r="I85" s="2239"/>
      <c r="J85" s="2239"/>
      <c r="K85" s="2239"/>
      <c r="L85" s="2239"/>
      <c r="M85" s="2239"/>
      <c r="N85" s="2239"/>
      <c r="O85" s="2239"/>
      <c r="P85" s="2239"/>
      <c r="Q85" s="2239"/>
      <c r="R85" s="2239"/>
      <c r="S85" s="2239"/>
      <c r="T85" s="2239"/>
      <c r="U85" s="2239"/>
      <c r="V85" s="2239"/>
      <c r="W85" s="2239"/>
      <c r="X85" s="2239"/>
      <c r="Y85" s="2239"/>
      <c r="Z85" s="2239"/>
      <c r="AA85" s="2239"/>
      <c r="AB85" s="2239"/>
      <c r="AC85" s="2239"/>
      <c r="AD85" s="2239"/>
    </row>
    <row r="86" spans="1:30" ht="18" customHeight="1">
      <c r="A86" s="573"/>
      <c r="B86" s="96"/>
      <c r="C86" s="575"/>
      <c r="D86" s="575"/>
      <c r="E86" s="96"/>
      <c r="F86" s="96"/>
      <c r="G86" s="96"/>
      <c r="H86" s="96"/>
      <c r="I86" s="2239"/>
      <c r="J86" s="2235"/>
      <c r="K86" s="2235"/>
      <c r="L86" s="2235"/>
      <c r="M86" s="2235"/>
      <c r="N86" s="2235"/>
      <c r="O86" s="2235"/>
      <c r="P86" s="2235"/>
      <c r="Q86" s="2235"/>
      <c r="R86" s="2235"/>
      <c r="S86" s="2235"/>
      <c r="T86" s="2235"/>
      <c r="U86" s="2235"/>
      <c r="V86" s="2235"/>
      <c r="W86" s="2235"/>
      <c r="X86" s="2235"/>
      <c r="Y86" s="2235"/>
      <c r="Z86" s="2235"/>
      <c r="AA86" s="2235"/>
      <c r="AB86" s="2235"/>
      <c r="AC86" s="2235"/>
      <c r="AD86" s="2235"/>
    </row>
    <row r="87" spans="1:30" ht="18" customHeight="1">
      <c r="A87" s="89"/>
      <c r="B87" s="89"/>
      <c r="C87" s="96"/>
      <c r="D87" s="96"/>
      <c r="E87" s="89"/>
      <c r="F87" s="89"/>
      <c r="G87" s="89"/>
      <c r="H87" s="89"/>
      <c r="I87" s="2235"/>
      <c r="J87" s="2235"/>
      <c r="K87" s="2235"/>
      <c r="L87" s="2235"/>
      <c r="M87" s="2235"/>
      <c r="N87" s="2235"/>
      <c r="O87" s="2235"/>
      <c r="P87" s="2235"/>
      <c r="Q87" s="2235"/>
      <c r="R87" s="2235"/>
      <c r="S87" s="2235"/>
      <c r="T87" s="2235"/>
      <c r="U87" s="2235"/>
      <c r="V87" s="2235"/>
      <c r="W87" s="2235"/>
      <c r="X87" s="2235"/>
      <c r="Y87" s="2235"/>
      <c r="Z87" s="2235"/>
      <c r="AA87" s="2235"/>
      <c r="AB87" s="2235"/>
      <c r="AC87" s="2235"/>
      <c r="AD87" s="2235"/>
    </row>
    <row r="88" spans="1:30" ht="18" customHeight="1">
      <c r="A88" s="575"/>
      <c r="B88" s="575"/>
      <c r="C88" s="96"/>
      <c r="D88" s="96"/>
      <c r="E88" s="575"/>
      <c r="F88" s="575"/>
      <c r="G88" s="575"/>
      <c r="H88" s="575"/>
      <c r="I88" s="575"/>
      <c r="J88" s="575"/>
      <c r="K88" s="575"/>
      <c r="L88" s="575"/>
      <c r="M88" s="575"/>
      <c r="N88" s="575"/>
      <c r="O88" s="575"/>
      <c r="P88" s="575"/>
      <c r="Q88" s="575"/>
      <c r="R88" s="575"/>
      <c r="S88" s="575"/>
      <c r="T88" s="575"/>
      <c r="U88" s="575"/>
      <c r="V88" s="575"/>
      <c r="W88" s="575"/>
      <c r="X88" s="575"/>
      <c r="Y88" s="575"/>
      <c r="Z88" s="575"/>
      <c r="AA88" s="575"/>
      <c r="AB88" s="575"/>
      <c r="AC88" s="575"/>
      <c r="AD88" s="575"/>
    </row>
    <row r="89" spans="1:30" ht="18" customHeight="1">
      <c r="A89" s="96"/>
      <c r="B89" s="96"/>
      <c r="C89" s="96"/>
      <c r="D89" s="96"/>
      <c r="E89" s="96"/>
      <c r="F89" s="96"/>
      <c r="G89" s="96"/>
      <c r="H89" s="96"/>
      <c r="I89" s="96"/>
      <c r="J89" s="96"/>
      <c r="K89" s="96"/>
      <c r="L89" s="96"/>
      <c r="M89" s="96"/>
      <c r="N89" s="96"/>
      <c r="O89" s="96"/>
      <c r="P89" s="96"/>
      <c r="Q89" s="96"/>
      <c r="R89" s="96"/>
      <c r="S89" s="96"/>
      <c r="T89" s="96"/>
      <c r="U89" s="96"/>
      <c r="V89" s="96"/>
      <c r="W89" s="96"/>
      <c r="X89" s="96"/>
      <c r="Y89" s="96"/>
      <c r="Z89" s="96"/>
      <c r="AA89" s="96"/>
      <c r="AB89" s="96"/>
      <c r="AC89" s="96"/>
      <c r="AD89" s="96"/>
    </row>
    <row r="90" spans="1:30" ht="18" customHeight="1">
      <c r="A90" s="573"/>
      <c r="B90" s="96"/>
      <c r="C90" s="96"/>
      <c r="D90" s="96"/>
      <c r="E90" s="96"/>
      <c r="F90" s="2227"/>
      <c r="G90" s="2227"/>
      <c r="H90" s="2227"/>
      <c r="I90" s="2227"/>
      <c r="K90" s="96"/>
      <c r="L90" s="96"/>
      <c r="M90" s="96"/>
      <c r="N90" s="96"/>
      <c r="O90" s="96"/>
      <c r="P90" s="96"/>
      <c r="Q90" s="96"/>
      <c r="R90" s="96"/>
      <c r="S90" s="96"/>
      <c r="T90" s="96"/>
      <c r="U90" s="96"/>
      <c r="V90" s="96"/>
      <c r="W90" s="96"/>
      <c r="X90" s="96"/>
      <c r="Y90" s="96"/>
      <c r="Z90" s="96"/>
      <c r="AA90" s="96"/>
      <c r="AB90" s="96"/>
      <c r="AC90" s="96"/>
      <c r="AD90" s="96"/>
    </row>
    <row r="91" spans="1:30" ht="18" customHeight="1">
      <c r="A91" s="573"/>
      <c r="B91" s="96"/>
      <c r="C91" s="96"/>
      <c r="D91" s="96"/>
      <c r="E91" s="96"/>
      <c r="F91" s="96"/>
      <c r="G91" s="2227"/>
      <c r="H91" s="2227"/>
      <c r="I91" s="96"/>
      <c r="J91" s="2240"/>
      <c r="K91" s="2240"/>
      <c r="L91" s="2240"/>
      <c r="M91" s="2240"/>
      <c r="N91" s="2240"/>
      <c r="O91" s="2240"/>
      <c r="P91" s="2240"/>
      <c r="Q91" s="2240"/>
      <c r="R91" s="2240"/>
      <c r="S91" s="2240"/>
      <c r="T91" s="2240"/>
      <c r="U91" s="2240"/>
      <c r="V91" s="2240"/>
      <c r="W91" s="2240"/>
      <c r="X91" s="2240"/>
      <c r="Y91" s="2240"/>
      <c r="Z91" s="2240"/>
      <c r="AA91" s="2240"/>
      <c r="AB91" s="2240"/>
      <c r="AC91" s="2240"/>
      <c r="AD91" s="2240"/>
    </row>
    <row r="92" spans="1:30" ht="18" customHeight="1">
      <c r="A92" s="96"/>
      <c r="B92" s="96"/>
      <c r="C92" s="96"/>
      <c r="D92" s="96"/>
      <c r="E92" s="96"/>
      <c r="F92" s="96"/>
      <c r="G92" s="2227"/>
      <c r="H92" s="2227"/>
      <c r="I92" s="96"/>
      <c r="J92" s="2240"/>
      <c r="K92" s="2240"/>
      <c r="L92" s="2240"/>
      <c r="M92" s="2240"/>
      <c r="N92" s="2240"/>
      <c r="O92" s="2240"/>
      <c r="P92" s="2240"/>
      <c r="Q92" s="2240"/>
      <c r="R92" s="2240"/>
      <c r="S92" s="2240"/>
      <c r="T92" s="2240"/>
      <c r="U92" s="2240"/>
      <c r="V92" s="2240"/>
      <c r="W92" s="2240"/>
      <c r="X92" s="2240"/>
      <c r="Y92" s="2240"/>
      <c r="Z92" s="2240"/>
      <c r="AA92" s="2240"/>
      <c r="AB92" s="2240"/>
      <c r="AC92" s="2240"/>
      <c r="AD92" s="2240"/>
    </row>
    <row r="93" spans="1:30" ht="18" customHeight="1">
      <c r="A93" s="96"/>
      <c r="B93" s="96"/>
      <c r="C93" s="96"/>
      <c r="D93" s="96"/>
      <c r="E93" s="96"/>
      <c r="F93" s="96"/>
      <c r="G93" s="2227"/>
      <c r="H93" s="2227"/>
      <c r="I93" s="96"/>
      <c r="J93" s="2240"/>
      <c r="K93" s="2240"/>
      <c r="L93" s="2240"/>
      <c r="M93" s="2240"/>
      <c r="N93" s="2240"/>
      <c r="O93" s="2240"/>
      <c r="P93" s="2240"/>
      <c r="Q93" s="2240"/>
      <c r="R93" s="2240"/>
      <c r="S93" s="2240"/>
      <c r="T93" s="2240"/>
      <c r="U93" s="2240"/>
      <c r="V93" s="2240"/>
      <c r="W93" s="2240"/>
      <c r="X93" s="2240"/>
      <c r="Y93" s="2240"/>
      <c r="Z93" s="2240"/>
      <c r="AA93" s="2240"/>
      <c r="AB93" s="2240"/>
      <c r="AC93" s="2240"/>
      <c r="AD93" s="2240"/>
    </row>
    <row r="94" spans="1:30" ht="18" customHeight="1">
      <c r="A94" s="96"/>
      <c r="B94" s="96"/>
      <c r="C94" s="96"/>
      <c r="D94" s="96"/>
      <c r="E94" s="96"/>
      <c r="F94" s="96"/>
      <c r="G94" s="96"/>
      <c r="H94" s="96"/>
      <c r="I94" s="96"/>
      <c r="J94" s="96"/>
      <c r="K94" s="96"/>
      <c r="L94" s="96"/>
      <c r="M94" s="96"/>
      <c r="N94" s="96"/>
      <c r="O94" s="96"/>
      <c r="P94" s="96"/>
      <c r="Q94" s="96"/>
      <c r="R94" s="96"/>
      <c r="S94" s="96"/>
      <c r="T94" s="96"/>
      <c r="U94" s="96"/>
      <c r="V94" s="96"/>
      <c r="W94" s="96"/>
      <c r="X94" s="96"/>
      <c r="Y94" s="96"/>
      <c r="Z94" s="96"/>
      <c r="AA94" s="96"/>
      <c r="AB94" s="96"/>
      <c r="AC94" s="96"/>
      <c r="AD94" s="96"/>
    </row>
    <row r="95" spans="1:30" ht="18" customHeight="1">
      <c r="A95" s="573"/>
      <c r="B95" s="96"/>
      <c r="C95" s="96"/>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row>
    <row r="96" spans="1:30" ht="18" customHeight="1">
      <c r="A96" s="573"/>
      <c r="B96" s="573"/>
      <c r="C96" s="96"/>
      <c r="D96" s="96"/>
      <c r="E96" s="573"/>
      <c r="F96" s="96"/>
      <c r="G96" s="96"/>
      <c r="H96" s="573"/>
      <c r="I96" s="96"/>
      <c r="J96" s="96"/>
      <c r="K96" s="573"/>
      <c r="L96" s="96"/>
      <c r="M96" s="96"/>
      <c r="N96" s="573"/>
      <c r="O96" s="96"/>
      <c r="P96" s="96"/>
      <c r="Q96" s="96"/>
      <c r="R96" s="573"/>
      <c r="S96" s="96"/>
      <c r="T96" s="96"/>
      <c r="U96" s="96"/>
      <c r="V96" s="96"/>
      <c r="W96" s="96"/>
      <c r="X96" s="573"/>
      <c r="Y96" s="573"/>
      <c r="Z96" s="576"/>
      <c r="AA96" s="96"/>
      <c r="AB96" s="96"/>
      <c r="AC96" s="96"/>
      <c r="AD96" s="89"/>
    </row>
    <row r="97" spans="1:30" ht="18" customHeight="1">
      <c r="A97" s="573"/>
      <c r="B97" s="96"/>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row>
    <row r="98" spans="1:30" ht="18" customHeight="1">
      <c r="A98" s="573"/>
      <c r="B98" s="96"/>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row>
    <row r="99" spans="1:30" ht="18" customHeight="1">
      <c r="A99" s="573"/>
      <c r="B99" s="96"/>
      <c r="C99" s="96"/>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row>
    <row r="100" spans="1:30" ht="18" customHeight="1">
      <c r="A100" s="96"/>
      <c r="B100" s="96"/>
      <c r="C100" s="96"/>
      <c r="D100" s="96"/>
      <c r="E100" s="96"/>
      <c r="F100" s="96"/>
      <c r="G100" s="96"/>
      <c r="H100" s="96"/>
      <c r="I100" s="96"/>
      <c r="J100" s="96"/>
      <c r="K100" s="2227"/>
      <c r="L100" s="2227"/>
      <c r="M100" s="2227"/>
      <c r="N100" s="96"/>
      <c r="O100" s="96"/>
      <c r="P100" s="96"/>
      <c r="Q100" s="96"/>
      <c r="R100" s="96"/>
      <c r="S100" s="96"/>
      <c r="T100" s="96"/>
      <c r="U100" s="96"/>
      <c r="V100" s="96"/>
      <c r="W100" s="96"/>
      <c r="X100" s="96"/>
      <c r="Y100" s="96"/>
      <c r="Z100" s="96"/>
      <c r="AA100" s="96"/>
      <c r="AB100" s="96"/>
      <c r="AC100" s="96"/>
      <c r="AD100" s="96"/>
    </row>
    <row r="101" spans="1:30" ht="18" customHeight="1">
      <c r="A101" s="96"/>
      <c r="B101" s="96"/>
      <c r="C101" s="96"/>
      <c r="D101" s="96"/>
      <c r="E101" s="96"/>
      <c r="F101" s="96"/>
      <c r="G101" s="96"/>
      <c r="H101" s="96"/>
      <c r="I101" s="96"/>
      <c r="J101" s="96"/>
      <c r="K101" s="2227"/>
      <c r="L101" s="2227"/>
      <c r="M101" s="2227"/>
      <c r="N101" s="96"/>
      <c r="O101" s="96"/>
      <c r="P101" s="96"/>
      <c r="Q101" s="96"/>
      <c r="R101" s="96"/>
      <c r="S101" s="96"/>
      <c r="T101" s="96"/>
      <c r="U101" s="96"/>
      <c r="V101" s="96"/>
      <c r="W101" s="96"/>
      <c r="X101" s="96"/>
      <c r="Y101" s="96"/>
      <c r="Z101" s="96"/>
      <c r="AA101" s="96"/>
      <c r="AB101" s="96"/>
      <c r="AC101" s="96"/>
      <c r="AD101" s="96"/>
    </row>
    <row r="102" spans="1:30" ht="18" customHeight="1">
      <c r="A102" s="96"/>
      <c r="B102" s="96"/>
      <c r="C102" s="96"/>
      <c r="D102" s="96"/>
      <c r="E102" s="96"/>
      <c r="F102" s="96"/>
      <c r="G102" s="96"/>
      <c r="H102" s="96"/>
      <c r="I102" s="96"/>
      <c r="J102" s="96"/>
      <c r="K102" s="2227"/>
      <c r="L102" s="2227"/>
      <c r="M102" s="2227"/>
      <c r="N102" s="96"/>
      <c r="O102" s="96"/>
      <c r="P102" s="96"/>
      <c r="Q102" s="96"/>
      <c r="R102" s="96"/>
      <c r="S102" s="96"/>
      <c r="T102" s="96"/>
      <c r="U102" s="96"/>
      <c r="V102" s="96"/>
      <c r="W102" s="96"/>
      <c r="X102" s="96"/>
      <c r="Y102" s="96"/>
      <c r="Z102" s="96"/>
      <c r="AA102" s="96"/>
      <c r="AB102" s="96"/>
      <c r="AC102" s="96"/>
      <c r="AD102" s="96"/>
    </row>
    <row r="103" spans="1:30" ht="18" customHeight="1">
      <c r="A103" s="96"/>
      <c r="B103" s="96"/>
      <c r="C103" s="96"/>
      <c r="D103" s="96"/>
      <c r="E103" s="96"/>
      <c r="F103" s="96"/>
      <c r="G103" s="96"/>
      <c r="H103" s="96"/>
      <c r="I103" s="96"/>
      <c r="J103" s="96"/>
      <c r="K103" s="2227"/>
      <c r="L103" s="2227"/>
      <c r="M103" s="2227"/>
      <c r="N103" s="96"/>
      <c r="O103" s="96"/>
      <c r="P103" s="96"/>
      <c r="Q103" s="96"/>
      <c r="R103" s="96"/>
      <c r="S103" s="96"/>
      <c r="T103" s="96"/>
      <c r="U103" s="96"/>
      <c r="V103" s="96"/>
      <c r="W103" s="96"/>
      <c r="X103" s="96"/>
      <c r="Y103" s="96"/>
      <c r="Z103" s="96"/>
      <c r="AA103" s="96"/>
      <c r="AB103" s="96"/>
      <c r="AC103" s="96"/>
      <c r="AD103" s="96"/>
    </row>
    <row r="104" spans="1:30" ht="18" customHeight="1">
      <c r="A104" s="573"/>
      <c r="B104" s="96"/>
      <c r="C104" s="96"/>
      <c r="D104" s="96"/>
      <c r="E104" s="96"/>
      <c r="F104" s="96"/>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row>
    <row r="105" spans="1:30" ht="18" customHeight="1">
      <c r="A105" s="96"/>
      <c r="B105" s="96"/>
      <c r="C105" s="96"/>
      <c r="D105" s="96"/>
      <c r="E105" s="96"/>
      <c r="F105" s="96"/>
      <c r="G105" s="96"/>
      <c r="H105" s="96"/>
      <c r="I105" s="96"/>
      <c r="J105" s="96"/>
      <c r="K105" s="2233"/>
      <c r="L105" s="2233"/>
      <c r="M105" s="2233"/>
      <c r="N105" s="2233"/>
      <c r="O105" s="96"/>
      <c r="P105" s="96"/>
      <c r="Q105" s="96"/>
      <c r="R105" s="96"/>
      <c r="S105" s="96"/>
      <c r="T105" s="96"/>
      <c r="U105" s="96"/>
      <c r="V105" s="96"/>
      <c r="W105" s="96"/>
      <c r="X105" s="96"/>
      <c r="Y105" s="96"/>
      <c r="Z105" s="96"/>
      <c r="AA105" s="96"/>
      <c r="AB105" s="96"/>
      <c r="AC105" s="96"/>
      <c r="AD105" s="96"/>
    </row>
    <row r="106" spans="1:30" ht="18" customHeight="1">
      <c r="A106" s="96"/>
      <c r="B106" s="96"/>
      <c r="C106" s="96"/>
      <c r="D106" s="96"/>
      <c r="E106" s="96"/>
      <c r="F106" s="96"/>
      <c r="G106" s="96"/>
      <c r="H106" s="96"/>
      <c r="I106" s="96"/>
      <c r="J106" s="96"/>
      <c r="K106" s="2233"/>
      <c r="L106" s="2233"/>
      <c r="M106" s="2233"/>
      <c r="N106" s="2233"/>
      <c r="O106" s="96"/>
      <c r="P106" s="96"/>
      <c r="Q106" s="96"/>
      <c r="R106" s="96"/>
      <c r="S106" s="96"/>
      <c r="T106" s="96"/>
      <c r="U106" s="96"/>
      <c r="V106" s="96"/>
      <c r="W106" s="96"/>
      <c r="X106" s="96"/>
      <c r="Y106" s="96"/>
      <c r="Z106" s="96"/>
      <c r="AA106" s="96"/>
      <c r="AB106" s="96"/>
      <c r="AC106" s="96"/>
      <c r="AD106" s="96"/>
    </row>
    <row r="107" spans="1:30" ht="18" customHeight="1">
      <c r="A107" s="573"/>
      <c r="B107" s="96"/>
      <c r="C107" s="96"/>
      <c r="D107" s="96"/>
      <c r="E107" s="96"/>
      <c r="F107" s="96"/>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row>
    <row r="108" spans="1:30" ht="18" customHeight="1">
      <c r="A108" s="573"/>
      <c r="B108" s="96"/>
      <c r="C108" s="96"/>
      <c r="D108" s="96"/>
      <c r="E108" s="96"/>
      <c r="F108" s="96"/>
      <c r="G108" s="96"/>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row>
    <row r="109" spans="1:30" ht="18" customHeight="1">
      <c r="A109" s="96"/>
      <c r="B109" s="96"/>
      <c r="C109" s="96"/>
      <c r="D109" s="96"/>
      <c r="E109" s="96"/>
      <c r="F109" s="96"/>
      <c r="G109" s="96"/>
      <c r="H109" s="96"/>
      <c r="I109" s="96"/>
      <c r="J109" s="96"/>
      <c r="K109" s="96"/>
      <c r="L109" s="96"/>
      <c r="M109" s="96"/>
      <c r="N109" s="96"/>
      <c r="O109" s="96"/>
      <c r="P109" s="96"/>
      <c r="Q109" s="96"/>
      <c r="R109" s="96"/>
      <c r="S109" s="96"/>
      <c r="T109" s="96"/>
      <c r="U109" s="573"/>
      <c r="V109" s="573"/>
      <c r="W109" s="96"/>
      <c r="X109" s="96"/>
      <c r="Y109" s="96"/>
      <c r="Z109" s="573"/>
      <c r="AA109" s="96"/>
      <c r="AB109" s="96"/>
      <c r="AC109" s="96"/>
      <c r="AD109" s="96"/>
    </row>
    <row r="110" spans="1:30" ht="18" customHeight="1">
      <c r="A110" s="96"/>
      <c r="B110" s="96"/>
      <c r="C110" s="96"/>
      <c r="D110" s="96"/>
      <c r="E110" s="96"/>
      <c r="F110" s="96"/>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row>
    <row r="111" spans="1:30" ht="18" customHeight="1">
      <c r="A111" s="96"/>
      <c r="B111" s="96"/>
      <c r="C111" s="96"/>
      <c r="D111" s="96"/>
      <c r="E111" s="96"/>
      <c r="F111" s="96"/>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row>
    <row r="112" spans="1:30" ht="18" customHeight="1">
      <c r="A112" s="96"/>
      <c r="B112" s="96"/>
      <c r="C112" s="96"/>
      <c r="D112" s="96"/>
      <c r="E112" s="96"/>
      <c r="F112" s="96"/>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row>
    <row r="113" spans="1:30" ht="18" customHeight="1">
      <c r="A113" s="96"/>
      <c r="B113" s="9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row>
    <row r="114" spans="1:30" ht="18" customHeight="1">
      <c r="A114" s="96"/>
      <c r="B114" s="96"/>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row>
    <row r="115" spans="1:30" ht="18" customHeight="1">
      <c r="A115" s="96"/>
      <c r="B115" s="96"/>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row>
    <row r="116" spans="1:30" ht="18" customHeight="1">
      <c r="A116" s="573"/>
      <c r="B116" s="96"/>
      <c r="C116" s="96"/>
      <c r="D116" s="574"/>
      <c r="E116" s="96"/>
      <c r="F116" s="96"/>
      <c r="G116" s="96"/>
      <c r="H116" s="96"/>
      <c r="I116" s="96"/>
      <c r="J116" s="96"/>
      <c r="K116" s="96"/>
      <c r="L116" s="96"/>
      <c r="M116" s="96"/>
      <c r="N116" s="96"/>
      <c r="O116" s="96"/>
      <c r="P116" s="96"/>
      <c r="Q116" s="96"/>
      <c r="R116" s="96"/>
      <c r="S116" s="96"/>
      <c r="T116" s="96"/>
      <c r="U116" s="96"/>
      <c r="V116" s="96"/>
      <c r="W116" s="96"/>
      <c r="X116" s="96"/>
      <c r="Y116" s="96"/>
      <c r="Z116" s="96"/>
      <c r="AA116" s="96"/>
      <c r="AB116" s="96"/>
      <c r="AC116" s="96"/>
      <c r="AD116" s="96"/>
    </row>
    <row r="117" spans="1:30" ht="18" customHeight="1">
      <c r="A117" s="96"/>
      <c r="B117" s="96"/>
      <c r="C117" s="96"/>
      <c r="D117" s="574"/>
      <c r="E117" s="96"/>
      <c r="F117" s="96"/>
      <c r="G117" s="96"/>
      <c r="H117" s="96"/>
      <c r="I117" s="574"/>
      <c r="J117" s="2227"/>
      <c r="K117" s="2227"/>
      <c r="L117" s="2227"/>
      <c r="M117" s="2227"/>
      <c r="N117" s="574"/>
      <c r="O117" s="574"/>
      <c r="P117" s="2227"/>
      <c r="Q117" s="2227"/>
      <c r="R117" s="2227"/>
      <c r="S117" s="2227"/>
      <c r="T117" s="574"/>
      <c r="U117" s="574"/>
      <c r="V117" s="574"/>
      <c r="W117" s="2227"/>
      <c r="X117" s="2227"/>
      <c r="Y117" s="2227"/>
      <c r="Z117" s="2227"/>
      <c r="AA117" s="2227"/>
      <c r="AB117" s="576"/>
      <c r="AC117" s="576"/>
      <c r="AD117" s="96"/>
    </row>
    <row r="118" spans="1:30" ht="18" customHeight="1">
      <c r="A118" s="96"/>
      <c r="B118" s="96"/>
      <c r="C118" s="96"/>
      <c r="D118" s="574"/>
      <c r="E118" s="2227"/>
      <c r="F118" s="2227"/>
      <c r="G118" s="574"/>
      <c r="H118" s="96"/>
      <c r="I118" s="574"/>
      <c r="J118" s="2228"/>
      <c r="K118" s="2228"/>
      <c r="L118" s="2228"/>
      <c r="M118" s="2228"/>
      <c r="N118" s="574"/>
      <c r="O118" s="574"/>
      <c r="P118" s="2228"/>
      <c r="Q118" s="2228"/>
      <c r="R118" s="2228"/>
      <c r="S118" s="2228"/>
      <c r="T118" s="574"/>
      <c r="U118" s="574"/>
      <c r="V118" s="574"/>
      <c r="W118" s="2229"/>
      <c r="X118" s="2229"/>
      <c r="Y118" s="2229"/>
      <c r="Z118" s="2229"/>
      <c r="AA118" s="2229"/>
      <c r="AB118" s="96"/>
      <c r="AC118" s="96"/>
      <c r="AD118" s="96"/>
    </row>
    <row r="119" spans="1:30" ht="18" customHeight="1">
      <c r="A119" s="96"/>
      <c r="B119" s="96"/>
      <c r="C119" s="96"/>
      <c r="D119" s="574"/>
      <c r="E119" s="2227"/>
      <c r="F119" s="2227"/>
      <c r="G119" s="574"/>
      <c r="H119" s="96"/>
      <c r="I119" s="574"/>
      <c r="J119" s="2228"/>
      <c r="K119" s="2228"/>
      <c r="L119" s="2228"/>
      <c r="M119" s="2228"/>
      <c r="N119" s="574"/>
      <c r="O119" s="574"/>
      <c r="P119" s="2228"/>
      <c r="Q119" s="2228"/>
      <c r="R119" s="2228"/>
      <c r="S119" s="2228"/>
      <c r="T119" s="574"/>
      <c r="U119" s="574"/>
      <c r="V119" s="574"/>
      <c r="W119" s="2229"/>
      <c r="X119" s="2229"/>
      <c r="Y119" s="2229"/>
      <c r="Z119" s="2229"/>
      <c r="AA119" s="2229"/>
      <c r="AB119" s="96"/>
      <c r="AC119" s="96"/>
      <c r="AD119" s="96"/>
    </row>
    <row r="120" spans="1:30" ht="18" customHeight="1">
      <c r="A120" s="96"/>
      <c r="B120" s="96"/>
      <c r="C120" s="96"/>
      <c r="D120" s="574"/>
      <c r="E120" s="2227"/>
      <c r="F120" s="2227"/>
      <c r="G120" s="574"/>
      <c r="H120" s="96"/>
      <c r="I120" s="574"/>
      <c r="J120" s="2228"/>
      <c r="K120" s="2228"/>
      <c r="L120" s="2228"/>
      <c r="M120" s="2228"/>
      <c r="N120" s="574"/>
      <c r="O120" s="574"/>
      <c r="P120" s="2228"/>
      <c r="Q120" s="2228"/>
      <c r="R120" s="2228"/>
      <c r="S120" s="2228"/>
      <c r="T120" s="574"/>
      <c r="U120" s="574"/>
      <c r="V120" s="574"/>
      <c r="W120" s="2229"/>
      <c r="X120" s="2229"/>
      <c r="Y120" s="2229"/>
      <c r="Z120" s="2229"/>
      <c r="AA120" s="2229"/>
      <c r="AB120" s="96"/>
      <c r="AC120" s="96"/>
      <c r="AD120" s="96"/>
    </row>
    <row r="121" spans="1:30" ht="18" customHeight="1">
      <c r="A121" s="96"/>
      <c r="B121" s="96"/>
      <c r="C121" s="96"/>
      <c r="D121" s="574"/>
      <c r="E121" s="2227"/>
      <c r="F121" s="2227"/>
      <c r="G121" s="574"/>
      <c r="H121" s="96"/>
      <c r="I121" s="574"/>
      <c r="J121" s="2228"/>
      <c r="K121" s="2228"/>
      <c r="L121" s="2228"/>
      <c r="M121" s="2228"/>
      <c r="N121" s="574"/>
      <c r="O121" s="574"/>
      <c r="P121" s="2228"/>
      <c r="Q121" s="2228"/>
      <c r="R121" s="2228"/>
      <c r="S121" s="2228"/>
      <c r="T121" s="574"/>
      <c r="U121" s="574"/>
      <c r="V121" s="574"/>
      <c r="W121" s="2229"/>
      <c r="X121" s="2229"/>
      <c r="Y121" s="2229"/>
      <c r="Z121" s="2229"/>
      <c r="AA121" s="2229"/>
      <c r="AB121" s="96"/>
      <c r="AC121" s="96"/>
      <c r="AD121" s="96"/>
    </row>
    <row r="122" spans="1:30" ht="18" customHeight="1">
      <c r="A122" s="96"/>
      <c r="B122" s="96"/>
      <c r="C122" s="96"/>
      <c r="D122" s="574"/>
      <c r="E122" s="96"/>
      <c r="F122" s="96"/>
      <c r="G122" s="574"/>
      <c r="H122" s="96"/>
      <c r="I122" s="574"/>
      <c r="J122" s="96"/>
      <c r="K122" s="96"/>
      <c r="L122" s="96"/>
      <c r="M122" s="96"/>
      <c r="N122" s="574"/>
      <c r="O122" s="574"/>
      <c r="P122" s="574"/>
      <c r="Q122" s="96"/>
      <c r="R122" s="96"/>
      <c r="S122" s="574"/>
      <c r="T122" s="574"/>
      <c r="U122" s="574"/>
      <c r="V122" s="574"/>
      <c r="W122" s="96"/>
      <c r="X122" s="96"/>
      <c r="Y122" s="96"/>
      <c r="Z122" s="96"/>
      <c r="AA122" s="96"/>
      <c r="AB122" s="96"/>
      <c r="AC122" s="96"/>
      <c r="AD122" s="96"/>
    </row>
    <row r="123" spans="1:30" ht="18" customHeight="1">
      <c r="A123" s="96"/>
      <c r="B123" s="96"/>
      <c r="C123" s="96"/>
      <c r="D123" s="574"/>
      <c r="E123" s="96"/>
      <c r="F123" s="96"/>
      <c r="G123" s="574"/>
      <c r="H123" s="96"/>
      <c r="I123" s="574"/>
      <c r="J123" s="96"/>
      <c r="K123" s="96"/>
      <c r="L123" s="96"/>
      <c r="M123" s="96"/>
      <c r="N123" s="574"/>
      <c r="O123" s="574"/>
      <c r="P123" s="574"/>
      <c r="Q123" s="96"/>
      <c r="R123" s="96"/>
      <c r="S123" s="574"/>
      <c r="T123" s="574"/>
      <c r="U123" s="574"/>
      <c r="V123" s="574"/>
      <c r="W123" s="96"/>
      <c r="X123" s="96"/>
      <c r="Y123" s="96"/>
      <c r="Z123" s="96"/>
      <c r="AA123" s="96"/>
      <c r="AB123" s="96"/>
      <c r="AC123" s="96"/>
      <c r="AD123" s="96"/>
    </row>
    <row r="124" spans="1:30" ht="18" customHeight="1">
      <c r="A124" s="96"/>
      <c r="B124" s="96"/>
      <c r="C124" s="96"/>
      <c r="D124" s="96"/>
      <c r="E124" s="96"/>
      <c r="F124" s="96"/>
      <c r="G124" s="574"/>
      <c r="H124" s="96"/>
      <c r="I124" s="574"/>
      <c r="J124" s="96"/>
      <c r="K124" s="96"/>
      <c r="L124" s="96"/>
      <c r="M124" s="96"/>
      <c r="N124" s="574"/>
      <c r="O124" s="574"/>
      <c r="P124" s="574"/>
      <c r="Q124" s="96"/>
      <c r="R124" s="96"/>
      <c r="S124" s="574"/>
      <c r="T124" s="574"/>
      <c r="U124" s="574"/>
      <c r="V124" s="574"/>
      <c r="W124" s="96"/>
      <c r="X124" s="96"/>
      <c r="Y124" s="96"/>
      <c r="Z124" s="96"/>
      <c r="AA124" s="96"/>
      <c r="AB124" s="96"/>
      <c r="AC124" s="96"/>
      <c r="AD124" s="96"/>
    </row>
    <row r="125" spans="1:30" ht="18" customHeight="1">
      <c r="A125" s="96"/>
      <c r="B125" s="96"/>
      <c r="C125" s="96"/>
      <c r="D125" s="96"/>
      <c r="E125" s="96"/>
      <c r="F125" s="96"/>
      <c r="G125" s="574"/>
      <c r="H125" s="96"/>
      <c r="I125" s="574"/>
      <c r="J125" s="96"/>
      <c r="K125" s="96"/>
      <c r="L125" s="96"/>
      <c r="M125" s="96"/>
      <c r="N125" s="574"/>
      <c r="O125" s="574"/>
      <c r="P125" s="574"/>
      <c r="Q125" s="96"/>
      <c r="R125" s="96"/>
      <c r="S125" s="574"/>
      <c r="T125" s="574"/>
      <c r="U125" s="574"/>
      <c r="V125" s="574"/>
      <c r="W125" s="96"/>
      <c r="X125" s="96"/>
      <c r="Y125" s="96"/>
      <c r="Z125" s="96"/>
      <c r="AA125" s="96"/>
      <c r="AB125" s="96"/>
      <c r="AC125" s="96"/>
      <c r="AD125" s="96"/>
    </row>
    <row r="126" spans="1:30" ht="18" customHeight="1">
      <c r="A126" s="96"/>
      <c r="B126" s="96"/>
      <c r="C126" s="96"/>
      <c r="D126" s="96"/>
      <c r="E126" s="96"/>
      <c r="F126" s="96"/>
      <c r="G126" s="96"/>
      <c r="H126" s="96"/>
      <c r="I126" s="574"/>
      <c r="J126" s="2228"/>
      <c r="K126" s="2228"/>
      <c r="L126" s="2228"/>
      <c r="M126" s="2228"/>
      <c r="N126" s="574"/>
      <c r="O126" s="574"/>
      <c r="P126" s="2228"/>
      <c r="Q126" s="2228"/>
      <c r="R126" s="2228"/>
      <c r="S126" s="2228"/>
      <c r="T126" s="574"/>
      <c r="U126" s="574"/>
      <c r="V126" s="574"/>
      <c r="W126" s="2228"/>
      <c r="X126" s="2228"/>
      <c r="Y126" s="2228"/>
      <c r="Z126" s="2228"/>
      <c r="AA126" s="2228"/>
      <c r="AB126" s="96"/>
      <c r="AC126" s="96"/>
      <c r="AD126" s="96"/>
    </row>
    <row r="127" spans="1:30" ht="18" customHeight="1">
      <c r="A127" s="573"/>
      <c r="B127" s="96"/>
      <c r="C127" s="96"/>
      <c r="D127" s="96"/>
      <c r="E127" s="96"/>
      <c r="F127" s="96"/>
      <c r="G127" s="96"/>
      <c r="H127" s="96"/>
      <c r="I127" s="96"/>
      <c r="J127" s="96"/>
      <c r="K127" s="96"/>
      <c r="L127" s="96"/>
      <c r="M127" s="96"/>
      <c r="N127" s="96"/>
      <c r="O127" s="96"/>
      <c r="P127" s="96"/>
      <c r="Q127" s="96"/>
      <c r="R127" s="96"/>
      <c r="S127" s="96"/>
      <c r="T127" s="96"/>
      <c r="U127" s="96"/>
      <c r="V127" s="96"/>
      <c r="W127" s="96"/>
      <c r="X127" s="96"/>
      <c r="Y127" s="96"/>
      <c r="Z127" s="96"/>
      <c r="AA127" s="96"/>
      <c r="AB127" s="96"/>
      <c r="AC127" s="96"/>
      <c r="AD127" s="96"/>
    </row>
    <row r="128" spans="1:30" ht="18" customHeight="1">
      <c r="A128" s="573"/>
      <c r="B128" s="96"/>
      <c r="C128" s="96"/>
      <c r="D128" s="96"/>
      <c r="E128" s="96"/>
      <c r="F128" s="96"/>
      <c r="G128" s="96"/>
      <c r="H128" s="96"/>
      <c r="I128" s="96"/>
      <c r="J128" s="96"/>
      <c r="K128" s="96"/>
      <c r="L128" s="96"/>
      <c r="M128" s="96"/>
      <c r="N128" s="96"/>
      <c r="O128" s="96"/>
      <c r="P128" s="96"/>
      <c r="Q128" s="96"/>
      <c r="R128" s="96"/>
      <c r="S128" s="96"/>
      <c r="T128" s="96"/>
      <c r="U128" s="96"/>
      <c r="V128" s="96"/>
      <c r="W128" s="96"/>
      <c r="X128" s="96"/>
      <c r="Y128" s="96"/>
      <c r="Z128" s="96"/>
      <c r="AA128" s="96"/>
      <c r="AB128" s="96"/>
      <c r="AC128" s="96"/>
      <c r="AD128" s="96"/>
    </row>
    <row r="129" spans="1:31" ht="18" customHeight="1">
      <c r="A129" s="573"/>
      <c r="B129" s="96"/>
      <c r="C129" s="96"/>
      <c r="D129" s="96"/>
      <c r="E129" s="96"/>
      <c r="F129" s="9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row>
    <row r="130" spans="1:31" ht="18" customHeight="1">
      <c r="A130" s="573"/>
      <c r="B130" s="96"/>
      <c r="C130" s="96"/>
      <c r="D130" s="96"/>
      <c r="E130" s="96"/>
      <c r="F130" s="96"/>
      <c r="G130" s="96"/>
      <c r="H130" s="96"/>
      <c r="I130" s="96"/>
      <c r="J130" s="2223"/>
      <c r="K130" s="2223"/>
      <c r="L130" s="2223"/>
      <c r="M130" s="2223"/>
      <c r="N130" s="2223"/>
      <c r="O130" s="574"/>
      <c r="P130" s="96"/>
      <c r="Q130" s="96"/>
      <c r="R130" s="96"/>
      <c r="S130" s="96"/>
      <c r="T130" s="96"/>
      <c r="U130" s="96"/>
      <c r="V130" s="96"/>
      <c r="W130" s="96"/>
      <c r="X130" s="96"/>
      <c r="Y130" s="96"/>
      <c r="Z130" s="96"/>
      <c r="AA130" s="96"/>
      <c r="AB130" s="96"/>
      <c r="AC130" s="96"/>
      <c r="AD130" s="96"/>
    </row>
    <row r="131" spans="1:31" ht="18" customHeight="1">
      <c r="A131" s="573"/>
      <c r="B131" s="96"/>
      <c r="E131" s="96"/>
      <c r="F131" s="96"/>
      <c r="G131" s="96"/>
      <c r="H131" s="96"/>
      <c r="I131" s="96"/>
      <c r="J131" s="96"/>
      <c r="K131" s="96"/>
      <c r="L131" s="2227"/>
      <c r="M131" s="2227"/>
      <c r="N131" s="2227"/>
      <c r="O131" s="2227"/>
      <c r="P131" s="2227"/>
      <c r="Q131" s="2227"/>
      <c r="R131" s="96"/>
      <c r="S131" s="96"/>
      <c r="T131" s="96"/>
      <c r="U131" s="96"/>
      <c r="V131" s="96"/>
      <c r="W131" s="96"/>
      <c r="X131" s="96"/>
      <c r="Y131" s="96"/>
      <c r="Z131" s="96"/>
      <c r="AA131" s="96"/>
      <c r="AB131" s="96"/>
      <c r="AC131" s="96"/>
      <c r="AD131" s="96"/>
    </row>
    <row r="132" spans="1:31" ht="18" customHeight="1">
      <c r="A132" s="573"/>
      <c r="B132" s="96"/>
      <c r="C132" s="96"/>
      <c r="D132" s="96"/>
      <c r="E132" s="96"/>
      <c r="F132" s="96"/>
      <c r="G132" s="96"/>
      <c r="H132" s="96"/>
      <c r="I132" s="2230"/>
      <c r="J132" s="2230"/>
      <c r="K132" s="2230"/>
      <c r="L132" s="2230"/>
      <c r="M132" s="2230"/>
      <c r="N132" s="2230"/>
      <c r="O132" s="2230"/>
      <c r="P132" s="2230"/>
      <c r="Q132" s="2230"/>
      <c r="R132" s="2230"/>
      <c r="S132" s="2230"/>
      <c r="T132" s="2230"/>
      <c r="U132" s="2230"/>
      <c r="V132" s="2230"/>
      <c r="W132" s="2230"/>
      <c r="X132" s="2230"/>
      <c r="Y132" s="2230"/>
      <c r="Z132" s="2230"/>
      <c r="AA132" s="2230"/>
      <c r="AB132" s="2230"/>
      <c r="AC132" s="2230"/>
      <c r="AD132" s="2230"/>
    </row>
    <row r="133" spans="1:31" ht="18" customHeight="1">
      <c r="C133" s="96"/>
      <c r="D133" s="96"/>
      <c r="I133" s="2231"/>
      <c r="J133" s="2231"/>
      <c r="K133" s="2231"/>
      <c r="L133" s="2231"/>
      <c r="M133" s="2231"/>
      <c r="N133" s="2231"/>
      <c r="O133" s="2231"/>
      <c r="P133" s="2231"/>
      <c r="Q133" s="2231"/>
      <c r="R133" s="2231"/>
      <c r="S133" s="2231"/>
      <c r="T133" s="2231"/>
      <c r="U133" s="2231"/>
      <c r="V133" s="2231"/>
      <c r="W133" s="2231"/>
      <c r="X133" s="2231"/>
      <c r="Y133" s="2231"/>
      <c r="Z133" s="2231"/>
      <c r="AA133" s="2231"/>
      <c r="AB133" s="2231"/>
      <c r="AC133" s="2231"/>
      <c r="AD133" s="2231"/>
    </row>
    <row r="134" spans="1:31" ht="18" customHeight="1">
      <c r="A134" s="573"/>
      <c r="B134" s="96"/>
      <c r="C134" s="96"/>
      <c r="D134" s="96"/>
      <c r="E134" s="96"/>
      <c r="F134" s="2230"/>
      <c r="G134" s="2230"/>
      <c r="H134" s="2230"/>
      <c r="I134" s="2230"/>
      <c r="J134" s="2230"/>
      <c r="K134" s="2230"/>
      <c r="L134" s="2230"/>
      <c r="M134" s="2230"/>
      <c r="N134" s="2230"/>
      <c r="O134" s="2230"/>
      <c r="P134" s="2230"/>
      <c r="Q134" s="2230"/>
      <c r="R134" s="2230"/>
      <c r="S134" s="2230"/>
      <c r="T134" s="2230"/>
      <c r="U134" s="2230"/>
      <c r="V134" s="2230"/>
      <c r="W134" s="2230"/>
      <c r="X134" s="2230"/>
      <c r="Y134" s="2230"/>
      <c r="Z134" s="2230"/>
      <c r="AA134" s="2230"/>
      <c r="AB134" s="2230"/>
      <c r="AC134" s="2230"/>
      <c r="AD134" s="2230"/>
    </row>
    <row r="135" spans="1:31" ht="18" customHeight="1">
      <c r="A135" s="96"/>
      <c r="B135" s="96"/>
      <c r="C135" s="96"/>
      <c r="D135" s="96"/>
      <c r="E135" s="96"/>
      <c r="F135" s="2232"/>
      <c r="G135" s="2232"/>
      <c r="H135" s="2232"/>
      <c r="I135" s="2232"/>
      <c r="J135" s="2232"/>
      <c r="K135" s="2232"/>
      <c r="L135" s="2232"/>
      <c r="M135" s="2232"/>
      <c r="N135" s="2232"/>
      <c r="O135" s="2232"/>
      <c r="P135" s="2232"/>
      <c r="Q135" s="2232"/>
      <c r="R135" s="2232"/>
      <c r="S135" s="2232"/>
      <c r="T135" s="2232"/>
      <c r="U135" s="2232"/>
      <c r="V135" s="2232"/>
      <c r="W135" s="2232"/>
      <c r="X135" s="2232"/>
      <c r="Y135" s="2232"/>
      <c r="Z135" s="2232"/>
      <c r="AA135" s="2232"/>
      <c r="AB135" s="2232"/>
      <c r="AC135" s="2232"/>
      <c r="AD135" s="2232"/>
    </row>
    <row r="136" spans="1:31" ht="18" customHeight="1">
      <c r="A136" s="96"/>
      <c r="B136" s="96"/>
      <c r="C136" s="96"/>
      <c r="D136" s="96"/>
      <c r="E136" s="96"/>
      <c r="F136" s="96"/>
      <c r="G136" s="96"/>
      <c r="H136" s="96"/>
      <c r="I136" s="96"/>
      <c r="J136" s="96"/>
      <c r="K136" s="96"/>
      <c r="L136" s="96"/>
      <c r="M136" s="96"/>
      <c r="N136" s="96"/>
      <c r="O136" s="96"/>
      <c r="P136" s="96"/>
      <c r="Q136" s="96"/>
      <c r="R136" s="96"/>
      <c r="S136" s="96"/>
      <c r="T136" s="96"/>
      <c r="U136" s="96"/>
      <c r="V136" s="96"/>
      <c r="W136" s="96"/>
      <c r="X136" s="96"/>
      <c r="Y136" s="96"/>
      <c r="Z136" s="96"/>
      <c r="AA136" s="96"/>
      <c r="AB136" s="96"/>
      <c r="AC136" s="96"/>
      <c r="AD136" s="96"/>
    </row>
    <row r="137" spans="1:31" ht="18" customHeight="1">
      <c r="A137" s="96"/>
      <c r="B137" s="96"/>
      <c r="C137" s="574"/>
      <c r="D137" s="574"/>
      <c r="E137" s="96"/>
      <c r="F137" s="9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row>
    <row r="138" spans="1:31" ht="18" customHeight="1">
      <c r="A138" s="96"/>
      <c r="B138" s="96"/>
      <c r="C138" s="96"/>
      <c r="D138" s="96"/>
      <c r="E138" s="96"/>
      <c r="F138" s="96"/>
      <c r="G138" s="96"/>
      <c r="H138" s="96"/>
      <c r="I138" s="96"/>
      <c r="J138" s="96"/>
      <c r="K138" s="96"/>
      <c r="L138" s="96"/>
      <c r="M138" s="96"/>
      <c r="N138" s="96"/>
      <c r="O138" s="96"/>
      <c r="P138" s="96"/>
      <c r="Q138" s="96"/>
      <c r="R138" s="96"/>
      <c r="S138" s="96"/>
      <c r="T138" s="96"/>
      <c r="U138" s="96"/>
      <c r="V138" s="96"/>
      <c r="W138" s="96"/>
      <c r="X138" s="96"/>
      <c r="Y138" s="96"/>
      <c r="Z138" s="96"/>
      <c r="AA138" s="96"/>
      <c r="AB138" s="96"/>
      <c r="AC138" s="96"/>
      <c r="AD138" s="96"/>
    </row>
    <row r="139" spans="1:31" ht="18" customHeight="1">
      <c r="A139" s="574"/>
      <c r="B139" s="574"/>
      <c r="C139" s="96"/>
      <c r="D139" s="96"/>
      <c r="E139" s="574"/>
      <c r="F139" s="574"/>
      <c r="G139" s="574"/>
      <c r="H139" s="574"/>
      <c r="I139" s="574"/>
      <c r="J139" s="574"/>
      <c r="K139" s="574"/>
      <c r="L139" s="574"/>
      <c r="M139" s="574"/>
      <c r="N139" s="574"/>
      <c r="O139" s="574"/>
      <c r="P139" s="574"/>
      <c r="Q139" s="574"/>
      <c r="R139" s="574"/>
      <c r="S139" s="574"/>
      <c r="T139" s="574"/>
      <c r="U139" s="574"/>
      <c r="V139" s="574"/>
      <c r="W139" s="574"/>
      <c r="X139" s="574"/>
      <c r="Y139" s="574"/>
      <c r="Z139" s="574"/>
      <c r="AA139" s="574"/>
      <c r="AB139" s="574"/>
      <c r="AC139" s="574"/>
      <c r="AD139" s="574"/>
      <c r="AE139" s="89"/>
    </row>
    <row r="140" spans="1:31" ht="18" customHeight="1">
      <c r="A140" s="96"/>
      <c r="B140" s="96"/>
      <c r="C140" s="96"/>
      <c r="D140" s="96"/>
      <c r="E140" s="96"/>
      <c r="F140" s="96"/>
      <c r="G140" s="96"/>
      <c r="H140" s="96"/>
      <c r="I140" s="96"/>
      <c r="J140" s="96"/>
      <c r="K140" s="96"/>
      <c r="L140" s="96"/>
      <c r="M140" s="96"/>
      <c r="N140" s="96"/>
      <c r="O140" s="96"/>
      <c r="P140" s="96"/>
      <c r="Q140" s="96"/>
      <c r="R140" s="96"/>
      <c r="S140" s="96"/>
      <c r="T140" s="96"/>
      <c r="U140" s="96"/>
      <c r="V140" s="96"/>
      <c r="W140" s="96"/>
      <c r="X140" s="96"/>
      <c r="Y140" s="96"/>
      <c r="Z140" s="96"/>
      <c r="AA140" s="96"/>
      <c r="AB140" s="96"/>
      <c r="AC140" s="96"/>
      <c r="AD140" s="96"/>
      <c r="AE140" s="89"/>
    </row>
    <row r="141" spans="1:31" ht="18" customHeight="1">
      <c r="A141" s="573"/>
      <c r="B141" s="96"/>
      <c r="C141" s="96"/>
      <c r="D141" s="96"/>
      <c r="E141" s="96"/>
      <c r="F141" s="96"/>
      <c r="G141" s="89"/>
      <c r="H141" s="96"/>
      <c r="I141" s="96"/>
      <c r="J141" s="96"/>
      <c r="K141" s="96"/>
      <c r="L141" s="96"/>
      <c r="M141" s="96"/>
      <c r="N141" s="96"/>
      <c r="O141" s="96"/>
      <c r="P141" s="96"/>
      <c r="Q141" s="96"/>
      <c r="R141" s="96"/>
      <c r="S141" s="96"/>
      <c r="T141" s="96"/>
      <c r="U141" s="96"/>
      <c r="V141" s="96"/>
      <c r="W141" s="96"/>
      <c r="X141" s="96"/>
      <c r="Y141" s="96"/>
      <c r="Z141" s="96"/>
      <c r="AA141" s="96"/>
      <c r="AB141" s="96"/>
      <c r="AC141" s="96"/>
      <c r="AD141" s="96"/>
      <c r="AE141" s="89"/>
    </row>
    <row r="142" spans="1:31" ht="18" customHeight="1">
      <c r="A142" s="573"/>
      <c r="B142" s="96"/>
      <c r="C142" s="96"/>
      <c r="D142" s="96"/>
      <c r="E142" s="96"/>
      <c r="F142" s="96"/>
      <c r="G142" s="89"/>
      <c r="H142" s="89"/>
      <c r="I142" s="96"/>
      <c r="J142" s="96"/>
      <c r="K142" s="96"/>
      <c r="L142" s="89"/>
      <c r="M142" s="96"/>
      <c r="N142" s="96"/>
      <c r="O142" s="96"/>
      <c r="P142" s="96"/>
      <c r="Q142" s="96"/>
      <c r="R142" s="96"/>
      <c r="S142" s="96"/>
      <c r="T142" s="96"/>
      <c r="U142" s="96"/>
      <c r="V142" s="96"/>
      <c r="W142" s="96"/>
      <c r="X142" s="96"/>
      <c r="Y142" s="96"/>
      <c r="Z142" s="96"/>
      <c r="AA142" s="96"/>
      <c r="AB142" s="96"/>
      <c r="AC142" s="96"/>
      <c r="AD142" s="96"/>
      <c r="AE142" s="89"/>
    </row>
    <row r="143" spans="1:31" ht="18" customHeight="1">
      <c r="A143" s="573"/>
      <c r="B143" s="96"/>
      <c r="C143" s="96"/>
      <c r="D143" s="96"/>
      <c r="E143" s="96"/>
      <c r="F143" s="96"/>
      <c r="G143" s="96"/>
      <c r="H143" s="96"/>
      <c r="I143" s="96"/>
      <c r="J143" s="2223"/>
      <c r="K143" s="2223"/>
      <c r="L143" s="2223"/>
      <c r="M143" s="2223"/>
      <c r="N143" s="577"/>
      <c r="O143" s="96"/>
      <c r="P143" s="96"/>
      <c r="Q143" s="96"/>
      <c r="R143" s="96"/>
      <c r="S143" s="96"/>
      <c r="T143" s="96"/>
      <c r="U143" s="96"/>
      <c r="V143" s="96"/>
      <c r="W143" s="96"/>
      <c r="X143" s="96"/>
      <c r="Y143" s="96"/>
      <c r="Z143" s="96"/>
      <c r="AA143" s="96"/>
      <c r="AB143" s="96"/>
      <c r="AC143" s="96"/>
      <c r="AD143" s="96"/>
      <c r="AE143" s="89"/>
    </row>
    <row r="144" spans="1:31" ht="18" customHeight="1">
      <c r="A144" s="573"/>
      <c r="B144" s="96"/>
      <c r="C144" s="96"/>
      <c r="D144" s="96"/>
      <c r="E144" s="96"/>
      <c r="F144" s="96"/>
      <c r="G144" s="96"/>
      <c r="H144" s="96"/>
      <c r="I144" s="96"/>
      <c r="J144" s="2223"/>
      <c r="K144" s="2223"/>
      <c r="L144" s="2223"/>
      <c r="M144" s="2223"/>
      <c r="N144" s="577"/>
      <c r="O144" s="96"/>
      <c r="P144" s="96"/>
      <c r="Q144" s="96"/>
      <c r="R144" s="96"/>
      <c r="S144" s="96"/>
      <c r="T144" s="96"/>
      <c r="U144" s="96"/>
      <c r="V144" s="96"/>
      <c r="W144" s="96"/>
      <c r="X144" s="96"/>
      <c r="Y144" s="96"/>
      <c r="Z144" s="96"/>
      <c r="AA144" s="96"/>
      <c r="AB144" s="96"/>
      <c r="AC144" s="96"/>
      <c r="AD144" s="96"/>
      <c r="AE144" s="89"/>
    </row>
    <row r="145" spans="1:31" ht="18" customHeight="1">
      <c r="A145" s="573"/>
      <c r="B145" s="96"/>
      <c r="C145" s="96"/>
      <c r="D145" s="96"/>
      <c r="E145" s="96"/>
      <c r="F145" s="96"/>
      <c r="G145" s="96"/>
      <c r="H145" s="96"/>
      <c r="I145" s="96"/>
      <c r="J145" s="2223"/>
      <c r="K145" s="2223"/>
      <c r="L145" s="2223"/>
      <c r="M145" s="2223"/>
      <c r="N145" s="577"/>
      <c r="O145" s="96"/>
      <c r="P145" s="96"/>
      <c r="Q145" s="96"/>
      <c r="R145" s="96"/>
      <c r="S145" s="96"/>
      <c r="T145" s="96"/>
      <c r="U145" s="96"/>
      <c r="V145" s="96"/>
      <c r="W145" s="96"/>
      <c r="X145" s="96"/>
      <c r="Y145" s="96"/>
      <c r="Z145" s="96"/>
      <c r="AA145" s="96"/>
      <c r="AB145" s="96"/>
      <c r="AC145" s="96"/>
      <c r="AD145" s="96"/>
      <c r="AE145" s="89"/>
    </row>
    <row r="146" spans="1:31" ht="18" customHeight="1">
      <c r="A146" s="573"/>
      <c r="B146" s="96"/>
      <c r="C146" s="96"/>
      <c r="D146" s="574"/>
      <c r="E146" s="96"/>
      <c r="F146" s="96"/>
      <c r="G146" s="96"/>
      <c r="H146" s="96"/>
      <c r="I146" s="96"/>
      <c r="J146" s="2223"/>
      <c r="K146" s="2223"/>
      <c r="L146" s="2223"/>
      <c r="M146" s="2223"/>
      <c r="N146" s="577"/>
      <c r="O146" s="96"/>
      <c r="P146" s="96"/>
      <c r="Q146" s="96"/>
      <c r="R146" s="96"/>
      <c r="S146" s="96"/>
      <c r="T146" s="96"/>
      <c r="U146" s="96"/>
      <c r="V146" s="96"/>
      <c r="W146" s="96"/>
      <c r="X146" s="96"/>
      <c r="Y146" s="96"/>
      <c r="Z146" s="96"/>
      <c r="AA146" s="96"/>
      <c r="AB146" s="96"/>
      <c r="AC146" s="96"/>
      <c r="AD146" s="96"/>
      <c r="AE146" s="89"/>
    </row>
    <row r="147" spans="1:31" ht="18" customHeight="1">
      <c r="A147" s="573"/>
      <c r="B147" s="96"/>
      <c r="C147" s="96"/>
      <c r="D147" s="574"/>
      <c r="E147" s="96"/>
      <c r="F147" s="96"/>
      <c r="G147" s="96"/>
      <c r="H147" s="96"/>
      <c r="I147" s="96"/>
      <c r="J147" s="96"/>
      <c r="K147" s="96"/>
      <c r="L147" s="96"/>
      <c r="M147" s="96"/>
      <c r="N147" s="96"/>
      <c r="O147" s="96"/>
      <c r="P147" s="96"/>
      <c r="Q147" s="96"/>
      <c r="R147" s="96"/>
      <c r="S147" s="96"/>
      <c r="T147" s="96"/>
      <c r="U147" s="96"/>
      <c r="V147" s="96"/>
      <c r="W147" s="96"/>
      <c r="X147" s="96"/>
      <c r="Y147" s="96"/>
      <c r="Z147" s="96"/>
      <c r="AA147" s="96"/>
      <c r="AB147" s="96"/>
      <c r="AC147" s="96"/>
      <c r="AD147" s="96"/>
      <c r="AE147" s="89"/>
    </row>
    <row r="148" spans="1:31" ht="18" customHeight="1">
      <c r="A148" s="96"/>
      <c r="B148" s="96"/>
      <c r="C148" s="96"/>
      <c r="D148" s="574"/>
      <c r="E148" s="574"/>
      <c r="F148" s="574"/>
      <c r="G148" s="574"/>
      <c r="H148" s="574"/>
      <c r="I148" s="2227"/>
      <c r="J148" s="2227"/>
      <c r="K148" s="2227"/>
      <c r="L148" s="2227"/>
      <c r="M148" s="2227"/>
      <c r="N148" s="2227"/>
      <c r="O148" s="2227"/>
      <c r="P148" s="2227"/>
      <c r="Q148" s="2227"/>
      <c r="R148" s="2227"/>
      <c r="S148" s="2227"/>
      <c r="T148" s="2227"/>
      <c r="U148" s="2227"/>
      <c r="V148" s="574"/>
      <c r="W148" s="574"/>
      <c r="X148" s="574"/>
      <c r="Y148" s="574"/>
      <c r="Z148" s="2227"/>
      <c r="AA148" s="2227"/>
      <c r="AB148" s="2227"/>
      <c r="AC148" s="574"/>
      <c r="AD148" s="96"/>
      <c r="AE148" s="89"/>
    </row>
    <row r="149" spans="1:31" ht="18" customHeight="1">
      <c r="A149" s="96"/>
      <c r="B149" s="96"/>
      <c r="C149" s="96"/>
      <c r="D149" s="574"/>
      <c r="E149" s="2225"/>
      <c r="F149" s="2225"/>
      <c r="G149" s="574"/>
      <c r="H149" s="574"/>
      <c r="I149" s="96"/>
      <c r="J149" s="96"/>
      <c r="K149" s="96"/>
      <c r="L149" s="89"/>
      <c r="M149" s="96"/>
      <c r="N149" s="96"/>
      <c r="O149" s="96"/>
      <c r="P149" s="96"/>
      <c r="Q149" s="96"/>
      <c r="R149" s="89"/>
      <c r="S149" s="89"/>
      <c r="T149" s="89"/>
      <c r="U149" s="89"/>
      <c r="V149" s="89"/>
      <c r="W149" s="574"/>
      <c r="X149" s="574"/>
      <c r="Y149" s="574"/>
      <c r="Z149" s="2226"/>
      <c r="AA149" s="2226"/>
      <c r="AB149" s="2226"/>
      <c r="AC149" s="702"/>
      <c r="AD149" s="96"/>
      <c r="AE149" s="89"/>
    </row>
    <row r="150" spans="1:31" ht="18" customHeight="1">
      <c r="A150" s="96"/>
      <c r="B150" s="96"/>
      <c r="C150" s="96"/>
      <c r="D150" s="574"/>
      <c r="E150" s="2225"/>
      <c r="F150" s="2225"/>
      <c r="G150" s="574"/>
      <c r="H150" s="574"/>
      <c r="I150" s="96"/>
      <c r="J150" s="96"/>
      <c r="K150" s="96"/>
      <c r="L150" s="89"/>
      <c r="M150" s="96"/>
      <c r="N150" s="96"/>
      <c r="O150" s="96"/>
      <c r="P150" s="96"/>
      <c r="Q150" s="96"/>
      <c r="R150" s="89"/>
      <c r="S150" s="89"/>
      <c r="T150" s="89"/>
      <c r="U150" s="89"/>
      <c r="V150" s="89"/>
      <c r="W150" s="574"/>
      <c r="X150" s="574"/>
      <c r="Y150" s="574"/>
      <c r="Z150" s="2226"/>
      <c r="AA150" s="2226"/>
      <c r="AB150" s="2226"/>
      <c r="AC150" s="702"/>
      <c r="AD150" s="96"/>
      <c r="AE150" s="89"/>
    </row>
    <row r="151" spans="1:31" ht="18" customHeight="1">
      <c r="A151" s="96"/>
      <c r="B151" s="96"/>
      <c r="C151" s="96"/>
      <c r="D151" s="574"/>
      <c r="E151" s="2225"/>
      <c r="F151" s="2225"/>
      <c r="G151" s="574"/>
      <c r="H151" s="574"/>
      <c r="I151" s="96"/>
      <c r="J151" s="96"/>
      <c r="K151" s="96"/>
      <c r="L151" s="89"/>
      <c r="M151" s="96"/>
      <c r="N151" s="96"/>
      <c r="O151" s="96"/>
      <c r="P151" s="96"/>
      <c r="Q151" s="96"/>
      <c r="R151" s="89"/>
      <c r="S151" s="89"/>
      <c r="T151" s="89"/>
      <c r="U151" s="89"/>
      <c r="V151" s="89"/>
      <c r="W151" s="574"/>
      <c r="X151" s="574"/>
      <c r="Y151" s="574"/>
      <c r="Z151" s="2226"/>
      <c r="AA151" s="2226"/>
      <c r="AB151" s="2226"/>
      <c r="AC151" s="702"/>
      <c r="AD151" s="96"/>
      <c r="AE151" s="89"/>
    </row>
    <row r="152" spans="1:31" ht="18" customHeight="1">
      <c r="A152" s="96"/>
      <c r="B152" s="96"/>
      <c r="C152" s="96"/>
      <c r="D152" s="574"/>
      <c r="E152" s="2225"/>
      <c r="F152" s="2225"/>
      <c r="G152" s="574"/>
      <c r="H152" s="574"/>
      <c r="I152" s="96"/>
      <c r="J152" s="96"/>
      <c r="K152" s="96"/>
      <c r="L152" s="89"/>
      <c r="M152" s="96"/>
      <c r="N152" s="96"/>
      <c r="O152" s="96"/>
      <c r="P152" s="96"/>
      <c r="Q152" s="96"/>
      <c r="R152" s="89"/>
      <c r="S152" s="89"/>
      <c r="T152" s="89"/>
      <c r="U152" s="89"/>
      <c r="V152" s="89"/>
      <c r="W152" s="574"/>
      <c r="X152" s="574"/>
      <c r="Y152" s="574"/>
      <c r="Z152" s="2226"/>
      <c r="AA152" s="2226"/>
      <c r="AB152" s="2226"/>
      <c r="AC152" s="702"/>
      <c r="AD152" s="96"/>
      <c r="AE152" s="89"/>
    </row>
    <row r="153" spans="1:31" ht="18" customHeight="1">
      <c r="A153" s="96"/>
      <c r="B153" s="96"/>
      <c r="C153" s="96"/>
      <c r="D153" s="96"/>
      <c r="E153" s="2225"/>
      <c r="F153" s="2225"/>
      <c r="G153" s="574"/>
      <c r="H153" s="574"/>
      <c r="I153" s="96"/>
      <c r="J153" s="96"/>
      <c r="K153" s="96"/>
      <c r="L153" s="89"/>
      <c r="M153" s="96"/>
      <c r="N153" s="96"/>
      <c r="O153" s="96"/>
      <c r="P153" s="96"/>
      <c r="Q153" s="96"/>
      <c r="R153" s="89"/>
      <c r="S153" s="89"/>
      <c r="T153" s="89"/>
      <c r="U153" s="89"/>
      <c r="V153" s="89"/>
      <c r="W153" s="574"/>
      <c r="X153" s="574"/>
      <c r="Y153" s="574"/>
      <c r="Z153" s="2226"/>
      <c r="AA153" s="2226"/>
      <c r="AB153" s="2226"/>
      <c r="AC153" s="702"/>
      <c r="AD153" s="96"/>
      <c r="AE153" s="89"/>
    </row>
    <row r="154" spans="1:31" ht="18" customHeight="1">
      <c r="A154" s="96"/>
      <c r="B154" s="96"/>
      <c r="C154" s="96"/>
      <c r="D154" s="96"/>
      <c r="E154" s="2225"/>
      <c r="F154" s="2225"/>
      <c r="G154" s="574"/>
      <c r="H154" s="574"/>
      <c r="I154" s="96"/>
      <c r="J154" s="96"/>
      <c r="K154" s="96"/>
      <c r="L154" s="89"/>
      <c r="M154" s="96"/>
      <c r="N154" s="96"/>
      <c r="O154" s="96"/>
      <c r="P154" s="96"/>
      <c r="Q154" s="96"/>
      <c r="R154" s="89"/>
      <c r="S154" s="89"/>
      <c r="T154" s="89"/>
      <c r="U154" s="89"/>
      <c r="V154" s="89"/>
      <c r="W154" s="574"/>
      <c r="X154" s="574"/>
      <c r="Y154" s="574"/>
      <c r="Z154" s="2226"/>
      <c r="AA154" s="2226"/>
      <c r="AB154" s="2226"/>
      <c r="AC154" s="702"/>
      <c r="AD154" s="96"/>
      <c r="AE154" s="89"/>
    </row>
    <row r="155" spans="1:31" ht="18" customHeight="1">
      <c r="A155" s="573"/>
      <c r="B155" s="96"/>
      <c r="C155" s="96"/>
      <c r="D155" s="96"/>
      <c r="E155" s="96"/>
      <c r="F155" s="96"/>
      <c r="G155" s="96"/>
      <c r="H155" s="96"/>
      <c r="I155" s="96"/>
      <c r="J155" s="96"/>
      <c r="K155" s="96"/>
      <c r="L155" s="96"/>
      <c r="M155" s="96"/>
      <c r="N155" s="96"/>
      <c r="O155" s="96"/>
      <c r="P155" s="96"/>
      <c r="Q155" s="96"/>
      <c r="R155" s="96"/>
      <c r="S155" s="96"/>
      <c r="T155" s="96"/>
      <c r="U155" s="96"/>
      <c r="V155" s="96"/>
      <c r="W155" s="96"/>
      <c r="X155" s="96"/>
      <c r="Y155" s="96"/>
      <c r="Z155" s="96"/>
      <c r="AA155" s="96"/>
      <c r="AB155" s="96"/>
      <c r="AC155" s="96"/>
      <c r="AD155" s="96"/>
      <c r="AE155" s="89"/>
    </row>
    <row r="156" spans="1:31" ht="18" customHeight="1">
      <c r="A156" s="573"/>
      <c r="B156" s="96"/>
      <c r="C156" s="96"/>
      <c r="D156" s="96"/>
      <c r="E156" s="96"/>
      <c r="F156" s="2224"/>
      <c r="G156" s="2224"/>
      <c r="H156" s="2224"/>
      <c r="I156" s="2224"/>
      <c r="J156" s="2224"/>
      <c r="K156" s="2224"/>
      <c r="L156" s="2224"/>
      <c r="M156" s="2224"/>
      <c r="N156" s="2224"/>
      <c r="O156" s="2224"/>
      <c r="P156" s="2224"/>
      <c r="Q156" s="2224"/>
      <c r="R156" s="2224"/>
      <c r="S156" s="2224"/>
      <c r="T156" s="2224"/>
      <c r="U156" s="2224"/>
      <c r="V156" s="2224"/>
      <c r="W156" s="2224"/>
      <c r="X156" s="2224"/>
      <c r="Y156" s="2224"/>
      <c r="Z156" s="2224"/>
      <c r="AA156" s="2224"/>
      <c r="AB156" s="2224"/>
      <c r="AC156" s="2224"/>
      <c r="AD156" s="2224"/>
      <c r="AE156" s="89"/>
    </row>
    <row r="157" spans="1:31" ht="18" customHeight="1">
      <c r="A157" s="96"/>
      <c r="B157" s="96"/>
      <c r="C157" s="96"/>
      <c r="D157" s="96"/>
      <c r="E157" s="96"/>
      <c r="F157" s="2224"/>
      <c r="G157" s="2224"/>
      <c r="H157" s="2224"/>
      <c r="I157" s="2224"/>
      <c r="J157" s="2224"/>
      <c r="K157" s="2224"/>
      <c r="L157" s="2224"/>
      <c r="M157" s="2224"/>
      <c r="N157" s="2224"/>
      <c r="O157" s="2224"/>
      <c r="P157" s="2224"/>
      <c r="Q157" s="2224"/>
      <c r="R157" s="2224"/>
      <c r="S157" s="2224"/>
      <c r="T157" s="2224"/>
      <c r="U157" s="2224"/>
      <c r="V157" s="2224"/>
      <c r="W157" s="2224"/>
      <c r="X157" s="2224"/>
      <c r="Y157" s="2224"/>
      <c r="Z157" s="2224"/>
      <c r="AA157" s="2224"/>
      <c r="AB157" s="2224"/>
      <c r="AC157" s="2224"/>
      <c r="AD157" s="2224"/>
      <c r="AE157" s="89"/>
    </row>
    <row r="158" spans="1:31" ht="18" customHeight="1">
      <c r="A158" s="573"/>
      <c r="B158" s="96"/>
      <c r="C158" s="96"/>
      <c r="D158" s="96"/>
      <c r="E158" s="96"/>
      <c r="F158" s="96"/>
      <c r="G158" s="96"/>
      <c r="H158" s="96"/>
      <c r="I158" s="96"/>
      <c r="J158" s="96"/>
      <c r="K158" s="96"/>
      <c r="L158" s="96"/>
      <c r="M158" s="96"/>
      <c r="N158" s="96"/>
      <c r="O158" s="96"/>
      <c r="P158" s="96"/>
      <c r="Q158" s="96"/>
      <c r="R158" s="96"/>
      <c r="S158" s="96"/>
      <c r="T158" s="96"/>
      <c r="U158" s="96"/>
      <c r="V158" s="96"/>
      <c r="W158" s="96"/>
      <c r="X158" s="96"/>
      <c r="Y158" s="96"/>
      <c r="Z158" s="96"/>
      <c r="AA158" s="96"/>
      <c r="AB158" s="96"/>
      <c r="AC158" s="96"/>
      <c r="AD158" s="96"/>
      <c r="AE158" s="89"/>
    </row>
    <row r="159" spans="1:31" ht="18" customHeight="1">
      <c r="A159" s="96"/>
      <c r="B159" s="96"/>
      <c r="C159" s="96"/>
      <c r="D159" s="96"/>
      <c r="E159" s="96"/>
      <c r="F159" s="2224"/>
      <c r="G159" s="2224"/>
      <c r="H159" s="2224"/>
      <c r="I159" s="2224"/>
      <c r="J159" s="2224"/>
      <c r="K159" s="2224"/>
      <c r="L159" s="2224"/>
      <c r="M159" s="2224"/>
      <c r="N159" s="2224"/>
      <c r="O159" s="2224"/>
      <c r="P159" s="2224"/>
      <c r="Q159" s="2224"/>
      <c r="R159" s="2224"/>
      <c r="S159" s="2224"/>
      <c r="T159" s="2224"/>
      <c r="U159" s="2224"/>
      <c r="V159" s="2224"/>
      <c r="W159" s="2224"/>
      <c r="X159" s="2224"/>
      <c r="Y159" s="2224"/>
      <c r="Z159" s="2224"/>
      <c r="AA159" s="2224"/>
      <c r="AB159" s="2224"/>
      <c r="AC159" s="2224"/>
      <c r="AD159" s="2224"/>
      <c r="AE159" s="89"/>
    </row>
    <row r="160" spans="1:31" ht="18" customHeight="1">
      <c r="A160" s="96"/>
      <c r="B160" s="96"/>
      <c r="C160" s="285"/>
      <c r="D160" s="285"/>
      <c r="E160" s="96"/>
      <c r="F160" s="2224"/>
      <c r="G160" s="2224"/>
      <c r="H160" s="2224"/>
      <c r="I160" s="2224"/>
      <c r="J160" s="2224"/>
      <c r="K160" s="2224"/>
      <c r="L160" s="2224"/>
      <c r="M160" s="2224"/>
      <c r="N160" s="2224"/>
      <c r="O160" s="2224"/>
      <c r="P160" s="2224"/>
      <c r="Q160" s="2224"/>
      <c r="R160" s="2224"/>
      <c r="S160" s="2224"/>
      <c r="T160" s="2224"/>
      <c r="U160" s="2224"/>
      <c r="V160" s="2224"/>
      <c r="W160" s="2224"/>
      <c r="X160" s="2224"/>
      <c r="Y160" s="2224"/>
      <c r="Z160" s="2224"/>
      <c r="AA160" s="2224"/>
      <c r="AB160" s="2224"/>
      <c r="AC160" s="2224"/>
      <c r="AD160" s="2224"/>
      <c r="AE160" s="89"/>
    </row>
    <row r="161" spans="1:31" ht="18" customHeight="1">
      <c r="A161" s="96"/>
      <c r="B161" s="96"/>
      <c r="C161" s="285"/>
      <c r="D161" s="285"/>
      <c r="E161" s="96"/>
      <c r="F161" s="96"/>
      <c r="G161" s="96"/>
      <c r="H161" s="96"/>
      <c r="I161" s="96"/>
      <c r="J161" s="96"/>
      <c r="K161" s="96"/>
      <c r="L161" s="96"/>
      <c r="M161" s="96"/>
      <c r="N161" s="96"/>
      <c r="O161" s="96"/>
      <c r="P161" s="96"/>
      <c r="Q161" s="96"/>
      <c r="R161" s="96"/>
      <c r="S161" s="96"/>
      <c r="T161" s="96"/>
      <c r="U161" s="96"/>
      <c r="V161" s="96"/>
      <c r="W161" s="96"/>
      <c r="X161" s="96"/>
      <c r="Y161" s="96"/>
      <c r="Z161" s="96"/>
      <c r="AA161" s="96"/>
      <c r="AB161" s="96"/>
      <c r="AC161" s="96"/>
      <c r="AD161" s="96"/>
      <c r="AE161" s="89"/>
    </row>
    <row r="162" spans="1:31" ht="18" customHeight="1">
      <c r="A162" s="285"/>
      <c r="B162" s="285"/>
      <c r="C162" s="285"/>
      <c r="D162" s="285"/>
      <c r="E162" s="285"/>
      <c r="F162" s="285"/>
      <c r="G162" s="285"/>
      <c r="H162" s="285"/>
      <c r="I162" s="285"/>
      <c r="J162" s="285"/>
      <c r="K162" s="285"/>
      <c r="L162" s="285"/>
      <c r="M162" s="285"/>
      <c r="N162" s="285"/>
      <c r="O162" s="285"/>
      <c r="P162" s="285"/>
      <c r="Q162" s="285"/>
      <c r="R162" s="285"/>
      <c r="S162" s="285"/>
      <c r="T162" s="285"/>
      <c r="U162" s="285"/>
      <c r="V162" s="285"/>
      <c r="W162" s="285"/>
      <c r="X162" s="285"/>
      <c r="Y162" s="285"/>
      <c r="Z162" s="285"/>
      <c r="AA162" s="285"/>
      <c r="AB162" s="285"/>
      <c r="AC162" s="285"/>
      <c r="AD162" s="285"/>
    </row>
    <row r="163" spans="1:31" ht="18" customHeight="1">
      <c r="A163" s="285"/>
      <c r="B163" s="285"/>
      <c r="C163" s="574"/>
      <c r="D163" s="574"/>
      <c r="E163" s="285"/>
      <c r="F163" s="285"/>
      <c r="G163" s="285"/>
      <c r="H163" s="285"/>
      <c r="I163" s="285"/>
      <c r="J163" s="285"/>
      <c r="K163" s="285"/>
      <c r="L163" s="285"/>
      <c r="M163" s="285"/>
      <c r="N163" s="285"/>
      <c r="O163" s="285"/>
      <c r="P163" s="285"/>
      <c r="Q163" s="285"/>
      <c r="R163" s="285"/>
      <c r="S163" s="285"/>
      <c r="T163" s="285"/>
      <c r="U163" s="285"/>
      <c r="V163" s="285"/>
      <c r="W163" s="285"/>
      <c r="X163" s="285"/>
      <c r="Y163" s="285"/>
      <c r="Z163" s="285"/>
      <c r="AA163" s="285"/>
      <c r="AB163" s="285"/>
      <c r="AC163" s="285"/>
      <c r="AD163" s="285"/>
    </row>
    <row r="164" spans="1:31" ht="18" customHeight="1">
      <c r="A164" s="285"/>
      <c r="B164" s="285"/>
      <c r="C164" s="96"/>
      <c r="D164" s="96"/>
      <c r="E164" s="285"/>
      <c r="F164" s="285"/>
      <c r="G164" s="285"/>
      <c r="H164" s="285"/>
      <c r="I164" s="285"/>
      <c r="J164" s="285"/>
      <c r="K164" s="285"/>
      <c r="L164" s="285"/>
      <c r="M164" s="285"/>
      <c r="N164" s="285"/>
      <c r="O164" s="285"/>
      <c r="P164" s="285"/>
      <c r="Q164" s="285"/>
      <c r="R164" s="285"/>
      <c r="S164" s="285"/>
      <c r="T164" s="285"/>
      <c r="U164" s="285"/>
      <c r="V164" s="285"/>
      <c r="W164" s="285"/>
      <c r="X164" s="285"/>
      <c r="Y164" s="285"/>
      <c r="Z164" s="285"/>
      <c r="AA164" s="285"/>
      <c r="AB164" s="285"/>
      <c r="AC164" s="285"/>
      <c r="AD164" s="285"/>
    </row>
    <row r="165" spans="1:31" ht="18" customHeight="1">
      <c r="A165" s="574"/>
      <c r="B165" s="574"/>
      <c r="C165" s="96"/>
      <c r="D165" s="96"/>
      <c r="E165" s="574"/>
      <c r="F165" s="574"/>
      <c r="G165" s="574"/>
      <c r="H165" s="574"/>
      <c r="I165" s="574"/>
      <c r="J165" s="574"/>
      <c r="K165" s="574"/>
      <c r="L165" s="574"/>
      <c r="M165" s="574"/>
      <c r="N165" s="574"/>
      <c r="O165" s="574"/>
      <c r="P165" s="574"/>
      <c r="Q165" s="574"/>
      <c r="R165" s="574"/>
      <c r="S165" s="574"/>
      <c r="T165" s="574"/>
      <c r="U165" s="574"/>
      <c r="V165" s="574"/>
      <c r="W165" s="574"/>
      <c r="X165" s="574"/>
      <c r="Y165" s="574"/>
      <c r="Z165" s="574"/>
      <c r="AA165" s="574"/>
      <c r="AB165" s="574"/>
      <c r="AC165" s="574"/>
      <c r="AD165" s="574"/>
      <c r="AE165" s="89"/>
    </row>
    <row r="166" spans="1:31" ht="18" customHeight="1">
      <c r="A166" s="96"/>
      <c r="B166" s="96"/>
      <c r="C166" s="96"/>
      <c r="D166" s="96"/>
      <c r="E166" s="96"/>
      <c r="F166" s="96"/>
      <c r="G166" s="96"/>
      <c r="H166" s="96"/>
      <c r="I166" s="96"/>
      <c r="J166" s="96"/>
      <c r="K166" s="96"/>
      <c r="L166" s="96"/>
      <c r="M166" s="96"/>
      <c r="N166" s="96"/>
      <c r="O166" s="96"/>
      <c r="P166" s="96"/>
      <c r="Q166" s="96"/>
      <c r="R166" s="96"/>
      <c r="S166" s="96"/>
      <c r="T166" s="96"/>
      <c r="U166" s="96"/>
      <c r="V166" s="96"/>
      <c r="W166" s="96"/>
      <c r="X166" s="96"/>
      <c r="Y166" s="96"/>
      <c r="Z166" s="96"/>
      <c r="AA166" s="96"/>
      <c r="AB166" s="96"/>
      <c r="AC166" s="96"/>
      <c r="AD166" s="96"/>
      <c r="AE166" s="89"/>
    </row>
    <row r="167" spans="1:31" ht="18" customHeight="1">
      <c r="A167" s="573"/>
      <c r="B167" s="96"/>
      <c r="C167" s="96"/>
      <c r="D167" s="96"/>
      <c r="E167" s="96"/>
      <c r="F167" s="96"/>
      <c r="G167" s="89"/>
      <c r="H167" s="96"/>
      <c r="I167" s="96"/>
      <c r="J167" s="96"/>
      <c r="K167" s="96"/>
      <c r="L167" s="96"/>
      <c r="M167" s="96"/>
      <c r="N167" s="96"/>
      <c r="O167" s="96"/>
      <c r="P167" s="96"/>
      <c r="Q167" s="96"/>
      <c r="R167" s="96"/>
      <c r="S167" s="96"/>
      <c r="T167" s="96"/>
      <c r="U167" s="96"/>
      <c r="V167" s="96"/>
      <c r="W167" s="96"/>
      <c r="X167" s="96"/>
      <c r="Y167" s="96"/>
      <c r="Z167" s="96"/>
      <c r="AA167" s="96"/>
      <c r="AB167" s="96"/>
      <c r="AC167" s="96"/>
      <c r="AD167" s="96"/>
      <c r="AE167" s="89"/>
    </row>
    <row r="168" spans="1:31" ht="18" customHeight="1">
      <c r="A168" s="573"/>
      <c r="B168" s="96"/>
      <c r="C168" s="96"/>
      <c r="D168" s="96"/>
      <c r="E168" s="96"/>
      <c r="F168" s="96"/>
      <c r="G168" s="89"/>
      <c r="H168" s="89"/>
      <c r="I168" s="96"/>
      <c r="J168" s="96"/>
      <c r="K168" s="96"/>
      <c r="L168" s="89"/>
      <c r="M168" s="96"/>
      <c r="N168" s="96"/>
      <c r="O168" s="96"/>
      <c r="P168" s="96"/>
      <c r="Q168" s="96"/>
      <c r="R168" s="96"/>
      <c r="S168" s="96"/>
      <c r="T168" s="96"/>
      <c r="U168" s="96"/>
      <c r="V168" s="96"/>
      <c r="W168" s="96"/>
      <c r="X168" s="96"/>
      <c r="Y168" s="96"/>
      <c r="Z168" s="96"/>
      <c r="AA168" s="96"/>
      <c r="AB168" s="96"/>
      <c r="AC168" s="96"/>
      <c r="AD168" s="96"/>
      <c r="AE168" s="89"/>
    </row>
    <row r="169" spans="1:31" ht="18" customHeight="1">
      <c r="A169" s="573"/>
      <c r="B169" s="96"/>
      <c r="C169" s="96"/>
      <c r="D169" s="96"/>
      <c r="E169" s="96"/>
      <c r="F169" s="96"/>
      <c r="G169" s="96"/>
      <c r="H169" s="96"/>
      <c r="I169" s="96"/>
      <c r="J169" s="2223"/>
      <c r="K169" s="2223"/>
      <c r="L169" s="2223"/>
      <c r="M169" s="2223"/>
      <c r="N169" s="577"/>
      <c r="O169" s="96"/>
      <c r="P169" s="96"/>
      <c r="Q169" s="96"/>
      <c r="R169" s="96"/>
      <c r="S169" s="96"/>
      <c r="T169" s="96"/>
      <c r="U169" s="96"/>
      <c r="V169" s="96"/>
      <c r="W169" s="96"/>
      <c r="X169" s="96"/>
      <c r="Y169" s="96"/>
      <c r="Z169" s="96"/>
      <c r="AA169" s="96"/>
      <c r="AB169" s="96"/>
      <c r="AC169" s="96"/>
      <c r="AD169" s="96"/>
      <c r="AE169" s="89"/>
    </row>
    <row r="170" spans="1:31" ht="18" customHeight="1">
      <c r="A170" s="573"/>
      <c r="B170" s="96"/>
      <c r="C170" s="96"/>
      <c r="D170" s="96"/>
      <c r="E170" s="96"/>
      <c r="F170" s="96"/>
      <c r="G170" s="96"/>
      <c r="H170" s="96"/>
      <c r="I170" s="96"/>
      <c r="J170" s="2223"/>
      <c r="K170" s="2223"/>
      <c r="L170" s="2223"/>
      <c r="M170" s="2223"/>
      <c r="N170" s="577"/>
      <c r="O170" s="96"/>
      <c r="P170" s="96"/>
      <c r="Q170" s="96"/>
      <c r="R170" s="96"/>
      <c r="S170" s="96"/>
      <c r="T170" s="96"/>
      <c r="U170" s="96"/>
      <c r="V170" s="96"/>
      <c r="W170" s="96"/>
      <c r="X170" s="96"/>
      <c r="Y170" s="96"/>
      <c r="Z170" s="96"/>
      <c r="AA170" s="96"/>
      <c r="AB170" s="96"/>
      <c r="AC170" s="96"/>
      <c r="AD170" s="96"/>
      <c r="AE170" s="89"/>
    </row>
    <row r="171" spans="1:31" ht="18" customHeight="1">
      <c r="A171" s="573"/>
      <c r="B171" s="96"/>
      <c r="C171" s="96"/>
      <c r="D171" s="96"/>
      <c r="E171" s="96"/>
      <c r="F171" s="96"/>
      <c r="G171" s="96"/>
      <c r="H171" s="96"/>
      <c r="I171" s="96"/>
      <c r="J171" s="2223"/>
      <c r="K171" s="2223"/>
      <c r="L171" s="2223"/>
      <c r="M171" s="2223"/>
      <c r="N171" s="577"/>
      <c r="O171" s="96"/>
      <c r="P171" s="96"/>
      <c r="Q171" s="96"/>
      <c r="R171" s="96"/>
      <c r="S171" s="96"/>
      <c r="T171" s="96"/>
      <c r="U171" s="96"/>
      <c r="V171" s="96"/>
      <c r="W171" s="96"/>
      <c r="X171" s="96"/>
      <c r="Y171" s="96"/>
      <c r="Z171" s="96"/>
      <c r="AA171" s="96"/>
      <c r="AB171" s="96"/>
      <c r="AC171" s="96"/>
      <c r="AD171" s="96"/>
      <c r="AE171" s="89"/>
    </row>
    <row r="172" spans="1:31" ht="18" customHeight="1">
      <c r="A172" s="573"/>
      <c r="B172" s="96"/>
      <c r="C172" s="96"/>
      <c r="D172" s="574"/>
      <c r="E172" s="96"/>
      <c r="F172" s="96"/>
      <c r="G172" s="96"/>
      <c r="H172" s="96"/>
      <c r="I172" s="96"/>
      <c r="J172" s="2223"/>
      <c r="K172" s="2223"/>
      <c r="L172" s="2223"/>
      <c r="M172" s="2223"/>
      <c r="N172" s="577"/>
      <c r="O172" s="96"/>
      <c r="P172" s="96"/>
      <c r="Q172" s="96"/>
      <c r="R172" s="96"/>
      <c r="S172" s="96"/>
      <c r="T172" s="96"/>
      <c r="U172" s="96"/>
      <c r="V172" s="96"/>
      <c r="W172" s="96"/>
      <c r="X172" s="96"/>
      <c r="Y172" s="96"/>
      <c r="Z172" s="96"/>
      <c r="AA172" s="96"/>
      <c r="AB172" s="96"/>
      <c r="AC172" s="96"/>
      <c r="AD172" s="96"/>
      <c r="AE172" s="89"/>
    </row>
    <row r="173" spans="1:31" ht="18" customHeight="1">
      <c r="A173" s="573"/>
      <c r="B173" s="96"/>
      <c r="C173" s="96"/>
      <c r="D173" s="574"/>
      <c r="E173" s="96"/>
      <c r="F173" s="96"/>
      <c r="G173" s="96"/>
      <c r="H173" s="96"/>
      <c r="I173" s="96"/>
      <c r="J173" s="96"/>
      <c r="K173" s="96"/>
      <c r="L173" s="96"/>
      <c r="M173" s="96"/>
      <c r="N173" s="96"/>
      <c r="O173" s="96"/>
      <c r="P173" s="96"/>
      <c r="Q173" s="96"/>
      <c r="R173" s="96"/>
      <c r="S173" s="96"/>
      <c r="T173" s="96"/>
      <c r="U173" s="96"/>
      <c r="V173" s="96"/>
      <c r="W173" s="96"/>
      <c r="X173" s="96"/>
      <c r="Y173" s="96"/>
      <c r="Z173" s="96"/>
      <c r="AA173" s="96"/>
      <c r="AB173" s="96"/>
      <c r="AC173" s="96"/>
      <c r="AD173" s="96"/>
      <c r="AE173" s="89"/>
    </row>
    <row r="174" spans="1:31" ht="18" customHeight="1">
      <c r="A174" s="96"/>
      <c r="B174" s="96"/>
      <c r="C174" s="96"/>
      <c r="D174" s="574"/>
      <c r="E174" s="574"/>
      <c r="F174" s="574"/>
      <c r="G174" s="574"/>
      <c r="H174" s="574"/>
      <c r="I174" s="2227"/>
      <c r="J174" s="2227"/>
      <c r="K174" s="2227"/>
      <c r="L174" s="2227"/>
      <c r="M174" s="2227"/>
      <c r="N174" s="2227"/>
      <c r="O174" s="2227"/>
      <c r="P174" s="2227"/>
      <c r="Q174" s="2227"/>
      <c r="R174" s="2227"/>
      <c r="S174" s="2227"/>
      <c r="T174" s="2227"/>
      <c r="U174" s="2227"/>
      <c r="V174" s="574"/>
      <c r="W174" s="574"/>
      <c r="X174" s="574"/>
      <c r="Y174" s="574"/>
      <c r="Z174" s="2227"/>
      <c r="AA174" s="2227"/>
      <c r="AB174" s="2227"/>
      <c r="AC174" s="574"/>
      <c r="AD174" s="96"/>
      <c r="AE174" s="89"/>
    </row>
    <row r="175" spans="1:31" ht="18" customHeight="1">
      <c r="A175" s="96"/>
      <c r="B175" s="96"/>
      <c r="C175" s="96"/>
      <c r="D175" s="574"/>
      <c r="E175" s="2225"/>
      <c r="F175" s="2225"/>
      <c r="G175" s="574"/>
      <c r="H175" s="574"/>
      <c r="I175" s="96"/>
      <c r="J175" s="96"/>
      <c r="K175" s="96"/>
      <c r="L175" s="89"/>
      <c r="M175" s="96"/>
      <c r="N175" s="96"/>
      <c r="O175" s="96"/>
      <c r="P175" s="96"/>
      <c r="Q175" s="96"/>
      <c r="R175" s="89"/>
      <c r="S175" s="89"/>
      <c r="T175" s="89"/>
      <c r="U175" s="89"/>
      <c r="V175" s="89"/>
      <c r="W175" s="574"/>
      <c r="X175" s="574"/>
      <c r="Y175" s="574"/>
      <c r="Z175" s="2226"/>
      <c r="AA175" s="2226"/>
      <c r="AB175" s="2226"/>
      <c r="AC175" s="702"/>
      <c r="AD175" s="96"/>
      <c r="AE175" s="89"/>
    </row>
    <row r="176" spans="1:31" ht="18" customHeight="1">
      <c r="A176" s="96"/>
      <c r="B176" s="96"/>
      <c r="C176" s="96"/>
      <c r="D176" s="574"/>
      <c r="E176" s="2225"/>
      <c r="F176" s="2225"/>
      <c r="G176" s="574"/>
      <c r="H176" s="574"/>
      <c r="I176" s="96"/>
      <c r="J176" s="96"/>
      <c r="K176" s="96"/>
      <c r="L176" s="89"/>
      <c r="M176" s="96"/>
      <c r="N176" s="96"/>
      <c r="O176" s="96"/>
      <c r="P176" s="96"/>
      <c r="Q176" s="96"/>
      <c r="R176" s="89"/>
      <c r="S176" s="89"/>
      <c r="T176" s="89"/>
      <c r="U176" s="89"/>
      <c r="V176" s="89"/>
      <c r="W176" s="574"/>
      <c r="X176" s="574"/>
      <c r="Y176" s="574"/>
      <c r="Z176" s="2226"/>
      <c r="AA176" s="2226"/>
      <c r="AB176" s="2226"/>
      <c r="AC176" s="702"/>
      <c r="AD176" s="96"/>
      <c r="AE176" s="89"/>
    </row>
    <row r="177" spans="1:31" ht="18" customHeight="1">
      <c r="A177" s="96"/>
      <c r="B177" s="96"/>
      <c r="C177" s="96"/>
      <c r="D177" s="574"/>
      <c r="E177" s="2225"/>
      <c r="F177" s="2225"/>
      <c r="G177" s="574"/>
      <c r="H177" s="574"/>
      <c r="I177" s="96"/>
      <c r="J177" s="96"/>
      <c r="K177" s="96"/>
      <c r="L177" s="89"/>
      <c r="M177" s="96"/>
      <c r="N177" s="96"/>
      <c r="O177" s="96"/>
      <c r="P177" s="96"/>
      <c r="Q177" s="96"/>
      <c r="R177" s="89"/>
      <c r="S177" s="89"/>
      <c r="T177" s="89"/>
      <c r="U177" s="89"/>
      <c r="V177" s="89"/>
      <c r="W177" s="574"/>
      <c r="X177" s="574"/>
      <c r="Y177" s="574"/>
      <c r="Z177" s="2226"/>
      <c r="AA177" s="2226"/>
      <c r="AB177" s="2226"/>
      <c r="AC177" s="702"/>
      <c r="AD177" s="96"/>
      <c r="AE177" s="89"/>
    </row>
    <row r="178" spans="1:31" ht="18" customHeight="1">
      <c r="A178" s="96"/>
      <c r="B178" s="96"/>
      <c r="C178" s="96"/>
      <c r="D178" s="574"/>
      <c r="E178" s="2225"/>
      <c r="F178" s="2225"/>
      <c r="G178" s="574"/>
      <c r="H178" s="574"/>
      <c r="I178" s="96"/>
      <c r="J178" s="96"/>
      <c r="K178" s="96"/>
      <c r="L178" s="89"/>
      <c r="M178" s="96"/>
      <c r="N178" s="96"/>
      <c r="O178" s="96"/>
      <c r="P178" s="96"/>
      <c r="Q178" s="96"/>
      <c r="R178" s="89"/>
      <c r="S178" s="89"/>
      <c r="T178" s="89"/>
      <c r="U178" s="89"/>
      <c r="V178" s="89"/>
      <c r="W178" s="574"/>
      <c r="X178" s="574"/>
      <c r="Y178" s="574"/>
      <c r="Z178" s="2226"/>
      <c r="AA178" s="2226"/>
      <c r="AB178" s="2226"/>
      <c r="AC178" s="702"/>
      <c r="AD178" s="96"/>
      <c r="AE178" s="89"/>
    </row>
    <row r="179" spans="1:31" ht="18" customHeight="1">
      <c r="A179" s="96"/>
      <c r="B179" s="96"/>
      <c r="C179" s="96"/>
      <c r="D179" s="96"/>
      <c r="E179" s="2225"/>
      <c r="F179" s="2225"/>
      <c r="G179" s="574"/>
      <c r="H179" s="574"/>
      <c r="I179" s="96"/>
      <c r="J179" s="96"/>
      <c r="K179" s="96"/>
      <c r="L179" s="89"/>
      <c r="M179" s="96"/>
      <c r="N179" s="96"/>
      <c r="O179" s="96"/>
      <c r="P179" s="96"/>
      <c r="Q179" s="96"/>
      <c r="R179" s="89"/>
      <c r="S179" s="89"/>
      <c r="T179" s="89"/>
      <c r="U179" s="89"/>
      <c r="V179" s="89"/>
      <c r="W179" s="574"/>
      <c r="X179" s="574"/>
      <c r="Y179" s="574"/>
      <c r="Z179" s="2226"/>
      <c r="AA179" s="2226"/>
      <c r="AB179" s="2226"/>
      <c r="AC179" s="702"/>
      <c r="AD179" s="96"/>
      <c r="AE179" s="89"/>
    </row>
    <row r="180" spans="1:31" ht="18" customHeight="1">
      <c r="A180" s="96"/>
      <c r="B180" s="96"/>
      <c r="C180" s="96"/>
      <c r="D180" s="96"/>
      <c r="E180" s="2225"/>
      <c r="F180" s="2225"/>
      <c r="G180" s="574"/>
      <c r="H180" s="574"/>
      <c r="I180" s="96"/>
      <c r="J180" s="96"/>
      <c r="K180" s="96"/>
      <c r="L180" s="89"/>
      <c r="M180" s="96"/>
      <c r="N180" s="96"/>
      <c r="O180" s="96"/>
      <c r="P180" s="96"/>
      <c r="Q180" s="96"/>
      <c r="R180" s="89"/>
      <c r="S180" s="89"/>
      <c r="T180" s="89"/>
      <c r="U180" s="89"/>
      <c r="V180" s="89"/>
      <c r="W180" s="574"/>
      <c r="X180" s="574"/>
      <c r="Y180" s="574"/>
      <c r="Z180" s="2226"/>
      <c r="AA180" s="2226"/>
      <c r="AB180" s="2226"/>
      <c r="AC180" s="702"/>
      <c r="AD180" s="96"/>
      <c r="AE180" s="89"/>
    </row>
    <row r="181" spans="1:31" ht="18" customHeight="1">
      <c r="A181" s="573"/>
      <c r="B181" s="96"/>
      <c r="C181" s="96"/>
      <c r="D181" s="96"/>
      <c r="E181" s="96"/>
      <c r="F181" s="96"/>
      <c r="G181" s="96"/>
      <c r="H181" s="96"/>
      <c r="I181" s="96"/>
      <c r="J181" s="96"/>
      <c r="K181" s="96"/>
      <c r="L181" s="96"/>
      <c r="M181" s="96"/>
      <c r="N181" s="96"/>
      <c r="O181" s="96"/>
      <c r="P181" s="96"/>
      <c r="Q181" s="96"/>
      <c r="R181" s="96"/>
      <c r="S181" s="96"/>
      <c r="T181" s="96"/>
      <c r="U181" s="96"/>
      <c r="V181" s="96"/>
      <c r="W181" s="96"/>
      <c r="X181" s="96"/>
      <c r="Y181" s="96"/>
      <c r="Z181" s="96"/>
      <c r="AA181" s="96"/>
      <c r="AB181" s="96"/>
      <c r="AC181" s="96"/>
      <c r="AD181" s="96"/>
      <c r="AE181" s="89"/>
    </row>
    <row r="182" spans="1:31" ht="18" customHeight="1">
      <c r="A182" s="573"/>
      <c r="B182" s="96"/>
      <c r="C182" s="96"/>
      <c r="D182" s="96"/>
      <c r="E182" s="96"/>
      <c r="F182" s="2224"/>
      <c r="G182" s="2224"/>
      <c r="H182" s="2224"/>
      <c r="I182" s="2224"/>
      <c r="J182" s="2224"/>
      <c r="K182" s="2224"/>
      <c r="L182" s="2224"/>
      <c r="M182" s="2224"/>
      <c r="N182" s="2224"/>
      <c r="O182" s="2224"/>
      <c r="P182" s="2224"/>
      <c r="Q182" s="2224"/>
      <c r="R182" s="2224"/>
      <c r="S182" s="2224"/>
      <c r="T182" s="2224"/>
      <c r="U182" s="2224"/>
      <c r="V182" s="2224"/>
      <c r="W182" s="2224"/>
      <c r="X182" s="2224"/>
      <c r="Y182" s="2224"/>
      <c r="Z182" s="2224"/>
      <c r="AA182" s="2224"/>
      <c r="AB182" s="2224"/>
      <c r="AC182" s="2224"/>
      <c r="AD182" s="2224"/>
      <c r="AE182" s="89"/>
    </row>
    <row r="183" spans="1:31" ht="18" customHeight="1">
      <c r="A183" s="96"/>
      <c r="B183" s="96"/>
      <c r="C183" s="96"/>
      <c r="D183" s="96"/>
      <c r="E183" s="96"/>
      <c r="F183" s="2224"/>
      <c r="G183" s="2224"/>
      <c r="H183" s="2224"/>
      <c r="I183" s="2224"/>
      <c r="J183" s="2224"/>
      <c r="K183" s="2224"/>
      <c r="L183" s="2224"/>
      <c r="M183" s="2224"/>
      <c r="N183" s="2224"/>
      <c r="O183" s="2224"/>
      <c r="P183" s="2224"/>
      <c r="Q183" s="2224"/>
      <c r="R183" s="2224"/>
      <c r="S183" s="2224"/>
      <c r="T183" s="2224"/>
      <c r="U183" s="2224"/>
      <c r="V183" s="2224"/>
      <c r="W183" s="2224"/>
      <c r="X183" s="2224"/>
      <c r="Y183" s="2224"/>
      <c r="Z183" s="2224"/>
      <c r="AA183" s="2224"/>
      <c r="AB183" s="2224"/>
      <c r="AC183" s="2224"/>
      <c r="AD183" s="2224"/>
      <c r="AE183" s="89"/>
    </row>
    <row r="184" spans="1:31" ht="18" customHeight="1">
      <c r="A184" s="573"/>
      <c r="B184" s="96"/>
      <c r="C184" s="96"/>
      <c r="D184" s="96"/>
      <c r="E184" s="96"/>
      <c r="F184" s="96"/>
      <c r="G184" s="96"/>
      <c r="H184" s="96"/>
      <c r="I184" s="96"/>
      <c r="J184" s="96"/>
      <c r="K184" s="96"/>
      <c r="L184" s="96"/>
      <c r="M184" s="96"/>
      <c r="N184" s="96"/>
      <c r="O184" s="96"/>
      <c r="P184" s="96"/>
      <c r="Q184" s="96"/>
      <c r="R184" s="96"/>
      <c r="S184" s="96"/>
      <c r="T184" s="96"/>
      <c r="U184" s="96"/>
      <c r="V184" s="96"/>
      <c r="W184" s="96"/>
      <c r="X184" s="96"/>
      <c r="Y184" s="96"/>
      <c r="Z184" s="96"/>
      <c r="AA184" s="96"/>
      <c r="AB184" s="96"/>
      <c r="AC184" s="96"/>
      <c r="AD184" s="96"/>
      <c r="AE184" s="89"/>
    </row>
    <row r="185" spans="1:31" ht="18" customHeight="1">
      <c r="A185" s="96"/>
      <c r="B185" s="96"/>
      <c r="C185" s="96"/>
      <c r="D185" s="96"/>
      <c r="E185" s="96"/>
      <c r="F185" s="2224"/>
      <c r="G185" s="2224"/>
      <c r="H185" s="2224"/>
      <c r="I185" s="2224"/>
      <c r="J185" s="2224"/>
      <c r="K185" s="2224"/>
      <c r="L185" s="2224"/>
      <c r="M185" s="2224"/>
      <c r="N185" s="2224"/>
      <c r="O185" s="2224"/>
      <c r="P185" s="2224"/>
      <c r="Q185" s="2224"/>
      <c r="R185" s="2224"/>
      <c r="S185" s="2224"/>
      <c r="T185" s="2224"/>
      <c r="U185" s="2224"/>
      <c r="V185" s="2224"/>
      <c r="W185" s="2224"/>
      <c r="X185" s="2224"/>
      <c r="Y185" s="2224"/>
      <c r="Z185" s="2224"/>
      <c r="AA185" s="2224"/>
      <c r="AB185" s="2224"/>
      <c r="AC185" s="2224"/>
      <c r="AD185" s="2224"/>
      <c r="AE185" s="89"/>
    </row>
    <row r="186" spans="1:31" ht="18" customHeight="1">
      <c r="A186" s="96"/>
      <c r="B186" s="96"/>
      <c r="E186" s="96"/>
      <c r="F186" s="2224"/>
      <c r="G186" s="2224"/>
      <c r="H186" s="2224"/>
      <c r="I186" s="2224"/>
      <c r="J186" s="2224"/>
      <c r="K186" s="2224"/>
      <c r="L186" s="2224"/>
      <c r="M186" s="2224"/>
      <c r="N186" s="2224"/>
      <c r="O186" s="2224"/>
      <c r="P186" s="2224"/>
      <c r="Q186" s="2224"/>
      <c r="R186" s="2224"/>
      <c r="S186" s="2224"/>
      <c r="T186" s="2224"/>
      <c r="U186" s="2224"/>
      <c r="V186" s="2224"/>
      <c r="W186" s="2224"/>
      <c r="X186" s="2224"/>
      <c r="Y186" s="2224"/>
      <c r="Z186" s="2224"/>
      <c r="AA186" s="2224"/>
      <c r="AB186" s="2224"/>
      <c r="AC186" s="2224"/>
      <c r="AD186" s="2224"/>
      <c r="AE186" s="89"/>
    </row>
    <row r="187" spans="1:31" ht="18" customHeight="1">
      <c r="A187" s="96"/>
      <c r="B187" s="96"/>
      <c r="E187" s="96"/>
      <c r="F187" s="96"/>
      <c r="G187" s="96"/>
      <c r="H187" s="96"/>
      <c r="I187" s="96"/>
      <c r="J187" s="96"/>
      <c r="K187" s="96"/>
      <c r="L187" s="96"/>
      <c r="M187" s="96"/>
      <c r="N187" s="96"/>
      <c r="O187" s="96"/>
      <c r="P187" s="96"/>
      <c r="Q187" s="96"/>
      <c r="R187" s="96"/>
      <c r="S187" s="96"/>
      <c r="T187" s="96"/>
      <c r="U187" s="96"/>
      <c r="V187" s="96"/>
      <c r="W187" s="96"/>
      <c r="X187" s="96"/>
      <c r="Y187" s="96"/>
      <c r="Z187" s="96"/>
      <c r="AA187" s="96"/>
      <c r="AB187" s="96"/>
      <c r="AC187" s="96"/>
      <c r="AD187" s="96"/>
      <c r="AE187" s="89"/>
    </row>
    <row r="191" spans="1:31" ht="18" customHeight="1">
      <c r="C191" s="574"/>
      <c r="D191" s="574"/>
    </row>
    <row r="192" spans="1:31" ht="18" customHeight="1">
      <c r="C192" s="96"/>
      <c r="D192" s="96"/>
    </row>
    <row r="193" spans="1:31" ht="18" customHeight="1">
      <c r="A193" s="574"/>
      <c r="B193" s="574"/>
      <c r="C193" s="96"/>
      <c r="D193" s="96"/>
      <c r="E193" s="574"/>
      <c r="F193" s="574"/>
      <c r="G193" s="574"/>
      <c r="H193" s="574"/>
      <c r="I193" s="574"/>
      <c r="J193" s="574"/>
      <c r="K193" s="574"/>
      <c r="L193" s="574"/>
      <c r="M193" s="574"/>
      <c r="N193" s="574"/>
      <c r="O193" s="574"/>
      <c r="P193" s="574"/>
      <c r="Q193" s="574"/>
      <c r="R193" s="574"/>
      <c r="S193" s="574"/>
      <c r="T193" s="574"/>
      <c r="U193" s="574"/>
      <c r="V193" s="574"/>
      <c r="W193" s="574"/>
      <c r="X193" s="574"/>
      <c r="Y193" s="574"/>
      <c r="Z193" s="574"/>
      <c r="AA193" s="574"/>
      <c r="AB193" s="574"/>
      <c r="AC193" s="574"/>
      <c r="AD193" s="574"/>
      <c r="AE193" s="89"/>
    </row>
    <row r="194" spans="1:31" ht="18" customHeight="1">
      <c r="A194" s="96"/>
      <c r="B194" s="96"/>
      <c r="C194" s="96"/>
      <c r="D194" s="96"/>
      <c r="E194" s="96"/>
      <c r="F194" s="96"/>
      <c r="G194" s="96"/>
      <c r="H194" s="96"/>
      <c r="I194" s="96"/>
      <c r="J194" s="96"/>
      <c r="K194" s="96"/>
      <c r="L194" s="96"/>
      <c r="M194" s="96"/>
      <c r="N194" s="96"/>
      <c r="O194" s="96"/>
      <c r="P194" s="96"/>
      <c r="Q194" s="96"/>
      <c r="R194" s="96"/>
      <c r="S194" s="96"/>
      <c r="T194" s="96"/>
      <c r="U194" s="96"/>
      <c r="V194" s="96"/>
      <c r="W194" s="96"/>
      <c r="X194" s="96"/>
      <c r="Y194" s="96"/>
      <c r="Z194" s="96"/>
      <c r="AA194" s="96"/>
      <c r="AB194" s="96"/>
      <c r="AC194" s="96"/>
      <c r="AD194" s="96"/>
      <c r="AE194" s="89"/>
    </row>
    <row r="195" spans="1:31" ht="18" customHeight="1">
      <c r="A195" s="573"/>
      <c r="B195" s="96"/>
      <c r="C195" s="96"/>
      <c r="D195" s="96"/>
      <c r="E195" s="96"/>
      <c r="F195" s="96"/>
      <c r="G195" s="89"/>
      <c r="H195" s="96"/>
      <c r="I195" s="96"/>
      <c r="J195" s="96"/>
      <c r="K195" s="96"/>
      <c r="L195" s="96"/>
      <c r="M195" s="96"/>
      <c r="N195" s="96"/>
      <c r="O195" s="96"/>
      <c r="P195" s="96"/>
      <c r="Q195" s="96"/>
      <c r="R195" s="96"/>
      <c r="S195" s="96"/>
      <c r="T195" s="96"/>
      <c r="U195" s="96"/>
      <c r="V195" s="96"/>
      <c r="W195" s="96"/>
      <c r="X195" s="96"/>
      <c r="Y195" s="96"/>
      <c r="Z195" s="96"/>
      <c r="AA195" s="96"/>
      <c r="AB195" s="96"/>
      <c r="AC195" s="96"/>
      <c r="AD195" s="96"/>
      <c r="AE195" s="89"/>
    </row>
    <row r="196" spans="1:31" ht="18" customHeight="1">
      <c r="A196" s="573"/>
      <c r="B196" s="96"/>
      <c r="C196" s="96"/>
      <c r="D196" s="96"/>
      <c r="E196" s="96"/>
      <c r="F196" s="96"/>
      <c r="G196" s="89"/>
      <c r="H196" s="89"/>
      <c r="I196" s="96"/>
      <c r="J196" s="96"/>
      <c r="K196" s="96"/>
      <c r="L196" s="89"/>
      <c r="M196" s="96"/>
      <c r="N196" s="96"/>
      <c r="O196" s="96"/>
      <c r="P196" s="96"/>
      <c r="Q196" s="96"/>
      <c r="R196" s="96"/>
      <c r="S196" s="96"/>
      <c r="T196" s="96"/>
      <c r="U196" s="96"/>
      <c r="V196" s="96"/>
      <c r="W196" s="96"/>
      <c r="X196" s="96"/>
      <c r="Y196" s="96"/>
      <c r="Z196" s="96"/>
      <c r="AA196" s="96"/>
      <c r="AB196" s="96"/>
      <c r="AC196" s="96"/>
      <c r="AD196" s="96"/>
      <c r="AE196" s="89"/>
    </row>
    <row r="197" spans="1:31" ht="18" customHeight="1">
      <c r="A197" s="573"/>
      <c r="B197" s="96"/>
      <c r="C197" s="96"/>
      <c r="D197" s="96"/>
      <c r="E197" s="96"/>
      <c r="F197" s="96"/>
      <c r="G197" s="96"/>
      <c r="H197" s="96"/>
      <c r="I197" s="96"/>
      <c r="J197" s="2223"/>
      <c r="K197" s="2223"/>
      <c r="L197" s="2223"/>
      <c r="M197" s="2223"/>
      <c r="N197" s="577"/>
      <c r="O197" s="96"/>
      <c r="P197" s="96"/>
      <c r="Q197" s="96"/>
      <c r="R197" s="96"/>
      <c r="S197" s="96"/>
      <c r="T197" s="96"/>
      <c r="U197" s="96"/>
      <c r="V197" s="96"/>
      <c r="W197" s="96"/>
      <c r="X197" s="96"/>
      <c r="Y197" s="96"/>
      <c r="Z197" s="96"/>
      <c r="AA197" s="96"/>
      <c r="AB197" s="96"/>
      <c r="AC197" s="96"/>
      <c r="AD197" s="96"/>
      <c r="AE197" s="89"/>
    </row>
    <row r="198" spans="1:31" ht="18" customHeight="1">
      <c r="A198" s="573"/>
      <c r="B198" s="96"/>
      <c r="C198" s="96"/>
      <c r="D198" s="96"/>
      <c r="E198" s="96"/>
      <c r="F198" s="96"/>
      <c r="G198" s="96"/>
      <c r="H198" s="96"/>
      <c r="I198" s="96"/>
      <c r="J198" s="2223"/>
      <c r="K198" s="2223"/>
      <c r="L198" s="2223"/>
      <c r="M198" s="2223"/>
      <c r="N198" s="577"/>
      <c r="O198" s="96"/>
      <c r="P198" s="96"/>
      <c r="Q198" s="96"/>
      <c r="R198" s="96"/>
      <c r="S198" s="96"/>
      <c r="T198" s="96"/>
      <c r="U198" s="96"/>
      <c r="V198" s="96"/>
      <c r="W198" s="96"/>
      <c r="X198" s="96"/>
      <c r="Y198" s="96"/>
      <c r="Z198" s="96"/>
      <c r="AA198" s="96"/>
      <c r="AB198" s="96"/>
      <c r="AC198" s="96"/>
      <c r="AD198" s="96"/>
      <c r="AE198" s="89"/>
    </row>
    <row r="199" spans="1:31" ht="18" customHeight="1">
      <c r="A199" s="573"/>
      <c r="B199" s="96"/>
      <c r="C199" s="96"/>
      <c r="D199" s="96"/>
      <c r="E199" s="96"/>
      <c r="F199" s="96"/>
      <c r="G199" s="96"/>
      <c r="H199" s="96"/>
      <c r="I199" s="96"/>
      <c r="J199" s="2223"/>
      <c r="K199" s="2223"/>
      <c r="L199" s="2223"/>
      <c r="M199" s="2223"/>
      <c r="N199" s="577"/>
      <c r="O199" s="96"/>
      <c r="P199" s="96"/>
      <c r="Q199" s="96"/>
      <c r="R199" s="96"/>
      <c r="S199" s="96"/>
      <c r="T199" s="96"/>
      <c r="U199" s="96"/>
      <c r="V199" s="96"/>
      <c r="W199" s="96"/>
      <c r="X199" s="96"/>
      <c r="Y199" s="96"/>
      <c r="Z199" s="96"/>
      <c r="AA199" s="96"/>
      <c r="AB199" s="96"/>
      <c r="AC199" s="96"/>
      <c r="AD199" s="96"/>
      <c r="AE199" s="89"/>
    </row>
    <row r="200" spans="1:31" ht="18" customHeight="1">
      <c r="A200" s="573"/>
      <c r="B200" s="96"/>
      <c r="C200" s="96"/>
      <c r="D200" s="574"/>
      <c r="E200" s="96"/>
      <c r="F200" s="96"/>
      <c r="G200" s="96"/>
      <c r="H200" s="96"/>
      <c r="I200" s="96"/>
      <c r="J200" s="2223"/>
      <c r="K200" s="2223"/>
      <c r="L200" s="2223"/>
      <c r="M200" s="2223"/>
      <c r="N200" s="577"/>
      <c r="O200" s="96"/>
      <c r="P200" s="96"/>
      <c r="Q200" s="96"/>
      <c r="R200" s="96"/>
      <c r="S200" s="96"/>
      <c r="T200" s="96"/>
      <c r="U200" s="96"/>
      <c r="V200" s="96"/>
      <c r="W200" s="96"/>
      <c r="X200" s="96"/>
      <c r="Y200" s="96"/>
      <c r="Z200" s="96"/>
      <c r="AA200" s="96"/>
      <c r="AB200" s="96"/>
      <c r="AC200" s="96"/>
      <c r="AD200" s="96"/>
      <c r="AE200" s="89"/>
    </row>
    <row r="201" spans="1:31" ht="18" customHeight="1">
      <c r="A201" s="573"/>
      <c r="B201" s="96"/>
      <c r="C201" s="96"/>
      <c r="D201" s="574"/>
      <c r="E201" s="96"/>
      <c r="F201" s="96"/>
      <c r="G201" s="96"/>
      <c r="H201" s="96"/>
      <c r="I201" s="96"/>
      <c r="J201" s="96"/>
      <c r="K201" s="96"/>
      <c r="L201" s="96"/>
      <c r="M201" s="96"/>
      <c r="N201" s="96"/>
      <c r="O201" s="96"/>
      <c r="P201" s="96"/>
      <c r="Q201" s="96"/>
      <c r="R201" s="96"/>
      <c r="S201" s="96"/>
      <c r="T201" s="96"/>
      <c r="U201" s="96"/>
      <c r="V201" s="96"/>
      <c r="W201" s="96"/>
      <c r="X201" s="96"/>
      <c r="Y201" s="96"/>
      <c r="Z201" s="96"/>
      <c r="AA201" s="96"/>
      <c r="AB201" s="96"/>
      <c r="AC201" s="96"/>
      <c r="AD201" s="96"/>
      <c r="AE201" s="89"/>
    </row>
    <row r="202" spans="1:31" ht="18" customHeight="1">
      <c r="A202" s="96"/>
      <c r="B202" s="96"/>
      <c r="C202" s="96"/>
      <c r="D202" s="574"/>
      <c r="E202" s="574"/>
      <c r="F202" s="574"/>
      <c r="G202" s="574"/>
      <c r="H202" s="574"/>
      <c r="I202" s="2227"/>
      <c r="J202" s="2227"/>
      <c r="K202" s="2227"/>
      <c r="L202" s="2227"/>
      <c r="M202" s="2227"/>
      <c r="N202" s="2227"/>
      <c r="O202" s="2227"/>
      <c r="P202" s="2227"/>
      <c r="Q202" s="2227"/>
      <c r="R202" s="2227"/>
      <c r="S202" s="2227"/>
      <c r="T202" s="2227"/>
      <c r="U202" s="2227"/>
      <c r="V202" s="574"/>
      <c r="W202" s="574"/>
      <c r="X202" s="574"/>
      <c r="Y202" s="574"/>
      <c r="Z202" s="2227"/>
      <c r="AA202" s="2227"/>
      <c r="AB202" s="2227"/>
      <c r="AC202" s="574"/>
      <c r="AD202" s="96"/>
      <c r="AE202" s="89"/>
    </row>
    <row r="203" spans="1:31" ht="18" customHeight="1">
      <c r="A203" s="96"/>
      <c r="B203" s="96"/>
      <c r="C203" s="96"/>
      <c r="D203" s="574"/>
      <c r="E203" s="2225"/>
      <c r="F203" s="2225"/>
      <c r="G203" s="574"/>
      <c r="H203" s="574"/>
      <c r="I203" s="96"/>
      <c r="J203" s="96"/>
      <c r="K203" s="96"/>
      <c r="L203" s="89"/>
      <c r="M203" s="96"/>
      <c r="N203" s="96"/>
      <c r="O203" s="96"/>
      <c r="P203" s="96"/>
      <c r="Q203" s="96"/>
      <c r="R203" s="89"/>
      <c r="S203" s="89"/>
      <c r="T203" s="89"/>
      <c r="U203" s="89"/>
      <c r="V203" s="89"/>
      <c r="W203" s="574"/>
      <c r="X203" s="574"/>
      <c r="Y203" s="574"/>
      <c r="Z203" s="2226"/>
      <c r="AA203" s="2226"/>
      <c r="AB203" s="2226"/>
      <c r="AC203" s="702"/>
      <c r="AD203" s="96"/>
      <c r="AE203" s="89"/>
    </row>
    <row r="204" spans="1:31" ht="18" customHeight="1">
      <c r="A204" s="96"/>
      <c r="B204" s="96"/>
      <c r="C204" s="96"/>
      <c r="D204" s="574"/>
      <c r="E204" s="2225"/>
      <c r="F204" s="2225"/>
      <c r="G204" s="574"/>
      <c r="H204" s="574"/>
      <c r="I204" s="96"/>
      <c r="J204" s="96"/>
      <c r="K204" s="96"/>
      <c r="L204" s="89"/>
      <c r="M204" s="96"/>
      <c r="N204" s="96"/>
      <c r="O204" s="96"/>
      <c r="P204" s="96"/>
      <c r="Q204" s="96"/>
      <c r="R204" s="89"/>
      <c r="S204" s="89"/>
      <c r="T204" s="89"/>
      <c r="U204" s="89"/>
      <c r="V204" s="89"/>
      <c r="W204" s="574"/>
      <c r="X204" s="574"/>
      <c r="Y204" s="574"/>
      <c r="Z204" s="2226"/>
      <c r="AA204" s="2226"/>
      <c r="AB204" s="2226"/>
      <c r="AC204" s="702"/>
      <c r="AD204" s="96"/>
      <c r="AE204" s="89"/>
    </row>
    <row r="205" spans="1:31" ht="18" customHeight="1">
      <c r="A205" s="96"/>
      <c r="B205" s="96"/>
      <c r="C205" s="96"/>
      <c r="D205" s="574"/>
      <c r="E205" s="2225"/>
      <c r="F205" s="2225"/>
      <c r="G205" s="574"/>
      <c r="H205" s="574"/>
      <c r="I205" s="96"/>
      <c r="J205" s="96"/>
      <c r="K205" s="96"/>
      <c r="L205" s="89"/>
      <c r="M205" s="96"/>
      <c r="N205" s="96"/>
      <c r="O205" s="96"/>
      <c r="P205" s="96"/>
      <c r="Q205" s="96"/>
      <c r="R205" s="89"/>
      <c r="S205" s="89"/>
      <c r="T205" s="89"/>
      <c r="U205" s="89"/>
      <c r="V205" s="89"/>
      <c r="W205" s="574"/>
      <c r="X205" s="574"/>
      <c r="Y205" s="574"/>
      <c r="Z205" s="2226"/>
      <c r="AA205" s="2226"/>
      <c r="AB205" s="2226"/>
      <c r="AC205" s="702"/>
      <c r="AD205" s="96"/>
      <c r="AE205" s="89"/>
    </row>
    <row r="206" spans="1:31" ht="18" customHeight="1">
      <c r="A206" s="96"/>
      <c r="B206" s="96"/>
      <c r="C206" s="96"/>
      <c r="D206" s="574"/>
      <c r="E206" s="2225"/>
      <c r="F206" s="2225"/>
      <c r="G206" s="574"/>
      <c r="H206" s="574"/>
      <c r="I206" s="96"/>
      <c r="J206" s="96"/>
      <c r="K206" s="96"/>
      <c r="L206" s="89"/>
      <c r="M206" s="96"/>
      <c r="N206" s="96"/>
      <c r="O206" s="96"/>
      <c r="P206" s="96"/>
      <c r="Q206" s="96"/>
      <c r="R206" s="89"/>
      <c r="S206" s="89"/>
      <c r="T206" s="89"/>
      <c r="U206" s="89"/>
      <c r="V206" s="89"/>
      <c r="W206" s="574"/>
      <c r="X206" s="574"/>
      <c r="Y206" s="574"/>
      <c r="Z206" s="2226"/>
      <c r="AA206" s="2226"/>
      <c r="AB206" s="2226"/>
      <c r="AC206" s="702"/>
      <c r="AD206" s="96"/>
      <c r="AE206" s="89"/>
    </row>
    <row r="207" spans="1:31" ht="18" customHeight="1">
      <c r="A207" s="96"/>
      <c r="B207" s="96"/>
      <c r="C207" s="96"/>
      <c r="D207" s="96"/>
      <c r="E207" s="2225"/>
      <c r="F207" s="2225"/>
      <c r="G207" s="574"/>
      <c r="H207" s="574"/>
      <c r="I207" s="96"/>
      <c r="J207" s="96"/>
      <c r="K207" s="96"/>
      <c r="L207" s="89"/>
      <c r="M207" s="96"/>
      <c r="N207" s="96"/>
      <c r="O207" s="96"/>
      <c r="P207" s="96"/>
      <c r="Q207" s="96"/>
      <c r="R207" s="89"/>
      <c r="S207" s="89"/>
      <c r="T207" s="89"/>
      <c r="U207" s="89"/>
      <c r="V207" s="89"/>
      <c r="W207" s="574"/>
      <c r="X207" s="574"/>
      <c r="Y207" s="574"/>
      <c r="Z207" s="2226"/>
      <c r="AA207" s="2226"/>
      <c r="AB207" s="2226"/>
      <c r="AC207" s="702"/>
      <c r="AD207" s="96"/>
      <c r="AE207" s="89"/>
    </row>
    <row r="208" spans="1:31" ht="18" customHeight="1">
      <c r="A208" s="96"/>
      <c r="B208" s="96"/>
      <c r="C208" s="96"/>
      <c r="D208" s="96"/>
      <c r="E208" s="2225"/>
      <c r="F208" s="2225"/>
      <c r="G208" s="574"/>
      <c r="H208" s="574"/>
      <c r="I208" s="96"/>
      <c r="J208" s="96"/>
      <c r="K208" s="96"/>
      <c r="L208" s="89"/>
      <c r="M208" s="96"/>
      <c r="N208" s="96"/>
      <c r="O208" s="96"/>
      <c r="P208" s="96"/>
      <c r="Q208" s="96"/>
      <c r="R208" s="89"/>
      <c r="S208" s="89"/>
      <c r="T208" s="89"/>
      <c r="U208" s="89"/>
      <c r="V208" s="89"/>
      <c r="W208" s="574"/>
      <c r="X208" s="574"/>
      <c r="Y208" s="574"/>
      <c r="Z208" s="2226"/>
      <c r="AA208" s="2226"/>
      <c r="AB208" s="2226"/>
      <c r="AC208" s="702"/>
      <c r="AD208" s="96"/>
      <c r="AE208" s="89"/>
    </row>
    <row r="209" spans="1:31" ht="18" customHeight="1">
      <c r="A209" s="573"/>
      <c r="B209" s="96"/>
      <c r="C209" s="96"/>
      <c r="D209" s="96"/>
      <c r="E209" s="96"/>
      <c r="F209" s="96"/>
      <c r="G209" s="96"/>
      <c r="H209" s="96"/>
      <c r="I209" s="96"/>
      <c r="J209" s="96"/>
      <c r="K209" s="96"/>
      <c r="L209" s="96"/>
      <c r="M209" s="96"/>
      <c r="N209" s="96"/>
      <c r="O209" s="96"/>
      <c r="P209" s="96"/>
      <c r="Q209" s="96"/>
      <c r="R209" s="96"/>
      <c r="S209" s="96"/>
      <c r="T209" s="96"/>
      <c r="U209" s="96"/>
      <c r="V209" s="96"/>
      <c r="W209" s="96"/>
      <c r="X209" s="96"/>
      <c r="Y209" s="96"/>
      <c r="Z209" s="96"/>
      <c r="AA209" s="96"/>
      <c r="AB209" s="96"/>
      <c r="AC209" s="96"/>
      <c r="AD209" s="96"/>
      <c r="AE209" s="89"/>
    </row>
    <row r="210" spans="1:31" ht="18" customHeight="1">
      <c r="A210" s="573"/>
      <c r="B210" s="96"/>
      <c r="C210" s="96"/>
      <c r="D210" s="96"/>
      <c r="E210" s="96"/>
      <c r="F210" s="2224"/>
      <c r="G210" s="2224"/>
      <c r="H210" s="2224"/>
      <c r="I210" s="2224"/>
      <c r="J210" s="2224"/>
      <c r="K210" s="2224"/>
      <c r="L210" s="2224"/>
      <c r="M210" s="2224"/>
      <c r="N210" s="2224"/>
      <c r="O210" s="2224"/>
      <c r="P210" s="2224"/>
      <c r="Q210" s="2224"/>
      <c r="R210" s="2224"/>
      <c r="S210" s="2224"/>
      <c r="T210" s="2224"/>
      <c r="U210" s="2224"/>
      <c r="V210" s="2224"/>
      <c r="W210" s="2224"/>
      <c r="X210" s="2224"/>
      <c r="Y210" s="2224"/>
      <c r="Z210" s="2224"/>
      <c r="AA210" s="2224"/>
      <c r="AB210" s="2224"/>
      <c r="AC210" s="2224"/>
      <c r="AD210" s="2224"/>
      <c r="AE210" s="89"/>
    </row>
    <row r="211" spans="1:31" ht="18" customHeight="1">
      <c r="A211" s="96"/>
      <c r="B211" s="96"/>
      <c r="C211" s="96"/>
      <c r="D211" s="96"/>
      <c r="E211" s="96"/>
      <c r="F211" s="2224"/>
      <c r="G211" s="2224"/>
      <c r="H211" s="2224"/>
      <c r="I211" s="2224"/>
      <c r="J211" s="2224"/>
      <c r="K211" s="2224"/>
      <c r="L211" s="2224"/>
      <c r="M211" s="2224"/>
      <c r="N211" s="2224"/>
      <c r="O211" s="2224"/>
      <c r="P211" s="2224"/>
      <c r="Q211" s="2224"/>
      <c r="R211" s="2224"/>
      <c r="S211" s="2224"/>
      <c r="T211" s="2224"/>
      <c r="U211" s="2224"/>
      <c r="V211" s="2224"/>
      <c r="W211" s="2224"/>
      <c r="X211" s="2224"/>
      <c r="Y211" s="2224"/>
      <c r="Z211" s="2224"/>
      <c r="AA211" s="2224"/>
      <c r="AB211" s="2224"/>
      <c r="AC211" s="2224"/>
      <c r="AD211" s="2224"/>
      <c r="AE211" s="89"/>
    </row>
    <row r="212" spans="1:31" ht="18" customHeight="1">
      <c r="A212" s="573"/>
      <c r="B212" s="96"/>
      <c r="C212" s="96"/>
      <c r="D212" s="96"/>
      <c r="E212" s="96"/>
      <c r="F212" s="96"/>
      <c r="G212" s="96"/>
      <c r="H212" s="96"/>
      <c r="I212" s="96"/>
      <c r="J212" s="96"/>
      <c r="K212" s="96"/>
      <c r="L212" s="96"/>
      <c r="M212" s="96"/>
      <c r="N212" s="96"/>
      <c r="O212" s="96"/>
      <c r="P212" s="96"/>
      <c r="Q212" s="96"/>
      <c r="R212" s="96"/>
      <c r="S212" s="96"/>
      <c r="T212" s="96"/>
      <c r="U212" s="96"/>
      <c r="V212" s="96"/>
      <c r="W212" s="96"/>
      <c r="X212" s="96"/>
      <c r="Y212" s="96"/>
      <c r="Z212" s="96"/>
      <c r="AA212" s="96"/>
      <c r="AB212" s="96"/>
      <c r="AC212" s="96"/>
      <c r="AD212" s="96"/>
      <c r="AE212" s="89"/>
    </row>
    <row r="213" spans="1:31" ht="18" customHeight="1">
      <c r="A213" s="96"/>
      <c r="B213" s="96"/>
      <c r="C213" s="96"/>
      <c r="D213" s="96"/>
      <c r="E213" s="96"/>
      <c r="F213" s="2224"/>
      <c r="G213" s="2224"/>
      <c r="H213" s="2224"/>
      <c r="I213" s="2224"/>
      <c r="J213" s="2224"/>
      <c r="K213" s="2224"/>
      <c r="L213" s="2224"/>
      <c r="M213" s="2224"/>
      <c r="N213" s="2224"/>
      <c r="O213" s="2224"/>
      <c r="P213" s="2224"/>
      <c r="Q213" s="2224"/>
      <c r="R213" s="2224"/>
      <c r="S213" s="2224"/>
      <c r="T213" s="2224"/>
      <c r="U213" s="2224"/>
      <c r="V213" s="2224"/>
      <c r="W213" s="2224"/>
      <c r="X213" s="2224"/>
      <c r="Y213" s="2224"/>
      <c r="Z213" s="2224"/>
      <c r="AA213" s="2224"/>
      <c r="AB213" s="2224"/>
      <c r="AC213" s="2224"/>
      <c r="AD213" s="2224"/>
      <c r="AE213" s="89"/>
    </row>
    <row r="214" spans="1:31" ht="18" customHeight="1">
      <c r="A214" s="96"/>
      <c r="B214" s="96"/>
      <c r="C214" s="285"/>
      <c r="D214" s="285"/>
      <c r="E214" s="96"/>
      <c r="F214" s="2224"/>
      <c r="G214" s="2224"/>
      <c r="H214" s="2224"/>
      <c r="I214" s="2224"/>
      <c r="J214" s="2224"/>
      <c r="K214" s="2224"/>
      <c r="L214" s="2224"/>
      <c r="M214" s="2224"/>
      <c r="N214" s="2224"/>
      <c r="O214" s="2224"/>
      <c r="P214" s="2224"/>
      <c r="Q214" s="2224"/>
      <c r="R214" s="2224"/>
      <c r="S214" s="2224"/>
      <c r="T214" s="2224"/>
      <c r="U214" s="2224"/>
      <c r="V214" s="2224"/>
      <c r="W214" s="2224"/>
      <c r="X214" s="2224"/>
      <c r="Y214" s="2224"/>
      <c r="Z214" s="2224"/>
      <c r="AA214" s="2224"/>
      <c r="AB214" s="2224"/>
      <c r="AC214" s="2224"/>
      <c r="AD214" s="2224"/>
      <c r="AE214" s="89"/>
    </row>
    <row r="215" spans="1:31" ht="18" customHeight="1">
      <c r="A215" s="96"/>
      <c r="B215" s="96"/>
      <c r="C215" s="285"/>
      <c r="D215" s="285"/>
      <c r="E215" s="96"/>
      <c r="F215" s="96"/>
      <c r="G215" s="96"/>
      <c r="H215" s="96"/>
      <c r="I215" s="96"/>
      <c r="J215" s="96"/>
      <c r="K215" s="96"/>
      <c r="L215" s="96"/>
      <c r="M215" s="96"/>
      <c r="N215" s="96"/>
      <c r="O215" s="96"/>
      <c r="P215" s="96"/>
      <c r="Q215" s="96"/>
      <c r="R215" s="96"/>
      <c r="S215" s="96"/>
      <c r="T215" s="96"/>
      <c r="U215" s="96"/>
      <c r="V215" s="96"/>
      <c r="W215" s="96"/>
      <c r="X215" s="96"/>
      <c r="Y215" s="96"/>
      <c r="Z215" s="96"/>
      <c r="AA215" s="96"/>
      <c r="AB215" s="96"/>
      <c r="AC215" s="96"/>
      <c r="AD215" s="96"/>
      <c r="AE215" s="89"/>
    </row>
    <row r="216" spans="1:31" ht="18" customHeight="1">
      <c r="A216" s="285"/>
      <c r="B216" s="285"/>
      <c r="C216" s="285"/>
      <c r="D216" s="285"/>
      <c r="E216" s="285"/>
      <c r="F216" s="285"/>
      <c r="G216" s="285"/>
      <c r="H216" s="285"/>
      <c r="I216" s="285"/>
      <c r="J216" s="285"/>
      <c r="K216" s="285"/>
      <c r="L216" s="285"/>
      <c r="M216" s="285"/>
      <c r="N216" s="285"/>
      <c r="O216" s="285"/>
      <c r="P216" s="285"/>
      <c r="Q216" s="285"/>
      <c r="R216" s="285"/>
      <c r="S216" s="285"/>
      <c r="T216" s="285"/>
      <c r="U216" s="285"/>
      <c r="V216" s="285"/>
      <c r="W216" s="285"/>
      <c r="X216" s="285"/>
      <c r="Y216" s="285"/>
      <c r="Z216" s="285"/>
      <c r="AA216" s="285"/>
      <c r="AB216" s="285"/>
      <c r="AC216" s="285"/>
      <c r="AD216" s="285"/>
    </row>
    <row r="217" spans="1:31" ht="18" customHeight="1">
      <c r="A217" s="285"/>
      <c r="B217" s="285"/>
      <c r="C217" s="574"/>
      <c r="D217" s="574"/>
      <c r="E217" s="285"/>
      <c r="F217" s="285"/>
      <c r="G217" s="285"/>
      <c r="H217" s="285"/>
      <c r="I217" s="285"/>
      <c r="J217" s="285"/>
      <c r="K217" s="285"/>
      <c r="L217" s="285"/>
      <c r="M217" s="285"/>
      <c r="N217" s="285"/>
      <c r="O217" s="285"/>
      <c r="P217" s="285"/>
      <c r="Q217" s="285"/>
      <c r="R217" s="285"/>
      <c r="S217" s="285"/>
      <c r="T217" s="285"/>
      <c r="U217" s="285"/>
      <c r="V217" s="285"/>
      <c r="W217" s="285"/>
      <c r="X217" s="285"/>
      <c r="Y217" s="285"/>
      <c r="Z217" s="285"/>
      <c r="AA217" s="285"/>
      <c r="AB217" s="285"/>
      <c r="AC217" s="285"/>
      <c r="AD217" s="285"/>
    </row>
    <row r="218" spans="1:31" ht="18" customHeight="1">
      <c r="A218" s="285"/>
      <c r="B218" s="285"/>
      <c r="C218" s="96"/>
      <c r="D218" s="96"/>
      <c r="E218" s="285"/>
      <c r="F218" s="285"/>
      <c r="G218" s="285"/>
      <c r="H218" s="285"/>
      <c r="I218" s="285"/>
      <c r="J218" s="285"/>
      <c r="K218" s="285"/>
      <c r="L218" s="285"/>
      <c r="M218" s="285"/>
      <c r="N218" s="285"/>
      <c r="O218" s="285"/>
      <c r="P218" s="285"/>
      <c r="Q218" s="285"/>
      <c r="R218" s="285"/>
      <c r="S218" s="285"/>
      <c r="T218" s="285"/>
      <c r="U218" s="285"/>
      <c r="V218" s="285"/>
      <c r="W218" s="285"/>
      <c r="X218" s="285"/>
      <c r="Y218" s="285"/>
      <c r="Z218" s="285"/>
      <c r="AA218" s="285"/>
      <c r="AB218" s="285"/>
      <c r="AC218" s="285"/>
      <c r="AD218" s="285"/>
    </row>
    <row r="219" spans="1:31" ht="18" customHeight="1">
      <c r="A219" s="574"/>
      <c r="B219" s="574"/>
      <c r="C219" s="96"/>
      <c r="D219" s="96"/>
      <c r="E219" s="574"/>
      <c r="F219" s="574"/>
      <c r="G219" s="574"/>
      <c r="H219" s="574"/>
      <c r="I219" s="574"/>
      <c r="J219" s="574"/>
      <c r="K219" s="574"/>
      <c r="L219" s="574"/>
      <c r="M219" s="574"/>
      <c r="N219" s="574"/>
      <c r="O219" s="574"/>
      <c r="P219" s="574"/>
      <c r="Q219" s="574"/>
      <c r="R219" s="574"/>
      <c r="S219" s="574"/>
      <c r="T219" s="574"/>
      <c r="U219" s="574"/>
      <c r="V219" s="574"/>
      <c r="W219" s="574"/>
      <c r="X219" s="574"/>
      <c r="Y219" s="574"/>
      <c r="Z219" s="574"/>
      <c r="AA219" s="574"/>
      <c r="AB219" s="574"/>
      <c r="AC219" s="574"/>
      <c r="AD219" s="574"/>
      <c r="AE219" s="89"/>
    </row>
    <row r="220" spans="1:31" ht="18" customHeight="1">
      <c r="A220" s="96"/>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89"/>
    </row>
    <row r="221" spans="1:31" ht="18" customHeight="1">
      <c r="A221" s="573"/>
      <c r="B221" s="96"/>
      <c r="C221" s="96"/>
      <c r="D221" s="96"/>
      <c r="E221" s="96"/>
      <c r="F221" s="96"/>
      <c r="G221" s="89"/>
      <c r="H221" s="96"/>
      <c r="I221" s="96"/>
      <c r="J221" s="96"/>
      <c r="K221" s="96"/>
      <c r="L221" s="96"/>
      <c r="M221" s="96"/>
      <c r="N221" s="96"/>
      <c r="O221" s="96"/>
      <c r="P221" s="96"/>
      <c r="Q221" s="96"/>
      <c r="R221" s="96"/>
      <c r="S221" s="96"/>
      <c r="T221" s="96"/>
      <c r="U221" s="96"/>
      <c r="V221" s="96"/>
      <c r="W221" s="96"/>
      <c r="X221" s="96"/>
      <c r="Y221" s="96"/>
      <c r="Z221" s="96"/>
      <c r="AA221" s="96"/>
      <c r="AB221" s="96"/>
      <c r="AC221" s="96"/>
      <c r="AD221" s="96"/>
      <c r="AE221" s="89"/>
    </row>
    <row r="222" spans="1:31" ht="18" customHeight="1">
      <c r="A222" s="573"/>
      <c r="B222" s="96"/>
      <c r="C222" s="96"/>
      <c r="D222" s="96"/>
      <c r="E222" s="96"/>
      <c r="F222" s="96"/>
      <c r="G222" s="89"/>
      <c r="H222" s="89"/>
      <c r="I222" s="96"/>
      <c r="J222" s="96"/>
      <c r="K222" s="96"/>
      <c r="L222" s="89"/>
      <c r="M222" s="96"/>
      <c r="N222" s="96"/>
      <c r="O222" s="96"/>
      <c r="P222" s="96"/>
      <c r="Q222" s="96"/>
      <c r="R222" s="96"/>
      <c r="S222" s="96"/>
      <c r="T222" s="96"/>
      <c r="U222" s="96"/>
      <c r="V222" s="96"/>
      <c r="W222" s="96"/>
      <c r="X222" s="96"/>
      <c r="Y222" s="96"/>
      <c r="Z222" s="96"/>
      <c r="AA222" s="96"/>
      <c r="AB222" s="96"/>
      <c r="AC222" s="96"/>
      <c r="AD222" s="96"/>
      <c r="AE222" s="89"/>
    </row>
    <row r="223" spans="1:31" ht="18" customHeight="1">
      <c r="A223" s="573"/>
      <c r="B223" s="96"/>
      <c r="C223" s="96"/>
      <c r="D223" s="96"/>
      <c r="E223" s="96"/>
      <c r="F223" s="96"/>
      <c r="G223" s="96"/>
      <c r="H223" s="96"/>
      <c r="I223" s="96"/>
      <c r="J223" s="2223"/>
      <c r="K223" s="2223"/>
      <c r="L223" s="2223"/>
      <c r="M223" s="2223"/>
      <c r="N223" s="577"/>
      <c r="O223" s="96"/>
      <c r="P223" s="96"/>
      <c r="Q223" s="96"/>
      <c r="R223" s="96"/>
      <c r="S223" s="96"/>
      <c r="T223" s="96"/>
      <c r="U223" s="96"/>
      <c r="V223" s="96"/>
      <c r="W223" s="96"/>
      <c r="X223" s="96"/>
      <c r="Y223" s="96"/>
      <c r="Z223" s="96"/>
      <c r="AA223" s="96"/>
      <c r="AB223" s="96"/>
      <c r="AC223" s="96"/>
      <c r="AD223" s="96"/>
      <c r="AE223" s="89"/>
    </row>
    <row r="224" spans="1:31" ht="18" customHeight="1">
      <c r="A224" s="573"/>
      <c r="B224" s="96"/>
      <c r="C224" s="96"/>
      <c r="D224" s="96"/>
      <c r="E224" s="96"/>
      <c r="F224" s="96"/>
      <c r="G224" s="96"/>
      <c r="H224" s="96"/>
      <c r="I224" s="96"/>
      <c r="J224" s="2223"/>
      <c r="K224" s="2223"/>
      <c r="L224" s="2223"/>
      <c r="M224" s="2223"/>
      <c r="N224" s="577"/>
      <c r="O224" s="96"/>
      <c r="P224" s="96"/>
      <c r="Q224" s="96"/>
      <c r="R224" s="96"/>
      <c r="S224" s="96"/>
      <c r="T224" s="96"/>
      <c r="U224" s="96"/>
      <c r="V224" s="96"/>
      <c r="W224" s="96"/>
      <c r="X224" s="96"/>
      <c r="Y224" s="96"/>
      <c r="Z224" s="96"/>
      <c r="AA224" s="96"/>
      <c r="AB224" s="96"/>
      <c r="AC224" s="96"/>
      <c r="AD224" s="96"/>
      <c r="AE224" s="89"/>
    </row>
    <row r="225" spans="1:31" ht="18" customHeight="1">
      <c r="A225" s="573"/>
      <c r="B225" s="96"/>
      <c r="C225" s="96"/>
      <c r="D225" s="96"/>
      <c r="E225" s="96"/>
      <c r="F225" s="96"/>
      <c r="G225" s="96"/>
      <c r="H225" s="96"/>
      <c r="I225" s="96"/>
      <c r="J225" s="2223"/>
      <c r="K225" s="2223"/>
      <c r="L225" s="2223"/>
      <c r="M225" s="2223"/>
      <c r="N225" s="577"/>
      <c r="O225" s="96"/>
      <c r="P225" s="96"/>
      <c r="Q225" s="96"/>
      <c r="R225" s="96"/>
      <c r="S225" s="96"/>
      <c r="T225" s="96"/>
      <c r="U225" s="96"/>
      <c r="V225" s="96"/>
      <c r="W225" s="96"/>
      <c r="X225" s="96"/>
      <c r="Y225" s="96"/>
      <c r="Z225" s="96"/>
      <c r="AA225" s="96"/>
      <c r="AB225" s="96"/>
      <c r="AC225" s="96"/>
      <c r="AD225" s="96"/>
      <c r="AE225" s="89"/>
    </row>
    <row r="226" spans="1:31" ht="18" customHeight="1">
      <c r="A226" s="573"/>
      <c r="B226" s="96"/>
      <c r="C226" s="96"/>
      <c r="D226" s="574"/>
      <c r="E226" s="96"/>
      <c r="F226" s="96"/>
      <c r="G226" s="96"/>
      <c r="H226" s="96"/>
      <c r="I226" s="96"/>
      <c r="J226" s="2223"/>
      <c r="K226" s="2223"/>
      <c r="L226" s="2223"/>
      <c r="M226" s="2223"/>
      <c r="N226" s="577"/>
      <c r="O226" s="96"/>
      <c r="P226" s="96"/>
      <c r="Q226" s="96"/>
      <c r="R226" s="96"/>
      <c r="S226" s="96"/>
      <c r="T226" s="96"/>
      <c r="U226" s="96"/>
      <c r="V226" s="96"/>
      <c r="W226" s="96"/>
      <c r="X226" s="96"/>
      <c r="Y226" s="96"/>
      <c r="Z226" s="96"/>
      <c r="AA226" s="96"/>
      <c r="AB226" s="96"/>
      <c r="AC226" s="96"/>
      <c r="AD226" s="96"/>
      <c r="AE226" s="89"/>
    </row>
    <row r="227" spans="1:31" ht="18" customHeight="1">
      <c r="A227" s="573"/>
      <c r="B227" s="96"/>
      <c r="C227" s="96"/>
      <c r="D227" s="574"/>
      <c r="E227" s="96"/>
      <c r="F227" s="96"/>
      <c r="G227" s="96"/>
      <c r="H227" s="96"/>
      <c r="I227" s="96"/>
      <c r="J227" s="96"/>
      <c r="K227" s="96"/>
      <c r="L227" s="96"/>
      <c r="M227" s="96"/>
      <c r="N227" s="96"/>
      <c r="O227" s="96"/>
      <c r="P227" s="96"/>
      <c r="Q227" s="96"/>
      <c r="R227" s="96"/>
      <c r="S227" s="96"/>
      <c r="T227" s="96"/>
      <c r="U227" s="96"/>
      <c r="V227" s="96"/>
      <c r="W227" s="96"/>
      <c r="X227" s="96"/>
      <c r="Y227" s="96"/>
      <c r="Z227" s="96"/>
      <c r="AA227" s="96"/>
      <c r="AB227" s="96"/>
      <c r="AC227" s="96"/>
      <c r="AD227" s="96"/>
      <c r="AE227" s="89"/>
    </row>
    <row r="228" spans="1:31" ht="18" customHeight="1">
      <c r="A228" s="96"/>
      <c r="B228" s="96"/>
      <c r="C228" s="96"/>
      <c r="D228" s="574"/>
      <c r="E228" s="574"/>
      <c r="F228" s="574"/>
      <c r="G228" s="574"/>
      <c r="H228" s="574"/>
      <c r="I228" s="2227"/>
      <c r="J228" s="2227"/>
      <c r="K228" s="2227"/>
      <c r="L228" s="2227"/>
      <c r="M228" s="2227"/>
      <c r="N228" s="2227"/>
      <c r="O228" s="2227"/>
      <c r="P228" s="2227"/>
      <c r="Q228" s="2227"/>
      <c r="R228" s="2227"/>
      <c r="S228" s="2227"/>
      <c r="T228" s="2227"/>
      <c r="U228" s="2227"/>
      <c r="V228" s="574"/>
      <c r="W228" s="574"/>
      <c r="X228" s="574"/>
      <c r="Y228" s="574"/>
      <c r="Z228" s="2227"/>
      <c r="AA228" s="2227"/>
      <c r="AB228" s="2227"/>
      <c r="AC228" s="574"/>
      <c r="AD228" s="96"/>
      <c r="AE228" s="89"/>
    </row>
    <row r="229" spans="1:31" ht="18" customHeight="1">
      <c r="A229" s="96"/>
      <c r="B229" s="96"/>
      <c r="C229" s="96"/>
      <c r="D229" s="574"/>
      <c r="E229" s="2225"/>
      <c r="F229" s="2225"/>
      <c r="G229" s="574"/>
      <c r="H229" s="574"/>
      <c r="I229" s="96"/>
      <c r="J229" s="96"/>
      <c r="K229" s="96"/>
      <c r="L229" s="89"/>
      <c r="M229" s="96"/>
      <c r="N229" s="96"/>
      <c r="O229" s="96"/>
      <c r="P229" s="96"/>
      <c r="Q229" s="96"/>
      <c r="R229" s="89"/>
      <c r="S229" s="89"/>
      <c r="T229" s="89"/>
      <c r="U229" s="89"/>
      <c r="V229" s="89"/>
      <c r="W229" s="574"/>
      <c r="X229" s="574"/>
      <c r="Y229" s="574"/>
      <c r="Z229" s="2226"/>
      <c r="AA229" s="2226"/>
      <c r="AB229" s="2226"/>
      <c r="AC229" s="702"/>
      <c r="AD229" s="96"/>
      <c r="AE229" s="89"/>
    </row>
    <row r="230" spans="1:31" ht="18" customHeight="1">
      <c r="A230" s="96"/>
      <c r="B230" s="96"/>
      <c r="C230" s="96"/>
      <c r="D230" s="574"/>
      <c r="E230" s="2225"/>
      <c r="F230" s="2225"/>
      <c r="G230" s="574"/>
      <c r="H230" s="574"/>
      <c r="I230" s="96"/>
      <c r="J230" s="96"/>
      <c r="K230" s="96"/>
      <c r="L230" s="89"/>
      <c r="M230" s="96"/>
      <c r="N230" s="96"/>
      <c r="O230" s="96"/>
      <c r="P230" s="96"/>
      <c r="Q230" s="96"/>
      <c r="R230" s="89"/>
      <c r="S230" s="89"/>
      <c r="T230" s="89"/>
      <c r="U230" s="89"/>
      <c r="V230" s="89"/>
      <c r="W230" s="574"/>
      <c r="X230" s="574"/>
      <c r="Y230" s="574"/>
      <c r="Z230" s="2226"/>
      <c r="AA230" s="2226"/>
      <c r="AB230" s="2226"/>
      <c r="AC230" s="702"/>
      <c r="AD230" s="96"/>
      <c r="AE230" s="89"/>
    </row>
    <row r="231" spans="1:31" ht="18" customHeight="1">
      <c r="A231" s="96"/>
      <c r="B231" s="96"/>
      <c r="C231" s="96"/>
      <c r="D231" s="574"/>
      <c r="E231" s="2225"/>
      <c r="F231" s="2225"/>
      <c r="G231" s="574"/>
      <c r="H231" s="574"/>
      <c r="I231" s="96"/>
      <c r="J231" s="96"/>
      <c r="K231" s="96"/>
      <c r="L231" s="89"/>
      <c r="M231" s="96"/>
      <c r="N231" s="96"/>
      <c r="O231" s="96"/>
      <c r="P231" s="96"/>
      <c r="Q231" s="96"/>
      <c r="R231" s="89"/>
      <c r="S231" s="89"/>
      <c r="T231" s="89"/>
      <c r="U231" s="89"/>
      <c r="V231" s="89"/>
      <c r="W231" s="574"/>
      <c r="X231" s="574"/>
      <c r="Y231" s="574"/>
      <c r="Z231" s="2226"/>
      <c r="AA231" s="2226"/>
      <c r="AB231" s="2226"/>
      <c r="AC231" s="702"/>
      <c r="AD231" s="96"/>
      <c r="AE231" s="89"/>
    </row>
    <row r="232" spans="1:31" ht="18" customHeight="1">
      <c r="A232" s="96"/>
      <c r="B232" s="96"/>
      <c r="C232" s="96"/>
      <c r="D232" s="574"/>
      <c r="E232" s="2225"/>
      <c r="F232" s="2225"/>
      <c r="G232" s="574"/>
      <c r="H232" s="574"/>
      <c r="I232" s="96"/>
      <c r="J232" s="96"/>
      <c r="K232" s="96"/>
      <c r="L232" s="89"/>
      <c r="M232" s="96"/>
      <c r="N232" s="96"/>
      <c r="O232" s="96"/>
      <c r="P232" s="96"/>
      <c r="Q232" s="96"/>
      <c r="R232" s="89"/>
      <c r="S232" s="89"/>
      <c r="T232" s="89"/>
      <c r="U232" s="89"/>
      <c r="V232" s="89"/>
      <c r="W232" s="574"/>
      <c r="X232" s="574"/>
      <c r="Y232" s="574"/>
      <c r="Z232" s="2226"/>
      <c r="AA232" s="2226"/>
      <c r="AB232" s="2226"/>
      <c r="AC232" s="702"/>
      <c r="AD232" s="96"/>
      <c r="AE232" s="89"/>
    </row>
    <row r="233" spans="1:31" ht="18" customHeight="1">
      <c r="A233" s="96"/>
      <c r="B233" s="96"/>
      <c r="C233" s="96"/>
      <c r="D233" s="96"/>
      <c r="E233" s="2225"/>
      <c r="F233" s="2225"/>
      <c r="G233" s="574"/>
      <c r="H233" s="574"/>
      <c r="I233" s="96"/>
      <c r="J233" s="96"/>
      <c r="K233" s="96"/>
      <c r="L233" s="89"/>
      <c r="M233" s="96"/>
      <c r="N233" s="96"/>
      <c r="O233" s="96"/>
      <c r="P233" s="96"/>
      <c r="Q233" s="96"/>
      <c r="R233" s="89"/>
      <c r="S233" s="89"/>
      <c r="T233" s="89"/>
      <c r="U233" s="89"/>
      <c r="V233" s="89"/>
      <c r="W233" s="574"/>
      <c r="X233" s="574"/>
      <c r="Y233" s="574"/>
      <c r="Z233" s="2226"/>
      <c r="AA233" s="2226"/>
      <c r="AB233" s="2226"/>
      <c r="AC233" s="702"/>
      <c r="AD233" s="96"/>
      <c r="AE233" s="89"/>
    </row>
    <row r="234" spans="1:31" ht="18" customHeight="1">
      <c r="A234" s="96"/>
      <c r="B234" s="96"/>
      <c r="C234" s="96"/>
      <c r="D234" s="96"/>
      <c r="E234" s="2225"/>
      <c r="F234" s="2225"/>
      <c r="G234" s="574"/>
      <c r="H234" s="574"/>
      <c r="I234" s="96"/>
      <c r="J234" s="96"/>
      <c r="K234" s="96"/>
      <c r="L234" s="89"/>
      <c r="M234" s="96"/>
      <c r="N234" s="96"/>
      <c r="O234" s="96"/>
      <c r="P234" s="96"/>
      <c r="Q234" s="96"/>
      <c r="R234" s="89"/>
      <c r="S234" s="89"/>
      <c r="T234" s="89"/>
      <c r="U234" s="89"/>
      <c r="V234" s="89"/>
      <c r="W234" s="574"/>
      <c r="X234" s="574"/>
      <c r="Y234" s="574"/>
      <c r="Z234" s="2226"/>
      <c r="AA234" s="2226"/>
      <c r="AB234" s="2226"/>
      <c r="AC234" s="702"/>
      <c r="AD234" s="96"/>
      <c r="AE234" s="89"/>
    </row>
    <row r="235" spans="1:31" ht="18" customHeight="1">
      <c r="A235" s="573"/>
      <c r="B235" s="96"/>
      <c r="C235" s="96"/>
      <c r="D235" s="96"/>
      <c r="E235" s="96"/>
      <c r="F235" s="96"/>
      <c r="G235" s="96"/>
      <c r="H235" s="96"/>
      <c r="I235" s="96"/>
      <c r="J235" s="96"/>
      <c r="K235" s="96"/>
      <c r="L235" s="96"/>
      <c r="M235" s="96"/>
      <c r="N235" s="96"/>
      <c r="O235" s="96"/>
      <c r="P235" s="96"/>
      <c r="Q235" s="96"/>
      <c r="R235" s="96"/>
      <c r="S235" s="96"/>
      <c r="T235" s="96"/>
      <c r="U235" s="96"/>
      <c r="V235" s="96"/>
      <c r="W235" s="96"/>
      <c r="X235" s="96"/>
      <c r="Y235" s="96"/>
      <c r="Z235" s="96"/>
      <c r="AA235" s="96"/>
      <c r="AB235" s="96"/>
      <c r="AC235" s="96"/>
      <c r="AD235" s="96"/>
      <c r="AE235" s="89"/>
    </row>
    <row r="236" spans="1:31" ht="18" customHeight="1">
      <c r="A236" s="573"/>
      <c r="B236" s="96"/>
      <c r="C236" s="96"/>
      <c r="D236" s="96"/>
      <c r="E236" s="96"/>
      <c r="F236" s="2224"/>
      <c r="G236" s="2224"/>
      <c r="H236" s="2224"/>
      <c r="I236" s="2224"/>
      <c r="J236" s="2224"/>
      <c r="K236" s="2224"/>
      <c r="L236" s="2224"/>
      <c r="M236" s="2224"/>
      <c r="N236" s="2224"/>
      <c r="O236" s="2224"/>
      <c r="P236" s="2224"/>
      <c r="Q236" s="2224"/>
      <c r="R236" s="2224"/>
      <c r="S236" s="2224"/>
      <c r="T236" s="2224"/>
      <c r="U236" s="2224"/>
      <c r="V236" s="2224"/>
      <c r="W236" s="2224"/>
      <c r="X236" s="2224"/>
      <c r="Y236" s="2224"/>
      <c r="Z236" s="2224"/>
      <c r="AA236" s="2224"/>
      <c r="AB236" s="2224"/>
      <c r="AC236" s="2224"/>
      <c r="AD236" s="2224"/>
      <c r="AE236" s="89"/>
    </row>
    <row r="237" spans="1:31" ht="18" customHeight="1">
      <c r="A237" s="96"/>
      <c r="B237" s="96"/>
      <c r="C237" s="96"/>
      <c r="D237" s="96"/>
      <c r="E237" s="96"/>
      <c r="F237" s="2224"/>
      <c r="G237" s="2224"/>
      <c r="H237" s="2224"/>
      <c r="I237" s="2224"/>
      <c r="J237" s="2224"/>
      <c r="K237" s="2224"/>
      <c r="L237" s="2224"/>
      <c r="M237" s="2224"/>
      <c r="N237" s="2224"/>
      <c r="O237" s="2224"/>
      <c r="P237" s="2224"/>
      <c r="Q237" s="2224"/>
      <c r="R237" s="2224"/>
      <c r="S237" s="2224"/>
      <c r="T237" s="2224"/>
      <c r="U237" s="2224"/>
      <c r="V237" s="2224"/>
      <c r="W237" s="2224"/>
      <c r="X237" s="2224"/>
      <c r="Y237" s="2224"/>
      <c r="Z237" s="2224"/>
      <c r="AA237" s="2224"/>
      <c r="AB237" s="2224"/>
      <c r="AC237" s="2224"/>
      <c r="AD237" s="2224"/>
      <c r="AE237" s="89"/>
    </row>
    <row r="238" spans="1:31" ht="18" customHeight="1">
      <c r="A238" s="573"/>
      <c r="B238" s="96"/>
      <c r="C238" s="96"/>
      <c r="D238" s="96"/>
      <c r="E238" s="96"/>
      <c r="F238" s="96"/>
      <c r="G238" s="96"/>
      <c r="H238" s="96"/>
      <c r="I238" s="96"/>
      <c r="J238" s="96"/>
      <c r="K238" s="96"/>
      <c r="L238" s="96"/>
      <c r="M238" s="96"/>
      <c r="N238" s="96"/>
      <c r="O238" s="96"/>
      <c r="P238" s="96"/>
      <c r="Q238" s="96"/>
      <c r="R238" s="96"/>
      <c r="S238" s="96"/>
      <c r="T238" s="96"/>
      <c r="U238" s="96"/>
      <c r="V238" s="96"/>
      <c r="W238" s="96"/>
      <c r="X238" s="96"/>
      <c r="Y238" s="96"/>
      <c r="Z238" s="96"/>
      <c r="AA238" s="96"/>
      <c r="AB238" s="96"/>
      <c r="AC238" s="96"/>
      <c r="AD238" s="96"/>
      <c r="AE238" s="89"/>
    </row>
    <row r="239" spans="1:31" ht="18" customHeight="1">
      <c r="A239" s="96"/>
      <c r="B239" s="96"/>
      <c r="C239" s="96"/>
      <c r="D239" s="96"/>
      <c r="E239" s="96"/>
      <c r="F239" s="2224"/>
      <c r="G239" s="2224"/>
      <c r="H239" s="2224"/>
      <c r="I239" s="2224"/>
      <c r="J239" s="2224"/>
      <c r="K239" s="2224"/>
      <c r="L239" s="2224"/>
      <c r="M239" s="2224"/>
      <c r="N239" s="2224"/>
      <c r="O239" s="2224"/>
      <c r="P239" s="2224"/>
      <c r="Q239" s="2224"/>
      <c r="R239" s="2224"/>
      <c r="S239" s="2224"/>
      <c r="T239" s="2224"/>
      <c r="U239" s="2224"/>
      <c r="V239" s="2224"/>
      <c r="W239" s="2224"/>
      <c r="X239" s="2224"/>
      <c r="Y239" s="2224"/>
      <c r="Z239" s="2224"/>
      <c r="AA239" s="2224"/>
      <c r="AB239" s="2224"/>
      <c r="AC239" s="2224"/>
      <c r="AD239" s="2224"/>
      <c r="AE239" s="89"/>
    </row>
    <row r="240" spans="1:31" ht="18" customHeight="1">
      <c r="A240" s="96"/>
      <c r="B240" s="96"/>
      <c r="E240" s="96"/>
      <c r="F240" s="2224"/>
      <c r="G240" s="2224"/>
      <c r="H240" s="2224"/>
      <c r="I240" s="2224"/>
      <c r="J240" s="2224"/>
      <c r="K240" s="2224"/>
      <c r="L240" s="2224"/>
      <c r="M240" s="2224"/>
      <c r="N240" s="2224"/>
      <c r="O240" s="2224"/>
      <c r="P240" s="2224"/>
      <c r="Q240" s="2224"/>
      <c r="R240" s="2224"/>
      <c r="S240" s="2224"/>
      <c r="T240" s="2224"/>
      <c r="U240" s="2224"/>
      <c r="V240" s="2224"/>
      <c r="W240" s="2224"/>
      <c r="X240" s="2224"/>
      <c r="Y240" s="2224"/>
      <c r="Z240" s="2224"/>
      <c r="AA240" s="2224"/>
      <c r="AB240" s="2224"/>
      <c r="AC240" s="2224"/>
      <c r="AD240" s="2224"/>
      <c r="AE240" s="89"/>
    </row>
    <row r="241" spans="1:31" ht="18" customHeight="1">
      <c r="A241" s="96"/>
      <c r="B241" s="96"/>
      <c r="E241" s="96"/>
      <c r="F241" s="96"/>
      <c r="G241" s="96"/>
      <c r="H241" s="96"/>
      <c r="I241" s="96"/>
      <c r="J241" s="96"/>
      <c r="K241" s="96"/>
      <c r="L241" s="96"/>
      <c r="M241" s="96"/>
      <c r="N241" s="96"/>
      <c r="O241" s="96"/>
      <c r="P241" s="96"/>
      <c r="Q241" s="96"/>
      <c r="R241" s="96"/>
      <c r="S241" s="96"/>
      <c r="T241" s="96"/>
      <c r="U241" s="96"/>
      <c r="V241" s="96"/>
      <c r="W241" s="96"/>
      <c r="X241" s="96"/>
      <c r="Y241" s="96"/>
      <c r="Z241" s="96"/>
      <c r="AA241" s="96"/>
      <c r="AB241" s="96"/>
      <c r="AC241" s="96"/>
      <c r="AD241" s="96"/>
      <c r="AE241" s="89"/>
    </row>
  </sheetData>
  <sheetProtection selectLockedCells="1"/>
  <mergeCells count="140">
    <mergeCell ref="F83:H83"/>
    <mergeCell ref="S83:AB83"/>
    <mergeCell ref="K101:M101"/>
    <mergeCell ref="K102:M102"/>
    <mergeCell ref="K103:M103"/>
    <mergeCell ref="I86:AD87"/>
    <mergeCell ref="S81:AB81"/>
    <mergeCell ref="I84:AD85"/>
    <mergeCell ref="K100:M100"/>
    <mergeCell ref="F90:I90"/>
    <mergeCell ref="G91:H91"/>
    <mergeCell ref="J91:AD91"/>
    <mergeCell ref="F82:H82"/>
    <mergeCell ref="S82:AB82"/>
    <mergeCell ref="G92:H92"/>
    <mergeCell ref="J92:AD92"/>
    <mergeCell ref="J126:M126"/>
    <mergeCell ref="P126:S126"/>
    <mergeCell ref="W126:AA126"/>
    <mergeCell ref="K105:N105"/>
    <mergeCell ref="K106:N106"/>
    <mergeCell ref="J117:M117"/>
    <mergeCell ref="P117:S117"/>
    <mergeCell ref="W117:AA117"/>
    <mergeCell ref="G93:H93"/>
    <mergeCell ref="J93:AD93"/>
    <mergeCell ref="E120:F120"/>
    <mergeCell ref="J120:M120"/>
    <mergeCell ref="P120:S120"/>
    <mergeCell ref="W120:AA120"/>
    <mergeCell ref="E121:F121"/>
    <mergeCell ref="J121:M121"/>
    <mergeCell ref="P121:S121"/>
    <mergeCell ref="W121:AA121"/>
    <mergeCell ref="E118:F118"/>
    <mergeCell ref="J118:M118"/>
    <mergeCell ref="P118:S118"/>
    <mergeCell ref="W118:AA118"/>
    <mergeCell ref="E119:F119"/>
    <mergeCell ref="J119:M119"/>
    <mergeCell ref="P119:S119"/>
    <mergeCell ref="W119:AA119"/>
    <mergeCell ref="Z151:AB151"/>
    <mergeCell ref="E152:F152"/>
    <mergeCell ref="Z152:AB152"/>
    <mergeCell ref="E153:F153"/>
    <mergeCell ref="Z153:AB153"/>
    <mergeCell ref="F156:AD157"/>
    <mergeCell ref="J130:N130"/>
    <mergeCell ref="L131:Q131"/>
    <mergeCell ref="I132:AD133"/>
    <mergeCell ref="F134:AD135"/>
    <mergeCell ref="J143:M143"/>
    <mergeCell ref="E149:F149"/>
    <mergeCell ref="Z149:AB149"/>
    <mergeCell ref="E154:F154"/>
    <mergeCell ref="Z154:AB154"/>
    <mergeCell ref="J144:M144"/>
    <mergeCell ref="J145:M145"/>
    <mergeCell ref="J146:M146"/>
    <mergeCell ref="I148:U148"/>
    <mergeCell ref="Z148:AB148"/>
    <mergeCell ref="E150:F150"/>
    <mergeCell ref="Z150:AB150"/>
    <mergeCell ref="E151:F151"/>
    <mergeCell ref="Z175:AB175"/>
    <mergeCell ref="E176:F176"/>
    <mergeCell ref="Z176:AB176"/>
    <mergeCell ref="E178:F178"/>
    <mergeCell ref="Z178:AB178"/>
    <mergeCell ref="Z179:AB179"/>
    <mergeCell ref="F159:AD160"/>
    <mergeCell ref="J169:M169"/>
    <mergeCell ref="J170:M170"/>
    <mergeCell ref="J171:M171"/>
    <mergeCell ref="E177:F177"/>
    <mergeCell ref="Z177:AB177"/>
    <mergeCell ref="J172:M172"/>
    <mergeCell ref="I174:U174"/>
    <mergeCell ref="Z174:AB174"/>
    <mergeCell ref="E175:F175"/>
    <mergeCell ref="E180:F180"/>
    <mergeCell ref="Z180:AB180"/>
    <mergeCell ref="J200:M200"/>
    <mergeCell ref="E179:F179"/>
    <mergeCell ref="F182:AD183"/>
    <mergeCell ref="F185:AD186"/>
    <mergeCell ref="J197:M197"/>
    <mergeCell ref="J198:M198"/>
    <mergeCell ref="J199:M199"/>
    <mergeCell ref="F239:AD240"/>
    <mergeCell ref="E233:F233"/>
    <mergeCell ref="Z233:AB233"/>
    <mergeCell ref="E234:F234"/>
    <mergeCell ref="Z234:AB234"/>
    <mergeCell ref="F236:AD237"/>
    <mergeCell ref="Z202:AB202"/>
    <mergeCell ref="E203:F203"/>
    <mergeCell ref="E204:F204"/>
    <mergeCell ref="Z204:AB204"/>
    <mergeCell ref="Z203:AB203"/>
    <mergeCell ref="I202:U202"/>
    <mergeCell ref="F210:AD211"/>
    <mergeCell ref="E208:F208"/>
    <mergeCell ref="Z208:AB208"/>
    <mergeCell ref="E206:F206"/>
    <mergeCell ref="E205:F205"/>
    <mergeCell ref="Z205:AB205"/>
    <mergeCell ref="Z206:AB206"/>
    <mergeCell ref="E207:F207"/>
    <mergeCell ref="Z207:AB207"/>
    <mergeCell ref="E232:F232"/>
    <mergeCell ref="Z232:AB232"/>
    <mergeCell ref="Z228:AB228"/>
    <mergeCell ref="E229:F229"/>
    <mergeCell ref="Z229:AB229"/>
    <mergeCell ref="Z230:AB230"/>
    <mergeCell ref="E231:F231"/>
    <mergeCell ref="F213:AD214"/>
    <mergeCell ref="I228:U228"/>
    <mergeCell ref="J224:M224"/>
    <mergeCell ref="E230:F230"/>
    <mergeCell ref="Z231:AB231"/>
    <mergeCell ref="J225:M225"/>
    <mergeCell ref="J226:M226"/>
    <mergeCell ref="J223:M223"/>
    <mergeCell ref="S7:X7"/>
    <mergeCell ref="S17:X17"/>
    <mergeCell ref="S19:X19"/>
    <mergeCell ref="A43:A49"/>
    <mergeCell ref="T43:Y43"/>
    <mergeCell ref="T44:Y44"/>
    <mergeCell ref="K45:Q45"/>
    <mergeCell ref="T45:Y46"/>
    <mergeCell ref="K46:Q46"/>
    <mergeCell ref="K47:Q47"/>
    <mergeCell ref="K48:Q48"/>
    <mergeCell ref="B13:M14"/>
    <mergeCell ref="Q6:R13"/>
    <mergeCell ref="S6:X6"/>
  </mergeCells>
  <phoneticPr fontId="2"/>
  <hyperlinks>
    <hyperlink ref="Q1:T1" location="作業メニュー!A1" display="作業メニュー" xr:uid="{00000000-0004-0000-2A00-000000000000}"/>
  </hyperlinks>
  <pageMargins left="0.86614173228346458" right="0.55118110236220474" top="0.74803149606299213" bottom="0.47244094488188981" header="0.27559055118110237" footer="0.39370078740157483"/>
  <pageSetup paperSize="9" scale="83" fitToHeight="0" orientation="portrait" r:id="rId1"/>
  <headerFooter alignWithMargins="0">
    <oddFooter>&amp;R210118</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6"/>
  <dimension ref="A1:AJ256"/>
  <sheetViews>
    <sheetView showGridLines="0" zoomScaleNormal="100" workbookViewId="0">
      <selection activeCell="K1" sqref="K1:O1"/>
    </sheetView>
  </sheetViews>
  <sheetFormatPr defaultColWidth="3" defaultRowHeight="18" customHeight="1"/>
  <cols>
    <col min="1" max="1" width="3" style="906"/>
    <col min="2" max="2" width="3" style="1258"/>
    <col min="3" max="16384" width="3" style="906"/>
  </cols>
  <sheetData>
    <row r="1" spans="1:36" s="1257" customFormat="1" ht="37.5" customHeight="1" thickBot="1">
      <c r="A1" s="1228" t="s">
        <v>2110</v>
      </c>
      <c r="B1" s="1256"/>
      <c r="K1" s="2396" t="s">
        <v>64</v>
      </c>
      <c r="L1" s="2396"/>
      <c r="M1" s="2396"/>
      <c r="N1" s="2396"/>
      <c r="O1" s="2396"/>
    </row>
    <row r="2" spans="1:36" ht="16.149999999999999" customHeight="1" thickTop="1">
      <c r="A2" s="906" t="str">
        <f>IF(作業メニュー!AM13=TRUE, "（注意）", "")</f>
        <v/>
      </c>
    </row>
    <row r="3" spans="1:36" ht="16.149999999999999" customHeight="1">
      <c r="A3" s="906" t="str">
        <f>IF(作業メニュー!AM13=TRUE, "１．　第２面から第６面までとして別記第２号様式の第２面から第６面までに記載すべき事項を記載した書類を添えてください。", "")</f>
        <v/>
      </c>
    </row>
    <row r="4" spans="1:36" ht="16.149999999999999" customHeight="1">
      <c r="A4" s="906" t="str">
        <f>IF(作業メニュー!AM13=TRUE, "２．　別記第２号様式の（注意）に準じて記入してください。", "")</f>
        <v/>
      </c>
    </row>
    <row r="5" spans="1:36" ht="16.149999999999999" customHeight="1">
      <c r="A5" s="1259" t="str">
        <f>IF(作業メニュー!AM13=TRUE, "【下記　別記第2号様式（注意）】", "")</f>
        <v/>
      </c>
    </row>
    <row r="6" spans="1:36" ht="16.149999999999999" customHeight="1">
      <c r="A6" s="906" t="s">
        <v>890</v>
      </c>
    </row>
    <row r="7" spans="1:36" ht="16.149999999999999" customHeight="1">
      <c r="A7" s="950" t="s">
        <v>889</v>
      </c>
      <c r="B7" s="950" t="s">
        <v>888</v>
      </c>
      <c r="C7" s="950"/>
      <c r="D7" s="950"/>
      <c r="E7" s="950"/>
      <c r="F7" s="950"/>
      <c r="G7" s="950"/>
      <c r="H7" s="950"/>
      <c r="I7" s="950"/>
      <c r="J7" s="950"/>
      <c r="K7" s="950"/>
      <c r="L7" s="950"/>
      <c r="M7" s="950"/>
      <c r="N7" s="950"/>
      <c r="O7" s="950"/>
      <c r="P7" s="950"/>
      <c r="Q7" s="950"/>
      <c r="R7" s="950"/>
      <c r="S7" s="950"/>
      <c r="T7" s="950"/>
      <c r="U7" s="950"/>
      <c r="V7" s="950"/>
      <c r="W7" s="950"/>
      <c r="X7" s="950"/>
      <c r="Y7" s="950"/>
      <c r="Z7" s="950"/>
      <c r="AA7" s="950"/>
    </row>
    <row r="8" spans="1:36" ht="16.149999999999999" customHeight="1">
      <c r="A8" s="950"/>
      <c r="B8" s="1260" t="s">
        <v>887</v>
      </c>
      <c r="C8" s="950"/>
      <c r="D8" s="950"/>
      <c r="E8" s="950"/>
      <c r="F8" s="950"/>
      <c r="G8" s="950"/>
      <c r="H8" s="950"/>
      <c r="I8" s="950"/>
      <c r="J8" s="950"/>
      <c r="K8" s="950"/>
      <c r="L8" s="950"/>
      <c r="M8" s="950"/>
      <c r="N8" s="950"/>
      <c r="O8" s="950"/>
      <c r="P8" s="950"/>
      <c r="Q8" s="950"/>
      <c r="R8" s="950"/>
      <c r="S8" s="950"/>
      <c r="T8" s="950"/>
      <c r="U8" s="950"/>
      <c r="V8" s="950"/>
      <c r="W8" s="950"/>
      <c r="X8" s="950"/>
      <c r="Y8" s="950"/>
      <c r="Z8" s="950"/>
      <c r="AA8" s="950"/>
      <c r="AD8" s="1667"/>
      <c r="AE8" s="1667"/>
      <c r="AF8" s="1667"/>
      <c r="AG8" s="1667"/>
      <c r="AH8" s="1667"/>
      <c r="AI8" s="1667"/>
      <c r="AJ8" s="1667"/>
    </row>
    <row r="9" spans="1:36" ht="16.149999999999999" customHeight="1">
      <c r="A9" s="950"/>
      <c r="B9" s="1261"/>
      <c r="C9" s="950"/>
      <c r="D9" s="950"/>
      <c r="E9" s="950"/>
      <c r="F9" s="950"/>
      <c r="G9" s="950"/>
      <c r="H9" s="950"/>
      <c r="I9" s="950"/>
      <c r="J9" s="950"/>
      <c r="K9" s="950"/>
      <c r="L9" s="950"/>
      <c r="M9" s="950"/>
      <c r="N9" s="950"/>
      <c r="O9" s="950"/>
      <c r="P9" s="950"/>
      <c r="Q9" s="950"/>
      <c r="R9" s="950"/>
      <c r="S9" s="950"/>
      <c r="T9" s="950"/>
      <c r="U9" s="950"/>
      <c r="V9" s="950"/>
      <c r="W9" s="950"/>
      <c r="X9" s="950"/>
      <c r="Y9" s="950"/>
      <c r="Z9" s="950"/>
      <c r="AA9" s="950"/>
    </row>
    <row r="10" spans="1:36" ht="16.149999999999999" customHeight="1">
      <c r="A10" s="950" t="s">
        <v>886</v>
      </c>
      <c r="B10" s="950" t="s">
        <v>885</v>
      </c>
      <c r="C10" s="950"/>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row>
    <row r="11" spans="1:36" ht="16.149999999999999" customHeight="1">
      <c r="A11" s="950"/>
      <c r="B11" s="1261"/>
      <c r="C11" s="950" t="s">
        <v>884</v>
      </c>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row>
    <row r="13" spans="1:36" ht="16.149999999999999" customHeight="1">
      <c r="A13" s="950" t="s">
        <v>883</v>
      </c>
      <c r="B13" s="950" t="s">
        <v>882</v>
      </c>
      <c r="C13" s="950"/>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row>
    <row r="14" spans="1:36" ht="16.149999999999999" customHeight="1">
      <c r="A14" s="950"/>
      <c r="B14" s="1261" t="s">
        <v>790</v>
      </c>
      <c r="C14" s="950" t="s">
        <v>881</v>
      </c>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row>
    <row r="15" spans="1:36" ht="16.149999999999999" customHeight="1">
      <c r="A15" s="950"/>
      <c r="B15" s="1261"/>
      <c r="C15" s="950" t="s">
        <v>880</v>
      </c>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row>
    <row r="16" spans="1:36" ht="16.149999999999999" customHeight="1">
      <c r="A16" s="950"/>
      <c r="B16" s="1261" t="s">
        <v>788</v>
      </c>
      <c r="C16" s="950" t="s">
        <v>879</v>
      </c>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D16" s="936"/>
    </row>
    <row r="17" spans="1:30" ht="16.149999999999999" customHeight="1">
      <c r="A17" s="950"/>
      <c r="B17" s="1261" t="s">
        <v>784</v>
      </c>
      <c r="C17" s="950" t="s">
        <v>878</v>
      </c>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row>
    <row r="18" spans="1:30" ht="16.149999999999999" customHeight="1">
      <c r="A18" s="950"/>
      <c r="C18" s="950" t="s">
        <v>877</v>
      </c>
      <c r="D18" s="950"/>
      <c r="E18" s="950"/>
      <c r="F18" s="950"/>
      <c r="G18" s="950"/>
      <c r="H18" s="950"/>
      <c r="I18" s="950"/>
      <c r="J18" s="950"/>
      <c r="K18" s="950"/>
      <c r="L18" s="950"/>
      <c r="M18" s="950"/>
      <c r="N18" s="950"/>
      <c r="O18" s="950"/>
      <c r="P18" s="950"/>
      <c r="Q18" s="950"/>
      <c r="R18" s="950"/>
      <c r="S18" s="950"/>
      <c r="T18" s="950"/>
      <c r="U18" s="950"/>
      <c r="V18" s="950"/>
      <c r="W18" s="950"/>
      <c r="X18" s="950"/>
      <c r="Y18" s="950"/>
      <c r="Z18" s="950"/>
      <c r="AA18" s="950"/>
      <c r="AD18" s="936"/>
    </row>
    <row r="19" spans="1:30" ht="16.149999999999999" customHeight="1">
      <c r="A19" s="950"/>
      <c r="C19" s="950" t="s">
        <v>876</v>
      </c>
      <c r="D19" s="950"/>
      <c r="E19" s="950"/>
      <c r="F19" s="950"/>
      <c r="G19" s="950"/>
      <c r="H19" s="950"/>
      <c r="I19" s="950"/>
      <c r="J19" s="950"/>
      <c r="K19" s="950"/>
      <c r="L19" s="950"/>
      <c r="M19" s="950"/>
      <c r="N19" s="950"/>
      <c r="O19" s="950"/>
      <c r="P19" s="950"/>
      <c r="Q19" s="950"/>
      <c r="R19" s="950"/>
      <c r="S19" s="950"/>
      <c r="T19" s="950"/>
      <c r="U19" s="950"/>
      <c r="V19" s="950"/>
      <c r="W19" s="950"/>
      <c r="X19" s="950"/>
      <c r="Y19" s="950"/>
      <c r="Z19" s="950"/>
      <c r="AA19" s="950"/>
    </row>
    <row r="20" spans="1:30" s="1264" customFormat="1" ht="16.149999999999999" customHeight="1">
      <c r="A20" s="1262"/>
      <c r="B20" s="1263" t="s">
        <v>875</v>
      </c>
      <c r="C20" s="1262" t="s">
        <v>874</v>
      </c>
      <c r="D20" s="1262"/>
      <c r="E20" s="1262"/>
      <c r="F20" s="1262"/>
      <c r="G20" s="1262"/>
      <c r="H20" s="1262"/>
      <c r="I20" s="1262"/>
      <c r="J20" s="1262"/>
      <c r="K20" s="1262"/>
      <c r="L20" s="1262"/>
      <c r="M20" s="1262"/>
      <c r="N20" s="1262"/>
      <c r="O20" s="1262"/>
      <c r="P20" s="1262"/>
      <c r="Q20" s="1262"/>
      <c r="R20" s="1262"/>
      <c r="S20" s="1262"/>
      <c r="T20" s="1262"/>
      <c r="U20" s="1262"/>
      <c r="V20" s="1262"/>
      <c r="W20" s="1262"/>
      <c r="X20" s="1262"/>
      <c r="Y20" s="1262"/>
      <c r="Z20" s="1262"/>
      <c r="AA20" s="1262"/>
    </row>
    <row r="21" spans="1:30" s="1264" customFormat="1" ht="16.149999999999999" customHeight="1">
      <c r="A21" s="1262"/>
      <c r="B21" s="1265"/>
      <c r="C21" s="1262" t="s">
        <v>873</v>
      </c>
      <c r="D21" s="1262"/>
      <c r="E21" s="1262"/>
      <c r="F21" s="1262"/>
      <c r="G21" s="1262"/>
      <c r="H21" s="1262"/>
      <c r="I21" s="1262"/>
      <c r="J21" s="1262"/>
      <c r="K21" s="1262"/>
      <c r="L21" s="1262"/>
      <c r="M21" s="1262"/>
      <c r="N21" s="1262"/>
      <c r="O21" s="1262"/>
      <c r="P21" s="1262"/>
      <c r="Q21" s="1262"/>
      <c r="R21" s="1262"/>
      <c r="S21" s="1262"/>
      <c r="T21" s="1262"/>
      <c r="U21" s="1262"/>
      <c r="V21" s="1262"/>
      <c r="W21" s="1262"/>
      <c r="X21" s="1262"/>
      <c r="Y21" s="1262"/>
      <c r="Z21" s="1262"/>
      <c r="AA21" s="1262"/>
    </row>
    <row r="22" spans="1:30" ht="16.149999999999999" customHeight="1">
      <c r="A22" s="950"/>
      <c r="B22" s="1261" t="s">
        <v>780</v>
      </c>
      <c r="C22" s="950" t="s">
        <v>872</v>
      </c>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row>
    <row r="23" spans="1:30" ht="16.149999999999999" customHeight="1">
      <c r="A23" s="950"/>
      <c r="C23" s="950" t="s">
        <v>871</v>
      </c>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row>
    <row r="24" spans="1:30" s="1264" customFormat="1" ht="16.149999999999999" customHeight="1">
      <c r="A24" s="1262"/>
      <c r="B24" s="1265"/>
      <c r="C24" s="1262" t="s">
        <v>870</v>
      </c>
      <c r="D24" s="1262"/>
      <c r="E24" s="1262"/>
      <c r="F24" s="1262"/>
      <c r="G24" s="1262"/>
      <c r="H24" s="1262"/>
      <c r="I24" s="1262"/>
      <c r="J24" s="1262"/>
      <c r="K24" s="1262"/>
      <c r="L24" s="1262"/>
      <c r="M24" s="1262"/>
      <c r="N24" s="1262"/>
      <c r="O24" s="1262"/>
      <c r="P24" s="1262"/>
      <c r="Q24" s="1262"/>
      <c r="R24" s="1262"/>
      <c r="S24" s="1262"/>
      <c r="T24" s="1262"/>
      <c r="U24" s="1262"/>
      <c r="V24" s="1262"/>
      <c r="W24" s="1262"/>
      <c r="X24" s="1262"/>
      <c r="Y24" s="1262"/>
      <c r="Z24" s="1262"/>
      <c r="AA24" s="1262"/>
    </row>
    <row r="25" spans="1:30" s="1264" customFormat="1" ht="16.149999999999999" customHeight="1">
      <c r="A25" s="1262"/>
      <c r="B25" s="1265"/>
      <c r="C25" s="1262" t="s">
        <v>869</v>
      </c>
      <c r="D25" s="1262"/>
      <c r="E25" s="1262"/>
      <c r="F25" s="1262"/>
      <c r="G25" s="1262"/>
      <c r="H25" s="1262"/>
      <c r="I25" s="1262"/>
      <c r="J25" s="1262"/>
      <c r="K25" s="1262"/>
      <c r="L25" s="1262"/>
      <c r="M25" s="1262"/>
      <c r="N25" s="1262"/>
      <c r="O25" s="1262"/>
      <c r="P25" s="1262"/>
      <c r="Q25" s="1262"/>
      <c r="R25" s="1262"/>
      <c r="S25" s="1262"/>
      <c r="T25" s="1262"/>
      <c r="U25" s="1262"/>
      <c r="V25" s="1262"/>
      <c r="W25" s="1262"/>
      <c r="X25" s="1262"/>
      <c r="Y25" s="1262"/>
      <c r="Z25" s="1262"/>
      <c r="AA25" s="1262"/>
    </row>
    <row r="26" spans="1:30" s="1264" customFormat="1" ht="16.149999999999999" customHeight="1">
      <c r="A26" s="1262"/>
      <c r="B26" s="1265"/>
      <c r="C26" s="1262" t="s">
        <v>868</v>
      </c>
      <c r="D26" s="1262"/>
      <c r="E26" s="1262"/>
      <c r="F26" s="1262"/>
      <c r="G26" s="1262"/>
      <c r="H26" s="1262"/>
      <c r="I26" s="1262"/>
      <c r="J26" s="1262"/>
      <c r="K26" s="1262"/>
      <c r="L26" s="1262"/>
      <c r="M26" s="1262"/>
      <c r="N26" s="1262"/>
      <c r="O26" s="1262"/>
      <c r="P26" s="1262"/>
      <c r="Q26" s="1262"/>
      <c r="R26" s="1262"/>
      <c r="S26" s="1262"/>
      <c r="T26" s="1262"/>
      <c r="U26" s="1262"/>
      <c r="V26" s="1262"/>
      <c r="W26" s="1262"/>
      <c r="X26" s="1262"/>
      <c r="Y26" s="1262"/>
      <c r="Z26" s="1262"/>
      <c r="AA26" s="1262"/>
    </row>
    <row r="27" spans="1:30" ht="16.149999999999999" customHeight="1">
      <c r="A27" s="950"/>
      <c r="B27" s="1261" t="s">
        <v>778</v>
      </c>
      <c r="C27" s="950" t="s">
        <v>867</v>
      </c>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row>
    <row r="28" spans="1:30" ht="16.149999999999999" customHeight="1">
      <c r="A28" s="950"/>
      <c r="C28" s="950" t="s">
        <v>866</v>
      </c>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row>
    <row r="29" spans="1:30" ht="16.149999999999999" customHeight="1">
      <c r="A29" s="950"/>
      <c r="C29" s="950" t="s">
        <v>2214</v>
      </c>
      <c r="D29" s="950"/>
      <c r="E29" s="950"/>
      <c r="F29" s="950"/>
      <c r="G29" s="950"/>
      <c r="H29" s="950"/>
      <c r="I29" s="950"/>
      <c r="J29" s="950"/>
      <c r="K29" s="950"/>
      <c r="L29" s="950"/>
      <c r="M29" s="950"/>
      <c r="N29" s="950"/>
      <c r="O29" s="950"/>
      <c r="P29" s="950"/>
      <c r="Q29" s="950"/>
      <c r="R29" s="950"/>
      <c r="S29" s="950"/>
      <c r="T29" s="950"/>
      <c r="U29" s="950"/>
      <c r="V29" s="950"/>
      <c r="W29" s="950"/>
      <c r="X29" s="950"/>
      <c r="Y29" s="950"/>
      <c r="Z29" s="950"/>
      <c r="AA29" s="950"/>
    </row>
    <row r="30" spans="1:30" ht="16.149999999999999" customHeight="1">
      <c r="A30" s="950"/>
      <c r="C30" s="950" t="s">
        <v>2215</v>
      </c>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row>
    <row r="31" spans="1:30" ht="16.149999999999999" customHeight="1">
      <c r="A31" s="950"/>
      <c r="B31" s="1261" t="s">
        <v>776</v>
      </c>
      <c r="C31" s="950" t="s">
        <v>865</v>
      </c>
      <c r="D31" s="950"/>
      <c r="E31" s="950"/>
      <c r="F31" s="950"/>
      <c r="G31" s="950"/>
      <c r="H31" s="950"/>
      <c r="I31" s="950"/>
      <c r="J31" s="950"/>
      <c r="K31" s="950"/>
      <c r="L31" s="950"/>
      <c r="M31" s="950"/>
      <c r="N31" s="950"/>
      <c r="O31" s="950"/>
      <c r="P31" s="950"/>
      <c r="Q31" s="950"/>
      <c r="R31" s="950"/>
      <c r="S31" s="950"/>
      <c r="T31" s="950"/>
      <c r="U31" s="950"/>
      <c r="V31" s="950"/>
      <c r="W31" s="950"/>
      <c r="X31" s="950"/>
      <c r="Y31" s="950"/>
      <c r="Z31" s="950"/>
      <c r="AA31" s="950"/>
    </row>
    <row r="32" spans="1:30" ht="16.149999999999999" customHeight="1">
      <c r="A32" s="950"/>
      <c r="C32" s="950" t="s">
        <v>864</v>
      </c>
      <c r="D32" s="950"/>
      <c r="E32" s="950"/>
      <c r="F32" s="950"/>
      <c r="G32" s="950"/>
      <c r="H32" s="950"/>
      <c r="I32" s="950"/>
      <c r="J32" s="950"/>
      <c r="K32" s="950"/>
      <c r="L32" s="950"/>
      <c r="M32" s="950"/>
      <c r="N32" s="950"/>
      <c r="O32" s="950"/>
      <c r="P32" s="950"/>
      <c r="Q32" s="950"/>
      <c r="R32" s="950"/>
      <c r="S32" s="950"/>
      <c r="T32" s="950"/>
      <c r="U32" s="950"/>
      <c r="V32" s="950"/>
      <c r="W32" s="950"/>
      <c r="X32" s="950"/>
      <c r="Y32" s="950"/>
      <c r="Z32" s="950"/>
      <c r="AA32" s="950"/>
    </row>
    <row r="33" spans="1:27" ht="16.149999999999999" customHeight="1">
      <c r="A33" s="950"/>
      <c r="B33" s="1261" t="s">
        <v>845</v>
      </c>
      <c r="C33" s="950" t="s">
        <v>863</v>
      </c>
      <c r="D33" s="950"/>
      <c r="E33" s="950"/>
      <c r="F33" s="950"/>
      <c r="G33" s="950"/>
      <c r="H33" s="950"/>
      <c r="I33" s="950"/>
      <c r="J33" s="950"/>
      <c r="K33" s="950"/>
      <c r="L33" s="950"/>
      <c r="M33" s="950"/>
      <c r="N33" s="950"/>
      <c r="O33" s="950"/>
      <c r="P33" s="950"/>
      <c r="Q33" s="950"/>
      <c r="R33" s="950"/>
      <c r="S33" s="950"/>
      <c r="T33" s="950"/>
      <c r="U33" s="950"/>
      <c r="V33" s="950"/>
      <c r="W33" s="950"/>
      <c r="X33" s="950"/>
      <c r="Y33" s="950"/>
      <c r="Z33" s="950"/>
      <c r="AA33" s="950"/>
    </row>
    <row r="34" spans="1:27" ht="16.149999999999999" customHeight="1">
      <c r="A34" s="950"/>
      <c r="C34" s="950" t="s">
        <v>862</v>
      </c>
      <c r="D34" s="950"/>
      <c r="E34" s="950"/>
      <c r="F34" s="950"/>
      <c r="G34" s="950"/>
      <c r="H34" s="950"/>
      <c r="I34" s="950"/>
      <c r="J34" s="950"/>
      <c r="K34" s="950"/>
      <c r="L34" s="950"/>
      <c r="M34" s="950"/>
      <c r="N34" s="950"/>
      <c r="O34" s="950"/>
      <c r="P34" s="950"/>
      <c r="Q34" s="950"/>
      <c r="R34" s="950"/>
      <c r="S34" s="950"/>
      <c r="T34" s="950"/>
      <c r="U34" s="950"/>
      <c r="V34" s="950"/>
      <c r="W34" s="950"/>
      <c r="X34" s="950"/>
      <c r="Y34" s="950"/>
      <c r="Z34" s="950"/>
      <c r="AA34" s="950"/>
    </row>
    <row r="35" spans="1:27" ht="16.149999999999999" customHeight="1">
      <c r="A35" s="950"/>
      <c r="B35" s="1261" t="s">
        <v>843</v>
      </c>
      <c r="C35" s="950" t="s">
        <v>2105</v>
      </c>
      <c r="D35" s="950"/>
      <c r="E35" s="950"/>
      <c r="F35" s="950"/>
      <c r="G35" s="950"/>
      <c r="H35" s="950"/>
      <c r="I35" s="950"/>
      <c r="J35" s="950"/>
      <c r="K35" s="950"/>
      <c r="L35" s="950"/>
      <c r="M35" s="950"/>
      <c r="N35" s="950"/>
      <c r="O35" s="950"/>
      <c r="P35" s="950"/>
      <c r="Q35" s="950"/>
      <c r="R35" s="950"/>
      <c r="S35" s="950"/>
      <c r="T35" s="950"/>
      <c r="U35" s="950"/>
      <c r="V35" s="950"/>
      <c r="W35" s="950"/>
      <c r="X35" s="950"/>
      <c r="Y35" s="950"/>
      <c r="Z35" s="950"/>
      <c r="AA35" s="950"/>
    </row>
    <row r="36" spans="1:27" ht="16.149999999999999" customHeight="1">
      <c r="A36" s="950"/>
      <c r="C36" s="950" t="s">
        <v>2216</v>
      </c>
      <c r="D36" s="950"/>
      <c r="E36" s="950"/>
      <c r="F36" s="950"/>
      <c r="G36" s="950"/>
      <c r="H36" s="950"/>
      <c r="I36" s="950"/>
      <c r="J36" s="950"/>
      <c r="K36" s="950"/>
      <c r="L36" s="950"/>
      <c r="M36" s="950"/>
      <c r="N36" s="950"/>
      <c r="O36" s="950"/>
      <c r="P36" s="950"/>
      <c r="Q36" s="950"/>
      <c r="R36" s="950"/>
      <c r="S36" s="950"/>
      <c r="T36" s="950"/>
      <c r="U36" s="950"/>
      <c r="V36" s="950"/>
      <c r="W36" s="950"/>
      <c r="X36" s="950"/>
      <c r="Y36" s="950"/>
      <c r="Z36" s="950"/>
      <c r="AA36" s="950"/>
    </row>
    <row r="37" spans="1:27" ht="16.149999999999999" customHeight="1">
      <c r="A37" s="950"/>
      <c r="C37" s="950" t="s">
        <v>3763</v>
      </c>
      <c r="D37" s="950"/>
      <c r="E37" s="950"/>
      <c r="F37" s="950"/>
      <c r="G37" s="950"/>
      <c r="H37" s="950"/>
      <c r="I37" s="950"/>
      <c r="J37" s="950"/>
      <c r="K37" s="950"/>
      <c r="L37" s="950"/>
      <c r="M37" s="950"/>
      <c r="N37" s="950"/>
      <c r="O37" s="950"/>
      <c r="P37" s="950"/>
      <c r="Q37" s="950"/>
      <c r="R37" s="950"/>
      <c r="S37" s="950"/>
      <c r="T37" s="950"/>
      <c r="U37" s="950"/>
      <c r="V37" s="950"/>
      <c r="W37" s="950"/>
      <c r="X37" s="950"/>
      <c r="Y37" s="950"/>
      <c r="Z37" s="950"/>
      <c r="AA37" s="950"/>
    </row>
    <row r="38" spans="1:27" ht="16.149999999999999" customHeight="1">
      <c r="A38" s="950"/>
      <c r="C38" s="950" t="s">
        <v>2106</v>
      </c>
      <c r="D38" s="950"/>
      <c r="E38" s="950"/>
      <c r="F38" s="950"/>
      <c r="G38" s="950"/>
      <c r="H38" s="950"/>
      <c r="I38" s="950"/>
      <c r="J38" s="950"/>
      <c r="K38" s="950"/>
      <c r="L38" s="950"/>
      <c r="M38" s="950"/>
      <c r="N38" s="950"/>
      <c r="O38" s="950"/>
      <c r="P38" s="950"/>
      <c r="Q38" s="950"/>
      <c r="R38" s="950"/>
      <c r="S38" s="950"/>
      <c r="T38" s="950"/>
      <c r="U38" s="950"/>
      <c r="V38" s="950"/>
      <c r="W38" s="950"/>
      <c r="X38" s="950"/>
      <c r="Y38" s="950"/>
      <c r="Z38" s="950"/>
      <c r="AA38" s="950"/>
    </row>
    <row r="39" spans="1:27" ht="16.149999999999999" customHeight="1">
      <c r="A39" s="950"/>
      <c r="C39" s="950" t="s">
        <v>2107</v>
      </c>
      <c r="D39" s="950"/>
      <c r="E39" s="950"/>
      <c r="F39" s="950"/>
      <c r="G39" s="950"/>
      <c r="H39" s="950"/>
      <c r="I39" s="950"/>
      <c r="J39" s="950"/>
      <c r="K39" s="950"/>
      <c r="L39" s="950"/>
      <c r="M39" s="950"/>
      <c r="N39" s="950"/>
      <c r="O39" s="950"/>
      <c r="P39" s="950"/>
      <c r="Q39" s="950"/>
      <c r="R39" s="950"/>
      <c r="S39" s="950"/>
      <c r="T39" s="950"/>
      <c r="U39" s="950"/>
      <c r="V39" s="950"/>
      <c r="W39" s="950"/>
      <c r="X39" s="950"/>
      <c r="Y39" s="950"/>
      <c r="Z39" s="950"/>
      <c r="AA39" s="950"/>
    </row>
    <row r="40" spans="1:27" ht="16.149999999999999" customHeight="1">
      <c r="A40" s="950"/>
      <c r="C40" s="950" t="s">
        <v>2108</v>
      </c>
      <c r="D40" s="950"/>
      <c r="E40" s="950"/>
      <c r="F40" s="950"/>
      <c r="G40" s="950"/>
      <c r="H40" s="950"/>
      <c r="I40" s="950"/>
      <c r="J40" s="950"/>
      <c r="K40" s="950"/>
      <c r="L40" s="950"/>
      <c r="M40" s="950"/>
      <c r="N40" s="950"/>
      <c r="O40" s="950"/>
      <c r="P40" s="950"/>
      <c r="Q40" s="950"/>
      <c r="R40" s="950"/>
      <c r="S40" s="950"/>
      <c r="T40" s="950"/>
      <c r="U40" s="950"/>
      <c r="V40" s="950"/>
      <c r="W40" s="950"/>
      <c r="X40" s="950"/>
      <c r="Y40" s="950"/>
      <c r="Z40" s="950"/>
      <c r="AA40" s="950"/>
    </row>
    <row r="41" spans="1:27" ht="16.149999999999999" customHeight="1">
      <c r="A41" s="950"/>
      <c r="B41" s="1266" t="s">
        <v>2109</v>
      </c>
      <c r="C41" s="906" t="s">
        <v>3077</v>
      </c>
      <c r="D41" s="950"/>
      <c r="E41" s="950"/>
      <c r="F41" s="950"/>
      <c r="G41" s="950"/>
      <c r="H41" s="950"/>
      <c r="I41" s="950"/>
      <c r="J41" s="950"/>
      <c r="K41" s="950"/>
      <c r="L41" s="950"/>
      <c r="M41" s="950"/>
      <c r="N41" s="950"/>
      <c r="O41" s="950"/>
      <c r="P41" s="950"/>
      <c r="Q41" s="950"/>
      <c r="R41" s="950"/>
      <c r="S41" s="950"/>
      <c r="T41" s="950"/>
      <c r="U41" s="950"/>
      <c r="V41" s="950"/>
      <c r="W41" s="950"/>
      <c r="X41" s="950"/>
      <c r="Y41" s="950"/>
      <c r="Z41" s="950"/>
      <c r="AA41" s="950"/>
    </row>
    <row r="42" spans="1:27" ht="16.149999999999999" customHeight="1">
      <c r="A42" s="950"/>
      <c r="B42" s="1266"/>
      <c r="C42" s="950" t="s">
        <v>3078</v>
      </c>
      <c r="D42" s="950"/>
      <c r="E42" s="950"/>
      <c r="F42" s="950"/>
      <c r="G42" s="950"/>
      <c r="H42" s="950"/>
      <c r="I42" s="950"/>
      <c r="J42" s="950"/>
      <c r="K42" s="950"/>
      <c r="L42" s="950"/>
      <c r="M42" s="950"/>
      <c r="N42" s="950"/>
      <c r="O42" s="950"/>
      <c r="P42" s="950"/>
      <c r="Q42" s="950"/>
      <c r="R42" s="950"/>
      <c r="S42" s="950"/>
      <c r="T42" s="950"/>
      <c r="U42" s="950"/>
      <c r="V42" s="950"/>
      <c r="W42" s="950"/>
      <c r="X42" s="950"/>
      <c r="Y42" s="950"/>
      <c r="Z42" s="950"/>
      <c r="AA42" s="950"/>
    </row>
    <row r="43" spans="1:27" ht="16.149999999999999" customHeight="1">
      <c r="A43" s="950"/>
      <c r="B43" s="1266"/>
      <c r="C43" s="950" t="s">
        <v>3079</v>
      </c>
      <c r="D43" s="950"/>
      <c r="E43" s="950"/>
      <c r="F43" s="950"/>
      <c r="G43" s="950"/>
      <c r="H43" s="950"/>
      <c r="I43" s="950"/>
      <c r="J43" s="950"/>
      <c r="K43" s="950"/>
      <c r="L43" s="950"/>
      <c r="M43" s="950"/>
      <c r="N43" s="950"/>
      <c r="O43" s="950"/>
      <c r="P43" s="950"/>
      <c r="Q43" s="950"/>
      <c r="R43" s="950"/>
      <c r="S43" s="950"/>
      <c r="T43" s="950"/>
      <c r="U43" s="950"/>
      <c r="V43" s="950"/>
      <c r="W43" s="950"/>
      <c r="X43" s="950"/>
      <c r="Y43" s="950"/>
      <c r="Z43" s="950"/>
      <c r="AA43" s="950"/>
    </row>
    <row r="44" spans="1:27" ht="16.149999999999999" customHeight="1">
      <c r="A44" s="950"/>
      <c r="B44" s="1266"/>
      <c r="C44" s="950" t="s">
        <v>3080</v>
      </c>
      <c r="D44" s="950"/>
      <c r="E44" s="950"/>
      <c r="F44" s="950"/>
      <c r="G44" s="950"/>
      <c r="H44" s="950"/>
      <c r="I44" s="950"/>
      <c r="J44" s="950"/>
      <c r="K44" s="950"/>
      <c r="L44" s="950"/>
      <c r="M44" s="950"/>
      <c r="N44" s="950"/>
      <c r="O44" s="950"/>
      <c r="P44" s="950"/>
      <c r="Q44" s="950"/>
      <c r="R44" s="950"/>
      <c r="S44" s="950"/>
      <c r="T44" s="950"/>
      <c r="U44" s="950"/>
      <c r="V44" s="950"/>
      <c r="W44" s="950"/>
      <c r="X44" s="950"/>
      <c r="Y44" s="950"/>
      <c r="Z44" s="950"/>
      <c r="AA44" s="950"/>
    </row>
    <row r="45" spans="1:27" ht="16.149999999999999" customHeight="1">
      <c r="A45" s="950"/>
      <c r="B45" s="1266"/>
      <c r="C45" s="950" t="s">
        <v>3081</v>
      </c>
      <c r="D45" s="950"/>
      <c r="E45" s="950"/>
      <c r="F45" s="950"/>
      <c r="G45" s="950"/>
      <c r="H45" s="950"/>
      <c r="I45" s="950"/>
      <c r="J45" s="950"/>
      <c r="K45" s="950"/>
      <c r="L45" s="950"/>
      <c r="M45" s="950"/>
      <c r="N45" s="950"/>
      <c r="O45" s="950"/>
      <c r="P45" s="950"/>
      <c r="Q45" s="950"/>
      <c r="R45" s="950"/>
      <c r="S45" s="950"/>
      <c r="T45" s="950"/>
      <c r="U45" s="950"/>
      <c r="V45" s="950"/>
      <c r="W45" s="950"/>
      <c r="X45" s="950"/>
      <c r="Y45" s="950"/>
      <c r="Z45" s="950"/>
      <c r="AA45" s="950"/>
    </row>
    <row r="46" spans="1:27" ht="16.149999999999999" customHeight="1">
      <c r="A46" s="950"/>
      <c r="B46" s="1266"/>
      <c r="C46" s="950" t="s">
        <v>3082</v>
      </c>
      <c r="D46" s="950"/>
      <c r="E46" s="950"/>
      <c r="F46" s="950"/>
      <c r="G46" s="950"/>
      <c r="H46" s="950"/>
      <c r="I46" s="950"/>
      <c r="J46" s="950"/>
      <c r="K46" s="950"/>
      <c r="L46" s="950"/>
      <c r="M46" s="950"/>
      <c r="N46" s="950"/>
      <c r="O46" s="950"/>
      <c r="P46" s="950"/>
      <c r="Q46" s="950"/>
      <c r="R46" s="950"/>
      <c r="S46" s="950"/>
      <c r="T46" s="950"/>
      <c r="U46" s="950"/>
      <c r="V46" s="950"/>
      <c r="W46" s="950"/>
      <c r="X46" s="950"/>
      <c r="Y46" s="950"/>
      <c r="Z46" s="950"/>
      <c r="AA46" s="950"/>
    </row>
    <row r="47" spans="1:27" ht="16.149999999999999" customHeight="1">
      <c r="A47" s="950"/>
      <c r="B47" s="1266"/>
      <c r="C47" s="950" t="s">
        <v>3578</v>
      </c>
      <c r="D47" s="950"/>
      <c r="E47" s="950"/>
      <c r="F47" s="950"/>
      <c r="G47" s="950"/>
      <c r="H47" s="950"/>
      <c r="I47" s="950"/>
      <c r="J47" s="950"/>
      <c r="K47" s="950"/>
      <c r="L47" s="950"/>
      <c r="M47" s="950"/>
      <c r="N47" s="950"/>
      <c r="O47" s="950"/>
      <c r="P47" s="950"/>
      <c r="Q47" s="950"/>
      <c r="R47" s="950"/>
      <c r="S47" s="950"/>
      <c r="T47" s="950"/>
      <c r="U47" s="950"/>
      <c r="V47" s="950"/>
      <c r="W47" s="950"/>
      <c r="X47" s="950"/>
      <c r="Y47" s="950"/>
      <c r="Z47" s="950"/>
      <c r="AA47" s="950"/>
    </row>
    <row r="48" spans="1:27" ht="16.149999999999999" customHeight="1">
      <c r="A48" s="950"/>
      <c r="B48" s="1266"/>
      <c r="C48" s="950" t="s">
        <v>3579</v>
      </c>
      <c r="D48" s="950"/>
      <c r="E48" s="950"/>
      <c r="F48" s="950"/>
      <c r="G48" s="950"/>
      <c r="H48" s="950"/>
      <c r="I48" s="950"/>
      <c r="J48" s="950"/>
      <c r="K48" s="950"/>
      <c r="L48" s="950"/>
      <c r="M48" s="950"/>
      <c r="N48" s="950"/>
      <c r="O48" s="950"/>
      <c r="P48" s="950"/>
      <c r="Q48" s="950"/>
      <c r="R48" s="950"/>
      <c r="S48" s="950"/>
      <c r="T48" s="950"/>
      <c r="U48" s="950"/>
      <c r="V48" s="950"/>
      <c r="W48" s="950"/>
      <c r="X48" s="950"/>
      <c r="Y48" s="950"/>
      <c r="Z48" s="950"/>
      <c r="AA48" s="950"/>
    </row>
    <row r="49" spans="1:27" ht="16.149999999999999" customHeight="1">
      <c r="A49" s="950"/>
      <c r="B49" s="1266"/>
      <c r="C49" s="950" t="s">
        <v>3580</v>
      </c>
      <c r="D49" s="950"/>
      <c r="E49" s="950"/>
      <c r="F49" s="950"/>
      <c r="G49" s="950"/>
      <c r="H49" s="950"/>
      <c r="I49" s="950"/>
      <c r="J49" s="950"/>
      <c r="K49" s="950"/>
      <c r="L49" s="950"/>
      <c r="M49" s="950"/>
      <c r="N49" s="950"/>
      <c r="O49" s="950"/>
      <c r="P49" s="950"/>
      <c r="Q49" s="950"/>
      <c r="R49" s="950"/>
      <c r="S49" s="950"/>
      <c r="T49" s="950"/>
      <c r="U49" s="950"/>
      <c r="V49" s="950"/>
      <c r="W49" s="950"/>
      <c r="X49" s="950"/>
      <c r="Y49" s="950"/>
      <c r="Z49" s="950"/>
      <c r="AA49" s="950"/>
    </row>
    <row r="50" spans="1:27" ht="16.149999999999999" customHeight="1">
      <c r="A50" s="950"/>
      <c r="B50" s="1266"/>
      <c r="C50" s="950" t="s">
        <v>3581</v>
      </c>
      <c r="D50" s="950"/>
      <c r="E50" s="950"/>
      <c r="F50" s="950"/>
      <c r="G50" s="950"/>
      <c r="H50" s="950"/>
      <c r="I50" s="950"/>
      <c r="J50" s="950"/>
      <c r="K50" s="950"/>
      <c r="L50" s="950"/>
      <c r="M50" s="950"/>
      <c r="N50" s="950"/>
      <c r="O50" s="950"/>
      <c r="P50" s="950"/>
      <c r="Q50" s="950"/>
      <c r="R50" s="950"/>
      <c r="S50" s="950"/>
      <c r="T50" s="950"/>
      <c r="U50" s="950"/>
      <c r="V50" s="950"/>
      <c r="W50" s="950"/>
      <c r="X50" s="950"/>
      <c r="Y50" s="950"/>
      <c r="Z50" s="950"/>
      <c r="AA50" s="950"/>
    </row>
    <row r="51" spans="1:27" ht="16.149999999999999" customHeight="1">
      <c r="A51" s="950"/>
      <c r="B51" s="1266"/>
      <c r="C51" s="950" t="s">
        <v>3582</v>
      </c>
      <c r="D51" s="950"/>
      <c r="E51" s="950"/>
      <c r="F51" s="950"/>
      <c r="G51" s="950"/>
      <c r="H51" s="950"/>
      <c r="I51" s="950"/>
      <c r="J51" s="950"/>
      <c r="K51" s="950"/>
      <c r="L51" s="950"/>
      <c r="M51" s="950"/>
      <c r="N51" s="950"/>
      <c r="O51" s="950"/>
      <c r="P51" s="950"/>
      <c r="Q51" s="950"/>
      <c r="R51" s="950"/>
      <c r="S51" s="950"/>
      <c r="T51" s="950"/>
      <c r="U51" s="950"/>
      <c r="V51" s="950"/>
      <c r="W51" s="950"/>
      <c r="X51" s="950"/>
      <c r="Y51" s="950"/>
      <c r="Z51" s="950"/>
      <c r="AA51" s="950"/>
    </row>
    <row r="52" spans="1:27" ht="16.149999999999999" customHeight="1">
      <c r="A52" s="950"/>
      <c r="B52" s="1266"/>
      <c r="C52" s="950" t="s">
        <v>3583</v>
      </c>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row>
    <row r="53" spans="1:27" ht="16.149999999999999" customHeight="1">
      <c r="A53" s="950"/>
      <c r="B53" s="1266"/>
      <c r="C53" s="950" t="s">
        <v>3584</v>
      </c>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row>
    <row r="54" spans="1:27" ht="16.149999999999999" customHeight="1">
      <c r="A54" s="950"/>
      <c r="B54" s="1266" t="s">
        <v>2732</v>
      </c>
      <c r="C54" s="950" t="s">
        <v>2733</v>
      </c>
      <c r="D54" s="950"/>
      <c r="E54" s="950"/>
      <c r="F54" s="950"/>
      <c r="G54" s="950"/>
      <c r="H54" s="950"/>
      <c r="I54" s="950"/>
      <c r="J54" s="950"/>
      <c r="K54" s="950"/>
      <c r="L54" s="950"/>
      <c r="M54" s="950"/>
      <c r="N54" s="950"/>
      <c r="O54" s="950"/>
      <c r="P54" s="950"/>
      <c r="Q54" s="950"/>
      <c r="R54" s="950"/>
      <c r="S54" s="950"/>
      <c r="T54" s="950"/>
      <c r="U54" s="950"/>
      <c r="V54" s="950"/>
      <c r="W54" s="950"/>
      <c r="X54" s="950"/>
      <c r="Y54" s="950"/>
      <c r="Z54" s="950"/>
      <c r="AA54" s="950"/>
    </row>
    <row r="55" spans="1:27" ht="16.149999999999999" customHeight="1">
      <c r="A55" s="950"/>
      <c r="B55" s="1266"/>
      <c r="C55" s="950"/>
      <c r="D55" s="950"/>
      <c r="E55" s="950"/>
      <c r="F55" s="950"/>
      <c r="G55" s="950"/>
      <c r="H55" s="950"/>
      <c r="I55" s="950"/>
      <c r="J55" s="950"/>
      <c r="K55" s="950"/>
      <c r="L55" s="950"/>
      <c r="M55" s="950"/>
      <c r="N55" s="950"/>
      <c r="O55" s="950"/>
      <c r="P55" s="950"/>
      <c r="Q55" s="950"/>
      <c r="R55" s="950"/>
      <c r="S55" s="950"/>
      <c r="T55" s="950"/>
      <c r="U55" s="950"/>
      <c r="V55" s="950"/>
      <c r="W55" s="950"/>
      <c r="X55" s="950"/>
      <c r="Y55" s="950"/>
      <c r="Z55" s="950"/>
      <c r="AA55" s="950"/>
    </row>
    <row r="56" spans="1:27" ht="16.149999999999999" customHeight="1">
      <c r="A56" s="950" t="s">
        <v>861</v>
      </c>
      <c r="B56" s="950" t="s">
        <v>860</v>
      </c>
      <c r="C56" s="950"/>
      <c r="D56" s="950"/>
      <c r="E56" s="950"/>
      <c r="F56" s="950"/>
      <c r="G56" s="950"/>
      <c r="H56" s="950"/>
      <c r="I56" s="950"/>
      <c r="J56" s="950"/>
      <c r="K56" s="950"/>
      <c r="L56" s="950"/>
      <c r="M56" s="950"/>
      <c r="N56" s="950"/>
      <c r="O56" s="950"/>
      <c r="P56" s="950"/>
      <c r="Q56" s="950"/>
      <c r="R56" s="950"/>
      <c r="S56" s="950"/>
      <c r="T56" s="950"/>
      <c r="U56" s="950"/>
      <c r="V56" s="950"/>
      <c r="W56" s="950"/>
      <c r="X56" s="950"/>
      <c r="Y56" s="950"/>
      <c r="Z56" s="950"/>
      <c r="AA56" s="950"/>
    </row>
    <row r="57" spans="1:27" ht="16.149999999999999" customHeight="1">
      <c r="A57" s="950"/>
      <c r="B57" s="1261" t="s">
        <v>790</v>
      </c>
      <c r="C57" s="950" t="s">
        <v>3083</v>
      </c>
      <c r="D57" s="950"/>
      <c r="E57" s="950"/>
      <c r="F57" s="950"/>
      <c r="G57" s="950"/>
      <c r="H57" s="950"/>
      <c r="I57" s="950"/>
      <c r="J57" s="950"/>
      <c r="K57" s="950"/>
      <c r="L57" s="950"/>
      <c r="M57" s="950"/>
      <c r="N57" s="950"/>
      <c r="O57" s="950"/>
      <c r="P57" s="950"/>
      <c r="Q57" s="950"/>
      <c r="R57" s="950"/>
      <c r="S57" s="950"/>
      <c r="T57" s="950"/>
      <c r="U57" s="950"/>
      <c r="V57" s="950"/>
      <c r="W57" s="950"/>
      <c r="X57" s="950"/>
      <c r="Y57" s="950"/>
      <c r="Z57" s="950"/>
      <c r="AA57" s="950"/>
    </row>
    <row r="58" spans="1:27" ht="16.149999999999999" customHeight="1">
      <c r="A58" s="950"/>
      <c r="B58" s="1261" t="s">
        <v>788</v>
      </c>
      <c r="C58" s="950" t="s">
        <v>859</v>
      </c>
      <c r="D58" s="950"/>
      <c r="E58" s="950"/>
      <c r="F58" s="950"/>
      <c r="G58" s="950"/>
      <c r="H58" s="950"/>
      <c r="I58" s="950"/>
      <c r="J58" s="950"/>
      <c r="K58" s="950"/>
      <c r="L58" s="950"/>
      <c r="M58" s="950"/>
      <c r="N58" s="950"/>
      <c r="O58" s="950"/>
      <c r="P58" s="950"/>
      <c r="Q58" s="950"/>
      <c r="R58" s="950"/>
      <c r="S58" s="950"/>
      <c r="T58" s="950"/>
      <c r="U58" s="950"/>
      <c r="V58" s="950"/>
      <c r="W58" s="950"/>
      <c r="X58" s="950"/>
      <c r="Y58" s="950"/>
      <c r="Z58" s="950"/>
      <c r="AA58" s="950"/>
    </row>
    <row r="59" spans="1:27" ht="16.149999999999999" customHeight="1">
      <c r="A59" s="950"/>
      <c r="C59" s="950" t="s">
        <v>858</v>
      </c>
      <c r="D59" s="950"/>
      <c r="E59" s="950"/>
      <c r="F59" s="950"/>
      <c r="G59" s="950"/>
      <c r="H59" s="950"/>
      <c r="I59" s="950"/>
      <c r="J59" s="950"/>
      <c r="K59" s="950"/>
      <c r="L59" s="950"/>
      <c r="M59" s="950"/>
      <c r="N59" s="950"/>
      <c r="O59" s="950"/>
      <c r="P59" s="950"/>
      <c r="Q59" s="950"/>
      <c r="R59" s="950"/>
      <c r="S59" s="950"/>
      <c r="T59" s="950"/>
      <c r="U59" s="950"/>
      <c r="V59" s="950"/>
      <c r="W59" s="950"/>
      <c r="X59" s="950"/>
      <c r="Y59" s="950"/>
      <c r="Z59" s="950"/>
      <c r="AA59" s="950"/>
    </row>
    <row r="60" spans="1:27" ht="16.149999999999999" customHeight="1">
      <c r="A60" s="950"/>
      <c r="C60" s="950" t="s">
        <v>857</v>
      </c>
      <c r="D60" s="950"/>
      <c r="E60" s="950"/>
      <c r="F60" s="950"/>
      <c r="G60" s="950"/>
      <c r="H60" s="950"/>
      <c r="I60" s="950"/>
      <c r="J60" s="950"/>
      <c r="K60" s="950"/>
      <c r="L60" s="950"/>
      <c r="M60" s="950"/>
      <c r="N60" s="950"/>
      <c r="O60" s="950"/>
      <c r="P60" s="950"/>
      <c r="Q60" s="950"/>
      <c r="R60" s="950"/>
      <c r="S60" s="950"/>
      <c r="T60" s="950"/>
      <c r="U60" s="950"/>
      <c r="V60" s="950"/>
      <c r="W60" s="950"/>
      <c r="X60" s="950"/>
      <c r="Y60" s="950"/>
      <c r="Z60" s="950"/>
      <c r="AA60" s="950"/>
    </row>
    <row r="61" spans="1:27" ht="16.149999999999999" customHeight="1">
      <c r="A61" s="950"/>
      <c r="C61" s="950" t="s">
        <v>856</v>
      </c>
      <c r="D61" s="950"/>
      <c r="E61" s="950"/>
      <c r="F61" s="950"/>
      <c r="G61" s="950"/>
      <c r="H61" s="950"/>
      <c r="I61" s="950"/>
      <c r="J61" s="950"/>
      <c r="K61" s="950"/>
      <c r="L61" s="950"/>
      <c r="M61" s="950"/>
      <c r="N61" s="950"/>
      <c r="O61" s="950"/>
      <c r="P61" s="950"/>
      <c r="Q61" s="950"/>
      <c r="R61" s="950"/>
      <c r="S61" s="950"/>
      <c r="T61" s="950"/>
      <c r="U61" s="950"/>
      <c r="V61" s="950"/>
      <c r="W61" s="950"/>
      <c r="X61" s="950"/>
      <c r="Y61" s="950"/>
      <c r="Z61" s="950"/>
      <c r="AA61" s="950"/>
    </row>
    <row r="62" spans="1:27" ht="16.149999999999999" customHeight="1">
      <c r="A62" s="950"/>
      <c r="C62" s="950" t="s">
        <v>855</v>
      </c>
      <c r="D62" s="950"/>
      <c r="E62" s="950"/>
      <c r="F62" s="950"/>
      <c r="G62" s="950"/>
      <c r="H62" s="950"/>
      <c r="I62" s="950"/>
      <c r="J62" s="950"/>
      <c r="K62" s="950"/>
      <c r="L62" s="950"/>
      <c r="M62" s="950"/>
      <c r="N62" s="950"/>
      <c r="O62" s="950"/>
      <c r="P62" s="950"/>
      <c r="Q62" s="950"/>
      <c r="R62" s="950"/>
      <c r="S62" s="950"/>
      <c r="T62" s="950"/>
      <c r="U62" s="950"/>
      <c r="V62" s="950"/>
      <c r="W62" s="950"/>
      <c r="X62" s="950"/>
      <c r="Y62" s="950"/>
      <c r="Z62" s="950"/>
      <c r="AA62" s="950"/>
    </row>
    <row r="63" spans="1:27" ht="16.149999999999999" customHeight="1">
      <c r="A63" s="950"/>
      <c r="B63" s="1261" t="s">
        <v>784</v>
      </c>
      <c r="C63" s="950" t="s">
        <v>854</v>
      </c>
      <c r="D63" s="950"/>
      <c r="E63" s="950"/>
      <c r="F63" s="950"/>
      <c r="G63" s="950"/>
      <c r="H63" s="950"/>
      <c r="I63" s="950"/>
      <c r="J63" s="950"/>
      <c r="K63" s="950"/>
      <c r="L63" s="950"/>
      <c r="M63" s="950"/>
      <c r="N63" s="950"/>
      <c r="O63" s="950"/>
      <c r="P63" s="950"/>
      <c r="Q63" s="950"/>
      <c r="R63" s="950"/>
      <c r="S63" s="950"/>
      <c r="T63" s="950"/>
      <c r="U63" s="950"/>
      <c r="V63" s="950"/>
      <c r="W63" s="950"/>
      <c r="X63" s="950"/>
      <c r="Y63" s="950"/>
      <c r="Z63" s="950"/>
      <c r="AA63" s="950"/>
    </row>
    <row r="64" spans="1:27" ht="16.149999999999999" customHeight="1">
      <c r="A64" s="950"/>
      <c r="C64" s="950" t="s">
        <v>853</v>
      </c>
      <c r="D64" s="950"/>
      <c r="E64" s="950"/>
      <c r="F64" s="950"/>
      <c r="G64" s="950"/>
      <c r="H64" s="950"/>
      <c r="I64" s="950"/>
      <c r="J64" s="950"/>
      <c r="K64" s="950"/>
      <c r="L64" s="950"/>
      <c r="M64" s="950"/>
      <c r="N64" s="950"/>
      <c r="O64" s="950"/>
      <c r="P64" s="950"/>
      <c r="Q64" s="950"/>
      <c r="R64" s="950"/>
      <c r="S64" s="950"/>
      <c r="T64" s="950"/>
      <c r="U64" s="950"/>
      <c r="V64" s="950"/>
      <c r="W64" s="950"/>
      <c r="X64" s="950"/>
      <c r="Y64" s="950"/>
      <c r="Z64" s="950"/>
      <c r="AA64" s="950"/>
    </row>
    <row r="65" spans="1:27" ht="16.149999999999999" customHeight="1">
      <c r="A65" s="950"/>
      <c r="C65" s="950" t="s">
        <v>852</v>
      </c>
      <c r="D65" s="950"/>
      <c r="E65" s="950"/>
      <c r="F65" s="950"/>
      <c r="G65" s="950"/>
      <c r="H65" s="950"/>
      <c r="I65" s="950"/>
      <c r="J65" s="950"/>
      <c r="K65" s="950"/>
      <c r="L65" s="950"/>
      <c r="M65" s="950"/>
      <c r="N65" s="950"/>
      <c r="O65" s="950"/>
      <c r="P65" s="950"/>
      <c r="Q65" s="950"/>
      <c r="R65" s="950"/>
      <c r="S65" s="950"/>
      <c r="T65" s="950"/>
      <c r="U65" s="950"/>
      <c r="V65" s="950"/>
      <c r="W65" s="950"/>
      <c r="X65" s="950"/>
      <c r="Y65" s="950"/>
      <c r="Z65" s="950"/>
      <c r="AA65" s="950"/>
    </row>
    <row r="66" spans="1:27" ht="16.149999999999999" customHeight="1">
      <c r="A66" s="950"/>
      <c r="B66" s="1261" t="s">
        <v>782</v>
      </c>
      <c r="C66" s="950" t="s">
        <v>851</v>
      </c>
      <c r="D66" s="950"/>
      <c r="E66" s="950"/>
      <c r="F66" s="950"/>
      <c r="G66" s="950"/>
      <c r="H66" s="950"/>
      <c r="I66" s="950"/>
      <c r="J66" s="950"/>
      <c r="K66" s="950"/>
      <c r="L66" s="950"/>
      <c r="M66" s="950"/>
      <c r="N66" s="950"/>
      <c r="O66" s="950"/>
      <c r="P66" s="950"/>
      <c r="Q66" s="950"/>
      <c r="R66" s="950"/>
      <c r="S66" s="950"/>
      <c r="T66" s="950"/>
      <c r="U66" s="950"/>
      <c r="V66" s="950"/>
      <c r="W66" s="950"/>
      <c r="X66" s="950"/>
      <c r="Y66" s="950"/>
      <c r="Z66" s="950"/>
      <c r="AA66" s="950"/>
    </row>
    <row r="67" spans="1:27" ht="16.149999999999999" customHeight="1">
      <c r="A67" s="950"/>
      <c r="C67" s="950" t="s">
        <v>850</v>
      </c>
      <c r="D67" s="950"/>
      <c r="E67" s="950"/>
      <c r="F67" s="950"/>
      <c r="G67" s="950"/>
      <c r="H67" s="950"/>
      <c r="I67" s="950"/>
      <c r="J67" s="950"/>
      <c r="K67" s="950"/>
      <c r="L67" s="950"/>
      <c r="M67" s="950"/>
      <c r="N67" s="950"/>
      <c r="O67" s="950"/>
      <c r="P67" s="950"/>
      <c r="Q67" s="950"/>
      <c r="R67" s="950"/>
      <c r="S67" s="950"/>
      <c r="T67" s="950"/>
      <c r="U67" s="950"/>
      <c r="V67" s="950"/>
      <c r="W67" s="950"/>
      <c r="X67" s="950"/>
      <c r="Y67" s="950"/>
      <c r="Z67" s="950"/>
      <c r="AA67" s="950"/>
    </row>
    <row r="68" spans="1:27" ht="16.149999999999999" customHeight="1">
      <c r="A68" s="950"/>
      <c r="C68" s="950" t="s">
        <v>849</v>
      </c>
      <c r="D68" s="950"/>
      <c r="E68" s="950"/>
      <c r="F68" s="950"/>
      <c r="G68" s="950"/>
      <c r="H68" s="950"/>
      <c r="I68" s="950"/>
      <c r="J68" s="950"/>
      <c r="K68" s="950"/>
      <c r="L68" s="950"/>
      <c r="M68" s="950"/>
      <c r="N68" s="950"/>
      <c r="O68" s="950"/>
      <c r="P68" s="950"/>
      <c r="Q68" s="950"/>
      <c r="R68" s="950"/>
      <c r="S68" s="950"/>
      <c r="T68" s="950"/>
      <c r="U68" s="950"/>
      <c r="V68" s="950"/>
      <c r="W68" s="950"/>
      <c r="X68" s="950"/>
      <c r="Y68" s="950"/>
      <c r="Z68" s="950"/>
      <c r="AA68" s="950"/>
    </row>
    <row r="69" spans="1:27" ht="16.149999999999999" customHeight="1">
      <c r="A69" s="950"/>
      <c r="B69" s="1261" t="s">
        <v>780</v>
      </c>
      <c r="C69" s="950" t="s">
        <v>848</v>
      </c>
      <c r="D69" s="950"/>
      <c r="E69" s="950"/>
      <c r="F69" s="950"/>
      <c r="G69" s="950"/>
      <c r="H69" s="950"/>
      <c r="I69" s="950"/>
      <c r="J69" s="950"/>
      <c r="K69" s="950"/>
      <c r="L69" s="950"/>
      <c r="M69" s="950"/>
      <c r="N69" s="950"/>
      <c r="O69" s="950"/>
      <c r="P69" s="950"/>
      <c r="Q69" s="950"/>
      <c r="R69" s="950"/>
      <c r="S69" s="950"/>
      <c r="T69" s="950"/>
      <c r="U69" s="950"/>
      <c r="V69" s="950"/>
      <c r="W69" s="950"/>
      <c r="X69" s="950"/>
      <c r="Y69" s="950"/>
      <c r="Z69" s="950"/>
      <c r="AA69" s="950"/>
    </row>
    <row r="70" spans="1:27" ht="16.149999999999999" customHeight="1">
      <c r="A70" s="950"/>
      <c r="B70" s="1261" t="s">
        <v>778</v>
      </c>
      <c r="C70" s="950" t="s">
        <v>3002</v>
      </c>
      <c r="D70" s="950"/>
      <c r="E70" s="950"/>
      <c r="F70" s="950"/>
      <c r="G70" s="950"/>
      <c r="H70" s="950"/>
      <c r="I70" s="950"/>
      <c r="J70" s="950"/>
      <c r="K70" s="950"/>
      <c r="L70" s="950"/>
      <c r="M70" s="950"/>
      <c r="N70" s="950"/>
      <c r="O70" s="950"/>
      <c r="P70" s="950"/>
      <c r="Q70" s="950"/>
      <c r="R70" s="950"/>
      <c r="S70" s="950"/>
      <c r="T70" s="950"/>
      <c r="U70" s="950"/>
      <c r="V70" s="950"/>
      <c r="W70" s="950"/>
      <c r="X70" s="950"/>
      <c r="Y70" s="950"/>
      <c r="Z70" s="950"/>
      <c r="AA70" s="950"/>
    </row>
    <row r="71" spans="1:27" ht="16.149999999999999" customHeight="1">
      <c r="A71" s="950"/>
      <c r="C71" s="950" t="s">
        <v>3005</v>
      </c>
      <c r="D71" s="950"/>
      <c r="E71" s="950"/>
      <c r="F71" s="950"/>
      <c r="G71" s="950"/>
      <c r="H71" s="950"/>
      <c r="I71" s="950"/>
      <c r="J71" s="950"/>
      <c r="K71" s="950"/>
      <c r="L71" s="950"/>
      <c r="M71" s="950"/>
      <c r="N71" s="950"/>
      <c r="O71" s="950"/>
      <c r="P71" s="950"/>
      <c r="Q71" s="950"/>
      <c r="R71" s="950"/>
      <c r="S71" s="950"/>
      <c r="T71" s="950"/>
      <c r="U71" s="950"/>
      <c r="V71" s="950"/>
      <c r="W71" s="950"/>
      <c r="X71" s="950"/>
      <c r="Y71" s="950"/>
      <c r="Z71" s="950"/>
      <c r="AA71" s="950"/>
    </row>
    <row r="72" spans="1:27" ht="16.149999999999999" customHeight="1">
      <c r="A72" s="950"/>
      <c r="C72" s="950" t="s">
        <v>3003</v>
      </c>
      <c r="D72" s="950"/>
      <c r="E72" s="950"/>
      <c r="F72" s="950"/>
      <c r="G72" s="950"/>
      <c r="H72" s="950"/>
      <c r="I72" s="950"/>
      <c r="J72" s="950"/>
      <c r="K72" s="950"/>
      <c r="L72" s="950"/>
      <c r="M72" s="950"/>
      <c r="N72" s="950"/>
      <c r="O72" s="950"/>
      <c r="P72" s="950"/>
      <c r="Q72" s="950"/>
      <c r="R72" s="950"/>
      <c r="S72" s="950"/>
      <c r="T72" s="950"/>
      <c r="U72" s="950"/>
      <c r="V72" s="950"/>
      <c r="W72" s="950"/>
      <c r="X72" s="950"/>
      <c r="Y72" s="950"/>
      <c r="Z72" s="950"/>
      <c r="AA72" s="950"/>
    </row>
    <row r="73" spans="1:27" ht="16.149999999999999" customHeight="1">
      <c r="A73" s="950"/>
      <c r="C73" s="950" t="s">
        <v>3004</v>
      </c>
      <c r="D73" s="950"/>
      <c r="E73" s="950"/>
      <c r="F73" s="950"/>
      <c r="G73" s="950"/>
      <c r="H73" s="950"/>
      <c r="I73" s="950"/>
      <c r="J73" s="950"/>
      <c r="K73" s="950"/>
      <c r="L73" s="950"/>
      <c r="M73" s="950"/>
      <c r="N73" s="950"/>
      <c r="O73" s="950"/>
      <c r="P73" s="950"/>
      <c r="Q73" s="950"/>
      <c r="R73" s="950"/>
      <c r="S73" s="950"/>
      <c r="T73" s="950"/>
      <c r="U73" s="950"/>
      <c r="V73" s="950"/>
      <c r="W73" s="950"/>
      <c r="X73" s="950"/>
      <c r="Y73" s="950"/>
      <c r="Z73" s="950"/>
      <c r="AA73" s="950"/>
    </row>
    <row r="74" spans="1:27" ht="16.149999999999999" customHeight="1">
      <c r="A74" s="950"/>
      <c r="C74" s="950" t="s">
        <v>2217</v>
      </c>
      <c r="D74" s="950"/>
      <c r="E74" s="950"/>
      <c r="F74" s="950"/>
      <c r="G74" s="950"/>
      <c r="H74" s="950"/>
      <c r="I74" s="950"/>
      <c r="J74" s="950"/>
      <c r="K74" s="950"/>
      <c r="L74" s="950"/>
      <c r="M74" s="950"/>
      <c r="N74" s="950"/>
      <c r="O74" s="950"/>
      <c r="P74" s="950"/>
      <c r="Q74" s="950"/>
      <c r="R74" s="950"/>
      <c r="S74" s="950"/>
      <c r="T74" s="950"/>
      <c r="U74" s="950"/>
      <c r="V74" s="950"/>
      <c r="W74" s="950"/>
      <c r="X74" s="950"/>
      <c r="Y74" s="950"/>
      <c r="Z74" s="950"/>
      <c r="AA74" s="950"/>
    </row>
    <row r="75" spans="1:27" ht="16.149999999999999" customHeight="1">
      <c r="A75" s="950"/>
      <c r="C75" s="950" t="s">
        <v>2218</v>
      </c>
      <c r="D75" s="950"/>
      <c r="E75" s="950"/>
      <c r="F75" s="950"/>
      <c r="G75" s="950"/>
      <c r="H75" s="950"/>
      <c r="I75" s="950"/>
      <c r="J75" s="950"/>
      <c r="K75" s="950"/>
      <c r="L75" s="950"/>
      <c r="M75" s="950"/>
      <c r="N75" s="950"/>
      <c r="O75" s="950"/>
      <c r="P75" s="950"/>
      <c r="Q75" s="950"/>
      <c r="R75" s="950"/>
      <c r="S75" s="950"/>
      <c r="T75" s="950"/>
      <c r="U75" s="950"/>
      <c r="V75" s="950"/>
      <c r="W75" s="950"/>
      <c r="X75" s="950"/>
      <c r="Y75" s="950"/>
      <c r="Z75" s="950"/>
      <c r="AA75" s="950"/>
    </row>
    <row r="76" spans="1:27" ht="16.149999999999999" customHeight="1">
      <c r="A76" s="950"/>
      <c r="C76" s="950" t="s">
        <v>2219</v>
      </c>
      <c r="D76" s="950"/>
      <c r="E76" s="950"/>
      <c r="F76" s="950"/>
      <c r="G76" s="950"/>
      <c r="H76" s="950"/>
      <c r="I76" s="950"/>
      <c r="J76" s="950"/>
      <c r="K76" s="950"/>
      <c r="L76" s="950"/>
      <c r="M76" s="950"/>
      <c r="N76" s="950"/>
      <c r="O76" s="950"/>
      <c r="P76" s="950"/>
      <c r="Q76" s="950"/>
      <c r="R76" s="950"/>
      <c r="S76" s="950"/>
      <c r="T76" s="950"/>
      <c r="U76" s="950"/>
      <c r="V76" s="950"/>
      <c r="W76" s="950"/>
      <c r="X76" s="950"/>
      <c r="Y76" s="950"/>
      <c r="Z76" s="950"/>
      <c r="AA76" s="950"/>
    </row>
    <row r="77" spans="1:27" ht="16.149999999999999" customHeight="1">
      <c r="A77" s="950"/>
      <c r="C77" s="950" t="s">
        <v>847</v>
      </c>
      <c r="D77" s="950"/>
      <c r="E77" s="950"/>
      <c r="F77" s="950"/>
      <c r="G77" s="1083"/>
      <c r="H77" s="1083"/>
      <c r="I77" s="1083"/>
      <c r="J77" s="1083"/>
      <c r="K77" s="1083"/>
      <c r="L77" s="950"/>
      <c r="M77" s="950"/>
      <c r="N77" s="950"/>
      <c r="O77" s="950"/>
      <c r="P77" s="950"/>
      <c r="Q77" s="950"/>
      <c r="R77" s="950"/>
      <c r="S77" s="950"/>
      <c r="T77" s="950"/>
      <c r="U77" s="950"/>
      <c r="V77" s="950"/>
      <c r="W77" s="950"/>
      <c r="X77" s="950"/>
      <c r="Y77" s="950"/>
      <c r="Z77" s="950"/>
      <c r="AA77" s="950"/>
    </row>
    <row r="78" spans="1:27" ht="16.149999999999999" customHeight="1">
      <c r="A78" s="950"/>
      <c r="C78" s="950" t="s">
        <v>846</v>
      </c>
      <c r="D78" s="950"/>
      <c r="E78" s="950"/>
      <c r="F78" s="950"/>
      <c r="G78" s="1083"/>
      <c r="H78" s="1083"/>
      <c r="I78" s="1083"/>
      <c r="J78" s="1083"/>
      <c r="K78" s="1083"/>
      <c r="L78" s="950"/>
      <c r="M78" s="950"/>
      <c r="N78" s="950"/>
      <c r="O78" s="950"/>
      <c r="P78" s="950"/>
      <c r="Q78" s="950"/>
      <c r="R78" s="950"/>
      <c r="S78" s="950"/>
      <c r="T78" s="950"/>
      <c r="U78" s="950"/>
      <c r="V78" s="950"/>
      <c r="W78" s="950"/>
      <c r="X78" s="950"/>
      <c r="Y78" s="950"/>
      <c r="Z78" s="950"/>
      <c r="AA78" s="950"/>
    </row>
    <row r="79" spans="1:27" ht="16.149999999999999" customHeight="1">
      <c r="A79" s="950"/>
      <c r="B79" s="1261" t="s">
        <v>776</v>
      </c>
      <c r="C79" s="950" t="s">
        <v>2336</v>
      </c>
      <c r="D79" s="950"/>
      <c r="E79" s="950"/>
      <c r="F79" s="950"/>
      <c r="G79" s="1083"/>
      <c r="H79" s="1083"/>
      <c r="I79" s="1083"/>
      <c r="J79" s="1083"/>
      <c r="K79" s="1083"/>
      <c r="L79" s="950"/>
      <c r="M79" s="950"/>
      <c r="N79" s="950"/>
      <c r="O79" s="950"/>
      <c r="P79" s="950"/>
      <c r="Q79" s="950"/>
      <c r="R79" s="950"/>
      <c r="S79" s="950"/>
      <c r="T79" s="950"/>
      <c r="U79" s="950"/>
      <c r="V79" s="950"/>
      <c r="W79" s="950"/>
      <c r="X79" s="950"/>
      <c r="Y79" s="950"/>
      <c r="Z79" s="950"/>
      <c r="AA79" s="950"/>
    </row>
    <row r="80" spans="1:27" ht="16.149999999999999" customHeight="1">
      <c r="A80" s="950"/>
      <c r="B80" s="1261" t="s">
        <v>845</v>
      </c>
      <c r="C80" s="950" t="s">
        <v>844</v>
      </c>
      <c r="D80" s="950"/>
      <c r="E80" s="950"/>
      <c r="F80" s="950"/>
      <c r="G80" s="950"/>
      <c r="H80" s="950"/>
      <c r="I80" s="950"/>
      <c r="J80" s="950"/>
      <c r="K80" s="950"/>
      <c r="L80" s="950"/>
      <c r="M80" s="950"/>
      <c r="N80" s="950"/>
      <c r="O80" s="950"/>
      <c r="P80" s="950"/>
      <c r="Q80" s="950"/>
      <c r="R80" s="950"/>
      <c r="S80" s="950"/>
      <c r="T80" s="950"/>
      <c r="U80" s="950"/>
      <c r="V80" s="950"/>
      <c r="W80" s="950"/>
      <c r="X80" s="950"/>
      <c r="Y80" s="950"/>
      <c r="Z80" s="950"/>
      <c r="AA80" s="950"/>
    </row>
    <row r="81" spans="1:29" ht="16.149999999999999" customHeight="1">
      <c r="A81" s="950"/>
      <c r="B81" s="1261" t="s">
        <v>843</v>
      </c>
      <c r="C81" s="950" t="s">
        <v>842</v>
      </c>
      <c r="D81" s="950"/>
      <c r="E81" s="950"/>
      <c r="F81" s="950"/>
      <c r="G81" s="950"/>
      <c r="H81" s="950"/>
      <c r="I81" s="950"/>
      <c r="J81" s="950"/>
      <c r="K81" s="950"/>
      <c r="L81" s="950"/>
      <c r="M81" s="950"/>
      <c r="N81" s="950"/>
      <c r="O81" s="950"/>
      <c r="P81" s="950"/>
      <c r="Q81" s="950"/>
      <c r="R81" s="950"/>
      <c r="S81" s="950"/>
      <c r="T81" s="950"/>
      <c r="U81" s="950"/>
      <c r="V81" s="950"/>
      <c r="W81" s="950"/>
      <c r="X81" s="950"/>
      <c r="Y81" s="950"/>
      <c r="Z81" s="950"/>
      <c r="AA81" s="950"/>
    </row>
    <row r="82" spans="1:29" ht="16.149999999999999" customHeight="1">
      <c r="A82" s="950"/>
      <c r="C82" s="950" t="s">
        <v>841</v>
      </c>
      <c r="D82" s="950"/>
      <c r="E82" s="950"/>
      <c r="F82" s="950"/>
      <c r="G82" s="950"/>
      <c r="H82" s="950"/>
      <c r="I82" s="950"/>
      <c r="J82" s="950"/>
      <c r="K82" s="950"/>
      <c r="L82" s="950"/>
      <c r="M82" s="950"/>
      <c r="N82" s="950"/>
      <c r="O82" s="950"/>
      <c r="P82" s="950"/>
      <c r="Q82" s="950"/>
      <c r="R82" s="950"/>
      <c r="S82" s="950"/>
      <c r="T82" s="950"/>
      <c r="U82" s="950"/>
      <c r="V82" s="950"/>
      <c r="W82" s="950"/>
      <c r="X82" s="950"/>
      <c r="Y82" s="950"/>
      <c r="Z82" s="950"/>
      <c r="AA82" s="950"/>
    </row>
    <row r="83" spans="1:29" ht="16.149999999999999" customHeight="1">
      <c r="A83" s="950"/>
      <c r="C83" s="950" t="s">
        <v>840</v>
      </c>
      <c r="D83" s="950"/>
      <c r="E83" s="950"/>
      <c r="F83" s="950"/>
      <c r="G83" s="950"/>
      <c r="H83" s="950"/>
      <c r="I83" s="950"/>
      <c r="J83" s="950"/>
      <c r="K83" s="950"/>
      <c r="L83" s="950"/>
      <c r="M83" s="950"/>
      <c r="N83" s="950"/>
      <c r="O83" s="950"/>
      <c r="P83" s="950"/>
      <c r="Q83" s="950"/>
      <c r="R83" s="950"/>
      <c r="S83" s="950"/>
      <c r="T83" s="950"/>
      <c r="U83" s="950"/>
      <c r="V83" s="950"/>
      <c r="W83" s="950"/>
      <c r="X83" s="950"/>
      <c r="Y83" s="950"/>
      <c r="Z83" s="950"/>
      <c r="AA83" s="950"/>
    </row>
    <row r="84" spans="1:29" ht="16.149999999999999" customHeight="1">
      <c r="A84" s="950"/>
      <c r="C84" s="950" t="s">
        <v>839</v>
      </c>
      <c r="D84" s="950"/>
      <c r="E84" s="950"/>
      <c r="F84" s="950"/>
      <c r="G84" s="950"/>
      <c r="H84" s="950"/>
      <c r="I84" s="950"/>
      <c r="J84" s="950"/>
      <c r="K84" s="950"/>
      <c r="L84" s="950"/>
      <c r="M84" s="950"/>
      <c r="N84" s="950"/>
      <c r="O84" s="950"/>
      <c r="P84" s="950"/>
      <c r="Q84" s="950"/>
      <c r="R84" s="950"/>
      <c r="S84" s="950"/>
      <c r="T84" s="950"/>
      <c r="U84" s="950"/>
      <c r="V84" s="950"/>
      <c r="W84" s="950"/>
      <c r="X84" s="950"/>
      <c r="Y84" s="950"/>
      <c r="Z84" s="950"/>
      <c r="AA84" s="950"/>
    </row>
    <row r="85" spans="1:29" ht="16.149999999999999" customHeight="1">
      <c r="A85" s="950"/>
      <c r="B85" s="1261" t="s">
        <v>838</v>
      </c>
      <c r="C85" s="950" t="s">
        <v>837</v>
      </c>
      <c r="D85" s="950"/>
      <c r="E85" s="950"/>
      <c r="F85" s="950"/>
      <c r="G85" s="950"/>
      <c r="H85" s="950"/>
      <c r="I85" s="950"/>
      <c r="J85" s="950"/>
      <c r="K85" s="950"/>
      <c r="L85" s="950"/>
      <c r="M85" s="950"/>
      <c r="N85" s="950"/>
      <c r="O85" s="950"/>
      <c r="P85" s="950"/>
      <c r="Q85" s="950"/>
      <c r="R85" s="950"/>
      <c r="S85" s="950"/>
      <c r="T85" s="950"/>
      <c r="U85" s="950"/>
      <c r="V85" s="950"/>
      <c r="W85" s="950"/>
      <c r="X85" s="950"/>
      <c r="Y85" s="950"/>
      <c r="Z85" s="950"/>
      <c r="AA85" s="950"/>
    </row>
    <row r="86" spans="1:29" ht="16.149999999999999" customHeight="1">
      <c r="A86" s="950"/>
      <c r="C86" s="950" t="s">
        <v>836</v>
      </c>
      <c r="D86" s="950"/>
      <c r="E86" s="950"/>
      <c r="F86" s="950"/>
      <c r="G86" s="950"/>
      <c r="H86" s="950"/>
      <c r="I86" s="950"/>
      <c r="J86" s="950"/>
      <c r="K86" s="950"/>
      <c r="L86" s="950"/>
      <c r="M86" s="950"/>
      <c r="N86" s="950"/>
      <c r="O86" s="950"/>
      <c r="P86" s="950"/>
      <c r="Q86" s="950"/>
      <c r="R86" s="950"/>
      <c r="S86" s="950"/>
      <c r="T86" s="950"/>
      <c r="U86" s="950"/>
      <c r="V86" s="950"/>
      <c r="W86" s="950"/>
      <c r="X86" s="950"/>
      <c r="Y86" s="950"/>
      <c r="Z86" s="950"/>
      <c r="AA86" s="950"/>
    </row>
    <row r="87" spans="1:29" ht="16.149999999999999" customHeight="1">
      <c r="A87" s="950"/>
      <c r="B87" s="1261" t="s">
        <v>835</v>
      </c>
      <c r="C87" s="950" t="s">
        <v>834</v>
      </c>
      <c r="D87" s="950"/>
      <c r="E87" s="950"/>
      <c r="F87" s="950"/>
      <c r="G87" s="950"/>
      <c r="H87" s="950"/>
      <c r="I87" s="950"/>
      <c r="J87" s="950"/>
      <c r="K87" s="950"/>
      <c r="L87" s="950"/>
      <c r="M87" s="950"/>
      <c r="N87" s="950"/>
      <c r="O87" s="950"/>
      <c r="P87" s="950"/>
      <c r="Q87" s="950"/>
      <c r="R87" s="950"/>
      <c r="S87" s="950"/>
      <c r="T87" s="950"/>
      <c r="U87" s="950"/>
      <c r="V87" s="950"/>
      <c r="W87" s="950"/>
      <c r="X87" s="950"/>
      <c r="Y87" s="950"/>
      <c r="Z87" s="950"/>
      <c r="AA87" s="950"/>
    </row>
    <row r="88" spans="1:29" ht="16.149999999999999" customHeight="1">
      <c r="A88" s="950"/>
      <c r="C88" s="950" t="s">
        <v>833</v>
      </c>
      <c r="D88" s="950"/>
      <c r="E88" s="950"/>
      <c r="F88" s="950"/>
      <c r="G88" s="950"/>
      <c r="H88" s="950"/>
      <c r="I88" s="950"/>
      <c r="J88" s="950"/>
      <c r="K88" s="950"/>
      <c r="L88" s="950"/>
      <c r="M88" s="950"/>
      <c r="N88" s="950"/>
      <c r="O88" s="950"/>
      <c r="P88" s="950"/>
      <c r="Q88" s="950"/>
      <c r="R88" s="950"/>
      <c r="S88" s="950"/>
      <c r="T88" s="950"/>
      <c r="U88" s="950"/>
      <c r="V88" s="950"/>
      <c r="W88" s="950"/>
      <c r="X88" s="950"/>
      <c r="Y88" s="950"/>
      <c r="Z88" s="950"/>
      <c r="AA88" s="950"/>
    </row>
    <row r="89" spans="1:29" ht="16.149999999999999" customHeight="1">
      <c r="A89" s="950"/>
      <c r="C89" s="950" t="s">
        <v>2220</v>
      </c>
      <c r="D89" s="950"/>
      <c r="E89" s="950"/>
      <c r="F89" s="950"/>
      <c r="G89" s="950"/>
      <c r="H89" s="950"/>
      <c r="I89" s="950"/>
      <c r="J89" s="950"/>
      <c r="K89" s="950"/>
      <c r="L89" s="950"/>
      <c r="M89" s="950"/>
      <c r="N89" s="950"/>
      <c r="O89" s="950"/>
      <c r="P89" s="950"/>
      <c r="Q89" s="950"/>
      <c r="R89" s="950"/>
      <c r="S89" s="950"/>
      <c r="T89" s="950"/>
      <c r="U89" s="950"/>
      <c r="V89" s="950"/>
      <c r="W89" s="950"/>
      <c r="X89" s="950"/>
      <c r="Y89" s="950"/>
      <c r="Z89" s="950"/>
      <c r="AA89" s="950"/>
    </row>
    <row r="90" spans="1:29" ht="16.149999999999999" customHeight="1">
      <c r="A90" s="950"/>
      <c r="B90" s="1261" t="s">
        <v>832</v>
      </c>
      <c r="C90" s="950" t="s">
        <v>831</v>
      </c>
      <c r="D90" s="950"/>
      <c r="E90" s="950"/>
      <c r="F90" s="950"/>
      <c r="G90" s="950"/>
      <c r="H90" s="950"/>
      <c r="I90" s="950"/>
      <c r="J90" s="950"/>
      <c r="K90" s="950"/>
      <c r="L90" s="950"/>
      <c r="M90" s="950"/>
      <c r="N90" s="950"/>
      <c r="O90" s="950"/>
      <c r="P90" s="950"/>
      <c r="Q90" s="950"/>
      <c r="R90" s="950"/>
      <c r="S90" s="950"/>
      <c r="T90" s="950"/>
      <c r="U90" s="950"/>
      <c r="V90" s="950"/>
      <c r="W90" s="950"/>
      <c r="X90" s="950"/>
      <c r="Y90" s="950"/>
      <c r="Z90" s="950"/>
      <c r="AA90" s="950"/>
    </row>
    <row r="91" spans="1:29" ht="16.149999999999999" customHeight="1">
      <c r="A91" s="950"/>
      <c r="C91" s="950" t="s">
        <v>830</v>
      </c>
      <c r="D91" s="950"/>
      <c r="E91" s="950"/>
      <c r="F91" s="950"/>
      <c r="G91" s="950"/>
      <c r="H91" s="950"/>
      <c r="I91" s="950"/>
      <c r="J91" s="950"/>
      <c r="K91" s="950"/>
      <c r="L91" s="950"/>
      <c r="M91" s="950"/>
      <c r="N91" s="950"/>
      <c r="O91" s="950"/>
      <c r="P91" s="950"/>
      <c r="Q91" s="950"/>
      <c r="R91" s="950"/>
      <c r="S91" s="950"/>
      <c r="T91" s="950"/>
      <c r="U91" s="950"/>
      <c r="V91" s="950"/>
      <c r="W91" s="950"/>
      <c r="X91" s="950"/>
      <c r="Y91" s="950"/>
      <c r="Z91" s="950"/>
      <c r="AA91" s="950"/>
    </row>
    <row r="92" spans="1:29" ht="16.149999999999999" customHeight="1">
      <c r="A92" s="950"/>
      <c r="B92" s="1261" t="s">
        <v>829</v>
      </c>
      <c r="C92" s="950" t="s">
        <v>828</v>
      </c>
      <c r="D92" s="950"/>
      <c r="E92" s="950"/>
      <c r="F92" s="950"/>
      <c r="G92" s="950"/>
      <c r="H92" s="950"/>
      <c r="I92" s="950"/>
      <c r="J92" s="950"/>
      <c r="K92" s="950"/>
      <c r="L92" s="950"/>
      <c r="M92" s="950"/>
      <c r="N92" s="950"/>
      <c r="O92" s="950"/>
      <c r="P92" s="950"/>
      <c r="Q92" s="950"/>
      <c r="R92" s="950"/>
      <c r="S92" s="950"/>
      <c r="T92" s="950"/>
      <c r="U92" s="950"/>
      <c r="V92" s="950"/>
      <c r="W92" s="950"/>
      <c r="X92" s="950"/>
      <c r="Y92" s="950"/>
      <c r="Z92" s="950"/>
      <c r="AA92" s="950"/>
    </row>
    <row r="93" spans="1:29" ht="16.149999999999999" customHeight="1">
      <c r="A93" s="950"/>
      <c r="B93" s="1261" t="s">
        <v>827</v>
      </c>
      <c r="C93" s="2399" t="s">
        <v>3168</v>
      </c>
      <c r="D93" s="2399"/>
      <c r="E93" s="2399"/>
      <c r="F93" s="2399"/>
      <c r="G93" s="2399"/>
      <c r="H93" s="2399"/>
      <c r="I93" s="2399"/>
      <c r="J93" s="2399"/>
      <c r="K93" s="2399"/>
      <c r="L93" s="2399"/>
      <c r="M93" s="2399"/>
      <c r="N93" s="2399"/>
      <c r="O93" s="2399"/>
      <c r="P93" s="2399"/>
      <c r="Q93" s="2399"/>
      <c r="R93" s="2399"/>
      <c r="S93" s="2399"/>
      <c r="T93" s="2399"/>
      <c r="U93" s="2399"/>
      <c r="V93" s="2399"/>
      <c r="W93" s="2399"/>
      <c r="X93" s="2399"/>
      <c r="Y93" s="2399"/>
      <c r="Z93" s="2399"/>
      <c r="AA93" s="1087"/>
      <c r="AB93" s="1087"/>
      <c r="AC93" s="1087"/>
    </row>
    <row r="94" spans="1:29" ht="16.149999999999999" customHeight="1">
      <c r="A94" s="950"/>
      <c r="C94" s="2399"/>
      <c r="D94" s="2399"/>
      <c r="E94" s="2399"/>
      <c r="F94" s="2399"/>
      <c r="G94" s="2399"/>
      <c r="H94" s="2399"/>
      <c r="I94" s="2399"/>
      <c r="J94" s="2399"/>
      <c r="K94" s="2399"/>
      <c r="L94" s="2399"/>
      <c r="M94" s="2399"/>
      <c r="N94" s="2399"/>
      <c r="O94" s="2399"/>
      <c r="P94" s="2399"/>
      <c r="Q94" s="2399"/>
      <c r="R94" s="2399"/>
      <c r="S94" s="2399"/>
      <c r="T94" s="2399"/>
      <c r="U94" s="2399"/>
      <c r="V94" s="2399"/>
      <c r="W94" s="2399"/>
      <c r="X94" s="2399"/>
      <c r="Y94" s="2399"/>
      <c r="Z94" s="2399"/>
      <c r="AA94" s="1087"/>
      <c r="AB94" s="1087"/>
      <c r="AC94" s="1087"/>
    </row>
    <row r="95" spans="1:29" ht="16.149999999999999" customHeight="1">
      <c r="A95" s="950"/>
      <c r="C95" s="2399"/>
      <c r="D95" s="2399"/>
      <c r="E95" s="2399"/>
      <c r="F95" s="2399"/>
      <c r="G95" s="2399"/>
      <c r="H95" s="2399"/>
      <c r="I95" s="2399"/>
      <c r="J95" s="2399"/>
      <c r="K95" s="2399"/>
      <c r="L95" s="2399"/>
      <c r="M95" s="2399"/>
      <c r="N95" s="2399"/>
      <c r="O95" s="2399"/>
      <c r="P95" s="2399"/>
      <c r="Q95" s="2399"/>
      <c r="R95" s="2399"/>
      <c r="S95" s="2399"/>
      <c r="T95" s="2399"/>
      <c r="U95" s="2399"/>
      <c r="V95" s="2399"/>
      <c r="W95" s="2399"/>
      <c r="X95" s="2399"/>
      <c r="Y95" s="2399"/>
      <c r="Z95" s="2399"/>
      <c r="AA95" s="1087"/>
      <c r="AB95" s="1087"/>
      <c r="AC95" s="1087"/>
    </row>
    <row r="96" spans="1:29" ht="16.149999999999999" customHeight="1">
      <c r="A96" s="950"/>
      <c r="C96" s="2399"/>
      <c r="D96" s="2399"/>
      <c r="E96" s="2399"/>
      <c r="F96" s="2399"/>
      <c r="G96" s="2399"/>
      <c r="H96" s="2399"/>
      <c r="I96" s="2399"/>
      <c r="J96" s="2399"/>
      <c r="K96" s="2399"/>
      <c r="L96" s="2399"/>
      <c r="M96" s="2399"/>
      <c r="N96" s="2399"/>
      <c r="O96" s="2399"/>
      <c r="P96" s="2399"/>
      <c r="Q96" s="2399"/>
      <c r="R96" s="2399"/>
      <c r="S96" s="2399"/>
      <c r="T96" s="2399"/>
      <c r="U96" s="2399"/>
      <c r="V96" s="2399"/>
      <c r="W96" s="2399"/>
      <c r="X96" s="2399"/>
      <c r="Y96" s="2399"/>
      <c r="Z96" s="2399"/>
      <c r="AA96" s="1087"/>
      <c r="AB96" s="1087"/>
      <c r="AC96" s="1087"/>
    </row>
    <row r="97" spans="1:29" ht="16.149999999999999" customHeight="1">
      <c r="A97" s="950"/>
      <c r="C97" s="2399"/>
      <c r="D97" s="2399"/>
      <c r="E97" s="2399"/>
      <c r="F97" s="2399"/>
      <c r="G97" s="2399"/>
      <c r="H97" s="2399"/>
      <c r="I97" s="2399"/>
      <c r="J97" s="2399"/>
      <c r="K97" s="2399"/>
      <c r="L97" s="2399"/>
      <c r="M97" s="2399"/>
      <c r="N97" s="2399"/>
      <c r="O97" s="2399"/>
      <c r="P97" s="2399"/>
      <c r="Q97" s="2399"/>
      <c r="R97" s="2399"/>
      <c r="S97" s="2399"/>
      <c r="T97" s="2399"/>
      <c r="U97" s="2399"/>
      <c r="V97" s="2399"/>
      <c r="W97" s="2399"/>
      <c r="X97" s="2399"/>
      <c r="Y97" s="2399"/>
      <c r="Z97" s="2399"/>
      <c r="AA97" s="1087"/>
      <c r="AB97" s="1087"/>
      <c r="AC97" s="1087"/>
    </row>
    <row r="98" spans="1:29" ht="16.149999999999999" customHeight="1">
      <c r="A98" s="950"/>
      <c r="C98" s="2399"/>
      <c r="D98" s="2399"/>
      <c r="E98" s="2399"/>
      <c r="F98" s="2399"/>
      <c r="G98" s="2399"/>
      <c r="H98" s="2399"/>
      <c r="I98" s="2399"/>
      <c r="J98" s="2399"/>
      <c r="K98" s="2399"/>
      <c r="L98" s="2399"/>
      <c r="M98" s="2399"/>
      <c r="N98" s="2399"/>
      <c r="O98" s="2399"/>
      <c r="P98" s="2399"/>
      <c r="Q98" s="2399"/>
      <c r="R98" s="2399"/>
      <c r="S98" s="2399"/>
      <c r="T98" s="2399"/>
      <c r="U98" s="2399"/>
      <c r="V98" s="2399"/>
      <c r="W98" s="2399"/>
      <c r="X98" s="2399"/>
      <c r="Y98" s="2399"/>
      <c r="Z98" s="2399"/>
      <c r="AA98" s="1087"/>
      <c r="AB98" s="1087"/>
      <c r="AC98" s="1087"/>
    </row>
    <row r="99" spans="1:29" ht="16.149999999999999" customHeight="1">
      <c r="A99" s="950"/>
      <c r="B99" s="1267" t="s">
        <v>826</v>
      </c>
      <c r="C99" s="2398" t="s">
        <v>3166</v>
      </c>
      <c r="D99" s="2398"/>
      <c r="E99" s="2398"/>
      <c r="F99" s="2398"/>
      <c r="G99" s="2398"/>
      <c r="H99" s="2398"/>
      <c r="I99" s="2398"/>
      <c r="J99" s="2398"/>
      <c r="K99" s="2398"/>
      <c r="L99" s="2398"/>
      <c r="M99" s="2398"/>
      <c r="N99" s="2398"/>
      <c r="O99" s="2398"/>
      <c r="P99" s="2398"/>
      <c r="Q99" s="2398"/>
      <c r="R99" s="2398"/>
      <c r="S99" s="2398"/>
      <c r="T99" s="2398"/>
      <c r="U99" s="2398"/>
      <c r="V99" s="2398"/>
      <c r="W99" s="2398"/>
      <c r="X99" s="2398"/>
      <c r="Y99" s="2398"/>
      <c r="Z99" s="2398"/>
      <c r="AA99" s="1087"/>
      <c r="AB99" s="1087"/>
      <c r="AC99" s="1087"/>
    </row>
    <row r="100" spans="1:29" ht="16.149999999999999" customHeight="1">
      <c r="A100" s="950"/>
      <c r="B100" s="1261"/>
      <c r="C100" s="2398"/>
      <c r="D100" s="2398"/>
      <c r="E100" s="2398"/>
      <c r="F100" s="2398"/>
      <c r="G100" s="2398"/>
      <c r="H100" s="2398"/>
      <c r="I100" s="2398"/>
      <c r="J100" s="2398"/>
      <c r="K100" s="2398"/>
      <c r="L100" s="2398"/>
      <c r="M100" s="2398"/>
      <c r="N100" s="2398"/>
      <c r="O100" s="2398"/>
      <c r="P100" s="2398"/>
      <c r="Q100" s="2398"/>
      <c r="R100" s="2398"/>
      <c r="S100" s="2398"/>
      <c r="T100" s="2398"/>
      <c r="U100" s="2398"/>
      <c r="V100" s="2398"/>
      <c r="W100" s="2398"/>
      <c r="X100" s="2398"/>
      <c r="Y100" s="2398"/>
      <c r="Z100" s="2398"/>
      <c r="AA100" s="1087"/>
      <c r="AB100" s="1087"/>
      <c r="AC100" s="1087"/>
    </row>
    <row r="101" spans="1:29" ht="16.149999999999999" customHeight="1">
      <c r="A101" s="950"/>
      <c r="C101" s="2398"/>
      <c r="D101" s="2398"/>
      <c r="E101" s="2398"/>
      <c r="F101" s="2398"/>
      <c r="G101" s="2398"/>
      <c r="H101" s="2398"/>
      <c r="I101" s="2398"/>
      <c r="J101" s="2398"/>
      <c r="K101" s="2398"/>
      <c r="L101" s="2398"/>
      <c r="M101" s="2398"/>
      <c r="N101" s="2398"/>
      <c r="O101" s="2398"/>
      <c r="P101" s="2398"/>
      <c r="Q101" s="2398"/>
      <c r="R101" s="2398"/>
      <c r="S101" s="2398"/>
      <c r="T101" s="2398"/>
      <c r="U101" s="2398"/>
      <c r="V101" s="2398"/>
      <c r="W101" s="2398"/>
      <c r="X101" s="2398"/>
      <c r="Y101" s="2398"/>
      <c r="Z101" s="2398"/>
      <c r="AA101" s="1087"/>
      <c r="AB101" s="1087"/>
      <c r="AC101" s="1087"/>
    </row>
    <row r="102" spans="1:29" ht="16.149999999999999" customHeight="1">
      <c r="A102" s="950"/>
      <c r="C102" s="2398"/>
      <c r="D102" s="2398"/>
      <c r="E102" s="2398"/>
      <c r="F102" s="2398"/>
      <c r="G102" s="2398"/>
      <c r="H102" s="2398"/>
      <c r="I102" s="2398"/>
      <c r="J102" s="2398"/>
      <c r="K102" s="2398"/>
      <c r="L102" s="2398"/>
      <c r="M102" s="2398"/>
      <c r="N102" s="2398"/>
      <c r="O102" s="2398"/>
      <c r="P102" s="2398"/>
      <c r="Q102" s="2398"/>
      <c r="R102" s="2398"/>
      <c r="S102" s="2398"/>
      <c r="T102" s="2398"/>
      <c r="U102" s="2398"/>
      <c r="V102" s="2398"/>
      <c r="W102" s="2398"/>
      <c r="X102" s="2398"/>
      <c r="Y102" s="2398"/>
      <c r="Z102" s="2398"/>
      <c r="AA102" s="1087"/>
      <c r="AB102" s="1087"/>
      <c r="AC102" s="1087"/>
    </row>
    <row r="103" spans="1:29" ht="16.149999999999999" customHeight="1">
      <c r="A103" s="950"/>
      <c r="C103" s="2398"/>
      <c r="D103" s="2398"/>
      <c r="E103" s="2398"/>
      <c r="F103" s="2398"/>
      <c r="G103" s="2398"/>
      <c r="H103" s="2398"/>
      <c r="I103" s="2398"/>
      <c r="J103" s="2398"/>
      <c r="K103" s="2398"/>
      <c r="L103" s="2398"/>
      <c r="M103" s="2398"/>
      <c r="N103" s="2398"/>
      <c r="O103" s="2398"/>
      <c r="P103" s="2398"/>
      <c r="Q103" s="2398"/>
      <c r="R103" s="2398"/>
      <c r="S103" s="2398"/>
      <c r="T103" s="2398"/>
      <c r="U103" s="2398"/>
      <c r="V103" s="2398"/>
      <c r="W103" s="2398"/>
      <c r="X103" s="2398"/>
      <c r="Y103" s="2398"/>
      <c r="Z103" s="2398"/>
      <c r="AA103" s="1087"/>
      <c r="AB103" s="1087"/>
      <c r="AC103" s="1087"/>
    </row>
    <row r="104" spans="1:29" ht="16.149999999999999" customHeight="1">
      <c r="A104" s="950"/>
      <c r="C104" s="2398"/>
      <c r="D104" s="2398"/>
      <c r="E104" s="2398"/>
      <c r="F104" s="2398"/>
      <c r="G104" s="2398"/>
      <c r="H104" s="2398"/>
      <c r="I104" s="2398"/>
      <c r="J104" s="2398"/>
      <c r="K104" s="2398"/>
      <c r="L104" s="2398"/>
      <c r="M104" s="2398"/>
      <c r="N104" s="2398"/>
      <c r="O104" s="2398"/>
      <c r="P104" s="2398"/>
      <c r="Q104" s="2398"/>
      <c r="R104" s="2398"/>
      <c r="S104" s="2398"/>
      <c r="T104" s="2398"/>
      <c r="U104" s="2398"/>
      <c r="V104" s="2398"/>
      <c r="W104" s="2398"/>
      <c r="X104" s="2398"/>
      <c r="Y104" s="2398"/>
      <c r="Z104" s="2398"/>
      <c r="AA104" s="1087"/>
      <c r="AB104" s="1087"/>
      <c r="AC104" s="1087"/>
    </row>
    <row r="105" spans="1:29" ht="16.149999999999999" customHeight="1">
      <c r="A105" s="950"/>
      <c r="C105" s="2398"/>
      <c r="D105" s="2398"/>
      <c r="E105" s="2398"/>
      <c r="F105" s="2398"/>
      <c r="G105" s="2398"/>
      <c r="H105" s="2398"/>
      <c r="I105" s="2398"/>
      <c r="J105" s="2398"/>
      <c r="K105" s="2398"/>
      <c r="L105" s="2398"/>
      <c r="M105" s="2398"/>
      <c r="N105" s="2398"/>
      <c r="O105" s="2398"/>
      <c r="P105" s="2398"/>
      <c r="Q105" s="2398"/>
      <c r="R105" s="2398"/>
      <c r="S105" s="2398"/>
      <c r="T105" s="2398"/>
      <c r="U105" s="2398"/>
      <c r="V105" s="2398"/>
      <c r="W105" s="2398"/>
      <c r="X105" s="2398"/>
      <c r="Y105" s="2398"/>
      <c r="Z105" s="2398"/>
      <c r="AA105" s="1087"/>
      <c r="AB105" s="1087"/>
      <c r="AC105" s="1087"/>
    </row>
    <row r="106" spans="1:29" ht="16.149999999999999" customHeight="1">
      <c r="A106" s="950"/>
      <c r="C106" s="2398"/>
      <c r="D106" s="2398"/>
      <c r="E106" s="2398"/>
      <c r="F106" s="2398"/>
      <c r="G106" s="2398"/>
      <c r="H106" s="2398"/>
      <c r="I106" s="2398"/>
      <c r="J106" s="2398"/>
      <c r="K106" s="2398"/>
      <c r="L106" s="2398"/>
      <c r="M106" s="2398"/>
      <c r="N106" s="2398"/>
      <c r="O106" s="2398"/>
      <c r="P106" s="2398"/>
      <c r="Q106" s="2398"/>
      <c r="R106" s="2398"/>
      <c r="S106" s="2398"/>
      <c r="T106" s="2398"/>
      <c r="U106" s="2398"/>
      <c r="V106" s="2398"/>
      <c r="W106" s="2398"/>
      <c r="X106" s="2398"/>
      <c r="Y106" s="2398"/>
      <c r="Z106" s="2398"/>
      <c r="AA106" s="1087"/>
      <c r="AB106" s="1087"/>
      <c r="AC106" s="1087"/>
    </row>
    <row r="107" spans="1:29" ht="16.149999999999999" customHeight="1">
      <c r="A107" s="950"/>
      <c r="C107" s="2398"/>
      <c r="D107" s="2398"/>
      <c r="E107" s="2398"/>
      <c r="F107" s="2398"/>
      <c r="G107" s="2398"/>
      <c r="H107" s="2398"/>
      <c r="I107" s="2398"/>
      <c r="J107" s="2398"/>
      <c r="K107" s="2398"/>
      <c r="L107" s="2398"/>
      <c r="M107" s="2398"/>
      <c r="N107" s="2398"/>
      <c r="O107" s="2398"/>
      <c r="P107" s="2398"/>
      <c r="Q107" s="2398"/>
      <c r="R107" s="2398"/>
      <c r="S107" s="2398"/>
      <c r="T107" s="2398"/>
      <c r="U107" s="2398"/>
      <c r="V107" s="2398"/>
      <c r="W107" s="2398"/>
      <c r="X107" s="2398"/>
      <c r="Y107" s="2398"/>
      <c r="Z107" s="2398"/>
      <c r="AA107" s="1087"/>
      <c r="AB107" s="1087"/>
      <c r="AC107" s="1087"/>
    </row>
    <row r="108" spans="1:29" ht="16.149999999999999" customHeight="1">
      <c r="A108" s="950"/>
      <c r="C108" s="2398"/>
      <c r="D108" s="2398"/>
      <c r="E108" s="2398"/>
      <c r="F108" s="2398"/>
      <c r="G108" s="2398"/>
      <c r="H108" s="2398"/>
      <c r="I108" s="2398"/>
      <c r="J108" s="2398"/>
      <c r="K108" s="2398"/>
      <c r="L108" s="2398"/>
      <c r="M108" s="2398"/>
      <c r="N108" s="2398"/>
      <c r="O108" s="2398"/>
      <c r="P108" s="2398"/>
      <c r="Q108" s="2398"/>
      <c r="R108" s="2398"/>
      <c r="S108" s="2398"/>
      <c r="T108" s="2398"/>
      <c r="U108" s="2398"/>
      <c r="V108" s="2398"/>
      <c r="W108" s="2398"/>
      <c r="X108" s="2398"/>
      <c r="Y108" s="2398"/>
      <c r="Z108" s="2398"/>
      <c r="AA108" s="1087"/>
      <c r="AB108" s="1087"/>
      <c r="AC108" s="1087"/>
    </row>
    <row r="109" spans="1:29" ht="16.149999999999999" customHeight="1">
      <c r="A109" s="950"/>
      <c r="C109" s="2398"/>
      <c r="D109" s="2398"/>
      <c r="E109" s="2398"/>
      <c r="F109" s="2398"/>
      <c r="G109" s="2398"/>
      <c r="H109" s="2398"/>
      <c r="I109" s="2398"/>
      <c r="J109" s="2398"/>
      <c r="K109" s="2398"/>
      <c r="L109" s="2398"/>
      <c r="M109" s="2398"/>
      <c r="N109" s="2398"/>
      <c r="O109" s="2398"/>
      <c r="P109" s="2398"/>
      <c r="Q109" s="2398"/>
      <c r="R109" s="2398"/>
      <c r="S109" s="2398"/>
      <c r="T109" s="2398"/>
      <c r="U109" s="2398"/>
      <c r="V109" s="2398"/>
      <c r="W109" s="2398"/>
      <c r="X109" s="2398"/>
      <c r="Y109" s="2398"/>
      <c r="Z109" s="2398"/>
      <c r="AA109" s="1087"/>
      <c r="AB109" s="1087"/>
      <c r="AC109" s="1087"/>
    </row>
    <row r="110" spans="1:29" ht="16.149999999999999" customHeight="1">
      <c r="A110" s="950"/>
      <c r="C110" s="2398"/>
      <c r="D110" s="2398"/>
      <c r="E110" s="2398"/>
      <c r="F110" s="2398"/>
      <c r="G110" s="2398"/>
      <c r="H110" s="2398"/>
      <c r="I110" s="2398"/>
      <c r="J110" s="2398"/>
      <c r="K110" s="2398"/>
      <c r="L110" s="2398"/>
      <c r="M110" s="2398"/>
      <c r="N110" s="2398"/>
      <c r="O110" s="2398"/>
      <c r="P110" s="2398"/>
      <c r="Q110" s="2398"/>
      <c r="R110" s="2398"/>
      <c r="S110" s="2398"/>
      <c r="T110" s="2398"/>
      <c r="U110" s="2398"/>
      <c r="V110" s="2398"/>
      <c r="W110" s="2398"/>
      <c r="X110" s="2398"/>
      <c r="Y110" s="2398"/>
      <c r="Z110" s="2398"/>
      <c r="AA110" s="1087"/>
      <c r="AB110" s="1087"/>
      <c r="AC110" s="1087"/>
    </row>
    <row r="111" spans="1:29" ht="16.149999999999999" customHeight="1">
      <c r="A111" s="950"/>
      <c r="C111" s="2398"/>
      <c r="D111" s="2398"/>
      <c r="E111" s="2398"/>
      <c r="F111" s="2398"/>
      <c r="G111" s="2398"/>
      <c r="H111" s="2398"/>
      <c r="I111" s="2398"/>
      <c r="J111" s="2398"/>
      <c r="K111" s="2398"/>
      <c r="L111" s="2398"/>
      <c r="M111" s="2398"/>
      <c r="N111" s="2398"/>
      <c r="O111" s="2398"/>
      <c r="P111" s="2398"/>
      <c r="Q111" s="2398"/>
      <c r="R111" s="2398"/>
      <c r="S111" s="2398"/>
      <c r="T111" s="2398"/>
      <c r="U111" s="2398"/>
      <c r="V111" s="2398"/>
      <c r="W111" s="2398"/>
      <c r="X111" s="2398"/>
      <c r="Y111" s="2398"/>
      <c r="Z111" s="2398"/>
      <c r="AA111" s="1087"/>
      <c r="AB111" s="1087"/>
      <c r="AC111" s="1087"/>
    </row>
    <row r="112" spans="1:29" ht="16.149999999999999" customHeight="1">
      <c r="A112" s="950"/>
      <c r="C112" s="2398"/>
      <c r="D112" s="2398"/>
      <c r="E112" s="2398"/>
      <c r="F112" s="2398"/>
      <c r="G112" s="2398"/>
      <c r="H112" s="2398"/>
      <c r="I112" s="2398"/>
      <c r="J112" s="2398"/>
      <c r="K112" s="2398"/>
      <c r="L112" s="2398"/>
      <c r="M112" s="2398"/>
      <c r="N112" s="2398"/>
      <c r="O112" s="2398"/>
      <c r="P112" s="2398"/>
      <c r="Q112" s="2398"/>
      <c r="R112" s="2398"/>
      <c r="S112" s="2398"/>
      <c r="T112" s="2398"/>
      <c r="U112" s="2398"/>
      <c r="V112" s="2398"/>
      <c r="W112" s="2398"/>
      <c r="X112" s="2398"/>
      <c r="Y112" s="2398"/>
      <c r="Z112" s="2398"/>
      <c r="AA112" s="1087"/>
      <c r="AB112" s="1087"/>
      <c r="AC112" s="1087"/>
    </row>
    <row r="113" spans="1:29" ht="16.149999999999999" customHeight="1">
      <c r="A113" s="950"/>
      <c r="C113" s="2398"/>
      <c r="D113" s="2398"/>
      <c r="E113" s="2398"/>
      <c r="F113" s="2398"/>
      <c r="G113" s="2398"/>
      <c r="H113" s="2398"/>
      <c r="I113" s="2398"/>
      <c r="J113" s="2398"/>
      <c r="K113" s="2398"/>
      <c r="L113" s="2398"/>
      <c r="M113" s="2398"/>
      <c r="N113" s="2398"/>
      <c r="O113" s="2398"/>
      <c r="P113" s="2398"/>
      <c r="Q113" s="2398"/>
      <c r="R113" s="2398"/>
      <c r="S113" s="2398"/>
      <c r="T113" s="2398"/>
      <c r="U113" s="2398"/>
      <c r="V113" s="2398"/>
      <c r="W113" s="2398"/>
      <c r="X113" s="2398"/>
      <c r="Y113" s="2398"/>
      <c r="Z113" s="2398"/>
      <c r="AA113" s="1087"/>
      <c r="AB113" s="1087"/>
      <c r="AC113" s="1087"/>
    </row>
    <row r="114" spans="1:29" ht="16.149999999999999" customHeight="1">
      <c r="A114" s="950"/>
      <c r="C114" s="2398"/>
      <c r="D114" s="2398"/>
      <c r="E114" s="2398"/>
      <c r="F114" s="2398"/>
      <c r="G114" s="2398"/>
      <c r="H114" s="2398"/>
      <c r="I114" s="2398"/>
      <c r="J114" s="2398"/>
      <c r="K114" s="2398"/>
      <c r="L114" s="2398"/>
      <c r="M114" s="2398"/>
      <c r="N114" s="2398"/>
      <c r="O114" s="2398"/>
      <c r="P114" s="2398"/>
      <c r="Q114" s="2398"/>
      <c r="R114" s="2398"/>
      <c r="S114" s="2398"/>
      <c r="T114" s="2398"/>
      <c r="U114" s="2398"/>
      <c r="V114" s="2398"/>
      <c r="W114" s="2398"/>
      <c r="X114" s="2398"/>
      <c r="Y114" s="2398"/>
      <c r="Z114" s="2398"/>
      <c r="AA114" s="1087"/>
      <c r="AB114" s="1087"/>
      <c r="AC114" s="1087"/>
    </row>
    <row r="115" spans="1:29" ht="16.149999999999999" customHeight="1">
      <c r="A115" s="950"/>
      <c r="B115" s="1261" t="s">
        <v>825</v>
      </c>
      <c r="C115" s="2398" t="s">
        <v>3152</v>
      </c>
      <c r="D115" s="2398"/>
      <c r="E115" s="2398"/>
      <c r="F115" s="2398"/>
      <c r="G115" s="2398"/>
      <c r="H115" s="2398"/>
      <c r="I115" s="2398"/>
      <c r="J115" s="2398"/>
      <c r="K115" s="2398"/>
      <c r="L115" s="2398"/>
      <c r="M115" s="2398"/>
      <c r="N115" s="2398"/>
      <c r="O115" s="2398"/>
      <c r="P115" s="2398"/>
      <c r="Q115" s="2398"/>
      <c r="R115" s="2398"/>
      <c r="S115" s="2398"/>
      <c r="T115" s="2398"/>
      <c r="U115" s="2398"/>
      <c r="V115" s="2398"/>
      <c r="W115" s="2398"/>
      <c r="X115" s="2398"/>
      <c r="Y115" s="2398"/>
      <c r="Z115" s="2398"/>
      <c r="AA115" s="950"/>
    </row>
    <row r="116" spans="1:29" ht="16.149999999999999" customHeight="1">
      <c r="A116" s="950"/>
      <c r="B116" s="1267"/>
      <c r="C116" s="2398"/>
      <c r="D116" s="2398"/>
      <c r="E116" s="2398"/>
      <c r="F116" s="2398"/>
      <c r="G116" s="2398"/>
      <c r="H116" s="2398"/>
      <c r="I116" s="2398"/>
      <c r="J116" s="2398"/>
      <c r="K116" s="2398"/>
      <c r="L116" s="2398"/>
      <c r="M116" s="2398"/>
      <c r="N116" s="2398"/>
      <c r="O116" s="2398"/>
      <c r="P116" s="2398"/>
      <c r="Q116" s="2398"/>
      <c r="R116" s="2398"/>
      <c r="S116" s="2398"/>
      <c r="T116" s="2398"/>
      <c r="U116" s="2398"/>
      <c r="V116" s="2398"/>
      <c r="W116" s="2398"/>
      <c r="X116" s="2398"/>
      <c r="Y116" s="2398"/>
      <c r="Z116" s="2398"/>
      <c r="AA116" s="950"/>
    </row>
    <row r="117" spans="1:29" ht="16.149999999999999" customHeight="1">
      <c r="A117" s="950"/>
      <c r="C117" s="2398"/>
      <c r="D117" s="2398"/>
      <c r="E117" s="2398"/>
      <c r="F117" s="2398"/>
      <c r="G117" s="2398"/>
      <c r="H117" s="2398"/>
      <c r="I117" s="2398"/>
      <c r="J117" s="2398"/>
      <c r="K117" s="2398"/>
      <c r="L117" s="2398"/>
      <c r="M117" s="2398"/>
      <c r="N117" s="2398"/>
      <c r="O117" s="2398"/>
      <c r="P117" s="2398"/>
      <c r="Q117" s="2398"/>
      <c r="R117" s="2398"/>
      <c r="S117" s="2398"/>
      <c r="T117" s="2398"/>
      <c r="U117" s="2398"/>
      <c r="V117" s="2398"/>
      <c r="W117" s="2398"/>
      <c r="X117" s="2398"/>
      <c r="Y117" s="2398"/>
      <c r="Z117" s="2398"/>
      <c r="AA117" s="950"/>
    </row>
    <row r="118" spans="1:29" ht="16.149999999999999" customHeight="1">
      <c r="A118" s="950"/>
      <c r="C118" s="2398"/>
      <c r="D118" s="2398"/>
      <c r="E118" s="2398"/>
      <c r="F118" s="2398"/>
      <c r="G118" s="2398"/>
      <c r="H118" s="2398"/>
      <c r="I118" s="2398"/>
      <c r="J118" s="2398"/>
      <c r="K118" s="2398"/>
      <c r="L118" s="2398"/>
      <c r="M118" s="2398"/>
      <c r="N118" s="2398"/>
      <c r="O118" s="2398"/>
      <c r="P118" s="2398"/>
      <c r="Q118" s="2398"/>
      <c r="R118" s="2398"/>
      <c r="S118" s="2398"/>
      <c r="T118" s="2398"/>
      <c r="U118" s="2398"/>
      <c r="V118" s="2398"/>
      <c r="W118" s="2398"/>
      <c r="X118" s="2398"/>
      <c r="Y118" s="2398"/>
      <c r="Z118" s="2398"/>
      <c r="AA118" s="950"/>
    </row>
    <row r="119" spans="1:29" ht="16.149999999999999" customHeight="1">
      <c r="A119" s="950"/>
      <c r="B119" s="1261" t="s">
        <v>815</v>
      </c>
      <c r="C119" s="2398" t="s">
        <v>3169</v>
      </c>
      <c r="D119" s="2398"/>
      <c r="E119" s="2398"/>
      <c r="F119" s="2398"/>
      <c r="G119" s="2398"/>
      <c r="H119" s="2398"/>
      <c r="I119" s="2398"/>
      <c r="J119" s="2398"/>
      <c r="K119" s="2398"/>
      <c r="L119" s="2398"/>
      <c r="M119" s="2398"/>
      <c r="N119" s="2398"/>
      <c r="O119" s="2398"/>
      <c r="P119" s="2398"/>
      <c r="Q119" s="2398"/>
      <c r="R119" s="2398"/>
      <c r="S119" s="2398"/>
      <c r="T119" s="2398"/>
      <c r="U119" s="2398"/>
      <c r="V119" s="2398"/>
      <c r="W119" s="2398"/>
      <c r="X119" s="2398"/>
      <c r="Y119" s="2398"/>
      <c r="Z119" s="2398"/>
      <c r="AA119" s="955"/>
      <c r="AB119" s="955"/>
    </row>
    <row r="120" spans="1:29" ht="16.149999999999999" customHeight="1">
      <c r="A120" s="950"/>
      <c r="C120" s="2398"/>
      <c r="D120" s="2398"/>
      <c r="E120" s="2398"/>
      <c r="F120" s="2398"/>
      <c r="G120" s="2398"/>
      <c r="H120" s="2398"/>
      <c r="I120" s="2398"/>
      <c r="J120" s="2398"/>
      <c r="K120" s="2398"/>
      <c r="L120" s="2398"/>
      <c r="M120" s="2398"/>
      <c r="N120" s="2398"/>
      <c r="O120" s="2398"/>
      <c r="P120" s="2398"/>
      <c r="Q120" s="2398"/>
      <c r="R120" s="2398"/>
      <c r="S120" s="2398"/>
      <c r="T120" s="2398"/>
      <c r="U120" s="2398"/>
      <c r="V120" s="2398"/>
      <c r="W120" s="2398"/>
      <c r="X120" s="2398"/>
      <c r="Y120" s="2398"/>
      <c r="Z120" s="2398"/>
      <c r="AA120" s="955"/>
      <c r="AB120" s="955"/>
    </row>
    <row r="121" spans="1:29" ht="16.149999999999999" customHeight="1">
      <c r="A121" s="950"/>
      <c r="C121" s="2398"/>
      <c r="D121" s="2398"/>
      <c r="E121" s="2398"/>
      <c r="F121" s="2398"/>
      <c r="G121" s="2398"/>
      <c r="H121" s="2398"/>
      <c r="I121" s="2398"/>
      <c r="J121" s="2398"/>
      <c r="K121" s="2398"/>
      <c r="L121" s="2398"/>
      <c r="M121" s="2398"/>
      <c r="N121" s="2398"/>
      <c r="O121" s="2398"/>
      <c r="P121" s="2398"/>
      <c r="Q121" s="2398"/>
      <c r="R121" s="2398"/>
      <c r="S121" s="2398"/>
      <c r="T121" s="2398"/>
      <c r="U121" s="2398"/>
      <c r="V121" s="2398"/>
      <c r="W121" s="2398"/>
      <c r="X121" s="2398"/>
      <c r="Y121" s="2398"/>
      <c r="Z121" s="2398"/>
      <c r="AA121" s="955"/>
      <c r="AB121" s="955"/>
    </row>
    <row r="122" spans="1:29" ht="16.149999999999999" customHeight="1">
      <c r="A122" s="950"/>
      <c r="C122" s="2398"/>
      <c r="D122" s="2398"/>
      <c r="E122" s="2398"/>
      <c r="F122" s="2398"/>
      <c r="G122" s="2398"/>
      <c r="H122" s="2398"/>
      <c r="I122" s="2398"/>
      <c r="J122" s="2398"/>
      <c r="K122" s="2398"/>
      <c r="L122" s="2398"/>
      <c r="M122" s="2398"/>
      <c r="N122" s="2398"/>
      <c r="O122" s="2398"/>
      <c r="P122" s="2398"/>
      <c r="Q122" s="2398"/>
      <c r="R122" s="2398"/>
      <c r="S122" s="2398"/>
      <c r="T122" s="2398"/>
      <c r="U122" s="2398"/>
      <c r="V122" s="2398"/>
      <c r="W122" s="2398"/>
      <c r="X122" s="2398"/>
      <c r="Y122" s="2398"/>
      <c r="Z122" s="2398"/>
      <c r="AA122" s="955"/>
      <c r="AB122" s="955"/>
    </row>
    <row r="123" spans="1:29" ht="16.149999999999999" customHeight="1">
      <c r="A123" s="950"/>
      <c r="C123" s="2398"/>
      <c r="D123" s="2398"/>
      <c r="E123" s="2398"/>
      <c r="F123" s="2398"/>
      <c r="G123" s="2398"/>
      <c r="H123" s="2398"/>
      <c r="I123" s="2398"/>
      <c r="J123" s="2398"/>
      <c r="K123" s="2398"/>
      <c r="L123" s="2398"/>
      <c r="M123" s="2398"/>
      <c r="N123" s="2398"/>
      <c r="O123" s="2398"/>
      <c r="P123" s="2398"/>
      <c r="Q123" s="2398"/>
      <c r="R123" s="2398"/>
      <c r="S123" s="2398"/>
      <c r="T123" s="2398"/>
      <c r="U123" s="2398"/>
      <c r="V123" s="2398"/>
      <c r="W123" s="2398"/>
      <c r="X123" s="2398"/>
      <c r="Y123" s="2398"/>
      <c r="Z123" s="2398"/>
      <c r="AA123" s="955"/>
      <c r="AB123" s="955"/>
    </row>
    <row r="124" spans="1:29" ht="16.149999999999999" customHeight="1">
      <c r="A124" s="950"/>
      <c r="C124" s="2398"/>
      <c r="D124" s="2398"/>
      <c r="E124" s="2398"/>
      <c r="F124" s="2398"/>
      <c r="G124" s="2398"/>
      <c r="H124" s="2398"/>
      <c r="I124" s="2398"/>
      <c r="J124" s="2398"/>
      <c r="K124" s="2398"/>
      <c r="L124" s="2398"/>
      <c r="M124" s="2398"/>
      <c r="N124" s="2398"/>
      <c r="O124" s="2398"/>
      <c r="P124" s="2398"/>
      <c r="Q124" s="2398"/>
      <c r="R124" s="2398"/>
      <c r="S124" s="2398"/>
      <c r="T124" s="2398"/>
      <c r="U124" s="2398"/>
      <c r="V124" s="2398"/>
      <c r="W124" s="2398"/>
      <c r="X124" s="2398"/>
      <c r="Y124" s="2398"/>
      <c r="Z124" s="2398"/>
      <c r="AA124" s="955"/>
      <c r="AB124" s="955"/>
    </row>
    <row r="125" spans="1:29" ht="16.149999999999999" customHeight="1">
      <c r="A125" s="950"/>
      <c r="C125" s="2398"/>
      <c r="D125" s="2398"/>
      <c r="E125" s="2398"/>
      <c r="F125" s="2398"/>
      <c r="G125" s="2398"/>
      <c r="H125" s="2398"/>
      <c r="I125" s="2398"/>
      <c r="J125" s="2398"/>
      <c r="K125" s="2398"/>
      <c r="L125" s="2398"/>
      <c r="M125" s="2398"/>
      <c r="N125" s="2398"/>
      <c r="O125" s="2398"/>
      <c r="P125" s="2398"/>
      <c r="Q125" s="2398"/>
      <c r="R125" s="2398"/>
      <c r="S125" s="2398"/>
      <c r="T125" s="2398"/>
      <c r="U125" s="2398"/>
      <c r="V125" s="2398"/>
      <c r="W125" s="2398"/>
      <c r="X125" s="2398"/>
      <c r="Y125" s="2398"/>
      <c r="Z125" s="2398"/>
      <c r="AA125" s="955"/>
      <c r="AB125" s="955"/>
    </row>
    <row r="126" spans="1:29" ht="16.149999999999999" customHeight="1">
      <c r="A126" s="950"/>
      <c r="C126" s="2398"/>
      <c r="D126" s="2398"/>
      <c r="E126" s="2398"/>
      <c r="F126" s="2398"/>
      <c r="G126" s="2398"/>
      <c r="H126" s="2398"/>
      <c r="I126" s="2398"/>
      <c r="J126" s="2398"/>
      <c r="K126" s="2398"/>
      <c r="L126" s="2398"/>
      <c r="M126" s="2398"/>
      <c r="N126" s="2398"/>
      <c r="O126" s="2398"/>
      <c r="P126" s="2398"/>
      <c r="Q126" s="2398"/>
      <c r="R126" s="2398"/>
      <c r="S126" s="2398"/>
      <c r="T126" s="2398"/>
      <c r="U126" s="2398"/>
      <c r="V126" s="2398"/>
      <c r="W126" s="2398"/>
      <c r="X126" s="2398"/>
      <c r="Y126" s="2398"/>
      <c r="Z126" s="2398"/>
      <c r="AA126" s="955"/>
      <c r="AB126" s="955"/>
    </row>
    <row r="127" spans="1:29" ht="16.149999999999999" customHeight="1">
      <c r="A127" s="950"/>
      <c r="C127" s="2398"/>
      <c r="D127" s="2398"/>
      <c r="E127" s="2398"/>
      <c r="F127" s="2398"/>
      <c r="G127" s="2398"/>
      <c r="H127" s="2398"/>
      <c r="I127" s="2398"/>
      <c r="J127" s="2398"/>
      <c r="K127" s="2398"/>
      <c r="L127" s="2398"/>
      <c r="M127" s="2398"/>
      <c r="N127" s="2398"/>
      <c r="O127" s="2398"/>
      <c r="P127" s="2398"/>
      <c r="Q127" s="2398"/>
      <c r="R127" s="2398"/>
      <c r="S127" s="2398"/>
      <c r="T127" s="2398"/>
      <c r="U127" s="2398"/>
      <c r="V127" s="2398"/>
      <c r="W127" s="2398"/>
      <c r="X127" s="2398"/>
      <c r="Y127" s="2398"/>
      <c r="Z127" s="2398"/>
      <c r="AA127" s="955"/>
      <c r="AB127" s="955"/>
    </row>
    <row r="128" spans="1:29" ht="16.149999999999999" customHeight="1">
      <c r="A128" s="950"/>
      <c r="C128" s="2398"/>
      <c r="D128" s="2398"/>
      <c r="E128" s="2398"/>
      <c r="F128" s="2398"/>
      <c r="G128" s="2398"/>
      <c r="H128" s="2398"/>
      <c r="I128" s="2398"/>
      <c r="J128" s="2398"/>
      <c r="K128" s="2398"/>
      <c r="L128" s="2398"/>
      <c r="M128" s="2398"/>
      <c r="N128" s="2398"/>
      <c r="O128" s="2398"/>
      <c r="P128" s="2398"/>
      <c r="Q128" s="2398"/>
      <c r="R128" s="2398"/>
      <c r="S128" s="2398"/>
      <c r="T128" s="2398"/>
      <c r="U128" s="2398"/>
      <c r="V128" s="2398"/>
      <c r="W128" s="2398"/>
      <c r="X128" s="2398"/>
      <c r="Y128" s="2398"/>
      <c r="Z128" s="2398"/>
      <c r="AA128" s="955"/>
      <c r="AB128" s="955"/>
    </row>
    <row r="129" spans="1:28" ht="16.149999999999999" customHeight="1">
      <c r="A129" s="950"/>
      <c r="C129" s="2398"/>
      <c r="D129" s="2398"/>
      <c r="E129" s="2398"/>
      <c r="F129" s="2398"/>
      <c r="G129" s="2398"/>
      <c r="H129" s="2398"/>
      <c r="I129" s="2398"/>
      <c r="J129" s="2398"/>
      <c r="K129" s="2398"/>
      <c r="L129" s="2398"/>
      <c r="M129" s="2398"/>
      <c r="N129" s="2398"/>
      <c r="O129" s="2398"/>
      <c r="P129" s="2398"/>
      <c r="Q129" s="2398"/>
      <c r="R129" s="2398"/>
      <c r="S129" s="2398"/>
      <c r="T129" s="2398"/>
      <c r="U129" s="2398"/>
      <c r="V129" s="2398"/>
      <c r="W129" s="2398"/>
      <c r="X129" s="2398"/>
      <c r="Y129" s="2398"/>
      <c r="Z129" s="2398"/>
      <c r="AA129" s="955"/>
      <c r="AB129" s="955"/>
    </row>
    <row r="130" spans="1:28" ht="16.149999999999999" customHeight="1">
      <c r="A130" s="950"/>
      <c r="C130" s="2398"/>
      <c r="D130" s="2398"/>
      <c r="E130" s="2398"/>
      <c r="F130" s="2398"/>
      <c r="G130" s="2398"/>
      <c r="H130" s="2398"/>
      <c r="I130" s="2398"/>
      <c r="J130" s="2398"/>
      <c r="K130" s="2398"/>
      <c r="L130" s="2398"/>
      <c r="M130" s="2398"/>
      <c r="N130" s="2398"/>
      <c r="O130" s="2398"/>
      <c r="P130" s="2398"/>
      <c r="Q130" s="2398"/>
      <c r="R130" s="2398"/>
      <c r="S130" s="2398"/>
      <c r="T130" s="2398"/>
      <c r="U130" s="2398"/>
      <c r="V130" s="2398"/>
      <c r="W130" s="2398"/>
      <c r="X130" s="2398"/>
      <c r="Y130" s="2398"/>
      <c r="Z130" s="2398"/>
      <c r="AA130" s="950"/>
    </row>
    <row r="131" spans="1:28" ht="16.149999999999999" customHeight="1">
      <c r="A131" s="950"/>
      <c r="B131" s="1261"/>
      <c r="C131" s="1268" t="s">
        <v>824</v>
      </c>
      <c r="D131" s="950" t="s">
        <v>823</v>
      </c>
      <c r="E131" s="950"/>
      <c r="F131" s="950"/>
      <c r="G131" s="950"/>
      <c r="H131" s="950"/>
      <c r="I131" s="950"/>
      <c r="J131" s="950"/>
      <c r="K131" s="950"/>
      <c r="L131" s="950"/>
      <c r="M131" s="950"/>
      <c r="N131" s="950"/>
      <c r="O131" s="950"/>
      <c r="P131" s="950"/>
      <c r="Q131" s="950"/>
      <c r="R131" s="950"/>
      <c r="S131" s="950"/>
      <c r="T131" s="950"/>
      <c r="U131" s="950"/>
      <c r="V131" s="950"/>
      <c r="W131" s="950"/>
      <c r="X131" s="950"/>
      <c r="Y131" s="950"/>
      <c r="Z131" s="950"/>
      <c r="AA131" s="950"/>
    </row>
    <row r="132" spans="1:28" ht="16.149999999999999" customHeight="1">
      <c r="A132" s="950"/>
      <c r="B132" s="1261"/>
      <c r="C132" s="1268" t="s">
        <v>822</v>
      </c>
      <c r="D132" s="950" t="s">
        <v>821</v>
      </c>
      <c r="E132" s="950"/>
      <c r="F132" s="950"/>
      <c r="G132" s="950"/>
      <c r="H132" s="950"/>
      <c r="I132" s="950"/>
      <c r="J132" s="950"/>
      <c r="K132" s="950"/>
      <c r="L132" s="950"/>
      <c r="M132" s="950"/>
      <c r="N132" s="950"/>
      <c r="O132" s="950"/>
      <c r="P132" s="950"/>
      <c r="Q132" s="950"/>
      <c r="R132" s="950"/>
      <c r="S132" s="950"/>
      <c r="T132" s="950"/>
      <c r="U132" s="950"/>
      <c r="V132" s="950"/>
      <c r="W132" s="950"/>
      <c r="X132" s="950"/>
      <c r="Y132" s="950"/>
      <c r="Z132" s="950"/>
      <c r="AA132" s="950"/>
    </row>
    <row r="133" spans="1:28" ht="16.149999999999999" customHeight="1">
      <c r="A133" s="950"/>
      <c r="B133" s="1261"/>
      <c r="C133" s="1268" t="s">
        <v>820</v>
      </c>
      <c r="D133" s="950" t="s">
        <v>2221</v>
      </c>
      <c r="E133" s="950"/>
      <c r="F133" s="950"/>
      <c r="G133" s="950"/>
      <c r="H133" s="950"/>
      <c r="I133" s="950"/>
      <c r="J133" s="950"/>
      <c r="K133" s="950"/>
      <c r="L133" s="950"/>
      <c r="M133" s="950"/>
      <c r="N133" s="950"/>
      <c r="O133" s="950"/>
      <c r="P133" s="950"/>
      <c r="Q133" s="950"/>
      <c r="R133" s="950"/>
      <c r="S133" s="950"/>
      <c r="T133" s="950"/>
      <c r="U133" s="950"/>
      <c r="V133" s="950"/>
      <c r="W133" s="950"/>
      <c r="X133" s="950"/>
      <c r="Y133" s="950"/>
      <c r="Z133" s="950"/>
      <c r="AA133" s="950"/>
    </row>
    <row r="134" spans="1:28" ht="16.149999999999999" customHeight="1">
      <c r="A134" s="950"/>
      <c r="C134" s="1268" t="s">
        <v>819</v>
      </c>
      <c r="D134" s="950" t="s">
        <v>818</v>
      </c>
      <c r="E134" s="950"/>
      <c r="F134" s="950"/>
      <c r="G134" s="950"/>
      <c r="H134" s="950"/>
      <c r="I134" s="950"/>
      <c r="J134" s="950"/>
      <c r="K134" s="950"/>
      <c r="L134" s="950"/>
      <c r="M134" s="950"/>
      <c r="N134" s="950"/>
      <c r="O134" s="950"/>
      <c r="P134" s="950"/>
      <c r="Q134" s="950"/>
      <c r="R134" s="950"/>
      <c r="S134" s="950"/>
      <c r="T134" s="950"/>
      <c r="U134" s="950"/>
      <c r="V134" s="950"/>
      <c r="W134" s="950"/>
      <c r="X134" s="950"/>
      <c r="Y134" s="950"/>
      <c r="Z134" s="950"/>
      <c r="AA134" s="950"/>
    </row>
    <row r="135" spans="1:28" ht="16.149999999999999" customHeight="1">
      <c r="A135" s="950"/>
      <c r="B135" s="1261"/>
      <c r="C135" s="1268" t="s">
        <v>817</v>
      </c>
      <c r="D135" s="950" t="s">
        <v>816</v>
      </c>
      <c r="E135" s="950"/>
      <c r="F135" s="950"/>
      <c r="G135" s="950"/>
      <c r="H135" s="950"/>
      <c r="I135" s="950"/>
      <c r="J135" s="950"/>
      <c r="K135" s="950"/>
      <c r="L135" s="950"/>
      <c r="M135" s="950"/>
      <c r="N135" s="950"/>
      <c r="O135" s="950"/>
      <c r="P135" s="950"/>
      <c r="Q135" s="950"/>
      <c r="R135" s="950"/>
      <c r="S135" s="950"/>
      <c r="T135" s="950"/>
      <c r="U135" s="950"/>
      <c r="V135" s="950"/>
      <c r="W135" s="950"/>
      <c r="X135" s="950"/>
      <c r="Y135" s="950"/>
      <c r="Z135" s="950"/>
      <c r="AA135" s="950"/>
    </row>
    <row r="136" spans="1:28" ht="16.149999999999999" customHeight="1">
      <c r="A136" s="950"/>
      <c r="B136" s="1261"/>
      <c r="C136" s="1268" t="s">
        <v>2779</v>
      </c>
      <c r="D136" s="950" t="s">
        <v>2780</v>
      </c>
      <c r="E136" s="950"/>
      <c r="F136" s="950"/>
      <c r="G136" s="950"/>
      <c r="H136" s="950"/>
      <c r="I136" s="950"/>
      <c r="J136" s="950"/>
      <c r="K136" s="950"/>
      <c r="L136" s="950"/>
      <c r="M136" s="950"/>
      <c r="N136" s="950"/>
      <c r="O136" s="950"/>
      <c r="P136" s="950"/>
      <c r="Q136" s="950"/>
      <c r="R136" s="950"/>
      <c r="S136" s="950"/>
      <c r="T136" s="950"/>
      <c r="U136" s="950"/>
      <c r="V136" s="950"/>
      <c r="W136" s="950"/>
      <c r="X136" s="950"/>
      <c r="Y136" s="950"/>
      <c r="Z136" s="950"/>
      <c r="AA136" s="950"/>
    </row>
    <row r="137" spans="1:28" ht="16.149999999999999" customHeight="1">
      <c r="A137" s="950"/>
      <c r="B137" s="1261" t="s">
        <v>813</v>
      </c>
      <c r="C137" s="950" t="s">
        <v>814</v>
      </c>
      <c r="D137" s="950"/>
      <c r="E137" s="950"/>
      <c r="F137" s="950"/>
      <c r="G137" s="950"/>
      <c r="H137" s="950"/>
      <c r="I137" s="950"/>
      <c r="J137" s="950"/>
      <c r="K137" s="950"/>
      <c r="L137" s="950"/>
      <c r="M137" s="950"/>
      <c r="N137" s="950"/>
      <c r="O137" s="950"/>
      <c r="P137" s="950"/>
      <c r="Q137" s="950"/>
      <c r="R137" s="950"/>
      <c r="S137" s="950"/>
      <c r="T137" s="950"/>
      <c r="U137" s="950"/>
      <c r="V137" s="950"/>
      <c r="W137" s="950"/>
      <c r="X137" s="950"/>
      <c r="Y137" s="950"/>
      <c r="Z137" s="950"/>
      <c r="AA137" s="950"/>
    </row>
    <row r="138" spans="1:28" ht="16.149999999999999" customHeight="1">
      <c r="A138" s="950"/>
      <c r="B138" s="1261" t="s">
        <v>810</v>
      </c>
      <c r="C138" s="950" t="s">
        <v>812</v>
      </c>
      <c r="D138" s="950"/>
      <c r="E138" s="950"/>
      <c r="F138" s="950"/>
      <c r="G138" s="950"/>
      <c r="H138" s="950"/>
      <c r="I138" s="950"/>
      <c r="J138" s="950"/>
      <c r="K138" s="950"/>
      <c r="L138" s="950"/>
      <c r="M138" s="950"/>
      <c r="N138" s="950"/>
      <c r="O138" s="950"/>
      <c r="P138" s="950"/>
      <c r="Q138" s="950"/>
      <c r="R138" s="950"/>
      <c r="S138" s="950"/>
      <c r="T138" s="950"/>
      <c r="U138" s="950"/>
      <c r="V138" s="950"/>
      <c r="W138" s="950"/>
      <c r="X138" s="950"/>
      <c r="Y138" s="950"/>
      <c r="Z138" s="950"/>
      <c r="AA138" s="950"/>
    </row>
    <row r="139" spans="1:28" ht="16.149999999999999" customHeight="1">
      <c r="A139" s="950"/>
      <c r="C139" s="950" t="s">
        <v>811</v>
      </c>
      <c r="D139" s="950"/>
      <c r="E139" s="950"/>
      <c r="F139" s="950"/>
      <c r="G139" s="950"/>
      <c r="H139" s="950"/>
      <c r="I139" s="950"/>
      <c r="J139" s="950"/>
      <c r="K139" s="950"/>
      <c r="L139" s="950"/>
      <c r="M139" s="950"/>
      <c r="N139" s="950"/>
      <c r="O139" s="950"/>
      <c r="P139" s="950"/>
      <c r="Q139" s="950"/>
      <c r="R139" s="950"/>
      <c r="S139" s="950"/>
      <c r="T139" s="950"/>
      <c r="U139" s="950"/>
      <c r="V139" s="950"/>
      <c r="W139" s="950"/>
      <c r="X139" s="950"/>
      <c r="Y139" s="950"/>
      <c r="Z139" s="950"/>
      <c r="AA139" s="950"/>
    </row>
    <row r="140" spans="1:28" ht="16.149999999999999" customHeight="1">
      <c r="A140" s="950"/>
      <c r="B140" s="1261" t="s">
        <v>808</v>
      </c>
      <c r="C140" s="950" t="s">
        <v>809</v>
      </c>
      <c r="D140" s="950"/>
      <c r="E140" s="950"/>
      <c r="F140" s="950"/>
      <c r="G140" s="950"/>
      <c r="H140" s="950"/>
      <c r="I140" s="950"/>
      <c r="J140" s="950"/>
      <c r="K140" s="950"/>
      <c r="L140" s="950"/>
      <c r="M140" s="950"/>
      <c r="N140" s="950"/>
      <c r="O140" s="950"/>
      <c r="P140" s="950"/>
      <c r="Q140" s="950"/>
      <c r="R140" s="950"/>
      <c r="S140" s="950"/>
      <c r="T140" s="950"/>
      <c r="U140" s="950"/>
      <c r="V140" s="950"/>
      <c r="W140" s="950"/>
      <c r="X140" s="950"/>
      <c r="Y140" s="950"/>
      <c r="Z140" s="950"/>
      <c r="AA140" s="950"/>
    </row>
    <row r="141" spans="1:28" ht="16.149999999999999" customHeight="1">
      <c r="A141" s="950"/>
      <c r="B141" s="1261" t="s">
        <v>806</v>
      </c>
      <c r="C141" s="950" t="s">
        <v>807</v>
      </c>
      <c r="D141" s="950"/>
      <c r="E141" s="950"/>
      <c r="F141" s="950"/>
      <c r="G141" s="950"/>
      <c r="H141" s="950"/>
      <c r="I141" s="950"/>
      <c r="J141" s="950"/>
      <c r="K141" s="950"/>
      <c r="L141" s="950"/>
      <c r="M141" s="950"/>
      <c r="N141" s="950"/>
      <c r="O141" s="950"/>
      <c r="P141" s="950"/>
      <c r="Q141" s="950"/>
      <c r="R141" s="950"/>
      <c r="S141" s="950"/>
      <c r="T141" s="950"/>
      <c r="U141" s="950"/>
      <c r="V141" s="950"/>
      <c r="W141" s="950"/>
      <c r="X141" s="950"/>
      <c r="Y141" s="950"/>
      <c r="Z141" s="950"/>
      <c r="AA141" s="950"/>
    </row>
    <row r="142" spans="1:28" ht="16.149999999999999" customHeight="1">
      <c r="A142" s="950"/>
      <c r="B142" s="1261" t="s">
        <v>801</v>
      </c>
      <c r="C142" s="950" t="s">
        <v>805</v>
      </c>
      <c r="D142" s="950"/>
      <c r="E142" s="950"/>
      <c r="F142" s="950"/>
      <c r="G142" s="950"/>
      <c r="H142" s="950"/>
      <c r="I142" s="950"/>
      <c r="J142" s="950"/>
      <c r="K142" s="950"/>
      <c r="L142" s="950"/>
      <c r="M142" s="950"/>
      <c r="N142" s="950"/>
      <c r="O142" s="950"/>
      <c r="P142" s="950"/>
      <c r="Q142" s="950"/>
      <c r="R142" s="950"/>
      <c r="S142" s="950"/>
      <c r="T142" s="950"/>
      <c r="U142" s="950"/>
      <c r="V142" s="950"/>
      <c r="W142" s="950"/>
      <c r="X142" s="950"/>
      <c r="Y142" s="950"/>
      <c r="Z142" s="950"/>
      <c r="AA142" s="950"/>
    </row>
    <row r="143" spans="1:28" ht="16.149999999999999" customHeight="1">
      <c r="A143" s="950"/>
      <c r="B143" s="1261"/>
      <c r="C143" s="950" t="s">
        <v>804</v>
      </c>
      <c r="D143" s="950"/>
      <c r="E143" s="950"/>
      <c r="F143" s="950"/>
      <c r="G143" s="950"/>
      <c r="H143" s="950"/>
      <c r="I143" s="950"/>
      <c r="J143" s="950"/>
      <c r="K143" s="950"/>
      <c r="L143" s="950"/>
      <c r="M143" s="950"/>
      <c r="N143" s="950"/>
      <c r="O143" s="950"/>
      <c r="P143" s="950"/>
      <c r="Q143" s="950"/>
      <c r="R143" s="950"/>
      <c r="S143" s="950"/>
      <c r="T143" s="950"/>
      <c r="U143" s="950"/>
      <c r="V143" s="950"/>
      <c r="W143" s="950"/>
      <c r="X143" s="950"/>
      <c r="Y143" s="950"/>
      <c r="Z143" s="950"/>
      <c r="AA143" s="950"/>
    </row>
    <row r="144" spans="1:28" ht="16.149999999999999" customHeight="1">
      <c r="A144" s="950"/>
      <c r="C144" s="950" t="s">
        <v>803</v>
      </c>
      <c r="D144" s="950"/>
      <c r="E144" s="950"/>
      <c r="F144" s="950"/>
      <c r="G144" s="950"/>
      <c r="H144" s="950"/>
      <c r="I144" s="950"/>
      <c r="J144" s="950"/>
      <c r="K144" s="950"/>
      <c r="L144" s="950"/>
      <c r="M144" s="950"/>
      <c r="N144" s="950"/>
      <c r="O144" s="950"/>
      <c r="P144" s="950"/>
      <c r="Q144" s="950"/>
      <c r="R144" s="950"/>
      <c r="S144" s="950"/>
      <c r="T144" s="950"/>
      <c r="U144" s="950"/>
      <c r="V144" s="950"/>
      <c r="W144" s="950"/>
      <c r="X144" s="950"/>
      <c r="Y144" s="950"/>
      <c r="Z144" s="950"/>
      <c r="AA144" s="950"/>
    </row>
    <row r="145" spans="1:27" ht="16.149999999999999" customHeight="1">
      <c r="A145" s="950"/>
      <c r="C145" s="950" t="s">
        <v>802</v>
      </c>
      <c r="D145" s="950"/>
      <c r="E145" s="950"/>
      <c r="F145" s="950"/>
      <c r="G145" s="950"/>
      <c r="H145" s="950"/>
      <c r="I145" s="950"/>
      <c r="J145" s="950"/>
      <c r="K145" s="950"/>
      <c r="L145" s="950"/>
      <c r="M145" s="950"/>
      <c r="N145" s="950"/>
      <c r="O145" s="950"/>
      <c r="P145" s="950"/>
      <c r="Q145" s="950"/>
      <c r="R145" s="950"/>
      <c r="S145" s="950"/>
      <c r="T145" s="950"/>
      <c r="U145" s="950"/>
      <c r="V145" s="950"/>
      <c r="W145" s="950"/>
      <c r="X145" s="950"/>
      <c r="Y145" s="950"/>
      <c r="Z145" s="950"/>
      <c r="AA145" s="950"/>
    </row>
    <row r="146" spans="1:27" ht="16.149999999999999" customHeight="1">
      <c r="A146" s="950"/>
      <c r="B146" s="1261" t="s">
        <v>798</v>
      </c>
      <c r="C146" s="950" t="s">
        <v>800</v>
      </c>
      <c r="D146" s="950"/>
      <c r="E146" s="950"/>
      <c r="F146" s="950"/>
      <c r="G146" s="950"/>
      <c r="H146" s="950"/>
      <c r="I146" s="950"/>
      <c r="J146" s="950"/>
      <c r="K146" s="950"/>
      <c r="L146" s="950"/>
      <c r="M146" s="950"/>
      <c r="N146" s="950"/>
      <c r="O146" s="950"/>
      <c r="P146" s="950"/>
      <c r="Q146" s="950"/>
      <c r="R146" s="950"/>
      <c r="S146" s="950"/>
      <c r="T146" s="950"/>
      <c r="U146" s="950"/>
      <c r="V146" s="950"/>
      <c r="W146" s="950"/>
      <c r="X146" s="950"/>
      <c r="Y146" s="950"/>
      <c r="Z146" s="950"/>
      <c r="AA146" s="950"/>
    </row>
    <row r="147" spans="1:27" ht="16.149999999999999" customHeight="1">
      <c r="A147" s="950"/>
      <c r="C147" s="950" t="s">
        <v>799</v>
      </c>
      <c r="D147" s="950"/>
      <c r="E147" s="950"/>
      <c r="F147" s="950"/>
      <c r="G147" s="950"/>
      <c r="H147" s="950"/>
      <c r="I147" s="950"/>
      <c r="J147" s="950"/>
      <c r="K147" s="950"/>
      <c r="L147" s="950"/>
      <c r="M147" s="950"/>
      <c r="N147" s="950"/>
      <c r="O147" s="950"/>
      <c r="P147" s="950"/>
      <c r="Q147" s="950"/>
      <c r="R147" s="950"/>
      <c r="S147" s="950"/>
      <c r="T147" s="950"/>
      <c r="U147" s="950"/>
      <c r="V147" s="950"/>
      <c r="W147" s="950"/>
      <c r="X147" s="950"/>
      <c r="Y147" s="950"/>
      <c r="Z147" s="950"/>
      <c r="AA147" s="950"/>
    </row>
    <row r="148" spans="1:27" ht="16.149999999999999" customHeight="1">
      <c r="A148" s="950"/>
      <c r="B148" s="1261" t="s">
        <v>797</v>
      </c>
      <c r="C148" s="950" t="s">
        <v>3167</v>
      </c>
      <c r="D148" s="950"/>
      <c r="E148" s="950"/>
      <c r="F148" s="950"/>
      <c r="G148" s="950"/>
      <c r="H148" s="950"/>
      <c r="I148" s="950"/>
      <c r="J148" s="950"/>
      <c r="K148" s="950"/>
      <c r="L148" s="950"/>
      <c r="M148" s="950"/>
      <c r="N148" s="950"/>
      <c r="O148" s="950"/>
      <c r="P148" s="950"/>
      <c r="Q148" s="950"/>
      <c r="R148" s="950"/>
      <c r="S148" s="950"/>
      <c r="T148" s="950"/>
      <c r="U148" s="950"/>
      <c r="V148" s="950"/>
      <c r="W148" s="950"/>
      <c r="X148" s="950"/>
      <c r="Y148" s="950"/>
      <c r="Z148" s="950"/>
      <c r="AA148" s="950"/>
    </row>
    <row r="149" spans="1:27" ht="16.149999999999999" customHeight="1">
      <c r="A149" s="950"/>
      <c r="B149" s="1261" t="s">
        <v>796</v>
      </c>
      <c r="C149" s="950" t="s">
        <v>2897</v>
      </c>
      <c r="D149" s="950"/>
      <c r="E149" s="950"/>
      <c r="F149" s="950"/>
      <c r="G149" s="950"/>
      <c r="H149" s="950"/>
      <c r="I149" s="950"/>
      <c r="J149" s="950"/>
      <c r="K149" s="950"/>
      <c r="L149" s="950"/>
      <c r="M149" s="950"/>
      <c r="N149" s="950"/>
      <c r="O149" s="950"/>
      <c r="P149" s="950"/>
      <c r="Q149" s="950"/>
      <c r="R149" s="950"/>
      <c r="S149" s="950"/>
      <c r="T149" s="950"/>
      <c r="U149" s="950"/>
      <c r="V149" s="950"/>
      <c r="W149" s="950"/>
      <c r="X149" s="950"/>
      <c r="Y149" s="950"/>
      <c r="Z149" s="950"/>
      <c r="AA149" s="950"/>
    </row>
    <row r="150" spans="1:27" ht="16.149999999999999" customHeight="1">
      <c r="A150" s="950"/>
      <c r="B150" s="906"/>
      <c r="C150" s="950" t="s">
        <v>2878</v>
      </c>
      <c r="D150" s="950"/>
      <c r="E150" s="950"/>
      <c r="F150" s="950"/>
      <c r="G150" s="950"/>
      <c r="H150" s="950"/>
      <c r="I150" s="950"/>
      <c r="J150" s="950"/>
      <c r="K150" s="950"/>
      <c r="L150" s="950"/>
      <c r="M150" s="950"/>
      <c r="N150" s="950"/>
      <c r="O150" s="950"/>
      <c r="P150" s="950"/>
      <c r="Q150" s="950"/>
      <c r="R150" s="950"/>
      <c r="S150" s="950"/>
      <c r="T150" s="950"/>
      <c r="U150" s="950"/>
      <c r="V150" s="950"/>
      <c r="W150" s="950"/>
      <c r="X150" s="950"/>
      <c r="Y150" s="950"/>
      <c r="Z150" s="950"/>
      <c r="AA150" s="950"/>
    </row>
    <row r="151" spans="1:27" ht="16.149999999999999" customHeight="1">
      <c r="A151" s="950"/>
      <c r="B151" s="906"/>
      <c r="C151" s="950" t="s">
        <v>3767</v>
      </c>
      <c r="D151" s="950"/>
      <c r="E151" s="950"/>
      <c r="F151" s="950"/>
      <c r="G151" s="950"/>
      <c r="H151" s="950"/>
      <c r="I151" s="950"/>
      <c r="J151" s="950"/>
      <c r="K151" s="950"/>
      <c r="L151" s="950"/>
      <c r="M151" s="950"/>
      <c r="N151" s="950"/>
      <c r="O151" s="950"/>
      <c r="P151" s="950"/>
      <c r="Q151" s="950"/>
      <c r="R151" s="950"/>
      <c r="S151" s="950"/>
      <c r="T151" s="950"/>
      <c r="U151" s="950"/>
      <c r="V151" s="950"/>
      <c r="W151" s="950"/>
      <c r="X151" s="950"/>
      <c r="Y151" s="950"/>
      <c r="Z151" s="950"/>
      <c r="AA151" s="950"/>
    </row>
    <row r="152" spans="1:27" ht="16.149999999999999" customHeight="1">
      <c r="A152" s="950"/>
      <c r="C152" s="950" t="s">
        <v>2879</v>
      </c>
      <c r="D152" s="950"/>
      <c r="E152" s="950"/>
      <c r="F152" s="950"/>
      <c r="G152" s="950"/>
      <c r="H152" s="950"/>
      <c r="I152" s="950"/>
      <c r="J152" s="950"/>
      <c r="K152" s="950"/>
      <c r="L152" s="950"/>
      <c r="M152" s="950"/>
      <c r="N152" s="950"/>
      <c r="O152" s="950"/>
      <c r="P152" s="950"/>
      <c r="Q152" s="950"/>
      <c r="R152" s="950"/>
      <c r="S152" s="950"/>
      <c r="T152" s="950"/>
      <c r="U152" s="950"/>
      <c r="V152" s="950"/>
      <c r="W152" s="950"/>
      <c r="X152" s="950"/>
      <c r="Y152" s="950"/>
      <c r="Z152" s="950"/>
      <c r="AA152" s="950"/>
    </row>
    <row r="153" spans="1:27" ht="16.149999999999999" customHeight="1">
      <c r="A153" s="950"/>
      <c r="B153" s="1261" t="s">
        <v>3765</v>
      </c>
      <c r="C153" s="950" t="s">
        <v>3768</v>
      </c>
      <c r="D153" s="950"/>
      <c r="E153" s="950"/>
      <c r="F153" s="950"/>
      <c r="G153" s="950"/>
      <c r="H153" s="950"/>
      <c r="I153" s="950"/>
      <c r="J153" s="950"/>
      <c r="K153" s="950"/>
      <c r="L153" s="950"/>
      <c r="M153" s="950"/>
      <c r="N153" s="950"/>
      <c r="O153" s="950"/>
      <c r="P153" s="950"/>
      <c r="Q153" s="950"/>
      <c r="R153" s="950"/>
      <c r="S153" s="950"/>
      <c r="T153" s="950"/>
      <c r="U153" s="950"/>
      <c r="V153" s="950"/>
      <c r="W153" s="950"/>
      <c r="X153" s="950"/>
      <c r="Y153" s="950"/>
      <c r="Z153" s="950"/>
      <c r="AA153" s="950"/>
    </row>
    <row r="154" spans="1:27" ht="16.149999999999999" customHeight="1">
      <c r="A154" s="950"/>
      <c r="B154" s="1261" t="s">
        <v>3766</v>
      </c>
      <c r="C154" s="950" t="s">
        <v>3769</v>
      </c>
      <c r="D154" s="950"/>
      <c r="E154" s="950"/>
      <c r="F154" s="950"/>
      <c r="G154" s="950"/>
      <c r="H154" s="950"/>
      <c r="I154" s="950"/>
      <c r="J154" s="950"/>
      <c r="K154" s="950"/>
      <c r="L154" s="950"/>
      <c r="M154" s="950"/>
      <c r="N154" s="950"/>
      <c r="O154" s="950"/>
      <c r="P154" s="950"/>
      <c r="Q154" s="950"/>
      <c r="R154" s="950"/>
      <c r="S154" s="950"/>
      <c r="T154" s="950"/>
      <c r="U154" s="950"/>
      <c r="V154" s="950"/>
      <c r="W154" s="950"/>
      <c r="X154" s="950"/>
      <c r="Y154" s="950"/>
      <c r="Z154" s="950"/>
      <c r="AA154" s="950"/>
    </row>
    <row r="155" spans="1:27" ht="16.149999999999999" customHeight="1">
      <c r="A155" s="950"/>
      <c r="B155" s="1261"/>
      <c r="C155" s="950"/>
      <c r="D155" s="950"/>
      <c r="E155" s="950"/>
      <c r="F155" s="950"/>
      <c r="G155" s="950"/>
      <c r="H155" s="950"/>
      <c r="I155" s="950"/>
      <c r="J155" s="950"/>
      <c r="K155" s="950"/>
      <c r="L155" s="950"/>
      <c r="M155" s="950"/>
      <c r="N155" s="950"/>
      <c r="O155" s="950"/>
      <c r="P155" s="950"/>
      <c r="Q155" s="950"/>
      <c r="R155" s="950"/>
      <c r="S155" s="950"/>
      <c r="T155" s="950"/>
      <c r="U155" s="950"/>
      <c r="V155" s="950"/>
      <c r="W155" s="950"/>
      <c r="X155" s="950"/>
      <c r="Y155" s="950"/>
      <c r="Z155" s="950"/>
      <c r="AA155" s="950"/>
    </row>
    <row r="156" spans="1:27" ht="16.149999999999999" customHeight="1">
      <c r="A156" s="950" t="s">
        <v>795</v>
      </c>
      <c r="B156" s="950" t="s">
        <v>794</v>
      </c>
      <c r="C156" s="950"/>
      <c r="D156" s="950"/>
      <c r="E156" s="950"/>
      <c r="F156" s="950"/>
      <c r="G156" s="950"/>
      <c r="H156" s="950"/>
      <c r="I156" s="950"/>
      <c r="J156" s="950"/>
      <c r="K156" s="950"/>
      <c r="L156" s="950"/>
      <c r="M156" s="950"/>
      <c r="N156" s="950"/>
      <c r="O156" s="950"/>
      <c r="P156" s="950"/>
      <c r="Q156" s="950"/>
      <c r="R156" s="950"/>
      <c r="S156" s="950"/>
      <c r="T156" s="950"/>
      <c r="U156" s="950"/>
      <c r="V156" s="950"/>
      <c r="W156" s="950"/>
      <c r="X156" s="950"/>
      <c r="Y156" s="950"/>
      <c r="Z156" s="950"/>
      <c r="AA156" s="950"/>
    </row>
    <row r="157" spans="1:27" ht="16.149999999999999" customHeight="1">
      <c r="A157" s="950"/>
      <c r="B157" s="1261" t="s">
        <v>2111</v>
      </c>
      <c r="C157" s="950" t="s">
        <v>2337</v>
      </c>
      <c r="D157" s="950"/>
      <c r="E157" s="950"/>
      <c r="F157" s="950"/>
      <c r="G157" s="950"/>
      <c r="H157" s="950"/>
      <c r="I157" s="950"/>
      <c r="J157" s="950"/>
      <c r="K157" s="950"/>
      <c r="L157" s="950"/>
      <c r="M157" s="950"/>
      <c r="N157" s="950"/>
      <c r="O157" s="950"/>
      <c r="P157" s="950"/>
      <c r="Q157" s="950"/>
      <c r="R157" s="950"/>
      <c r="S157" s="950"/>
      <c r="T157" s="950"/>
      <c r="U157" s="950"/>
      <c r="V157" s="950"/>
      <c r="W157" s="950"/>
      <c r="X157" s="950"/>
      <c r="Y157" s="950"/>
      <c r="Z157" s="950"/>
      <c r="AA157" s="950"/>
    </row>
    <row r="158" spans="1:27" ht="16.149999999999999" customHeight="1">
      <c r="A158" s="950"/>
      <c r="B158" s="1261" t="s">
        <v>2116</v>
      </c>
      <c r="C158" s="950" t="s">
        <v>2124</v>
      </c>
      <c r="D158" s="950"/>
      <c r="E158" s="950"/>
      <c r="F158" s="950"/>
      <c r="G158" s="950"/>
      <c r="H158" s="950"/>
      <c r="I158" s="950"/>
      <c r="J158" s="950"/>
      <c r="K158" s="950"/>
      <c r="L158" s="950"/>
      <c r="M158" s="950"/>
      <c r="N158" s="950"/>
      <c r="O158" s="950"/>
      <c r="P158" s="950"/>
      <c r="Q158" s="950"/>
      <c r="R158" s="950"/>
      <c r="S158" s="950"/>
      <c r="T158" s="950"/>
      <c r="U158" s="950"/>
      <c r="V158" s="950"/>
      <c r="W158" s="950"/>
      <c r="X158" s="950"/>
      <c r="Y158" s="950"/>
      <c r="Z158" s="950"/>
      <c r="AA158" s="950"/>
    </row>
    <row r="159" spans="1:27" ht="16.149999999999999" customHeight="1">
      <c r="A159" s="950"/>
      <c r="B159" s="1261"/>
      <c r="C159" s="950" t="s">
        <v>2112</v>
      </c>
      <c r="D159" s="950"/>
      <c r="E159" s="950"/>
      <c r="F159" s="950"/>
      <c r="G159" s="950"/>
      <c r="H159" s="950"/>
      <c r="I159" s="950"/>
      <c r="J159" s="950"/>
      <c r="K159" s="950"/>
      <c r="L159" s="950"/>
      <c r="M159" s="950"/>
      <c r="N159" s="950"/>
      <c r="O159" s="950"/>
      <c r="P159" s="950"/>
      <c r="Q159" s="950"/>
      <c r="R159" s="950"/>
      <c r="S159" s="950"/>
      <c r="T159" s="950"/>
      <c r="U159" s="950"/>
      <c r="V159" s="950"/>
      <c r="W159" s="950"/>
      <c r="X159" s="950"/>
      <c r="Y159" s="950"/>
      <c r="Z159" s="950"/>
      <c r="AA159" s="950"/>
    </row>
    <row r="160" spans="1:27" ht="16.149999999999999" customHeight="1">
      <c r="A160" s="950"/>
      <c r="B160" s="1261" t="s">
        <v>2117</v>
      </c>
      <c r="C160" s="950" t="s">
        <v>2340</v>
      </c>
      <c r="D160" s="950"/>
      <c r="E160" s="950"/>
      <c r="F160" s="950"/>
      <c r="G160" s="950"/>
      <c r="H160" s="950"/>
      <c r="I160" s="950"/>
      <c r="J160" s="950"/>
      <c r="K160" s="950"/>
      <c r="L160" s="950"/>
      <c r="M160" s="950"/>
      <c r="N160" s="950"/>
      <c r="O160" s="950"/>
      <c r="P160" s="950"/>
      <c r="Q160" s="950"/>
      <c r="R160" s="950"/>
      <c r="S160" s="950"/>
      <c r="T160" s="950"/>
      <c r="U160" s="950"/>
      <c r="V160" s="950"/>
      <c r="W160" s="950"/>
      <c r="X160" s="950"/>
      <c r="Y160" s="950"/>
      <c r="Z160" s="950"/>
      <c r="AA160" s="950"/>
    </row>
    <row r="161" spans="1:27" ht="16.149999999999999" customHeight="1">
      <c r="A161" s="950"/>
      <c r="B161" s="1261"/>
      <c r="C161" s="950" t="s">
        <v>2339</v>
      </c>
      <c r="D161" s="950"/>
      <c r="E161" s="950"/>
      <c r="F161" s="950"/>
      <c r="G161" s="950"/>
      <c r="H161" s="950"/>
      <c r="I161" s="950"/>
      <c r="J161" s="950"/>
      <c r="K161" s="950"/>
      <c r="L161" s="950"/>
      <c r="M161" s="950"/>
      <c r="N161" s="950"/>
      <c r="O161" s="950"/>
      <c r="P161" s="950"/>
      <c r="Q161" s="950"/>
      <c r="R161" s="950"/>
      <c r="S161" s="950"/>
      <c r="T161" s="950"/>
      <c r="U161" s="950"/>
      <c r="V161" s="950"/>
      <c r="W161" s="950"/>
      <c r="X161" s="950"/>
      <c r="Y161" s="950"/>
      <c r="Z161" s="950"/>
      <c r="AA161" s="950"/>
    </row>
    <row r="162" spans="1:27" ht="16.149999999999999" customHeight="1">
      <c r="A162" s="950"/>
      <c r="B162" s="1261" t="s">
        <v>2118</v>
      </c>
      <c r="C162" s="950" t="s">
        <v>2338</v>
      </c>
      <c r="D162" s="950"/>
      <c r="E162" s="950"/>
      <c r="F162" s="950"/>
      <c r="G162" s="950"/>
      <c r="H162" s="950"/>
      <c r="I162" s="950"/>
      <c r="J162" s="950"/>
      <c r="K162" s="950"/>
      <c r="L162" s="950"/>
      <c r="M162" s="950"/>
      <c r="N162" s="950"/>
      <c r="O162" s="950"/>
      <c r="P162" s="950"/>
      <c r="Q162" s="950"/>
      <c r="R162" s="950"/>
      <c r="S162" s="950"/>
      <c r="T162" s="950"/>
      <c r="U162" s="950"/>
      <c r="V162" s="950"/>
      <c r="W162" s="950"/>
      <c r="X162" s="950"/>
      <c r="Y162" s="950"/>
      <c r="Z162" s="950"/>
      <c r="AA162" s="950"/>
    </row>
    <row r="163" spans="1:27" ht="16.149999999999999" customHeight="1">
      <c r="A163" s="950"/>
      <c r="B163" s="1261" t="s">
        <v>2119</v>
      </c>
      <c r="C163" s="950" t="s">
        <v>2125</v>
      </c>
      <c r="D163" s="950"/>
      <c r="E163" s="950"/>
      <c r="F163" s="950"/>
      <c r="G163" s="950"/>
      <c r="H163" s="950"/>
      <c r="I163" s="950"/>
      <c r="J163" s="950"/>
      <c r="K163" s="950"/>
      <c r="L163" s="950"/>
      <c r="M163" s="950"/>
      <c r="N163" s="950"/>
      <c r="O163" s="950"/>
      <c r="P163" s="950"/>
      <c r="Q163" s="950"/>
      <c r="R163" s="950"/>
      <c r="S163" s="950"/>
      <c r="T163" s="950"/>
      <c r="U163" s="950"/>
      <c r="V163" s="950"/>
      <c r="W163" s="950"/>
      <c r="X163" s="950"/>
      <c r="Y163" s="950"/>
      <c r="Z163" s="950"/>
      <c r="AA163" s="950"/>
    </row>
    <row r="164" spans="1:27" ht="8.25" customHeight="1">
      <c r="A164" s="950"/>
      <c r="B164" s="1261"/>
      <c r="C164" s="1269"/>
      <c r="D164" s="1269"/>
      <c r="E164" s="1269"/>
      <c r="F164" s="1269"/>
      <c r="G164" s="1269"/>
      <c r="H164" s="1269"/>
      <c r="I164" s="1269"/>
      <c r="J164" s="1269"/>
      <c r="K164" s="1269"/>
      <c r="L164" s="1269"/>
      <c r="M164" s="1269"/>
      <c r="N164" s="1269"/>
      <c r="O164" s="1269"/>
      <c r="P164" s="1269"/>
      <c r="Q164" s="1269"/>
      <c r="R164" s="1269"/>
      <c r="S164" s="1269"/>
      <c r="T164" s="1269"/>
      <c r="U164" s="1269"/>
      <c r="V164" s="1269"/>
      <c r="W164" s="1269"/>
      <c r="X164" s="1269"/>
      <c r="Y164" s="1269"/>
      <c r="Z164" s="1269"/>
      <c r="AA164" s="950"/>
    </row>
    <row r="165" spans="1:27" ht="16.149999999999999" customHeight="1">
      <c r="A165" s="950"/>
      <c r="B165" s="1261" t="s">
        <v>2120</v>
      </c>
      <c r="C165" s="2397" t="s">
        <v>3202</v>
      </c>
      <c r="D165" s="2397"/>
      <c r="E165" s="2397"/>
      <c r="F165" s="2397"/>
      <c r="G165" s="2397"/>
      <c r="H165" s="2397"/>
      <c r="I165" s="2397"/>
      <c r="J165" s="2397"/>
      <c r="K165" s="2397"/>
      <c r="L165" s="2397"/>
      <c r="M165" s="2397"/>
      <c r="N165" s="2397"/>
      <c r="O165" s="2397"/>
      <c r="P165" s="2397"/>
      <c r="Q165" s="2397"/>
      <c r="R165" s="2397"/>
      <c r="S165" s="2397"/>
      <c r="T165" s="2397"/>
      <c r="U165" s="2397"/>
      <c r="V165" s="2397"/>
      <c r="W165" s="2397"/>
      <c r="X165" s="2397"/>
      <c r="Y165" s="2397"/>
      <c r="Z165" s="2397"/>
      <c r="AA165" s="950"/>
    </row>
    <row r="166" spans="1:27" ht="16.149999999999999" customHeight="1">
      <c r="A166" s="950"/>
      <c r="B166" s="1261"/>
      <c r="C166" s="2397"/>
      <c r="D166" s="2397"/>
      <c r="E166" s="2397"/>
      <c r="F166" s="2397"/>
      <c r="G166" s="2397"/>
      <c r="H166" s="2397"/>
      <c r="I166" s="2397"/>
      <c r="J166" s="2397"/>
      <c r="K166" s="2397"/>
      <c r="L166" s="2397"/>
      <c r="M166" s="2397"/>
      <c r="N166" s="2397"/>
      <c r="O166" s="2397"/>
      <c r="P166" s="2397"/>
      <c r="Q166" s="2397"/>
      <c r="R166" s="2397"/>
      <c r="S166" s="2397"/>
      <c r="T166" s="2397"/>
      <c r="U166" s="2397"/>
      <c r="V166" s="2397"/>
      <c r="W166" s="2397"/>
      <c r="X166" s="2397"/>
      <c r="Y166" s="2397"/>
      <c r="Z166" s="2397"/>
      <c r="AA166" s="950"/>
    </row>
    <row r="167" spans="1:27" ht="16.149999999999999" customHeight="1">
      <c r="A167" s="950"/>
      <c r="B167" s="1261"/>
      <c r="C167" s="2397"/>
      <c r="D167" s="2397"/>
      <c r="E167" s="2397"/>
      <c r="F167" s="2397"/>
      <c r="G167" s="2397"/>
      <c r="H167" s="2397"/>
      <c r="I167" s="2397"/>
      <c r="J167" s="2397"/>
      <c r="K167" s="2397"/>
      <c r="L167" s="2397"/>
      <c r="M167" s="2397"/>
      <c r="N167" s="2397"/>
      <c r="O167" s="2397"/>
      <c r="P167" s="2397"/>
      <c r="Q167" s="2397"/>
      <c r="R167" s="2397"/>
      <c r="S167" s="2397"/>
      <c r="T167" s="2397"/>
      <c r="U167" s="2397"/>
      <c r="V167" s="2397"/>
      <c r="W167" s="2397"/>
      <c r="X167" s="2397"/>
      <c r="Y167" s="2397"/>
      <c r="Z167" s="2397"/>
      <c r="AA167" s="950"/>
    </row>
    <row r="168" spans="1:27" ht="16.149999999999999" customHeight="1">
      <c r="A168" s="950"/>
      <c r="B168" s="1261"/>
      <c r="C168" s="2397"/>
      <c r="D168" s="2397"/>
      <c r="E168" s="2397"/>
      <c r="F168" s="2397"/>
      <c r="G168" s="2397"/>
      <c r="H168" s="2397"/>
      <c r="I168" s="2397"/>
      <c r="J168" s="2397"/>
      <c r="K168" s="2397"/>
      <c r="L168" s="2397"/>
      <c r="M168" s="2397"/>
      <c r="N168" s="2397"/>
      <c r="O168" s="2397"/>
      <c r="P168" s="2397"/>
      <c r="Q168" s="2397"/>
      <c r="R168" s="2397"/>
      <c r="S168" s="2397"/>
      <c r="T168" s="2397"/>
      <c r="U168" s="2397"/>
      <c r="V168" s="2397"/>
      <c r="W168" s="2397"/>
      <c r="X168" s="2397"/>
      <c r="Y168" s="2397"/>
      <c r="Z168" s="2397"/>
      <c r="AA168" s="950"/>
    </row>
    <row r="169" spans="1:27" ht="16.149999999999999" customHeight="1">
      <c r="A169" s="950"/>
      <c r="B169" s="1261"/>
      <c r="C169" s="2397"/>
      <c r="D169" s="2397"/>
      <c r="E169" s="2397"/>
      <c r="F169" s="2397"/>
      <c r="G169" s="2397"/>
      <c r="H169" s="2397"/>
      <c r="I169" s="2397"/>
      <c r="J169" s="2397"/>
      <c r="K169" s="2397"/>
      <c r="L169" s="2397"/>
      <c r="M169" s="2397"/>
      <c r="N169" s="2397"/>
      <c r="O169" s="2397"/>
      <c r="P169" s="2397"/>
      <c r="Q169" s="2397"/>
      <c r="R169" s="2397"/>
      <c r="S169" s="2397"/>
      <c r="T169" s="2397"/>
      <c r="U169" s="2397"/>
      <c r="V169" s="2397"/>
      <c r="W169" s="2397"/>
      <c r="X169" s="2397"/>
      <c r="Y169" s="2397"/>
      <c r="Z169" s="2397"/>
      <c r="AA169" s="950"/>
    </row>
    <row r="170" spans="1:27" ht="16.149999999999999" customHeight="1">
      <c r="A170" s="950"/>
      <c r="B170" s="1261"/>
      <c r="C170" s="2397"/>
      <c r="D170" s="2397"/>
      <c r="E170" s="2397"/>
      <c r="F170" s="2397"/>
      <c r="G170" s="2397"/>
      <c r="H170" s="2397"/>
      <c r="I170" s="2397"/>
      <c r="J170" s="2397"/>
      <c r="K170" s="2397"/>
      <c r="L170" s="2397"/>
      <c r="M170" s="2397"/>
      <c r="N170" s="2397"/>
      <c r="O170" s="2397"/>
      <c r="P170" s="2397"/>
      <c r="Q170" s="2397"/>
      <c r="R170" s="2397"/>
      <c r="S170" s="2397"/>
      <c r="T170" s="2397"/>
      <c r="U170" s="2397"/>
      <c r="V170" s="2397"/>
      <c r="W170" s="2397"/>
      <c r="X170" s="2397"/>
      <c r="Y170" s="2397"/>
      <c r="Z170" s="2397"/>
      <c r="AA170" s="950"/>
    </row>
    <row r="171" spans="1:27" ht="16.149999999999999" customHeight="1">
      <c r="A171" s="950"/>
      <c r="B171" s="1261"/>
      <c r="C171" s="2397"/>
      <c r="D171" s="2397"/>
      <c r="E171" s="2397"/>
      <c r="F171" s="2397"/>
      <c r="G171" s="2397"/>
      <c r="H171" s="2397"/>
      <c r="I171" s="2397"/>
      <c r="J171" s="2397"/>
      <c r="K171" s="2397"/>
      <c r="L171" s="2397"/>
      <c r="M171" s="2397"/>
      <c r="N171" s="2397"/>
      <c r="O171" s="2397"/>
      <c r="P171" s="2397"/>
      <c r="Q171" s="2397"/>
      <c r="R171" s="2397"/>
      <c r="S171" s="2397"/>
      <c r="T171" s="2397"/>
      <c r="U171" s="2397"/>
      <c r="V171" s="2397"/>
      <c r="W171" s="2397"/>
      <c r="X171" s="2397"/>
      <c r="Y171" s="2397"/>
      <c r="Z171" s="2397"/>
      <c r="AA171" s="950"/>
    </row>
    <row r="172" spans="1:27" ht="16.149999999999999" customHeight="1">
      <c r="A172" s="950"/>
      <c r="B172" s="1261" t="s">
        <v>2121</v>
      </c>
      <c r="C172" s="2397" t="s">
        <v>3184</v>
      </c>
      <c r="D172" s="2397"/>
      <c r="E172" s="2397"/>
      <c r="F172" s="2397"/>
      <c r="G172" s="2397"/>
      <c r="H172" s="2397"/>
      <c r="I172" s="2397"/>
      <c r="J172" s="2397"/>
      <c r="K172" s="2397"/>
      <c r="L172" s="2397"/>
      <c r="M172" s="2397"/>
      <c r="N172" s="2397"/>
      <c r="O172" s="2397"/>
      <c r="P172" s="2397"/>
      <c r="Q172" s="2397"/>
      <c r="R172" s="2397"/>
      <c r="S172" s="2397"/>
      <c r="T172" s="2397"/>
      <c r="U172" s="2397"/>
      <c r="V172" s="2397"/>
      <c r="W172" s="2397"/>
      <c r="X172" s="2397"/>
      <c r="Y172" s="2397"/>
      <c r="Z172" s="2397"/>
      <c r="AA172" s="950"/>
    </row>
    <row r="173" spans="1:27" ht="16.149999999999999" customHeight="1">
      <c r="A173" s="950"/>
      <c r="B173" s="1261"/>
      <c r="C173" s="2397"/>
      <c r="D173" s="2397"/>
      <c r="E173" s="2397"/>
      <c r="F173" s="2397"/>
      <c r="G173" s="2397"/>
      <c r="H173" s="2397"/>
      <c r="I173" s="2397"/>
      <c r="J173" s="2397"/>
      <c r="K173" s="2397"/>
      <c r="L173" s="2397"/>
      <c r="M173" s="2397"/>
      <c r="N173" s="2397"/>
      <c r="O173" s="2397"/>
      <c r="P173" s="2397"/>
      <c r="Q173" s="2397"/>
      <c r="R173" s="2397"/>
      <c r="S173" s="2397"/>
      <c r="T173" s="2397"/>
      <c r="U173" s="2397"/>
      <c r="V173" s="2397"/>
      <c r="W173" s="2397"/>
      <c r="X173" s="2397"/>
      <c r="Y173" s="2397"/>
      <c r="Z173" s="2397"/>
      <c r="AA173" s="950"/>
    </row>
    <row r="174" spans="1:27" ht="16.149999999999999" customHeight="1">
      <c r="A174" s="950"/>
      <c r="B174" s="1261"/>
      <c r="C174" s="2397"/>
      <c r="D174" s="2397"/>
      <c r="E174" s="2397"/>
      <c r="F174" s="2397"/>
      <c r="G174" s="2397"/>
      <c r="H174" s="2397"/>
      <c r="I174" s="2397"/>
      <c r="J174" s="2397"/>
      <c r="K174" s="2397"/>
      <c r="L174" s="2397"/>
      <c r="M174" s="2397"/>
      <c r="N174" s="2397"/>
      <c r="O174" s="2397"/>
      <c r="P174" s="2397"/>
      <c r="Q174" s="2397"/>
      <c r="R174" s="2397"/>
      <c r="S174" s="2397"/>
      <c r="T174" s="2397"/>
      <c r="U174" s="2397"/>
      <c r="V174" s="2397"/>
      <c r="W174" s="2397"/>
      <c r="X174" s="2397"/>
      <c r="Y174" s="2397"/>
      <c r="Z174" s="2397"/>
      <c r="AA174" s="950"/>
    </row>
    <row r="175" spans="1:27" ht="16.149999999999999" customHeight="1">
      <c r="A175" s="950"/>
      <c r="B175" s="1261"/>
      <c r="C175" s="2397"/>
      <c r="D175" s="2397"/>
      <c r="E175" s="2397"/>
      <c r="F175" s="2397"/>
      <c r="G175" s="2397"/>
      <c r="H175" s="2397"/>
      <c r="I175" s="2397"/>
      <c r="J175" s="2397"/>
      <c r="K175" s="2397"/>
      <c r="L175" s="2397"/>
      <c r="M175" s="2397"/>
      <c r="N175" s="2397"/>
      <c r="O175" s="2397"/>
      <c r="P175" s="2397"/>
      <c r="Q175" s="2397"/>
      <c r="R175" s="2397"/>
      <c r="S175" s="2397"/>
      <c r="T175" s="2397"/>
      <c r="U175" s="2397"/>
      <c r="V175" s="2397"/>
      <c r="W175" s="2397"/>
      <c r="X175" s="2397"/>
      <c r="Y175" s="2397"/>
      <c r="Z175" s="2397"/>
      <c r="AA175" s="950"/>
    </row>
    <row r="176" spans="1:27" ht="16.149999999999999" customHeight="1">
      <c r="A176" s="950"/>
      <c r="B176" s="1261"/>
      <c r="C176" s="2397"/>
      <c r="D176" s="2397"/>
      <c r="E176" s="2397"/>
      <c r="F176" s="2397"/>
      <c r="G176" s="2397"/>
      <c r="H176" s="2397"/>
      <c r="I176" s="2397"/>
      <c r="J176" s="2397"/>
      <c r="K176" s="2397"/>
      <c r="L176" s="2397"/>
      <c r="M176" s="2397"/>
      <c r="N176" s="2397"/>
      <c r="O176" s="2397"/>
      <c r="P176" s="2397"/>
      <c r="Q176" s="2397"/>
      <c r="R176" s="2397"/>
      <c r="S176" s="2397"/>
      <c r="T176" s="2397"/>
      <c r="U176" s="2397"/>
      <c r="V176" s="2397"/>
      <c r="W176" s="2397"/>
      <c r="X176" s="2397"/>
      <c r="Y176" s="2397"/>
      <c r="Z176" s="2397"/>
      <c r="AA176" s="950"/>
    </row>
    <row r="177" spans="1:27" ht="16.149999999999999" customHeight="1">
      <c r="A177" s="950"/>
      <c r="B177" s="1261"/>
      <c r="C177" s="2397"/>
      <c r="D177" s="2397"/>
      <c r="E177" s="2397"/>
      <c r="F177" s="2397"/>
      <c r="G177" s="2397"/>
      <c r="H177" s="2397"/>
      <c r="I177" s="2397"/>
      <c r="J177" s="2397"/>
      <c r="K177" s="2397"/>
      <c r="L177" s="2397"/>
      <c r="M177" s="2397"/>
      <c r="N177" s="2397"/>
      <c r="O177" s="2397"/>
      <c r="P177" s="2397"/>
      <c r="Q177" s="2397"/>
      <c r="R177" s="2397"/>
      <c r="S177" s="2397"/>
      <c r="T177" s="2397"/>
      <c r="U177" s="2397"/>
      <c r="V177" s="2397"/>
      <c r="W177" s="2397"/>
      <c r="X177" s="2397"/>
      <c r="Y177" s="2397"/>
      <c r="Z177" s="2397"/>
      <c r="AA177" s="950"/>
    </row>
    <row r="178" spans="1:27" ht="16.149999999999999" customHeight="1">
      <c r="A178" s="950"/>
      <c r="B178" s="1261"/>
      <c r="C178" s="2397"/>
      <c r="D178" s="2397"/>
      <c r="E178" s="2397"/>
      <c r="F178" s="2397"/>
      <c r="G178" s="2397"/>
      <c r="H178" s="2397"/>
      <c r="I178" s="2397"/>
      <c r="J178" s="2397"/>
      <c r="K178" s="2397"/>
      <c r="L178" s="2397"/>
      <c r="M178" s="2397"/>
      <c r="N178" s="2397"/>
      <c r="O178" s="2397"/>
      <c r="P178" s="2397"/>
      <c r="Q178" s="2397"/>
      <c r="R178" s="2397"/>
      <c r="S178" s="2397"/>
      <c r="T178" s="2397"/>
      <c r="U178" s="2397"/>
      <c r="V178" s="2397"/>
      <c r="W178" s="2397"/>
      <c r="X178" s="2397"/>
      <c r="Y178" s="2397"/>
      <c r="Z178" s="2397"/>
      <c r="AA178" s="950"/>
    </row>
    <row r="179" spans="1:27" ht="16.149999999999999" customHeight="1">
      <c r="A179" s="950"/>
      <c r="B179" s="1261"/>
      <c r="C179" s="2397"/>
      <c r="D179" s="2397"/>
      <c r="E179" s="2397"/>
      <c r="F179" s="2397"/>
      <c r="G179" s="2397"/>
      <c r="H179" s="2397"/>
      <c r="I179" s="2397"/>
      <c r="J179" s="2397"/>
      <c r="K179" s="2397"/>
      <c r="L179" s="2397"/>
      <c r="M179" s="2397"/>
      <c r="N179" s="2397"/>
      <c r="O179" s="2397"/>
      <c r="P179" s="2397"/>
      <c r="Q179" s="2397"/>
      <c r="R179" s="2397"/>
      <c r="S179" s="2397"/>
      <c r="T179" s="2397"/>
      <c r="U179" s="2397"/>
      <c r="V179" s="2397"/>
      <c r="W179" s="2397"/>
      <c r="X179" s="2397"/>
      <c r="Y179" s="2397"/>
      <c r="Z179" s="2397"/>
      <c r="AA179" s="950"/>
    </row>
    <row r="180" spans="1:27" ht="16.149999999999999" customHeight="1">
      <c r="A180" s="950"/>
      <c r="B180" s="1261" t="s">
        <v>2122</v>
      </c>
      <c r="C180" s="2397" t="s">
        <v>2919</v>
      </c>
      <c r="D180" s="2397"/>
      <c r="E180" s="2397"/>
      <c r="F180" s="2397"/>
      <c r="G180" s="2397"/>
      <c r="H180" s="2397"/>
      <c r="I180" s="2397"/>
      <c r="J180" s="2397"/>
      <c r="K180" s="2397"/>
      <c r="L180" s="2397"/>
      <c r="M180" s="2397"/>
      <c r="N180" s="2397"/>
      <c r="O180" s="2397"/>
      <c r="P180" s="2397"/>
      <c r="Q180" s="2397"/>
      <c r="R180" s="2397"/>
      <c r="S180" s="2397"/>
      <c r="T180" s="2397"/>
      <c r="U180" s="2397"/>
      <c r="V180" s="2397"/>
      <c r="W180" s="2397"/>
      <c r="X180" s="2397"/>
      <c r="Y180" s="2397"/>
      <c r="Z180" s="2397"/>
      <c r="AA180" s="950"/>
    </row>
    <row r="181" spans="1:27" ht="16.149999999999999" customHeight="1">
      <c r="A181" s="950"/>
      <c r="B181" s="1261"/>
      <c r="C181" s="2397"/>
      <c r="D181" s="2397"/>
      <c r="E181" s="2397"/>
      <c r="F181" s="2397"/>
      <c r="G181" s="2397"/>
      <c r="H181" s="2397"/>
      <c r="I181" s="2397"/>
      <c r="J181" s="2397"/>
      <c r="K181" s="2397"/>
      <c r="L181" s="2397"/>
      <c r="M181" s="2397"/>
      <c r="N181" s="2397"/>
      <c r="O181" s="2397"/>
      <c r="P181" s="2397"/>
      <c r="Q181" s="2397"/>
      <c r="R181" s="2397"/>
      <c r="S181" s="2397"/>
      <c r="T181" s="2397"/>
      <c r="U181" s="2397"/>
      <c r="V181" s="2397"/>
      <c r="W181" s="2397"/>
      <c r="X181" s="2397"/>
      <c r="Y181" s="2397"/>
      <c r="Z181" s="2397"/>
      <c r="AA181" s="950"/>
    </row>
    <row r="182" spans="1:27" ht="16.149999999999999" customHeight="1">
      <c r="A182" s="950"/>
      <c r="B182" s="1261"/>
      <c r="C182" s="2397"/>
      <c r="D182" s="2397"/>
      <c r="E182" s="2397"/>
      <c r="F182" s="2397"/>
      <c r="G182" s="2397"/>
      <c r="H182" s="2397"/>
      <c r="I182" s="2397"/>
      <c r="J182" s="2397"/>
      <c r="K182" s="2397"/>
      <c r="L182" s="2397"/>
      <c r="M182" s="2397"/>
      <c r="N182" s="2397"/>
      <c r="O182" s="2397"/>
      <c r="P182" s="2397"/>
      <c r="Q182" s="2397"/>
      <c r="R182" s="2397"/>
      <c r="S182" s="2397"/>
      <c r="T182" s="2397"/>
      <c r="U182" s="2397"/>
      <c r="V182" s="2397"/>
      <c r="W182" s="2397"/>
      <c r="X182" s="2397"/>
      <c r="Y182" s="2397"/>
      <c r="Z182" s="2397"/>
      <c r="AA182" s="950"/>
    </row>
    <row r="183" spans="1:27" ht="16.149999999999999" customHeight="1">
      <c r="A183" s="950"/>
      <c r="B183" s="1261"/>
      <c r="C183" s="2397"/>
      <c r="D183" s="2397"/>
      <c r="E183" s="2397"/>
      <c r="F183" s="2397"/>
      <c r="G183" s="2397"/>
      <c r="H183" s="2397"/>
      <c r="I183" s="2397"/>
      <c r="J183" s="2397"/>
      <c r="K183" s="2397"/>
      <c r="L183" s="2397"/>
      <c r="M183" s="2397"/>
      <c r="N183" s="2397"/>
      <c r="O183" s="2397"/>
      <c r="P183" s="2397"/>
      <c r="Q183" s="2397"/>
      <c r="R183" s="2397"/>
      <c r="S183" s="2397"/>
      <c r="T183" s="2397"/>
      <c r="U183" s="2397"/>
      <c r="V183" s="2397"/>
      <c r="W183" s="2397"/>
      <c r="X183" s="2397"/>
      <c r="Y183" s="2397"/>
      <c r="Z183" s="2397"/>
      <c r="AA183" s="950"/>
    </row>
    <row r="184" spans="1:27" ht="16.149999999999999" customHeight="1">
      <c r="A184" s="950"/>
      <c r="B184" s="1261"/>
      <c r="C184" s="2397"/>
      <c r="D184" s="2397"/>
      <c r="E184" s="2397"/>
      <c r="F184" s="2397"/>
      <c r="G184" s="2397"/>
      <c r="H184" s="2397"/>
      <c r="I184" s="2397"/>
      <c r="J184" s="2397"/>
      <c r="K184" s="2397"/>
      <c r="L184" s="2397"/>
      <c r="M184" s="2397"/>
      <c r="N184" s="2397"/>
      <c r="O184" s="2397"/>
      <c r="P184" s="2397"/>
      <c r="Q184" s="2397"/>
      <c r="R184" s="2397"/>
      <c r="S184" s="2397"/>
      <c r="T184" s="2397"/>
      <c r="U184" s="2397"/>
      <c r="V184" s="2397"/>
      <c r="W184" s="2397"/>
      <c r="X184" s="2397"/>
      <c r="Y184" s="2397"/>
      <c r="Z184" s="2397"/>
      <c r="AA184" s="950"/>
    </row>
    <row r="185" spans="1:27" ht="8.25" customHeight="1">
      <c r="A185" s="950"/>
      <c r="B185" s="1261"/>
      <c r="C185" s="1269"/>
      <c r="D185" s="1269"/>
      <c r="E185" s="1269"/>
      <c r="F185" s="1269"/>
      <c r="G185" s="1269"/>
      <c r="H185" s="1269"/>
      <c r="I185" s="1269"/>
      <c r="J185" s="1269"/>
      <c r="K185" s="1269"/>
      <c r="L185" s="1269"/>
      <c r="M185" s="1269"/>
      <c r="N185" s="1269"/>
      <c r="O185" s="1269"/>
      <c r="P185" s="1269"/>
      <c r="Q185" s="1269"/>
      <c r="R185" s="1269"/>
      <c r="S185" s="1269"/>
      <c r="T185" s="1269"/>
      <c r="U185" s="1269"/>
      <c r="V185" s="1269"/>
      <c r="W185" s="1269"/>
      <c r="X185" s="1269"/>
      <c r="Y185" s="1269"/>
      <c r="Z185" s="1269"/>
      <c r="AA185" s="950"/>
    </row>
    <row r="186" spans="1:27" ht="14.25" customHeight="1">
      <c r="A186" s="950"/>
      <c r="B186" s="1261" t="s">
        <v>2123</v>
      </c>
      <c r="C186" s="2395" t="s">
        <v>2899</v>
      </c>
      <c r="D186" s="2395"/>
      <c r="E186" s="2395"/>
      <c r="F186" s="2395"/>
      <c r="G186" s="2395"/>
      <c r="H186" s="2395"/>
      <c r="I186" s="2395"/>
      <c r="J186" s="2395"/>
      <c r="K186" s="2395"/>
      <c r="L186" s="2395"/>
      <c r="M186" s="2395"/>
      <c r="N186" s="2395"/>
      <c r="O186" s="2395"/>
      <c r="P186" s="2395"/>
      <c r="Q186" s="2395"/>
      <c r="R186" s="2395"/>
      <c r="S186" s="2395"/>
      <c r="T186" s="2395"/>
      <c r="U186" s="2395"/>
      <c r="V186" s="2395"/>
      <c r="W186" s="2395"/>
      <c r="X186" s="2395"/>
      <c r="Y186" s="2395"/>
      <c r="Z186" s="2395"/>
      <c r="AA186" s="950"/>
    </row>
    <row r="187" spans="1:27" ht="14.25" customHeight="1">
      <c r="A187" s="950"/>
      <c r="B187" s="1261"/>
      <c r="C187" s="2395"/>
      <c r="D187" s="2395"/>
      <c r="E187" s="2395"/>
      <c r="F187" s="2395"/>
      <c r="G187" s="2395"/>
      <c r="H187" s="2395"/>
      <c r="I187" s="2395"/>
      <c r="J187" s="2395"/>
      <c r="K187" s="2395"/>
      <c r="L187" s="2395"/>
      <c r="M187" s="2395"/>
      <c r="N187" s="2395"/>
      <c r="O187" s="2395"/>
      <c r="P187" s="2395"/>
      <c r="Q187" s="2395"/>
      <c r="R187" s="2395"/>
      <c r="S187" s="2395"/>
      <c r="T187" s="2395"/>
      <c r="U187" s="2395"/>
      <c r="V187" s="2395"/>
      <c r="W187" s="2395"/>
      <c r="X187" s="2395"/>
      <c r="Y187" s="2395"/>
      <c r="Z187" s="2395"/>
      <c r="AA187" s="950"/>
    </row>
    <row r="188" spans="1:27" ht="16.149999999999999" customHeight="1">
      <c r="A188" s="950"/>
      <c r="B188" s="1267" t="s">
        <v>2128</v>
      </c>
      <c r="C188" s="950" t="s">
        <v>2880</v>
      </c>
      <c r="D188" s="950"/>
      <c r="E188" s="950"/>
      <c r="F188" s="950"/>
      <c r="G188" s="950"/>
      <c r="H188" s="950"/>
      <c r="I188" s="950"/>
      <c r="J188" s="950"/>
      <c r="K188" s="950"/>
      <c r="L188" s="950"/>
      <c r="M188" s="950"/>
      <c r="N188" s="950"/>
      <c r="O188" s="950"/>
      <c r="P188" s="950"/>
      <c r="Q188" s="950"/>
      <c r="R188" s="950"/>
      <c r="S188" s="950"/>
      <c r="T188" s="950"/>
      <c r="U188" s="950"/>
      <c r="V188" s="950"/>
      <c r="W188" s="950"/>
      <c r="X188" s="950"/>
      <c r="Y188" s="950"/>
      <c r="Z188" s="950"/>
      <c r="AA188" s="950"/>
    </row>
    <row r="189" spans="1:27" ht="16.149999999999999" customHeight="1">
      <c r="A189" s="950"/>
      <c r="B189" s="1214"/>
      <c r="C189" s="950" t="s">
        <v>2113</v>
      </c>
      <c r="D189" s="950"/>
      <c r="E189" s="950"/>
      <c r="F189" s="950"/>
      <c r="G189" s="950"/>
      <c r="H189" s="950"/>
      <c r="I189" s="950"/>
      <c r="J189" s="950"/>
      <c r="K189" s="950"/>
      <c r="L189" s="950"/>
      <c r="M189" s="950"/>
      <c r="N189" s="950"/>
      <c r="O189" s="950"/>
      <c r="P189" s="950"/>
      <c r="Q189" s="950"/>
      <c r="R189" s="950"/>
      <c r="S189" s="950"/>
      <c r="T189" s="950"/>
      <c r="U189" s="950"/>
      <c r="V189" s="950"/>
      <c r="W189" s="950"/>
      <c r="X189" s="950"/>
      <c r="Y189" s="950"/>
      <c r="Z189" s="950"/>
      <c r="AA189" s="950"/>
    </row>
    <row r="190" spans="1:27" ht="16.149999999999999" customHeight="1">
      <c r="A190" s="950"/>
      <c r="B190" s="1267" t="s">
        <v>2129</v>
      </c>
      <c r="C190" s="950" t="s">
        <v>2881</v>
      </c>
      <c r="D190" s="950"/>
      <c r="E190" s="950"/>
      <c r="F190" s="950"/>
      <c r="G190" s="950"/>
      <c r="H190" s="950"/>
      <c r="I190" s="950"/>
      <c r="J190" s="950"/>
      <c r="K190" s="950"/>
      <c r="L190" s="950"/>
      <c r="M190" s="950"/>
      <c r="N190" s="950"/>
      <c r="O190" s="950"/>
      <c r="P190" s="950"/>
      <c r="Q190" s="950"/>
      <c r="R190" s="950"/>
      <c r="S190" s="950"/>
      <c r="T190" s="950"/>
      <c r="U190" s="950"/>
      <c r="V190" s="950"/>
      <c r="W190" s="950"/>
      <c r="X190" s="950"/>
      <c r="Y190" s="950"/>
      <c r="Z190" s="950"/>
      <c r="AA190" s="950"/>
    </row>
    <row r="191" spans="1:27" ht="16.149999999999999" customHeight="1">
      <c r="A191" s="950"/>
      <c r="B191" s="1261" t="s">
        <v>676</v>
      </c>
      <c r="C191" s="950" t="s">
        <v>2114</v>
      </c>
      <c r="D191" s="950"/>
      <c r="E191" s="950"/>
      <c r="F191" s="950"/>
      <c r="G191" s="950"/>
      <c r="H191" s="950"/>
      <c r="I191" s="950"/>
      <c r="J191" s="950"/>
      <c r="K191" s="950"/>
      <c r="L191" s="950"/>
      <c r="M191" s="950"/>
      <c r="N191" s="950"/>
      <c r="O191" s="950"/>
      <c r="P191" s="950"/>
      <c r="Q191" s="950"/>
      <c r="R191" s="950"/>
      <c r="S191" s="950"/>
      <c r="T191" s="950"/>
      <c r="U191" s="950"/>
      <c r="V191" s="950"/>
      <c r="W191" s="950"/>
      <c r="X191" s="950"/>
      <c r="Y191" s="950"/>
      <c r="Z191" s="950"/>
      <c r="AA191" s="950"/>
    </row>
    <row r="192" spans="1:27" ht="16.149999999999999" customHeight="1">
      <c r="A192" s="950"/>
      <c r="B192" s="1214"/>
      <c r="C192" s="950" t="s">
        <v>2115</v>
      </c>
      <c r="D192" s="950"/>
      <c r="E192" s="950"/>
      <c r="F192" s="950"/>
      <c r="G192" s="950"/>
      <c r="H192" s="950"/>
      <c r="I192" s="950"/>
      <c r="J192" s="950"/>
      <c r="K192" s="950"/>
      <c r="L192" s="950"/>
      <c r="M192" s="950"/>
      <c r="N192" s="950"/>
      <c r="O192" s="950"/>
      <c r="P192" s="950"/>
      <c r="Q192" s="950"/>
      <c r="R192" s="950"/>
      <c r="S192" s="950"/>
      <c r="T192" s="950"/>
      <c r="U192" s="950"/>
      <c r="V192" s="950"/>
      <c r="W192" s="950"/>
      <c r="X192" s="950"/>
      <c r="Y192" s="950"/>
      <c r="Z192" s="950"/>
      <c r="AA192" s="950"/>
    </row>
    <row r="193" spans="1:27" ht="16.149999999999999" customHeight="1">
      <c r="A193" s="950"/>
      <c r="B193" s="1267" t="s">
        <v>2130</v>
      </c>
      <c r="C193" s="950" t="s">
        <v>3595</v>
      </c>
      <c r="D193" s="950"/>
      <c r="E193" s="950"/>
      <c r="F193" s="950"/>
      <c r="G193" s="950"/>
      <c r="H193" s="950"/>
      <c r="I193" s="950"/>
      <c r="J193" s="950"/>
      <c r="K193" s="950"/>
      <c r="L193" s="950"/>
      <c r="M193" s="950"/>
      <c r="N193" s="950"/>
      <c r="O193" s="950"/>
      <c r="P193" s="950"/>
      <c r="Q193" s="950"/>
      <c r="R193" s="950"/>
      <c r="S193" s="950"/>
      <c r="T193" s="950"/>
      <c r="U193" s="950"/>
      <c r="V193" s="950"/>
      <c r="W193" s="950"/>
      <c r="X193" s="950"/>
      <c r="Y193" s="950"/>
      <c r="Z193" s="950"/>
      <c r="AA193" s="950"/>
    </row>
    <row r="194" spans="1:27" ht="16.149999999999999" customHeight="1">
      <c r="A194" s="950"/>
      <c r="B194" s="1267" t="s">
        <v>2320</v>
      </c>
      <c r="C194" s="950" t="s">
        <v>3596</v>
      </c>
      <c r="D194" s="950"/>
      <c r="E194" s="950"/>
      <c r="F194" s="950"/>
      <c r="G194" s="950"/>
      <c r="H194" s="950"/>
      <c r="I194" s="950"/>
      <c r="J194" s="950"/>
      <c r="K194" s="950"/>
      <c r="L194" s="950"/>
      <c r="M194" s="950"/>
      <c r="N194" s="950"/>
      <c r="O194" s="950"/>
      <c r="P194" s="950"/>
      <c r="Q194" s="950"/>
      <c r="R194" s="950"/>
      <c r="S194" s="950"/>
      <c r="T194" s="950"/>
      <c r="U194" s="950"/>
      <c r="V194" s="950"/>
      <c r="W194" s="950"/>
      <c r="X194" s="950"/>
      <c r="Y194" s="950"/>
      <c r="Z194" s="950"/>
      <c r="AA194" s="950"/>
    </row>
    <row r="195" spans="1:27" ht="16.149999999999999" customHeight="1">
      <c r="A195" s="950"/>
      <c r="B195" s="1214"/>
      <c r="C195" s="950" t="s">
        <v>2335</v>
      </c>
      <c r="D195" s="950"/>
      <c r="E195" s="950"/>
      <c r="F195" s="950"/>
      <c r="G195" s="950"/>
      <c r="H195" s="950"/>
      <c r="I195" s="950"/>
      <c r="J195" s="950"/>
      <c r="K195" s="950"/>
      <c r="L195" s="950"/>
      <c r="M195" s="950"/>
      <c r="N195" s="950"/>
      <c r="O195" s="950"/>
      <c r="P195" s="950"/>
      <c r="Q195" s="950"/>
      <c r="R195" s="950"/>
      <c r="S195" s="950"/>
      <c r="T195" s="950"/>
      <c r="U195" s="950"/>
      <c r="V195" s="950"/>
      <c r="W195" s="950"/>
      <c r="X195" s="950"/>
      <c r="Y195" s="950"/>
      <c r="Z195" s="950"/>
      <c r="AA195" s="950"/>
    </row>
    <row r="196" spans="1:27" ht="16.149999999999999" customHeight="1">
      <c r="A196" s="950"/>
      <c r="B196" s="1267" t="s">
        <v>2131</v>
      </c>
      <c r="C196" s="950" t="s">
        <v>3597</v>
      </c>
      <c r="D196" s="950"/>
      <c r="E196" s="950"/>
      <c r="F196" s="950"/>
      <c r="G196" s="950"/>
      <c r="H196" s="950"/>
      <c r="I196" s="950"/>
      <c r="J196" s="950"/>
      <c r="K196" s="950"/>
      <c r="L196" s="950"/>
      <c r="M196" s="950"/>
      <c r="N196" s="950"/>
      <c r="O196" s="950"/>
      <c r="P196" s="950"/>
      <c r="Q196" s="950"/>
      <c r="R196" s="950"/>
      <c r="S196" s="950"/>
      <c r="T196" s="950"/>
      <c r="U196" s="950"/>
      <c r="V196" s="950"/>
      <c r="W196" s="950"/>
      <c r="X196" s="950"/>
      <c r="Y196" s="950"/>
      <c r="Z196" s="950"/>
      <c r="AA196" s="950"/>
    </row>
    <row r="197" spans="1:27" ht="16.149999999999999" customHeight="1">
      <c r="A197" s="950"/>
      <c r="B197" s="1261"/>
      <c r="C197" s="950" t="s">
        <v>3598</v>
      </c>
      <c r="D197" s="950"/>
      <c r="E197" s="950"/>
      <c r="F197" s="950"/>
      <c r="G197" s="950"/>
      <c r="H197" s="950"/>
      <c r="I197" s="950"/>
      <c r="J197" s="950"/>
      <c r="K197" s="950"/>
      <c r="L197" s="950"/>
      <c r="M197" s="950"/>
      <c r="N197" s="950"/>
      <c r="O197" s="950"/>
      <c r="P197" s="950"/>
      <c r="Q197" s="950"/>
      <c r="R197" s="950"/>
      <c r="S197" s="950"/>
      <c r="T197" s="950"/>
      <c r="U197" s="950"/>
      <c r="V197" s="950"/>
      <c r="W197" s="950"/>
      <c r="X197" s="950"/>
      <c r="Y197" s="950"/>
      <c r="Z197" s="950"/>
      <c r="AA197" s="950"/>
    </row>
    <row r="198" spans="1:27" ht="16.149999999999999" customHeight="1">
      <c r="A198" s="950"/>
      <c r="B198" s="1261"/>
      <c r="C198" s="950" t="s">
        <v>2319</v>
      </c>
      <c r="D198" s="950"/>
      <c r="E198" s="950"/>
      <c r="F198" s="950"/>
      <c r="G198" s="950"/>
      <c r="H198" s="950"/>
      <c r="I198" s="950"/>
      <c r="J198" s="950"/>
      <c r="K198" s="950"/>
      <c r="L198" s="950"/>
      <c r="M198" s="950"/>
      <c r="N198" s="950"/>
      <c r="O198" s="950"/>
      <c r="P198" s="950"/>
      <c r="Q198" s="950"/>
      <c r="R198" s="950"/>
      <c r="S198" s="950"/>
      <c r="T198" s="950"/>
      <c r="U198" s="950"/>
      <c r="V198" s="950"/>
      <c r="W198" s="950"/>
      <c r="X198" s="950"/>
      <c r="Y198" s="950"/>
      <c r="Z198" s="950"/>
      <c r="AA198" s="950"/>
    </row>
    <row r="199" spans="1:27" ht="16.149999999999999" customHeight="1">
      <c r="A199" s="950"/>
      <c r="B199" s="1267" t="s">
        <v>2132</v>
      </c>
      <c r="C199" s="950" t="s">
        <v>3791</v>
      </c>
      <c r="D199" s="950"/>
      <c r="E199" s="950"/>
      <c r="F199" s="950"/>
      <c r="G199" s="950"/>
      <c r="H199" s="950"/>
      <c r="I199" s="950"/>
      <c r="J199" s="950"/>
      <c r="K199" s="950"/>
      <c r="L199" s="950"/>
      <c r="M199" s="950"/>
      <c r="N199" s="950"/>
      <c r="O199" s="950"/>
      <c r="P199" s="950"/>
      <c r="Q199" s="950"/>
      <c r="R199" s="950"/>
      <c r="S199" s="950"/>
      <c r="T199" s="950"/>
      <c r="U199" s="950"/>
      <c r="V199" s="950"/>
      <c r="W199" s="950"/>
      <c r="X199" s="950"/>
      <c r="Y199" s="950"/>
      <c r="Z199" s="950"/>
      <c r="AA199" s="950"/>
    </row>
    <row r="200" spans="1:27" ht="16.149999999999999" customHeight="1">
      <c r="A200" s="950"/>
      <c r="B200" s="1261"/>
      <c r="C200" s="950" t="s">
        <v>3792</v>
      </c>
      <c r="D200" s="950"/>
      <c r="E200" s="950"/>
      <c r="F200" s="950"/>
      <c r="G200" s="950"/>
      <c r="H200" s="950"/>
      <c r="I200" s="950"/>
      <c r="J200" s="950"/>
      <c r="K200" s="950"/>
      <c r="L200" s="950"/>
      <c r="M200" s="950"/>
      <c r="N200" s="950"/>
      <c r="O200" s="950"/>
      <c r="P200" s="950"/>
      <c r="Q200" s="950"/>
      <c r="R200" s="950"/>
      <c r="S200" s="950"/>
      <c r="T200" s="950"/>
      <c r="U200" s="950"/>
      <c r="V200" s="950"/>
      <c r="W200" s="950"/>
      <c r="X200" s="950"/>
      <c r="Y200" s="950"/>
      <c r="Z200" s="950"/>
      <c r="AA200" s="950"/>
    </row>
    <row r="201" spans="1:27" ht="16.149999999999999" customHeight="1">
      <c r="A201" s="950"/>
      <c r="B201" s="1261"/>
      <c r="C201" s="950" t="s">
        <v>3793</v>
      </c>
      <c r="D201" s="950"/>
      <c r="E201" s="950"/>
      <c r="F201" s="950"/>
      <c r="G201" s="950"/>
      <c r="H201" s="950"/>
      <c r="I201" s="950"/>
      <c r="J201" s="950"/>
      <c r="K201" s="950"/>
      <c r="L201" s="950"/>
      <c r="M201" s="950"/>
      <c r="N201" s="950"/>
      <c r="O201" s="950"/>
      <c r="P201" s="950"/>
      <c r="Q201" s="950"/>
      <c r="R201" s="950"/>
      <c r="S201" s="950"/>
      <c r="T201" s="950"/>
      <c r="U201" s="950"/>
      <c r="V201" s="950"/>
      <c r="W201" s="950"/>
      <c r="X201" s="950"/>
      <c r="Y201" s="950"/>
      <c r="Z201" s="950"/>
      <c r="AA201" s="950"/>
    </row>
    <row r="202" spans="1:27" ht="16.149999999999999" customHeight="1">
      <c r="A202" s="950"/>
      <c r="B202" s="1261"/>
      <c r="C202" s="950" t="s">
        <v>3794</v>
      </c>
      <c r="D202" s="950"/>
      <c r="E202" s="950"/>
      <c r="F202" s="950"/>
      <c r="G202" s="950"/>
      <c r="H202" s="950"/>
      <c r="I202" s="950"/>
      <c r="J202" s="950"/>
      <c r="K202" s="950"/>
      <c r="L202" s="950"/>
      <c r="M202" s="950"/>
      <c r="N202" s="950"/>
      <c r="O202" s="950"/>
      <c r="P202" s="950"/>
      <c r="Q202" s="950"/>
      <c r="R202" s="950"/>
      <c r="S202" s="950"/>
      <c r="T202" s="950"/>
      <c r="U202" s="950"/>
      <c r="V202" s="950"/>
      <c r="W202" s="950"/>
      <c r="X202" s="950"/>
      <c r="Y202" s="950"/>
      <c r="Z202" s="950"/>
      <c r="AA202" s="950"/>
    </row>
    <row r="203" spans="1:27" ht="16.149999999999999" customHeight="1">
      <c r="A203" s="950"/>
      <c r="B203" s="1214"/>
      <c r="C203" s="950" t="s">
        <v>3795</v>
      </c>
      <c r="D203" s="950"/>
      <c r="E203" s="950"/>
      <c r="F203" s="950"/>
      <c r="G203" s="950"/>
      <c r="H203" s="950"/>
      <c r="I203" s="950"/>
      <c r="J203" s="950"/>
      <c r="K203" s="950"/>
      <c r="L203" s="950"/>
      <c r="M203" s="950"/>
      <c r="N203" s="950"/>
      <c r="O203" s="950"/>
      <c r="P203" s="950"/>
      <c r="Q203" s="950"/>
      <c r="R203" s="950"/>
      <c r="S203" s="950"/>
      <c r="T203" s="950"/>
      <c r="U203" s="950"/>
      <c r="V203" s="950"/>
      <c r="W203" s="950"/>
      <c r="X203" s="950"/>
      <c r="Y203" s="950"/>
      <c r="Z203" s="950"/>
      <c r="AA203" s="950"/>
    </row>
    <row r="204" spans="1:27" ht="16.149999999999999" customHeight="1">
      <c r="A204" s="950"/>
      <c r="B204" s="1261"/>
      <c r="C204" s="950" t="s">
        <v>3796</v>
      </c>
      <c r="D204" s="950"/>
      <c r="E204" s="950"/>
      <c r="F204" s="950"/>
      <c r="G204" s="950"/>
      <c r="H204" s="950"/>
      <c r="I204" s="950"/>
      <c r="J204" s="950"/>
      <c r="K204" s="950"/>
      <c r="L204" s="950"/>
      <c r="M204" s="950"/>
      <c r="N204" s="950"/>
      <c r="O204" s="950"/>
      <c r="P204" s="950"/>
      <c r="Q204" s="950"/>
      <c r="R204" s="950"/>
      <c r="S204" s="950"/>
      <c r="T204" s="950"/>
      <c r="U204" s="950"/>
      <c r="V204" s="950"/>
      <c r="W204" s="950"/>
      <c r="X204" s="950"/>
      <c r="Y204" s="950"/>
      <c r="Z204" s="950"/>
      <c r="AA204" s="950"/>
    </row>
    <row r="205" spans="1:27" ht="16.149999999999999" customHeight="1">
      <c r="A205" s="950"/>
      <c r="B205" s="1261"/>
      <c r="C205" s="950" t="s">
        <v>3797</v>
      </c>
      <c r="D205" s="950"/>
      <c r="E205" s="950"/>
      <c r="F205" s="950"/>
      <c r="G205" s="950"/>
      <c r="H205" s="950"/>
      <c r="I205" s="950"/>
      <c r="J205" s="950"/>
      <c r="K205" s="950"/>
      <c r="L205" s="950"/>
      <c r="M205" s="950"/>
      <c r="N205" s="950"/>
      <c r="O205" s="950"/>
      <c r="P205" s="950"/>
      <c r="Q205" s="950"/>
      <c r="R205" s="950"/>
      <c r="S205" s="950"/>
      <c r="T205" s="950"/>
      <c r="U205" s="950"/>
      <c r="V205" s="950"/>
      <c r="W205" s="950"/>
      <c r="X205" s="950"/>
      <c r="Y205" s="950"/>
      <c r="Z205" s="950"/>
      <c r="AA205" s="950"/>
    </row>
    <row r="206" spans="1:27" ht="16.149999999999999" customHeight="1">
      <c r="A206" s="950"/>
      <c r="B206" s="1214"/>
      <c r="C206" s="950" t="s">
        <v>3798</v>
      </c>
      <c r="D206" s="950"/>
      <c r="E206" s="950"/>
      <c r="F206" s="950"/>
      <c r="G206" s="950"/>
      <c r="H206" s="950"/>
      <c r="I206" s="950"/>
      <c r="J206" s="950"/>
      <c r="K206" s="950"/>
      <c r="L206" s="950"/>
      <c r="M206" s="950"/>
      <c r="N206" s="950"/>
      <c r="O206" s="950"/>
      <c r="P206" s="950"/>
      <c r="Q206" s="950"/>
      <c r="R206" s="950"/>
      <c r="S206" s="950"/>
      <c r="T206" s="950"/>
      <c r="U206" s="950"/>
      <c r="V206" s="950"/>
      <c r="W206" s="950"/>
      <c r="X206" s="950"/>
      <c r="Y206" s="950"/>
      <c r="Z206" s="950"/>
      <c r="AA206" s="950"/>
    </row>
    <row r="207" spans="1:27" ht="16.149999999999999" customHeight="1">
      <c r="A207" s="950"/>
      <c r="B207" s="1214"/>
      <c r="C207" s="950"/>
      <c r="D207" s="950"/>
      <c r="E207" s="950"/>
      <c r="F207" s="950"/>
      <c r="G207" s="950"/>
      <c r="H207" s="950"/>
      <c r="I207" s="950"/>
      <c r="J207" s="950"/>
      <c r="K207" s="950"/>
      <c r="L207" s="950"/>
      <c r="M207" s="950"/>
      <c r="N207" s="950"/>
      <c r="O207" s="950"/>
      <c r="P207" s="950"/>
      <c r="Q207" s="950"/>
      <c r="R207" s="950"/>
      <c r="S207" s="950"/>
      <c r="T207" s="950"/>
      <c r="U207" s="950"/>
      <c r="V207" s="950"/>
      <c r="W207" s="950"/>
      <c r="X207" s="950"/>
      <c r="Y207" s="950"/>
      <c r="Z207" s="950"/>
      <c r="AA207" s="950"/>
    </row>
    <row r="208" spans="1:27" ht="16.149999999999999" customHeight="1">
      <c r="A208" s="950"/>
      <c r="B208" s="1214"/>
      <c r="C208" s="950"/>
      <c r="D208" s="950"/>
      <c r="E208" s="950"/>
      <c r="F208" s="950"/>
      <c r="G208" s="950"/>
      <c r="H208" s="950"/>
      <c r="I208" s="950"/>
      <c r="J208" s="950"/>
      <c r="K208" s="950"/>
      <c r="L208" s="950"/>
      <c r="M208" s="950"/>
      <c r="N208" s="950"/>
      <c r="O208" s="950"/>
      <c r="P208" s="950"/>
      <c r="Q208" s="950"/>
      <c r="R208" s="950"/>
      <c r="S208" s="950"/>
      <c r="T208" s="950"/>
      <c r="U208" s="950"/>
      <c r="V208" s="950"/>
      <c r="W208" s="950"/>
      <c r="X208" s="950"/>
      <c r="Y208" s="950"/>
      <c r="Z208" s="950"/>
      <c r="AA208" s="950"/>
    </row>
    <row r="209" spans="1:27" ht="16.149999999999999" customHeight="1">
      <c r="A209" s="950"/>
      <c r="B209" s="1267" t="s">
        <v>2133</v>
      </c>
      <c r="C209" s="950" t="s">
        <v>2884</v>
      </c>
      <c r="D209" s="950"/>
      <c r="E209" s="950"/>
      <c r="F209" s="950"/>
      <c r="G209" s="950"/>
      <c r="H209" s="950"/>
      <c r="I209" s="950"/>
      <c r="J209" s="950"/>
      <c r="K209" s="950"/>
      <c r="L209" s="950"/>
      <c r="M209" s="950"/>
      <c r="N209" s="950"/>
      <c r="O209" s="950"/>
      <c r="P209" s="950"/>
      <c r="Q209" s="950"/>
      <c r="R209" s="950"/>
      <c r="S209" s="950"/>
      <c r="T209" s="950"/>
      <c r="U209" s="950"/>
      <c r="V209" s="950"/>
      <c r="W209" s="950"/>
      <c r="X209" s="950"/>
      <c r="Y209" s="950"/>
      <c r="Z209" s="950"/>
      <c r="AA209" s="950"/>
    </row>
    <row r="210" spans="1:27" ht="16.149999999999999" customHeight="1">
      <c r="A210" s="950"/>
      <c r="B210" s="1267"/>
      <c r="C210" s="950" t="s">
        <v>2126</v>
      </c>
      <c r="D210" s="950"/>
      <c r="E210" s="950"/>
      <c r="F210" s="950"/>
      <c r="G210" s="950"/>
      <c r="H210" s="950"/>
      <c r="I210" s="950"/>
      <c r="J210" s="950"/>
      <c r="K210" s="950"/>
      <c r="L210" s="950"/>
      <c r="M210" s="950"/>
      <c r="N210" s="950"/>
      <c r="O210" s="950"/>
      <c r="P210" s="950"/>
      <c r="Q210" s="950"/>
      <c r="R210" s="950"/>
      <c r="S210" s="950"/>
      <c r="T210" s="950"/>
      <c r="U210" s="950"/>
      <c r="V210" s="950"/>
      <c r="W210" s="950"/>
      <c r="X210" s="950"/>
      <c r="Y210" s="950"/>
      <c r="Z210" s="950"/>
      <c r="AA210" s="950"/>
    </row>
    <row r="211" spans="1:27" ht="16.149999999999999" customHeight="1">
      <c r="A211" s="950"/>
      <c r="B211" s="1267" t="s">
        <v>2134</v>
      </c>
      <c r="C211" s="950" t="s">
        <v>2885</v>
      </c>
      <c r="D211" s="950"/>
      <c r="E211" s="950"/>
      <c r="F211" s="950"/>
      <c r="G211" s="950"/>
      <c r="H211" s="950"/>
      <c r="I211" s="950"/>
      <c r="J211" s="950"/>
      <c r="K211" s="950"/>
      <c r="L211" s="950"/>
      <c r="M211" s="950"/>
      <c r="N211" s="950"/>
      <c r="O211" s="950"/>
      <c r="P211" s="950"/>
      <c r="Q211" s="950"/>
      <c r="R211" s="950"/>
      <c r="S211" s="950"/>
      <c r="T211" s="950"/>
      <c r="U211" s="950"/>
      <c r="V211" s="950"/>
      <c r="W211" s="950"/>
      <c r="X211" s="950"/>
      <c r="Y211" s="950"/>
      <c r="Z211" s="950"/>
      <c r="AA211" s="950"/>
    </row>
    <row r="212" spans="1:27" ht="16.149999999999999" customHeight="1">
      <c r="A212" s="950"/>
      <c r="B212" s="1267" t="s">
        <v>2135</v>
      </c>
      <c r="C212" s="950" t="s">
        <v>2886</v>
      </c>
      <c r="D212" s="950"/>
      <c r="E212" s="950"/>
      <c r="F212" s="950"/>
      <c r="G212" s="950"/>
      <c r="H212" s="950"/>
      <c r="I212" s="950"/>
      <c r="J212" s="950"/>
      <c r="K212" s="950"/>
      <c r="L212" s="950"/>
      <c r="M212" s="950"/>
      <c r="N212" s="950"/>
      <c r="O212" s="950"/>
      <c r="P212" s="950"/>
      <c r="Q212" s="950"/>
      <c r="R212" s="950"/>
      <c r="S212" s="950"/>
      <c r="T212" s="950"/>
      <c r="U212" s="950"/>
      <c r="V212" s="950"/>
      <c r="W212" s="950"/>
      <c r="X212" s="950"/>
      <c r="Y212" s="950"/>
      <c r="Z212" s="950"/>
      <c r="AA212" s="950"/>
    </row>
    <row r="213" spans="1:27" ht="16.149999999999999" customHeight="1">
      <c r="A213" s="950"/>
      <c r="B213" s="1267" t="s">
        <v>2321</v>
      </c>
      <c r="C213" s="950" t="s">
        <v>2887</v>
      </c>
      <c r="D213" s="950"/>
      <c r="E213" s="950"/>
      <c r="F213" s="950"/>
      <c r="G213" s="950"/>
      <c r="H213" s="950"/>
      <c r="I213" s="950"/>
      <c r="J213" s="950"/>
      <c r="K213" s="950"/>
      <c r="L213" s="950"/>
      <c r="M213" s="950"/>
      <c r="N213" s="950"/>
      <c r="O213" s="950"/>
      <c r="P213" s="950"/>
      <c r="Q213" s="950"/>
      <c r="R213" s="950"/>
      <c r="S213" s="950"/>
      <c r="T213" s="950"/>
      <c r="U213" s="950"/>
      <c r="V213" s="950"/>
      <c r="W213" s="950"/>
      <c r="X213" s="950"/>
      <c r="Y213" s="950"/>
      <c r="Z213" s="950"/>
      <c r="AA213" s="950"/>
    </row>
    <row r="214" spans="1:27" ht="16.149999999999999" customHeight="1">
      <c r="A214" s="950"/>
      <c r="B214" s="1267" t="s">
        <v>2882</v>
      </c>
      <c r="C214" s="950" t="s">
        <v>2136</v>
      </c>
      <c r="D214" s="950"/>
      <c r="E214" s="950"/>
      <c r="F214" s="950"/>
      <c r="G214" s="950"/>
      <c r="H214" s="950"/>
      <c r="I214" s="950"/>
      <c r="J214" s="950"/>
      <c r="K214" s="950"/>
      <c r="L214" s="950"/>
      <c r="M214" s="950"/>
      <c r="N214" s="950"/>
      <c r="O214" s="950"/>
      <c r="P214" s="950"/>
      <c r="Q214" s="950"/>
      <c r="R214" s="950"/>
      <c r="S214" s="950"/>
      <c r="T214" s="950"/>
      <c r="U214" s="950"/>
      <c r="V214" s="950"/>
      <c r="W214" s="950"/>
      <c r="X214" s="950"/>
      <c r="Y214" s="950"/>
      <c r="Z214" s="950"/>
      <c r="AA214" s="950"/>
    </row>
    <row r="215" spans="1:27" ht="16.149999999999999" customHeight="1">
      <c r="B215" s="1214"/>
      <c r="C215" s="950" t="s">
        <v>2888</v>
      </c>
      <c r="D215" s="950"/>
      <c r="E215" s="950"/>
      <c r="F215" s="950"/>
      <c r="G215" s="950"/>
      <c r="H215" s="950"/>
      <c r="I215" s="950"/>
      <c r="J215" s="950"/>
      <c r="K215" s="950"/>
      <c r="L215" s="950"/>
      <c r="M215" s="950"/>
      <c r="N215" s="950"/>
      <c r="O215" s="950"/>
      <c r="P215" s="950"/>
      <c r="Q215" s="950"/>
      <c r="R215" s="950"/>
      <c r="S215" s="950"/>
      <c r="T215" s="950"/>
      <c r="U215" s="950"/>
      <c r="V215" s="950"/>
      <c r="W215" s="950"/>
      <c r="X215" s="950"/>
      <c r="Y215" s="950"/>
      <c r="Z215" s="950"/>
      <c r="AA215" s="950"/>
    </row>
    <row r="216" spans="1:27" ht="16.149999999999999" customHeight="1">
      <c r="A216" s="950"/>
      <c r="B216" s="1261"/>
      <c r="C216" s="950" t="s">
        <v>2127</v>
      </c>
      <c r="D216" s="950"/>
      <c r="E216" s="950"/>
      <c r="F216" s="950"/>
      <c r="G216" s="950"/>
      <c r="H216" s="950"/>
      <c r="I216" s="950"/>
      <c r="J216" s="950"/>
      <c r="K216" s="950"/>
      <c r="L216" s="950"/>
      <c r="M216" s="950"/>
      <c r="N216" s="950"/>
      <c r="O216" s="950"/>
      <c r="P216" s="950"/>
      <c r="Q216" s="950"/>
      <c r="R216" s="950"/>
      <c r="S216" s="950"/>
      <c r="T216" s="950"/>
      <c r="U216" s="950"/>
      <c r="V216" s="950"/>
      <c r="W216" s="950"/>
      <c r="X216" s="950"/>
      <c r="Y216" s="950"/>
      <c r="Z216" s="950"/>
      <c r="AA216" s="950"/>
    </row>
    <row r="217" spans="1:27" ht="14.25" customHeight="1">
      <c r="A217" s="950"/>
      <c r="B217" s="1267" t="s">
        <v>2883</v>
      </c>
      <c r="C217" s="2395" t="s">
        <v>3187</v>
      </c>
      <c r="D217" s="2395"/>
      <c r="E217" s="2395"/>
      <c r="F217" s="2395"/>
      <c r="G217" s="2395"/>
      <c r="H217" s="2395"/>
      <c r="I217" s="2395"/>
      <c r="J217" s="2395"/>
      <c r="K217" s="2395"/>
      <c r="L217" s="2395"/>
      <c r="M217" s="2395"/>
      <c r="N217" s="2395"/>
      <c r="O217" s="2395"/>
      <c r="P217" s="2395"/>
      <c r="Q217" s="2395"/>
      <c r="R217" s="2395"/>
      <c r="S217" s="2395"/>
      <c r="T217" s="2395"/>
      <c r="U217" s="2395"/>
      <c r="V217" s="2395"/>
      <c r="W217" s="2395"/>
      <c r="X217" s="2395"/>
      <c r="Y217" s="2395"/>
      <c r="Z217" s="2395"/>
      <c r="AA217" s="950"/>
    </row>
    <row r="218" spans="1:27" ht="14.25" customHeight="1">
      <c r="A218" s="950"/>
      <c r="B218" s="1261"/>
      <c r="C218" s="2395"/>
      <c r="D218" s="2395"/>
      <c r="E218" s="2395"/>
      <c r="F218" s="2395"/>
      <c r="G218" s="2395"/>
      <c r="H218" s="2395"/>
      <c r="I218" s="2395"/>
      <c r="J218" s="2395"/>
      <c r="K218" s="2395"/>
      <c r="L218" s="2395"/>
      <c r="M218" s="2395"/>
      <c r="N218" s="2395"/>
      <c r="O218" s="2395"/>
      <c r="P218" s="2395"/>
      <c r="Q218" s="2395"/>
      <c r="R218" s="2395"/>
      <c r="S218" s="2395"/>
      <c r="T218" s="2395"/>
      <c r="U218" s="2395"/>
      <c r="V218" s="2395"/>
      <c r="W218" s="2395"/>
      <c r="X218" s="2395"/>
      <c r="Y218" s="2395"/>
      <c r="Z218" s="2395"/>
      <c r="AA218" s="950"/>
    </row>
    <row r="219" spans="1:27" ht="10.15" customHeight="1">
      <c r="A219" s="950"/>
      <c r="B219" s="1261"/>
      <c r="C219" s="1270"/>
      <c r="D219" s="1270"/>
      <c r="E219" s="1270"/>
      <c r="F219" s="1270"/>
      <c r="G219" s="1270"/>
      <c r="H219" s="1270"/>
      <c r="I219" s="1270"/>
      <c r="J219" s="1270"/>
      <c r="K219" s="1270"/>
      <c r="L219" s="1270"/>
      <c r="M219" s="1270"/>
      <c r="N219" s="1270"/>
      <c r="O219" s="1270"/>
      <c r="P219" s="1270"/>
      <c r="Q219" s="1270"/>
      <c r="R219" s="1270"/>
      <c r="S219" s="1270"/>
      <c r="T219" s="1270"/>
      <c r="U219" s="1270"/>
      <c r="V219" s="1270"/>
      <c r="W219" s="1270"/>
      <c r="X219" s="1270"/>
      <c r="Y219" s="1270"/>
      <c r="Z219" s="1270"/>
      <c r="AA219" s="950"/>
    </row>
    <row r="220" spans="1:27" ht="14.25" customHeight="1">
      <c r="A220" s="950"/>
      <c r="B220" s="1267" t="s">
        <v>3052</v>
      </c>
      <c r="C220" s="2395" t="s">
        <v>3188</v>
      </c>
      <c r="D220" s="2395"/>
      <c r="E220" s="2395"/>
      <c r="F220" s="2395"/>
      <c r="G220" s="2395"/>
      <c r="H220" s="2395"/>
      <c r="I220" s="2395"/>
      <c r="J220" s="2395"/>
      <c r="K220" s="2395"/>
      <c r="L220" s="2395"/>
      <c r="M220" s="2395"/>
      <c r="N220" s="2395"/>
      <c r="O220" s="2395"/>
      <c r="P220" s="2395"/>
      <c r="Q220" s="2395"/>
      <c r="R220" s="2395"/>
      <c r="S220" s="2395"/>
      <c r="T220" s="2395"/>
      <c r="U220" s="2395"/>
      <c r="V220" s="2395"/>
      <c r="W220" s="2395"/>
      <c r="X220" s="2395"/>
      <c r="Y220" s="2395"/>
      <c r="Z220" s="2395"/>
      <c r="AA220" s="950"/>
    </row>
    <row r="221" spans="1:27" ht="14.25" customHeight="1">
      <c r="A221" s="950"/>
      <c r="B221" s="1267"/>
      <c r="C221" s="2395"/>
      <c r="D221" s="2395"/>
      <c r="E221" s="2395"/>
      <c r="F221" s="2395"/>
      <c r="G221" s="2395"/>
      <c r="H221" s="2395"/>
      <c r="I221" s="2395"/>
      <c r="J221" s="2395"/>
      <c r="K221" s="2395"/>
      <c r="L221" s="2395"/>
      <c r="M221" s="2395"/>
      <c r="N221" s="2395"/>
      <c r="O221" s="2395"/>
      <c r="P221" s="2395"/>
      <c r="Q221" s="2395"/>
      <c r="R221" s="2395"/>
      <c r="S221" s="2395"/>
      <c r="T221" s="2395"/>
      <c r="U221" s="2395"/>
      <c r="V221" s="2395"/>
      <c r="W221" s="2395"/>
      <c r="X221" s="2395"/>
      <c r="Y221" s="2395"/>
      <c r="Z221" s="2395"/>
      <c r="AA221" s="950"/>
    </row>
    <row r="222" spans="1:27" ht="14.25" customHeight="1">
      <c r="A222" s="950"/>
      <c r="B222" s="1267"/>
      <c r="C222" s="2395"/>
      <c r="D222" s="2395"/>
      <c r="E222" s="2395"/>
      <c r="F222" s="2395"/>
      <c r="G222" s="2395"/>
      <c r="H222" s="2395"/>
      <c r="I222" s="2395"/>
      <c r="J222" s="2395"/>
      <c r="K222" s="2395"/>
      <c r="L222" s="2395"/>
      <c r="M222" s="2395"/>
      <c r="N222" s="2395"/>
      <c r="O222" s="2395"/>
      <c r="P222" s="2395"/>
      <c r="Q222" s="2395"/>
      <c r="R222" s="2395"/>
      <c r="S222" s="2395"/>
      <c r="T222" s="2395"/>
      <c r="U222" s="2395"/>
      <c r="V222" s="2395"/>
      <c r="W222" s="2395"/>
      <c r="X222" s="2395"/>
      <c r="Y222" s="2395"/>
      <c r="Z222" s="2395"/>
      <c r="AA222" s="950"/>
    </row>
    <row r="223" spans="1:27" ht="16.149999999999999" customHeight="1">
      <c r="A223" s="950"/>
      <c r="B223" s="1267" t="s">
        <v>3185</v>
      </c>
      <c r="C223" s="950" t="s">
        <v>3054</v>
      </c>
      <c r="D223" s="950"/>
      <c r="E223" s="950"/>
      <c r="F223" s="950"/>
      <c r="G223" s="950"/>
      <c r="H223" s="950"/>
      <c r="I223" s="950"/>
      <c r="J223" s="950"/>
      <c r="K223" s="950"/>
      <c r="L223" s="950"/>
      <c r="M223" s="950"/>
      <c r="N223" s="950"/>
      <c r="O223" s="950"/>
      <c r="P223" s="950"/>
      <c r="Q223" s="950"/>
      <c r="R223" s="950"/>
      <c r="S223" s="950"/>
      <c r="T223" s="950"/>
      <c r="U223" s="950"/>
      <c r="V223" s="950"/>
      <c r="W223" s="950"/>
      <c r="X223" s="950"/>
      <c r="Y223" s="950"/>
      <c r="Z223" s="950"/>
      <c r="AA223" s="950"/>
    </row>
    <row r="224" spans="1:27" ht="16.149999999999999" customHeight="1">
      <c r="A224" s="950"/>
      <c r="B224" s="1261"/>
      <c r="C224" s="950" t="s">
        <v>3053</v>
      </c>
      <c r="D224" s="950"/>
      <c r="E224" s="950"/>
      <c r="F224" s="950"/>
      <c r="G224" s="950"/>
      <c r="H224" s="950"/>
      <c r="I224" s="950"/>
      <c r="J224" s="950"/>
      <c r="K224" s="950"/>
      <c r="L224" s="950"/>
      <c r="M224" s="950"/>
      <c r="N224" s="950"/>
      <c r="O224" s="950"/>
      <c r="P224" s="950"/>
      <c r="Q224" s="950"/>
      <c r="R224" s="950"/>
      <c r="S224" s="950"/>
      <c r="T224" s="950"/>
      <c r="U224" s="950"/>
      <c r="V224" s="950"/>
      <c r="W224" s="950"/>
      <c r="X224" s="950"/>
      <c r="Y224" s="950"/>
      <c r="Z224" s="950"/>
      <c r="AA224" s="950"/>
    </row>
    <row r="225" spans="1:27" ht="16.149999999999999" customHeight="1">
      <c r="A225" s="950"/>
      <c r="B225" s="1267" t="s">
        <v>3186</v>
      </c>
      <c r="C225" s="950" t="s">
        <v>3770</v>
      </c>
      <c r="D225" s="950"/>
      <c r="E225" s="950"/>
      <c r="F225" s="950"/>
      <c r="G225" s="950"/>
      <c r="H225" s="950"/>
      <c r="I225" s="950"/>
      <c r="J225" s="950"/>
      <c r="K225" s="950"/>
      <c r="L225" s="950"/>
      <c r="M225" s="950"/>
      <c r="N225" s="950"/>
      <c r="O225" s="950"/>
      <c r="P225" s="950"/>
      <c r="Q225" s="950"/>
      <c r="R225" s="950"/>
      <c r="S225" s="950"/>
      <c r="T225" s="950"/>
      <c r="U225" s="950"/>
      <c r="V225" s="950"/>
      <c r="W225" s="950"/>
      <c r="X225" s="950"/>
      <c r="Y225" s="950"/>
      <c r="Z225" s="950"/>
      <c r="AA225" s="950"/>
    </row>
    <row r="226" spans="1:27" ht="16.149999999999999" customHeight="1">
      <c r="A226" s="950"/>
      <c r="B226" s="1267"/>
      <c r="C226" s="950" t="s">
        <v>3771</v>
      </c>
      <c r="D226" s="950"/>
      <c r="E226" s="950"/>
      <c r="F226" s="950"/>
      <c r="G226" s="950"/>
      <c r="H226" s="950"/>
      <c r="I226" s="950"/>
      <c r="J226" s="950"/>
      <c r="K226" s="950"/>
      <c r="L226" s="950"/>
      <c r="M226" s="950"/>
      <c r="N226" s="950"/>
      <c r="O226" s="950"/>
      <c r="P226" s="950"/>
      <c r="Q226" s="950"/>
      <c r="R226" s="950"/>
      <c r="S226" s="950"/>
      <c r="T226" s="950"/>
      <c r="U226" s="950"/>
      <c r="V226" s="950"/>
      <c r="W226" s="950"/>
      <c r="X226" s="950"/>
      <c r="Y226" s="950"/>
      <c r="Z226" s="950"/>
      <c r="AA226" s="950"/>
    </row>
    <row r="227" spans="1:27" ht="16.149999999999999" customHeight="1">
      <c r="A227" s="950"/>
      <c r="B227" s="1267"/>
      <c r="C227" s="950" t="s">
        <v>3772</v>
      </c>
      <c r="D227" s="950"/>
      <c r="E227" s="950"/>
      <c r="F227" s="950"/>
      <c r="G227" s="950"/>
      <c r="H227" s="950"/>
      <c r="I227" s="950"/>
      <c r="J227" s="950"/>
      <c r="K227" s="950"/>
      <c r="L227" s="950"/>
      <c r="M227" s="950"/>
      <c r="N227" s="950"/>
      <c r="O227" s="950"/>
      <c r="P227" s="950"/>
      <c r="Q227" s="950"/>
      <c r="R227" s="950"/>
      <c r="S227" s="950"/>
      <c r="T227" s="950"/>
      <c r="U227" s="950"/>
      <c r="V227" s="950"/>
      <c r="W227" s="950"/>
      <c r="X227" s="950"/>
      <c r="Y227" s="950"/>
      <c r="Z227" s="950"/>
      <c r="AA227" s="950"/>
    </row>
    <row r="228" spans="1:27" ht="16.149999999999999" customHeight="1">
      <c r="A228" s="950"/>
      <c r="B228" s="1267" t="s">
        <v>3764</v>
      </c>
      <c r="C228" s="950" t="s">
        <v>3084</v>
      </c>
      <c r="D228" s="950"/>
      <c r="E228" s="950"/>
      <c r="F228" s="950"/>
      <c r="G228" s="950"/>
      <c r="H228" s="950"/>
      <c r="I228" s="950"/>
      <c r="J228" s="950"/>
      <c r="K228" s="950"/>
      <c r="L228" s="950"/>
      <c r="M228" s="950"/>
      <c r="N228" s="950"/>
      <c r="O228" s="950"/>
      <c r="P228" s="950"/>
      <c r="Q228" s="950"/>
      <c r="R228" s="950"/>
      <c r="S228" s="950"/>
      <c r="T228" s="950"/>
      <c r="U228" s="950"/>
      <c r="V228" s="950"/>
      <c r="W228" s="950"/>
      <c r="X228" s="950"/>
      <c r="Y228" s="950"/>
      <c r="Z228" s="950"/>
      <c r="AA228" s="950"/>
    </row>
    <row r="229" spans="1:27" ht="16.149999999999999" customHeight="1">
      <c r="A229" s="950"/>
      <c r="B229" s="1261"/>
      <c r="C229" s="950"/>
      <c r="D229" s="950"/>
      <c r="E229" s="950"/>
      <c r="F229" s="950"/>
      <c r="G229" s="950"/>
      <c r="H229" s="950"/>
      <c r="I229" s="950"/>
      <c r="J229" s="950"/>
      <c r="K229" s="950"/>
      <c r="L229" s="950"/>
      <c r="M229" s="950"/>
      <c r="N229" s="950"/>
      <c r="O229" s="950"/>
      <c r="P229" s="950"/>
      <c r="Q229" s="950"/>
      <c r="R229" s="950"/>
      <c r="S229" s="950"/>
      <c r="T229" s="950"/>
      <c r="U229" s="950"/>
      <c r="V229" s="950"/>
      <c r="W229" s="950"/>
      <c r="X229" s="950"/>
      <c r="Y229" s="950"/>
      <c r="Z229" s="950"/>
      <c r="AA229" s="950"/>
    </row>
    <row r="230" spans="1:27" ht="16.149999999999999" customHeight="1">
      <c r="A230" s="950" t="s">
        <v>792</v>
      </c>
      <c r="B230" s="950" t="s">
        <v>791</v>
      </c>
      <c r="C230" s="950"/>
      <c r="D230" s="950"/>
      <c r="E230" s="950"/>
      <c r="F230" s="950"/>
      <c r="G230" s="950"/>
      <c r="H230" s="950"/>
      <c r="I230" s="950"/>
      <c r="J230" s="950"/>
      <c r="K230" s="950"/>
      <c r="L230" s="950"/>
      <c r="M230" s="950"/>
      <c r="N230" s="950"/>
      <c r="O230" s="950"/>
      <c r="P230" s="950"/>
      <c r="Q230" s="950"/>
      <c r="R230" s="950"/>
      <c r="S230" s="950"/>
      <c r="T230" s="950"/>
      <c r="U230" s="950"/>
      <c r="V230" s="950"/>
      <c r="W230" s="950"/>
      <c r="X230" s="950"/>
      <c r="Y230" s="950"/>
      <c r="Z230" s="950"/>
      <c r="AA230" s="950"/>
    </row>
    <row r="231" spans="1:27" ht="16.149999999999999" customHeight="1">
      <c r="A231" s="950"/>
      <c r="B231" s="1261" t="s">
        <v>790</v>
      </c>
      <c r="C231" s="950" t="s">
        <v>789</v>
      </c>
      <c r="D231" s="950"/>
      <c r="E231" s="950"/>
      <c r="F231" s="950"/>
      <c r="G231" s="950"/>
      <c r="H231" s="950"/>
      <c r="I231" s="950"/>
      <c r="J231" s="950"/>
      <c r="K231" s="950"/>
      <c r="L231" s="950"/>
      <c r="M231" s="950"/>
      <c r="N231" s="950"/>
      <c r="O231" s="950"/>
      <c r="P231" s="950"/>
      <c r="Q231" s="950"/>
      <c r="R231" s="950"/>
      <c r="S231" s="950"/>
      <c r="T231" s="950"/>
      <c r="U231" s="950"/>
      <c r="V231" s="950"/>
      <c r="W231" s="950"/>
      <c r="X231" s="950"/>
      <c r="Y231" s="950"/>
      <c r="Z231" s="950"/>
      <c r="AA231" s="950"/>
    </row>
    <row r="232" spans="1:27" ht="16.149999999999999" customHeight="1">
      <c r="A232" s="950"/>
      <c r="B232" s="1261" t="s">
        <v>788</v>
      </c>
      <c r="C232" s="950" t="s">
        <v>787</v>
      </c>
      <c r="D232" s="950"/>
      <c r="E232" s="950"/>
      <c r="F232" s="950"/>
      <c r="G232" s="950"/>
      <c r="H232" s="950"/>
      <c r="I232" s="950"/>
      <c r="J232" s="950"/>
      <c r="K232" s="950"/>
      <c r="L232" s="950"/>
      <c r="M232" s="950"/>
      <c r="N232" s="950"/>
      <c r="O232" s="950"/>
      <c r="P232" s="950"/>
      <c r="Q232" s="950"/>
      <c r="R232" s="950"/>
      <c r="S232" s="950"/>
      <c r="T232" s="950"/>
      <c r="U232" s="950"/>
      <c r="V232" s="950"/>
      <c r="W232" s="950"/>
      <c r="X232" s="950"/>
      <c r="Y232" s="950"/>
      <c r="Z232" s="950"/>
      <c r="AA232" s="950"/>
    </row>
    <row r="233" spans="1:27" ht="16.149999999999999" customHeight="1">
      <c r="A233" s="950"/>
      <c r="C233" s="950" t="s">
        <v>786</v>
      </c>
      <c r="D233" s="950"/>
      <c r="E233" s="950"/>
      <c r="F233" s="950"/>
      <c r="G233" s="950"/>
      <c r="H233" s="950"/>
      <c r="I233" s="950"/>
      <c r="J233" s="950"/>
      <c r="K233" s="950"/>
      <c r="L233" s="950"/>
      <c r="M233" s="950"/>
      <c r="N233" s="950"/>
      <c r="O233" s="950"/>
      <c r="P233" s="950"/>
      <c r="Q233" s="950"/>
      <c r="R233" s="950"/>
      <c r="S233" s="950"/>
      <c r="T233" s="950"/>
      <c r="U233" s="950"/>
      <c r="V233" s="950"/>
      <c r="W233" s="950"/>
      <c r="X233" s="950"/>
      <c r="Y233" s="950"/>
      <c r="Z233" s="950"/>
      <c r="AA233" s="950"/>
    </row>
    <row r="234" spans="1:27" ht="16.149999999999999" customHeight="1">
      <c r="A234" s="950"/>
      <c r="C234" s="950" t="s">
        <v>785</v>
      </c>
      <c r="D234" s="950"/>
      <c r="E234" s="950"/>
      <c r="F234" s="950"/>
      <c r="G234" s="950"/>
      <c r="H234" s="950"/>
      <c r="I234" s="950"/>
      <c r="J234" s="950"/>
      <c r="K234" s="950"/>
      <c r="L234" s="950"/>
      <c r="M234" s="950"/>
      <c r="N234" s="950"/>
      <c r="O234" s="950"/>
      <c r="P234" s="950"/>
      <c r="Q234" s="950"/>
      <c r="R234" s="950"/>
      <c r="S234" s="950"/>
      <c r="T234" s="950"/>
      <c r="U234" s="950"/>
      <c r="V234" s="950"/>
      <c r="W234" s="950"/>
      <c r="X234" s="950"/>
      <c r="Y234" s="950"/>
      <c r="Z234" s="950"/>
      <c r="AA234" s="950"/>
    </row>
    <row r="235" spans="1:27" ht="16.149999999999999" customHeight="1">
      <c r="A235" s="950"/>
      <c r="B235" s="1261" t="s">
        <v>784</v>
      </c>
      <c r="C235" s="950" t="s">
        <v>783</v>
      </c>
      <c r="D235" s="950"/>
      <c r="E235" s="950"/>
      <c r="F235" s="950"/>
      <c r="G235" s="950"/>
      <c r="H235" s="950"/>
      <c r="I235" s="950"/>
      <c r="J235" s="950"/>
      <c r="K235" s="950"/>
      <c r="L235" s="950"/>
      <c r="M235" s="950"/>
      <c r="N235" s="950"/>
      <c r="O235" s="950"/>
      <c r="P235" s="950"/>
      <c r="Q235" s="950"/>
      <c r="R235" s="950"/>
      <c r="S235" s="950"/>
      <c r="T235" s="950"/>
      <c r="U235" s="950"/>
      <c r="V235" s="950"/>
      <c r="W235" s="950"/>
      <c r="X235" s="950"/>
      <c r="Y235" s="950"/>
      <c r="Z235" s="950"/>
      <c r="AA235" s="950"/>
    </row>
    <row r="236" spans="1:27" ht="16.149999999999999" customHeight="1">
      <c r="A236" s="950"/>
      <c r="B236" s="1261" t="s">
        <v>782</v>
      </c>
      <c r="C236" s="950" t="s">
        <v>781</v>
      </c>
      <c r="D236" s="950"/>
      <c r="E236" s="950"/>
      <c r="F236" s="950"/>
      <c r="G236" s="950"/>
      <c r="H236" s="950"/>
      <c r="I236" s="950"/>
      <c r="J236" s="950"/>
      <c r="K236" s="950"/>
      <c r="L236" s="950"/>
      <c r="M236" s="950"/>
      <c r="N236" s="950"/>
      <c r="O236" s="950"/>
      <c r="P236" s="950"/>
      <c r="Q236" s="950"/>
      <c r="R236" s="950"/>
      <c r="S236" s="950"/>
      <c r="T236" s="950"/>
      <c r="U236" s="950"/>
      <c r="V236" s="950"/>
      <c r="W236" s="950"/>
      <c r="X236" s="950"/>
      <c r="Y236" s="950"/>
      <c r="Z236" s="950"/>
      <c r="AA236" s="950"/>
    </row>
    <row r="237" spans="1:27" ht="16.149999999999999" customHeight="1">
      <c r="A237" s="950"/>
      <c r="B237" s="1261" t="s">
        <v>780</v>
      </c>
      <c r="C237" s="950" t="s">
        <v>779</v>
      </c>
      <c r="D237" s="950"/>
      <c r="E237" s="950"/>
      <c r="F237" s="950"/>
      <c r="G237" s="950"/>
      <c r="H237" s="950"/>
      <c r="I237" s="950"/>
      <c r="J237" s="950"/>
      <c r="K237" s="950"/>
      <c r="L237" s="950"/>
      <c r="M237" s="950"/>
      <c r="N237" s="950"/>
      <c r="O237" s="950"/>
      <c r="P237" s="950"/>
      <c r="Q237" s="950"/>
      <c r="R237" s="950"/>
      <c r="S237" s="950"/>
      <c r="T237" s="950"/>
      <c r="U237" s="950"/>
      <c r="V237" s="950"/>
      <c r="W237" s="950"/>
      <c r="X237" s="950"/>
      <c r="Y237" s="950"/>
      <c r="Z237" s="950"/>
      <c r="AA237" s="950"/>
    </row>
    <row r="238" spans="1:27" ht="16.149999999999999" customHeight="1">
      <c r="A238" s="950"/>
      <c r="B238" s="1261" t="s">
        <v>778</v>
      </c>
      <c r="C238" s="950" t="s">
        <v>3085</v>
      </c>
      <c r="D238" s="950"/>
      <c r="E238" s="950"/>
      <c r="F238" s="950"/>
      <c r="G238" s="950"/>
      <c r="H238" s="950"/>
      <c r="I238" s="950"/>
      <c r="J238" s="950"/>
      <c r="K238" s="950"/>
      <c r="L238" s="950"/>
      <c r="M238" s="950"/>
      <c r="N238" s="950"/>
      <c r="O238" s="950"/>
      <c r="P238" s="950"/>
      <c r="Q238" s="950"/>
      <c r="R238" s="950"/>
      <c r="S238" s="950"/>
      <c r="T238" s="950"/>
      <c r="U238" s="950"/>
      <c r="V238" s="950"/>
      <c r="W238" s="950"/>
      <c r="X238" s="950"/>
      <c r="Y238" s="950"/>
      <c r="Z238" s="950"/>
      <c r="AA238" s="950"/>
    </row>
    <row r="239" spans="1:27" ht="16.149999999999999" customHeight="1">
      <c r="A239" s="950"/>
      <c r="C239" s="950" t="s">
        <v>777</v>
      </c>
      <c r="D239" s="950"/>
      <c r="E239" s="950"/>
      <c r="F239" s="950"/>
      <c r="G239" s="950"/>
      <c r="H239" s="950"/>
      <c r="I239" s="950"/>
      <c r="J239" s="950"/>
      <c r="K239" s="950"/>
      <c r="L239" s="950"/>
      <c r="M239" s="950"/>
      <c r="N239" s="950"/>
      <c r="O239" s="950"/>
      <c r="P239" s="950"/>
      <c r="Q239" s="950"/>
      <c r="R239" s="950"/>
      <c r="S239" s="950"/>
      <c r="T239" s="950"/>
      <c r="U239" s="950"/>
      <c r="V239" s="950"/>
      <c r="W239" s="950"/>
      <c r="X239" s="950"/>
      <c r="Y239" s="950"/>
      <c r="Z239" s="950"/>
    </row>
    <row r="240" spans="1:27" ht="16.149999999999999" customHeight="1">
      <c r="A240" s="950"/>
      <c r="B240" s="1261" t="s">
        <v>776</v>
      </c>
      <c r="C240" s="950" t="s">
        <v>775</v>
      </c>
      <c r="D240" s="950"/>
      <c r="E240" s="950"/>
      <c r="F240" s="950"/>
      <c r="G240" s="950"/>
      <c r="H240" s="950"/>
      <c r="I240" s="950"/>
      <c r="J240" s="950"/>
      <c r="K240" s="950"/>
      <c r="L240" s="950"/>
      <c r="M240" s="950"/>
      <c r="N240" s="950"/>
      <c r="O240" s="950"/>
      <c r="P240" s="950"/>
      <c r="Q240" s="950"/>
      <c r="R240" s="950"/>
      <c r="S240" s="950"/>
      <c r="T240" s="950"/>
      <c r="U240" s="950"/>
      <c r="V240" s="950"/>
      <c r="W240" s="950"/>
      <c r="X240" s="950"/>
      <c r="Y240" s="950"/>
      <c r="Z240" s="950"/>
    </row>
    <row r="241" spans="1:26" ht="16.149999999999999" customHeight="1">
      <c r="B241" s="1266" t="s">
        <v>2229</v>
      </c>
      <c r="C241" s="950" t="s">
        <v>774</v>
      </c>
      <c r="D241" s="950"/>
      <c r="E241" s="950"/>
      <c r="F241" s="950"/>
      <c r="G241" s="950"/>
      <c r="H241" s="950"/>
      <c r="I241" s="950"/>
      <c r="J241" s="950"/>
      <c r="K241" s="950"/>
      <c r="L241" s="950"/>
      <c r="M241" s="950"/>
      <c r="N241" s="950"/>
      <c r="O241" s="950"/>
      <c r="P241" s="950"/>
      <c r="Q241" s="950"/>
      <c r="R241" s="950"/>
      <c r="S241" s="950"/>
      <c r="T241" s="950"/>
      <c r="U241" s="950"/>
      <c r="V241" s="950"/>
      <c r="W241" s="950"/>
      <c r="X241" s="950"/>
      <c r="Y241" s="950"/>
      <c r="Z241" s="950"/>
    </row>
    <row r="242" spans="1:26" ht="16.149999999999999" customHeight="1">
      <c r="B242" s="1261"/>
      <c r="C242" s="950"/>
      <c r="D242" s="950"/>
      <c r="E242" s="950"/>
      <c r="F242" s="950"/>
      <c r="G242" s="950"/>
      <c r="H242" s="950"/>
      <c r="I242" s="950"/>
      <c r="J242" s="950"/>
      <c r="K242" s="950"/>
      <c r="L242" s="950"/>
      <c r="M242" s="950"/>
      <c r="N242" s="950"/>
      <c r="O242" s="950"/>
      <c r="P242" s="950"/>
      <c r="Q242" s="950"/>
      <c r="R242" s="950"/>
      <c r="S242" s="950"/>
      <c r="T242" s="950"/>
      <c r="U242" s="950"/>
      <c r="V242" s="950"/>
      <c r="W242" s="950"/>
      <c r="X242" s="950"/>
      <c r="Y242" s="950"/>
      <c r="Z242" s="950"/>
    </row>
    <row r="243" spans="1:26" ht="16.149999999999999" customHeight="1">
      <c r="A243" s="979" t="s">
        <v>2141</v>
      </c>
      <c r="B243" s="906" t="s">
        <v>2142</v>
      </c>
    </row>
    <row r="244" spans="1:26" ht="16.149999999999999" customHeight="1">
      <c r="B244" s="1266" t="s">
        <v>2889</v>
      </c>
      <c r="C244" s="906" t="s">
        <v>2143</v>
      </c>
    </row>
    <row r="245" spans="1:26" ht="16.149999999999999" customHeight="1">
      <c r="C245" s="906" t="s">
        <v>2144</v>
      </c>
    </row>
    <row r="246" spans="1:26" ht="16.149999999999999" customHeight="1">
      <c r="B246" s="1266" t="s">
        <v>2890</v>
      </c>
      <c r="C246" s="906" t="s">
        <v>2145</v>
      </c>
    </row>
    <row r="247" spans="1:26" ht="16.149999999999999" customHeight="1">
      <c r="C247" s="906" t="s">
        <v>2146</v>
      </c>
    </row>
    <row r="248" spans="1:26" ht="16.149999999999999" customHeight="1">
      <c r="B248" s="1266" t="s">
        <v>2891</v>
      </c>
      <c r="C248" s="906" t="s">
        <v>2147</v>
      </c>
    </row>
    <row r="249" spans="1:26" ht="16.149999999999999" customHeight="1">
      <c r="C249" s="906" t="s">
        <v>2297</v>
      </c>
    </row>
    <row r="250" spans="1:26" ht="16.149999999999999" customHeight="1">
      <c r="B250" s="1266" t="s">
        <v>2892</v>
      </c>
      <c r="C250" s="906" t="s">
        <v>2298</v>
      </c>
    </row>
    <row r="251" spans="1:26" ht="16.149999999999999" customHeight="1">
      <c r="C251" s="906" t="s">
        <v>2148</v>
      </c>
    </row>
    <row r="252" spans="1:26" ht="16.149999999999999" customHeight="1">
      <c r="B252" s="1266" t="s">
        <v>2149</v>
      </c>
      <c r="C252" s="906" t="s">
        <v>2150</v>
      </c>
    </row>
    <row r="253" spans="1:26" ht="16.149999999999999" customHeight="1">
      <c r="B253" s="1266" t="s">
        <v>2151</v>
      </c>
      <c r="C253" s="906" t="s">
        <v>2152</v>
      </c>
    </row>
    <row r="254" spans="1:26" ht="18" customHeight="1">
      <c r="B254" s="1266" t="s">
        <v>2153</v>
      </c>
      <c r="C254" s="906" t="s">
        <v>2154</v>
      </c>
    </row>
    <row r="255" spans="1:26" ht="18" customHeight="1">
      <c r="C255" s="906" t="s">
        <v>2155</v>
      </c>
    </row>
    <row r="256" spans="1:26" ht="18" customHeight="1">
      <c r="B256" s="1266" t="s">
        <v>2156</v>
      </c>
      <c r="C256" s="906" t="s">
        <v>2157</v>
      </c>
    </row>
  </sheetData>
  <sheetProtection sheet="1" selectLockedCells="1"/>
  <mergeCells count="12">
    <mergeCell ref="C217:Z218"/>
    <mergeCell ref="C220:Z222"/>
    <mergeCell ref="C186:Z187"/>
    <mergeCell ref="AD8:AJ8"/>
    <mergeCell ref="K1:O1"/>
    <mergeCell ref="C165:Z171"/>
    <mergeCell ref="C172:Z179"/>
    <mergeCell ref="C180:Z184"/>
    <mergeCell ref="C99:Z114"/>
    <mergeCell ref="C115:Z118"/>
    <mergeCell ref="C119:Z130"/>
    <mergeCell ref="C93:Z98"/>
  </mergeCells>
  <phoneticPr fontId="2"/>
  <hyperlinks>
    <hyperlink ref="K1:N1" location="作業メニュー!A1" display="作業メニュー" xr:uid="{00000000-0004-0000-2B00-000000000000}"/>
  </hyperlinks>
  <printOptions horizontalCentered="1"/>
  <pageMargins left="0.59055118110236227" right="0.39370078740157483" top="0.59055118110236227" bottom="0.39370078740157483" header="0.47244094488188981" footer="0.15748031496062992"/>
  <pageSetup paperSize="9" scale="82" orientation="portrait" r:id="rId1"/>
  <headerFooter alignWithMargins="0">
    <oddFooter>&amp;R260401</oddFooter>
  </headerFooter>
  <rowBreaks count="1" manualBreakCount="1">
    <brk id="118" max="28"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dimension ref="A1:AC42"/>
  <sheetViews>
    <sheetView showGridLines="0" workbookViewId="0"/>
  </sheetViews>
  <sheetFormatPr defaultColWidth="2.83203125" defaultRowHeight="16.149999999999999" customHeight="1"/>
  <cols>
    <col min="1" max="16384" width="2.83203125" style="955"/>
  </cols>
  <sheetData>
    <row r="1" spans="1:29" s="1230" customFormat="1" ht="19.149999999999999" customHeight="1">
      <c r="B1" s="2400" t="s">
        <v>2445</v>
      </c>
      <c r="C1" s="2400"/>
      <c r="D1" s="2400"/>
      <c r="E1" s="2400"/>
      <c r="F1" s="2400"/>
      <c r="G1" s="2400"/>
      <c r="H1" s="2400"/>
      <c r="I1" s="2400"/>
      <c r="J1" s="2400"/>
      <c r="K1" s="2400"/>
      <c r="L1" s="2400"/>
      <c r="M1" s="2400"/>
    </row>
    <row r="2" spans="1:29" s="1231" customFormat="1" ht="19.149999999999999" customHeight="1" thickBot="1">
      <c r="B2" s="2401"/>
      <c r="C2" s="2401"/>
      <c r="D2" s="2401"/>
      <c r="E2" s="2401"/>
      <c r="F2" s="2401"/>
      <c r="G2" s="2401"/>
      <c r="H2" s="2401"/>
      <c r="I2" s="2401"/>
      <c r="J2" s="2401"/>
      <c r="K2" s="2401"/>
      <c r="L2" s="2401"/>
      <c r="M2" s="2401"/>
      <c r="Y2" s="2402" t="s">
        <v>2103</v>
      </c>
      <c r="Z2" s="2402"/>
      <c r="AA2" s="2402"/>
      <c r="AB2" s="2402"/>
      <c r="AC2" s="2402"/>
    </row>
    <row r="3" spans="1:29" ht="16.149999999999999" customHeight="1" thickTop="1"/>
    <row r="4" spans="1:29" s="906" customFormat="1" ht="16.149999999999999" customHeight="1">
      <c r="A4" s="906" t="str">
        <f>IF(作業メニュー!AM13 =TRUE, "（注意）", "")</f>
        <v/>
      </c>
      <c r="B4" s="1258"/>
    </row>
    <row r="5" spans="1:29" s="906" customFormat="1" ht="16.149999999999999" customHeight="1">
      <c r="A5" s="906" t="str">
        <f>IF(作業メニュー!AM13=TRUE, "１．　第２面として別記様式第34号様式の第２面に記載すべき事項を記載した書類を添えてください。", "")</f>
        <v/>
      </c>
      <c r="B5" s="1258"/>
    </row>
    <row r="6" spans="1:29" s="906" customFormat="1" ht="16.149999999999999" customHeight="1">
      <c r="A6" s="906" t="str">
        <f>IF(作業メニュー!AM13=TRUE, "２．　別記様式第34号様式の（注意）に準じて記入してください。", "")</f>
        <v/>
      </c>
      <c r="B6" s="1258"/>
    </row>
    <row r="7" spans="1:29" s="906" customFormat="1" ht="16.149999999999999" customHeight="1">
      <c r="A7" s="1259" t="str">
        <f>IF(作業メニュー!AM13=TRUE, "【下記　別記第34号様式の（注意）】", "")</f>
        <v/>
      </c>
      <c r="B7" s="1258"/>
    </row>
    <row r="8" spans="1:29" ht="16.149999999999999" customHeight="1">
      <c r="A8" s="955" t="s">
        <v>2608</v>
      </c>
    </row>
    <row r="9" spans="1:29" ht="16.149999999999999" customHeight="1">
      <c r="A9" s="1287" t="s">
        <v>2607</v>
      </c>
      <c r="B9" s="955" t="s">
        <v>916</v>
      </c>
    </row>
    <row r="10" spans="1:29" ht="16.149999999999999" customHeight="1">
      <c r="A10" s="1005"/>
      <c r="B10" s="1005" t="s">
        <v>3020</v>
      </c>
      <c r="C10" s="955" t="s">
        <v>2606</v>
      </c>
    </row>
    <row r="11" spans="1:29" ht="16.149999999999999" customHeight="1">
      <c r="A11" s="1005"/>
      <c r="B11" s="1005"/>
      <c r="C11" s="955" t="s">
        <v>2605</v>
      </c>
    </row>
    <row r="12" spans="1:29" ht="16.149999999999999" customHeight="1">
      <c r="A12" s="1005"/>
      <c r="B12" s="1005"/>
      <c r="C12" s="955" t="s">
        <v>2604</v>
      </c>
    </row>
    <row r="13" spans="1:29" ht="16.149999999999999" customHeight="1">
      <c r="A13" s="1005"/>
      <c r="B13" s="1005" t="s">
        <v>3021</v>
      </c>
      <c r="C13" s="955" t="s">
        <v>884</v>
      </c>
    </row>
    <row r="14" spans="1:29" ht="16.149999999999999" customHeight="1">
      <c r="A14" s="1005"/>
    </row>
    <row r="15" spans="1:29" ht="16.149999999999999" customHeight="1">
      <c r="A15" s="1287" t="s">
        <v>2603</v>
      </c>
      <c r="B15" s="955" t="s">
        <v>914</v>
      </c>
    </row>
    <row r="16" spans="1:29" ht="16.149999999999999" customHeight="1">
      <c r="B16" s="1005" t="s">
        <v>1053</v>
      </c>
      <c r="C16" s="955" t="s">
        <v>2602</v>
      </c>
    </row>
    <row r="17" spans="2:3" ht="16.149999999999999" customHeight="1">
      <c r="B17" s="1005"/>
      <c r="C17" s="955" t="s">
        <v>2601</v>
      </c>
    </row>
    <row r="18" spans="2:3" ht="16.149999999999999" customHeight="1">
      <c r="B18" s="1005" t="s">
        <v>1046</v>
      </c>
      <c r="C18" s="955" t="s">
        <v>2600</v>
      </c>
    </row>
    <row r="19" spans="2:3" ht="16.149999999999999" customHeight="1">
      <c r="B19" s="1005" t="s">
        <v>1044</v>
      </c>
      <c r="C19" s="955" t="s">
        <v>2599</v>
      </c>
    </row>
    <row r="20" spans="2:3" ht="16.149999999999999" customHeight="1">
      <c r="B20" s="1005"/>
      <c r="C20" s="955" t="s">
        <v>2598</v>
      </c>
    </row>
    <row r="21" spans="2:3" ht="16.149999999999999" customHeight="1">
      <c r="B21" s="1005" t="s">
        <v>1073</v>
      </c>
      <c r="C21" s="955" t="s">
        <v>2597</v>
      </c>
    </row>
    <row r="22" spans="2:3" ht="16.149999999999999" customHeight="1">
      <c r="B22" s="1005" t="s">
        <v>1037</v>
      </c>
      <c r="C22" s="955" t="s">
        <v>2596</v>
      </c>
    </row>
    <row r="23" spans="2:3" ht="16.149999999999999" customHeight="1">
      <c r="B23" s="1005"/>
      <c r="C23" s="955" t="s">
        <v>2595</v>
      </c>
    </row>
    <row r="24" spans="2:3" ht="16.149999999999999" customHeight="1">
      <c r="B24" s="1005" t="s">
        <v>1033</v>
      </c>
      <c r="C24" s="955" t="s">
        <v>2594</v>
      </c>
    </row>
    <row r="25" spans="2:3" ht="16.149999999999999" customHeight="1">
      <c r="B25" s="1005" t="s">
        <v>1029</v>
      </c>
      <c r="C25" s="955" t="s">
        <v>2593</v>
      </c>
    </row>
    <row r="42" spans="1:21" ht="16.149999999999999" customHeight="1">
      <c r="A42" s="1288"/>
      <c r="B42" s="1288"/>
      <c r="C42" s="1288"/>
      <c r="D42" s="1288"/>
      <c r="E42" s="1288"/>
      <c r="F42" s="1288"/>
      <c r="G42" s="1288"/>
      <c r="O42" s="1288"/>
      <c r="P42" s="1288"/>
      <c r="Q42" s="1288"/>
      <c r="R42" s="1288"/>
      <c r="S42" s="1288"/>
      <c r="T42" s="1288"/>
      <c r="U42" s="1288"/>
    </row>
  </sheetData>
  <sheetProtection sheet="1" objects="1" scenarios="1"/>
  <mergeCells count="2">
    <mergeCell ref="B1:M2"/>
    <mergeCell ref="Y2:AC2"/>
  </mergeCells>
  <phoneticPr fontId="2"/>
  <hyperlinks>
    <hyperlink ref="Y2:AC2" location="作業メニュー!A1" display="作業メニュー" xr:uid="{00000000-0004-0000-2C00-000000000000}"/>
  </hyperlinks>
  <printOptions horizontalCentered="1"/>
  <pageMargins left="0.59055118110236227" right="0.39370078740157483" top="0.59055118110236227" bottom="0.39370078740157483" header="0.47244094488188981" footer="0.19685039370078741"/>
  <pageSetup paperSize="9" orientation="portrait" r:id="rId1"/>
  <headerFooter>
    <oddFooter>&amp;R250401</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dimension ref="A1:AF178"/>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3719</v>
      </c>
      <c r="K1" s="898" t="s">
        <v>64</v>
      </c>
      <c r="L1" s="898"/>
      <c r="M1" s="898"/>
      <c r="N1" s="898"/>
    </row>
    <row r="2" spans="1:32" s="906" customFormat="1" ht="16.149999999999999" customHeight="1" thickTop="1">
      <c r="A2" s="906" t="str">
        <f>IF(作業メニュー!AM13=TRUE, "（注意）", "")</f>
        <v/>
      </c>
      <c r="B2" s="1258"/>
    </row>
    <row r="3" spans="1:32" s="906" customFormat="1" ht="16.149999999999999" customHeight="1">
      <c r="A3" s="906" t="str">
        <f>IF(作業メニュー!AM13=TRUE, "１．　第２面として別記第８号様式（昇降機用）の第２面に記載すべき事項を記載した書類を添えてください。", "")</f>
        <v/>
      </c>
      <c r="B3" s="1258"/>
    </row>
    <row r="4" spans="1:32" s="906" customFormat="1" ht="16.149999999999999" customHeight="1">
      <c r="A4" s="906" t="str">
        <f>IF(作業メニュー!AM13=TRUE, "２．　別記第８号様式（昇降機用）の（注意）に準じて記入してください。", "")</f>
        <v/>
      </c>
      <c r="B4" s="1258"/>
    </row>
    <row r="5" spans="1:32" s="906" customFormat="1" ht="16.149999999999999" customHeight="1">
      <c r="A5" s="1259" t="str">
        <f>IF(作業メニュー!AM13=TRUE, "【下記　別記第8号様式(昇降機用)の（注意）】",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t="s">
        <v>920</v>
      </c>
      <c r="B7" s="1082" t="s">
        <v>919</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918</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7.25" customHeight="1">
      <c r="A10" s="1082" t="s">
        <v>917</v>
      </c>
      <c r="B10" s="1082" t="s">
        <v>916</v>
      </c>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c r="AD10" s="1066"/>
      <c r="AE10" s="1066"/>
      <c r="AF10" s="1066"/>
    </row>
    <row r="11" spans="1:32" ht="17.25" customHeight="1">
      <c r="A11" s="1082"/>
      <c r="B11" s="1082"/>
      <c r="C11" s="1082" t="s">
        <v>3023</v>
      </c>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c r="AB11" s="1082"/>
      <c r="AC11" s="1082"/>
      <c r="AD11" s="1066"/>
      <c r="AE11" s="1066"/>
      <c r="AF11" s="1066"/>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c r="AB12" s="1082"/>
      <c r="AC12" s="1082"/>
      <c r="AD12" s="1066"/>
      <c r="AE12" s="1066"/>
      <c r="AF12" s="1066"/>
    </row>
    <row r="13" spans="1:32" ht="17.25" customHeight="1">
      <c r="A13" s="1082" t="s">
        <v>915</v>
      </c>
      <c r="B13" s="1082" t="s">
        <v>914</v>
      </c>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c r="AB13" s="1082"/>
      <c r="AC13" s="1082"/>
      <c r="AD13" s="1066"/>
      <c r="AE13" s="1066"/>
      <c r="AF13" s="1066"/>
    </row>
    <row r="14" spans="1:32" ht="17.25" customHeight="1">
      <c r="A14" s="1082"/>
      <c r="B14" s="1082" t="s">
        <v>913</v>
      </c>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c r="AB14" s="1082"/>
      <c r="AC14" s="1082"/>
      <c r="AD14" s="1066"/>
      <c r="AE14" s="1066"/>
      <c r="AF14" s="1066"/>
    </row>
    <row r="15" spans="1:32" ht="17.25" customHeight="1">
      <c r="A15" s="1082"/>
      <c r="B15" s="1082" t="s">
        <v>912</v>
      </c>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c r="AB15" s="1082"/>
      <c r="AC15" s="1082"/>
      <c r="AD15" s="1066"/>
      <c r="AE15" s="1066"/>
      <c r="AF15" s="1066"/>
    </row>
    <row r="16" spans="1:32" ht="17.25" customHeight="1">
      <c r="A16" s="1082"/>
      <c r="B16" s="1082" t="s">
        <v>911</v>
      </c>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c r="AB16" s="1082"/>
      <c r="AC16" s="1082"/>
      <c r="AD16" s="1066"/>
      <c r="AE16" s="1066"/>
      <c r="AF16" s="1066"/>
    </row>
    <row r="17" spans="1:32" ht="17.25" customHeight="1">
      <c r="A17" s="1082"/>
      <c r="B17" s="1082" t="s">
        <v>910</v>
      </c>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c r="AD17" s="1066"/>
      <c r="AE17" s="1066"/>
      <c r="AF17" s="1066"/>
    </row>
    <row r="18" spans="1:32" ht="17.25" customHeight="1">
      <c r="A18" s="1082"/>
      <c r="B18" s="1082" t="s">
        <v>909</v>
      </c>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c r="AB18" s="1082"/>
      <c r="AC18" s="1082"/>
      <c r="AD18" s="1066"/>
      <c r="AE18" s="1066"/>
      <c r="AF18" s="1066"/>
    </row>
    <row r="19" spans="1:32" ht="17.25" customHeight="1">
      <c r="A19" s="1082"/>
      <c r="B19" s="1082" t="s">
        <v>908</v>
      </c>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c r="AD19" s="1066"/>
      <c r="AE19" s="1066"/>
      <c r="AF19" s="1066"/>
    </row>
    <row r="20" spans="1:32" ht="17.25" customHeight="1">
      <c r="A20" s="1082"/>
      <c r="B20" s="1082" t="s">
        <v>907</v>
      </c>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66"/>
      <c r="AE20" s="1066"/>
      <c r="AF20" s="1066"/>
    </row>
    <row r="21" spans="1:32" ht="17.25" customHeight="1">
      <c r="A21" s="1082"/>
      <c r="B21" s="1082" t="s">
        <v>906</v>
      </c>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c r="AD21" s="1066"/>
      <c r="AE21" s="1066"/>
      <c r="AF21" s="1066"/>
    </row>
    <row r="22" spans="1:32" ht="17.25" customHeight="1">
      <c r="A22" s="1082"/>
      <c r="B22" s="1082" t="s">
        <v>905</v>
      </c>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c r="AB22" s="1082"/>
      <c r="AC22" s="1082"/>
      <c r="AD22" s="1066"/>
      <c r="AE22" s="1066"/>
      <c r="AF22" s="1066"/>
    </row>
    <row r="23" spans="1:32" ht="17.25" customHeight="1">
      <c r="A23" s="1082"/>
      <c r="B23" s="1082" t="s">
        <v>904</v>
      </c>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c r="AB23" s="1082"/>
      <c r="AC23" s="1082"/>
      <c r="AD23" s="1066"/>
      <c r="AE23" s="1066"/>
      <c r="AF23" s="1066"/>
    </row>
    <row r="24" spans="1:32" ht="17.25" customHeight="1">
      <c r="A24" s="1082"/>
      <c r="B24" s="1082" t="s">
        <v>903</v>
      </c>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66"/>
      <c r="AE24" s="1066"/>
      <c r="AF24" s="1066"/>
    </row>
    <row r="25" spans="1:32" ht="17.25" customHeight="1">
      <c r="A25" s="1082"/>
      <c r="B25" s="1082" t="s">
        <v>902</v>
      </c>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66"/>
      <c r="AE25" s="1066"/>
      <c r="AF25" s="1066"/>
    </row>
    <row r="26" spans="1:32" ht="17.25" customHeight="1">
      <c r="A26" s="1082"/>
      <c r="B26" s="1082" t="s">
        <v>901</v>
      </c>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66"/>
      <c r="AE26" s="1066"/>
      <c r="AF26" s="1066"/>
    </row>
    <row r="27" spans="1:32" ht="17.25" customHeight="1">
      <c r="A27" s="1082"/>
      <c r="B27" s="1082" t="s">
        <v>900</v>
      </c>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66"/>
      <c r="AE27" s="1066"/>
      <c r="AF27" s="1066"/>
    </row>
    <row r="28" spans="1:32" ht="17.25" customHeight="1">
      <c r="A28" s="1082"/>
      <c r="B28" s="1082" t="s">
        <v>899</v>
      </c>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32" ht="17.25" customHeight="1">
      <c r="A29" s="1082"/>
      <c r="B29" s="1082" t="s">
        <v>793</v>
      </c>
      <c r="C29" s="1082"/>
      <c r="D29" s="1082"/>
      <c r="E29" s="1082"/>
      <c r="F29" s="1082"/>
      <c r="G29" s="1082"/>
      <c r="H29" s="1082"/>
      <c r="I29" s="1082"/>
      <c r="J29" s="1082"/>
      <c r="K29" s="1082"/>
      <c r="L29" s="1082"/>
      <c r="M29" s="1082"/>
      <c r="N29" s="1082"/>
      <c r="O29" s="1082"/>
      <c r="P29" s="1082"/>
      <c r="Q29" s="1082"/>
      <c r="R29" s="1082"/>
      <c r="S29" s="1082"/>
      <c r="T29" s="1082"/>
      <c r="U29" s="1082"/>
      <c r="V29" s="1082"/>
      <c r="W29" s="1082"/>
      <c r="X29" s="1082"/>
      <c r="Y29" s="1082"/>
      <c r="Z29" s="1082"/>
      <c r="AA29" s="1082"/>
    </row>
    <row r="30" spans="1:32" ht="17.25" customHeight="1">
      <c r="A30" s="1082"/>
      <c r="B30" s="1082" t="s">
        <v>898</v>
      </c>
      <c r="C30" s="1082"/>
      <c r="D30" s="1082"/>
      <c r="E30" s="1082"/>
      <c r="F30" s="1082"/>
      <c r="G30" s="1082"/>
      <c r="H30" s="1082"/>
      <c r="I30" s="1082"/>
      <c r="J30" s="1082"/>
      <c r="K30" s="1082"/>
      <c r="L30" s="1082"/>
      <c r="M30" s="1082"/>
      <c r="N30" s="1082"/>
      <c r="O30" s="1082"/>
      <c r="P30" s="1082"/>
      <c r="Q30" s="1082"/>
      <c r="R30" s="1082"/>
      <c r="S30" s="1082"/>
      <c r="T30" s="1082"/>
      <c r="U30" s="1082"/>
      <c r="V30" s="1082"/>
      <c r="W30" s="1082"/>
      <c r="X30" s="1082"/>
      <c r="Y30" s="1082"/>
      <c r="Z30" s="1082"/>
      <c r="AA30" s="1082"/>
    </row>
    <row r="31" spans="1:32" ht="17.25" customHeight="1">
      <c r="A31" s="1082"/>
      <c r="B31" s="1082" t="s">
        <v>897</v>
      </c>
      <c r="C31" s="1082"/>
      <c r="D31" s="1082"/>
      <c r="E31" s="1082"/>
      <c r="F31" s="1082"/>
      <c r="G31" s="1082"/>
      <c r="H31" s="1082"/>
      <c r="I31" s="1082"/>
      <c r="J31" s="1082"/>
      <c r="K31" s="1082"/>
      <c r="L31" s="1082"/>
      <c r="M31" s="1082"/>
      <c r="N31" s="1082"/>
      <c r="O31" s="1082"/>
      <c r="P31" s="1082"/>
      <c r="Q31" s="1082"/>
      <c r="R31" s="1082"/>
      <c r="S31" s="1082"/>
      <c r="T31" s="1082"/>
      <c r="U31" s="1082"/>
      <c r="V31" s="1082"/>
      <c r="W31" s="1082"/>
      <c r="X31" s="1082"/>
      <c r="Y31" s="1082"/>
      <c r="Z31" s="1082"/>
      <c r="AA31" s="1082"/>
    </row>
    <row r="32" spans="1:32" ht="17.25" customHeight="1">
      <c r="A32" s="1082"/>
      <c r="B32" s="1082" t="s">
        <v>896</v>
      </c>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t="s">
        <v>895</v>
      </c>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t="s">
        <v>894</v>
      </c>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t="s">
        <v>893</v>
      </c>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t="s">
        <v>892</v>
      </c>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t="s">
        <v>891</v>
      </c>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283"/>
      <c r="H58" s="1283"/>
      <c r="I58" s="1283"/>
      <c r="J58" s="1283"/>
      <c r="K58" s="1283"/>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283"/>
      <c r="H59" s="1283"/>
      <c r="I59" s="1283"/>
      <c r="J59" s="1283"/>
      <c r="K59" s="1283"/>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283"/>
      <c r="H60" s="1283"/>
      <c r="I60" s="1283"/>
      <c r="J60" s="1283"/>
      <c r="K60" s="1283"/>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082"/>
      <c r="I65" s="1082"/>
      <c r="J65" s="1082"/>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082"/>
      <c r="I66" s="1082"/>
      <c r="J66" s="1082"/>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082"/>
      <c r="I67" s="1082"/>
      <c r="J67" s="1082"/>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082"/>
      <c r="I68" s="1082"/>
      <c r="J68" s="1082"/>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082"/>
      <c r="I69" s="1082"/>
      <c r="J69" s="1082"/>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082"/>
      <c r="I71" s="1082"/>
      <c r="J71" s="1082"/>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082"/>
      <c r="I72" s="1082"/>
      <c r="J72" s="1082"/>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082"/>
      <c r="I73" s="1082"/>
      <c r="J73" s="1082"/>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082"/>
      <c r="I74" s="1082"/>
      <c r="J74" s="1082"/>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082"/>
      <c r="I75" s="1082"/>
      <c r="J75" s="1082"/>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082"/>
      <c r="I76" s="1082"/>
      <c r="J76" s="1082"/>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082"/>
      <c r="I77" s="1082"/>
      <c r="J77" s="1082"/>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082"/>
      <c r="I78" s="1082"/>
      <c r="J78" s="1082"/>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082"/>
      <c r="I79" s="1082"/>
      <c r="J79" s="1082"/>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082"/>
      <c r="I81" s="1082"/>
      <c r="J81" s="1082"/>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082"/>
      <c r="I83" s="1082"/>
      <c r="J83" s="1082"/>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082"/>
      <c r="I84" s="1082"/>
      <c r="J84" s="1082"/>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082"/>
      <c r="I85" s="1082"/>
      <c r="J85" s="1082"/>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082"/>
      <c r="I86" s="1082"/>
      <c r="J86" s="1082"/>
      <c r="K86" s="1082"/>
      <c r="L86" s="1082"/>
      <c r="M86" s="1082"/>
      <c r="N86" s="1082"/>
      <c r="O86" s="1082"/>
      <c r="P86" s="1082"/>
      <c r="Q86" s="1082"/>
      <c r="R86" s="1082"/>
      <c r="S86" s="1082"/>
      <c r="T86" s="1082"/>
      <c r="U86" s="1082"/>
      <c r="V86" s="1082"/>
      <c r="W86" s="1082"/>
      <c r="X86" s="1082"/>
      <c r="Y86" s="1082"/>
      <c r="Z86" s="1082"/>
      <c r="AA86" s="1082"/>
    </row>
    <row r="87" spans="1:27" ht="17.25" customHeight="1">
      <c r="A87" s="1082"/>
      <c r="B87" s="1082"/>
      <c r="C87" s="1082"/>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082"/>
      <c r="I88" s="1082"/>
      <c r="J88" s="1082"/>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082"/>
      <c r="I89" s="1082"/>
      <c r="J89" s="1082"/>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082"/>
      <c r="I90" s="1082"/>
      <c r="J90" s="1082"/>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082"/>
      <c r="I91" s="1082"/>
      <c r="J91" s="1082"/>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082"/>
      <c r="I92" s="1082"/>
      <c r="J92" s="1082"/>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082"/>
      <c r="I93" s="1082"/>
      <c r="J93" s="1082"/>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284"/>
      <c r="I100" s="1284"/>
      <c r="J100" s="1284"/>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284"/>
      <c r="I101" s="1284"/>
      <c r="J101" s="1284"/>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284"/>
      <c r="I102" s="1284"/>
      <c r="J102" s="1284"/>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284"/>
      <c r="I103" s="1284"/>
      <c r="J103" s="1284"/>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284"/>
      <c r="I104" s="1284"/>
      <c r="J104" s="1284"/>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284"/>
      <c r="I105" s="1284"/>
      <c r="J105" s="1284"/>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284"/>
      <c r="I106" s="1284"/>
      <c r="J106" s="1284"/>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284"/>
      <c r="I107" s="1284"/>
      <c r="J107" s="1284"/>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284"/>
      <c r="I108" s="1284"/>
      <c r="J108" s="1284"/>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284"/>
      <c r="I109" s="1284"/>
      <c r="J109" s="1284"/>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284"/>
      <c r="I110" s="1284"/>
      <c r="J110" s="1284"/>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284"/>
      <c r="I111" s="1284"/>
      <c r="J111" s="1284"/>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284"/>
      <c r="I112" s="1284"/>
      <c r="J112" s="1284"/>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284"/>
      <c r="I113" s="1284"/>
      <c r="J113" s="1284"/>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284"/>
      <c r="I114" s="1284"/>
      <c r="J114" s="1284"/>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284"/>
      <c r="I115" s="1284"/>
      <c r="J115" s="1284"/>
      <c r="K115" s="1082"/>
      <c r="L115" s="1082"/>
      <c r="M115" s="1082"/>
      <c r="N115" s="1082"/>
      <c r="O115" s="1082"/>
      <c r="P115" s="1082"/>
      <c r="Q115" s="1082"/>
      <c r="R115" s="1082"/>
      <c r="S115" s="1082"/>
      <c r="T115" s="1082"/>
      <c r="U115" s="1082"/>
      <c r="V115" s="1082"/>
      <c r="W115" s="1082"/>
      <c r="X115" s="1082"/>
      <c r="Y115" s="1082"/>
      <c r="Z115" s="1082"/>
      <c r="AA115" s="1082"/>
    </row>
    <row r="116" spans="1:27" ht="6.75" customHeight="1">
      <c r="A116" s="1082"/>
      <c r="B116" s="1082"/>
      <c r="C116" s="1082"/>
      <c r="D116" s="1082"/>
      <c r="E116" s="1082"/>
      <c r="F116" s="1082"/>
      <c r="G116" s="1082"/>
      <c r="H116" s="1284"/>
      <c r="I116" s="1284"/>
      <c r="J116" s="1284"/>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284"/>
      <c r="I117" s="1284"/>
      <c r="J117" s="1284"/>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284"/>
      <c r="I118" s="1284"/>
      <c r="J118" s="1284"/>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284"/>
      <c r="I119" s="1284"/>
      <c r="J119" s="1284"/>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284"/>
      <c r="I120" s="1284"/>
      <c r="J120" s="1284"/>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284"/>
      <c r="I121" s="1284"/>
      <c r="J121" s="1284"/>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284"/>
      <c r="I122" s="1284"/>
      <c r="J122" s="1284"/>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284"/>
      <c r="I123" s="1284"/>
      <c r="J123" s="1284"/>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284"/>
      <c r="I124" s="1284"/>
      <c r="J124" s="1284"/>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284"/>
      <c r="I125" s="1284"/>
      <c r="J125" s="1284"/>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284"/>
      <c r="I126" s="1284"/>
      <c r="J126" s="1284"/>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284"/>
      <c r="I127" s="1284"/>
      <c r="J127" s="1284"/>
      <c r="K127" s="1082"/>
      <c r="L127" s="1082"/>
      <c r="M127" s="1082"/>
      <c r="N127" s="1082"/>
      <c r="O127" s="1082"/>
      <c r="P127" s="1082"/>
      <c r="Q127" s="1082"/>
      <c r="R127" s="1082"/>
      <c r="S127" s="1082"/>
      <c r="T127" s="1082"/>
      <c r="U127" s="1082"/>
      <c r="V127" s="1082"/>
      <c r="W127" s="1082"/>
      <c r="X127" s="1082"/>
      <c r="Y127" s="1082"/>
      <c r="Z127" s="1082"/>
      <c r="AA127" s="1082"/>
    </row>
    <row r="128" spans="1:27" ht="17.25" customHeight="1">
      <c r="A128" s="1082"/>
      <c r="B128" s="1082"/>
      <c r="C128" s="1082"/>
      <c r="D128" s="1082"/>
      <c r="E128" s="1082"/>
      <c r="F128" s="1082"/>
      <c r="G128" s="1082"/>
      <c r="H128" s="1284"/>
      <c r="I128" s="1284"/>
      <c r="J128" s="1284"/>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ht="17.25" customHeight="1">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c r="A142" s="1082"/>
      <c r="B142" s="1082"/>
      <c r="C142" s="1082"/>
      <c r="D142" s="1082"/>
      <c r="E142" s="1082"/>
      <c r="F142" s="1082"/>
      <c r="G142" s="1082"/>
      <c r="H142" s="1082"/>
      <c r="I142" s="1082"/>
      <c r="J142" s="1082"/>
      <c r="K142" s="1082"/>
      <c r="L142" s="1082"/>
      <c r="M142" s="1082"/>
      <c r="N142" s="1082"/>
      <c r="O142" s="1082"/>
      <c r="P142" s="1082"/>
      <c r="Q142" s="1082"/>
      <c r="R142" s="1082"/>
      <c r="S142" s="1082"/>
      <c r="T142" s="1082"/>
      <c r="U142" s="1082"/>
      <c r="V142" s="1082"/>
      <c r="W142" s="1082"/>
      <c r="X142" s="1082"/>
      <c r="Y142" s="1082"/>
      <c r="Z142" s="1082"/>
      <c r="AA142" s="1082"/>
    </row>
    <row r="143" spans="1:27" ht="17.25" customHeight="1">
      <c r="A143" s="1082"/>
      <c r="B143" s="1082"/>
      <c r="C143" s="1082"/>
      <c r="D143" s="1082"/>
      <c r="E143" s="1082"/>
      <c r="F143" s="1082"/>
      <c r="G143" s="1082"/>
      <c r="H143" s="1082"/>
      <c r="I143" s="1082"/>
      <c r="J143" s="1082"/>
      <c r="K143" s="1082"/>
      <c r="L143" s="1082"/>
      <c r="M143" s="1082"/>
      <c r="N143" s="1082"/>
      <c r="O143" s="1082"/>
      <c r="P143" s="1082"/>
      <c r="Q143" s="1082"/>
      <c r="R143" s="1082"/>
      <c r="S143" s="1082"/>
      <c r="T143" s="1082"/>
      <c r="U143" s="1082"/>
      <c r="V143" s="1082"/>
      <c r="W143" s="1082"/>
      <c r="X143" s="1082"/>
      <c r="Y143" s="1082"/>
      <c r="Z143" s="1082"/>
      <c r="AA143" s="1082"/>
    </row>
    <row r="144" spans="1:27" ht="17.25" customHeight="1">
      <c r="A144" s="1082"/>
      <c r="B144" s="1082"/>
      <c r="C144" s="1082"/>
      <c r="D144" s="1082"/>
      <c r="E144" s="1082"/>
      <c r="F144" s="1082"/>
      <c r="G144" s="1082"/>
      <c r="H144" s="1082"/>
      <c r="I144" s="1082"/>
      <c r="J144" s="1082"/>
      <c r="K144" s="1082"/>
      <c r="L144" s="1082"/>
      <c r="M144" s="1082"/>
      <c r="N144" s="1082"/>
      <c r="O144" s="1082"/>
      <c r="P144" s="1082"/>
      <c r="Q144" s="1082"/>
      <c r="R144" s="1082"/>
      <c r="S144" s="1082"/>
      <c r="T144" s="1082"/>
      <c r="U144" s="1082"/>
      <c r="V144" s="1082"/>
      <c r="W144" s="1082"/>
      <c r="X144" s="1082"/>
      <c r="Y144" s="1082"/>
      <c r="Z144" s="1082"/>
      <c r="AA144" s="1082"/>
    </row>
    <row r="145" spans="1:27" ht="17.25" customHeight="1">
      <c r="A145" s="1082"/>
      <c r="B145" s="1082"/>
      <c r="C145" s="1082"/>
      <c r="D145" s="1082"/>
      <c r="E145" s="1082"/>
      <c r="F145" s="1082"/>
      <c r="G145" s="1082"/>
      <c r="H145" s="1082"/>
      <c r="I145" s="1082"/>
      <c r="J145" s="1082"/>
      <c r="K145" s="1082"/>
      <c r="L145" s="1082"/>
      <c r="M145" s="1082"/>
      <c r="N145" s="1082"/>
      <c r="O145" s="1082"/>
      <c r="P145" s="1082"/>
      <c r="Q145" s="1082"/>
      <c r="R145" s="1082"/>
      <c r="S145" s="1082"/>
      <c r="T145" s="1082"/>
      <c r="U145" s="1082"/>
      <c r="V145" s="1082"/>
      <c r="W145" s="1082"/>
      <c r="X145" s="1082"/>
      <c r="Y145" s="1082"/>
      <c r="Z145" s="1082"/>
      <c r="AA145" s="1082"/>
    </row>
    <row r="146" spans="1:27" ht="17.25" customHeight="1">
      <c r="A146" s="1082"/>
      <c r="B146" s="1082"/>
      <c r="C146" s="1082"/>
      <c r="D146" s="1082"/>
      <c r="E146" s="1082"/>
      <c r="F146" s="1082"/>
      <c r="G146" s="1082"/>
      <c r="H146" s="1082"/>
      <c r="I146" s="1082"/>
      <c r="J146" s="1082"/>
      <c r="K146" s="1082"/>
      <c r="L146" s="1082"/>
      <c r="M146" s="1082"/>
      <c r="N146" s="1082"/>
      <c r="O146" s="1082"/>
      <c r="P146" s="1082"/>
      <c r="Q146" s="1082"/>
      <c r="R146" s="1082"/>
      <c r="S146" s="1082"/>
      <c r="T146" s="1082"/>
      <c r="U146" s="1082"/>
      <c r="V146" s="1082"/>
      <c r="W146" s="1082"/>
      <c r="X146" s="1082"/>
      <c r="Y146" s="1082"/>
      <c r="Z146" s="1082"/>
      <c r="AA146" s="1082"/>
    </row>
    <row r="147" spans="1:27" ht="17.25" customHeight="1">
      <c r="A147" s="1082"/>
      <c r="B147" s="1082"/>
      <c r="C147" s="1082"/>
      <c r="D147" s="1082"/>
      <c r="E147" s="1082"/>
      <c r="F147" s="1082"/>
      <c r="G147" s="1082"/>
      <c r="H147" s="1082"/>
      <c r="I147" s="1082"/>
      <c r="J147" s="1082"/>
      <c r="K147" s="1082"/>
      <c r="L147" s="1082"/>
      <c r="M147" s="1082"/>
      <c r="N147" s="1082"/>
      <c r="O147" s="1082"/>
      <c r="P147" s="1082"/>
      <c r="Q147" s="1082"/>
      <c r="R147" s="1082"/>
      <c r="S147" s="1082"/>
      <c r="T147" s="1082"/>
      <c r="U147" s="1082"/>
      <c r="V147" s="1082"/>
      <c r="W147" s="1082"/>
      <c r="X147" s="1082"/>
      <c r="Y147" s="1082"/>
      <c r="Z147" s="1082"/>
      <c r="AA147" s="1082"/>
    </row>
    <row r="148" spans="1:27" ht="17.25" customHeight="1">
      <c r="A148" s="1082"/>
      <c r="B148" s="1082"/>
      <c r="C148" s="1082"/>
      <c r="D148" s="1082"/>
      <c r="E148" s="1082"/>
      <c r="F148" s="1082"/>
      <c r="G148" s="1082"/>
      <c r="H148" s="1082"/>
      <c r="I148" s="1082"/>
      <c r="J148" s="1082"/>
      <c r="K148" s="1082"/>
      <c r="L148" s="1082"/>
      <c r="M148" s="1082"/>
      <c r="N148" s="1082"/>
      <c r="O148" s="1082"/>
      <c r="P148" s="1082"/>
      <c r="Q148" s="1082"/>
      <c r="R148" s="1082"/>
      <c r="S148" s="1082"/>
      <c r="T148" s="1082"/>
      <c r="U148" s="1082"/>
      <c r="V148" s="1082"/>
      <c r="W148" s="1082"/>
      <c r="X148" s="1082"/>
      <c r="Y148" s="1082"/>
      <c r="Z148" s="1082"/>
      <c r="AA148" s="1082"/>
    </row>
    <row r="149" spans="1:27" ht="17.25" customHeight="1">
      <c r="A149" s="1082"/>
      <c r="B149" s="1082"/>
      <c r="C149" s="1082"/>
      <c r="D149" s="1082"/>
      <c r="E149" s="1082"/>
      <c r="F149" s="1082"/>
      <c r="G149" s="1082"/>
      <c r="H149" s="1082"/>
      <c r="I149" s="1082"/>
      <c r="J149" s="1082"/>
      <c r="K149" s="1082"/>
      <c r="L149" s="1082"/>
      <c r="M149" s="1082"/>
      <c r="N149" s="1082"/>
      <c r="O149" s="1082"/>
      <c r="P149" s="1082"/>
      <c r="Q149" s="1082"/>
      <c r="R149" s="1082"/>
      <c r="S149" s="1082"/>
      <c r="T149" s="1082"/>
      <c r="U149" s="1082"/>
      <c r="V149" s="1082"/>
      <c r="W149" s="1082"/>
      <c r="X149" s="1082"/>
      <c r="Y149" s="1082"/>
      <c r="Z149" s="1082"/>
      <c r="AA149" s="1082"/>
    </row>
    <row r="150" spans="1:27" ht="17.25" customHeight="1">
      <c r="A150" s="1082"/>
      <c r="B150" s="1082"/>
      <c r="C150" s="1082"/>
      <c r="D150" s="1082"/>
      <c r="E150" s="1082"/>
      <c r="F150" s="1082"/>
      <c r="G150" s="1082"/>
      <c r="H150" s="1082"/>
      <c r="I150" s="1082"/>
      <c r="J150" s="1082"/>
      <c r="K150" s="1082"/>
      <c r="L150" s="1082"/>
      <c r="M150" s="1082"/>
      <c r="N150" s="1082"/>
      <c r="O150" s="1082"/>
      <c r="P150" s="1082"/>
      <c r="Q150" s="1082"/>
      <c r="R150" s="1082"/>
      <c r="S150" s="1082"/>
      <c r="T150" s="1082"/>
      <c r="U150" s="1082"/>
      <c r="V150" s="1082"/>
      <c r="W150" s="1082"/>
      <c r="X150" s="1082"/>
      <c r="Y150" s="1082"/>
      <c r="Z150" s="1082"/>
      <c r="AA150" s="1082"/>
    </row>
    <row r="151" spans="1:27" ht="17.25" customHeight="1">
      <c r="A151" s="1082"/>
      <c r="B151" s="1082"/>
      <c r="C151" s="1082"/>
      <c r="D151" s="1082"/>
      <c r="E151" s="1082"/>
      <c r="F151" s="1082"/>
      <c r="G151" s="1082"/>
      <c r="H151" s="1082"/>
      <c r="I151" s="1082"/>
      <c r="J151" s="1082"/>
      <c r="K151" s="1082"/>
      <c r="L151" s="1082"/>
      <c r="M151" s="1082"/>
      <c r="N151" s="1082"/>
      <c r="O151" s="1082"/>
      <c r="P151" s="1082"/>
      <c r="Q151" s="1082"/>
      <c r="R151" s="1082"/>
      <c r="S151" s="1082"/>
      <c r="T151" s="1082"/>
      <c r="U151" s="1082"/>
      <c r="V151" s="1082"/>
      <c r="W151" s="1082"/>
      <c r="X151" s="1082"/>
      <c r="Y151" s="1082"/>
      <c r="Z151" s="1082"/>
      <c r="AA151" s="1082"/>
    </row>
    <row r="152" spans="1:27" ht="17.25" customHeight="1">
      <c r="A152" s="1082"/>
      <c r="B152" s="1082"/>
      <c r="C152" s="1082"/>
      <c r="D152" s="1082"/>
      <c r="E152" s="1082"/>
      <c r="F152" s="1082"/>
      <c r="G152" s="1082"/>
      <c r="H152" s="1082"/>
      <c r="I152" s="1082"/>
      <c r="J152" s="1082"/>
      <c r="K152" s="1082"/>
      <c r="L152" s="1082"/>
      <c r="M152" s="1082"/>
      <c r="N152" s="1082"/>
      <c r="O152" s="1082"/>
      <c r="P152" s="1082"/>
      <c r="Q152" s="1082"/>
      <c r="R152" s="1082"/>
      <c r="S152" s="1082"/>
      <c r="T152" s="1082"/>
      <c r="U152" s="1082"/>
      <c r="V152" s="1082"/>
      <c r="W152" s="1082"/>
      <c r="X152" s="1082"/>
      <c r="Y152" s="1082"/>
      <c r="Z152" s="1082"/>
      <c r="AA152" s="1082"/>
    </row>
    <row r="153" spans="1:27" ht="17.25" customHeight="1">
      <c r="A153" s="1082"/>
      <c r="B153" s="1082"/>
      <c r="C153" s="1082"/>
      <c r="D153" s="1082"/>
      <c r="E153" s="1082"/>
      <c r="F153" s="1082"/>
      <c r="G153" s="1082"/>
      <c r="H153" s="1082"/>
      <c r="I153" s="1082"/>
      <c r="J153" s="1082"/>
      <c r="K153" s="1082"/>
      <c r="L153" s="1082"/>
      <c r="M153" s="1082"/>
      <c r="N153" s="1082"/>
      <c r="O153" s="1082"/>
      <c r="P153" s="1082"/>
      <c r="Q153" s="1082"/>
      <c r="R153" s="1082"/>
      <c r="S153" s="1082"/>
      <c r="T153" s="1082"/>
      <c r="U153" s="1082"/>
      <c r="V153" s="1082"/>
      <c r="W153" s="1082"/>
      <c r="X153" s="1082"/>
      <c r="Y153" s="1082"/>
      <c r="Z153" s="1082"/>
      <c r="AA153" s="1082"/>
    </row>
    <row r="154" spans="1:27" ht="17.25" customHeight="1">
      <c r="A154" s="1082"/>
      <c r="B154" s="1082"/>
      <c r="C154" s="1082"/>
      <c r="D154" s="1082"/>
      <c r="E154" s="1082"/>
      <c r="F154" s="1082"/>
      <c r="G154" s="1082"/>
      <c r="H154" s="1082"/>
      <c r="I154" s="1082"/>
      <c r="J154" s="1082"/>
      <c r="K154" s="1082"/>
      <c r="L154" s="1082"/>
      <c r="M154" s="1082"/>
      <c r="N154" s="1082"/>
      <c r="O154" s="1082"/>
      <c r="P154" s="1082"/>
      <c r="Q154" s="1082"/>
      <c r="R154" s="1082"/>
      <c r="S154" s="1082"/>
      <c r="T154" s="1082"/>
      <c r="U154" s="1082"/>
      <c r="V154" s="1082"/>
      <c r="W154" s="1082"/>
      <c r="X154" s="1082"/>
      <c r="Y154" s="1082"/>
      <c r="Z154" s="1082"/>
      <c r="AA154" s="1082"/>
    </row>
    <row r="155" spans="1:27" ht="17.25" customHeight="1">
      <c r="A155" s="1082"/>
      <c r="B155" s="1082"/>
      <c r="C155" s="1082"/>
      <c r="D155" s="1082"/>
      <c r="E155" s="1082"/>
      <c r="F155" s="1082"/>
      <c r="G155" s="1082"/>
      <c r="H155" s="1082"/>
      <c r="I155" s="1082"/>
      <c r="J155" s="1082"/>
      <c r="K155" s="1082"/>
      <c r="L155" s="1082"/>
      <c r="M155" s="1082"/>
      <c r="N155" s="1082"/>
      <c r="O155" s="1082"/>
      <c r="P155" s="1082"/>
      <c r="Q155" s="1082"/>
      <c r="R155" s="1082"/>
      <c r="S155" s="1082"/>
      <c r="T155" s="1082"/>
      <c r="U155" s="1082"/>
      <c r="V155" s="1082"/>
      <c r="W155" s="1082"/>
      <c r="X155" s="1082"/>
      <c r="Y155" s="1082"/>
      <c r="Z155" s="1082"/>
      <c r="AA155" s="1082"/>
    </row>
    <row r="156" spans="1:27" ht="17.25" customHeight="1">
      <c r="A156" s="1082"/>
      <c r="B156" s="1082"/>
      <c r="C156" s="1082"/>
      <c r="D156" s="1082"/>
      <c r="E156" s="1082"/>
      <c r="F156" s="1082"/>
      <c r="G156" s="1082"/>
      <c r="H156" s="1082"/>
      <c r="I156" s="1082"/>
      <c r="J156" s="1082"/>
      <c r="K156" s="1082"/>
      <c r="L156" s="1082"/>
      <c r="M156" s="1082"/>
      <c r="N156" s="1082"/>
      <c r="O156" s="1082"/>
      <c r="P156" s="1082"/>
      <c r="Q156" s="1082"/>
      <c r="R156" s="1082"/>
      <c r="S156" s="1082"/>
      <c r="T156" s="1082"/>
      <c r="U156" s="1082"/>
      <c r="V156" s="1082"/>
      <c r="W156" s="1082"/>
      <c r="X156" s="1082"/>
      <c r="Y156" s="1082"/>
      <c r="Z156" s="1082"/>
      <c r="AA156" s="1082"/>
    </row>
    <row r="157" spans="1:27" ht="15" customHeight="1">
      <c r="A157" s="1082"/>
      <c r="B157" s="1082"/>
      <c r="C157" s="1082"/>
      <c r="D157" s="1082"/>
      <c r="E157" s="1082"/>
      <c r="F157" s="1082"/>
      <c r="G157" s="1082"/>
      <c r="H157" s="1082"/>
      <c r="I157" s="1082"/>
      <c r="J157" s="1082"/>
      <c r="K157" s="1082"/>
      <c r="L157" s="1082"/>
      <c r="M157" s="1082"/>
      <c r="N157" s="1082"/>
      <c r="O157" s="1082"/>
      <c r="P157" s="1082"/>
      <c r="Q157" s="1082"/>
      <c r="R157" s="1082"/>
      <c r="S157" s="1082"/>
      <c r="T157" s="1082"/>
      <c r="U157" s="1082"/>
      <c r="V157" s="1082"/>
      <c r="W157" s="1082"/>
      <c r="X157" s="1082"/>
      <c r="Y157" s="1082"/>
      <c r="Z157" s="1082"/>
      <c r="AA157" s="1082"/>
    </row>
    <row r="158" spans="1:27" ht="17.25" customHeight="1">
      <c r="A158" s="1082"/>
      <c r="B158" s="1082"/>
      <c r="C158" s="1082"/>
      <c r="D158" s="1082"/>
      <c r="E158" s="1082"/>
      <c r="F158" s="1082"/>
      <c r="G158" s="1082"/>
      <c r="H158" s="1082"/>
      <c r="I158" s="1082"/>
      <c r="J158" s="1082"/>
      <c r="K158" s="1082"/>
      <c r="L158" s="1082"/>
      <c r="M158" s="1082"/>
      <c r="N158" s="1082"/>
      <c r="O158" s="1082"/>
      <c r="P158" s="1082"/>
      <c r="Q158" s="1082"/>
      <c r="R158" s="1082"/>
      <c r="S158" s="1082"/>
      <c r="T158" s="1082"/>
      <c r="U158" s="1082"/>
      <c r="V158" s="1082"/>
      <c r="W158" s="1082"/>
      <c r="X158" s="1082"/>
      <c r="Y158" s="1082"/>
      <c r="Z158" s="1082"/>
      <c r="AA158" s="1082"/>
    </row>
    <row r="159" spans="1:27" ht="17.25" customHeight="1">
      <c r="A159" s="1082"/>
      <c r="B159" s="1082"/>
      <c r="C159" s="1082"/>
      <c r="D159" s="1082"/>
      <c r="E159" s="1082"/>
      <c r="F159" s="1082"/>
      <c r="G159" s="1082"/>
      <c r="H159" s="1082"/>
      <c r="I159" s="1082"/>
      <c r="J159" s="1082"/>
      <c r="K159" s="1082"/>
      <c r="L159" s="1082"/>
      <c r="M159" s="1082"/>
      <c r="N159" s="1082"/>
      <c r="O159" s="1082"/>
      <c r="P159" s="1082"/>
      <c r="Q159" s="1082"/>
      <c r="R159" s="1082"/>
      <c r="S159" s="1082"/>
      <c r="T159" s="1082"/>
      <c r="U159" s="1082"/>
      <c r="V159" s="1082"/>
      <c r="W159" s="1082"/>
      <c r="X159" s="1082"/>
      <c r="Y159" s="1082"/>
      <c r="Z159" s="1082"/>
      <c r="AA159" s="1082"/>
    </row>
    <row r="160" spans="1:27" ht="17.25" customHeight="1">
      <c r="A160" s="1082"/>
      <c r="B160" s="1082"/>
      <c r="C160" s="1082"/>
      <c r="D160" s="1082"/>
      <c r="E160" s="1082"/>
      <c r="F160" s="1082"/>
      <c r="G160" s="1082"/>
      <c r="H160" s="1082"/>
      <c r="I160" s="1082"/>
      <c r="J160" s="1082"/>
      <c r="K160" s="1082"/>
      <c r="L160" s="1082"/>
      <c r="M160" s="1082"/>
      <c r="N160" s="1082"/>
      <c r="O160" s="1082"/>
      <c r="P160" s="1082"/>
      <c r="Q160" s="1082"/>
      <c r="R160" s="1082"/>
      <c r="S160" s="1082"/>
      <c r="T160" s="1082"/>
      <c r="U160" s="1082"/>
      <c r="V160" s="1082"/>
      <c r="W160" s="1082"/>
      <c r="X160" s="1082"/>
      <c r="Y160" s="1082"/>
      <c r="Z160" s="1082"/>
      <c r="AA160" s="1082"/>
    </row>
    <row r="161" spans="1:27" ht="17.25" customHeight="1">
      <c r="A161" s="1082"/>
      <c r="B161" s="1082"/>
      <c r="C161" s="1082"/>
      <c r="D161" s="1082"/>
      <c r="E161" s="1082"/>
      <c r="F161" s="1082"/>
      <c r="G161" s="1082"/>
      <c r="H161" s="1082"/>
      <c r="I161" s="1082"/>
      <c r="J161" s="1082"/>
      <c r="K161" s="1082"/>
      <c r="L161" s="1082"/>
      <c r="M161" s="1082"/>
      <c r="N161" s="1082"/>
      <c r="O161" s="1082"/>
      <c r="P161" s="1082"/>
      <c r="Q161" s="1082"/>
      <c r="R161" s="1082"/>
      <c r="S161" s="1082"/>
      <c r="T161" s="1082"/>
      <c r="U161" s="1082"/>
      <c r="V161" s="1082"/>
      <c r="W161" s="1082"/>
      <c r="X161" s="1082"/>
      <c r="Y161" s="1082"/>
      <c r="Z161" s="1082"/>
      <c r="AA161" s="1082"/>
    </row>
    <row r="162" spans="1:27" ht="17.25" customHeight="1">
      <c r="A162" s="1082"/>
      <c r="B162" s="1082"/>
      <c r="C162" s="1082"/>
      <c r="D162" s="1082"/>
      <c r="E162" s="1082"/>
      <c r="F162" s="1082"/>
      <c r="G162" s="1082"/>
      <c r="H162" s="1082"/>
      <c r="I162" s="1082"/>
      <c r="J162" s="1082"/>
      <c r="K162" s="1082"/>
      <c r="L162" s="1082"/>
      <c r="M162" s="1082"/>
      <c r="N162" s="1082"/>
      <c r="O162" s="1082"/>
      <c r="P162" s="1082"/>
      <c r="Q162" s="1082"/>
      <c r="R162" s="1082"/>
      <c r="S162" s="1082"/>
      <c r="T162" s="1082"/>
      <c r="U162" s="1082"/>
      <c r="V162" s="1082"/>
      <c r="W162" s="1082"/>
      <c r="X162" s="1082"/>
      <c r="Y162" s="1082"/>
      <c r="Z162" s="1082"/>
      <c r="AA162" s="1082"/>
    </row>
    <row r="163" spans="1:27" ht="17.25" customHeight="1">
      <c r="A163" s="1082"/>
      <c r="B163" s="1082"/>
      <c r="C163" s="1082"/>
      <c r="D163" s="1082"/>
      <c r="E163" s="1082"/>
      <c r="F163" s="1082"/>
      <c r="G163" s="1082"/>
      <c r="H163" s="1082"/>
      <c r="I163" s="1082"/>
      <c r="J163" s="1082"/>
      <c r="K163" s="1082"/>
      <c r="L163" s="1082"/>
      <c r="M163" s="1082"/>
      <c r="N163" s="1082"/>
      <c r="O163" s="1082"/>
      <c r="P163" s="1082"/>
      <c r="Q163" s="1082"/>
      <c r="R163" s="1082"/>
      <c r="S163" s="1082"/>
      <c r="T163" s="1082"/>
      <c r="U163" s="1082"/>
      <c r="V163" s="1082"/>
      <c r="W163" s="1082"/>
      <c r="X163" s="1082"/>
      <c r="Y163" s="1082"/>
      <c r="Z163" s="1082"/>
      <c r="AA163" s="1082"/>
    </row>
    <row r="164" spans="1:27" ht="17.25" customHeight="1">
      <c r="A164" s="1082"/>
      <c r="B164" s="1082"/>
      <c r="C164" s="1082"/>
      <c r="D164" s="1082"/>
      <c r="E164" s="1082"/>
      <c r="F164" s="1082"/>
      <c r="G164" s="1082"/>
      <c r="H164" s="1082"/>
      <c r="I164" s="1082"/>
      <c r="J164" s="1082"/>
      <c r="K164" s="1082"/>
      <c r="L164" s="1082"/>
      <c r="M164" s="1082"/>
      <c r="N164" s="1082"/>
      <c r="O164" s="1082"/>
      <c r="P164" s="1082"/>
      <c r="Q164" s="1082"/>
      <c r="R164" s="1082"/>
      <c r="S164" s="1082"/>
      <c r="T164" s="1082"/>
      <c r="U164" s="1082"/>
      <c r="V164" s="1082"/>
      <c r="W164" s="1082"/>
      <c r="X164" s="1082"/>
      <c r="Y164" s="1082"/>
      <c r="Z164" s="1082"/>
      <c r="AA164" s="1082"/>
    </row>
    <row r="165" spans="1:27" ht="17.25" customHeight="1">
      <c r="A165" s="1082"/>
      <c r="B165" s="1082"/>
      <c r="C165" s="1082"/>
      <c r="D165" s="1082"/>
      <c r="E165" s="1082"/>
      <c r="F165" s="1082"/>
      <c r="G165" s="1082"/>
      <c r="H165" s="1082"/>
      <c r="I165" s="1082"/>
      <c r="J165" s="1082"/>
      <c r="K165" s="1082"/>
      <c r="L165" s="1082"/>
      <c r="M165" s="1082"/>
      <c r="N165" s="1082"/>
      <c r="O165" s="1082"/>
      <c r="P165" s="1082"/>
      <c r="Q165" s="1082"/>
      <c r="R165" s="1082"/>
      <c r="S165" s="1082"/>
      <c r="T165" s="1082"/>
      <c r="U165" s="1082"/>
      <c r="V165" s="1082"/>
      <c r="W165" s="1082"/>
      <c r="X165" s="1082"/>
      <c r="Y165" s="1082"/>
      <c r="Z165" s="1082"/>
      <c r="AA165" s="1082"/>
    </row>
    <row r="166" spans="1:27" ht="17.25" customHeight="1">
      <c r="A166" s="1082"/>
      <c r="B166" s="1082"/>
      <c r="C166" s="1082"/>
      <c r="D166" s="1082"/>
      <c r="E166" s="1082"/>
      <c r="F166" s="1082"/>
      <c r="G166" s="1082"/>
      <c r="H166" s="1082"/>
      <c r="I166" s="1082"/>
      <c r="J166" s="1082"/>
      <c r="K166" s="1082"/>
      <c r="L166" s="1082"/>
      <c r="M166" s="1082"/>
      <c r="N166" s="1082"/>
      <c r="O166" s="1082"/>
      <c r="P166" s="1082"/>
      <c r="Q166" s="1082"/>
      <c r="R166" s="1082"/>
      <c r="S166" s="1082"/>
      <c r="T166" s="1082"/>
      <c r="U166" s="1082"/>
      <c r="V166" s="1082"/>
      <c r="W166" s="1082"/>
      <c r="X166" s="1082"/>
      <c r="Y166" s="1082"/>
      <c r="Z166" s="1082"/>
      <c r="AA166" s="1082"/>
    </row>
    <row r="167" spans="1:27" ht="17.25" customHeight="1">
      <c r="A167" s="1082"/>
      <c r="B167" s="1082"/>
      <c r="C167" s="1082"/>
      <c r="D167" s="1082"/>
      <c r="E167" s="1082"/>
      <c r="F167" s="1082"/>
      <c r="G167" s="1082"/>
      <c r="H167" s="1082"/>
      <c r="I167" s="1082"/>
      <c r="J167" s="1082"/>
      <c r="K167" s="1082"/>
      <c r="L167" s="1082"/>
      <c r="M167" s="1082"/>
      <c r="N167" s="1082"/>
      <c r="O167" s="1082"/>
      <c r="P167" s="1082"/>
      <c r="Q167" s="1082"/>
      <c r="R167" s="1082"/>
      <c r="S167" s="1082"/>
      <c r="T167" s="1082"/>
      <c r="U167" s="1082"/>
      <c r="V167" s="1082"/>
      <c r="W167" s="1082"/>
      <c r="X167" s="1082"/>
      <c r="Y167" s="1082"/>
      <c r="Z167" s="1082"/>
      <c r="AA167" s="1082"/>
    </row>
    <row r="168" spans="1:27" ht="17.25" customHeight="1">
      <c r="A168" s="1082"/>
      <c r="B168" s="1082"/>
      <c r="C168" s="1082"/>
      <c r="D168" s="1082"/>
      <c r="E168" s="1082"/>
      <c r="F168" s="1082"/>
      <c r="G168" s="1082"/>
      <c r="H168" s="1082"/>
      <c r="I168" s="1082"/>
      <c r="J168" s="1082"/>
      <c r="K168" s="1082"/>
      <c r="L168" s="1082"/>
      <c r="M168" s="1082"/>
      <c r="N168" s="1082"/>
      <c r="O168" s="1082"/>
      <c r="P168" s="1082"/>
      <c r="Q168" s="1082"/>
      <c r="R168" s="1082"/>
      <c r="S168" s="1082"/>
      <c r="T168" s="1082"/>
      <c r="U168" s="1082"/>
      <c r="V168" s="1082"/>
      <c r="W168" s="1082"/>
      <c r="X168" s="1082"/>
      <c r="Y168" s="1082"/>
      <c r="Z168" s="1082"/>
      <c r="AA168" s="1082"/>
    </row>
    <row r="169" spans="1:27" ht="17.25" customHeight="1">
      <c r="A169" s="1082"/>
      <c r="B169" s="1082"/>
      <c r="C169" s="1082"/>
      <c r="D169" s="1082"/>
      <c r="E169" s="1082"/>
      <c r="F169" s="1082"/>
      <c r="G169" s="1082"/>
      <c r="H169" s="1082"/>
      <c r="I169" s="1082"/>
      <c r="J169" s="1082"/>
      <c r="K169" s="1082"/>
      <c r="L169" s="1082"/>
      <c r="M169" s="1082"/>
      <c r="N169" s="1082"/>
      <c r="O169" s="1082"/>
      <c r="P169" s="1082"/>
      <c r="Q169" s="1082"/>
      <c r="R169" s="1082"/>
      <c r="S169" s="1082"/>
      <c r="T169" s="1082"/>
      <c r="U169" s="1082"/>
      <c r="V169" s="1082"/>
      <c r="W169" s="1082"/>
      <c r="X169" s="1082"/>
      <c r="Y169" s="1082"/>
      <c r="Z169" s="1082"/>
      <c r="AA169" s="1082"/>
    </row>
    <row r="170" spans="1:27">
      <c r="A170" s="1082"/>
      <c r="B170" s="1082"/>
      <c r="C170" s="1082"/>
      <c r="D170" s="1082"/>
      <c r="E170" s="1082"/>
      <c r="F170" s="1082"/>
      <c r="G170" s="1082"/>
      <c r="H170" s="1082"/>
      <c r="I170" s="1082"/>
      <c r="J170" s="1082"/>
      <c r="K170" s="1082"/>
      <c r="L170" s="1082"/>
      <c r="M170" s="1082"/>
      <c r="N170" s="1082"/>
      <c r="O170" s="1082"/>
      <c r="P170" s="1082"/>
      <c r="Q170" s="1082"/>
      <c r="R170" s="1082"/>
      <c r="S170" s="1082"/>
      <c r="T170" s="1082"/>
      <c r="U170" s="1082"/>
      <c r="V170" s="1082"/>
      <c r="W170" s="1082"/>
      <c r="X170" s="1082"/>
      <c r="Y170" s="1082"/>
      <c r="Z170" s="1082"/>
      <c r="AA170" s="1082"/>
    </row>
    <row r="171" spans="1:27" ht="17.25" customHeight="1"/>
    <row r="178" ht="17.25" customHeight="1"/>
  </sheetData>
  <sheetProtection sheet="1" selectLockedCells="1"/>
  <phoneticPr fontId="2"/>
  <hyperlinks>
    <hyperlink ref="K1:N1" location="作業メニュー!A1" display="作業メニュー" xr:uid="{00000000-0004-0000-2D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110"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dimension ref="A1:AF172"/>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3718</v>
      </c>
      <c r="K1" s="898" t="s">
        <v>64</v>
      </c>
      <c r="L1" s="898"/>
      <c r="M1" s="898"/>
      <c r="N1" s="898"/>
    </row>
    <row r="2" spans="1:32" s="906" customFormat="1" ht="16.149999999999999" customHeight="1" thickTop="1">
      <c r="A2" s="906" t="str">
        <f>IF(作業メニュー!AM13=TRUE, "（注意）", "")</f>
        <v/>
      </c>
      <c r="B2" s="1258"/>
    </row>
    <row r="3" spans="1:32" s="906" customFormat="1" ht="16.149999999999999" customHeight="1">
      <c r="A3" s="906" t="str">
        <f>IF(作業メニュー!AM13=TRUE, "１．　第２面として別記第８号様式（昇降機以外の建築設備用）の第２面に記載すべき事項を記載した書類を添えてください。", "")</f>
        <v/>
      </c>
      <c r="B3" s="1258"/>
    </row>
    <row r="4" spans="1:32" s="906" customFormat="1" ht="16.149999999999999" customHeight="1">
      <c r="A4" s="906" t="str">
        <f>IF(作業メニュー!AM13=TRUE, "２．　別記第８号様式（昇降機以外の建築設備用）の（注意）に準じて記入してください。", "")</f>
        <v/>
      </c>
      <c r="B4" s="1258"/>
    </row>
    <row r="5" spans="1:32" s="906" customFormat="1" ht="16.149999999999999" customHeight="1">
      <c r="A5" s="1259" t="str">
        <f>IF(作業メニュー!AM13=TRUE, "【下記　別記第8号様式（昇降機以外の建築設備用）の（注意）】",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t="s">
        <v>920</v>
      </c>
      <c r="B7" s="1082" t="s">
        <v>919</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918</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7.25" customHeight="1">
      <c r="A10" s="1082" t="s">
        <v>917</v>
      </c>
      <c r="B10" s="1082" t="s">
        <v>916</v>
      </c>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c r="AD10" s="1066"/>
      <c r="AE10" s="1066"/>
      <c r="AF10" s="1066"/>
    </row>
    <row r="11" spans="1:32" ht="17.25" customHeight="1">
      <c r="A11" s="1082"/>
      <c r="B11" s="1082"/>
      <c r="C11" s="1082" t="s">
        <v>3023</v>
      </c>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c r="AB11" s="1082"/>
      <c r="AC11" s="1082"/>
      <c r="AD11" s="1066"/>
      <c r="AE11" s="1066"/>
      <c r="AF11" s="1066"/>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c r="AB12" s="1082"/>
      <c r="AC12" s="1082"/>
      <c r="AD12" s="1066"/>
      <c r="AE12" s="1066"/>
      <c r="AF12" s="1066"/>
    </row>
    <row r="13" spans="1:32" ht="17.25" customHeight="1">
      <c r="A13" s="1082" t="s">
        <v>915</v>
      </c>
      <c r="B13" s="1082" t="s">
        <v>914</v>
      </c>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c r="AB13" s="1082"/>
      <c r="AC13" s="1082"/>
      <c r="AD13" s="1066"/>
      <c r="AE13" s="1066"/>
      <c r="AF13" s="1066"/>
    </row>
    <row r="14" spans="1:32" ht="17.25" customHeight="1">
      <c r="A14" s="1082"/>
      <c r="B14" s="1082" t="s">
        <v>934</v>
      </c>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c r="AB14" s="1082"/>
      <c r="AC14" s="1082"/>
      <c r="AD14" s="1066"/>
      <c r="AE14" s="1066"/>
      <c r="AF14" s="1066"/>
    </row>
    <row r="15" spans="1:32" ht="17.25" customHeight="1">
      <c r="A15" s="1082"/>
      <c r="B15" s="1082" t="s">
        <v>933</v>
      </c>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c r="AB15" s="1082"/>
      <c r="AC15" s="1082"/>
      <c r="AD15" s="1066"/>
      <c r="AE15" s="1066"/>
      <c r="AF15" s="1066"/>
    </row>
    <row r="16" spans="1:32" ht="17.25" customHeight="1">
      <c r="A16" s="1082"/>
      <c r="B16" s="1082" t="s">
        <v>932</v>
      </c>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c r="AB16" s="1082"/>
      <c r="AC16" s="1082"/>
      <c r="AD16" s="1066"/>
      <c r="AE16" s="1066"/>
      <c r="AF16" s="1066"/>
    </row>
    <row r="17" spans="1:32" ht="17.25" customHeight="1">
      <c r="A17" s="1082"/>
      <c r="B17" s="1082" t="s">
        <v>910</v>
      </c>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c r="AD17" s="1066"/>
      <c r="AE17" s="1066"/>
      <c r="AF17" s="1066"/>
    </row>
    <row r="18" spans="1:32" ht="17.25" customHeight="1">
      <c r="A18" s="1082"/>
      <c r="B18" s="1082" t="s">
        <v>909</v>
      </c>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c r="AB18" s="1082"/>
      <c r="AC18" s="1082"/>
      <c r="AD18" s="1066"/>
      <c r="AE18" s="1066"/>
      <c r="AF18" s="1066"/>
    </row>
    <row r="19" spans="1:32" ht="17.25" customHeight="1">
      <c r="A19" s="1082"/>
      <c r="B19" s="1082" t="s">
        <v>931</v>
      </c>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c r="AD19" s="1066"/>
      <c r="AE19" s="1066"/>
      <c r="AF19" s="1066"/>
    </row>
    <row r="20" spans="1:32" ht="17.25" customHeight="1">
      <c r="A20" s="1082"/>
      <c r="B20" s="1082" t="s">
        <v>930</v>
      </c>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66"/>
      <c r="AE20" s="1066"/>
      <c r="AF20" s="1066"/>
    </row>
    <row r="21" spans="1:32" ht="17.25" customHeight="1">
      <c r="A21" s="1082"/>
      <c r="B21" s="1082" t="s">
        <v>906</v>
      </c>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c r="AD21" s="1066"/>
      <c r="AE21" s="1066"/>
      <c r="AF21" s="1066"/>
    </row>
    <row r="22" spans="1:32" ht="17.25" customHeight="1">
      <c r="A22" s="1082"/>
      <c r="B22" s="1082" t="s">
        <v>929</v>
      </c>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c r="AB22" s="1082"/>
      <c r="AC22" s="1082"/>
      <c r="AD22" s="1066"/>
      <c r="AE22" s="1066"/>
      <c r="AF22" s="1066"/>
    </row>
    <row r="23" spans="1:32" ht="17.25" customHeight="1">
      <c r="A23" s="1082"/>
      <c r="B23" s="1082" t="s">
        <v>928</v>
      </c>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c r="AB23" s="1082"/>
      <c r="AC23" s="1082"/>
      <c r="AD23" s="1066"/>
      <c r="AE23" s="1066"/>
      <c r="AF23" s="1066"/>
    </row>
    <row r="24" spans="1:32" ht="17.25" customHeight="1">
      <c r="A24" s="1082"/>
      <c r="B24" s="1082" t="s">
        <v>927</v>
      </c>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66"/>
      <c r="AE24" s="1066"/>
      <c r="AF24" s="1066"/>
    </row>
    <row r="25" spans="1:32" ht="17.25" customHeight="1">
      <c r="A25" s="1082"/>
      <c r="B25" s="1082" t="s">
        <v>926</v>
      </c>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66"/>
      <c r="AE25" s="1066"/>
      <c r="AF25" s="1066"/>
    </row>
    <row r="26" spans="1:32" ht="17.25" customHeight="1">
      <c r="A26" s="1082"/>
      <c r="B26" s="1082" t="s">
        <v>925</v>
      </c>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66"/>
      <c r="AE26" s="1066"/>
      <c r="AF26" s="1066"/>
    </row>
    <row r="27" spans="1:32" ht="17.25" customHeight="1">
      <c r="A27" s="1082"/>
      <c r="B27" s="1082" t="s">
        <v>924</v>
      </c>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32" ht="17.25" customHeight="1">
      <c r="A28" s="1082"/>
      <c r="B28" s="1082" t="s">
        <v>923</v>
      </c>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32" ht="17.25" customHeight="1">
      <c r="A29" s="1082"/>
      <c r="B29" s="1082" t="s">
        <v>893</v>
      </c>
      <c r="C29" s="1082"/>
      <c r="D29" s="1082"/>
      <c r="E29" s="1082"/>
      <c r="F29" s="1082"/>
      <c r="G29" s="1082"/>
      <c r="H29" s="1082"/>
      <c r="I29" s="1082"/>
      <c r="J29" s="1082"/>
      <c r="K29" s="1082"/>
      <c r="L29" s="1082"/>
      <c r="M29" s="1082"/>
      <c r="N29" s="1082"/>
      <c r="O29" s="1082"/>
      <c r="P29" s="1082"/>
      <c r="Q29" s="1082"/>
      <c r="R29" s="1082"/>
      <c r="S29" s="1082"/>
      <c r="T29" s="1082"/>
      <c r="U29" s="1082"/>
      <c r="V29" s="1082"/>
      <c r="W29" s="1082"/>
      <c r="X29" s="1082"/>
      <c r="Y29" s="1082"/>
      <c r="Z29" s="1082"/>
      <c r="AA29" s="1082"/>
    </row>
    <row r="30" spans="1:32" ht="17.25" customHeight="1">
      <c r="A30" s="1082"/>
      <c r="B30" s="1082" t="s">
        <v>922</v>
      </c>
      <c r="C30" s="1082"/>
      <c r="D30" s="1082"/>
      <c r="E30" s="1082"/>
      <c r="F30" s="1082"/>
      <c r="G30" s="1082"/>
      <c r="H30" s="1082"/>
      <c r="I30" s="1082"/>
      <c r="J30" s="1082"/>
      <c r="K30" s="1082"/>
      <c r="L30" s="1082"/>
      <c r="M30" s="1082"/>
      <c r="N30" s="1082"/>
      <c r="O30" s="1082"/>
      <c r="P30" s="1082"/>
      <c r="Q30" s="1082"/>
      <c r="R30" s="1082"/>
      <c r="S30" s="1082"/>
      <c r="T30" s="1082"/>
      <c r="U30" s="1082"/>
      <c r="V30" s="1082"/>
      <c r="W30" s="1082"/>
      <c r="X30" s="1082"/>
      <c r="Y30" s="1082"/>
      <c r="Z30" s="1082"/>
      <c r="AA30" s="1082"/>
    </row>
    <row r="31" spans="1:32" ht="17.25" customHeight="1">
      <c r="A31" s="1082"/>
      <c r="B31" s="1082" t="s">
        <v>921</v>
      </c>
      <c r="C31" s="1082"/>
      <c r="D31" s="1082"/>
      <c r="E31" s="1082"/>
      <c r="F31" s="1082"/>
      <c r="G31" s="1082"/>
      <c r="H31" s="1082"/>
      <c r="I31" s="1082"/>
      <c r="J31" s="1082"/>
      <c r="K31" s="1082"/>
      <c r="L31" s="1082"/>
      <c r="M31" s="1082"/>
      <c r="N31" s="1082"/>
      <c r="O31" s="1082"/>
      <c r="P31" s="1082"/>
      <c r="Q31" s="1082"/>
      <c r="R31" s="1082"/>
      <c r="S31" s="1082"/>
      <c r="T31" s="1082"/>
      <c r="U31" s="1082"/>
      <c r="V31" s="1082"/>
      <c r="W31" s="1082"/>
      <c r="X31" s="1082"/>
      <c r="Y31" s="1082"/>
      <c r="Z31" s="1082"/>
      <c r="AA31" s="1082"/>
    </row>
    <row r="32" spans="1:32"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283"/>
      <c r="H52" s="1283"/>
      <c r="I52" s="1283"/>
      <c r="J52" s="1283"/>
      <c r="K52" s="1283"/>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283"/>
      <c r="H53" s="1283"/>
      <c r="I53" s="1283"/>
      <c r="J53" s="1283"/>
      <c r="K53" s="1283"/>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283"/>
      <c r="H54" s="1283"/>
      <c r="I54" s="1283"/>
      <c r="J54" s="1283"/>
      <c r="K54" s="1283"/>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082"/>
      <c r="I65" s="1082"/>
      <c r="J65" s="1082"/>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082"/>
      <c r="I66" s="1082"/>
      <c r="J66" s="1082"/>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082"/>
      <c r="I67" s="1082"/>
      <c r="J67" s="1082"/>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082"/>
      <c r="I68" s="1082"/>
      <c r="J68" s="1082"/>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082"/>
      <c r="I69" s="1082"/>
      <c r="J69" s="1082"/>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082"/>
      <c r="I71" s="1082"/>
      <c r="J71" s="1082"/>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082"/>
      <c r="I72" s="1082"/>
      <c r="J72" s="1082"/>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082"/>
      <c r="I73" s="1082"/>
      <c r="J73" s="1082"/>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082"/>
      <c r="I74" s="1082"/>
      <c r="J74" s="1082"/>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082"/>
      <c r="I75" s="1082"/>
      <c r="J75" s="1082"/>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082"/>
      <c r="I76" s="1082"/>
      <c r="J76" s="1082"/>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082"/>
      <c r="I77" s="1082"/>
      <c r="J77" s="1082"/>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082"/>
      <c r="I78" s="1082"/>
      <c r="J78" s="1082"/>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082"/>
      <c r="I79" s="1082"/>
      <c r="J79" s="1082"/>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082"/>
      <c r="I81" s="1082"/>
      <c r="J81" s="1082"/>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082"/>
      <c r="I83" s="1082"/>
      <c r="J83" s="1082"/>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082"/>
      <c r="I84" s="1082"/>
      <c r="J84" s="1082"/>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082"/>
      <c r="I85" s="1082"/>
      <c r="J85" s="1082"/>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082"/>
      <c r="I86" s="1082"/>
      <c r="J86" s="1082"/>
      <c r="K86" s="1082"/>
      <c r="L86" s="1082"/>
      <c r="M86" s="1082"/>
      <c r="N86" s="1082"/>
      <c r="O86" s="1082"/>
      <c r="P86" s="1082"/>
      <c r="Q86" s="1082"/>
      <c r="R86" s="1082"/>
      <c r="S86" s="1082"/>
      <c r="T86" s="1082"/>
      <c r="U86" s="1082"/>
      <c r="V86" s="1082"/>
      <c r="W86" s="1082"/>
      <c r="X86" s="1082"/>
      <c r="Y86" s="1082"/>
      <c r="Z86" s="1082"/>
      <c r="AA86" s="1082"/>
    </row>
    <row r="87" spans="1:27" ht="17.25" customHeight="1">
      <c r="A87" s="1082"/>
      <c r="B87" s="1082"/>
      <c r="C87" s="1082"/>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284"/>
      <c r="I100" s="1284"/>
      <c r="J100" s="1284"/>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284"/>
      <c r="I101" s="1284"/>
      <c r="J101" s="1284"/>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284"/>
      <c r="I102" s="1284"/>
      <c r="J102" s="1284"/>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284"/>
      <c r="I103" s="1284"/>
      <c r="J103" s="1284"/>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284"/>
      <c r="I104" s="1284"/>
      <c r="J104" s="1284"/>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284"/>
      <c r="I105" s="1284"/>
      <c r="J105" s="1284"/>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284"/>
      <c r="I106" s="1284"/>
      <c r="J106" s="1284"/>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284"/>
      <c r="I107" s="1284"/>
      <c r="J107" s="1284"/>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284"/>
      <c r="I108" s="1284"/>
      <c r="J108" s="1284"/>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284"/>
      <c r="I109" s="1284"/>
      <c r="J109" s="1284"/>
      <c r="K109" s="1082"/>
      <c r="L109" s="1082"/>
      <c r="M109" s="1082"/>
      <c r="N109" s="1082"/>
      <c r="O109" s="1082"/>
      <c r="P109" s="1082"/>
      <c r="Q109" s="1082"/>
      <c r="R109" s="1082"/>
      <c r="S109" s="1082"/>
      <c r="T109" s="1082"/>
      <c r="U109" s="1082"/>
      <c r="V109" s="1082"/>
      <c r="W109" s="1082"/>
      <c r="X109" s="1082"/>
      <c r="Y109" s="1082"/>
      <c r="Z109" s="1082"/>
      <c r="AA109" s="1082"/>
    </row>
    <row r="110" spans="1:27" ht="6.75" customHeight="1">
      <c r="A110" s="1082"/>
      <c r="B110" s="1082"/>
      <c r="C110" s="1082"/>
      <c r="D110" s="1082"/>
      <c r="E110" s="1082"/>
      <c r="F110" s="1082"/>
      <c r="G110" s="1082"/>
      <c r="H110" s="1284"/>
      <c r="I110" s="1284"/>
      <c r="J110" s="1284"/>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284"/>
      <c r="I111" s="1284"/>
      <c r="J111" s="1284"/>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284"/>
      <c r="I112" s="1284"/>
      <c r="J112" s="1284"/>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284"/>
      <c r="I113" s="1284"/>
      <c r="J113" s="1284"/>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284"/>
      <c r="I114" s="1284"/>
      <c r="J114" s="1284"/>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284"/>
      <c r="I115" s="1284"/>
      <c r="J115" s="1284"/>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284"/>
      <c r="I116" s="1284"/>
      <c r="J116" s="1284"/>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284"/>
      <c r="I117" s="1284"/>
      <c r="J117" s="1284"/>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284"/>
      <c r="I118" s="1284"/>
      <c r="J118" s="1284"/>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284"/>
      <c r="I119" s="1284"/>
      <c r="J119" s="1284"/>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284"/>
      <c r="I120" s="1284"/>
      <c r="J120" s="1284"/>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284"/>
      <c r="I121" s="1284"/>
      <c r="J121" s="1284"/>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284"/>
      <c r="I122" s="1284"/>
      <c r="J122" s="1284"/>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7.2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ht="17.25" customHeight="1">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c r="A142" s="1082"/>
      <c r="B142" s="1082"/>
      <c r="C142" s="1082"/>
      <c r="D142" s="1082"/>
      <c r="E142" s="1082"/>
      <c r="F142" s="1082"/>
      <c r="G142" s="1082"/>
      <c r="H142" s="1082"/>
      <c r="I142" s="1082"/>
      <c r="J142" s="1082"/>
      <c r="K142" s="1082"/>
      <c r="L142" s="1082"/>
      <c r="M142" s="1082"/>
      <c r="N142" s="1082"/>
      <c r="O142" s="1082"/>
      <c r="P142" s="1082"/>
      <c r="Q142" s="1082"/>
      <c r="R142" s="1082"/>
      <c r="S142" s="1082"/>
      <c r="T142" s="1082"/>
      <c r="U142" s="1082"/>
      <c r="V142" s="1082"/>
      <c r="W142" s="1082"/>
      <c r="X142" s="1082"/>
      <c r="Y142" s="1082"/>
      <c r="Z142" s="1082"/>
      <c r="AA142" s="1082"/>
    </row>
    <row r="143" spans="1:27" ht="17.25" customHeight="1">
      <c r="A143" s="1082"/>
      <c r="B143" s="1082"/>
      <c r="C143" s="1082"/>
      <c r="D143" s="1082"/>
      <c r="E143" s="1082"/>
      <c r="F143" s="1082"/>
      <c r="G143" s="1082"/>
      <c r="H143" s="1082"/>
      <c r="I143" s="1082"/>
      <c r="J143" s="1082"/>
      <c r="K143" s="1082"/>
      <c r="L143" s="1082"/>
      <c r="M143" s="1082"/>
      <c r="N143" s="1082"/>
      <c r="O143" s="1082"/>
      <c r="P143" s="1082"/>
      <c r="Q143" s="1082"/>
      <c r="R143" s="1082"/>
      <c r="S143" s="1082"/>
      <c r="T143" s="1082"/>
      <c r="U143" s="1082"/>
      <c r="V143" s="1082"/>
      <c r="W143" s="1082"/>
      <c r="X143" s="1082"/>
      <c r="Y143" s="1082"/>
      <c r="Z143" s="1082"/>
      <c r="AA143" s="1082"/>
    </row>
    <row r="144" spans="1:27" ht="17.25" customHeight="1">
      <c r="A144" s="1082"/>
      <c r="B144" s="1082"/>
      <c r="C144" s="1082"/>
      <c r="D144" s="1082"/>
      <c r="E144" s="1082"/>
      <c r="F144" s="1082"/>
      <c r="G144" s="1082"/>
      <c r="H144" s="1082"/>
      <c r="I144" s="1082"/>
      <c r="J144" s="1082"/>
      <c r="K144" s="1082"/>
      <c r="L144" s="1082"/>
      <c r="M144" s="1082"/>
      <c r="N144" s="1082"/>
      <c r="O144" s="1082"/>
      <c r="P144" s="1082"/>
      <c r="Q144" s="1082"/>
      <c r="R144" s="1082"/>
      <c r="S144" s="1082"/>
      <c r="T144" s="1082"/>
      <c r="U144" s="1082"/>
      <c r="V144" s="1082"/>
      <c r="W144" s="1082"/>
      <c r="X144" s="1082"/>
      <c r="Y144" s="1082"/>
      <c r="Z144" s="1082"/>
      <c r="AA144" s="1082"/>
    </row>
    <row r="145" spans="1:27" ht="17.25" customHeight="1">
      <c r="A145" s="1082"/>
      <c r="B145" s="1082"/>
      <c r="C145" s="1082"/>
      <c r="D145" s="1082"/>
      <c r="E145" s="1082"/>
      <c r="F145" s="1082"/>
      <c r="G145" s="1082"/>
      <c r="H145" s="1082"/>
      <c r="I145" s="1082"/>
      <c r="J145" s="1082"/>
      <c r="K145" s="1082"/>
      <c r="L145" s="1082"/>
      <c r="M145" s="1082"/>
      <c r="N145" s="1082"/>
      <c r="O145" s="1082"/>
      <c r="P145" s="1082"/>
      <c r="Q145" s="1082"/>
      <c r="R145" s="1082"/>
      <c r="S145" s="1082"/>
      <c r="T145" s="1082"/>
      <c r="U145" s="1082"/>
      <c r="V145" s="1082"/>
      <c r="W145" s="1082"/>
      <c r="X145" s="1082"/>
      <c r="Y145" s="1082"/>
      <c r="Z145" s="1082"/>
      <c r="AA145" s="1082"/>
    </row>
    <row r="146" spans="1:27" ht="17.25" customHeight="1">
      <c r="A146" s="1082"/>
      <c r="B146" s="1082"/>
      <c r="C146" s="1082"/>
      <c r="D146" s="1082"/>
      <c r="E146" s="1082"/>
      <c r="F146" s="1082"/>
      <c r="G146" s="1082"/>
      <c r="H146" s="1082"/>
      <c r="I146" s="1082"/>
      <c r="J146" s="1082"/>
      <c r="K146" s="1082"/>
      <c r="L146" s="1082"/>
      <c r="M146" s="1082"/>
      <c r="N146" s="1082"/>
      <c r="O146" s="1082"/>
      <c r="P146" s="1082"/>
      <c r="Q146" s="1082"/>
      <c r="R146" s="1082"/>
      <c r="S146" s="1082"/>
      <c r="T146" s="1082"/>
      <c r="U146" s="1082"/>
      <c r="V146" s="1082"/>
      <c r="W146" s="1082"/>
      <c r="X146" s="1082"/>
      <c r="Y146" s="1082"/>
      <c r="Z146" s="1082"/>
      <c r="AA146" s="1082"/>
    </row>
    <row r="147" spans="1:27" ht="17.25" customHeight="1">
      <c r="A147" s="1082"/>
      <c r="B147" s="1082"/>
      <c r="C147" s="1082"/>
      <c r="D147" s="1082"/>
      <c r="E147" s="1082"/>
      <c r="F147" s="1082"/>
      <c r="G147" s="1082"/>
      <c r="H147" s="1082"/>
      <c r="I147" s="1082"/>
      <c r="J147" s="1082"/>
      <c r="K147" s="1082"/>
      <c r="L147" s="1082"/>
      <c r="M147" s="1082"/>
      <c r="N147" s="1082"/>
      <c r="O147" s="1082"/>
      <c r="P147" s="1082"/>
      <c r="Q147" s="1082"/>
      <c r="R147" s="1082"/>
      <c r="S147" s="1082"/>
      <c r="T147" s="1082"/>
      <c r="U147" s="1082"/>
      <c r="V147" s="1082"/>
      <c r="W147" s="1082"/>
      <c r="X147" s="1082"/>
      <c r="Y147" s="1082"/>
      <c r="Z147" s="1082"/>
      <c r="AA147" s="1082"/>
    </row>
    <row r="148" spans="1:27" ht="17.25" customHeight="1">
      <c r="A148" s="1082"/>
      <c r="B148" s="1082"/>
      <c r="C148" s="1082"/>
      <c r="D148" s="1082"/>
      <c r="E148" s="1082"/>
      <c r="F148" s="1082"/>
      <c r="G148" s="1082"/>
      <c r="H148" s="1082"/>
      <c r="I148" s="1082"/>
      <c r="J148" s="1082"/>
      <c r="K148" s="1082"/>
      <c r="L148" s="1082"/>
      <c r="M148" s="1082"/>
      <c r="N148" s="1082"/>
      <c r="O148" s="1082"/>
      <c r="P148" s="1082"/>
      <c r="Q148" s="1082"/>
      <c r="R148" s="1082"/>
      <c r="S148" s="1082"/>
      <c r="T148" s="1082"/>
      <c r="U148" s="1082"/>
      <c r="V148" s="1082"/>
      <c r="W148" s="1082"/>
      <c r="X148" s="1082"/>
      <c r="Y148" s="1082"/>
      <c r="Z148" s="1082"/>
      <c r="AA148" s="1082"/>
    </row>
    <row r="149" spans="1:27" ht="17.25" customHeight="1">
      <c r="A149" s="1082"/>
      <c r="B149" s="1082"/>
      <c r="C149" s="1082"/>
      <c r="D149" s="1082"/>
      <c r="E149" s="1082"/>
      <c r="F149" s="1082"/>
      <c r="G149" s="1082"/>
      <c r="H149" s="1082"/>
      <c r="I149" s="1082"/>
      <c r="J149" s="1082"/>
      <c r="K149" s="1082"/>
      <c r="L149" s="1082"/>
      <c r="M149" s="1082"/>
      <c r="N149" s="1082"/>
      <c r="O149" s="1082"/>
      <c r="P149" s="1082"/>
      <c r="Q149" s="1082"/>
      <c r="R149" s="1082"/>
      <c r="S149" s="1082"/>
      <c r="T149" s="1082"/>
      <c r="U149" s="1082"/>
      <c r="V149" s="1082"/>
      <c r="W149" s="1082"/>
      <c r="X149" s="1082"/>
      <c r="Y149" s="1082"/>
      <c r="Z149" s="1082"/>
      <c r="AA149" s="1082"/>
    </row>
    <row r="150" spans="1:27" ht="17.25" customHeight="1">
      <c r="A150" s="1082"/>
      <c r="B150" s="1082"/>
      <c r="C150" s="1082"/>
      <c r="D150" s="1082"/>
      <c r="E150" s="1082"/>
      <c r="F150" s="1082"/>
      <c r="G150" s="1082"/>
      <c r="H150" s="1082"/>
      <c r="I150" s="1082"/>
      <c r="J150" s="1082"/>
      <c r="K150" s="1082"/>
      <c r="L150" s="1082"/>
      <c r="M150" s="1082"/>
      <c r="N150" s="1082"/>
      <c r="O150" s="1082"/>
      <c r="P150" s="1082"/>
      <c r="Q150" s="1082"/>
      <c r="R150" s="1082"/>
      <c r="S150" s="1082"/>
      <c r="T150" s="1082"/>
      <c r="U150" s="1082"/>
      <c r="V150" s="1082"/>
      <c r="W150" s="1082"/>
      <c r="X150" s="1082"/>
      <c r="Y150" s="1082"/>
      <c r="Z150" s="1082"/>
      <c r="AA150" s="1082"/>
    </row>
    <row r="151" spans="1:27" ht="15" customHeight="1">
      <c r="A151" s="1082"/>
      <c r="B151" s="1082"/>
      <c r="C151" s="1082"/>
      <c r="D151" s="1082"/>
      <c r="E151" s="1082"/>
      <c r="F151" s="1082"/>
      <c r="G151" s="1082"/>
      <c r="H151" s="1082"/>
      <c r="I151" s="1082"/>
      <c r="J151" s="1082"/>
      <c r="K151" s="1082"/>
      <c r="L151" s="1082"/>
      <c r="M151" s="1082"/>
      <c r="N151" s="1082"/>
      <c r="O151" s="1082"/>
      <c r="P151" s="1082"/>
      <c r="Q151" s="1082"/>
      <c r="R151" s="1082"/>
      <c r="S151" s="1082"/>
      <c r="T151" s="1082"/>
      <c r="U151" s="1082"/>
      <c r="V151" s="1082"/>
      <c r="W151" s="1082"/>
      <c r="X151" s="1082"/>
      <c r="Y151" s="1082"/>
      <c r="Z151" s="1082"/>
      <c r="AA151" s="1082"/>
    </row>
    <row r="152" spans="1:27" ht="17.25" customHeight="1">
      <c r="A152" s="1082"/>
      <c r="B152" s="1082"/>
      <c r="C152" s="1082"/>
      <c r="D152" s="1082"/>
      <c r="E152" s="1082"/>
      <c r="F152" s="1082"/>
      <c r="G152" s="1082"/>
      <c r="H152" s="1082"/>
      <c r="I152" s="1082"/>
      <c r="J152" s="1082"/>
      <c r="K152" s="1082"/>
      <c r="L152" s="1082"/>
      <c r="M152" s="1082"/>
      <c r="N152" s="1082"/>
      <c r="O152" s="1082"/>
      <c r="P152" s="1082"/>
      <c r="Q152" s="1082"/>
      <c r="R152" s="1082"/>
      <c r="S152" s="1082"/>
      <c r="T152" s="1082"/>
      <c r="U152" s="1082"/>
      <c r="V152" s="1082"/>
      <c r="W152" s="1082"/>
      <c r="X152" s="1082"/>
      <c r="Y152" s="1082"/>
      <c r="Z152" s="1082"/>
      <c r="AA152" s="1082"/>
    </row>
    <row r="153" spans="1:27" ht="17.25" customHeight="1">
      <c r="A153" s="1082"/>
      <c r="B153" s="1082"/>
      <c r="C153" s="1082"/>
      <c r="D153" s="1082"/>
      <c r="E153" s="1082"/>
      <c r="F153" s="1082"/>
      <c r="G153" s="1082"/>
      <c r="H153" s="1082"/>
      <c r="I153" s="1082"/>
      <c r="J153" s="1082"/>
      <c r="K153" s="1082"/>
      <c r="L153" s="1082"/>
      <c r="M153" s="1082"/>
      <c r="N153" s="1082"/>
      <c r="O153" s="1082"/>
      <c r="P153" s="1082"/>
      <c r="Q153" s="1082"/>
      <c r="R153" s="1082"/>
      <c r="S153" s="1082"/>
      <c r="T153" s="1082"/>
      <c r="U153" s="1082"/>
      <c r="V153" s="1082"/>
      <c r="W153" s="1082"/>
      <c r="X153" s="1082"/>
      <c r="Y153" s="1082"/>
      <c r="Z153" s="1082"/>
      <c r="AA153" s="1082"/>
    </row>
    <row r="154" spans="1:27" ht="17.25" customHeight="1">
      <c r="A154" s="1082"/>
      <c r="B154" s="1082"/>
      <c r="C154" s="1082"/>
      <c r="D154" s="1082"/>
      <c r="E154" s="1082"/>
      <c r="F154" s="1082"/>
      <c r="G154" s="1082"/>
      <c r="H154" s="1082"/>
      <c r="I154" s="1082"/>
      <c r="J154" s="1082"/>
      <c r="K154" s="1082"/>
      <c r="L154" s="1082"/>
      <c r="M154" s="1082"/>
      <c r="N154" s="1082"/>
      <c r="O154" s="1082"/>
      <c r="P154" s="1082"/>
      <c r="Q154" s="1082"/>
      <c r="R154" s="1082"/>
      <c r="S154" s="1082"/>
      <c r="T154" s="1082"/>
      <c r="U154" s="1082"/>
      <c r="V154" s="1082"/>
      <c r="W154" s="1082"/>
      <c r="X154" s="1082"/>
      <c r="Y154" s="1082"/>
      <c r="Z154" s="1082"/>
      <c r="AA154" s="1082"/>
    </row>
    <row r="155" spans="1:27" ht="17.25" customHeight="1">
      <c r="A155" s="1082"/>
      <c r="B155" s="1082"/>
      <c r="C155" s="1082"/>
      <c r="D155" s="1082"/>
      <c r="E155" s="1082"/>
      <c r="F155" s="1082"/>
      <c r="G155" s="1082"/>
      <c r="H155" s="1082"/>
      <c r="I155" s="1082"/>
      <c r="J155" s="1082"/>
      <c r="K155" s="1082"/>
      <c r="L155" s="1082"/>
      <c r="M155" s="1082"/>
      <c r="N155" s="1082"/>
      <c r="O155" s="1082"/>
      <c r="P155" s="1082"/>
      <c r="Q155" s="1082"/>
      <c r="R155" s="1082"/>
      <c r="S155" s="1082"/>
      <c r="T155" s="1082"/>
      <c r="U155" s="1082"/>
      <c r="V155" s="1082"/>
      <c r="W155" s="1082"/>
      <c r="X155" s="1082"/>
      <c r="Y155" s="1082"/>
      <c r="Z155" s="1082"/>
      <c r="AA155" s="1082"/>
    </row>
    <row r="156" spans="1:27" ht="17.25" customHeight="1">
      <c r="A156" s="1082"/>
      <c r="B156" s="1082"/>
      <c r="C156" s="1082"/>
      <c r="D156" s="1082"/>
      <c r="E156" s="1082"/>
      <c r="F156" s="1082"/>
      <c r="G156" s="1082"/>
      <c r="H156" s="1082"/>
      <c r="I156" s="1082"/>
      <c r="J156" s="1082"/>
      <c r="K156" s="1082"/>
      <c r="L156" s="1082"/>
      <c r="M156" s="1082"/>
      <c r="N156" s="1082"/>
      <c r="O156" s="1082"/>
      <c r="P156" s="1082"/>
      <c r="Q156" s="1082"/>
      <c r="R156" s="1082"/>
      <c r="S156" s="1082"/>
      <c r="T156" s="1082"/>
      <c r="U156" s="1082"/>
      <c r="V156" s="1082"/>
      <c r="W156" s="1082"/>
      <c r="X156" s="1082"/>
      <c r="Y156" s="1082"/>
      <c r="Z156" s="1082"/>
      <c r="AA156" s="1082"/>
    </row>
    <row r="157" spans="1:27" ht="17.25" customHeight="1">
      <c r="A157" s="1082"/>
      <c r="B157" s="1082"/>
      <c r="C157" s="1082"/>
      <c r="D157" s="1082"/>
      <c r="E157" s="1082"/>
      <c r="F157" s="1082"/>
      <c r="G157" s="1082"/>
      <c r="H157" s="1082"/>
      <c r="I157" s="1082"/>
      <c r="J157" s="1082"/>
      <c r="K157" s="1082"/>
      <c r="L157" s="1082"/>
      <c r="M157" s="1082"/>
      <c r="N157" s="1082"/>
      <c r="O157" s="1082"/>
      <c r="P157" s="1082"/>
      <c r="Q157" s="1082"/>
      <c r="R157" s="1082"/>
      <c r="S157" s="1082"/>
      <c r="T157" s="1082"/>
      <c r="U157" s="1082"/>
      <c r="V157" s="1082"/>
      <c r="W157" s="1082"/>
      <c r="X157" s="1082"/>
      <c r="Y157" s="1082"/>
      <c r="Z157" s="1082"/>
      <c r="AA157" s="1082"/>
    </row>
    <row r="158" spans="1:27" ht="17.25" customHeight="1">
      <c r="A158" s="1082"/>
      <c r="B158" s="1082"/>
      <c r="C158" s="1082"/>
      <c r="D158" s="1082"/>
      <c r="E158" s="1082"/>
      <c r="F158" s="1082"/>
      <c r="G158" s="1082"/>
      <c r="H158" s="1082"/>
      <c r="I158" s="1082"/>
      <c r="J158" s="1082"/>
      <c r="K158" s="1082"/>
      <c r="L158" s="1082"/>
      <c r="M158" s="1082"/>
      <c r="N158" s="1082"/>
      <c r="O158" s="1082"/>
      <c r="P158" s="1082"/>
      <c r="Q158" s="1082"/>
      <c r="R158" s="1082"/>
      <c r="S158" s="1082"/>
      <c r="T158" s="1082"/>
      <c r="U158" s="1082"/>
      <c r="V158" s="1082"/>
      <c r="W158" s="1082"/>
      <c r="X158" s="1082"/>
      <c r="Y158" s="1082"/>
      <c r="Z158" s="1082"/>
      <c r="AA158" s="1082"/>
    </row>
    <row r="159" spans="1:27" ht="17.25" customHeight="1">
      <c r="A159" s="1082"/>
      <c r="B159" s="1082"/>
      <c r="C159" s="1082"/>
      <c r="D159" s="1082"/>
      <c r="E159" s="1082"/>
      <c r="F159" s="1082"/>
      <c r="G159" s="1082"/>
      <c r="H159" s="1082"/>
      <c r="I159" s="1082"/>
      <c r="J159" s="1082"/>
      <c r="K159" s="1082"/>
      <c r="L159" s="1082"/>
      <c r="M159" s="1082"/>
      <c r="N159" s="1082"/>
      <c r="O159" s="1082"/>
      <c r="P159" s="1082"/>
      <c r="Q159" s="1082"/>
      <c r="R159" s="1082"/>
      <c r="S159" s="1082"/>
      <c r="T159" s="1082"/>
      <c r="U159" s="1082"/>
      <c r="V159" s="1082"/>
      <c r="W159" s="1082"/>
      <c r="X159" s="1082"/>
      <c r="Y159" s="1082"/>
      <c r="Z159" s="1082"/>
      <c r="AA159" s="1082"/>
    </row>
    <row r="160" spans="1:27" ht="17.25" customHeight="1">
      <c r="A160" s="1082"/>
      <c r="B160" s="1082"/>
      <c r="C160" s="1082"/>
      <c r="D160" s="1082"/>
      <c r="E160" s="1082"/>
      <c r="F160" s="1082"/>
      <c r="G160" s="1082"/>
      <c r="H160" s="1082"/>
      <c r="I160" s="1082"/>
      <c r="J160" s="1082"/>
      <c r="K160" s="1082"/>
      <c r="L160" s="1082"/>
      <c r="M160" s="1082"/>
      <c r="N160" s="1082"/>
      <c r="O160" s="1082"/>
      <c r="P160" s="1082"/>
      <c r="Q160" s="1082"/>
      <c r="R160" s="1082"/>
      <c r="S160" s="1082"/>
      <c r="T160" s="1082"/>
      <c r="U160" s="1082"/>
      <c r="V160" s="1082"/>
      <c r="W160" s="1082"/>
      <c r="X160" s="1082"/>
      <c r="Y160" s="1082"/>
      <c r="Z160" s="1082"/>
      <c r="AA160" s="1082"/>
    </row>
    <row r="161" spans="1:27" ht="17.25" customHeight="1">
      <c r="A161" s="1082"/>
      <c r="B161" s="1082"/>
      <c r="C161" s="1082"/>
      <c r="D161" s="1082"/>
      <c r="E161" s="1082"/>
      <c r="F161" s="1082"/>
      <c r="G161" s="1082"/>
      <c r="H161" s="1082"/>
      <c r="I161" s="1082"/>
      <c r="J161" s="1082"/>
      <c r="K161" s="1082"/>
      <c r="L161" s="1082"/>
      <c r="M161" s="1082"/>
      <c r="N161" s="1082"/>
      <c r="O161" s="1082"/>
      <c r="P161" s="1082"/>
      <c r="Q161" s="1082"/>
      <c r="R161" s="1082"/>
      <c r="S161" s="1082"/>
      <c r="T161" s="1082"/>
      <c r="U161" s="1082"/>
      <c r="V161" s="1082"/>
      <c r="W161" s="1082"/>
      <c r="X161" s="1082"/>
      <c r="Y161" s="1082"/>
      <c r="Z161" s="1082"/>
      <c r="AA161" s="1082"/>
    </row>
    <row r="162" spans="1:27" ht="17.25" customHeight="1">
      <c r="A162" s="1082"/>
      <c r="B162" s="1082"/>
      <c r="C162" s="1082"/>
      <c r="D162" s="1082"/>
      <c r="E162" s="1082"/>
      <c r="F162" s="1082"/>
      <c r="G162" s="1082"/>
      <c r="H162" s="1082"/>
      <c r="I162" s="1082"/>
      <c r="J162" s="1082"/>
      <c r="K162" s="1082"/>
      <c r="L162" s="1082"/>
      <c r="M162" s="1082"/>
      <c r="N162" s="1082"/>
      <c r="O162" s="1082"/>
      <c r="P162" s="1082"/>
      <c r="Q162" s="1082"/>
      <c r="R162" s="1082"/>
      <c r="S162" s="1082"/>
      <c r="T162" s="1082"/>
      <c r="U162" s="1082"/>
      <c r="V162" s="1082"/>
      <c r="W162" s="1082"/>
      <c r="X162" s="1082"/>
      <c r="Y162" s="1082"/>
      <c r="Z162" s="1082"/>
      <c r="AA162" s="1082"/>
    </row>
    <row r="163" spans="1:27" ht="17.25" customHeight="1">
      <c r="A163" s="1082"/>
      <c r="B163" s="1082"/>
      <c r="C163" s="1082"/>
      <c r="D163" s="1082"/>
      <c r="E163" s="1082"/>
      <c r="F163" s="1082"/>
      <c r="G163" s="1082"/>
      <c r="H163" s="1082"/>
      <c r="I163" s="1082"/>
      <c r="J163" s="1082"/>
      <c r="K163" s="1082"/>
      <c r="L163" s="1082"/>
      <c r="M163" s="1082"/>
      <c r="N163" s="1082"/>
      <c r="O163" s="1082"/>
      <c r="P163" s="1082"/>
      <c r="Q163" s="1082"/>
      <c r="R163" s="1082"/>
      <c r="S163" s="1082"/>
      <c r="T163" s="1082"/>
      <c r="U163" s="1082"/>
      <c r="V163" s="1082"/>
      <c r="W163" s="1082"/>
      <c r="X163" s="1082"/>
      <c r="Y163" s="1082"/>
      <c r="Z163" s="1082"/>
      <c r="AA163" s="1082"/>
    </row>
    <row r="164" spans="1:27">
      <c r="A164" s="1082"/>
      <c r="B164" s="1082"/>
      <c r="C164" s="1082"/>
      <c r="D164" s="1082"/>
      <c r="E164" s="1082"/>
      <c r="F164" s="1082"/>
      <c r="G164" s="1082"/>
      <c r="H164" s="1082"/>
      <c r="I164" s="1082"/>
      <c r="J164" s="1082"/>
      <c r="K164" s="1082"/>
      <c r="L164" s="1082"/>
      <c r="M164" s="1082"/>
      <c r="N164" s="1082"/>
      <c r="O164" s="1082"/>
      <c r="P164" s="1082"/>
      <c r="Q164" s="1082"/>
      <c r="R164" s="1082"/>
      <c r="S164" s="1082"/>
      <c r="T164" s="1082"/>
      <c r="U164" s="1082"/>
      <c r="V164" s="1082"/>
      <c r="W164" s="1082"/>
      <c r="X164" s="1082"/>
      <c r="Y164" s="1082"/>
      <c r="Z164" s="1082"/>
      <c r="AA164" s="1082"/>
    </row>
    <row r="165" spans="1:27" ht="17.25" customHeight="1"/>
    <row r="172" spans="1:27" ht="17.25" customHeight="1"/>
  </sheetData>
  <sheetProtection sheet="1" selectLockedCells="1"/>
  <phoneticPr fontId="2"/>
  <hyperlinks>
    <hyperlink ref="K1:N1" location="作業メニュー!A1" display="作業メニュー" xr:uid="{00000000-0004-0000-2E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104"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dimension ref="A1:AF195"/>
  <sheetViews>
    <sheetView showGridLines="0" workbookViewId="0"/>
  </sheetViews>
  <sheetFormatPr defaultColWidth="9" defaultRowHeight="13"/>
  <cols>
    <col min="1" max="1" width="3" style="903" customWidth="1"/>
    <col min="2" max="2" width="2.75" style="903" customWidth="1"/>
    <col min="3" max="8" width="3" style="903" customWidth="1"/>
    <col min="9" max="9" width="3.33203125" style="903" customWidth="1"/>
    <col min="10" max="20" width="3" style="903" customWidth="1"/>
    <col min="21" max="21" width="2.83203125" style="903" customWidth="1"/>
    <col min="22" max="24" width="3" style="903" customWidth="1"/>
    <col min="25" max="25" width="2.58203125" style="903" customWidth="1"/>
    <col min="26" max="26" width="3.5" style="903" customWidth="1"/>
    <col min="27" max="27" width="3.58203125" style="903" customWidth="1"/>
    <col min="28" max="29" width="3.75" style="903" customWidth="1"/>
    <col min="30" max="30" width="5.83203125" style="903" customWidth="1"/>
    <col min="31" max="58" width="2.83203125" style="903" customWidth="1"/>
    <col min="59" max="71" width="2.75" style="903" customWidth="1"/>
    <col min="72" max="90" width="2.83203125" style="903" customWidth="1"/>
    <col min="91" max="16384" width="9" style="903"/>
  </cols>
  <sheetData>
    <row r="1" spans="1:32" s="899" customFormat="1" ht="37.5" customHeight="1" thickBot="1">
      <c r="A1" s="1045" t="s">
        <v>3717</v>
      </c>
      <c r="K1" s="898" t="s">
        <v>64</v>
      </c>
      <c r="L1" s="898"/>
      <c r="M1" s="898"/>
      <c r="N1" s="898"/>
    </row>
    <row r="2" spans="1:32" s="906" customFormat="1" ht="16.149999999999999" customHeight="1" thickTop="1">
      <c r="A2" s="906" t="str">
        <f>IF(作業メニュー!AM13=TRUE, "（注意）", "")</f>
        <v/>
      </c>
      <c r="B2" s="1258"/>
    </row>
    <row r="3" spans="1:32" s="906" customFormat="1" ht="16.149999999999999" customHeight="1">
      <c r="A3" s="906" t="str">
        <f>IF(作業メニュー!AM13=TRUE, "１．　第２面として別記第10号様式の第２面に記載すべき事項を記載した書類を添えてください。", "")</f>
        <v/>
      </c>
      <c r="B3" s="1258"/>
    </row>
    <row r="4" spans="1:32" s="906" customFormat="1" ht="16.149999999999999" customHeight="1">
      <c r="A4" s="906" t="str">
        <f>IF(作業メニュー!AM13=TRUE, "２．　別記第10号様式の（注意）に準じて記入してください。", "")</f>
        <v/>
      </c>
      <c r="B4" s="1258"/>
    </row>
    <row r="5" spans="1:32" s="906" customFormat="1" ht="16.149999999999999" customHeight="1">
      <c r="A5" s="1259" t="str">
        <f>IF(作業メニュー!AM13=TRUE, "【下記　別記第10号様式の（注意）】", "")</f>
        <v/>
      </c>
      <c r="B5" s="1258"/>
    </row>
    <row r="6" spans="1:32" ht="16.149999999999999" customHeight="1">
      <c r="A6" s="906" t="s">
        <v>890</v>
      </c>
      <c r="B6" s="906"/>
      <c r="C6" s="906"/>
      <c r="D6" s="906"/>
      <c r="E6" s="906"/>
      <c r="F6" s="906"/>
      <c r="G6" s="906"/>
      <c r="H6" s="906"/>
      <c r="I6" s="906"/>
      <c r="J6" s="906"/>
      <c r="K6" s="906"/>
      <c r="L6" s="906"/>
      <c r="M6" s="906"/>
      <c r="N6" s="906"/>
      <c r="O6" s="906"/>
      <c r="P6" s="906"/>
      <c r="Q6" s="906"/>
      <c r="R6" s="906"/>
      <c r="S6" s="906"/>
      <c r="T6" s="906"/>
      <c r="U6" s="906"/>
      <c r="V6" s="906"/>
      <c r="W6" s="906"/>
      <c r="X6" s="906"/>
      <c r="Y6" s="906"/>
      <c r="Z6" s="906"/>
      <c r="AA6" s="906"/>
    </row>
    <row r="7" spans="1:32" ht="16.149999999999999" customHeight="1">
      <c r="A7" s="950" t="s">
        <v>920</v>
      </c>
      <c r="B7" s="950" t="s">
        <v>919</v>
      </c>
      <c r="C7" s="950"/>
      <c r="D7" s="950"/>
      <c r="E7" s="950"/>
      <c r="F7" s="950"/>
      <c r="G7" s="950"/>
      <c r="H7" s="950"/>
      <c r="I7" s="950"/>
      <c r="J7" s="950"/>
      <c r="K7" s="950"/>
      <c r="L7" s="950"/>
      <c r="M7" s="950"/>
      <c r="N7" s="950"/>
      <c r="O7" s="950"/>
      <c r="P7" s="950"/>
      <c r="Q7" s="950"/>
      <c r="R7" s="950"/>
      <c r="S7" s="950"/>
      <c r="T7" s="950"/>
      <c r="U7" s="950"/>
      <c r="V7" s="950"/>
      <c r="W7" s="950"/>
      <c r="X7" s="950"/>
      <c r="Y7" s="950"/>
      <c r="Z7" s="950"/>
      <c r="AA7" s="950"/>
      <c r="AB7" s="950"/>
      <c r="AC7" s="950"/>
      <c r="AD7" s="1079"/>
      <c r="AE7" s="1079"/>
      <c r="AF7" s="1079"/>
    </row>
    <row r="8" spans="1:32" ht="16.149999999999999" customHeight="1">
      <c r="A8" s="950"/>
      <c r="B8" s="950" t="s">
        <v>918</v>
      </c>
      <c r="C8" s="950"/>
      <c r="D8" s="950"/>
      <c r="E8" s="950"/>
      <c r="F8" s="950"/>
      <c r="G8" s="950"/>
      <c r="H8" s="950"/>
      <c r="I8" s="950"/>
      <c r="J8" s="950"/>
      <c r="K8" s="950"/>
      <c r="L8" s="950"/>
      <c r="M8" s="950"/>
      <c r="N8" s="950"/>
      <c r="O8" s="950"/>
      <c r="P8" s="950"/>
      <c r="Q8" s="950"/>
      <c r="R8" s="950"/>
      <c r="S8" s="950"/>
      <c r="T8" s="950"/>
      <c r="U8" s="950"/>
      <c r="V8" s="950"/>
      <c r="W8" s="950"/>
      <c r="X8" s="950"/>
      <c r="Y8" s="950"/>
      <c r="Z8" s="950"/>
      <c r="AA8" s="950"/>
      <c r="AB8" s="950"/>
      <c r="AC8" s="950"/>
      <c r="AD8" s="1079"/>
      <c r="AE8" s="1079"/>
      <c r="AF8" s="1079"/>
    </row>
    <row r="9" spans="1:32" ht="16.149999999999999" customHeight="1">
      <c r="A9" s="950"/>
      <c r="B9" s="950"/>
      <c r="C9" s="950"/>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1079"/>
      <c r="AE9" s="1079"/>
      <c r="AF9" s="1079"/>
    </row>
    <row r="10" spans="1:32" ht="16.149999999999999" customHeight="1">
      <c r="A10" s="950" t="s">
        <v>917</v>
      </c>
      <c r="B10" s="950" t="s">
        <v>916</v>
      </c>
      <c r="C10" s="950"/>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1079"/>
      <c r="AE10" s="1079"/>
      <c r="AF10" s="1079"/>
    </row>
    <row r="11" spans="1:32" ht="16.149999999999999" customHeight="1">
      <c r="A11" s="950"/>
      <c r="B11" s="950" t="s">
        <v>3022</v>
      </c>
      <c r="C11" s="950" t="s">
        <v>884</v>
      </c>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1079"/>
      <c r="AE11" s="1079"/>
      <c r="AF11" s="1079"/>
    </row>
    <row r="12" spans="1:32" ht="16.149999999999999" customHeight="1">
      <c r="A12" s="950"/>
      <c r="B12" s="950"/>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1079"/>
      <c r="AE12" s="1079"/>
      <c r="AF12" s="1079"/>
    </row>
    <row r="13" spans="1:32" ht="16.149999999999999" customHeight="1">
      <c r="A13" s="950" t="s">
        <v>915</v>
      </c>
      <c r="B13" s="950" t="s">
        <v>914</v>
      </c>
      <c r="C13" s="950"/>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1079"/>
      <c r="AE13" s="1079"/>
      <c r="AF13" s="1079"/>
    </row>
    <row r="14" spans="1:32" ht="16.149999999999999" customHeight="1">
      <c r="A14" s="950"/>
      <c r="B14" s="950" t="s">
        <v>975</v>
      </c>
      <c r="C14" s="950"/>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c r="AB14" s="950"/>
      <c r="AC14" s="950"/>
      <c r="AD14" s="1079"/>
      <c r="AE14" s="1079"/>
      <c r="AF14" s="1079"/>
    </row>
    <row r="15" spans="1:32" ht="16.149999999999999" customHeight="1">
      <c r="A15" s="950"/>
      <c r="B15" s="950" t="s">
        <v>974</v>
      </c>
      <c r="C15" s="950"/>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c r="AB15" s="950"/>
      <c r="AC15" s="950"/>
      <c r="AD15" s="1079"/>
      <c r="AE15" s="1079"/>
      <c r="AF15" s="1079"/>
    </row>
    <row r="16" spans="1:32" ht="16.149999999999999" customHeight="1">
      <c r="A16" s="950"/>
      <c r="B16" s="950" t="s">
        <v>973</v>
      </c>
      <c r="C16" s="950"/>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B16" s="950"/>
      <c r="AC16" s="950"/>
      <c r="AD16" s="1079"/>
      <c r="AE16" s="1079"/>
      <c r="AF16" s="1079"/>
    </row>
    <row r="17" spans="1:32" ht="16.149999999999999" customHeight="1">
      <c r="A17" s="950"/>
      <c r="B17" s="950" t="s">
        <v>910</v>
      </c>
      <c r="C17" s="950"/>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c r="AB17" s="950"/>
      <c r="AC17" s="950"/>
      <c r="AD17" s="1079"/>
      <c r="AE17" s="1079"/>
      <c r="AF17" s="1079"/>
    </row>
    <row r="18" spans="1:32" ht="16.149999999999999" customHeight="1">
      <c r="A18" s="950"/>
      <c r="B18" s="950" t="s">
        <v>909</v>
      </c>
      <c r="C18" s="950"/>
      <c r="D18" s="950"/>
      <c r="E18" s="950"/>
      <c r="F18" s="950"/>
      <c r="G18" s="950"/>
      <c r="H18" s="950"/>
      <c r="I18" s="950"/>
      <c r="J18" s="950"/>
      <c r="K18" s="950"/>
      <c r="L18" s="950"/>
      <c r="M18" s="950"/>
      <c r="N18" s="950"/>
      <c r="O18" s="950"/>
      <c r="P18" s="950"/>
      <c r="Q18" s="950"/>
      <c r="R18" s="950"/>
      <c r="S18" s="950"/>
      <c r="T18" s="950"/>
      <c r="U18" s="950"/>
      <c r="V18" s="950"/>
      <c r="W18" s="950"/>
      <c r="X18" s="950"/>
      <c r="Y18" s="950"/>
      <c r="Z18" s="950"/>
      <c r="AA18" s="950"/>
      <c r="AB18" s="950"/>
      <c r="AC18" s="950"/>
      <c r="AD18" s="1079"/>
      <c r="AE18" s="1079"/>
      <c r="AF18" s="1079"/>
    </row>
    <row r="19" spans="1:32" ht="16.149999999999999" customHeight="1">
      <c r="A19" s="950"/>
      <c r="B19" s="950" t="s">
        <v>972</v>
      </c>
      <c r="C19" s="950"/>
      <c r="D19" s="950"/>
      <c r="E19" s="950"/>
      <c r="F19" s="950"/>
      <c r="G19" s="950"/>
      <c r="H19" s="950"/>
      <c r="I19" s="950"/>
      <c r="J19" s="950"/>
      <c r="K19" s="950"/>
      <c r="L19" s="950"/>
      <c r="M19" s="950"/>
      <c r="N19" s="950"/>
      <c r="O19" s="950"/>
      <c r="P19" s="950"/>
      <c r="Q19" s="950"/>
      <c r="R19" s="950"/>
      <c r="S19" s="950"/>
      <c r="T19" s="950"/>
      <c r="U19" s="950"/>
      <c r="V19" s="950"/>
      <c r="W19" s="950"/>
      <c r="X19" s="950"/>
      <c r="Y19" s="950"/>
      <c r="Z19" s="950"/>
      <c r="AA19" s="950"/>
      <c r="AB19" s="950"/>
      <c r="AC19" s="950"/>
      <c r="AD19" s="1079"/>
      <c r="AE19" s="1079"/>
      <c r="AF19" s="1079"/>
    </row>
    <row r="20" spans="1:32" ht="16.149999999999999" customHeight="1">
      <c r="A20" s="950"/>
      <c r="B20" s="950" t="s">
        <v>907</v>
      </c>
      <c r="C20" s="950"/>
      <c r="D20" s="950"/>
      <c r="E20" s="950"/>
      <c r="F20" s="950"/>
      <c r="G20" s="950"/>
      <c r="H20" s="950"/>
      <c r="I20" s="950"/>
      <c r="J20" s="950"/>
      <c r="K20" s="950"/>
      <c r="L20" s="950"/>
      <c r="M20" s="950"/>
      <c r="N20" s="950"/>
      <c r="O20" s="950"/>
      <c r="P20" s="950"/>
      <c r="Q20" s="950"/>
      <c r="R20" s="950"/>
      <c r="S20" s="950"/>
      <c r="T20" s="950"/>
      <c r="U20" s="950"/>
      <c r="V20" s="950"/>
      <c r="W20" s="950"/>
      <c r="X20" s="950"/>
      <c r="Y20" s="950"/>
      <c r="Z20" s="950"/>
      <c r="AA20" s="950"/>
      <c r="AB20" s="950"/>
      <c r="AC20" s="950"/>
      <c r="AD20" s="1079"/>
      <c r="AE20" s="1079"/>
      <c r="AF20" s="1079"/>
    </row>
    <row r="21" spans="1:32" ht="16.149999999999999" customHeight="1">
      <c r="A21" s="950"/>
      <c r="B21" s="950" t="s">
        <v>906</v>
      </c>
      <c r="C21" s="950"/>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1079"/>
      <c r="AE21" s="1079"/>
      <c r="AF21" s="1079"/>
    </row>
    <row r="22" spans="1:32" ht="16.149999999999999" customHeight="1">
      <c r="A22" s="950"/>
      <c r="B22" s="950" t="s">
        <v>971</v>
      </c>
      <c r="C22" s="950"/>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1079"/>
      <c r="AE22" s="1079"/>
      <c r="AF22" s="1079"/>
    </row>
    <row r="23" spans="1:32" ht="16.149999999999999" customHeight="1">
      <c r="A23" s="950"/>
      <c r="B23" s="950" t="s">
        <v>970</v>
      </c>
      <c r="C23" s="950"/>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c r="AB23" s="950"/>
      <c r="AC23" s="950"/>
      <c r="AD23" s="1079"/>
      <c r="AE23" s="1079"/>
      <c r="AF23" s="1079"/>
    </row>
    <row r="24" spans="1:32" ht="16.149999999999999" customHeight="1">
      <c r="A24" s="950"/>
      <c r="B24" s="950" t="s">
        <v>969</v>
      </c>
      <c r="C24" s="950"/>
      <c r="D24" s="950"/>
      <c r="E24" s="950"/>
      <c r="F24" s="950"/>
      <c r="G24" s="950"/>
      <c r="H24" s="950"/>
      <c r="I24" s="950"/>
      <c r="J24" s="950"/>
      <c r="K24" s="950"/>
      <c r="L24" s="950"/>
      <c r="M24" s="950"/>
      <c r="N24" s="950"/>
      <c r="O24" s="950"/>
      <c r="P24" s="950"/>
      <c r="Q24" s="950"/>
      <c r="R24" s="950"/>
      <c r="S24" s="950"/>
      <c r="T24" s="950"/>
      <c r="U24" s="950"/>
      <c r="V24" s="950"/>
      <c r="W24" s="950"/>
      <c r="X24" s="950"/>
      <c r="Y24" s="950"/>
      <c r="Z24" s="950"/>
      <c r="AA24" s="950"/>
      <c r="AB24" s="950"/>
      <c r="AC24" s="950"/>
      <c r="AD24" s="1079"/>
      <c r="AE24" s="1079"/>
      <c r="AF24" s="1079"/>
    </row>
    <row r="25" spans="1:32" ht="16.149999999999999" customHeight="1">
      <c r="A25" s="950"/>
      <c r="B25" s="950" t="s">
        <v>968</v>
      </c>
      <c r="C25" s="950"/>
      <c r="D25" s="950"/>
      <c r="E25" s="950"/>
      <c r="F25" s="950"/>
      <c r="G25" s="950"/>
      <c r="H25" s="950"/>
      <c r="I25" s="950"/>
      <c r="J25" s="950"/>
      <c r="K25" s="950"/>
      <c r="L25" s="950"/>
      <c r="M25" s="950"/>
      <c r="N25" s="950"/>
      <c r="O25" s="950"/>
      <c r="P25" s="950"/>
      <c r="Q25" s="950"/>
      <c r="R25" s="950"/>
      <c r="S25" s="950"/>
      <c r="T25" s="950"/>
      <c r="U25" s="950"/>
      <c r="V25" s="950"/>
      <c r="W25" s="950"/>
      <c r="X25" s="950"/>
      <c r="Y25" s="950"/>
      <c r="Z25" s="950"/>
      <c r="AA25" s="950"/>
      <c r="AB25" s="950"/>
      <c r="AC25" s="950"/>
      <c r="AD25" s="1079"/>
      <c r="AE25" s="1079"/>
      <c r="AF25" s="1079"/>
    </row>
    <row r="26" spans="1:32" ht="16.149999999999999" customHeight="1">
      <c r="A26" s="950"/>
      <c r="B26" s="950" t="s">
        <v>967</v>
      </c>
      <c r="C26" s="950"/>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1079"/>
      <c r="AE26" s="1079"/>
      <c r="AF26" s="1079"/>
    </row>
    <row r="27" spans="1:32" ht="16.149999999999999" customHeight="1">
      <c r="A27" s="950"/>
      <c r="B27" s="950" t="s">
        <v>901</v>
      </c>
      <c r="C27" s="950"/>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c r="AB27" s="950"/>
      <c r="AC27" s="950"/>
      <c r="AD27" s="1079"/>
      <c r="AE27" s="1079"/>
      <c r="AF27" s="1079"/>
    </row>
    <row r="28" spans="1:32" ht="16.149999999999999" customHeight="1">
      <c r="A28" s="950"/>
      <c r="B28" s="950" t="s">
        <v>966</v>
      </c>
      <c r="C28" s="950"/>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c r="AB28" s="950"/>
      <c r="AC28" s="950"/>
      <c r="AD28" s="1079"/>
      <c r="AE28" s="1079"/>
      <c r="AF28" s="1079"/>
    </row>
    <row r="29" spans="1:32" ht="16.149999999999999" customHeight="1">
      <c r="A29" s="950"/>
      <c r="B29" s="950" t="s">
        <v>965</v>
      </c>
      <c r="C29" s="950"/>
      <c r="D29" s="950"/>
      <c r="E29" s="950"/>
      <c r="F29" s="950"/>
      <c r="G29" s="950"/>
      <c r="H29" s="950"/>
      <c r="I29" s="950"/>
      <c r="J29" s="950"/>
      <c r="K29" s="950"/>
      <c r="L29" s="950"/>
      <c r="M29" s="950"/>
      <c r="N29" s="950"/>
      <c r="O29" s="950"/>
      <c r="P29" s="950"/>
      <c r="Q29" s="950"/>
      <c r="R29" s="950"/>
      <c r="S29" s="950"/>
      <c r="T29" s="950"/>
      <c r="U29" s="950"/>
      <c r="V29" s="950"/>
      <c r="W29" s="950"/>
      <c r="X29" s="950"/>
      <c r="Y29" s="950"/>
      <c r="Z29" s="950"/>
      <c r="AA29" s="950"/>
      <c r="AB29" s="950"/>
      <c r="AC29" s="950"/>
      <c r="AD29" s="1079"/>
      <c r="AE29" s="1079"/>
      <c r="AF29" s="1079"/>
    </row>
    <row r="30" spans="1:32" ht="16.149999999999999" customHeight="1">
      <c r="A30" s="950"/>
      <c r="B30" s="950"/>
      <c r="C30" s="950"/>
      <c r="D30" s="950"/>
      <c r="E30" s="950"/>
      <c r="F30" s="950"/>
      <c r="G30" s="950"/>
      <c r="H30" s="950"/>
      <c r="I30" s="950"/>
      <c r="J30" s="950"/>
      <c r="K30" s="950"/>
      <c r="L30" s="950"/>
      <c r="M30" s="950"/>
      <c r="N30" s="950"/>
      <c r="O30" s="950"/>
      <c r="P30" s="950"/>
      <c r="Q30" s="950"/>
      <c r="R30" s="950"/>
      <c r="S30" s="950"/>
      <c r="T30" s="950"/>
      <c r="U30" s="950"/>
      <c r="V30" s="950"/>
      <c r="W30" s="950"/>
      <c r="X30" s="950"/>
      <c r="Y30" s="950"/>
      <c r="Z30" s="950"/>
      <c r="AA30" s="950"/>
      <c r="AB30" s="950"/>
      <c r="AC30" s="950"/>
      <c r="AD30" s="1079"/>
      <c r="AE30" s="1079"/>
      <c r="AF30" s="1079"/>
    </row>
    <row r="31" spans="1:32" ht="16.149999999999999" customHeight="1">
      <c r="A31" s="950"/>
      <c r="B31" s="1271" t="s">
        <v>964</v>
      </c>
      <c r="C31" s="1272"/>
      <c r="D31" s="1272"/>
      <c r="E31" s="1272"/>
      <c r="F31" s="1272"/>
      <c r="G31" s="1272"/>
      <c r="H31" s="1272"/>
      <c r="I31" s="1272"/>
      <c r="J31" s="1272"/>
      <c r="K31" s="1272"/>
      <c r="L31" s="1272"/>
      <c r="M31" s="1272"/>
      <c r="N31" s="1272"/>
      <c r="O31" s="1272"/>
      <c r="P31" s="1272"/>
      <c r="Q31" s="1272"/>
      <c r="R31" s="1272"/>
      <c r="S31" s="1272"/>
      <c r="T31" s="1272"/>
      <c r="U31" s="1272"/>
      <c r="V31" s="1272"/>
      <c r="W31" s="1273"/>
      <c r="X31" s="1223"/>
      <c r="Y31" s="1275" t="s">
        <v>963</v>
      </c>
      <c r="Z31" s="919"/>
      <c r="AA31" s="950"/>
      <c r="AB31" s="950"/>
      <c r="AC31" s="1079"/>
      <c r="AD31" s="1079"/>
      <c r="AE31" s="1079"/>
    </row>
    <row r="32" spans="1:32" ht="16.149999999999999" customHeight="1">
      <c r="A32" s="950"/>
      <c r="B32" s="1276" t="s">
        <v>962</v>
      </c>
      <c r="C32" s="950"/>
      <c r="D32" s="950"/>
      <c r="E32" s="950"/>
      <c r="F32" s="950"/>
      <c r="G32" s="950"/>
      <c r="H32" s="950"/>
      <c r="I32" s="950"/>
      <c r="J32" s="950"/>
      <c r="K32" s="950"/>
      <c r="L32" s="950"/>
      <c r="M32" s="950"/>
      <c r="N32" s="950"/>
      <c r="O32" s="950"/>
      <c r="P32" s="950"/>
      <c r="Q32" s="950"/>
      <c r="R32" s="950"/>
      <c r="S32" s="950"/>
      <c r="T32" s="950"/>
      <c r="U32" s="950"/>
      <c r="V32" s="950"/>
      <c r="X32" s="926"/>
      <c r="Y32" s="1278" t="s">
        <v>961</v>
      </c>
      <c r="Z32" s="1279"/>
      <c r="AA32" s="950"/>
      <c r="AB32" s="950"/>
      <c r="AC32" s="1079"/>
      <c r="AD32" s="1079"/>
      <c r="AE32" s="1079"/>
    </row>
    <row r="33" spans="1:32" ht="16.149999999999999" customHeight="1">
      <c r="A33" s="950"/>
      <c r="B33" s="1280" t="s">
        <v>960</v>
      </c>
      <c r="C33" s="950"/>
      <c r="D33" s="950"/>
      <c r="E33" s="950"/>
      <c r="F33" s="950"/>
      <c r="G33" s="950"/>
      <c r="H33" s="950"/>
      <c r="I33" s="950"/>
      <c r="J33" s="950"/>
      <c r="K33" s="950"/>
      <c r="L33" s="950"/>
      <c r="M33" s="950"/>
      <c r="N33" s="950"/>
      <c r="O33" s="950"/>
      <c r="P33" s="950"/>
      <c r="Q33" s="950"/>
      <c r="R33" s="950"/>
      <c r="S33" s="950"/>
      <c r="T33" s="950"/>
      <c r="U33" s="950"/>
      <c r="V33" s="950"/>
      <c r="X33" s="926"/>
      <c r="Y33" s="1083" t="s">
        <v>959</v>
      </c>
      <c r="Z33" s="927"/>
      <c r="AA33" s="950"/>
      <c r="AB33" s="950"/>
      <c r="AC33" s="1079"/>
      <c r="AD33" s="1079"/>
      <c r="AE33" s="1079"/>
    </row>
    <row r="34" spans="1:32" ht="16.149999999999999" customHeight="1">
      <c r="A34" s="950"/>
      <c r="B34" s="1280" t="s">
        <v>958</v>
      </c>
      <c r="C34" s="950"/>
      <c r="D34" s="950"/>
      <c r="E34" s="950"/>
      <c r="F34" s="950"/>
      <c r="G34" s="950"/>
      <c r="H34" s="950"/>
      <c r="I34" s="950"/>
      <c r="J34" s="950"/>
      <c r="K34" s="950"/>
      <c r="L34" s="950"/>
      <c r="M34" s="950"/>
      <c r="N34" s="950"/>
      <c r="O34" s="950"/>
      <c r="P34" s="950"/>
      <c r="Q34" s="950"/>
      <c r="R34" s="950"/>
      <c r="S34" s="950"/>
      <c r="T34" s="950"/>
      <c r="U34" s="950"/>
      <c r="V34" s="950"/>
      <c r="X34" s="926"/>
      <c r="Y34" s="1083"/>
      <c r="Z34" s="927"/>
      <c r="AA34" s="950"/>
      <c r="AB34" s="950"/>
      <c r="AC34" s="1079"/>
      <c r="AD34" s="1079"/>
      <c r="AE34" s="1079"/>
    </row>
    <row r="35" spans="1:32" ht="16.149999999999999" customHeight="1">
      <c r="A35" s="950"/>
      <c r="B35" s="1280" t="s">
        <v>957</v>
      </c>
      <c r="C35" s="950"/>
      <c r="D35" s="950"/>
      <c r="E35" s="950"/>
      <c r="F35" s="950"/>
      <c r="G35" s="950"/>
      <c r="H35" s="950"/>
      <c r="I35" s="950"/>
      <c r="J35" s="950"/>
      <c r="K35" s="950"/>
      <c r="L35" s="950"/>
      <c r="M35" s="950"/>
      <c r="N35" s="950"/>
      <c r="O35" s="950"/>
      <c r="P35" s="950"/>
      <c r="Q35" s="950"/>
      <c r="R35" s="950"/>
      <c r="S35" s="950"/>
      <c r="T35" s="950"/>
      <c r="U35" s="950"/>
      <c r="V35" s="950"/>
      <c r="X35" s="926"/>
      <c r="Y35" s="1083" t="s">
        <v>956</v>
      </c>
      <c r="Z35" s="927"/>
      <c r="AA35" s="950"/>
      <c r="AB35" s="950"/>
      <c r="AC35" s="1079"/>
      <c r="AD35" s="1079"/>
      <c r="AE35" s="1079"/>
    </row>
    <row r="36" spans="1:32" ht="16.149999999999999" customHeight="1">
      <c r="A36" s="950"/>
      <c r="B36" s="1280" t="s">
        <v>955</v>
      </c>
      <c r="C36" s="950"/>
      <c r="D36" s="950"/>
      <c r="E36" s="950"/>
      <c r="F36" s="950"/>
      <c r="G36" s="950"/>
      <c r="H36" s="950"/>
      <c r="I36" s="950"/>
      <c r="J36" s="950"/>
      <c r="K36" s="950"/>
      <c r="L36" s="950"/>
      <c r="M36" s="950"/>
      <c r="N36" s="950"/>
      <c r="O36" s="950"/>
      <c r="P36" s="950"/>
      <c r="Q36" s="950"/>
      <c r="R36" s="950"/>
      <c r="S36" s="950"/>
      <c r="T36" s="950"/>
      <c r="U36" s="950"/>
      <c r="V36" s="950"/>
      <c r="X36" s="926"/>
      <c r="Y36" s="1083" t="s">
        <v>954</v>
      </c>
      <c r="Z36" s="927"/>
      <c r="AA36" s="950"/>
      <c r="AB36" s="950"/>
      <c r="AC36" s="1079"/>
      <c r="AD36" s="1079"/>
      <c r="AE36" s="1079"/>
    </row>
    <row r="37" spans="1:32" ht="16.149999999999999" customHeight="1">
      <c r="A37" s="950"/>
      <c r="B37" s="1280" t="s">
        <v>953</v>
      </c>
      <c r="C37" s="950"/>
      <c r="D37" s="950"/>
      <c r="E37" s="950"/>
      <c r="F37" s="950"/>
      <c r="G37" s="950"/>
      <c r="H37" s="950"/>
      <c r="I37" s="950"/>
      <c r="J37" s="950"/>
      <c r="K37" s="950"/>
      <c r="L37" s="950"/>
      <c r="M37" s="950"/>
      <c r="N37" s="950"/>
      <c r="O37" s="950"/>
      <c r="P37" s="950"/>
      <c r="Q37" s="950"/>
      <c r="R37" s="950"/>
      <c r="S37" s="950"/>
      <c r="T37" s="950"/>
      <c r="U37" s="950"/>
      <c r="V37" s="950"/>
      <c r="X37" s="926"/>
      <c r="Y37" s="1083" t="s">
        <v>952</v>
      </c>
      <c r="Z37" s="927"/>
      <c r="AA37" s="950"/>
      <c r="AB37" s="950"/>
      <c r="AC37" s="1079"/>
      <c r="AD37" s="1079"/>
      <c r="AE37" s="1079"/>
    </row>
    <row r="38" spans="1:32" ht="16.149999999999999" customHeight="1">
      <c r="A38" s="950"/>
      <c r="B38" s="1280" t="s">
        <v>951</v>
      </c>
      <c r="C38" s="950"/>
      <c r="D38" s="950"/>
      <c r="E38" s="950"/>
      <c r="F38" s="950"/>
      <c r="G38" s="950"/>
      <c r="H38" s="950"/>
      <c r="I38" s="950"/>
      <c r="J38" s="950"/>
      <c r="K38" s="950"/>
      <c r="L38" s="950"/>
      <c r="M38" s="950"/>
      <c r="N38" s="950"/>
      <c r="O38" s="950"/>
      <c r="P38" s="950"/>
      <c r="Q38" s="950"/>
      <c r="R38" s="950"/>
      <c r="S38" s="950"/>
      <c r="T38" s="950"/>
      <c r="U38" s="950"/>
      <c r="V38" s="950"/>
      <c r="X38" s="926"/>
      <c r="Y38" s="1083" t="s">
        <v>950</v>
      </c>
      <c r="Z38" s="927"/>
      <c r="AA38" s="950"/>
      <c r="AB38" s="950"/>
      <c r="AC38" s="1079"/>
      <c r="AD38" s="1079"/>
      <c r="AE38" s="1079"/>
    </row>
    <row r="39" spans="1:32" ht="16.149999999999999" customHeight="1">
      <c r="A39" s="950"/>
      <c r="B39" s="1280" t="s">
        <v>949</v>
      </c>
      <c r="C39" s="950"/>
      <c r="D39" s="950"/>
      <c r="E39" s="950"/>
      <c r="F39" s="950"/>
      <c r="G39" s="950"/>
      <c r="H39" s="950"/>
      <c r="I39" s="950"/>
      <c r="J39" s="950"/>
      <c r="K39" s="950"/>
      <c r="L39" s="950"/>
      <c r="M39" s="950"/>
      <c r="N39" s="950"/>
      <c r="O39" s="950"/>
      <c r="P39" s="950"/>
      <c r="Q39" s="950"/>
      <c r="R39" s="950"/>
      <c r="S39" s="950"/>
      <c r="T39" s="950"/>
      <c r="U39" s="950"/>
      <c r="V39" s="950"/>
      <c r="X39" s="926"/>
      <c r="Y39" s="1083" t="s">
        <v>948</v>
      </c>
      <c r="Z39" s="927"/>
      <c r="AA39" s="950"/>
      <c r="AB39" s="950"/>
      <c r="AC39" s="1079"/>
      <c r="AD39" s="1079"/>
      <c r="AE39" s="1079"/>
    </row>
    <row r="40" spans="1:32" ht="16.149999999999999" customHeight="1">
      <c r="A40" s="950"/>
      <c r="B40" s="1281" t="s">
        <v>947</v>
      </c>
      <c r="C40" s="1084"/>
      <c r="D40" s="1084"/>
      <c r="E40" s="1084"/>
      <c r="F40" s="1084"/>
      <c r="G40" s="1084"/>
      <c r="H40" s="1084"/>
      <c r="I40" s="1084"/>
      <c r="J40" s="1084"/>
      <c r="K40" s="1084"/>
      <c r="L40" s="1084"/>
      <c r="M40" s="1084"/>
      <c r="N40" s="1084"/>
      <c r="O40" s="1084"/>
      <c r="P40" s="1084"/>
      <c r="Q40" s="1084"/>
      <c r="R40" s="1084"/>
      <c r="S40" s="1084"/>
      <c r="T40" s="1084"/>
      <c r="U40" s="1084"/>
      <c r="V40" s="1084"/>
      <c r="W40" s="933"/>
      <c r="X40" s="931"/>
      <c r="Y40" s="1084"/>
      <c r="Z40" s="1282"/>
      <c r="AA40" s="950"/>
      <c r="AB40" s="950"/>
      <c r="AC40" s="1079"/>
      <c r="AD40" s="1079"/>
      <c r="AE40" s="1079"/>
    </row>
    <row r="41" spans="1:32" ht="16.149999999999999" customHeight="1">
      <c r="A41" s="950"/>
      <c r="B41" s="950"/>
      <c r="C41" s="950"/>
      <c r="D41" s="950"/>
      <c r="E41" s="950"/>
      <c r="F41" s="950"/>
      <c r="G41" s="950"/>
      <c r="H41" s="950"/>
      <c r="I41" s="950"/>
      <c r="J41" s="950"/>
      <c r="K41" s="950"/>
      <c r="L41" s="950"/>
      <c r="M41" s="950"/>
      <c r="N41" s="950"/>
      <c r="O41" s="950"/>
      <c r="P41" s="950"/>
      <c r="Q41" s="950"/>
      <c r="R41" s="950"/>
      <c r="S41" s="950"/>
      <c r="T41" s="950"/>
      <c r="U41" s="950"/>
      <c r="V41" s="950"/>
      <c r="W41" s="950"/>
      <c r="Z41" s="950"/>
      <c r="AA41" s="950"/>
      <c r="AB41" s="950"/>
      <c r="AC41" s="950"/>
      <c r="AD41" s="1079"/>
      <c r="AE41" s="1079"/>
      <c r="AF41" s="1079"/>
    </row>
    <row r="42" spans="1:32" ht="16.149999999999999" customHeight="1">
      <c r="A42" s="950"/>
      <c r="B42" s="950" t="s">
        <v>946</v>
      </c>
      <c r="C42" s="950"/>
      <c r="D42" s="950"/>
      <c r="E42" s="950"/>
      <c r="F42" s="950"/>
      <c r="G42" s="950"/>
      <c r="H42" s="950"/>
      <c r="I42" s="950"/>
      <c r="J42" s="950"/>
      <c r="K42" s="950"/>
      <c r="L42" s="950"/>
      <c r="M42" s="950"/>
      <c r="N42" s="950"/>
      <c r="O42" s="950"/>
      <c r="P42" s="950"/>
      <c r="Q42" s="950"/>
      <c r="R42" s="950"/>
      <c r="S42" s="950"/>
      <c r="T42" s="950"/>
      <c r="U42" s="950"/>
      <c r="V42" s="950"/>
      <c r="W42" s="950"/>
      <c r="X42" s="950"/>
      <c r="Y42" s="950"/>
      <c r="Z42" s="950"/>
      <c r="AA42" s="950"/>
      <c r="AB42" s="950"/>
      <c r="AC42" s="950"/>
      <c r="AD42" s="1079"/>
      <c r="AE42" s="1079"/>
      <c r="AF42" s="1079"/>
    </row>
    <row r="43" spans="1:32" ht="16.149999999999999" customHeight="1">
      <c r="A43" s="950"/>
      <c r="B43" s="950" t="s">
        <v>945</v>
      </c>
      <c r="C43" s="950"/>
      <c r="D43" s="950"/>
      <c r="E43" s="950"/>
      <c r="F43" s="950"/>
      <c r="G43" s="950"/>
      <c r="H43" s="950"/>
      <c r="I43" s="950"/>
      <c r="J43" s="950"/>
      <c r="K43" s="950"/>
      <c r="L43" s="950"/>
      <c r="M43" s="950"/>
      <c r="N43" s="950"/>
      <c r="O43" s="950"/>
      <c r="P43" s="950"/>
      <c r="Q43" s="950"/>
      <c r="R43" s="950"/>
      <c r="S43" s="950"/>
      <c r="T43" s="950"/>
      <c r="U43" s="950"/>
      <c r="V43" s="950"/>
      <c r="W43" s="950"/>
      <c r="X43" s="950"/>
      <c r="Y43" s="950"/>
      <c r="Z43" s="950"/>
      <c r="AA43" s="950"/>
      <c r="AB43" s="950"/>
      <c r="AC43" s="950"/>
      <c r="AD43" s="1079"/>
      <c r="AE43" s="1079"/>
      <c r="AF43" s="1079"/>
    </row>
    <row r="44" spans="1:32" ht="16.149999999999999" customHeight="1">
      <c r="A44" s="950"/>
      <c r="B44" s="950" t="s">
        <v>944</v>
      </c>
      <c r="C44" s="950"/>
      <c r="D44" s="950"/>
      <c r="E44" s="950"/>
      <c r="F44" s="950"/>
      <c r="G44" s="950"/>
      <c r="H44" s="950"/>
      <c r="I44" s="950"/>
      <c r="J44" s="950"/>
      <c r="K44" s="950"/>
      <c r="L44" s="950"/>
      <c r="M44" s="950"/>
      <c r="N44" s="950"/>
      <c r="O44" s="950"/>
      <c r="P44" s="950"/>
      <c r="Q44" s="950"/>
      <c r="R44" s="950"/>
      <c r="S44" s="950"/>
      <c r="T44" s="950"/>
      <c r="U44" s="950"/>
      <c r="V44" s="950"/>
      <c r="W44" s="950"/>
      <c r="X44" s="950"/>
      <c r="Y44" s="950"/>
      <c r="Z44" s="950"/>
      <c r="AA44" s="950"/>
      <c r="AB44" s="950"/>
      <c r="AC44" s="950"/>
      <c r="AD44" s="1079"/>
      <c r="AE44" s="1079"/>
      <c r="AF44" s="1079"/>
    </row>
    <row r="45" spans="1:32" ht="16.149999999999999" customHeight="1">
      <c r="A45" s="950"/>
      <c r="B45" s="950" t="s">
        <v>943</v>
      </c>
      <c r="C45" s="950"/>
      <c r="D45" s="950"/>
      <c r="E45" s="950"/>
      <c r="F45" s="950"/>
      <c r="G45" s="950"/>
      <c r="H45" s="950"/>
      <c r="I45" s="950"/>
      <c r="J45" s="950"/>
      <c r="K45" s="950"/>
      <c r="L45" s="950"/>
      <c r="M45" s="950"/>
      <c r="N45" s="950"/>
      <c r="O45" s="950"/>
      <c r="P45" s="950"/>
      <c r="Q45" s="950"/>
      <c r="R45" s="950"/>
      <c r="S45" s="950"/>
      <c r="T45" s="950"/>
      <c r="U45" s="950"/>
      <c r="V45" s="950"/>
      <c r="W45" s="950"/>
      <c r="X45" s="950"/>
      <c r="Y45" s="950"/>
      <c r="Z45" s="950"/>
      <c r="AA45" s="950"/>
      <c r="AB45" s="950"/>
      <c r="AC45" s="950"/>
      <c r="AD45" s="1079"/>
      <c r="AE45" s="1079"/>
      <c r="AF45" s="1079"/>
    </row>
    <row r="46" spans="1:32" ht="16.149999999999999" customHeight="1">
      <c r="A46" s="950"/>
      <c r="B46" s="950" t="s">
        <v>942</v>
      </c>
      <c r="C46" s="950"/>
      <c r="D46" s="950"/>
      <c r="E46" s="950"/>
      <c r="F46" s="950"/>
      <c r="G46" s="950"/>
      <c r="H46" s="950"/>
      <c r="I46" s="950"/>
      <c r="J46" s="950"/>
      <c r="K46" s="950"/>
      <c r="L46" s="950"/>
      <c r="M46" s="950"/>
      <c r="N46" s="950"/>
      <c r="O46" s="950"/>
      <c r="P46" s="950"/>
      <c r="Q46" s="950"/>
      <c r="R46" s="950"/>
      <c r="S46" s="950"/>
      <c r="T46" s="950"/>
      <c r="U46" s="950"/>
      <c r="V46" s="950"/>
      <c r="W46" s="950"/>
      <c r="X46" s="950"/>
      <c r="Y46" s="950"/>
      <c r="Z46" s="950"/>
      <c r="AA46" s="950"/>
      <c r="AB46" s="950"/>
      <c r="AC46" s="950"/>
      <c r="AD46" s="1079"/>
      <c r="AE46" s="1079"/>
      <c r="AF46" s="1079"/>
    </row>
    <row r="47" spans="1:32" ht="16.149999999999999" customHeight="1">
      <c r="A47" s="950"/>
      <c r="B47" s="950" t="s">
        <v>941</v>
      </c>
      <c r="C47" s="950"/>
      <c r="D47" s="950"/>
      <c r="E47" s="950"/>
      <c r="F47" s="950"/>
      <c r="G47" s="950"/>
      <c r="H47" s="950"/>
      <c r="I47" s="950"/>
      <c r="J47" s="950"/>
      <c r="K47" s="950"/>
      <c r="L47" s="950"/>
      <c r="M47" s="950"/>
      <c r="N47" s="950"/>
      <c r="O47" s="950"/>
      <c r="P47" s="950"/>
      <c r="Q47" s="950"/>
      <c r="R47" s="950"/>
      <c r="S47" s="950"/>
      <c r="T47" s="950"/>
      <c r="U47" s="950"/>
      <c r="V47" s="950"/>
      <c r="W47" s="950"/>
      <c r="X47" s="950"/>
      <c r="Y47" s="950"/>
      <c r="Z47" s="950"/>
      <c r="AA47" s="950"/>
    </row>
    <row r="48" spans="1:32" ht="16.149999999999999" customHeight="1">
      <c r="A48" s="950"/>
      <c r="B48" s="950" t="s">
        <v>893</v>
      </c>
      <c r="C48" s="950"/>
      <c r="D48" s="950"/>
      <c r="E48" s="950"/>
      <c r="F48" s="950"/>
      <c r="G48" s="950"/>
      <c r="H48" s="950"/>
      <c r="I48" s="950"/>
      <c r="J48" s="950"/>
      <c r="K48" s="950"/>
      <c r="L48" s="950"/>
      <c r="M48" s="950"/>
      <c r="N48" s="950"/>
      <c r="O48" s="950"/>
      <c r="P48" s="950"/>
      <c r="Q48" s="950"/>
      <c r="R48" s="950"/>
      <c r="S48" s="950"/>
      <c r="T48" s="950"/>
      <c r="U48" s="950"/>
      <c r="V48" s="950"/>
      <c r="W48" s="950"/>
      <c r="X48" s="950"/>
      <c r="Y48" s="950"/>
      <c r="Z48" s="950"/>
      <c r="AA48" s="950"/>
    </row>
    <row r="49" spans="1:27" ht="16.149999999999999" customHeight="1">
      <c r="A49" s="950"/>
      <c r="B49" s="950" t="s">
        <v>940</v>
      </c>
      <c r="C49" s="950"/>
      <c r="D49" s="950"/>
      <c r="E49" s="950"/>
      <c r="F49" s="950"/>
      <c r="G49" s="950"/>
      <c r="H49" s="950"/>
      <c r="I49" s="950"/>
      <c r="J49" s="950"/>
      <c r="K49" s="950"/>
      <c r="L49" s="950"/>
      <c r="M49" s="950"/>
      <c r="N49" s="950"/>
      <c r="O49" s="950"/>
      <c r="P49" s="950"/>
      <c r="Q49" s="950"/>
      <c r="R49" s="950"/>
      <c r="S49" s="950"/>
      <c r="T49" s="950"/>
      <c r="U49" s="950"/>
      <c r="V49" s="950"/>
      <c r="W49" s="950"/>
      <c r="X49" s="950"/>
      <c r="Y49" s="950"/>
      <c r="Z49" s="950"/>
      <c r="AA49" s="950"/>
    </row>
    <row r="50" spans="1:27" ht="16.149999999999999" customHeight="1">
      <c r="A50" s="950"/>
      <c r="B50" s="950" t="s">
        <v>939</v>
      </c>
      <c r="C50" s="950"/>
      <c r="D50" s="950"/>
      <c r="E50" s="950"/>
      <c r="F50" s="950"/>
      <c r="G50" s="950"/>
      <c r="H50" s="950"/>
      <c r="I50" s="950"/>
      <c r="J50" s="950"/>
      <c r="K50" s="950"/>
      <c r="L50" s="950"/>
      <c r="M50" s="950"/>
      <c r="N50" s="950"/>
      <c r="O50" s="950"/>
      <c r="P50" s="950"/>
      <c r="Q50" s="950"/>
      <c r="R50" s="950"/>
      <c r="S50" s="950"/>
      <c r="T50" s="950"/>
      <c r="U50" s="950"/>
      <c r="V50" s="950"/>
      <c r="W50" s="950"/>
      <c r="X50" s="950"/>
      <c r="Y50" s="950"/>
      <c r="Z50" s="950"/>
      <c r="AA50" s="950"/>
    </row>
    <row r="51" spans="1:27" ht="16.149999999999999" customHeight="1">
      <c r="A51" s="950"/>
      <c r="B51" s="950" t="s">
        <v>938</v>
      </c>
      <c r="C51" s="950"/>
      <c r="D51" s="950"/>
      <c r="E51" s="950"/>
      <c r="F51" s="950"/>
      <c r="G51" s="950"/>
      <c r="H51" s="950"/>
      <c r="I51" s="950"/>
      <c r="J51" s="950"/>
      <c r="K51" s="950"/>
      <c r="L51" s="950"/>
      <c r="M51" s="950"/>
      <c r="N51" s="950"/>
      <c r="O51" s="950"/>
      <c r="P51" s="950"/>
      <c r="Q51" s="950"/>
      <c r="R51" s="950"/>
      <c r="S51" s="950"/>
      <c r="T51" s="950"/>
      <c r="U51" s="950"/>
      <c r="V51" s="950"/>
      <c r="W51" s="950"/>
      <c r="X51" s="950"/>
      <c r="Y51" s="950"/>
      <c r="Z51" s="950"/>
      <c r="AA51" s="950"/>
    </row>
    <row r="52" spans="1:27" ht="16.149999999999999" customHeight="1">
      <c r="A52" s="950"/>
      <c r="B52" s="950" t="s">
        <v>937</v>
      </c>
      <c r="C52" s="950"/>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row>
    <row r="53" spans="1:27" ht="16.149999999999999" customHeight="1">
      <c r="A53" s="950"/>
      <c r="B53" s="950" t="s">
        <v>936</v>
      </c>
      <c r="C53" s="950"/>
      <c r="D53" s="950"/>
      <c r="E53" s="950"/>
      <c r="F53" s="950"/>
      <c r="G53" s="950"/>
      <c r="H53" s="950"/>
      <c r="I53" s="950"/>
      <c r="J53" s="950"/>
      <c r="K53" s="950"/>
      <c r="L53" s="950"/>
      <c r="M53" s="950"/>
      <c r="N53" s="950"/>
      <c r="O53" s="950"/>
      <c r="P53" s="950"/>
      <c r="Q53" s="950"/>
      <c r="R53" s="950"/>
      <c r="S53" s="950"/>
      <c r="T53" s="950"/>
      <c r="U53" s="950"/>
      <c r="V53" s="950"/>
      <c r="W53" s="950"/>
      <c r="X53" s="950"/>
      <c r="Y53" s="950"/>
      <c r="Z53" s="950"/>
      <c r="AA53" s="950"/>
    </row>
    <row r="54" spans="1:27" ht="16.149999999999999" customHeight="1">
      <c r="A54" s="950"/>
      <c r="B54" s="950" t="s">
        <v>935</v>
      </c>
      <c r="C54" s="950"/>
      <c r="D54" s="950"/>
      <c r="E54" s="950"/>
      <c r="F54" s="950"/>
      <c r="G54" s="950"/>
      <c r="H54" s="950"/>
      <c r="I54" s="950"/>
      <c r="J54" s="950"/>
      <c r="K54" s="950"/>
      <c r="L54" s="950"/>
      <c r="M54" s="950"/>
      <c r="N54" s="950"/>
      <c r="O54" s="950"/>
      <c r="P54" s="950"/>
      <c r="Q54" s="950"/>
      <c r="R54" s="950"/>
      <c r="S54" s="950"/>
      <c r="T54" s="950"/>
      <c r="U54" s="950"/>
      <c r="V54" s="950"/>
      <c r="W54" s="950"/>
      <c r="X54" s="950"/>
      <c r="Y54" s="950"/>
      <c r="Z54" s="950"/>
      <c r="AA54" s="950"/>
    </row>
    <row r="55" spans="1:27" ht="17.25" customHeight="1">
      <c r="A55" s="950"/>
      <c r="B55" s="950"/>
      <c r="C55" s="950"/>
      <c r="D55" s="950"/>
      <c r="E55" s="950"/>
      <c r="F55" s="950"/>
      <c r="G55" s="950"/>
      <c r="H55" s="950"/>
      <c r="I55" s="950"/>
      <c r="J55" s="950"/>
      <c r="K55" s="950"/>
      <c r="L55" s="950"/>
      <c r="M55" s="950"/>
      <c r="N55" s="950"/>
      <c r="O55" s="950"/>
      <c r="P55" s="950"/>
      <c r="Q55" s="950"/>
      <c r="R55" s="950"/>
      <c r="S55" s="950"/>
      <c r="T55" s="950"/>
      <c r="U55" s="950"/>
      <c r="V55" s="950"/>
      <c r="W55" s="950"/>
      <c r="X55" s="950"/>
      <c r="Y55" s="950"/>
      <c r="Z55" s="950"/>
      <c r="AA55" s="950"/>
    </row>
    <row r="56" spans="1:27" ht="15" customHeight="1">
      <c r="A56" s="950"/>
      <c r="B56" s="950"/>
      <c r="C56" s="950"/>
      <c r="D56" s="950"/>
      <c r="E56" s="950"/>
      <c r="F56" s="950"/>
      <c r="G56" s="950"/>
      <c r="H56" s="950"/>
      <c r="I56" s="950"/>
      <c r="J56" s="950"/>
      <c r="K56" s="950"/>
      <c r="L56" s="950"/>
      <c r="M56" s="950"/>
      <c r="N56" s="950"/>
      <c r="O56" s="950"/>
      <c r="P56" s="950"/>
      <c r="Q56" s="950"/>
      <c r="R56" s="950"/>
      <c r="S56" s="950"/>
      <c r="T56" s="950"/>
      <c r="U56" s="950"/>
      <c r="V56" s="950"/>
      <c r="W56" s="950"/>
      <c r="X56" s="950"/>
      <c r="Y56" s="950"/>
      <c r="Z56" s="950"/>
      <c r="AA56" s="950"/>
    </row>
    <row r="57" spans="1:27" ht="17.25" customHeight="1">
      <c r="A57" s="950"/>
      <c r="B57" s="950"/>
      <c r="C57" s="950"/>
      <c r="D57" s="950"/>
      <c r="E57" s="950"/>
      <c r="F57" s="950"/>
      <c r="G57" s="950"/>
      <c r="H57" s="950"/>
      <c r="I57" s="950"/>
      <c r="J57" s="950"/>
      <c r="K57" s="950"/>
      <c r="L57" s="950"/>
      <c r="M57" s="950"/>
      <c r="N57" s="950"/>
      <c r="O57" s="950"/>
      <c r="P57" s="950"/>
      <c r="Q57" s="950"/>
      <c r="R57" s="950"/>
      <c r="S57" s="950"/>
      <c r="T57" s="950"/>
      <c r="U57" s="950"/>
      <c r="V57" s="950"/>
      <c r="W57" s="950"/>
      <c r="X57" s="950"/>
      <c r="Y57" s="950"/>
      <c r="Z57" s="950"/>
      <c r="AA57" s="950"/>
    </row>
    <row r="58" spans="1:27" ht="17.25" customHeight="1">
      <c r="A58" s="950"/>
      <c r="B58" s="950"/>
      <c r="C58" s="950"/>
      <c r="D58" s="950"/>
      <c r="E58" s="950"/>
      <c r="F58" s="950"/>
      <c r="G58" s="950"/>
      <c r="H58" s="950"/>
      <c r="I58" s="950"/>
      <c r="J58" s="950"/>
      <c r="K58" s="950"/>
      <c r="L58" s="950"/>
      <c r="M58" s="950"/>
      <c r="N58" s="950"/>
      <c r="O58" s="950"/>
      <c r="P58" s="950"/>
      <c r="Q58" s="950"/>
      <c r="R58" s="950"/>
      <c r="S58" s="950"/>
      <c r="T58" s="950"/>
      <c r="U58" s="950"/>
      <c r="V58" s="950"/>
      <c r="W58" s="950"/>
      <c r="X58" s="950"/>
      <c r="Y58" s="950"/>
      <c r="Z58" s="950"/>
      <c r="AA58" s="950"/>
    </row>
    <row r="59" spans="1:27" ht="17.25" customHeight="1">
      <c r="A59" s="950"/>
      <c r="B59" s="950"/>
      <c r="C59" s="950"/>
      <c r="D59" s="950"/>
      <c r="E59" s="950"/>
      <c r="F59" s="950"/>
      <c r="G59" s="950"/>
      <c r="H59" s="950"/>
      <c r="I59" s="950"/>
      <c r="J59" s="950"/>
      <c r="K59" s="950"/>
      <c r="L59" s="950"/>
      <c r="M59" s="950"/>
      <c r="N59" s="950"/>
      <c r="O59" s="950"/>
      <c r="P59" s="950"/>
      <c r="Q59" s="950"/>
      <c r="R59" s="950"/>
      <c r="S59" s="950"/>
      <c r="T59" s="950"/>
      <c r="U59" s="950"/>
      <c r="V59" s="950"/>
      <c r="W59" s="950"/>
      <c r="X59" s="950"/>
      <c r="Y59" s="950"/>
      <c r="Z59" s="950"/>
      <c r="AA59" s="950"/>
    </row>
    <row r="60" spans="1:27" ht="17.25" customHeight="1">
      <c r="A60" s="950"/>
      <c r="B60" s="950"/>
      <c r="C60" s="950"/>
      <c r="D60" s="950"/>
      <c r="E60" s="950"/>
      <c r="F60" s="950"/>
      <c r="G60" s="950"/>
      <c r="H60" s="950"/>
      <c r="I60" s="950"/>
      <c r="J60" s="950"/>
      <c r="K60" s="950"/>
      <c r="L60" s="950"/>
      <c r="M60" s="950"/>
      <c r="N60" s="950"/>
      <c r="O60" s="950"/>
      <c r="P60" s="950"/>
      <c r="Q60" s="950"/>
      <c r="R60" s="950"/>
      <c r="S60" s="950"/>
      <c r="T60" s="950"/>
      <c r="U60" s="950"/>
      <c r="V60" s="950"/>
      <c r="W60" s="950"/>
      <c r="X60" s="950"/>
      <c r="Y60" s="950"/>
      <c r="Z60" s="950"/>
      <c r="AA60" s="950"/>
    </row>
    <row r="61" spans="1:27" ht="17.25" customHeight="1">
      <c r="A61" s="950"/>
      <c r="B61" s="950"/>
      <c r="C61" s="950"/>
      <c r="D61" s="950"/>
      <c r="E61" s="950"/>
      <c r="F61" s="950"/>
      <c r="G61" s="950"/>
      <c r="H61" s="950"/>
      <c r="I61" s="950"/>
      <c r="J61" s="950"/>
      <c r="K61" s="950"/>
      <c r="L61" s="950"/>
      <c r="M61" s="950"/>
      <c r="N61" s="950"/>
      <c r="O61" s="950"/>
      <c r="P61" s="950"/>
      <c r="Q61" s="950"/>
      <c r="R61" s="950"/>
      <c r="S61" s="950"/>
      <c r="T61" s="950"/>
      <c r="U61" s="950"/>
      <c r="V61" s="950"/>
      <c r="W61" s="950"/>
      <c r="X61" s="950"/>
      <c r="Y61" s="950"/>
      <c r="Z61" s="950"/>
      <c r="AA61" s="950"/>
    </row>
    <row r="62" spans="1:27" ht="17.25" customHeight="1">
      <c r="A62" s="950"/>
      <c r="B62" s="950"/>
      <c r="C62" s="950"/>
      <c r="D62" s="950"/>
      <c r="E62" s="950"/>
      <c r="F62" s="950"/>
      <c r="G62" s="950"/>
      <c r="H62" s="950"/>
      <c r="I62" s="950"/>
      <c r="J62" s="950"/>
      <c r="K62" s="950"/>
      <c r="L62" s="950"/>
      <c r="M62" s="950"/>
      <c r="N62" s="950"/>
      <c r="O62" s="950"/>
      <c r="P62" s="950"/>
      <c r="Q62" s="950"/>
      <c r="R62" s="950"/>
      <c r="S62" s="950"/>
      <c r="T62" s="950"/>
      <c r="U62" s="950"/>
      <c r="V62" s="950"/>
      <c r="W62" s="950"/>
      <c r="X62" s="950"/>
      <c r="Y62" s="950"/>
      <c r="Z62" s="950"/>
      <c r="AA62" s="950"/>
    </row>
    <row r="63" spans="1:27" ht="17.25" customHeight="1">
      <c r="A63" s="950"/>
      <c r="B63" s="950"/>
      <c r="C63" s="950"/>
      <c r="D63" s="950"/>
      <c r="E63" s="950"/>
      <c r="F63" s="950"/>
      <c r="G63" s="950"/>
      <c r="H63" s="950"/>
      <c r="I63" s="950"/>
      <c r="J63" s="950"/>
      <c r="K63" s="950"/>
      <c r="L63" s="950"/>
      <c r="M63" s="950"/>
      <c r="N63" s="950"/>
      <c r="O63" s="950"/>
      <c r="P63" s="950"/>
      <c r="Q63" s="950"/>
      <c r="R63" s="950"/>
      <c r="S63" s="950"/>
      <c r="T63" s="950"/>
      <c r="U63" s="950"/>
      <c r="V63" s="950"/>
      <c r="W63" s="950"/>
      <c r="X63" s="950"/>
      <c r="Y63" s="950"/>
      <c r="Z63" s="950"/>
      <c r="AA63" s="950"/>
    </row>
    <row r="64" spans="1:27" ht="17.25" customHeight="1">
      <c r="A64" s="950"/>
      <c r="B64" s="950"/>
      <c r="C64" s="950"/>
      <c r="D64" s="950"/>
      <c r="E64" s="950"/>
      <c r="F64" s="950"/>
      <c r="G64" s="950"/>
      <c r="H64" s="950"/>
      <c r="I64" s="950"/>
      <c r="J64" s="950"/>
      <c r="K64" s="950"/>
      <c r="L64" s="950"/>
      <c r="M64" s="950"/>
      <c r="N64" s="950"/>
      <c r="O64" s="950"/>
      <c r="P64" s="950"/>
      <c r="Q64" s="950"/>
      <c r="R64" s="950"/>
      <c r="S64" s="950"/>
      <c r="T64" s="950"/>
      <c r="U64" s="950"/>
      <c r="V64" s="950"/>
      <c r="W64" s="950"/>
      <c r="X64" s="950"/>
      <c r="Y64" s="950"/>
      <c r="Z64" s="950"/>
      <c r="AA64" s="950"/>
    </row>
    <row r="65" spans="1:27" ht="17.25" customHeight="1">
      <c r="A65" s="950"/>
      <c r="B65" s="950"/>
      <c r="C65" s="950"/>
      <c r="D65" s="950"/>
      <c r="E65" s="950"/>
      <c r="F65" s="950"/>
      <c r="G65" s="950"/>
      <c r="H65" s="950"/>
      <c r="I65" s="950"/>
      <c r="J65" s="950"/>
      <c r="K65" s="950"/>
      <c r="L65" s="950"/>
      <c r="M65" s="950"/>
      <c r="N65" s="950"/>
      <c r="O65" s="950"/>
      <c r="P65" s="950"/>
      <c r="Q65" s="950"/>
      <c r="R65" s="950"/>
      <c r="S65" s="950"/>
      <c r="T65" s="950"/>
      <c r="U65" s="950"/>
      <c r="V65" s="950"/>
      <c r="W65" s="950"/>
      <c r="X65" s="950"/>
      <c r="Y65" s="950"/>
      <c r="Z65" s="950"/>
      <c r="AA65" s="950"/>
    </row>
    <row r="66" spans="1:27" ht="17.25" customHeight="1">
      <c r="A66" s="950"/>
      <c r="B66" s="950"/>
      <c r="C66" s="950"/>
      <c r="D66" s="950"/>
      <c r="E66" s="950"/>
      <c r="F66" s="950"/>
      <c r="G66" s="950"/>
      <c r="H66" s="950"/>
      <c r="I66" s="950"/>
      <c r="J66" s="950"/>
      <c r="K66" s="950"/>
      <c r="L66" s="950"/>
      <c r="M66" s="950"/>
      <c r="N66" s="950"/>
      <c r="O66" s="950"/>
      <c r="P66" s="950"/>
      <c r="Q66" s="950"/>
      <c r="R66" s="950"/>
      <c r="S66" s="950"/>
      <c r="T66" s="950"/>
      <c r="U66" s="950"/>
      <c r="V66" s="950"/>
      <c r="W66" s="950"/>
      <c r="X66" s="950"/>
      <c r="Y66" s="950"/>
      <c r="Z66" s="950"/>
      <c r="AA66" s="950"/>
    </row>
    <row r="67" spans="1:27" ht="17.25" customHeight="1">
      <c r="A67" s="950"/>
      <c r="B67" s="950"/>
      <c r="C67" s="950"/>
      <c r="D67" s="950"/>
      <c r="E67" s="950"/>
      <c r="F67" s="950"/>
      <c r="G67" s="950"/>
      <c r="H67" s="950"/>
      <c r="I67" s="950"/>
      <c r="J67" s="950"/>
      <c r="K67" s="950"/>
      <c r="L67" s="950"/>
      <c r="M67" s="950"/>
      <c r="N67" s="950"/>
      <c r="O67" s="950"/>
      <c r="P67" s="950"/>
      <c r="Q67" s="950"/>
      <c r="R67" s="950"/>
      <c r="S67" s="950"/>
      <c r="T67" s="950"/>
      <c r="U67" s="950"/>
      <c r="V67" s="950"/>
      <c r="W67" s="950"/>
      <c r="X67" s="950"/>
      <c r="Y67" s="950"/>
      <c r="Z67" s="950"/>
      <c r="AA67" s="950"/>
    </row>
    <row r="68" spans="1:27" ht="17.25" customHeight="1">
      <c r="A68" s="950"/>
      <c r="B68" s="950"/>
      <c r="C68" s="950"/>
      <c r="D68" s="950"/>
      <c r="E68" s="950"/>
      <c r="F68" s="950"/>
      <c r="G68" s="950"/>
      <c r="H68" s="950"/>
      <c r="I68" s="950"/>
      <c r="J68" s="950"/>
      <c r="K68" s="950"/>
      <c r="L68" s="950"/>
      <c r="M68" s="950"/>
      <c r="N68" s="950"/>
      <c r="O68" s="950"/>
      <c r="P68" s="950"/>
      <c r="Q68" s="950"/>
      <c r="R68" s="950"/>
      <c r="S68" s="950"/>
      <c r="T68" s="950"/>
      <c r="U68" s="950"/>
      <c r="V68" s="950"/>
      <c r="W68" s="950"/>
      <c r="X68" s="950"/>
      <c r="Y68" s="950"/>
      <c r="Z68" s="950"/>
      <c r="AA68" s="950"/>
    </row>
    <row r="69" spans="1:27" ht="17.25" customHeight="1">
      <c r="A69" s="950"/>
      <c r="B69" s="950"/>
      <c r="C69" s="950"/>
      <c r="D69" s="950"/>
      <c r="E69" s="950"/>
      <c r="F69" s="950"/>
      <c r="G69" s="950"/>
      <c r="H69" s="950"/>
      <c r="I69" s="950"/>
      <c r="J69" s="950"/>
      <c r="K69" s="950"/>
      <c r="L69" s="950"/>
      <c r="M69" s="950"/>
      <c r="N69" s="950"/>
      <c r="O69" s="950"/>
      <c r="P69" s="950"/>
      <c r="Q69" s="950"/>
      <c r="R69" s="950"/>
      <c r="S69" s="950"/>
      <c r="T69" s="950"/>
      <c r="U69" s="950"/>
      <c r="V69" s="950"/>
      <c r="W69" s="950"/>
      <c r="X69" s="950"/>
      <c r="Y69" s="950"/>
      <c r="Z69" s="950"/>
      <c r="AA69" s="950"/>
    </row>
    <row r="70" spans="1:27" ht="17.25" customHeight="1">
      <c r="A70" s="950"/>
      <c r="B70" s="950"/>
      <c r="C70" s="950"/>
      <c r="D70" s="950"/>
      <c r="E70" s="950"/>
      <c r="F70" s="950"/>
      <c r="G70" s="950"/>
      <c r="H70" s="950"/>
      <c r="I70" s="950"/>
      <c r="J70" s="950"/>
      <c r="K70" s="950"/>
      <c r="L70" s="950"/>
      <c r="M70" s="950"/>
      <c r="N70" s="950"/>
      <c r="O70" s="950"/>
      <c r="P70" s="950"/>
      <c r="Q70" s="950"/>
      <c r="R70" s="950"/>
      <c r="S70" s="950"/>
      <c r="T70" s="950"/>
      <c r="U70" s="950"/>
      <c r="V70" s="950"/>
      <c r="W70" s="950"/>
      <c r="X70" s="950"/>
      <c r="Y70" s="950"/>
      <c r="Z70" s="950"/>
      <c r="AA70" s="950"/>
    </row>
    <row r="71" spans="1:27" ht="17.25" customHeight="1">
      <c r="A71" s="950"/>
      <c r="B71" s="950"/>
      <c r="C71" s="950"/>
      <c r="D71" s="950"/>
      <c r="E71" s="950"/>
      <c r="F71" s="950"/>
      <c r="G71" s="950"/>
      <c r="H71" s="950"/>
      <c r="I71" s="950"/>
      <c r="J71" s="950"/>
      <c r="K71" s="950"/>
      <c r="L71" s="950"/>
      <c r="M71" s="950"/>
      <c r="N71" s="950"/>
      <c r="O71" s="950"/>
      <c r="P71" s="950"/>
      <c r="Q71" s="950"/>
      <c r="R71" s="950"/>
      <c r="S71" s="950"/>
      <c r="T71" s="950"/>
      <c r="U71" s="950"/>
      <c r="V71" s="950"/>
      <c r="W71" s="950"/>
      <c r="X71" s="950"/>
      <c r="Y71" s="950"/>
      <c r="Z71" s="950"/>
      <c r="AA71" s="950"/>
    </row>
    <row r="72" spans="1:27" ht="17.25" customHeight="1">
      <c r="A72" s="950"/>
      <c r="B72" s="950"/>
      <c r="C72" s="950"/>
      <c r="D72" s="950"/>
      <c r="E72" s="950"/>
      <c r="F72" s="950"/>
      <c r="G72" s="950"/>
      <c r="H72" s="950"/>
      <c r="I72" s="950"/>
      <c r="J72" s="950"/>
      <c r="K72" s="950"/>
      <c r="L72" s="950"/>
      <c r="M72" s="950"/>
      <c r="N72" s="950"/>
      <c r="O72" s="950"/>
      <c r="P72" s="950"/>
      <c r="Q72" s="950"/>
      <c r="R72" s="950"/>
      <c r="S72" s="950"/>
      <c r="T72" s="950"/>
      <c r="U72" s="950"/>
      <c r="V72" s="950"/>
      <c r="W72" s="950"/>
      <c r="X72" s="950"/>
      <c r="Y72" s="950"/>
      <c r="Z72" s="950"/>
      <c r="AA72" s="950"/>
    </row>
    <row r="73" spans="1:27" ht="17.25" customHeight="1">
      <c r="A73" s="950"/>
      <c r="B73" s="950"/>
      <c r="C73" s="950"/>
      <c r="D73" s="950"/>
      <c r="E73" s="950"/>
      <c r="F73" s="950"/>
      <c r="G73" s="950"/>
      <c r="H73" s="950"/>
      <c r="I73" s="950"/>
      <c r="J73" s="950"/>
      <c r="K73" s="950"/>
      <c r="L73" s="950"/>
      <c r="M73" s="950"/>
      <c r="N73" s="950"/>
      <c r="O73" s="950"/>
      <c r="P73" s="950"/>
      <c r="Q73" s="950"/>
      <c r="R73" s="950"/>
      <c r="S73" s="950"/>
      <c r="T73" s="950"/>
      <c r="U73" s="950"/>
      <c r="V73" s="950"/>
      <c r="W73" s="950"/>
      <c r="X73" s="950"/>
      <c r="Y73" s="950"/>
      <c r="Z73" s="950"/>
      <c r="AA73" s="950"/>
    </row>
    <row r="74" spans="1:27" ht="17.25" customHeight="1">
      <c r="A74" s="950"/>
      <c r="B74" s="950"/>
      <c r="C74" s="950"/>
      <c r="D74" s="950"/>
      <c r="E74" s="950"/>
      <c r="F74" s="950"/>
      <c r="G74" s="950"/>
      <c r="H74" s="950"/>
      <c r="I74" s="950"/>
      <c r="J74" s="950"/>
      <c r="K74" s="950"/>
      <c r="L74" s="950"/>
      <c r="M74" s="950"/>
      <c r="N74" s="950"/>
      <c r="O74" s="950"/>
      <c r="P74" s="950"/>
      <c r="Q74" s="950"/>
      <c r="R74" s="950"/>
      <c r="S74" s="950"/>
      <c r="T74" s="950"/>
      <c r="U74" s="950"/>
      <c r="V74" s="950"/>
      <c r="W74" s="950"/>
      <c r="X74" s="950"/>
      <c r="Y74" s="950"/>
      <c r="Z74" s="950"/>
      <c r="AA74" s="950"/>
    </row>
    <row r="75" spans="1:27" ht="17.25" customHeight="1">
      <c r="A75" s="950"/>
      <c r="B75" s="950"/>
      <c r="C75" s="950"/>
      <c r="D75" s="950"/>
      <c r="E75" s="950"/>
      <c r="F75" s="950"/>
      <c r="G75" s="1285"/>
      <c r="H75" s="1285"/>
      <c r="I75" s="1285"/>
      <c r="J75" s="1285"/>
      <c r="K75" s="1285"/>
      <c r="L75" s="950"/>
      <c r="M75" s="950"/>
      <c r="N75" s="950"/>
      <c r="O75" s="950"/>
      <c r="P75" s="950"/>
      <c r="Q75" s="950"/>
      <c r="R75" s="950"/>
      <c r="S75" s="950"/>
      <c r="T75" s="950"/>
      <c r="U75" s="950"/>
      <c r="V75" s="950"/>
      <c r="W75" s="950"/>
      <c r="X75" s="950"/>
      <c r="Y75" s="950"/>
      <c r="Z75" s="950"/>
      <c r="AA75" s="950"/>
    </row>
    <row r="76" spans="1:27" ht="17.25" customHeight="1">
      <c r="A76" s="950"/>
      <c r="B76" s="950"/>
      <c r="C76" s="950"/>
      <c r="D76" s="950"/>
      <c r="E76" s="950"/>
      <c r="F76" s="950"/>
      <c r="G76" s="1285"/>
      <c r="H76" s="1285"/>
      <c r="I76" s="1285"/>
      <c r="J76" s="1285"/>
      <c r="K76" s="1285"/>
      <c r="L76" s="950"/>
      <c r="M76" s="950"/>
      <c r="N76" s="950"/>
      <c r="O76" s="950"/>
      <c r="P76" s="950"/>
      <c r="Q76" s="950"/>
      <c r="R76" s="950"/>
      <c r="S76" s="950"/>
      <c r="T76" s="950"/>
      <c r="U76" s="950"/>
      <c r="V76" s="950"/>
      <c r="W76" s="950"/>
      <c r="X76" s="950"/>
      <c r="Y76" s="950"/>
      <c r="Z76" s="950"/>
      <c r="AA76" s="950"/>
    </row>
    <row r="77" spans="1:27" ht="17.25" customHeight="1">
      <c r="A77" s="950"/>
      <c r="B77" s="950"/>
      <c r="C77" s="950"/>
      <c r="D77" s="950"/>
      <c r="E77" s="950"/>
      <c r="F77" s="950"/>
      <c r="G77" s="1285"/>
      <c r="H77" s="1285"/>
      <c r="I77" s="1285"/>
      <c r="J77" s="1285"/>
      <c r="K77" s="1285"/>
      <c r="L77" s="950"/>
      <c r="M77" s="950"/>
      <c r="N77" s="950"/>
      <c r="O77" s="950"/>
      <c r="P77" s="950"/>
      <c r="Q77" s="950"/>
      <c r="R77" s="950"/>
      <c r="S77" s="950"/>
      <c r="T77" s="950"/>
      <c r="U77" s="950"/>
      <c r="V77" s="950"/>
      <c r="W77" s="950"/>
      <c r="X77" s="950"/>
      <c r="Y77" s="950"/>
      <c r="Z77" s="950"/>
      <c r="AA77" s="950"/>
    </row>
    <row r="78" spans="1:27" ht="17.25" customHeight="1">
      <c r="A78" s="950"/>
      <c r="B78" s="950"/>
      <c r="C78" s="950"/>
      <c r="D78" s="950"/>
      <c r="E78" s="950"/>
      <c r="F78" s="950"/>
      <c r="G78" s="950"/>
      <c r="H78" s="950"/>
      <c r="I78" s="950"/>
      <c r="J78" s="950"/>
      <c r="K78" s="950"/>
      <c r="L78" s="950"/>
      <c r="M78" s="950"/>
      <c r="N78" s="950"/>
      <c r="O78" s="950"/>
      <c r="P78" s="950"/>
      <c r="Q78" s="950"/>
      <c r="R78" s="950"/>
      <c r="S78" s="950"/>
      <c r="T78" s="950"/>
      <c r="U78" s="950"/>
      <c r="V78" s="950"/>
      <c r="W78" s="950"/>
      <c r="X78" s="950"/>
      <c r="Y78" s="950"/>
      <c r="Z78" s="950"/>
      <c r="AA78" s="950"/>
    </row>
    <row r="79" spans="1:27" ht="17.25" customHeight="1">
      <c r="A79" s="950"/>
      <c r="B79" s="950"/>
      <c r="C79" s="950"/>
      <c r="D79" s="950"/>
      <c r="E79" s="950"/>
      <c r="F79" s="950"/>
      <c r="G79" s="950"/>
      <c r="H79" s="950"/>
      <c r="I79" s="950"/>
      <c r="J79" s="950"/>
      <c r="K79" s="950"/>
      <c r="L79" s="950"/>
      <c r="M79" s="950"/>
      <c r="N79" s="950"/>
      <c r="O79" s="950"/>
      <c r="P79" s="950"/>
      <c r="Q79" s="950"/>
      <c r="R79" s="950"/>
      <c r="S79" s="950"/>
      <c r="T79" s="950"/>
      <c r="U79" s="950"/>
      <c r="V79" s="950"/>
      <c r="W79" s="950"/>
      <c r="X79" s="950"/>
      <c r="Y79" s="950"/>
      <c r="Z79" s="950"/>
      <c r="AA79" s="950"/>
    </row>
    <row r="80" spans="1:27" ht="17.25" customHeight="1">
      <c r="A80" s="950"/>
      <c r="B80" s="950"/>
      <c r="C80" s="950"/>
      <c r="D80" s="950"/>
      <c r="E80" s="950"/>
      <c r="F80" s="950"/>
      <c r="G80" s="950"/>
      <c r="H80" s="950"/>
      <c r="I80" s="950"/>
      <c r="J80" s="950"/>
      <c r="K80" s="950"/>
      <c r="L80" s="950"/>
      <c r="M80" s="950"/>
      <c r="N80" s="950"/>
      <c r="O80" s="950"/>
      <c r="P80" s="950"/>
      <c r="Q80" s="950"/>
      <c r="R80" s="950"/>
      <c r="S80" s="950"/>
      <c r="T80" s="950"/>
      <c r="U80" s="950"/>
      <c r="V80" s="950"/>
      <c r="W80" s="950"/>
      <c r="X80" s="950"/>
      <c r="Y80" s="950"/>
      <c r="Z80" s="950"/>
      <c r="AA80" s="950"/>
    </row>
    <row r="81" spans="1:27" ht="17.25" customHeight="1">
      <c r="A81" s="950"/>
      <c r="B81" s="950"/>
      <c r="C81" s="950"/>
      <c r="D81" s="950"/>
      <c r="E81" s="950"/>
      <c r="F81" s="950"/>
      <c r="G81" s="950"/>
      <c r="H81" s="950"/>
      <c r="I81" s="950"/>
      <c r="J81" s="950"/>
      <c r="K81" s="950"/>
      <c r="L81" s="950"/>
      <c r="M81" s="950"/>
      <c r="N81" s="950"/>
      <c r="O81" s="950"/>
      <c r="P81" s="950"/>
      <c r="Q81" s="950"/>
      <c r="R81" s="950"/>
      <c r="S81" s="950"/>
      <c r="T81" s="950"/>
      <c r="U81" s="950"/>
      <c r="V81" s="950"/>
      <c r="W81" s="950"/>
      <c r="X81" s="950"/>
      <c r="Y81" s="950"/>
      <c r="Z81" s="950"/>
      <c r="AA81" s="950"/>
    </row>
    <row r="82" spans="1:27" ht="17.25" customHeight="1">
      <c r="A82" s="950"/>
      <c r="B82" s="950"/>
      <c r="C82" s="950"/>
      <c r="D82" s="950"/>
      <c r="E82" s="950"/>
      <c r="F82" s="950"/>
      <c r="G82" s="950"/>
      <c r="H82" s="950"/>
      <c r="I82" s="950"/>
      <c r="J82" s="950"/>
      <c r="K82" s="950"/>
      <c r="L82" s="950"/>
      <c r="M82" s="950"/>
      <c r="N82" s="950"/>
      <c r="O82" s="950"/>
      <c r="P82" s="950"/>
      <c r="Q82" s="950"/>
      <c r="R82" s="950"/>
      <c r="S82" s="950"/>
      <c r="T82" s="950"/>
      <c r="U82" s="950"/>
      <c r="V82" s="950"/>
      <c r="W82" s="950"/>
      <c r="X82" s="950"/>
      <c r="Y82" s="950"/>
      <c r="Z82" s="950"/>
      <c r="AA82" s="950"/>
    </row>
    <row r="83" spans="1:27" ht="17.25" customHeight="1">
      <c r="A83" s="950"/>
      <c r="B83" s="950"/>
      <c r="C83" s="950"/>
      <c r="D83" s="950"/>
      <c r="E83" s="950"/>
      <c r="F83" s="950"/>
      <c r="G83" s="950"/>
      <c r="H83" s="950"/>
      <c r="I83" s="950"/>
      <c r="J83" s="950"/>
      <c r="K83" s="950"/>
      <c r="L83" s="950"/>
      <c r="M83" s="950"/>
      <c r="N83" s="950"/>
      <c r="O83" s="950"/>
      <c r="P83" s="950"/>
      <c r="Q83" s="950"/>
      <c r="R83" s="950"/>
      <c r="S83" s="950"/>
      <c r="T83" s="950"/>
      <c r="U83" s="950"/>
      <c r="V83" s="950"/>
      <c r="W83" s="950"/>
      <c r="X83" s="950"/>
      <c r="Y83" s="950"/>
      <c r="Z83" s="950"/>
      <c r="AA83" s="950"/>
    </row>
    <row r="84" spans="1:27" ht="17.25" customHeight="1">
      <c r="A84" s="950"/>
      <c r="B84" s="950"/>
      <c r="C84" s="950"/>
      <c r="D84" s="950"/>
      <c r="E84" s="950"/>
      <c r="F84" s="950"/>
      <c r="G84" s="950"/>
      <c r="H84" s="950"/>
      <c r="I84" s="950"/>
      <c r="J84" s="950"/>
      <c r="K84" s="950"/>
      <c r="L84" s="950"/>
      <c r="M84" s="950"/>
      <c r="N84" s="950"/>
      <c r="O84" s="950"/>
      <c r="P84" s="950"/>
      <c r="Q84" s="950"/>
      <c r="R84" s="950"/>
      <c r="S84" s="950"/>
      <c r="T84" s="950"/>
      <c r="U84" s="950"/>
      <c r="V84" s="950"/>
      <c r="W84" s="950"/>
      <c r="X84" s="950"/>
      <c r="Y84" s="950"/>
      <c r="Z84" s="950"/>
      <c r="AA84" s="950"/>
    </row>
    <row r="85" spans="1:27" ht="17.25" customHeight="1">
      <c r="A85" s="950"/>
      <c r="B85" s="950"/>
      <c r="C85" s="950"/>
      <c r="D85" s="950"/>
      <c r="E85" s="950"/>
      <c r="F85" s="950"/>
      <c r="G85" s="950"/>
      <c r="H85" s="950"/>
      <c r="I85" s="950"/>
      <c r="J85" s="950"/>
      <c r="K85" s="950"/>
      <c r="L85" s="950"/>
      <c r="M85" s="950"/>
      <c r="N85" s="950"/>
      <c r="O85" s="950"/>
      <c r="P85" s="950"/>
      <c r="Q85" s="950"/>
      <c r="R85" s="950"/>
      <c r="S85" s="950"/>
      <c r="T85" s="950"/>
      <c r="U85" s="950"/>
      <c r="V85" s="950"/>
      <c r="W85" s="950"/>
      <c r="X85" s="950"/>
      <c r="Y85" s="950"/>
      <c r="Z85" s="950"/>
      <c r="AA85" s="950"/>
    </row>
    <row r="86" spans="1:27" ht="17.25" customHeight="1">
      <c r="A86" s="950"/>
      <c r="B86" s="950"/>
      <c r="C86" s="950"/>
      <c r="D86" s="950"/>
      <c r="E86" s="950"/>
      <c r="F86" s="950"/>
      <c r="G86" s="950"/>
      <c r="H86" s="950"/>
      <c r="I86" s="950"/>
      <c r="J86" s="950"/>
      <c r="K86" s="950"/>
      <c r="L86" s="950"/>
      <c r="M86" s="950"/>
      <c r="N86" s="950"/>
      <c r="O86" s="950"/>
      <c r="P86" s="950"/>
      <c r="Q86" s="950"/>
      <c r="R86" s="950"/>
      <c r="S86" s="950"/>
      <c r="T86" s="950"/>
      <c r="U86" s="950"/>
      <c r="V86" s="950"/>
      <c r="W86" s="950"/>
      <c r="X86" s="950"/>
      <c r="Y86" s="950"/>
      <c r="Z86" s="950"/>
      <c r="AA86" s="950"/>
    </row>
    <row r="87" spans="1:27" ht="17.25" customHeight="1">
      <c r="A87" s="950"/>
      <c r="B87" s="950"/>
      <c r="C87" s="950"/>
      <c r="D87" s="950"/>
      <c r="E87" s="950"/>
      <c r="F87" s="950"/>
      <c r="G87" s="950"/>
      <c r="H87" s="950"/>
      <c r="I87" s="950"/>
      <c r="J87" s="950"/>
      <c r="K87" s="950"/>
      <c r="L87" s="950"/>
      <c r="M87" s="950"/>
      <c r="N87" s="950"/>
      <c r="O87" s="950"/>
      <c r="P87" s="950"/>
      <c r="Q87" s="950"/>
      <c r="R87" s="950"/>
      <c r="S87" s="950"/>
      <c r="T87" s="950"/>
      <c r="U87" s="950"/>
      <c r="V87" s="950"/>
      <c r="W87" s="950"/>
      <c r="X87" s="950"/>
      <c r="Y87" s="950"/>
      <c r="Z87" s="950"/>
      <c r="AA87" s="950"/>
    </row>
    <row r="88" spans="1:27" ht="17.25" customHeight="1">
      <c r="A88" s="950"/>
      <c r="B88" s="950"/>
      <c r="C88" s="950"/>
      <c r="D88" s="950"/>
      <c r="E88" s="950"/>
      <c r="F88" s="950"/>
      <c r="G88" s="950"/>
      <c r="H88" s="950"/>
      <c r="I88" s="950"/>
      <c r="J88" s="950"/>
      <c r="K88" s="950"/>
      <c r="L88" s="950"/>
      <c r="M88" s="950"/>
      <c r="N88" s="950"/>
      <c r="O88" s="950"/>
      <c r="P88" s="950"/>
      <c r="Q88" s="950"/>
      <c r="R88" s="950"/>
      <c r="S88" s="950"/>
      <c r="T88" s="950"/>
      <c r="U88" s="950"/>
      <c r="V88" s="950"/>
      <c r="W88" s="950"/>
      <c r="X88" s="950"/>
      <c r="Y88" s="950"/>
      <c r="Z88" s="950"/>
      <c r="AA88" s="950"/>
    </row>
    <row r="89" spans="1:27" ht="17.25" customHeight="1">
      <c r="A89" s="950"/>
      <c r="B89" s="950"/>
      <c r="C89" s="950"/>
      <c r="D89" s="950"/>
      <c r="E89" s="950"/>
      <c r="F89" s="950"/>
      <c r="G89" s="950"/>
      <c r="H89" s="950"/>
      <c r="I89" s="950"/>
      <c r="J89" s="950"/>
      <c r="K89" s="950"/>
      <c r="L89" s="950"/>
      <c r="M89" s="950"/>
      <c r="N89" s="950"/>
      <c r="O89" s="950"/>
      <c r="P89" s="950"/>
      <c r="Q89" s="950"/>
      <c r="R89" s="950"/>
      <c r="S89" s="950"/>
      <c r="T89" s="950"/>
      <c r="U89" s="950"/>
      <c r="V89" s="950"/>
      <c r="W89" s="950"/>
      <c r="X89" s="950"/>
      <c r="Y89" s="950"/>
      <c r="Z89" s="950"/>
      <c r="AA89" s="950"/>
    </row>
    <row r="90" spans="1:27" ht="17.25" customHeight="1">
      <c r="A90" s="950"/>
      <c r="B90" s="950"/>
      <c r="C90" s="950"/>
      <c r="D90" s="950"/>
      <c r="E90" s="950"/>
      <c r="F90" s="950"/>
      <c r="G90" s="950"/>
      <c r="H90" s="950"/>
      <c r="I90" s="950"/>
      <c r="J90" s="950"/>
      <c r="K90" s="950"/>
      <c r="L90" s="950"/>
      <c r="M90" s="950"/>
      <c r="N90" s="950"/>
      <c r="O90" s="950"/>
      <c r="P90" s="950"/>
      <c r="Q90" s="950"/>
      <c r="R90" s="950"/>
      <c r="S90" s="950"/>
      <c r="T90" s="950"/>
      <c r="U90" s="950"/>
      <c r="V90" s="950"/>
      <c r="W90" s="950"/>
      <c r="X90" s="950"/>
      <c r="Y90" s="950"/>
      <c r="Z90" s="950"/>
      <c r="AA90" s="950"/>
    </row>
    <row r="91" spans="1:27" ht="17.25" customHeight="1">
      <c r="A91" s="950"/>
      <c r="B91" s="950"/>
      <c r="C91" s="950"/>
      <c r="D91" s="950"/>
      <c r="E91" s="950"/>
      <c r="F91" s="950"/>
      <c r="G91" s="950"/>
      <c r="H91" s="950"/>
      <c r="I91" s="950"/>
      <c r="J91" s="950"/>
      <c r="K91" s="950"/>
      <c r="L91" s="950"/>
      <c r="M91" s="950"/>
      <c r="N91" s="950"/>
      <c r="O91" s="950"/>
      <c r="P91" s="950"/>
      <c r="Q91" s="950"/>
      <c r="R91" s="950"/>
      <c r="S91" s="950"/>
      <c r="T91" s="950"/>
      <c r="U91" s="950"/>
      <c r="V91" s="950"/>
      <c r="W91" s="950"/>
      <c r="X91" s="950"/>
      <c r="Y91" s="950"/>
      <c r="Z91" s="950"/>
      <c r="AA91" s="950"/>
    </row>
    <row r="92" spans="1:27" ht="17.25" customHeight="1">
      <c r="A92" s="950"/>
      <c r="B92" s="950"/>
      <c r="C92" s="950"/>
      <c r="D92" s="950"/>
      <c r="E92" s="950"/>
      <c r="F92" s="950"/>
      <c r="G92" s="950"/>
      <c r="H92" s="950"/>
      <c r="I92" s="950"/>
      <c r="J92" s="950"/>
      <c r="K92" s="950"/>
      <c r="L92" s="950"/>
      <c r="M92" s="950"/>
      <c r="N92" s="950"/>
      <c r="O92" s="950"/>
      <c r="P92" s="950"/>
      <c r="Q92" s="950"/>
      <c r="R92" s="950"/>
      <c r="S92" s="950"/>
      <c r="T92" s="950"/>
      <c r="U92" s="950"/>
      <c r="V92" s="950"/>
      <c r="W92" s="950"/>
      <c r="X92" s="950"/>
      <c r="Y92" s="950"/>
      <c r="Z92" s="950"/>
      <c r="AA92" s="950"/>
    </row>
    <row r="93" spans="1:27" ht="17.25" customHeight="1">
      <c r="A93" s="950"/>
      <c r="B93" s="950"/>
      <c r="C93" s="950"/>
      <c r="D93" s="950"/>
      <c r="E93" s="950"/>
      <c r="F93" s="950"/>
      <c r="G93" s="950"/>
      <c r="H93" s="950"/>
      <c r="I93" s="950"/>
      <c r="J93" s="950"/>
      <c r="K93" s="950"/>
      <c r="L93" s="950"/>
      <c r="M93" s="950"/>
      <c r="N93" s="950"/>
      <c r="O93" s="950"/>
      <c r="P93" s="950"/>
      <c r="Q93" s="950"/>
      <c r="R93" s="950"/>
      <c r="S93" s="950"/>
      <c r="T93" s="950"/>
      <c r="U93" s="950"/>
      <c r="V93" s="950"/>
      <c r="W93" s="950"/>
      <c r="X93" s="950"/>
      <c r="Y93" s="950"/>
      <c r="Z93" s="950"/>
      <c r="AA93" s="950"/>
    </row>
    <row r="94" spans="1:27" ht="17.25" customHeight="1">
      <c r="A94" s="950"/>
      <c r="B94" s="950"/>
      <c r="C94" s="950"/>
      <c r="D94" s="950"/>
      <c r="E94" s="950"/>
      <c r="F94" s="950"/>
      <c r="G94" s="950"/>
      <c r="H94" s="950"/>
      <c r="I94" s="950"/>
      <c r="J94" s="950"/>
      <c r="K94" s="950"/>
      <c r="L94" s="950"/>
      <c r="M94" s="950"/>
      <c r="N94" s="950"/>
      <c r="O94" s="950"/>
      <c r="P94" s="950"/>
      <c r="Q94" s="950"/>
      <c r="R94" s="950"/>
      <c r="S94" s="950"/>
      <c r="T94" s="950"/>
      <c r="U94" s="950"/>
      <c r="V94" s="950"/>
      <c r="W94" s="950"/>
      <c r="X94" s="950"/>
      <c r="Y94" s="950"/>
      <c r="Z94" s="950"/>
      <c r="AA94" s="950"/>
    </row>
    <row r="95" spans="1:27" ht="17.25" customHeight="1">
      <c r="A95" s="950"/>
      <c r="B95" s="950"/>
      <c r="C95" s="950"/>
      <c r="D95" s="950"/>
      <c r="E95" s="950"/>
      <c r="F95" s="950"/>
      <c r="G95" s="950"/>
      <c r="H95" s="950"/>
      <c r="I95" s="950"/>
      <c r="J95" s="950"/>
      <c r="K95" s="950"/>
      <c r="L95" s="950"/>
      <c r="M95" s="950"/>
      <c r="N95" s="950"/>
      <c r="O95" s="950"/>
      <c r="P95" s="950"/>
      <c r="Q95" s="950"/>
      <c r="R95" s="950"/>
      <c r="S95" s="950"/>
      <c r="T95" s="950"/>
      <c r="U95" s="950"/>
      <c r="V95" s="950"/>
      <c r="W95" s="950"/>
      <c r="X95" s="950"/>
      <c r="Y95" s="950"/>
      <c r="Z95" s="950"/>
      <c r="AA95" s="950"/>
    </row>
    <row r="96" spans="1:27" ht="17.25" customHeight="1">
      <c r="A96" s="950"/>
      <c r="B96" s="950"/>
      <c r="C96" s="950"/>
      <c r="D96" s="950"/>
      <c r="E96" s="950"/>
      <c r="F96" s="950"/>
      <c r="G96" s="950"/>
      <c r="H96" s="950"/>
      <c r="I96" s="950"/>
      <c r="J96" s="950"/>
      <c r="K96" s="950"/>
      <c r="L96" s="950"/>
      <c r="M96" s="950"/>
      <c r="N96" s="950"/>
      <c r="O96" s="950"/>
      <c r="P96" s="950"/>
      <c r="Q96" s="950"/>
      <c r="R96" s="950"/>
      <c r="S96" s="950"/>
      <c r="T96" s="950"/>
      <c r="U96" s="950"/>
      <c r="V96" s="950"/>
      <c r="W96" s="950"/>
      <c r="X96" s="950"/>
      <c r="Y96" s="950"/>
      <c r="Z96" s="950"/>
      <c r="AA96" s="950"/>
    </row>
    <row r="97" spans="1:27" ht="17.25" customHeight="1">
      <c r="A97" s="950"/>
      <c r="B97" s="950"/>
      <c r="C97" s="950"/>
      <c r="D97" s="950"/>
      <c r="E97" s="950"/>
      <c r="F97" s="950"/>
      <c r="G97" s="950"/>
      <c r="H97" s="950"/>
      <c r="I97" s="950"/>
      <c r="J97" s="950"/>
      <c r="K97" s="950"/>
      <c r="L97" s="950"/>
      <c r="M97" s="950"/>
      <c r="N97" s="950"/>
      <c r="O97" s="950"/>
      <c r="P97" s="950"/>
      <c r="Q97" s="950"/>
      <c r="R97" s="950"/>
      <c r="S97" s="950"/>
      <c r="T97" s="950"/>
      <c r="U97" s="950"/>
      <c r="V97" s="950"/>
      <c r="W97" s="950"/>
      <c r="X97" s="950"/>
      <c r="Y97" s="950"/>
      <c r="Z97" s="950"/>
      <c r="AA97" s="950"/>
    </row>
    <row r="98" spans="1:27" ht="17.25" customHeight="1">
      <c r="A98" s="950"/>
      <c r="B98" s="950"/>
      <c r="C98" s="950"/>
      <c r="D98" s="950"/>
      <c r="E98" s="950"/>
      <c r="F98" s="950"/>
      <c r="G98" s="950"/>
      <c r="H98" s="950"/>
      <c r="I98" s="950"/>
      <c r="J98" s="950"/>
      <c r="K98" s="950"/>
      <c r="L98" s="950"/>
      <c r="M98" s="950"/>
      <c r="N98" s="950"/>
      <c r="O98" s="950"/>
      <c r="P98" s="950"/>
      <c r="Q98" s="950"/>
      <c r="R98" s="950"/>
      <c r="S98" s="950"/>
      <c r="T98" s="950"/>
      <c r="U98" s="950"/>
      <c r="V98" s="950"/>
      <c r="W98" s="950"/>
      <c r="X98" s="950"/>
      <c r="Y98" s="950"/>
      <c r="Z98" s="950"/>
      <c r="AA98" s="950"/>
    </row>
    <row r="99" spans="1:27" ht="17.25" customHeight="1">
      <c r="A99" s="950"/>
      <c r="B99" s="950"/>
      <c r="C99" s="950"/>
      <c r="D99" s="950"/>
      <c r="E99" s="950"/>
      <c r="F99" s="950"/>
      <c r="G99" s="950"/>
      <c r="H99" s="950"/>
      <c r="I99" s="950"/>
      <c r="J99" s="950"/>
      <c r="K99" s="950"/>
      <c r="L99" s="950"/>
      <c r="M99" s="950"/>
      <c r="N99" s="950"/>
      <c r="O99" s="950"/>
      <c r="P99" s="950"/>
      <c r="Q99" s="950"/>
      <c r="R99" s="950"/>
      <c r="S99" s="950"/>
      <c r="T99" s="950"/>
      <c r="U99" s="950"/>
      <c r="V99" s="950"/>
      <c r="W99" s="950"/>
      <c r="X99" s="950"/>
      <c r="Y99" s="950"/>
      <c r="Z99" s="950"/>
      <c r="AA99" s="950"/>
    </row>
    <row r="100" spans="1:27" ht="17.25" customHeight="1">
      <c r="A100" s="950"/>
      <c r="B100" s="950"/>
      <c r="C100" s="950"/>
      <c r="D100" s="950"/>
      <c r="E100" s="950"/>
      <c r="F100" s="950"/>
      <c r="G100" s="950"/>
      <c r="H100" s="950"/>
      <c r="I100" s="950"/>
      <c r="J100" s="950"/>
      <c r="K100" s="950"/>
      <c r="L100" s="950"/>
      <c r="M100" s="950"/>
      <c r="N100" s="950"/>
      <c r="O100" s="950"/>
      <c r="P100" s="950"/>
      <c r="Q100" s="950"/>
      <c r="R100" s="950"/>
      <c r="S100" s="950"/>
      <c r="T100" s="950"/>
      <c r="U100" s="950"/>
      <c r="V100" s="950"/>
      <c r="W100" s="950"/>
      <c r="X100" s="950"/>
      <c r="Y100" s="950"/>
      <c r="Z100" s="950"/>
      <c r="AA100" s="950"/>
    </row>
    <row r="101" spans="1:27" ht="17.25" customHeight="1">
      <c r="A101" s="950"/>
      <c r="B101" s="950"/>
      <c r="C101" s="950"/>
      <c r="D101" s="950"/>
      <c r="E101" s="950"/>
      <c r="F101" s="950"/>
      <c r="G101" s="950"/>
      <c r="H101" s="950"/>
      <c r="I101" s="950"/>
      <c r="J101" s="950"/>
      <c r="K101" s="950"/>
      <c r="L101" s="950"/>
      <c r="M101" s="950"/>
      <c r="N101" s="950"/>
      <c r="O101" s="950"/>
      <c r="P101" s="950"/>
      <c r="Q101" s="950"/>
      <c r="R101" s="950"/>
      <c r="S101" s="950"/>
      <c r="T101" s="950"/>
      <c r="U101" s="950"/>
      <c r="V101" s="950"/>
      <c r="W101" s="950"/>
      <c r="X101" s="950"/>
      <c r="Y101" s="950"/>
      <c r="Z101" s="950"/>
      <c r="AA101" s="950"/>
    </row>
    <row r="102" spans="1:27" ht="17.25" customHeight="1">
      <c r="A102" s="950"/>
      <c r="B102" s="950"/>
      <c r="C102" s="950"/>
      <c r="D102" s="950"/>
      <c r="E102" s="950"/>
      <c r="F102" s="950"/>
      <c r="G102" s="950"/>
      <c r="H102" s="950"/>
      <c r="I102" s="950"/>
      <c r="J102" s="950"/>
      <c r="K102" s="950"/>
      <c r="L102" s="950"/>
      <c r="M102" s="950"/>
      <c r="N102" s="950"/>
      <c r="O102" s="950"/>
      <c r="P102" s="950"/>
      <c r="Q102" s="950"/>
      <c r="R102" s="950"/>
      <c r="S102" s="950"/>
      <c r="T102" s="950"/>
      <c r="U102" s="950"/>
      <c r="V102" s="950"/>
      <c r="W102" s="950"/>
      <c r="X102" s="950"/>
      <c r="Y102" s="950"/>
      <c r="Z102" s="950"/>
      <c r="AA102" s="950"/>
    </row>
    <row r="103" spans="1:27" ht="17.25" customHeight="1">
      <c r="A103" s="950"/>
      <c r="B103" s="950"/>
      <c r="C103" s="950"/>
      <c r="D103" s="950"/>
      <c r="E103" s="950"/>
      <c r="F103" s="950"/>
      <c r="G103" s="950"/>
      <c r="H103" s="950"/>
      <c r="I103" s="950"/>
      <c r="J103" s="950"/>
      <c r="K103" s="950"/>
      <c r="L103" s="950"/>
      <c r="M103" s="950"/>
      <c r="N103" s="950"/>
      <c r="O103" s="950"/>
      <c r="P103" s="950"/>
      <c r="Q103" s="950"/>
      <c r="R103" s="950"/>
      <c r="S103" s="950"/>
      <c r="T103" s="950"/>
      <c r="U103" s="950"/>
      <c r="V103" s="950"/>
      <c r="W103" s="950"/>
      <c r="X103" s="950"/>
      <c r="Y103" s="950"/>
      <c r="Z103" s="950"/>
      <c r="AA103" s="950"/>
    </row>
    <row r="104" spans="1:27" ht="17.25" customHeight="1">
      <c r="A104" s="950"/>
      <c r="B104" s="950"/>
      <c r="C104" s="950"/>
      <c r="D104" s="950"/>
      <c r="E104" s="950"/>
      <c r="F104" s="950"/>
      <c r="G104" s="950"/>
      <c r="H104" s="950"/>
      <c r="I104" s="950"/>
      <c r="J104" s="950"/>
      <c r="K104" s="950"/>
      <c r="L104" s="950"/>
      <c r="M104" s="950"/>
      <c r="N104" s="950"/>
      <c r="O104" s="950"/>
      <c r="P104" s="950"/>
      <c r="Q104" s="950"/>
      <c r="R104" s="950"/>
      <c r="S104" s="950"/>
      <c r="T104" s="950"/>
      <c r="U104" s="950"/>
      <c r="V104" s="950"/>
      <c r="W104" s="950"/>
      <c r="X104" s="950"/>
      <c r="Y104" s="950"/>
      <c r="Z104" s="950"/>
      <c r="AA104" s="950"/>
    </row>
    <row r="105" spans="1:27" ht="17.25" customHeight="1">
      <c r="A105" s="950"/>
      <c r="B105" s="950"/>
      <c r="C105" s="950"/>
      <c r="D105" s="950"/>
      <c r="E105" s="950"/>
      <c r="F105" s="950"/>
      <c r="G105" s="950"/>
      <c r="H105" s="950"/>
      <c r="I105" s="950"/>
      <c r="J105" s="950"/>
      <c r="K105" s="950"/>
      <c r="L105" s="950"/>
      <c r="M105" s="950"/>
      <c r="N105" s="950"/>
      <c r="O105" s="950"/>
      <c r="P105" s="950"/>
      <c r="Q105" s="950"/>
      <c r="R105" s="950"/>
      <c r="S105" s="950"/>
      <c r="T105" s="950"/>
      <c r="U105" s="950"/>
      <c r="V105" s="950"/>
      <c r="W105" s="950"/>
      <c r="X105" s="950"/>
      <c r="Y105" s="950"/>
      <c r="Z105" s="950"/>
      <c r="AA105" s="950"/>
    </row>
    <row r="106" spans="1:27" ht="17.25" customHeight="1">
      <c r="A106" s="950"/>
      <c r="B106" s="950"/>
      <c r="C106" s="950"/>
      <c r="D106" s="950"/>
      <c r="E106" s="950"/>
      <c r="F106" s="950"/>
      <c r="G106" s="950"/>
      <c r="H106" s="950"/>
      <c r="I106" s="950"/>
      <c r="J106" s="950"/>
      <c r="K106" s="950"/>
      <c r="L106" s="950"/>
      <c r="M106" s="950"/>
      <c r="N106" s="950"/>
      <c r="O106" s="950"/>
      <c r="P106" s="950"/>
      <c r="Q106" s="950"/>
      <c r="R106" s="950"/>
      <c r="S106" s="950"/>
      <c r="T106" s="950"/>
      <c r="U106" s="950"/>
      <c r="V106" s="950"/>
      <c r="W106" s="950"/>
      <c r="X106" s="950"/>
      <c r="Y106" s="950"/>
      <c r="Z106" s="950"/>
      <c r="AA106" s="950"/>
    </row>
    <row r="107" spans="1:27" ht="17.25" customHeight="1">
      <c r="A107" s="950"/>
      <c r="B107" s="950"/>
      <c r="C107" s="950"/>
      <c r="D107" s="950"/>
      <c r="E107" s="950"/>
      <c r="F107" s="950"/>
      <c r="G107" s="950"/>
      <c r="H107" s="950"/>
      <c r="I107" s="950"/>
      <c r="J107" s="950"/>
      <c r="K107" s="950"/>
      <c r="L107" s="950"/>
      <c r="M107" s="950"/>
      <c r="N107" s="950"/>
      <c r="O107" s="950"/>
      <c r="P107" s="950"/>
      <c r="Q107" s="950"/>
      <c r="R107" s="950"/>
      <c r="S107" s="950"/>
      <c r="T107" s="950"/>
      <c r="U107" s="950"/>
      <c r="V107" s="950"/>
      <c r="W107" s="950"/>
      <c r="X107" s="950"/>
      <c r="Y107" s="950"/>
      <c r="Z107" s="950"/>
      <c r="AA107" s="950"/>
    </row>
    <row r="108" spans="1:27" ht="17.25" customHeight="1">
      <c r="A108" s="950"/>
      <c r="B108" s="950"/>
      <c r="C108" s="950"/>
      <c r="D108" s="950"/>
      <c r="E108" s="950"/>
      <c r="F108" s="950"/>
      <c r="G108" s="950"/>
      <c r="H108" s="950"/>
      <c r="I108" s="950"/>
      <c r="J108" s="950"/>
      <c r="K108" s="950"/>
      <c r="L108" s="950"/>
      <c r="M108" s="950"/>
      <c r="N108" s="950"/>
      <c r="O108" s="950"/>
      <c r="P108" s="950"/>
      <c r="Q108" s="950"/>
      <c r="R108" s="950"/>
      <c r="S108" s="950"/>
      <c r="T108" s="950"/>
      <c r="U108" s="950"/>
      <c r="V108" s="950"/>
      <c r="W108" s="950"/>
      <c r="X108" s="950"/>
      <c r="Y108" s="950"/>
      <c r="Z108" s="950"/>
      <c r="AA108" s="950"/>
    </row>
    <row r="109" spans="1:27" ht="17.25" customHeight="1">
      <c r="A109" s="950"/>
      <c r="B109" s="950"/>
      <c r="C109" s="950"/>
      <c r="D109" s="950"/>
      <c r="E109" s="950"/>
      <c r="F109" s="950"/>
      <c r="G109" s="950"/>
      <c r="H109" s="950"/>
      <c r="I109" s="950"/>
      <c r="J109" s="950"/>
      <c r="K109" s="950"/>
      <c r="L109" s="950"/>
      <c r="M109" s="950"/>
      <c r="N109" s="950"/>
      <c r="O109" s="950"/>
      <c r="P109" s="950"/>
      <c r="Q109" s="950"/>
      <c r="R109" s="950"/>
      <c r="S109" s="950"/>
      <c r="T109" s="950"/>
      <c r="U109" s="950"/>
      <c r="V109" s="950"/>
      <c r="W109" s="950"/>
      <c r="X109" s="950"/>
      <c r="Y109" s="950"/>
      <c r="Z109" s="950"/>
      <c r="AA109" s="950"/>
    </row>
    <row r="110" spans="1:27" ht="17.25" customHeight="1">
      <c r="A110" s="950"/>
      <c r="B110" s="950"/>
      <c r="C110" s="950"/>
      <c r="D110" s="950"/>
      <c r="E110" s="950"/>
      <c r="F110" s="950"/>
      <c r="G110" s="950"/>
      <c r="H110" s="950"/>
      <c r="I110" s="950"/>
      <c r="J110" s="950"/>
      <c r="K110" s="950"/>
      <c r="L110" s="950"/>
      <c r="M110" s="950"/>
      <c r="N110" s="950"/>
      <c r="O110" s="950"/>
      <c r="P110" s="950"/>
      <c r="Q110" s="950"/>
      <c r="R110" s="950"/>
      <c r="S110" s="950"/>
      <c r="T110" s="950"/>
      <c r="U110" s="950"/>
      <c r="V110" s="950"/>
      <c r="W110" s="950"/>
      <c r="X110" s="950"/>
      <c r="Y110" s="950"/>
      <c r="Z110" s="950"/>
      <c r="AA110" s="950"/>
    </row>
    <row r="111" spans="1:27" ht="17.25" customHeight="1">
      <c r="A111" s="950"/>
      <c r="B111" s="950"/>
      <c r="C111" s="950"/>
      <c r="D111" s="950"/>
      <c r="E111" s="950"/>
      <c r="F111" s="950"/>
      <c r="G111" s="950"/>
      <c r="H111" s="1286"/>
      <c r="I111" s="1286"/>
      <c r="J111" s="1286"/>
      <c r="K111" s="950"/>
      <c r="L111" s="950"/>
      <c r="M111" s="950"/>
      <c r="N111" s="950"/>
      <c r="O111" s="950"/>
      <c r="P111" s="950"/>
      <c r="Q111" s="950"/>
      <c r="R111" s="950"/>
      <c r="S111" s="950"/>
      <c r="T111" s="950"/>
      <c r="U111" s="950"/>
      <c r="V111" s="950"/>
      <c r="W111" s="950"/>
      <c r="X111" s="950"/>
      <c r="Y111" s="950"/>
      <c r="Z111" s="950"/>
      <c r="AA111" s="950"/>
    </row>
    <row r="112" spans="1:27" ht="17.25" customHeight="1">
      <c r="A112" s="950"/>
      <c r="B112" s="950"/>
      <c r="C112" s="950"/>
      <c r="D112" s="950"/>
      <c r="E112" s="950"/>
      <c r="F112" s="950"/>
      <c r="G112" s="950"/>
      <c r="H112" s="1286"/>
      <c r="I112" s="1286"/>
      <c r="J112" s="1286"/>
      <c r="K112" s="950"/>
      <c r="L112" s="950"/>
      <c r="M112" s="950"/>
      <c r="N112" s="950"/>
      <c r="O112" s="950"/>
      <c r="P112" s="950"/>
      <c r="Q112" s="950"/>
      <c r="R112" s="950"/>
      <c r="S112" s="950"/>
      <c r="T112" s="950"/>
      <c r="U112" s="950"/>
      <c r="V112" s="950"/>
      <c r="W112" s="950"/>
      <c r="X112" s="950"/>
      <c r="Y112" s="950"/>
      <c r="Z112" s="950"/>
      <c r="AA112" s="950"/>
    </row>
    <row r="113" spans="1:27" ht="17.25" customHeight="1">
      <c r="A113" s="950"/>
      <c r="B113" s="950"/>
      <c r="C113" s="950"/>
      <c r="D113" s="950"/>
      <c r="E113" s="950"/>
      <c r="F113" s="950"/>
      <c r="G113" s="950"/>
      <c r="H113" s="1286"/>
      <c r="I113" s="1286"/>
      <c r="J113" s="1286"/>
      <c r="K113" s="950"/>
      <c r="L113" s="950"/>
      <c r="M113" s="950"/>
      <c r="N113" s="950"/>
      <c r="O113" s="950"/>
      <c r="P113" s="950"/>
      <c r="Q113" s="950"/>
      <c r="R113" s="950"/>
      <c r="S113" s="950"/>
      <c r="T113" s="950"/>
      <c r="U113" s="950"/>
      <c r="V113" s="950"/>
      <c r="W113" s="950"/>
      <c r="X113" s="950"/>
      <c r="Y113" s="950"/>
      <c r="Z113" s="950"/>
      <c r="AA113" s="950"/>
    </row>
    <row r="114" spans="1:27" ht="17.25" customHeight="1">
      <c r="A114" s="950"/>
      <c r="B114" s="950"/>
      <c r="C114" s="950"/>
      <c r="D114" s="950"/>
      <c r="E114" s="950"/>
      <c r="F114" s="950"/>
      <c r="G114" s="950"/>
      <c r="H114" s="1286"/>
      <c r="I114" s="1286"/>
      <c r="J114" s="1286"/>
      <c r="K114" s="950"/>
      <c r="L114" s="950"/>
      <c r="M114" s="950"/>
      <c r="N114" s="950"/>
      <c r="O114" s="950"/>
      <c r="P114" s="950"/>
      <c r="Q114" s="950"/>
      <c r="R114" s="950"/>
      <c r="S114" s="950"/>
      <c r="T114" s="950"/>
      <c r="U114" s="950"/>
      <c r="V114" s="950"/>
      <c r="W114" s="950"/>
      <c r="X114" s="950"/>
      <c r="Y114" s="950"/>
      <c r="Z114" s="950"/>
      <c r="AA114" s="950"/>
    </row>
    <row r="115" spans="1:27" ht="17.25" customHeight="1">
      <c r="A115" s="950"/>
      <c r="B115" s="950"/>
      <c r="C115" s="950"/>
      <c r="D115" s="950"/>
      <c r="E115" s="950"/>
      <c r="F115" s="950"/>
      <c r="G115" s="950"/>
      <c r="H115" s="1286"/>
      <c r="I115" s="1286"/>
      <c r="J115" s="1286"/>
      <c r="K115" s="950"/>
      <c r="L115" s="950"/>
      <c r="M115" s="950"/>
      <c r="N115" s="950"/>
      <c r="O115" s="950"/>
      <c r="P115" s="950"/>
      <c r="Q115" s="950"/>
      <c r="R115" s="950"/>
      <c r="S115" s="950"/>
      <c r="T115" s="950"/>
      <c r="U115" s="950"/>
      <c r="V115" s="950"/>
      <c r="W115" s="950"/>
      <c r="X115" s="950"/>
      <c r="Y115" s="950"/>
      <c r="Z115" s="950"/>
      <c r="AA115" s="950"/>
    </row>
    <row r="116" spans="1:27" ht="17.25" customHeight="1">
      <c r="A116" s="950"/>
      <c r="B116" s="950"/>
      <c r="C116" s="950"/>
      <c r="D116" s="950"/>
      <c r="E116" s="950"/>
      <c r="F116" s="950"/>
      <c r="G116" s="950"/>
      <c r="H116" s="1286"/>
      <c r="I116" s="1286"/>
      <c r="J116" s="1286"/>
      <c r="K116" s="950"/>
      <c r="L116" s="950"/>
      <c r="M116" s="950"/>
      <c r="N116" s="950"/>
      <c r="O116" s="950"/>
      <c r="P116" s="950"/>
      <c r="Q116" s="950"/>
      <c r="R116" s="950"/>
      <c r="S116" s="950"/>
      <c r="T116" s="950"/>
      <c r="U116" s="950"/>
      <c r="V116" s="950"/>
      <c r="W116" s="950"/>
      <c r="X116" s="950"/>
      <c r="Y116" s="950"/>
      <c r="Z116" s="950"/>
      <c r="AA116" s="950"/>
    </row>
    <row r="117" spans="1:27" ht="17.25" customHeight="1">
      <c r="A117" s="950"/>
      <c r="B117" s="950"/>
      <c r="C117" s="950"/>
      <c r="D117" s="950"/>
      <c r="E117" s="950"/>
      <c r="F117" s="950"/>
      <c r="G117" s="950"/>
      <c r="H117" s="1286"/>
      <c r="I117" s="1286"/>
      <c r="J117" s="1286"/>
      <c r="K117" s="950"/>
      <c r="L117" s="950"/>
      <c r="M117" s="950"/>
      <c r="N117" s="950"/>
      <c r="O117" s="950"/>
      <c r="P117" s="950"/>
      <c r="Q117" s="950"/>
      <c r="R117" s="950"/>
      <c r="S117" s="950"/>
      <c r="T117" s="950"/>
      <c r="U117" s="950"/>
      <c r="V117" s="950"/>
      <c r="W117" s="950"/>
      <c r="X117" s="950"/>
      <c r="Y117" s="950"/>
      <c r="Z117" s="950"/>
      <c r="AA117" s="950"/>
    </row>
    <row r="118" spans="1:27" ht="17.25" customHeight="1">
      <c r="A118" s="950"/>
      <c r="B118" s="950"/>
      <c r="C118" s="950"/>
      <c r="D118" s="950"/>
      <c r="E118" s="950"/>
      <c r="F118" s="950"/>
      <c r="G118" s="950"/>
      <c r="H118" s="1286"/>
      <c r="I118" s="1286"/>
      <c r="J118" s="1286"/>
      <c r="K118" s="950"/>
      <c r="L118" s="950"/>
      <c r="M118" s="950"/>
      <c r="N118" s="950"/>
      <c r="O118" s="950"/>
      <c r="P118" s="950"/>
      <c r="Q118" s="950"/>
      <c r="R118" s="950"/>
      <c r="S118" s="950"/>
      <c r="T118" s="950"/>
      <c r="U118" s="950"/>
      <c r="V118" s="950"/>
      <c r="W118" s="950"/>
      <c r="X118" s="950"/>
      <c r="Y118" s="950"/>
      <c r="Z118" s="950"/>
      <c r="AA118" s="950"/>
    </row>
    <row r="119" spans="1:27" ht="17.25" customHeight="1">
      <c r="A119" s="950"/>
      <c r="B119" s="950"/>
      <c r="C119" s="950"/>
      <c r="D119" s="950"/>
      <c r="E119" s="950"/>
      <c r="F119" s="950"/>
      <c r="G119" s="950"/>
      <c r="H119" s="1286"/>
      <c r="I119" s="1286"/>
      <c r="J119" s="1286"/>
      <c r="K119" s="950"/>
      <c r="L119" s="950"/>
      <c r="M119" s="950"/>
      <c r="N119" s="950"/>
      <c r="O119" s="950"/>
      <c r="P119" s="950"/>
      <c r="Q119" s="950"/>
      <c r="R119" s="950"/>
      <c r="S119" s="950"/>
      <c r="T119" s="950"/>
      <c r="U119" s="950"/>
      <c r="V119" s="950"/>
      <c r="W119" s="950"/>
      <c r="X119" s="950"/>
      <c r="Y119" s="950"/>
      <c r="Z119" s="950"/>
      <c r="AA119" s="950"/>
    </row>
    <row r="120" spans="1:27" ht="17.25" customHeight="1">
      <c r="A120" s="950"/>
      <c r="B120" s="950"/>
      <c r="C120" s="950"/>
      <c r="D120" s="950"/>
      <c r="E120" s="950"/>
      <c r="F120" s="950"/>
      <c r="G120" s="950"/>
      <c r="H120" s="1286"/>
      <c r="I120" s="1286"/>
      <c r="J120" s="1286"/>
      <c r="K120" s="950"/>
      <c r="L120" s="950"/>
      <c r="M120" s="950"/>
      <c r="N120" s="950"/>
      <c r="O120" s="950"/>
      <c r="P120" s="950"/>
      <c r="Q120" s="950"/>
      <c r="R120" s="950"/>
      <c r="S120" s="950"/>
      <c r="T120" s="950"/>
      <c r="U120" s="950"/>
      <c r="V120" s="950"/>
      <c r="W120" s="950"/>
      <c r="X120" s="950"/>
      <c r="Y120" s="950"/>
      <c r="Z120" s="950"/>
      <c r="AA120" s="950"/>
    </row>
    <row r="121" spans="1:27" ht="17.25" customHeight="1">
      <c r="A121" s="950"/>
      <c r="B121" s="950"/>
      <c r="C121" s="950"/>
      <c r="D121" s="950"/>
      <c r="E121" s="950"/>
      <c r="F121" s="950"/>
      <c r="G121" s="950"/>
      <c r="H121" s="1286"/>
      <c r="I121" s="1286"/>
      <c r="J121" s="1286"/>
      <c r="K121" s="950"/>
      <c r="L121" s="950"/>
      <c r="M121" s="950"/>
      <c r="N121" s="950"/>
      <c r="O121" s="950"/>
      <c r="P121" s="950"/>
      <c r="Q121" s="950"/>
      <c r="R121" s="950"/>
      <c r="S121" s="950"/>
      <c r="T121" s="950"/>
      <c r="U121" s="950"/>
      <c r="V121" s="950"/>
      <c r="W121" s="950"/>
      <c r="X121" s="950"/>
      <c r="Y121" s="950"/>
      <c r="Z121" s="950"/>
      <c r="AA121" s="950"/>
    </row>
    <row r="122" spans="1:27" ht="17.25" customHeight="1">
      <c r="A122" s="950"/>
      <c r="B122" s="950"/>
      <c r="C122" s="950"/>
      <c r="D122" s="950"/>
      <c r="E122" s="950"/>
      <c r="F122" s="950"/>
      <c r="G122" s="950"/>
      <c r="H122" s="1286"/>
      <c r="I122" s="1286"/>
      <c r="J122" s="1286"/>
      <c r="K122" s="950"/>
      <c r="L122" s="950"/>
      <c r="M122" s="950"/>
      <c r="N122" s="950"/>
      <c r="O122" s="950"/>
      <c r="P122" s="950"/>
      <c r="Q122" s="950"/>
      <c r="R122" s="950"/>
      <c r="S122" s="950"/>
      <c r="T122" s="950"/>
      <c r="U122" s="950"/>
      <c r="V122" s="950"/>
      <c r="W122" s="950"/>
      <c r="X122" s="950"/>
      <c r="Y122" s="950"/>
      <c r="Z122" s="950"/>
      <c r="AA122" s="950"/>
    </row>
    <row r="123" spans="1:27" ht="17.25" customHeight="1">
      <c r="A123" s="950"/>
      <c r="B123" s="950"/>
      <c r="C123" s="950"/>
      <c r="D123" s="950"/>
      <c r="E123" s="950"/>
      <c r="F123" s="950"/>
      <c r="G123" s="950"/>
      <c r="H123" s="1286"/>
      <c r="I123" s="1286"/>
      <c r="J123" s="1286"/>
      <c r="K123" s="950"/>
      <c r="L123" s="950"/>
      <c r="M123" s="950"/>
      <c r="N123" s="950"/>
      <c r="O123" s="950"/>
      <c r="P123" s="950"/>
      <c r="Q123" s="950"/>
      <c r="R123" s="950"/>
      <c r="S123" s="950"/>
      <c r="T123" s="950"/>
      <c r="U123" s="950"/>
      <c r="V123" s="950"/>
      <c r="W123" s="950"/>
      <c r="X123" s="950"/>
      <c r="Y123" s="950"/>
      <c r="Z123" s="950"/>
      <c r="AA123" s="950"/>
    </row>
    <row r="124" spans="1:27" ht="17.25" customHeight="1">
      <c r="A124" s="950"/>
      <c r="B124" s="950"/>
      <c r="C124" s="950"/>
      <c r="D124" s="950"/>
      <c r="E124" s="950"/>
      <c r="F124" s="950"/>
      <c r="G124" s="950"/>
      <c r="H124" s="1286"/>
      <c r="I124" s="1286"/>
      <c r="J124" s="1286"/>
      <c r="K124" s="950"/>
      <c r="L124" s="950"/>
      <c r="M124" s="950"/>
      <c r="N124" s="950"/>
      <c r="O124" s="950"/>
      <c r="P124" s="950"/>
      <c r="Q124" s="950"/>
      <c r="R124" s="950"/>
      <c r="S124" s="950"/>
      <c r="T124" s="950"/>
      <c r="U124" s="950"/>
      <c r="V124" s="950"/>
      <c r="W124" s="950"/>
      <c r="X124" s="950"/>
      <c r="Y124" s="950"/>
      <c r="Z124" s="950"/>
      <c r="AA124" s="950"/>
    </row>
    <row r="125" spans="1:27" ht="17.25" customHeight="1">
      <c r="A125" s="950"/>
      <c r="B125" s="950"/>
      <c r="C125" s="950"/>
      <c r="D125" s="950"/>
      <c r="E125" s="950"/>
      <c r="F125" s="950"/>
      <c r="G125" s="950"/>
      <c r="H125" s="1286"/>
      <c r="I125" s="1286"/>
      <c r="J125" s="1286"/>
      <c r="K125" s="950"/>
      <c r="L125" s="950"/>
      <c r="M125" s="950"/>
      <c r="N125" s="950"/>
      <c r="O125" s="950"/>
      <c r="P125" s="950"/>
      <c r="Q125" s="950"/>
      <c r="R125" s="950"/>
      <c r="S125" s="950"/>
      <c r="T125" s="950"/>
      <c r="U125" s="950"/>
      <c r="V125" s="950"/>
      <c r="W125" s="950"/>
      <c r="X125" s="950"/>
      <c r="Y125" s="950"/>
      <c r="Z125" s="950"/>
      <c r="AA125" s="950"/>
    </row>
    <row r="126" spans="1:27" ht="17.25" customHeight="1">
      <c r="A126" s="950"/>
      <c r="B126" s="950"/>
      <c r="C126" s="950"/>
      <c r="D126" s="950"/>
      <c r="E126" s="950"/>
      <c r="F126" s="950"/>
      <c r="G126" s="950"/>
      <c r="H126" s="1286"/>
      <c r="I126" s="1286"/>
      <c r="J126" s="1286"/>
      <c r="K126" s="950"/>
      <c r="L126" s="950"/>
      <c r="M126" s="950"/>
      <c r="N126" s="950"/>
      <c r="O126" s="950"/>
      <c r="P126" s="950"/>
      <c r="Q126" s="950"/>
      <c r="R126" s="950"/>
      <c r="S126" s="950"/>
      <c r="T126" s="950"/>
      <c r="U126" s="950"/>
      <c r="V126" s="950"/>
      <c r="W126" s="950"/>
      <c r="X126" s="950"/>
      <c r="Y126" s="950"/>
      <c r="Z126" s="950"/>
      <c r="AA126" s="950"/>
    </row>
    <row r="127" spans="1:27" ht="17.25" customHeight="1">
      <c r="A127" s="950"/>
      <c r="B127" s="950"/>
      <c r="C127" s="950"/>
      <c r="D127" s="950"/>
      <c r="E127" s="950"/>
      <c r="F127" s="950"/>
      <c r="G127" s="950"/>
      <c r="H127" s="1286"/>
      <c r="I127" s="1286"/>
      <c r="J127" s="1286"/>
      <c r="K127" s="950"/>
      <c r="L127" s="950"/>
      <c r="M127" s="950"/>
      <c r="N127" s="950"/>
      <c r="O127" s="950"/>
      <c r="P127" s="950"/>
      <c r="Q127" s="950"/>
      <c r="R127" s="950"/>
      <c r="S127" s="950"/>
      <c r="T127" s="950"/>
      <c r="U127" s="950"/>
      <c r="V127" s="950"/>
      <c r="W127" s="950"/>
      <c r="X127" s="950"/>
      <c r="Y127" s="950"/>
      <c r="Z127" s="950"/>
      <c r="AA127" s="950"/>
    </row>
    <row r="128" spans="1:27" ht="17.25" customHeight="1">
      <c r="A128" s="950"/>
      <c r="B128" s="950"/>
      <c r="C128" s="950"/>
      <c r="D128" s="950"/>
      <c r="E128" s="950"/>
      <c r="F128" s="950"/>
      <c r="G128" s="950"/>
      <c r="H128" s="1286"/>
      <c r="I128" s="1286"/>
      <c r="J128" s="1286"/>
      <c r="K128" s="950"/>
      <c r="L128" s="950"/>
      <c r="M128" s="950"/>
      <c r="N128" s="950"/>
      <c r="O128" s="950"/>
      <c r="P128" s="950"/>
      <c r="Q128" s="950"/>
      <c r="R128" s="950"/>
      <c r="S128" s="950"/>
      <c r="T128" s="950"/>
      <c r="U128" s="950"/>
      <c r="V128" s="950"/>
      <c r="W128" s="950"/>
      <c r="X128" s="950"/>
      <c r="Y128" s="950"/>
      <c r="Z128" s="950"/>
      <c r="AA128" s="950"/>
    </row>
    <row r="129" spans="1:27" ht="17.25" customHeight="1">
      <c r="A129" s="950"/>
      <c r="B129" s="950"/>
      <c r="C129" s="950"/>
      <c r="D129" s="950"/>
      <c r="E129" s="950"/>
      <c r="F129" s="950"/>
      <c r="G129" s="950"/>
      <c r="H129" s="1286"/>
      <c r="I129" s="1286"/>
      <c r="J129" s="1286"/>
      <c r="K129" s="950"/>
      <c r="L129" s="950"/>
      <c r="M129" s="950"/>
      <c r="N129" s="950"/>
      <c r="O129" s="950"/>
      <c r="P129" s="950"/>
      <c r="Q129" s="950"/>
      <c r="R129" s="950"/>
      <c r="S129" s="950"/>
      <c r="T129" s="950"/>
      <c r="U129" s="950"/>
      <c r="V129" s="950"/>
      <c r="W129" s="950"/>
      <c r="X129" s="950"/>
      <c r="Y129" s="950"/>
      <c r="Z129" s="950"/>
      <c r="AA129" s="950"/>
    </row>
    <row r="130" spans="1:27" ht="17.25" customHeight="1">
      <c r="A130" s="950"/>
      <c r="B130" s="950"/>
      <c r="C130" s="950"/>
      <c r="D130" s="950"/>
      <c r="E130" s="950"/>
      <c r="F130" s="950"/>
      <c r="G130" s="950"/>
      <c r="H130" s="1286"/>
      <c r="I130" s="1286"/>
      <c r="J130" s="1286"/>
      <c r="K130" s="950"/>
      <c r="L130" s="950"/>
      <c r="M130" s="950"/>
      <c r="N130" s="950"/>
      <c r="O130" s="950"/>
      <c r="P130" s="950"/>
      <c r="Q130" s="950"/>
      <c r="R130" s="950"/>
      <c r="S130" s="950"/>
      <c r="T130" s="950"/>
      <c r="U130" s="950"/>
      <c r="V130" s="950"/>
      <c r="W130" s="950"/>
      <c r="X130" s="950"/>
      <c r="Y130" s="950"/>
      <c r="Z130" s="950"/>
      <c r="AA130" s="950"/>
    </row>
    <row r="131" spans="1:27" ht="17.25" customHeight="1">
      <c r="A131" s="950"/>
      <c r="B131" s="950"/>
      <c r="C131" s="950"/>
      <c r="D131" s="950"/>
      <c r="E131" s="950"/>
      <c r="F131" s="950"/>
      <c r="G131" s="950"/>
      <c r="H131" s="1286"/>
      <c r="I131" s="1286"/>
      <c r="J131" s="1286"/>
      <c r="K131" s="950"/>
      <c r="L131" s="950"/>
      <c r="M131" s="950"/>
      <c r="N131" s="950"/>
      <c r="O131" s="950"/>
      <c r="P131" s="950"/>
      <c r="Q131" s="950"/>
      <c r="R131" s="950"/>
      <c r="S131" s="950"/>
      <c r="T131" s="950"/>
      <c r="U131" s="950"/>
      <c r="V131" s="950"/>
      <c r="W131" s="950"/>
      <c r="X131" s="950"/>
      <c r="Y131" s="950"/>
      <c r="Z131" s="950"/>
      <c r="AA131" s="950"/>
    </row>
    <row r="132" spans="1:27" ht="17.25" customHeight="1">
      <c r="A132" s="950"/>
      <c r="B132" s="950"/>
      <c r="C132" s="950"/>
      <c r="D132" s="950"/>
      <c r="E132" s="950"/>
      <c r="F132" s="950"/>
      <c r="G132" s="950"/>
      <c r="H132" s="1286"/>
      <c r="I132" s="1286"/>
      <c r="J132" s="1286"/>
      <c r="K132" s="950"/>
      <c r="L132" s="950"/>
      <c r="M132" s="950"/>
      <c r="N132" s="950"/>
      <c r="O132" s="950"/>
      <c r="P132" s="950"/>
      <c r="Q132" s="950"/>
      <c r="R132" s="950"/>
      <c r="S132" s="950"/>
      <c r="T132" s="950"/>
      <c r="U132" s="950"/>
      <c r="V132" s="950"/>
      <c r="W132" s="950"/>
      <c r="X132" s="950"/>
      <c r="Y132" s="950"/>
      <c r="Z132" s="950"/>
      <c r="AA132" s="950"/>
    </row>
    <row r="133" spans="1:27" ht="6.75" customHeight="1">
      <c r="A133" s="950"/>
      <c r="B133" s="950"/>
      <c r="C133" s="950"/>
      <c r="D133" s="950"/>
      <c r="E133" s="950"/>
      <c r="F133" s="950"/>
      <c r="G133" s="950"/>
      <c r="H133" s="1286"/>
      <c r="I133" s="1286"/>
      <c r="J133" s="1286"/>
      <c r="K133" s="950"/>
      <c r="L133" s="950"/>
      <c r="M133" s="950"/>
      <c r="N133" s="950"/>
      <c r="O133" s="950"/>
      <c r="P133" s="950"/>
      <c r="Q133" s="950"/>
      <c r="R133" s="950"/>
      <c r="S133" s="950"/>
      <c r="T133" s="950"/>
      <c r="U133" s="950"/>
      <c r="V133" s="950"/>
      <c r="W133" s="950"/>
      <c r="X133" s="950"/>
      <c r="Y133" s="950"/>
      <c r="Z133" s="950"/>
      <c r="AA133" s="950"/>
    </row>
    <row r="134" spans="1:27" ht="17.25" customHeight="1">
      <c r="A134" s="950"/>
      <c r="B134" s="950"/>
      <c r="C134" s="950"/>
      <c r="D134" s="950"/>
      <c r="E134" s="950"/>
      <c r="F134" s="950"/>
      <c r="G134" s="950"/>
      <c r="H134" s="1286"/>
      <c r="I134" s="1286"/>
      <c r="J134" s="1286"/>
      <c r="K134" s="950"/>
      <c r="L134" s="950"/>
      <c r="M134" s="950"/>
      <c r="N134" s="950"/>
      <c r="O134" s="950"/>
      <c r="P134" s="950"/>
      <c r="Q134" s="950"/>
      <c r="R134" s="950"/>
      <c r="S134" s="950"/>
      <c r="T134" s="950"/>
      <c r="U134" s="950"/>
      <c r="V134" s="950"/>
      <c r="W134" s="950"/>
      <c r="X134" s="950"/>
      <c r="Y134" s="950"/>
      <c r="Z134" s="950"/>
      <c r="AA134" s="950"/>
    </row>
    <row r="135" spans="1:27" ht="17.25" customHeight="1">
      <c r="A135" s="950"/>
      <c r="B135" s="950"/>
      <c r="C135" s="950"/>
      <c r="D135" s="950"/>
      <c r="E135" s="950"/>
      <c r="F135" s="950"/>
      <c r="G135" s="950"/>
      <c r="H135" s="1286"/>
      <c r="I135" s="1286"/>
      <c r="J135" s="1286"/>
      <c r="K135" s="950"/>
      <c r="L135" s="950"/>
      <c r="M135" s="950"/>
      <c r="N135" s="950"/>
      <c r="O135" s="950"/>
      <c r="P135" s="950"/>
      <c r="Q135" s="950"/>
      <c r="R135" s="950"/>
      <c r="S135" s="950"/>
      <c r="T135" s="950"/>
      <c r="U135" s="950"/>
      <c r="V135" s="950"/>
      <c r="W135" s="950"/>
      <c r="X135" s="950"/>
      <c r="Y135" s="950"/>
      <c r="Z135" s="950"/>
      <c r="AA135" s="950"/>
    </row>
    <row r="136" spans="1:27" ht="17.25" customHeight="1">
      <c r="A136" s="950"/>
      <c r="B136" s="950"/>
      <c r="C136" s="950"/>
      <c r="D136" s="950"/>
      <c r="E136" s="950"/>
      <c r="F136" s="950"/>
      <c r="G136" s="950"/>
      <c r="H136" s="1286"/>
      <c r="I136" s="1286"/>
      <c r="J136" s="1286"/>
      <c r="K136" s="950"/>
      <c r="L136" s="950"/>
      <c r="M136" s="950"/>
      <c r="N136" s="950"/>
      <c r="O136" s="950"/>
      <c r="P136" s="950"/>
      <c r="Q136" s="950"/>
      <c r="R136" s="950"/>
      <c r="S136" s="950"/>
      <c r="T136" s="950"/>
      <c r="U136" s="950"/>
      <c r="V136" s="950"/>
      <c r="W136" s="950"/>
      <c r="X136" s="950"/>
      <c r="Y136" s="950"/>
      <c r="Z136" s="950"/>
      <c r="AA136" s="950"/>
    </row>
    <row r="137" spans="1:27" ht="17.25" customHeight="1">
      <c r="A137" s="950"/>
      <c r="B137" s="950"/>
      <c r="C137" s="950"/>
      <c r="D137" s="950"/>
      <c r="E137" s="950"/>
      <c r="F137" s="950"/>
      <c r="G137" s="950"/>
      <c r="H137" s="1286"/>
      <c r="I137" s="1286"/>
      <c r="J137" s="1286"/>
      <c r="K137" s="950"/>
      <c r="L137" s="950"/>
      <c r="M137" s="950"/>
      <c r="N137" s="950"/>
      <c r="O137" s="950"/>
      <c r="P137" s="950"/>
      <c r="Q137" s="950"/>
      <c r="R137" s="950"/>
      <c r="S137" s="950"/>
      <c r="T137" s="950"/>
      <c r="U137" s="950"/>
      <c r="V137" s="950"/>
      <c r="W137" s="950"/>
      <c r="X137" s="950"/>
      <c r="Y137" s="950"/>
      <c r="Z137" s="950"/>
      <c r="AA137" s="950"/>
    </row>
    <row r="138" spans="1:27" ht="17.25" customHeight="1">
      <c r="A138" s="950"/>
      <c r="B138" s="950"/>
      <c r="C138" s="950"/>
      <c r="D138" s="950"/>
      <c r="E138" s="950"/>
      <c r="F138" s="950"/>
      <c r="G138" s="950"/>
      <c r="H138" s="1286"/>
      <c r="I138" s="1286"/>
      <c r="J138" s="1286"/>
      <c r="K138" s="950"/>
      <c r="L138" s="950"/>
      <c r="M138" s="950"/>
      <c r="N138" s="950"/>
      <c r="O138" s="950"/>
      <c r="P138" s="950"/>
      <c r="Q138" s="950"/>
      <c r="R138" s="950"/>
      <c r="S138" s="950"/>
      <c r="T138" s="950"/>
      <c r="U138" s="950"/>
      <c r="V138" s="950"/>
      <c r="W138" s="950"/>
      <c r="X138" s="950"/>
      <c r="Y138" s="950"/>
      <c r="Z138" s="950"/>
      <c r="AA138" s="950"/>
    </row>
    <row r="139" spans="1:27" ht="17.25" customHeight="1">
      <c r="A139" s="950"/>
      <c r="B139" s="950"/>
      <c r="C139" s="950"/>
      <c r="D139" s="950"/>
      <c r="E139" s="950"/>
      <c r="F139" s="950"/>
      <c r="G139" s="950"/>
      <c r="H139" s="1286"/>
      <c r="I139" s="1286"/>
      <c r="J139" s="1286"/>
      <c r="K139" s="950"/>
      <c r="L139" s="950"/>
      <c r="M139" s="950"/>
      <c r="N139" s="950"/>
      <c r="O139" s="950"/>
      <c r="P139" s="950"/>
      <c r="Q139" s="950"/>
      <c r="R139" s="950"/>
      <c r="S139" s="950"/>
      <c r="T139" s="950"/>
      <c r="U139" s="950"/>
      <c r="V139" s="950"/>
      <c r="W139" s="950"/>
      <c r="X139" s="950"/>
      <c r="Y139" s="950"/>
      <c r="Z139" s="950"/>
      <c r="AA139" s="950"/>
    </row>
    <row r="140" spans="1:27" ht="17.25" customHeight="1">
      <c r="A140" s="950"/>
      <c r="B140" s="950"/>
      <c r="C140" s="950"/>
      <c r="D140" s="950"/>
      <c r="E140" s="950"/>
      <c r="F140" s="950"/>
      <c r="G140" s="950"/>
      <c r="H140" s="1286"/>
      <c r="I140" s="1286"/>
      <c r="J140" s="1286"/>
      <c r="K140" s="950"/>
      <c r="L140" s="950"/>
      <c r="M140" s="950"/>
      <c r="N140" s="950"/>
      <c r="O140" s="950"/>
      <c r="P140" s="950"/>
      <c r="Q140" s="950"/>
      <c r="R140" s="950"/>
      <c r="S140" s="950"/>
      <c r="T140" s="950"/>
      <c r="U140" s="950"/>
      <c r="V140" s="950"/>
      <c r="W140" s="950"/>
      <c r="X140" s="950"/>
      <c r="Y140" s="950"/>
      <c r="Z140" s="950"/>
      <c r="AA140" s="950"/>
    </row>
    <row r="141" spans="1:27" ht="17.25" customHeight="1">
      <c r="A141" s="950"/>
      <c r="B141" s="950"/>
      <c r="C141" s="950"/>
      <c r="D141" s="950"/>
      <c r="E141" s="950"/>
      <c r="F141" s="950"/>
      <c r="G141" s="950"/>
      <c r="H141" s="1286"/>
      <c r="I141" s="1286"/>
      <c r="J141" s="1286"/>
      <c r="K141" s="950"/>
      <c r="L141" s="950"/>
      <c r="M141" s="950"/>
      <c r="N141" s="950"/>
      <c r="O141" s="950"/>
      <c r="P141" s="950"/>
      <c r="Q141" s="950"/>
      <c r="R141" s="950"/>
      <c r="S141" s="950"/>
      <c r="T141" s="950"/>
      <c r="U141" s="950"/>
      <c r="V141" s="950"/>
      <c r="W141" s="950"/>
      <c r="X141" s="950"/>
      <c r="Y141" s="950"/>
      <c r="Z141" s="950"/>
      <c r="AA141" s="950"/>
    </row>
    <row r="142" spans="1:27" ht="17.25" customHeight="1">
      <c r="A142" s="950"/>
      <c r="B142" s="950"/>
      <c r="C142" s="950"/>
      <c r="D142" s="950"/>
      <c r="E142" s="950"/>
      <c r="F142" s="950"/>
      <c r="G142" s="950"/>
      <c r="H142" s="1286"/>
      <c r="I142" s="1286"/>
      <c r="J142" s="1286"/>
      <c r="K142" s="950"/>
      <c r="L142" s="950"/>
      <c r="M142" s="950"/>
      <c r="N142" s="950"/>
      <c r="O142" s="950"/>
      <c r="P142" s="950"/>
      <c r="Q142" s="950"/>
      <c r="R142" s="950"/>
      <c r="S142" s="950"/>
      <c r="T142" s="950"/>
      <c r="U142" s="950"/>
      <c r="V142" s="950"/>
      <c r="W142" s="950"/>
      <c r="X142" s="950"/>
      <c r="Y142" s="950"/>
      <c r="Z142" s="950"/>
      <c r="AA142" s="950"/>
    </row>
    <row r="143" spans="1:27" ht="17.25" customHeight="1">
      <c r="A143" s="950"/>
      <c r="B143" s="950"/>
      <c r="C143" s="950"/>
      <c r="D143" s="950"/>
      <c r="E143" s="950"/>
      <c r="F143" s="950"/>
      <c r="G143" s="950"/>
      <c r="H143" s="1286"/>
      <c r="I143" s="1286"/>
      <c r="J143" s="1286"/>
      <c r="K143" s="950"/>
      <c r="L143" s="950"/>
      <c r="M143" s="950"/>
      <c r="N143" s="950"/>
      <c r="O143" s="950"/>
      <c r="P143" s="950"/>
      <c r="Q143" s="950"/>
      <c r="R143" s="950"/>
      <c r="S143" s="950"/>
      <c r="T143" s="950"/>
      <c r="U143" s="950"/>
      <c r="V143" s="950"/>
      <c r="W143" s="950"/>
      <c r="X143" s="950"/>
      <c r="Y143" s="950"/>
      <c r="Z143" s="950"/>
      <c r="AA143" s="950"/>
    </row>
    <row r="144" spans="1:27" ht="17.25" customHeight="1">
      <c r="A144" s="950"/>
      <c r="B144" s="950"/>
      <c r="C144" s="950"/>
      <c r="D144" s="950"/>
      <c r="E144" s="950"/>
      <c r="F144" s="950"/>
      <c r="G144" s="950"/>
      <c r="H144" s="1286"/>
      <c r="I144" s="1286"/>
      <c r="J144" s="1286"/>
      <c r="K144" s="950"/>
      <c r="L144" s="950"/>
      <c r="M144" s="950"/>
      <c r="N144" s="950"/>
      <c r="O144" s="950"/>
      <c r="P144" s="950"/>
      <c r="Q144" s="950"/>
      <c r="R144" s="950"/>
      <c r="S144" s="950"/>
      <c r="T144" s="950"/>
      <c r="U144" s="950"/>
      <c r="V144" s="950"/>
      <c r="W144" s="950"/>
      <c r="X144" s="950"/>
      <c r="Y144" s="950"/>
      <c r="Z144" s="950"/>
      <c r="AA144" s="950"/>
    </row>
    <row r="145" spans="1:27" ht="17.25" customHeight="1">
      <c r="A145" s="950"/>
      <c r="B145" s="950"/>
      <c r="C145" s="950"/>
      <c r="D145" s="950"/>
      <c r="E145" s="950"/>
      <c r="F145" s="950"/>
      <c r="G145" s="950"/>
      <c r="H145" s="1286"/>
      <c r="I145" s="1286"/>
      <c r="J145" s="1286"/>
      <c r="K145" s="950"/>
      <c r="L145" s="950"/>
      <c r="M145" s="950"/>
      <c r="N145" s="950"/>
      <c r="O145" s="950"/>
      <c r="P145" s="950"/>
      <c r="Q145" s="950"/>
      <c r="R145" s="950"/>
      <c r="S145" s="950"/>
      <c r="T145" s="950"/>
      <c r="U145" s="950"/>
      <c r="V145" s="950"/>
      <c r="W145" s="950"/>
      <c r="X145" s="950"/>
      <c r="Y145" s="950"/>
      <c r="Z145" s="950"/>
      <c r="AA145" s="950"/>
    </row>
    <row r="146" spans="1:27" ht="17.25" customHeight="1">
      <c r="A146" s="950"/>
      <c r="B146" s="950"/>
      <c r="C146" s="950"/>
      <c r="D146" s="950"/>
      <c r="E146" s="950"/>
      <c r="F146" s="950"/>
      <c r="G146" s="950"/>
      <c r="H146" s="950"/>
      <c r="I146" s="950"/>
      <c r="J146" s="950"/>
      <c r="K146" s="950"/>
      <c r="L146" s="950"/>
      <c r="M146" s="950"/>
      <c r="N146" s="950"/>
      <c r="O146" s="950"/>
      <c r="P146" s="950"/>
      <c r="Q146" s="950"/>
      <c r="R146" s="950"/>
      <c r="S146" s="950"/>
      <c r="T146" s="950"/>
      <c r="U146" s="950"/>
      <c r="V146" s="950"/>
      <c r="W146" s="950"/>
      <c r="X146" s="950"/>
      <c r="Y146" s="950"/>
      <c r="Z146" s="950"/>
      <c r="AA146" s="950"/>
    </row>
    <row r="147" spans="1:27" ht="17.25" customHeight="1">
      <c r="A147" s="950"/>
      <c r="B147" s="950"/>
      <c r="C147" s="950"/>
      <c r="D147" s="950"/>
      <c r="E147" s="950"/>
      <c r="F147" s="950"/>
      <c r="G147" s="950"/>
      <c r="H147" s="950"/>
      <c r="I147" s="950"/>
      <c r="J147" s="950"/>
      <c r="K147" s="950"/>
      <c r="L147" s="950"/>
      <c r="M147" s="950"/>
      <c r="N147" s="950"/>
      <c r="O147" s="950"/>
      <c r="P147" s="950"/>
      <c r="Q147" s="950"/>
      <c r="R147" s="950"/>
      <c r="S147" s="950"/>
      <c r="T147" s="950"/>
      <c r="U147" s="950"/>
      <c r="V147" s="950"/>
      <c r="W147" s="950"/>
      <c r="X147" s="950"/>
      <c r="Y147" s="950"/>
      <c r="Z147" s="950"/>
      <c r="AA147" s="950"/>
    </row>
    <row r="148" spans="1:27" ht="17.25" customHeight="1">
      <c r="A148" s="950"/>
      <c r="B148" s="950"/>
      <c r="C148" s="950"/>
      <c r="D148" s="950"/>
      <c r="E148" s="950"/>
      <c r="F148" s="950"/>
      <c r="G148" s="950"/>
      <c r="H148" s="950"/>
      <c r="I148" s="950"/>
      <c r="J148" s="950"/>
      <c r="K148" s="950"/>
      <c r="L148" s="950"/>
      <c r="M148" s="950"/>
      <c r="N148" s="950"/>
      <c r="O148" s="950"/>
      <c r="P148" s="950"/>
      <c r="Q148" s="950"/>
      <c r="R148" s="950"/>
      <c r="S148" s="950"/>
      <c r="T148" s="950"/>
      <c r="U148" s="950"/>
      <c r="V148" s="950"/>
      <c r="W148" s="950"/>
      <c r="X148" s="950"/>
      <c r="Y148" s="950"/>
      <c r="Z148" s="950"/>
      <c r="AA148" s="950"/>
    </row>
    <row r="149" spans="1:27" ht="17.25" customHeight="1">
      <c r="A149" s="950"/>
      <c r="B149" s="950"/>
      <c r="C149" s="950"/>
      <c r="D149" s="950"/>
      <c r="E149" s="950"/>
      <c r="F149" s="950"/>
      <c r="G149" s="950"/>
      <c r="H149" s="950"/>
      <c r="I149" s="950"/>
      <c r="J149" s="950"/>
      <c r="K149" s="950"/>
      <c r="L149" s="950"/>
      <c r="M149" s="950"/>
      <c r="N149" s="950"/>
      <c r="O149" s="950"/>
      <c r="P149" s="950"/>
      <c r="Q149" s="950"/>
      <c r="R149" s="950"/>
      <c r="S149" s="950"/>
      <c r="T149" s="950"/>
      <c r="U149" s="950"/>
      <c r="V149" s="950"/>
      <c r="W149" s="950"/>
      <c r="X149" s="950"/>
      <c r="Y149" s="950"/>
      <c r="Z149" s="950"/>
      <c r="AA149" s="950"/>
    </row>
    <row r="150" spans="1:27" ht="17.25" customHeight="1">
      <c r="A150" s="950"/>
      <c r="B150" s="950"/>
      <c r="C150" s="950"/>
      <c r="D150" s="950"/>
      <c r="E150" s="950"/>
      <c r="F150" s="950"/>
      <c r="G150" s="950"/>
      <c r="H150" s="950"/>
      <c r="I150" s="950"/>
      <c r="J150" s="950"/>
      <c r="K150" s="950"/>
      <c r="L150" s="950"/>
      <c r="M150" s="950"/>
      <c r="N150" s="950"/>
      <c r="O150" s="950"/>
      <c r="P150" s="950"/>
      <c r="Q150" s="950"/>
      <c r="R150" s="950"/>
      <c r="S150" s="950"/>
      <c r="T150" s="950"/>
      <c r="U150" s="950"/>
      <c r="V150" s="950"/>
      <c r="W150" s="950"/>
      <c r="X150" s="950"/>
      <c r="Y150" s="950"/>
      <c r="Z150" s="950"/>
      <c r="AA150" s="950"/>
    </row>
    <row r="151" spans="1:27" ht="17.25" customHeight="1">
      <c r="A151" s="950"/>
      <c r="B151" s="950"/>
      <c r="C151" s="950"/>
      <c r="D151" s="950"/>
      <c r="E151" s="950"/>
      <c r="F151" s="950"/>
      <c r="G151" s="950"/>
      <c r="H151" s="950"/>
      <c r="I151" s="950"/>
      <c r="J151" s="950"/>
      <c r="K151" s="950"/>
      <c r="L151" s="950"/>
      <c r="M151" s="950"/>
      <c r="N151" s="950"/>
      <c r="O151" s="950"/>
      <c r="P151" s="950"/>
      <c r="Q151" s="950"/>
      <c r="R151" s="950"/>
      <c r="S151" s="950"/>
      <c r="T151" s="950"/>
      <c r="U151" s="950"/>
      <c r="V151" s="950"/>
      <c r="W151" s="950"/>
      <c r="X151" s="950"/>
      <c r="Y151" s="950"/>
      <c r="Z151" s="950"/>
      <c r="AA151" s="950"/>
    </row>
    <row r="152" spans="1:27" ht="17.25" customHeight="1">
      <c r="A152" s="950"/>
      <c r="B152" s="950"/>
      <c r="C152" s="950"/>
      <c r="D152" s="950"/>
      <c r="E152" s="950"/>
      <c r="F152" s="950"/>
      <c r="G152" s="950"/>
      <c r="H152" s="950"/>
      <c r="I152" s="950"/>
      <c r="J152" s="950"/>
      <c r="K152" s="950"/>
      <c r="L152" s="950"/>
      <c r="M152" s="950"/>
      <c r="N152" s="950"/>
      <c r="O152" s="950"/>
      <c r="P152" s="950"/>
      <c r="Q152" s="950"/>
      <c r="R152" s="950"/>
      <c r="S152" s="950"/>
      <c r="T152" s="950"/>
      <c r="U152" s="950"/>
      <c r="V152" s="950"/>
      <c r="W152" s="950"/>
      <c r="X152" s="950"/>
      <c r="Y152" s="950"/>
      <c r="Z152" s="950"/>
      <c r="AA152" s="950"/>
    </row>
    <row r="153" spans="1:27" ht="17.25" customHeight="1">
      <c r="A153" s="950"/>
      <c r="B153" s="950"/>
      <c r="C153" s="950"/>
      <c r="D153" s="950"/>
      <c r="E153" s="950"/>
      <c r="F153" s="950"/>
      <c r="G153" s="950"/>
      <c r="H153" s="950"/>
      <c r="I153" s="950"/>
      <c r="J153" s="950"/>
      <c r="K153" s="950"/>
      <c r="L153" s="950"/>
      <c r="M153" s="950"/>
      <c r="N153" s="950"/>
      <c r="O153" s="950"/>
      <c r="P153" s="950"/>
      <c r="Q153" s="950"/>
      <c r="R153" s="950"/>
      <c r="S153" s="950"/>
      <c r="T153" s="950"/>
      <c r="U153" s="950"/>
      <c r="V153" s="950"/>
      <c r="W153" s="950"/>
      <c r="X153" s="950"/>
      <c r="Y153" s="950"/>
      <c r="Z153" s="950"/>
      <c r="AA153" s="950"/>
    </row>
    <row r="154" spans="1:27" ht="17.25" customHeight="1">
      <c r="A154" s="950"/>
      <c r="B154" s="950"/>
      <c r="C154" s="950"/>
      <c r="D154" s="950"/>
      <c r="E154" s="950"/>
      <c r="F154" s="950"/>
      <c r="G154" s="950"/>
      <c r="H154" s="950"/>
      <c r="I154" s="950"/>
      <c r="J154" s="950"/>
      <c r="K154" s="950"/>
      <c r="L154" s="950"/>
      <c r="M154" s="950"/>
      <c r="N154" s="950"/>
      <c r="O154" s="950"/>
      <c r="P154" s="950"/>
      <c r="Q154" s="950"/>
      <c r="R154" s="950"/>
      <c r="S154" s="950"/>
      <c r="T154" s="950"/>
      <c r="U154" s="950"/>
      <c r="V154" s="950"/>
      <c r="W154" s="950"/>
      <c r="X154" s="950"/>
      <c r="Y154" s="950"/>
      <c r="Z154" s="950"/>
      <c r="AA154" s="950"/>
    </row>
    <row r="155" spans="1:27" ht="17.25" customHeight="1">
      <c r="A155" s="950"/>
      <c r="B155" s="950"/>
      <c r="C155" s="950"/>
      <c r="D155" s="950"/>
      <c r="E155" s="950"/>
      <c r="F155" s="950"/>
      <c r="G155" s="950"/>
      <c r="H155" s="950"/>
      <c r="I155" s="950"/>
      <c r="J155" s="950"/>
      <c r="K155" s="950"/>
      <c r="L155" s="950"/>
      <c r="M155" s="950"/>
      <c r="N155" s="950"/>
      <c r="O155" s="950"/>
      <c r="P155" s="950"/>
      <c r="Q155" s="950"/>
      <c r="R155" s="950"/>
      <c r="S155" s="950"/>
      <c r="T155" s="950"/>
      <c r="U155" s="950"/>
      <c r="V155" s="950"/>
      <c r="W155" s="950"/>
      <c r="X155" s="950"/>
      <c r="Y155" s="950"/>
      <c r="Z155" s="950"/>
      <c r="AA155" s="950"/>
    </row>
    <row r="156" spans="1:27" ht="17.25" customHeight="1">
      <c r="A156" s="950"/>
      <c r="B156" s="950"/>
      <c r="C156" s="950"/>
      <c r="D156" s="950"/>
      <c r="E156" s="950"/>
      <c r="F156" s="950"/>
      <c r="G156" s="950"/>
      <c r="H156" s="950"/>
      <c r="I156" s="950"/>
      <c r="J156" s="950"/>
      <c r="K156" s="950"/>
      <c r="L156" s="950"/>
      <c r="M156" s="950"/>
      <c r="N156" s="950"/>
      <c r="O156" s="950"/>
      <c r="P156" s="950"/>
      <c r="Q156" s="950"/>
      <c r="R156" s="950"/>
      <c r="S156" s="950"/>
      <c r="T156" s="950"/>
      <c r="U156" s="950"/>
      <c r="V156" s="950"/>
      <c r="W156" s="950"/>
      <c r="X156" s="950"/>
      <c r="Y156" s="950"/>
      <c r="Z156" s="950"/>
      <c r="AA156" s="950"/>
    </row>
    <row r="157" spans="1:27" ht="17.25" customHeight="1">
      <c r="A157" s="950"/>
      <c r="B157" s="950"/>
      <c r="C157" s="950"/>
      <c r="D157" s="950"/>
      <c r="E157" s="950"/>
      <c r="F157" s="950"/>
      <c r="G157" s="950"/>
      <c r="H157" s="950"/>
      <c r="I157" s="950"/>
      <c r="J157" s="950"/>
      <c r="K157" s="950"/>
      <c r="L157" s="950"/>
      <c r="M157" s="950"/>
      <c r="N157" s="950"/>
      <c r="O157" s="950"/>
      <c r="P157" s="950"/>
      <c r="Q157" s="950"/>
      <c r="R157" s="950"/>
      <c r="S157" s="950"/>
      <c r="T157" s="950"/>
      <c r="U157" s="950"/>
      <c r="V157" s="950"/>
      <c r="W157" s="950"/>
      <c r="X157" s="950"/>
      <c r="Y157" s="950"/>
      <c r="Z157" s="950"/>
      <c r="AA157" s="950"/>
    </row>
    <row r="158" spans="1:27" ht="17.25" customHeight="1">
      <c r="A158" s="950"/>
      <c r="B158" s="950"/>
      <c r="C158" s="950"/>
      <c r="D158" s="950"/>
      <c r="E158" s="950"/>
      <c r="F158" s="950"/>
      <c r="G158" s="950"/>
      <c r="H158" s="950"/>
      <c r="I158" s="950"/>
      <c r="J158" s="950"/>
      <c r="K158" s="950"/>
      <c r="L158" s="950"/>
      <c r="M158" s="950"/>
      <c r="N158" s="950"/>
      <c r="O158" s="950"/>
      <c r="P158" s="950"/>
      <c r="Q158" s="950"/>
      <c r="R158" s="950"/>
      <c r="S158" s="950"/>
      <c r="T158" s="950"/>
      <c r="U158" s="950"/>
      <c r="V158" s="950"/>
      <c r="W158" s="950"/>
      <c r="X158" s="950"/>
      <c r="Y158" s="950"/>
      <c r="Z158" s="950"/>
      <c r="AA158" s="950"/>
    </row>
    <row r="159" spans="1:27" ht="17.25" customHeight="1">
      <c r="A159" s="950"/>
      <c r="B159" s="950"/>
      <c r="C159" s="950"/>
      <c r="D159" s="950"/>
      <c r="E159" s="950"/>
      <c r="F159" s="950"/>
      <c r="G159" s="950"/>
      <c r="H159" s="950"/>
      <c r="I159" s="950"/>
      <c r="J159" s="950"/>
      <c r="K159" s="950"/>
      <c r="L159" s="950"/>
      <c r="M159" s="950"/>
      <c r="N159" s="950"/>
      <c r="O159" s="950"/>
      <c r="P159" s="950"/>
      <c r="Q159" s="950"/>
      <c r="R159" s="950"/>
      <c r="S159" s="950"/>
      <c r="T159" s="950"/>
      <c r="U159" s="950"/>
      <c r="V159" s="950"/>
      <c r="W159" s="950"/>
      <c r="X159" s="950"/>
      <c r="Y159" s="950"/>
      <c r="Z159" s="950"/>
      <c r="AA159" s="950"/>
    </row>
    <row r="160" spans="1:27" ht="17.25" customHeight="1">
      <c r="A160" s="950"/>
      <c r="B160" s="950"/>
      <c r="C160" s="950"/>
      <c r="D160" s="950"/>
      <c r="E160" s="950"/>
      <c r="F160" s="950"/>
      <c r="G160" s="950"/>
      <c r="H160" s="950"/>
      <c r="I160" s="950"/>
      <c r="J160" s="950"/>
      <c r="K160" s="950"/>
      <c r="L160" s="950"/>
      <c r="M160" s="950"/>
      <c r="N160" s="950"/>
      <c r="O160" s="950"/>
      <c r="P160" s="950"/>
      <c r="Q160" s="950"/>
      <c r="R160" s="950"/>
      <c r="S160" s="950"/>
      <c r="T160" s="950"/>
      <c r="U160" s="950"/>
      <c r="V160" s="950"/>
      <c r="W160" s="950"/>
      <c r="X160" s="950"/>
      <c r="Y160" s="950"/>
      <c r="Z160" s="950"/>
      <c r="AA160" s="950"/>
    </row>
    <row r="161" spans="1:27" ht="17.25" customHeight="1">
      <c r="A161" s="950"/>
      <c r="B161" s="950"/>
      <c r="C161" s="950"/>
      <c r="D161" s="950"/>
      <c r="E161" s="950"/>
      <c r="F161" s="950"/>
      <c r="G161" s="950"/>
      <c r="H161" s="950"/>
      <c r="I161" s="950"/>
      <c r="J161" s="950"/>
      <c r="K161" s="950"/>
      <c r="L161" s="950"/>
      <c r="M161" s="950"/>
      <c r="N161" s="950"/>
      <c r="O161" s="950"/>
      <c r="P161" s="950"/>
      <c r="Q161" s="950"/>
      <c r="R161" s="950"/>
      <c r="S161" s="950"/>
      <c r="T161" s="950"/>
      <c r="U161" s="950"/>
      <c r="V161" s="950"/>
      <c r="W161" s="950"/>
      <c r="X161" s="950"/>
      <c r="Y161" s="950"/>
      <c r="Z161" s="950"/>
      <c r="AA161" s="950"/>
    </row>
    <row r="162" spans="1:27" ht="17.25" customHeight="1">
      <c r="A162" s="950"/>
      <c r="B162" s="950"/>
      <c r="C162" s="950"/>
      <c r="D162" s="950"/>
      <c r="E162" s="950"/>
      <c r="F162" s="950"/>
      <c r="G162" s="950"/>
      <c r="H162" s="950"/>
      <c r="I162" s="950"/>
      <c r="J162" s="950"/>
      <c r="K162" s="950"/>
      <c r="L162" s="950"/>
      <c r="M162" s="950"/>
      <c r="N162" s="950"/>
      <c r="O162" s="950"/>
      <c r="P162" s="950"/>
      <c r="Q162" s="950"/>
      <c r="R162" s="950"/>
      <c r="S162" s="950"/>
      <c r="T162" s="950"/>
      <c r="U162" s="950"/>
      <c r="V162" s="950"/>
      <c r="W162" s="950"/>
      <c r="X162" s="950"/>
      <c r="Y162" s="950"/>
      <c r="Z162" s="950"/>
      <c r="AA162" s="950"/>
    </row>
    <row r="163" spans="1:27" ht="17.25" customHeight="1">
      <c r="A163" s="950"/>
      <c r="B163" s="950"/>
      <c r="C163" s="950"/>
      <c r="D163" s="950"/>
      <c r="E163" s="950"/>
      <c r="F163" s="950"/>
      <c r="G163" s="950"/>
      <c r="H163" s="950"/>
      <c r="I163" s="950"/>
      <c r="J163" s="950"/>
      <c r="K163" s="950"/>
      <c r="L163" s="950"/>
      <c r="M163" s="950"/>
      <c r="N163" s="950"/>
      <c r="O163" s="950"/>
      <c r="P163" s="950"/>
      <c r="Q163" s="950"/>
      <c r="R163" s="950"/>
      <c r="S163" s="950"/>
      <c r="T163" s="950"/>
      <c r="U163" s="950"/>
      <c r="V163" s="950"/>
      <c r="W163" s="950"/>
      <c r="X163" s="950"/>
      <c r="Y163" s="950"/>
      <c r="Z163" s="950"/>
      <c r="AA163" s="950"/>
    </row>
    <row r="164" spans="1:27" ht="17.25" customHeight="1">
      <c r="A164" s="950"/>
      <c r="B164" s="950"/>
      <c r="C164" s="950"/>
      <c r="D164" s="950"/>
      <c r="E164" s="950"/>
      <c r="F164" s="950"/>
      <c r="G164" s="950"/>
      <c r="H164" s="950"/>
      <c r="I164" s="950"/>
      <c r="J164" s="950"/>
      <c r="K164" s="950"/>
      <c r="L164" s="950"/>
      <c r="M164" s="950"/>
      <c r="N164" s="950"/>
      <c r="O164" s="950"/>
      <c r="P164" s="950"/>
      <c r="Q164" s="950"/>
      <c r="R164" s="950"/>
      <c r="S164" s="950"/>
      <c r="T164" s="950"/>
      <c r="U164" s="950"/>
      <c r="V164" s="950"/>
      <c r="W164" s="950"/>
      <c r="X164" s="950"/>
      <c r="Y164" s="950"/>
      <c r="Z164" s="950"/>
      <c r="AA164" s="950"/>
    </row>
    <row r="165" spans="1:27" ht="17.25" customHeight="1">
      <c r="A165" s="950"/>
      <c r="B165" s="950"/>
      <c r="C165" s="950"/>
      <c r="D165" s="950"/>
      <c r="E165" s="950"/>
      <c r="F165" s="950"/>
      <c r="G165" s="950"/>
      <c r="H165" s="950"/>
      <c r="I165" s="950"/>
      <c r="J165" s="950"/>
      <c r="K165" s="950"/>
      <c r="L165" s="950"/>
      <c r="M165" s="950"/>
      <c r="N165" s="950"/>
      <c r="O165" s="950"/>
      <c r="P165" s="950"/>
      <c r="Q165" s="950"/>
      <c r="R165" s="950"/>
      <c r="S165" s="950"/>
      <c r="T165" s="950"/>
      <c r="U165" s="950"/>
      <c r="V165" s="950"/>
      <c r="W165" s="950"/>
      <c r="X165" s="950"/>
      <c r="Y165" s="950"/>
      <c r="Z165" s="950"/>
      <c r="AA165" s="950"/>
    </row>
    <row r="166" spans="1:27" ht="17.25" customHeight="1">
      <c r="A166" s="950"/>
      <c r="B166" s="950"/>
      <c r="C166" s="950"/>
      <c r="D166" s="950"/>
      <c r="E166" s="950"/>
      <c r="F166" s="950"/>
      <c r="G166" s="950"/>
      <c r="H166" s="950"/>
      <c r="I166" s="950"/>
      <c r="J166" s="950"/>
      <c r="K166" s="950"/>
      <c r="L166" s="950"/>
      <c r="M166" s="950"/>
      <c r="N166" s="950"/>
      <c r="O166" s="950"/>
      <c r="P166" s="950"/>
      <c r="Q166" s="950"/>
      <c r="R166" s="950"/>
      <c r="S166" s="950"/>
      <c r="T166" s="950"/>
      <c r="U166" s="950"/>
      <c r="V166" s="950"/>
      <c r="W166" s="950"/>
      <c r="X166" s="950"/>
      <c r="Y166" s="950"/>
      <c r="Z166" s="950"/>
      <c r="AA166" s="950"/>
    </row>
    <row r="167" spans="1:27" ht="17.25" customHeight="1">
      <c r="A167" s="950"/>
      <c r="B167" s="950"/>
      <c r="C167" s="950"/>
      <c r="D167" s="950"/>
      <c r="E167" s="950"/>
      <c r="F167" s="950"/>
      <c r="G167" s="950"/>
      <c r="H167" s="950"/>
      <c r="I167" s="950"/>
      <c r="J167" s="950"/>
      <c r="K167" s="950"/>
      <c r="L167" s="950"/>
      <c r="M167" s="950"/>
      <c r="N167" s="950"/>
      <c r="O167" s="950"/>
      <c r="P167" s="950"/>
      <c r="Q167" s="950"/>
      <c r="R167" s="950"/>
      <c r="S167" s="950"/>
      <c r="T167" s="950"/>
      <c r="U167" s="950"/>
      <c r="V167" s="950"/>
      <c r="W167" s="950"/>
      <c r="X167" s="950"/>
      <c r="Y167" s="950"/>
      <c r="Z167" s="950"/>
      <c r="AA167" s="950"/>
    </row>
    <row r="168" spans="1:27" ht="17.25" customHeight="1">
      <c r="A168" s="950"/>
      <c r="B168" s="950"/>
      <c r="C168" s="950"/>
      <c r="D168" s="950"/>
      <c r="E168" s="950"/>
      <c r="F168" s="950"/>
      <c r="G168" s="950"/>
      <c r="H168" s="950"/>
      <c r="I168" s="950"/>
      <c r="J168" s="950"/>
      <c r="K168" s="950"/>
      <c r="L168" s="950"/>
      <c r="M168" s="950"/>
      <c r="N168" s="950"/>
      <c r="O168" s="950"/>
      <c r="P168" s="950"/>
      <c r="Q168" s="950"/>
      <c r="R168" s="950"/>
      <c r="S168" s="950"/>
      <c r="T168" s="950"/>
      <c r="U168" s="950"/>
      <c r="V168" s="950"/>
      <c r="W168" s="950"/>
      <c r="X168" s="950"/>
      <c r="Y168" s="950"/>
      <c r="Z168" s="950"/>
      <c r="AA168" s="950"/>
    </row>
    <row r="169" spans="1:27" ht="17.25" customHeight="1">
      <c r="A169" s="950"/>
      <c r="B169" s="950"/>
      <c r="C169" s="950"/>
      <c r="D169" s="950"/>
      <c r="E169" s="950"/>
      <c r="F169" s="950"/>
      <c r="G169" s="950"/>
      <c r="H169" s="950"/>
      <c r="I169" s="950"/>
      <c r="J169" s="950"/>
      <c r="K169" s="950"/>
      <c r="L169" s="950"/>
      <c r="M169" s="950"/>
      <c r="N169" s="950"/>
      <c r="O169" s="950"/>
      <c r="P169" s="950"/>
      <c r="Q169" s="950"/>
      <c r="R169" s="950"/>
      <c r="S169" s="950"/>
      <c r="T169" s="950"/>
      <c r="U169" s="950"/>
      <c r="V169" s="950"/>
      <c r="W169" s="950"/>
      <c r="X169" s="950"/>
      <c r="Y169" s="950"/>
      <c r="Z169" s="950"/>
      <c r="AA169" s="950"/>
    </row>
    <row r="170" spans="1:27" ht="17.25" customHeight="1">
      <c r="A170" s="950"/>
      <c r="B170" s="950"/>
      <c r="C170" s="950"/>
      <c r="D170" s="950"/>
      <c r="E170" s="950"/>
      <c r="F170" s="950"/>
      <c r="G170" s="950"/>
      <c r="H170" s="950"/>
      <c r="I170" s="950"/>
      <c r="J170" s="950"/>
      <c r="K170" s="950"/>
      <c r="L170" s="950"/>
      <c r="M170" s="950"/>
      <c r="N170" s="950"/>
      <c r="O170" s="950"/>
      <c r="P170" s="950"/>
      <c r="Q170" s="950"/>
      <c r="R170" s="950"/>
      <c r="S170" s="950"/>
      <c r="T170" s="950"/>
      <c r="U170" s="950"/>
      <c r="V170" s="950"/>
      <c r="W170" s="950"/>
      <c r="X170" s="950"/>
      <c r="Y170" s="950"/>
      <c r="Z170" s="950"/>
      <c r="AA170" s="950"/>
    </row>
    <row r="171" spans="1:27" ht="17.25" customHeight="1">
      <c r="A171" s="950"/>
      <c r="B171" s="950"/>
      <c r="C171" s="950"/>
      <c r="D171" s="950"/>
      <c r="E171" s="950"/>
      <c r="F171" s="950"/>
      <c r="G171" s="950"/>
      <c r="H171" s="950"/>
      <c r="I171" s="950"/>
      <c r="J171" s="950"/>
      <c r="K171" s="950"/>
      <c r="L171" s="950"/>
      <c r="M171" s="950"/>
      <c r="N171" s="950"/>
      <c r="O171" s="950"/>
      <c r="P171" s="950"/>
      <c r="Q171" s="950"/>
      <c r="R171" s="950"/>
      <c r="S171" s="950"/>
      <c r="T171" s="950"/>
      <c r="U171" s="950"/>
      <c r="V171" s="950"/>
      <c r="W171" s="950"/>
      <c r="X171" s="950"/>
      <c r="Y171" s="950"/>
      <c r="Z171" s="950"/>
      <c r="AA171" s="950"/>
    </row>
    <row r="172" spans="1:27" ht="17.25" customHeight="1">
      <c r="A172" s="950"/>
      <c r="B172" s="950"/>
      <c r="C172" s="950"/>
      <c r="D172" s="950"/>
      <c r="E172" s="950"/>
      <c r="F172" s="950"/>
      <c r="G172" s="950"/>
      <c r="H172" s="950"/>
      <c r="I172" s="950"/>
      <c r="J172" s="950"/>
      <c r="K172" s="950"/>
      <c r="L172" s="950"/>
      <c r="M172" s="950"/>
      <c r="N172" s="950"/>
      <c r="O172" s="950"/>
      <c r="P172" s="950"/>
      <c r="Q172" s="950"/>
      <c r="R172" s="950"/>
      <c r="S172" s="950"/>
      <c r="T172" s="950"/>
      <c r="U172" s="950"/>
      <c r="V172" s="950"/>
      <c r="W172" s="950"/>
      <c r="X172" s="950"/>
      <c r="Y172" s="950"/>
      <c r="Z172" s="950"/>
      <c r="AA172" s="950"/>
    </row>
    <row r="173" spans="1:27" ht="17.25" customHeight="1">
      <c r="A173" s="950"/>
      <c r="B173" s="950"/>
      <c r="C173" s="950"/>
      <c r="D173" s="950"/>
      <c r="E173" s="950"/>
      <c r="F173" s="950"/>
      <c r="G173" s="950"/>
      <c r="H173" s="950"/>
      <c r="I173" s="950"/>
      <c r="J173" s="950"/>
      <c r="K173" s="950"/>
      <c r="L173" s="950"/>
      <c r="M173" s="950"/>
      <c r="N173" s="950"/>
      <c r="O173" s="950"/>
      <c r="P173" s="950"/>
      <c r="Q173" s="950"/>
      <c r="R173" s="950"/>
      <c r="S173" s="950"/>
      <c r="T173" s="950"/>
      <c r="U173" s="950"/>
      <c r="V173" s="950"/>
      <c r="W173" s="950"/>
      <c r="X173" s="950"/>
      <c r="Y173" s="950"/>
      <c r="Z173" s="950"/>
      <c r="AA173" s="950"/>
    </row>
    <row r="174" spans="1:27" ht="15" customHeight="1">
      <c r="A174" s="950"/>
      <c r="B174" s="950"/>
      <c r="C174" s="950"/>
      <c r="D174" s="950"/>
      <c r="E174" s="950"/>
      <c r="F174" s="950"/>
      <c r="G174" s="950"/>
      <c r="H174" s="950"/>
      <c r="I174" s="950"/>
      <c r="J174" s="950"/>
      <c r="K174" s="950"/>
      <c r="L174" s="950"/>
      <c r="M174" s="950"/>
      <c r="N174" s="950"/>
      <c r="O174" s="950"/>
      <c r="P174" s="950"/>
      <c r="Q174" s="950"/>
      <c r="R174" s="950"/>
      <c r="S174" s="950"/>
      <c r="T174" s="950"/>
      <c r="U174" s="950"/>
      <c r="V174" s="950"/>
      <c r="W174" s="950"/>
      <c r="X174" s="950"/>
      <c r="Y174" s="950"/>
      <c r="Z174" s="950"/>
      <c r="AA174" s="950"/>
    </row>
    <row r="175" spans="1:27" ht="17.25" customHeight="1">
      <c r="A175" s="950"/>
      <c r="B175" s="950"/>
      <c r="C175" s="950"/>
      <c r="D175" s="950"/>
      <c r="E175" s="950"/>
      <c r="F175" s="950"/>
      <c r="G175" s="950"/>
      <c r="H175" s="950"/>
      <c r="I175" s="950"/>
      <c r="J175" s="950"/>
      <c r="K175" s="950"/>
      <c r="L175" s="950"/>
      <c r="M175" s="950"/>
      <c r="N175" s="950"/>
      <c r="O175" s="950"/>
      <c r="P175" s="950"/>
      <c r="Q175" s="950"/>
      <c r="R175" s="950"/>
      <c r="S175" s="950"/>
      <c r="T175" s="950"/>
      <c r="U175" s="950"/>
      <c r="V175" s="950"/>
      <c r="W175" s="950"/>
      <c r="X175" s="950"/>
      <c r="Y175" s="950"/>
      <c r="Z175" s="950"/>
      <c r="AA175" s="950"/>
    </row>
    <row r="176" spans="1:27" ht="17.25" customHeight="1">
      <c r="A176" s="950"/>
      <c r="B176" s="950"/>
      <c r="C176" s="950"/>
      <c r="D176" s="950"/>
      <c r="E176" s="950"/>
      <c r="F176" s="950"/>
      <c r="G176" s="950"/>
      <c r="H176" s="950"/>
      <c r="I176" s="950"/>
      <c r="J176" s="950"/>
      <c r="K176" s="950"/>
      <c r="L176" s="950"/>
      <c r="M176" s="950"/>
      <c r="N176" s="950"/>
      <c r="O176" s="950"/>
      <c r="P176" s="950"/>
      <c r="Q176" s="950"/>
      <c r="R176" s="950"/>
      <c r="S176" s="950"/>
      <c r="T176" s="950"/>
      <c r="U176" s="950"/>
      <c r="V176" s="950"/>
      <c r="W176" s="950"/>
      <c r="X176" s="950"/>
      <c r="Y176" s="950"/>
      <c r="Z176" s="950"/>
      <c r="AA176" s="950"/>
    </row>
    <row r="177" spans="1:27" ht="17.25" customHeight="1">
      <c r="A177" s="950"/>
      <c r="B177" s="950"/>
      <c r="C177" s="950"/>
      <c r="D177" s="950"/>
      <c r="E177" s="950"/>
      <c r="F177" s="950"/>
      <c r="G177" s="950"/>
      <c r="H177" s="950"/>
      <c r="I177" s="950"/>
      <c r="J177" s="950"/>
      <c r="K177" s="950"/>
      <c r="L177" s="950"/>
      <c r="M177" s="950"/>
      <c r="N177" s="950"/>
      <c r="O177" s="950"/>
      <c r="P177" s="950"/>
      <c r="Q177" s="950"/>
      <c r="R177" s="950"/>
      <c r="S177" s="950"/>
      <c r="T177" s="950"/>
      <c r="U177" s="950"/>
      <c r="V177" s="950"/>
      <c r="W177" s="950"/>
      <c r="X177" s="950"/>
      <c r="Y177" s="950"/>
      <c r="Z177" s="950"/>
      <c r="AA177" s="950"/>
    </row>
    <row r="178" spans="1:27" ht="17.25" customHeight="1">
      <c r="A178" s="950"/>
      <c r="B178" s="950"/>
      <c r="C178" s="950"/>
      <c r="D178" s="950"/>
      <c r="E178" s="950"/>
      <c r="F178" s="950"/>
      <c r="G178" s="950"/>
      <c r="H178" s="950"/>
      <c r="I178" s="950"/>
      <c r="J178" s="950"/>
      <c r="K178" s="950"/>
      <c r="L178" s="950"/>
      <c r="M178" s="950"/>
      <c r="N178" s="950"/>
      <c r="O178" s="950"/>
      <c r="P178" s="950"/>
      <c r="Q178" s="950"/>
      <c r="R178" s="950"/>
      <c r="S178" s="950"/>
      <c r="T178" s="950"/>
      <c r="U178" s="950"/>
      <c r="V178" s="950"/>
      <c r="W178" s="950"/>
      <c r="X178" s="950"/>
      <c r="Y178" s="950"/>
      <c r="Z178" s="950"/>
      <c r="AA178" s="950"/>
    </row>
    <row r="179" spans="1:27" ht="17.25" customHeight="1">
      <c r="A179" s="950"/>
      <c r="B179" s="950"/>
      <c r="C179" s="950"/>
      <c r="D179" s="950"/>
      <c r="E179" s="950"/>
      <c r="F179" s="950"/>
      <c r="G179" s="950"/>
      <c r="H179" s="950"/>
      <c r="I179" s="950"/>
      <c r="J179" s="950"/>
      <c r="K179" s="950"/>
      <c r="L179" s="950"/>
      <c r="M179" s="950"/>
      <c r="N179" s="950"/>
      <c r="O179" s="950"/>
      <c r="P179" s="950"/>
      <c r="Q179" s="950"/>
      <c r="R179" s="950"/>
      <c r="S179" s="950"/>
      <c r="T179" s="950"/>
      <c r="U179" s="950"/>
      <c r="V179" s="950"/>
      <c r="W179" s="950"/>
      <c r="X179" s="950"/>
      <c r="Y179" s="950"/>
      <c r="Z179" s="950"/>
      <c r="AA179" s="950"/>
    </row>
    <row r="180" spans="1:27" ht="17.25" customHeight="1">
      <c r="A180" s="950"/>
      <c r="B180" s="950"/>
      <c r="C180" s="950"/>
      <c r="D180" s="950"/>
      <c r="E180" s="950"/>
      <c r="F180" s="950"/>
      <c r="G180" s="950"/>
      <c r="H180" s="950"/>
      <c r="I180" s="950"/>
      <c r="J180" s="950"/>
      <c r="K180" s="950"/>
      <c r="L180" s="950"/>
      <c r="M180" s="950"/>
      <c r="N180" s="950"/>
      <c r="O180" s="950"/>
      <c r="P180" s="950"/>
      <c r="Q180" s="950"/>
      <c r="R180" s="950"/>
      <c r="S180" s="950"/>
      <c r="T180" s="950"/>
      <c r="U180" s="950"/>
      <c r="V180" s="950"/>
      <c r="W180" s="950"/>
      <c r="X180" s="950"/>
      <c r="Y180" s="950"/>
      <c r="Z180" s="950"/>
      <c r="AA180" s="950"/>
    </row>
    <row r="181" spans="1:27" ht="17.25" customHeight="1">
      <c r="A181" s="950"/>
      <c r="B181" s="950"/>
      <c r="C181" s="950"/>
      <c r="D181" s="950"/>
      <c r="E181" s="950"/>
      <c r="F181" s="950"/>
      <c r="G181" s="950"/>
      <c r="H181" s="950"/>
      <c r="I181" s="950"/>
      <c r="J181" s="950"/>
      <c r="K181" s="950"/>
      <c r="L181" s="950"/>
      <c r="M181" s="950"/>
      <c r="N181" s="950"/>
      <c r="O181" s="950"/>
      <c r="P181" s="950"/>
      <c r="Q181" s="950"/>
      <c r="R181" s="950"/>
      <c r="S181" s="950"/>
      <c r="T181" s="950"/>
      <c r="U181" s="950"/>
      <c r="V181" s="950"/>
      <c r="W181" s="950"/>
      <c r="X181" s="950"/>
      <c r="Y181" s="950"/>
      <c r="Z181" s="950"/>
      <c r="AA181" s="950"/>
    </row>
    <row r="182" spans="1:27" ht="17.25" customHeight="1">
      <c r="A182" s="950"/>
      <c r="B182" s="950"/>
      <c r="C182" s="950"/>
      <c r="D182" s="950"/>
      <c r="E182" s="950"/>
      <c r="F182" s="950"/>
      <c r="G182" s="950"/>
      <c r="H182" s="950"/>
      <c r="I182" s="950"/>
      <c r="J182" s="950"/>
      <c r="K182" s="950"/>
      <c r="L182" s="950"/>
      <c r="M182" s="950"/>
      <c r="N182" s="950"/>
      <c r="O182" s="950"/>
      <c r="P182" s="950"/>
      <c r="Q182" s="950"/>
      <c r="R182" s="950"/>
      <c r="S182" s="950"/>
      <c r="T182" s="950"/>
      <c r="U182" s="950"/>
      <c r="V182" s="950"/>
      <c r="W182" s="950"/>
      <c r="X182" s="950"/>
      <c r="Y182" s="950"/>
      <c r="Z182" s="950"/>
      <c r="AA182" s="950"/>
    </row>
    <row r="183" spans="1:27" ht="17.25" customHeight="1">
      <c r="A183" s="950"/>
      <c r="B183" s="950"/>
      <c r="C183" s="950"/>
      <c r="D183" s="950"/>
      <c r="E183" s="950"/>
      <c r="F183" s="950"/>
      <c r="G183" s="950"/>
      <c r="H183" s="950"/>
      <c r="I183" s="950"/>
      <c r="J183" s="950"/>
      <c r="K183" s="950"/>
      <c r="L183" s="950"/>
      <c r="M183" s="950"/>
      <c r="N183" s="950"/>
      <c r="O183" s="950"/>
      <c r="P183" s="950"/>
      <c r="Q183" s="950"/>
      <c r="R183" s="950"/>
      <c r="S183" s="950"/>
      <c r="T183" s="950"/>
      <c r="U183" s="950"/>
      <c r="V183" s="950"/>
      <c r="W183" s="950"/>
      <c r="X183" s="950"/>
      <c r="Y183" s="950"/>
      <c r="Z183" s="950"/>
      <c r="AA183" s="950"/>
    </row>
    <row r="184" spans="1:27" ht="17.25" customHeight="1">
      <c r="A184" s="950"/>
      <c r="B184" s="950"/>
      <c r="C184" s="950"/>
      <c r="D184" s="950"/>
      <c r="E184" s="950"/>
      <c r="F184" s="950"/>
      <c r="G184" s="950"/>
      <c r="H184" s="950"/>
      <c r="I184" s="950"/>
      <c r="J184" s="950"/>
      <c r="K184" s="950"/>
      <c r="L184" s="950"/>
      <c r="M184" s="950"/>
      <c r="N184" s="950"/>
      <c r="O184" s="950"/>
      <c r="P184" s="950"/>
      <c r="Q184" s="950"/>
      <c r="R184" s="950"/>
      <c r="S184" s="950"/>
      <c r="T184" s="950"/>
      <c r="U184" s="950"/>
      <c r="V184" s="950"/>
      <c r="W184" s="950"/>
      <c r="X184" s="950"/>
      <c r="Y184" s="950"/>
      <c r="Z184" s="950"/>
      <c r="AA184" s="950"/>
    </row>
    <row r="185" spans="1:27" ht="17.25" customHeight="1">
      <c r="A185" s="950"/>
      <c r="B185" s="950"/>
      <c r="C185" s="950"/>
      <c r="D185" s="950"/>
      <c r="E185" s="950"/>
      <c r="F185" s="950"/>
      <c r="G185" s="950"/>
      <c r="H185" s="950"/>
      <c r="I185" s="950"/>
      <c r="J185" s="950"/>
      <c r="K185" s="950"/>
      <c r="L185" s="950"/>
      <c r="M185" s="950"/>
      <c r="N185" s="950"/>
      <c r="O185" s="950"/>
      <c r="P185" s="950"/>
      <c r="Q185" s="950"/>
      <c r="R185" s="950"/>
      <c r="S185" s="950"/>
      <c r="T185" s="950"/>
      <c r="U185" s="950"/>
      <c r="V185" s="950"/>
      <c r="W185" s="950"/>
      <c r="X185" s="950"/>
      <c r="Y185" s="950"/>
      <c r="Z185" s="950"/>
      <c r="AA185" s="950"/>
    </row>
    <row r="186" spans="1:27" ht="17.25" customHeight="1">
      <c r="A186" s="950"/>
      <c r="B186" s="950"/>
      <c r="C186" s="950"/>
      <c r="D186" s="950"/>
      <c r="E186" s="950"/>
      <c r="F186" s="950"/>
      <c r="G186" s="950"/>
      <c r="H186" s="950"/>
      <c r="I186" s="950"/>
      <c r="J186" s="950"/>
      <c r="K186" s="950"/>
      <c r="L186" s="950"/>
      <c r="M186" s="950"/>
      <c r="N186" s="950"/>
      <c r="O186" s="950"/>
      <c r="P186" s="950"/>
      <c r="Q186" s="950"/>
      <c r="R186" s="950"/>
      <c r="S186" s="950"/>
      <c r="T186" s="950"/>
      <c r="U186" s="950"/>
      <c r="V186" s="950"/>
      <c r="W186" s="950"/>
      <c r="X186" s="950"/>
      <c r="Y186" s="950"/>
      <c r="Z186" s="950"/>
      <c r="AA186" s="950"/>
    </row>
    <row r="187" spans="1:27">
      <c r="A187" s="950"/>
      <c r="B187" s="950"/>
      <c r="C187" s="950"/>
      <c r="D187" s="950"/>
      <c r="E187" s="950"/>
      <c r="F187" s="950"/>
      <c r="G187" s="950"/>
      <c r="H187" s="950"/>
      <c r="I187" s="950"/>
      <c r="J187" s="950"/>
      <c r="K187" s="950"/>
      <c r="L187" s="950"/>
      <c r="M187" s="950"/>
      <c r="N187" s="950"/>
      <c r="O187" s="950"/>
      <c r="P187" s="950"/>
      <c r="Q187" s="950"/>
      <c r="R187" s="950"/>
      <c r="S187" s="950"/>
      <c r="T187" s="950"/>
      <c r="U187" s="950"/>
      <c r="V187" s="950"/>
      <c r="W187" s="950"/>
      <c r="X187" s="950"/>
      <c r="Y187" s="950"/>
      <c r="Z187" s="950"/>
      <c r="AA187" s="950"/>
    </row>
    <row r="188" spans="1:27" ht="17.25" customHeight="1"/>
    <row r="195" ht="17.25" customHeight="1"/>
  </sheetData>
  <sheetProtection sheet="1" selectLockedCells="1"/>
  <phoneticPr fontId="2"/>
  <hyperlinks>
    <hyperlink ref="K1:N1" location="作業メニュー!A1" display="作業メニュー" xr:uid="{00000000-0004-0000-2F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127"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pageSetUpPr fitToPage="1"/>
  </sheetPr>
  <dimension ref="A1:AF194"/>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3716</v>
      </c>
      <c r="K1" s="898" t="s">
        <v>64</v>
      </c>
      <c r="L1" s="898"/>
      <c r="M1" s="898"/>
      <c r="N1" s="898"/>
    </row>
    <row r="2" spans="1:32" s="906" customFormat="1" ht="16.149999999999999" customHeight="1" thickTop="1">
      <c r="A2" s="906" t="str">
        <f>IF(作業メニュー!AM13=TRUE, "（注意）", "")</f>
        <v/>
      </c>
      <c r="B2" s="1258"/>
    </row>
    <row r="3" spans="1:32" s="906" customFormat="1" ht="16.149999999999999" customHeight="1">
      <c r="A3" s="906" t="str">
        <f>IF(作業メニュー!AM13=TRUE, "１．　第２面として別記第11号様式の第２面に記載すべき事項を記載した書類を添えてください。", "")</f>
        <v/>
      </c>
      <c r="B3" s="1258"/>
    </row>
    <row r="4" spans="1:32" s="906" customFormat="1" ht="16.149999999999999" customHeight="1">
      <c r="A4" s="906" t="str">
        <f>IF(作業メニュー!AM13=TRUE, "２．　別記第11号様式の（注意）に準じて記入してください。", "")</f>
        <v/>
      </c>
      <c r="B4" s="1258"/>
    </row>
    <row r="5" spans="1:32" s="906" customFormat="1" ht="16.149999999999999" customHeight="1">
      <c r="A5" s="1259" t="str">
        <f>IF(作業メニュー!AM13=TRUE, "【下記　別記第11号様式の（注意）】", "")</f>
        <v/>
      </c>
      <c r="B5" s="1258"/>
    </row>
    <row r="6" spans="1:32" ht="1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5" customHeight="1">
      <c r="A7" s="1082" t="s">
        <v>920</v>
      </c>
      <c r="B7" s="1082" t="s">
        <v>919</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5" customHeight="1">
      <c r="A8" s="1082"/>
      <c r="B8" s="1082" t="s">
        <v>1004</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t="s">
        <v>917</v>
      </c>
      <c r="B10" s="1082" t="s">
        <v>916</v>
      </c>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c r="AD10" s="1066"/>
      <c r="AE10" s="1066"/>
      <c r="AF10" s="1066"/>
    </row>
    <row r="11" spans="1:32" ht="15" customHeight="1">
      <c r="A11" s="1082"/>
      <c r="B11" s="1082" t="s">
        <v>1098</v>
      </c>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c r="AB11" s="1082"/>
      <c r="AC11" s="1082"/>
      <c r="AD11" s="1066"/>
      <c r="AE11" s="1066"/>
      <c r="AF11" s="1066"/>
    </row>
    <row r="12" spans="1:32" ht="1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c r="AB12" s="1082"/>
      <c r="AC12" s="1082"/>
      <c r="AD12" s="1066"/>
      <c r="AE12" s="1066"/>
      <c r="AF12" s="1066"/>
    </row>
    <row r="13" spans="1:32" ht="15" customHeight="1">
      <c r="A13" s="1082" t="s">
        <v>915</v>
      </c>
      <c r="B13" s="1082" t="s">
        <v>914</v>
      </c>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c r="AB13" s="1082"/>
      <c r="AC13" s="1082"/>
      <c r="AD13" s="1066"/>
      <c r="AE13" s="1066"/>
      <c r="AF13" s="1066"/>
    </row>
    <row r="14" spans="1:32" ht="15" customHeight="1">
      <c r="A14" s="1082"/>
      <c r="B14" s="1082" t="s">
        <v>975</v>
      </c>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c r="AB14" s="1082"/>
      <c r="AC14" s="1082"/>
      <c r="AD14" s="1066"/>
      <c r="AE14" s="1066"/>
      <c r="AF14" s="1066"/>
    </row>
    <row r="15" spans="1:32" ht="15" customHeight="1">
      <c r="A15" s="1082"/>
      <c r="B15" s="1082" t="s">
        <v>974</v>
      </c>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c r="AB15" s="1082"/>
      <c r="AC15" s="1082"/>
      <c r="AD15" s="1066"/>
      <c r="AE15" s="1066"/>
      <c r="AF15" s="1066"/>
    </row>
    <row r="16" spans="1:32" ht="15" customHeight="1">
      <c r="A16" s="1082"/>
      <c r="B16" s="1082" t="s">
        <v>973</v>
      </c>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c r="AB16" s="1082"/>
      <c r="AC16" s="1082"/>
      <c r="AD16" s="1066"/>
      <c r="AE16" s="1066"/>
      <c r="AF16" s="1066"/>
    </row>
    <row r="17" spans="1:32" ht="15" customHeight="1">
      <c r="A17" s="1082"/>
      <c r="B17" s="1082" t="s">
        <v>910</v>
      </c>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c r="AD17" s="1066"/>
      <c r="AE17" s="1066"/>
      <c r="AF17" s="1066"/>
    </row>
    <row r="18" spans="1:32" ht="15" customHeight="1">
      <c r="A18" s="1082"/>
      <c r="B18" s="1082" t="s">
        <v>909</v>
      </c>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c r="AB18" s="1082"/>
      <c r="AC18" s="1082"/>
      <c r="AD18" s="1066"/>
      <c r="AE18" s="1066"/>
      <c r="AF18" s="1066"/>
    </row>
    <row r="19" spans="1:32" ht="15" customHeight="1">
      <c r="A19" s="1082"/>
      <c r="B19" s="1082" t="s">
        <v>972</v>
      </c>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c r="AD19" s="1066"/>
      <c r="AE19" s="1066"/>
      <c r="AF19" s="1066"/>
    </row>
    <row r="20" spans="1:32" ht="15" customHeight="1">
      <c r="A20" s="1082"/>
      <c r="B20" s="1082" t="s">
        <v>907</v>
      </c>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66"/>
      <c r="AE20" s="1066"/>
      <c r="AF20" s="1066"/>
    </row>
    <row r="21" spans="1:32" ht="15" customHeight="1">
      <c r="A21" s="1082"/>
      <c r="B21" s="1082" t="s">
        <v>906</v>
      </c>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c r="AD21" s="1066"/>
      <c r="AE21" s="1066"/>
      <c r="AF21" s="1066"/>
    </row>
    <row r="22" spans="1:32" ht="15" customHeight="1">
      <c r="A22" s="1082"/>
      <c r="B22" s="1082" t="s">
        <v>971</v>
      </c>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c r="AB22" s="1082"/>
      <c r="AC22" s="1082"/>
      <c r="AD22" s="1066"/>
      <c r="AE22" s="1066"/>
      <c r="AF22" s="1066"/>
    </row>
    <row r="23" spans="1:32" ht="15" customHeight="1">
      <c r="A23" s="1082"/>
      <c r="B23" s="1082" t="s">
        <v>970</v>
      </c>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c r="AB23" s="1082"/>
      <c r="AC23" s="1082"/>
      <c r="AD23" s="1066"/>
      <c r="AE23" s="1066"/>
      <c r="AF23" s="1066"/>
    </row>
    <row r="24" spans="1:32" ht="15" customHeight="1">
      <c r="A24" s="1082"/>
      <c r="B24" s="1082" t="s">
        <v>969</v>
      </c>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66"/>
      <c r="AE24" s="1066"/>
      <c r="AF24" s="1066"/>
    </row>
    <row r="25" spans="1:32" ht="15" customHeight="1">
      <c r="A25" s="1082"/>
      <c r="B25" s="1082" t="s">
        <v>1003</v>
      </c>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66"/>
      <c r="AE25" s="1066"/>
      <c r="AF25" s="1066"/>
    </row>
    <row r="26" spans="1:32" ht="15" customHeight="1">
      <c r="A26" s="1082"/>
      <c r="B26" s="1082" t="s">
        <v>1002</v>
      </c>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66"/>
      <c r="AE26" s="1066"/>
      <c r="AF26" s="1066"/>
    </row>
    <row r="27" spans="1:32" ht="15" customHeight="1">
      <c r="A27" s="1082"/>
      <c r="B27" s="1082" t="s">
        <v>1001</v>
      </c>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66"/>
      <c r="AE27" s="1066"/>
      <c r="AF27" s="1066"/>
    </row>
    <row r="28" spans="1:32" ht="1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c r="AB28" s="1082"/>
      <c r="AC28" s="1082"/>
      <c r="AD28" s="1066"/>
      <c r="AE28" s="1066"/>
      <c r="AF28" s="1066"/>
    </row>
    <row r="29" spans="1:32" ht="15" customHeight="1">
      <c r="A29" s="1082"/>
      <c r="B29" s="1271" t="s">
        <v>1000</v>
      </c>
      <c r="C29" s="1272"/>
      <c r="D29" s="1272"/>
      <c r="E29" s="1272"/>
      <c r="F29" s="1272"/>
      <c r="G29" s="1272"/>
      <c r="H29" s="1272"/>
      <c r="I29" s="1272"/>
      <c r="J29" s="1272"/>
      <c r="K29" s="1272"/>
      <c r="L29" s="1272"/>
      <c r="M29" s="1272"/>
      <c r="N29" s="1272"/>
      <c r="O29" s="1272"/>
      <c r="P29" s="1272"/>
      <c r="Q29" s="1272"/>
      <c r="R29" s="1272"/>
      <c r="S29" s="1272"/>
      <c r="T29" s="1272"/>
      <c r="U29" s="1272"/>
      <c r="V29" s="1272"/>
      <c r="W29" s="1273"/>
      <c r="X29" s="1274"/>
      <c r="Y29" s="1275" t="s">
        <v>963</v>
      </c>
      <c r="Z29" s="919"/>
      <c r="AA29" s="1082"/>
      <c r="AB29" s="1082"/>
      <c r="AC29" s="1066"/>
      <c r="AD29" s="1066"/>
      <c r="AE29" s="1066"/>
    </row>
    <row r="30" spans="1:32" ht="15" customHeight="1">
      <c r="A30" s="1082"/>
      <c r="B30" s="1276" t="s">
        <v>999</v>
      </c>
      <c r="C30" s="950"/>
      <c r="D30" s="950"/>
      <c r="E30" s="950"/>
      <c r="F30" s="950"/>
      <c r="G30" s="950"/>
      <c r="H30" s="950"/>
      <c r="I30" s="950"/>
      <c r="J30" s="950"/>
      <c r="K30" s="950"/>
      <c r="L30" s="950"/>
      <c r="M30" s="950"/>
      <c r="N30" s="950"/>
      <c r="O30" s="950"/>
      <c r="P30" s="950"/>
      <c r="Q30" s="950"/>
      <c r="R30" s="950"/>
      <c r="S30" s="950"/>
      <c r="T30" s="950"/>
      <c r="U30" s="950"/>
      <c r="V30" s="950"/>
      <c r="X30" s="1277"/>
      <c r="Y30" s="1278" t="s">
        <v>998</v>
      </c>
      <c r="Z30" s="1279"/>
      <c r="AA30" s="1082"/>
      <c r="AB30" s="1082"/>
      <c r="AC30" s="1066"/>
      <c r="AD30" s="1066"/>
      <c r="AE30" s="1066"/>
    </row>
    <row r="31" spans="1:32" ht="15" customHeight="1">
      <c r="A31" s="1082"/>
      <c r="B31" s="1276" t="s">
        <v>997</v>
      </c>
      <c r="C31" s="950"/>
      <c r="D31" s="950"/>
      <c r="E31" s="950"/>
      <c r="F31" s="950"/>
      <c r="G31" s="950"/>
      <c r="H31" s="950"/>
      <c r="I31" s="950"/>
      <c r="J31" s="950"/>
      <c r="K31" s="950"/>
      <c r="L31" s="950"/>
      <c r="M31" s="950"/>
      <c r="N31" s="950"/>
      <c r="O31" s="950"/>
      <c r="P31" s="950"/>
      <c r="Q31" s="950"/>
      <c r="R31" s="950"/>
      <c r="S31" s="950"/>
      <c r="T31" s="950"/>
      <c r="U31" s="950"/>
      <c r="V31" s="950"/>
      <c r="X31" s="1277"/>
      <c r="Z31" s="927"/>
      <c r="AA31" s="1082"/>
      <c r="AB31" s="1082"/>
      <c r="AC31" s="1066"/>
      <c r="AD31" s="1066"/>
      <c r="AE31" s="1066"/>
    </row>
    <row r="32" spans="1:32" ht="15" customHeight="1">
      <c r="A32" s="1082"/>
      <c r="B32" s="1280" t="s">
        <v>996</v>
      </c>
      <c r="C32" s="950"/>
      <c r="D32" s="950"/>
      <c r="E32" s="950"/>
      <c r="F32" s="950"/>
      <c r="G32" s="950"/>
      <c r="H32" s="950"/>
      <c r="I32" s="950"/>
      <c r="J32" s="950"/>
      <c r="K32" s="950"/>
      <c r="L32" s="950"/>
      <c r="M32" s="950"/>
      <c r="N32" s="950"/>
      <c r="O32" s="950"/>
      <c r="P32" s="950"/>
      <c r="Q32" s="950"/>
      <c r="R32" s="950"/>
      <c r="S32" s="950"/>
      <c r="T32" s="950"/>
      <c r="U32" s="950"/>
      <c r="V32" s="950"/>
      <c r="X32" s="1277"/>
      <c r="Z32" s="927"/>
      <c r="AA32" s="1082"/>
      <c r="AB32" s="1082"/>
      <c r="AC32" s="1066"/>
      <c r="AD32" s="1066"/>
      <c r="AE32" s="1066"/>
    </row>
    <row r="33" spans="1:32" ht="15" customHeight="1">
      <c r="A33" s="1082"/>
      <c r="B33" s="1280" t="s">
        <v>995</v>
      </c>
      <c r="C33" s="950"/>
      <c r="D33" s="950"/>
      <c r="E33" s="950"/>
      <c r="F33" s="950"/>
      <c r="G33" s="950"/>
      <c r="H33" s="950"/>
      <c r="I33" s="950"/>
      <c r="J33" s="950"/>
      <c r="K33" s="950"/>
      <c r="L33" s="950"/>
      <c r="M33" s="950"/>
      <c r="N33" s="950"/>
      <c r="O33" s="950"/>
      <c r="P33" s="950"/>
      <c r="Q33" s="950"/>
      <c r="R33" s="950"/>
      <c r="S33" s="950"/>
      <c r="T33" s="950"/>
      <c r="U33" s="950"/>
      <c r="V33" s="950"/>
      <c r="X33" s="1277"/>
      <c r="Y33" s="1083" t="s">
        <v>994</v>
      </c>
      <c r="Z33" s="927"/>
      <c r="AA33" s="1082"/>
      <c r="AB33" s="1082"/>
      <c r="AC33" s="1066"/>
      <c r="AD33" s="1066"/>
      <c r="AE33" s="1066"/>
    </row>
    <row r="34" spans="1:32" ht="15" customHeight="1">
      <c r="A34" s="1082"/>
      <c r="B34" s="1280" t="s">
        <v>993</v>
      </c>
      <c r="C34" s="950"/>
      <c r="D34" s="950"/>
      <c r="E34" s="950"/>
      <c r="F34" s="950"/>
      <c r="G34" s="950"/>
      <c r="H34" s="950"/>
      <c r="I34" s="950"/>
      <c r="J34" s="950"/>
      <c r="K34" s="950"/>
      <c r="L34" s="950"/>
      <c r="M34" s="950"/>
      <c r="N34" s="950"/>
      <c r="O34" s="950"/>
      <c r="P34" s="950"/>
      <c r="Q34" s="950"/>
      <c r="R34" s="950"/>
      <c r="S34" s="950"/>
      <c r="T34" s="950"/>
      <c r="U34" s="950"/>
      <c r="V34" s="950"/>
      <c r="X34" s="1277"/>
      <c r="Y34" s="1083" t="s">
        <v>992</v>
      </c>
      <c r="Z34" s="927"/>
      <c r="AA34" s="1082"/>
      <c r="AB34" s="1082"/>
      <c r="AC34" s="1066"/>
      <c r="AD34" s="1066"/>
      <c r="AE34" s="1066"/>
    </row>
    <row r="35" spans="1:32" ht="15" customHeight="1">
      <c r="A35" s="1082"/>
      <c r="B35" s="1280" t="s">
        <v>991</v>
      </c>
      <c r="C35" s="950"/>
      <c r="D35" s="950"/>
      <c r="E35" s="950"/>
      <c r="F35" s="950"/>
      <c r="G35" s="950"/>
      <c r="H35" s="950"/>
      <c r="I35" s="950"/>
      <c r="J35" s="950"/>
      <c r="K35" s="950"/>
      <c r="L35" s="950"/>
      <c r="M35" s="950"/>
      <c r="N35" s="950"/>
      <c r="O35" s="950"/>
      <c r="P35" s="950"/>
      <c r="Q35" s="950"/>
      <c r="R35" s="950"/>
      <c r="S35" s="950"/>
      <c r="T35" s="950"/>
      <c r="U35" s="950"/>
      <c r="V35" s="950"/>
      <c r="X35" s="1277"/>
      <c r="Z35" s="927"/>
      <c r="AA35" s="1082"/>
      <c r="AB35" s="1082"/>
      <c r="AC35" s="1066"/>
      <c r="AD35" s="1066"/>
      <c r="AE35" s="1066"/>
    </row>
    <row r="36" spans="1:32" ht="15" customHeight="1">
      <c r="A36" s="1082"/>
      <c r="B36" s="1280" t="s">
        <v>990</v>
      </c>
      <c r="C36" s="950"/>
      <c r="D36" s="950"/>
      <c r="E36" s="950"/>
      <c r="F36" s="950"/>
      <c r="G36" s="950"/>
      <c r="H36" s="950"/>
      <c r="I36" s="950"/>
      <c r="J36" s="950"/>
      <c r="K36" s="950"/>
      <c r="L36" s="950"/>
      <c r="M36" s="950"/>
      <c r="N36" s="950"/>
      <c r="O36" s="950"/>
      <c r="P36" s="950"/>
      <c r="Q36" s="950"/>
      <c r="R36" s="950"/>
      <c r="S36" s="950"/>
      <c r="T36" s="950"/>
      <c r="U36" s="950"/>
      <c r="V36" s="950"/>
      <c r="X36" s="1277"/>
      <c r="Y36" s="1083" t="s">
        <v>989</v>
      </c>
      <c r="Z36" s="927"/>
      <c r="AA36" s="1082"/>
      <c r="AB36" s="1082"/>
      <c r="AC36" s="1066"/>
      <c r="AD36" s="1066"/>
      <c r="AE36" s="1066"/>
    </row>
    <row r="37" spans="1:32" ht="15" customHeight="1">
      <c r="A37" s="1082"/>
      <c r="B37" s="1280" t="s">
        <v>988</v>
      </c>
      <c r="C37" s="950"/>
      <c r="D37" s="950"/>
      <c r="E37" s="950"/>
      <c r="F37" s="950"/>
      <c r="G37" s="950"/>
      <c r="H37" s="950"/>
      <c r="I37" s="950"/>
      <c r="J37" s="950"/>
      <c r="K37" s="950"/>
      <c r="L37" s="950"/>
      <c r="M37" s="950"/>
      <c r="N37" s="950"/>
      <c r="O37" s="950"/>
      <c r="P37" s="950"/>
      <c r="Q37" s="950"/>
      <c r="R37" s="950"/>
      <c r="S37" s="950"/>
      <c r="T37" s="950"/>
      <c r="U37" s="950"/>
      <c r="V37" s="950"/>
      <c r="X37" s="1277"/>
      <c r="Y37" s="1083" t="s">
        <v>987</v>
      </c>
      <c r="Z37" s="927"/>
      <c r="AA37" s="1082"/>
      <c r="AB37" s="1082"/>
      <c r="AC37" s="1066"/>
      <c r="AD37" s="1066"/>
      <c r="AE37" s="1066"/>
    </row>
    <row r="38" spans="1:32" ht="15" customHeight="1">
      <c r="A38" s="1082"/>
      <c r="B38" s="1281" t="s">
        <v>986</v>
      </c>
      <c r="C38" s="1084"/>
      <c r="D38" s="1084"/>
      <c r="E38" s="1084"/>
      <c r="F38" s="1084"/>
      <c r="G38" s="1084"/>
      <c r="H38" s="1084"/>
      <c r="I38" s="1084"/>
      <c r="J38" s="1084"/>
      <c r="K38" s="1084"/>
      <c r="L38" s="1084"/>
      <c r="M38" s="1084"/>
      <c r="N38" s="1084"/>
      <c r="O38" s="1084"/>
      <c r="P38" s="1084"/>
      <c r="Q38" s="1084"/>
      <c r="R38" s="1084"/>
      <c r="S38" s="1084"/>
      <c r="T38" s="1084"/>
      <c r="U38" s="1084"/>
      <c r="V38" s="1084"/>
      <c r="W38" s="1057"/>
      <c r="X38" s="1056"/>
      <c r="Y38" s="1086" t="s">
        <v>985</v>
      </c>
      <c r="Z38" s="1282"/>
      <c r="AA38" s="1082"/>
      <c r="AB38" s="1082"/>
      <c r="AC38" s="1066"/>
      <c r="AD38" s="1066"/>
      <c r="AE38" s="1066"/>
    </row>
    <row r="39" spans="1:32" ht="15" customHeight="1">
      <c r="A39" s="1082"/>
      <c r="B39" s="950"/>
      <c r="C39" s="950"/>
      <c r="D39" s="950"/>
      <c r="E39" s="950"/>
      <c r="F39" s="950"/>
      <c r="G39" s="950"/>
      <c r="H39" s="950"/>
      <c r="I39" s="950"/>
      <c r="J39" s="950"/>
      <c r="K39" s="950"/>
      <c r="L39" s="950"/>
      <c r="M39" s="950"/>
      <c r="N39" s="950"/>
      <c r="O39" s="950"/>
      <c r="P39" s="950"/>
      <c r="Q39" s="950"/>
      <c r="R39" s="950"/>
      <c r="S39" s="950"/>
      <c r="T39" s="950"/>
      <c r="U39" s="950"/>
      <c r="V39" s="950"/>
      <c r="W39" s="950"/>
      <c r="Z39" s="1083"/>
      <c r="AA39" s="950"/>
      <c r="AB39" s="1082"/>
      <c r="AC39" s="1082"/>
      <c r="AD39" s="1066"/>
      <c r="AE39" s="1066"/>
      <c r="AF39" s="1066"/>
    </row>
    <row r="40" spans="1:32" ht="15" customHeight="1">
      <c r="A40" s="1082"/>
      <c r="B40" s="1082" t="s">
        <v>3189</v>
      </c>
      <c r="C40" s="950"/>
      <c r="D40" s="950"/>
      <c r="E40" s="950"/>
      <c r="F40" s="950"/>
      <c r="G40" s="950"/>
      <c r="H40" s="950"/>
      <c r="I40" s="950"/>
      <c r="J40" s="950"/>
      <c r="K40" s="950"/>
      <c r="L40" s="950"/>
      <c r="M40" s="950"/>
      <c r="N40" s="950"/>
      <c r="O40" s="950"/>
      <c r="P40" s="950"/>
      <c r="Q40" s="950"/>
      <c r="R40" s="950"/>
      <c r="S40" s="950"/>
      <c r="T40" s="950"/>
      <c r="U40" s="950"/>
      <c r="V40" s="950"/>
      <c r="W40" s="950"/>
      <c r="Z40" s="950"/>
      <c r="AA40" s="950"/>
      <c r="AB40" s="1082"/>
      <c r="AC40" s="1082"/>
      <c r="AD40" s="1066"/>
      <c r="AE40" s="1066"/>
      <c r="AF40" s="1066"/>
    </row>
    <row r="41" spans="1:32" ht="15" customHeight="1">
      <c r="A41" s="1082"/>
      <c r="B41" s="1082" t="s">
        <v>3199</v>
      </c>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c r="AB41" s="1082"/>
      <c r="AC41" s="1082"/>
      <c r="AD41" s="1066"/>
      <c r="AE41" s="1066"/>
      <c r="AF41" s="1066"/>
    </row>
    <row r="42" spans="1:32" ht="15" customHeight="1">
      <c r="A42" s="1082"/>
      <c r="B42" s="1082" t="s">
        <v>3200</v>
      </c>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c r="AB42" s="1082"/>
      <c r="AC42" s="1082"/>
      <c r="AD42" s="1066"/>
      <c r="AE42" s="1066"/>
      <c r="AF42" s="1066"/>
    </row>
    <row r="43" spans="1:32" ht="15" customHeight="1">
      <c r="A43" s="1082"/>
      <c r="B43" s="1082" t="s">
        <v>3190</v>
      </c>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c r="AB43" s="1082"/>
      <c r="AC43" s="1082"/>
      <c r="AD43" s="1066"/>
      <c r="AE43" s="1066"/>
      <c r="AF43" s="1066"/>
    </row>
    <row r="44" spans="1:32" ht="15" customHeight="1">
      <c r="A44" s="1082"/>
      <c r="B44" s="1082" t="s">
        <v>984</v>
      </c>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c r="AB44" s="1082"/>
      <c r="AC44" s="1082"/>
      <c r="AD44" s="1066"/>
      <c r="AE44" s="1066"/>
      <c r="AF44" s="1066"/>
    </row>
    <row r="45" spans="1:32" ht="15" customHeight="1">
      <c r="A45" s="1082"/>
      <c r="B45" s="1082" t="s">
        <v>983</v>
      </c>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c r="AB45" s="1082"/>
      <c r="AC45" s="1082"/>
      <c r="AD45" s="1066"/>
      <c r="AE45" s="1066"/>
      <c r="AF45" s="1066"/>
    </row>
    <row r="46" spans="1:32" ht="15" customHeight="1">
      <c r="A46" s="1082"/>
      <c r="B46" s="1082" t="s">
        <v>982</v>
      </c>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c r="AD46" s="1066"/>
      <c r="AE46" s="1066"/>
      <c r="AF46" s="1066"/>
    </row>
    <row r="47" spans="1:32" ht="15" customHeight="1">
      <c r="A47" s="1082"/>
      <c r="B47" s="1082" t="s">
        <v>981</v>
      </c>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c r="AB47" s="1082"/>
      <c r="AC47" s="1082"/>
      <c r="AD47" s="1066"/>
      <c r="AE47" s="1066"/>
      <c r="AF47" s="1066"/>
    </row>
    <row r="48" spans="1:32" ht="15" customHeight="1">
      <c r="A48" s="1082"/>
      <c r="B48" s="1082" t="s">
        <v>3093</v>
      </c>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5" customHeight="1">
      <c r="A49" s="1082"/>
      <c r="B49" s="1082" t="s">
        <v>980</v>
      </c>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5" customHeight="1">
      <c r="A50" s="1082"/>
      <c r="B50" s="1082" t="s">
        <v>979</v>
      </c>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5" customHeight="1">
      <c r="A51" s="1082"/>
      <c r="B51" s="1082" t="s">
        <v>978</v>
      </c>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5" customHeight="1">
      <c r="A52" s="1082"/>
      <c r="B52" s="1082" t="s">
        <v>977</v>
      </c>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5" customHeight="1">
      <c r="A53" s="1082"/>
      <c r="B53" s="1082" t="s">
        <v>976</v>
      </c>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082"/>
      <c r="I65" s="1082"/>
      <c r="J65" s="1082"/>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082"/>
      <c r="I66" s="1082"/>
      <c r="J66" s="1082"/>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082"/>
      <c r="I67" s="1082"/>
      <c r="J67" s="1082"/>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082"/>
      <c r="I68" s="1082"/>
      <c r="J68" s="1082"/>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082"/>
      <c r="I69" s="1082"/>
      <c r="J69" s="1082"/>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082"/>
      <c r="I71" s="1082"/>
      <c r="J71" s="1082"/>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082"/>
      <c r="I72" s="1082"/>
      <c r="J72" s="1082"/>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082"/>
      <c r="I73" s="1082"/>
      <c r="J73" s="1082"/>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283"/>
      <c r="H74" s="1283"/>
      <c r="I74" s="1283"/>
      <c r="J74" s="1283"/>
      <c r="K74" s="1283"/>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283"/>
      <c r="H75" s="1283"/>
      <c r="I75" s="1283"/>
      <c r="J75" s="1283"/>
      <c r="K75" s="1283"/>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283"/>
      <c r="H76" s="1283"/>
      <c r="I76" s="1283"/>
      <c r="J76" s="1283"/>
      <c r="K76" s="1283"/>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082"/>
      <c r="I77" s="1082"/>
      <c r="J77" s="1082"/>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082"/>
      <c r="I78" s="1082"/>
      <c r="J78" s="1082"/>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082"/>
      <c r="I79" s="1082"/>
      <c r="J79" s="1082"/>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082"/>
      <c r="I81" s="1082"/>
      <c r="J81" s="1082"/>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082"/>
      <c r="I83" s="1082"/>
      <c r="J83" s="1082"/>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082"/>
      <c r="I84" s="1082"/>
      <c r="J84" s="1082"/>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082"/>
      <c r="I85" s="1082"/>
      <c r="J85" s="1082"/>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082"/>
      <c r="I86" s="1082"/>
      <c r="J86" s="1082"/>
      <c r="K86" s="1082"/>
      <c r="L86" s="1082"/>
      <c r="M86" s="1082"/>
      <c r="N86" s="1082"/>
      <c r="O86" s="1082"/>
      <c r="P86" s="1082"/>
      <c r="Q86" s="1082"/>
      <c r="R86" s="1082"/>
      <c r="S86" s="1082"/>
      <c r="T86" s="1082"/>
      <c r="U86" s="1082"/>
      <c r="V86" s="1082"/>
      <c r="W86" s="1082"/>
      <c r="X86" s="1082"/>
      <c r="Y86" s="1082"/>
      <c r="Z86" s="1082"/>
      <c r="AA86" s="1082"/>
    </row>
    <row r="87" spans="1:27" ht="17.25" customHeight="1">
      <c r="A87" s="1082"/>
      <c r="B87" s="1082"/>
      <c r="C87" s="1082"/>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082"/>
      <c r="I88" s="1082"/>
      <c r="J88" s="1082"/>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082"/>
      <c r="I89" s="1082"/>
      <c r="J89" s="1082"/>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082"/>
      <c r="I90" s="1082"/>
      <c r="J90" s="1082"/>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082"/>
      <c r="I91" s="1082"/>
      <c r="J91" s="1082"/>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082"/>
      <c r="I92" s="1082"/>
      <c r="J92" s="1082"/>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082"/>
      <c r="I93" s="1082"/>
      <c r="J93" s="1082"/>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082"/>
      <c r="I94" s="1082"/>
      <c r="J94" s="1082"/>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082"/>
      <c r="I95" s="1082"/>
      <c r="J95" s="1082"/>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082"/>
      <c r="I96" s="1082"/>
      <c r="J96" s="1082"/>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082"/>
      <c r="I97" s="1082"/>
      <c r="J97" s="1082"/>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082"/>
      <c r="I98" s="1082"/>
      <c r="J98" s="1082"/>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082"/>
      <c r="I99" s="1082"/>
      <c r="J99" s="1082"/>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284"/>
      <c r="I110" s="1284"/>
      <c r="J110" s="1284"/>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284"/>
      <c r="I111" s="1284"/>
      <c r="J111" s="1284"/>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284"/>
      <c r="I112" s="1284"/>
      <c r="J112" s="1284"/>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284"/>
      <c r="I113" s="1284"/>
      <c r="J113" s="1284"/>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284"/>
      <c r="I114" s="1284"/>
      <c r="J114" s="1284"/>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284"/>
      <c r="I115" s="1284"/>
      <c r="J115" s="1284"/>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284"/>
      <c r="I116" s="1284"/>
      <c r="J116" s="1284"/>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284"/>
      <c r="I117" s="1284"/>
      <c r="J117" s="1284"/>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284"/>
      <c r="I118" s="1284"/>
      <c r="J118" s="1284"/>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284"/>
      <c r="I119" s="1284"/>
      <c r="J119" s="1284"/>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284"/>
      <c r="I120" s="1284"/>
      <c r="J120" s="1284"/>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284"/>
      <c r="I121" s="1284"/>
      <c r="J121" s="1284"/>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284"/>
      <c r="I122" s="1284"/>
      <c r="J122" s="1284"/>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284"/>
      <c r="I123" s="1284"/>
      <c r="J123" s="1284"/>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284"/>
      <c r="I124" s="1284"/>
      <c r="J124" s="1284"/>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284"/>
      <c r="I125" s="1284"/>
      <c r="J125" s="1284"/>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284"/>
      <c r="I126" s="1284"/>
      <c r="J126" s="1284"/>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284"/>
      <c r="I127" s="1284"/>
      <c r="J127" s="1284"/>
      <c r="K127" s="1082"/>
      <c r="L127" s="1082"/>
      <c r="M127" s="1082"/>
      <c r="N127" s="1082"/>
      <c r="O127" s="1082"/>
      <c r="P127" s="1082"/>
      <c r="Q127" s="1082"/>
      <c r="R127" s="1082"/>
      <c r="S127" s="1082"/>
      <c r="T127" s="1082"/>
      <c r="U127" s="1082"/>
      <c r="V127" s="1082"/>
      <c r="W127" s="1082"/>
      <c r="X127" s="1082"/>
      <c r="Y127" s="1082"/>
      <c r="Z127" s="1082"/>
      <c r="AA127" s="1082"/>
    </row>
    <row r="128" spans="1:27" ht="17.25" customHeight="1">
      <c r="A128" s="1082"/>
      <c r="B128" s="1082"/>
      <c r="C128" s="1082"/>
      <c r="D128" s="1082"/>
      <c r="E128" s="1082"/>
      <c r="F128" s="1082"/>
      <c r="G128" s="1082"/>
      <c r="H128" s="1284"/>
      <c r="I128" s="1284"/>
      <c r="J128" s="1284"/>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284"/>
      <c r="I129" s="1284"/>
      <c r="J129" s="1284"/>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284"/>
      <c r="I130" s="1284"/>
      <c r="J130" s="1284"/>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284"/>
      <c r="I131" s="1284"/>
      <c r="J131" s="1284"/>
      <c r="K131" s="1082"/>
      <c r="L131" s="1082"/>
      <c r="M131" s="1082"/>
      <c r="N131" s="1082"/>
      <c r="O131" s="1082"/>
      <c r="P131" s="1082"/>
      <c r="Q131" s="1082"/>
      <c r="R131" s="1082"/>
      <c r="S131" s="1082"/>
      <c r="T131" s="1082"/>
      <c r="U131" s="1082"/>
      <c r="V131" s="1082"/>
      <c r="W131" s="1082"/>
      <c r="X131" s="1082"/>
      <c r="Y131" s="1082"/>
      <c r="Z131" s="1082"/>
      <c r="AA131" s="1082"/>
    </row>
    <row r="132" spans="1:27" ht="6.75" customHeight="1">
      <c r="A132" s="1082"/>
      <c r="B132" s="1082"/>
      <c r="C132" s="1082"/>
      <c r="D132" s="1082"/>
      <c r="E132" s="1082"/>
      <c r="F132" s="1082"/>
      <c r="G132" s="1082"/>
      <c r="H132" s="1284"/>
      <c r="I132" s="1284"/>
      <c r="J132" s="1284"/>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284"/>
      <c r="I133" s="1284"/>
      <c r="J133" s="1284"/>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284"/>
      <c r="I134" s="1284"/>
      <c r="J134" s="1284"/>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284"/>
      <c r="I135" s="1284"/>
      <c r="J135" s="1284"/>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284"/>
      <c r="I136" s="1284"/>
      <c r="J136" s="1284"/>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284"/>
      <c r="I137" s="1284"/>
      <c r="J137" s="1284"/>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284"/>
      <c r="I138" s="1284"/>
      <c r="J138" s="1284"/>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284"/>
      <c r="I139" s="1284"/>
      <c r="J139" s="1284"/>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284"/>
      <c r="I140" s="1284"/>
      <c r="J140" s="1284"/>
      <c r="K140" s="1082"/>
      <c r="L140" s="1082"/>
      <c r="M140" s="1082"/>
      <c r="N140" s="1082"/>
      <c r="O140" s="1082"/>
      <c r="P140" s="1082"/>
      <c r="Q140" s="1082"/>
      <c r="R140" s="1082"/>
      <c r="S140" s="1082"/>
      <c r="T140" s="1082"/>
      <c r="U140" s="1082"/>
      <c r="V140" s="1082"/>
      <c r="W140" s="1082"/>
      <c r="X140" s="1082"/>
      <c r="Y140" s="1082"/>
      <c r="Z140" s="1082"/>
      <c r="AA140" s="1082"/>
    </row>
    <row r="141" spans="1:27" ht="17.25" customHeight="1">
      <c r="A141" s="1082"/>
      <c r="B141" s="1082"/>
      <c r="C141" s="1082"/>
      <c r="D141" s="1082"/>
      <c r="E141" s="1082"/>
      <c r="F141" s="1082"/>
      <c r="G141" s="1082"/>
      <c r="H141" s="1284"/>
      <c r="I141" s="1284"/>
      <c r="J141" s="1284"/>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c r="A142" s="1082"/>
      <c r="B142" s="1082"/>
      <c r="C142" s="1082"/>
      <c r="D142" s="1082"/>
      <c r="E142" s="1082"/>
      <c r="F142" s="1082"/>
      <c r="G142" s="1082"/>
      <c r="H142" s="1284"/>
      <c r="I142" s="1284"/>
      <c r="J142" s="1284"/>
      <c r="K142" s="1082"/>
      <c r="L142" s="1082"/>
      <c r="M142" s="1082"/>
      <c r="N142" s="1082"/>
      <c r="O142" s="1082"/>
      <c r="P142" s="1082"/>
      <c r="Q142" s="1082"/>
      <c r="R142" s="1082"/>
      <c r="S142" s="1082"/>
      <c r="T142" s="1082"/>
      <c r="U142" s="1082"/>
      <c r="V142" s="1082"/>
      <c r="W142" s="1082"/>
      <c r="X142" s="1082"/>
      <c r="Y142" s="1082"/>
      <c r="Z142" s="1082"/>
      <c r="AA142" s="1082"/>
    </row>
    <row r="143" spans="1:27" ht="17.25" customHeight="1">
      <c r="A143" s="1082"/>
      <c r="B143" s="1082"/>
      <c r="C143" s="1082"/>
      <c r="D143" s="1082"/>
      <c r="E143" s="1082"/>
      <c r="F143" s="1082"/>
      <c r="G143" s="1082"/>
      <c r="H143" s="1284"/>
      <c r="I143" s="1284"/>
      <c r="J143" s="1284"/>
      <c r="K143" s="1082"/>
      <c r="L143" s="1082"/>
      <c r="M143" s="1082"/>
      <c r="N143" s="1082"/>
      <c r="O143" s="1082"/>
      <c r="P143" s="1082"/>
      <c r="Q143" s="1082"/>
      <c r="R143" s="1082"/>
      <c r="S143" s="1082"/>
      <c r="T143" s="1082"/>
      <c r="U143" s="1082"/>
      <c r="V143" s="1082"/>
      <c r="W143" s="1082"/>
      <c r="X143" s="1082"/>
      <c r="Y143" s="1082"/>
      <c r="Z143" s="1082"/>
      <c r="AA143" s="1082"/>
    </row>
    <row r="144" spans="1:27" ht="17.25" customHeight="1">
      <c r="A144" s="1082"/>
      <c r="B144" s="1082"/>
      <c r="C144" s="1082"/>
      <c r="D144" s="1082"/>
      <c r="E144" s="1082"/>
      <c r="F144" s="1082"/>
      <c r="G144" s="1082"/>
      <c r="H144" s="1284"/>
      <c r="I144" s="1284"/>
      <c r="J144" s="1284"/>
      <c r="K144" s="1082"/>
      <c r="L144" s="1082"/>
      <c r="M144" s="1082"/>
      <c r="N144" s="1082"/>
      <c r="O144" s="1082"/>
      <c r="P144" s="1082"/>
      <c r="Q144" s="1082"/>
      <c r="R144" s="1082"/>
      <c r="S144" s="1082"/>
      <c r="T144" s="1082"/>
      <c r="U144" s="1082"/>
      <c r="V144" s="1082"/>
      <c r="W144" s="1082"/>
      <c r="X144" s="1082"/>
      <c r="Y144" s="1082"/>
      <c r="Z144" s="1082"/>
      <c r="AA144" s="1082"/>
    </row>
    <row r="145" spans="1:27" ht="17.25" customHeight="1">
      <c r="A145" s="1082"/>
      <c r="B145" s="1082"/>
      <c r="C145" s="1082"/>
      <c r="D145" s="1082"/>
      <c r="E145" s="1082"/>
      <c r="F145" s="1082"/>
      <c r="G145" s="1082"/>
      <c r="H145" s="1082"/>
      <c r="I145" s="1082"/>
      <c r="J145" s="1082"/>
      <c r="K145" s="1082"/>
      <c r="L145" s="1082"/>
      <c r="M145" s="1082"/>
      <c r="N145" s="1082"/>
      <c r="O145" s="1082"/>
      <c r="P145" s="1082"/>
      <c r="Q145" s="1082"/>
      <c r="R145" s="1082"/>
      <c r="S145" s="1082"/>
      <c r="T145" s="1082"/>
      <c r="U145" s="1082"/>
      <c r="V145" s="1082"/>
      <c r="W145" s="1082"/>
      <c r="X145" s="1082"/>
      <c r="Y145" s="1082"/>
      <c r="Z145" s="1082"/>
      <c r="AA145" s="1082"/>
    </row>
    <row r="146" spans="1:27" ht="17.25" customHeight="1">
      <c r="A146" s="1082"/>
      <c r="B146" s="1082"/>
      <c r="C146" s="1082"/>
      <c r="D146" s="1082"/>
      <c r="E146" s="1082"/>
      <c r="F146" s="1082"/>
      <c r="G146" s="1082"/>
      <c r="H146" s="1082"/>
      <c r="I146" s="1082"/>
      <c r="J146" s="1082"/>
      <c r="K146" s="1082"/>
      <c r="L146" s="1082"/>
      <c r="M146" s="1082"/>
      <c r="N146" s="1082"/>
      <c r="O146" s="1082"/>
      <c r="P146" s="1082"/>
      <c r="Q146" s="1082"/>
      <c r="R146" s="1082"/>
      <c r="S146" s="1082"/>
      <c r="T146" s="1082"/>
      <c r="U146" s="1082"/>
      <c r="V146" s="1082"/>
      <c r="W146" s="1082"/>
      <c r="X146" s="1082"/>
      <c r="Y146" s="1082"/>
      <c r="Z146" s="1082"/>
      <c r="AA146" s="1082"/>
    </row>
    <row r="147" spans="1:27" ht="17.25" customHeight="1">
      <c r="A147" s="1082"/>
      <c r="B147" s="1082"/>
      <c r="C147" s="1082"/>
      <c r="D147" s="1082"/>
      <c r="E147" s="1082"/>
      <c r="F147" s="1082"/>
      <c r="G147" s="1082"/>
      <c r="H147" s="1082"/>
      <c r="I147" s="1082"/>
      <c r="J147" s="1082"/>
      <c r="K147" s="1082"/>
      <c r="L147" s="1082"/>
      <c r="M147" s="1082"/>
      <c r="N147" s="1082"/>
      <c r="O147" s="1082"/>
      <c r="P147" s="1082"/>
      <c r="Q147" s="1082"/>
      <c r="R147" s="1082"/>
      <c r="S147" s="1082"/>
      <c r="T147" s="1082"/>
      <c r="U147" s="1082"/>
      <c r="V147" s="1082"/>
      <c r="W147" s="1082"/>
      <c r="X147" s="1082"/>
      <c r="Y147" s="1082"/>
      <c r="Z147" s="1082"/>
      <c r="AA147" s="1082"/>
    </row>
    <row r="148" spans="1:27" ht="17.25" customHeight="1">
      <c r="A148" s="1082"/>
      <c r="B148" s="1082"/>
      <c r="C148" s="1082"/>
      <c r="D148" s="1082"/>
      <c r="E148" s="1082"/>
      <c r="F148" s="1082"/>
      <c r="G148" s="1082"/>
      <c r="H148" s="1082"/>
      <c r="I148" s="1082"/>
      <c r="J148" s="1082"/>
      <c r="K148" s="1082"/>
      <c r="L148" s="1082"/>
      <c r="M148" s="1082"/>
      <c r="N148" s="1082"/>
      <c r="O148" s="1082"/>
      <c r="P148" s="1082"/>
      <c r="Q148" s="1082"/>
      <c r="R148" s="1082"/>
      <c r="S148" s="1082"/>
      <c r="T148" s="1082"/>
      <c r="U148" s="1082"/>
      <c r="V148" s="1082"/>
      <c r="W148" s="1082"/>
      <c r="X148" s="1082"/>
      <c r="Y148" s="1082"/>
      <c r="Z148" s="1082"/>
      <c r="AA148" s="1082"/>
    </row>
    <row r="149" spans="1:27" ht="17.25" customHeight="1">
      <c r="A149" s="1082"/>
      <c r="B149" s="1082"/>
      <c r="C149" s="1082"/>
      <c r="D149" s="1082"/>
      <c r="E149" s="1082"/>
      <c r="F149" s="1082"/>
      <c r="G149" s="1082"/>
      <c r="H149" s="1082"/>
      <c r="I149" s="1082"/>
      <c r="J149" s="1082"/>
      <c r="K149" s="1082"/>
      <c r="L149" s="1082"/>
      <c r="M149" s="1082"/>
      <c r="N149" s="1082"/>
      <c r="O149" s="1082"/>
      <c r="P149" s="1082"/>
      <c r="Q149" s="1082"/>
      <c r="R149" s="1082"/>
      <c r="S149" s="1082"/>
      <c r="T149" s="1082"/>
      <c r="U149" s="1082"/>
      <c r="V149" s="1082"/>
      <c r="W149" s="1082"/>
      <c r="X149" s="1082"/>
      <c r="Y149" s="1082"/>
      <c r="Z149" s="1082"/>
      <c r="AA149" s="1082"/>
    </row>
    <row r="150" spans="1:27" ht="17.25" customHeight="1">
      <c r="A150" s="1082"/>
      <c r="B150" s="1082"/>
      <c r="C150" s="1082"/>
      <c r="D150" s="1082"/>
      <c r="E150" s="1082"/>
      <c r="F150" s="1082"/>
      <c r="G150" s="1082"/>
      <c r="H150" s="1082"/>
      <c r="I150" s="1082"/>
      <c r="J150" s="1082"/>
      <c r="K150" s="1082"/>
      <c r="L150" s="1082"/>
      <c r="M150" s="1082"/>
      <c r="N150" s="1082"/>
      <c r="O150" s="1082"/>
      <c r="P150" s="1082"/>
      <c r="Q150" s="1082"/>
      <c r="R150" s="1082"/>
      <c r="S150" s="1082"/>
      <c r="T150" s="1082"/>
      <c r="U150" s="1082"/>
      <c r="V150" s="1082"/>
      <c r="W150" s="1082"/>
      <c r="X150" s="1082"/>
      <c r="Y150" s="1082"/>
      <c r="Z150" s="1082"/>
      <c r="AA150" s="1082"/>
    </row>
    <row r="151" spans="1:27" ht="17.25" customHeight="1">
      <c r="A151" s="1082"/>
      <c r="B151" s="1082"/>
      <c r="C151" s="1082"/>
      <c r="D151" s="1082"/>
      <c r="E151" s="1082"/>
      <c r="F151" s="1082"/>
      <c r="G151" s="1082"/>
      <c r="H151" s="1082"/>
      <c r="I151" s="1082"/>
      <c r="J151" s="1082"/>
      <c r="K151" s="1082"/>
      <c r="L151" s="1082"/>
      <c r="M151" s="1082"/>
      <c r="N151" s="1082"/>
      <c r="O151" s="1082"/>
      <c r="P151" s="1082"/>
      <c r="Q151" s="1082"/>
      <c r="R151" s="1082"/>
      <c r="S151" s="1082"/>
      <c r="T151" s="1082"/>
      <c r="U151" s="1082"/>
      <c r="V151" s="1082"/>
      <c r="W151" s="1082"/>
      <c r="X151" s="1082"/>
      <c r="Y151" s="1082"/>
      <c r="Z151" s="1082"/>
      <c r="AA151" s="1082"/>
    </row>
    <row r="152" spans="1:27" ht="17.25" customHeight="1">
      <c r="A152" s="1082"/>
      <c r="B152" s="1082"/>
      <c r="C152" s="1082"/>
      <c r="D152" s="1082"/>
      <c r="E152" s="1082"/>
      <c r="F152" s="1082"/>
      <c r="G152" s="1082"/>
      <c r="H152" s="1082"/>
      <c r="I152" s="1082"/>
      <c r="J152" s="1082"/>
      <c r="K152" s="1082"/>
      <c r="L152" s="1082"/>
      <c r="M152" s="1082"/>
      <c r="N152" s="1082"/>
      <c r="O152" s="1082"/>
      <c r="P152" s="1082"/>
      <c r="Q152" s="1082"/>
      <c r="R152" s="1082"/>
      <c r="S152" s="1082"/>
      <c r="T152" s="1082"/>
      <c r="U152" s="1082"/>
      <c r="V152" s="1082"/>
      <c r="W152" s="1082"/>
      <c r="X152" s="1082"/>
      <c r="Y152" s="1082"/>
      <c r="Z152" s="1082"/>
      <c r="AA152" s="1082"/>
    </row>
    <row r="153" spans="1:27" ht="17.25" customHeight="1">
      <c r="A153" s="1082"/>
      <c r="B153" s="1082"/>
      <c r="C153" s="1082"/>
      <c r="D153" s="1082"/>
      <c r="E153" s="1082"/>
      <c r="F153" s="1082"/>
      <c r="G153" s="1082"/>
      <c r="H153" s="1082"/>
      <c r="I153" s="1082"/>
      <c r="J153" s="1082"/>
      <c r="K153" s="1082"/>
      <c r="L153" s="1082"/>
      <c r="M153" s="1082"/>
      <c r="N153" s="1082"/>
      <c r="O153" s="1082"/>
      <c r="P153" s="1082"/>
      <c r="Q153" s="1082"/>
      <c r="R153" s="1082"/>
      <c r="S153" s="1082"/>
      <c r="T153" s="1082"/>
      <c r="U153" s="1082"/>
      <c r="V153" s="1082"/>
      <c r="W153" s="1082"/>
      <c r="X153" s="1082"/>
      <c r="Y153" s="1082"/>
      <c r="Z153" s="1082"/>
      <c r="AA153" s="1082"/>
    </row>
    <row r="154" spans="1:27" ht="17.25" customHeight="1">
      <c r="A154" s="1082"/>
      <c r="B154" s="1082"/>
      <c r="C154" s="1082"/>
      <c r="D154" s="1082"/>
      <c r="E154" s="1082"/>
      <c r="F154" s="1082"/>
      <c r="G154" s="1082"/>
      <c r="H154" s="1082"/>
      <c r="I154" s="1082"/>
      <c r="J154" s="1082"/>
      <c r="K154" s="1082"/>
      <c r="L154" s="1082"/>
      <c r="M154" s="1082"/>
      <c r="N154" s="1082"/>
      <c r="O154" s="1082"/>
      <c r="P154" s="1082"/>
      <c r="Q154" s="1082"/>
      <c r="R154" s="1082"/>
      <c r="S154" s="1082"/>
      <c r="T154" s="1082"/>
      <c r="U154" s="1082"/>
      <c r="V154" s="1082"/>
      <c r="W154" s="1082"/>
      <c r="X154" s="1082"/>
      <c r="Y154" s="1082"/>
      <c r="Z154" s="1082"/>
      <c r="AA154" s="1082"/>
    </row>
    <row r="155" spans="1:27" ht="17.25" customHeight="1">
      <c r="A155" s="1082"/>
      <c r="B155" s="1082"/>
      <c r="C155" s="1082"/>
      <c r="D155" s="1082"/>
      <c r="E155" s="1082"/>
      <c r="F155" s="1082"/>
      <c r="G155" s="1082"/>
      <c r="H155" s="1082"/>
      <c r="I155" s="1082"/>
      <c r="J155" s="1082"/>
      <c r="K155" s="1082"/>
      <c r="L155" s="1082"/>
      <c r="M155" s="1082"/>
      <c r="N155" s="1082"/>
      <c r="O155" s="1082"/>
      <c r="P155" s="1082"/>
      <c r="Q155" s="1082"/>
      <c r="R155" s="1082"/>
      <c r="S155" s="1082"/>
      <c r="T155" s="1082"/>
      <c r="U155" s="1082"/>
      <c r="V155" s="1082"/>
      <c r="W155" s="1082"/>
      <c r="X155" s="1082"/>
      <c r="Y155" s="1082"/>
      <c r="Z155" s="1082"/>
      <c r="AA155" s="1082"/>
    </row>
    <row r="156" spans="1:27" ht="17.25" customHeight="1">
      <c r="A156" s="1082"/>
      <c r="B156" s="1082"/>
      <c r="C156" s="1082"/>
      <c r="D156" s="1082"/>
      <c r="E156" s="1082"/>
      <c r="F156" s="1082"/>
      <c r="G156" s="1082"/>
      <c r="H156" s="1082"/>
      <c r="I156" s="1082"/>
      <c r="J156" s="1082"/>
      <c r="K156" s="1082"/>
      <c r="L156" s="1082"/>
      <c r="M156" s="1082"/>
      <c r="N156" s="1082"/>
      <c r="O156" s="1082"/>
      <c r="P156" s="1082"/>
      <c r="Q156" s="1082"/>
      <c r="R156" s="1082"/>
      <c r="S156" s="1082"/>
      <c r="T156" s="1082"/>
      <c r="U156" s="1082"/>
      <c r="V156" s="1082"/>
      <c r="W156" s="1082"/>
      <c r="X156" s="1082"/>
      <c r="Y156" s="1082"/>
      <c r="Z156" s="1082"/>
      <c r="AA156" s="1082"/>
    </row>
    <row r="157" spans="1:27" ht="17.25" customHeight="1">
      <c r="A157" s="1082"/>
      <c r="B157" s="1082"/>
      <c r="C157" s="1082"/>
      <c r="D157" s="1082"/>
      <c r="E157" s="1082"/>
      <c r="F157" s="1082"/>
      <c r="G157" s="1082"/>
      <c r="H157" s="1082"/>
      <c r="I157" s="1082"/>
      <c r="J157" s="1082"/>
      <c r="K157" s="1082"/>
      <c r="L157" s="1082"/>
      <c r="M157" s="1082"/>
      <c r="N157" s="1082"/>
      <c r="O157" s="1082"/>
      <c r="P157" s="1082"/>
      <c r="Q157" s="1082"/>
      <c r="R157" s="1082"/>
      <c r="S157" s="1082"/>
      <c r="T157" s="1082"/>
      <c r="U157" s="1082"/>
      <c r="V157" s="1082"/>
      <c r="W157" s="1082"/>
      <c r="X157" s="1082"/>
      <c r="Y157" s="1082"/>
      <c r="Z157" s="1082"/>
      <c r="AA157" s="1082"/>
    </row>
    <row r="158" spans="1:27" ht="17.25" customHeight="1">
      <c r="A158" s="1082"/>
      <c r="B158" s="1082"/>
      <c r="C158" s="1082"/>
      <c r="D158" s="1082"/>
      <c r="E158" s="1082"/>
      <c r="F158" s="1082"/>
      <c r="G158" s="1082"/>
      <c r="H158" s="1082"/>
      <c r="I158" s="1082"/>
      <c r="J158" s="1082"/>
      <c r="K158" s="1082"/>
      <c r="L158" s="1082"/>
      <c r="M158" s="1082"/>
      <c r="N158" s="1082"/>
      <c r="O158" s="1082"/>
      <c r="P158" s="1082"/>
      <c r="Q158" s="1082"/>
      <c r="R158" s="1082"/>
      <c r="S158" s="1082"/>
      <c r="T158" s="1082"/>
      <c r="U158" s="1082"/>
      <c r="V158" s="1082"/>
      <c r="W158" s="1082"/>
      <c r="X158" s="1082"/>
      <c r="Y158" s="1082"/>
      <c r="Z158" s="1082"/>
      <c r="AA158" s="1082"/>
    </row>
    <row r="159" spans="1:27" ht="17.25" customHeight="1">
      <c r="A159" s="1082"/>
      <c r="B159" s="1082"/>
      <c r="C159" s="1082"/>
      <c r="D159" s="1082"/>
      <c r="E159" s="1082"/>
      <c r="F159" s="1082"/>
      <c r="G159" s="1082"/>
      <c r="H159" s="1082"/>
      <c r="I159" s="1082"/>
      <c r="J159" s="1082"/>
      <c r="K159" s="1082"/>
      <c r="L159" s="1082"/>
      <c r="M159" s="1082"/>
      <c r="N159" s="1082"/>
      <c r="O159" s="1082"/>
      <c r="P159" s="1082"/>
      <c r="Q159" s="1082"/>
      <c r="R159" s="1082"/>
      <c r="S159" s="1082"/>
      <c r="T159" s="1082"/>
      <c r="U159" s="1082"/>
      <c r="V159" s="1082"/>
      <c r="W159" s="1082"/>
      <c r="X159" s="1082"/>
      <c r="Y159" s="1082"/>
      <c r="Z159" s="1082"/>
      <c r="AA159" s="1082"/>
    </row>
    <row r="160" spans="1:27" ht="17.25" customHeight="1">
      <c r="A160" s="1082"/>
      <c r="B160" s="1082"/>
      <c r="C160" s="1082"/>
      <c r="D160" s="1082"/>
      <c r="E160" s="1082"/>
      <c r="F160" s="1082"/>
      <c r="G160" s="1082"/>
      <c r="H160" s="1082"/>
      <c r="I160" s="1082"/>
      <c r="J160" s="1082"/>
      <c r="K160" s="1082"/>
      <c r="L160" s="1082"/>
      <c r="M160" s="1082"/>
      <c r="N160" s="1082"/>
      <c r="O160" s="1082"/>
      <c r="P160" s="1082"/>
      <c r="Q160" s="1082"/>
      <c r="R160" s="1082"/>
      <c r="S160" s="1082"/>
      <c r="T160" s="1082"/>
      <c r="U160" s="1082"/>
      <c r="V160" s="1082"/>
      <c r="W160" s="1082"/>
      <c r="X160" s="1082"/>
      <c r="Y160" s="1082"/>
      <c r="Z160" s="1082"/>
      <c r="AA160" s="1082"/>
    </row>
    <row r="161" spans="1:27" ht="17.25" customHeight="1">
      <c r="A161" s="1082"/>
      <c r="B161" s="1082"/>
      <c r="C161" s="1082"/>
      <c r="D161" s="1082"/>
      <c r="E161" s="1082"/>
      <c r="F161" s="1082"/>
      <c r="G161" s="1082"/>
      <c r="H161" s="1082"/>
      <c r="I161" s="1082"/>
      <c r="J161" s="1082"/>
      <c r="K161" s="1082"/>
      <c r="L161" s="1082"/>
      <c r="M161" s="1082"/>
      <c r="N161" s="1082"/>
      <c r="O161" s="1082"/>
      <c r="P161" s="1082"/>
      <c r="Q161" s="1082"/>
      <c r="R161" s="1082"/>
      <c r="S161" s="1082"/>
      <c r="T161" s="1082"/>
      <c r="U161" s="1082"/>
      <c r="V161" s="1082"/>
      <c r="W161" s="1082"/>
      <c r="X161" s="1082"/>
      <c r="Y161" s="1082"/>
      <c r="Z161" s="1082"/>
      <c r="AA161" s="1082"/>
    </row>
    <row r="162" spans="1:27" ht="17.25" customHeight="1">
      <c r="A162" s="1082"/>
      <c r="B162" s="1082"/>
      <c r="C162" s="1082"/>
      <c r="D162" s="1082"/>
      <c r="E162" s="1082"/>
      <c r="F162" s="1082"/>
      <c r="G162" s="1082"/>
      <c r="H162" s="1082"/>
      <c r="I162" s="1082"/>
      <c r="J162" s="1082"/>
      <c r="K162" s="1082"/>
      <c r="L162" s="1082"/>
      <c r="M162" s="1082"/>
      <c r="N162" s="1082"/>
      <c r="O162" s="1082"/>
      <c r="P162" s="1082"/>
      <c r="Q162" s="1082"/>
      <c r="R162" s="1082"/>
      <c r="S162" s="1082"/>
      <c r="T162" s="1082"/>
      <c r="U162" s="1082"/>
      <c r="V162" s="1082"/>
      <c r="W162" s="1082"/>
      <c r="X162" s="1082"/>
      <c r="Y162" s="1082"/>
      <c r="Z162" s="1082"/>
      <c r="AA162" s="1082"/>
    </row>
    <row r="163" spans="1:27" ht="17.25" customHeight="1">
      <c r="A163" s="1082"/>
      <c r="B163" s="1082"/>
      <c r="C163" s="1082"/>
      <c r="D163" s="1082"/>
      <c r="E163" s="1082"/>
      <c r="F163" s="1082"/>
      <c r="G163" s="1082"/>
      <c r="H163" s="1082"/>
      <c r="I163" s="1082"/>
      <c r="J163" s="1082"/>
      <c r="K163" s="1082"/>
      <c r="L163" s="1082"/>
      <c r="M163" s="1082"/>
      <c r="N163" s="1082"/>
      <c r="O163" s="1082"/>
      <c r="P163" s="1082"/>
      <c r="Q163" s="1082"/>
      <c r="R163" s="1082"/>
      <c r="S163" s="1082"/>
      <c r="T163" s="1082"/>
      <c r="U163" s="1082"/>
      <c r="V163" s="1082"/>
      <c r="W163" s="1082"/>
      <c r="X163" s="1082"/>
      <c r="Y163" s="1082"/>
      <c r="Z163" s="1082"/>
      <c r="AA163" s="1082"/>
    </row>
    <row r="164" spans="1:27" ht="17.25" customHeight="1">
      <c r="A164" s="1082"/>
      <c r="B164" s="1082"/>
      <c r="C164" s="1082"/>
      <c r="D164" s="1082"/>
      <c r="E164" s="1082"/>
      <c r="F164" s="1082"/>
      <c r="G164" s="1082"/>
      <c r="H164" s="1082"/>
      <c r="I164" s="1082"/>
      <c r="J164" s="1082"/>
      <c r="K164" s="1082"/>
      <c r="L164" s="1082"/>
      <c r="M164" s="1082"/>
      <c r="N164" s="1082"/>
      <c r="O164" s="1082"/>
      <c r="P164" s="1082"/>
      <c r="Q164" s="1082"/>
      <c r="R164" s="1082"/>
      <c r="S164" s="1082"/>
      <c r="T164" s="1082"/>
      <c r="U164" s="1082"/>
      <c r="V164" s="1082"/>
      <c r="W164" s="1082"/>
      <c r="X164" s="1082"/>
      <c r="Y164" s="1082"/>
      <c r="Z164" s="1082"/>
      <c r="AA164" s="1082"/>
    </row>
    <row r="165" spans="1:27" ht="17.25" customHeight="1">
      <c r="A165" s="1082"/>
      <c r="B165" s="1082"/>
      <c r="C165" s="1082"/>
      <c r="D165" s="1082"/>
      <c r="E165" s="1082"/>
      <c r="F165" s="1082"/>
      <c r="G165" s="1082"/>
      <c r="H165" s="1082"/>
      <c r="I165" s="1082"/>
      <c r="J165" s="1082"/>
      <c r="K165" s="1082"/>
      <c r="L165" s="1082"/>
      <c r="M165" s="1082"/>
      <c r="N165" s="1082"/>
      <c r="O165" s="1082"/>
      <c r="P165" s="1082"/>
      <c r="Q165" s="1082"/>
      <c r="R165" s="1082"/>
      <c r="S165" s="1082"/>
      <c r="T165" s="1082"/>
      <c r="U165" s="1082"/>
      <c r="V165" s="1082"/>
      <c r="W165" s="1082"/>
      <c r="X165" s="1082"/>
      <c r="Y165" s="1082"/>
      <c r="Z165" s="1082"/>
      <c r="AA165" s="1082"/>
    </row>
    <row r="166" spans="1:27" ht="17.25" customHeight="1">
      <c r="A166" s="1082"/>
      <c r="B166" s="1082"/>
      <c r="C166" s="1082"/>
      <c r="D166" s="1082"/>
      <c r="E166" s="1082"/>
      <c r="F166" s="1082"/>
      <c r="G166" s="1082"/>
      <c r="H166" s="1082"/>
      <c r="I166" s="1082"/>
      <c r="J166" s="1082"/>
      <c r="K166" s="1082"/>
      <c r="L166" s="1082"/>
      <c r="M166" s="1082"/>
      <c r="N166" s="1082"/>
      <c r="O166" s="1082"/>
      <c r="P166" s="1082"/>
      <c r="Q166" s="1082"/>
      <c r="R166" s="1082"/>
      <c r="S166" s="1082"/>
      <c r="T166" s="1082"/>
      <c r="U166" s="1082"/>
      <c r="V166" s="1082"/>
      <c r="W166" s="1082"/>
      <c r="X166" s="1082"/>
      <c r="Y166" s="1082"/>
      <c r="Z166" s="1082"/>
      <c r="AA166" s="1082"/>
    </row>
    <row r="167" spans="1:27" ht="17.25" customHeight="1">
      <c r="A167" s="1082"/>
      <c r="B167" s="1082"/>
      <c r="C167" s="1082"/>
      <c r="D167" s="1082"/>
      <c r="E167" s="1082"/>
      <c r="F167" s="1082"/>
      <c r="G167" s="1082"/>
      <c r="H167" s="1082"/>
      <c r="I167" s="1082"/>
      <c r="J167" s="1082"/>
      <c r="K167" s="1082"/>
      <c r="L167" s="1082"/>
      <c r="M167" s="1082"/>
      <c r="N167" s="1082"/>
      <c r="O167" s="1082"/>
      <c r="P167" s="1082"/>
      <c r="Q167" s="1082"/>
      <c r="R167" s="1082"/>
      <c r="S167" s="1082"/>
      <c r="T167" s="1082"/>
      <c r="U167" s="1082"/>
      <c r="V167" s="1082"/>
      <c r="W167" s="1082"/>
      <c r="X167" s="1082"/>
      <c r="Y167" s="1082"/>
      <c r="Z167" s="1082"/>
      <c r="AA167" s="1082"/>
    </row>
    <row r="168" spans="1:27" ht="17.25" customHeight="1">
      <c r="A168" s="1082"/>
      <c r="B168" s="1082"/>
      <c r="C168" s="1082"/>
      <c r="D168" s="1082"/>
      <c r="E168" s="1082"/>
      <c r="F168" s="1082"/>
      <c r="G168" s="1082"/>
      <c r="H168" s="1082"/>
      <c r="I168" s="1082"/>
      <c r="J168" s="1082"/>
      <c r="K168" s="1082"/>
      <c r="L168" s="1082"/>
      <c r="M168" s="1082"/>
      <c r="N168" s="1082"/>
      <c r="O168" s="1082"/>
      <c r="P168" s="1082"/>
      <c r="Q168" s="1082"/>
      <c r="R168" s="1082"/>
      <c r="S168" s="1082"/>
      <c r="T168" s="1082"/>
      <c r="U168" s="1082"/>
      <c r="V168" s="1082"/>
      <c r="W168" s="1082"/>
      <c r="X168" s="1082"/>
      <c r="Y168" s="1082"/>
      <c r="Z168" s="1082"/>
      <c r="AA168" s="1082"/>
    </row>
    <row r="169" spans="1:27" ht="17.25" customHeight="1">
      <c r="A169" s="1082"/>
      <c r="B169" s="1082"/>
      <c r="C169" s="1082"/>
      <c r="D169" s="1082"/>
      <c r="E169" s="1082"/>
      <c r="F169" s="1082"/>
      <c r="G169" s="1082"/>
      <c r="H169" s="1082"/>
      <c r="I169" s="1082"/>
      <c r="J169" s="1082"/>
      <c r="K169" s="1082"/>
      <c r="L169" s="1082"/>
      <c r="M169" s="1082"/>
      <c r="N169" s="1082"/>
      <c r="O169" s="1082"/>
      <c r="P169" s="1082"/>
      <c r="Q169" s="1082"/>
      <c r="R169" s="1082"/>
      <c r="S169" s="1082"/>
      <c r="T169" s="1082"/>
      <c r="U169" s="1082"/>
      <c r="V169" s="1082"/>
      <c r="W169" s="1082"/>
      <c r="X169" s="1082"/>
      <c r="Y169" s="1082"/>
      <c r="Z169" s="1082"/>
      <c r="AA169" s="1082"/>
    </row>
    <row r="170" spans="1:27" ht="17.25" customHeight="1">
      <c r="A170" s="1082"/>
      <c r="B170" s="1082"/>
      <c r="C170" s="1082"/>
      <c r="D170" s="1082"/>
      <c r="E170" s="1082"/>
      <c r="F170" s="1082"/>
      <c r="G170" s="1082"/>
      <c r="H170" s="1082"/>
      <c r="I170" s="1082"/>
      <c r="J170" s="1082"/>
      <c r="K170" s="1082"/>
      <c r="L170" s="1082"/>
      <c r="M170" s="1082"/>
      <c r="N170" s="1082"/>
      <c r="O170" s="1082"/>
      <c r="P170" s="1082"/>
      <c r="Q170" s="1082"/>
      <c r="R170" s="1082"/>
      <c r="S170" s="1082"/>
      <c r="T170" s="1082"/>
      <c r="U170" s="1082"/>
      <c r="V170" s="1082"/>
      <c r="W170" s="1082"/>
      <c r="X170" s="1082"/>
      <c r="Y170" s="1082"/>
      <c r="Z170" s="1082"/>
      <c r="AA170" s="1082"/>
    </row>
    <row r="171" spans="1:27" ht="17.25" customHeight="1">
      <c r="A171" s="1082"/>
      <c r="B171" s="1082"/>
      <c r="C171" s="1082"/>
      <c r="D171" s="1082"/>
      <c r="E171" s="1082"/>
      <c r="F171" s="1082"/>
      <c r="G171" s="1082"/>
      <c r="H171" s="1082"/>
      <c r="I171" s="1082"/>
      <c r="J171" s="1082"/>
      <c r="K171" s="1082"/>
      <c r="L171" s="1082"/>
      <c r="M171" s="1082"/>
      <c r="N171" s="1082"/>
      <c r="O171" s="1082"/>
      <c r="P171" s="1082"/>
      <c r="Q171" s="1082"/>
      <c r="R171" s="1082"/>
      <c r="S171" s="1082"/>
      <c r="T171" s="1082"/>
      <c r="U171" s="1082"/>
      <c r="V171" s="1082"/>
      <c r="W171" s="1082"/>
      <c r="X171" s="1082"/>
      <c r="Y171" s="1082"/>
      <c r="Z171" s="1082"/>
      <c r="AA171" s="1082"/>
    </row>
    <row r="172" spans="1:27" ht="17.25" customHeight="1">
      <c r="A172" s="1082"/>
      <c r="B172" s="1082"/>
      <c r="C172" s="1082"/>
      <c r="D172" s="1082"/>
      <c r="E172" s="1082"/>
      <c r="F172" s="1082"/>
      <c r="G172" s="1082"/>
      <c r="H172" s="1082"/>
      <c r="I172" s="1082"/>
      <c r="J172" s="1082"/>
      <c r="K172" s="1082"/>
      <c r="L172" s="1082"/>
      <c r="M172" s="1082"/>
      <c r="N172" s="1082"/>
      <c r="O172" s="1082"/>
      <c r="P172" s="1082"/>
      <c r="Q172" s="1082"/>
      <c r="R172" s="1082"/>
      <c r="S172" s="1082"/>
      <c r="T172" s="1082"/>
      <c r="U172" s="1082"/>
      <c r="V172" s="1082"/>
      <c r="W172" s="1082"/>
      <c r="X172" s="1082"/>
      <c r="Y172" s="1082"/>
      <c r="Z172" s="1082"/>
      <c r="AA172" s="1082"/>
    </row>
    <row r="173" spans="1:27" ht="15" customHeight="1">
      <c r="A173" s="1082"/>
      <c r="B173" s="1082"/>
      <c r="C173" s="1082"/>
      <c r="D173" s="1082"/>
      <c r="E173" s="1082"/>
      <c r="F173" s="1082"/>
      <c r="G173" s="1082"/>
      <c r="H173" s="1082"/>
      <c r="I173" s="1082"/>
      <c r="J173" s="1082"/>
      <c r="K173" s="1082"/>
      <c r="L173" s="1082"/>
      <c r="M173" s="1082"/>
      <c r="N173" s="1082"/>
      <c r="O173" s="1082"/>
      <c r="P173" s="1082"/>
      <c r="Q173" s="1082"/>
      <c r="R173" s="1082"/>
      <c r="S173" s="1082"/>
      <c r="T173" s="1082"/>
      <c r="U173" s="1082"/>
      <c r="V173" s="1082"/>
      <c r="W173" s="1082"/>
      <c r="X173" s="1082"/>
      <c r="Y173" s="1082"/>
      <c r="Z173" s="1082"/>
      <c r="AA173" s="1082"/>
    </row>
    <row r="174" spans="1:27" ht="17.25" customHeight="1">
      <c r="A174" s="1082"/>
      <c r="B174" s="1082"/>
      <c r="C174" s="1082"/>
      <c r="D174" s="1082"/>
      <c r="E174" s="1082"/>
      <c r="F174" s="1082"/>
      <c r="G174" s="1082"/>
      <c r="H174" s="1082"/>
      <c r="I174" s="1082"/>
      <c r="J174" s="1082"/>
      <c r="K174" s="1082"/>
      <c r="L174" s="1082"/>
      <c r="M174" s="1082"/>
      <c r="N174" s="1082"/>
      <c r="O174" s="1082"/>
      <c r="P174" s="1082"/>
      <c r="Q174" s="1082"/>
      <c r="R174" s="1082"/>
      <c r="S174" s="1082"/>
      <c r="T174" s="1082"/>
      <c r="U174" s="1082"/>
      <c r="V174" s="1082"/>
      <c r="W174" s="1082"/>
      <c r="X174" s="1082"/>
      <c r="Y174" s="1082"/>
      <c r="Z174" s="1082"/>
      <c r="AA174" s="1082"/>
    </row>
    <row r="175" spans="1:27" ht="17.25" customHeight="1">
      <c r="A175" s="1082"/>
      <c r="B175" s="1082"/>
      <c r="C175" s="1082"/>
      <c r="D175" s="1082"/>
      <c r="E175" s="1082"/>
      <c r="F175" s="1082"/>
      <c r="G175" s="1082"/>
      <c r="H175" s="1082"/>
      <c r="I175" s="1082"/>
      <c r="J175" s="1082"/>
      <c r="K175" s="1082"/>
      <c r="L175" s="1082"/>
      <c r="M175" s="1082"/>
      <c r="N175" s="1082"/>
      <c r="O175" s="1082"/>
      <c r="P175" s="1082"/>
      <c r="Q175" s="1082"/>
      <c r="R175" s="1082"/>
      <c r="S175" s="1082"/>
      <c r="T175" s="1082"/>
      <c r="U175" s="1082"/>
      <c r="V175" s="1082"/>
      <c r="W175" s="1082"/>
      <c r="X175" s="1082"/>
      <c r="Y175" s="1082"/>
      <c r="Z175" s="1082"/>
      <c r="AA175" s="1082"/>
    </row>
    <row r="176" spans="1:27" ht="17.25" customHeight="1">
      <c r="A176" s="1082"/>
      <c r="B176" s="1082"/>
      <c r="C176" s="1082"/>
      <c r="D176" s="1082"/>
      <c r="E176" s="1082"/>
      <c r="F176" s="1082"/>
      <c r="G176" s="1082"/>
      <c r="H176" s="1082"/>
      <c r="I176" s="1082"/>
      <c r="J176" s="1082"/>
      <c r="K176" s="1082"/>
      <c r="L176" s="1082"/>
      <c r="M176" s="1082"/>
      <c r="N176" s="1082"/>
      <c r="O176" s="1082"/>
      <c r="P176" s="1082"/>
      <c r="Q176" s="1082"/>
      <c r="R176" s="1082"/>
      <c r="S176" s="1082"/>
      <c r="T176" s="1082"/>
      <c r="U176" s="1082"/>
      <c r="V176" s="1082"/>
      <c r="W176" s="1082"/>
      <c r="X176" s="1082"/>
      <c r="Y176" s="1082"/>
      <c r="Z176" s="1082"/>
      <c r="AA176" s="1082"/>
    </row>
    <row r="177" spans="1:27" ht="17.25" customHeight="1">
      <c r="A177" s="1082"/>
      <c r="B177" s="1082"/>
      <c r="C177" s="1082"/>
      <c r="D177" s="1082"/>
      <c r="E177" s="1082"/>
      <c r="F177" s="1082"/>
      <c r="G177" s="1082"/>
      <c r="H177" s="1082"/>
      <c r="I177" s="1082"/>
      <c r="J177" s="1082"/>
      <c r="K177" s="1082"/>
      <c r="L177" s="1082"/>
      <c r="M177" s="1082"/>
      <c r="N177" s="1082"/>
      <c r="O177" s="1082"/>
      <c r="P177" s="1082"/>
      <c r="Q177" s="1082"/>
      <c r="R177" s="1082"/>
      <c r="S177" s="1082"/>
      <c r="T177" s="1082"/>
      <c r="U177" s="1082"/>
      <c r="V177" s="1082"/>
      <c r="W177" s="1082"/>
      <c r="X177" s="1082"/>
      <c r="Y177" s="1082"/>
      <c r="Z177" s="1082"/>
      <c r="AA177" s="1082"/>
    </row>
    <row r="178" spans="1:27" ht="17.25" customHeight="1">
      <c r="A178" s="1082"/>
      <c r="B178" s="1082"/>
      <c r="C178" s="1082"/>
      <c r="D178" s="1082"/>
      <c r="E178" s="1082"/>
      <c r="F178" s="1082"/>
      <c r="G178" s="1082"/>
      <c r="H178" s="1082"/>
      <c r="I178" s="1082"/>
      <c r="J178" s="1082"/>
      <c r="K178" s="1082"/>
      <c r="L178" s="1082"/>
      <c r="M178" s="1082"/>
      <c r="N178" s="1082"/>
      <c r="O178" s="1082"/>
      <c r="P178" s="1082"/>
      <c r="Q178" s="1082"/>
      <c r="R178" s="1082"/>
      <c r="S178" s="1082"/>
      <c r="T178" s="1082"/>
      <c r="U178" s="1082"/>
      <c r="V178" s="1082"/>
      <c r="W178" s="1082"/>
      <c r="X178" s="1082"/>
      <c r="Y178" s="1082"/>
      <c r="Z178" s="1082"/>
      <c r="AA178" s="1082"/>
    </row>
    <row r="179" spans="1:27" ht="17.25" customHeight="1">
      <c r="A179" s="1082"/>
      <c r="B179" s="1082"/>
      <c r="C179" s="1082"/>
      <c r="D179" s="1082"/>
      <c r="E179" s="1082"/>
      <c r="F179" s="1082"/>
      <c r="G179" s="1082"/>
      <c r="H179" s="1082"/>
      <c r="I179" s="1082"/>
      <c r="J179" s="1082"/>
      <c r="K179" s="1082"/>
      <c r="L179" s="1082"/>
      <c r="M179" s="1082"/>
      <c r="N179" s="1082"/>
      <c r="O179" s="1082"/>
      <c r="P179" s="1082"/>
      <c r="Q179" s="1082"/>
      <c r="R179" s="1082"/>
      <c r="S179" s="1082"/>
      <c r="T179" s="1082"/>
      <c r="U179" s="1082"/>
      <c r="V179" s="1082"/>
      <c r="W179" s="1082"/>
      <c r="X179" s="1082"/>
      <c r="Y179" s="1082"/>
      <c r="Z179" s="1082"/>
      <c r="AA179" s="1082"/>
    </row>
    <row r="180" spans="1:27" ht="17.25" customHeight="1">
      <c r="A180" s="1082"/>
      <c r="B180" s="1082"/>
      <c r="C180" s="1082"/>
      <c r="D180" s="1082"/>
      <c r="E180" s="1082"/>
      <c r="F180" s="1082"/>
      <c r="G180" s="1082"/>
      <c r="H180" s="1082"/>
      <c r="I180" s="1082"/>
      <c r="J180" s="1082"/>
      <c r="K180" s="1082"/>
      <c r="L180" s="1082"/>
      <c r="M180" s="1082"/>
      <c r="N180" s="1082"/>
      <c r="O180" s="1082"/>
      <c r="P180" s="1082"/>
      <c r="Q180" s="1082"/>
      <c r="R180" s="1082"/>
      <c r="S180" s="1082"/>
      <c r="T180" s="1082"/>
      <c r="U180" s="1082"/>
      <c r="V180" s="1082"/>
      <c r="W180" s="1082"/>
      <c r="X180" s="1082"/>
      <c r="Y180" s="1082"/>
      <c r="Z180" s="1082"/>
      <c r="AA180" s="1082"/>
    </row>
    <row r="181" spans="1:27" ht="17.25" customHeight="1">
      <c r="A181" s="1082"/>
      <c r="B181" s="1082"/>
      <c r="C181" s="1082"/>
      <c r="D181" s="1082"/>
      <c r="E181" s="1082"/>
      <c r="F181" s="1082"/>
      <c r="G181" s="1082"/>
      <c r="H181" s="1082"/>
      <c r="I181" s="1082"/>
      <c r="J181" s="1082"/>
      <c r="K181" s="1082"/>
      <c r="L181" s="1082"/>
      <c r="M181" s="1082"/>
      <c r="N181" s="1082"/>
      <c r="O181" s="1082"/>
      <c r="P181" s="1082"/>
      <c r="Q181" s="1082"/>
      <c r="R181" s="1082"/>
      <c r="S181" s="1082"/>
      <c r="T181" s="1082"/>
      <c r="U181" s="1082"/>
      <c r="V181" s="1082"/>
      <c r="W181" s="1082"/>
      <c r="X181" s="1082"/>
      <c r="Y181" s="1082"/>
      <c r="Z181" s="1082"/>
      <c r="AA181" s="1082"/>
    </row>
    <row r="182" spans="1:27" ht="17.25" customHeight="1">
      <c r="A182" s="1082"/>
      <c r="B182" s="1082"/>
      <c r="C182" s="1082"/>
      <c r="D182" s="1082"/>
      <c r="E182" s="1082"/>
      <c r="F182" s="1082"/>
      <c r="G182" s="1082"/>
      <c r="H182" s="1082"/>
      <c r="I182" s="1082"/>
      <c r="J182" s="1082"/>
      <c r="K182" s="1082"/>
      <c r="L182" s="1082"/>
      <c r="M182" s="1082"/>
      <c r="N182" s="1082"/>
      <c r="O182" s="1082"/>
      <c r="P182" s="1082"/>
      <c r="Q182" s="1082"/>
      <c r="R182" s="1082"/>
      <c r="S182" s="1082"/>
      <c r="T182" s="1082"/>
      <c r="U182" s="1082"/>
      <c r="V182" s="1082"/>
      <c r="W182" s="1082"/>
      <c r="X182" s="1082"/>
      <c r="Y182" s="1082"/>
      <c r="Z182" s="1082"/>
      <c r="AA182" s="1082"/>
    </row>
    <row r="183" spans="1:27" ht="17.25" customHeight="1">
      <c r="A183" s="1082"/>
      <c r="B183" s="1082"/>
      <c r="C183" s="1082"/>
      <c r="D183" s="1082"/>
      <c r="E183" s="1082"/>
      <c r="F183" s="1082"/>
      <c r="G183" s="1082"/>
      <c r="H183" s="1082"/>
      <c r="I183" s="1082"/>
      <c r="J183" s="1082"/>
      <c r="K183" s="1082"/>
      <c r="L183" s="1082"/>
      <c r="M183" s="1082"/>
      <c r="N183" s="1082"/>
      <c r="O183" s="1082"/>
      <c r="P183" s="1082"/>
      <c r="Q183" s="1082"/>
      <c r="R183" s="1082"/>
      <c r="S183" s="1082"/>
      <c r="T183" s="1082"/>
      <c r="U183" s="1082"/>
      <c r="V183" s="1082"/>
      <c r="W183" s="1082"/>
      <c r="X183" s="1082"/>
      <c r="Y183" s="1082"/>
      <c r="Z183" s="1082"/>
      <c r="AA183" s="1082"/>
    </row>
    <row r="184" spans="1:27" ht="17.25" customHeight="1">
      <c r="A184" s="1082"/>
      <c r="B184" s="1082"/>
      <c r="C184" s="1082"/>
      <c r="D184" s="1082"/>
      <c r="E184" s="1082"/>
      <c r="F184" s="1082"/>
      <c r="G184" s="1082"/>
      <c r="H184" s="1082"/>
      <c r="I184" s="1082"/>
      <c r="J184" s="1082"/>
      <c r="K184" s="1082"/>
      <c r="L184" s="1082"/>
      <c r="M184" s="1082"/>
      <c r="N184" s="1082"/>
      <c r="O184" s="1082"/>
      <c r="P184" s="1082"/>
      <c r="Q184" s="1082"/>
      <c r="R184" s="1082"/>
      <c r="S184" s="1082"/>
      <c r="T184" s="1082"/>
      <c r="U184" s="1082"/>
      <c r="V184" s="1082"/>
      <c r="W184" s="1082"/>
      <c r="X184" s="1082"/>
      <c r="Y184" s="1082"/>
      <c r="Z184" s="1082"/>
      <c r="AA184" s="1082"/>
    </row>
    <row r="185" spans="1:27" ht="17.25" customHeight="1">
      <c r="A185" s="1082"/>
      <c r="B185" s="1082"/>
      <c r="C185" s="1082"/>
      <c r="D185" s="1082"/>
      <c r="E185" s="1082"/>
      <c r="F185" s="1082"/>
      <c r="G185" s="1082"/>
      <c r="H185" s="1082"/>
      <c r="I185" s="1082"/>
      <c r="J185" s="1082"/>
      <c r="K185" s="1082"/>
      <c r="L185" s="1082"/>
      <c r="M185" s="1082"/>
      <c r="N185" s="1082"/>
      <c r="O185" s="1082"/>
      <c r="P185" s="1082"/>
      <c r="Q185" s="1082"/>
      <c r="R185" s="1082"/>
      <c r="S185" s="1082"/>
      <c r="T185" s="1082"/>
      <c r="U185" s="1082"/>
      <c r="V185" s="1082"/>
      <c r="W185" s="1082"/>
      <c r="X185" s="1082"/>
      <c r="Y185" s="1082"/>
      <c r="Z185" s="1082"/>
      <c r="AA185" s="1082"/>
    </row>
    <row r="186" spans="1:27">
      <c r="A186" s="1082"/>
      <c r="B186" s="1082"/>
      <c r="C186" s="1082"/>
      <c r="D186" s="1082"/>
      <c r="E186" s="1082"/>
      <c r="F186" s="1082"/>
      <c r="G186" s="1082"/>
      <c r="H186" s="1082"/>
      <c r="I186" s="1082"/>
      <c r="J186" s="1082"/>
      <c r="K186" s="1082"/>
      <c r="L186" s="1082"/>
      <c r="M186" s="1082"/>
      <c r="N186" s="1082"/>
      <c r="O186" s="1082"/>
      <c r="P186" s="1082"/>
      <c r="Q186" s="1082"/>
      <c r="R186" s="1082"/>
      <c r="S186" s="1082"/>
      <c r="T186" s="1082"/>
      <c r="U186" s="1082"/>
      <c r="V186" s="1082"/>
      <c r="W186" s="1082"/>
      <c r="X186" s="1082"/>
      <c r="Y186" s="1082"/>
      <c r="Z186" s="1082"/>
      <c r="AA186" s="1082"/>
    </row>
    <row r="187" spans="1:27" ht="17.25" customHeight="1"/>
    <row r="194" ht="17.25" customHeight="1"/>
  </sheetData>
  <sheetProtection sheet="1" selectLockedCells="1"/>
  <phoneticPr fontId="2"/>
  <hyperlinks>
    <hyperlink ref="K1:N1" location="作業メニュー!A1" display="作業メニュー" xr:uid="{00000000-0004-0000-3000-000000000000}"/>
  </hyperlinks>
  <pageMargins left="0.55118110236220474" right="0.43307086614173229" top="0.43307086614173229" bottom="0.51181102362204722" header="0.62992125984251968" footer="0.51181102362204722"/>
  <pageSetup paperSize="9" fitToWidth="0" fitToHeight="9" orientation="portrait" r:id="rId1"/>
  <headerFooter alignWithMargins="0">
    <oddFooter>&amp;R250401</oddFooter>
  </headerFooter>
  <rowBreaks count="1" manualBreakCount="1">
    <brk id="126"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dimension ref="A1:AF155"/>
  <sheetViews>
    <sheetView showGridLines="0" workbookViewId="0"/>
  </sheetViews>
  <sheetFormatPr defaultColWidth="9" defaultRowHeight="13"/>
  <cols>
    <col min="1" max="1" width="3" style="1" customWidth="1"/>
    <col min="2" max="2" width="2.75" style="1" customWidth="1"/>
    <col min="3" max="8" width="3" style="1" customWidth="1"/>
    <col min="9" max="9" width="3.33203125" style="1" customWidth="1"/>
    <col min="10" max="20" width="3" style="1" customWidth="1"/>
    <col min="21" max="21" width="2.83203125" style="1" customWidth="1"/>
    <col min="22" max="24" width="3" style="1" customWidth="1"/>
    <col min="25" max="25" width="2.58203125" style="1" customWidth="1"/>
    <col min="26" max="26" width="3.5" style="1" customWidth="1"/>
    <col min="27" max="27" width="3.58203125" style="1" customWidth="1"/>
    <col min="28" max="29" width="3.75" style="1" customWidth="1"/>
    <col min="30" max="30" width="5.83203125" style="1" customWidth="1"/>
    <col min="31" max="58" width="2.83203125" style="1" customWidth="1"/>
    <col min="59" max="71" width="2.75" style="1" customWidth="1"/>
    <col min="72" max="90" width="2.83203125" style="1" customWidth="1"/>
    <col min="91" max="16384" width="9" style="1"/>
  </cols>
  <sheetData>
    <row r="1" spans="1:32" s="7" customFormat="1" ht="37.5" customHeight="1" thickBot="1">
      <c r="A1" s="6" t="s">
        <v>1008</v>
      </c>
      <c r="K1" s="5" t="s">
        <v>64</v>
      </c>
      <c r="L1" s="5"/>
      <c r="M1" s="5"/>
      <c r="N1" s="5"/>
    </row>
    <row r="2" spans="1:32" ht="7.5" customHeight="1" thickTop="1">
      <c r="A2" s="10"/>
      <c r="B2" s="8"/>
      <c r="C2" s="8"/>
      <c r="D2" s="8"/>
      <c r="E2" s="8"/>
      <c r="F2" s="2"/>
      <c r="G2" s="2"/>
      <c r="H2" s="2"/>
      <c r="I2" s="2"/>
      <c r="J2" s="2"/>
      <c r="K2" s="2"/>
      <c r="L2" s="2"/>
      <c r="M2" s="2"/>
      <c r="N2" s="2"/>
      <c r="O2" s="2"/>
      <c r="P2" s="2"/>
      <c r="Q2" s="2"/>
      <c r="R2" s="2"/>
      <c r="S2" s="2"/>
      <c r="T2" s="2"/>
      <c r="U2" s="2"/>
      <c r="V2" s="2"/>
      <c r="W2" s="2"/>
      <c r="X2" s="2"/>
      <c r="Y2" s="2"/>
      <c r="Z2" s="2"/>
      <c r="AA2" s="2"/>
    </row>
    <row r="3" spans="1:32" ht="17.25" customHeight="1">
      <c r="A3" s="13" t="s">
        <v>890</v>
      </c>
      <c r="B3" s="13"/>
      <c r="C3" s="13"/>
      <c r="D3" s="13"/>
      <c r="E3" s="13"/>
      <c r="F3" s="13"/>
      <c r="G3" s="13"/>
      <c r="H3" s="13"/>
      <c r="I3" s="13"/>
      <c r="J3" s="13"/>
      <c r="K3" s="13"/>
      <c r="L3" s="13"/>
      <c r="M3" s="13"/>
      <c r="N3" s="13"/>
      <c r="O3" s="13"/>
      <c r="P3" s="13"/>
      <c r="Q3" s="13"/>
      <c r="R3" s="13"/>
      <c r="S3" s="13"/>
      <c r="T3" s="13"/>
      <c r="U3" s="13"/>
      <c r="V3" s="13"/>
      <c r="W3" s="13"/>
      <c r="X3" s="13"/>
      <c r="Y3" s="13"/>
      <c r="Z3" s="13"/>
      <c r="AA3" s="13"/>
    </row>
    <row r="4" spans="1:32" ht="17.25" customHeight="1">
      <c r="A4" s="12" t="s">
        <v>920</v>
      </c>
      <c r="B4" s="12" t="s">
        <v>1007</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1"/>
      <c r="AE4" s="11"/>
      <c r="AF4" s="11"/>
    </row>
    <row r="5" spans="1:32" ht="17.25" customHeight="1">
      <c r="A5" s="12"/>
      <c r="B5" s="12" t="s">
        <v>3774</v>
      </c>
      <c r="C5" s="12" t="s">
        <v>3775</v>
      </c>
      <c r="D5" s="12"/>
      <c r="E5" s="12"/>
      <c r="F5" s="12"/>
      <c r="G5" s="12"/>
      <c r="H5" s="12"/>
      <c r="I5" s="12"/>
      <c r="J5" s="12"/>
      <c r="K5" s="12"/>
      <c r="L5" s="12"/>
      <c r="M5" s="12"/>
      <c r="N5" s="12"/>
      <c r="O5" s="12"/>
      <c r="P5" s="12"/>
      <c r="Q5" s="12"/>
      <c r="R5" s="12"/>
      <c r="S5" s="12"/>
      <c r="T5" s="12"/>
      <c r="U5" s="12"/>
      <c r="V5" s="12"/>
      <c r="W5" s="12"/>
      <c r="X5" s="12"/>
      <c r="Y5" s="12"/>
      <c r="Z5" s="12"/>
      <c r="AA5" s="12"/>
      <c r="AB5" s="12"/>
      <c r="AC5" s="12"/>
      <c r="AD5" s="11"/>
      <c r="AE5" s="11"/>
      <c r="AF5" s="11"/>
    </row>
    <row r="6" spans="1:32" ht="17.25" customHeight="1">
      <c r="A6" s="12"/>
      <c r="C6" s="12" t="s">
        <v>3776</v>
      </c>
      <c r="D6" s="12"/>
      <c r="E6" s="12"/>
      <c r="F6" s="12"/>
      <c r="G6" s="12"/>
      <c r="H6" s="12"/>
      <c r="I6" s="12"/>
      <c r="J6" s="12"/>
      <c r="K6" s="12"/>
      <c r="L6" s="12"/>
      <c r="M6" s="12"/>
      <c r="N6" s="12"/>
      <c r="O6" s="12"/>
      <c r="P6" s="12"/>
      <c r="Q6" s="12"/>
      <c r="R6" s="12"/>
      <c r="S6" s="12"/>
      <c r="T6" s="12"/>
      <c r="U6" s="12"/>
      <c r="V6" s="12"/>
      <c r="W6" s="12"/>
      <c r="X6" s="12"/>
      <c r="Y6" s="12"/>
      <c r="Z6" s="12"/>
      <c r="AA6" s="12"/>
      <c r="AB6" s="12"/>
      <c r="AC6" s="12"/>
      <c r="AD6" s="11"/>
      <c r="AE6" s="11"/>
      <c r="AF6" s="11"/>
    </row>
    <row r="7" spans="1:32" ht="17.25" customHeight="1">
      <c r="A7" s="12"/>
      <c r="B7" s="12"/>
      <c r="C7" s="12" t="s">
        <v>3773</v>
      </c>
      <c r="D7" s="12"/>
      <c r="E7" s="12"/>
      <c r="F7" s="12"/>
      <c r="G7" s="12"/>
      <c r="H7" s="12"/>
      <c r="I7" s="12"/>
      <c r="J7" s="12"/>
      <c r="K7" s="12"/>
      <c r="L7" s="12"/>
      <c r="M7" s="12"/>
      <c r="N7" s="12"/>
      <c r="O7" s="12"/>
      <c r="P7" s="12"/>
      <c r="Q7" s="12"/>
      <c r="R7" s="12"/>
      <c r="S7" s="12"/>
      <c r="T7" s="12"/>
      <c r="U7" s="12"/>
      <c r="V7" s="12"/>
      <c r="W7" s="12"/>
      <c r="X7" s="12"/>
      <c r="Y7" s="12"/>
      <c r="Z7" s="12"/>
      <c r="AA7" s="12"/>
      <c r="AB7" s="12"/>
      <c r="AC7" s="12"/>
      <c r="AD7" s="11"/>
      <c r="AE7" s="11"/>
      <c r="AF7" s="11"/>
    </row>
    <row r="8" spans="1:32" ht="17.25" customHeight="1">
      <c r="A8" s="12"/>
      <c r="B8" s="12" t="s">
        <v>3268</v>
      </c>
      <c r="C8" s="12" t="s">
        <v>3777</v>
      </c>
      <c r="D8" s="12"/>
      <c r="E8" s="12"/>
      <c r="F8" s="12"/>
      <c r="G8" s="12"/>
      <c r="H8" s="12"/>
      <c r="I8" s="12"/>
      <c r="J8" s="12"/>
      <c r="K8" s="12"/>
      <c r="L8" s="12"/>
      <c r="M8" s="12"/>
      <c r="N8" s="12"/>
      <c r="O8" s="12"/>
      <c r="P8" s="12"/>
      <c r="Q8" s="12"/>
      <c r="R8" s="12"/>
      <c r="S8" s="12"/>
      <c r="T8" s="12"/>
      <c r="U8" s="12"/>
      <c r="V8" s="12"/>
      <c r="W8" s="12"/>
      <c r="X8" s="12"/>
      <c r="Y8" s="12"/>
      <c r="Z8" s="12"/>
      <c r="AA8" s="12"/>
      <c r="AB8" s="12"/>
      <c r="AC8" s="12"/>
      <c r="AD8" s="11"/>
      <c r="AE8" s="11"/>
      <c r="AF8" s="11"/>
    </row>
    <row r="9" spans="1:32" ht="17.25" customHeight="1">
      <c r="A9" s="12"/>
      <c r="B9" s="12"/>
      <c r="C9" s="12" t="s">
        <v>3778</v>
      </c>
      <c r="D9" s="12"/>
      <c r="E9" s="12"/>
      <c r="F9" s="12"/>
      <c r="G9" s="12"/>
      <c r="H9" s="12"/>
      <c r="I9" s="12"/>
      <c r="J9" s="12"/>
      <c r="K9" s="12"/>
      <c r="L9" s="12"/>
      <c r="M9" s="12"/>
      <c r="N9" s="12"/>
      <c r="O9" s="12"/>
      <c r="P9" s="12"/>
      <c r="Q9" s="12"/>
      <c r="R9" s="12"/>
      <c r="S9" s="12"/>
      <c r="T9" s="12"/>
      <c r="U9" s="12"/>
      <c r="V9" s="12"/>
      <c r="W9" s="12"/>
      <c r="X9" s="12"/>
      <c r="Y9" s="12"/>
      <c r="Z9" s="12"/>
      <c r="AA9" s="12"/>
      <c r="AB9" s="12"/>
      <c r="AC9" s="12"/>
      <c r="AD9" s="11"/>
      <c r="AE9" s="11"/>
      <c r="AF9" s="11"/>
    </row>
    <row r="10" spans="1:32" ht="17.2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1"/>
      <c r="AE10" s="11"/>
      <c r="AF10" s="11"/>
    </row>
    <row r="11" spans="1:32" ht="17.25" customHeight="1">
      <c r="A11" s="12" t="s">
        <v>917</v>
      </c>
      <c r="B11" s="12" t="s">
        <v>1006</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1"/>
      <c r="AE11" s="11"/>
      <c r="AF11" s="11"/>
    </row>
    <row r="12" spans="1:32" ht="17.25" customHeight="1">
      <c r="A12" s="12"/>
      <c r="B12" s="12" t="s">
        <v>3022</v>
      </c>
      <c r="C12" s="12" t="s">
        <v>3779</v>
      </c>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1"/>
      <c r="AE12" s="11"/>
      <c r="AF12" s="11"/>
    </row>
    <row r="13" spans="1:32" ht="17.25" customHeight="1">
      <c r="A13" s="12"/>
      <c r="B13" s="12" t="s">
        <v>3268</v>
      </c>
      <c r="C13" s="12" t="s">
        <v>3780</v>
      </c>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1"/>
      <c r="AE13" s="11"/>
      <c r="AF13" s="11"/>
    </row>
    <row r="14" spans="1:32" ht="17.25" customHeight="1">
      <c r="A14" s="12"/>
      <c r="B14" s="12" t="s">
        <v>1035</v>
      </c>
      <c r="C14" s="12" t="s">
        <v>3781</v>
      </c>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1"/>
      <c r="AE14" s="11"/>
      <c r="AF14" s="11"/>
    </row>
    <row r="15" spans="1:32" ht="17.2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row>
    <row r="16" spans="1:32" ht="1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row>
    <row r="17" spans="1:27" ht="17.25"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row>
    <row r="18" spans="1:27" ht="17.25"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spans="1:27" ht="17.25"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row>
    <row r="20" spans="1:27" ht="17.25"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row>
    <row r="21" spans="1:27" ht="17.25"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27" ht="17.25"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27" ht="17.25"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row>
    <row r="24" spans="1:27" ht="17.25"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row>
    <row r="25" spans="1:27" ht="17.25"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row>
    <row r="26" spans="1:27" ht="17.2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row>
    <row r="27" spans="1:27" ht="17.2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1:27" ht="17.25"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row>
    <row r="29" spans="1:27" ht="17.2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row>
    <row r="30" spans="1:27" ht="17.2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row>
    <row r="31" spans="1:27" ht="17.2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row>
    <row r="32" spans="1:27" ht="17.2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row>
    <row r="33" spans="1:27" ht="17.2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row>
    <row r="34" spans="1:27" ht="17.2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row>
    <row r="35" spans="1:27" ht="17.25" customHeight="1">
      <c r="A35" s="12"/>
      <c r="B35" s="12"/>
      <c r="C35" s="12"/>
      <c r="D35" s="12"/>
      <c r="E35" s="12"/>
      <c r="F35" s="12"/>
      <c r="G35" s="15"/>
      <c r="H35" s="15"/>
      <c r="I35" s="15"/>
      <c r="J35" s="15"/>
      <c r="K35" s="15"/>
      <c r="L35" s="12"/>
      <c r="M35" s="12"/>
      <c r="N35" s="12"/>
      <c r="O35" s="12"/>
      <c r="P35" s="12"/>
      <c r="Q35" s="12"/>
      <c r="R35" s="12"/>
      <c r="S35" s="12"/>
      <c r="T35" s="12"/>
      <c r="U35" s="12"/>
      <c r="V35" s="12"/>
      <c r="W35" s="12"/>
      <c r="X35" s="12"/>
      <c r="Y35" s="12"/>
      <c r="Z35" s="12"/>
      <c r="AA35" s="12"/>
    </row>
    <row r="36" spans="1:27" ht="17.25" customHeight="1">
      <c r="A36" s="12"/>
      <c r="B36" s="12"/>
      <c r="C36" s="12"/>
      <c r="D36" s="12"/>
      <c r="E36" s="12"/>
      <c r="F36" s="12"/>
      <c r="G36" s="15"/>
      <c r="H36" s="15"/>
      <c r="I36" s="15"/>
      <c r="J36" s="15"/>
      <c r="K36" s="15"/>
      <c r="L36" s="12"/>
      <c r="M36" s="12"/>
      <c r="N36" s="12"/>
      <c r="O36" s="12"/>
      <c r="P36" s="12"/>
      <c r="Q36" s="12"/>
      <c r="R36" s="12"/>
      <c r="S36" s="12"/>
      <c r="T36" s="12"/>
      <c r="U36" s="12"/>
      <c r="V36" s="12"/>
      <c r="W36" s="12"/>
      <c r="X36" s="12"/>
      <c r="Y36" s="12"/>
      <c r="Z36" s="12"/>
      <c r="AA36" s="12"/>
    </row>
    <row r="37" spans="1:27" ht="17.25" customHeight="1">
      <c r="A37" s="12"/>
      <c r="B37" s="12"/>
      <c r="C37" s="12"/>
      <c r="D37" s="12"/>
      <c r="E37" s="12"/>
      <c r="F37" s="12"/>
      <c r="G37" s="15"/>
      <c r="H37" s="15"/>
      <c r="I37" s="15"/>
      <c r="J37" s="15"/>
      <c r="K37" s="15"/>
      <c r="L37" s="12"/>
      <c r="M37" s="12"/>
      <c r="N37" s="12"/>
      <c r="O37" s="12"/>
      <c r="P37" s="12"/>
      <c r="Q37" s="12"/>
      <c r="R37" s="12"/>
      <c r="S37" s="12"/>
      <c r="T37" s="12"/>
      <c r="U37" s="12"/>
      <c r="V37" s="12"/>
      <c r="W37" s="12"/>
      <c r="X37" s="12"/>
      <c r="Y37" s="12"/>
      <c r="Z37" s="12"/>
      <c r="AA37" s="12"/>
    </row>
    <row r="38" spans="1:27" ht="17.2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row>
    <row r="39" spans="1:27" ht="17.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row>
    <row r="40" spans="1:27" ht="17.2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row>
    <row r="41" spans="1:27" ht="17.2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row>
    <row r="42" spans="1:27" ht="17.2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1:27" ht="17.2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row>
    <row r="44" spans="1:27" ht="17.2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row>
    <row r="45" spans="1:27" ht="17.2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row>
    <row r="46" spans="1:27" ht="17.2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row>
    <row r="47" spans="1:27" ht="17.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row>
    <row r="48" spans="1:27" ht="17.2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ht="17.2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1:27" ht="17.2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1:27" ht="17.2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row>
    <row r="52" spans="1:27" ht="17.2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row>
    <row r="53" spans="1:27" ht="17.2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row>
    <row r="54" spans="1:27" ht="17.2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row>
    <row r="55" spans="1:27" ht="17.2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row>
    <row r="56" spans="1:27" ht="17.2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row>
    <row r="57" spans="1:27" ht="17.2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row>
    <row r="58" spans="1:27" ht="17.2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1:27" ht="17.2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row>
    <row r="60" spans="1:27" ht="17.2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row>
    <row r="61" spans="1:27" ht="17.2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spans="1:27" ht="17.2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row>
    <row r="63" spans="1:27" ht="17.2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row>
    <row r="64" spans="1:27" ht="17.2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row>
    <row r="65" spans="1:27" ht="17.2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row>
    <row r="66" spans="1:27" ht="17.2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row>
    <row r="67" spans="1:27" ht="17.2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row>
    <row r="68" spans="1:27" ht="17.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row>
    <row r="69" spans="1:27" ht="17.2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0" spans="1:27" ht="17.2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row>
    <row r="71" spans="1:27" ht="17.25" customHeight="1">
      <c r="A71" s="12"/>
      <c r="B71" s="12"/>
      <c r="C71" s="12"/>
      <c r="D71" s="12"/>
      <c r="E71" s="12"/>
      <c r="F71" s="12"/>
      <c r="G71" s="12"/>
      <c r="H71" s="14"/>
      <c r="I71" s="14"/>
      <c r="J71" s="14"/>
      <c r="K71" s="12"/>
      <c r="L71" s="12"/>
      <c r="M71" s="12"/>
      <c r="N71" s="12"/>
      <c r="O71" s="12"/>
      <c r="P71" s="12"/>
      <c r="Q71" s="12"/>
      <c r="R71" s="12"/>
      <c r="S71" s="12"/>
      <c r="T71" s="12"/>
      <c r="U71" s="12"/>
      <c r="V71" s="12"/>
      <c r="W71" s="12"/>
      <c r="X71" s="12"/>
      <c r="Y71" s="12"/>
      <c r="Z71" s="12"/>
      <c r="AA71" s="12"/>
    </row>
    <row r="72" spans="1:27" ht="17.25" customHeight="1">
      <c r="A72" s="12"/>
      <c r="B72" s="12"/>
      <c r="C72" s="12"/>
      <c r="D72" s="12"/>
      <c r="E72" s="12"/>
      <c r="F72" s="12"/>
      <c r="G72" s="12"/>
      <c r="H72" s="14"/>
      <c r="I72" s="14"/>
      <c r="J72" s="14"/>
      <c r="K72" s="12"/>
      <c r="L72" s="12"/>
      <c r="M72" s="12"/>
      <c r="N72" s="12"/>
      <c r="O72" s="12"/>
      <c r="P72" s="12"/>
      <c r="Q72" s="12"/>
      <c r="R72" s="12"/>
      <c r="S72" s="12"/>
      <c r="T72" s="12"/>
      <c r="U72" s="12"/>
      <c r="V72" s="12"/>
      <c r="W72" s="12"/>
      <c r="X72" s="12"/>
      <c r="Y72" s="12"/>
      <c r="Z72" s="12"/>
      <c r="AA72" s="12"/>
    </row>
    <row r="73" spans="1:27" ht="17.25" customHeight="1">
      <c r="A73" s="12"/>
      <c r="B73" s="12"/>
      <c r="C73" s="12"/>
      <c r="D73" s="12"/>
      <c r="E73" s="12"/>
      <c r="F73" s="12"/>
      <c r="G73" s="12"/>
      <c r="H73" s="14"/>
      <c r="I73" s="14"/>
      <c r="J73" s="14"/>
      <c r="K73" s="12"/>
      <c r="L73" s="12"/>
      <c r="M73" s="12"/>
      <c r="N73" s="12"/>
      <c r="O73" s="12"/>
      <c r="P73" s="12"/>
      <c r="Q73" s="12"/>
      <c r="R73" s="12"/>
      <c r="S73" s="12"/>
      <c r="T73" s="12"/>
      <c r="U73" s="12"/>
      <c r="V73" s="12"/>
      <c r="W73" s="12"/>
      <c r="X73" s="12"/>
      <c r="Y73" s="12"/>
      <c r="Z73" s="12"/>
      <c r="AA73" s="12"/>
    </row>
    <row r="74" spans="1:27" ht="17.25" customHeight="1">
      <c r="A74" s="12"/>
      <c r="B74" s="12"/>
      <c r="C74" s="12"/>
      <c r="D74" s="12"/>
      <c r="E74" s="12"/>
      <c r="F74" s="12"/>
      <c r="G74" s="12"/>
      <c r="H74" s="14"/>
      <c r="I74" s="14"/>
      <c r="J74" s="14"/>
      <c r="K74" s="12"/>
      <c r="L74" s="12"/>
      <c r="M74" s="12"/>
      <c r="N74" s="12"/>
      <c r="O74" s="12"/>
      <c r="P74" s="12"/>
      <c r="Q74" s="12"/>
      <c r="R74" s="12"/>
      <c r="S74" s="12"/>
      <c r="T74" s="12"/>
      <c r="U74" s="12"/>
      <c r="V74" s="12"/>
      <c r="W74" s="12"/>
      <c r="X74" s="12"/>
      <c r="Y74" s="12"/>
      <c r="Z74" s="12"/>
      <c r="AA74" s="12"/>
    </row>
    <row r="75" spans="1:27" ht="17.25" customHeight="1">
      <c r="A75" s="12"/>
      <c r="B75" s="12"/>
      <c r="C75" s="12"/>
      <c r="D75" s="12"/>
      <c r="E75" s="12"/>
      <c r="F75" s="12"/>
      <c r="G75" s="12"/>
      <c r="H75" s="14"/>
      <c r="I75" s="14"/>
      <c r="J75" s="14"/>
      <c r="K75" s="12"/>
      <c r="L75" s="12"/>
      <c r="M75" s="12"/>
      <c r="N75" s="12"/>
      <c r="O75" s="12"/>
      <c r="P75" s="12"/>
      <c r="Q75" s="12"/>
      <c r="R75" s="12"/>
      <c r="S75" s="12"/>
      <c r="T75" s="12"/>
      <c r="U75" s="12"/>
      <c r="V75" s="12"/>
      <c r="W75" s="12"/>
      <c r="X75" s="12"/>
      <c r="Y75" s="12"/>
      <c r="Z75" s="12"/>
      <c r="AA75" s="12"/>
    </row>
    <row r="76" spans="1:27" ht="17.25" customHeight="1">
      <c r="A76" s="12"/>
      <c r="B76" s="12"/>
      <c r="C76" s="12"/>
      <c r="D76" s="12"/>
      <c r="E76" s="12"/>
      <c r="F76" s="12"/>
      <c r="G76" s="12"/>
      <c r="H76" s="14"/>
      <c r="I76" s="14"/>
      <c r="J76" s="14"/>
      <c r="K76" s="12"/>
      <c r="L76" s="12"/>
      <c r="M76" s="12"/>
      <c r="N76" s="12"/>
      <c r="O76" s="12"/>
      <c r="P76" s="12"/>
      <c r="Q76" s="12"/>
      <c r="R76" s="12"/>
      <c r="S76" s="12"/>
      <c r="T76" s="12"/>
      <c r="U76" s="12"/>
      <c r="V76" s="12"/>
      <c r="W76" s="12"/>
      <c r="X76" s="12"/>
      <c r="Y76" s="12"/>
      <c r="Z76" s="12"/>
      <c r="AA76" s="12"/>
    </row>
    <row r="77" spans="1:27" ht="17.25" customHeight="1">
      <c r="A77" s="12"/>
      <c r="B77" s="12"/>
      <c r="C77" s="12"/>
      <c r="D77" s="12"/>
      <c r="E77" s="12"/>
      <c r="F77" s="12"/>
      <c r="G77" s="12"/>
      <c r="H77" s="14"/>
      <c r="I77" s="14"/>
      <c r="J77" s="14"/>
      <c r="K77" s="12"/>
      <c r="L77" s="12"/>
      <c r="M77" s="12"/>
      <c r="N77" s="12"/>
      <c r="O77" s="12"/>
      <c r="P77" s="12"/>
      <c r="Q77" s="12"/>
      <c r="R77" s="12"/>
      <c r="S77" s="12"/>
      <c r="T77" s="12"/>
      <c r="U77" s="12"/>
      <c r="V77" s="12"/>
      <c r="W77" s="12"/>
      <c r="X77" s="12"/>
      <c r="Y77" s="12"/>
      <c r="Z77" s="12"/>
      <c r="AA77" s="12"/>
    </row>
    <row r="78" spans="1:27" ht="17.25" customHeight="1">
      <c r="A78" s="12"/>
      <c r="B78" s="12"/>
      <c r="C78" s="12"/>
      <c r="D78" s="12"/>
      <c r="E78" s="12"/>
      <c r="F78" s="12"/>
      <c r="G78" s="12"/>
      <c r="H78" s="14"/>
      <c r="I78" s="14"/>
      <c r="J78" s="14"/>
      <c r="K78" s="12"/>
      <c r="L78" s="12"/>
      <c r="M78" s="12"/>
      <c r="N78" s="12"/>
      <c r="O78" s="12"/>
      <c r="P78" s="12"/>
      <c r="Q78" s="12"/>
      <c r="R78" s="12"/>
      <c r="S78" s="12"/>
      <c r="T78" s="12"/>
      <c r="U78" s="12"/>
      <c r="V78" s="12"/>
      <c r="W78" s="12"/>
      <c r="X78" s="12"/>
      <c r="Y78" s="12"/>
      <c r="Z78" s="12"/>
      <c r="AA78" s="12"/>
    </row>
    <row r="79" spans="1:27" ht="17.25" customHeight="1">
      <c r="A79" s="12"/>
      <c r="B79" s="12"/>
      <c r="C79" s="12"/>
      <c r="D79" s="12"/>
      <c r="E79" s="12"/>
      <c r="F79" s="12"/>
      <c r="G79" s="12"/>
      <c r="H79" s="14"/>
      <c r="I79" s="14"/>
      <c r="J79" s="14"/>
      <c r="K79" s="12"/>
      <c r="L79" s="12"/>
      <c r="M79" s="12"/>
      <c r="N79" s="12"/>
      <c r="O79" s="12"/>
      <c r="P79" s="12"/>
      <c r="Q79" s="12"/>
      <c r="R79" s="12"/>
      <c r="S79" s="12"/>
      <c r="T79" s="12"/>
      <c r="U79" s="12"/>
      <c r="V79" s="12"/>
      <c r="W79" s="12"/>
      <c r="X79" s="12"/>
      <c r="Y79" s="12"/>
      <c r="Z79" s="12"/>
      <c r="AA79" s="12"/>
    </row>
    <row r="80" spans="1:27" ht="17.25" customHeight="1">
      <c r="A80" s="12"/>
      <c r="B80" s="12"/>
      <c r="C80" s="12"/>
      <c r="D80" s="12"/>
      <c r="E80" s="12"/>
      <c r="F80" s="12"/>
      <c r="G80" s="12"/>
      <c r="H80" s="14"/>
      <c r="I80" s="14"/>
      <c r="J80" s="14"/>
      <c r="K80" s="12"/>
      <c r="L80" s="12"/>
      <c r="M80" s="12"/>
      <c r="N80" s="12"/>
      <c r="O80" s="12"/>
      <c r="P80" s="12"/>
      <c r="Q80" s="12"/>
      <c r="R80" s="12"/>
      <c r="S80" s="12"/>
      <c r="T80" s="12"/>
      <c r="U80" s="12"/>
      <c r="V80" s="12"/>
      <c r="W80" s="12"/>
      <c r="X80" s="12"/>
      <c r="Y80" s="12"/>
      <c r="Z80" s="12"/>
      <c r="AA80" s="12"/>
    </row>
    <row r="81" spans="1:27" ht="17.25" customHeight="1">
      <c r="A81" s="12"/>
      <c r="B81" s="12"/>
      <c r="C81" s="12"/>
      <c r="D81" s="12"/>
      <c r="E81" s="12"/>
      <c r="F81" s="12"/>
      <c r="G81" s="12"/>
      <c r="H81" s="14"/>
      <c r="I81" s="14"/>
      <c r="J81" s="14"/>
      <c r="K81" s="12"/>
      <c r="L81" s="12"/>
      <c r="M81" s="12"/>
      <c r="N81" s="12"/>
      <c r="O81" s="12"/>
      <c r="P81" s="12"/>
      <c r="Q81" s="12"/>
      <c r="R81" s="12"/>
      <c r="S81" s="12"/>
      <c r="T81" s="12"/>
      <c r="U81" s="12"/>
      <c r="V81" s="12"/>
      <c r="W81" s="12"/>
      <c r="X81" s="12"/>
      <c r="Y81" s="12"/>
      <c r="Z81" s="12"/>
      <c r="AA81" s="12"/>
    </row>
    <row r="82" spans="1:27" ht="17.25" customHeight="1">
      <c r="A82" s="12"/>
      <c r="B82" s="12"/>
      <c r="C82" s="12"/>
      <c r="D82" s="12"/>
      <c r="E82" s="12"/>
      <c r="F82" s="12"/>
      <c r="G82" s="12"/>
      <c r="H82" s="14"/>
      <c r="I82" s="14"/>
      <c r="J82" s="14"/>
      <c r="K82" s="12"/>
      <c r="L82" s="12"/>
      <c r="M82" s="12"/>
      <c r="N82" s="12"/>
      <c r="O82" s="12"/>
      <c r="P82" s="12"/>
      <c r="Q82" s="12"/>
      <c r="R82" s="12"/>
      <c r="S82" s="12"/>
      <c r="T82" s="12"/>
      <c r="U82" s="12"/>
      <c r="V82" s="12"/>
      <c r="W82" s="12"/>
      <c r="X82" s="12"/>
      <c r="Y82" s="12"/>
      <c r="Z82" s="12"/>
      <c r="AA82" s="12"/>
    </row>
    <row r="83" spans="1:27" ht="17.25" customHeight="1">
      <c r="A83" s="12"/>
      <c r="B83" s="12"/>
      <c r="C83" s="12"/>
      <c r="D83" s="12"/>
      <c r="E83" s="12"/>
      <c r="F83" s="12"/>
      <c r="G83" s="12"/>
      <c r="H83" s="14"/>
      <c r="I83" s="14"/>
      <c r="J83" s="14"/>
      <c r="K83" s="12"/>
      <c r="L83" s="12"/>
      <c r="M83" s="12"/>
      <c r="N83" s="12"/>
      <c r="O83" s="12"/>
      <c r="P83" s="12"/>
      <c r="Q83" s="12"/>
      <c r="R83" s="12"/>
      <c r="S83" s="12"/>
      <c r="T83" s="12"/>
      <c r="U83" s="12"/>
      <c r="V83" s="12"/>
      <c r="W83" s="12"/>
      <c r="X83" s="12"/>
      <c r="Y83" s="12"/>
      <c r="Z83" s="12"/>
      <c r="AA83" s="12"/>
    </row>
    <row r="84" spans="1:27" ht="17.25" customHeight="1">
      <c r="A84" s="12"/>
      <c r="B84" s="12"/>
      <c r="C84" s="12"/>
      <c r="D84" s="12"/>
      <c r="E84" s="12"/>
      <c r="F84" s="12"/>
      <c r="G84" s="12"/>
      <c r="H84" s="14"/>
      <c r="I84" s="14"/>
      <c r="J84" s="14"/>
      <c r="K84" s="12"/>
      <c r="L84" s="12"/>
      <c r="M84" s="12"/>
      <c r="N84" s="12"/>
      <c r="O84" s="12"/>
      <c r="P84" s="12"/>
      <c r="Q84" s="12"/>
      <c r="R84" s="12"/>
      <c r="S84" s="12"/>
      <c r="T84" s="12"/>
      <c r="U84" s="12"/>
      <c r="V84" s="12"/>
      <c r="W84" s="12"/>
      <c r="X84" s="12"/>
      <c r="Y84" s="12"/>
      <c r="Z84" s="12"/>
      <c r="AA84" s="12"/>
    </row>
    <row r="85" spans="1:27" ht="17.25" customHeight="1">
      <c r="A85" s="12"/>
      <c r="B85" s="12"/>
      <c r="C85" s="12"/>
      <c r="D85" s="12"/>
      <c r="E85" s="12"/>
      <c r="F85" s="12"/>
      <c r="G85" s="12"/>
      <c r="H85" s="14"/>
      <c r="I85" s="14"/>
      <c r="J85" s="14"/>
      <c r="K85" s="12"/>
      <c r="L85" s="12"/>
      <c r="M85" s="12"/>
      <c r="N85" s="12"/>
      <c r="O85" s="12"/>
      <c r="P85" s="12"/>
      <c r="Q85" s="12"/>
      <c r="R85" s="12"/>
      <c r="S85" s="12"/>
      <c r="T85" s="12"/>
      <c r="U85" s="12"/>
      <c r="V85" s="12"/>
      <c r="W85" s="12"/>
      <c r="X85" s="12"/>
      <c r="Y85" s="12"/>
      <c r="Z85" s="12"/>
      <c r="AA85" s="12"/>
    </row>
    <row r="86" spans="1:27" ht="17.25" customHeight="1">
      <c r="A86" s="12"/>
      <c r="B86" s="12"/>
      <c r="C86" s="12"/>
      <c r="D86" s="12"/>
      <c r="E86" s="12"/>
      <c r="F86" s="12"/>
      <c r="G86" s="12"/>
      <c r="H86" s="14"/>
      <c r="I86" s="14"/>
      <c r="J86" s="14"/>
      <c r="K86" s="12"/>
      <c r="L86" s="12"/>
      <c r="M86" s="12"/>
      <c r="N86" s="12"/>
      <c r="O86" s="12"/>
      <c r="P86" s="12"/>
      <c r="Q86" s="12"/>
      <c r="R86" s="12"/>
      <c r="S86" s="12"/>
      <c r="T86" s="12"/>
      <c r="U86" s="12"/>
      <c r="V86" s="12"/>
      <c r="W86" s="12"/>
      <c r="X86" s="12"/>
      <c r="Y86" s="12"/>
      <c r="Z86" s="12"/>
      <c r="AA86" s="12"/>
    </row>
    <row r="87" spans="1:27" ht="17.25" customHeight="1">
      <c r="A87" s="12"/>
      <c r="B87" s="12"/>
      <c r="C87" s="12"/>
      <c r="D87" s="12"/>
      <c r="E87" s="12"/>
      <c r="F87" s="12"/>
      <c r="G87" s="12"/>
      <c r="H87" s="14"/>
      <c r="I87" s="14"/>
      <c r="J87" s="14"/>
      <c r="K87" s="12"/>
      <c r="L87" s="12"/>
      <c r="M87" s="12"/>
      <c r="N87" s="12"/>
      <c r="O87" s="12"/>
      <c r="P87" s="12"/>
      <c r="Q87" s="12"/>
      <c r="R87" s="12"/>
      <c r="S87" s="12"/>
      <c r="T87" s="12"/>
      <c r="U87" s="12"/>
      <c r="V87" s="12"/>
      <c r="W87" s="12"/>
      <c r="X87" s="12"/>
      <c r="Y87" s="12"/>
      <c r="Z87" s="12"/>
      <c r="AA87" s="12"/>
    </row>
    <row r="88" spans="1:27" ht="17.25" customHeight="1">
      <c r="A88" s="12"/>
      <c r="B88" s="12"/>
      <c r="C88" s="12"/>
      <c r="D88" s="12"/>
      <c r="E88" s="12"/>
      <c r="F88" s="12"/>
      <c r="G88" s="12"/>
      <c r="H88" s="14"/>
      <c r="I88" s="14"/>
      <c r="J88" s="14"/>
      <c r="K88" s="12"/>
      <c r="L88" s="12"/>
      <c r="M88" s="12"/>
      <c r="N88" s="12"/>
      <c r="O88" s="12"/>
      <c r="P88" s="12"/>
      <c r="Q88" s="12"/>
      <c r="R88" s="12"/>
      <c r="S88" s="12"/>
      <c r="T88" s="12"/>
      <c r="U88" s="12"/>
      <c r="V88" s="12"/>
      <c r="W88" s="12"/>
      <c r="X88" s="12"/>
      <c r="Y88" s="12"/>
      <c r="Z88" s="12"/>
      <c r="AA88" s="12"/>
    </row>
    <row r="89" spans="1:27" ht="17.25" customHeight="1">
      <c r="A89" s="12"/>
      <c r="B89" s="12"/>
      <c r="C89" s="12"/>
      <c r="D89" s="12"/>
      <c r="E89" s="12"/>
      <c r="F89" s="12"/>
      <c r="G89" s="12"/>
      <c r="H89" s="14"/>
      <c r="I89" s="14"/>
      <c r="J89" s="14"/>
      <c r="K89" s="12"/>
      <c r="L89" s="12"/>
      <c r="M89" s="12"/>
      <c r="N89" s="12"/>
      <c r="O89" s="12"/>
      <c r="P89" s="12"/>
      <c r="Q89" s="12"/>
      <c r="R89" s="12"/>
      <c r="S89" s="12"/>
      <c r="T89" s="12"/>
      <c r="U89" s="12"/>
      <c r="V89" s="12"/>
      <c r="W89" s="12"/>
      <c r="X89" s="12"/>
      <c r="Y89" s="12"/>
      <c r="Z89" s="12"/>
      <c r="AA89" s="12"/>
    </row>
    <row r="90" spans="1:27" ht="17.25" customHeight="1">
      <c r="A90" s="12"/>
      <c r="B90" s="12"/>
      <c r="C90" s="12"/>
      <c r="D90" s="12"/>
      <c r="E90" s="12"/>
      <c r="F90" s="12"/>
      <c r="G90" s="12"/>
      <c r="H90" s="14"/>
      <c r="I90" s="14"/>
      <c r="J90" s="14"/>
      <c r="K90" s="12"/>
      <c r="L90" s="12"/>
      <c r="M90" s="12"/>
      <c r="N90" s="12"/>
      <c r="O90" s="12"/>
      <c r="P90" s="12"/>
      <c r="Q90" s="12"/>
      <c r="R90" s="12"/>
      <c r="S90" s="12"/>
      <c r="T90" s="12"/>
      <c r="U90" s="12"/>
      <c r="V90" s="12"/>
      <c r="W90" s="12"/>
      <c r="X90" s="12"/>
      <c r="Y90" s="12"/>
      <c r="Z90" s="12"/>
      <c r="AA90" s="12"/>
    </row>
    <row r="91" spans="1:27" ht="17.25" customHeight="1">
      <c r="A91" s="12"/>
      <c r="B91" s="12"/>
      <c r="C91" s="12"/>
      <c r="D91" s="12"/>
      <c r="E91" s="12"/>
      <c r="F91" s="12"/>
      <c r="G91" s="12"/>
      <c r="H91" s="14"/>
      <c r="I91" s="14"/>
      <c r="J91" s="14"/>
      <c r="K91" s="12"/>
      <c r="L91" s="12"/>
      <c r="M91" s="12"/>
      <c r="N91" s="12"/>
      <c r="O91" s="12"/>
      <c r="P91" s="12"/>
      <c r="Q91" s="12"/>
      <c r="R91" s="12"/>
      <c r="S91" s="12"/>
      <c r="T91" s="12"/>
      <c r="U91" s="12"/>
      <c r="V91" s="12"/>
      <c r="W91" s="12"/>
      <c r="X91" s="12"/>
      <c r="Y91" s="12"/>
      <c r="Z91" s="12"/>
      <c r="AA91" s="12"/>
    </row>
    <row r="92" spans="1:27" ht="17.25" customHeight="1">
      <c r="A92" s="12"/>
      <c r="B92" s="12"/>
      <c r="C92" s="12"/>
      <c r="D92" s="12"/>
      <c r="E92" s="12"/>
      <c r="F92" s="12"/>
      <c r="G92" s="12"/>
      <c r="H92" s="14"/>
      <c r="I92" s="14"/>
      <c r="J92" s="14"/>
      <c r="K92" s="12"/>
      <c r="L92" s="12"/>
      <c r="M92" s="12"/>
      <c r="N92" s="12"/>
      <c r="O92" s="12"/>
      <c r="P92" s="12"/>
      <c r="Q92" s="12"/>
      <c r="R92" s="12"/>
      <c r="S92" s="12"/>
      <c r="T92" s="12"/>
      <c r="U92" s="12"/>
      <c r="V92" s="12"/>
      <c r="W92" s="12"/>
      <c r="X92" s="12"/>
      <c r="Y92" s="12"/>
      <c r="Z92" s="12"/>
      <c r="AA92" s="12"/>
    </row>
    <row r="93" spans="1:27" ht="6.75" customHeight="1">
      <c r="A93" s="12"/>
      <c r="B93" s="12"/>
      <c r="C93" s="12"/>
      <c r="D93" s="12"/>
      <c r="E93" s="12"/>
      <c r="F93" s="12"/>
      <c r="G93" s="12"/>
      <c r="H93" s="14"/>
      <c r="I93" s="14"/>
      <c r="J93" s="14"/>
      <c r="K93" s="12"/>
      <c r="L93" s="12"/>
      <c r="M93" s="12"/>
      <c r="N93" s="12"/>
      <c r="O93" s="12"/>
      <c r="P93" s="12"/>
      <c r="Q93" s="12"/>
      <c r="R93" s="12"/>
      <c r="S93" s="12"/>
      <c r="T93" s="12"/>
      <c r="U93" s="12"/>
      <c r="V93" s="12"/>
      <c r="W93" s="12"/>
      <c r="X93" s="12"/>
      <c r="Y93" s="12"/>
      <c r="Z93" s="12"/>
      <c r="AA93" s="12"/>
    </row>
    <row r="94" spans="1:27" ht="17.25" customHeight="1">
      <c r="A94" s="12"/>
      <c r="B94" s="12"/>
      <c r="C94" s="12"/>
      <c r="D94" s="12"/>
      <c r="E94" s="12"/>
      <c r="F94" s="12"/>
      <c r="G94" s="12"/>
      <c r="H94" s="14"/>
      <c r="I94" s="14"/>
      <c r="J94" s="14"/>
      <c r="K94" s="12"/>
      <c r="L94" s="12"/>
      <c r="M94" s="12"/>
      <c r="N94" s="12"/>
      <c r="O94" s="12"/>
      <c r="P94" s="12"/>
      <c r="Q94" s="12"/>
      <c r="R94" s="12"/>
      <c r="S94" s="12"/>
      <c r="T94" s="12"/>
      <c r="U94" s="12"/>
      <c r="V94" s="12"/>
      <c r="W94" s="12"/>
      <c r="X94" s="12"/>
      <c r="Y94" s="12"/>
      <c r="Z94" s="12"/>
      <c r="AA94" s="12"/>
    </row>
    <row r="95" spans="1:27" ht="17.25" customHeight="1">
      <c r="A95" s="12"/>
      <c r="B95" s="12"/>
      <c r="C95" s="12"/>
      <c r="D95" s="12"/>
      <c r="E95" s="12"/>
      <c r="F95" s="12"/>
      <c r="G95" s="12"/>
      <c r="H95" s="14"/>
      <c r="I95" s="14"/>
      <c r="J95" s="14"/>
      <c r="K95" s="12"/>
      <c r="L95" s="12"/>
      <c r="M95" s="12"/>
      <c r="N95" s="12"/>
      <c r="O95" s="12"/>
      <c r="P95" s="12"/>
      <c r="Q95" s="12"/>
      <c r="R95" s="12"/>
      <c r="S95" s="12"/>
      <c r="T95" s="12"/>
      <c r="U95" s="12"/>
      <c r="V95" s="12"/>
      <c r="W95" s="12"/>
      <c r="X95" s="12"/>
      <c r="Y95" s="12"/>
      <c r="Z95" s="12"/>
      <c r="AA95" s="12"/>
    </row>
    <row r="96" spans="1:27" ht="17.25" customHeight="1">
      <c r="A96" s="12"/>
      <c r="B96" s="12"/>
      <c r="C96" s="12"/>
      <c r="D96" s="12"/>
      <c r="E96" s="12"/>
      <c r="F96" s="12"/>
      <c r="G96" s="12"/>
      <c r="H96" s="14"/>
      <c r="I96" s="14"/>
      <c r="J96" s="14"/>
      <c r="K96" s="12"/>
      <c r="L96" s="12"/>
      <c r="M96" s="12"/>
      <c r="N96" s="12"/>
      <c r="O96" s="12"/>
      <c r="P96" s="12"/>
      <c r="Q96" s="12"/>
      <c r="R96" s="12"/>
      <c r="S96" s="12"/>
      <c r="T96" s="12"/>
      <c r="U96" s="12"/>
      <c r="V96" s="12"/>
      <c r="W96" s="12"/>
      <c r="X96" s="12"/>
      <c r="Y96" s="12"/>
      <c r="Z96" s="12"/>
      <c r="AA96" s="12"/>
    </row>
    <row r="97" spans="1:27" ht="17.25" customHeight="1">
      <c r="A97" s="12"/>
      <c r="B97" s="12"/>
      <c r="C97" s="12"/>
      <c r="D97" s="12"/>
      <c r="E97" s="12"/>
      <c r="F97" s="12"/>
      <c r="G97" s="12"/>
      <c r="H97" s="14"/>
      <c r="I97" s="14"/>
      <c r="J97" s="14"/>
      <c r="K97" s="12"/>
      <c r="L97" s="12"/>
      <c r="M97" s="12"/>
      <c r="N97" s="12"/>
      <c r="O97" s="12"/>
      <c r="P97" s="12"/>
      <c r="Q97" s="12"/>
      <c r="R97" s="12"/>
      <c r="S97" s="12"/>
      <c r="T97" s="12"/>
      <c r="U97" s="12"/>
      <c r="V97" s="12"/>
      <c r="W97" s="12"/>
      <c r="X97" s="12"/>
      <c r="Y97" s="12"/>
      <c r="Z97" s="12"/>
      <c r="AA97" s="12"/>
    </row>
    <row r="98" spans="1:27" ht="17.25" customHeight="1">
      <c r="A98" s="12"/>
      <c r="B98" s="12"/>
      <c r="C98" s="12"/>
      <c r="D98" s="12"/>
      <c r="E98" s="12"/>
      <c r="F98" s="12"/>
      <c r="G98" s="12"/>
      <c r="H98" s="14"/>
      <c r="I98" s="14"/>
      <c r="J98" s="14"/>
      <c r="K98" s="12"/>
      <c r="L98" s="12"/>
      <c r="M98" s="12"/>
      <c r="N98" s="12"/>
      <c r="O98" s="12"/>
      <c r="P98" s="12"/>
      <c r="Q98" s="12"/>
      <c r="R98" s="12"/>
      <c r="S98" s="12"/>
      <c r="T98" s="12"/>
      <c r="U98" s="12"/>
      <c r="V98" s="12"/>
      <c r="W98" s="12"/>
      <c r="X98" s="12"/>
      <c r="Y98" s="12"/>
      <c r="Z98" s="12"/>
      <c r="AA98" s="12"/>
    </row>
    <row r="99" spans="1:27" ht="17.25" customHeight="1">
      <c r="A99" s="12"/>
      <c r="B99" s="12"/>
      <c r="C99" s="12"/>
      <c r="D99" s="12"/>
      <c r="E99" s="12"/>
      <c r="F99" s="12"/>
      <c r="G99" s="12"/>
      <c r="H99" s="14"/>
      <c r="I99" s="14"/>
      <c r="J99" s="14"/>
      <c r="K99" s="12"/>
      <c r="L99" s="12"/>
      <c r="M99" s="12"/>
      <c r="N99" s="12"/>
      <c r="O99" s="12"/>
      <c r="P99" s="12"/>
      <c r="Q99" s="12"/>
      <c r="R99" s="12"/>
      <c r="S99" s="12"/>
      <c r="T99" s="12"/>
      <c r="U99" s="12"/>
      <c r="V99" s="12"/>
      <c r="W99" s="12"/>
      <c r="X99" s="12"/>
      <c r="Y99" s="12"/>
      <c r="Z99" s="12"/>
      <c r="AA99" s="12"/>
    </row>
    <row r="100" spans="1:27" ht="17.25" customHeight="1">
      <c r="A100" s="12"/>
      <c r="B100" s="12"/>
      <c r="C100" s="12"/>
      <c r="D100" s="12"/>
      <c r="E100" s="12"/>
      <c r="F100" s="12"/>
      <c r="G100" s="12"/>
      <c r="H100" s="14"/>
      <c r="I100" s="14"/>
      <c r="J100" s="14"/>
      <c r="K100" s="12"/>
      <c r="L100" s="12"/>
      <c r="M100" s="12"/>
      <c r="N100" s="12"/>
      <c r="O100" s="12"/>
      <c r="P100" s="12"/>
      <c r="Q100" s="12"/>
      <c r="R100" s="12"/>
      <c r="S100" s="12"/>
      <c r="T100" s="12"/>
      <c r="U100" s="12"/>
      <c r="V100" s="12"/>
      <c r="W100" s="12"/>
      <c r="X100" s="12"/>
      <c r="Y100" s="12"/>
      <c r="Z100" s="12"/>
      <c r="AA100" s="12"/>
    </row>
    <row r="101" spans="1:27" ht="17.25" customHeight="1">
      <c r="A101" s="12"/>
      <c r="B101" s="12"/>
      <c r="C101" s="12"/>
      <c r="D101" s="12"/>
      <c r="E101" s="12"/>
      <c r="F101" s="12"/>
      <c r="G101" s="12"/>
      <c r="H101" s="14"/>
      <c r="I101" s="14"/>
      <c r="J101" s="14"/>
      <c r="K101" s="12"/>
      <c r="L101" s="12"/>
      <c r="M101" s="12"/>
      <c r="N101" s="12"/>
      <c r="O101" s="12"/>
      <c r="P101" s="12"/>
      <c r="Q101" s="12"/>
      <c r="R101" s="12"/>
      <c r="S101" s="12"/>
      <c r="T101" s="12"/>
      <c r="U101" s="12"/>
      <c r="V101" s="12"/>
      <c r="W101" s="12"/>
      <c r="X101" s="12"/>
      <c r="Y101" s="12"/>
      <c r="Z101" s="12"/>
      <c r="AA101" s="12"/>
    </row>
    <row r="102" spans="1:27" ht="17.25" customHeight="1">
      <c r="A102" s="12"/>
      <c r="B102" s="12"/>
      <c r="C102" s="12"/>
      <c r="D102" s="12"/>
      <c r="E102" s="12"/>
      <c r="F102" s="12"/>
      <c r="G102" s="12"/>
      <c r="H102" s="14"/>
      <c r="I102" s="14"/>
      <c r="J102" s="14"/>
      <c r="K102" s="12"/>
      <c r="L102" s="12"/>
      <c r="M102" s="12"/>
      <c r="N102" s="12"/>
      <c r="O102" s="12"/>
      <c r="P102" s="12"/>
      <c r="Q102" s="12"/>
      <c r="R102" s="12"/>
      <c r="S102" s="12"/>
      <c r="T102" s="12"/>
      <c r="U102" s="12"/>
      <c r="V102" s="12"/>
      <c r="W102" s="12"/>
      <c r="X102" s="12"/>
      <c r="Y102" s="12"/>
      <c r="Z102" s="12"/>
      <c r="AA102" s="12"/>
    </row>
    <row r="103" spans="1:27" ht="17.25" customHeight="1">
      <c r="A103" s="12"/>
      <c r="B103" s="12"/>
      <c r="C103" s="12"/>
      <c r="D103" s="12"/>
      <c r="E103" s="12"/>
      <c r="F103" s="12"/>
      <c r="G103" s="12"/>
      <c r="H103" s="14"/>
      <c r="I103" s="14"/>
      <c r="J103" s="14"/>
      <c r="K103" s="12"/>
      <c r="L103" s="12"/>
      <c r="M103" s="12"/>
      <c r="N103" s="12"/>
      <c r="O103" s="12"/>
      <c r="P103" s="12"/>
      <c r="Q103" s="12"/>
      <c r="R103" s="12"/>
      <c r="S103" s="12"/>
      <c r="T103" s="12"/>
      <c r="U103" s="12"/>
      <c r="V103" s="12"/>
      <c r="W103" s="12"/>
      <c r="X103" s="12"/>
      <c r="Y103" s="12"/>
      <c r="Z103" s="12"/>
      <c r="AA103" s="12"/>
    </row>
    <row r="104" spans="1:27" ht="17.25" customHeight="1">
      <c r="A104" s="12"/>
      <c r="B104" s="12"/>
      <c r="C104" s="12"/>
      <c r="D104" s="12"/>
      <c r="E104" s="12"/>
      <c r="F104" s="12"/>
      <c r="G104" s="12"/>
      <c r="H104" s="14"/>
      <c r="I104" s="14"/>
      <c r="J104" s="14"/>
      <c r="K104" s="12"/>
      <c r="L104" s="12"/>
      <c r="M104" s="12"/>
      <c r="N104" s="12"/>
      <c r="O104" s="12"/>
      <c r="P104" s="12"/>
      <c r="Q104" s="12"/>
      <c r="R104" s="12"/>
      <c r="S104" s="12"/>
      <c r="T104" s="12"/>
      <c r="U104" s="12"/>
      <c r="V104" s="12"/>
      <c r="W104" s="12"/>
      <c r="X104" s="12"/>
      <c r="Y104" s="12"/>
      <c r="Z104" s="12"/>
      <c r="AA104" s="12"/>
    </row>
    <row r="105" spans="1:27" ht="17.25" customHeight="1">
      <c r="A105" s="12"/>
      <c r="B105" s="12"/>
      <c r="C105" s="12"/>
      <c r="D105" s="12"/>
      <c r="E105" s="12"/>
      <c r="F105" s="12"/>
      <c r="G105" s="12"/>
      <c r="H105" s="14"/>
      <c r="I105" s="14"/>
      <c r="J105" s="14"/>
      <c r="K105" s="12"/>
      <c r="L105" s="12"/>
      <c r="M105" s="12"/>
      <c r="N105" s="12"/>
      <c r="O105" s="12"/>
      <c r="P105" s="12"/>
      <c r="Q105" s="12"/>
      <c r="R105" s="12"/>
      <c r="S105" s="12"/>
      <c r="T105" s="12"/>
      <c r="U105" s="12"/>
      <c r="V105" s="12"/>
      <c r="W105" s="12"/>
      <c r="X105" s="12"/>
      <c r="Y105" s="12"/>
      <c r="Z105" s="12"/>
      <c r="AA105" s="12"/>
    </row>
    <row r="106" spans="1:27" ht="17.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row>
    <row r="107" spans="1:27" ht="17.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row>
    <row r="108" spans="1:27" ht="17.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row>
    <row r="109" spans="1:27" ht="17.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row>
    <row r="110" spans="1:27" ht="17.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row>
    <row r="111" spans="1:27" ht="17.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row>
    <row r="112" spans="1:27" ht="17.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row>
    <row r="113" spans="1:27" ht="17.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row>
    <row r="114" spans="1:27" ht="17.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row>
    <row r="115" spans="1:27" ht="17.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row>
    <row r="116" spans="1:27" ht="17.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row>
    <row r="117" spans="1:27" ht="17.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row>
    <row r="118" spans="1:27" ht="17.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row>
    <row r="119" spans="1:27" ht="17.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row>
    <row r="120" spans="1:27" ht="17.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spans="1:27" ht="17.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spans="1:27" ht="17.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spans="1:27" ht="17.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spans="1:27" ht="17.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spans="1:27" ht="17.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spans="1:27" ht="17.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spans="1:27" ht="17.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spans="1:27" ht="17.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spans="1:27" ht="17.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spans="1:27" ht="17.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spans="1:27" ht="17.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spans="1:27" ht="17.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spans="1:27" ht="17.2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spans="1:27" ht="1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spans="1:27" ht="17.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spans="1:27" ht="17.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spans="1:27" ht="17.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spans="1:27" ht="17.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spans="1:27" ht="17.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spans="1:27" ht="17.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spans="1:27" ht="17.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spans="1:27" ht="17.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spans="1:27" ht="17.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spans="1:27" ht="17.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spans="1:27" ht="17.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spans="1:27" ht="17.2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spans="1:27">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row>
    <row r="148" spans="1:27" ht="17.25" customHeight="1"/>
    <row r="155" spans="1:27" ht="17.25" customHeight="1"/>
  </sheetData>
  <sheetProtection sheet="1" selectLockedCells="1"/>
  <phoneticPr fontId="2"/>
  <hyperlinks>
    <hyperlink ref="K1:N1" location="作業メニュー!A1" display="作業メニュー" xr:uid="{00000000-0004-0000-31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&amp;R260401</oddFooter>
  </headerFooter>
  <rowBreaks count="1" manualBreakCount="1">
    <brk id="8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2"/>
  <dimension ref="A1:AF154"/>
  <sheetViews>
    <sheetView showGridLines="0" workbookViewId="0"/>
  </sheetViews>
  <sheetFormatPr defaultColWidth="9" defaultRowHeight="13"/>
  <cols>
    <col min="1" max="1" width="3" style="1" customWidth="1"/>
    <col min="2" max="2" width="2.75" style="1" customWidth="1"/>
    <col min="3" max="8" width="3" style="1" customWidth="1"/>
    <col min="9" max="9" width="3.33203125" style="1" customWidth="1"/>
    <col min="10" max="20" width="3" style="1" customWidth="1"/>
    <col min="21" max="21" width="2.83203125" style="1" customWidth="1"/>
    <col min="22" max="24" width="3" style="1" customWidth="1"/>
    <col min="25" max="25" width="2.58203125" style="1" customWidth="1"/>
    <col min="26" max="26" width="3.5" style="1" customWidth="1"/>
    <col min="27" max="27" width="3.58203125" style="1" customWidth="1"/>
    <col min="28" max="29" width="3.75" style="1" customWidth="1"/>
    <col min="30" max="30" width="5.83203125" style="1" customWidth="1"/>
    <col min="31" max="58" width="2.83203125" style="1" customWidth="1"/>
    <col min="59" max="71" width="2.75" style="1" customWidth="1"/>
    <col min="72" max="90" width="2.83203125" style="1" customWidth="1"/>
    <col min="91" max="16384" width="9" style="1"/>
  </cols>
  <sheetData>
    <row r="1" spans="1:32" s="7" customFormat="1" ht="37.5" customHeight="1" thickBot="1">
      <c r="A1" s="6" t="s">
        <v>1017</v>
      </c>
      <c r="K1" s="5" t="s">
        <v>64</v>
      </c>
      <c r="L1" s="5"/>
      <c r="M1" s="5"/>
      <c r="N1" s="5"/>
    </row>
    <row r="2" spans="1:32" ht="7.5" customHeight="1" thickTop="1">
      <c r="A2" s="10"/>
      <c r="B2" s="8"/>
      <c r="C2" s="8"/>
      <c r="D2" s="8"/>
      <c r="E2" s="8"/>
      <c r="F2" s="2"/>
      <c r="G2" s="2"/>
      <c r="H2" s="2"/>
      <c r="I2" s="2"/>
      <c r="J2" s="2"/>
      <c r="K2" s="2"/>
      <c r="L2" s="2"/>
      <c r="M2" s="2"/>
      <c r="N2" s="2"/>
      <c r="O2" s="2"/>
      <c r="P2" s="2"/>
      <c r="Q2" s="2"/>
      <c r="R2" s="2"/>
      <c r="S2" s="2"/>
      <c r="T2" s="2"/>
      <c r="U2" s="2"/>
      <c r="V2" s="2"/>
      <c r="W2" s="2"/>
      <c r="X2" s="2"/>
      <c r="Y2" s="2"/>
      <c r="Z2" s="2"/>
      <c r="AA2" s="2"/>
    </row>
    <row r="3" spans="1:32" ht="17.25" customHeight="1">
      <c r="A3" s="13" t="s">
        <v>890</v>
      </c>
      <c r="B3" s="13"/>
      <c r="C3" s="13"/>
      <c r="D3" s="13"/>
      <c r="E3" s="13"/>
      <c r="F3" s="13"/>
      <c r="G3" s="13"/>
      <c r="H3" s="13"/>
      <c r="I3" s="13"/>
      <c r="J3" s="13"/>
      <c r="K3" s="13"/>
      <c r="L3" s="13"/>
      <c r="M3" s="13"/>
      <c r="N3" s="13"/>
      <c r="O3" s="13"/>
      <c r="P3" s="13"/>
      <c r="Q3" s="13"/>
      <c r="R3" s="13"/>
      <c r="S3" s="13"/>
      <c r="T3" s="13"/>
      <c r="U3" s="13"/>
      <c r="V3" s="13"/>
      <c r="W3" s="13"/>
      <c r="X3" s="13"/>
      <c r="Y3" s="13"/>
      <c r="Z3" s="13"/>
      <c r="AA3" s="13"/>
    </row>
    <row r="4" spans="1:32" ht="17.25" customHeight="1">
      <c r="A4" s="12" t="s">
        <v>920</v>
      </c>
      <c r="B4" s="12" t="s">
        <v>1016</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1"/>
      <c r="AE4" s="11"/>
      <c r="AF4" s="11"/>
    </row>
    <row r="5" spans="1:32" ht="17.25" customHeight="1">
      <c r="A5" s="12"/>
      <c r="B5" s="12" t="s">
        <v>1015</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1"/>
      <c r="AE5" s="11"/>
      <c r="AF5" s="11"/>
    </row>
    <row r="6" spans="1:32" ht="17.25" customHeight="1">
      <c r="A6" s="12"/>
      <c r="B6" s="12" t="s">
        <v>1014</v>
      </c>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1"/>
      <c r="AE6" s="11"/>
      <c r="AF6" s="11"/>
    </row>
    <row r="7" spans="1:32" ht="17.25" customHeight="1">
      <c r="A7" s="12"/>
      <c r="B7" s="12" t="s">
        <v>1013</v>
      </c>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1"/>
      <c r="AE7" s="11"/>
      <c r="AF7" s="11"/>
    </row>
    <row r="8" spans="1:32" ht="17.25" customHeight="1">
      <c r="A8" s="12"/>
      <c r="B8" s="12" t="s">
        <v>1012</v>
      </c>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1"/>
      <c r="AE8" s="11"/>
      <c r="AF8" s="11"/>
    </row>
    <row r="9" spans="1:32" ht="17.25" customHeight="1">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1"/>
      <c r="AE9" s="11"/>
      <c r="AF9" s="11"/>
    </row>
    <row r="10" spans="1:32" ht="17.25" customHeight="1">
      <c r="A10" s="12" t="s">
        <v>917</v>
      </c>
      <c r="B10" s="12" t="s">
        <v>1011</v>
      </c>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1"/>
      <c r="AE10" s="11"/>
      <c r="AF10" s="11"/>
    </row>
    <row r="11" spans="1:32" ht="17.25" customHeight="1">
      <c r="A11" s="12"/>
      <c r="B11" s="12" t="s">
        <v>1005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1"/>
      <c r="AE11" s="11"/>
      <c r="AF11" s="11"/>
    </row>
    <row r="12" spans="1:32" ht="17.25" customHeight="1">
      <c r="A12" s="12"/>
      <c r="B12" s="12" t="s">
        <v>1010</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1"/>
      <c r="AE12" s="11"/>
      <c r="AF12" s="11"/>
    </row>
    <row r="13" spans="1:32" ht="17.25" customHeight="1">
      <c r="A13" s="12"/>
      <c r="B13" s="12" t="s">
        <v>3191</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1"/>
      <c r="AE13" s="11"/>
      <c r="AF13" s="11"/>
    </row>
    <row r="14" spans="1:32" ht="17.25" customHeight="1">
      <c r="A14" s="12"/>
      <c r="B14" s="12" t="s">
        <v>1009</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row>
    <row r="15" spans="1:32" ht="1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row>
    <row r="16" spans="1:32" ht="17.2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row>
    <row r="17" spans="1:27" ht="17.25"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row>
    <row r="18" spans="1:27" ht="17.25" customHeight="1">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row>
    <row r="19" spans="1:27" ht="17.25" customHeight="1">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row>
    <row r="20" spans="1:27" ht="17.25" customHeight="1">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row>
    <row r="21" spans="1:27" ht="17.25" customHeight="1">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1:27" ht="17.25"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row>
    <row r="23" spans="1:27" ht="17.25" customHeight="1">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row>
    <row r="24" spans="1:27" ht="17.25" customHeight="1">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row>
    <row r="25" spans="1:27" ht="17.25" customHeight="1">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row>
    <row r="26" spans="1:27" ht="17.2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row>
    <row r="27" spans="1:27" ht="17.2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row>
    <row r="28" spans="1:27" ht="17.25" customHeight="1">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row>
    <row r="29" spans="1:27" ht="17.2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row>
    <row r="30" spans="1:27" ht="17.2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row>
    <row r="31" spans="1:27" ht="17.2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row>
    <row r="32" spans="1:27" ht="17.2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row>
    <row r="33" spans="1:27" ht="17.2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row>
    <row r="34" spans="1:27" ht="17.25" customHeight="1">
      <c r="A34" s="12"/>
      <c r="B34" s="12"/>
      <c r="C34" s="12"/>
      <c r="D34" s="12"/>
      <c r="E34" s="12"/>
      <c r="F34" s="12"/>
      <c r="G34" s="15"/>
      <c r="H34" s="15"/>
      <c r="I34" s="15"/>
      <c r="J34" s="15"/>
      <c r="K34" s="15"/>
      <c r="L34" s="12"/>
      <c r="M34" s="12"/>
      <c r="N34" s="12"/>
      <c r="O34" s="12"/>
      <c r="P34" s="12"/>
      <c r="Q34" s="12"/>
      <c r="R34" s="12"/>
      <c r="S34" s="12"/>
      <c r="T34" s="12"/>
      <c r="U34" s="12"/>
      <c r="V34" s="12"/>
      <c r="W34" s="12"/>
      <c r="X34" s="12"/>
      <c r="Y34" s="12"/>
      <c r="Z34" s="12"/>
      <c r="AA34" s="12"/>
    </row>
    <row r="35" spans="1:27" ht="17.25" customHeight="1">
      <c r="A35" s="12"/>
      <c r="B35" s="12"/>
      <c r="C35" s="12"/>
      <c r="D35" s="12"/>
      <c r="E35" s="12"/>
      <c r="F35" s="12"/>
      <c r="G35" s="15"/>
      <c r="H35" s="15"/>
      <c r="I35" s="15"/>
      <c r="J35" s="15"/>
      <c r="K35" s="15"/>
      <c r="L35" s="12"/>
      <c r="M35" s="12"/>
      <c r="N35" s="12"/>
      <c r="O35" s="12"/>
      <c r="P35" s="12"/>
      <c r="Q35" s="12"/>
      <c r="R35" s="12"/>
      <c r="S35" s="12"/>
      <c r="T35" s="12"/>
      <c r="U35" s="12"/>
      <c r="V35" s="12"/>
      <c r="W35" s="12"/>
      <c r="X35" s="12"/>
      <c r="Y35" s="12"/>
      <c r="Z35" s="12"/>
      <c r="AA35" s="12"/>
    </row>
    <row r="36" spans="1:27" ht="17.25" customHeight="1">
      <c r="A36" s="12"/>
      <c r="B36" s="12"/>
      <c r="C36" s="12"/>
      <c r="D36" s="12"/>
      <c r="E36" s="12"/>
      <c r="F36" s="12"/>
      <c r="G36" s="15"/>
      <c r="H36" s="15"/>
      <c r="I36" s="15"/>
      <c r="J36" s="15"/>
      <c r="K36" s="15"/>
      <c r="L36" s="12"/>
      <c r="M36" s="12"/>
      <c r="N36" s="12"/>
      <c r="O36" s="12"/>
      <c r="P36" s="12"/>
      <c r="Q36" s="12"/>
      <c r="R36" s="12"/>
      <c r="S36" s="12"/>
      <c r="T36" s="12"/>
      <c r="U36" s="12"/>
      <c r="V36" s="12"/>
      <c r="W36" s="12"/>
      <c r="X36" s="12"/>
      <c r="Y36" s="12"/>
      <c r="Z36" s="12"/>
      <c r="AA36" s="12"/>
    </row>
    <row r="37" spans="1:27" ht="17.2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row>
    <row r="38" spans="1:27" ht="17.2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row>
    <row r="39" spans="1:27" ht="17.2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row>
    <row r="40" spans="1:27" ht="17.2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row>
    <row r="41" spans="1:27" ht="17.2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row>
    <row r="42" spans="1:27" ht="17.2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row>
    <row r="43" spans="1:27" ht="17.2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row>
    <row r="44" spans="1:27" ht="17.2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row>
    <row r="45" spans="1:27" ht="17.2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row>
    <row r="46" spans="1:27" ht="17.2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row>
    <row r="47" spans="1:27" ht="17.2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row>
    <row r="48" spans="1:27" ht="17.2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ht="17.2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row>
    <row r="50" spans="1:27" ht="17.2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row>
    <row r="51" spans="1:27" ht="17.2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row>
    <row r="52" spans="1:27" ht="17.2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row>
    <row r="53" spans="1:27" ht="17.2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row>
    <row r="54" spans="1:27" ht="17.2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row>
    <row r="55" spans="1:27" ht="17.2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row>
    <row r="56" spans="1:27" ht="17.2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row>
    <row r="57" spans="1:27" ht="17.2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row>
    <row r="58" spans="1:27" ht="17.2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row>
    <row r="59" spans="1:27" ht="17.2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row>
    <row r="60" spans="1:27" ht="17.2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row>
    <row r="61" spans="1:27" ht="17.2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row>
    <row r="62" spans="1:27" ht="17.2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row>
    <row r="63" spans="1:27" ht="17.2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row>
    <row r="64" spans="1:27" ht="17.2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row>
    <row r="65" spans="1:27" ht="17.2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row>
    <row r="66" spans="1:27" ht="17.2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row>
    <row r="67" spans="1:27" ht="17.2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row>
    <row r="68" spans="1:27" ht="17.2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row>
    <row r="69" spans="1:27" ht="17.2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row>
    <row r="70" spans="1:27" ht="17.25" customHeight="1">
      <c r="A70" s="12"/>
      <c r="B70" s="12"/>
      <c r="C70" s="12"/>
      <c r="D70" s="12"/>
      <c r="E70" s="12"/>
      <c r="F70" s="12"/>
      <c r="G70" s="12"/>
      <c r="H70" s="14"/>
      <c r="I70" s="14"/>
      <c r="J70" s="14"/>
      <c r="K70" s="12"/>
      <c r="L70" s="12"/>
      <c r="M70" s="12"/>
      <c r="N70" s="12"/>
      <c r="O70" s="12"/>
      <c r="P70" s="12"/>
      <c r="Q70" s="12"/>
      <c r="R70" s="12"/>
      <c r="S70" s="12"/>
      <c r="T70" s="12"/>
      <c r="U70" s="12"/>
      <c r="V70" s="12"/>
      <c r="W70" s="12"/>
      <c r="X70" s="12"/>
      <c r="Y70" s="12"/>
      <c r="Z70" s="12"/>
      <c r="AA70" s="12"/>
    </row>
    <row r="71" spans="1:27" ht="17.25" customHeight="1">
      <c r="A71" s="12"/>
      <c r="B71" s="12"/>
      <c r="C71" s="12"/>
      <c r="D71" s="12"/>
      <c r="E71" s="12"/>
      <c r="F71" s="12"/>
      <c r="G71" s="12"/>
      <c r="H71" s="14"/>
      <c r="I71" s="14"/>
      <c r="J71" s="14"/>
      <c r="K71" s="12"/>
      <c r="L71" s="12"/>
      <c r="M71" s="12"/>
      <c r="N71" s="12"/>
      <c r="O71" s="12"/>
      <c r="P71" s="12"/>
      <c r="Q71" s="12"/>
      <c r="R71" s="12"/>
      <c r="S71" s="12"/>
      <c r="T71" s="12"/>
      <c r="U71" s="12"/>
      <c r="V71" s="12"/>
      <c r="W71" s="12"/>
      <c r="X71" s="12"/>
      <c r="Y71" s="12"/>
      <c r="Z71" s="12"/>
      <c r="AA71" s="12"/>
    </row>
    <row r="72" spans="1:27" ht="17.25" customHeight="1">
      <c r="A72" s="12"/>
      <c r="B72" s="12"/>
      <c r="C72" s="12"/>
      <c r="D72" s="12"/>
      <c r="E72" s="12"/>
      <c r="F72" s="12"/>
      <c r="G72" s="12"/>
      <c r="H72" s="14"/>
      <c r="I72" s="14"/>
      <c r="J72" s="14"/>
      <c r="K72" s="12"/>
      <c r="L72" s="12"/>
      <c r="M72" s="12"/>
      <c r="N72" s="12"/>
      <c r="O72" s="12"/>
      <c r="P72" s="12"/>
      <c r="Q72" s="12"/>
      <c r="R72" s="12"/>
      <c r="S72" s="12"/>
      <c r="T72" s="12"/>
      <c r="U72" s="12"/>
      <c r="V72" s="12"/>
      <c r="W72" s="12"/>
      <c r="X72" s="12"/>
      <c r="Y72" s="12"/>
      <c r="Z72" s="12"/>
      <c r="AA72" s="12"/>
    </row>
    <row r="73" spans="1:27" ht="17.25" customHeight="1">
      <c r="A73" s="12"/>
      <c r="B73" s="12"/>
      <c r="C73" s="12"/>
      <c r="D73" s="12"/>
      <c r="E73" s="12"/>
      <c r="F73" s="12"/>
      <c r="G73" s="12"/>
      <c r="H73" s="14"/>
      <c r="I73" s="14"/>
      <c r="J73" s="14"/>
      <c r="K73" s="12"/>
      <c r="L73" s="12"/>
      <c r="M73" s="12"/>
      <c r="N73" s="12"/>
      <c r="O73" s="12"/>
      <c r="P73" s="12"/>
      <c r="Q73" s="12"/>
      <c r="R73" s="12"/>
      <c r="S73" s="12"/>
      <c r="T73" s="12"/>
      <c r="U73" s="12"/>
      <c r="V73" s="12"/>
      <c r="W73" s="12"/>
      <c r="X73" s="12"/>
      <c r="Y73" s="12"/>
      <c r="Z73" s="12"/>
      <c r="AA73" s="12"/>
    </row>
    <row r="74" spans="1:27" ht="17.25" customHeight="1">
      <c r="A74" s="12"/>
      <c r="B74" s="12"/>
      <c r="C74" s="12"/>
      <c r="D74" s="12"/>
      <c r="E74" s="12"/>
      <c r="F74" s="12"/>
      <c r="G74" s="12"/>
      <c r="H74" s="14"/>
      <c r="I74" s="14"/>
      <c r="J74" s="14"/>
      <c r="K74" s="12"/>
      <c r="L74" s="12"/>
      <c r="M74" s="12"/>
      <c r="N74" s="12"/>
      <c r="O74" s="12"/>
      <c r="P74" s="12"/>
      <c r="Q74" s="12"/>
      <c r="R74" s="12"/>
      <c r="S74" s="12"/>
      <c r="T74" s="12"/>
      <c r="U74" s="12"/>
      <c r="V74" s="12"/>
      <c r="W74" s="12"/>
      <c r="X74" s="12"/>
      <c r="Y74" s="12"/>
      <c r="Z74" s="12"/>
      <c r="AA74" s="12"/>
    </row>
    <row r="75" spans="1:27" ht="17.25" customHeight="1">
      <c r="A75" s="12"/>
      <c r="B75" s="12"/>
      <c r="C75" s="12"/>
      <c r="D75" s="12"/>
      <c r="E75" s="12"/>
      <c r="F75" s="12"/>
      <c r="G75" s="12"/>
      <c r="H75" s="14"/>
      <c r="I75" s="14"/>
      <c r="J75" s="14"/>
      <c r="K75" s="12"/>
      <c r="L75" s="12"/>
      <c r="M75" s="12"/>
      <c r="N75" s="12"/>
      <c r="O75" s="12"/>
      <c r="P75" s="12"/>
      <c r="Q75" s="12"/>
      <c r="R75" s="12"/>
      <c r="S75" s="12"/>
      <c r="T75" s="12"/>
      <c r="U75" s="12"/>
      <c r="V75" s="12"/>
      <c r="W75" s="12"/>
      <c r="X75" s="12"/>
      <c r="Y75" s="12"/>
      <c r="Z75" s="12"/>
      <c r="AA75" s="12"/>
    </row>
    <row r="76" spans="1:27" ht="17.25" customHeight="1">
      <c r="A76" s="12"/>
      <c r="B76" s="12"/>
      <c r="C76" s="12"/>
      <c r="D76" s="12"/>
      <c r="E76" s="12"/>
      <c r="F76" s="12"/>
      <c r="G76" s="12"/>
      <c r="H76" s="14"/>
      <c r="I76" s="14"/>
      <c r="J76" s="14"/>
      <c r="K76" s="12"/>
      <c r="L76" s="12"/>
      <c r="M76" s="12"/>
      <c r="N76" s="12"/>
      <c r="O76" s="12"/>
      <c r="P76" s="12"/>
      <c r="Q76" s="12"/>
      <c r="R76" s="12"/>
      <c r="S76" s="12"/>
      <c r="T76" s="12"/>
      <c r="U76" s="12"/>
      <c r="V76" s="12"/>
      <c r="W76" s="12"/>
      <c r="X76" s="12"/>
      <c r="Y76" s="12"/>
      <c r="Z76" s="12"/>
      <c r="AA76" s="12"/>
    </row>
    <row r="77" spans="1:27" ht="17.25" customHeight="1">
      <c r="A77" s="12"/>
      <c r="B77" s="12"/>
      <c r="C77" s="12"/>
      <c r="D77" s="12"/>
      <c r="E77" s="12"/>
      <c r="F77" s="12"/>
      <c r="G77" s="12"/>
      <c r="H77" s="14"/>
      <c r="I77" s="14"/>
      <c r="J77" s="14"/>
      <c r="K77" s="12"/>
      <c r="L77" s="12"/>
      <c r="M77" s="12"/>
      <c r="N77" s="12"/>
      <c r="O77" s="12"/>
      <c r="P77" s="12"/>
      <c r="Q77" s="12"/>
      <c r="R77" s="12"/>
      <c r="S77" s="12"/>
      <c r="T77" s="12"/>
      <c r="U77" s="12"/>
      <c r="V77" s="12"/>
      <c r="W77" s="12"/>
      <c r="X77" s="12"/>
      <c r="Y77" s="12"/>
      <c r="Z77" s="12"/>
      <c r="AA77" s="12"/>
    </row>
    <row r="78" spans="1:27" ht="17.25" customHeight="1">
      <c r="A78" s="12"/>
      <c r="B78" s="12"/>
      <c r="C78" s="12"/>
      <c r="D78" s="12"/>
      <c r="E78" s="12"/>
      <c r="F78" s="12"/>
      <c r="G78" s="12"/>
      <c r="H78" s="14"/>
      <c r="I78" s="14"/>
      <c r="J78" s="14"/>
      <c r="K78" s="12"/>
      <c r="L78" s="12"/>
      <c r="M78" s="12"/>
      <c r="N78" s="12"/>
      <c r="O78" s="12"/>
      <c r="P78" s="12"/>
      <c r="Q78" s="12"/>
      <c r="R78" s="12"/>
      <c r="S78" s="12"/>
      <c r="T78" s="12"/>
      <c r="U78" s="12"/>
      <c r="V78" s="12"/>
      <c r="W78" s="12"/>
      <c r="X78" s="12"/>
      <c r="Y78" s="12"/>
      <c r="Z78" s="12"/>
      <c r="AA78" s="12"/>
    </row>
    <row r="79" spans="1:27" ht="17.25" customHeight="1">
      <c r="A79" s="12"/>
      <c r="B79" s="12"/>
      <c r="C79" s="12"/>
      <c r="D79" s="12"/>
      <c r="E79" s="12"/>
      <c r="F79" s="12"/>
      <c r="G79" s="12"/>
      <c r="H79" s="14"/>
      <c r="I79" s="14"/>
      <c r="J79" s="14"/>
      <c r="K79" s="12"/>
      <c r="L79" s="12"/>
      <c r="M79" s="12"/>
      <c r="N79" s="12"/>
      <c r="O79" s="12"/>
      <c r="P79" s="12"/>
      <c r="Q79" s="12"/>
      <c r="R79" s="12"/>
      <c r="S79" s="12"/>
      <c r="T79" s="12"/>
      <c r="U79" s="12"/>
      <c r="V79" s="12"/>
      <c r="W79" s="12"/>
      <c r="X79" s="12"/>
      <c r="Y79" s="12"/>
      <c r="Z79" s="12"/>
      <c r="AA79" s="12"/>
    </row>
    <row r="80" spans="1:27" ht="17.25" customHeight="1">
      <c r="A80" s="12"/>
      <c r="B80" s="12"/>
      <c r="C80" s="12"/>
      <c r="D80" s="12"/>
      <c r="E80" s="12"/>
      <c r="F80" s="12"/>
      <c r="G80" s="12"/>
      <c r="H80" s="14"/>
      <c r="I80" s="14"/>
      <c r="J80" s="14"/>
      <c r="K80" s="12"/>
      <c r="L80" s="12"/>
      <c r="M80" s="12"/>
      <c r="N80" s="12"/>
      <c r="O80" s="12"/>
      <c r="P80" s="12"/>
      <c r="Q80" s="12"/>
      <c r="R80" s="12"/>
      <c r="S80" s="12"/>
      <c r="T80" s="12"/>
      <c r="U80" s="12"/>
      <c r="V80" s="12"/>
      <c r="W80" s="12"/>
      <c r="X80" s="12"/>
      <c r="Y80" s="12"/>
      <c r="Z80" s="12"/>
      <c r="AA80" s="12"/>
    </row>
    <row r="81" spans="1:27" ht="17.25" customHeight="1">
      <c r="A81" s="12"/>
      <c r="B81" s="12"/>
      <c r="C81" s="12"/>
      <c r="D81" s="12"/>
      <c r="E81" s="12"/>
      <c r="F81" s="12"/>
      <c r="G81" s="12"/>
      <c r="H81" s="14"/>
      <c r="I81" s="14"/>
      <c r="J81" s="14"/>
      <c r="K81" s="12"/>
      <c r="L81" s="12"/>
      <c r="M81" s="12"/>
      <c r="N81" s="12"/>
      <c r="O81" s="12"/>
      <c r="P81" s="12"/>
      <c r="Q81" s="12"/>
      <c r="R81" s="12"/>
      <c r="S81" s="12"/>
      <c r="T81" s="12"/>
      <c r="U81" s="12"/>
      <c r="V81" s="12"/>
      <c r="W81" s="12"/>
      <c r="X81" s="12"/>
      <c r="Y81" s="12"/>
      <c r="Z81" s="12"/>
      <c r="AA81" s="12"/>
    </row>
    <row r="82" spans="1:27" ht="17.25" customHeight="1">
      <c r="A82" s="12"/>
      <c r="B82" s="12"/>
      <c r="C82" s="12"/>
      <c r="D82" s="12"/>
      <c r="E82" s="12"/>
      <c r="F82" s="12"/>
      <c r="G82" s="12"/>
      <c r="H82" s="14"/>
      <c r="I82" s="14"/>
      <c r="J82" s="14"/>
      <c r="K82" s="12"/>
      <c r="L82" s="12"/>
      <c r="M82" s="12"/>
      <c r="N82" s="12"/>
      <c r="O82" s="12"/>
      <c r="P82" s="12"/>
      <c r="Q82" s="12"/>
      <c r="R82" s="12"/>
      <c r="S82" s="12"/>
      <c r="T82" s="12"/>
      <c r="U82" s="12"/>
      <c r="V82" s="12"/>
      <c r="W82" s="12"/>
      <c r="X82" s="12"/>
      <c r="Y82" s="12"/>
      <c r="Z82" s="12"/>
      <c r="AA82" s="12"/>
    </row>
    <row r="83" spans="1:27" ht="17.25" customHeight="1">
      <c r="A83" s="12"/>
      <c r="B83" s="12"/>
      <c r="C83" s="12"/>
      <c r="D83" s="12"/>
      <c r="E83" s="12"/>
      <c r="F83" s="12"/>
      <c r="G83" s="12"/>
      <c r="H83" s="14"/>
      <c r="I83" s="14"/>
      <c r="J83" s="14"/>
      <c r="K83" s="12"/>
      <c r="L83" s="12"/>
      <c r="M83" s="12"/>
      <c r="N83" s="12"/>
      <c r="O83" s="12"/>
      <c r="P83" s="12"/>
      <c r="Q83" s="12"/>
      <c r="R83" s="12"/>
      <c r="S83" s="12"/>
      <c r="T83" s="12"/>
      <c r="U83" s="12"/>
      <c r="V83" s="12"/>
      <c r="W83" s="12"/>
      <c r="X83" s="12"/>
      <c r="Y83" s="12"/>
      <c r="Z83" s="12"/>
      <c r="AA83" s="12"/>
    </row>
    <row r="84" spans="1:27" ht="17.25" customHeight="1">
      <c r="A84" s="12"/>
      <c r="B84" s="12"/>
      <c r="C84" s="12"/>
      <c r="D84" s="12"/>
      <c r="E84" s="12"/>
      <c r="F84" s="12"/>
      <c r="G84" s="12"/>
      <c r="H84" s="14"/>
      <c r="I84" s="14"/>
      <c r="J84" s="14"/>
      <c r="K84" s="12"/>
      <c r="L84" s="12"/>
      <c r="M84" s="12"/>
      <c r="N84" s="12"/>
      <c r="O84" s="12"/>
      <c r="P84" s="12"/>
      <c r="Q84" s="12"/>
      <c r="R84" s="12"/>
      <c r="S84" s="12"/>
      <c r="T84" s="12"/>
      <c r="U84" s="12"/>
      <c r="V84" s="12"/>
      <c r="W84" s="12"/>
      <c r="X84" s="12"/>
      <c r="Y84" s="12"/>
      <c r="Z84" s="12"/>
      <c r="AA84" s="12"/>
    </row>
    <row r="85" spans="1:27" ht="17.25" customHeight="1">
      <c r="A85" s="12"/>
      <c r="B85" s="12"/>
      <c r="C85" s="12"/>
      <c r="D85" s="12"/>
      <c r="E85" s="12"/>
      <c r="F85" s="12"/>
      <c r="G85" s="12"/>
      <c r="H85" s="14"/>
      <c r="I85" s="14"/>
      <c r="J85" s="14"/>
      <c r="K85" s="12"/>
      <c r="L85" s="12"/>
      <c r="M85" s="12"/>
      <c r="N85" s="12"/>
      <c r="O85" s="12"/>
      <c r="P85" s="12"/>
      <c r="Q85" s="12"/>
      <c r="R85" s="12"/>
      <c r="S85" s="12"/>
      <c r="T85" s="12"/>
      <c r="U85" s="12"/>
      <c r="V85" s="12"/>
      <c r="W85" s="12"/>
      <c r="X85" s="12"/>
      <c r="Y85" s="12"/>
      <c r="Z85" s="12"/>
      <c r="AA85" s="12"/>
    </row>
    <row r="86" spans="1:27" ht="17.25" customHeight="1">
      <c r="A86" s="12"/>
      <c r="B86" s="12"/>
      <c r="C86" s="12"/>
      <c r="D86" s="12"/>
      <c r="E86" s="12"/>
      <c r="F86" s="12"/>
      <c r="G86" s="12"/>
      <c r="H86" s="14"/>
      <c r="I86" s="14"/>
      <c r="J86" s="14"/>
      <c r="K86" s="12"/>
      <c r="L86" s="12"/>
      <c r="M86" s="12"/>
      <c r="N86" s="12"/>
      <c r="O86" s="12"/>
      <c r="P86" s="12"/>
      <c r="Q86" s="12"/>
      <c r="R86" s="12"/>
      <c r="S86" s="12"/>
      <c r="T86" s="12"/>
      <c r="U86" s="12"/>
      <c r="V86" s="12"/>
      <c r="W86" s="12"/>
      <c r="X86" s="12"/>
      <c r="Y86" s="12"/>
      <c r="Z86" s="12"/>
      <c r="AA86" s="12"/>
    </row>
    <row r="87" spans="1:27" ht="17.25" customHeight="1">
      <c r="A87" s="12"/>
      <c r="B87" s="12"/>
      <c r="C87" s="12"/>
      <c r="D87" s="12"/>
      <c r="E87" s="12"/>
      <c r="F87" s="12"/>
      <c r="G87" s="12"/>
      <c r="H87" s="14"/>
      <c r="I87" s="14"/>
      <c r="J87" s="14"/>
      <c r="K87" s="12"/>
      <c r="L87" s="12"/>
      <c r="M87" s="12"/>
      <c r="N87" s="12"/>
      <c r="O87" s="12"/>
      <c r="P87" s="12"/>
      <c r="Q87" s="12"/>
      <c r="R87" s="12"/>
      <c r="S87" s="12"/>
      <c r="T87" s="12"/>
      <c r="U87" s="12"/>
      <c r="V87" s="12"/>
      <c r="W87" s="12"/>
      <c r="X87" s="12"/>
      <c r="Y87" s="12"/>
      <c r="Z87" s="12"/>
      <c r="AA87" s="12"/>
    </row>
    <row r="88" spans="1:27" ht="17.25" customHeight="1">
      <c r="A88" s="12"/>
      <c r="B88" s="12"/>
      <c r="C88" s="12"/>
      <c r="D88" s="12"/>
      <c r="E88" s="12"/>
      <c r="F88" s="12"/>
      <c r="G88" s="12"/>
      <c r="H88" s="14"/>
      <c r="I88" s="14"/>
      <c r="J88" s="14"/>
      <c r="K88" s="12"/>
      <c r="L88" s="12"/>
      <c r="M88" s="12"/>
      <c r="N88" s="12"/>
      <c r="O88" s="12"/>
      <c r="P88" s="12"/>
      <c r="Q88" s="12"/>
      <c r="R88" s="12"/>
      <c r="S88" s="12"/>
      <c r="T88" s="12"/>
      <c r="U88" s="12"/>
      <c r="V88" s="12"/>
      <c r="W88" s="12"/>
      <c r="X88" s="12"/>
      <c r="Y88" s="12"/>
      <c r="Z88" s="12"/>
      <c r="AA88" s="12"/>
    </row>
    <row r="89" spans="1:27" ht="17.25" customHeight="1">
      <c r="A89" s="12"/>
      <c r="B89" s="12"/>
      <c r="C89" s="12"/>
      <c r="D89" s="12"/>
      <c r="E89" s="12"/>
      <c r="F89" s="12"/>
      <c r="G89" s="12"/>
      <c r="H89" s="14"/>
      <c r="I89" s="14"/>
      <c r="J89" s="14"/>
      <c r="K89" s="12"/>
      <c r="L89" s="12"/>
      <c r="M89" s="12"/>
      <c r="N89" s="12"/>
      <c r="O89" s="12"/>
      <c r="P89" s="12"/>
      <c r="Q89" s="12"/>
      <c r="R89" s="12"/>
      <c r="S89" s="12"/>
      <c r="T89" s="12"/>
      <c r="U89" s="12"/>
      <c r="V89" s="12"/>
      <c r="W89" s="12"/>
      <c r="X89" s="12"/>
      <c r="Y89" s="12"/>
      <c r="Z89" s="12"/>
      <c r="AA89" s="12"/>
    </row>
    <row r="90" spans="1:27" ht="17.25" customHeight="1">
      <c r="A90" s="12"/>
      <c r="B90" s="12"/>
      <c r="C90" s="12"/>
      <c r="D90" s="12"/>
      <c r="E90" s="12"/>
      <c r="F90" s="12"/>
      <c r="G90" s="12"/>
      <c r="H90" s="14"/>
      <c r="I90" s="14"/>
      <c r="J90" s="14"/>
      <c r="K90" s="12"/>
      <c r="L90" s="12"/>
      <c r="M90" s="12"/>
      <c r="N90" s="12"/>
      <c r="O90" s="12"/>
      <c r="P90" s="12"/>
      <c r="Q90" s="12"/>
      <c r="R90" s="12"/>
      <c r="S90" s="12"/>
      <c r="T90" s="12"/>
      <c r="U90" s="12"/>
      <c r="V90" s="12"/>
      <c r="W90" s="12"/>
      <c r="X90" s="12"/>
      <c r="Y90" s="12"/>
      <c r="Z90" s="12"/>
      <c r="AA90" s="12"/>
    </row>
    <row r="91" spans="1:27" ht="17.25" customHeight="1">
      <c r="A91" s="12"/>
      <c r="B91" s="12"/>
      <c r="C91" s="12"/>
      <c r="D91" s="12"/>
      <c r="E91" s="12"/>
      <c r="F91" s="12"/>
      <c r="G91" s="12"/>
      <c r="H91" s="14"/>
      <c r="I91" s="14"/>
      <c r="J91" s="14"/>
      <c r="K91" s="12"/>
      <c r="L91" s="12"/>
      <c r="M91" s="12"/>
      <c r="N91" s="12"/>
      <c r="O91" s="12"/>
      <c r="P91" s="12"/>
      <c r="Q91" s="12"/>
      <c r="R91" s="12"/>
      <c r="S91" s="12"/>
      <c r="T91" s="12"/>
      <c r="U91" s="12"/>
      <c r="V91" s="12"/>
      <c r="W91" s="12"/>
      <c r="X91" s="12"/>
      <c r="Y91" s="12"/>
      <c r="Z91" s="12"/>
      <c r="AA91" s="12"/>
    </row>
    <row r="92" spans="1:27" ht="6.75" customHeight="1">
      <c r="A92" s="12"/>
      <c r="B92" s="12"/>
      <c r="C92" s="12"/>
      <c r="D92" s="12"/>
      <c r="E92" s="12"/>
      <c r="F92" s="12"/>
      <c r="G92" s="12"/>
      <c r="H92" s="14"/>
      <c r="I92" s="14"/>
      <c r="J92" s="14"/>
      <c r="K92" s="12"/>
      <c r="L92" s="12"/>
      <c r="M92" s="12"/>
      <c r="N92" s="12"/>
      <c r="O92" s="12"/>
      <c r="P92" s="12"/>
      <c r="Q92" s="12"/>
      <c r="R92" s="12"/>
      <c r="S92" s="12"/>
      <c r="T92" s="12"/>
      <c r="U92" s="12"/>
      <c r="V92" s="12"/>
      <c r="W92" s="12"/>
      <c r="X92" s="12"/>
      <c r="Y92" s="12"/>
      <c r="Z92" s="12"/>
      <c r="AA92" s="12"/>
    </row>
    <row r="93" spans="1:27" ht="17.25" customHeight="1">
      <c r="A93" s="12"/>
      <c r="B93" s="12"/>
      <c r="C93" s="12"/>
      <c r="D93" s="12"/>
      <c r="E93" s="12"/>
      <c r="F93" s="12"/>
      <c r="G93" s="12"/>
      <c r="H93" s="14"/>
      <c r="I93" s="14"/>
      <c r="J93" s="14"/>
      <c r="K93" s="12"/>
      <c r="L93" s="12"/>
      <c r="M93" s="12"/>
      <c r="N93" s="12"/>
      <c r="O93" s="12"/>
      <c r="P93" s="12"/>
      <c r="Q93" s="12"/>
      <c r="R93" s="12"/>
      <c r="S93" s="12"/>
      <c r="T93" s="12"/>
      <c r="U93" s="12"/>
      <c r="V93" s="12"/>
      <c r="W93" s="12"/>
      <c r="X93" s="12"/>
      <c r="Y93" s="12"/>
      <c r="Z93" s="12"/>
      <c r="AA93" s="12"/>
    </row>
    <row r="94" spans="1:27" ht="17.25" customHeight="1">
      <c r="A94" s="12"/>
      <c r="B94" s="12"/>
      <c r="C94" s="12"/>
      <c r="D94" s="12"/>
      <c r="E94" s="12"/>
      <c r="F94" s="12"/>
      <c r="G94" s="12"/>
      <c r="H94" s="14"/>
      <c r="I94" s="14"/>
      <c r="J94" s="14"/>
      <c r="K94" s="12"/>
      <c r="L94" s="12"/>
      <c r="M94" s="12"/>
      <c r="N94" s="12"/>
      <c r="O94" s="12"/>
      <c r="P94" s="12"/>
      <c r="Q94" s="12"/>
      <c r="R94" s="12"/>
      <c r="S94" s="12"/>
      <c r="T94" s="12"/>
      <c r="U94" s="12"/>
      <c r="V94" s="12"/>
      <c r="W94" s="12"/>
      <c r="X94" s="12"/>
      <c r="Y94" s="12"/>
      <c r="Z94" s="12"/>
      <c r="AA94" s="12"/>
    </row>
    <row r="95" spans="1:27" ht="17.25" customHeight="1">
      <c r="A95" s="12"/>
      <c r="B95" s="12"/>
      <c r="C95" s="12"/>
      <c r="D95" s="12"/>
      <c r="E95" s="12"/>
      <c r="F95" s="12"/>
      <c r="G95" s="12"/>
      <c r="H95" s="14"/>
      <c r="I95" s="14"/>
      <c r="J95" s="14"/>
      <c r="K95" s="12"/>
      <c r="L95" s="12"/>
      <c r="M95" s="12"/>
      <c r="N95" s="12"/>
      <c r="O95" s="12"/>
      <c r="P95" s="12"/>
      <c r="Q95" s="12"/>
      <c r="R95" s="12"/>
      <c r="S95" s="12"/>
      <c r="T95" s="12"/>
      <c r="U95" s="12"/>
      <c r="V95" s="12"/>
      <c r="W95" s="12"/>
      <c r="X95" s="12"/>
      <c r="Y95" s="12"/>
      <c r="Z95" s="12"/>
      <c r="AA95" s="12"/>
    </row>
    <row r="96" spans="1:27" ht="17.25" customHeight="1">
      <c r="A96" s="12"/>
      <c r="B96" s="12"/>
      <c r="C96" s="12"/>
      <c r="D96" s="12"/>
      <c r="E96" s="12"/>
      <c r="F96" s="12"/>
      <c r="G96" s="12"/>
      <c r="H96" s="14"/>
      <c r="I96" s="14"/>
      <c r="J96" s="14"/>
      <c r="K96" s="12"/>
      <c r="L96" s="12"/>
      <c r="M96" s="12"/>
      <c r="N96" s="12"/>
      <c r="O96" s="12"/>
      <c r="P96" s="12"/>
      <c r="Q96" s="12"/>
      <c r="R96" s="12"/>
      <c r="S96" s="12"/>
      <c r="T96" s="12"/>
      <c r="U96" s="12"/>
      <c r="V96" s="12"/>
      <c r="W96" s="12"/>
      <c r="X96" s="12"/>
      <c r="Y96" s="12"/>
      <c r="Z96" s="12"/>
      <c r="AA96" s="12"/>
    </row>
    <row r="97" spans="1:27" ht="17.25" customHeight="1">
      <c r="A97" s="12"/>
      <c r="B97" s="12"/>
      <c r="C97" s="12"/>
      <c r="D97" s="12"/>
      <c r="E97" s="12"/>
      <c r="F97" s="12"/>
      <c r="G97" s="12"/>
      <c r="H97" s="14"/>
      <c r="I97" s="14"/>
      <c r="J97" s="14"/>
      <c r="K97" s="12"/>
      <c r="L97" s="12"/>
      <c r="M97" s="12"/>
      <c r="N97" s="12"/>
      <c r="O97" s="12"/>
      <c r="P97" s="12"/>
      <c r="Q97" s="12"/>
      <c r="R97" s="12"/>
      <c r="S97" s="12"/>
      <c r="T97" s="12"/>
      <c r="U97" s="12"/>
      <c r="V97" s="12"/>
      <c r="W97" s="12"/>
      <c r="X97" s="12"/>
      <c r="Y97" s="12"/>
      <c r="Z97" s="12"/>
      <c r="AA97" s="12"/>
    </row>
    <row r="98" spans="1:27" ht="17.25" customHeight="1">
      <c r="A98" s="12"/>
      <c r="B98" s="12"/>
      <c r="C98" s="12"/>
      <c r="D98" s="12"/>
      <c r="E98" s="12"/>
      <c r="F98" s="12"/>
      <c r="G98" s="12"/>
      <c r="H98" s="14"/>
      <c r="I98" s="14"/>
      <c r="J98" s="14"/>
      <c r="K98" s="12"/>
      <c r="L98" s="12"/>
      <c r="M98" s="12"/>
      <c r="N98" s="12"/>
      <c r="O98" s="12"/>
      <c r="P98" s="12"/>
      <c r="Q98" s="12"/>
      <c r="R98" s="12"/>
      <c r="S98" s="12"/>
      <c r="T98" s="12"/>
      <c r="U98" s="12"/>
      <c r="V98" s="12"/>
      <c r="W98" s="12"/>
      <c r="X98" s="12"/>
      <c r="Y98" s="12"/>
      <c r="Z98" s="12"/>
      <c r="AA98" s="12"/>
    </row>
    <row r="99" spans="1:27" ht="17.25" customHeight="1">
      <c r="A99" s="12"/>
      <c r="B99" s="12"/>
      <c r="C99" s="12"/>
      <c r="D99" s="12"/>
      <c r="E99" s="12"/>
      <c r="F99" s="12"/>
      <c r="G99" s="12"/>
      <c r="H99" s="14"/>
      <c r="I99" s="14"/>
      <c r="J99" s="14"/>
      <c r="K99" s="12"/>
      <c r="L99" s="12"/>
      <c r="M99" s="12"/>
      <c r="N99" s="12"/>
      <c r="O99" s="12"/>
      <c r="P99" s="12"/>
      <c r="Q99" s="12"/>
      <c r="R99" s="12"/>
      <c r="S99" s="12"/>
      <c r="T99" s="12"/>
      <c r="U99" s="12"/>
      <c r="V99" s="12"/>
      <c r="W99" s="12"/>
      <c r="X99" s="12"/>
      <c r="Y99" s="12"/>
      <c r="Z99" s="12"/>
      <c r="AA99" s="12"/>
    </row>
    <row r="100" spans="1:27" ht="17.25" customHeight="1">
      <c r="A100" s="12"/>
      <c r="B100" s="12"/>
      <c r="C100" s="12"/>
      <c r="D100" s="12"/>
      <c r="E100" s="12"/>
      <c r="F100" s="12"/>
      <c r="G100" s="12"/>
      <c r="H100" s="14"/>
      <c r="I100" s="14"/>
      <c r="J100" s="14"/>
      <c r="K100" s="12"/>
      <c r="L100" s="12"/>
      <c r="M100" s="12"/>
      <c r="N100" s="12"/>
      <c r="O100" s="12"/>
      <c r="P100" s="12"/>
      <c r="Q100" s="12"/>
      <c r="R100" s="12"/>
      <c r="S100" s="12"/>
      <c r="T100" s="12"/>
      <c r="U100" s="12"/>
      <c r="V100" s="12"/>
      <c r="W100" s="12"/>
      <c r="X100" s="12"/>
      <c r="Y100" s="12"/>
      <c r="Z100" s="12"/>
      <c r="AA100" s="12"/>
    </row>
    <row r="101" spans="1:27" ht="17.25" customHeight="1">
      <c r="A101" s="12"/>
      <c r="B101" s="12"/>
      <c r="C101" s="12"/>
      <c r="D101" s="12"/>
      <c r="E101" s="12"/>
      <c r="F101" s="12"/>
      <c r="G101" s="12"/>
      <c r="H101" s="14"/>
      <c r="I101" s="14"/>
      <c r="J101" s="14"/>
      <c r="K101" s="12"/>
      <c r="L101" s="12"/>
      <c r="M101" s="12"/>
      <c r="N101" s="12"/>
      <c r="O101" s="12"/>
      <c r="P101" s="12"/>
      <c r="Q101" s="12"/>
      <c r="R101" s="12"/>
      <c r="S101" s="12"/>
      <c r="T101" s="12"/>
      <c r="U101" s="12"/>
      <c r="V101" s="12"/>
      <c r="W101" s="12"/>
      <c r="X101" s="12"/>
      <c r="Y101" s="12"/>
      <c r="Z101" s="12"/>
      <c r="AA101" s="12"/>
    </row>
    <row r="102" spans="1:27" ht="17.25" customHeight="1">
      <c r="A102" s="12"/>
      <c r="B102" s="12"/>
      <c r="C102" s="12"/>
      <c r="D102" s="12"/>
      <c r="E102" s="12"/>
      <c r="F102" s="12"/>
      <c r="G102" s="12"/>
      <c r="H102" s="14"/>
      <c r="I102" s="14"/>
      <c r="J102" s="14"/>
      <c r="K102" s="12"/>
      <c r="L102" s="12"/>
      <c r="M102" s="12"/>
      <c r="N102" s="12"/>
      <c r="O102" s="12"/>
      <c r="P102" s="12"/>
      <c r="Q102" s="12"/>
      <c r="R102" s="12"/>
      <c r="S102" s="12"/>
      <c r="T102" s="12"/>
      <c r="U102" s="12"/>
      <c r="V102" s="12"/>
      <c r="W102" s="12"/>
      <c r="X102" s="12"/>
      <c r="Y102" s="12"/>
      <c r="Z102" s="12"/>
      <c r="AA102" s="12"/>
    </row>
    <row r="103" spans="1:27" ht="17.25" customHeight="1">
      <c r="A103" s="12"/>
      <c r="B103" s="12"/>
      <c r="C103" s="12"/>
      <c r="D103" s="12"/>
      <c r="E103" s="12"/>
      <c r="F103" s="12"/>
      <c r="G103" s="12"/>
      <c r="H103" s="14"/>
      <c r="I103" s="14"/>
      <c r="J103" s="14"/>
      <c r="K103" s="12"/>
      <c r="L103" s="12"/>
      <c r="M103" s="12"/>
      <c r="N103" s="12"/>
      <c r="O103" s="12"/>
      <c r="P103" s="12"/>
      <c r="Q103" s="12"/>
      <c r="R103" s="12"/>
      <c r="S103" s="12"/>
      <c r="T103" s="12"/>
      <c r="U103" s="12"/>
      <c r="V103" s="12"/>
      <c r="W103" s="12"/>
      <c r="X103" s="12"/>
      <c r="Y103" s="12"/>
      <c r="Z103" s="12"/>
      <c r="AA103" s="12"/>
    </row>
    <row r="104" spans="1:27" ht="17.25" customHeight="1">
      <c r="A104" s="12"/>
      <c r="B104" s="12"/>
      <c r="C104" s="12"/>
      <c r="D104" s="12"/>
      <c r="E104" s="12"/>
      <c r="F104" s="12"/>
      <c r="G104" s="12"/>
      <c r="H104" s="14"/>
      <c r="I104" s="14"/>
      <c r="J104" s="14"/>
      <c r="K104" s="12"/>
      <c r="L104" s="12"/>
      <c r="M104" s="12"/>
      <c r="N104" s="12"/>
      <c r="O104" s="12"/>
      <c r="P104" s="12"/>
      <c r="Q104" s="12"/>
      <c r="R104" s="12"/>
      <c r="S104" s="12"/>
      <c r="T104" s="12"/>
      <c r="U104" s="12"/>
      <c r="V104" s="12"/>
      <c r="W104" s="12"/>
      <c r="X104" s="12"/>
      <c r="Y104" s="12"/>
      <c r="Z104" s="12"/>
      <c r="AA104" s="12"/>
    </row>
    <row r="105" spans="1:27" ht="17.2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row>
    <row r="106" spans="1:27" ht="17.2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row>
    <row r="107" spans="1:27" ht="17.2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row>
    <row r="108" spans="1:27" ht="17.2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row>
    <row r="109" spans="1:27" ht="17.2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row>
    <row r="110" spans="1:27" ht="17.2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row>
    <row r="111" spans="1:27" ht="17.2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row>
    <row r="112" spans="1:27" ht="17.2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row>
    <row r="113" spans="1:27" ht="17.2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row>
    <row r="114" spans="1:27" ht="17.2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row>
    <row r="115" spans="1:27" ht="17.2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row>
    <row r="116" spans="1:27" ht="17.2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row>
    <row r="117" spans="1:27" ht="17.2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row>
    <row r="118" spans="1:27" ht="17.2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row>
    <row r="119" spans="1:27" ht="17.2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row>
    <row r="120" spans="1:27" ht="17.2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row>
    <row r="121" spans="1:27" ht="17.2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row>
    <row r="122" spans="1:27" ht="17.2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row>
    <row r="123" spans="1:27" ht="17.2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row>
    <row r="124" spans="1:27" ht="17.2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row>
    <row r="125" spans="1:27" ht="17.2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row>
    <row r="126" spans="1:27" ht="17.2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row>
    <row r="127" spans="1:27" ht="17.2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row>
    <row r="128" spans="1:27" ht="17.2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row>
    <row r="129" spans="1:27" ht="17.2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row>
    <row r="130" spans="1:27" ht="17.2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row>
    <row r="131" spans="1:27" ht="17.2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row>
    <row r="132" spans="1:27" ht="17.2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row>
    <row r="133" spans="1:27" ht="1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row>
    <row r="134" spans="1:27" ht="17.2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row>
    <row r="135" spans="1:27" ht="17.2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row>
    <row r="136" spans="1:27" ht="17.2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row>
    <row r="137" spans="1:27" ht="17.2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row>
    <row r="138" spans="1:27" ht="17.2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row>
    <row r="139" spans="1:27" ht="17.2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row>
    <row r="140" spans="1:27" ht="17.2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row>
    <row r="141" spans="1:27" ht="17.2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row>
    <row r="142" spans="1:27" ht="17.2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row>
    <row r="143" spans="1:27" ht="17.2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row>
    <row r="144" spans="1:27" ht="17.2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row>
    <row r="145" spans="1:27" ht="17.2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row>
    <row r="146" spans="1:27">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row>
    <row r="147" spans="1:27" ht="17.25" customHeight="1"/>
    <row r="154" spans="1:27" ht="17.25" customHeight="1"/>
  </sheetData>
  <sheetProtection sheet="1" selectLockedCells="1"/>
  <phoneticPr fontId="2"/>
  <hyperlinks>
    <hyperlink ref="K1:N1" location="作業メニュー!A1" display="作業メニュー" xr:uid="{00000000-0004-0000-32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&amp;R240401</oddFooter>
  </headerFooter>
  <rowBreaks count="1" manualBreakCount="1">
    <brk id="86"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3"/>
  <dimension ref="A1:AF149"/>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3720</v>
      </c>
      <c r="K1" s="898" t="s">
        <v>64</v>
      </c>
      <c r="L1" s="898"/>
      <c r="M1" s="898"/>
      <c r="N1" s="898"/>
    </row>
    <row r="2" spans="1:32" ht="7.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"別記第４号様式の（注意）に準じて記入してください。", "")</f>
        <v/>
      </c>
      <c r="B4" s="1258"/>
    </row>
    <row r="5" spans="1:32" s="906" customFormat="1" ht="16.149999999999999" customHeight="1">
      <c r="A5" s="1259" t="str">
        <f>IF(作業メニュー!AM13=TRUE, "【下記　別記第4号様式の（注意）】",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c r="B7" s="1082" t="s">
        <v>3024</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3025</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row>
    <row r="11" spans="1:32" ht="17.25" customHeight="1">
      <c r="A11" s="1082"/>
      <c r="B11" s="1082"/>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row>
    <row r="13" spans="1:32" ht="17.25" customHeight="1">
      <c r="A13" s="1082"/>
      <c r="B13" s="1082"/>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row>
    <row r="14" spans="1:32" ht="17.25" customHeight="1">
      <c r="A14" s="1082"/>
      <c r="B14" s="1082"/>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row>
    <row r="15" spans="1:32" ht="17.25" customHeight="1">
      <c r="A15" s="1082"/>
      <c r="B15" s="1082"/>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row>
    <row r="17" spans="1:27" ht="17.25" customHeight="1">
      <c r="A17" s="1082"/>
      <c r="B17" s="1082"/>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row>
    <row r="18" spans="1:27" ht="17.25" customHeight="1">
      <c r="A18" s="1082"/>
      <c r="B18" s="1082"/>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row>
    <row r="19" spans="1:27" ht="17.25" customHeight="1">
      <c r="A19" s="1082"/>
      <c r="B19" s="1082"/>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row>
    <row r="20" spans="1:27" ht="17.25" customHeight="1">
      <c r="A20" s="1082"/>
      <c r="B20" s="1082"/>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row>
    <row r="21" spans="1:27" ht="17.25" customHeight="1">
      <c r="A21" s="1082"/>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row>
    <row r="22" spans="1:27" ht="17.25" customHeight="1">
      <c r="A22" s="1082"/>
      <c r="B22" s="1082"/>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row>
    <row r="23" spans="1:27" ht="17.25" customHeight="1">
      <c r="A23" s="1082"/>
      <c r="B23" s="1082"/>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row>
    <row r="24" spans="1:27" ht="17.25" customHeight="1">
      <c r="A24" s="1082"/>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row>
    <row r="25" spans="1:27" ht="17.25" customHeight="1">
      <c r="A25" s="1082"/>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row>
    <row r="26" spans="1:27" ht="17.25" customHeight="1">
      <c r="A26" s="1082"/>
      <c r="B26" s="1082"/>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row>
    <row r="27" spans="1:27" ht="17.25" customHeight="1">
      <c r="A27" s="1082"/>
      <c r="B27" s="1082"/>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27" ht="17.2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27" ht="17.25" customHeight="1">
      <c r="A29" s="1082"/>
      <c r="B29" s="1082"/>
      <c r="C29" s="1082"/>
      <c r="D29" s="1082"/>
      <c r="E29" s="1082"/>
      <c r="F29" s="1082"/>
      <c r="G29" s="1283"/>
      <c r="H29" s="1283"/>
      <c r="I29" s="1283"/>
      <c r="J29" s="1283"/>
      <c r="K29" s="1283"/>
      <c r="L29" s="1082"/>
      <c r="M29" s="1082"/>
      <c r="N29" s="1082"/>
      <c r="O29" s="1082"/>
      <c r="P29" s="1082"/>
      <c r="Q29" s="1082"/>
      <c r="R29" s="1082"/>
      <c r="S29" s="1082"/>
      <c r="T29" s="1082"/>
      <c r="U29" s="1082"/>
      <c r="V29" s="1082"/>
      <c r="W29" s="1082"/>
      <c r="X29" s="1082"/>
      <c r="Y29" s="1082"/>
      <c r="Z29" s="1082"/>
      <c r="AA29" s="1082"/>
    </row>
    <row r="30" spans="1:27" ht="17.25" customHeight="1">
      <c r="A30" s="1082"/>
      <c r="B30" s="1082"/>
      <c r="C30" s="1082"/>
      <c r="D30" s="1082"/>
      <c r="E30" s="1082"/>
      <c r="F30" s="1082"/>
      <c r="G30" s="1283"/>
      <c r="H30" s="1283"/>
      <c r="I30" s="1283"/>
      <c r="J30" s="1283"/>
      <c r="K30" s="1283"/>
      <c r="L30" s="1082"/>
      <c r="M30" s="1082"/>
      <c r="N30" s="1082"/>
      <c r="O30" s="1082"/>
      <c r="P30" s="1082"/>
      <c r="Q30" s="1082"/>
      <c r="R30" s="1082"/>
      <c r="S30" s="1082"/>
      <c r="T30" s="1082"/>
      <c r="U30" s="1082"/>
      <c r="V30" s="1082"/>
      <c r="W30" s="1082"/>
      <c r="X30" s="1082"/>
      <c r="Y30" s="1082"/>
      <c r="Z30" s="1082"/>
      <c r="AA30" s="1082"/>
    </row>
    <row r="31" spans="1:27" ht="17.25" customHeight="1">
      <c r="A31" s="1082"/>
      <c r="B31" s="1082"/>
      <c r="C31" s="1082"/>
      <c r="D31" s="1082"/>
      <c r="E31" s="1082"/>
      <c r="F31" s="1082"/>
      <c r="G31" s="1283"/>
      <c r="H31" s="1283"/>
      <c r="I31" s="1283"/>
      <c r="J31" s="1283"/>
      <c r="K31" s="1283"/>
      <c r="L31" s="1082"/>
      <c r="M31" s="1082"/>
      <c r="N31" s="1082"/>
      <c r="O31" s="1082"/>
      <c r="P31" s="1082"/>
      <c r="Q31" s="1082"/>
      <c r="R31" s="1082"/>
      <c r="S31" s="1082"/>
      <c r="T31" s="1082"/>
      <c r="U31" s="1082"/>
      <c r="V31" s="1082"/>
      <c r="W31" s="1082"/>
      <c r="X31" s="1082"/>
      <c r="Y31" s="1082"/>
      <c r="Z31" s="1082"/>
      <c r="AA31" s="1082"/>
    </row>
    <row r="32" spans="1:27"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284"/>
      <c r="I65" s="1284"/>
      <c r="J65" s="1284"/>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284"/>
      <c r="I66" s="1284"/>
      <c r="J66" s="1284"/>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284"/>
      <c r="I67" s="1284"/>
      <c r="J67" s="1284"/>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284"/>
      <c r="I68" s="1284"/>
      <c r="J68" s="1284"/>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284"/>
      <c r="I69" s="1284"/>
      <c r="J69" s="1284"/>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284"/>
      <c r="I70" s="1284"/>
      <c r="J70" s="1284"/>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284"/>
      <c r="I71" s="1284"/>
      <c r="J71" s="1284"/>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284"/>
      <c r="I72" s="1284"/>
      <c r="J72" s="1284"/>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284"/>
      <c r="I73" s="1284"/>
      <c r="J73" s="1284"/>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284"/>
      <c r="I74" s="1284"/>
      <c r="J74" s="1284"/>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284"/>
      <c r="I75" s="1284"/>
      <c r="J75" s="1284"/>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284"/>
      <c r="I76" s="1284"/>
      <c r="J76" s="1284"/>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284"/>
      <c r="I77" s="1284"/>
      <c r="J77" s="1284"/>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284"/>
      <c r="I78" s="1284"/>
      <c r="J78" s="1284"/>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284"/>
      <c r="I79" s="1284"/>
      <c r="J79" s="1284"/>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284"/>
      <c r="I80" s="1284"/>
      <c r="J80" s="1284"/>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284"/>
      <c r="I81" s="1284"/>
      <c r="J81" s="1284"/>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284"/>
      <c r="I82" s="1284"/>
      <c r="J82" s="1284"/>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284"/>
      <c r="I83" s="1284"/>
      <c r="J83" s="1284"/>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284"/>
      <c r="I84" s="1284"/>
      <c r="J84" s="1284"/>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284"/>
      <c r="I85" s="1284"/>
      <c r="J85" s="1284"/>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284"/>
      <c r="I86" s="1284"/>
      <c r="J86" s="1284"/>
      <c r="K86" s="1082"/>
      <c r="L86" s="1082"/>
      <c r="M86" s="1082"/>
      <c r="N86" s="1082"/>
      <c r="O86" s="1082"/>
      <c r="P86" s="1082"/>
      <c r="Q86" s="1082"/>
      <c r="R86" s="1082"/>
      <c r="S86" s="1082"/>
      <c r="T86" s="1082"/>
      <c r="U86" s="1082"/>
      <c r="V86" s="1082"/>
      <c r="W86" s="1082"/>
      <c r="X86" s="1082"/>
      <c r="Y86" s="1082"/>
      <c r="Z86" s="1082"/>
      <c r="AA86" s="1082"/>
    </row>
    <row r="87" spans="1:27" ht="6.75" customHeight="1">
      <c r="A87" s="1082"/>
      <c r="B87" s="1082"/>
      <c r="C87" s="1082"/>
      <c r="D87" s="1082"/>
      <c r="E87" s="1082"/>
      <c r="F87" s="1082"/>
      <c r="G87" s="1082"/>
      <c r="H87" s="1284"/>
      <c r="I87" s="1284"/>
      <c r="J87" s="1284"/>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row r="149" ht="17.25" customHeight="1"/>
  </sheetData>
  <sheetProtection sheet="1" selectLockedCells="1"/>
  <phoneticPr fontId="2"/>
  <hyperlinks>
    <hyperlink ref="K1:N1" location="作業メニュー!A1" display="作業メニュー" xr:uid="{00000000-0004-0000-33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81"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4"/>
  <dimension ref="A1:AF149"/>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3726</v>
      </c>
      <c r="K1" s="898" t="s">
        <v>64</v>
      </c>
      <c r="L1" s="898"/>
      <c r="M1" s="898"/>
      <c r="N1" s="898"/>
    </row>
    <row r="2" spans="1:32" ht="7.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"別記第９号様式（昇降機）の（注意）に準じて記入してください。", "")</f>
        <v/>
      </c>
      <c r="B4" s="1258"/>
    </row>
    <row r="5" spans="1:32" s="906" customFormat="1" ht="16.149999999999999" customHeight="1">
      <c r="A5" s="1259" t="str">
        <f>IF(作業メニュー!AM13=TRUE, "【下記　別記第9号様式（昇降機）の（注意）】",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c r="B7" s="1082" t="s">
        <v>3024</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3025</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row>
    <row r="11" spans="1:32" ht="17.25" customHeight="1">
      <c r="A11" s="1082"/>
      <c r="B11" s="1082"/>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row>
    <row r="13" spans="1:32" ht="17.25" customHeight="1">
      <c r="A13" s="1082"/>
      <c r="B13" s="1082"/>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row>
    <row r="14" spans="1:32" ht="17.25" customHeight="1">
      <c r="A14" s="1082"/>
      <c r="B14" s="1082"/>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row>
    <row r="15" spans="1:32" ht="17.25" customHeight="1">
      <c r="A15" s="1082"/>
      <c r="B15" s="1082"/>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row>
    <row r="17" spans="1:27" ht="17.25" customHeight="1">
      <c r="A17" s="1082"/>
      <c r="B17" s="1082"/>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row>
    <row r="18" spans="1:27" ht="17.25" customHeight="1">
      <c r="A18" s="1082"/>
      <c r="B18" s="1082"/>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row>
    <row r="19" spans="1:27" ht="17.25" customHeight="1">
      <c r="A19" s="1082"/>
      <c r="B19" s="1082"/>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row>
    <row r="20" spans="1:27" ht="17.25" customHeight="1">
      <c r="A20" s="1082"/>
      <c r="B20" s="1082"/>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row>
    <row r="21" spans="1:27" ht="17.25" customHeight="1">
      <c r="A21" s="1082"/>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row>
    <row r="22" spans="1:27" ht="17.25" customHeight="1">
      <c r="A22" s="1082"/>
      <c r="B22" s="1082"/>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row>
    <row r="23" spans="1:27" ht="17.25" customHeight="1">
      <c r="A23" s="1082"/>
      <c r="B23" s="1082"/>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row>
    <row r="24" spans="1:27" ht="17.25" customHeight="1">
      <c r="A24" s="1082"/>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row>
    <row r="25" spans="1:27" ht="17.25" customHeight="1">
      <c r="A25" s="1082"/>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row>
    <row r="26" spans="1:27" ht="17.25" customHeight="1">
      <c r="A26" s="1082"/>
      <c r="B26" s="1082"/>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row>
    <row r="27" spans="1:27" ht="17.25" customHeight="1">
      <c r="A27" s="1082"/>
      <c r="B27" s="1082"/>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27" ht="17.2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27" ht="17.25" customHeight="1">
      <c r="A29" s="1082"/>
      <c r="B29" s="1082"/>
      <c r="C29" s="1082"/>
      <c r="D29" s="1082"/>
      <c r="E29" s="1082"/>
      <c r="F29" s="1082"/>
      <c r="G29" s="1283"/>
      <c r="H29" s="1283"/>
      <c r="I29" s="1283"/>
      <c r="J29" s="1283"/>
      <c r="K29" s="1283"/>
      <c r="L29" s="1082"/>
      <c r="M29" s="1082"/>
      <c r="N29" s="1082"/>
      <c r="O29" s="1082"/>
      <c r="P29" s="1082"/>
      <c r="Q29" s="1082"/>
      <c r="R29" s="1082"/>
      <c r="S29" s="1082"/>
      <c r="T29" s="1082"/>
      <c r="U29" s="1082"/>
      <c r="V29" s="1082"/>
      <c r="W29" s="1082"/>
      <c r="X29" s="1082"/>
      <c r="Y29" s="1082"/>
      <c r="Z29" s="1082"/>
      <c r="AA29" s="1082"/>
    </row>
    <row r="30" spans="1:27" ht="17.25" customHeight="1">
      <c r="A30" s="1082"/>
      <c r="B30" s="1082"/>
      <c r="C30" s="1082"/>
      <c r="D30" s="1082"/>
      <c r="E30" s="1082"/>
      <c r="F30" s="1082"/>
      <c r="G30" s="1283"/>
      <c r="H30" s="1283"/>
      <c r="I30" s="1283"/>
      <c r="J30" s="1283"/>
      <c r="K30" s="1283"/>
      <c r="L30" s="1082"/>
      <c r="M30" s="1082"/>
      <c r="N30" s="1082"/>
      <c r="O30" s="1082"/>
      <c r="P30" s="1082"/>
      <c r="Q30" s="1082"/>
      <c r="R30" s="1082"/>
      <c r="S30" s="1082"/>
      <c r="T30" s="1082"/>
      <c r="U30" s="1082"/>
      <c r="V30" s="1082"/>
      <c r="W30" s="1082"/>
      <c r="X30" s="1082"/>
      <c r="Y30" s="1082"/>
      <c r="Z30" s="1082"/>
      <c r="AA30" s="1082"/>
    </row>
    <row r="31" spans="1:27" ht="17.25" customHeight="1">
      <c r="A31" s="1082"/>
      <c r="B31" s="1082"/>
      <c r="C31" s="1082"/>
      <c r="D31" s="1082"/>
      <c r="E31" s="1082"/>
      <c r="F31" s="1082"/>
      <c r="G31" s="1283"/>
      <c r="H31" s="1283"/>
      <c r="I31" s="1283"/>
      <c r="J31" s="1283"/>
      <c r="K31" s="1283"/>
      <c r="L31" s="1082"/>
      <c r="M31" s="1082"/>
      <c r="N31" s="1082"/>
      <c r="O31" s="1082"/>
      <c r="P31" s="1082"/>
      <c r="Q31" s="1082"/>
      <c r="R31" s="1082"/>
      <c r="S31" s="1082"/>
      <c r="T31" s="1082"/>
      <c r="U31" s="1082"/>
      <c r="V31" s="1082"/>
      <c r="W31" s="1082"/>
      <c r="X31" s="1082"/>
      <c r="Y31" s="1082"/>
      <c r="Z31" s="1082"/>
      <c r="AA31" s="1082"/>
    </row>
    <row r="32" spans="1:27"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284"/>
      <c r="I65" s="1284"/>
      <c r="J65" s="1284"/>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284"/>
      <c r="I66" s="1284"/>
      <c r="J66" s="1284"/>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284"/>
      <c r="I67" s="1284"/>
      <c r="J67" s="1284"/>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284"/>
      <c r="I68" s="1284"/>
      <c r="J68" s="1284"/>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284"/>
      <c r="I69" s="1284"/>
      <c r="J69" s="1284"/>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284"/>
      <c r="I70" s="1284"/>
      <c r="J70" s="1284"/>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284"/>
      <c r="I71" s="1284"/>
      <c r="J71" s="1284"/>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284"/>
      <c r="I72" s="1284"/>
      <c r="J72" s="1284"/>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284"/>
      <c r="I73" s="1284"/>
      <c r="J73" s="1284"/>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284"/>
      <c r="I74" s="1284"/>
      <c r="J74" s="1284"/>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284"/>
      <c r="I75" s="1284"/>
      <c r="J75" s="1284"/>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284"/>
      <c r="I76" s="1284"/>
      <c r="J76" s="1284"/>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284"/>
      <c r="I77" s="1284"/>
      <c r="J77" s="1284"/>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284"/>
      <c r="I78" s="1284"/>
      <c r="J78" s="1284"/>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284"/>
      <c r="I79" s="1284"/>
      <c r="J79" s="1284"/>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284"/>
      <c r="I80" s="1284"/>
      <c r="J80" s="1284"/>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284"/>
      <c r="I81" s="1284"/>
      <c r="J81" s="1284"/>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284"/>
      <c r="I82" s="1284"/>
      <c r="J82" s="1284"/>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284"/>
      <c r="I83" s="1284"/>
      <c r="J83" s="1284"/>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284"/>
      <c r="I84" s="1284"/>
      <c r="J84" s="1284"/>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284"/>
      <c r="I85" s="1284"/>
      <c r="J85" s="1284"/>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284"/>
      <c r="I86" s="1284"/>
      <c r="J86" s="1284"/>
      <c r="K86" s="1082"/>
      <c r="L86" s="1082"/>
      <c r="M86" s="1082"/>
      <c r="N86" s="1082"/>
      <c r="O86" s="1082"/>
      <c r="P86" s="1082"/>
      <c r="Q86" s="1082"/>
      <c r="R86" s="1082"/>
      <c r="S86" s="1082"/>
      <c r="T86" s="1082"/>
      <c r="U86" s="1082"/>
      <c r="V86" s="1082"/>
      <c r="W86" s="1082"/>
      <c r="X86" s="1082"/>
      <c r="Y86" s="1082"/>
      <c r="Z86" s="1082"/>
      <c r="AA86" s="1082"/>
    </row>
    <row r="87" spans="1:27" ht="6.75" customHeight="1">
      <c r="A87" s="1082"/>
      <c r="B87" s="1082"/>
      <c r="C87" s="1082"/>
      <c r="D87" s="1082"/>
      <c r="E87" s="1082"/>
      <c r="F87" s="1082"/>
      <c r="G87" s="1082"/>
      <c r="H87" s="1284"/>
      <c r="I87" s="1284"/>
      <c r="J87" s="1284"/>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row r="149" ht="17.25" customHeight="1"/>
  </sheetData>
  <sheetProtection sheet="1" selectLockedCells="1"/>
  <phoneticPr fontId="2"/>
  <hyperlinks>
    <hyperlink ref="K1:N1" location="作業メニュー!A1" display="作業メニュー" xr:uid="{00000000-0004-0000-34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81"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5"/>
  <dimension ref="A1:AF149"/>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3725</v>
      </c>
      <c r="K1" s="898" t="s">
        <v>64</v>
      </c>
      <c r="L1" s="898"/>
      <c r="M1" s="898"/>
      <c r="N1" s="898"/>
    </row>
    <row r="2" spans="1:32" ht="7.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"別記第９号様式（昇降機以外の建築設備用）の（注意）に準じて記入してください。", "")</f>
        <v/>
      </c>
      <c r="B4" s="1258"/>
    </row>
    <row r="5" spans="1:32" s="906" customFormat="1" ht="16.149999999999999" customHeight="1">
      <c r="A5" s="1259" t="str">
        <f>IF(作業メニュー!AM13=TRUE, "【下記　別記第9号様式（昇降機以外の建築設備用）の（注意）】",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c r="B7" s="1082" t="s">
        <v>3024</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3025</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row>
    <row r="11" spans="1:32" ht="17.25" customHeight="1">
      <c r="A11" s="1082"/>
      <c r="B11" s="1082"/>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row>
    <row r="13" spans="1:32" ht="17.25" customHeight="1">
      <c r="A13" s="1082"/>
      <c r="B13" s="1082"/>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row>
    <row r="14" spans="1:32" ht="17.25" customHeight="1">
      <c r="A14" s="1082"/>
      <c r="B14" s="1082"/>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row>
    <row r="15" spans="1:32" ht="17.25" customHeight="1">
      <c r="A15" s="1082"/>
      <c r="B15" s="1082"/>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row>
    <row r="17" spans="1:27" ht="17.25" customHeight="1">
      <c r="A17" s="1082"/>
      <c r="B17" s="1082"/>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row>
    <row r="18" spans="1:27" ht="17.25" customHeight="1">
      <c r="A18" s="1082"/>
      <c r="B18" s="1082"/>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row>
    <row r="19" spans="1:27" ht="17.25" customHeight="1">
      <c r="A19" s="1082"/>
      <c r="B19" s="1082"/>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row>
    <row r="20" spans="1:27" ht="17.25" customHeight="1">
      <c r="A20" s="1082"/>
      <c r="B20" s="1082"/>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row>
    <row r="21" spans="1:27" ht="17.25" customHeight="1">
      <c r="A21" s="1082"/>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row>
    <row r="22" spans="1:27" ht="17.25" customHeight="1">
      <c r="A22" s="1082"/>
      <c r="B22" s="1082"/>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row>
    <row r="23" spans="1:27" ht="17.25" customHeight="1">
      <c r="A23" s="1082"/>
      <c r="B23" s="1082"/>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row>
    <row r="24" spans="1:27" ht="17.25" customHeight="1">
      <c r="A24" s="1082"/>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row>
    <row r="25" spans="1:27" ht="17.25" customHeight="1">
      <c r="A25" s="1082"/>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row>
    <row r="26" spans="1:27" ht="17.25" customHeight="1">
      <c r="A26" s="1082"/>
      <c r="B26" s="1082"/>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row>
    <row r="27" spans="1:27" ht="17.25" customHeight="1">
      <c r="A27" s="1082"/>
      <c r="B27" s="1082"/>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27" ht="17.2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27" ht="17.25" customHeight="1">
      <c r="A29" s="1082"/>
      <c r="B29" s="1082"/>
      <c r="C29" s="1082"/>
      <c r="D29" s="1082"/>
      <c r="E29" s="1082"/>
      <c r="F29" s="1082"/>
      <c r="G29" s="1283"/>
      <c r="H29" s="1283"/>
      <c r="I29" s="1283"/>
      <c r="J29" s="1283"/>
      <c r="K29" s="1283"/>
      <c r="L29" s="1082"/>
      <c r="M29" s="1082"/>
      <c r="N29" s="1082"/>
      <c r="O29" s="1082"/>
      <c r="P29" s="1082"/>
      <c r="Q29" s="1082"/>
      <c r="R29" s="1082"/>
      <c r="S29" s="1082"/>
      <c r="T29" s="1082"/>
      <c r="U29" s="1082"/>
      <c r="V29" s="1082"/>
      <c r="W29" s="1082"/>
      <c r="X29" s="1082"/>
      <c r="Y29" s="1082"/>
      <c r="Z29" s="1082"/>
      <c r="AA29" s="1082"/>
    </row>
    <row r="30" spans="1:27" ht="17.25" customHeight="1">
      <c r="A30" s="1082"/>
      <c r="B30" s="1082"/>
      <c r="C30" s="1082"/>
      <c r="D30" s="1082"/>
      <c r="E30" s="1082"/>
      <c r="F30" s="1082"/>
      <c r="G30" s="1283"/>
      <c r="H30" s="1283"/>
      <c r="I30" s="1283"/>
      <c r="J30" s="1283"/>
      <c r="K30" s="1283"/>
      <c r="L30" s="1082"/>
      <c r="M30" s="1082"/>
      <c r="N30" s="1082"/>
      <c r="O30" s="1082"/>
      <c r="P30" s="1082"/>
      <c r="Q30" s="1082"/>
      <c r="R30" s="1082"/>
      <c r="S30" s="1082"/>
      <c r="T30" s="1082"/>
      <c r="U30" s="1082"/>
      <c r="V30" s="1082"/>
      <c r="W30" s="1082"/>
      <c r="X30" s="1082"/>
      <c r="Y30" s="1082"/>
      <c r="Z30" s="1082"/>
      <c r="AA30" s="1082"/>
    </row>
    <row r="31" spans="1:27" ht="17.25" customHeight="1">
      <c r="A31" s="1082"/>
      <c r="B31" s="1082"/>
      <c r="C31" s="1082"/>
      <c r="D31" s="1082"/>
      <c r="E31" s="1082"/>
      <c r="F31" s="1082"/>
      <c r="G31" s="1283"/>
      <c r="H31" s="1283"/>
      <c r="I31" s="1283"/>
      <c r="J31" s="1283"/>
      <c r="K31" s="1283"/>
      <c r="L31" s="1082"/>
      <c r="M31" s="1082"/>
      <c r="N31" s="1082"/>
      <c r="O31" s="1082"/>
      <c r="P31" s="1082"/>
      <c r="Q31" s="1082"/>
      <c r="R31" s="1082"/>
      <c r="S31" s="1082"/>
      <c r="T31" s="1082"/>
      <c r="U31" s="1082"/>
      <c r="V31" s="1082"/>
      <c r="W31" s="1082"/>
      <c r="X31" s="1082"/>
      <c r="Y31" s="1082"/>
      <c r="Z31" s="1082"/>
      <c r="AA31" s="1082"/>
    </row>
    <row r="32" spans="1:27"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284"/>
      <c r="I65" s="1284"/>
      <c r="J65" s="1284"/>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284"/>
      <c r="I66" s="1284"/>
      <c r="J66" s="1284"/>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284"/>
      <c r="I67" s="1284"/>
      <c r="J67" s="1284"/>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284"/>
      <c r="I68" s="1284"/>
      <c r="J68" s="1284"/>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284"/>
      <c r="I69" s="1284"/>
      <c r="J69" s="1284"/>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284"/>
      <c r="I70" s="1284"/>
      <c r="J70" s="1284"/>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284"/>
      <c r="I71" s="1284"/>
      <c r="J71" s="1284"/>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284"/>
      <c r="I72" s="1284"/>
      <c r="J72" s="1284"/>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284"/>
      <c r="I73" s="1284"/>
      <c r="J73" s="1284"/>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284"/>
      <c r="I74" s="1284"/>
      <c r="J74" s="1284"/>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284"/>
      <c r="I75" s="1284"/>
      <c r="J75" s="1284"/>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284"/>
      <c r="I76" s="1284"/>
      <c r="J76" s="1284"/>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284"/>
      <c r="I77" s="1284"/>
      <c r="J77" s="1284"/>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284"/>
      <c r="I78" s="1284"/>
      <c r="J78" s="1284"/>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284"/>
      <c r="I79" s="1284"/>
      <c r="J79" s="1284"/>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284"/>
      <c r="I80" s="1284"/>
      <c r="J80" s="1284"/>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284"/>
      <c r="I81" s="1284"/>
      <c r="J81" s="1284"/>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284"/>
      <c r="I82" s="1284"/>
      <c r="J82" s="1284"/>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284"/>
      <c r="I83" s="1284"/>
      <c r="J83" s="1284"/>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284"/>
      <c r="I84" s="1284"/>
      <c r="J84" s="1284"/>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284"/>
      <c r="I85" s="1284"/>
      <c r="J85" s="1284"/>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284"/>
      <c r="I86" s="1284"/>
      <c r="J86" s="1284"/>
      <c r="K86" s="1082"/>
      <c r="L86" s="1082"/>
      <c r="M86" s="1082"/>
      <c r="N86" s="1082"/>
      <c r="O86" s="1082"/>
      <c r="P86" s="1082"/>
      <c r="Q86" s="1082"/>
      <c r="R86" s="1082"/>
      <c r="S86" s="1082"/>
      <c r="T86" s="1082"/>
      <c r="U86" s="1082"/>
      <c r="V86" s="1082"/>
      <c r="W86" s="1082"/>
      <c r="X86" s="1082"/>
      <c r="Y86" s="1082"/>
      <c r="Z86" s="1082"/>
      <c r="AA86" s="1082"/>
    </row>
    <row r="87" spans="1:27" ht="6.75" customHeight="1">
      <c r="A87" s="1082"/>
      <c r="B87" s="1082"/>
      <c r="C87" s="1082"/>
      <c r="D87" s="1082"/>
      <c r="E87" s="1082"/>
      <c r="F87" s="1082"/>
      <c r="G87" s="1082"/>
      <c r="H87" s="1284"/>
      <c r="I87" s="1284"/>
      <c r="J87" s="1284"/>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row r="149" ht="17.25" customHeight="1"/>
  </sheetData>
  <sheetProtection sheet="1" selectLockedCells="1"/>
  <phoneticPr fontId="2"/>
  <hyperlinks>
    <hyperlink ref="K1:N1" location="作業メニュー!A1" display="作業メニュー" xr:uid="{00000000-0004-0000-35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81"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6"/>
  <dimension ref="A1:AF149"/>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3724</v>
      </c>
      <c r="K1" s="898" t="s">
        <v>64</v>
      </c>
      <c r="L1" s="898"/>
      <c r="M1" s="898"/>
      <c r="N1" s="898"/>
    </row>
    <row r="2" spans="1:32" ht="7.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"別記第13号様式の（注意）に準じて記入してください。", "")</f>
        <v/>
      </c>
      <c r="B4" s="1258"/>
    </row>
    <row r="5" spans="1:32" s="906" customFormat="1" ht="16.149999999999999" customHeight="1">
      <c r="A5" s="1259" t="str">
        <f>IF(作業メニュー!AM13=TRUE, "【下記　別記第13号様式の（注意）】",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c r="B7" s="1082" t="s">
        <v>3024</v>
      </c>
      <c r="C7" s="1082"/>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3025</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row>
    <row r="11" spans="1:32" ht="17.25" customHeight="1">
      <c r="A11" s="1082"/>
      <c r="B11" s="1082"/>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row>
    <row r="13" spans="1:32" ht="17.25" customHeight="1">
      <c r="A13" s="1082"/>
      <c r="B13" s="1082"/>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row>
    <row r="14" spans="1:32" ht="17.25" customHeight="1">
      <c r="A14" s="1082"/>
      <c r="B14" s="1082"/>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row>
    <row r="15" spans="1:32" ht="17.25" customHeight="1">
      <c r="A15" s="1082"/>
      <c r="B15" s="1082"/>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row>
    <row r="17" spans="1:27" ht="17.25" customHeight="1">
      <c r="A17" s="1082"/>
      <c r="B17" s="1082"/>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row>
    <row r="18" spans="1:27" ht="17.25" customHeight="1">
      <c r="A18" s="1082"/>
      <c r="B18" s="1082"/>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row>
    <row r="19" spans="1:27" ht="17.25" customHeight="1">
      <c r="A19" s="1082"/>
      <c r="B19" s="1082"/>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row>
    <row r="20" spans="1:27" ht="17.25" customHeight="1">
      <c r="A20" s="1082"/>
      <c r="B20" s="1082"/>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row>
    <row r="21" spans="1:27" ht="17.25" customHeight="1">
      <c r="A21" s="1082"/>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row>
    <row r="22" spans="1:27" ht="17.25" customHeight="1">
      <c r="A22" s="1082"/>
      <c r="B22" s="1082"/>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row>
    <row r="23" spans="1:27" ht="17.25" customHeight="1">
      <c r="A23" s="1082"/>
      <c r="B23" s="1082"/>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row>
    <row r="24" spans="1:27" ht="17.25" customHeight="1">
      <c r="A24" s="1082"/>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row>
    <row r="25" spans="1:27" ht="17.25" customHeight="1">
      <c r="A25" s="1082"/>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row>
    <row r="26" spans="1:27" ht="17.25" customHeight="1">
      <c r="A26" s="1082"/>
      <c r="B26" s="1082"/>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row>
    <row r="27" spans="1:27" ht="17.25" customHeight="1">
      <c r="A27" s="1082"/>
      <c r="B27" s="1082"/>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27" ht="17.2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27" ht="17.25" customHeight="1">
      <c r="A29" s="1082"/>
      <c r="B29" s="1082"/>
      <c r="C29" s="1082"/>
      <c r="D29" s="1082"/>
      <c r="E29" s="1082"/>
      <c r="F29" s="1082"/>
      <c r="G29" s="1283"/>
      <c r="H29" s="1283"/>
      <c r="I29" s="1283"/>
      <c r="J29" s="1283"/>
      <c r="K29" s="1283"/>
      <c r="L29" s="1082"/>
      <c r="M29" s="1082"/>
      <c r="N29" s="1082"/>
      <c r="O29" s="1082"/>
      <c r="P29" s="1082"/>
      <c r="Q29" s="1082"/>
      <c r="R29" s="1082"/>
      <c r="S29" s="1082"/>
      <c r="T29" s="1082"/>
      <c r="U29" s="1082"/>
      <c r="V29" s="1082"/>
      <c r="W29" s="1082"/>
      <c r="X29" s="1082"/>
      <c r="Y29" s="1082"/>
      <c r="Z29" s="1082"/>
      <c r="AA29" s="1082"/>
    </row>
    <row r="30" spans="1:27" ht="17.25" customHeight="1">
      <c r="A30" s="1082"/>
      <c r="B30" s="1082"/>
      <c r="C30" s="1082"/>
      <c r="D30" s="1082"/>
      <c r="E30" s="1082"/>
      <c r="F30" s="1082"/>
      <c r="G30" s="1283"/>
      <c r="H30" s="1283"/>
      <c r="I30" s="1283"/>
      <c r="J30" s="1283"/>
      <c r="K30" s="1283"/>
      <c r="L30" s="1082"/>
      <c r="M30" s="1082"/>
      <c r="N30" s="1082"/>
      <c r="O30" s="1082"/>
      <c r="P30" s="1082"/>
      <c r="Q30" s="1082"/>
      <c r="R30" s="1082"/>
      <c r="S30" s="1082"/>
      <c r="T30" s="1082"/>
      <c r="U30" s="1082"/>
      <c r="V30" s="1082"/>
      <c r="W30" s="1082"/>
      <c r="X30" s="1082"/>
      <c r="Y30" s="1082"/>
      <c r="Z30" s="1082"/>
      <c r="AA30" s="1082"/>
    </row>
    <row r="31" spans="1:27" ht="17.25" customHeight="1">
      <c r="A31" s="1082"/>
      <c r="B31" s="1082"/>
      <c r="C31" s="1082"/>
      <c r="D31" s="1082"/>
      <c r="E31" s="1082"/>
      <c r="F31" s="1082"/>
      <c r="G31" s="1283"/>
      <c r="H31" s="1283"/>
      <c r="I31" s="1283"/>
      <c r="J31" s="1283"/>
      <c r="K31" s="1283"/>
      <c r="L31" s="1082"/>
      <c r="M31" s="1082"/>
      <c r="N31" s="1082"/>
      <c r="O31" s="1082"/>
      <c r="P31" s="1082"/>
      <c r="Q31" s="1082"/>
      <c r="R31" s="1082"/>
      <c r="S31" s="1082"/>
      <c r="T31" s="1082"/>
      <c r="U31" s="1082"/>
      <c r="V31" s="1082"/>
      <c r="W31" s="1082"/>
      <c r="X31" s="1082"/>
      <c r="Y31" s="1082"/>
      <c r="Z31" s="1082"/>
      <c r="AA31" s="1082"/>
    </row>
    <row r="32" spans="1:27"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284"/>
      <c r="I65" s="1284"/>
      <c r="J65" s="1284"/>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284"/>
      <c r="I66" s="1284"/>
      <c r="J66" s="1284"/>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284"/>
      <c r="I67" s="1284"/>
      <c r="J67" s="1284"/>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284"/>
      <c r="I68" s="1284"/>
      <c r="J68" s="1284"/>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284"/>
      <c r="I69" s="1284"/>
      <c r="J69" s="1284"/>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284"/>
      <c r="I70" s="1284"/>
      <c r="J70" s="1284"/>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284"/>
      <c r="I71" s="1284"/>
      <c r="J71" s="1284"/>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284"/>
      <c r="I72" s="1284"/>
      <c r="J72" s="1284"/>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284"/>
      <c r="I73" s="1284"/>
      <c r="J73" s="1284"/>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284"/>
      <c r="I74" s="1284"/>
      <c r="J74" s="1284"/>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284"/>
      <c r="I75" s="1284"/>
      <c r="J75" s="1284"/>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284"/>
      <c r="I76" s="1284"/>
      <c r="J76" s="1284"/>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284"/>
      <c r="I77" s="1284"/>
      <c r="J77" s="1284"/>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284"/>
      <c r="I78" s="1284"/>
      <c r="J78" s="1284"/>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284"/>
      <c r="I79" s="1284"/>
      <c r="J79" s="1284"/>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284"/>
      <c r="I80" s="1284"/>
      <c r="J80" s="1284"/>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284"/>
      <c r="I81" s="1284"/>
      <c r="J81" s="1284"/>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284"/>
      <c r="I82" s="1284"/>
      <c r="J82" s="1284"/>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284"/>
      <c r="I83" s="1284"/>
      <c r="J83" s="1284"/>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284"/>
      <c r="I84" s="1284"/>
      <c r="J84" s="1284"/>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284"/>
      <c r="I85" s="1284"/>
      <c r="J85" s="1284"/>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284"/>
      <c r="I86" s="1284"/>
      <c r="J86" s="1284"/>
      <c r="K86" s="1082"/>
      <c r="L86" s="1082"/>
      <c r="M86" s="1082"/>
      <c r="N86" s="1082"/>
      <c r="O86" s="1082"/>
      <c r="P86" s="1082"/>
      <c r="Q86" s="1082"/>
      <c r="R86" s="1082"/>
      <c r="S86" s="1082"/>
      <c r="T86" s="1082"/>
      <c r="U86" s="1082"/>
      <c r="V86" s="1082"/>
      <c r="W86" s="1082"/>
      <c r="X86" s="1082"/>
      <c r="Y86" s="1082"/>
      <c r="Z86" s="1082"/>
      <c r="AA86" s="1082"/>
    </row>
    <row r="87" spans="1:27" ht="6.75" customHeight="1">
      <c r="A87" s="1082"/>
      <c r="B87" s="1082"/>
      <c r="C87" s="1082"/>
      <c r="D87" s="1082"/>
      <c r="E87" s="1082"/>
      <c r="F87" s="1082"/>
      <c r="G87" s="1082"/>
      <c r="H87" s="1284"/>
      <c r="I87" s="1284"/>
      <c r="J87" s="1284"/>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row r="149" ht="17.25" customHeight="1"/>
  </sheetData>
  <sheetProtection sheet="1" selectLockedCells="1"/>
  <phoneticPr fontId="2"/>
  <hyperlinks>
    <hyperlink ref="K1:N1" location="作業メニュー!A1" display="作業メニュー" xr:uid="{00000000-0004-0000-36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81"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7"/>
  <dimension ref="A1:AF149"/>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3723</v>
      </c>
      <c r="K1" s="898" t="s">
        <v>64</v>
      </c>
      <c r="L1" s="898"/>
      <c r="M1" s="898"/>
      <c r="N1" s="898"/>
    </row>
    <row r="2" spans="1:32" ht="7.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"別記第14号様式の（注意）に準じて記入してください。", "")</f>
        <v/>
      </c>
      <c r="B4" s="1258"/>
    </row>
    <row r="5" spans="1:32" s="906" customFormat="1" ht="16.149999999999999" customHeight="1">
      <c r="A5" s="1259" t="str">
        <f>IF(作業メニュー!AM13=TRUE, "【下記　別記第14号様式の（注意）】", "")</f>
        <v/>
      </c>
      <c r="B5" s="1258"/>
    </row>
    <row r="6" spans="1:32" ht="17.25" customHeight="1">
      <c r="A6" s="1089" t="s">
        <v>890</v>
      </c>
      <c r="B6" s="1089"/>
      <c r="C6" s="1089"/>
      <c r="D6" s="1089"/>
      <c r="E6" s="1089"/>
      <c r="F6" s="1089"/>
      <c r="G6" s="1089"/>
      <c r="H6" s="1089"/>
      <c r="I6" s="1089"/>
      <c r="J6" s="1089"/>
      <c r="K6" s="1089"/>
      <c r="L6" s="1089"/>
      <c r="M6" s="1089"/>
      <c r="N6" s="1089"/>
      <c r="O6" s="1089"/>
      <c r="P6" s="1089"/>
      <c r="Q6" s="1089"/>
      <c r="R6" s="1089"/>
      <c r="S6" s="1089"/>
      <c r="T6" s="1089"/>
      <c r="U6" s="1089"/>
      <c r="V6" s="1089"/>
      <c r="W6" s="1089"/>
      <c r="X6" s="1089"/>
      <c r="Y6" s="1089"/>
      <c r="Z6" s="1089"/>
      <c r="AA6" s="1089"/>
    </row>
    <row r="7" spans="1:32" ht="17.25" customHeight="1">
      <c r="A7" s="1082"/>
      <c r="B7" s="1082" t="s">
        <v>1053</v>
      </c>
      <c r="C7" s="1082" t="s">
        <v>3026</v>
      </c>
      <c r="D7" s="1082"/>
      <c r="E7" s="1082"/>
      <c r="F7" s="1082"/>
      <c r="G7" s="1082"/>
      <c r="H7" s="1082"/>
      <c r="I7" s="1082"/>
      <c r="J7" s="1082"/>
      <c r="K7" s="1082"/>
      <c r="L7" s="1082"/>
      <c r="M7" s="1082"/>
      <c r="N7" s="1082"/>
      <c r="O7" s="1082"/>
      <c r="P7" s="1082"/>
      <c r="Q7" s="1082"/>
      <c r="R7" s="1082"/>
      <c r="S7" s="1082"/>
      <c r="T7" s="1082"/>
      <c r="U7" s="1082"/>
      <c r="V7" s="1082"/>
      <c r="W7" s="1082"/>
      <c r="X7" s="1082"/>
      <c r="Y7" s="1082"/>
      <c r="Z7" s="1082"/>
      <c r="AA7" s="1082"/>
      <c r="AB7" s="1082"/>
      <c r="AC7" s="1082"/>
      <c r="AD7" s="1066"/>
      <c r="AE7" s="1066"/>
      <c r="AF7" s="1066"/>
    </row>
    <row r="8" spans="1:32" ht="17.25" customHeight="1">
      <c r="A8" s="1082"/>
      <c r="B8" s="1082" t="s">
        <v>1046</v>
      </c>
      <c r="C8" s="1082" t="s">
        <v>884</v>
      </c>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row>
    <row r="11" spans="1:32" ht="17.25" customHeight="1">
      <c r="A11" s="1082"/>
      <c r="B11" s="1082"/>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row>
    <row r="12" spans="1:32" ht="17.25" customHeight="1">
      <c r="A12" s="1082"/>
      <c r="B12" s="1082"/>
      <c r="C12" s="1082"/>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row>
    <row r="13" spans="1:32" ht="17.25" customHeight="1">
      <c r="A13" s="1082"/>
      <c r="B13" s="1082"/>
      <c r="C13" s="1082"/>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row>
    <row r="14" spans="1:32" ht="17.25" customHeight="1">
      <c r="A14" s="1082"/>
      <c r="B14" s="1082"/>
      <c r="C14" s="1082"/>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row>
    <row r="15" spans="1:32" ht="17.25" customHeight="1">
      <c r="A15" s="1082"/>
      <c r="B15" s="1082"/>
      <c r="C15" s="1082"/>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row>
    <row r="17" spans="1:27" ht="17.25" customHeight="1">
      <c r="A17" s="1082"/>
      <c r="B17" s="1082"/>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row>
    <row r="18" spans="1:27" ht="17.25" customHeight="1">
      <c r="A18" s="1082"/>
      <c r="B18" s="1082"/>
      <c r="C18" s="1082"/>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row>
    <row r="19" spans="1:27" ht="17.25" customHeight="1">
      <c r="A19" s="1082"/>
      <c r="B19" s="1082"/>
      <c r="C19" s="1082"/>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row>
    <row r="20" spans="1:27" ht="17.25" customHeight="1">
      <c r="A20" s="1082"/>
      <c r="B20" s="1082"/>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row>
    <row r="21" spans="1:27" ht="17.25" customHeight="1">
      <c r="A21" s="1082"/>
      <c r="B21" s="1082"/>
      <c r="C21" s="1082"/>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row>
    <row r="22" spans="1:27" ht="17.25" customHeight="1">
      <c r="A22" s="1082"/>
      <c r="B22" s="1082"/>
      <c r="C22" s="1082"/>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row>
    <row r="23" spans="1:27" ht="17.25" customHeight="1">
      <c r="A23" s="1082"/>
      <c r="B23" s="1082"/>
      <c r="C23" s="1082"/>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row>
    <row r="24" spans="1:27" ht="17.25" customHeight="1">
      <c r="A24" s="1082"/>
      <c r="B24" s="1082"/>
      <c r="C24" s="1082"/>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row>
    <row r="25" spans="1:27" ht="17.25" customHeight="1">
      <c r="A25" s="1082"/>
      <c r="B25" s="1082"/>
      <c r="C25" s="1082"/>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row>
    <row r="26" spans="1:27" ht="17.25" customHeight="1">
      <c r="A26" s="1082"/>
      <c r="B26" s="1082"/>
      <c r="C26" s="1082"/>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row>
    <row r="27" spans="1:27" ht="17.25" customHeight="1">
      <c r="A27" s="1082"/>
      <c r="B27" s="1082"/>
      <c r="C27" s="1082"/>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row>
    <row r="28" spans="1:27" ht="17.25" customHeight="1">
      <c r="A28" s="1082"/>
      <c r="B28" s="1082"/>
      <c r="C28" s="1082"/>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row>
    <row r="29" spans="1:27" ht="17.25" customHeight="1">
      <c r="A29" s="1082"/>
      <c r="B29" s="1082"/>
      <c r="C29" s="1082"/>
      <c r="D29" s="1082"/>
      <c r="E29" s="1082"/>
      <c r="F29" s="1082"/>
      <c r="G29" s="1283"/>
      <c r="H29" s="1283"/>
      <c r="I29" s="1283"/>
      <c r="J29" s="1283"/>
      <c r="K29" s="1283"/>
      <c r="L29" s="1082"/>
      <c r="M29" s="1082"/>
      <c r="N29" s="1082"/>
      <c r="O29" s="1082"/>
      <c r="P29" s="1082"/>
      <c r="Q29" s="1082"/>
      <c r="R29" s="1082"/>
      <c r="S29" s="1082"/>
      <c r="T29" s="1082"/>
      <c r="U29" s="1082"/>
      <c r="V29" s="1082"/>
      <c r="W29" s="1082"/>
      <c r="X29" s="1082"/>
      <c r="Y29" s="1082"/>
      <c r="Z29" s="1082"/>
      <c r="AA29" s="1082"/>
    </row>
    <row r="30" spans="1:27" ht="17.25" customHeight="1">
      <c r="A30" s="1082"/>
      <c r="B30" s="1082"/>
      <c r="C30" s="1082"/>
      <c r="D30" s="1082"/>
      <c r="E30" s="1082"/>
      <c r="F30" s="1082"/>
      <c r="G30" s="1283"/>
      <c r="H30" s="1283"/>
      <c r="I30" s="1283"/>
      <c r="J30" s="1283"/>
      <c r="K30" s="1283"/>
      <c r="L30" s="1082"/>
      <c r="M30" s="1082"/>
      <c r="N30" s="1082"/>
      <c r="O30" s="1082"/>
      <c r="P30" s="1082"/>
      <c r="Q30" s="1082"/>
      <c r="R30" s="1082"/>
      <c r="S30" s="1082"/>
      <c r="T30" s="1082"/>
      <c r="U30" s="1082"/>
      <c r="V30" s="1082"/>
      <c r="W30" s="1082"/>
      <c r="X30" s="1082"/>
      <c r="Y30" s="1082"/>
      <c r="Z30" s="1082"/>
      <c r="AA30" s="1082"/>
    </row>
    <row r="31" spans="1:27" ht="17.25" customHeight="1">
      <c r="A31" s="1082"/>
      <c r="B31" s="1082"/>
      <c r="C31" s="1082"/>
      <c r="D31" s="1082"/>
      <c r="E31" s="1082"/>
      <c r="F31" s="1082"/>
      <c r="G31" s="1283"/>
      <c r="H31" s="1283"/>
      <c r="I31" s="1283"/>
      <c r="J31" s="1283"/>
      <c r="K31" s="1283"/>
      <c r="L31" s="1082"/>
      <c r="M31" s="1082"/>
      <c r="N31" s="1082"/>
      <c r="O31" s="1082"/>
      <c r="P31" s="1082"/>
      <c r="Q31" s="1082"/>
      <c r="R31" s="1082"/>
      <c r="S31" s="1082"/>
      <c r="T31" s="1082"/>
      <c r="U31" s="1082"/>
      <c r="V31" s="1082"/>
      <c r="W31" s="1082"/>
      <c r="X31" s="1082"/>
      <c r="Y31" s="1082"/>
      <c r="Z31" s="1082"/>
      <c r="AA31" s="1082"/>
    </row>
    <row r="32" spans="1:27" ht="17.25" customHeight="1">
      <c r="A32" s="1082"/>
      <c r="B32" s="1082"/>
      <c r="C32" s="1082"/>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row>
    <row r="33" spans="1:27" ht="17.25" customHeight="1">
      <c r="A33" s="1082"/>
      <c r="B33" s="1082"/>
      <c r="C33" s="1082"/>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row>
    <row r="34" spans="1:27"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row>
    <row r="35" spans="1:27" ht="17.25" customHeight="1">
      <c r="A35" s="1082"/>
      <c r="B35" s="1082"/>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row>
    <row r="36" spans="1:27" ht="17.25" customHeight="1">
      <c r="A36" s="1082"/>
      <c r="B36" s="1082"/>
      <c r="C36" s="1082"/>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row>
    <row r="37" spans="1:27" ht="17.25" customHeight="1">
      <c r="A37" s="1082"/>
      <c r="B37" s="1082"/>
      <c r="C37" s="1082"/>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row>
    <row r="38" spans="1:27" ht="17.25" customHeight="1">
      <c r="A38" s="1082"/>
      <c r="B38" s="1082"/>
      <c r="C38" s="1082"/>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row>
    <row r="39" spans="1:27" ht="17.25" customHeight="1">
      <c r="A39" s="1082"/>
      <c r="B39" s="1082"/>
      <c r="C39" s="1082"/>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row>
    <row r="40" spans="1:27" ht="17.25" customHeight="1">
      <c r="A40" s="1082"/>
      <c r="B40" s="1082"/>
      <c r="C40" s="1082"/>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row>
    <row r="41" spans="1:27" ht="17.25" customHeight="1">
      <c r="A41" s="1082"/>
      <c r="B41" s="1082"/>
      <c r="C41" s="1082"/>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row>
    <row r="42" spans="1:27" ht="17.25" customHeight="1">
      <c r="A42" s="1082"/>
      <c r="B42" s="1082"/>
      <c r="C42" s="1082"/>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row>
    <row r="43" spans="1:27" ht="17.25" customHeight="1">
      <c r="A43" s="1082"/>
      <c r="B43" s="1082"/>
      <c r="C43" s="1082"/>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row>
    <row r="44" spans="1:27" ht="17.25" customHeight="1">
      <c r="A44" s="1082"/>
      <c r="B44" s="1082"/>
      <c r="C44" s="1082"/>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row>
    <row r="45" spans="1:27" ht="17.25" customHeight="1">
      <c r="A45" s="1082"/>
      <c r="B45" s="1082"/>
      <c r="C45" s="1082"/>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row>
    <row r="46" spans="1:27" ht="17.25"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row>
    <row r="47" spans="1:27" ht="17.25" customHeight="1">
      <c r="A47" s="1082"/>
      <c r="B47" s="1082"/>
      <c r="C47" s="1082"/>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row>
    <row r="48" spans="1:27" ht="17.25" customHeight="1">
      <c r="A48" s="1082"/>
      <c r="B48" s="1082"/>
      <c r="C48" s="1082"/>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row>
    <row r="49" spans="1:27" ht="17.25" customHeight="1">
      <c r="A49" s="1082"/>
      <c r="B49" s="1082"/>
      <c r="C49" s="1082"/>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row>
    <row r="50" spans="1:27" ht="17.25" customHeight="1">
      <c r="A50" s="1082"/>
      <c r="B50" s="1082"/>
      <c r="C50" s="1082"/>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row>
    <row r="51" spans="1:27" ht="17.25" customHeight="1">
      <c r="A51" s="1082"/>
      <c r="B51" s="1082"/>
      <c r="C51" s="1082"/>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row>
    <row r="52" spans="1:27" ht="17.25" customHeight="1">
      <c r="A52" s="1082"/>
      <c r="B52" s="1082"/>
      <c r="C52" s="1082"/>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row>
    <row r="53" spans="1:27" ht="17.25" customHeight="1">
      <c r="A53" s="1082"/>
      <c r="B53" s="1082"/>
      <c r="C53" s="1082"/>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row>
    <row r="54" spans="1:27" ht="17.25" customHeight="1">
      <c r="A54" s="1082"/>
      <c r="B54" s="1082"/>
      <c r="C54" s="1082"/>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row>
    <row r="55" spans="1:27" ht="17.25" customHeight="1">
      <c r="A55" s="1082"/>
      <c r="B55" s="1082"/>
      <c r="C55" s="1082"/>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row>
    <row r="56" spans="1:27"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row>
    <row r="57" spans="1:27" ht="17.2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row>
    <row r="58" spans="1:27" ht="17.25" customHeight="1">
      <c r="A58" s="1082"/>
      <c r="B58" s="1082"/>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row>
    <row r="59" spans="1:27" ht="17.25" customHeight="1">
      <c r="A59" s="1082"/>
      <c r="B59" s="1082"/>
      <c r="C59" s="1082"/>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row>
    <row r="60" spans="1:27" ht="17.25" customHeight="1">
      <c r="A60" s="1082"/>
      <c r="B60" s="1082"/>
      <c r="C60" s="1082"/>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row>
    <row r="61" spans="1:27" ht="17.25" customHeight="1">
      <c r="A61" s="1082"/>
      <c r="B61" s="1082"/>
      <c r="C61" s="1082"/>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row>
    <row r="62" spans="1:27" ht="17.25" customHeight="1">
      <c r="A62" s="1082"/>
      <c r="B62" s="1082"/>
      <c r="C62" s="1082"/>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row>
    <row r="63" spans="1:27" ht="17.25" customHeight="1">
      <c r="A63" s="1082"/>
      <c r="B63" s="1082"/>
      <c r="C63" s="1082"/>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row>
    <row r="64" spans="1:27" ht="17.25" customHeight="1">
      <c r="A64" s="1082"/>
      <c r="B64" s="1082"/>
      <c r="C64" s="1082"/>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row>
    <row r="65" spans="1:27" ht="17.25" customHeight="1">
      <c r="A65" s="1082"/>
      <c r="B65" s="1082"/>
      <c r="C65" s="1082"/>
      <c r="D65" s="1082"/>
      <c r="E65" s="1082"/>
      <c r="F65" s="1082"/>
      <c r="G65" s="1082"/>
      <c r="H65" s="1284"/>
      <c r="I65" s="1284"/>
      <c r="J65" s="1284"/>
      <c r="K65" s="1082"/>
      <c r="L65" s="1082"/>
      <c r="M65" s="1082"/>
      <c r="N65" s="1082"/>
      <c r="O65" s="1082"/>
      <c r="P65" s="1082"/>
      <c r="Q65" s="1082"/>
      <c r="R65" s="1082"/>
      <c r="S65" s="1082"/>
      <c r="T65" s="1082"/>
      <c r="U65" s="1082"/>
      <c r="V65" s="1082"/>
      <c r="W65" s="1082"/>
      <c r="X65" s="1082"/>
      <c r="Y65" s="1082"/>
      <c r="Z65" s="1082"/>
      <c r="AA65" s="1082"/>
    </row>
    <row r="66" spans="1:27" ht="17.25" customHeight="1">
      <c r="A66" s="1082"/>
      <c r="B66" s="1082"/>
      <c r="C66" s="1082"/>
      <c r="D66" s="1082"/>
      <c r="E66" s="1082"/>
      <c r="F66" s="1082"/>
      <c r="G66" s="1082"/>
      <c r="H66" s="1284"/>
      <c r="I66" s="1284"/>
      <c r="J66" s="1284"/>
      <c r="K66" s="1082"/>
      <c r="L66" s="1082"/>
      <c r="M66" s="1082"/>
      <c r="N66" s="1082"/>
      <c r="O66" s="1082"/>
      <c r="P66" s="1082"/>
      <c r="Q66" s="1082"/>
      <c r="R66" s="1082"/>
      <c r="S66" s="1082"/>
      <c r="T66" s="1082"/>
      <c r="U66" s="1082"/>
      <c r="V66" s="1082"/>
      <c r="W66" s="1082"/>
      <c r="X66" s="1082"/>
      <c r="Y66" s="1082"/>
      <c r="Z66" s="1082"/>
      <c r="AA66" s="1082"/>
    </row>
    <row r="67" spans="1:27" ht="17.25" customHeight="1">
      <c r="A67" s="1082"/>
      <c r="B67" s="1082"/>
      <c r="C67" s="1082"/>
      <c r="D67" s="1082"/>
      <c r="E67" s="1082"/>
      <c r="F67" s="1082"/>
      <c r="G67" s="1082"/>
      <c r="H67" s="1284"/>
      <c r="I67" s="1284"/>
      <c r="J67" s="1284"/>
      <c r="K67" s="1082"/>
      <c r="L67" s="1082"/>
      <c r="M67" s="1082"/>
      <c r="N67" s="1082"/>
      <c r="O67" s="1082"/>
      <c r="P67" s="1082"/>
      <c r="Q67" s="1082"/>
      <c r="R67" s="1082"/>
      <c r="S67" s="1082"/>
      <c r="T67" s="1082"/>
      <c r="U67" s="1082"/>
      <c r="V67" s="1082"/>
      <c r="W67" s="1082"/>
      <c r="X67" s="1082"/>
      <c r="Y67" s="1082"/>
      <c r="Z67" s="1082"/>
      <c r="AA67" s="1082"/>
    </row>
    <row r="68" spans="1:27" ht="17.25" customHeight="1">
      <c r="A68" s="1082"/>
      <c r="B68" s="1082"/>
      <c r="C68" s="1082"/>
      <c r="D68" s="1082"/>
      <c r="E68" s="1082"/>
      <c r="F68" s="1082"/>
      <c r="G68" s="1082"/>
      <c r="H68" s="1284"/>
      <c r="I68" s="1284"/>
      <c r="J68" s="1284"/>
      <c r="K68" s="1082"/>
      <c r="L68" s="1082"/>
      <c r="M68" s="1082"/>
      <c r="N68" s="1082"/>
      <c r="O68" s="1082"/>
      <c r="P68" s="1082"/>
      <c r="Q68" s="1082"/>
      <c r="R68" s="1082"/>
      <c r="S68" s="1082"/>
      <c r="T68" s="1082"/>
      <c r="U68" s="1082"/>
      <c r="V68" s="1082"/>
      <c r="W68" s="1082"/>
      <c r="X68" s="1082"/>
      <c r="Y68" s="1082"/>
      <c r="Z68" s="1082"/>
      <c r="AA68" s="1082"/>
    </row>
    <row r="69" spans="1:27" ht="17.25" customHeight="1">
      <c r="A69" s="1082"/>
      <c r="B69" s="1082"/>
      <c r="C69" s="1082"/>
      <c r="D69" s="1082"/>
      <c r="E69" s="1082"/>
      <c r="F69" s="1082"/>
      <c r="G69" s="1082"/>
      <c r="H69" s="1284"/>
      <c r="I69" s="1284"/>
      <c r="J69" s="1284"/>
      <c r="K69" s="1082"/>
      <c r="L69" s="1082"/>
      <c r="M69" s="1082"/>
      <c r="N69" s="1082"/>
      <c r="O69" s="1082"/>
      <c r="P69" s="1082"/>
      <c r="Q69" s="1082"/>
      <c r="R69" s="1082"/>
      <c r="S69" s="1082"/>
      <c r="T69" s="1082"/>
      <c r="U69" s="1082"/>
      <c r="V69" s="1082"/>
      <c r="W69" s="1082"/>
      <c r="X69" s="1082"/>
      <c r="Y69" s="1082"/>
      <c r="Z69" s="1082"/>
      <c r="AA69" s="1082"/>
    </row>
    <row r="70" spans="1:27" ht="17.25" customHeight="1">
      <c r="A70" s="1082"/>
      <c r="B70" s="1082"/>
      <c r="C70" s="1082"/>
      <c r="D70" s="1082"/>
      <c r="E70" s="1082"/>
      <c r="F70" s="1082"/>
      <c r="G70" s="1082"/>
      <c r="H70" s="1284"/>
      <c r="I70" s="1284"/>
      <c r="J70" s="1284"/>
      <c r="K70" s="1082"/>
      <c r="L70" s="1082"/>
      <c r="M70" s="1082"/>
      <c r="N70" s="1082"/>
      <c r="O70" s="1082"/>
      <c r="P70" s="1082"/>
      <c r="Q70" s="1082"/>
      <c r="R70" s="1082"/>
      <c r="S70" s="1082"/>
      <c r="T70" s="1082"/>
      <c r="U70" s="1082"/>
      <c r="V70" s="1082"/>
      <c r="W70" s="1082"/>
      <c r="X70" s="1082"/>
      <c r="Y70" s="1082"/>
      <c r="Z70" s="1082"/>
      <c r="AA70" s="1082"/>
    </row>
    <row r="71" spans="1:27" ht="17.25" customHeight="1">
      <c r="A71" s="1082"/>
      <c r="B71" s="1082"/>
      <c r="C71" s="1082"/>
      <c r="D71" s="1082"/>
      <c r="E71" s="1082"/>
      <c r="F71" s="1082"/>
      <c r="G71" s="1082"/>
      <c r="H71" s="1284"/>
      <c r="I71" s="1284"/>
      <c r="J71" s="1284"/>
      <c r="K71" s="1082"/>
      <c r="L71" s="1082"/>
      <c r="M71" s="1082"/>
      <c r="N71" s="1082"/>
      <c r="O71" s="1082"/>
      <c r="P71" s="1082"/>
      <c r="Q71" s="1082"/>
      <c r="R71" s="1082"/>
      <c r="S71" s="1082"/>
      <c r="T71" s="1082"/>
      <c r="U71" s="1082"/>
      <c r="V71" s="1082"/>
      <c r="W71" s="1082"/>
      <c r="X71" s="1082"/>
      <c r="Y71" s="1082"/>
      <c r="Z71" s="1082"/>
      <c r="AA71" s="1082"/>
    </row>
    <row r="72" spans="1:27" ht="17.25" customHeight="1">
      <c r="A72" s="1082"/>
      <c r="B72" s="1082"/>
      <c r="C72" s="1082"/>
      <c r="D72" s="1082"/>
      <c r="E72" s="1082"/>
      <c r="F72" s="1082"/>
      <c r="G72" s="1082"/>
      <c r="H72" s="1284"/>
      <c r="I72" s="1284"/>
      <c r="J72" s="1284"/>
      <c r="K72" s="1082"/>
      <c r="L72" s="1082"/>
      <c r="M72" s="1082"/>
      <c r="N72" s="1082"/>
      <c r="O72" s="1082"/>
      <c r="P72" s="1082"/>
      <c r="Q72" s="1082"/>
      <c r="R72" s="1082"/>
      <c r="S72" s="1082"/>
      <c r="T72" s="1082"/>
      <c r="U72" s="1082"/>
      <c r="V72" s="1082"/>
      <c r="W72" s="1082"/>
      <c r="X72" s="1082"/>
      <c r="Y72" s="1082"/>
      <c r="Z72" s="1082"/>
      <c r="AA72" s="1082"/>
    </row>
    <row r="73" spans="1:27" ht="17.25" customHeight="1">
      <c r="A73" s="1082"/>
      <c r="B73" s="1082"/>
      <c r="C73" s="1082"/>
      <c r="D73" s="1082"/>
      <c r="E73" s="1082"/>
      <c r="F73" s="1082"/>
      <c r="G73" s="1082"/>
      <c r="H73" s="1284"/>
      <c r="I73" s="1284"/>
      <c r="J73" s="1284"/>
      <c r="K73" s="1082"/>
      <c r="L73" s="1082"/>
      <c r="M73" s="1082"/>
      <c r="N73" s="1082"/>
      <c r="O73" s="1082"/>
      <c r="P73" s="1082"/>
      <c r="Q73" s="1082"/>
      <c r="R73" s="1082"/>
      <c r="S73" s="1082"/>
      <c r="T73" s="1082"/>
      <c r="U73" s="1082"/>
      <c r="V73" s="1082"/>
      <c r="W73" s="1082"/>
      <c r="X73" s="1082"/>
      <c r="Y73" s="1082"/>
      <c r="Z73" s="1082"/>
      <c r="AA73" s="1082"/>
    </row>
    <row r="74" spans="1:27" ht="17.25" customHeight="1">
      <c r="A74" s="1082"/>
      <c r="B74" s="1082"/>
      <c r="C74" s="1082"/>
      <c r="D74" s="1082"/>
      <c r="E74" s="1082"/>
      <c r="F74" s="1082"/>
      <c r="G74" s="1082"/>
      <c r="H74" s="1284"/>
      <c r="I74" s="1284"/>
      <c r="J74" s="1284"/>
      <c r="K74" s="1082"/>
      <c r="L74" s="1082"/>
      <c r="M74" s="1082"/>
      <c r="N74" s="1082"/>
      <c r="O74" s="1082"/>
      <c r="P74" s="1082"/>
      <c r="Q74" s="1082"/>
      <c r="R74" s="1082"/>
      <c r="S74" s="1082"/>
      <c r="T74" s="1082"/>
      <c r="U74" s="1082"/>
      <c r="V74" s="1082"/>
      <c r="W74" s="1082"/>
      <c r="X74" s="1082"/>
      <c r="Y74" s="1082"/>
      <c r="Z74" s="1082"/>
      <c r="AA74" s="1082"/>
    </row>
    <row r="75" spans="1:27" ht="17.25" customHeight="1">
      <c r="A75" s="1082"/>
      <c r="B75" s="1082"/>
      <c r="C75" s="1082"/>
      <c r="D75" s="1082"/>
      <c r="E75" s="1082"/>
      <c r="F75" s="1082"/>
      <c r="G75" s="1082"/>
      <c r="H75" s="1284"/>
      <c r="I75" s="1284"/>
      <c r="J75" s="1284"/>
      <c r="K75" s="1082"/>
      <c r="L75" s="1082"/>
      <c r="M75" s="1082"/>
      <c r="N75" s="1082"/>
      <c r="O75" s="1082"/>
      <c r="P75" s="1082"/>
      <c r="Q75" s="1082"/>
      <c r="R75" s="1082"/>
      <c r="S75" s="1082"/>
      <c r="T75" s="1082"/>
      <c r="U75" s="1082"/>
      <c r="V75" s="1082"/>
      <c r="W75" s="1082"/>
      <c r="X75" s="1082"/>
      <c r="Y75" s="1082"/>
      <c r="Z75" s="1082"/>
      <c r="AA75" s="1082"/>
    </row>
    <row r="76" spans="1:27" ht="17.25" customHeight="1">
      <c r="A76" s="1082"/>
      <c r="B76" s="1082"/>
      <c r="C76" s="1082"/>
      <c r="D76" s="1082"/>
      <c r="E76" s="1082"/>
      <c r="F76" s="1082"/>
      <c r="G76" s="1082"/>
      <c r="H76" s="1284"/>
      <c r="I76" s="1284"/>
      <c r="J76" s="1284"/>
      <c r="K76" s="1082"/>
      <c r="L76" s="1082"/>
      <c r="M76" s="1082"/>
      <c r="N76" s="1082"/>
      <c r="O76" s="1082"/>
      <c r="P76" s="1082"/>
      <c r="Q76" s="1082"/>
      <c r="R76" s="1082"/>
      <c r="S76" s="1082"/>
      <c r="T76" s="1082"/>
      <c r="U76" s="1082"/>
      <c r="V76" s="1082"/>
      <c r="W76" s="1082"/>
      <c r="X76" s="1082"/>
      <c r="Y76" s="1082"/>
      <c r="Z76" s="1082"/>
      <c r="AA76" s="1082"/>
    </row>
    <row r="77" spans="1:27" ht="17.25" customHeight="1">
      <c r="A77" s="1082"/>
      <c r="B77" s="1082"/>
      <c r="C77" s="1082"/>
      <c r="D77" s="1082"/>
      <c r="E77" s="1082"/>
      <c r="F77" s="1082"/>
      <c r="G77" s="1082"/>
      <c r="H77" s="1284"/>
      <c r="I77" s="1284"/>
      <c r="J77" s="1284"/>
      <c r="K77" s="1082"/>
      <c r="L77" s="1082"/>
      <c r="M77" s="1082"/>
      <c r="N77" s="1082"/>
      <c r="O77" s="1082"/>
      <c r="P77" s="1082"/>
      <c r="Q77" s="1082"/>
      <c r="R77" s="1082"/>
      <c r="S77" s="1082"/>
      <c r="T77" s="1082"/>
      <c r="U77" s="1082"/>
      <c r="V77" s="1082"/>
      <c r="W77" s="1082"/>
      <c r="X77" s="1082"/>
      <c r="Y77" s="1082"/>
      <c r="Z77" s="1082"/>
      <c r="AA77" s="1082"/>
    </row>
    <row r="78" spans="1:27" ht="17.25" customHeight="1">
      <c r="A78" s="1082"/>
      <c r="B78" s="1082"/>
      <c r="C78" s="1082"/>
      <c r="D78" s="1082"/>
      <c r="E78" s="1082"/>
      <c r="F78" s="1082"/>
      <c r="G78" s="1082"/>
      <c r="H78" s="1284"/>
      <c r="I78" s="1284"/>
      <c r="J78" s="1284"/>
      <c r="K78" s="1082"/>
      <c r="L78" s="1082"/>
      <c r="M78" s="1082"/>
      <c r="N78" s="1082"/>
      <c r="O78" s="1082"/>
      <c r="P78" s="1082"/>
      <c r="Q78" s="1082"/>
      <c r="R78" s="1082"/>
      <c r="S78" s="1082"/>
      <c r="T78" s="1082"/>
      <c r="U78" s="1082"/>
      <c r="V78" s="1082"/>
      <c r="W78" s="1082"/>
      <c r="X78" s="1082"/>
      <c r="Y78" s="1082"/>
      <c r="Z78" s="1082"/>
      <c r="AA78" s="1082"/>
    </row>
    <row r="79" spans="1:27" ht="17.25" customHeight="1">
      <c r="A79" s="1082"/>
      <c r="B79" s="1082"/>
      <c r="C79" s="1082"/>
      <c r="D79" s="1082"/>
      <c r="E79" s="1082"/>
      <c r="F79" s="1082"/>
      <c r="G79" s="1082"/>
      <c r="H79" s="1284"/>
      <c r="I79" s="1284"/>
      <c r="J79" s="1284"/>
      <c r="K79" s="1082"/>
      <c r="L79" s="1082"/>
      <c r="M79" s="1082"/>
      <c r="N79" s="1082"/>
      <c r="O79" s="1082"/>
      <c r="P79" s="1082"/>
      <c r="Q79" s="1082"/>
      <c r="R79" s="1082"/>
      <c r="S79" s="1082"/>
      <c r="T79" s="1082"/>
      <c r="U79" s="1082"/>
      <c r="V79" s="1082"/>
      <c r="W79" s="1082"/>
      <c r="X79" s="1082"/>
      <c r="Y79" s="1082"/>
      <c r="Z79" s="1082"/>
      <c r="AA79" s="1082"/>
    </row>
    <row r="80" spans="1:27" ht="17.25" customHeight="1">
      <c r="A80" s="1082"/>
      <c r="B80" s="1082"/>
      <c r="C80" s="1082"/>
      <c r="D80" s="1082"/>
      <c r="E80" s="1082"/>
      <c r="F80" s="1082"/>
      <c r="G80" s="1082"/>
      <c r="H80" s="1284"/>
      <c r="I80" s="1284"/>
      <c r="J80" s="1284"/>
      <c r="K80" s="1082"/>
      <c r="L80" s="1082"/>
      <c r="M80" s="1082"/>
      <c r="N80" s="1082"/>
      <c r="O80" s="1082"/>
      <c r="P80" s="1082"/>
      <c r="Q80" s="1082"/>
      <c r="R80" s="1082"/>
      <c r="S80" s="1082"/>
      <c r="T80" s="1082"/>
      <c r="U80" s="1082"/>
      <c r="V80" s="1082"/>
      <c r="W80" s="1082"/>
      <c r="X80" s="1082"/>
      <c r="Y80" s="1082"/>
      <c r="Z80" s="1082"/>
      <c r="AA80" s="1082"/>
    </row>
    <row r="81" spans="1:27" ht="17.25" customHeight="1">
      <c r="A81" s="1082"/>
      <c r="B81" s="1082"/>
      <c r="C81" s="1082"/>
      <c r="D81" s="1082"/>
      <c r="E81" s="1082"/>
      <c r="F81" s="1082"/>
      <c r="G81" s="1082"/>
      <c r="H81" s="1284"/>
      <c r="I81" s="1284"/>
      <c r="J81" s="1284"/>
      <c r="K81" s="1082"/>
      <c r="L81" s="1082"/>
      <c r="M81" s="1082"/>
      <c r="N81" s="1082"/>
      <c r="O81" s="1082"/>
      <c r="P81" s="1082"/>
      <c r="Q81" s="1082"/>
      <c r="R81" s="1082"/>
      <c r="S81" s="1082"/>
      <c r="T81" s="1082"/>
      <c r="U81" s="1082"/>
      <c r="V81" s="1082"/>
      <c r="W81" s="1082"/>
      <c r="X81" s="1082"/>
      <c r="Y81" s="1082"/>
      <c r="Z81" s="1082"/>
      <c r="AA81" s="1082"/>
    </row>
    <row r="82" spans="1:27" ht="17.25" customHeight="1">
      <c r="A82" s="1082"/>
      <c r="B82" s="1082"/>
      <c r="C82" s="1082"/>
      <c r="D82" s="1082"/>
      <c r="E82" s="1082"/>
      <c r="F82" s="1082"/>
      <c r="G82" s="1082"/>
      <c r="H82" s="1284"/>
      <c r="I82" s="1284"/>
      <c r="J82" s="1284"/>
      <c r="K82" s="1082"/>
      <c r="L82" s="1082"/>
      <c r="M82" s="1082"/>
      <c r="N82" s="1082"/>
      <c r="O82" s="1082"/>
      <c r="P82" s="1082"/>
      <c r="Q82" s="1082"/>
      <c r="R82" s="1082"/>
      <c r="S82" s="1082"/>
      <c r="T82" s="1082"/>
      <c r="U82" s="1082"/>
      <c r="V82" s="1082"/>
      <c r="W82" s="1082"/>
      <c r="X82" s="1082"/>
      <c r="Y82" s="1082"/>
      <c r="Z82" s="1082"/>
      <c r="AA82" s="1082"/>
    </row>
    <row r="83" spans="1:27" ht="17.25" customHeight="1">
      <c r="A83" s="1082"/>
      <c r="B83" s="1082"/>
      <c r="C83" s="1082"/>
      <c r="D83" s="1082"/>
      <c r="E83" s="1082"/>
      <c r="F83" s="1082"/>
      <c r="G83" s="1082"/>
      <c r="H83" s="1284"/>
      <c r="I83" s="1284"/>
      <c r="J83" s="1284"/>
      <c r="K83" s="1082"/>
      <c r="L83" s="1082"/>
      <c r="M83" s="1082"/>
      <c r="N83" s="1082"/>
      <c r="O83" s="1082"/>
      <c r="P83" s="1082"/>
      <c r="Q83" s="1082"/>
      <c r="R83" s="1082"/>
      <c r="S83" s="1082"/>
      <c r="T83" s="1082"/>
      <c r="U83" s="1082"/>
      <c r="V83" s="1082"/>
      <c r="W83" s="1082"/>
      <c r="X83" s="1082"/>
      <c r="Y83" s="1082"/>
      <c r="Z83" s="1082"/>
      <c r="AA83" s="1082"/>
    </row>
    <row r="84" spans="1:27" ht="17.25" customHeight="1">
      <c r="A84" s="1082"/>
      <c r="B84" s="1082"/>
      <c r="C84" s="1082"/>
      <c r="D84" s="1082"/>
      <c r="E84" s="1082"/>
      <c r="F84" s="1082"/>
      <c r="G84" s="1082"/>
      <c r="H84" s="1284"/>
      <c r="I84" s="1284"/>
      <c r="J84" s="1284"/>
      <c r="K84" s="1082"/>
      <c r="L84" s="1082"/>
      <c r="M84" s="1082"/>
      <c r="N84" s="1082"/>
      <c r="O84" s="1082"/>
      <c r="P84" s="1082"/>
      <c r="Q84" s="1082"/>
      <c r="R84" s="1082"/>
      <c r="S84" s="1082"/>
      <c r="T84" s="1082"/>
      <c r="U84" s="1082"/>
      <c r="V84" s="1082"/>
      <c r="W84" s="1082"/>
      <c r="X84" s="1082"/>
      <c r="Y84" s="1082"/>
      <c r="Z84" s="1082"/>
      <c r="AA84" s="1082"/>
    </row>
    <row r="85" spans="1:27" ht="17.25" customHeight="1">
      <c r="A85" s="1082"/>
      <c r="B85" s="1082"/>
      <c r="C85" s="1082"/>
      <c r="D85" s="1082"/>
      <c r="E85" s="1082"/>
      <c r="F85" s="1082"/>
      <c r="G85" s="1082"/>
      <c r="H85" s="1284"/>
      <c r="I85" s="1284"/>
      <c r="J85" s="1284"/>
      <c r="K85" s="1082"/>
      <c r="L85" s="1082"/>
      <c r="M85" s="1082"/>
      <c r="N85" s="1082"/>
      <c r="O85" s="1082"/>
      <c r="P85" s="1082"/>
      <c r="Q85" s="1082"/>
      <c r="R85" s="1082"/>
      <c r="S85" s="1082"/>
      <c r="T85" s="1082"/>
      <c r="U85" s="1082"/>
      <c r="V85" s="1082"/>
      <c r="W85" s="1082"/>
      <c r="X85" s="1082"/>
      <c r="Y85" s="1082"/>
      <c r="Z85" s="1082"/>
      <c r="AA85" s="1082"/>
    </row>
    <row r="86" spans="1:27" ht="17.25" customHeight="1">
      <c r="A86" s="1082"/>
      <c r="B86" s="1082"/>
      <c r="C86" s="1082"/>
      <c r="D86" s="1082"/>
      <c r="E86" s="1082"/>
      <c r="F86" s="1082"/>
      <c r="G86" s="1082"/>
      <c r="H86" s="1284"/>
      <c r="I86" s="1284"/>
      <c r="J86" s="1284"/>
      <c r="K86" s="1082"/>
      <c r="L86" s="1082"/>
      <c r="M86" s="1082"/>
      <c r="N86" s="1082"/>
      <c r="O86" s="1082"/>
      <c r="P86" s="1082"/>
      <c r="Q86" s="1082"/>
      <c r="R86" s="1082"/>
      <c r="S86" s="1082"/>
      <c r="T86" s="1082"/>
      <c r="U86" s="1082"/>
      <c r="V86" s="1082"/>
      <c r="W86" s="1082"/>
      <c r="X86" s="1082"/>
      <c r="Y86" s="1082"/>
      <c r="Z86" s="1082"/>
      <c r="AA86" s="1082"/>
    </row>
    <row r="87" spans="1:27" ht="6.75" customHeight="1">
      <c r="A87" s="1082"/>
      <c r="B87" s="1082"/>
      <c r="C87" s="1082"/>
      <c r="D87" s="1082"/>
      <c r="E87" s="1082"/>
      <c r="F87" s="1082"/>
      <c r="G87" s="1082"/>
      <c r="H87" s="1284"/>
      <c r="I87" s="1284"/>
      <c r="J87" s="1284"/>
      <c r="K87" s="1082"/>
      <c r="L87" s="1082"/>
      <c r="M87" s="1082"/>
      <c r="N87" s="1082"/>
      <c r="O87" s="1082"/>
      <c r="P87" s="1082"/>
      <c r="Q87" s="1082"/>
      <c r="R87" s="1082"/>
      <c r="S87" s="1082"/>
      <c r="T87" s="1082"/>
      <c r="U87" s="1082"/>
      <c r="V87" s="1082"/>
      <c r="W87" s="1082"/>
      <c r="X87" s="1082"/>
      <c r="Y87" s="1082"/>
      <c r="Z87" s="1082"/>
      <c r="AA87" s="1082"/>
    </row>
    <row r="88" spans="1:27" ht="17.25" customHeight="1">
      <c r="A88" s="1082"/>
      <c r="B88" s="1082"/>
      <c r="C88" s="1082"/>
      <c r="D88" s="1082"/>
      <c r="E88" s="1082"/>
      <c r="F88" s="1082"/>
      <c r="G88" s="1082"/>
      <c r="H88" s="1284"/>
      <c r="I88" s="1284"/>
      <c r="J88" s="1284"/>
      <c r="K88" s="1082"/>
      <c r="L88" s="1082"/>
      <c r="M88" s="1082"/>
      <c r="N88" s="1082"/>
      <c r="O88" s="1082"/>
      <c r="P88" s="1082"/>
      <c r="Q88" s="1082"/>
      <c r="R88" s="1082"/>
      <c r="S88" s="1082"/>
      <c r="T88" s="1082"/>
      <c r="U88" s="1082"/>
      <c r="V88" s="1082"/>
      <c r="W88" s="1082"/>
      <c r="X88" s="1082"/>
      <c r="Y88" s="1082"/>
      <c r="Z88" s="1082"/>
      <c r="AA88" s="1082"/>
    </row>
    <row r="89" spans="1:27" ht="17.25" customHeight="1">
      <c r="A89" s="1082"/>
      <c r="B89" s="1082"/>
      <c r="C89" s="1082"/>
      <c r="D89" s="1082"/>
      <c r="E89" s="1082"/>
      <c r="F89" s="1082"/>
      <c r="G89" s="1082"/>
      <c r="H89" s="1284"/>
      <c r="I89" s="1284"/>
      <c r="J89" s="1284"/>
      <c r="K89" s="1082"/>
      <c r="L89" s="1082"/>
      <c r="M89" s="1082"/>
      <c r="N89" s="1082"/>
      <c r="O89" s="1082"/>
      <c r="P89" s="1082"/>
      <c r="Q89" s="1082"/>
      <c r="R89" s="1082"/>
      <c r="S89" s="1082"/>
      <c r="T89" s="1082"/>
      <c r="U89" s="1082"/>
      <c r="V89" s="1082"/>
      <c r="W89" s="1082"/>
      <c r="X89" s="1082"/>
      <c r="Y89" s="1082"/>
      <c r="Z89" s="1082"/>
      <c r="AA89" s="1082"/>
    </row>
    <row r="90" spans="1:27" ht="17.25" customHeight="1">
      <c r="A90" s="1082"/>
      <c r="B90" s="1082"/>
      <c r="C90" s="1082"/>
      <c r="D90" s="1082"/>
      <c r="E90" s="1082"/>
      <c r="F90" s="1082"/>
      <c r="G90" s="1082"/>
      <c r="H90" s="1284"/>
      <c r="I90" s="1284"/>
      <c r="J90" s="1284"/>
      <c r="K90" s="1082"/>
      <c r="L90" s="1082"/>
      <c r="M90" s="1082"/>
      <c r="N90" s="1082"/>
      <c r="O90" s="1082"/>
      <c r="P90" s="1082"/>
      <c r="Q90" s="1082"/>
      <c r="R90" s="1082"/>
      <c r="S90" s="1082"/>
      <c r="T90" s="1082"/>
      <c r="U90" s="1082"/>
      <c r="V90" s="1082"/>
      <c r="W90" s="1082"/>
      <c r="X90" s="1082"/>
      <c r="Y90" s="1082"/>
      <c r="Z90" s="1082"/>
      <c r="AA90" s="1082"/>
    </row>
    <row r="91" spans="1:27" ht="17.25" customHeight="1">
      <c r="A91" s="1082"/>
      <c r="B91" s="1082"/>
      <c r="C91" s="1082"/>
      <c r="D91" s="1082"/>
      <c r="E91" s="1082"/>
      <c r="F91" s="1082"/>
      <c r="G91" s="1082"/>
      <c r="H91" s="1284"/>
      <c r="I91" s="1284"/>
      <c r="J91" s="1284"/>
      <c r="K91" s="1082"/>
      <c r="L91" s="1082"/>
      <c r="M91" s="1082"/>
      <c r="N91" s="1082"/>
      <c r="O91" s="1082"/>
      <c r="P91" s="1082"/>
      <c r="Q91" s="1082"/>
      <c r="R91" s="1082"/>
      <c r="S91" s="1082"/>
      <c r="T91" s="1082"/>
      <c r="U91" s="1082"/>
      <c r="V91" s="1082"/>
      <c r="W91" s="1082"/>
      <c r="X91" s="1082"/>
      <c r="Y91" s="1082"/>
      <c r="Z91" s="1082"/>
      <c r="AA91" s="1082"/>
    </row>
    <row r="92" spans="1:27" ht="17.25" customHeight="1">
      <c r="A92" s="1082"/>
      <c r="B92" s="1082"/>
      <c r="C92" s="1082"/>
      <c r="D92" s="1082"/>
      <c r="E92" s="1082"/>
      <c r="F92" s="1082"/>
      <c r="G92" s="1082"/>
      <c r="H92" s="1284"/>
      <c r="I92" s="1284"/>
      <c r="J92" s="1284"/>
      <c r="K92" s="1082"/>
      <c r="L92" s="1082"/>
      <c r="M92" s="1082"/>
      <c r="N92" s="1082"/>
      <c r="O92" s="1082"/>
      <c r="P92" s="1082"/>
      <c r="Q92" s="1082"/>
      <c r="R92" s="1082"/>
      <c r="S92" s="1082"/>
      <c r="T92" s="1082"/>
      <c r="U92" s="1082"/>
      <c r="V92" s="1082"/>
      <c r="W92" s="1082"/>
      <c r="X92" s="1082"/>
      <c r="Y92" s="1082"/>
      <c r="Z92" s="1082"/>
      <c r="AA92" s="1082"/>
    </row>
    <row r="93" spans="1:27" ht="17.25" customHeight="1">
      <c r="A93" s="1082"/>
      <c r="B93" s="1082"/>
      <c r="C93" s="1082"/>
      <c r="D93" s="1082"/>
      <c r="E93" s="1082"/>
      <c r="F93" s="1082"/>
      <c r="G93" s="1082"/>
      <c r="H93" s="1284"/>
      <c r="I93" s="1284"/>
      <c r="J93" s="1284"/>
      <c r="K93" s="1082"/>
      <c r="L93" s="1082"/>
      <c r="M93" s="1082"/>
      <c r="N93" s="1082"/>
      <c r="O93" s="1082"/>
      <c r="P93" s="1082"/>
      <c r="Q93" s="1082"/>
      <c r="R93" s="1082"/>
      <c r="S93" s="1082"/>
      <c r="T93" s="1082"/>
      <c r="U93" s="1082"/>
      <c r="V93" s="1082"/>
      <c r="W93" s="1082"/>
      <c r="X93" s="1082"/>
      <c r="Y93" s="1082"/>
      <c r="Z93" s="1082"/>
      <c r="AA93" s="1082"/>
    </row>
    <row r="94" spans="1:27" ht="17.25" customHeight="1">
      <c r="A94" s="1082"/>
      <c r="B94" s="1082"/>
      <c r="C94" s="1082"/>
      <c r="D94" s="1082"/>
      <c r="E94" s="1082"/>
      <c r="F94" s="1082"/>
      <c r="G94" s="1082"/>
      <c r="H94" s="1284"/>
      <c r="I94" s="1284"/>
      <c r="J94" s="1284"/>
      <c r="K94" s="1082"/>
      <c r="L94" s="1082"/>
      <c r="M94" s="1082"/>
      <c r="N94" s="1082"/>
      <c r="O94" s="1082"/>
      <c r="P94" s="1082"/>
      <c r="Q94" s="1082"/>
      <c r="R94" s="1082"/>
      <c r="S94" s="1082"/>
      <c r="T94" s="1082"/>
      <c r="U94" s="1082"/>
      <c r="V94" s="1082"/>
      <c r="W94" s="1082"/>
      <c r="X94" s="1082"/>
      <c r="Y94" s="1082"/>
      <c r="Z94" s="1082"/>
      <c r="AA94" s="1082"/>
    </row>
    <row r="95" spans="1:27" ht="17.25" customHeight="1">
      <c r="A95" s="1082"/>
      <c r="B95" s="1082"/>
      <c r="C95" s="1082"/>
      <c r="D95" s="1082"/>
      <c r="E95" s="1082"/>
      <c r="F95" s="1082"/>
      <c r="G95" s="1082"/>
      <c r="H95" s="1284"/>
      <c r="I95" s="1284"/>
      <c r="J95" s="1284"/>
      <c r="K95" s="1082"/>
      <c r="L95" s="1082"/>
      <c r="M95" s="1082"/>
      <c r="N95" s="1082"/>
      <c r="O95" s="1082"/>
      <c r="P95" s="1082"/>
      <c r="Q95" s="1082"/>
      <c r="R95" s="1082"/>
      <c r="S95" s="1082"/>
      <c r="T95" s="1082"/>
      <c r="U95" s="1082"/>
      <c r="V95" s="1082"/>
      <c r="W95" s="1082"/>
      <c r="X95" s="1082"/>
      <c r="Y95" s="1082"/>
      <c r="Z95" s="1082"/>
      <c r="AA95" s="1082"/>
    </row>
    <row r="96" spans="1:27" ht="17.25" customHeight="1">
      <c r="A96" s="1082"/>
      <c r="B96" s="1082"/>
      <c r="C96" s="1082"/>
      <c r="D96" s="1082"/>
      <c r="E96" s="1082"/>
      <c r="F96" s="1082"/>
      <c r="G96" s="1082"/>
      <c r="H96" s="1284"/>
      <c r="I96" s="1284"/>
      <c r="J96" s="1284"/>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284"/>
      <c r="I97" s="1284"/>
      <c r="J97" s="1284"/>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284"/>
      <c r="I98" s="1284"/>
      <c r="J98" s="1284"/>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284"/>
      <c r="I99" s="1284"/>
      <c r="J99" s="1284"/>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row r="149" ht="17.25" customHeight="1"/>
  </sheetData>
  <sheetProtection sheet="1" selectLockedCells="1"/>
  <phoneticPr fontId="2"/>
  <hyperlinks>
    <hyperlink ref="K1:N1" location="作業メニュー!A1" display="作業メニュー" xr:uid="{00000000-0004-0000-3700-000000000000}"/>
  </hyperlinks>
  <pageMargins left="0.55118110236220474" right="0.43307086614173229" top="0.43307086614173229" bottom="0.51181102362204722" header="0.62992125984251968" footer="0.51181102362204722"/>
  <pageSetup paperSize="9" scale="94" orientation="portrait" r:id="rId1"/>
  <headerFooter alignWithMargins="0">
    <oddFooter>&amp;R250401</oddFooter>
  </headerFooter>
  <rowBreaks count="1" manualBreakCount="1">
    <brk id="81"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8"/>
  <dimension ref="A1:AF228"/>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32" s="897" customFormat="1" ht="37.5" customHeight="1" thickBot="1">
      <c r="A1" s="1045" t="s">
        <v>3722</v>
      </c>
      <c r="K1" s="898" t="s">
        <v>64</v>
      </c>
      <c r="L1" s="898"/>
      <c r="M1" s="898"/>
      <c r="N1" s="898"/>
    </row>
    <row r="2" spans="1:32" ht="7.5" customHeight="1" thickTop="1">
      <c r="A2" s="903"/>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row>
    <row r="3" spans="1:32" s="906" customFormat="1" ht="16.149999999999999" customHeight="1">
      <c r="A3" s="906" t="str">
        <f>IF(作業メニュー!AM13=TRUE, "（注意）", "")</f>
        <v/>
      </c>
      <c r="B3" s="1258"/>
    </row>
    <row r="4" spans="1:32" s="906" customFormat="1" ht="16.149999999999999" customHeight="1">
      <c r="A4" s="906" t="str">
        <f>IF(作業メニュー!AM13=TRUE, "１．　第２面から第４面までとして別記第26号様式の第２面から第４面までに記載すべき事項を記載した書類を添えてください。", "")</f>
        <v/>
      </c>
      <c r="B4" s="1258"/>
    </row>
    <row r="5" spans="1:32" s="906" customFormat="1" ht="16.149999999999999" customHeight="1">
      <c r="A5" s="906" t="str">
        <f>IF(作業メニュー!AM13=TRUE, "２．　別記第26号様式の（注意）に準じて記入してください。", "")</f>
        <v/>
      </c>
      <c r="B5" s="1258"/>
    </row>
    <row r="6" spans="1:32" s="906" customFormat="1" ht="16.149999999999999" customHeight="1">
      <c r="A6" s="1259" t="str">
        <f>IF(作業メニュー!AM13=TRUE, "【下記　別記第26号様式の（注意）】", "")</f>
        <v/>
      </c>
      <c r="B6" s="1258"/>
    </row>
    <row r="7" spans="1:32" ht="17.25" customHeight="1">
      <c r="A7" s="1089" t="s">
        <v>1102</v>
      </c>
      <c r="B7" s="1089"/>
      <c r="C7" s="1089"/>
      <c r="D7" s="1089"/>
      <c r="E7" s="1089"/>
      <c r="F7" s="1089"/>
      <c r="G7" s="1089"/>
      <c r="H7" s="1089"/>
      <c r="I7" s="1089"/>
      <c r="J7" s="1089"/>
      <c r="K7" s="1089"/>
      <c r="L7" s="1089"/>
      <c r="M7" s="1089"/>
      <c r="N7" s="1089"/>
      <c r="O7" s="1089"/>
      <c r="P7" s="1089"/>
      <c r="Q7" s="1089"/>
      <c r="R7" s="1089"/>
      <c r="S7" s="1089"/>
      <c r="T7" s="1089"/>
      <c r="U7" s="1089"/>
      <c r="V7" s="1089"/>
      <c r="W7" s="1089"/>
      <c r="X7" s="1089"/>
      <c r="Y7" s="1089"/>
      <c r="Z7" s="1089"/>
      <c r="AA7" s="1089"/>
      <c r="AB7" s="1089"/>
      <c r="AC7" s="1089"/>
      <c r="AD7" s="1066"/>
      <c r="AE7" s="1066"/>
      <c r="AF7" s="1066"/>
    </row>
    <row r="8" spans="1:32" ht="17.25" customHeight="1">
      <c r="A8" s="1082" t="s">
        <v>920</v>
      </c>
      <c r="B8" s="1082" t="s">
        <v>919</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AD8" s="1066"/>
      <c r="AE8" s="1066"/>
      <c r="AF8" s="1066"/>
    </row>
    <row r="9" spans="1:32" ht="17.25" customHeight="1">
      <c r="A9" s="1082"/>
      <c r="B9" s="1082" t="s">
        <v>918</v>
      </c>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c r="AD9" s="1066"/>
      <c r="AE9" s="1066"/>
      <c r="AF9" s="1066"/>
    </row>
    <row r="10" spans="1:32" ht="17.2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c r="AD10" s="1066"/>
      <c r="AE10" s="1066"/>
      <c r="AF10" s="1066"/>
    </row>
    <row r="11" spans="1:32" ht="17.25" customHeight="1">
      <c r="A11" s="1082" t="s">
        <v>917</v>
      </c>
      <c r="B11" s="1082" t="s">
        <v>916</v>
      </c>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c r="AB11" s="1082"/>
      <c r="AC11" s="1082"/>
      <c r="AD11" s="1066"/>
      <c r="AE11" s="1066"/>
      <c r="AF11" s="1066"/>
    </row>
    <row r="12" spans="1:32" ht="17.25" customHeight="1">
      <c r="A12" s="1082"/>
      <c r="B12" s="1082" t="s">
        <v>3012</v>
      </c>
      <c r="C12" s="1082" t="s">
        <v>1101</v>
      </c>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c r="AB12" s="1082"/>
      <c r="AC12" s="1082"/>
      <c r="AD12" s="1066"/>
      <c r="AE12" s="1066"/>
      <c r="AF12" s="1066"/>
    </row>
    <row r="13" spans="1:32" ht="17.25" customHeight="1">
      <c r="A13" s="1082"/>
      <c r="B13" s="1082" t="s">
        <v>676</v>
      </c>
      <c r="C13" s="1082" t="s">
        <v>1100</v>
      </c>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c r="AB13" s="1082"/>
      <c r="AC13" s="1082"/>
      <c r="AD13" s="1066"/>
      <c r="AE13" s="1066"/>
      <c r="AF13" s="1066"/>
    </row>
    <row r="14" spans="1:32" ht="17.25" customHeight="1">
      <c r="A14" s="1082"/>
      <c r="B14" s="1082" t="s">
        <v>676</v>
      </c>
      <c r="C14" s="1082" t="s">
        <v>1099</v>
      </c>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c r="AB14" s="1082"/>
      <c r="AC14" s="1082"/>
      <c r="AD14" s="1066"/>
      <c r="AE14" s="1066"/>
      <c r="AF14" s="1066"/>
    </row>
    <row r="15" spans="1:32" ht="17.25" customHeight="1">
      <c r="A15" s="1082"/>
      <c r="B15" s="1082" t="s">
        <v>3013</v>
      </c>
      <c r="C15" s="1082" t="s">
        <v>1098</v>
      </c>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c r="AB15" s="1082"/>
      <c r="AC15" s="1082"/>
      <c r="AD15" s="1066"/>
      <c r="AE15" s="1066"/>
      <c r="AF15" s="1066"/>
    </row>
    <row r="16" spans="1:32" ht="17.2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c r="AB16" s="1082"/>
      <c r="AC16" s="1082"/>
      <c r="AD16" s="1066"/>
      <c r="AE16" s="1066"/>
      <c r="AF16" s="1066"/>
    </row>
    <row r="17" spans="1:32" ht="17.25" customHeight="1">
      <c r="A17" s="1082" t="s">
        <v>915</v>
      </c>
      <c r="B17" s="1082" t="s">
        <v>914</v>
      </c>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c r="AD17" s="1066"/>
      <c r="AE17" s="1066"/>
      <c r="AF17" s="1066"/>
    </row>
    <row r="18" spans="1:32" ht="17.25" customHeight="1">
      <c r="A18" s="1082"/>
      <c r="B18" s="1082" t="s">
        <v>1053</v>
      </c>
      <c r="C18" s="1082" t="s">
        <v>1097</v>
      </c>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c r="AB18" s="1082"/>
      <c r="AC18" s="1082"/>
      <c r="AD18" s="1066"/>
      <c r="AE18" s="1066"/>
      <c r="AF18" s="1066"/>
    </row>
    <row r="19" spans="1:32" ht="17.25" customHeight="1">
      <c r="A19" s="1082"/>
      <c r="B19" s="1082" t="s">
        <v>676</v>
      </c>
      <c r="C19" s="1082" t="s">
        <v>1096</v>
      </c>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c r="AD19" s="1066"/>
      <c r="AE19" s="1066"/>
      <c r="AF19" s="1066"/>
    </row>
    <row r="20" spans="1:32" ht="17.25" customHeight="1">
      <c r="A20" s="1082"/>
      <c r="B20" s="1082" t="s">
        <v>1046</v>
      </c>
      <c r="C20" s="1082" t="s">
        <v>1095</v>
      </c>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66"/>
      <c r="AE20" s="1066"/>
      <c r="AF20" s="1066"/>
    </row>
    <row r="21" spans="1:32" ht="17.25" customHeight="1">
      <c r="A21" s="1082"/>
      <c r="B21" s="1082" t="s">
        <v>1044</v>
      </c>
      <c r="C21" s="1082" t="s">
        <v>1094</v>
      </c>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c r="AD21" s="1066"/>
      <c r="AE21" s="1066"/>
      <c r="AF21" s="1066"/>
    </row>
    <row r="22" spans="1:32" ht="17.25" customHeight="1">
      <c r="A22" s="1082"/>
      <c r="B22" s="1082" t="s">
        <v>676</v>
      </c>
      <c r="C22" s="1082" t="s">
        <v>1093</v>
      </c>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c r="AB22" s="1082"/>
      <c r="AC22" s="1082"/>
      <c r="AD22" s="1066"/>
      <c r="AE22" s="1066"/>
      <c r="AF22" s="1066"/>
    </row>
    <row r="23" spans="1:32" ht="17.25" customHeight="1">
      <c r="A23" s="1082"/>
      <c r="B23" s="1082" t="s">
        <v>676</v>
      </c>
      <c r="C23" s="1082" t="s">
        <v>1092</v>
      </c>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c r="AB23" s="1082"/>
      <c r="AC23" s="1082"/>
      <c r="AD23" s="1066"/>
      <c r="AE23" s="1066"/>
      <c r="AF23" s="1066"/>
    </row>
    <row r="24" spans="1:32" ht="17.25" customHeight="1">
      <c r="A24" s="1082"/>
      <c r="B24" s="1082" t="s">
        <v>1040</v>
      </c>
      <c r="C24" s="1082" t="s">
        <v>1091</v>
      </c>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66"/>
      <c r="AE24" s="1066"/>
      <c r="AF24" s="1066"/>
    </row>
    <row r="25" spans="1:32" ht="17.25" customHeight="1">
      <c r="A25" s="1082"/>
      <c r="B25" s="1082" t="s">
        <v>1035</v>
      </c>
      <c r="C25" s="1082" t="s">
        <v>1090</v>
      </c>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66"/>
      <c r="AE25" s="1066"/>
      <c r="AF25" s="1066"/>
    </row>
    <row r="26" spans="1:32" ht="17.25" customHeight="1">
      <c r="A26" s="1082"/>
      <c r="B26" s="1082" t="s">
        <v>1035</v>
      </c>
      <c r="C26" s="1082" t="s">
        <v>1089</v>
      </c>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66"/>
      <c r="AE26" s="1066"/>
      <c r="AF26" s="1066"/>
    </row>
    <row r="27" spans="1:32" ht="17.25" customHeight="1">
      <c r="A27" s="1082"/>
      <c r="B27" s="1082" t="s">
        <v>1088</v>
      </c>
      <c r="C27" s="1082" t="s">
        <v>1087</v>
      </c>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66"/>
      <c r="AE27" s="1066"/>
      <c r="AF27" s="1066"/>
    </row>
    <row r="28" spans="1:32" ht="17.25" customHeight="1">
      <c r="A28" s="1082"/>
      <c r="B28" s="1082" t="s">
        <v>1035</v>
      </c>
      <c r="C28" s="1082" t="s">
        <v>1086</v>
      </c>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c r="AB28" s="1082"/>
      <c r="AC28" s="1082"/>
      <c r="AD28" s="1066"/>
      <c r="AE28" s="1066"/>
      <c r="AF28" s="1066"/>
    </row>
    <row r="29" spans="1:32" ht="17.25" customHeight="1">
      <c r="A29" s="1082"/>
      <c r="B29" s="1082" t="s">
        <v>1035</v>
      </c>
      <c r="C29" s="1082" t="s">
        <v>1085</v>
      </c>
      <c r="D29" s="1082"/>
      <c r="E29" s="1082"/>
      <c r="F29" s="1082"/>
      <c r="G29" s="1082"/>
      <c r="H29" s="1082"/>
      <c r="I29" s="1082"/>
      <c r="J29" s="1082"/>
      <c r="K29" s="1082"/>
      <c r="L29" s="1082"/>
      <c r="M29" s="1082"/>
      <c r="N29" s="1082"/>
      <c r="O29" s="1082"/>
      <c r="P29" s="1082"/>
      <c r="Q29" s="1082"/>
      <c r="R29" s="1082"/>
      <c r="S29" s="1082"/>
      <c r="T29" s="1082"/>
      <c r="U29" s="1082"/>
      <c r="V29" s="1082"/>
      <c r="W29" s="1082"/>
      <c r="X29" s="1082"/>
      <c r="Y29" s="1082"/>
      <c r="Z29" s="1082"/>
      <c r="AA29" s="1082"/>
      <c r="AB29" s="1082"/>
      <c r="AC29" s="1082"/>
      <c r="AD29" s="1066"/>
      <c r="AE29" s="1066"/>
      <c r="AF29" s="1066"/>
    </row>
    <row r="30" spans="1:32" ht="17.25" customHeight="1">
      <c r="A30" s="1082"/>
      <c r="B30" s="1082" t="s">
        <v>1035</v>
      </c>
      <c r="C30" s="1082" t="s">
        <v>1084</v>
      </c>
      <c r="D30" s="1082"/>
      <c r="E30" s="1082"/>
      <c r="F30" s="1082"/>
      <c r="G30" s="1082"/>
      <c r="H30" s="1082"/>
      <c r="I30" s="1082"/>
      <c r="J30" s="1082"/>
      <c r="K30" s="1082"/>
      <c r="L30" s="1082"/>
      <c r="M30" s="1082"/>
      <c r="N30" s="1082"/>
      <c r="O30" s="1082"/>
      <c r="P30" s="1082"/>
      <c r="Q30" s="1082"/>
      <c r="R30" s="1082"/>
      <c r="S30" s="1082"/>
      <c r="T30" s="1082"/>
      <c r="U30" s="1082"/>
      <c r="V30" s="1082"/>
      <c r="W30" s="1082"/>
      <c r="X30" s="1082"/>
      <c r="Y30" s="1082"/>
      <c r="Z30" s="1082"/>
      <c r="AA30" s="1082"/>
      <c r="AB30" s="1082"/>
      <c r="AC30" s="1082"/>
      <c r="AD30" s="1066"/>
      <c r="AE30" s="1066"/>
      <c r="AF30" s="1066"/>
    </row>
    <row r="31" spans="1:32" ht="17.25" customHeight="1">
      <c r="A31" s="1082"/>
      <c r="B31" s="1082" t="s">
        <v>1083</v>
      </c>
      <c r="C31" s="1082" t="s">
        <v>1082</v>
      </c>
      <c r="D31" s="1082"/>
      <c r="E31" s="1082"/>
      <c r="F31" s="1082"/>
      <c r="G31" s="1082"/>
      <c r="H31" s="1082"/>
      <c r="I31" s="1082"/>
      <c r="J31" s="1082"/>
      <c r="K31" s="1082"/>
      <c r="L31" s="1082"/>
      <c r="M31" s="1082"/>
      <c r="N31" s="1082"/>
      <c r="O31" s="1082"/>
      <c r="P31" s="1082"/>
      <c r="Q31" s="1082"/>
      <c r="R31" s="1082"/>
      <c r="S31" s="1082"/>
      <c r="T31" s="1082"/>
      <c r="U31" s="1082"/>
      <c r="V31" s="1082"/>
      <c r="W31" s="1082"/>
      <c r="X31" s="1082"/>
      <c r="Y31" s="1082"/>
      <c r="Z31" s="1082"/>
      <c r="AA31" s="1082"/>
      <c r="AB31" s="1082"/>
      <c r="AC31" s="1082"/>
      <c r="AD31" s="1066"/>
      <c r="AE31" s="1066"/>
      <c r="AF31" s="1066"/>
    </row>
    <row r="32" spans="1:32" ht="17.25" customHeight="1">
      <c r="A32" s="1082"/>
      <c r="B32" s="1082" t="s">
        <v>1035</v>
      </c>
      <c r="C32" s="1082" t="s">
        <v>1081</v>
      </c>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c r="AB32" s="1082"/>
      <c r="AC32" s="1082"/>
      <c r="AD32" s="1066"/>
      <c r="AE32" s="1066"/>
      <c r="AF32" s="1066"/>
    </row>
    <row r="33" spans="1:32" ht="17.25" customHeight="1">
      <c r="A33" s="1082"/>
      <c r="B33" s="1082" t="s">
        <v>1029</v>
      </c>
      <c r="C33" s="1082" t="s">
        <v>1080</v>
      </c>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c r="AB33" s="1082"/>
      <c r="AC33" s="1082"/>
      <c r="AD33" s="1066"/>
      <c r="AE33" s="1066"/>
      <c r="AF33" s="1066"/>
    </row>
    <row r="34" spans="1:32" ht="17.2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c r="AB34" s="1082"/>
      <c r="AC34" s="1082"/>
      <c r="AD34" s="1066"/>
      <c r="AE34" s="1066"/>
      <c r="AF34" s="1066"/>
    </row>
    <row r="35" spans="1:32" ht="17.25" customHeight="1">
      <c r="A35" s="1082" t="s">
        <v>1079</v>
      </c>
      <c r="B35" s="1082" t="s">
        <v>1078</v>
      </c>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c r="AB35" s="1082"/>
      <c r="AC35" s="1082"/>
      <c r="AD35" s="1066"/>
      <c r="AE35" s="1066"/>
      <c r="AF35" s="1066"/>
    </row>
    <row r="36" spans="1:32" ht="17.25" customHeight="1">
      <c r="A36" s="1082"/>
      <c r="B36" s="1082" t="s">
        <v>1053</v>
      </c>
      <c r="C36" s="1082" t="s">
        <v>1077</v>
      </c>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c r="AB36" s="1082"/>
      <c r="AC36" s="1082"/>
      <c r="AD36" s="1066"/>
      <c r="AE36" s="1066"/>
      <c r="AF36" s="1066"/>
    </row>
    <row r="37" spans="1:32" ht="17.25" customHeight="1">
      <c r="A37" s="1082"/>
      <c r="B37" s="1082" t="s">
        <v>1046</v>
      </c>
      <c r="C37" s="1082" t="s">
        <v>1076</v>
      </c>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c r="AB37" s="1082"/>
      <c r="AC37" s="1082"/>
      <c r="AD37" s="1066"/>
      <c r="AE37" s="1066"/>
      <c r="AF37" s="1066"/>
    </row>
    <row r="38" spans="1:32" ht="17.25" customHeight="1">
      <c r="A38" s="1082"/>
      <c r="B38" s="1082" t="s">
        <v>676</v>
      </c>
      <c r="C38" s="1082" t="s">
        <v>1075</v>
      </c>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c r="AB38" s="1082"/>
      <c r="AC38" s="1082"/>
      <c r="AD38" s="1066"/>
      <c r="AE38" s="1066"/>
      <c r="AF38" s="1066"/>
    </row>
    <row r="39" spans="1:32" ht="17.25" customHeight="1">
      <c r="A39" s="1082"/>
      <c r="B39" s="1082" t="s">
        <v>1044</v>
      </c>
      <c r="C39" s="1082" t="s">
        <v>1074</v>
      </c>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c r="AB39" s="1082"/>
      <c r="AC39" s="1082"/>
      <c r="AD39" s="1066"/>
      <c r="AE39" s="1066"/>
      <c r="AF39" s="1066"/>
    </row>
    <row r="40" spans="1:32" ht="17.25" customHeight="1">
      <c r="A40" s="1082"/>
      <c r="B40" s="1082" t="s">
        <v>1073</v>
      </c>
      <c r="C40" s="1082" t="s">
        <v>1072</v>
      </c>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c r="AB40" s="1082"/>
      <c r="AC40" s="1082"/>
      <c r="AD40" s="1066"/>
      <c r="AE40" s="1066"/>
      <c r="AF40" s="1066"/>
    </row>
    <row r="41" spans="1:32" ht="17.25" customHeight="1">
      <c r="A41" s="1082"/>
      <c r="B41" s="1082" t="s">
        <v>676</v>
      </c>
      <c r="C41" s="1082" t="s">
        <v>1071</v>
      </c>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c r="AB41" s="1082"/>
      <c r="AC41" s="1082"/>
      <c r="AD41" s="1066"/>
      <c r="AE41" s="1066"/>
      <c r="AF41" s="1066"/>
    </row>
    <row r="42" spans="1:32" ht="17.25" customHeight="1">
      <c r="A42" s="1082"/>
      <c r="B42" s="1082" t="s">
        <v>1037</v>
      </c>
      <c r="C42" s="1082" t="s">
        <v>1070</v>
      </c>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c r="AB42" s="1082"/>
      <c r="AC42" s="1082"/>
      <c r="AD42" s="1066"/>
      <c r="AE42" s="1066"/>
      <c r="AF42" s="1066"/>
    </row>
    <row r="43" spans="1:32" ht="17.25" customHeight="1">
      <c r="A43" s="1082"/>
      <c r="B43" s="1082" t="s">
        <v>676</v>
      </c>
      <c r="C43" s="1082" t="s">
        <v>1069</v>
      </c>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c r="AB43" s="1082"/>
      <c r="AC43" s="1082"/>
      <c r="AD43" s="1066"/>
      <c r="AE43" s="1066"/>
      <c r="AF43" s="1066"/>
    </row>
    <row r="44" spans="1:32" ht="17.25" customHeight="1">
      <c r="A44" s="1082"/>
      <c r="B44" s="1082" t="s">
        <v>1033</v>
      </c>
      <c r="C44" s="1082" t="s">
        <v>1068</v>
      </c>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c r="AB44" s="1082"/>
      <c r="AC44" s="1082"/>
      <c r="AD44" s="1066"/>
      <c r="AE44" s="1066"/>
      <c r="AF44" s="1066"/>
    </row>
    <row r="45" spans="1:32" ht="17.25" customHeight="1">
      <c r="A45" s="1082"/>
      <c r="B45" s="1082" t="s">
        <v>1029</v>
      </c>
      <c r="C45" s="1082" t="s">
        <v>1067</v>
      </c>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c r="AB45" s="1082"/>
      <c r="AC45" s="1082"/>
      <c r="AD45" s="1066"/>
      <c r="AE45" s="1066"/>
      <c r="AF45" s="1066"/>
    </row>
    <row r="46" spans="1:32" ht="17.25" customHeight="1">
      <c r="A46" s="1082"/>
      <c r="B46" s="1082" t="s">
        <v>1026</v>
      </c>
      <c r="C46" s="1082" t="s">
        <v>1066</v>
      </c>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c r="AD46" s="1066"/>
      <c r="AE46" s="1066"/>
      <c r="AF46" s="1066"/>
    </row>
    <row r="47" spans="1:32" ht="17.25" customHeight="1">
      <c r="A47" s="1082"/>
      <c r="B47" s="1082" t="s">
        <v>676</v>
      </c>
      <c r="C47" s="1082" t="s">
        <v>1065</v>
      </c>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c r="AB47" s="1082"/>
      <c r="AC47" s="1082"/>
      <c r="AD47" s="1066"/>
      <c r="AE47" s="1066"/>
      <c r="AF47" s="1066"/>
    </row>
    <row r="48" spans="1:32" ht="17.25" customHeight="1">
      <c r="A48" s="1082"/>
      <c r="B48" s="1082" t="s">
        <v>1024</v>
      </c>
      <c r="C48" s="1082" t="s">
        <v>1064</v>
      </c>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c r="AB48" s="1082"/>
      <c r="AC48" s="1082"/>
      <c r="AD48" s="1066"/>
      <c r="AE48" s="1066"/>
      <c r="AF48" s="1066"/>
    </row>
    <row r="49" spans="1:32" ht="17.25" customHeight="1">
      <c r="A49" s="1082"/>
      <c r="B49" s="1082" t="s">
        <v>1021</v>
      </c>
      <c r="C49" s="1082" t="s">
        <v>1063</v>
      </c>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c r="AB49" s="1082"/>
      <c r="AC49" s="1082"/>
      <c r="AD49" s="1066"/>
      <c r="AE49" s="1066"/>
      <c r="AF49" s="1066"/>
    </row>
    <row r="50" spans="1:32" ht="17.25" customHeight="1">
      <c r="A50" s="1082"/>
      <c r="B50" s="1082" t="s">
        <v>1035</v>
      </c>
      <c r="C50" s="1082" t="s">
        <v>1062</v>
      </c>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c r="AB50" s="1082"/>
      <c r="AC50" s="1082"/>
      <c r="AD50" s="1066"/>
      <c r="AE50" s="1066"/>
      <c r="AF50" s="1066"/>
    </row>
    <row r="51" spans="1:32" ht="17.25" customHeight="1">
      <c r="A51" s="1082"/>
      <c r="B51" s="1082" t="s">
        <v>676</v>
      </c>
      <c r="C51" s="1082" t="s">
        <v>1061</v>
      </c>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c r="AB51" s="1082"/>
      <c r="AC51" s="1082"/>
      <c r="AD51" s="1066"/>
      <c r="AE51" s="1066"/>
      <c r="AF51" s="1066"/>
    </row>
    <row r="52" spans="1:32" ht="17.25" customHeight="1">
      <c r="A52" s="1082"/>
      <c r="B52" s="1082" t="s">
        <v>676</v>
      </c>
      <c r="C52" s="1082" t="s">
        <v>1060</v>
      </c>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c r="AB52" s="1082"/>
      <c r="AC52" s="1082"/>
      <c r="AD52" s="1066"/>
      <c r="AE52" s="1066"/>
      <c r="AF52" s="1066"/>
    </row>
    <row r="53" spans="1:32" ht="17.25" customHeight="1">
      <c r="A53" s="1082"/>
      <c r="B53" s="1082" t="s">
        <v>676</v>
      </c>
      <c r="C53" s="1082" t="s">
        <v>1059</v>
      </c>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c r="AB53" s="1082"/>
      <c r="AC53" s="1082"/>
      <c r="AD53" s="1066"/>
      <c r="AE53" s="1066"/>
      <c r="AF53" s="1066"/>
    </row>
    <row r="54" spans="1:32" ht="17.25" customHeight="1">
      <c r="A54" s="1082"/>
      <c r="B54" s="1082" t="s">
        <v>1058</v>
      </c>
      <c r="C54" s="1082" t="s">
        <v>1057</v>
      </c>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c r="AB54" s="1082"/>
      <c r="AC54" s="1082"/>
      <c r="AD54" s="1066"/>
      <c r="AE54" s="1066"/>
      <c r="AF54" s="1066"/>
    </row>
    <row r="55" spans="1:32" ht="17.25" customHeight="1">
      <c r="A55" s="1082"/>
      <c r="B55" s="1082" t="s">
        <v>676</v>
      </c>
      <c r="C55" s="1082" t="s">
        <v>1056</v>
      </c>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c r="AB55" s="1082"/>
      <c r="AC55" s="1082"/>
      <c r="AD55" s="1066"/>
      <c r="AE55" s="1066"/>
      <c r="AF55" s="1066"/>
    </row>
    <row r="56" spans="1:32" ht="17.25" customHeight="1">
      <c r="A56" s="1082"/>
      <c r="B56" s="1082"/>
      <c r="C56" s="1082"/>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c r="AB56" s="1082"/>
      <c r="AC56" s="1082"/>
      <c r="AD56" s="1066"/>
      <c r="AE56" s="1066"/>
      <c r="AF56" s="1066"/>
    </row>
    <row r="57" spans="1:32" ht="17.25" customHeight="1">
      <c r="A57" s="1082" t="s">
        <v>1055</v>
      </c>
      <c r="B57" s="1082" t="s">
        <v>1054</v>
      </c>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c r="AB57" s="1082"/>
      <c r="AC57" s="1082"/>
      <c r="AD57" s="1066"/>
      <c r="AE57" s="1066"/>
      <c r="AF57" s="1066"/>
    </row>
    <row r="58" spans="1:32" ht="17.25" customHeight="1">
      <c r="A58" s="1082"/>
      <c r="B58" s="1082" t="s">
        <v>1053</v>
      </c>
      <c r="C58" s="1082" t="s">
        <v>1052</v>
      </c>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c r="AB58" s="1082"/>
      <c r="AC58" s="1082"/>
      <c r="AD58" s="1066"/>
      <c r="AE58" s="1066"/>
      <c r="AF58" s="1066"/>
    </row>
    <row r="59" spans="1:32" ht="17.25" customHeight="1">
      <c r="A59" s="1082"/>
      <c r="B59" s="1082" t="s">
        <v>676</v>
      </c>
      <c r="C59" s="1082" t="s">
        <v>1051</v>
      </c>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c r="AB59" s="1082"/>
      <c r="AC59" s="1082"/>
      <c r="AD59" s="1066"/>
      <c r="AE59" s="1066"/>
      <c r="AF59" s="1066"/>
    </row>
    <row r="60" spans="1:32" ht="17.25" customHeight="1">
      <c r="A60" s="1082"/>
      <c r="B60" s="1082" t="s">
        <v>676</v>
      </c>
      <c r="C60" s="1082" t="s">
        <v>1050</v>
      </c>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c r="AB60" s="1082"/>
      <c r="AC60" s="1082"/>
      <c r="AD60" s="1066"/>
      <c r="AE60" s="1066"/>
      <c r="AF60" s="1066"/>
    </row>
    <row r="61" spans="1:32" ht="17.25" customHeight="1">
      <c r="A61" s="1082"/>
      <c r="B61" s="1082" t="s">
        <v>1035</v>
      </c>
      <c r="C61" s="1082" t="s">
        <v>3086</v>
      </c>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c r="AB61" s="1082"/>
      <c r="AC61" s="1082"/>
      <c r="AD61" s="1066"/>
      <c r="AE61" s="1066"/>
      <c r="AF61" s="1066"/>
    </row>
    <row r="62" spans="1:32" ht="17.25" customHeight="1">
      <c r="A62" s="1082"/>
      <c r="B62" s="1082" t="s">
        <v>676</v>
      </c>
      <c r="C62" s="1082" t="s">
        <v>1049</v>
      </c>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c r="AB62" s="1082"/>
      <c r="AC62" s="1082"/>
      <c r="AD62" s="1066"/>
      <c r="AE62" s="1066"/>
      <c r="AF62" s="1066"/>
    </row>
    <row r="63" spans="1:32" ht="17.25" customHeight="1">
      <c r="A63" s="1082"/>
      <c r="B63" s="1082" t="s">
        <v>676</v>
      </c>
      <c r="C63" s="1082" t="s">
        <v>1048</v>
      </c>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c r="AB63" s="1082"/>
      <c r="AC63" s="1082"/>
      <c r="AD63" s="1066"/>
      <c r="AE63" s="1066"/>
      <c r="AF63" s="1066"/>
    </row>
    <row r="64" spans="1:32" ht="17.25" customHeight="1">
      <c r="A64" s="1082"/>
      <c r="B64" s="1082" t="s">
        <v>676</v>
      </c>
      <c r="C64" s="1082" t="s">
        <v>1047</v>
      </c>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c r="AB64" s="1082"/>
      <c r="AC64" s="1082"/>
      <c r="AD64" s="1066"/>
      <c r="AE64" s="1066"/>
      <c r="AF64" s="1066"/>
    </row>
    <row r="65" spans="1:32" ht="17.25" customHeight="1">
      <c r="A65" s="1082"/>
      <c r="B65" s="1082" t="s">
        <v>1046</v>
      </c>
      <c r="C65" s="1082" t="s">
        <v>1045</v>
      </c>
      <c r="D65" s="1082"/>
      <c r="E65" s="1082"/>
      <c r="F65" s="1082"/>
      <c r="G65" s="1082"/>
      <c r="H65" s="1082"/>
      <c r="I65" s="1082"/>
      <c r="J65" s="1082"/>
      <c r="K65" s="1082"/>
      <c r="L65" s="1082"/>
      <c r="M65" s="1082"/>
      <c r="N65" s="1082"/>
      <c r="O65" s="1082"/>
      <c r="P65" s="1082"/>
      <c r="Q65" s="1082"/>
      <c r="R65" s="1082"/>
      <c r="S65" s="1082"/>
      <c r="T65" s="1082"/>
      <c r="U65" s="1082"/>
      <c r="V65" s="1082"/>
      <c r="W65" s="1082"/>
      <c r="X65" s="1082"/>
      <c r="Y65" s="1082"/>
      <c r="Z65" s="1082"/>
      <c r="AA65" s="1082"/>
      <c r="AB65" s="1082"/>
      <c r="AC65" s="1082"/>
      <c r="AD65" s="1066"/>
      <c r="AE65" s="1066"/>
      <c r="AF65" s="1066"/>
    </row>
    <row r="66" spans="1:32" ht="17.25" customHeight="1">
      <c r="A66" s="1082"/>
      <c r="B66" s="1082" t="s">
        <v>1044</v>
      </c>
      <c r="C66" s="1082" t="s">
        <v>1043</v>
      </c>
      <c r="D66" s="1082"/>
      <c r="E66" s="1082"/>
      <c r="F66" s="1082"/>
      <c r="G66" s="1082"/>
      <c r="H66" s="1082"/>
      <c r="I66" s="1082"/>
      <c r="J66" s="1082"/>
      <c r="K66" s="1082"/>
      <c r="L66" s="1082"/>
      <c r="M66" s="1082"/>
      <c r="N66" s="1082"/>
      <c r="O66" s="1082"/>
      <c r="P66" s="1082"/>
      <c r="Q66" s="1082"/>
      <c r="R66" s="1082"/>
      <c r="S66" s="1082"/>
      <c r="T66" s="1082"/>
      <c r="U66" s="1082"/>
      <c r="V66" s="1082"/>
      <c r="W66" s="1082"/>
      <c r="X66" s="1082"/>
      <c r="Y66" s="1082"/>
      <c r="Z66" s="1082"/>
      <c r="AA66" s="1082"/>
      <c r="AB66" s="1082"/>
      <c r="AC66" s="1082"/>
      <c r="AD66" s="1066"/>
      <c r="AE66" s="1066"/>
      <c r="AF66" s="1066"/>
    </row>
    <row r="67" spans="1:32" ht="17.25" customHeight="1">
      <c r="A67" s="1082"/>
      <c r="B67" s="1082" t="s">
        <v>676</v>
      </c>
      <c r="C67" s="1082" t="s">
        <v>1042</v>
      </c>
      <c r="D67" s="1082"/>
      <c r="E67" s="1082"/>
      <c r="F67" s="1082"/>
      <c r="G67" s="1082"/>
      <c r="H67" s="1082"/>
      <c r="I67" s="1082"/>
      <c r="J67" s="1082"/>
      <c r="K67" s="1082"/>
      <c r="L67" s="1082"/>
      <c r="M67" s="1082"/>
      <c r="N67" s="1082"/>
      <c r="O67" s="1082"/>
      <c r="P67" s="1082"/>
      <c r="Q67" s="1082"/>
      <c r="R67" s="1082"/>
      <c r="S67" s="1082"/>
      <c r="T67" s="1082"/>
      <c r="U67" s="1082"/>
      <c r="V67" s="1082"/>
      <c r="W67" s="1082"/>
      <c r="X67" s="1082"/>
      <c r="Y67" s="1082"/>
      <c r="Z67" s="1082"/>
      <c r="AA67" s="1082"/>
      <c r="AB67" s="1082"/>
      <c r="AC67" s="1082"/>
      <c r="AD67" s="1066"/>
      <c r="AE67" s="1066"/>
      <c r="AF67" s="1066"/>
    </row>
    <row r="68" spans="1:32" ht="17.25" customHeight="1">
      <c r="A68" s="1082"/>
      <c r="B68" s="1082" t="s">
        <v>676</v>
      </c>
      <c r="C68" s="1082" t="s">
        <v>1041</v>
      </c>
      <c r="D68" s="1082"/>
      <c r="E68" s="1082"/>
      <c r="F68" s="1082"/>
      <c r="G68" s="1082"/>
      <c r="H68" s="1082"/>
      <c r="I68" s="1082"/>
      <c r="J68" s="1082"/>
      <c r="K68" s="1082"/>
      <c r="L68" s="1082"/>
      <c r="M68" s="1082"/>
      <c r="N68" s="1082"/>
      <c r="O68" s="1082"/>
      <c r="P68" s="1082"/>
      <c r="Q68" s="1082"/>
      <c r="R68" s="1082"/>
      <c r="S68" s="1082"/>
      <c r="T68" s="1082"/>
      <c r="U68" s="1082"/>
      <c r="V68" s="1082"/>
      <c r="W68" s="1082"/>
      <c r="X68" s="1082"/>
      <c r="Y68" s="1082"/>
      <c r="Z68" s="1082"/>
      <c r="AA68" s="1082"/>
      <c r="AB68" s="1082"/>
      <c r="AC68" s="1082"/>
      <c r="AD68" s="1066"/>
      <c r="AE68" s="1066"/>
      <c r="AF68" s="1066"/>
    </row>
    <row r="69" spans="1:32" ht="17.25" customHeight="1">
      <c r="A69" s="1082"/>
      <c r="B69" s="1082" t="s">
        <v>1040</v>
      </c>
      <c r="C69" s="1082" t="s">
        <v>1039</v>
      </c>
      <c r="D69" s="1082"/>
      <c r="E69" s="1082"/>
      <c r="F69" s="1082"/>
      <c r="G69" s="1082"/>
      <c r="H69" s="1082"/>
      <c r="I69" s="1082"/>
      <c r="J69" s="1082"/>
      <c r="K69" s="1082"/>
      <c r="L69" s="1082"/>
      <c r="M69" s="1082"/>
      <c r="N69" s="1082"/>
      <c r="O69" s="1082"/>
      <c r="P69" s="1082"/>
      <c r="Q69" s="1082"/>
      <c r="R69" s="1082"/>
      <c r="S69" s="1082"/>
      <c r="T69" s="1082"/>
      <c r="U69" s="1082"/>
      <c r="V69" s="1082"/>
      <c r="W69" s="1082"/>
      <c r="X69" s="1082"/>
      <c r="Y69" s="1082"/>
      <c r="Z69" s="1082"/>
      <c r="AA69" s="1082"/>
      <c r="AB69" s="1082"/>
      <c r="AC69" s="1066"/>
      <c r="AD69" s="1066"/>
      <c r="AE69" s="1066"/>
      <c r="AF69" s="1066"/>
    </row>
    <row r="70" spans="1:32" ht="17.25" customHeight="1">
      <c r="A70" s="1082"/>
      <c r="B70" s="1082" t="s">
        <v>676</v>
      </c>
      <c r="C70" s="1082" t="s">
        <v>1038</v>
      </c>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c r="AB70" s="1082"/>
      <c r="AC70" s="1066"/>
      <c r="AD70" s="1066"/>
      <c r="AE70" s="1066"/>
      <c r="AF70" s="1066"/>
    </row>
    <row r="71" spans="1:32" ht="17.25" customHeight="1">
      <c r="A71" s="1082"/>
      <c r="B71" s="1082" t="s">
        <v>1037</v>
      </c>
      <c r="C71" s="1289" t="s">
        <v>1036</v>
      </c>
      <c r="D71" s="1082"/>
      <c r="E71" s="1082"/>
      <c r="F71" s="1082"/>
      <c r="G71" s="1082"/>
      <c r="H71" s="1082"/>
      <c r="I71" s="1082"/>
      <c r="J71" s="1082"/>
      <c r="K71" s="1082"/>
      <c r="L71" s="1082"/>
      <c r="M71" s="1082"/>
      <c r="N71" s="1082"/>
      <c r="O71" s="1082"/>
      <c r="P71" s="1082"/>
      <c r="Q71" s="1082"/>
      <c r="R71" s="1082"/>
      <c r="S71" s="1082"/>
      <c r="T71" s="1082"/>
      <c r="U71" s="1082"/>
      <c r="V71" s="1082"/>
      <c r="W71" s="1082"/>
      <c r="X71" s="1082"/>
      <c r="Y71" s="1082"/>
      <c r="Z71" s="1082"/>
      <c r="AA71" s="1082"/>
      <c r="AB71" s="1082"/>
      <c r="AC71" s="1066"/>
      <c r="AD71" s="1066"/>
      <c r="AE71" s="1066"/>
      <c r="AF71" s="1066"/>
    </row>
    <row r="72" spans="1:32" ht="17.25" customHeight="1">
      <c r="A72" s="1082"/>
      <c r="B72" s="1082" t="s">
        <v>1035</v>
      </c>
      <c r="C72" s="1082" t="s">
        <v>2158</v>
      </c>
      <c r="D72" s="1082"/>
      <c r="E72" s="1082"/>
      <c r="F72" s="1082"/>
      <c r="G72" s="1082"/>
      <c r="H72" s="1082"/>
      <c r="I72" s="1082"/>
      <c r="J72" s="1082"/>
      <c r="K72" s="1082"/>
      <c r="L72" s="1082"/>
      <c r="M72" s="1082"/>
      <c r="N72" s="1082"/>
      <c r="O72" s="1082"/>
      <c r="P72" s="1082"/>
      <c r="Q72" s="1082"/>
      <c r="R72" s="1082"/>
      <c r="S72" s="1082"/>
      <c r="T72" s="1082"/>
      <c r="U72" s="1082"/>
      <c r="V72" s="1082"/>
      <c r="W72" s="1082"/>
      <c r="X72" s="1082"/>
      <c r="Y72" s="1082"/>
      <c r="Z72" s="1082"/>
      <c r="AA72" s="1082"/>
      <c r="AB72" s="1082"/>
      <c r="AC72" s="1066"/>
      <c r="AD72" s="1066"/>
      <c r="AE72" s="1066"/>
      <c r="AF72" s="1066"/>
    </row>
    <row r="73" spans="1:32" ht="17.25" customHeight="1">
      <c r="A73" s="1082"/>
      <c r="B73" s="1089" t="s">
        <v>676</v>
      </c>
      <c r="C73" s="1082" t="s">
        <v>1034</v>
      </c>
      <c r="D73" s="1082"/>
      <c r="E73" s="1082"/>
      <c r="F73" s="1082"/>
      <c r="G73" s="1082"/>
      <c r="H73" s="1082"/>
      <c r="I73" s="1082"/>
      <c r="J73" s="1082"/>
      <c r="K73" s="1082"/>
      <c r="L73" s="1082"/>
      <c r="M73" s="1082"/>
      <c r="N73" s="1082"/>
      <c r="O73" s="1082"/>
      <c r="P73" s="1082"/>
      <c r="Q73" s="1082"/>
      <c r="R73" s="1082"/>
      <c r="S73" s="1082"/>
      <c r="T73" s="1082"/>
      <c r="U73" s="1082"/>
      <c r="V73" s="1082"/>
      <c r="W73" s="1082"/>
      <c r="X73" s="1082"/>
      <c r="Y73" s="1082"/>
      <c r="Z73" s="1082"/>
      <c r="AA73" s="1082"/>
      <c r="AB73" s="1082"/>
      <c r="AC73" s="1066"/>
      <c r="AD73" s="1066"/>
      <c r="AE73" s="1066"/>
      <c r="AF73" s="1066"/>
    </row>
    <row r="74" spans="1:32" ht="17.25" customHeight="1">
      <c r="A74" s="1082"/>
      <c r="B74" s="1082" t="s">
        <v>1033</v>
      </c>
      <c r="C74" s="1082" t="s">
        <v>1032</v>
      </c>
      <c r="D74" s="1082"/>
      <c r="E74" s="1082"/>
      <c r="F74" s="1082"/>
      <c r="G74" s="1082"/>
      <c r="H74" s="1082"/>
      <c r="I74" s="1082"/>
      <c r="J74" s="1082"/>
      <c r="K74" s="1082"/>
      <c r="L74" s="1082"/>
      <c r="M74" s="1082"/>
      <c r="N74" s="1082"/>
      <c r="O74" s="1082"/>
      <c r="P74" s="1082"/>
      <c r="Q74" s="1082"/>
      <c r="R74" s="1082"/>
      <c r="S74" s="1082"/>
      <c r="T74" s="1082"/>
      <c r="U74" s="1082"/>
      <c r="V74" s="1082"/>
      <c r="W74" s="1082"/>
      <c r="X74" s="1082"/>
      <c r="Y74" s="1082"/>
      <c r="Z74" s="1082"/>
      <c r="AA74" s="1082"/>
      <c r="AB74" s="1082"/>
      <c r="AC74" s="1066"/>
      <c r="AD74" s="1066"/>
      <c r="AE74" s="1066"/>
      <c r="AF74" s="1066"/>
    </row>
    <row r="75" spans="1:32" ht="17.25" customHeight="1">
      <c r="A75" s="1082"/>
      <c r="B75" s="1082" t="s">
        <v>676</v>
      </c>
      <c r="C75" s="1082" t="s">
        <v>1031</v>
      </c>
      <c r="D75" s="1082"/>
      <c r="E75" s="1082"/>
      <c r="F75" s="1082"/>
      <c r="G75" s="1082"/>
      <c r="H75" s="1082"/>
      <c r="I75" s="1082"/>
      <c r="J75" s="1082"/>
      <c r="K75" s="1082"/>
      <c r="L75" s="1082"/>
      <c r="M75" s="1082"/>
      <c r="N75" s="1082"/>
      <c r="O75" s="1082"/>
      <c r="P75" s="1082"/>
      <c r="Q75" s="1082"/>
      <c r="R75" s="1082"/>
      <c r="S75" s="1082"/>
      <c r="T75" s="1082"/>
      <c r="U75" s="1082"/>
      <c r="V75" s="1082"/>
      <c r="W75" s="1082"/>
      <c r="X75" s="1082"/>
      <c r="Y75" s="1082"/>
      <c r="Z75" s="1082"/>
      <c r="AA75" s="1082"/>
      <c r="AB75" s="1082"/>
      <c r="AC75" s="1066"/>
      <c r="AD75" s="1066"/>
      <c r="AE75" s="1066"/>
      <c r="AF75" s="1066"/>
    </row>
    <row r="76" spans="1:32" ht="17.25" customHeight="1">
      <c r="A76" s="1082"/>
      <c r="B76" s="1082"/>
      <c r="C76" s="1082" t="s">
        <v>1030</v>
      </c>
      <c r="D76" s="1082"/>
      <c r="E76" s="1082"/>
      <c r="F76" s="1082"/>
      <c r="G76" s="1082"/>
      <c r="H76" s="1082"/>
      <c r="I76" s="1082"/>
      <c r="J76" s="1082"/>
      <c r="K76" s="1082"/>
      <c r="L76" s="1082"/>
      <c r="M76" s="1082"/>
      <c r="N76" s="1082"/>
      <c r="O76" s="1082"/>
      <c r="P76" s="1082"/>
      <c r="Q76" s="1082"/>
      <c r="R76" s="1082"/>
      <c r="S76" s="1082"/>
      <c r="T76" s="1082"/>
      <c r="U76" s="1082"/>
      <c r="V76" s="1082"/>
      <c r="W76" s="1082"/>
      <c r="X76" s="1082"/>
      <c r="Y76" s="1082"/>
      <c r="Z76" s="1082"/>
      <c r="AA76" s="1082"/>
      <c r="AB76" s="1082"/>
      <c r="AC76" s="1066"/>
      <c r="AD76" s="1066"/>
      <c r="AE76" s="1066"/>
      <c r="AF76" s="1066"/>
    </row>
    <row r="77" spans="1:32" ht="17.25" customHeight="1">
      <c r="A77" s="1082"/>
      <c r="B77" s="1082" t="s">
        <v>1029</v>
      </c>
      <c r="C77" s="1082" t="s">
        <v>1028</v>
      </c>
      <c r="D77" s="1082"/>
      <c r="E77" s="1082"/>
      <c r="F77" s="1082"/>
      <c r="G77" s="1082"/>
      <c r="H77" s="1082"/>
      <c r="I77" s="1082"/>
      <c r="J77" s="1082"/>
      <c r="K77" s="1082"/>
      <c r="L77" s="1082"/>
      <c r="M77" s="1082"/>
      <c r="N77" s="1082"/>
      <c r="O77" s="1082"/>
      <c r="P77" s="1082"/>
      <c r="Q77" s="1082"/>
      <c r="R77" s="1082"/>
      <c r="S77" s="1082"/>
      <c r="T77" s="1082"/>
      <c r="U77" s="1082"/>
      <c r="V77" s="1082"/>
      <c r="W77" s="1082"/>
      <c r="X77" s="1082"/>
      <c r="Y77" s="1082"/>
      <c r="Z77" s="1082"/>
      <c r="AA77" s="1082"/>
      <c r="AB77" s="1082"/>
      <c r="AC77" s="1066"/>
      <c r="AD77" s="1066"/>
      <c r="AE77" s="1066"/>
      <c r="AF77" s="1066"/>
    </row>
    <row r="78" spans="1:32" ht="17.25" customHeight="1">
      <c r="A78" s="1082"/>
      <c r="B78" s="1082" t="s">
        <v>676</v>
      </c>
      <c r="C78" s="1082" t="s">
        <v>1027</v>
      </c>
      <c r="E78" s="1082"/>
      <c r="F78" s="1082"/>
      <c r="G78" s="1082"/>
      <c r="H78" s="1082"/>
      <c r="I78" s="1082"/>
      <c r="J78" s="1082"/>
      <c r="K78" s="1082"/>
      <c r="L78" s="1082"/>
      <c r="M78" s="1082"/>
      <c r="N78" s="1082"/>
      <c r="O78" s="1082"/>
      <c r="P78" s="1082"/>
      <c r="Q78" s="1082"/>
      <c r="R78" s="1082"/>
      <c r="S78" s="1082"/>
      <c r="T78" s="1082"/>
      <c r="U78" s="1082"/>
      <c r="V78" s="1082"/>
      <c r="W78" s="1082"/>
      <c r="X78" s="1082"/>
      <c r="Y78" s="1082"/>
      <c r="Z78" s="1082"/>
      <c r="AA78" s="1082"/>
      <c r="AB78" s="1082"/>
      <c r="AC78" s="1066"/>
      <c r="AD78" s="1066"/>
      <c r="AE78" s="1066"/>
      <c r="AF78" s="1066"/>
    </row>
    <row r="79" spans="1:32" ht="17.25" customHeight="1">
      <c r="A79" s="1082"/>
      <c r="B79" s="1082" t="s">
        <v>1026</v>
      </c>
      <c r="C79" s="1082" t="s">
        <v>1025</v>
      </c>
      <c r="D79" s="1082"/>
      <c r="E79" s="1082"/>
      <c r="F79" s="1082"/>
      <c r="G79" s="1082"/>
      <c r="H79" s="1082"/>
      <c r="I79" s="1082"/>
      <c r="J79" s="1082"/>
      <c r="K79" s="1082"/>
      <c r="L79" s="1082"/>
      <c r="M79" s="1082"/>
      <c r="N79" s="1082"/>
      <c r="O79" s="1082"/>
      <c r="P79" s="1082"/>
      <c r="Q79" s="1082"/>
      <c r="R79" s="1082"/>
      <c r="S79" s="1082"/>
      <c r="T79" s="1082"/>
      <c r="U79" s="1082"/>
      <c r="V79" s="1082"/>
      <c r="W79" s="1082"/>
      <c r="X79" s="1082"/>
      <c r="Y79" s="1082"/>
      <c r="Z79" s="1082"/>
      <c r="AA79" s="1082"/>
      <c r="AB79" s="1082"/>
      <c r="AC79" s="1066"/>
      <c r="AD79" s="1066"/>
      <c r="AE79" s="1066"/>
      <c r="AF79" s="1066"/>
    </row>
    <row r="80" spans="1:32" ht="17.25" customHeight="1">
      <c r="A80" s="1082"/>
      <c r="B80" s="1082" t="s">
        <v>676</v>
      </c>
      <c r="C80" s="1082" t="s">
        <v>3087</v>
      </c>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c r="AB80" s="1082"/>
      <c r="AC80" s="1066"/>
      <c r="AD80" s="1066"/>
      <c r="AE80" s="1066"/>
      <c r="AF80" s="1066"/>
    </row>
    <row r="81" spans="1:32" ht="17.25" customHeight="1">
      <c r="A81" s="1082"/>
      <c r="B81" s="1082" t="s">
        <v>1024</v>
      </c>
      <c r="C81" s="1082" t="s">
        <v>2934</v>
      </c>
      <c r="D81" s="1082"/>
      <c r="E81" s="1082"/>
      <c r="F81" s="1082"/>
      <c r="G81" s="1082"/>
      <c r="H81" s="1082"/>
      <c r="I81" s="1082"/>
      <c r="J81" s="1082"/>
      <c r="K81" s="1082"/>
      <c r="L81" s="1082"/>
      <c r="M81" s="1082"/>
      <c r="N81" s="1082"/>
      <c r="O81" s="1082"/>
      <c r="P81" s="1082"/>
      <c r="Q81" s="1082"/>
      <c r="R81" s="1082"/>
      <c r="S81" s="1082"/>
      <c r="T81" s="1082"/>
      <c r="U81" s="1082"/>
      <c r="V81" s="1082"/>
      <c r="W81" s="1082"/>
      <c r="X81" s="1082"/>
      <c r="Y81" s="1082"/>
      <c r="Z81" s="1082"/>
      <c r="AA81" s="1082"/>
      <c r="AB81" s="1082"/>
      <c r="AC81" s="1066"/>
      <c r="AD81" s="1066"/>
      <c r="AE81" s="1066"/>
      <c r="AF81" s="1066"/>
    </row>
    <row r="82" spans="1:32" ht="17.25" customHeight="1">
      <c r="A82" s="1082"/>
      <c r="C82" s="1082" t="s">
        <v>2937</v>
      </c>
      <c r="D82" s="1082"/>
      <c r="E82" s="1082"/>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c r="AB82" s="1082"/>
      <c r="AC82" s="1066"/>
      <c r="AD82" s="1066"/>
      <c r="AE82" s="1066"/>
      <c r="AF82" s="1066"/>
    </row>
    <row r="83" spans="1:32" ht="17.25" customHeight="1">
      <c r="A83" s="1082"/>
      <c r="B83" s="1082" t="s">
        <v>1021</v>
      </c>
      <c r="C83" s="1082" t="s">
        <v>1023</v>
      </c>
      <c r="D83" s="1082"/>
      <c r="E83" s="1082"/>
      <c r="F83" s="1082"/>
      <c r="G83" s="1082"/>
      <c r="H83" s="1082"/>
      <c r="I83" s="1082"/>
      <c r="J83" s="1082"/>
      <c r="K83" s="1082"/>
      <c r="L83" s="1082"/>
      <c r="M83" s="1082"/>
      <c r="N83" s="1082"/>
      <c r="O83" s="1082"/>
      <c r="P83" s="1082"/>
      <c r="Q83" s="1082"/>
      <c r="R83" s="1082"/>
      <c r="S83" s="1082"/>
      <c r="T83" s="1082"/>
      <c r="U83" s="1082"/>
      <c r="V83" s="1082"/>
      <c r="W83" s="1082"/>
      <c r="X83" s="1082"/>
      <c r="Y83" s="1082"/>
      <c r="Z83" s="1082"/>
      <c r="AA83" s="1082"/>
      <c r="AB83" s="1082"/>
      <c r="AC83" s="1082"/>
      <c r="AD83" s="1066"/>
      <c r="AE83" s="1066"/>
      <c r="AF83" s="1066"/>
    </row>
    <row r="84" spans="1:32" ht="15" customHeight="1">
      <c r="A84" s="1082"/>
      <c r="C84" s="1082" t="s">
        <v>1022</v>
      </c>
      <c r="D84" s="1082"/>
      <c r="E84" s="1082"/>
      <c r="F84" s="1082"/>
      <c r="G84" s="1082"/>
      <c r="H84" s="1082"/>
      <c r="I84" s="1082"/>
      <c r="J84" s="1082"/>
      <c r="K84" s="1082"/>
      <c r="L84" s="1082"/>
      <c r="M84" s="1082"/>
      <c r="N84" s="1082"/>
      <c r="O84" s="1082"/>
      <c r="P84" s="1082"/>
      <c r="Q84" s="1082"/>
      <c r="R84" s="1082"/>
      <c r="S84" s="1082"/>
      <c r="T84" s="1082"/>
      <c r="U84" s="1082"/>
      <c r="V84" s="1082"/>
      <c r="W84" s="1082"/>
      <c r="X84" s="1082"/>
      <c r="Y84" s="1082"/>
      <c r="Z84" s="1082"/>
      <c r="AA84" s="1082"/>
    </row>
    <row r="85" spans="1:32" ht="17.25" customHeight="1">
      <c r="A85" s="1082"/>
      <c r="B85" s="1089" t="s">
        <v>1019</v>
      </c>
      <c r="C85" s="1082" t="s">
        <v>1020</v>
      </c>
      <c r="D85" s="1082"/>
      <c r="E85" s="1082"/>
      <c r="F85" s="1082"/>
      <c r="G85" s="1082"/>
      <c r="H85" s="1082"/>
      <c r="I85" s="1082"/>
      <c r="J85" s="1082"/>
      <c r="K85" s="1082"/>
      <c r="L85" s="1082"/>
      <c r="M85" s="1082"/>
      <c r="N85" s="1082"/>
      <c r="O85" s="1082"/>
      <c r="P85" s="1082"/>
      <c r="Q85" s="1082"/>
      <c r="R85" s="1082"/>
      <c r="S85" s="1082"/>
      <c r="T85" s="1082"/>
      <c r="U85" s="1082"/>
      <c r="V85" s="1082"/>
      <c r="W85" s="1082"/>
      <c r="X85" s="1082"/>
      <c r="Y85" s="1082"/>
      <c r="Z85" s="1082"/>
      <c r="AA85" s="1082"/>
    </row>
    <row r="86" spans="1:32" ht="17.25" customHeight="1">
      <c r="A86" s="1082"/>
      <c r="B86" s="1082" t="s">
        <v>2938</v>
      </c>
      <c r="C86" s="1082" t="s">
        <v>3063</v>
      </c>
      <c r="D86" s="1082"/>
      <c r="E86" s="1082"/>
      <c r="F86" s="1082"/>
      <c r="G86" s="1082"/>
      <c r="H86" s="1082"/>
      <c r="I86" s="1082"/>
      <c r="J86" s="1082"/>
      <c r="K86" s="1082"/>
      <c r="L86" s="1082"/>
      <c r="M86" s="1082"/>
      <c r="N86" s="1082"/>
      <c r="O86" s="1082"/>
      <c r="P86" s="1082"/>
      <c r="Q86" s="1082"/>
      <c r="R86" s="1082"/>
      <c r="S86" s="1082"/>
      <c r="T86" s="1082"/>
      <c r="U86" s="1082"/>
      <c r="V86" s="1082"/>
      <c r="W86" s="1082"/>
      <c r="X86" s="1082"/>
      <c r="Y86" s="1082"/>
      <c r="Z86" s="1082"/>
      <c r="AA86" s="1082"/>
    </row>
    <row r="87" spans="1:32" ht="17.25" customHeight="1">
      <c r="A87" s="1082"/>
      <c r="B87" s="1082"/>
      <c r="C87" s="1082" t="s">
        <v>3064</v>
      </c>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row>
    <row r="88" spans="1:32" ht="17.25" customHeight="1">
      <c r="A88" s="1082"/>
      <c r="B88" s="1082"/>
      <c r="C88" s="1082" t="s">
        <v>3065</v>
      </c>
      <c r="D88" s="1082"/>
      <c r="E88" s="1082"/>
      <c r="F88" s="1082"/>
      <c r="G88" s="1082"/>
      <c r="H88" s="1082"/>
      <c r="I88" s="1082"/>
      <c r="J88" s="1082"/>
      <c r="K88" s="1082"/>
      <c r="L88" s="1082"/>
      <c r="M88" s="1082"/>
      <c r="N88" s="1082"/>
      <c r="O88" s="1082"/>
      <c r="P88" s="1082"/>
      <c r="Q88" s="1082"/>
      <c r="R88" s="1082"/>
      <c r="S88" s="1082"/>
      <c r="T88" s="1082"/>
      <c r="U88" s="1082"/>
      <c r="V88" s="1082"/>
      <c r="W88" s="1082"/>
      <c r="X88" s="1082"/>
      <c r="Y88" s="1082"/>
      <c r="Z88" s="1082"/>
      <c r="AA88" s="1082"/>
    </row>
    <row r="89" spans="1:32" ht="17.25" customHeight="1">
      <c r="A89" s="1082"/>
      <c r="B89" s="1082"/>
      <c r="C89" s="1082" t="s">
        <v>3066</v>
      </c>
      <c r="D89" s="1082"/>
      <c r="E89" s="1082"/>
      <c r="F89" s="1082"/>
      <c r="G89" s="1082"/>
      <c r="H89" s="1082"/>
      <c r="I89" s="1082"/>
      <c r="J89" s="1082"/>
      <c r="K89" s="1082"/>
      <c r="L89" s="1082"/>
      <c r="M89" s="1082"/>
      <c r="N89" s="1082"/>
      <c r="O89" s="1082"/>
      <c r="P89" s="1082"/>
      <c r="Q89" s="1082"/>
      <c r="R89" s="1082"/>
      <c r="S89" s="1082"/>
      <c r="T89" s="1082"/>
      <c r="U89" s="1082"/>
      <c r="V89" s="1082"/>
      <c r="W89" s="1082"/>
      <c r="X89" s="1082"/>
      <c r="Y89" s="1082"/>
      <c r="Z89" s="1082"/>
      <c r="AA89" s="1082"/>
    </row>
    <row r="90" spans="1:32" ht="17.25" customHeight="1">
      <c r="A90" s="1082"/>
      <c r="B90" s="1082"/>
      <c r="C90" s="1082" t="s">
        <v>3067</v>
      </c>
      <c r="D90" s="1082"/>
      <c r="E90" s="1082"/>
      <c r="F90" s="1082"/>
      <c r="G90" s="1082"/>
      <c r="H90" s="1082"/>
      <c r="I90" s="1082"/>
      <c r="J90" s="1082"/>
      <c r="K90" s="1082"/>
      <c r="L90" s="1082"/>
      <c r="M90" s="1082"/>
      <c r="N90" s="1082"/>
      <c r="O90" s="1082"/>
      <c r="P90" s="1082"/>
      <c r="Q90" s="1082"/>
      <c r="R90" s="1082"/>
      <c r="S90" s="1082"/>
      <c r="T90" s="1082"/>
      <c r="U90" s="1082"/>
      <c r="V90" s="1082"/>
      <c r="W90" s="1082"/>
      <c r="X90" s="1082"/>
      <c r="Y90" s="1082"/>
      <c r="Z90" s="1082"/>
      <c r="AA90" s="1082"/>
    </row>
    <row r="91" spans="1:32" ht="17.25" customHeight="1">
      <c r="A91" s="1082"/>
      <c r="B91" s="904" t="s">
        <v>3094</v>
      </c>
      <c r="C91" s="1082" t="s">
        <v>1018</v>
      </c>
      <c r="D91" s="1082"/>
      <c r="E91" s="1082"/>
      <c r="F91" s="1082"/>
      <c r="G91" s="1082"/>
      <c r="H91" s="1082"/>
      <c r="I91" s="1082"/>
      <c r="J91" s="1082"/>
      <c r="K91" s="1082"/>
      <c r="L91" s="1082"/>
      <c r="M91" s="1082"/>
      <c r="N91" s="1082"/>
      <c r="O91" s="1082"/>
      <c r="P91" s="1082"/>
      <c r="Q91" s="1082"/>
      <c r="R91" s="1082"/>
      <c r="S91" s="1082"/>
      <c r="T91" s="1082"/>
      <c r="U91" s="1082"/>
      <c r="V91" s="1082"/>
      <c r="W91" s="1082"/>
      <c r="X91" s="1082"/>
      <c r="Y91" s="1082"/>
      <c r="Z91" s="1082"/>
      <c r="AA91" s="1082"/>
    </row>
    <row r="92" spans="1:32" ht="17.25" customHeight="1">
      <c r="A92" s="1082"/>
      <c r="B92" s="1082"/>
      <c r="C92" s="1082"/>
      <c r="D92" s="1082"/>
      <c r="E92" s="1082"/>
      <c r="F92" s="1082"/>
      <c r="G92" s="1082"/>
      <c r="H92" s="1082"/>
      <c r="I92" s="1082"/>
      <c r="J92" s="1082"/>
      <c r="K92" s="1082"/>
      <c r="L92" s="1082"/>
      <c r="M92" s="1082"/>
      <c r="N92" s="1082"/>
      <c r="O92" s="1082"/>
      <c r="P92" s="1082"/>
      <c r="Q92" s="1082"/>
      <c r="R92" s="1082"/>
      <c r="S92" s="1082"/>
      <c r="T92" s="1082"/>
      <c r="U92" s="1082"/>
      <c r="V92" s="1082"/>
      <c r="W92" s="1082"/>
      <c r="X92" s="1082"/>
      <c r="Y92" s="1082"/>
      <c r="Z92" s="1082"/>
      <c r="AA92" s="1082"/>
    </row>
    <row r="93" spans="1:32" ht="17.25" customHeight="1">
      <c r="A93" s="1082"/>
      <c r="B93" s="1082"/>
      <c r="C93" s="1082"/>
      <c r="D93" s="1082"/>
      <c r="E93" s="1082"/>
      <c r="F93" s="1082"/>
      <c r="G93" s="1082"/>
      <c r="H93" s="1082"/>
      <c r="I93" s="1082"/>
      <c r="J93" s="1082"/>
      <c r="K93" s="1082"/>
      <c r="L93" s="1082"/>
      <c r="M93" s="1082"/>
      <c r="N93" s="1082"/>
      <c r="O93" s="1082"/>
      <c r="P93" s="1082"/>
      <c r="Q93" s="1082"/>
      <c r="R93" s="1082"/>
      <c r="S93" s="1082"/>
      <c r="T93" s="1082"/>
      <c r="U93" s="1082"/>
      <c r="V93" s="1082"/>
      <c r="W93" s="1082"/>
      <c r="X93" s="1082"/>
      <c r="Y93" s="1082"/>
      <c r="Z93" s="1082"/>
      <c r="AA93" s="1082"/>
    </row>
    <row r="94" spans="1:32" ht="17.25" customHeight="1">
      <c r="A94" s="1082"/>
      <c r="B94" s="1082"/>
      <c r="C94" s="1082"/>
      <c r="D94" s="1082"/>
      <c r="E94" s="1082"/>
      <c r="F94" s="1082"/>
      <c r="G94" s="1082"/>
      <c r="H94" s="1082"/>
      <c r="I94" s="1082"/>
      <c r="J94" s="1082"/>
      <c r="K94" s="1082"/>
      <c r="L94" s="1082"/>
      <c r="M94" s="1082"/>
      <c r="N94" s="1082"/>
      <c r="O94" s="1082"/>
      <c r="P94" s="1082"/>
      <c r="Q94" s="1082"/>
      <c r="R94" s="1082"/>
      <c r="S94" s="1082"/>
      <c r="T94" s="1082"/>
      <c r="U94" s="1082"/>
      <c r="V94" s="1082"/>
      <c r="W94" s="1082"/>
      <c r="X94" s="1082"/>
      <c r="Y94" s="1082"/>
      <c r="Z94" s="1082"/>
      <c r="AA94" s="1082"/>
    </row>
    <row r="95" spans="1:32" ht="17.25" customHeight="1">
      <c r="A95" s="1082"/>
      <c r="B95" s="1082"/>
      <c r="C95" s="1082"/>
      <c r="D95" s="1082"/>
      <c r="E95" s="1082"/>
      <c r="F95" s="1082"/>
      <c r="G95" s="1082"/>
      <c r="H95" s="1082"/>
      <c r="I95" s="1082"/>
      <c r="J95" s="1082"/>
      <c r="K95" s="1082"/>
      <c r="L95" s="1082"/>
      <c r="M95" s="1082"/>
      <c r="N95" s="1082"/>
      <c r="O95" s="1082"/>
      <c r="P95" s="1082"/>
      <c r="Q95" s="1082"/>
      <c r="R95" s="1082"/>
      <c r="S95" s="1082"/>
      <c r="T95" s="1082"/>
      <c r="U95" s="1082"/>
      <c r="V95" s="1082"/>
      <c r="W95" s="1082"/>
      <c r="X95" s="1082"/>
      <c r="Y95" s="1082"/>
      <c r="Z95" s="1082"/>
      <c r="AA95" s="1082"/>
    </row>
    <row r="96" spans="1:32" ht="17.25" customHeight="1">
      <c r="A96" s="1082"/>
      <c r="B96" s="1082"/>
      <c r="C96" s="1082"/>
      <c r="D96" s="1082"/>
      <c r="E96" s="1082"/>
      <c r="F96" s="1082"/>
      <c r="G96" s="1082"/>
      <c r="H96" s="1082"/>
      <c r="I96" s="1082"/>
      <c r="J96" s="1082"/>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082"/>
      <c r="H97" s="1082"/>
      <c r="I97" s="1082"/>
      <c r="J97" s="1082"/>
      <c r="K97" s="1082"/>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082"/>
      <c r="H98" s="1082"/>
      <c r="I98" s="1082"/>
      <c r="J98" s="1082"/>
      <c r="K98" s="1082"/>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082"/>
      <c r="H99" s="1082"/>
      <c r="I99" s="1082"/>
      <c r="J99" s="1082"/>
      <c r="K99" s="1082"/>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283"/>
      <c r="H108" s="1283"/>
      <c r="I108" s="1283"/>
      <c r="J108" s="1283"/>
      <c r="K108" s="1283"/>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283"/>
      <c r="H109" s="1283"/>
      <c r="I109" s="1283"/>
      <c r="J109" s="1283"/>
      <c r="K109" s="1283"/>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283"/>
      <c r="H110" s="1283"/>
      <c r="I110" s="1283"/>
      <c r="J110" s="1283"/>
      <c r="K110" s="1283"/>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7.2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082"/>
      <c r="I133" s="1082"/>
      <c r="J133" s="1082"/>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082"/>
      <c r="I134" s="1082"/>
      <c r="J134" s="1082"/>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082"/>
      <c r="I135" s="1082"/>
      <c r="J135" s="1082"/>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082"/>
      <c r="I136" s="1082"/>
      <c r="J136" s="1082"/>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082"/>
      <c r="I137" s="1082"/>
      <c r="J137" s="1082"/>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082"/>
      <c r="I138" s="1082"/>
      <c r="J138" s="1082"/>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082"/>
      <c r="I139" s="1082"/>
      <c r="J139" s="1082"/>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082"/>
      <c r="I140" s="1082"/>
      <c r="J140" s="1082"/>
      <c r="K140" s="1082"/>
      <c r="L140" s="1082"/>
      <c r="M140" s="1082"/>
      <c r="N140" s="1082"/>
      <c r="O140" s="1082"/>
      <c r="P140" s="1082"/>
      <c r="Q140" s="1082"/>
      <c r="R140" s="1082"/>
      <c r="S140" s="1082"/>
      <c r="T140" s="1082"/>
      <c r="U140" s="1082"/>
      <c r="V140" s="1082"/>
      <c r="W140" s="1082"/>
      <c r="X140" s="1082"/>
      <c r="Y140" s="1082"/>
      <c r="Z140" s="1082"/>
      <c r="AA140" s="1082"/>
    </row>
    <row r="141" spans="1:27" ht="17.25" customHeight="1">
      <c r="A141" s="1082"/>
      <c r="B141" s="1082"/>
      <c r="C141" s="1082"/>
      <c r="D141" s="1082"/>
      <c r="E141" s="1082"/>
      <c r="F141" s="1082"/>
      <c r="G141" s="1082"/>
      <c r="H141" s="1082"/>
      <c r="I141" s="1082"/>
      <c r="J141" s="1082"/>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c r="A142" s="1082"/>
      <c r="B142" s="1082"/>
      <c r="C142" s="1082"/>
      <c r="D142" s="1082"/>
      <c r="E142" s="1082"/>
      <c r="F142" s="1082"/>
      <c r="G142" s="1082"/>
      <c r="H142" s="1082"/>
      <c r="I142" s="1082"/>
      <c r="J142" s="1082"/>
      <c r="K142" s="1082"/>
      <c r="L142" s="1082"/>
      <c r="M142" s="1082"/>
      <c r="N142" s="1082"/>
      <c r="O142" s="1082"/>
      <c r="P142" s="1082"/>
      <c r="Q142" s="1082"/>
      <c r="R142" s="1082"/>
      <c r="S142" s="1082"/>
      <c r="T142" s="1082"/>
      <c r="U142" s="1082"/>
      <c r="V142" s="1082"/>
      <c r="W142" s="1082"/>
      <c r="X142" s="1082"/>
      <c r="Y142" s="1082"/>
      <c r="Z142" s="1082"/>
      <c r="AA142" s="1082"/>
    </row>
    <row r="143" spans="1:27" ht="17.25" customHeight="1">
      <c r="A143" s="1082"/>
      <c r="B143" s="1082"/>
      <c r="C143" s="1082"/>
      <c r="D143" s="1082"/>
      <c r="E143" s="1082"/>
      <c r="F143" s="1082"/>
      <c r="G143" s="1082"/>
      <c r="H143" s="1082"/>
      <c r="I143" s="1082"/>
      <c r="J143" s="1082"/>
      <c r="K143" s="1082"/>
      <c r="L143" s="1082"/>
      <c r="M143" s="1082"/>
      <c r="N143" s="1082"/>
      <c r="O143" s="1082"/>
      <c r="P143" s="1082"/>
      <c r="Q143" s="1082"/>
      <c r="R143" s="1082"/>
      <c r="S143" s="1082"/>
      <c r="T143" s="1082"/>
      <c r="U143" s="1082"/>
      <c r="V143" s="1082"/>
      <c r="W143" s="1082"/>
      <c r="X143" s="1082"/>
      <c r="Y143" s="1082"/>
      <c r="Z143" s="1082"/>
      <c r="AA143" s="1082"/>
    </row>
    <row r="144" spans="1:27" ht="17.25" customHeight="1">
      <c r="A144" s="1082"/>
      <c r="B144" s="1082"/>
      <c r="C144" s="1082"/>
      <c r="D144" s="1082"/>
      <c r="E144" s="1082"/>
      <c r="F144" s="1082"/>
      <c r="G144" s="1082"/>
      <c r="H144" s="1284"/>
      <c r="I144" s="1284"/>
      <c r="J144" s="1284"/>
      <c r="K144" s="1082"/>
      <c r="L144" s="1082"/>
      <c r="M144" s="1082"/>
      <c r="N144" s="1082"/>
      <c r="O144" s="1082"/>
      <c r="P144" s="1082"/>
      <c r="Q144" s="1082"/>
      <c r="R144" s="1082"/>
      <c r="S144" s="1082"/>
      <c r="T144" s="1082"/>
      <c r="U144" s="1082"/>
      <c r="V144" s="1082"/>
      <c r="W144" s="1082"/>
      <c r="X144" s="1082"/>
      <c r="Y144" s="1082"/>
      <c r="Z144" s="1082"/>
      <c r="AA144" s="1082"/>
    </row>
    <row r="145" spans="1:27" ht="17.25" customHeight="1">
      <c r="A145" s="1082"/>
      <c r="B145" s="1082"/>
      <c r="C145" s="1082"/>
      <c r="D145" s="1082"/>
      <c r="E145" s="1082"/>
      <c r="F145" s="1082"/>
      <c r="G145" s="1082"/>
      <c r="H145" s="1284"/>
      <c r="I145" s="1284"/>
      <c r="J145" s="1284"/>
      <c r="K145" s="1082"/>
      <c r="L145" s="1082"/>
      <c r="M145" s="1082"/>
      <c r="N145" s="1082"/>
      <c r="O145" s="1082"/>
      <c r="P145" s="1082"/>
      <c r="Q145" s="1082"/>
      <c r="R145" s="1082"/>
      <c r="S145" s="1082"/>
      <c r="T145" s="1082"/>
      <c r="U145" s="1082"/>
      <c r="V145" s="1082"/>
      <c r="W145" s="1082"/>
      <c r="X145" s="1082"/>
      <c r="Y145" s="1082"/>
      <c r="Z145" s="1082"/>
      <c r="AA145" s="1082"/>
    </row>
    <row r="146" spans="1:27" ht="17.25" customHeight="1">
      <c r="A146" s="1082"/>
      <c r="B146" s="1082"/>
      <c r="C146" s="1082"/>
      <c r="D146" s="1082"/>
      <c r="E146" s="1082"/>
      <c r="F146" s="1082"/>
      <c r="G146" s="1082"/>
      <c r="H146" s="1284"/>
      <c r="I146" s="1284"/>
      <c r="J146" s="1284"/>
      <c r="K146" s="1082"/>
      <c r="L146" s="1082"/>
      <c r="M146" s="1082"/>
      <c r="N146" s="1082"/>
      <c r="O146" s="1082"/>
      <c r="P146" s="1082"/>
      <c r="Q146" s="1082"/>
      <c r="R146" s="1082"/>
      <c r="S146" s="1082"/>
      <c r="T146" s="1082"/>
      <c r="U146" s="1082"/>
      <c r="V146" s="1082"/>
      <c r="W146" s="1082"/>
      <c r="X146" s="1082"/>
      <c r="Y146" s="1082"/>
      <c r="Z146" s="1082"/>
      <c r="AA146" s="1082"/>
    </row>
    <row r="147" spans="1:27" ht="17.25" customHeight="1">
      <c r="A147" s="1082"/>
      <c r="B147" s="1082"/>
      <c r="C147" s="1082"/>
      <c r="D147" s="1082"/>
      <c r="E147" s="1082"/>
      <c r="F147" s="1082"/>
      <c r="G147" s="1082"/>
      <c r="H147" s="1284"/>
      <c r="I147" s="1284"/>
      <c r="J147" s="1284"/>
      <c r="K147" s="1082"/>
      <c r="L147" s="1082"/>
      <c r="M147" s="1082"/>
      <c r="N147" s="1082"/>
      <c r="O147" s="1082"/>
      <c r="P147" s="1082"/>
      <c r="Q147" s="1082"/>
      <c r="R147" s="1082"/>
      <c r="S147" s="1082"/>
      <c r="T147" s="1082"/>
      <c r="U147" s="1082"/>
      <c r="V147" s="1082"/>
      <c r="W147" s="1082"/>
      <c r="X147" s="1082"/>
      <c r="Y147" s="1082"/>
      <c r="Z147" s="1082"/>
      <c r="AA147" s="1082"/>
    </row>
    <row r="148" spans="1:27" ht="17.25" customHeight="1">
      <c r="A148" s="1082"/>
      <c r="B148" s="1082"/>
      <c r="C148" s="1082"/>
      <c r="D148" s="1082"/>
      <c r="E148" s="1082"/>
      <c r="F148" s="1082"/>
      <c r="G148" s="1082"/>
      <c r="H148" s="1284"/>
      <c r="I148" s="1284"/>
      <c r="J148" s="1284"/>
      <c r="K148" s="1082"/>
      <c r="L148" s="1082"/>
      <c r="M148" s="1082"/>
      <c r="N148" s="1082"/>
      <c r="O148" s="1082"/>
      <c r="P148" s="1082"/>
      <c r="Q148" s="1082"/>
      <c r="R148" s="1082"/>
      <c r="S148" s="1082"/>
      <c r="T148" s="1082"/>
      <c r="U148" s="1082"/>
      <c r="V148" s="1082"/>
      <c r="W148" s="1082"/>
      <c r="X148" s="1082"/>
      <c r="Y148" s="1082"/>
      <c r="Z148" s="1082"/>
      <c r="AA148" s="1082"/>
    </row>
    <row r="149" spans="1:27" ht="17.25" customHeight="1">
      <c r="A149" s="1082"/>
      <c r="B149" s="1082"/>
      <c r="C149" s="1082"/>
      <c r="D149" s="1082"/>
      <c r="E149" s="1082"/>
      <c r="F149" s="1082"/>
      <c r="G149" s="1082"/>
      <c r="H149" s="1284"/>
      <c r="I149" s="1284"/>
      <c r="J149" s="1284"/>
      <c r="K149" s="1082"/>
      <c r="L149" s="1082"/>
      <c r="M149" s="1082"/>
      <c r="N149" s="1082"/>
      <c r="O149" s="1082"/>
      <c r="P149" s="1082"/>
      <c r="Q149" s="1082"/>
      <c r="R149" s="1082"/>
      <c r="S149" s="1082"/>
      <c r="T149" s="1082"/>
      <c r="U149" s="1082"/>
      <c r="V149" s="1082"/>
      <c r="W149" s="1082"/>
      <c r="X149" s="1082"/>
      <c r="Y149" s="1082"/>
      <c r="Z149" s="1082"/>
      <c r="AA149" s="1082"/>
    </row>
    <row r="150" spans="1:27" ht="17.25" customHeight="1">
      <c r="A150" s="1082"/>
      <c r="B150" s="1082"/>
      <c r="C150" s="1082"/>
      <c r="D150" s="1082"/>
      <c r="E150" s="1082"/>
      <c r="F150" s="1082"/>
      <c r="G150" s="1082"/>
      <c r="H150" s="1284"/>
      <c r="I150" s="1284"/>
      <c r="J150" s="1284"/>
      <c r="K150" s="1082"/>
      <c r="L150" s="1082"/>
      <c r="M150" s="1082"/>
      <c r="N150" s="1082"/>
      <c r="O150" s="1082"/>
      <c r="P150" s="1082"/>
      <c r="Q150" s="1082"/>
      <c r="R150" s="1082"/>
      <c r="S150" s="1082"/>
      <c r="T150" s="1082"/>
      <c r="U150" s="1082"/>
      <c r="V150" s="1082"/>
      <c r="W150" s="1082"/>
      <c r="X150" s="1082"/>
      <c r="Y150" s="1082"/>
      <c r="Z150" s="1082"/>
      <c r="AA150" s="1082"/>
    </row>
    <row r="151" spans="1:27" ht="17.25" customHeight="1">
      <c r="A151" s="1082"/>
      <c r="B151" s="1082"/>
      <c r="C151" s="1082"/>
      <c r="D151" s="1082"/>
      <c r="E151" s="1082"/>
      <c r="F151" s="1082"/>
      <c r="G151" s="1082"/>
      <c r="H151" s="1284"/>
      <c r="I151" s="1284"/>
      <c r="J151" s="1284"/>
      <c r="K151" s="1082"/>
      <c r="L151" s="1082"/>
      <c r="M151" s="1082"/>
      <c r="N151" s="1082"/>
      <c r="O151" s="1082"/>
      <c r="P151" s="1082"/>
      <c r="Q151" s="1082"/>
      <c r="R151" s="1082"/>
      <c r="S151" s="1082"/>
      <c r="T151" s="1082"/>
      <c r="U151" s="1082"/>
      <c r="V151" s="1082"/>
      <c r="W151" s="1082"/>
      <c r="X151" s="1082"/>
      <c r="Y151" s="1082"/>
      <c r="Z151" s="1082"/>
      <c r="AA151" s="1082"/>
    </row>
    <row r="152" spans="1:27" ht="17.25" customHeight="1">
      <c r="A152" s="1082"/>
      <c r="B152" s="1082"/>
      <c r="C152" s="1082"/>
      <c r="D152" s="1082"/>
      <c r="E152" s="1082"/>
      <c r="F152" s="1082"/>
      <c r="G152" s="1082"/>
      <c r="H152" s="1284"/>
      <c r="I152" s="1284"/>
      <c r="J152" s="1284"/>
      <c r="K152" s="1082"/>
      <c r="L152" s="1082"/>
      <c r="M152" s="1082"/>
      <c r="N152" s="1082"/>
      <c r="O152" s="1082"/>
      <c r="P152" s="1082"/>
      <c r="Q152" s="1082"/>
      <c r="R152" s="1082"/>
      <c r="S152" s="1082"/>
      <c r="T152" s="1082"/>
      <c r="U152" s="1082"/>
      <c r="V152" s="1082"/>
      <c r="W152" s="1082"/>
      <c r="X152" s="1082"/>
      <c r="Y152" s="1082"/>
      <c r="Z152" s="1082"/>
      <c r="AA152" s="1082"/>
    </row>
    <row r="153" spans="1:27" ht="17.25" customHeight="1">
      <c r="A153" s="1082"/>
      <c r="B153" s="1082"/>
      <c r="C153" s="1082"/>
      <c r="D153" s="1082"/>
      <c r="E153" s="1082"/>
      <c r="F153" s="1082"/>
      <c r="G153" s="1082"/>
      <c r="H153" s="1284"/>
      <c r="I153" s="1284"/>
      <c r="J153" s="1284"/>
      <c r="K153" s="1082"/>
      <c r="L153" s="1082"/>
      <c r="M153" s="1082"/>
      <c r="N153" s="1082"/>
      <c r="O153" s="1082"/>
      <c r="P153" s="1082"/>
      <c r="Q153" s="1082"/>
      <c r="R153" s="1082"/>
      <c r="S153" s="1082"/>
      <c r="T153" s="1082"/>
      <c r="U153" s="1082"/>
      <c r="V153" s="1082"/>
      <c r="W153" s="1082"/>
      <c r="X153" s="1082"/>
      <c r="Y153" s="1082"/>
      <c r="Z153" s="1082"/>
      <c r="AA153" s="1082"/>
    </row>
    <row r="154" spans="1:27" ht="17.25" customHeight="1">
      <c r="A154" s="1082"/>
      <c r="B154" s="1082"/>
      <c r="C154" s="1082"/>
      <c r="D154" s="1082"/>
      <c r="E154" s="1082"/>
      <c r="F154" s="1082"/>
      <c r="G154" s="1082"/>
      <c r="H154" s="1284"/>
      <c r="I154" s="1284"/>
      <c r="J154" s="1284"/>
      <c r="K154" s="1082"/>
      <c r="L154" s="1082"/>
      <c r="M154" s="1082"/>
      <c r="N154" s="1082"/>
      <c r="O154" s="1082"/>
      <c r="P154" s="1082"/>
      <c r="Q154" s="1082"/>
      <c r="R154" s="1082"/>
      <c r="S154" s="1082"/>
      <c r="T154" s="1082"/>
      <c r="U154" s="1082"/>
      <c r="V154" s="1082"/>
      <c r="W154" s="1082"/>
      <c r="X154" s="1082"/>
      <c r="Y154" s="1082"/>
      <c r="Z154" s="1082"/>
      <c r="AA154" s="1082"/>
    </row>
    <row r="155" spans="1:27" ht="17.25" customHeight="1">
      <c r="A155" s="1082"/>
      <c r="B155" s="1082"/>
      <c r="C155" s="1082"/>
      <c r="D155" s="1082"/>
      <c r="E155" s="1082"/>
      <c r="F155" s="1082"/>
      <c r="G155" s="1082"/>
      <c r="H155" s="1284"/>
      <c r="I155" s="1284"/>
      <c r="J155" s="1284"/>
      <c r="K155" s="1082"/>
      <c r="L155" s="1082"/>
      <c r="M155" s="1082"/>
      <c r="N155" s="1082"/>
      <c r="O155" s="1082"/>
      <c r="P155" s="1082"/>
      <c r="Q155" s="1082"/>
      <c r="R155" s="1082"/>
      <c r="S155" s="1082"/>
      <c r="T155" s="1082"/>
      <c r="U155" s="1082"/>
      <c r="V155" s="1082"/>
      <c r="W155" s="1082"/>
      <c r="X155" s="1082"/>
      <c r="Y155" s="1082"/>
      <c r="Z155" s="1082"/>
      <c r="AA155" s="1082"/>
    </row>
    <row r="156" spans="1:27" ht="17.25" customHeight="1">
      <c r="A156" s="1082"/>
      <c r="B156" s="1082"/>
      <c r="C156" s="1082"/>
      <c r="D156" s="1082"/>
      <c r="E156" s="1082"/>
      <c r="F156" s="1082"/>
      <c r="G156" s="1082"/>
      <c r="H156" s="1284"/>
      <c r="I156" s="1284"/>
      <c r="J156" s="1284"/>
      <c r="K156" s="1082"/>
      <c r="L156" s="1082"/>
      <c r="M156" s="1082"/>
      <c r="N156" s="1082"/>
      <c r="O156" s="1082"/>
      <c r="P156" s="1082"/>
      <c r="Q156" s="1082"/>
      <c r="R156" s="1082"/>
      <c r="S156" s="1082"/>
      <c r="T156" s="1082"/>
      <c r="U156" s="1082"/>
      <c r="V156" s="1082"/>
      <c r="W156" s="1082"/>
      <c r="X156" s="1082"/>
      <c r="Y156" s="1082"/>
      <c r="Z156" s="1082"/>
      <c r="AA156" s="1082"/>
    </row>
    <row r="157" spans="1:27" ht="17.25" customHeight="1">
      <c r="A157" s="1082"/>
      <c r="B157" s="1082"/>
      <c r="C157" s="1082"/>
      <c r="D157" s="1082"/>
      <c r="E157" s="1082"/>
      <c r="F157" s="1082"/>
      <c r="G157" s="1082"/>
      <c r="H157" s="1284"/>
      <c r="I157" s="1284"/>
      <c r="J157" s="1284"/>
      <c r="K157" s="1082"/>
      <c r="L157" s="1082"/>
      <c r="M157" s="1082"/>
      <c r="N157" s="1082"/>
      <c r="O157" s="1082"/>
      <c r="P157" s="1082"/>
      <c r="Q157" s="1082"/>
      <c r="R157" s="1082"/>
      <c r="S157" s="1082"/>
      <c r="T157" s="1082"/>
      <c r="U157" s="1082"/>
      <c r="V157" s="1082"/>
      <c r="W157" s="1082"/>
      <c r="X157" s="1082"/>
      <c r="Y157" s="1082"/>
      <c r="Z157" s="1082"/>
      <c r="AA157" s="1082"/>
    </row>
    <row r="158" spans="1:27" ht="17.25" customHeight="1">
      <c r="A158" s="1082"/>
      <c r="B158" s="1082"/>
      <c r="C158" s="1082"/>
      <c r="D158" s="1082"/>
      <c r="E158" s="1082"/>
      <c r="F158" s="1082"/>
      <c r="G158" s="1082"/>
      <c r="H158" s="1284"/>
      <c r="I158" s="1284"/>
      <c r="J158" s="1284"/>
      <c r="K158" s="1082"/>
      <c r="L158" s="1082"/>
      <c r="M158" s="1082"/>
      <c r="N158" s="1082"/>
      <c r="O158" s="1082"/>
      <c r="P158" s="1082"/>
      <c r="Q158" s="1082"/>
      <c r="R158" s="1082"/>
      <c r="S158" s="1082"/>
      <c r="T158" s="1082"/>
      <c r="U158" s="1082"/>
      <c r="V158" s="1082"/>
      <c r="W158" s="1082"/>
      <c r="X158" s="1082"/>
      <c r="Y158" s="1082"/>
      <c r="Z158" s="1082"/>
      <c r="AA158" s="1082"/>
    </row>
    <row r="159" spans="1:27" ht="17.25" customHeight="1">
      <c r="A159" s="1082"/>
      <c r="B159" s="1082"/>
      <c r="C159" s="1082"/>
      <c r="D159" s="1082"/>
      <c r="E159" s="1082"/>
      <c r="F159" s="1082"/>
      <c r="G159" s="1082"/>
      <c r="H159" s="1284"/>
      <c r="I159" s="1284"/>
      <c r="J159" s="1284"/>
      <c r="K159" s="1082"/>
      <c r="L159" s="1082"/>
      <c r="M159" s="1082"/>
      <c r="N159" s="1082"/>
      <c r="O159" s="1082"/>
      <c r="P159" s="1082"/>
      <c r="Q159" s="1082"/>
      <c r="R159" s="1082"/>
      <c r="S159" s="1082"/>
      <c r="T159" s="1082"/>
      <c r="U159" s="1082"/>
      <c r="V159" s="1082"/>
      <c r="W159" s="1082"/>
      <c r="X159" s="1082"/>
      <c r="Y159" s="1082"/>
      <c r="Z159" s="1082"/>
      <c r="AA159" s="1082"/>
    </row>
    <row r="160" spans="1:27" ht="17.25" customHeight="1">
      <c r="A160" s="1082"/>
      <c r="B160" s="1082"/>
      <c r="C160" s="1082"/>
      <c r="D160" s="1082"/>
      <c r="E160" s="1082"/>
      <c r="F160" s="1082"/>
      <c r="G160" s="1082"/>
      <c r="H160" s="1284"/>
      <c r="I160" s="1284"/>
      <c r="J160" s="1284"/>
      <c r="K160" s="1082"/>
      <c r="L160" s="1082"/>
      <c r="M160" s="1082"/>
      <c r="N160" s="1082"/>
      <c r="O160" s="1082"/>
      <c r="P160" s="1082"/>
      <c r="Q160" s="1082"/>
      <c r="R160" s="1082"/>
      <c r="S160" s="1082"/>
      <c r="T160" s="1082"/>
      <c r="U160" s="1082"/>
      <c r="V160" s="1082"/>
      <c r="W160" s="1082"/>
      <c r="X160" s="1082"/>
      <c r="Y160" s="1082"/>
      <c r="Z160" s="1082"/>
      <c r="AA160" s="1082"/>
    </row>
    <row r="161" spans="1:27" ht="17.25" customHeight="1">
      <c r="A161" s="1082"/>
      <c r="B161" s="1082"/>
      <c r="C161" s="1082"/>
      <c r="D161" s="1082"/>
      <c r="E161" s="1082"/>
      <c r="F161" s="1082"/>
      <c r="G161" s="1082"/>
      <c r="H161" s="1284"/>
      <c r="I161" s="1284"/>
      <c r="J161" s="1284"/>
      <c r="K161" s="1082"/>
      <c r="L161" s="1082"/>
      <c r="M161" s="1082"/>
      <c r="N161" s="1082"/>
      <c r="O161" s="1082"/>
      <c r="P161" s="1082"/>
      <c r="Q161" s="1082"/>
      <c r="R161" s="1082"/>
      <c r="S161" s="1082"/>
      <c r="T161" s="1082"/>
      <c r="U161" s="1082"/>
      <c r="V161" s="1082"/>
      <c r="W161" s="1082"/>
      <c r="X161" s="1082"/>
      <c r="Y161" s="1082"/>
      <c r="Z161" s="1082"/>
      <c r="AA161" s="1082"/>
    </row>
    <row r="162" spans="1:27" ht="17.25" customHeight="1">
      <c r="A162" s="1082"/>
      <c r="B162" s="1082"/>
      <c r="C162" s="1082"/>
      <c r="D162" s="1082"/>
      <c r="E162" s="1082"/>
      <c r="F162" s="1082"/>
      <c r="G162" s="1082"/>
      <c r="H162" s="1284"/>
      <c r="I162" s="1284"/>
      <c r="J162" s="1284"/>
      <c r="K162" s="1082"/>
      <c r="L162" s="1082"/>
      <c r="M162" s="1082"/>
      <c r="N162" s="1082"/>
      <c r="O162" s="1082"/>
      <c r="P162" s="1082"/>
      <c r="Q162" s="1082"/>
      <c r="R162" s="1082"/>
      <c r="S162" s="1082"/>
      <c r="T162" s="1082"/>
      <c r="U162" s="1082"/>
      <c r="V162" s="1082"/>
      <c r="W162" s="1082"/>
      <c r="X162" s="1082"/>
      <c r="Y162" s="1082"/>
      <c r="Z162" s="1082"/>
      <c r="AA162" s="1082"/>
    </row>
    <row r="163" spans="1:27" ht="17.25" customHeight="1">
      <c r="A163" s="1082"/>
      <c r="B163" s="1082"/>
      <c r="C163" s="1082"/>
      <c r="D163" s="1082"/>
      <c r="E163" s="1082"/>
      <c r="F163" s="1082"/>
      <c r="G163" s="1082"/>
      <c r="H163" s="1284"/>
      <c r="I163" s="1284"/>
      <c r="J163" s="1284"/>
      <c r="K163" s="1082"/>
      <c r="L163" s="1082"/>
      <c r="M163" s="1082"/>
      <c r="N163" s="1082"/>
      <c r="O163" s="1082"/>
      <c r="P163" s="1082"/>
      <c r="Q163" s="1082"/>
      <c r="R163" s="1082"/>
      <c r="S163" s="1082"/>
      <c r="T163" s="1082"/>
      <c r="U163" s="1082"/>
      <c r="V163" s="1082"/>
      <c r="W163" s="1082"/>
      <c r="X163" s="1082"/>
      <c r="Y163" s="1082"/>
      <c r="Z163" s="1082"/>
      <c r="AA163" s="1082"/>
    </row>
    <row r="164" spans="1:27" ht="17.25" customHeight="1">
      <c r="A164" s="1082"/>
      <c r="B164" s="1082"/>
      <c r="C164" s="1082"/>
      <c r="D164" s="1082"/>
      <c r="E164" s="1082"/>
      <c r="F164" s="1082"/>
      <c r="G164" s="1082"/>
      <c r="H164" s="1284"/>
      <c r="I164" s="1284"/>
      <c r="J164" s="1284"/>
      <c r="K164" s="1082"/>
      <c r="L164" s="1082"/>
      <c r="M164" s="1082"/>
      <c r="N164" s="1082"/>
      <c r="O164" s="1082"/>
      <c r="P164" s="1082"/>
      <c r="Q164" s="1082"/>
      <c r="R164" s="1082"/>
      <c r="S164" s="1082"/>
      <c r="T164" s="1082"/>
      <c r="U164" s="1082"/>
      <c r="V164" s="1082"/>
      <c r="W164" s="1082"/>
      <c r="X164" s="1082"/>
      <c r="Y164" s="1082"/>
      <c r="Z164" s="1082"/>
      <c r="AA164" s="1082"/>
    </row>
    <row r="165" spans="1:27" ht="17.25" customHeight="1">
      <c r="A165" s="1082"/>
      <c r="B165" s="1082"/>
      <c r="C165" s="1082"/>
      <c r="D165" s="1082"/>
      <c r="E165" s="1082"/>
      <c r="F165" s="1082"/>
      <c r="G165" s="1082"/>
      <c r="H165" s="1284"/>
      <c r="I165" s="1284"/>
      <c r="J165" s="1284"/>
      <c r="K165" s="1082"/>
      <c r="L165" s="1082"/>
      <c r="M165" s="1082"/>
      <c r="N165" s="1082"/>
      <c r="O165" s="1082"/>
      <c r="P165" s="1082"/>
      <c r="Q165" s="1082"/>
      <c r="R165" s="1082"/>
      <c r="S165" s="1082"/>
      <c r="T165" s="1082"/>
      <c r="U165" s="1082"/>
      <c r="V165" s="1082"/>
      <c r="W165" s="1082"/>
      <c r="X165" s="1082"/>
      <c r="Y165" s="1082"/>
      <c r="Z165" s="1082"/>
      <c r="AA165" s="1082"/>
    </row>
    <row r="166" spans="1:27" ht="6.75" customHeight="1">
      <c r="A166" s="1082"/>
      <c r="B166" s="1082"/>
      <c r="C166" s="1082"/>
      <c r="D166" s="1082"/>
      <c r="E166" s="1082"/>
      <c r="F166" s="1082"/>
      <c r="G166" s="1082"/>
      <c r="H166" s="1284"/>
      <c r="I166" s="1284"/>
      <c r="J166" s="1284"/>
      <c r="K166" s="1082"/>
      <c r="L166" s="1082"/>
      <c r="M166" s="1082"/>
      <c r="N166" s="1082"/>
      <c r="O166" s="1082"/>
      <c r="P166" s="1082"/>
      <c r="Q166" s="1082"/>
      <c r="R166" s="1082"/>
      <c r="S166" s="1082"/>
      <c r="T166" s="1082"/>
      <c r="U166" s="1082"/>
      <c r="V166" s="1082"/>
      <c r="W166" s="1082"/>
      <c r="X166" s="1082"/>
      <c r="Y166" s="1082"/>
      <c r="Z166" s="1082"/>
      <c r="AA166" s="1082"/>
    </row>
    <row r="167" spans="1:27" ht="17.25" customHeight="1">
      <c r="A167" s="1082"/>
      <c r="B167" s="1082"/>
      <c r="C167" s="1082"/>
      <c r="D167" s="1082"/>
      <c r="E167" s="1082"/>
      <c r="F167" s="1082"/>
      <c r="G167" s="1082"/>
      <c r="H167" s="1284"/>
      <c r="I167" s="1284"/>
      <c r="J167" s="1284"/>
      <c r="K167" s="1082"/>
      <c r="L167" s="1082"/>
      <c r="M167" s="1082"/>
      <c r="N167" s="1082"/>
      <c r="O167" s="1082"/>
      <c r="P167" s="1082"/>
      <c r="Q167" s="1082"/>
      <c r="R167" s="1082"/>
      <c r="S167" s="1082"/>
      <c r="T167" s="1082"/>
      <c r="U167" s="1082"/>
      <c r="V167" s="1082"/>
      <c r="W167" s="1082"/>
      <c r="X167" s="1082"/>
      <c r="Y167" s="1082"/>
      <c r="Z167" s="1082"/>
      <c r="AA167" s="1082"/>
    </row>
    <row r="168" spans="1:27" ht="17.25" customHeight="1">
      <c r="A168" s="1082"/>
      <c r="B168" s="1082"/>
      <c r="C168" s="1082"/>
      <c r="D168" s="1082"/>
      <c r="E168" s="1082"/>
      <c r="F168" s="1082"/>
      <c r="G168" s="1082"/>
      <c r="H168" s="1284"/>
      <c r="I168" s="1284"/>
      <c r="J168" s="1284"/>
      <c r="K168" s="1082"/>
      <c r="L168" s="1082"/>
      <c r="M168" s="1082"/>
      <c r="N168" s="1082"/>
      <c r="O168" s="1082"/>
      <c r="P168" s="1082"/>
      <c r="Q168" s="1082"/>
      <c r="R168" s="1082"/>
      <c r="S168" s="1082"/>
      <c r="T168" s="1082"/>
      <c r="U168" s="1082"/>
      <c r="V168" s="1082"/>
      <c r="W168" s="1082"/>
      <c r="X168" s="1082"/>
      <c r="Y168" s="1082"/>
      <c r="Z168" s="1082"/>
      <c r="AA168" s="1082"/>
    </row>
    <row r="169" spans="1:27" ht="17.25" customHeight="1">
      <c r="A169" s="1082"/>
      <c r="B169" s="1082"/>
      <c r="C169" s="1082"/>
      <c r="D169" s="1082"/>
      <c r="E169" s="1082"/>
      <c r="F169" s="1082"/>
      <c r="G169" s="1082"/>
      <c r="H169" s="1284"/>
      <c r="I169" s="1284"/>
      <c r="J169" s="1284"/>
      <c r="K169" s="1082"/>
      <c r="L169" s="1082"/>
      <c r="M169" s="1082"/>
      <c r="N169" s="1082"/>
      <c r="O169" s="1082"/>
      <c r="P169" s="1082"/>
      <c r="Q169" s="1082"/>
      <c r="R169" s="1082"/>
      <c r="S169" s="1082"/>
      <c r="T169" s="1082"/>
      <c r="U169" s="1082"/>
      <c r="V169" s="1082"/>
      <c r="W169" s="1082"/>
      <c r="X169" s="1082"/>
      <c r="Y169" s="1082"/>
      <c r="Z169" s="1082"/>
      <c r="AA169" s="1082"/>
    </row>
    <row r="170" spans="1:27" ht="17.25" customHeight="1">
      <c r="A170" s="1082"/>
      <c r="B170" s="1082"/>
      <c r="C170" s="1082"/>
      <c r="D170" s="1082"/>
      <c r="E170" s="1082"/>
      <c r="F170" s="1082"/>
      <c r="G170" s="1082"/>
      <c r="H170" s="1284"/>
      <c r="I170" s="1284"/>
      <c r="J170" s="1284"/>
      <c r="K170" s="1082"/>
      <c r="L170" s="1082"/>
      <c r="M170" s="1082"/>
      <c r="N170" s="1082"/>
      <c r="O170" s="1082"/>
      <c r="P170" s="1082"/>
      <c r="Q170" s="1082"/>
      <c r="R170" s="1082"/>
      <c r="S170" s="1082"/>
      <c r="T170" s="1082"/>
      <c r="U170" s="1082"/>
      <c r="V170" s="1082"/>
      <c r="W170" s="1082"/>
      <c r="X170" s="1082"/>
      <c r="Y170" s="1082"/>
      <c r="Z170" s="1082"/>
      <c r="AA170" s="1082"/>
    </row>
    <row r="171" spans="1:27" ht="17.25" customHeight="1">
      <c r="A171" s="1082"/>
      <c r="B171" s="1082"/>
      <c r="C171" s="1082"/>
      <c r="D171" s="1082"/>
      <c r="E171" s="1082"/>
      <c r="F171" s="1082"/>
      <c r="G171" s="1082"/>
      <c r="H171" s="1284"/>
      <c r="I171" s="1284"/>
      <c r="J171" s="1284"/>
      <c r="K171" s="1082"/>
      <c r="L171" s="1082"/>
      <c r="M171" s="1082"/>
      <c r="N171" s="1082"/>
      <c r="O171" s="1082"/>
      <c r="P171" s="1082"/>
      <c r="Q171" s="1082"/>
      <c r="R171" s="1082"/>
      <c r="S171" s="1082"/>
      <c r="T171" s="1082"/>
      <c r="U171" s="1082"/>
      <c r="V171" s="1082"/>
      <c r="W171" s="1082"/>
      <c r="X171" s="1082"/>
      <c r="Y171" s="1082"/>
      <c r="Z171" s="1082"/>
      <c r="AA171" s="1082"/>
    </row>
    <row r="172" spans="1:27" ht="17.25" customHeight="1">
      <c r="A172" s="1082"/>
      <c r="B172" s="1082"/>
      <c r="C172" s="1082"/>
      <c r="D172" s="1082"/>
      <c r="E172" s="1082"/>
      <c r="F172" s="1082"/>
      <c r="G172" s="1082"/>
      <c r="H172" s="1284"/>
      <c r="I172" s="1284"/>
      <c r="J172" s="1284"/>
      <c r="K172" s="1082"/>
      <c r="L172" s="1082"/>
      <c r="M172" s="1082"/>
      <c r="N172" s="1082"/>
      <c r="O172" s="1082"/>
      <c r="P172" s="1082"/>
      <c r="Q172" s="1082"/>
      <c r="R172" s="1082"/>
      <c r="S172" s="1082"/>
      <c r="T172" s="1082"/>
      <c r="U172" s="1082"/>
      <c r="V172" s="1082"/>
      <c r="W172" s="1082"/>
      <c r="X172" s="1082"/>
      <c r="Y172" s="1082"/>
      <c r="Z172" s="1082"/>
      <c r="AA172" s="1082"/>
    </row>
    <row r="173" spans="1:27" ht="17.25" customHeight="1">
      <c r="A173" s="1082"/>
      <c r="B173" s="1082"/>
      <c r="C173" s="1082"/>
      <c r="D173" s="1082"/>
      <c r="E173" s="1082"/>
      <c r="F173" s="1082"/>
      <c r="G173" s="1082"/>
      <c r="H173" s="1284"/>
      <c r="I173" s="1284"/>
      <c r="J173" s="1284"/>
      <c r="K173" s="1082"/>
      <c r="L173" s="1082"/>
      <c r="M173" s="1082"/>
      <c r="N173" s="1082"/>
      <c r="O173" s="1082"/>
      <c r="P173" s="1082"/>
      <c r="Q173" s="1082"/>
      <c r="R173" s="1082"/>
      <c r="S173" s="1082"/>
      <c r="T173" s="1082"/>
      <c r="U173" s="1082"/>
      <c r="V173" s="1082"/>
      <c r="W173" s="1082"/>
      <c r="X173" s="1082"/>
      <c r="Y173" s="1082"/>
      <c r="Z173" s="1082"/>
      <c r="AA173" s="1082"/>
    </row>
    <row r="174" spans="1:27" ht="17.25" customHeight="1">
      <c r="A174" s="1082"/>
      <c r="B174" s="1082"/>
      <c r="C174" s="1082"/>
      <c r="D174" s="1082"/>
      <c r="E174" s="1082"/>
      <c r="F174" s="1082"/>
      <c r="G174" s="1082"/>
      <c r="H174" s="1284"/>
      <c r="I174" s="1284"/>
      <c r="J174" s="1284"/>
      <c r="K174" s="1082"/>
      <c r="L174" s="1082"/>
      <c r="M174" s="1082"/>
      <c r="N174" s="1082"/>
      <c r="O174" s="1082"/>
      <c r="P174" s="1082"/>
      <c r="Q174" s="1082"/>
      <c r="R174" s="1082"/>
      <c r="S174" s="1082"/>
      <c r="T174" s="1082"/>
      <c r="U174" s="1082"/>
      <c r="V174" s="1082"/>
      <c r="W174" s="1082"/>
      <c r="X174" s="1082"/>
      <c r="Y174" s="1082"/>
      <c r="Z174" s="1082"/>
      <c r="AA174" s="1082"/>
    </row>
    <row r="175" spans="1:27" ht="17.25" customHeight="1">
      <c r="A175" s="1082"/>
      <c r="B175" s="1082"/>
      <c r="C175" s="1082"/>
      <c r="D175" s="1082"/>
      <c r="E175" s="1082"/>
      <c r="F175" s="1082"/>
      <c r="G175" s="1082"/>
      <c r="H175" s="1284"/>
      <c r="I175" s="1284"/>
      <c r="J175" s="1284"/>
      <c r="K175" s="1082"/>
      <c r="L175" s="1082"/>
      <c r="M175" s="1082"/>
      <c r="N175" s="1082"/>
      <c r="O175" s="1082"/>
      <c r="P175" s="1082"/>
      <c r="Q175" s="1082"/>
      <c r="R175" s="1082"/>
      <c r="S175" s="1082"/>
      <c r="T175" s="1082"/>
      <c r="U175" s="1082"/>
      <c r="V175" s="1082"/>
      <c r="W175" s="1082"/>
      <c r="X175" s="1082"/>
      <c r="Y175" s="1082"/>
      <c r="Z175" s="1082"/>
      <c r="AA175" s="1082"/>
    </row>
    <row r="176" spans="1:27" ht="17.25" customHeight="1">
      <c r="A176" s="1082"/>
      <c r="B176" s="1082"/>
      <c r="C176" s="1082"/>
      <c r="D176" s="1082"/>
      <c r="E176" s="1082"/>
      <c r="F176" s="1082"/>
      <c r="G176" s="1082"/>
      <c r="H176" s="1284"/>
      <c r="I176" s="1284"/>
      <c r="J176" s="1284"/>
      <c r="K176" s="1082"/>
      <c r="L176" s="1082"/>
      <c r="M176" s="1082"/>
      <c r="N176" s="1082"/>
      <c r="O176" s="1082"/>
      <c r="P176" s="1082"/>
      <c r="Q176" s="1082"/>
      <c r="R176" s="1082"/>
      <c r="S176" s="1082"/>
      <c r="T176" s="1082"/>
      <c r="U176" s="1082"/>
      <c r="V176" s="1082"/>
      <c r="W176" s="1082"/>
      <c r="X176" s="1082"/>
      <c r="Y176" s="1082"/>
      <c r="Z176" s="1082"/>
      <c r="AA176" s="1082"/>
    </row>
    <row r="177" spans="1:27" ht="17.25" customHeight="1">
      <c r="A177" s="1082"/>
      <c r="B177" s="1082"/>
      <c r="C177" s="1082"/>
      <c r="D177" s="1082"/>
      <c r="E177" s="1082"/>
      <c r="F177" s="1082"/>
      <c r="G177" s="1082"/>
      <c r="H177" s="1284"/>
      <c r="I177" s="1284"/>
      <c r="J177" s="1284"/>
      <c r="K177" s="1082"/>
      <c r="L177" s="1082"/>
      <c r="M177" s="1082"/>
      <c r="N177" s="1082"/>
      <c r="O177" s="1082"/>
      <c r="P177" s="1082"/>
      <c r="Q177" s="1082"/>
      <c r="R177" s="1082"/>
      <c r="S177" s="1082"/>
      <c r="T177" s="1082"/>
      <c r="U177" s="1082"/>
      <c r="V177" s="1082"/>
      <c r="W177" s="1082"/>
      <c r="X177" s="1082"/>
      <c r="Y177" s="1082"/>
      <c r="Z177" s="1082"/>
      <c r="AA177" s="1082"/>
    </row>
    <row r="178" spans="1:27" ht="17.25" customHeight="1">
      <c r="A178" s="1082"/>
      <c r="B178" s="1082"/>
      <c r="C178" s="1082"/>
      <c r="D178" s="1082"/>
      <c r="E178" s="1082"/>
      <c r="F178" s="1082"/>
      <c r="G178" s="1082"/>
      <c r="H178" s="1284"/>
      <c r="I178" s="1284"/>
      <c r="J178" s="1284"/>
      <c r="K178" s="1082"/>
      <c r="L178" s="1082"/>
      <c r="M178" s="1082"/>
      <c r="N178" s="1082"/>
      <c r="O178" s="1082"/>
      <c r="P178" s="1082"/>
      <c r="Q178" s="1082"/>
      <c r="R178" s="1082"/>
      <c r="S178" s="1082"/>
      <c r="T178" s="1082"/>
      <c r="U178" s="1082"/>
      <c r="V178" s="1082"/>
      <c r="W178" s="1082"/>
      <c r="X178" s="1082"/>
      <c r="Y178" s="1082"/>
      <c r="Z178" s="1082"/>
      <c r="AA178" s="1082"/>
    </row>
    <row r="179" spans="1:27" ht="17.25" customHeight="1">
      <c r="A179" s="1082"/>
      <c r="B179" s="1082"/>
      <c r="C179" s="1082"/>
      <c r="D179" s="1082"/>
      <c r="E179" s="1082"/>
      <c r="F179" s="1082"/>
      <c r="G179" s="1082"/>
      <c r="H179" s="1082"/>
      <c r="I179" s="1082"/>
      <c r="J179" s="1082"/>
      <c r="K179" s="1082"/>
      <c r="L179" s="1082"/>
      <c r="M179" s="1082"/>
      <c r="N179" s="1082"/>
      <c r="O179" s="1082"/>
      <c r="P179" s="1082"/>
      <c r="Q179" s="1082"/>
      <c r="R179" s="1082"/>
      <c r="S179" s="1082"/>
      <c r="T179" s="1082"/>
      <c r="U179" s="1082"/>
      <c r="V179" s="1082"/>
      <c r="W179" s="1082"/>
      <c r="X179" s="1082"/>
      <c r="Y179" s="1082"/>
      <c r="Z179" s="1082"/>
      <c r="AA179" s="1082"/>
    </row>
    <row r="180" spans="1:27" ht="17.25" customHeight="1">
      <c r="A180" s="1082"/>
      <c r="B180" s="1082"/>
      <c r="C180" s="1082"/>
      <c r="D180" s="1082"/>
      <c r="E180" s="1082"/>
      <c r="F180" s="1082"/>
      <c r="G180" s="1082"/>
      <c r="H180" s="1082"/>
      <c r="I180" s="1082"/>
      <c r="J180" s="1082"/>
      <c r="K180" s="1082"/>
      <c r="L180" s="1082"/>
      <c r="M180" s="1082"/>
      <c r="N180" s="1082"/>
      <c r="O180" s="1082"/>
      <c r="P180" s="1082"/>
      <c r="Q180" s="1082"/>
      <c r="R180" s="1082"/>
      <c r="S180" s="1082"/>
      <c r="T180" s="1082"/>
      <c r="U180" s="1082"/>
      <c r="V180" s="1082"/>
      <c r="W180" s="1082"/>
      <c r="X180" s="1082"/>
      <c r="Y180" s="1082"/>
      <c r="Z180" s="1082"/>
      <c r="AA180" s="1082"/>
    </row>
    <row r="181" spans="1:27" ht="17.25" customHeight="1">
      <c r="A181" s="1082"/>
      <c r="B181" s="1082"/>
      <c r="C181" s="1082"/>
      <c r="D181" s="1082"/>
      <c r="E181" s="1082"/>
      <c r="F181" s="1082"/>
      <c r="G181" s="1082"/>
      <c r="H181" s="1082"/>
      <c r="I181" s="1082"/>
      <c r="J181" s="1082"/>
      <c r="K181" s="1082"/>
      <c r="L181" s="1082"/>
      <c r="M181" s="1082"/>
      <c r="N181" s="1082"/>
      <c r="O181" s="1082"/>
      <c r="P181" s="1082"/>
      <c r="Q181" s="1082"/>
      <c r="R181" s="1082"/>
      <c r="S181" s="1082"/>
      <c r="T181" s="1082"/>
      <c r="U181" s="1082"/>
      <c r="V181" s="1082"/>
      <c r="W181" s="1082"/>
      <c r="X181" s="1082"/>
      <c r="Y181" s="1082"/>
      <c r="Z181" s="1082"/>
      <c r="AA181" s="1082"/>
    </row>
    <row r="182" spans="1:27" ht="17.25" customHeight="1">
      <c r="A182" s="1082"/>
      <c r="B182" s="1082"/>
      <c r="C182" s="1082"/>
      <c r="D182" s="1082"/>
      <c r="E182" s="1082"/>
      <c r="F182" s="1082"/>
      <c r="G182" s="1082"/>
      <c r="H182" s="1082"/>
      <c r="I182" s="1082"/>
      <c r="J182" s="1082"/>
      <c r="K182" s="1082"/>
      <c r="L182" s="1082"/>
      <c r="M182" s="1082"/>
      <c r="N182" s="1082"/>
      <c r="O182" s="1082"/>
      <c r="P182" s="1082"/>
      <c r="Q182" s="1082"/>
      <c r="R182" s="1082"/>
      <c r="S182" s="1082"/>
      <c r="T182" s="1082"/>
      <c r="U182" s="1082"/>
      <c r="V182" s="1082"/>
      <c r="W182" s="1082"/>
      <c r="X182" s="1082"/>
      <c r="Y182" s="1082"/>
      <c r="Z182" s="1082"/>
      <c r="AA182" s="1082"/>
    </row>
    <row r="183" spans="1:27" ht="17.25" customHeight="1">
      <c r="A183" s="1082"/>
      <c r="B183" s="1082"/>
      <c r="C183" s="1082"/>
      <c r="D183" s="1082"/>
      <c r="E183" s="1082"/>
      <c r="F183" s="1082"/>
      <c r="G183" s="1082"/>
      <c r="H183" s="1082"/>
      <c r="I183" s="1082"/>
      <c r="J183" s="1082"/>
      <c r="K183" s="1082"/>
      <c r="L183" s="1082"/>
      <c r="M183" s="1082"/>
      <c r="N183" s="1082"/>
      <c r="O183" s="1082"/>
      <c r="P183" s="1082"/>
      <c r="Q183" s="1082"/>
      <c r="R183" s="1082"/>
      <c r="S183" s="1082"/>
      <c r="T183" s="1082"/>
      <c r="U183" s="1082"/>
      <c r="V183" s="1082"/>
      <c r="W183" s="1082"/>
      <c r="X183" s="1082"/>
      <c r="Y183" s="1082"/>
      <c r="Z183" s="1082"/>
      <c r="AA183" s="1082"/>
    </row>
    <row r="184" spans="1:27" ht="17.25" customHeight="1">
      <c r="A184" s="1082"/>
      <c r="B184" s="1082"/>
      <c r="C184" s="1082"/>
      <c r="D184" s="1082"/>
      <c r="E184" s="1082"/>
      <c r="F184" s="1082"/>
      <c r="G184" s="1082"/>
      <c r="H184" s="1082"/>
      <c r="I184" s="1082"/>
      <c r="J184" s="1082"/>
      <c r="K184" s="1082"/>
      <c r="L184" s="1082"/>
      <c r="M184" s="1082"/>
      <c r="N184" s="1082"/>
      <c r="O184" s="1082"/>
      <c r="P184" s="1082"/>
      <c r="Q184" s="1082"/>
      <c r="R184" s="1082"/>
      <c r="S184" s="1082"/>
      <c r="T184" s="1082"/>
      <c r="U184" s="1082"/>
      <c r="V184" s="1082"/>
      <c r="W184" s="1082"/>
      <c r="X184" s="1082"/>
      <c r="Y184" s="1082"/>
      <c r="Z184" s="1082"/>
      <c r="AA184" s="1082"/>
    </row>
    <row r="185" spans="1:27" ht="17.25" customHeight="1">
      <c r="A185" s="1082"/>
      <c r="B185" s="1082"/>
      <c r="C185" s="1082"/>
      <c r="D185" s="1082"/>
      <c r="E185" s="1082"/>
      <c r="F185" s="1082"/>
      <c r="G185" s="1082"/>
      <c r="H185" s="1082"/>
      <c r="I185" s="1082"/>
      <c r="J185" s="1082"/>
      <c r="K185" s="1082"/>
      <c r="L185" s="1082"/>
      <c r="M185" s="1082"/>
      <c r="N185" s="1082"/>
      <c r="O185" s="1082"/>
      <c r="P185" s="1082"/>
      <c r="Q185" s="1082"/>
      <c r="R185" s="1082"/>
      <c r="S185" s="1082"/>
      <c r="T185" s="1082"/>
      <c r="U185" s="1082"/>
      <c r="V185" s="1082"/>
      <c r="W185" s="1082"/>
      <c r="X185" s="1082"/>
      <c r="Y185" s="1082"/>
      <c r="Z185" s="1082"/>
      <c r="AA185" s="1082"/>
    </row>
    <row r="186" spans="1:27" ht="17.25" customHeight="1">
      <c r="A186" s="1082"/>
      <c r="B186" s="1082"/>
      <c r="C186" s="1082"/>
      <c r="D186" s="1082"/>
      <c r="E186" s="1082"/>
      <c r="F186" s="1082"/>
      <c r="G186" s="1082"/>
      <c r="H186" s="1082"/>
      <c r="I186" s="1082"/>
      <c r="J186" s="1082"/>
      <c r="K186" s="1082"/>
      <c r="L186" s="1082"/>
      <c r="M186" s="1082"/>
      <c r="N186" s="1082"/>
      <c r="O186" s="1082"/>
      <c r="P186" s="1082"/>
      <c r="Q186" s="1082"/>
      <c r="R186" s="1082"/>
      <c r="S186" s="1082"/>
      <c r="T186" s="1082"/>
      <c r="U186" s="1082"/>
      <c r="V186" s="1082"/>
      <c r="W186" s="1082"/>
      <c r="X186" s="1082"/>
      <c r="Y186" s="1082"/>
      <c r="Z186" s="1082"/>
      <c r="AA186" s="1082"/>
    </row>
    <row r="187" spans="1:27" ht="17.25" customHeight="1">
      <c r="A187" s="1082"/>
      <c r="B187" s="1082"/>
      <c r="C187" s="1082"/>
      <c r="D187" s="1082"/>
      <c r="E187" s="1082"/>
      <c r="F187" s="1082"/>
      <c r="G187" s="1082"/>
      <c r="H187" s="1082"/>
      <c r="I187" s="1082"/>
      <c r="J187" s="1082"/>
      <c r="K187" s="1082"/>
      <c r="L187" s="1082"/>
      <c r="M187" s="1082"/>
      <c r="N187" s="1082"/>
      <c r="O187" s="1082"/>
      <c r="P187" s="1082"/>
      <c r="Q187" s="1082"/>
      <c r="R187" s="1082"/>
      <c r="S187" s="1082"/>
      <c r="T187" s="1082"/>
      <c r="U187" s="1082"/>
      <c r="V187" s="1082"/>
      <c r="W187" s="1082"/>
      <c r="X187" s="1082"/>
      <c r="Y187" s="1082"/>
      <c r="Z187" s="1082"/>
      <c r="AA187" s="1082"/>
    </row>
    <row r="188" spans="1:27" ht="17.25" customHeight="1">
      <c r="A188" s="1082"/>
      <c r="B188" s="1082"/>
      <c r="C188" s="1082"/>
      <c r="D188" s="1082"/>
      <c r="E188" s="1082"/>
      <c r="F188" s="1082"/>
      <c r="G188" s="1082"/>
      <c r="H188" s="1082"/>
      <c r="I188" s="1082"/>
      <c r="J188" s="1082"/>
      <c r="K188" s="1082"/>
      <c r="L188" s="1082"/>
      <c r="M188" s="1082"/>
      <c r="N188" s="1082"/>
      <c r="O188" s="1082"/>
      <c r="P188" s="1082"/>
      <c r="Q188" s="1082"/>
      <c r="R188" s="1082"/>
      <c r="S188" s="1082"/>
      <c r="T188" s="1082"/>
      <c r="U188" s="1082"/>
      <c r="V188" s="1082"/>
      <c r="W188" s="1082"/>
      <c r="X188" s="1082"/>
      <c r="Y188" s="1082"/>
      <c r="Z188" s="1082"/>
      <c r="AA188" s="1082"/>
    </row>
    <row r="189" spans="1:27" ht="17.25" customHeight="1">
      <c r="A189" s="1082"/>
      <c r="B189" s="1082"/>
      <c r="C189" s="1082"/>
      <c r="D189" s="1082"/>
      <c r="E189" s="1082"/>
      <c r="F189" s="1082"/>
      <c r="G189" s="1082"/>
      <c r="H189" s="1082"/>
      <c r="I189" s="1082"/>
      <c r="J189" s="1082"/>
      <c r="K189" s="1082"/>
      <c r="L189" s="1082"/>
      <c r="M189" s="1082"/>
      <c r="N189" s="1082"/>
      <c r="O189" s="1082"/>
      <c r="P189" s="1082"/>
      <c r="Q189" s="1082"/>
      <c r="R189" s="1082"/>
      <c r="S189" s="1082"/>
      <c r="T189" s="1082"/>
      <c r="U189" s="1082"/>
      <c r="V189" s="1082"/>
      <c r="W189" s="1082"/>
      <c r="X189" s="1082"/>
      <c r="Y189" s="1082"/>
      <c r="Z189" s="1082"/>
      <c r="AA189" s="1082"/>
    </row>
    <row r="190" spans="1:27" ht="17.25" customHeight="1">
      <c r="A190" s="1082"/>
      <c r="B190" s="1082"/>
      <c r="C190" s="1082"/>
      <c r="D190" s="1082"/>
      <c r="E190" s="1082"/>
      <c r="F190" s="1082"/>
      <c r="G190" s="1082"/>
      <c r="H190" s="1082"/>
      <c r="I190" s="1082"/>
      <c r="J190" s="1082"/>
      <c r="K190" s="1082"/>
      <c r="L190" s="1082"/>
      <c r="M190" s="1082"/>
      <c r="N190" s="1082"/>
      <c r="O190" s="1082"/>
      <c r="P190" s="1082"/>
      <c r="Q190" s="1082"/>
      <c r="R190" s="1082"/>
      <c r="S190" s="1082"/>
      <c r="T190" s="1082"/>
      <c r="U190" s="1082"/>
      <c r="V190" s="1082"/>
      <c r="W190" s="1082"/>
      <c r="X190" s="1082"/>
      <c r="Y190" s="1082"/>
      <c r="Z190" s="1082"/>
      <c r="AA190" s="1082"/>
    </row>
    <row r="191" spans="1:27" ht="17.25" customHeight="1">
      <c r="A191" s="1082"/>
      <c r="B191" s="1082"/>
      <c r="C191" s="1082"/>
      <c r="D191" s="1082"/>
      <c r="E191" s="1082"/>
      <c r="F191" s="1082"/>
      <c r="G191" s="1082"/>
      <c r="H191" s="1082"/>
      <c r="I191" s="1082"/>
      <c r="J191" s="1082"/>
      <c r="K191" s="1082"/>
      <c r="L191" s="1082"/>
      <c r="M191" s="1082"/>
      <c r="N191" s="1082"/>
      <c r="O191" s="1082"/>
      <c r="P191" s="1082"/>
      <c r="Q191" s="1082"/>
      <c r="R191" s="1082"/>
      <c r="S191" s="1082"/>
      <c r="T191" s="1082"/>
      <c r="U191" s="1082"/>
      <c r="V191" s="1082"/>
      <c r="W191" s="1082"/>
      <c r="X191" s="1082"/>
      <c r="Y191" s="1082"/>
      <c r="Z191" s="1082"/>
      <c r="AA191" s="1082"/>
    </row>
    <row r="192" spans="1:27" ht="17.25" customHeight="1">
      <c r="A192" s="1082"/>
      <c r="B192" s="1082"/>
      <c r="C192" s="1082"/>
      <c r="D192" s="1082"/>
      <c r="E192" s="1082"/>
      <c r="F192" s="1082"/>
      <c r="G192" s="1082"/>
      <c r="H192" s="1082"/>
      <c r="I192" s="1082"/>
      <c r="J192" s="1082"/>
      <c r="K192" s="1082"/>
      <c r="L192" s="1082"/>
      <c r="M192" s="1082"/>
      <c r="N192" s="1082"/>
      <c r="O192" s="1082"/>
      <c r="P192" s="1082"/>
      <c r="Q192" s="1082"/>
      <c r="R192" s="1082"/>
      <c r="S192" s="1082"/>
      <c r="T192" s="1082"/>
      <c r="U192" s="1082"/>
      <c r="V192" s="1082"/>
      <c r="W192" s="1082"/>
      <c r="X192" s="1082"/>
      <c r="Y192" s="1082"/>
      <c r="Z192" s="1082"/>
      <c r="AA192" s="1082"/>
    </row>
    <row r="193" spans="1:27" ht="17.25" customHeight="1">
      <c r="A193" s="1082"/>
      <c r="B193" s="1082"/>
      <c r="C193" s="1082"/>
      <c r="D193" s="1082"/>
      <c r="E193" s="1082"/>
      <c r="F193" s="1082"/>
      <c r="G193" s="1082"/>
      <c r="H193" s="1082"/>
      <c r="I193" s="1082"/>
      <c r="J193" s="1082"/>
      <c r="K193" s="1082"/>
      <c r="L193" s="1082"/>
      <c r="M193" s="1082"/>
      <c r="N193" s="1082"/>
      <c r="O193" s="1082"/>
      <c r="P193" s="1082"/>
      <c r="Q193" s="1082"/>
      <c r="R193" s="1082"/>
      <c r="S193" s="1082"/>
      <c r="T193" s="1082"/>
      <c r="U193" s="1082"/>
      <c r="V193" s="1082"/>
      <c r="W193" s="1082"/>
      <c r="X193" s="1082"/>
      <c r="Y193" s="1082"/>
      <c r="Z193" s="1082"/>
      <c r="AA193" s="1082"/>
    </row>
    <row r="194" spans="1:27" ht="17.25" customHeight="1">
      <c r="A194" s="1082"/>
      <c r="B194" s="1082"/>
      <c r="C194" s="1082"/>
      <c r="D194" s="1082"/>
      <c r="E194" s="1082"/>
      <c r="F194" s="1082"/>
      <c r="G194" s="1082"/>
      <c r="H194" s="1082"/>
      <c r="I194" s="1082"/>
      <c r="J194" s="1082"/>
      <c r="K194" s="1082"/>
      <c r="L194" s="1082"/>
      <c r="M194" s="1082"/>
      <c r="N194" s="1082"/>
      <c r="O194" s="1082"/>
      <c r="P194" s="1082"/>
      <c r="Q194" s="1082"/>
      <c r="R194" s="1082"/>
      <c r="S194" s="1082"/>
      <c r="T194" s="1082"/>
      <c r="U194" s="1082"/>
      <c r="V194" s="1082"/>
      <c r="W194" s="1082"/>
      <c r="X194" s="1082"/>
      <c r="Y194" s="1082"/>
      <c r="Z194" s="1082"/>
      <c r="AA194" s="1082"/>
    </row>
    <row r="195" spans="1:27" ht="17.25" customHeight="1">
      <c r="A195" s="1082"/>
      <c r="B195" s="1082"/>
      <c r="C195" s="1082"/>
      <c r="D195" s="1082"/>
      <c r="E195" s="1082"/>
      <c r="F195" s="1082"/>
      <c r="G195" s="1082"/>
      <c r="H195" s="1082"/>
      <c r="I195" s="1082"/>
      <c r="J195" s="1082"/>
      <c r="K195" s="1082"/>
      <c r="L195" s="1082"/>
      <c r="M195" s="1082"/>
      <c r="N195" s="1082"/>
      <c r="O195" s="1082"/>
      <c r="P195" s="1082"/>
      <c r="Q195" s="1082"/>
      <c r="R195" s="1082"/>
      <c r="S195" s="1082"/>
      <c r="T195" s="1082"/>
      <c r="U195" s="1082"/>
      <c r="V195" s="1082"/>
      <c r="W195" s="1082"/>
      <c r="X195" s="1082"/>
      <c r="Y195" s="1082"/>
      <c r="Z195" s="1082"/>
      <c r="AA195" s="1082"/>
    </row>
    <row r="196" spans="1:27" ht="17.25" customHeight="1">
      <c r="A196" s="1082"/>
      <c r="B196" s="1082"/>
      <c r="C196" s="1082"/>
      <c r="D196" s="1082"/>
      <c r="E196" s="1082"/>
      <c r="F196" s="1082"/>
      <c r="G196" s="1082"/>
      <c r="H196" s="1082"/>
      <c r="I196" s="1082"/>
      <c r="J196" s="1082"/>
      <c r="K196" s="1082"/>
      <c r="L196" s="1082"/>
      <c r="M196" s="1082"/>
      <c r="N196" s="1082"/>
      <c r="O196" s="1082"/>
      <c r="P196" s="1082"/>
      <c r="Q196" s="1082"/>
      <c r="R196" s="1082"/>
      <c r="S196" s="1082"/>
      <c r="T196" s="1082"/>
      <c r="U196" s="1082"/>
      <c r="V196" s="1082"/>
      <c r="W196" s="1082"/>
      <c r="X196" s="1082"/>
      <c r="Y196" s="1082"/>
      <c r="Z196" s="1082"/>
      <c r="AA196" s="1082"/>
    </row>
    <row r="197" spans="1:27" ht="17.25" customHeight="1">
      <c r="A197" s="1082"/>
      <c r="B197" s="1082"/>
      <c r="C197" s="1082"/>
      <c r="D197" s="1082"/>
      <c r="E197" s="1082"/>
      <c r="F197" s="1082"/>
      <c r="G197" s="1082"/>
      <c r="H197" s="1082"/>
      <c r="I197" s="1082"/>
      <c r="J197" s="1082"/>
      <c r="K197" s="1082"/>
      <c r="L197" s="1082"/>
      <c r="M197" s="1082"/>
      <c r="N197" s="1082"/>
      <c r="O197" s="1082"/>
      <c r="P197" s="1082"/>
      <c r="Q197" s="1082"/>
      <c r="R197" s="1082"/>
      <c r="S197" s="1082"/>
      <c r="T197" s="1082"/>
      <c r="U197" s="1082"/>
      <c r="V197" s="1082"/>
      <c r="W197" s="1082"/>
      <c r="X197" s="1082"/>
      <c r="Y197" s="1082"/>
      <c r="Z197" s="1082"/>
      <c r="AA197" s="1082"/>
    </row>
    <row r="198" spans="1:27" ht="17.25" customHeight="1">
      <c r="A198" s="1082"/>
      <c r="B198" s="1082"/>
      <c r="C198" s="1082"/>
      <c r="D198" s="1082"/>
      <c r="E198" s="1082"/>
      <c r="F198" s="1082"/>
      <c r="G198" s="1082"/>
      <c r="H198" s="1082"/>
      <c r="I198" s="1082"/>
      <c r="J198" s="1082"/>
      <c r="K198" s="1082"/>
      <c r="L198" s="1082"/>
      <c r="M198" s="1082"/>
      <c r="N198" s="1082"/>
      <c r="O198" s="1082"/>
      <c r="P198" s="1082"/>
      <c r="Q198" s="1082"/>
      <c r="R198" s="1082"/>
      <c r="S198" s="1082"/>
      <c r="T198" s="1082"/>
      <c r="U198" s="1082"/>
      <c r="V198" s="1082"/>
      <c r="W198" s="1082"/>
      <c r="X198" s="1082"/>
      <c r="Y198" s="1082"/>
      <c r="Z198" s="1082"/>
      <c r="AA198" s="1082"/>
    </row>
    <row r="199" spans="1:27" ht="17.25" customHeight="1">
      <c r="A199" s="1082"/>
      <c r="B199" s="1082"/>
      <c r="C199" s="1082"/>
      <c r="D199" s="1082"/>
      <c r="E199" s="1082"/>
      <c r="F199" s="1082"/>
      <c r="G199" s="1082"/>
      <c r="H199" s="1082"/>
      <c r="I199" s="1082"/>
      <c r="J199" s="1082"/>
      <c r="K199" s="1082"/>
      <c r="L199" s="1082"/>
      <c r="M199" s="1082"/>
      <c r="N199" s="1082"/>
      <c r="O199" s="1082"/>
      <c r="P199" s="1082"/>
      <c r="Q199" s="1082"/>
      <c r="R199" s="1082"/>
      <c r="S199" s="1082"/>
      <c r="T199" s="1082"/>
      <c r="U199" s="1082"/>
      <c r="V199" s="1082"/>
      <c r="W199" s="1082"/>
      <c r="X199" s="1082"/>
      <c r="Y199" s="1082"/>
      <c r="Z199" s="1082"/>
      <c r="AA199" s="1082"/>
    </row>
    <row r="200" spans="1:27" ht="17.25" customHeight="1">
      <c r="A200" s="1082"/>
      <c r="B200" s="1082"/>
      <c r="C200" s="1082"/>
      <c r="D200" s="1082"/>
      <c r="E200" s="1082"/>
      <c r="F200" s="1082"/>
      <c r="G200" s="1082"/>
      <c r="H200" s="1082"/>
      <c r="I200" s="1082"/>
      <c r="J200" s="1082"/>
      <c r="K200" s="1082"/>
      <c r="L200" s="1082"/>
      <c r="M200" s="1082"/>
      <c r="N200" s="1082"/>
      <c r="O200" s="1082"/>
      <c r="P200" s="1082"/>
      <c r="Q200" s="1082"/>
      <c r="R200" s="1082"/>
      <c r="S200" s="1082"/>
      <c r="T200" s="1082"/>
      <c r="U200" s="1082"/>
      <c r="V200" s="1082"/>
      <c r="W200" s="1082"/>
      <c r="X200" s="1082"/>
      <c r="Y200" s="1082"/>
      <c r="Z200" s="1082"/>
      <c r="AA200" s="1082"/>
    </row>
    <row r="201" spans="1:27" ht="17.25" customHeight="1">
      <c r="A201" s="1082"/>
      <c r="B201" s="1082"/>
      <c r="C201" s="1082"/>
      <c r="D201" s="1082"/>
      <c r="E201" s="1082"/>
      <c r="F201" s="1082"/>
      <c r="G201" s="1082"/>
      <c r="H201" s="1082"/>
      <c r="I201" s="1082"/>
      <c r="J201" s="1082"/>
      <c r="K201" s="1082"/>
      <c r="L201" s="1082"/>
      <c r="M201" s="1082"/>
      <c r="N201" s="1082"/>
      <c r="O201" s="1082"/>
      <c r="P201" s="1082"/>
      <c r="Q201" s="1082"/>
      <c r="R201" s="1082"/>
      <c r="S201" s="1082"/>
      <c r="T201" s="1082"/>
      <c r="U201" s="1082"/>
      <c r="V201" s="1082"/>
      <c r="W201" s="1082"/>
      <c r="X201" s="1082"/>
      <c r="Y201" s="1082"/>
      <c r="Z201" s="1082"/>
      <c r="AA201" s="1082"/>
    </row>
    <row r="202" spans="1:27" ht="17.25" customHeight="1">
      <c r="A202" s="1082"/>
      <c r="B202" s="1082"/>
      <c r="C202" s="1082"/>
      <c r="D202" s="1082"/>
      <c r="E202" s="1082"/>
      <c r="F202" s="1082"/>
      <c r="G202" s="1082"/>
      <c r="H202" s="1082"/>
      <c r="I202" s="1082"/>
      <c r="J202" s="1082"/>
      <c r="K202" s="1082"/>
      <c r="L202" s="1082"/>
      <c r="M202" s="1082"/>
      <c r="N202" s="1082"/>
      <c r="O202" s="1082"/>
      <c r="P202" s="1082"/>
      <c r="Q202" s="1082"/>
      <c r="R202" s="1082"/>
      <c r="S202" s="1082"/>
      <c r="T202" s="1082"/>
      <c r="U202" s="1082"/>
      <c r="V202" s="1082"/>
      <c r="W202" s="1082"/>
      <c r="X202" s="1082"/>
      <c r="Y202" s="1082"/>
      <c r="Z202" s="1082"/>
      <c r="AA202" s="1082"/>
    </row>
    <row r="203" spans="1:27" ht="17.25" customHeight="1">
      <c r="A203" s="1082"/>
      <c r="B203" s="1082"/>
      <c r="C203" s="1082"/>
      <c r="D203" s="1082"/>
      <c r="E203" s="1082"/>
      <c r="F203" s="1082"/>
      <c r="G203" s="1082"/>
      <c r="H203" s="1082"/>
      <c r="I203" s="1082"/>
      <c r="J203" s="1082"/>
      <c r="K203" s="1082"/>
      <c r="L203" s="1082"/>
      <c r="M203" s="1082"/>
      <c r="N203" s="1082"/>
      <c r="O203" s="1082"/>
      <c r="P203" s="1082"/>
      <c r="Q203" s="1082"/>
      <c r="R203" s="1082"/>
      <c r="S203" s="1082"/>
      <c r="T203" s="1082"/>
      <c r="U203" s="1082"/>
      <c r="V203" s="1082"/>
      <c r="W203" s="1082"/>
      <c r="X203" s="1082"/>
      <c r="Y203" s="1082"/>
      <c r="Z203" s="1082"/>
      <c r="AA203" s="1082"/>
    </row>
    <row r="204" spans="1:27" ht="17.25" customHeight="1">
      <c r="A204" s="1082"/>
      <c r="B204" s="1082"/>
      <c r="C204" s="1082"/>
      <c r="D204" s="1082"/>
      <c r="E204" s="1082"/>
      <c r="F204" s="1082"/>
      <c r="G204" s="1082"/>
      <c r="H204" s="1082"/>
      <c r="I204" s="1082"/>
      <c r="J204" s="1082"/>
      <c r="K204" s="1082"/>
      <c r="L204" s="1082"/>
      <c r="M204" s="1082"/>
      <c r="N204" s="1082"/>
      <c r="O204" s="1082"/>
      <c r="P204" s="1082"/>
      <c r="Q204" s="1082"/>
      <c r="R204" s="1082"/>
      <c r="S204" s="1082"/>
      <c r="T204" s="1082"/>
      <c r="U204" s="1082"/>
      <c r="V204" s="1082"/>
      <c r="W204" s="1082"/>
      <c r="X204" s="1082"/>
      <c r="Y204" s="1082"/>
      <c r="Z204" s="1082"/>
      <c r="AA204" s="1082"/>
    </row>
    <row r="205" spans="1:27" ht="17.25" customHeight="1">
      <c r="A205" s="1082"/>
      <c r="B205" s="1082"/>
      <c r="C205" s="1082"/>
      <c r="D205" s="1082"/>
      <c r="E205" s="1082"/>
      <c r="F205" s="1082"/>
      <c r="G205" s="1082"/>
      <c r="H205" s="1082"/>
      <c r="I205" s="1082"/>
      <c r="J205" s="1082"/>
      <c r="K205" s="1082"/>
      <c r="L205" s="1082"/>
      <c r="M205" s="1082"/>
      <c r="N205" s="1082"/>
      <c r="O205" s="1082"/>
      <c r="P205" s="1082"/>
      <c r="Q205" s="1082"/>
      <c r="R205" s="1082"/>
      <c r="S205" s="1082"/>
      <c r="T205" s="1082"/>
      <c r="U205" s="1082"/>
      <c r="V205" s="1082"/>
      <c r="W205" s="1082"/>
      <c r="X205" s="1082"/>
      <c r="Y205" s="1082"/>
      <c r="Z205" s="1082"/>
      <c r="AA205" s="1082"/>
    </row>
    <row r="206" spans="1:27" ht="17.25" customHeight="1">
      <c r="A206" s="1082"/>
      <c r="B206" s="1082"/>
      <c r="C206" s="1082"/>
      <c r="D206" s="1082"/>
      <c r="E206" s="1082"/>
      <c r="F206" s="1082"/>
      <c r="G206" s="1082"/>
      <c r="H206" s="1082"/>
      <c r="I206" s="1082"/>
      <c r="J206" s="1082"/>
      <c r="K206" s="1082"/>
      <c r="L206" s="1082"/>
      <c r="M206" s="1082"/>
      <c r="N206" s="1082"/>
      <c r="O206" s="1082"/>
      <c r="P206" s="1082"/>
      <c r="Q206" s="1082"/>
      <c r="R206" s="1082"/>
      <c r="S206" s="1082"/>
      <c r="T206" s="1082"/>
      <c r="U206" s="1082"/>
      <c r="V206" s="1082"/>
      <c r="W206" s="1082"/>
      <c r="X206" s="1082"/>
      <c r="Y206" s="1082"/>
      <c r="Z206" s="1082"/>
      <c r="AA206" s="1082"/>
    </row>
    <row r="207" spans="1:27" ht="15" customHeight="1">
      <c r="A207" s="1082"/>
      <c r="B207" s="1082"/>
      <c r="C207" s="1082"/>
      <c r="D207" s="1082"/>
      <c r="E207" s="1082"/>
      <c r="F207" s="1082"/>
      <c r="G207" s="1082"/>
      <c r="H207" s="1082"/>
      <c r="I207" s="1082"/>
      <c r="J207" s="1082"/>
      <c r="K207" s="1082"/>
      <c r="L207" s="1082"/>
      <c r="M207" s="1082"/>
      <c r="N207" s="1082"/>
      <c r="O207" s="1082"/>
      <c r="P207" s="1082"/>
      <c r="Q207" s="1082"/>
      <c r="R207" s="1082"/>
      <c r="S207" s="1082"/>
      <c r="T207" s="1082"/>
      <c r="U207" s="1082"/>
      <c r="V207" s="1082"/>
      <c r="W207" s="1082"/>
      <c r="X207" s="1082"/>
      <c r="Y207" s="1082"/>
      <c r="Z207" s="1082"/>
      <c r="AA207" s="1082"/>
    </row>
    <row r="208" spans="1:27" ht="17.25" customHeight="1">
      <c r="A208" s="1082"/>
      <c r="B208" s="1082"/>
      <c r="C208" s="1082"/>
      <c r="D208" s="1082"/>
      <c r="E208" s="1082"/>
      <c r="F208" s="1082"/>
      <c r="G208" s="1082"/>
      <c r="H208" s="1082"/>
      <c r="I208" s="1082"/>
      <c r="J208" s="1082"/>
      <c r="K208" s="1082"/>
      <c r="L208" s="1082"/>
      <c r="M208" s="1082"/>
      <c r="N208" s="1082"/>
      <c r="O208" s="1082"/>
      <c r="P208" s="1082"/>
      <c r="Q208" s="1082"/>
      <c r="R208" s="1082"/>
      <c r="S208" s="1082"/>
      <c r="T208" s="1082"/>
      <c r="U208" s="1082"/>
      <c r="V208" s="1082"/>
      <c r="W208" s="1082"/>
      <c r="X208" s="1082"/>
      <c r="Y208" s="1082"/>
      <c r="Z208" s="1082"/>
      <c r="AA208" s="1082"/>
    </row>
    <row r="209" spans="1:27" ht="17.25" customHeight="1">
      <c r="A209" s="1082"/>
      <c r="B209" s="1082"/>
      <c r="C209" s="1082"/>
      <c r="D209" s="1082"/>
      <c r="E209" s="1082"/>
      <c r="F209" s="1082"/>
      <c r="G209" s="1082"/>
      <c r="H209" s="1082"/>
      <c r="I209" s="1082"/>
      <c r="J209" s="1082"/>
      <c r="K209" s="1082"/>
      <c r="L209" s="1082"/>
      <c r="M209" s="1082"/>
      <c r="N209" s="1082"/>
      <c r="O209" s="1082"/>
      <c r="P209" s="1082"/>
      <c r="Q209" s="1082"/>
      <c r="R209" s="1082"/>
      <c r="S209" s="1082"/>
      <c r="T209" s="1082"/>
      <c r="U209" s="1082"/>
      <c r="V209" s="1082"/>
      <c r="W209" s="1082"/>
      <c r="X209" s="1082"/>
      <c r="Y209" s="1082"/>
      <c r="Z209" s="1082"/>
      <c r="AA209" s="1082"/>
    </row>
    <row r="210" spans="1:27" ht="17.25" customHeight="1">
      <c r="A210" s="1082"/>
      <c r="B210" s="1082"/>
      <c r="C210" s="1082"/>
      <c r="D210" s="1082"/>
      <c r="E210" s="1082"/>
      <c r="F210" s="1082"/>
      <c r="G210" s="1082"/>
      <c r="H210" s="1082"/>
      <c r="I210" s="1082"/>
      <c r="J210" s="1082"/>
      <c r="K210" s="1082"/>
      <c r="L210" s="1082"/>
      <c r="M210" s="1082"/>
      <c r="N210" s="1082"/>
      <c r="O210" s="1082"/>
      <c r="P210" s="1082"/>
      <c r="Q210" s="1082"/>
      <c r="R210" s="1082"/>
      <c r="S210" s="1082"/>
      <c r="T210" s="1082"/>
      <c r="U210" s="1082"/>
      <c r="V210" s="1082"/>
      <c r="W210" s="1082"/>
      <c r="X210" s="1082"/>
      <c r="Y210" s="1082"/>
      <c r="Z210" s="1082"/>
      <c r="AA210" s="1082"/>
    </row>
    <row r="211" spans="1:27" ht="17.25" customHeight="1">
      <c r="A211" s="1082"/>
      <c r="B211" s="1082"/>
      <c r="C211" s="1082"/>
      <c r="D211" s="1082"/>
      <c r="E211" s="1082"/>
      <c r="F211" s="1082"/>
      <c r="G211" s="1082"/>
      <c r="H211" s="1082"/>
      <c r="I211" s="1082"/>
      <c r="J211" s="1082"/>
      <c r="K211" s="1082"/>
      <c r="L211" s="1082"/>
      <c r="M211" s="1082"/>
      <c r="N211" s="1082"/>
      <c r="O211" s="1082"/>
      <c r="P211" s="1082"/>
      <c r="Q211" s="1082"/>
      <c r="R211" s="1082"/>
      <c r="S211" s="1082"/>
      <c r="T211" s="1082"/>
      <c r="U211" s="1082"/>
      <c r="V211" s="1082"/>
      <c r="W211" s="1082"/>
      <c r="X211" s="1082"/>
      <c r="Y211" s="1082"/>
      <c r="Z211" s="1082"/>
      <c r="AA211" s="1082"/>
    </row>
    <row r="212" spans="1:27" ht="17.25" customHeight="1">
      <c r="A212" s="1082"/>
      <c r="B212" s="1082"/>
      <c r="C212" s="1082"/>
      <c r="D212" s="1082"/>
      <c r="E212" s="1082"/>
      <c r="F212" s="1082"/>
      <c r="G212" s="1082"/>
      <c r="H212" s="1082"/>
      <c r="I212" s="1082"/>
      <c r="J212" s="1082"/>
      <c r="K212" s="1082"/>
      <c r="L212" s="1082"/>
      <c r="M212" s="1082"/>
      <c r="N212" s="1082"/>
      <c r="O212" s="1082"/>
      <c r="P212" s="1082"/>
      <c r="Q212" s="1082"/>
      <c r="R212" s="1082"/>
      <c r="S212" s="1082"/>
      <c r="T212" s="1082"/>
      <c r="U212" s="1082"/>
      <c r="V212" s="1082"/>
      <c r="W212" s="1082"/>
      <c r="X212" s="1082"/>
      <c r="Y212" s="1082"/>
      <c r="Z212" s="1082"/>
      <c r="AA212" s="1082"/>
    </row>
    <row r="213" spans="1:27" ht="17.25" customHeight="1">
      <c r="A213" s="1082"/>
      <c r="B213" s="1082"/>
      <c r="C213" s="1082"/>
      <c r="D213" s="1082"/>
      <c r="E213" s="1082"/>
      <c r="F213" s="1082"/>
      <c r="G213" s="1082"/>
      <c r="H213" s="1082"/>
      <c r="I213" s="1082"/>
      <c r="J213" s="1082"/>
      <c r="K213" s="1082"/>
      <c r="L213" s="1082"/>
      <c r="M213" s="1082"/>
      <c r="N213" s="1082"/>
      <c r="O213" s="1082"/>
      <c r="P213" s="1082"/>
      <c r="Q213" s="1082"/>
      <c r="R213" s="1082"/>
      <c r="S213" s="1082"/>
      <c r="T213" s="1082"/>
      <c r="U213" s="1082"/>
      <c r="V213" s="1082"/>
      <c r="W213" s="1082"/>
      <c r="X213" s="1082"/>
      <c r="Y213" s="1082"/>
      <c r="Z213" s="1082"/>
      <c r="AA213" s="1082"/>
    </row>
    <row r="214" spans="1:27" ht="17.25" customHeight="1">
      <c r="A214" s="1082"/>
      <c r="B214" s="1082"/>
      <c r="C214" s="1082"/>
      <c r="D214" s="1082"/>
      <c r="E214" s="1082"/>
      <c r="F214" s="1082"/>
      <c r="G214" s="1082"/>
      <c r="H214" s="1082"/>
      <c r="I214" s="1082"/>
      <c r="J214" s="1082"/>
      <c r="K214" s="1082"/>
      <c r="L214" s="1082"/>
      <c r="M214" s="1082"/>
      <c r="N214" s="1082"/>
      <c r="O214" s="1082"/>
      <c r="P214" s="1082"/>
      <c r="Q214" s="1082"/>
      <c r="R214" s="1082"/>
      <c r="S214" s="1082"/>
      <c r="T214" s="1082"/>
      <c r="U214" s="1082"/>
      <c r="V214" s="1082"/>
      <c r="W214" s="1082"/>
      <c r="X214" s="1082"/>
      <c r="Y214" s="1082"/>
      <c r="Z214" s="1082"/>
      <c r="AA214" s="1082"/>
    </row>
    <row r="215" spans="1:27" ht="17.25" customHeight="1">
      <c r="A215" s="1082"/>
      <c r="B215" s="1082"/>
      <c r="C215" s="1082"/>
      <c r="D215" s="1082"/>
      <c r="E215" s="1082"/>
      <c r="F215" s="1082"/>
      <c r="G215" s="1082"/>
      <c r="H215" s="1082"/>
      <c r="I215" s="1082"/>
      <c r="J215" s="1082"/>
      <c r="K215" s="1082"/>
      <c r="L215" s="1082"/>
      <c r="M215" s="1082"/>
      <c r="N215" s="1082"/>
      <c r="O215" s="1082"/>
      <c r="P215" s="1082"/>
      <c r="Q215" s="1082"/>
      <c r="R215" s="1082"/>
      <c r="S215" s="1082"/>
      <c r="T215" s="1082"/>
      <c r="U215" s="1082"/>
      <c r="V215" s="1082"/>
      <c r="W215" s="1082"/>
      <c r="X215" s="1082"/>
      <c r="Y215" s="1082"/>
      <c r="Z215" s="1082"/>
      <c r="AA215" s="1082"/>
    </row>
    <row r="216" spans="1:27" ht="17.25" customHeight="1">
      <c r="A216" s="1082"/>
      <c r="B216" s="1082"/>
      <c r="C216" s="1082"/>
      <c r="D216" s="1082"/>
      <c r="E216" s="1082"/>
      <c r="F216" s="1082"/>
      <c r="G216" s="1082"/>
      <c r="H216" s="1082"/>
      <c r="I216" s="1082"/>
      <c r="J216" s="1082"/>
      <c r="K216" s="1082"/>
      <c r="L216" s="1082"/>
      <c r="M216" s="1082"/>
      <c r="N216" s="1082"/>
      <c r="O216" s="1082"/>
      <c r="P216" s="1082"/>
      <c r="Q216" s="1082"/>
      <c r="R216" s="1082"/>
      <c r="S216" s="1082"/>
      <c r="T216" s="1082"/>
      <c r="U216" s="1082"/>
      <c r="V216" s="1082"/>
      <c r="W216" s="1082"/>
      <c r="X216" s="1082"/>
      <c r="Y216" s="1082"/>
      <c r="Z216" s="1082"/>
      <c r="AA216" s="1082"/>
    </row>
    <row r="217" spans="1:27" ht="17.25" customHeight="1">
      <c r="A217" s="1082"/>
      <c r="B217" s="1082"/>
      <c r="C217" s="1082"/>
      <c r="D217" s="1082"/>
      <c r="E217" s="1082"/>
      <c r="F217" s="1082"/>
      <c r="G217" s="1082"/>
      <c r="H217" s="1082"/>
      <c r="I217" s="1082"/>
      <c r="J217" s="1082"/>
      <c r="K217" s="1082"/>
      <c r="L217" s="1082"/>
      <c r="M217" s="1082"/>
      <c r="N217" s="1082"/>
      <c r="O217" s="1082"/>
      <c r="P217" s="1082"/>
      <c r="Q217" s="1082"/>
      <c r="R217" s="1082"/>
      <c r="S217" s="1082"/>
      <c r="T217" s="1082"/>
      <c r="U217" s="1082"/>
      <c r="V217" s="1082"/>
      <c r="W217" s="1082"/>
      <c r="X217" s="1082"/>
      <c r="Y217" s="1082"/>
      <c r="Z217" s="1082"/>
      <c r="AA217" s="1082"/>
    </row>
    <row r="218" spans="1:27" ht="17.25" customHeight="1">
      <c r="A218" s="1082"/>
      <c r="B218" s="1082"/>
      <c r="C218" s="1082"/>
      <c r="D218" s="1082"/>
      <c r="E218" s="1082"/>
      <c r="F218" s="1082"/>
      <c r="G218" s="1082"/>
      <c r="H218" s="1082"/>
      <c r="I218" s="1082"/>
      <c r="J218" s="1082"/>
      <c r="K218" s="1082"/>
      <c r="L218" s="1082"/>
      <c r="M218" s="1082"/>
      <c r="N218" s="1082"/>
      <c r="O218" s="1082"/>
      <c r="P218" s="1082"/>
      <c r="Q218" s="1082"/>
      <c r="R218" s="1082"/>
      <c r="S218" s="1082"/>
      <c r="T218" s="1082"/>
      <c r="U218" s="1082"/>
      <c r="V218" s="1082"/>
      <c r="W218" s="1082"/>
      <c r="X218" s="1082"/>
      <c r="Y218" s="1082"/>
      <c r="Z218" s="1082"/>
      <c r="AA218" s="1082"/>
    </row>
    <row r="219" spans="1:27" ht="17.25" customHeight="1">
      <c r="A219" s="1082"/>
      <c r="B219" s="1082"/>
      <c r="C219" s="1082"/>
      <c r="D219" s="1082"/>
      <c r="E219" s="1082"/>
      <c r="F219" s="1082"/>
      <c r="G219" s="1082"/>
      <c r="H219" s="1082"/>
      <c r="I219" s="1082"/>
      <c r="J219" s="1082"/>
      <c r="K219" s="1082"/>
      <c r="L219" s="1082"/>
      <c r="M219" s="1082"/>
      <c r="N219" s="1082"/>
      <c r="O219" s="1082"/>
      <c r="P219" s="1082"/>
      <c r="Q219" s="1082"/>
      <c r="R219" s="1082"/>
      <c r="S219" s="1082"/>
      <c r="T219" s="1082"/>
      <c r="U219" s="1082"/>
      <c r="V219" s="1082"/>
      <c r="W219" s="1082"/>
      <c r="X219" s="1082"/>
      <c r="Y219" s="1082"/>
      <c r="Z219" s="1082"/>
      <c r="AA219" s="1082"/>
    </row>
    <row r="220" spans="1:27">
      <c r="A220" s="1082"/>
      <c r="B220" s="1082"/>
      <c r="C220" s="1082"/>
      <c r="D220" s="1082"/>
      <c r="E220" s="1082"/>
      <c r="F220" s="1082"/>
      <c r="G220" s="1082"/>
      <c r="H220" s="1082"/>
      <c r="I220" s="1082"/>
      <c r="J220" s="1082"/>
      <c r="K220" s="1082"/>
      <c r="L220" s="1082"/>
      <c r="M220" s="1082"/>
      <c r="N220" s="1082"/>
      <c r="O220" s="1082"/>
      <c r="P220" s="1082"/>
      <c r="Q220" s="1082"/>
      <c r="R220" s="1082"/>
      <c r="S220" s="1082"/>
      <c r="T220" s="1082"/>
      <c r="U220" s="1082"/>
      <c r="V220" s="1082"/>
      <c r="W220" s="1082"/>
      <c r="X220" s="1082"/>
      <c r="Y220" s="1082"/>
      <c r="Z220" s="1082"/>
      <c r="AA220" s="1082"/>
    </row>
    <row r="221" spans="1:27" ht="17.25" customHeight="1">
      <c r="B221" s="1082"/>
      <c r="C221" s="1082"/>
    </row>
    <row r="222" spans="1:27">
      <c r="C222" s="1082"/>
    </row>
    <row r="223" spans="1:27">
      <c r="C223" s="1082"/>
    </row>
    <row r="224" spans="1:27">
      <c r="C224" s="1082"/>
    </row>
    <row r="225" spans="3:3">
      <c r="C225" s="1082"/>
    </row>
    <row r="228" spans="3:3" ht="17.25" customHeight="1"/>
  </sheetData>
  <sheetProtection sheet="1" selectLockedCells="1"/>
  <phoneticPr fontId="2"/>
  <hyperlinks>
    <hyperlink ref="K1:N1" location="作業メニュー!A1" display="作業メニュー" xr:uid="{00000000-0004-0000-3800-000000000000}"/>
  </hyperlinks>
  <printOptions horizontalCentered="1"/>
  <pageMargins left="0.78740157480314965" right="0.39370078740157483" top="0.59055118110236227" bottom="0.39370078740157483" header="0.59055118110236227" footer="0.19685039370078741"/>
  <pageSetup paperSize="9" scale="89" orientation="portrait" r:id="rId1"/>
  <headerFooter alignWithMargins="0">
    <oddFooter>&amp;R250401</oddFooter>
  </headerFooter>
  <rowBreaks count="2" manualBreakCount="2">
    <brk id="56" max="27" man="1"/>
    <brk id="160"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autoPageBreaks="0"/>
  </sheetPr>
  <dimension ref="A1:BI217"/>
  <sheetViews>
    <sheetView showGridLines="0" workbookViewId="0"/>
  </sheetViews>
  <sheetFormatPr defaultColWidth="9" defaultRowHeight="13"/>
  <cols>
    <col min="1" max="1" width="3" style="904" customWidth="1"/>
    <col min="2" max="2" width="2.75" style="904" customWidth="1"/>
    <col min="3" max="8" width="3" style="904" customWidth="1"/>
    <col min="9" max="9" width="3.33203125" style="904" customWidth="1"/>
    <col min="10" max="20" width="3" style="904" customWidth="1"/>
    <col min="21" max="21" width="2.83203125" style="904" customWidth="1"/>
    <col min="22" max="24" width="3" style="904" customWidth="1"/>
    <col min="25" max="25" width="2.58203125" style="904" customWidth="1"/>
    <col min="26" max="26" width="3.5" style="904" customWidth="1"/>
    <col min="27" max="27" width="3.58203125" style="904" customWidth="1"/>
    <col min="28" max="29" width="3.75" style="904" customWidth="1"/>
    <col min="30" max="30" width="5.83203125" style="904" customWidth="1"/>
    <col min="31" max="58" width="2.83203125" style="904" customWidth="1"/>
    <col min="59" max="71" width="2.75" style="904" customWidth="1"/>
    <col min="72" max="90" width="2.83203125" style="904" customWidth="1"/>
    <col min="91" max="16384" width="9" style="904"/>
  </cols>
  <sheetData>
    <row r="1" spans="1:61" s="897" customFormat="1" ht="35.25" customHeight="1" thickBot="1">
      <c r="A1" s="1045" t="s">
        <v>3721</v>
      </c>
      <c r="K1" s="898" t="s">
        <v>64</v>
      </c>
      <c r="L1" s="898"/>
      <c r="M1" s="898"/>
      <c r="N1" s="898"/>
    </row>
    <row r="2" spans="1:61" ht="15" customHeight="1" thickTop="1">
      <c r="A2" s="901"/>
      <c r="B2" s="902"/>
      <c r="C2" s="902"/>
      <c r="D2" s="902"/>
      <c r="E2" s="902"/>
      <c r="F2" s="903"/>
      <c r="G2" s="903"/>
      <c r="H2" s="903"/>
      <c r="I2" s="903"/>
      <c r="J2" s="903"/>
      <c r="K2" s="903"/>
      <c r="L2" s="903"/>
      <c r="M2" s="903"/>
      <c r="N2" s="903"/>
      <c r="O2" s="903"/>
      <c r="P2" s="903"/>
      <c r="Q2" s="903"/>
      <c r="R2" s="903"/>
      <c r="S2" s="903"/>
      <c r="T2" s="903"/>
      <c r="U2" s="903"/>
      <c r="V2" s="903"/>
      <c r="W2" s="903"/>
      <c r="X2" s="903"/>
      <c r="Y2" s="903"/>
      <c r="Z2" s="903"/>
      <c r="AA2" s="903"/>
      <c r="AD2" s="1029"/>
      <c r="AE2" s="1029"/>
    </row>
    <row r="3" spans="1:61" s="906" customFormat="1" ht="16.149999999999999" customHeight="1">
      <c r="A3" s="906" t="str">
        <f>IF(作業メニュー!AM13=TRUE, "（注意）", "")</f>
        <v/>
      </c>
      <c r="B3" s="1258"/>
    </row>
    <row r="4" spans="1:61" s="906" customFormat="1" ht="16.149999999999999" customHeight="1">
      <c r="A4" s="906" t="str">
        <f>IF(作業メニュー!AM13=TRUE, "１．　第２面から第４面までとして別記第19号様式の第２面から第４面までに記載すべき事項を記載した書類を添えてください。", "")</f>
        <v/>
      </c>
      <c r="B4" s="1258"/>
    </row>
    <row r="5" spans="1:61" s="906" customFormat="1" ht="16.149999999999999" customHeight="1">
      <c r="A5" s="906" t="str">
        <f>IF(作業メニュー!AM13=TRUE, "２．　別記第19号様式の（注意）に準じて記入してください。", "")</f>
        <v/>
      </c>
      <c r="B5" s="1258"/>
    </row>
    <row r="6" spans="1:61" s="906" customFormat="1" ht="16.149999999999999" customHeight="1">
      <c r="A6" s="1259" t="str">
        <f>IF(作業メニュー!AM13=TRUE, "【下記　別記第19号様式の（注意）】", "")</f>
        <v/>
      </c>
      <c r="B6" s="1258"/>
    </row>
    <row r="7" spans="1:61" ht="15" customHeight="1">
      <c r="A7" s="1089" t="s">
        <v>1102</v>
      </c>
      <c r="B7" s="1089"/>
      <c r="C7" s="1089"/>
      <c r="D7" s="1089"/>
      <c r="E7" s="1089"/>
      <c r="F7" s="1089"/>
      <c r="G7" s="1089"/>
      <c r="H7" s="1089"/>
      <c r="I7" s="1089"/>
      <c r="J7" s="1089"/>
      <c r="K7" s="1089"/>
      <c r="L7" s="1089"/>
      <c r="M7" s="1089"/>
      <c r="N7" s="1089"/>
      <c r="O7" s="1089"/>
      <c r="P7" s="1089"/>
      <c r="Q7" s="1089"/>
      <c r="R7" s="1089"/>
      <c r="S7" s="1089"/>
      <c r="T7" s="1089"/>
      <c r="U7" s="1089"/>
      <c r="V7" s="1089"/>
      <c r="W7" s="1089"/>
      <c r="X7" s="1089"/>
      <c r="Y7" s="1089"/>
      <c r="Z7" s="1089"/>
      <c r="AA7" s="1089"/>
      <c r="AB7" s="1089"/>
      <c r="AC7" s="1089"/>
      <c r="AD7" s="1066"/>
      <c r="AE7" s="1066"/>
      <c r="AF7" s="1066"/>
    </row>
    <row r="8" spans="1:61" ht="15" customHeight="1">
      <c r="A8" s="1082" t="s">
        <v>920</v>
      </c>
      <c r="B8" s="1082" t="s">
        <v>919</v>
      </c>
      <c r="C8" s="1082"/>
      <c r="D8" s="1082"/>
      <c r="E8" s="1082"/>
      <c r="F8" s="1082"/>
      <c r="G8" s="1082"/>
      <c r="H8" s="1082"/>
      <c r="I8" s="1082"/>
      <c r="J8" s="1082"/>
      <c r="K8" s="1082"/>
      <c r="L8" s="1082"/>
      <c r="M8" s="1082"/>
      <c r="N8" s="1082"/>
      <c r="O8" s="1082"/>
      <c r="P8" s="1082"/>
      <c r="Q8" s="1082"/>
      <c r="R8" s="1082"/>
      <c r="S8" s="1082"/>
      <c r="T8" s="1082"/>
      <c r="U8" s="1082"/>
      <c r="V8" s="1082"/>
      <c r="W8" s="1082"/>
      <c r="X8" s="1082"/>
      <c r="Y8" s="1082"/>
      <c r="Z8" s="1082"/>
      <c r="AA8" s="1082"/>
      <c r="AB8" s="1082"/>
      <c r="AC8" s="1082"/>
      <c r="BI8" s="1066"/>
    </row>
    <row r="9" spans="1:61" ht="15" customHeight="1">
      <c r="A9" s="1082"/>
      <c r="B9" s="1082" t="s">
        <v>918</v>
      </c>
      <c r="C9" s="1082"/>
      <c r="D9" s="1082"/>
      <c r="E9" s="1082"/>
      <c r="F9" s="1082"/>
      <c r="G9" s="1082"/>
      <c r="H9" s="1082"/>
      <c r="I9" s="1082"/>
      <c r="J9" s="1082"/>
      <c r="K9" s="1082"/>
      <c r="L9" s="1082"/>
      <c r="M9" s="1082"/>
      <c r="N9" s="1082"/>
      <c r="O9" s="1082"/>
      <c r="P9" s="1082"/>
      <c r="Q9" s="1082"/>
      <c r="R9" s="1082"/>
      <c r="S9" s="1082"/>
      <c r="T9" s="1082"/>
      <c r="U9" s="1082"/>
      <c r="V9" s="1082"/>
      <c r="W9" s="1082"/>
      <c r="X9" s="1082"/>
      <c r="Y9" s="1082"/>
      <c r="Z9" s="1082"/>
      <c r="AA9" s="1082"/>
      <c r="AB9" s="1082"/>
      <c r="AC9" s="1082"/>
    </row>
    <row r="10" spans="1:61" ht="15" customHeight="1">
      <c r="A10" s="1082"/>
      <c r="B10" s="1082"/>
      <c r="C10" s="1082"/>
      <c r="D10" s="1082"/>
      <c r="E10" s="1082"/>
      <c r="F10" s="1082"/>
      <c r="G10" s="1082"/>
      <c r="H10" s="1082"/>
      <c r="I10" s="1082"/>
      <c r="J10" s="1082"/>
      <c r="K10" s="1082"/>
      <c r="L10" s="1082"/>
      <c r="M10" s="1082"/>
      <c r="N10" s="1082"/>
      <c r="O10" s="1082"/>
      <c r="P10" s="1082"/>
      <c r="Q10" s="1082"/>
      <c r="R10" s="1082"/>
      <c r="S10" s="1082"/>
      <c r="T10" s="1082"/>
      <c r="U10" s="1082"/>
      <c r="V10" s="1082"/>
      <c r="W10" s="1082"/>
      <c r="X10" s="1082"/>
      <c r="Y10" s="1082"/>
      <c r="Z10" s="1082"/>
      <c r="AA10" s="1082"/>
      <c r="AB10" s="1082"/>
      <c r="AC10" s="1082"/>
    </row>
    <row r="11" spans="1:61" ht="15" customHeight="1">
      <c r="A11" s="1082" t="s">
        <v>917</v>
      </c>
      <c r="B11" s="1082" t="s">
        <v>916</v>
      </c>
      <c r="C11" s="1082"/>
      <c r="D11" s="1082"/>
      <c r="E11" s="1082"/>
      <c r="F11" s="1082"/>
      <c r="G11" s="1082"/>
      <c r="H11" s="1082"/>
      <c r="I11" s="1082"/>
      <c r="J11" s="1082"/>
      <c r="K11" s="1082"/>
      <c r="L11" s="1082"/>
      <c r="M11" s="1082"/>
      <c r="N11" s="1082"/>
      <c r="O11" s="1082"/>
      <c r="P11" s="1082"/>
      <c r="Q11" s="1082"/>
      <c r="R11" s="1082"/>
      <c r="S11" s="1082"/>
      <c r="T11" s="1082"/>
      <c r="U11" s="1082"/>
      <c r="V11" s="1082"/>
      <c r="W11" s="1082"/>
      <c r="X11" s="1082"/>
      <c r="Y11" s="1082"/>
      <c r="Z11" s="1082"/>
      <c r="AA11" s="1082"/>
      <c r="AB11" s="1082"/>
      <c r="AC11" s="1082"/>
    </row>
    <row r="12" spans="1:61" ht="15" customHeight="1">
      <c r="A12" s="1082"/>
      <c r="B12" s="1082" t="s">
        <v>3010</v>
      </c>
      <c r="C12" s="1082" t="s">
        <v>1146</v>
      </c>
      <c r="D12" s="1082"/>
      <c r="E12" s="1082"/>
      <c r="F12" s="1082"/>
      <c r="G12" s="1082"/>
      <c r="H12" s="1082"/>
      <c r="I12" s="1082"/>
      <c r="J12" s="1082"/>
      <c r="K12" s="1082"/>
      <c r="L12" s="1082"/>
      <c r="M12" s="1082"/>
      <c r="N12" s="1082"/>
      <c r="O12" s="1082"/>
      <c r="P12" s="1082"/>
      <c r="Q12" s="1082"/>
      <c r="R12" s="1082"/>
      <c r="S12" s="1082"/>
      <c r="T12" s="1082"/>
      <c r="U12" s="1082"/>
      <c r="V12" s="1082"/>
      <c r="W12" s="1082"/>
      <c r="X12" s="1082"/>
      <c r="Y12" s="1082"/>
      <c r="Z12" s="1082"/>
      <c r="AA12" s="1082"/>
      <c r="AB12" s="1082"/>
      <c r="AC12" s="1082"/>
    </row>
    <row r="13" spans="1:61" ht="15" customHeight="1">
      <c r="A13" s="1082"/>
      <c r="B13" s="1082"/>
      <c r="C13" s="1082" t="s">
        <v>3088</v>
      </c>
      <c r="D13" s="1082"/>
      <c r="E13" s="1082"/>
      <c r="F13" s="1082"/>
      <c r="G13" s="1082"/>
      <c r="H13" s="1082"/>
      <c r="I13" s="1082"/>
      <c r="J13" s="1082"/>
      <c r="K13" s="1082"/>
      <c r="L13" s="1082"/>
      <c r="M13" s="1082"/>
      <c r="N13" s="1082"/>
      <c r="O13" s="1082"/>
      <c r="P13" s="1082"/>
      <c r="Q13" s="1082"/>
      <c r="R13" s="1082"/>
      <c r="S13" s="1082"/>
      <c r="T13" s="1082"/>
      <c r="U13" s="1082"/>
      <c r="V13" s="1082"/>
      <c r="W13" s="1082"/>
      <c r="X13" s="1082"/>
      <c r="Y13" s="1082"/>
      <c r="Z13" s="1082"/>
      <c r="AA13" s="1082"/>
      <c r="AB13" s="1082"/>
      <c r="AC13" s="1082"/>
    </row>
    <row r="14" spans="1:61" ht="15" customHeight="1">
      <c r="A14" s="1082"/>
      <c r="B14" s="1082"/>
      <c r="C14" s="1082" t="s">
        <v>3089</v>
      </c>
      <c r="D14" s="1082"/>
      <c r="E14" s="1082"/>
      <c r="F14" s="1082"/>
      <c r="G14" s="1082"/>
      <c r="H14" s="1082"/>
      <c r="I14" s="1082"/>
      <c r="J14" s="1082"/>
      <c r="K14" s="1082"/>
      <c r="L14" s="1082"/>
      <c r="M14" s="1082"/>
      <c r="N14" s="1082"/>
      <c r="O14" s="1082"/>
      <c r="P14" s="1082"/>
      <c r="Q14" s="1082"/>
      <c r="R14" s="1082"/>
      <c r="S14" s="1082"/>
      <c r="T14" s="1082"/>
      <c r="U14" s="1082"/>
      <c r="V14" s="1082"/>
      <c r="W14" s="1082"/>
      <c r="X14" s="1082"/>
      <c r="Y14" s="1082"/>
      <c r="Z14" s="1082"/>
      <c r="AA14" s="1082"/>
      <c r="AB14" s="1082"/>
      <c r="AC14" s="1082"/>
    </row>
    <row r="15" spans="1:61" ht="15" customHeight="1">
      <c r="A15" s="1082"/>
      <c r="B15" s="1082" t="s">
        <v>3011</v>
      </c>
      <c r="C15" s="1082" t="s">
        <v>884</v>
      </c>
      <c r="D15" s="1082"/>
      <c r="E15" s="1082"/>
      <c r="F15" s="1082"/>
      <c r="G15" s="1082"/>
      <c r="H15" s="1082"/>
      <c r="I15" s="1082"/>
      <c r="J15" s="1082"/>
      <c r="K15" s="1082"/>
      <c r="L15" s="1082"/>
      <c r="M15" s="1082"/>
      <c r="N15" s="1082"/>
      <c r="O15" s="1082"/>
      <c r="P15" s="1082"/>
      <c r="Q15" s="1082"/>
      <c r="R15" s="1082"/>
      <c r="S15" s="1082"/>
      <c r="T15" s="1082"/>
      <c r="U15" s="1082"/>
      <c r="V15" s="1082"/>
      <c r="W15" s="1082"/>
      <c r="X15" s="1082"/>
      <c r="Y15" s="1082"/>
      <c r="Z15" s="1082"/>
      <c r="AA15" s="1082"/>
      <c r="AB15" s="1082"/>
      <c r="AC15" s="1082"/>
    </row>
    <row r="16" spans="1:61" ht="15" customHeight="1">
      <c r="A16" s="1082"/>
      <c r="B16" s="1082"/>
      <c r="C16" s="1082"/>
      <c r="D16" s="1082"/>
      <c r="E16" s="1082"/>
      <c r="F16" s="1082"/>
      <c r="G16" s="1082"/>
      <c r="H16" s="1082"/>
      <c r="I16" s="1082"/>
      <c r="J16" s="1082"/>
      <c r="K16" s="1082"/>
      <c r="L16" s="1082"/>
      <c r="M16" s="1082"/>
      <c r="N16" s="1082"/>
      <c r="O16" s="1082"/>
      <c r="P16" s="1082"/>
      <c r="Q16" s="1082"/>
      <c r="R16" s="1082"/>
      <c r="S16" s="1082"/>
      <c r="T16" s="1082"/>
      <c r="U16" s="1082"/>
      <c r="V16" s="1082"/>
      <c r="W16" s="1082"/>
      <c r="X16" s="1082"/>
      <c r="Y16" s="1082"/>
      <c r="Z16" s="1082"/>
      <c r="AA16" s="1082"/>
      <c r="AB16" s="1082"/>
      <c r="AC16" s="1082"/>
    </row>
    <row r="17" spans="1:32" ht="15" customHeight="1">
      <c r="A17" s="1082" t="s">
        <v>915</v>
      </c>
      <c r="B17" s="1082" t="s">
        <v>914</v>
      </c>
      <c r="C17" s="1082"/>
      <c r="D17" s="1082"/>
      <c r="E17" s="1082"/>
      <c r="F17" s="1082"/>
      <c r="G17" s="1082"/>
      <c r="H17" s="1082"/>
      <c r="I17" s="1082"/>
      <c r="J17" s="1082"/>
      <c r="K17" s="1082"/>
      <c r="L17" s="1082"/>
      <c r="M17" s="1082"/>
      <c r="N17" s="1082"/>
      <c r="O17" s="1082"/>
      <c r="P17" s="1082"/>
      <c r="Q17" s="1082"/>
      <c r="R17" s="1082"/>
      <c r="S17" s="1082"/>
      <c r="T17" s="1082"/>
      <c r="U17" s="1082"/>
      <c r="V17" s="1082"/>
      <c r="W17" s="1082"/>
      <c r="X17" s="1082"/>
      <c r="Y17" s="1082"/>
      <c r="Z17" s="1082"/>
      <c r="AA17" s="1082"/>
      <c r="AB17" s="1082"/>
      <c r="AC17" s="1082"/>
    </row>
    <row r="18" spans="1:32" ht="15" customHeight="1">
      <c r="A18" s="1082"/>
      <c r="B18" s="1082" t="s">
        <v>1053</v>
      </c>
      <c r="C18" s="1082" t="s">
        <v>1145</v>
      </c>
      <c r="D18" s="1082"/>
      <c r="E18" s="1082"/>
      <c r="F18" s="1082"/>
      <c r="G18" s="1082"/>
      <c r="H18" s="1082"/>
      <c r="I18" s="1082"/>
      <c r="J18" s="1082"/>
      <c r="K18" s="1082"/>
      <c r="L18" s="1082"/>
      <c r="M18" s="1082"/>
      <c r="N18" s="1082"/>
      <c r="O18" s="1082"/>
      <c r="P18" s="1082"/>
      <c r="Q18" s="1082"/>
      <c r="R18" s="1082"/>
      <c r="S18" s="1082"/>
      <c r="T18" s="1082"/>
      <c r="U18" s="1082"/>
      <c r="V18" s="1082"/>
      <c r="W18" s="1082"/>
      <c r="X18" s="1082"/>
      <c r="Y18" s="1082"/>
      <c r="Z18" s="1082"/>
      <c r="AA18" s="1082"/>
      <c r="AB18" s="1082"/>
      <c r="AC18" s="1082"/>
    </row>
    <row r="19" spans="1:32" ht="15" customHeight="1">
      <c r="A19" s="1082"/>
      <c r="B19" s="1082" t="s">
        <v>676</v>
      </c>
      <c r="C19" s="1082" t="s">
        <v>1144</v>
      </c>
      <c r="D19" s="1082"/>
      <c r="E19" s="1082"/>
      <c r="F19" s="1082"/>
      <c r="G19" s="1082"/>
      <c r="H19" s="1082"/>
      <c r="I19" s="1082"/>
      <c r="J19" s="1082"/>
      <c r="K19" s="1082"/>
      <c r="L19" s="1082"/>
      <c r="M19" s="1082"/>
      <c r="N19" s="1082"/>
      <c r="O19" s="1082"/>
      <c r="P19" s="1082"/>
      <c r="Q19" s="1082"/>
      <c r="R19" s="1082"/>
      <c r="S19" s="1082"/>
      <c r="T19" s="1082"/>
      <c r="U19" s="1082"/>
      <c r="V19" s="1082"/>
      <c r="W19" s="1082"/>
      <c r="X19" s="1082"/>
      <c r="Y19" s="1082"/>
      <c r="Z19" s="1082"/>
      <c r="AA19" s="1082"/>
      <c r="AB19" s="1082"/>
      <c r="AC19" s="1082"/>
    </row>
    <row r="20" spans="1:32" ht="15" customHeight="1">
      <c r="A20" s="1082"/>
      <c r="B20" s="1082" t="s">
        <v>1046</v>
      </c>
      <c r="C20" s="1082" t="s">
        <v>1143</v>
      </c>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row>
    <row r="21" spans="1:32" ht="15" customHeight="1">
      <c r="A21" s="1082"/>
      <c r="B21" s="1082" t="s">
        <v>1044</v>
      </c>
      <c r="C21" s="1082" t="s">
        <v>1142</v>
      </c>
      <c r="D21" s="1082"/>
      <c r="E21" s="1082"/>
      <c r="F21" s="1082"/>
      <c r="G21" s="1082"/>
      <c r="H21" s="1082"/>
      <c r="I21" s="1082"/>
      <c r="J21" s="1082"/>
      <c r="K21" s="1082"/>
      <c r="L21" s="1082"/>
      <c r="M21" s="1082"/>
      <c r="N21" s="1082"/>
      <c r="O21" s="1082"/>
      <c r="P21" s="1082"/>
      <c r="Q21" s="1082"/>
      <c r="R21" s="1082"/>
      <c r="S21" s="1082"/>
      <c r="T21" s="1082"/>
      <c r="U21" s="1082"/>
      <c r="V21" s="1082"/>
      <c r="W21" s="1082"/>
      <c r="X21" s="1082"/>
      <c r="Y21" s="1082"/>
      <c r="Z21" s="1082"/>
      <c r="AA21" s="1082"/>
      <c r="AB21" s="1082"/>
      <c r="AC21" s="1082"/>
    </row>
    <row r="22" spans="1:32" ht="15" customHeight="1">
      <c r="A22" s="1082"/>
      <c r="B22" s="1082" t="s">
        <v>676</v>
      </c>
      <c r="C22" s="1082" t="s">
        <v>1093</v>
      </c>
      <c r="D22" s="1082"/>
      <c r="E22" s="1082"/>
      <c r="F22" s="1082"/>
      <c r="G22" s="1082"/>
      <c r="H22" s="1082"/>
      <c r="I22" s="1082"/>
      <c r="J22" s="1082"/>
      <c r="K22" s="1082"/>
      <c r="L22" s="1082"/>
      <c r="M22" s="1082"/>
      <c r="N22" s="1082"/>
      <c r="O22" s="1082"/>
      <c r="P22" s="1082"/>
      <c r="Q22" s="1082"/>
      <c r="R22" s="1082"/>
      <c r="S22" s="1082"/>
      <c r="T22" s="1082"/>
      <c r="U22" s="1082"/>
      <c r="V22" s="1082"/>
      <c r="W22" s="1082"/>
      <c r="X22" s="1082"/>
      <c r="Y22" s="1082"/>
      <c r="Z22" s="1082"/>
      <c r="AA22" s="1082"/>
      <c r="AB22" s="1082"/>
      <c r="AC22" s="1082"/>
    </row>
    <row r="23" spans="1:32" ht="15" customHeight="1">
      <c r="A23" s="1082"/>
      <c r="B23" s="1082" t="s">
        <v>676</v>
      </c>
      <c r="C23" s="1082" t="s">
        <v>1092</v>
      </c>
      <c r="D23" s="1082"/>
      <c r="E23" s="1082"/>
      <c r="F23" s="1082"/>
      <c r="G23" s="1082"/>
      <c r="H23" s="1082"/>
      <c r="I23" s="1082"/>
      <c r="J23" s="1082"/>
      <c r="K23" s="1082"/>
      <c r="L23" s="1082"/>
      <c r="M23" s="1082"/>
      <c r="N23" s="1082"/>
      <c r="O23" s="1082"/>
      <c r="P23" s="1082"/>
      <c r="Q23" s="1082"/>
      <c r="R23" s="1082"/>
      <c r="S23" s="1082"/>
      <c r="T23" s="1082"/>
      <c r="U23" s="1082"/>
      <c r="V23" s="1082"/>
      <c r="W23" s="1082"/>
      <c r="X23" s="1082"/>
      <c r="Y23" s="1082"/>
      <c r="Z23" s="1082"/>
      <c r="AA23" s="1082"/>
      <c r="AB23" s="1082"/>
      <c r="AC23" s="1082"/>
    </row>
    <row r="24" spans="1:32" ht="15" customHeight="1">
      <c r="A24" s="1082"/>
      <c r="B24" s="1082" t="s">
        <v>1040</v>
      </c>
      <c r="C24" s="1082" t="s">
        <v>1091</v>
      </c>
      <c r="D24" s="1082"/>
      <c r="E24" s="1082"/>
      <c r="F24" s="1082"/>
      <c r="G24" s="1082"/>
      <c r="H24" s="1082"/>
      <c r="I24" s="1082"/>
      <c r="J24" s="1082"/>
      <c r="K24" s="1082"/>
      <c r="L24" s="1082"/>
      <c r="M24" s="1082"/>
      <c r="N24" s="1082"/>
      <c r="O24" s="1082"/>
      <c r="P24" s="1082"/>
      <c r="Q24" s="1082"/>
      <c r="R24" s="1082"/>
      <c r="S24" s="1082"/>
      <c r="T24" s="1082"/>
      <c r="U24" s="1082"/>
      <c r="V24" s="1082"/>
      <c r="W24" s="1082"/>
      <c r="X24" s="1082"/>
      <c r="Y24" s="1082"/>
      <c r="Z24" s="1082"/>
      <c r="AA24" s="1082"/>
      <c r="AB24" s="1082"/>
      <c r="AC24" s="1082"/>
      <c r="AD24" s="1066"/>
      <c r="AE24" s="1066"/>
      <c r="AF24" s="1066"/>
    </row>
    <row r="25" spans="1:32" ht="15" customHeight="1">
      <c r="A25" s="1082"/>
      <c r="B25" s="1082" t="s">
        <v>1035</v>
      </c>
      <c r="C25" s="1082" t="s">
        <v>1090</v>
      </c>
      <c r="D25" s="1082"/>
      <c r="E25" s="1082"/>
      <c r="F25" s="1082"/>
      <c r="G25" s="1082"/>
      <c r="H25" s="1082"/>
      <c r="I25" s="1082"/>
      <c r="J25" s="1082"/>
      <c r="K25" s="1082"/>
      <c r="L25" s="1082"/>
      <c r="M25" s="1082"/>
      <c r="N25" s="1082"/>
      <c r="O25" s="1082"/>
      <c r="P25" s="1082"/>
      <c r="Q25" s="1082"/>
      <c r="R25" s="1082"/>
      <c r="S25" s="1082"/>
      <c r="T25" s="1082"/>
      <c r="U25" s="1082"/>
      <c r="V25" s="1082"/>
      <c r="W25" s="1082"/>
      <c r="X25" s="1082"/>
      <c r="Y25" s="1082"/>
      <c r="Z25" s="1082"/>
      <c r="AA25" s="1082"/>
      <c r="AB25" s="1082"/>
      <c r="AC25" s="1082"/>
      <c r="AD25" s="1066"/>
      <c r="AE25" s="1066"/>
      <c r="AF25" s="1066"/>
    </row>
    <row r="26" spans="1:32" ht="15" customHeight="1">
      <c r="A26" s="1082"/>
      <c r="B26" s="1082" t="s">
        <v>1035</v>
      </c>
      <c r="C26" s="1082" t="s">
        <v>1089</v>
      </c>
      <c r="D26" s="1082"/>
      <c r="E26" s="1082"/>
      <c r="F26" s="1082"/>
      <c r="G26" s="1082"/>
      <c r="H26" s="1082"/>
      <c r="I26" s="1082"/>
      <c r="J26" s="1082"/>
      <c r="K26" s="1082"/>
      <c r="L26" s="1082"/>
      <c r="M26" s="1082"/>
      <c r="N26" s="1082"/>
      <c r="O26" s="1082"/>
      <c r="P26" s="1082"/>
      <c r="Q26" s="1082"/>
      <c r="R26" s="1082"/>
      <c r="S26" s="1082"/>
      <c r="T26" s="1082"/>
      <c r="U26" s="1082"/>
      <c r="V26" s="1082"/>
      <c r="W26" s="1082"/>
      <c r="X26" s="1082"/>
      <c r="Y26" s="1082"/>
      <c r="Z26" s="1082"/>
      <c r="AA26" s="1082"/>
      <c r="AB26" s="1082"/>
      <c r="AC26" s="1082"/>
      <c r="AD26" s="1066"/>
      <c r="AE26" s="1066"/>
      <c r="AF26" s="1066"/>
    </row>
    <row r="27" spans="1:32" ht="15" customHeight="1">
      <c r="A27" s="1082"/>
      <c r="B27" s="1082" t="s">
        <v>1088</v>
      </c>
      <c r="C27" s="1082" t="s">
        <v>1087</v>
      </c>
      <c r="D27" s="1082"/>
      <c r="E27" s="1082"/>
      <c r="F27" s="1082"/>
      <c r="G27" s="1082"/>
      <c r="H27" s="1082"/>
      <c r="I27" s="1082"/>
      <c r="J27" s="1082"/>
      <c r="K27" s="1082"/>
      <c r="L27" s="1082"/>
      <c r="M27" s="1082"/>
      <c r="N27" s="1082"/>
      <c r="O27" s="1082"/>
      <c r="P27" s="1082"/>
      <c r="Q27" s="1082"/>
      <c r="R27" s="1082"/>
      <c r="S27" s="1082"/>
      <c r="T27" s="1082"/>
      <c r="U27" s="1082"/>
      <c r="V27" s="1082"/>
      <c r="W27" s="1082"/>
      <c r="X27" s="1082"/>
      <c r="Y27" s="1082"/>
      <c r="Z27" s="1082"/>
      <c r="AA27" s="1082"/>
      <c r="AB27" s="1082"/>
      <c r="AC27" s="1082"/>
      <c r="AD27" s="1066"/>
      <c r="AE27" s="1066"/>
      <c r="AF27" s="1066"/>
    </row>
    <row r="28" spans="1:32" ht="15" customHeight="1">
      <c r="A28" s="1082"/>
      <c r="B28" s="1082" t="s">
        <v>1035</v>
      </c>
      <c r="C28" s="1082" t="s">
        <v>1086</v>
      </c>
      <c r="D28" s="1082"/>
      <c r="E28" s="1082"/>
      <c r="F28" s="1082"/>
      <c r="G28" s="1082"/>
      <c r="H28" s="1082"/>
      <c r="I28" s="1082"/>
      <c r="J28" s="1082"/>
      <c r="K28" s="1082"/>
      <c r="L28" s="1082"/>
      <c r="M28" s="1082"/>
      <c r="N28" s="1082"/>
      <c r="O28" s="1082"/>
      <c r="P28" s="1082"/>
      <c r="Q28" s="1082"/>
      <c r="R28" s="1082"/>
      <c r="S28" s="1082"/>
      <c r="T28" s="1082"/>
      <c r="U28" s="1082"/>
      <c r="V28" s="1082"/>
      <c r="W28" s="1082"/>
      <c r="X28" s="1082"/>
      <c r="Y28" s="1082"/>
      <c r="Z28" s="1082"/>
      <c r="AA28" s="1082"/>
      <c r="AB28" s="1082"/>
      <c r="AC28" s="1082"/>
      <c r="AD28" s="1066"/>
      <c r="AE28" s="1066"/>
      <c r="AF28" s="1066"/>
    </row>
    <row r="29" spans="1:32" ht="15" customHeight="1">
      <c r="A29" s="1082"/>
      <c r="B29" s="1082" t="s">
        <v>1035</v>
      </c>
      <c r="C29" s="1082" t="s">
        <v>1085</v>
      </c>
      <c r="D29" s="1082"/>
      <c r="E29" s="1082"/>
      <c r="F29" s="1082"/>
      <c r="G29" s="1082"/>
      <c r="H29" s="1082"/>
      <c r="I29" s="1082"/>
      <c r="J29" s="1082"/>
      <c r="K29" s="1082"/>
      <c r="L29" s="1082"/>
      <c r="M29" s="1082"/>
      <c r="N29" s="1082"/>
      <c r="O29" s="1082"/>
      <c r="P29" s="1082"/>
      <c r="Q29" s="1082"/>
      <c r="R29" s="1082"/>
      <c r="S29" s="1082"/>
      <c r="T29" s="1082"/>
      <c r="U29" s="1082"/>
      <c r="V29" s="1082"/>
      <c r="W29" s="1082"/>
      <c r="X29" s="1082"/>
      <c r="Y29" s="1082"/>
      <c r="Z29" s="1082"/>
      <c r="AA29" s="1082"/>
      <c r="AB29" s="1082"/>
      <c r="AC29" s="1082"/>
      <c r="AD29" s="1066"/>
      <c r="AE29" s="1066"/>
      <c r="AF29" s="1066"/>
    </row>
    <row r="30" spans="1:32" ht="15" customHeight="1">
      <c r="A30" s="1082"/>
      <c r="B30" s="1082" t="s">
        <v>1035</v>
      </c>
      <c r="C30" s="1082" t="s">
        <v>1084</v>
      </c>
      <c r="D30" s="1082"/>
      <c r="E30" s="1082"/>
      <c r="F30" s="1082"/>
      <c r="G30" s="1082"/>
      <c r="H30" s="1082"/>
      <c r="I30" s="1082"/>
      <c r="J30" s="1082"/>
      <c r="K30" s="1082"/>
      <c r="L30" s="1082"/>
      <c r="M30" s="1082"/>
      <c r="N30" s="1082"/>
      <c r="O30" s="1082"/>
      <c r="P30" s="1082"/>
      <c r="Q30" s="1082"/>
      <c r="R30" s="1082"/>
      <c r="S30" s="1082"/>
      <c r="T30" s="1082"/>
      <c r="U30" s="1082"/>
      <c r="V30" s="1082"/>
      <c r="W30" s="1082"/>
      <c r="X30" s="1082"/>
      <c r="Y30" s="1082"/>
      <c r="Z30" s="1082"/>
      <c r="AA30" s="1082"/>
      <c r="AB30" s="1082"/>
      <c r="AC30" s="1082"/>
      <c r="AD30" s="1066"/>
      <c r="AE30" s="1066"/>
      <c r="AF30" s="1066"/>
    </row>
    <row r="31" spans="1:32" ht="15" customHeight="1">
      <c r="A31" s="1082"/>
      <c r="B31" s="1082" t="s">
        <v>1083</v>
      </c>
      <c r="C31" s="1082" t="s">
        <v>1082</v>
      </c>
      <c r="D31" s="1082"/>
      <c r="E31" s="1082"/>
      <c r="F31" s="1082"/>
      <c r="G31" s="1082"/>
      <c r="H31" s="1082"/>
      <c r="I31" s="1082"/>
      <c r="J31" s="1082"/>
      <c r="K31" s="1082"/>
      <c r="L31" s="1082"/>
      <c r="M31" s="1082"/>
      <c r="N31" s="1082"/>
      <c r="O31" s="1082"/>
      <c r="P31" s="1082"/>
      <c r="Q31" s="1082"/>
      <c r="R31" s="1082"/>
      <c r="S31" s="1082"/>
      <c r="T31" s="1082"/>
      <c r="U31" s="1082"/>
      <c r="V31" s="1082"/>
      <c r="W31" s="1082"/>
      <c r="X31" s="1082"/>
      <c r="Y31" s="1082"/>
      <c r="Z31" s="1082"/>
      <c r="AA31" s="1082"/>
      <c r="AB31" s="1082"/>
      <c r="AC31" s="1082"/>
      <c r="AD31" s="1066"/>
      <c r="AE31" s="1066"/>
      <c r="AF31" s="1066"/>
    </row>
    <row r="32" spans="1:32" ht="15" customHeight="1">
      <c r="A32" s="1082"/>
      <c r="B32" s="1082" t="s">
        <v>1035</v>
      </c>
      <c r="C32" s="1082" t="s">
        <v>1081</v>
      </c>
      <c r="D32" s="1082"/>
      <c r="E32" s="1082"/>
      <c r="F32" s="1082"/>
      <c r="G32" s="1082"/>
      <c r="H32" s="1082"/>
      <c r="I32" s="1082"/>
      <c r="J32" s="1082"/>
      <c r="K32" s="1082"/>
      <c r="L32" s="1082"/>
      <c r="M32" s="1082"/>
      <c r="N32" s="1082"/>
      <c r="O32" s="1082"/>
      <c r="P32" s="1082"/>
      <c r="Q32" s="1082"/>
      <c r="R32" s="1082"/>
      <c r="S32" s="1082"/>
      <c r="T32" s="1082"/>
      <c r="U32" s="1082"/>
      <c r="V32" s="1082"/>
      <c r="W32" s="1082"/>
      <c r="X32" s="1082"/>
      <c r="Y32" s="1082"/>
      <c r="Z32" s="1082"/>
      <c r="AA32" s="1082"/>
      <c r="AB32" s="1082"/>
      <c r="AC32" s="1082"/>
      <c r="AD32" s="1066"/>
      <c r="AE32" s="1066"/>
      <c r="AF32" s="1066"/>
    </row>
    <row r="33" spans="1:32" ht="15" customHeight="1">
      <c r="A33" s="1082"/>
      <c r="B33" s="1082" t="s">
        <v>1029</v>
      </c>
      <c r="C33" s="1082" t="s">
        <v>1080</v>
      </c>
      <c r="D33" s="1082"/>
      <c r="E33" s="1082"/>
      <c r="F33" s="1082"/>
      <c r="G33" s="1082"/>
      <c r="H33" s="1082"/>
      <c r="I33" s="1082"/>
      <c r="J33" s="1082"/>
      <c r="K33" s="1082"/>
      <c r="L33" s="1082"/>
      <c r="M33" s="1082"/>
      <c r="N33" s="1082"/>
      <c r="O33" s="1082"/>
      <c r="P33" s="1082"/>
      <c r="Q33" s="1082"/>
      <c r="R33" s="1082"/>
      <c r="S33" s="1082"/>
      <c r="T33" s="1082"/>
      <c r="U33" s="1082"/>
      <c r="V33" s="1082"/>
      <c r="W33" s="1082"/>
      <c r="X33" s="1082"/>
      <c r="Y33" s="1082"/>
      <c r="Z33" s="1082"/>
      <c r="AA33" s="1082"/>
      <c r="AB33" s="1082"/>
      <c r="AC33" s="1082"/>
      <c r="AD33" s="1066"/>
      <c r="AE33" s="1066"/>
      <c r="AF33" s="1066"/>
    </row>
    <row r="34" spans="1:32" ht="15" customHeight="1">
      <c r="A34" s="1082"/>
      <c r="B34" s="1082"/>
      <c r="C34" s="1082"/>
      <c r="D34" s="1082"/>
      <c r="E34" s="1082"/>
      <c r="F34" s="1082"/>
      <c r="G34" s="1082"/>
      <c r="H34" s="1082"/>
      <c r="I34" s="1082"/>
      <c r="J34" s="1082"/>
      <c r="K34" s="1082"/>
      <c r="L34" s="1082"/>
      <c r="M34" s="1082"/>
      <c r="N34" s="1082"/>
      <c r="O34" s="1082"/>
      <c r="P34" s="1082"/>
      <c r="Q34" s="1082"/>
      <c r="R34" s="1082"/>
      <c r="S34" s="1082"/>
      <c r="T34" s="1082"/>
      <c r="U34" s="1082"/>
      <c r="V34" s="1082"/>
      <c r="W34" s="1082"/>
      <c r="X34" s="1082"/>
      <c r="Y34" s="1082"/>
      <c r="Z34" s="1082"/>
      <c r="AA34" s="1082"/>
      <c r="AB34" s="1082"/>
      <c r="AC34" s="1082"/>
    </row>
    <row r="35" spans="1:32" ht="15" customHeight="1">
      <c r="A35" s="1082" t="s">
        <v>1079</v>
      </c>
      <c r="B35" s="1082" t="s">
        <v>1078</v>
      </c>
      <c r="C35" s="1082"/>
      <c r="D35" s="1082"/>
      <c r="E35" s="1082"/>
      <c r="F35" s="1082"/>
      <c r="G35" s="1082"/>
      <c r="H35" s="1082"/>
      <c r="I35" s="1082"/>
      <c r="J35" s="1082"/>
      <c r="K35" s="1082"/>
      <c r="L35" s="1082"/>
      <c r="M35" s="1082"/>
      <c r="N35" s="1082"/>
      <c r="O35" s="1082"/>
      <c r="P35" s="1082"/>
      <c r="Q35" s="1082"/>
      <c r="R35" s="1082"/>
      <c r="S35" s="1082"/>
      <c r="T35" s="1082"/>
      <c r="U35" s="1082"/>
      <c r="V35" s="1082"/>
      <c r="W35" s="1082"/>
      <c r="X35" s="1082"/>
      <c r="Y35" s="1082"/>
      <c r="Z35" s="1082"/>
      <c r="AA35" s="1082"/>
      <c r="AB35" s="1082"/>
      <c r="AC35" s="1082"/>
    </row>
    <row r="36" spans="1:32" ht="15" customHeight="1">
      <c r="A36" s="1082"/>
      <c r="B36" s="1082" t="s">
        <v>1053</v>
      </c>
      <c r="C36" s="1082" t="s">
        <v>1077</v>
      </c>
      <c r="D36" s="1082"/>
      <c r="E36" s="1082"/>
      <c r="F36" s="1082"/>
      <c r="G36" s="1082"/>
      <c r="H36" s="1082"/>
      <c r="I36" s="1082"/>
      <c r="J36" s="1082"/>
      <c r="K36" s="1082"/>
      <c r="L36" s="1082"/>
      <c r="M36" s="1082"/>
      <c r="N36" s="1082"/>
      <c r="O36" s="1082"/>
      <c r="P36" s="1082"/>
      <c r="Q36" s="1082"/>
      <c r="R36" s="1082"/>
      <c r="S36" s="1082"/>
      <c r="T36" s="1082"/>
      <c r="U36" s="1082"/>
      <c r="V36" s="1082"/>
      <c r="W36" s="1082"/>
      <c r="X36" s="1082"/>
      <c r="Y36" s="1082"/>
      <c r="Z36" s="1082"/>
      <c r="AA36" s="1082"/>
      <c r="AB36" s="1082"/>
      <c r="AC36" s="1082"/>
    </row>
    <row r="37" spans="1:32" ht="15" customHeight="1">
      <c r="A37" s="1082"/>
      <c r="B37" s="1082" t="s">
        <v>1046</v>
      </c>
      <c r="C37" s="1082" t="s">
        <v>1141</v>
      </c>
      <c r="D37" s="1082"/>
      <c r="E37" s="1082"/>
      <c r="F37" s="1082"/>
      <c r="G37" s="1082"/>
      <c r="H37" s="1082"/>
      <c r="I37" s="1082"/>
      <c r="J37" s="1082"/>
      <c r="K37" s="1082"/>
      <c r="L37" s="1082"/>
      <c r="M37" s="1082"/>
      <c r="N37" s="1082"/>
      <c r="O37" s="1082"/>
      <c r="P37" s="1082"/>
      <c r="Q37" s="1082"/>
      <c r="R37" s="1082"/>
      <c r="S37" s="1082"/>
      <c r="T37" s="1082"/>
      <c r="U37" s="1082"/>
      <c r="V37" s="1082"/>
      <c r="W37" s="1082"/>
      <c r="X37" s="1082"/>
      <c r="Y37" s="1082"/>
      <c r="Z37" s="1082"/>
      <c r="AA37" s="1082"/>
      <c r="AB37" s="1082"/>
      <c r="AC37" s="1082"/>
    </row>
    <row r="38" spans="1:32" ht="15" customHeight="1">
      <c r="A38" s="1082"/>
      <c r="B38" s="1082" t="s">
        <v>676</v>
      </c>
      <c r="C38" s="1082" t="s">
        <v>1140</v>
      </c>
      <c r="D38" s="1082"/>
      <c r="E38" s="1082"/>
      <c r="F38" s="1082"/>
      <c r="G38" s="1082"/>
      <c r="H38" s="1082"/>
      <c r="I38" s="1082"/>
      <c r="J38" s="1082"/>
      <c r="K38" s="1082"/>
      <c r="L38" s="1082"/>
      <c r="M38" s="1082"/>
      <c r="N38" s="1082"/>
      <c r="O38" s="1082"/>
      <c r="P38" s="1082"/>
      <c r="Q38" s="1082"/>
      <c r="R38" s="1082"/>
      <c r="S38" s="1082"/>
      <c r="T38" s="1082"/>
      <c r="U38" s="1082"/>
      <c r="V38" s="1082"/>
      <c r="W38" s="1082"/>
      <c r="X38" s="1082"/>
      <c r="Y38" s="1082"/>
      <c r="Z38" s="1082"/>
      <c r="AA38" s="1082"/>
      <c r="AB38" s="1082"/>
      <c r="AC38" s="1082"/>
    </row>
    <row r="39" spans="1:32" ht="15" customHeight="1">
      <c r="A39" s="1082"/>
      <c r="B39" s="1082" t="s">
        <v>1044</v>
      </c>
      <c r="C39" s="1082" t="s">
        <v>1139</v>
      </c>
      <c r="D39" s="1082"/>
      <c r="E39" s="1082"/>
      <c r="F39" s="1082"/>
      <c r="G39" s="1082"/>
      <c r="H39" s="1082"/>
      <c r="I39" s="1082"/>
      <c r="J39" s="1082"/>
      <c r="K39" s="1082"/>
      <c r="L39" s="1082"/>
      <c r="M39" s="1082"/>
      <c r="N39" s="1082"/>
      <c r="O39" s="1082"/>
      <c r="P39" s="1082"/>
      <c r="Q39" s="1082"/>
      <c r="R39" s="1082"/>
      <c r="S39" s="1082"/>
      <c r="T39" s="1082"/>
      <c r="U39" s="1082"/>
      <c r="V39" s="1082"/>
      <c r="W39" s="1082"/>
      <c r="X39" s="1082"/>
      <c r="Y39" s="1082"/>
      <c r="Z39" s="1082"/>
      <c r="AA39" s="1082"/>
      <c r="AB39" s="1082"/>
      <c r="AC39" s="1082"/>
    </row>
    <row r="40" spans="1:32" ht="15" customHeight="1">
      <c r="A40" s="1082"/>
      <c r="B40" s="1082" t="s">
        <v>1073</v>
      </c>
      <c r="C40" s="1082" t="s">
        <v>1138</v>
      </c>
      <c r="D40" s="1082"/>
      <c r="E40" s="1082"/>
      <c r="F40" s="1082"/>
      <c r="G40" s="1082"/>
      <c r="H40" s="1082"/>
      <c r="I40" s="1082"/>
      <c r="J40" s="1082"/>
      <c r="K40" s="1082"/>
      <c r="L40" s="1082"/>
      <c r="M40" s="1082"/>
      <c r="N40" s="1082"/>
      <c r="O40" s="1082"/>
      <c r="P40" s="1082"/>
      <c r="Q40" s="1082"/>
      <c r="R40" s="1082"/>
      <c r="S40" s="1082"/>
      <c r="T40" s="1082"/>
      <c r="U40" s="1082"/>
      <c r="V40" s="1082"/>
      <c r="W40" s="1082"/>
      <c r="X40" s="1082"/>
      <c r="Y40" s="1082"/>
      <c r="Z40" s="1082"/>
      <c r="AA40" s="1082"/>
      <c r="AB40" s="1082"/>
      <c r="AC40" s="1082"/>
    </row>
    <row r="41" spans="1:32" ht="15" customHeight="1">
      <c r="A41" s="1082"/>
      <c r="B41" s="1082" t="s">
        <v>676</v>
      </c>
      <c r="C41" s="1082" t="s">
        <v>1071</v>
      </c>
      <c r="D41" s="1082"/>
      <c r="E41" s="1082"/>
      <c r="F41" s="1082"/>
      <c r="G41" s="1082"/>
      <c r="H41" s="1082"/>
      <c r="I41" s="1082"/>
      <c r="J41" s="1082"/>
      <c r="K41" s="1082"/>
      <c r="L41" s="1082"/>
      <c r="M41" s="1082"/>
      <c r="N41" s="1082"/>
      <c r="O41" s="1082"/>
      <c r="P41" s="1082"/>
      <c r="Q41" s="1082"/>
      <c r="R41" s="1082"/>
      <c r="S41" s="1082"/>
      <c r="T41" s="1082"/>
      <c r="U41" s="1082"/>
      <c r="V41" s="1082"/>
      <c r="W41" s="1082"/>
      <c r="X41" s="1082"/>
      <c r="Y41" s="1082"/>
      <c r="Z41" s="1082"/>
      <c r="AA41" s="1082"/>
      <c r="AB41" s="1082"/>
      <c r="AC41" s="1082"/>
    </row>
    <row r="42" spans="1:32" ht="15" customHeight="1">
      <c r="A42" s="1082"/>
      <c r="B42" s="1082" t="s">
        <v>1037</v>
      </c>
      <c r="C42" s="1082" t="s">
        <v>1137</v>
      </c>
      <c r="D42" s="1082"/>
      <c r="E42" s="1082"/>
      <c r="F42" s="1082"/>
      <c r="G42" s="1082"/>
      <c r="H42" s="1082"/>
      <c r="I42" s="1082"/>
      <c r="J42" s="1082"/>
      <c r="K42" s="1082"/>
      <c r="L42" s="1082"/>
      <c r="M42" s="1082"/>
      <c r="N42" s="1082"/>
      <c r="O42" s="1082"/>
      <c r="P42" s="1082"/>
      <c r="Q42" s="1082"/>
      <c r="R42" s="1082"/>
      <c r="S42" s="1082"/>
      <c r="T42" s="1082"/>
      <c r="U42" s="1082"/>
      <c r="V42" s="1082"/>
      <c r="W42" s="1082"/>
      <c r="X42" s="1082"/>
      <c r="Y42" s="1082"/>
      <c r="Z42" s="1082"/>
      <c r="AA42" s="1082"/>
      <c r="AB42" s="1082"/>
      <c r="AC42" s="1082"/>
    </row>
    <row r="43" spans="1:32" ht="15" customHeight="1">
      <c r="A43" s="1082"/>
      <c r="B43" s="1082" t="s">
        <v>676</v>
      </c>
      <c r="C43" s="1082" t="s">
        <v>1069</v>
      </c>
      <c r="D43" s="1082"/>
      <c r="E43" s="1082"/>
      <c r="F43" s="1082"/>
      <c r="G43" s="1082"/>
      <c r="H43" s="1082"/>
      <c r="I43" s="1082"/>
      <c r="J43" s="1082"/>
      <c r="K43" s="1082"/>
      <c r="L43" s="1082"/>
      <c r="M43" s="1082"/>
      <c r="N43" s="1082"/>
      <c r="O43" s="1082"/>
      <c r="P43" s="1082"/>
      <c r="Q43" s="1082"/>
      <c r="R43" s="1082"/>
      <c r="S43" s="1082"/>
      <c r="T43" s="1082"/>
      <c r="U43" s="1082"/>
      <c r="V43" s="1082"/>
      <c r="W43" s="1082"/>
      <c r="X43" s="1082"/>
      <c r="Y43" s="1082"/>
      <c r="Z43" s="1082"/>
      <c r="AA43" s="1082"/>
      <c r="AB43" s="1082"/>
      <c r="AC43" s="1082"/>
    </row>
    <row r="44" spans="1:32" ht="15" customHeight="1">
      <c r="A44" s="1082"/>
      <c r="B44" s="1082" t="s">
        <v>1033</v>
      </c>
      <c r="C44" s="1082" t="s">
        <v>1136</v>
      </c>
      <c r="D44" s="1082"/>
      <c r="E44" s="1082"/>
      <c r="F44" s="1082"/>
      <c r="G44" s="1082"/>
      <c r="H44" s="1082"/>
      <c r="I44" s="1082"/>
      <c r="J44" s="1082"/>
      <c r="K44" s="1082"/>
      <c r="L44" s="1082"/>
      <c r="M44" s="1082"/>
      <c r="N44" s="1082"/>
      <c r="O44" s="1082"/>
      <c r="P44" s="1082"/>
      <c r="Q44" s="1082"/>
      <c r="R44" s="1082"/>
      <c r="S44" s="1082"/>
      <c r="T44" s="1082"/>
      <c r="U44" s="1082"/>
      <c r="V44" s="1082"/>
      <c r="W44" s="1082"/>
      <c r="X44" s="1082"/>
      <c r="Y44" s="1082"/>
      <c r="Z44" s="1082"/>
      <c r="AA44" s="1082"/>
      <c r="AB44" s="1082"/>
      <c r="AC44" s="1082"/>
    </row>
    <row r="45" spans="1:32" ht="15" customHeight="1">
      <c r="A45" s="1082"/>
      <c r="B45" s="1082" t="s">
        <v>1029</v>
      </c>
      <c r="C45" s="1082" t="s">
        <v>1135</v>
      </c>
      <c r="D45" s="1082"/>
      <c r="E45" s="1082"/>
      <c r="F45" s="1082"/>
      <c r="G45" s="1082"/>
      <c r="H45" s="1082"/>
      <c r="I45" s="1082"/>
      <c r="J45" s="1082"/>
      <c r="K45" s="1082"/>
      <c r="L45" s="1082"/>
      <c r="M45" s="1082"/>
      <c r="N45" s="1082"/>
      <c r="O45" s="1082"/>
      <c r="P45" s="1082"/>
      <c r="Q45" s="1082"/>
      <c r="R45" s="1082"/>
      <c r="S45" s="1082"/>
      <c r="T45" s="1082"/>
      <c r="U45" s="1082"/>
      <c r="V45" s="1082"/>
      <c r="W45" s="1082"/>
      <c r="X45" s="1082"/>
      <c r="Y45" s="1082"/>
      <c r="Z45" s="1082"/>
      <c r="AA45" s="1082"/>
      <c r="AB45" s="1082"/>
      <c r="AC45" s="1082"/>
    </row>
    <row r="46" spans="1:32" ht="15" customHeight="1">
      <c r="A46" s="1082"/>
      <c r="B46" s="1082" t="s">
        <v>676</v>
      </c>
      <c r="C46" s="1082" t="s">
        <v>1134</v>
      </c>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row>
    <row r="47" spans="1:32" ht="15" customHeight="1">
      <c r="A47" s="1082"/>
      <c r="B47" s="1082" t="s">
        <v>1026</v>
      </c>
      <c r="C47" s="1082" t="s">
        <v>1133</v>
      </c>
      <c r="D47" s="1082"/>
      <c r="E47" s="1082"/>
      <c r="F47" s="1082"/>
      <c r="G47" s="1082"/>
      <c r="H47" s="1082"/>
      <c r="I47" s="1082"/>
      <c r="J47" s="1082"/>
      <c r="K47" s="1082"/>
      <c r="L47" s="1082"/>
      <c r="M47" s="1082"/>
      <c r="N47" s="1082"/>
      <c r="O47" s="1082"/>
      <c r="P47" s="1082"/>
      <c r="Q47" s="1082"/>
      <c r="R47" s="1082"/>
      <c r="S47" s="1082"/>
      <c r="T47" s="1082"/>
      <c r="U47" s="1082"/>
      <c r="V47" s="1082"/>
      <c r="W47" s="1082"/>
      <c r="X47" s="1082"/>
      <c r="Y47" s="1082"/>
      <c r="Z47" s="1082"/>
      <c r="AA47" s="1082"/>
      <c r="AB47" s="1082"/>
      <c r="AC47" s="1082"/>
    </row>
    <row r="48" spans="1:32" ht="15" customHeight="1">
      <c r="A48" s="1082"/>
      <c r="B48" s="1082" t="s">
        <v>1024</v>
      </c>
      <c r="C48" s="1082" t="s">
        <v>1132</v>
      </c>
      <c r="D48" s="1082"/>
      <c r="E48" s="1082"/>
      <c r="F48" s="1082"/>
      <c r="G48" s="1082"/>
      <c r="H48" s="1082"/>
      <c r="I48" s="1082"/>
      <c r="J48" s="1082"/>
      <c r="K48" s="1082"/>
      <c r="L48" s="1082"/>
      <c r="M48" s="1082"/>
      <c r="N48" s="1082"/>
      <c r="O48" s="1082"/>
      <c r="P48" s="1082"/>
      <c r="Q48" s="1082"/>
      <c r="R48" s="1082"/>
      <c r="S48" s="1082"/>
      <c r="T48" s="1082"/>
      <c r="U48" s="1082"/>
      <c r="V48" s="1082"/>
      <c r="W48" s="1082"/>
      <c r="X48" s="1082"/>
      <c r="Y48" s="1082"/>
      <c r="Z48" s="1082"/>
      <c r="AA48" s="1082"/>
      <c r="AB48" s="1082"/>
      <c r="AC48" s="1082"/>
    </row>
    <row r="49" spans="1:29" ht="15" customHeight="1">
      <c r="A49" s="1082"/>
      <c r="B49" s="1082" t="s">
        <v>676</v>
      </c>
      <c r="C49" s="1082" t="s">
        <v>1131</v>
      </c>
      <c r="D49" s="1082"/>
      <c r="E49" s="1082"/>
      <c r="F49" s="1082"/>
      <c r="G49" s="1082"/>
      <c r="H49" s="1082"/>
      <c r="I49" s="1082"/>
      <c r="J49" s="1082"/>
      <c r="K49" s="1082"/>
      <c r="L49" s="1082"/>
      <c r="M49" s="1082"/>
      <c r="N49" s="1082"/>
      <c r="O49" s="1082"/>
      <c r="P49" s="1082"/>
      <c r="Q49" s="1082"/>
      <c r="R49" s="1082"/>
      <c r="S49" s="1082"/>
      <c r="T49" s="1082"/>
      <c r="U49" s="1082"/>
      <c r="V49" s="1082"/>
      <c r="W49" s="1082"/>
      <c r="X49" s="1082"/>
      <c r="Y49" s="1082"/>
      <c r="Z49" s="1082"/>
      <c r="AA49" s="1082"/>
      <c r="AB49" s="1082"/>
      <c r="AC49" s="1082"/>
    </row>
    <row r="50" spans="1:29" ht="15" customHeight="1">
      <c r="A50" s="1082"/>
      <c r="B50" s="1082" t="s">
        <v>676</v>
      </c>
      <c r="C50" s="1082" t="s">
        <v>1130</v>
      </c>
      <c r="D50" s="1082"/>
      <c r="E50" s="1082"/>
      <c r="F50" s="1082"/>
      <c r="G50" s="1082"/>
      <c r="H50" s="1082"/>
      <c r="I50" s="1082"/>
      <c r="J50" s="1082"/>
      <c r="K50" s="1082"/>
      <c r="L50" s="1082"/>
      <c r="M50" s="1082"/>
      <c r="N50" s="1082"/>
      <c r="O50" s="1082"/>
      <c r="P50" s="1082"/>
      <c r="Q50" s="1082"/>
      <c r="R50" s="1082"/>
      <c r="S50" s="1082"/>
      <c r="T50" s="1082"/>
      <c r="U50" s="1082"/>
      <c r="V50" s="1082"/>
      <c r="W50" s="1082"/>
      <c r="X50" s="1082"/>
      <c r="Y50" s="1082"/>
      <c r="Z50" s="1082"/>
      <c r="AA50" s="1082"/>
      <c r="AB50" s="1082"/>
      <c r="AC50" s="1082"/>
    </row>
    <row r="51" spans="1:29" ht="15" customHeight="1">
      <c r="A51" s="1082"/>
      <c r="B51" s="1082" t="s">
        <v>676</v>
      </c>
      <c r="C51" s="1082" t="s">
        <v>1129</v>
      </c>
      <c r="D51" s="1082"/>
      <c r="E51" s="1082"/>
      <c r="F51" s="1082"/>
      <c r="G51" s="1082"/>
      <c r="H51" s="1082"/>
      <c r="I51" s="1082"/>
      <c r="J51" s="1082"/>
      <c r="K51" s="1082"/>
      <c r="L51" s="1082"/>
      <c r="M51" s="1082"/>
      <c r="N51" s="1082"/>
      <c r="O51" s="1082"/>
      <c r="P51" s="1082"/>
      <c r="Q51" s="1082"/>
      <c r="R51" s="1082"/>
      <c r="S51" s="1082"/>
      <c r="T51" s="1082"/>
      <c r="U51" s="1082"/>
      <c r="V51" s="1082"/>
      <c r="W51" s="1082"/>
      <c r="X51" s="1082"/>
      <c r="Y51" s="1082"/>
      <c r="Z51" s="1082"/>
      <c r="AA51" s="1082"/>
      <c r="AB51" s="1082"/>
      <c r="AC51" s="1082"/>
    </row>
    <row r="52" spans="1:29" ht="15" customHeight="1">
      <c r="A52" s="1082"/>
      <c r="B52" s="1082" t="s">
        <v>676</v>
      </c>
      <c r="C52" s="1082" t="s">
        <v>1128</v>
      </c>
      <c r="D52" s="1082"/>
      <c r="E52" s="1082"/>
      <c r="F52" s="1082"/>
      <c r="G52" s="1082"/>
      <c r="H52" s="1082"/>
      <c r="I52" s="1082"/>
      <c r="J52" s="1082"/>
      <c r="K52" s="1082"/>
      <c r="L52" s="1082"/>
      <c r="M52" s="1082"/>
      <c r="N52" s="1082"/>
      <c r="O52" s="1082"/>
      <c r="P52" s="1082"/>
      <c r="Q52" s="1082"/>
      <c r="R52" s="1082"/>
      <c r="S52" s="1082"/>
      <c r="T52" s="1082"/>
      <c r="U52" s="1082"/>
      <c r="V52" s="1082"/>
      <c r="W52" s="1082"/>
      <c r="X52" s="1082"/>
      <c r="Y52" s="1082"/>
      <c r="Z52" s="1082"/>
      <c r="AA52" s="1082"/>
      <c r="AB52" s="1082"/>
      <c r="AC52" s="1082"/>
    </row>
    <row r="53" spans="1:29" ht="15" customHeight="1">
      <c r="A53" s="1082"/>
      <c r="B53" s="1082" t="s">
        <v>1127</v>
      </c>
      <c r="C53" s="1082" t="s">
        <v>1126</v>
      </c>
      <c r="D53" s="1082"/>
      <c r="E53" s="1082"/>
      <c r="F53" s="1082"/>
      <c r="G53" s="1082"/>
      <c r="H53" s="1082"/>
      <c r="I53" s="1082"/>
      <c r="J53" s="1082"/>
      <c r="K53" s="1082"/>
      <c r="L53" s="1082"/>
      <c r="M53" s="1082"/>
      <c r="N53" s="1082"/>
      <c r="O53" s="1082"/>
      <c r="P53" s="1082"/>
      <c r="Q53" s="1082"/>
      <c r="R53" s="1082"/>
      <c r="S53" s="1082"/>
      <c r="T53" s="1082"/>
      <c r="U53" s="1082"/>
      <c r="V53" s="1082"/>
      <c r="W53" s="1082"/>
      <c r="X53" s="1082"/>
      <c r="Y53" s="1082"/>
      <c r="Z53" s="1082"/>
      <c r="AA53" s="1082"/>
      <c r="AB53" s="1082"/>
      <c r="AC53" s="1082"/>
    </row>
    <row r="54" spans="1:29" ht="15" customHeight="1">
      <c r="A54" s="1082"/>
      <c r="B54" s="1082" t="s">
        <v>1035</v>
      </c>
      <c r="C54" s="1082" t="s">
        <v>1125</v>
      </c>
      <c r="D54" s="1082"/>
      <c r="E54" s="1082"/>
      <c r="F54" s="1082"/>
      <c r="G54" s="1082"/>
      <c r="H54" s="1082"/>
      <c r="I54" s="1082"/>
      <c r="J54" s="1082"/>
      <c r="K54" s="1082"/>
      <c r="L54" s="1082"/>
      <c r="M54" s="1082"/>
      <c r="N54" s="1082"/>
      <c r="O54" s="1082"/>
      <c r="P54" s="1082"/>
      <c r="Q54" s="1082"/>
      <c r="R54" s="1082"/>
      <c r="S54" s="1082"/>
      <c r="T54" s="1082"/>
      <c r="U54" s="1082"/>
      <c r="V54" s="1082"/>
      <c r="W54" s="1082"/>
      <c r="X54" s="1082"/>
      <c r="Y54" s="1082"/>
      <c r="Z54" s="1082"/>
      <c r="AA54" s="1082"/>
      <c r="AB54" s="1082"/>
      <c r="AC54" s="1082"/>
    </row>
    <row r="55" spans="1:29" ht="15" customHeight="1">
      <c r="A55" s="1082"/>
      <c r="B55" s="1082" t="s">
        <v>1058</v>
      </c>
      <c r="C55" s="1082" t="s">
        <v>1124</v>
      </c>
      <c r="D55" s="1082"/>
      <c r="E55" s="1082"/>
      <c r="F55" s="1082"/>
      <c r="G55" s="1082"/>
      <c r="H55" s="1082"/>
      <c r="I55" s="1082"/>
      <c r="J55" s="1082"/>
      <c r="K55" s="1082"/>
      <c r="L55" s="1082"/>
      <c r="M55" s="1082"/>
      <c r="N55" s="1082"/>
      <c r="O55" s="1082"/>
      <c r="P55" s="1082"/>
      <c r="Q55" s="1082"/>
      <c r="R55" s="1082"/>
      <c r="S55" s="1082"/>
      <c r="T55" s="1082"/>
      <c r="U55" s="1082"/>
      <c r="V55" s="1082"/>
      <c r="W55" s="1082"/>
      <c r="X55" s="1082"/>
      <c r="Y55" s="1082"/>
      <c r="Z55" s="1082"/>
      <c r="AA55" s="1082"/>
      <c r="AB55" s="1082"/>
      <c r="AC55" s="1082"/>
    </row>
    <row r="56" spans="1:29" ht="15" customHeight="1">
      <c r="A56" s="1082"/>
      <c r="B56" s="1082" t="s">
        <v>1035</v>
      </c>
      <c r="C56" s="1082" t="s">
        <v>1123</v>
      </c>
      <c r="D56" s="1082"/>
      <c r="E56" s="1082"/>
      <c r="F56" s="1082"/>
      <c r="G56" s="1082"/>
      <c r="H56" s="1082"/>
      <c r="I56" s="1082"/>
      <c r="J56" s="1082"/>
      <c r="K56" s="1082"/>
      <c r="L56" s="1082"/>
      <c r="M56" s="1082"/>
      <c r="N56" s="1082"/>
      <c r="O56" s="1082"/>
      <c r="P56" s="1082"/>
      <c r="Q56" s="1082"/>
      <c r="R56" s="1082"/>
      <c r="S56" s="1082"/>
      <c r="T56" s="1082"/>
      <c r="U56" s="1082"/>
      <c r="V56" s="1082"/>
      <c r="W56" s="1082"/>
      <c r="X56" s="1082"/>
      <c r="Y56" s="1082"/>
      <c r="Z56" s="1082"/>
      <c r="AA56" s="1082"/>
      <c r="AB56" s="1082"/>
      <c r="AC56" s="1082"/>
    </row>
    <row r="57" spans="1:29" ht="15" customHeight="1">
      <c r="A57" s="1082"/>
      <c r="B57" s="1082"/>
      <c r="C57" s="1082"/>
      <c r="D57" s="1082"/>
      <c r="E57" s="1082"/>
      <c r="F57" s="1082"/>
      <c r="G57" s="1082"/>
      <c r="H57" s="1082"/>
      <c r="I57" s="1082"/>
      <c r="J57" s="1082"/>
      <c r="K57" s="1082"/>
      <c r="L57" s="1082"/>
      <c r="M57" s="1082"/>
      <c r="N57" s="1082"/>
      <c r="O57" s="1082"/>
      <c r="P57" s="1082"/>
      <c r="Q57" s="1082"/>
      <c r="R57" s="1082"/>
      <c r="S57" s="1082"/>
      <c r="T57" s="1082"/>
      <c r="U57" s="1082"/>
      <c r="V57" s="1082"/>
      <c r="W57" s="1082"/>
      <c r="X57" s="1082"/>
      <c r="Y57" s="1082"/>
      <c r="Z57" s="1082"/>
      <c r="AA57" s="1082"/>
      <c r="AB57" s="1082"/>
      <c r="AC57" s="1082"/>
    </row>
    <row r="58" spans="1:29" ht="15" customHeight="1">
      <c r="A58" s="1082" t="s">
        <v>1055</v>
      </c>
      <c r="B58" s="1082" t="s">
        <v>1054</v>
      </c>
      <c r="C58" s="1082"/>
      <c r="D58" s="1082"/>
      <c r="E58" s="1082"/>
      <c r="F58" s="1082"/>
      <c r="G58" s="1082"/>
      <c r="H58" s="1082"/>
      <c r="I58" s="1082"/>
      <c r="J58" s="1082"/>
      <c r="K58" s="1082"/>
      <c r="L58" s="1082"/>
      <c r="M58" s="1082"/>
      <c r="N58" s="1082"/>
      <c r="O58" s="1082"/>
      <c r="P58" s="1082"/>
      <c r="Q58" s="1082"/>
      <c r="R58" s="1082"/>
      <c r="S58" s="1082"/>
      <c r="T58" s="1082"/>
      <c r="U58" s="1082"/>
      <c r="V58" s="1082"/>
      <c r="W58" s="1082"/>
      <c r="X58" s="1082"/>
      <c r="Y58" s="1082"/>
      <c r="Z58" s="1082"/>
      <c r="AA58" s="1082"/>
      <c r="AB58" s="1082"/>
      <c r="AC58" s="1082"/>
    </row>
    <row r="59" spans="1:29" ht="15" customHeight="1">
      <c r="A59" s="1082"/>
      <c r="B59" s="1082" t="s">
        <v>1053</v>
      </c>
      <c r="C59" s="1082" t="s">
        <v>1122</v>
      </c>
      <c r="D59" s="1082"/>
      <c r="E59" s="1082"/>
      <c r="F59" s="1082"/>
      <c r="G59" s="1082"/>
      <c r="H59" s="1082"/>
      <c r="I59" s="1082"/>
      <c r="J59" s="1082"/>
      <c r="K59" s="1082"/>
      <c r="L59" s="1082"/>
      <c r="M59" s="1082"/>
      <c r="N59" s="1082"/>
      <c r="O59" s="1082"/>
      <c r="P59" s="1082"/>
      <c r="Q59" s="1082"/>
      <c r="R59" s="1082"/>
      <c r="S59" s="1082"/>
      <c r="T59" s="1082"/>
      <c r="U59" s="1082"/>
      <c r="V59" s="1082"/>
      <c r="W59" s="1082"/>
      <c r="X59" s="1082"/>
      <c r="Y59" s="1082"/>
      <c r="Z59" s="1082"/>
      <c r="AA59" s="1082"/>
      <c r="AB59" s="1082"/>
      <c r="AC59" s="1082"/>
    </row>
    <row r="60" spans="1:29" ht="15" customHeight="1">
      <c r="A60" s="1082"/>
      <c r="B60" s="1082" t="s">
        <v>676</v>
      </c>
      <c r="C60" s="1082" t="s">
        <v>3092</v>
      </c>
      <c r="D60" s="1082"/>
      <c r="E60" s="1082"/>
      <c r="F60" s="1082"/>
      <c r="G60" s="1082"/>
      <c r="H60" s="1082"/>
      <c r="I60" s="1082"/>
      <c r="J60" s="1082"/>
      <c r="K60" s="1082"/>
      <c r="L60" s="1082"/>
      <c r="M60" s="1082"/>
      <c r="N60" s="1082"/>
      <c r="O60" s="1082"/>
      <c r="P60" s="1082"/>
      <c r="Q60" s="1082"/>
      <c r="R60" s="1082"/>
      <c r="S60" s="1082"/>
      <c r="T60" s="1082"/>
      <c r="U60" s="1082"/>
      <c r="V60" s="1082"/>
      <c r="W60" s="1082"/>
      <c r="X60" s="1082"/>
      <c r="Y60" s="1082"/>
      <c r="Z60" s="1082"/>
      <c r="AA60" s="1082"/>
      <c r="AB60" s="1082"/>
      <c r="AC60" s="1082"/>
    </row>
    <row r="61" spans="1:29" ht="15" customHeight="1">
      <c r="A61" s="1082"/>
      <c r="B61" s="1082" t="s">
        <v>676</v>
      </c>
      <c r="C61" s="1082" t="s">
        <v>1121</v>
      </c>
      <c r="D61" s="1082"/>
      <c r="E61" s="1082"/>
      <c r="F61" s="1082"/>
      <c r="G61" s="1082"/>
      <c r="H61" s="1082"/>
      <c r="I61" s="1082"/>
      <c r="J61" s="1082"/>
      <c r="K61" s="1082"/>
      <c r="L61" s="1082"/>
      <c r="M61" s="1082"/>
      <c r="N61" s="1082"/>
      <c r="O61" s="1082"/>
      <c r="P61" s="1082"/>
      <c r="Q61" s="1082"/>
      <c r="R61" s="1082"/>
      <c r="S61" s="1082"/>
      <c r="T61" s="1082"/>
      <c r="U61" s="1082"/>
      <c r="V61" s="1082"/>
      <c r="W61" s="1082"/>
      <c r="X61" s="1082"/>
      <c r="Y61" s="1082"/>
      <c r="Z61" s="1082"/>
      <c r="AA61" s="1082"/>
      <c r="AB61" s="1082"/>
      <c r="AC61" s="1082"/>
    </row>
    <row r="62" spans="1:29" ht="15" customHeight="1">
      <c r="A62" s="1082"/>
      <c r="B62" s="1082" t="s">
        <v>1035</v>
      </c>
      <c r="C62" s="1082" t="s">
        <v>3090</v>
      </c>
      <c r="D62" s="1082"/>
      <c r="E62" s="1082"/>
      <c r="F62" s="1082"/>
      <c r="G62" s="1082"/>
      <c r="H62" s="1082"/>
      <c r="I62" s="1082"/>
      <c r="J62" s="1082"/>
      <c r="K62" s="1082"/>
      <c r="L62" s="1082"/>
      <c r="M62" s="1082"/>
      <c r="N62" s="1082"/>
      <c r="O62" s="1082"/>
      <c r="P62" s="1082"/>
      <c r="Q62" s="1082"/>
      <c r="R62" s="1082"/>
      <c r="S62" s="1082"/>
      <c r="T62" s="1082"/>
      <c r="U62" s="1082"/>
      <c r="V62" s="1082"/>
      <c r="W62" s="1082"/>
      <c r="X62" s="1082"/>
      <c r="Y62" s="1082"/>
      <c r="Z62" s="1082"/>
      <c r="AA62" s="1082"/>
      <c r="AB62" s="1082"/>
      <c r="AC62" s="1082"/>
    </row>
    <row r="63" spans="1:29" ht="15" customHeight="1">
      <c r="A63" s="1082"/>
      <c r="B63" s="1082" t="s">
        <v>1035</v>
      </c>
      <c r="C63" s="1082" t="s">
        <v>1120</v>
      </c>
      <c r="D63" s="1082"/>
      <c r="E63" s="1082"/>
      <c r="F63" s="1082"/>
      <c r="G63" s="1082"/>
      <c r="H63" s="1082"/>
      <c r="I63" s="1082"/>
      <c r="J63" s="1082"/>
      <c r="K63" s="1082"/>
      <c r="L63" s="1082"/>
      <c r="M63" s="1082"/>
      <c r="N63" s="1082"/>
      <c r="O63" s="1082"/>
      <c r="P63" s="1082"/>
      <c r="Q63" s="1082"/>
      <c r="R63" s="1082"/>
      <c r="S63" s="1082"/>
      <c r="T63" s="1082"/>
      <c r="U63" s="1082"/>
      <c r="V63" s="1082"/>
      <c r="W63" s="1082"/>
      <c r="X63" s="1082"/>
      <c r="Y63" s="1082"/>
      <c r="Z63" s="1082"/>
      <c r="AA63" s="1082"/>
      <c r="AB63" s="1082"/>
      <c r="AC63" s="1082"/>
    </row>
    <row r="64" spans="1:29" ht="15" customHeight="1">
      <c r="A64" s="1082"/>
      <c r="B64" s="1082" t="s">
        <v>676</v>
      </c>
      <c r="C64" s="1082" t="s">
        <v>1119</v>
      </c>
      <c r="D64" s="1082"/>
      <c r="E64" s="1082"/>
      <c r="F64" s="1082"/>
      <c r="G64" s="1082"/>
      <c r="H64" s="1082"/>
      <c r="I64" s="1082"/>
      <c r="J64" s="1082"/>
      <c r="K64" s="1082"/>
      <c r="L64" s="1082"/>
      <c r="M64" s="1082"/>
      <c r="N64" s="1082"/>
      <c r="O64" s="1082"/>
      <c r="P64" s="1082"/>
      <c r="Q64" s="1082"/>
      <c r="R64" s="1082"/>
      <c r="S64" s="1082"/>
      <c r="T64" s="1082"/>
      <c r="U64" s="1082"/>
      <c r="V64" s="1082"/>
      <c r="W64" s="1082"/>
      <c r="X64" s="1082"/>
      <c r="Y64" s="1082"/>
      <c r="Z64" s="1082"/>
      <c r="AA64" s="1082"/>
      <c r="AB64" s="1082"/>
      <c r="AC64" s="1082"/>
    </row>
    <row r="65" spans="1:32" ht="15" customHeight="1">
      <c r="A65" s="1082"/>
      <c r="B65" s="1082" t="s">
        <v>676</v>
      </c>
      <c r="C65" s="1082" t="s">
        <v>1118</v>
      </c>
      <c r="D65" s="1082"/>
      <c r="E65" s="1082"/>
      <c r="F65" s="1082"/>
      <c r="G65" s="1082"/>
      <c r="H65" s="1082"/>
      <c r="I65" s="1082"/>
      <c r="J65" s="1082"/>
      <c r="K65" s="1082"/>
      <c r="L65" s="1082"/>
      <c r="M65" s="1082"/>
      <c r="N65" s="1082"/>
      <c r="O65" s="1082"/>
      <c r="P65" s="1082"/>
      <c r="Q65" s="1082"/>
      <c r="R65" s="1082"/>
      <c r="S65" s="1082"/>
      <c r="T65" s="1082"/>
      <c r="U65" s="1082"/>
      <c r="V65" s="1082"/>
      <c r="W65" s="1082"/>
      <c r="X65" s="1082"/>
      <c r="Y65" s="1082"/>
      <c r="Z65" s="1082"/>
      <c r="AA65" s="1082"/>
      <c r="AB65" s="1082"/>
      <c r="AC65" s="1082"/>
    </row>
    <row r="66" spans="1:32" ht="15" customHeight="1">
      <c r="A66" s="1082"/>
      <c r="B66" s="1082" t="s">
        <v>1046</v>
      </c>
      <c r="C66" s="1082" t="s">
        <v>1117</v>
      </c>
      <c r="D66" s="1082"/>
      <c r="E66" s="1082"/>
      <c r="F66" s="1082"/>
      <c r="G66" s="1082"/>
      <c r="H66" s="1082"/>
      <c r="I66" s="1082"/>
      <c r="J66" s="1082"/>
      <c r="K66" s="1082"/>
      <c r="L66" s="1082"/>
      <c r="M66" s="1082"/>
      <c r="N66" s="1082"/>
      <c r="O66" s="1082"/>
      <c r="P66" s="1082"/>
      <c r="Q66" s="1082"/>
      <c r="R66" s="1082"/>
      <c r="S66" s="1082"/>
      <c r="T66" s="1082"/>
      <c r="U66" s="1082"/>
      <c r="V66" s="1082"/>
      <c r="W66" s="1082"/>
      <c r="X66" s="1082"/>
      <c r="Y66" s="1082"/>
      <c r="Z66" s="1082"/>
      <c r="AA66" s="1082"/>
      <c r="AB66" s="1082"/>
      <c r="AC66" s="1082"/>
    </row>
    <row r="67" spans="1:32" ht="15" customHeight="1">
      <c r="A67" s="1082"/>
      <c r="B67" s="1082" t="s">
        <v>1044</v>
      </c>
      <c r="C67" s="1082" t="s">
        <v>1116</v>
      </c>
      <c r="D67" s="1082"/>
      <c r="E67" s="1082"/>
      <c r="F67" s="1082"/>
      <c r="G67" s="1082"/>
      <c r="H67" s="1082"/>
      <c r="I67" s="1082"/>
      <c r="J67" s="1082"/>
      <c r="K67" s="1082"/>
      <c r="L67" s="1082"/>
      <c r="M67" s="1082"/>
      <c r="N67" s="1082"/>
      <c r="O67" s="1082"/>
      <c r="P67" s="1082"/>
      <c r="Q67" s="1082"/>
      <c r="R67" s="1082"/>
      <c r="S67" s="1082"/>
      <c r="T67" s="1082"/>
      <c r="U67" s="1082"/>
      <c r="V67" s="1082"/>
      <c r="W67" s="1082"/>
      <c r="X67" s="1082"/>
      <c r="Y67" s="1082"/>
      <c r="Z67" s="1082"/>
      <c r="AA67" s="1082"/>
      <c r="AB67" s="1082"/>
      <c r="AC67" s="1082"/>
    </row>
    <row r="68" spans="1:32" ht="15" customHeight="1">
      <c r="A68" s="1082"/>
      <c r="B68" s="1082" t="s">
        <v>676</v>
      </c>
      <c r="C68" s="1082" t="s">
        <v>1042</v>
      </c>
      <c r="D68" s="1082"/>
      <c r="E68" s="1082"/>
      <c r="F68" s="1082"/>
      <c r="G68" s="1082"/>
      <c r="H68" s="1082"/>
      <c r="I68" s="1082"/>
      <c r="J68" s="1082"/>
      <c r="K68" s="1082"/>
      <c r="L68" s="1082"/>
      <c r="M68" s="1082"/>
      <c r="N68" s="1082"/>
      <c r="O68" s="1082"/>
      <c r="P68" s="1082"/>
      <c r="Q68" s="1082"/>
      <c r="R68" s="1082"/>
      <c r="S68" s="1082"/>
      <c r="T68" s="1082"/>
      <c r="U68" s="1082"/>
      <c r="V68" s="1082"/>
      <c r="W68" s="1082"/>
      <c r="X68" s="1082"/>
      <c r="Y68" s="1082"/>
      <c r="Z68" s="1082"/>
      <c r="AA68" s="1082"/>
      <c r="AB68" s="1082"/>
      <c r="AC68" s="1082"/>
    </row>
    <row r="69" spans="1:32" ht="15" customHeight="1">
      <c r="A69" s="1082"/>
      <c r="B69" s="1082" t="s">
        <v>676</v>
      </c>
      <c r="C69" s="1082" t="s">
        <v>1041</v>
      </c>
      <c r="D69" s="1082"/>
      <c r="E69" s="1082"/>
      <c r="F69" s="1082"/>
      <c r="G69" s="1082"/>
      <c r="H69" s="1082"/>
      <c r="I69" s="1082"/>
      <c r="J69" s="1082"/>
      <c r="K69" s="1082"/>
      <c r="L69" s="1082"/>
      <c r="M69" s="1082"/>
      <c r="N69" s="1082"/>
      <c r="O69" s="1082"/>
      <c r="P69" s="1082"/>
      <c r="Q69" s="1082"/>
      <c r="R69" s="1082"/>
      <c r="S69" s="1082"/>
      <c r="T69" s="1082"/>
      <c r="U69" s="1082"/>
      <c r="V69" s="1082"/>
      <c r="W69" s="1082"/>
      <c r="X69" s="1082"/>
      <c r="Y69" s="1082"/>
      <c r="Z69" s="1082"/>
      <c r="AA69" s="1082"/>
      <c r="AB69" s="1082"/>
      <c r="AC69" s="1082"/>
    </row>
    <row r="70" spans="1:32" ht="15" customHeight="1">
      <c r="A70" s="1082"/>
      <c r="B70" s="1082" t="s">
        <v>1040</v>
      </c>
      <c r="C70" s="1082" t="s">
        <v>1039</v>
      </c>
      <c r="D70" s="1082"/>
      <c r="E70" s="1082"/>
      <c r="F70" s="1082"/>
      <c r="G70" s="1082"/>
      <c r="H70" s="1082"/>
      <c r="I70" s="1082"/>
      <c r="J70" s="1082"/>
      <c r="K70" s="1082"/>
      <c r="L70" s="1082"/>
      <c r="M70" s="1082"/>
      <c r="N70" s="1082"/>
      <c r="O70" s="1082"/>
      <c r="P70" s="1082"/>
      <c r="Q70" s="1082"/>
      <c r="R70" s="1082"/>
      <c r="S70" s="1082"/>
      <c r="T70" s="1082"/>
      <c r="U70" s="1082"/>
      <c r="V70" s="1082"/>
      <c r="W70" s="1082"/>
      <c r="X70" s="1082"/>
      <c r="Y70" s="1082"/>
      <c r="Z70" s="1082"/>
      <c r="AA70" s="1082"/>
      <c r="AB70" s="1082"/>
      <c r="AC70" s="1066"/>
    </row>
    <row r="71" spans="1:32" ht="15" customHeight="1">
      <c r="A71" s="1082"/>
      <c r="B71" s="1082" t="s">
        <v>676</v>
      </c>
      <c r="C71" s="1082" t="s">
        <v>1038</v>
      </c>
      <c r="D71" s="1082"/>
      <c r="E71" s="1082"/>
      <c r="F71" s="1082"/>
      <c r="G71" s="1082"/>
      <c r="H71" s="1082"/>
      <c r="I71" s="1082"/>
      <c r="J71" s="1082"/>
      <c r="K71" s="1082"/>
      <c r="L71" s="1082"/>
      <c r="M71" s="1082"/>
      <c r="N71" s="1082"/>
      <c r="O71" s="1082"/>
      <c r="P71" s="1082"/>
      <c r="Q71" s="1082"/>
      <c r="R71" s="1082"/>
      <c r="S71" s="1082"/>
      <c r="T71" s="1082"/>
      <c r="U71" s="1082"/>
      <c r="V71" s="1082"/>
      <c r="W71" s="1082"/>
      <c r="X71" s="1082"/>
      <c r="Y71" s="1082"/>
      <c r="Z71" s="1082"/>
      <c r="AA71" s="1082"/>
      <c r="AB71" s="1082"/>
      <c r="AC71" s="1066"/>
    </row>
    <row r="72" spans="1:32" ht="15" customHeight="1">
      <c r="A72" s="1082"/>
      <c r="B72" s="1082" t="s">
        <v>1037</v>
      </c>
      <c r="C72" s="1082" t="s">
        <v>1115</v>
      </c>
      <c r="D72" s="1082"/>
      <c r="E72" s="1082"/>
      <c r="F72" s="1082"/>
      <c r="G72" s="1082"/>
      <c r="H72" s="1082"/>
      <c r="I72" s="1082"/>
      <c r="J72" s="1082"/>
      <c r="K72" s="1082"/>
      <c r="L72" s="1082"/>
      <c r="M72" s="1082"/>
      <c r="N72" s="1082"/>
      <c r="O72" s="1082"/>
      <c r="P72" s="1082"/>
      <c r="Q72" s="1082"/>
      <c r="R72" s="1082"/>
      <c r="S72" s="1082"/>
      <c r="T72" s="1082"/>
      <c r="U72" s="1082"/>
      <c r="V72" s="1082"/>
      <c r="W72" s="1082"/>
      <c r="X72" s="1082"/>
      <c r="Y72" s="1082"/>
      <c r="Z72" s="1082"/>
      <c r="AA72" s="1082"/>
      <c r="AB72" s="1082"/>
      <c r="AC72" s="1066"/>
    </row>
    <row r="73" spans="1:32" ht="15" customHeight="1">
      <c r="A73" s="1082"/>
      <c r="B73" s="1082" t="s">
        <v>1035</v>
      </c>
      <c r="C73" s="1082" t="s">
        <v>2158</v>
      </c>
      <c r="D73" s="1082"/>
      <c r="E73" s="1082"/>
      <c r="F73" s="1082"/>
      <c r="G73" s="1082"/>
      <c r="H73" s="1082"/>
      <c r="I73" s="1082"/>
      <c r="J73" s="1082"/>
      <c r="K73" s="1082"/>
      <c r="L73" s="1082"/>
      <c r="M73" s="1082"/>
      <c r="N73" s="1082"/>
      <c r="O73" s="1082"/>
      <c r="P73" s="1082"/>
      <c r="Q73" s="1082"/>
      <c r="R73" s="1082"/>
      <c r="S73" s="1082"/>
      <c r="T73" s="1082"/>
      <c r="U73" s="1082"/>
      <c r="V73" s="1082"/>
      <c r="W73" s="1082"/>
      <c r="X73" s="1082"/>
      <c r="Y73" s="1082"/>
      <c r="Z73" s="1082"/>
      <c r="AA73" s="1082"/>
      <c r="AB73" s="1082"/>
      <c r="AC73" s="1066"/>
    </row>
    <row r="74" spans="1:32" ht="15" customHeight="1">
      <c r="A74" s="1082"/>
      <c r="B74" s="1089" t="s">
        <v>676</v>
      </c>
      <c r="C74" s="1082" t="s">
        <v>1027</v>
      </c>
      <c r="D74" s="1082"/>
      <c r="E74" s="1082"/>
      <c r="F74" s="1082"/>
      <c r="G74" s="1082"/>
      <c r="H74" s="1082"/>
      <c r="I74" s="1082"/>
      <c r="J74" s="1082"/>
      <c r="K74" s="1082"/>
      <c r="L74" s="1082"/>
      <c r="M74" s="1082"/>
      <c r="N74" s="1082"/>
      <c r="O74" s="1082"/>
      <c r="P74" s="1082"/>
      <c r="Q74" s="1082"/>
      <c r="R74" s="1082"/>
      <c r="S74" s="1082"/>
      <c r="T74" s="1082"/>
      <c r="U74" s="1082"/>
      <c r="V74" s="1082"/>
      <c r="W74" s="1082"/>
      <c r="X74" s="1082"/>
      <c r="Y74" s="1082"/>
      <c r="Z74" s="1082"/>
      <c r="AA74" s="1082"/>
      <c r="AB74" s="1082"/>
      <c r="AC74" s="1066"/>
    </row>
    <row r="75" spans="1:32" ht="15" customHeight="1">
      <c r="A75" s="1082"/>
      <c r="B75" s="1082" t="s">
        <v>1033</v>
      </c>
      <c r="C75" s="1082" t="s">
        <v>1114</v>
      </c>
      <c r="D75" s="1082"/>
      <c r="E75" s="1082"/>
      <c r="F75" s="1082"/>
      <c r="G75" s="1082"/>
      <c r="H75" s="1082"/>
      <c r="I75" s="1082"/>
      <c r="J75" s="1082"/>
      <c r="K75" s="1082"/>
      <c r="L75" s="1082"/>
      <c r="M75" s="1082"/>
      <c r="N75" s="1082"/>
      <c r="O75" s="1082"/>
      <c r="P75" s="1082"/>
      <c r="Q75" s="1082"/>
      <c r="R75" s="1082"/>
      <c r="S75" s="1082"/>
      <c r="T75" s="1082"/>
      <c r="U75" s="1082"/>
      <c r="V75" s="1082"/>
      <c r="W75" s="1082"/>
      <c r="X75" s="1082"/>
      <c r="Y75" s="1082"/>
      <c r="Z75" s="1082"/>
      <c r="AA75" s="1082"/>
      <c r="AB75" s="1082"/>
      <c r="AC75" s="1066"/>
      <c r="AD75" s="1066"/>
      <c r="AE75" s="1066"/>
      <c r="AF75" s="1066"/>
    </row>
    <row r="76" spans="1:32" ht="15" customHeight="1">
      <c r="A76" s="1082"/>
      <c r="B76" s="1082" t="s">
        <v>676</v>
      </c>
      <c r="C76" s="1082" t="s">
        <v>3091</v>
      </c>
      <c r="D76" s="1082"/>
      <c r="E76" s="1082"/>
      <c r="F76" s="1082"/>
      <c r="G76" s="1082"/>
      <c r="H76" s="1082"/>
      <c r="I76" s="1082"/>
      <c r="J76" s="1082"/>
      <c r="K76" s="1082"/>
      <c r="L76" s="1082"/>
      <c r="M76" s="1082"/>
      <c r="N76" s="1082"/>
      <c r="O76" s="1082"/>
      <c r="P76" s="1082"/>
      <c r="Q76" s="1082"/>
      <c r="R76" s="1082"/>
      <c r="S76" s="1082"/>
      <c r="T76" s="1082"/>
      <c r="U76" s="1082"/>
      <c r="V76" s="1082"/>
      <c r="W76" s="1082"/>
      <c r="X76" s="1082"/>
      <c r="Y76" s="1082"/>
      <c r="Z76" s="1082"/>
      <c r="AA76" s="1082"/>
      <c r="AB76" s="1082"/>
      <c r="AC76" s="1066"/>
      <c r="AD76" s="1066"/>
      <c r="AE76" s="1066"/>
      <c r="AF76" s="1066"/>
    </row>
    <row r="77" spans="1:32" ht="15" customHeight="1">
      <c r="A77" s="1082"/>
      <c r="B77" s="1082"/>
      <c r="C77" s="1082" t="s">
        <v>1113</v>
      </c>
      <c r="D77" s="1082"/>
      <c r="E77" s="1082"/>
      <c r="F77" s="1082"/>
      <c r="G77" s="1082"/>
      <c r="H77" s="1082"/>
      <c r="I77" s="1082"/>
      <c r="J77" s="1082"/>
      <c r="K77" s="1082"/>
      <c r="L77" s="1082"/>
      <c r="M77" s="1082"/>
      <c r="N77" s="1082"/>
      <c r="O77" s="1082"/>
      <c r="P77" s="1082"/>
      <c r="Q77" s="1082"/>
      <c r="R77" s="1082"/>
      <c r="S77" s="1082"/>
      <c r="T77" s="1082"/>
      <c r="U77" s="1082"/>
      <c r="V77" s="1082"/>
      <c r="W77" s="1082"/>
      <c r="X77" s="1082"/>
      <c r="Y77" s="1082"/>
      <c r="Z77" s="1082"/>
      <c r="AA77" s="1082"/>
      <c r="AB77" s="1082"/>
      <c r="AC77" s="1066"/>
      <c r="AD77" s="1066"/>
      <c r="AE77" s="1066"/>
      <c r="AF77" s="1066"/>
    </row>
    <row r="78" spans="1:32" ht="15" customHeight="1">
      <c r="A78" s="1082"/>
      <c r="B78" s="1082" t="s">
        <v>1029</v>
      </c>
      <c r="C78" s="1082" t="s">
        <v>1112</v>
      </c>
      <c r="D78" s="1082"/>
      <c r="E78" s="1082"/>
      <c r="F78" s="1082"/>
      <c r="G78" s="1082"/>
      <c r="H78" s="1082"/>
      <c r="I78" s="1082"/>
      <c r="J78" s="1082"/>
      <c r="K78" s="1082"/>
      <c r="L78" s="1082"/>
      <c r="M78" s="1082"/>
      <c r="N78" s="1082"/>
      <c r="O78" s="1082"/>
      <c r="P78" s="1082"/>
      <c r="Q78" s="1082"/>
      <c r="R78" s="1082"/>
      <c r="S78" s="1082"/>
      <c r="T78" s="1082"/>
      <c r="U78" s="1082"/>
      <c r="V78" s="1082"/>
      <c r="W78" s="1082"/>
      <c r="X78" s="1082"/>
      <c r="Y78" s="1082"/>
      <c r="Z78" s="1082"/>
      <c r="AA78" s="1082"/>
      <c r="AB78" s="1082"/>
      <c r="AC78" s="1066"/>
      <c r="AD78" s="1066"/>
      <c r="AE78" s="1066"/>
      <c r="AF78" s="1066"/>
    </row>
    <row r="79" spans="1:32" ht="15" customHeight="1">
      <c r="A79" s="1082"/>
      <c r="B79" s="1082" t="s">
        <v>1035</v>
      </c>
      <c r="C79" s="1082" t="s">
        <v>1027</v>
      </c>
      <c r="D79" s="1082"/>
      <c r="E79" s="1082"/>
      <c r="F79" s="1082"/>
      <c r="G79" s="1082"/>
      <c r="H79" s="1082"/>
      <c r="I79" s="1082"/>
      <c r="J79" s="1082"/>
      <c r="K79" s="1082"/>
      <c r="L79" s="1082"/>
      <c r="M79" s="1082"/>
      <c r="N79" s="1082"/>
      <c r="O79" s="1082"/>
      <c r="P79" s="1082"/>
      <c r="Q79" s="1082"/>
      <c r="R79" s="1082"/>
      <c r="S79" s="1082"/>
      <c r="T79" s="1082"/>
      <c r="U79" s="1082"/>
      <c r="V79" s="1082"/>
      <c r="W79" s="1082"/>
      <c r="X79" s="1082"/>
      <c r="Y79" s="1082"/>
      <c r="Z79" s="1082"/>
      <c r="AA79" s="1082"/>
      <c r="AB79" s="1082"/>
      <c r="AC79" s="1066"/>
      <c r="AD79" s="1066"/>
      <c r="AE79" s="1066"/>
      <c r="AF79" s="1066"/>
    </row>
    <row r="80" spans="1:32" ht="15" customHeight="1">
      <c r="A80" s="1082"/>
      <c r="B80" s="1082" t="s">
        <v>1026</v>
      </c>
      <c r="C80" s="1082" t="s">
        <v>1111</v>
      </c>
      <c r="D80" s="1082"/>
      <c r="E80" s="1082"/>
      <c r="F80" s="1082"/>
      <c r="G80" s="1082"/>
      <c r="H80" s="1082"/>
      <c r="I80" s="1082"/>
      <c r="J80" s="1082"/>
      <c r="K80" s="1082"/>
      <c r="L80" s="1082"/>
      <c r="M80" s="1082"/>
      <c r="N80" s="1082"/>
      <c r="O80" s="1082"/>
      <c r="P80" s="1082"/>
      <c r="Q80" s="1082"/>
      <c r="R80" s="1082"/>
      <c r="S80" s="1082"/>
      <c r="T80" s="1082"/>
      <c r="U80" s="1082"/>
      <c r="V80" s="1082"/>
      <c r="W80" s="1082"/>
      <c r="X80" s="1082"/>
      <c r="Y80" s="1082"/>
      <c r="Z80" s="1082"/>
      <c r="AA80" s="1082"/>
      <c r="AB80" s="1082"/>
      <c r="AC80" s="1066"/>
      <c r="AD80" s="1066"/>
      <c r="AE80" s="1066"/>
      <c r="AF80" s="1066"/>
    </row>
    <row r="81" spans="1:32" ht="15" customHeight="1">
      <c r="A81" s="1082"/>
      <c r="B81" s="1082" t="s">
        <v>676</v>
      </c>
      <c r="C81" s="1082" t="s">
        <v>1110</v>
      </c>
      <c r="D81" s="1082"/>
      <c r="E81" s="1082"/>
      <c r="F81" s="1082"/>
      <c r="G81" s="1082"/>
      <c r="H81" s="1082"/>
      <c r="I81" s="1082"/>
      <c r="J81" s="1082"/>
      <c r="K81" s="1082"/>
      <c r="L81" s="1082"/>
      <c r="M81" s="1082"/>
      <c r="N81" s="1082"/>
      <c r="O81" s="1082"/>
      <c r="P81" s="1082"/>
      <c r="Q81" s="1082"/>
      <c r="R81" s="1082"/>
      <c r="S81" s="1082"/>
      <c r="T81" s="1082"/>
      <c r="U81" s="1082"/>
      <c r="V81" s="1082"/>
      <c r="W81" s="1082"/>
      <c r="X81" s="1082"/>
      <c r="Y81" s="1082"/>
      <c r="Z81" s="1082"/>
      <c r="AA81" s="1082"/>
      <c r="AB81" s="1082"/>
      <c r="AC81" s="1066"/>
      <c r="AD81" s="1066"/>
      <c r="AE81" s="1066"/>
      <c r="AF81" s="1066"/>
    </row>
    <row r="82" spans="1:32" ht="15" customHeight="1">
      <c r="A82" s="1082"/>
      <c r="B82" s="1082" t="s">
        <v>1109</v>
      </c>
      <c r="C82" s="1082" t="s">
        <v>2934</v>
      </c>
      <c r="D82" s="1082"/>
      <c r="E82" s="1082"/>
      <c r="F82" s="1082"/>
      <c r="G82" s="1082"/>
      <c r="H82" s="1082"/>
      <c r="I82" s="1082"/>
      <c r="J82" s="1082"/>
      <c r="K82" s="1082"/>
      <c r="L82" s="1082"/>
      <c r="M82" s="1082"/>
      <c r="N82" s="1082"/>
      <c r="O82" s="1082"/>
      <c r="P82" s="1082"/>
      <c r="Q82" s="1082"/>
      <c r="R82" s="1082"/>
      <c r="S82" s="1082"/>
      <c r="T82" s="1082"/>
      <c r="U82" s="1082"/>
      <c r="V82" s="1082"/>
      <c r="W82" s="1082"/>
      <c r="X82" s="1082"/>
      <c r="Y82" s="1082"/>
      <c r="Z82" s="1082"/>
      <c r="AA82" s="1082"/>
      <c r="AB82" s="1082"/>
      <c r="AC82" s="1066"/>
      <c r="AD82" s="1066"/>
      <c r="AE82" s="1066"/>
      <c r="AF82" s="1066"/>
    </row>
    <row r="83" spans="1:32" ht="15" customHeight="1">
      <c r="A83" s="1082"/>
      <c r="B83" s="1082"/>
      <c r="C83" s="1082" t="s">
        <v>2935</v>
      </c>
      <c r="D83" s="1082"/>
      <c r="E83" s="1082"/>
      <c r="F83" s="1082"/>
      <c r="G83" s="1082"/>
      <c r="H83" s="1082"/>
      <c r="I83" s="1082"/>
      <c r="J83" s="1082"/>
      <c r="K83" s="1082"/>
      <c r="L83" s="1082"/>
      <c r="M83" s="1082"/>
      <c r="N83" s="1082"/>
      <c r="O83" s="1082"/>
      <c r="P83" s="1082"/>
      <c r="Q83" s="1082"/>
      <c r="R83" s="1082"/>
      <c r="S83" s="1082"/>
      <c r="T83" s="1082"/>
      <c r="U83" s="1082"/>
      <c r="V83" s="1082"/>
      <c r="W83" s="1082"/>
      <c r="X83" s="1082"/>
      <c r="Y83" s="1082"/>
      <c r="Z83" s="1082"/>
      <c r="AA83" s="1082"/>
      <c r="AB83" s="1082"/>
      <c r="AC83" s="1066"/>
      <c r="AD83" s="1066"/>
      <c r="AE83" s="1066"/>
      <c r="AF83" s="1066"/>
    </row>
    <row r="84" spans="1:32" ht="15" customHeight="1">
      <c r="A84" s="1082"/>
      <c r="B84" s="1082" t="s">
        <v>1021</v>
      </c>
      <c r="C84" s="1082" t="s">
        <v>1108</v>
      </c>
      <c r="E84" s="1082"/>
      <c r="F84" s="1082"/>
      <c r="G84" s="1082"/>
      <c r="H84" s="1082"/>
      <c r="I84" s="1082"/>
      <c r="J84" s="1082"/>
      <c r="K84" s="1082"/>
      <c r="L84" s="1082"/>
      <c r="M84" s="1082"/>
      <c r="N84" s="1082"/>
      <c r="O84" s="1082"/>
      <c r="P84" s="1082"/>
      <c r="Q84" s="1082"/>
      <c r="R84" s="1082"/>
      <c r="S84" s="1082"/>
      <c r="T84" s="1082"/>
      <c r="U84" s="1082"/>
      <c r="V84" s="1082"/>
      <c r="W84" s="1082"/>
      <c r="X84" s="1082"/>
      <c r="Y84" s="1082"/>
      <c r="Z84" s="1082"/>
      <c r="AA84" s="1082"/>
      <c r="AB84" s="1082"/>
      <c r="AC84" s="1066"/>
      <c r="AD84" s="1066"/>
      <c r="AE84" s="1066"/>
      <c r="AF84" s="1066"/>
    </row>
    <row r="85" spans="1:32" ht="15" customHeight="1">
      <c r="A85" s="1082"/>
      <c r="B85" s="1082"/>
      <c r="C85" s="1082" t="s">
        <v>1107</v>
      </c>
      <c r="D85" s="1082"/>
      <c r="E85" s="1082"/>
      <c r="F85" s="1082"/>
      <c r="G85" s="1082"/>
      <c r="H85" s="1082"/>
      <c r="I85" s="1082"/>
      <c r="J85" s="1082"/>
      <c r="K85" s="1082"/>
      <c r="L85" s="1082"/>
      <c r="M85" s="1082"/>
      <c r="N85" s="1082"/>
      <c r="O85" s="1082"/>
      <c r="P85" s="1082"/>
      <c r="Q85" s="1082"/>
      <c r="R85" s="1082"/>
      <c r="S85" s="1082"/>
      <c r="T85" s="1082"/>
      <c r="U85" s="1082"/>
      <c r="V85" s="1082"/>
      <c r="W85" s="1082"/>
      <c r="X85" s="1082"/>
      <c r="Y85" s="1082"/>
      <c r="Z85" s="1082"/>
      <c r="AA85" s="1082"/>
      <c r="AB85" s="1082"/>
      <c r="AC85" s="1066"/>
      <c r="AD85" s="1066"/>
      <c r="AE85" s="1066"/>
      <c r="AF85" s="1066"/>
    </row>
    <row r="86" spans="1:32" ht="15" customHeight="1">
      <c r="A86" s="1082"/>
      <c r="B86" s="1082" t="s">
        <v>1104</v>
      </c>
      <c r="C86" s="1082" t="s">
        <v>1106</v>
      </c>
      <c r="D86" s="1082"/>
      <c r="E86" s="1082"/>
      <c r="F86" s="1082"/>
      <c r="G86" s="1082"/>
      <c r="H86" s="1082"/>
      <c r="I86" s="1082"/>
      <c r="J86" s="1082"/>
      <c r="K86" s="1082"/>
      <c r="L86" s="1082"/>
      <c r="M86" s="1082"/>
      <c r="N86" s="1082"/>
      <c r="O86" s="1082"/>
      <c r="P86" s="1082"/>
      <c r="Q86" s="1082"/>
      <c r="R86" s="1082"/>
      <c r="S86" s="1082"/>
      <c r="T86" s="1082"/>
      <c r="U86" s="1082"/>
      <c r="V86" s="1082"/>
      <c r="W86" s="1082"/>
      <c r="X86" s="1082"/>
      <c r="Y86" s="1082"/>
      <c r="Z86" s="1082"/>
      <c r="AA86" s="1082"/>
      <c r="AB86" s="1082"/>
      <c r="AC86" s="1066"/>
      <c r="AD86" s="1066"/>
      <c r="AE86" s="1066"/>
      <c r="AF86" s="1066"/>
    </row>
    <row r="87" spans="1:32" ht="15" customHeight="1">
      <c r="A87" s="1082"/>
      <c r="B87" s="1082"/>
      <c r="C87" s="1082" t="s">
        <v>1105</v>
      </c>
      <c r="D87" s="1082"/>
      <c r="E87" s="1082"/>
      <c r="F87" s="1082"/>
      <c r="G87" s="1082"/>
      <c r="H87" s="1082"/>
      <c r="I87" s="1082"/>
      <c r="J87" s="1082"/>
      <c r="K87" s="1082"/>
      <c r="L87" s="1082"/>
      <c r="M87" s="1082"/>
      <c r="N87" s="1082"/>
      <c r="O87" s="1082"/>
      <c r="P87" s="1082"/>
      <c r="Q87" s="1082"/>
      <c r="R87" s="1082"/>
      <c r="S87" s="1082"/>
      <c r="T87" s="1082"/>
      <c r="U87" s="1082"/>
      <c r="V87" s="1082"/>
      <c r="W87" s="1082"/>
      <c r="X87" s="1082"/>
      <c r="Y87" s="1082"/>
      <c r="Z87" s="1082"/>
      <c r="AA87" s="1082"/>
      <c r="AB87" s="1082"/>
      <c r="AC87" s="1066"/>
      <c r="AD87" s="1066"/>
      <c r="AE87" s="1066"/>
      <c r="AF87" s="1066"/>
    </row>
    <row r="88" spans="1:32" ht="15" customHeight="1">
      <c r="A88" s="1082"/>
      <c r="B88" s="1082" t="s">
        <v>2936</v>
      </c>
      <c r="C88" s="1082" t="s">
        <v>3063</v>
      </c>
      <c r="D88" s="1082"/>
      <c r="E88" s="1082"/>
      <c r="F88" s="1082"/>
      <c r="G88" s="1082"/>
      <c r="H88" s="1082"/>
      <c r="I88" s="1082"/>
      <c r="J88" s="1082"/>
      <c r="K88" s="1082"/>
      <c r="L88" s="1082"/>
      <c r="M88" s="1082"/>
      <c r="N88" s="1082"/>
      <c r="O88" s="1082"/>
      <c r="P88" s="1082"/>
      <c r="Q88" s="1082"/>
      <c r="R88" s="1082"/>
      <c r="S88" s="1082"/>
      <c r="T88" s="1082"/>
      <c r="U88" s="1082"/>
      <c r="V88" s="1082"/>
      <c r="W88" s="1082"/>
      <c r="X88" s="1082"/>
      <c r="Y88" s="1082"/>
      <c r="Z88" s="1082"/>
      <c r="AA88" s="1082"/>
      <c r="AB88" s="1082"/>
      <c r="AC88" s="1066"/>
      <c r="AD88" s="1066"/>
      <c r="AE88" s="1066"/>
      <c r="AF88" s="1066"/>
    </row>
    <row r="89" spans="1:32" ht="15" customHeight="1">
      <c r="A89" s="1082"/>
      <c r="B89" s="1082"/>
      <c r="C89" s="1082" t="s">
        <v>3064</v>
      </c>
      <c r="D89" s="1082"/>
      <c r="E89" s="1082"/>
      <c r="F89" s="1082"/>
      <c r="G89" s="1082"/>
      <c r="H89" s="1082"/>
      <c r="I89" s="1082"/>
      <c r="J89" s="1082"/>
      <c r="K89" s="1082"/>
      <c r="L89" s="1082"/>
      <c r="M89" s="1082"/>
      <c r="N89" s="1082"/>
      <c r="O89" s="1082"/>
      <c r="P89" s="1082"/>
      <c r="Q89" s="1082"/>
      <c r="R89" s="1082"/>
      <c r="S89" s="1082"/>
      <c r="T89" s="1082"/>
      <c r="U89" s="1082"/>
      <c r="V89" s="1082"/>
      <c r="W89" s="1082"/>
      <c r="X89" s="1082"/>
      <c r="Y89" s="1082"/>
      <c r="Z89" s="1082"/>
      <c r="AA89" s="1082"/>
      <c r="AB89" s="1082"/>
      <c r="AC89" s="1066"/>
      <c r="AD89" s="1066"/>
      <c r="AE89" s="1066"/>
      <c r="AF89" s="1066"/>
    </row>
    <row r="90" spans="1:32" ht="15" customHeight="1">
      <c r="A90" s="1082"/>
      <c r="B90" s="1082"/>
      <c r="C90" s="1082" t="s">
        <v>3065</v>
      </c>
      <c r="D90" s="1082"/>
      <c r="E90" s="1082"/>
      <c r="F90" s="1082"/>
      <c r="G90" s="1082"/>
      <c r="H90" s="1082"/>
      <c r="I90" s="1082"/>
      <c r="J90" s="1082"/>
      <c r="K90" s="1082"/>
      <c r="L90" s="1082"/>
      <c r="M90" s="1082"/>
      <c r="N90" s="1082"/>
      <c r="O90" s="1082"/>
      <c r="P90" s="1082"/>
      <c r="Q90" s="1082"/>
      <c r="R90" s="1082"/>
      <c r="S90" s="1082"/>
      <c r="T90" s="1082"/>
      <c r="U90" s="1082"/>
      <c r="V90" s="1082"/>
      <c r="W90" s="1082"/>
      <c r="X90" s="1082"/>
      <c r="Y90" s="1082"/>
      <c r="Z90" s="1082"/>
      <c r="AA90" s="1082"/>
      <c r="AB90" s="1082"/>
      <c r="AC90" s="1066"/>
      <c r="AD90" s="1066"/>
      <c r="AE90" s="1066"/>
      <c r="AF90" s="1066"/>
    </row>
    <row r="91" spans="1:32" ht="15" customHeight="1">
      <c r="A91" s="1082"/>
      <c r="B91" s="1082"/>
      <c r="C91" s="1082" t="s">
        <v>3066</v>
      </c>
      <c r="D91" s="1082"/>
      <c r="E91" s="1082"/>
      <c r="F91" s="1082"/>
      <c r="G91" s="1082"/>
      <c r="H91" s="1082"/>
      <c r="I91" s="1082"/>
      <c r="J91" s="1082"/>
      <c r="K91" s="1082"/>
      <c r="L91" s="1082"/>
      <c r="M91" s="1082"/>
      <c r="N91" s="1082"/>
      <c r="O91" s="1082"/>
      <c r="P91" s="1082"/>
      <c r="Q91" s="1082"/>
      <c r="R91" s="1082"/>
      <c r="S91" s="1082"/>
      <c r="T91" s="1082"/>
      <c r="U91" s="1082"/>
      <c r="V91" s="1082"/>
      <c r="W91" s="1082"/>
      <c r="X91" s="1082"/>
      <c r="Y91" s="1082"/>
      <c r="Z91" s="1082"/>
      <c r="AA91" s="1082"/>
      <c r="AB91" s="1082"/>
      <c r="AC91" s="1066"/>
      <c r="AD91" s="1066"/>
      <c r="AE91" s="1066"/>
      <c r="AF91" s="1066"/>
    </row>
    <row r="92" spans="1:32" ht="15" customHeight="1">
      <c r="A92" s="1082"/>
      <c r="B92" s="1082"/>
      <c r="C92" s="1082" t="s">
        <v>3067</v>
      </c>
      <c r="D92" s="1082"/>
      <c r="E92" s="1082"/>
      <c r="F92" s="1082"/>
      <c r="G92" s="1082"/>
      <c r="H92" s="1082"/>
      <c r="I92" s="1082"/>
      <c r="J92" s="1082"/>
      <c r="K92" s="1082"/>
      <c r="L92" s="1082"/>
      <c r="M92" s="1082"/>
      <c r="N92" s="1082"/>
      <c r="O92" s="1082"/>
      <c r="P92" s="1082"/>
      <c r="Q92" s="1082"/>
      <c r="R92" s="1082"/>
      <c r="S92" s="1082"/>
      <c r="T92" s="1082"/>
      <c r="U92" s="1082"/>
      <c r="V92" s="1082"/>
      <c r="W92" s="1082"/>
      <c r="X92" s="1082"/>
      <c r="Y92" s="1082"/>
      <c r="Z92" s="1082"/>
      <c r="AA92" s="1082"/>
      <c r="AB92" s="1082"/>
      <c r="AC92" s="1066"/>
      <c r="AD92" s="1066"/>
      <c r="AE92" s="1066"/>
      <c r="AF92" s="1066"/>
    </row>
    <row r="93" spans="1:32" ht="15" customHeight="1">
      <c r="A93" s="1082"/>
      <c r="B93" s="1082" t="s">
        <v>3062</v>
      </c>
      <c r="C93" s="1082" t="s">
        <v>1103</v>
      </c>
      <c r="D93" s="1082"/>
      <c r="E93" s="1082"/>
      <c r="F93" s="1082"/>
      <c r="G93" s="1082"/>
      <c r="H93" s="1082"/>
      <c r="I93" s="1082"/>
      <c r="J93" s="1082"/>
      <c r="K93" s="1082"/>
      <c r="L93" s="1082"/>
      <c r="M93" s="1082"/>
      <c r="N93" s="1082"/>
      <c r="O93" s="1082"/>
      <c r="P93" s="1082"/>
      <c r="Q93" s="1082"/>
      <c r="R93" s="1082"/>
      <c r="S93" s="1082"/>
      <c r="T93" s="1082"/>
      <c r="U93" s="1082"/>
      <c r="V93" s="1082"/>
      <c r="W93" s="1082"/>
      <c r="X93" s="1082"/>
      <c r="Y93" s="1082"/>
      <c r="Z93" s="1082"/>
      <c r="AA93" s="1082"/>
      <c r="AB93" s="1082"/>
      <c r="AC93" s="1066"/>
      <c r="AD93" s="1066"/>
      <c r="AE93" s="1066"/>
      <c r="AF93" s="1066"/>
    </row>
    <row r="94" spans="1:32" ht="15" customHeight="1">
      <c r="A94" s="1082"/>
      <c r="B94" s="1082"/>
      <c r="C94" s="1082"/>
      <c r="D94" s="1082"/>
      <c r="E94" s="1082"/>
      <c r="F94" s="1082"/>
      <c r="G94" s="1082"/>
      <c r="H94" s="1082"/>
      <c r="I94" s="1082"/>
      <c r="J94" s="1082"/>
      <c r="K94" s="1082"/>
      <c r="L94" s="1082"/>
      <c r="M94" s="1082"/>
      <c r="N94" s="1082"/>
      <c r="O94" s="1082"/>
      <c r="P94" s="1082"/>
      <c r="Q94" s="1082"/>
      <c r="R94" s="1082"/>
      <c r="S94" s="1082"/>
      <c r="T94" s="1082"/>
      <c r="U94" s="1082"/>
      <c r="V94" s="1082"/>
      <c r="W94" s="1082"/>
      <c r="X94" s="1082"/>
      <c r="Y94" s="1082"/>
      <c r="Z94" s="1082"/>
      <c r="AA94" s="1082"/>
      <c r="AB94" s="1082"/>
      <c r="AC94" s="1082"/>
      <c r="AD94" s="1066"/>
      <c r="AE94" s="1066"/>
      <c r="AF94" s="1066"/>
    </row>
    <row r="95" spans="1:32" ht="17.25" customHeight="1">
      <c r="A95" s="1082"/>
      <c r="B95" s="1082"/>
      <c r="C95" s="1082"/>
      <c r="D95" s="1082"/>
      <c r="E95" s="1082"/>
      <c r="F95" s="1082"/>
      <c r="G95" s="1082"/>
      <c r="H95" s="1082"/>
      <c r="I95" s="1082"/>
      <c r="J95" s="1082"/>
      <c r="K95" s="1082"/>
      <c r="L95" s="1082"/>
      <c r="M95" s="1082"/>
      <c r="N95" s="1082"/>
      <c r="O95" s="1082"/>
      <c r="P95" s="1082"/>
      <c r="Q95" s="1082"/>
      <c r="R95" s="1082"/>
      <c r="S95" s="1082"/>
      <c r="T95" s="1082"/>
      <c r="U95" s="1082"/>
      <c r="V95" s="1082"/>
      <c r="W95" s="1082"/>
      <c r="X95" s="1082"/>
      <c r="Y95" s="1082"/>
      <c r="Z95" s="1082"/>
      <c r="AA95" s="1082"/>
      <c r="AB95" s="1082"/>
      <c r="AC95" s="1082"/>
      <c r="AD95" s="1066"/>
      <c r="AE95" s="1066"/>
      <c r="AF95" s="1066"/>
    </row>
    <row r="96" spans="1:32" ht="17.25" customHeight="1">
      <c r="A96" s="1082"/>
      <c r="B96" s="1082"/>
      <c r="C96" s="1082"/>
      <c r="D96" s="1082"/>
      <c r="E96" s="1082"/>
      <c r="F96" s="1082"/>
      <c r="G96" s="1082"/>
      <c r="H96" s="1082"/>
      <c r="I96" s="1082"/>
      <c r="J96" s="1082"/>
      <c r="K96" s="1082"/>
      <c r="L96" s="1082"/>
      <c r="M96" s="1082"/>
      <c r="N96" s="1082"/>
      <c r="O96" s="1082"/>
      <c r="P96" s="1082"/>
      <c r="Q96" s="1082"/>
      <c r="R96" s="1082"/>
      <c r="S96" s="1082"/>
      <c r="T96" s="1082"/>
      <c r="U96" s="1082"/>
      <c r="V96" s="1082"/>
      <c r="W96" s="1082"/>
      <c r="X96" s="1082"/>
      <c r="Y96" s="1082"/>
      <c r="Z96" s="1082"/>
      <c r="AA96" s="1082"/>
    </row>
    <row r="97" spans="1:27" ht="17.25" customHeight="1">
      <c r="A97" s="1082"/>
      <c r="B97" s="1082"/>
      <c r="C97" s="1082"/>
      <c r="D97" s="1082"/>
      <c r="E97" s="1082"/>
      <c r="F97" s="1082"/>
      <c r="G97" s="1283"/>
      <c r="H97" s="1283"/>
      <c r="I97" s="1283"/>
      <c r="J97" s="1283"/>
      <c r="K97" s="1283"/>
      <c r="L97" s="1082"/>
      <c r="M97" s="1082"/>
      <c r="N97" s="1082"/>
      <c r="O97" s="1082"/>
      <c r="P97" s="1082"/>
      <c r="Q97" s="1082"/>
      <c r="R97" s="1082"/>
      <c r="S97" s="1082"/>
      <c r="T97" s="1082"/>
      <c r="U97" s="1082"/>
      <c r="V97" s="1082"/>
      <c r="W97" s="1082"/>
      <c r="X97" s="1082"/>
      <c r="Y97" s="1082"/>
      <c r="Z97" s="1082"/>
      <c r="AA97" s="1082"/>
    </row>
    <row r="98" spans="1:27" ht="17.25" customHeight="1">
      <c r="A98" s="1082"/>
      <c r="B98" s="1082"/>
      <c r="C98" s="1082"/>
      <c r="D98" s="1082"/>
      <c r="E98" s="1082"/>
      <c r="F98" s="1082"/>
      <c r="G98" s="1283"/>
      <c r="H98" s="1283"/>
      <c r="I98" s="1283"/>
      <c r="J98" s="1283"/>
      <c r="K98" s="1283"/>
      <c r="L98" s="1082"/>
      <c r="M98" s="1082"/>
      <c r="N98" s="1082"/>
      <c r="O98" s="1082"/>
      <c r="P98" s="1082"/>
      <c r="Q98" s="1082"/>
      <c r="R98" s="1082"/>
      <c r="S98" s="1082"/>
      <c r="T98" s="1082"/>
      <c r="U98" s="1082"/>
      <c r="V98" s="1082"/>
      <c r="W98" s="1082"/>
      <c r="X98" s="1082"/>
      <c r="Y98" s="1082"/>
      <c r="Z98" s="1082"/>
      <c r="AA98" s="1082"/>
    </row>
    <row r="99" spans="1:27" ht="17.25" customHeight="1">
      <c r="A99" s="1082"/>
      <c r="B99" s="1082"/>
      <c r="C99" s="1082"/>
      <c r="D99" s="1082"/>
      <c r="E99" s="1082"/>
      <c r="F99" s="1082"/>
      <c r="G99" s="1283"/>
      <c r="H99" s="1283"/>
      <c r="I99" s="1283"/>
      <c r="J99" s="1283"/>
      <c r="K99" s="1283"/>
      <c r="L99" s="1082"/>
      <c r="M99" s="1082"/>
      <c r="N99" s="1082"/>
      <c r="O99" s="1082"/>
      <c r="P99" s="1082"/>
      <c r="Q99" s="1082"/>
      <c r="R99" s="1082"/>
      <c r="S99" s="1082"/>
      <c r="T99" s="1082"/>
      <c r="U99" s="1082"/>
      <c r="V99" s="1082"/>
      <c r="W99" s="1082"/>
      <c r="X99" s="1082"/>
      <c r="Y99" s="1082"/>
      <c r="Z99" s="1082"/>
      <c r="AA99" s="1082"/>
    </row>
    <row r="100" spans="1:27" ht="17.25" customHeight="1">
      <c r="A100" s="1082"/>
      <c r="B100" s="1082"/>
      <c r="C100" s="1082"/>
      <c r="D100" s="1082"/>
      <c r="E100" s="1082"/>
      <c r="F100" s="1082"/>
      <c r="G100" s="1082"/>
      <c r="H100" s="1082"/>
      <c r="I100" s="1082"/>
      <c r="J100" s="1082"/>
      <c r="K100" s="1082"/>
      <c r="L100" s="1082"/>
      <c r="M100" s="1082"/>
      <c r="N100" s="1082"/>
      <c r="O100" s="1082"/>
      <c r="P100" s="1082"/>
      <c r="Q100" s="1082"/>
      <c r="R100" s="1082"/>
      <c r="S100" s="1082"/>
      <c r="T100" s="1082"/>
      <c r="U100" s="1082"/>
      <c r="V100" s="1082"/>
      <c r="W100" s="1082"/>
      <c r="X100" s="1082"/>
      <c r="Y100" s="1082"/>
      <c r="Z100" s="1082"/>
      <c r="AA100" s="1082"/>
    </row>
    <row r="101" spans="1:27" ht="17.25" customHeight="1">
      <c r="A101" s="1082"/>
      <c r="B101" s="1082"/>
      <c r="C101" s="1082"/>
      <c r="D101" s="1082"/>
      <c r="E101" s="1082"/>
      <c r="F101" s="1082"/>
      <c r="G101" s="1082"/>
      <c r="H101" s="1082"/>
      <c r="I101" s="1082"/>
      <c r="J101" s="1082"/>
      <c r="K101" s="1082"/>
      <c r="L101" s="1082"/>
      <c r="M101" s="1082"/>
      <c r="N101" s="1082"/>
      <c r="O101" s="1082"/>
      <c r="P101" s="1082"/>
      <c r="Q101" s="1082"/>
      <c r="R101" s="1082"/>
      <c r="S101" s="1082"/>
      <c r="T101" s="1082"/>
      <c r="U101" s="1082"/>
      <c r="V101" s="1082"/>
      <c r="W101" s="1082"/>
      <c r="X101" s="1082"/>
      <c r="Y101" s="1082"/>
      <c r="Z101" s="1082"/>
      <c r="AA101" s="1082"/>
    </row>
    <row r="102" spans="1:27" ht="17.25" customHeight="1">
      <c r="A102" s="1082"/>
      <c r="B102" s="1082"/>
      <c r="C102" s="1082"/>
      <c r="D102" s="1082"/>
      <c r="E102" s="1082"/>
      <c r="F102" s="1082"/>
      <c r="G102" s="1082"/>
      <c r="H102" s="1082"/>
      <c r="I102" s="1082"/>
      <c r="J102" s="1082"/>
      <c r="K102" s="1082"/>
      <c r="L102" s="1082"/>
      <c r="M102" s="1082"/>
      <c r="N102" s="1082"/>
      <c r="O102" s="1082"/>
      <c r="P102" s="1082"/>
      <c r="Q102" s="1082"/>
      <c r="R102" s="1082"/>
      <c r="S102" s="1082"/>
      <c r="T102" s="1082"/>
      <c r="U102" s="1082"/>
      <c r="V102" s="1082"/>
      <c r="W102" s="1082"/>
      <c r="X102" s="1082"/>
      <c r="Y102" s="1082"/>
      <c r="Z102" s="1082"/>
      <c r="AA102" s="1082"/>
    </row>
    <row r="103" spans="1:27" ht="17.25" customHeight="1">
      <c r="A103" s="1082"/>
      <c r="B103" s="1082"/>
      <c r="C103" s="1082"/>
      <c r="D103" s="1082"/>
      <c r="E103" s="1082"/>
      <c r="F103" s="1082"/>
      <c r="G103" s="1082"/>
      <c r="H103" s="1082"/>
      <c r="I103" s="1082"/>
      <c r="J103" s="1082"/>
      <c r="K103" s="1082"/>
      <c r="L103" s="1082"/>
      <c r="M103" s="1082"/>
      <c r="N103" s="1082"/>
      <c r="O103" s="1082"/>
      <c r="P103" s="1082"/>
      <c r="Q103" s="1082"/>
      <c r="R103" s="1082"/>
      <c r="S103" s="1082"/>
      <c r="T103" s="1082"/>
      <c r="U103" s="1082"/>
      <c r="V103" s="1082"/>
      <c r="W103" s="1082"/>
      <c r="X103" s="1082"/>
      <c r="Y103" s="1082"/>
      <c r="Z103" s="1082"/>
      <c r="AA103" s="1082"/>
    </row>
    <row r="104" spans="1:27" ht="17.25" customHeight="1">
      <c r="A104" s="1082"/>
      <c r="B104" s="1082"/>
      <c r="C104" s="1082"/>
      <c r="D104" s="1082"/>
      <c r="E104" s="1082"/>
      <c r="F104" s="1082"/>
      <c r="G104" s="1082"/>
      <c r="H104" s="1082"/>
      <c r="I104" s="1082"/>
      <c r="J104" s="1082"/>
      <c r="K104" s="1082"/>
      <c r="L104" s="1082"/>
      <c r="M104" s="1082"/>
      <c r="N104" s="1082"/>
      <c r="O104" s="1082"/>
      <c r="P104" s="1082"/>
      <c r="Q104" s="1082"/>
      <c r="R104" s="1082"/>
      <c r="S104" s="1082"/>
      <c r="T104" s="1082"/>
      <c r="U104" s="1082"/>
      <c r="V104" s="1082"/>
      <c r="W104" s="1082"/>
      <c r="X104" s="1082"/>
      <c r="Y104" s="1082"/>
      <c r="Z104" s="1082"/>
      <c r="AA104" s="1082"/>
    </row>
    <row r="105" spans="1:27" ht="17.25" customHeight="1">
      <c r="A105" s="1082"/>
      <c r="B105" s="1082"/>
      <c r="C105" s="1082"/>
      <c r="D105" s="1082"/>
      <c r="E105" s="1082"/>
      <c r="F105" s="1082"/>
      <c r="G105" s="1082"/>
      <c r="H105" s="1082"/>
      <c r="I105" s="1082"/>
      <c r="J105" s="1082"/>
      <c r="K105" s="1082"/>
      <c r="L105" s="1082"/>
      <c r="M105" s="1082"/>
      <c r="N105" s="1082"/>
      <c r="O105" s="1082"/>
      <c r="P105" s="1082"/>
      <c r="Q105" s="1082"/>
      <c r="R105" s="1082"/>
      <c r="S105" s="1082"/>
      <c r="T105" s="1082"/>
      <c r="U105" s="1082"/>
      <c r="V105" s="1082"/>
      <c r="W105" s="1082"/>
      <c r="X105" s="1082"/>
      <c r="Y105" s="1082"/>
      <c r="Z105" s="1082"/>
      <c r="AA105" s="1082"/>
    </row>
    <row r="106" spans="1:27" ht="17.25" customHeight="1">
      <c r="A106" s="1082"/>
      <c r="B106" s="1082"/>
      <c r="C106" s="1082"/>
      <c r="D106" s="1082"/>
      <c r="E106" s="1082"/>
      <c r="F106" s="1082"/>
      <c r="G106" s="1082"/>
      <c r="H106" s="1082"/>
      <c r="I106" s="1082"/>
      <c r="J106" s="1082"/>
      <c r="K106" s="1082"/>
      <c r="L106" s="1082"/>
      <c r="M106" s="1082"/>
      <c r="N106" s="1082"/>
      <c r="O106" s="1082"/>
      <c r="P106" s="1082"/>
      <c r="Q106" s="1082"/>
      <c r="R106" s="1082"/>
      <c r="S106" s="1082"/>
      <c r="T106" s="1082"/>
      <c r="U106" s="1082"/>
      <c r="V106" s="1082"/>
      <c r="W106" s="1082"/>
      <c r="X106" s="1082"/>
      <c r="Y106" s="1082"/>
      <c r="Z106" s="1082"/>
      <c r="AA106" s="1082"/>
    </row>
    <row r="107" spans="1:27" ht="17.25" customHeight="1">
      <c r="A107" s="1082"/>
      <c r="B107" s="1082"/>
      <c r="C107" s="1082"/>
      <c r="D107" s="1082"/>
      <c r="E107" s="1082"/>
      <c r="F107" s="1082"/>
      <c r="G107" s="1082"/>
      <c r="H107" s="1082"/>
      <c r="I107" s="1082"/>
      <c r="J107" s="1082"/>
      <c r="K107" s="1082"/>
      <c r="L107" s="1082"/>
      <c r="M107" s="1082"/>
      <c r="N107" s="1082"/>
      <c r="O107" s="1082"/>
      <c r="P107" s="1082"/>
      <c r="Q107" s="1082"/>
      <c r="R107" s="1082"/>
      <c r="S107" s="1082"/>
      <c r="T107" s="1082"/>
      <c r="U107" s="1082"/>
      <c r="V107" s="1082"/>
      <c r="W107" s="1082"/>
      <c r="X107" s="1082"/>
      <c r="Y107" s="1082"/>
      <c r="Z107" s="1082"/>
      <c r="AA107" s="1082"/>
    </row>
    <row r="108" spans="1:27" ht="17.25" customHeight="1">
      <c r="A108" s="1082"/>
      <c r="B108" s="1082"/>
      <c r="C108" s="1082"/>
      <c r="D108" s="1082"/>
      <c r="E108" s="1082"/>
      <c r="F108" s="1082"/>
      <c r="G108" s="1082"/>
      <c r="H108" s="1082"/>
      <c r="I108" s="1082"/>
      <c r="J108" s="1082"/>
      <c r="K108" s="1082"/>
      <c r="L108" s="1082"/>
      <c r="M108" s="1082"/>
      <c r="N108" s="1082"/>
      <c r="O108" s="1082"/>
      <c r="P108" s="1082"/>
      <c r="Q108" s="1082"/>
      <c r="R108" s="1082"/>
      <c r="S108" s="1082"/>
      <c r="T108" s="1082"/>
      <c r="U108" s="1082"/>
      <c r="V108" s="1082"/>
      <c r="W108" s="1082"/>
      <c r="X108" s="1082"/>
      <c r="Y108" s="1082"/>
      <c r="Z108" s="1082"/>
      <c r="AA108" s="1082"/>
    </row>
    <row r="109" spans="1:27" ht="17.25" customHeight="1">
      <c r="A109" s="1082"/>
      <c r="B109" s="1082"/>
      <c r="C109" s="1082"/>
      <c r="D109" s="1082"/>
      <c r="E109" s="1082"/>
      <c r="F109" s="1082"/>
      <c r="G109" s="1082"/>
      <c r="H109" s="1082"/>
      <c r="I109" s="1082"/>
      <c r="J109" s="1082"/>
      <c r="K109" s="1082"/>
      <c r="L109" s="1082"/>
      <c r="M109" s="1082"/>
      <c r="N109" s="1082"/>
      <c r="O109" s="1082"/>
      <c r="P109" s="1082"/>
      <c r="Q109" s="1082"/>
      <c r="R109" s="1082"/>
      <c r="S109" s="1082"/>
      <c r="T109" s="1082"/>
      <c r="U109" s="1082"/>
      <c r="V109" s="1082"/>
      <c r="W109" s="1082"/>
      <c r="X109" s="1082"/>
      <c r="Y109" s="1082"/>
      <c r="Z109" s="1082"/>
      <c r="AA109" s="1082"/>
    </row>
    <row r="110" spans="1:27" ht="17.25" customHeight="1">
      <c r="A110" s="1082"/>
      <c r="B110" s="1082"/>
      <c r="C110" s="1082"/>
      <c r="D110" s="1082"/>
      <c r="E110" s="1082"/>
      <c r="F110" s="1082"/>
      <c r="G110" s="1082"/>
      <c r="H110" s="1082"/>
      <c r="I110" s="1082"/>
      <c r="J110" s="1082"/>
      <c r="K110" s="1082"/>
      <c r="L110" s="1082"/>
      <c r="M110" s="1082"/>
      <c r="N110" s="1082"/>
      <c r="O110" s="1082"/>
      <c r="P110" s="1082"/>
      <c r="Q110" s="1082"/>
      <c r="R110" s="1082"/>
      <c r="S110" s="1082"/>
      <c r="T110" s="1082"/>
      <c r="U110" s="1082"/>
      <c r="V110" s="1082"/>
      <c r="W110" s="1082"/>
      <c r="X110" s="1082"/>
      <c r="Y110" s="1082"/>
      <c r="Z110" s="1082"/>
      <c r="AA110" s="1082"/>
    </row>
    <row r="111" spans="1:27" ht="17.25" customHeight="1">
      <c r="A111" s="1082"/>
      <c r="B111" s="1082"/>
      <c r="C111" s="1082"/>
      <c r="D111" s="1082"/>
      <c r="E111" s="1082"/>
      <c r="F111" s="1082"/>
      <c r="G111" s="1082"/>
      <c r="H111" s="1082"/>
      <c r="I111" s="1082"/>
      <c r="J111" s="1082"/>
      <c r="K111" s="1082"/>
      <c r="L111" s="1082"/>
      <c r="M111" s="1082"/>
      <c r="N111" s="1082"/>
      <c r="O111" s="1082"/>
      <c r="P111" s="1082"/>
      <c r="Q111" s="1082"/>
      <c r="R111" s="1082"/>
      <c r="S111" s="1082"/>
      <c r="T111" s="1082"/>
      <c r="U111" s="1082"/>
      <c r="V111" s="1082"/>
      <c r="W111" s="1082"/>
      <c r="X111" s="1082"/>
      <c r="Y111" s="1082"/>
      <c r="Z111" s="1082"/>
      <c r="AA111" s="1082"/>
    </row>
    <row r="112" spans="1:27" ht="17.25" customHeight="1">
      <c r="A112" s="1082"/>
      <c r="B112" s="1082"/>
      <c r="C112" s="1082"/>
      <c r="D112" s="1082"/>
      <c r="E112" s="1082"/>
      <c r="F112" s="1082"/>
      <c r="G112" s="1082"/>
      <c r="H112" s="1082"/>
      <c r="I112" s="1082"/>
      <c r="J112" s="1082"/>
      <c r="K112" s="1082"/>
      <c r="L112" s="1082"/>
      <c r="M112" s="1082"/>
      <c r="N112" s="1082"/>
      <c r="O112" s="1082"/>
      <c r="P112" s="1082"/>
      <c r="Q112" s="1082"/>
      <c r="R112" s="1082"/>
      <c r="S112" s="1082"/>
      <c r="T112" s="1082"/>
      <c r="U112" s="1082"/>
      <c r="V112" s="1082"/>
      <c r="W112" s="1082"/>
      <c r="X112" s="1082"/>
      <c r="Y112" s="1082"/>
      <c r="Z112" s="1082"/>
      <c r="AA112" s="1082"/>
    </row>
    <row r="113" spans="1:27" ht="17.25" customHeight="1">
      <c r="A113" s="1082"/>
      <c r="B113" s="1082"/>
      <c r="C113" s="1082"/>
      <c r="D113" s="1082"/>
      <c r="E113" s="1082"/>
      <c r="F113" s="1082"/>
      <c r="G113" s="1082"/>
      <c r="H113" s="1082"/>
      <c r="I113" s="1082"/>
      <c r="J113" s="1082"/>
      <c r="K113" s="1082"/>
      <c r="L113" s="1082"/>
      <c r="M113" s="1082"/>
      <c r="N113" s="1082"/>
      <c r="O113" s="1082"/>
      <c r="P113" s="1082"/>
      <c r="Q113" s="1082"/>
      <c r="R113" s="1082"/>
      <c r="S113" s="1082"/>
      <c r="T113" s="1082"/>
      <c r="U113" s="1082"/>
      <c r="V113" s="1082"/>
      <c r="W113" s="1082"/>
      <c r="X113" s="1082"/>
      <c r="Y113" s="1082"/>
      <c r="Z113" s="1082"/>
      <c r="AA113" s="1082"/>
    </row>
    <row r="114" spans="1:27" ht="17.25" customHeight="1">
      <c r="A114" s="1082"/>
      <c r="B114" s="1082"/>
      <c r="C114" s="1082"/>
      <c r="D114" s="1082"/>
      <c r="E114" s="1082"/>
      <c r="F114" s="1082"/>
      <c r="G114" s="1082"/>
      <c r="H114" s="1082"/>
      <c r="I114" s="1082"/>
      <c r="J114" s="1082"/>
      <c r="K114" s="1082"/>
      <c r="L114" s="1082"/>
      <c r="M114" s="1082"/>
      <c r="N114" s="1082"/>
      <c r="O114" s="1082"/>
      <c r="P114" s="1082"/>
      <c r="Q114" s="1082"/>
      <c r="R114" s="1082"/>
      <c r="S114" s="1082"/>
      <c r="T114" s="1082"/>
      <c r="U114" s="1082"/>
      <c r="V114" s="1082"/>
      <c r="W114" s="1082"/>
      <c r="X114" s="1082"/>
      <c r="Y114" s="1082"/>
      <c r="Z114" s="1082"/>
      <c r="AA114" s="1082"/>
    </row>
    <row r="115" spans="1:27" ht="17.25" customHeight="1">
      <c r="A115" s="1082"/>
      <c r="B115" s="1082"/>
      <c r="C115" s="1082"/>
      <c r="D115" s="1082"/>
      <c r="E115" s="1082"/>
      <c r="F115" s="1082"/>
      <c r="G115" s="1082"/>
      <c r="H115" s="1082"/>
      <c r="I115" s="1082"/>
      <c r="J115" s="1082"/>
      <c r="K115" s="1082"/>
      <c r="L115" s="1082"/>
      <c r="M115" s="1082"/>
      <c r="N115" s="1082"/>
      <c r="O115" s="1082"/>
      <c r="P115" s="1082"/>
      <c r="Q115" s="1082"/>
      <c r="R115" s="1082"/>
      <c r="S115" s="1082"/>
      <c r="T115" s="1082"/>
      <c r="U115" s="1082"/>
      <c r="V115" s="1082"/>
      <c r="W115" s="1082"/>
      <c r="X115" s="1082"/>
      <c r="Y115" s="1082"/>
      <c r="Z115" s="1082"/>
      <c r="AA115" s="1082"/>
    </row>
    <row r="116" spans="1:27" ht="17.25" customHeight="1">
      <c r="A116" s="1082"/>
      <c r="B116" s="1082"/>
      <c r="C116" s="1082"/>
      <c r="D116" s="1082"/>
      <c r="E116" s="1082"/>
      <c r="F116" s="1082"/>
      <c r="G116" s="1082"/>
      <c r="H116" s="1082"/>
      <c r="I116" s="1082"/>
      <c r="J116" s="1082"/>
      <c r="K116" s="1082"/>
      <c r="L116" s="1082"/>
      <c r="M116" s="1082"/>
      <c r="N116" s="1082"/>
      <c r="O116" s="1082"/>
      <c r="P116" s="1082"/>
      <c r="Q116" s="1082"/>
      <c r="R116" s="1082"/>
      <c r="S116" s="1082"/>
      <c r="T116" s="1082"/>
      <c r="U116" s="1082"/>
      <c r="V116" s="1082"/>
      <c r="W116" s="1082"/>
      <c r="X116" s="1082"/>
      <c r="Y116" s="1082"/>
      <c r="Z116" s="1082"/>
      <c r="AA116" s="1082"/>
    </row>
    <row r="117" spans="1:27" ht="17.25" customHeight="1">
      <c r="A117" s="1082"/>
      <c r="B117" s="1082"/>
      <c r="C117" s="1082"/>
      <c r="D117" s="1082"/>
      <c r="E117" s="1082"/>
      <c r="F117" s="1082"/>
      <c r="G117" s="1082"/>
      <c r="H117" s="1082"/>
      <c r="I117" s="1082"/>
      <c r="J117" s="1082"/>
      <c r="K117" s="1082"/>
      <c r="L117" s="1082"/>
      <c r="M117" s="1082"/>
      <c r="N117" s="1082"/>
      <c r="O117" s="1082"/>
      <c r="P117" s="1082"/>
      <c r="Q117" s="1082"/>
      <c r="R117" s="1082"/>
      <c r="S117" s="1082"/>
      <c r="T117" s="1082"/>
      <c r="U117" s="1082"/>
      <c r="V117" s="1082"/>
      <c r="W117" s="1082"/>
      <c r="X117" s="1082"/>
      <c r="Y117" s="1082"/>
      <c r="Z117" s="1082"/>
      <c r="AA117" s="1082"/>
    </row>
    <row r="118" spans="1:27" ht="17.25" customHeight="1">
      <c r="A118" s="1082"/>
      <c r="B118" s="1082"/>
      <c r="C118" s="1082"/>
      <c r="D118" s="1082"/>
      <c r="E118" s="1082"/>
      <c r="F118" s="1082"/>
      <c r="G118" s="1082"/>
      <c r="H118" s="1082"/>
      <c r="I118" s="1082"/>
      <c r="J118" s="1082"/>
      <c r="K118" s="1082"/>
      <c r="L118" s="1082"/>
      <c r="M118" s="1082"/>
      <c r="N118" s="1082"/>
      <c r="O118" s="1082"/>
      <c r="P118" s="1082"/>
      <c r="Q118" s="1082"/>
      <c r="R118" s="1082"/>
      <c r="S118" s="1082"/>
      <c r="T118" s="1082"/>
      <c r="U118" s="1082"/>
      <c r="V118" s="1082"/>
      <c r="W118" s="1082"/>
      <c r="X118" s="1082"/>
      <c r="Y118" s="1082"/>
      <c r="Z118" s="1082"/>
      <c r="AA118" s="1082"/>
    </row>
    <row r="119" spans="1:27" ht="17.25" customHeight="1">
      <c r="A119" s="1082"/>
      <c r="B119" s="1082"/>
      <c r="C119" s="1082"/>
      <c r="D119" s="1082"/>
      <c r="E119" s="1082"/>
      <c r="F119" s="1082"/>
      <c r="G119" s="1082"/>
      <c r="H119" s="1082"/>
      <c r="I119" s="1082"/>
      <c r="J119" s="1082"/>
      <c r="K119" s="1082"/>
      <c r="L119" s="1082"/>
      <c r="M119" s="1082"/>
      <c r="N119" s="1082"/>
      <c r="O119" s="1082"/>
      <c r="P119" s="1082"/>
      <c r="Q119" s="1082"/>
      <c r="R119" s="1082"/>
      <c r="S119" s="1082"/>
      <c r="T119" s="1082"/>
      <c r="U119" s="1082"/>
      <c r="V119" s="1082"/>
      <c r="W119" s="1082"/>
      <c r="X119" s="1082"/>
      <c r="Y119" s="1082"/>
      <c r="Z119" s="1082"/>
      <c r="AA119" s="1082"/>
    </row>
    <row r="120" spans="1:27" ht="17.25" customHeight="1">
      <c r="A120" s="1082"/>
      <c r="B120" s="1082"/>
      <c r="C120" s="1082"/>
      <c r="D120" s="1082"/>
      <c r="E120" s="1082"/>
      <c r="F120" s="1082"/>
      <c r="G120" s="1082"/>
      <c r="H120" s="1082"/>
      <c r="I120" s="1082"/>
      <c r="J120" s="1082"/>
      <c r="K120" s="1082"/>
      <c r="L120" s="1082"/>
      <c r="M120" s="1082"/>
      <c r="N120" s="1082"/>
      <c r="O120" s="1082"/>
      <c r="P120" s="1082"/>
      <c r="Q120" s="1082"/>
      <c r="R120" s="1082"/>
      <c r="S120" s="1082"/>
      <c r="T120" s="1082"/>
      <c r="U120" s="1082"/>
      <c r="V120" s="1082"/>
      <c r="W120" s="1082"/>
      <c r="X120" s="1082"/>
      <c r="Y120" s="1082"/>
      <c r="Z120" s="1082"/>
      <c r="AA120" s="1082"/>
    </row>
    <row r="121" spans="1:27" ht="17.25" customHeight="1">
      <c r="A121" s="1082"/>
      <c r="B121" s="1082"/>
      <c r="C121" s="1082"/>
      <c r="D121" s="1082"/>
      <c r="E121" s="1082"/>
      <c r="F121" s="1082"/>
      <c r="G121" s="1082"/>
      <c r="H121" s="1082"/>
      <c r="I121" s="1082"/>
      <c r="J121" s="1082"/>
      <c r="K121" s="1082"/>
      <c r="L121" s="1082"/>
      <c r="M121" s="1082"/>
      <c r="N121" s="1082"/>
      <c r="O121" s="1082"/>
      <c r="P121" s="1082"/>
      <c r="Q121" s="1082"/>
      <c r="R121" s="1082"/>
      <c r="S121" s="1082"/>
      <c r="T121" s="1082"/>
      <c r="U121" s="1082"/>
      <c r="V121" s="1082"/>
      <c r="W121" s="1082"/>
      <c r="X121" s="1082"/>
      <c r="Y121" s="1082"/>
      <c r="Z121" s="1082"/>
      <c r="AA121" s="1082"/>
    </row>
    <row r="122" spans="1:27" ht="17.25" customHeight="1">
      <c r="A122" s="1082"/>
      <c r="B122" s="1082"/>
      <c r="C122" s="1082"/>
      <c r="D122" s="1082"/>
      <c r="E122" s="1082"/>
      <c r="F122" s="1082"/>
      <c r="G122" s="1082"/>
      <c r="H122" s="1082"/>
      <c r="I122" s="1082"/>
      <c r="J122" s="1082"/>
      <c r="K122" s="1082"/>
      <c r="L122" s="1082"/>
      <c r="M122" s="1082"/>
      <c r="N122" s="1082"/>
      <c r="O122" s="1082"/>
      <c r="P122" s="1082"/>
      <c r="Q122" s="1082"/>
      <c r="R122" s="1082"/>
      <c r="S122" s="1082"/>
      <c r="T122" s="1082"/>
      <c r="U122" s="1082"/>
      <c r="V122" s="1082"/>
      <c r="W122" s="1082"/>
      <c r="X122" s="1082"/>
      <c r="Y122" s="1082"/>
      <c r="Z122" s="1082"/>
      <c r="AA122" s="1082"/>
    </row>
    <row r="123" spans="1:27" ht="17.25" customHeight="1">
      <c r="A123" s="1082"/>
      <c r="B123" s="1082"/>
      <c r="C123" s="1082"/>
      <c r="D123" s="1082"/>
      <c r="E123" s="1082"/>
      <c r="F123" s="1082"/>
      <c r="G123" s="1082"/>
      <c r="H123" s="1082"/>
      <c r="I123" s="1082"/>
      <c r="J123" s="1082"/>
      <c r="K123" s="1082"/>
      <c r="L123" s="1082"/>
      <c r="M123" s="1082"/>
      <c r="N123" s="1082"/>
      <c r="O123" s="1082"/>
      <c r="P123" s="1082"/>
      <c r="Q123" s="1082"/>
      <c r="R123" s="1082"/>
      <c r="S123" s="1082"/>
      <c r="T123" s="1082"/>
      <c r="U123" s="1082"/>
      <c r="V123" s="1082"/>
      <c r="W123" s="1082"/>
      <c r="X123" s="1082"/>
      <c r="Y123" s="1082"/>
      <c r="Z123" s="1082"/>
      <c r="AA123" s="1082"/>
    </row>
    <row r="124" spans="1:27" ht="17.25" customHeight="1">
      <c r="A124" s="1082"/>
      <c r="B124" s="1082"/>
      <c r="C124" s="1082"/>
      <c r="D124" s="1082"/>
      <c r="E124" s="1082"/>
      <c r="F124" s="1082"/>
      <c r="G124" s="1082"/>
      <c r="H124" s="1082"/>
      <c r="I124" s="1082"/>
      <c r="J124" s="1082"/>
      <c r="K124" s="1082"/>
      <c r="L124" s="1082"/>
      <c r="M124" s="1082"/>
      <c r="N124" s="1082"/>
      <c r="O124" s="1082"/>
      <c r="P124" s="1082"/>
      <c r="Q124" s="1082"/>
      <c r="R124" s="1082"/>
      <c r="S124" s="1082"/>
      <c r="T124" s="1082"/>
      <c r="U124" s="1082"/>
      <c r="V124" s="1082"/>
      <c r="W124" s="1082"/>
      <c r="X124" s="1082"/>
      <c r="Y124" s="1082"/>
      <c r="Z124" s="1082"/>
      <c r="AA124" s="1082"/>
    </row>
    <row r="125" spans="1:27" ht="17.25" customHeight="1">
      <c r="A125" s="1082"/>
      <c r="B125" s="1082"/>
      <c r="C125" s="1082"/>
      <c r="D125" s="1082"/>
      <c r="E125" s="1082"/>
      <c r="F125" s="1082"/>
      <c r="G125" s="1082"/>
      <c r="H125" s="1082"/>
      <c r="I125" s="1082"/>
      <c r="J125" s="1082"/>
      <c r="K125" s="1082"/>
      <c r="L125" s="1082"/>
      <c r="M125" s="1082"/>
      <c r="N125" s="1082"/>
      <c r="O125" s="1082"/>
      <c r="P125" s="1082"/>
      <c r="Q125" s="1082"/>
      <c r="R125" s="1082"/>
      <c r="S125" s="1082"/>
      <c r="T125" s="1082"/>
      <c r="U125" s="1082"/>
      <c r="V125" s="1082"/>
      <c r="W125" s="1082"/>
      <c r="X125" s="1082"/>
      <c r="Y125" s="1082"/>
      <c r="Z125" s="1082"/>
      <c r="AA125" s="1082"/>
    </row>
    <row r="126" spans="1:27" ht="17.25" customHeight="1">
      <c r="A126" s="1082"/>
      <c r="B126" s="1082"/>
      <c r="C126" s="1082"/>
      <c r="D126" s="1082"/>
      <c r="E126" s="1082"/>
      <c r="F126" s="1082"/>
      <c r="G126" s="1082"/>
      <c r="H126" s="1082"/>
      <c r="I126" s="1082"/>
      <c r="J126" s="1082"/>
      <c r="K126" s="1082"/>
      <c r="L126" s="1082"/>
      <c r="M126" s="1082"/>
      <c r="N126" s="1082"/>
      <c r="O126" s="1082"/>
      <c r="P126" s="1082"/>
      <c r="Q126" s="1082"/>
      <c r="R126" s="1082"/>
      <c r="S126" s="1082"/>
      <c r="T126" s="1082"/>
      <c r="U126" s="1082"/>
      <c r="V126" s="1082"/>
      <c r="W126" s="1082"/>
      <c r="X126" s="1082"/>
      <c r="Y126" s="1082"/>
      <c r="Z126" s="1082"/>
      <c r="AA126" s="1082"/>
    </row>
    <row r="127" spans="1:27" ht="17.25" customHeight="1">
      <c r="A127" s="1082"/>
      <c r="B127" s="1082"/>
      <c r="C127" s="1082"/>
      <c r="D127" s="1082"/>
      <c r="E127" s="1082"/>
      <c r="F127" s="1082"/>
      <c r="G127" s="1082"/>
      <c r="H127" s="1082"/>
      <c r="I127" s="1082"/>
      <c r="J127" s="1082"/>
      <c r="K127" s="1082"/>
      <c r="L127" s="1082"/>
      <c r="M127" s="1082"/>
      <c r="N127" s="1082"/>
      <c r="O127" s="1082"/>
      <c r="P127" s="1082"/>
      <c r="Q127" s="1082"/>
      <c r="R127" s="1082"/>
      <c r="S127" s="1082"/>
      <c r="T127" s="1082"/>
      <c r="U127" s="1082"/>
      <c r="V127" s="1082"/>
      <c r="W127" s="1082"/>
      <c r="X127" s="1082"/>
      <c r="Y127" s="1082"/>
      <c r="Z127" s="1082"/>
      <c r="AA127" s="1082"/>
    </row>
    <row r="128" spans="1:27" ht="17.25" customHeight="1">
      <c r="A128" s="1082"/>
      <c r="B128" s="1082"/>
      <c r="C128" s="1082"/>
      <c r="D128" s="1082"/>
      <c r="E128" s="1082"/>
      <c r="F128" s="1082"/>
      <c r="G128" s="1082"/>
      <c r="H128" s="1082"/>
      <c r="I128" s="1082"/>
      <c r="J128" s="1082"/>
      <c r="K128" s="1082"/>
      <c r="L128" s="1082"/>
      <c r="M128" s="1082"/>
      <c r="N128" s="1082"/>
      <c r="O128" s="1082"/>
      <c r="P128" s="1082"/>
      <c r="Q128" s="1082"/>
      <c r="R128" s="1082"/>
      <c r="S128" s="1082"/>
      <c r="T128" s="1082"/>
      <c r="U128" s="1082"/>
      <c r="V128" s="1082"/>
      <c r="W128" s="1082"/>
      <c r="X128" s="1082"/>
      <c r="Y128" s="1082"/>
      <c r="Z128" s="1082"/>
      <c r="AA128" s="1082"/>
    </row>
    <row r="129" spans="1:27" ht="17.25" customHeight="1">
      <c r="A129" s="1082"/>
      <c r="B129" s="1082"/>
      <c r="C129" s="1082"/>
      <c r="D129" s="1082"/>
      <c r="E129" s="1082"/>
      <c r="F129" s="1082"/>
      <c r="G129" s="1082"/>
      <c r="H129" s="1082"/>
      <c r="I129" s="1082"/>
      <c r="J129" s="1082"/>
      <c r="K129" s="1082"/>
      <c r="L129" s="1082"/>
      <c r="M129" s="1082"/>
      <c r="N129" s="1082"/>
      <c r="O129" s="1082"/>
      <c r="P129" s="1082"/>
      <c r="Q129" s="1082"/>
      <c r="R129" s="1082"/>
      <c r="S129" s="1082"/>
      <c r="T129" s="1082"/>
      <c r="U129" s="1082"/>
      <c r="V129" s="1082"/>
      <c r="W129" s="1082"/>
      <c r="X129" s="1082"/>
      <c r="Y129" s="1082"/>
      <c r="Z129" s="1082"/>
      <c r="AA129" s="1082"/>
    </row>
    <row r="130" spans="1:27" ht="17.25" customHeight="1">
      <c r="A130" s="1082"/>
      <c r="B130" s="1082"/>
      <c r="C130" s="1082"/>
      <c r="D130" s="1082"/>
      <c r="E130" s="1082"/>
      <c r="F130" s="1082"/>
      <c r="G130" s="1082"/>
      <c r="H130" s="1082"/>
      <c r="I130" s="1082"/>
      <c r="J130" s="1082"/>
      <c r="K130" s="1082"/>
      <c r="L130" s="1082"/>
      <c r="M130" s="1082"/>
      <c r="N130" s="1082"/>
      <c r="O130" s="1082"/>
      <c r="P130" s="1082"/>
      <c r="Q130" s="1082"/>
      <c r="R130" s="1082"/>
      <c r="S130" s="1082"/>
      <c r="T130" s="1082"/>
      <c r="U130" s="1082"/>
      <c r="V130" s="1082"/>
      <c r="W130" s="1082"/>
      <c r="X130" s="1082"/>
      <c r="Y130" s="1082"/>
      <c r="Z130" s="1082"/>
      <c r="AA130" s="1082"/>
    </row>
    <row r="131" spans="1:27" ht="17.25" customHeight="1">
      <c r="A131" s="1082"/>
      <c r="B131" s="1082"/>
      <c r="C131" s="1082"/>
      <c r="D131" s="1082"/>
      <c r="E131" s="1082"/>
      <c r="F131" s="1082"/>
      <c r="G131" s="1082"/>
      <c r="H131" s="1082"/>
      <c r="I131" s="1082"/>
      <c r="J131" s="1082"/>
      <c r="K131" s="1082"/>
      <c r="L131" s="1082"/>
      <c r="M131" s="1082"/>
      <c r="N131" s="1082"/>
      <c r="O131" s="1082"/>
      <c r="P131" s="1082"/>
      <c r="Q131" s="1082"/>
      <c r="R131" s="1082"/>
      <c r="S131" s="1082"/>
      <c r="T131" s="1082"/>
      <c r="U131" s="1082"/>
      <c r="V131" s="1082"/>
      <c r="W131" s="1082"/>
      <c r="X131" s="1082"/>
      <c r="Y131" s="1082"/>
      <c r="Z131" s="1082"/>
      <c r="AA131" s="1082"/>
    </row>
    <row r="132" spans="1:27" ht="17.25" customHeight="1">
      <c r="A132" s="1082"/>
      <c r="B132" s="1082"/>
      <c r="C132" s="1082"/>
      <c r="D132" s="1082"/>
      <c r="E132" s="1082"/>
      <c r="F132" s="1082"/>
      <c r="G132" s="1082"/>
      <c r="H132" s="1082"/>
      <c r="I132" s="1082"/>
      <c r="J132" s="1082"/>
      <c r="K132" s="1082"/>
      <c r="L132" s="1082"/>
      <c r="M132" s="1082"/>
      <c r="N132" s="1082"/>
      <c r="O132" s="1082"/>
      <c r="P132" s="1082"/>
      <c r="Q132" s="1082"/>
      <c r="R132" s="1082"/>
      <c r="S132" s="1082"/>
      <c r="T132" s="1082"/>
      <c r="U132" s="1082"/>
      <c r="V132" s="1082"/>
      <c r="W132" s="1082"/>
      <c r="X132" s="1082"/>
      <c r="Y132" s="1082"/>
      <c r="Z132" s="1082"/>
      <c r="AA132" s="1082"/>
    </row>
    <row r="133" spans="1:27" ht="17.25" customHeight="1">
      <c r="A133" s="1082"/>
      <c r="B133" s="1082"/>
      <c r="C133" s="1082"/>
      <c r="D133" s="1082"/>
      <c r="E133" s="1082"/>
      <c r="F133" s="1082"/>
      <c r="G133" s="1082"/>
      <c r="H133" s="1284"/>
      <c r="I133" s="1284"/>
      <c r="J133" s="1284"/>
      <c r="K133" s="1082"/>
      <c r="L133" s="1082"/>
      <c r="M133" s="1082"/>
      <c r="N133" s="1082"/>
      <c r="O133" s="1082"/>
      <c r="P133" s="1082"/>
      <c r="Q133" s="1082"/>
      <c r="R133" s="1082"/>
      <c r="S133" s="1082"/>
      <c r="T133" s="1082"/>
      <c r="U133" s="1082"/>
      <c r="V133" s="1082"/>
      <c r="W133" s="1082"/>
      <c r="X133" s="1082"/>
      <c r="Y133" s="1082"/>
      <c r="Z133" s="1082"/>
      <c r="AA133" s="1082"/>
    </row>
    <row r="134" spans="1:27" ht="17.25" customHeight="1">
      <c r="A134" s="1082"/>
      <c r="B134" s="1082"/>
      <c r="C134" s="1082"/>
      <c r="D134" s="1082"/>
      <c r="E134" s="1082"/>
      <c r="F134" s="1082"/>
      <c r="G134" s="1082"/>
      <c r="H134" s="1284"/>
      <c r="I134" s="1284"/>
      <c r="J134" s="1284"/>
      <c r="K134" s="1082"/>
      <c r="L134" s="1082"/>
      <c r="M134" s="1082"/>
      <c r="N134" s="1082"/>
      <c r="O134" s="1082"/>
      <c r="P134" s="1082"/>
      <c r="Q134" s="1082"/>
      <c r="R134" s="1082"/>
      <c r="S134" s="1082"/>
      <c r="T134" s="1082"/>
      <c r="U134" s="1082"/>
      <c r="V134" s="1082"/>
      <c r="W134" s="1082"/>
      <c r="X134" s="1082"/>
      <c r="Y134" s="1082"/>
      <c r="Z134" s="1082"/>
      <c r="AA134" s="1082"/>
    </row>
    <row r="135" spans="1:27" ht="17.25" customHeight="1">
      <c r="A135" s="1082"/>
      <c r="B135" s="1082"/>
      <c r="C135" s="1082"/>
      <c r="D135" s="1082"/>
      <c r="E135" s="1082"/>
      <c r="F135" s="1082"/>
      <c r="G135" s="1082"/>
      <c r="H135" s="1284"/>
      <c r="I135" s="1284"/>
      <c r="J135" s="1284"/>
      <c r="K135" s="1082"/>
      <c r="L135" s="1082"/>
      <c r="M135" s="1082"/>
      <c r="N135" s="1082"/>
      <c r="O135" s="1082"/>
      <c r="P135" s="1082"/>
      <c r="Q135" s="1082"/>
      <c r="R135" s="1082"/>
      <c r="S135" s="1082"/>
      <c r="T135" s="1082"/>
      <c r="U135" s="1082"/>
      <c r="V135" s="1082"/>
      <c r="W135" s="1082"/>
      <c r="X135" s="1082"/>
      <c r="Y135" s="1082"/>
      <c r="Z135" s="1082"/>
      <c r="AA135" s="1082"/>
    </row>
    <row r="136" spans="1:27" ht="17.25" customHeight="1">
      <c r="A136" s="1082"/>
      <c r="B136" s="1082"/>
      <c r="C136" s="1082"/>
      <c r="D136" s="1082"/>
      <c r="E136" s="1082"/>
      <c r="F136" s="1082"/>
      <c r="G136" s="1082"/>
      <c r="H136" s="1284"/>
      <c r="I136" s="1284"/>
      <c r="J136" s="1284"/>
      <c r="K136" s="1082"/>
      <c r="L136" s="1082"/>
      <c r="M136" s="1082"/>
      <c r="N136" s="1082"/>
      <c r="O136" s="1082"/>
      <c r="P136" s="1082"/>
      <c r="Q136" s="1082"/>
      <c r="R136" s="1082"/>
      <c r="S136" s="1082"/>
      <c r="T136" s="1082"/>
      <c r="U136" s="1082"/>
      <c r="V136" s="1082"/>
      <c r="W136" s="1082"/>
      <c r="X136" s="1082"/>
      <c r="Y136" s="1082"/>
      <c r="Z136" s="1082"/>
      <c r="AA136" s="1082"/>
    </row>
    <row r="137" spans="1:27" ht="17.25" customHeight="1">
      <c r="A137" s="1082"/>
      <c r="B137" s="1082"/>
      <c r="C137" s="1082"/>
      <c r="D137" s="1082"/>
      <c r="E137" s="1082"/>
      <c r="F137" s="1082"/>
      <c r="G137" s="1082"/>
      <c r="H137" s="1284"/>
      <c r="I137" s="1284"/>
      <c r="J137" s="1284"/>
      <c r="K137" s="1082"/>
      <c r="L137" s="1082"/>
      <c r="M137" s="1082"/>
      <c r="N137" s="1082"/>
      <c r="O137" s="1082"/>
      <c r="P137" s="1082"/>
      <c r="Q137" s="1082"/>
      <c r="R137" s="1082"/>
      <c r="S137" s="1082"/>
      <c r="T137" s="1082"/>
      <c r="U137" s="1082"/>
      <c r="V137" s="1082"/>
      <c r="W137" s="1082"/>
      <c r="X137" s="1082"/>
      <c r="Y137" s="1082"/>
      <c r="Z137" s="1082"/>
      <c r="AA137" s="1082"/>
    </row>
    <row r="138" spans="1:27" ht="17.25" customHeight="1">
      <c r="A138" s="1082"/>
      <c r="B138" s="1082"/>
      <c r="C138" s="1082"/>
      <c r="D138" s="1082"/>
      <c r="E138" s="1082"/>
      <c r="F138" s="1082"/>
      <c r="G138" s="1082"/>
      <c r="H138" s="1284"/>
      <c r="I138" s="1284"/>
      <c r="J138" s="1284"/>
      <c r="K138" s="1082"/>
      <c r="L138" s="1082"/>
      <c r="M138" s="1082"/>
      <c r="N138" s="1082"/>
      <c r="O138" s="1082"/>
      <c r="P138" s="1082"/>
      <c r="Q138" s="1082"/>
      <c r="R138" s="1082"/>
      <c r="S138" s="1082"/>
      <c r="T138" s="1082"/>
      <c r="U138" s="1082"/>
      <c r="V138" s="1082"/>
      <c r="W138" s="1082"/>
      <c r="X138" s="1082"/>
      <c r="Y138" s="1082"/>
      <c r="Z138" s="1082"/>
      <c r="AA138" s="1082"/>
    </row>
    <row r="139" spans="1:27" ht="17.25" customHeight="1">
      <c r="A139" s="1082"/>
      <c r="B139" s="1082"/>
      <c r="C139" s="1082"/>
      <c r="D139" s="1082"/>
      <c r="E139" s="1082"/>
      <c r="F139" s="1082"/>
      <c r="G139" s="1082"/>
      <c r="H139" s="1284"/>
      <c r="I139" s="1284"/>
      <c r="J139" s="1284"/>
      <c r="K139" s="1082"/>
      <c r="L139" s="1082"/>
      <c r="M139" s="1082"/>
      <c r="N139" s="1082"/>
      <c r="O139" s="1082"/>
      <c r="P139" s="1082"/>
      <c r="Q139" s="1082"/>
      <c r="R139" s="1082"/>
      <c r="S139" s="1082"/>
      <c r="T139" s="1082"/>
      <c r="U139" s="1082"/>
      <c r="V139" s="1082"/>
      <c r="W139" s="1082"/>
      <c r="X139" s="1082"/>
      <c r="Y139" s="1082"/>
      <c r="Z139" s="1082"/>
      <c r="AA139" s="1082"/>
    </row>
    <row r="140" spans="1:27" ht="17.25" customHeight="1">
      <c r="A140" s="1082"/>
      <c r="B140" s="1082"/>
      <c r="C140" s="1082"/>
      <c r="D140" s="1082"/>
      <c r="E140" s="1082"/>
      <c r="F140" s="1082"/>
      <c r="G140" s="1082"/>
      <c r="H140" s="1284"/>
      <c r="I140" s="1284"/>
      <c r="J140" s="1284"/>
      <c r="K140" s="1082"/>
      <c r="L140" s="1082"/>
      <c r="M140" s="1082"/>
      <c r="N140" s="1082"/>
      <c r="O140" s="1082"/>
      <c r="P140" s="1082"/>
      <c r="Q140" s="1082"/>
      <c r="R140" s="1082"/>
      <c r="S140" s="1082"/>
      <c r="T140" s="1082"/>
      <c r="U140" s="1082"/>
      <c r="V140" s="1082"/>
      <c r="W140" s="1082"/>
      <c r="X140" s="1082"/>
      <c r="Y140" s="1082"/>
      <c r="Z140" s="1082"/>
      <c r="AA140" s="1082"/>
    </row>
    <row r="141" spans="1:27" ht="17.25" customHeight="1">
      <c r="A141" s="1082"/>
      <c r="B141" s="1082"/>
      <c r="C141" s="1082"/>
      <c r="D141" s="1082"/>
      <c r="E141" s="1082"/>
      <c r="F141" s="1082"/>
      <c r="G141" s="1082"/>
      <c r="H141" s="1284"/>
      <c r="I141" s="1284"/>
      <c r="J141" s="1284"/>
      <c r="K141" s="1082"/>
      <c r="L141" s="1082"/>
      <c r="M141" s="1082"/>
      <c r="N141" s="1082"/>
      <c r="O141" s="1082"/>
      <c r="P141" s="1082"/>
      <c r="Q141" s="1082"/>
      <c r="R141" s="1082"/>
      <c r="S141" s="1082"/>
      <c r="T141" s="1082"/>
      <c r="U141" s="1082"/>
      <c r="V141" s="1082"/>
      <c r="W141" s="1082"/>
      <c r="X141" s="1082"/>
      <c r="Y141" s="1082"/>
      <c r="Z141" s="1082"/>
      <c r="AA141" s="1082"/>
    </row>
    <row r="142" spans="1:27" ht="17.25" customHeight="1">
      <c r="A142" s="1082"/>
      <c r="B142" s="1082"/>
      <c r="C142" s="1082"/>
      <c r="D142" s="1082"/>
      <c r="E142" s="1082"/>
      <c r="F142" s="1082"/>
      <c r="G142" s="1082"/>
      <c r="H142" s="1284"/>
      <c r="I142" s="1284"/>
      <c r="J142" s="1284"/>
      <c r="K142" s="1082"/>
      <c r="L142" s="1082"/>
      <c r="M142" s="1082"/>
      <c r="N142" s="1082"/>
      <c r="O142" s="1082"/>
      <c r="P142" s="1082"/>
      <c r="Q142" s="1082"/>
      <c r="R142" s="1082"/>
      <c r="S142" s="1082"/>
      <c r="T142" s="1082"/>
      <c r="U142" s="1082"/>
      <c r="V142" s="1082"/>
      <c r="W142" s="1082"/>
      <c r="X142" s="1082"/>
      <c r="Y142" s="1082"/>
      <c r="Z142" s="1082"/>
      <c r="AA142" s="1082"/>
    </row>
    <row r="143" spans="1:27" ht="17.25" customHeight="1">
      <c r="A143" s="1082"/>
      <c r="B143" s="1082"/>
      <c r="C143" s="1082"/>
      <c r="D143" s="1082"/>
      <c r="E143" s="1082"/>
      <c r="F143" s="1082"/>
      <c r="G143" s="1082"/>
      <c r="H143" s="1284"/>
      <c r="I143" s="1284"/>
      <c r="J143" s="1284"/>
      <c r="K143" s="1082"/>
      <c r="L143" s="1082"/>
      <c r="M143" s="1082"/>
      <c r="N143" s="1082"/>
      <c r="O143" s="1082"/>
      <c r="P143" s="1082"/>
      <c r="Q143" s="1082"/>
      <c r="R143" s="1082"/>
      <c r="S143" s="1082"/>
      <c r="T143" s="1082"/>
      <c r="U143" s="1082"/>
      <c r="V143" s="1082"/>
      <c r="W143" s="1082"/>
      <c r="X143" s="1082"/>
      <c r="Y143" s="1082"/>
      <c r="Z143" s="1082"/>
      <c r="AA143" s="1082"/>
    </row>
    <row r="144" spans="1:27" ht="17.25" customHeight="1">
      <c r="A144" s="1082"/>
      <c r="B144" s="1082"/>
      <c r="C144" s="1082"/>
      <c r="D144" s="1082"/>
      <c r="E144" s="1082"/>
      <c r="F144" s="1082"/>
      <c r="G144" s="1082"/>
      <c r="H144" s="1284"/>
      <c r="I144" s="1284"/>
      <c r="J144" s="1284"/>
      <c r="K144" s="1082"/>
      <c r="L144" s="1082"/>
      <c r="M144" s="1082"/>
      <c r="N144" s="1082"/>
      <c r="O144" s="1082"/>
      <c r="P144" s="1082"/>
      <c r="Q144" s="1082"/>
      <c r="R144" s="1082"/>
      <c r="S144" s="1082"/>
      <c r="T144" s="1082"/>
      <c r="U144" s="1082"/>
      <c r="V144" s="1082"/>
      <c r="W144" s="1082"/>
      <c r="X144" s="1082"/>
      <c r="Y144" s="1082"/>
      <c r="Z144" s="1082"/>
      <c r="AA144" s="1082"/>
    </row>
    <row r="145" spans="1:27" ht="17.25" customHeight="1">
      <c r="A145" s="1082"/>
      <c r="B145" s="1082"/>
      <c r="C145" s="1082"/>
      <c r="D145" s="1082"/>
      <c r="E145" s="1082"/>
      <c r="F145" s="1082"/>
      <c r="G145" s="1082"/>
      <c r="H145" s="1284"/>
      <c r="I145" s="1284"/>
      <c r="J145" s="1284"/>
      <c r="K145" s="1082"/>
      <c r="L145" s="1082"/>
      <c r="M145" s="1082"/>
      <c r="N145" s="1082"/>
      <c r="O145" s="1082"/>
      <c r="P145" s="1082"/>
      <c r="Q145" s="1082"/>
      <c r="R145" s="1082"/>
      <c r="S145" s="1082"/>
      <c r="T145" s="1082"/>
      <c r="U145" s="1082"/>
      <c r="V145" s="1082"/>
      <c r="W145" s="1082"/>
      <c r="X145" s="1082"/>
      <c r="Y145" s="1082"/>
      <c r="Z145" s="1082"/>
      <c r="AA145" s="1082"/>
    </row>
    <row r="146" spans="1:27" ht="17.25" customHeight="1">
      <c r="A146" s="1082"/>
      <c r="B146" s="1082"/>
      <c r="C146" s="1082"/>
      <c r="D146" s="1082"/>
      <c r="E146" s="1082"/>
      <c r="F146" s="1082"/>
      <c r="G146" s="1082"/>
      <c r="H146" s="1284"/>
      <c r="I146" s="1284"/>
      <c r="J146" s="1284"/>
      <c r="K146" s="1082"/>
      <c r="L146" s="1082"/>
      <c r="M146" s="1082"/>
      <c r="N146" s="1082"/>
      <c r="O146" s="1082"/>
      <c r="P146" s="1082"/>
      <c r="Q146" s="1082"/>
      <c r="R146" s="1082"/>
      <c r="S146" s="1082"/>
      <c r="T146" s="1082"/>
      <c r="U146" s="1082"/>
      <c r="V146" s="1082"/>
      <c r="W146" s="1082"/>
      <c r="X146" s="1082"/>
      <c r="Y146" s="1082"/>
      <c r="Z146" s="1082"/>
      <c r="AA146" s="1082"/>
    </row>
    <row r="147" spans="1:27" ht="17.25" customHeight="1">
      <c r="A147" s="1082"/>
      <c r="B147" s="1082"/>
      <c r="C147" s="1082"/>
      <c r="D147" s="1082"/>
      <c r="E147" s="1082"/>
      <c r="F147" s="1082"/>
      <c r="G147" s="1082"/>
      <c r="H147" s="1284"/>
      <c r="I147" s="1284"/>
      <c r="J147" s="1284"/>
      <c r="K147" s="1082"/>
      <c r="L147" s="1082"/>
      <c r="M147" s="1082"/>
      <c r="N147" s="1082"/>
      <c r="O147" s="1082"/>
      <c r="P147" s="1082"/>
      <c r="Q147" s="1082"/>
      <c r="R147" s="1082"/>
      <c r="S147" s="1082"/>
      <c r="T147" s="1082"/>
      <c r="U147" s="1082"/>
      <c r="V147" s="1082"/>
      <c r="W147" s="1082"/>
      <c r="X147" s="1082"/>
      <c r="Y147" s="1082"/>
      <c r="Z147" s="1082"/>
      <c r="AA147" s="1082"/>
    </row>
    <row r="148" spans="1:27" ht="17.25" customHeight="1">
      <c r="A148" s="1082"/>
      <c r="B148" s="1082"/>
      <c r="C148" s="1082"/>
      <c r="D148" s="1082"/>
      <c r="E148" s="1082"/>
      <c r="F148" s="1082"/>
      <c r="G148" s="1082"/>
      <c r="H148" s="1284"/>
      <c r="I148" s="1284"/>
      <c r="J148" s="1284"/>
      <c r="K148" s="1082"/>
      <c r="L148" s="1082"/>
      <c r="M148" s="1082"/>
      <c r="N148" s="1082"/>
      <c r="O148" s="1082"/>
      <c r="P148" s="1082"/>
      <c r="Q148" s="1082"/>
      <c r="R148" s="1082"/>
      <c r="S148" s="1082"/>
      <c r="T148" s="1082"/>
      <c r="U148" s="1082"/>
      <c r="V148" s="1082"/>
      <c r="W148" s="1082"/>
      <c r="X148" s="1082"/>
      <c r="Y148" s="1082"/>
      <c r="Z148" s="1082"/>
      <c r="AA148" s="1082"/>
    </row>
    <row r="149" spans="1:27" ht="17.25" customHeight="1">
      <c r="A149" s="1082"/>
      <c r="B149" s="1082"/>
      <c r="C149" s="1082"/>
      <c r="D149" s="1082"/>
      <c r="E149" s="1082"/>
      <c r="F149" s="1082"/>
      <c r="G149" s="1082"/>
      <c r="H149" s="1284"/>
      <c r="I149" s="1284"/>
      <c r="J149" s="1284"/>
      <c r="K149" s="1082"/>
      <c r="L149" s="1082"/>
      <c r="M149" s="1082"/>
      <c r="N149" s="1082"/>
      <c r="O149" s="1082"/>
      <c r="P149" s="1082"/>
      <c r="Q149" s="1082"/>
      <c r="R149" s="1082"/>
      <c r="S149" s="1082"/>
      <c r="T149" s="1082"/>
      <c r="U149" s="1082"/>
      <c r="V149" s="1082"/>
      <c r="W149" s="1082"/>
      <c r="X149" s="1082"/>
      <c r="Y149" s="1082"/>
      <c r="Z149" s="1082"/>
      <c r="AA149" s="1082"/>
    </row>
    <row r="150" spans="1:27" ht="17.25" customHeight="1">
      <c r="A150" s="1082"/>
      <c r="B150" s="1082"/>
      <c r="C150" s="1082"/>
      <c r="D150" s="1082"/>
      <c r="E150" s="1082"/>
      <c r="F150" s="1082"/>
      <c r="G150" s="1082"/>
      <c r="H150" s="1284"/>
      <c r="I150" s="1284"/>
      <c r="J150" s="1284"/>
      <c r="K150" s="1082"/>
      <c r="L150" s="1082"/>
      <c r="M150" s="1082"/>
      <c r="N150" s="1082"/>
      <c r="O150" s="1082"/>
      <c r="P150" s="1082"/>
      <c r="Q150" s="1082"/>
      <c r="R150" s="1082"/>
      <c r="S150" s="1082"/>
      <c r="T150" s="1082"/>
      <c r="U150" s="1082"/>
      <c r="V150" s="1082"/>
      <c r="W150" s="1082"/>
      <c r="X150" s="1082"/>
      <c r="Y150" s="1082"/>
      <c r="Z150" s="1082"/>
      <c r="AA150" s="1082"/>
    </row>
    <row r="151" spans="1:27" ht="17.25" customHeight="1">
      <c r="A151" s="1082"/>
      <c r="B151" s="1082"/>
      <c r="C151" s="1082"/>
      <c r="D151" s="1082"/>
      <c r="E151" s="1082"/>
      <c r="F151" s="1082"/>
      <c r="G151" s="1082"/>
      <c r="H151" s="1284"/>
      <c r="I151" s="1284"/>
      <c r="J151" s="1284"/>
      <c r="K151" s="1082"/>
      <c r="L151" s="1082"/>
      <c r="M151" s="1082"/>
      <c r="N151" s="1082"/>
      <c r="O151" s="1082"/>
      <c r="P151" s="1082"/>
      <c r="Q151" s="1082"/>
      <c r="R151" s="1082"/>
      <c r="S151" s="1082"/>
      <c r="T151" s="1082"/>
      <c r="U151" s="1082"/>
      <c r="V151" s="1082"/>
      <c r="W151" s="1082"/>
      <c r="X151" s="1082"/>
      <c r="Y151" s="1082"/>
      <c r="Z151" s="1082"/>
      <c r="AA151" s="1082"/>
    </row>
    <row r="152" spans="1:27" ht="17.25" customHeight="1">
      <c r="A152" s="1082"/>
      <c r="B152" s="1082"/>
      <c r="C152" s="1082"/>
      <c r="D152" s="1082"/>
      <c r="E152" s="1082"/>
      <c r="F152" s="1082"/>
      <c r="G152" s="1082"/>
      <c r="H152" s="1284"/>
      <c r="I152" s="1284"/>
      <c r="J152" s="1284"/>
      <c r="K152" s="1082"/>
      <c r="L152" s="1082"/>
      <c r="M152" s="1082"/>
      <c r="N152" s="1082"/>
      <c r="O152" s="1082"/>
      <c r="P152" s="1082"/>
      <c r="Q152" s="1082"/>
      <c r="R152" s="1082"/>
      <c r="S152" s="1082"/>
      <c r="T152" s="1082"/>
      <c r="U152" s="1082"/>
      <c r="V152" s="1082"/>
      <c r="W152" s="1082"/>
      <c r="X152" s="1082"/>
      <c r="Y152" s="1082"/>
      <c r="Z152" s="1082"/>
      <c r="AA152" s="1082"/>
    </row>
    <row r="153" spans="1:27" ht="17.25" customHeight="1">
      <c r="A153" s="1082"/>
      <c r="B153" s="1082"/>
      <c r="C153" s="1082"/>
      <c r="D153" s="1082"/>
      <c r="E153" s="1082"/>
      <c r="F153" s="1082"/>
      <c r="G153" s="1082"/>
      <c r="H153" s="1284"/>
      <c r="I153" s="1284"/>
      <c r="J153" s="1284"/>
      <c r="K153" s="1082"/>
      <c r="L153" s="1082"/>
      <c r="M153" s="1082"/>
      <c r="N153" s="1082"/>
      <c r="O153" s="1082"/>
      <c r="P153" s="1082"/>
      <c r="Q153" s="1082"/>
      <c r="R153" s="1082"/>
      <c r="S153" s="1082"/>
      <c r="T153" s="1082"/>
      <c r="U153" s="1082"/>
      <c r="V153" s="1082"/>
      <c r="W153" s="1082"/>
      <c r="X153" s="1082"/>
      <c r="Y153" s="1082"/>
      <c r="Z153" s="1082"/>
      <c r="AA153" s="1082"/>
    </row>
    <row r="154" spans="1:27" ht="17.25" customHeight="1">
      <c r="A154" s="1082"/>
      <c r="B154" s="1082"/>
      <c r="C154" s="1082"/>
      <c r="D154" s="1082"/>
      <c r="E154" s="1082"/>
      <c r="F154" s="1082"/>
      <c r="G154" s="1082"/>
      <c r="H154" s="1284"/>
      <c r="I154" s="1284"/>
      <c r="J154" s="1284"/>
      <c r="K154" s="1082"/>
      <c r="L154" s="1082"/>
      <c r="M154" s="1082"/>
      <c r="N154" s="1082"/>
      <c r="O154" s="1082"/>
      <c r="P154" s="1082"/>
      <c r="Q154" s="1082"/>
      <c r="R154" s="1082"/>
      <c r="S154" s="1082"/>
      <c r="T154" s="1082"/>
      <c r="U154" s="1082"/>
      <c r="V154" s="1082"/>
      <c r="W154" s="1082"/>
      <c r="X154" s="1082"/>
      <c r="Y154" s="1082"/>
      <c r="Z154" s="1082"/>
      <c r="AA154" s="1082"/>
    </row>
    <row r="155" spans="1:27" ht="6.75" customHeight="1">
      <c r="A155" s="1082"/>
      <c r="B155" s="1082"/>
      <c r="C155" s="1082"/>
      <c r="D155" s="1082"/>
      <c r="E155" s="1082"/>
      <c r="F155" s="1082"/>
      <c r="G155" s="1082"/>
      <c r="H155" s="1284"/>
      <c r="I155" s="1284"/>
      <c r="J155" s="1284"/>
      <c r="K155" s="1082"/>
      <c r="L155" s="1082"/>
      <c r="M155" s="1082"/>
      <c r="N155" s="1082"/>
      <c r="O155" s="1082"/>
      <c r="P155" s="1082"/>
      <c r="Q155" s="1082"/>
      <c r="R155" s="1082"/>
      <c r="S155" s="1082"/>
      <c r="T155" s="1082"/>
      <c r="U155" s="1082"/>
      <c r="V155" s="1082"/>
      <c r="W155" s="1082"/>
      <c r="X155" s="1082"/>
      <c r="Y155" s="1082"/>
      <c r="Z155" s="1082"/>
      <c r="AA155" s="1082"/>
    </row>
    <row r="156" spans="1:27" ht="17.25" customHeight="1">
      <c r="A156" s="1082"/>
      <c r="B156" s="1082"/>
      <c r="C156" s="1082"/>
      <c r="D156" s="1082"/>
      <c r="E156" s="1082"/>
      <c r="F156" s="1082"/>
      <c r="G156" s="1082"/>
      <c r="H156" s="1284"/>
      <c r="I156" s="1284"/>
      <c r="J156" s="1284"/>
      <c r="K156" s="1082"/>
      <c r="L156" s="1082"/>
      <c r="M156" s="1082"/>
      <c r="N156" s="1082"/>
      <c r="O156" s="1082"/>
      <c r="P156" s="1082"/>
      <c r="Q156" s="1082"/>
      <c r="R156" s="1082"/>
      <c r="S156" s="1082"/>
      <c r="T156" s="1082"/>
      <c r="U156" s="1082"/>
      <c r="V156" s="1082"/>
      <c r="W156" s="1082"/>
      <c r="X156" s="1082"/>
      <c r="Y156" s="1082"/>
      <c r="Z156" s="1082"/>
      <c r="AA156" s="1082"/>
    </row>
    <row r="157" spans="1:27" ht="17.25" customHeight="1">
      <c r="A157" s="1082"/>
      <c r="B157" s="1082"/>
      <c r="C157" s="1082"/>
      <c r="D157" s="1082"/>
      <c r="E157" s="1082"/>
      <c r="F157" s="1082"/>
      <c r="G157" s="1082"/>
      <c r="H157" s="1284"/>
      <c r="I157" s="1284"/>
      <c r="J157" s="1284"/>
      <c r="K157" s="1082"/>
      <c r="L157" s="1082"/>
      <c r="M157" s="1082"/>
      <c r="N157" s="1082"/>
      <c r="O157" s="1082"/>
      <c r="P157" s="1082"/>
      <c r="Q157" s="1082"/>
      <c r="R157" s="1082"/>
      <c r="S157" s="1082"/>
      <c r="T157" s="1082"/>
      <c r="U157" s="1082"/>
      <c r="V157" s="1082"/>
      <c r="W157" s="1082"/>
      <c r="X157" s="1082"/>
      <c r="Y157" s="1082"/>
      <c r="Z157" s="1082"/>
      <c r="AA157" s="1082"/>
    </row>
    <row r="158" spans="1:27" ht="17.25" customHeight="1">
      <c r="A158" s="1082"/>
      <c r="B158" s="1082"/>
      <c r="C158" s="1082"/>
      <c r="D158" s="1082"/>
      <c r="E158" s="1082"/>
      <c r="F158" s="1082"/>
      <c r="G158" s="1082"/>
      <c r="H158" s="1284"/>
      <c r="I158" s="1284"/>
      <c r="J158" s="1284"/>
      <c r="K158" s="1082"/>
      <c r="L158" s="1082"/>
      <c r="M158" s="1082"/>
      <c r="N158" s="1082"/>
      <c r="O158" s="1082"/>
      <c r="P158" s="1082"/>
      <c r="Q158" s="1082"/>
      <c r="R158" s="1082"/>
      <c r="S158" s="1082"/>
      <c r="T158" s="1082"/>
      <c r="U158" s="1082"/>
      <c r="V158" s="1082"/>
      <c r="W158" s="1082"/>
      <c r="X158" s="1082"/>
      <c r="Y158" s="1082"/>
      <c r="Z158" s="1082"/>
      <c r="AA158" s="1082"/>
    </row>
    <row r="159" spans="1:27" ht="17.25" customHeight="1">
      <c r="A159" s="1082"/>
      <c r="B159" s="1082"/>
      <c r="C159" s="1082"/>
      <c r="D159" s="1082"/>
      <c r="E159" s="1082"/>
      <c r="F159" s="1082"/>
      <c r="G159" s="1082"/>
      <c r="H159" s="1284"/>
      <c r="I159" s="1284"/>
      <c r="J159" s="1284"/>
      <c r="K159" s="1082"/>
      <c r="L159" s="1082"/>
      <c r="M159" s="1082"/>
      <c r="N159" s="1082"/>
      <c r="O159" s="1082"/>
      <c r="P159" s="1082"/>
      <c r="Q159" s="1082"/>
      <c r="R159" s="1082"/>
      <c r="S159" s="1082"/>
      <c r="T159" s="1082"/>
      <c r="U159" s="1082"/>
      <c r="V159" s="1082"/>
      <c r="W159" s="1082"/>
      <c r="X159" s="1082"/>
      <c r="Y159" s="1082"/>
      <c r="Z159" s="1082"/>
      <c r="AA159" s="1082"/>
    </row>
    <row r="160" spans="1:27" ht="17.25" customHeight="1">
      <c r="A160" s="1082"/>
      <c r="B160" s="1082"/>
      <c r="C160" s="1082"/>
      <c r="D160" s="1082"/>
      <c r="E160" s="1082"/>
      <c r="F160" s="1082"/>
      <c r="G160" s="1082"/>
      <c r="H160" s="1284"/>
      <c r="I160" s="1284"/>
      <c r="J160" s="1284"/>
      <c r="K160" s="1082"/>
      <c r="L160" s="1082"/>
      <c r="M160" s="1082"/>
      <c r="N160" s="1082"/>
      <c r="O160" s="1082"/>
      <c r="P160" s="1082"/>
      <c r="Q160" s="1082"/>
      <c r="R160" s="1082"/>
      <c r="S160" s="1082"/>
      <c r="T160" s="1082"/>
      <c r="U160" s="1082"/>
      <c r="V160" s="1082"/>
      <c r="W160" s="1082"/>
      <c r="X160" s="1082"/>
      <c r="Y160" s="1082"/>
      <c r="Z160" s="1082"/>
      <c r="AA160" s="1082"/>
    </row>
    <row r="161" spans="1:27" ht="17.25" customHeight="1">
      <c r="A161" s="1082"/>
      <c r="B161" s="1082"/>
      <c r="C161" s="1082"/>
      <c r="D161" s="1082"/>
      <c r="E161" s="1082"/>
      <c r="F161" s="1082"/>
      <c r="G161" s="1082"/>
      <c r="H161" s="1284"/>
      <c r="I161" s="1284"/>
      <c r="J161" s="1284"/>
      <c r="K161" s="1082"/>
      <c r="L161" s="1082"/>
      <c r="M161" s="1082"/>
      <c r="N161" s="1082"/>
      <c r="O161" s="1082"/>
      <c r="P161" s="1082"/>
      <c r="Q161" s="1082"/>
      <c r="R161" s="1082"/>
      <c r="S161" s="1082"/>
      <c r="T161" s="1082"/>
      <c r="U161" s="1082"/>
      <c r="V161" s="1082"/>
      <c r="W161" s="1082"/>
      <c r="X161" s="1082"/>
      <c r="Y161" s="1082"/>
      <c r="Z161" s="1082"/>
      <c r="AA161" s="1082"/>
    </row>
    <row r="162" spans="1:27" ht="17.25" customHeight="1">
      <c r="A162" s="1082"/>
      <c r="B162" s="1082"/>
      <c r="C162" s="1082"/>
      <c r="D162" s="1082"/>
      <c r="E162" s="1082"/>
      <c r="F162" s="1082"/>
      <c r="G162" s="1082"/>
      <c r="H162" s="1284"/>
      <c r="I162" s="1284"/>
      <c r="J162" s="1284"/>
      <c r="K162" s="1082"/>
      <c r="L162" s="1082"/>
      <c r="M162" s="1082"/>
      <c r="N162" s="1082"/>
      <c r="O162" s="1082"/>
      <c r="P162" s="1082"/>
      <c r="Q162" s="1082"/>
      <c r="R162" s="1082"/>
      <c r="S162" s="1082"/>
      <c r="T162" s="1082"/>
      <c r="U162" s="1082"/>
      <c r="V162" s="1082"/>
      <c r="W162" s="1082"/>
      <c r="X162" s="1082"/>
      <c r="Y162" s="1082"/>
      <c r="Z162" s="1082"/>
      <c r="AA162" s="1082"/>
    </row>
    <row r="163" spans="1:27" ht="17.25" customHeight="1">
      <c r="A163" s="1082"/>
      <c r="B163" s="1082"/>
      <c r="C163" s="1082"/>
      <c r="D163" s="1082"/>
      <c r="E163" s="1082"/>
      <c r="F163" s="1082"/>
      <c r="G163" s="1082"/>
      <c r="H163" s="1284"/>
      <c r="I163" s="1284"/>
      <c r="J163" s="1284"/>
      <c r="K163" s="1082"/>
      <c r="L163" s="1082"/>
      <c r="M163" s="1082"/>
      <c r="N163" s="1082"/>
      <c r="O163" s="1082"/>
      <c r="P163" s="1082"/>
      <c r="Q163" s="1082"/>
      <c r="R163" s="1082"/>
      <c r="S163" s="1082"/>
      <c r="T163" s="1082"/>
      <c r="U163" s="1082"/>
      <c r="V163" s="1082"/>
      <c r="W163" s="1082"/>
      <c r="X163" s="1082"/>
      <c r="Y163" s="1082"/>
      <c r="Z163" s="1082"/>
      <c r="AA163" s="1082"/>
    </row>
    <row r="164" spans="1:27" ht="17.25" customHeight="1">
      <c r="A164" s="1082"/>
      <c r="B164" s="1082"/>
      <c r="C164" s="1082"/>
      <c r="D164" s="1082"/>
      <c r="E164" s="1082"/>
      <c r="F164" s="1082"/>
      <c r="G164" s="1082"/>
      <c r="H164" s="1284"/>
      <c r="I164" s="1284"/>
      <c r="J164" s="1284"/>
      <c r="K164" s="1082"/>
      <c r="L164" s="1082"/>
      <c r="M164" s="1082"/>
      <c r="N164" s="1082"/>
      <c r="O164" s="1082"/>
      <c r="P164" s="1082"/>
      <c r="Q164" s="1082"/>
      <c r="R164" s="1082"/>
      <c r="S164" s="1082"/>
      <c r="T164" s="1082"/>
      <c r="U164" s="1082"/>
      <c r="V164" s="1082"/>
      <c r="W164" s="1082"/>
      <c r="X164" s="1082"/>
      <c r="Y164" s="1082"/>
      <c r="Z164" s="1082"/>
      <c r="AA164" s="1082"/>
    </row>
    <row r="165" spans="1:27" ht="17.25" customHeight="1">
      <c r="A165" s="1082"/>
      <c r="B165" s="1082"/>
      <c r="C165" s="1082"/>
      <c r="D165" s="1082"/>
      <c r="E165" s="1082"/>
      <c r="F165" s="1082"/>
      <c r="G165" s="1082"/>
      <c r="H165" s="1284"/>
      <c r="I165" s="1284"/>
      <c r="J165" s="1284"/>
      <c r="K165" s="1082"/>
      <c r="L165" s="1082"/>
      <c r="M165" s="1082"/>
      <c r="N165" s="1082"/>
      <c r="O165" s="1082"/>
      <c r="P165" s="1082"/>
      <c r="Q165" s="1082"/>
      <c r="R165" s="1082"/>
      <c r="S165" s="1082"/>
      <c r="T165" s="1082"/>
      <c r="U165" s="1082"/>
      <c r="V165" s="1082"/>
      <c r="W165" s="1082"/>
      <c r="X165" s="1082"/>
      <c r="Y165" s="1082"/>
      <c r="Z165" s="1082"/>
      <c r="AA165" s="1082"/>
    </row>
    <row r="166" spans="1:27" ht="17.25" customHeight="1">
      <c r="A166" s="1082"/>
      <c r="B166" s="1082"/>
      <c r="C166" s="1082"/>
      <c r="D166" s="1082"/>
      <c r="E166" s="1082"/>
      <c r="F166" s="1082"/>
      <c r="G166" s="1082"/>
      <c r="H166" s="1284"/>
      <c r="I166" s="1284"/>
      <c r="J166" s="1284"/>
      <c r="K166" s="1082"/>
      <c r="L166" s="1082"/>
      <c r="M166" s="1082"/>
      <c r="N166" s="1082"/>
      <c r="O166" s="1082"/>
      <c r="P166" s="1082"/>
      <c r="Q166" s="1082"/>
      <c r="R166" s="1082"/>
      <c r="S166" s="1082"/>
      <c r="T166" s="1082"/>
      <c r="U166" s="1082"/>
      <c r="V166" s="1082"/>
      <c r="W166" s="1082"/>
      <c r="X166" s="1082"/>
      <c r="Y166" s="1082"/>
      <c r="Z166" s="1082"/>
      <c r="AA166" s="1082"/>
    </row>
    <row r="167" spans="1:27" ht="17.25" customHeight="1">
      <c r="A167" s="1082"/>
      <c r="B167" s="1082"/>
      <c r="C167" s="1082"/>
      <c r="D167" s="1082"/>
      <c r="E167" s="1082"/>
      <c r="F167" s="1082"/>
      <c r="G167" s="1082"/>
      <c r="H167" s="1284"/>
      <c r="I167" s="1284"/>
      <c r="J167" s="1284"/>
      <c r="K167" s="1082"/>
      <c r="L167" s="1082"/>
      <c r="M167" s="1082"/>
      <c r="N167" s="1082"/>
      <c r="O167" s="1082"/>
      <c r="P167" s="1082"/>
      <c r="Q167" s="1082"/>
      <c r="R167" s="1082"/>
      <c r="S167" s="1082"/>
      <c r="T167" s="1082"/>
      <c r="U167" s="1082"/>
      <c r="V167" s="1082"/>
      <c r="W167" s="1082"/>
      <c r="X167" s="1082"/>
      <c r="Y167" s="1082"/>
      <c r="Z167" s="1082"/>
      <c r="AA167" s="1082"/>
    </row>
    <row r="168" spans="1:27" ht="17.25" customHeight="1">
      <c r="A168" s="1082"/>
      <c r="B168" s="1082"/>
      <c r="C168" s="1082"/>
      <c r="D168" s="1082"/>
      <c r="E168" s="1082"/>
      <c r="F168" s="1082"/>
      <c r="G168" s="1082"/>
      <c r="H168" s="1082"/>
      <c r="I168" s="1082"/>
      <c r="J168" s="1082"/>
      <c r="K168" s="1082"/>
      <c r="L168" s="1082"/>
      <c r="M168" s="1082"/>
      <c r="N168" s="1082"/>
      <c r="O168" s="1082"/>
      <c r="P168" s="1082"/>
      <c r="Q168" s="1082"/>
      <c r="R168" s="1082"/>
      <c r="S168" s="1082"/>
      <c r="T168" s="1082"/>
      <c r="U168" s="1082"/>
      <c r="V168" s="1082"/>
      <c r="W168" s="1082"/>
      <c r="X168" s="1082"/>
      <c r="Y168" s="1082"/>
      <c r="Z168" s="1082"/>
      <c r="AA168" s="1082"/>
    </row>
    <row r="169" spans="1:27" ht="17.25" customHeight="1">
      <c r="A169" s="1082"/>
      <c r="B169" s="1082"/>
      <c r="C169" s="1082"/>
      <c r="D169" s="1082"/>
      <c r="E169" s="1082"/>
      <c r="F169" s="1082"/>
      <c r="G169" s="1082"/>
      <c r="H169" s="1082"/>
      <c r="I169" s="1082"/>
      <c r="J169" s="1082"/>
      <c r="K169" s="1082"/>
      <c r="L169" s="1082"/>
      <c r="M169" s="1082"/>
      <c r="N169" s="1082"/>
      <c r="O169" s="1082"/>
      <c r="P169" s="1082"/>
      <c r="Q169" s="1082"/>
      <c r="R169" s="1082"/>
      <c r="S169" s="1082"/>
      <c r="T169" s="1082"/>
      <c r="U169" s="1082"/>
      <c r="V169" s="1082"/>
      <c r="W169" s="1082"/>
      <c r="X169" s="1082"/>
      <c r="Y169" s="1082"/>
      <c r="Z169" s="1082"/>
      <c r="AA169" s="1082"/>
    </row>
    <row r="170" spans="1:27" ht="17.25" customHeight="1">
      <c r="A170" s="1082"/>
      <c r="B170" s="1082"/>
      <c r="C170" s="1082"/>
      <c r="D170" s="1082"/>
      <c r="E170" s="1082"/>
      <c r="F170" s="1082"/>
      <c r="G170" s="1082"/>
      <c r="H170" s="1082"/>
      <c r="I170" s="1082"/>
      <c r="J170" s="1082"/>
      <c r="K170" s="1082"/>
      <c r="L170" s="1082"/>
      <c r="M170" s="1082"/>
      <c r="N170" s="1082"/>
      <c r="O170" s="1082"/>
      <c r="P170" s="1082"/>
      <c r="Q170" s="1082"/>
      <c r="R170" s="1082"/>
      <c r="S170" s="1082"/>
      <c r="T170" s="1082"/>
      <c r="U170" s="1082"/>
      <c r="V170" s="1082"/>
      <c r="W170" s="1082"/>
      <c r="X170" s="1082"/>
      <c r="Y170" s="1082"/>
      <c r="Z170" s="1082"/>
      <c r="AA170" s="1082"/>
    </row>
    <row r="171" spans="1:27" ht="17.25" customHeight="1">
      <c r="A171" s="1082"/>
      <c r="B171" s="1082"/>
      <c r="C171" s="1082"/>
      <c r="D171" s="1082"/>
      <c r="E171" s="1082"/>
      <c r="F171" s="1082"/>
      <c r="G171" s="1082"/>
      <c r="H171" s="1082"/>
      <c r="I171" s="1082"/>
      <c r="J171" s="1082"/>
      <c r="K171" s="1082"/>
      <c r="L171" s="1082"/>
      <c r="M171" s="1082"/>
      <c r="N171" s="1082"/>
      <c r="O171" s="1082"/>
      <c r="P171" s="1082"/>
      <c r="Q171" s="1082"/>
      <c r="R171" s="1082"/>
      <c r="S171" s="1082"/>
      <c r="T171" s="1082"/>
      <c r="U171" s="1082"/>
      <c r="V171" s="1082"/>
      <c r="W171" s="1082"/>
      <c r="X171" s="1082"/>
      <c r="Y171" s="1082"/>
      <c r="Z171" s="1082"/>
      <c r="AA171" s="1082"/>
    </row>
    <row r="172" spans="1:27" ht="17.25" customHeight="1">
      <c r="A172" s="1082"/>
      <c r="B172" s="1082"/>
      <c r="C172" s="1082"/>
      <c r="D172" s="1082"/>
      <c r="E172" s="1082"/>
      <c r="F172" s="1082"/>
      <c r="G172" s="1082"/>
      <c r="H172" s="1082"/>
      <c r="I172" s="1082"/>
      <c r="J172" s="1082"/>
      <c r="K172" s="1082"/>
      <c r="L172" s="1082"/>
      <c r="M172" s="1082"/>
      <c r="N172" s="1082"/>
      <c r="O172" s="1082"/>
      <c r="P172" s="1082"/>
      <c r="Q172" s="1082"/>
      <c r="R172" s="1082"/>
      <c r="S172" s="1082"/>
      <c r="T172" s="1082"/>
      <c r="U172" s="1082"/>
      <c r="V172" s="1082"/>
      <c r="W172" s="1082"/>
      <c r="X172" s="1082"/>
      <c r="Y172" s="1082"/>
      <c r="Z172" s="1082"/>
      <c r="AA172" s="1082"/>
    </row>
    <row r="173" spans="1:27" ht="17.25" customHeight="1">
      <c r="A173" s="1082"/>
      <c r="B173" s="1082"/>
      <c r="C173" s="1082"/>
      <c r="D173" s="1082"/>
      <c r="E173" s="1082"/>
      <c r="F173" s="1082"/>
      <c r="G173" s="1082"/>
      <c r="H173" s="1082"/>
      <c r="I173" s="1082"/>
      <c r="J173" s="1082"/>
      <c r="K173" s="1082"/>
      <c r="L173" s="1082"/>
      <c r="M173" s="1082"/>
      <c r="N173" s="1082"/>
      <c r="O173" s="1082"/>
      <c r="P173" s="1082"/>
      <c r="Q173" s="1082"/>
      <c r="R173" s="1082"/>
      <c r="S173" s="1082"/>
      <c r="T173" s="1082"/>
      <c r="U173" s="1082"/>
      <c r="V173" s="1082"/>
      <c r="W173" s="1082"/>
      <c r="X173" s="1082"/>
      <c r="Y173" s="1082"/>
      <c r="Z173" s="1082"/>
      <c r="AA173" s="1082"/>
    </row>
    <row r="174" spans="1:27" ht="17.25" customHeight="1">
      <c r="A174" s="1082"/>
      <c r="B174" s="1082"/>
      <c r="C174" s="1082"/>
      <c r="D174" s="1082"/>
      <c r="E174" s="1082"/>
      <c r="F174" s="1082"/>
      <c r="G174" s="1082"/>
      <c r="H174" s="1082"/>
      <c r="I174" s="1082"/>
      <c r="J174" s="1082"/>
      <c r="K174" s="1082"/>
      <c r="L174" s="1082"/>
      <c r="M174" s="1082"/>
      <c r="N174" s="1082"/>
      <c r="O174" s="1082"/>
      <c r="P174" s="1082"/>
      <c r="Q174" s="1082"/>
      <c r="R174" s="1082"/>
      <c r="S174" s="1082"/>
      <c r="T174" s="1082"/>
      <c r="U174" s="1082"/>
      <c r="V174" s="1082"/>
      <c r="W174" s="1082"/>
      <c r="X174" s="1082"/>
      <c r="Y174" s="1082"/>
      <c r="Z174" s="1082"/>
      <c r="AA174" s="1082"/>
    </row>
    <row r="175" spans="1:27" ht="17.25" customHeight="1">
      <c r="A175" s="1082"/>
      <c r="B175" s="1082"/>
      <c r="C175" s="1082"/>
      <c r="D175" s="1082"/>
      <c r="E175" s="1082"/>
      <c r="F175" s="1082"/>
      <c r="G175" s="1082"/>
      <c r="H175" s="1082"/>
      <c r="I175" s="1082"/>
      <c r="J175" s="1082"/>
      <c r="K175" s="1082"/>
      <c r="L175" s="1082"/>
      <c r="M175" s="1082"/>
      <c r="N175" s="1082"/>
      <c r="O175" s="1082"/>
      <c r="P175" s="1082"/>
      <c r="Q175" s="1082"/>
      <c r="R175" s="1082"/>
      <c r="S175" s="1082"/>
      <c r="T175" s="1082"/>
      <c r="U175" s="1082"/>
      <c r="V175" s="1082"/>
      <c r="W175" s="1082"/>
      <c r="X175" s="1082"/>
      <c r="Y175" s="1082"/>
      <c r="Z175" s="1082"/>
      <c r="AA175" s="1082"/>
    </row>
    <row r="176" spans="1:27" ht="17.25" customHeight="1">
      <c r="A176" s="1082"/>
      <c r="B176" s="1082"/>
      <c r="C176" s="1082"/>
      <c r="D176" s="1082"/>
      <c r="E176" s="1082"/>
      <c r="F176" s="1082"/>
      <c r="G176" s="1082"/>
      <c r="H176" s="1082"/>
      <c r="I176" s="1082"/>
      <c r="J176" s="1082"/>
      <c r="K176" s="1082"/>
      <c r="L176" s="1082"/>
      <c r="M176" s="1082"/>
      <c r="N176" s="1082"/>
      <c r="O176" s="1082"/>
      <c r="P176" s="1082"/>
      <c r="Q176" s="1082"/>
      <c r="R176" s="1082"/>
      <c r="S176" s="1082"/>
      <c r="T176" s="1082"/>
      <c r="U176" s="1082"/>
      <c r="V176" s="1082"/>
      <c r="W176" s="1082"/>
      <c r="X176" s="1082"/>
      <c r="Y176" s="1082"/>
      <c r="Z176" s="1082"/>
      <c r="AA176" s="1082"/>
    </row>
    <row r="177" spans="1:27" ht="17.25" customHeight="1">
      <c r="A177" s="1082"/>
      <c r="B177" s="1082"/>
      <c r="C177" s="1082"/>
      <c r="D177" s="1082"/>
      <c r="E177" s="1082"/>
      <c r="F177" s="1082"/>
      <c r="G177" s="1082"/>
      <c r="H177" s="1082"/>
      <c r="I177" s="1082"/>
      <c r="J177" s="1082"/>
      <c r="K177" s="1082"/>
      <c r="L177" s="1082"/>
      <c r="M177" s="1082"/>
      <c r="N177" s="1082"/>
      <c r="O177" s="1082"/>
      <c r="P177" s="1082"/>
      <c r="Q177" s="1082"/>
      <c r="R177" s="1082"/>
      <c r="S177" s="1082"/>
      <c r="T177" s="1082"/>
      <c r="U177" s="1082"/>
      <c r="V177" s="1082"/>
      <c r="W177" s="1082"/>
      <c r="X177" s="1082"/>
      <c r="Y177" s="1082"/>
      <c r="Z177" s="1082"/>
      <c r="AA177" s="1082"/>
    </row>
    <row r="178" spans="1:27" ht="17.25" customHeight="1">
      <c r="A178" s="1082"/>
      <c r="B178" s="1082"/>
      <c r="C178" s="1082"/>
      <c r="D178" s="1082"/>
      <c r="E178" s="1082"/>
      <c r="F178" s="1082"/>
      <c r="G178" s="1082"/>
      <c r="H178" s="1082"/>
      <c r="I178" s="1082"/>
      <c r="J178" s="1082"/>
      <c r="K178" s="1082"/>
      <c r="L178" s="1082"/>
      <c r="M178" s="1082"/>
      <c r="N178" s="1082"/>
      <c r="O178" s="1082"/>
      <c r="P178" s="1082"/>
      <c r="Q178" s="1082"/>
      <c r="R178" s="1082"/>
      <c r="S178" s="1082"/>
      <c r="T178" s="1082"/>
      <c r="U178" s="1082"/>
      <c r="V178" s="1082"/>
      <c r="W178" s="1082"/>
      <c r="X178" s="1082"/>
      <c r="Y178" s="1082"/>
      <c r="Z178" s="1082"/>
      <c r="AA178" s="1082"/>
    </row>
    <row r="179" spans="1:27" ht="17.25" customHeight="1">
      <c r="A179" s="1082"/>
      <c r="B179" s="1082"/>
      <c r="C179" s="1082"/>
      <c r="D179" s="1082"/>
      <c r="E179" s="1082"/>
      <c r="F179" s="1082"/>
      <c r="G179" s="1082"/>
      <c r="H179" s="1082"/>
      <c r="I179" s="1082"/>
      <c r="J179" s="1082"/>
      <c r="K179" s="1082"/>
      <c r="L179" s="1082"/>
      <c r="M179" s="1082"/>
      <c r="N179" s="1082"/>
      <c r="O179" s="1082"/>
      <c r="P179" s="1082"/>
      <c r="Q179" s="1082"/>
      <c r="R179" s="1082"/>
      <c r="S179" s="1082"/>
      <c r="T179" s="1082"/>
      <c r="U179" s="1082"/>
      <c r="V179" s="1082"/>
      <c r="W179" s="1082"/>
      <c r="X179" s="1082"/>
      <c r="Y179" s="1082"/>
      <c r="Z179" s="1082"/>
      <c r="AA179" s="1082"/>
    </row>
    <row r="180" spans="1:27" ht="17.25" customHeight="1">
      <c r="A180" s="1082"/>
      <c r="B180" s="1082"/>
      <c r="C180" s="1082"/>
      <c r="D180" s="1082"/>
      <c r="E180" s="1082"/>
      <c r="F180" s="1082"/>
      <c r="G180" s="1082"/>
      <c r="H180" s="1082"/>
      <c r="I180" s="1082"/>
      <c r="J180" s="1082"/>
      <c r="K180" s="1082"/>
      <c r="L180" s="1082"/>
      <c r="M180" s="1082"/>
      <c r="N180" s="1082"/>
      <c r="O180" s="1082"/>
      <c r="P180" s="1082"/>
      <c r="Q180" s="1082"/>
      <c r="R180" s="1082"/>
      <c r="S180" s="1082"/>
      <c r="T180" s="1082"/>
      <c r="U180" s="1082"/>
      <c r="V180" s="1082"/>
      <c r="W180" s="1082"/>
      <c r="X180" s="1082"/>
      <c r="Y180" s="1082"/>
      <c r="Z180" s="1082"/>
      <c r="AA180" s="1082"/>
    </row>
    <row r="181" spans="1:27" ht="17.25" customHeight="1">
      <c r="A181" s="1082"/>
      <c r="B181" s="1082"/>
      <c r="C181" s="1082"/>
      <c r="D181" s="1082"/>
      <c r="E181" s="1082"/>
      <c r="F181" s="1082"/>
      <c r="G181" s="1082"/>
      <c r="H181" s="1082"/>
      <c r="I181" s="1082"/>
      <c r="J181" s="1082"/>
      <c r="K181" s="1082"/>
      <c r="L181" s="1082"/>
      <c r="M181" s="1082"/>
      <c r="N181" s="1082"/>
      <c r="O181" s="1082"/>
      <c r="P181" s="1082"/>
      <c r="Q181" s="1082"/>
      <c r="R181" s="1082"/>
      <c r="S181" s="1082"/>
      <c r="T181" s="1082"/>
      <c r="U181" s="1082"/>
      <c r="V181" s="1082"/>
      <c r="W181" s="1082"/>
      <c r="X181" s="1082"/>
      <c r="Y181" s="1082"/>
      <c r="Z181" s="1082"/>
      <c r="AA181" s="1082"/>
    </row>
    <row r="182" spans="1:27" ht="17.25" customHeight="1">
      <c r="A182" s="1082"/>
      <c r="B182" s="1082"/>
      <c r="C182" s="1082"/>
      <c r="D182" s="1082"/>
      <c r="E182" s="1082"/>
      <c r="F182" s="1082"/>
      <c r="G182" s="1082"/>
      <c r="H182" s="1082"/>
      <c r="I182" s="1082"/>
      <c r="J182" s="1082"/>
      <c r="K182" s="1082"/>
      <c r="L182" s="1082"/>
      <c r="M182" s="1082"/>
      <c r="N182" s="1082"/>
      <c r="O182" s="1082"/>
      <c r="P182" s="1082"/>
      <c r="Q182" s="1082"/>
      <c r="R182" s="1082"/>
      <c r="S182" s="1082"/>
      <c r="T182" s="1082"/>
      <c r="U182" s="1082"/>
      <c r="V182" s="1082"/>
      <c r="W182" s="1082"/>
      <c r="X182" s="1082"/>
      <c r="Y182" s="1082"/>
      <c r="Z182" s="1082"/>
      <c r="AA182" s="1082"/>
    </row>
    <row r="183" spans="1:27" ht="17.25" customHeight="1">
      <c r="A183" s="1082"/>
      <c r="B183" s="1082"/>
      <c r="C183" s="1082"/>
      <c r="D183" s="1082"/>
      <c r="E183" s="1082"/>
      <c r="F183" s="1082"/>
      <c r="G183" s="1082"/>
      <c r="H183" s="1082"/>
      <c r="I183" s="1082"/>
      <c r="J183" s="1082"/>
      <c r="K183" s="1082"/>
      <c r="L183" s="1082"/>
      <c r="M183" s="1082"/>
      <c r="N183" s="1082"/>
      <c r="O183" s="1082"/>
      <c r="P183" s="1082"/>
      <c r="Q183" s="1082"/>
      <c r="R183" s="1082"/>
      <c r="S183" s="1082"/>
      <c r="T183" s="1082"/>
      <c r="U183" s="1082"/>
      <c r="V183" s="1082"/>
      <c r="W183" s="1082"/>
      <c r="X183" s="1082"/>
      <c r="Y183" s="1082"/>
      <c r="Z183" s="1082"/>
      <c r="AA183" s="1082"/>
    </row>
    <row r="184" spans="1:27" ht="17.25" customHeight="1">
      <c r="A184" s="1082"/>
      <c r="B184" s="1082"/>
      <c r="C184" s="1082"/>
      <c r="D184" s="1082"/>
      <c r="E184" s="1082"/>
      <c r="F184" s="1082"/>
      <c r="G184" s="1082"/>
      <c r="H184" s="1082"/>
      <c r="I184" s="1082"/>
      <c r="J184" s="1082"/>
      <c r="K184" s="1082"/>
      <c r="L184" s="1082"/>
      <c r="M184" s="1082"/>
      <c r="N184" s="1082"/>
      <c r="O184" s="1082"/>
      <c r="P184" s="1082"/>
      <c r="Q184" s="1082"/>
      <c r="R184" s="1082"/>
      <c r="S184" s="1082"/>
      <c r="T184" s="1082"/>
      <c r="U184" s="1082"/>
      <c r="V184" s="1082"/>
      <c r="W184" s="1082"/>
      <c r="X184" s="1082"/>
      <c r="Y184" s="1082"/>
      <c r="Z184" s="1082"/>
      <c r="AA184" s="1082"/>
    </row>
    <row r="185" spans="1:27" ht="17.25" customHeight="1">
      <c r="A185" s="1082"/>
      <c r="B185" s="1082"/>
      <c r="C185" s="1082"/>
      <c r="D185" s="1082"/>
      <c r="E185" s="1082"/>
      <c r="F185" s="1082"/>
      <c r="G185" s="1082"/>
      <c r="H185" s="1082"/>
      <c r="I185" s="1082"/>
      <c r="J185" s="1082"/>
      <c r="K185" s="1082"/>
      <c r="L185" s="1082"/>
      <c r="M185" s="1082"/>
      <c r="N185" s="1082"/>
      <c r="O185" s="1082"/>
      <c r="P185" s="1082"/>
      <c r="Q185" s="1082"/>
      <c r="R185" s="1082"/>
      <c r="S185" s="1082"/>
      <c r="T185" s="1082"/>
      <c r="U185" s="1082"/>
      <c r="V185" s="1082"/>
      <c r="W185" s="1082"/>
      <c r="X185" s="1082"/>
      <c r="Y185" s="1082"/>
      <c r="Z185" s="1082"/>
      <c r="AA185" s="1082"/>
    </row>
    <row r="186" spans="1:27" ht="17.25" customHeight="1">
      <c r="A186" s="1082"/>
      <c r="B186" s="1082"/>
      <c r="C186" s="1082"/>
      <c r="D186" s="1082"/>
      <c r="E186" s="1082"/>
      <c r="F186" s="1082"/>
      <c r="G186" s="1082"/>
      <c r="H186" s="1082"/>
      <c r="I186" s="1082"/>
      <c r="J186" s="1082"/>
      <c r="K186" s="1082"/>
      <c r="L186" s="1082"/>
      <c r="M186" s="1082"/>
      <c r="N186" s="1082"/>
      <c r="O186" s="1082"/>
      <c r="P186" s="1082"/>
      <c r="Q186" s="1082"/>
      <c r="R186" s="1082"/>
      <c r="S186" s="1082"/>
      <c r="T186" s="1082"/>
      <c r="U186" s="1082"/>
      <c r="V186" s="1082"/>
      <c r="W186" s="1082"/>
      <c r="X186" s="1082"/>
      <c r="Y186" s="1082"/>
      <c r="Z186" s="1082"/>
      <c r="AA186" s="1082"/>
    </row>
    <row r="187" spans="1:27" ht="17.25" customHeight="1">
      <c r="A187" s="1082"/>
      <c r="B187" s="1082"/>
      <c r="C187" s="1082"/>
      <c r="D187" s="1082"/>
      <c r="E187" s="1082"/>
      <c r="F187" s="1082"/>
      <c r="G187" s="1082"/>
      <c r="H187" s="1082"/>
      <c r="I187" s="1082"/>
      <c r="J187" s="1082"/>
      <c r="K187" s="1082"/>
      <c r="L187" s="1082"/>
      <c r="M187" s="1082"/>
      <c r="N187" s="1082"/>
      <c r="O187" s="1082"/>
      <c r="P187" s="1082"/>
      <c r="Q187" s="1082"/>
      <c r="R187" s="1082"/>
      <c r="S187" s="1082"/>
      <c r="T187" s="1082"/>
      <c r="U187" s="1082"/>
      <c r="V187" s="1082"/>
      <c r="W187" s="1082"/>
      <c r="X187" s="1082"/>
      <c r="Y187" s="1082"/>
      <c r="Z187" s="1082"/>
      <c r="AA187" s="1082"/>
    </row>
    <row r="188" spans="1:27" ht="17.25" customHeight="1">
      <c r="A188" s="1082"/>
      <c r="B188" s="1082"/>
      <c r="C188" s="1082"/>
      <c r="D188" s="1082"/>
      <c r="E188" s="1082"/>
      <c r="F188" s="1082"/>
      <c r="G188" s="1082"/>
      <c r="H188" s="1082"/>
      <c r="I188" s="1082"/>
      <c r="J188" s="1082"/>
      <c r="K188" s="1082"/>
      <c r="L188" s="1082"/>
      <c r="M188" s="1082"/>
      <c r="N188" s="1082"/>
      <c r="O188" s="1082"/>
      <c r="P188" s="1082"/>
      <c r="Q188" s="1082"/>
      <c r="R188" s="1082"/>
      <c r="S188" s="1082"/>
      <c r="T188" s="1082"/>
      <c r="U188" s="1082"/>
      <c r="V188" s="1082"/>
      <c r="W188" s="1082"/>
      <c r="X188" s="1082"/>
      <c r="Y188" s="1082"/>
      <c r="Z188" s="1082"/>
      <c r="AA188" s="1082"/>
    </row>
    <row r="189" spans="1:27" ht="17.25" customHeight="1">
      <c r="A189" s="1082"/>
      <c r="B189" s="1082"/>
      <c r="C189" s="1082"/>
      <c r="D189" s="1082"/>
      <c r="E189" s="1082"/>
      <c r="F189" s="1082"/>
      <c r="G189" s="1082"/>
      <c r="H189" s="1082"/>
      <c r="I189" s="1082"/>
      <c r="J189" s="1082"/>
      <c r="K189" s="1082"/>
      <c r="L189" s="1082"/>
      <c r="M189" s="1082"/>
      <c r="N189" s="1082"/>
      <c r="O189" s="1082"/>
      <c r="P189" s="1082"/>
      <c r="Q189" s="1082"/>
      <c r="R189" s="1082"/>
      <c r="S189" s="1082"/>
      <c r="T189" s="1082"/>
      <c r="U189" s="1082"/>
      <c r="V189" s="1082"/>
      <c r="W189" s="1082"/>
      <c r="X189" s="1082"/>
      <c r="Y189" s="1082"/>
      <c r="Z189" s="1082"/>
      <c r="AA189" s="1082"/>
    </row>
    <row r="190" spans="1:27" ht="17.25" customHeight="1">
      <c r="A190" s="1082"/>
      <c r="B190" s="1082"/>
      <c r="C190" s="1082"/>
      <c r="D190" s="1082"/>
      <c r="E190" s="1082"/>
      <c r="F190" s="1082"/>
      <c r="G190" s="1082"/>
      <c r="H190" s="1082"/>
      <c r="I190" s="1082"/>
      <c r="J190" s="1082"/>
      <c r="K190" s="1082"/>
      <c r="L190" s="1082"/>
      <c r="M190" s="1082"/>
      <c r="N190" s="1082"/>
      <c r="O190" s="1082"/>
      <c r="P190" s="1082"/>
      <c r="Q190" s="1082"/>
      <c r="R190" s="1082"/>
      <c r="S190" s="1082"/>
      <c r="T190" s="1082"/>
      <c r="U190" s="1082"/>
      <c r="V190" s="1082"/>
      <c r="W190" s="1082"/>
      <c r="X190" s="1082"/>
      <c r="Y190" s="1082"/>
      <c r="Z190" s="1082"/>
      <c r="AA190" s="1082"/>
    </row>
    <row r="191" spans="1:27" ht="17.25" customHeight="1">
      <c r="A191" s="1082"/>
      <c r="B191" s="1082"/>
      <c r="C191" s="1082"/>
      <c r="D191" s="1082"/>
      <c r="E191" s="1082"/>
      <c r="F191" s="1082"/>
      <c r="G191" s="1082"/>
      <c r="H191" s="1082"/>
      <c r="I191" s="1082"/>
      <c r="J191" s="1082"/>
      <c r="K191" s="1082"/>
      <c r="L191" s="1082"/>
      <c r="M191" s="1082"/>
      <c r="N191" s="1082"/>
      <c r="O191" s="1082"/>
      <c r="P191" s="1082"/>
      <c r="Q191" s="1082"/>
      <c r="R191" s="1082"/>
      <c r="S191" s="1082"/>
      <c r="T191" s="1082"/>
      <c r="U191" s="1082"/>
      <c r="V191" s="1082"/>
      <c r="W191" s="1082"/>
      <c r="X191" s="1082"/>
      <c r="Y191" s="1082"/>
      <c r="Z191" s="1082"/>
      <c r="AA191" s="1082"/>
    </row>
    <row r="192" spans="1:27" ht="17.25" customHeight="1">
      <c r="A192" s="1082"/>
      <c r="B192" s="1082"/>
      <c r="C192" s="1082"/>
      <c r="D192" s="1082"/>
      <c r="E192" s="1082"/>
      <c r="F192" s="1082"/>
      <c r="G192" s="1082"/>
      <c r="H192" s="1082"/>
      <c r="I192" s="1082"/>
      <c r="J192" s="1082"/>
      <c r="K192" s="1082"/>
      <c r="L192" s="1082"/>
      <c r="M192" s="1082"/>
      <c r="N192" s="1082"/>
      <c r="O192" s="1082"/>
      <c r="P192" s="1082"/>
      <c r="Q192" s="1082"/>
      <c r="R192" s="1082"/>
      <c r="S192" s="1082"/>
      <c r="T192" s="1082"/>
      <c r="U192" s="1082"/>
      <c r="V192" s="1082"/>
      <c r="W192" s="1082"/>
      <c r="X192" s="1082"/>
      <c r="Y192" s="1082"/>
      <c r="Z192" s="1082"/>
      <c r="AA192" s="1082"/>
    </row>
    <row r="193" spans="1:27" ht="17.25" customHeight="1">
      <c r="A193" s="1082"/>
      <c r="B193" s="1082"/>
      <c r="C193" s="1082"/>
      <c r="D193" s="1082"/>
      <c r="E193" s="1082"/>
      <c r="F193" s="1082"/>
      <c r="G193" s="1082"/>
      <c r="H193" s="1082"/>
      <c r="I193" s="1082"/>
      <c r="J193" s="1082"/>
      <c r="K193" s="1082"/>
      <c r="L193" s="1082"/>
      <c r="M193" s="1082"/>
      <c r="N193" s="1082"/>
      <c r="O193" s="1082"/>
      <c r="P193" s="1082"/>
      <c r="Q193" s="1082"/>
      <c r="R193" s="1082"/>
      <c r="S193" s="1082"/>
      <c r="T193" s="1082"/>
      <c r="U193" s="1082"/>
      <c r="V193" s="1082"/>
      <c r="W193" s="1082"/>
      <c r="X193" s="1082"/>
      <c r="Y193" s="1082"/>
      <c r="Z193" s="1082"/>
      <c r="AA193" s="1082"/>
    </row>
    <row r="194" spans="1:27" ht="17.25" customHeight="1">
      <c r="A194" s="1082"/>
      <c r="B194" s="1082"/>
      <c r="C194" s="1082"/>
      <c r="D194" s="1082"/>
      <c r="E194" s="1082"/>
      <c r="F194" s="1082"/>
      <c r="G194" s="1082"/>
      <c r="H194" s="1082"/>
      <c r="I194" s="1082"/>
      <c r="J194" s="1082"/>
      <c r="K194" s="1082"/>
      <c r="L194" s="1082"/>
      <c r="M194" s="1082"/>
      <c r="N194" s="1082"/>
      <c r="O194" s="1082"/>
      <c r="P194" s="1082"/>
      <c r="Q194" s="1082"/>
      <c r="R194" s="1082"/>
      <c r="S194" s="1082"/>
      <c r="T194" s="1082"/>
      <c r="U194" s="1082"/>
      <c r="V194" s="1082"/>
      <c r="W194" s="1082"/>
      <c r="X194" s="1082"/>
      <c r="Y194" s="1082"/>
      <c r="Z194" s="1082"/>
      <c r="AA194" s="1082"/>
    </row>
    <row r="195" spans="1:27" ht="17.25" customHeight="1">
      <c r="A195" s="1082"/>
      <c r="B195" s="1082"/>
      <c r="C195" s="1082"/>
      <c r="D195" s="1082"/>
      <c r="E195" s="1082"/>
      <c r="F195" s="1082"/>
      <c r="G195" s="1082"/>
      <c r="H195" s="1082"/>
      <c r="I195" s="1082"/>
      <c r="J195" s="1082"/>
      <c r="K195" s="1082"/>
      <c r="L195" s="1082"/>
      <c r="M195" s="1082"/>
      <c r="N195" s="1082"/>
      <c r="O195" s="1082"/>
      <c r="P195" s="1082"/>
      <c r="Q195" s="1082"/>
      <c r="R195" s="1082"/>
      <c r="S195" s="1082"/>
      <c r="T195" s="1082"/>
      <c r="U195" s="1082"/>
      <c r="V195" s="1082"/>
      <c r="W195" s="1082"/>
      <c r="X195" s="1082"/>
      <c r="Y195" s="1082"/>
      <c r="Z195" s="1082"/>
      <c r="AA195" s="1082"/>
    </row>
    <row r="196" spans="1:27" ht="15" customHeight="1">
      <c r="A196" s="1082"/>
      <c r="B196" s="1082"/>
      <c r="C196" s="1082"/>
      <c r="D196" s="1082"/>
      <c r="E196" s="1082"/>
      <c r="F196" s="1082"/>
      <c r="G196" s="1082"/>
      <c r="H196" s="1082"/>
      <c r="I196" s="1082"/>
      <c r="J196" s="1082"/>
      <c r="K196" s="1082"/>
      <c r="L196" s="1082"/>
      <c r="M196" s="1082"/>
      <c r="N196" s="1082"/>
      <c r="O196" s="1082"/>
      <c r="P196" s="1082"/>
      <c r="Q196" s="1082"/>
      <c r="R196" s="1082"/>
      <c r="S196" s="1082"/>
      <c r="T196" s="1082"/>
      <c r="U196" s="1082"/>
      <c r="V196" s="1082"/>
      <c r="W196" s="1082"/>
      <c r="X196" s="1082"/>
      <c r="Y196" s="1082"/>
      <c r="Z196" s="1082"/>
      <c r="AA196" s="1082"/>
    </row>
    <row r="197" spans="1:27" ht="17.25" customHeight="1">
      <c r="A197" s="1082"/>
      <c r="B197" s="1082"/>
      <c r="C197" s="1082"/>
      <c r="D197" s="1082"/>
      <c r="E197" s="1082"/>
      <c r="F197" s="1082"/>
      <c r="G197" s="1082"/>
      <c r="H197" s="1082"/>
      <c r="I197" s="1082"/>
      <c r="J197" s="1082"/>
      <c r="K197" s="1082"/>
      <c r="L197" s="1082"/>
      <c r="M197" s="1082"/>
      <c r="N197" s="1082"/>
      <c r="O197" s="1082"/>
      <c r="P197" s="1082"/>
      <c r="Q197" s="1082"/>
      <c r="R197" s="1082"/>
      <c r="S197" s="1082"/>
      <c r="T197" s="1082"/>
      <c r="U197" s="1082"/>
      <c r="V197" s="1082"/>
      <c r="W197" s="1082"/>
      <c r="X197" s="1082"/>
      <c r="Y197" s="1082"/>
      <c r="Z197" s="1082"/>
      <c r="AA197" s="1082"/>
    </row>
    <row r="198" spans="1:27" ht="17.25" customHeight="1">
      <c r="A198" s="1082"/>
      <c r="B198" s="1082"/>
      <c r="C198" s="1082"/>
      <c r="D198" s="1082"/>
      <c r="E198" s="1082"/>
      <c r="F198" s="1082"/>
      <c r="G198" s="1082"/>
      <c r="H198" s="1082"/>
      <c r="I198" s="1082"/>
      <c r="J198" s="1082"/>
      <c r="K198" s="1082"/>
      <c r="L198" s="1082"/>
      <c r="M198" s="1082"/>
      <c r="N198" s="1082"/>
      <c r="O198" s="1082"/>
      <c r="P198" s="1082"/>
      <c r="Q198" s="1082"/>
      <c r="R198" s="1082"/>
      <c r="S198" s="1082"/>
      <c r="T198" s="1082"/>
      <c r="U198" s="1082"/>
      <c r="V198" s="1082"/>
      <c r="W198" s="1082"/>
      <c r="X198" s="1082"/>
      <c r="Y198" s="1082"/>
      <c r="Z198" s="1082"/>
      <c r="AA198" s="1082"/>
    </row>
    <row r="199" spans="1:27" ht="17.25" customHeight="1">
      <c r="A199" s="1082"/>
      <c r="B199" s="1082"/>
      <c r="C199" s="1082"/>
      <c r="D199" s="1082"/>
      <c r="E199" s="1082"/>
      <c r="F199" s="1082"/>
      <c r="G199" s="1082"/>
      <c r="H199" s="1082"/>
      <c r="I199" s="1082"/>
      <c r="J199" s="1082"/>
      <c r="K199" s="1082"/>
      <c r="L199" s="1082"/>
      <c r="M199" s="1082"/>
      <c r="N199" s="1082"/>
      <c r="O199" s="1082"/>
      <c r="P199" s="1082"/>
      <c r="Q199" s="1082"/>
      <c r="R199" s="1082"/>
      <c r="S199" s="1082"/>
      <c r="T199" s="1082"/>
      <c r="U199" s="1082"/>
      <c r="V199" s="1082"/>
      <c r="W199" s="1082"/>
      <c r="X199" s="1082"/>
      <c r="Y199" s="1082"/>
      <c r="Z199" s="1082"/>
      <c r="AA199" s="1082"/>
    </row>
    <row r="200" spans="1:27" ht="17.25" customHeight="1">
      <c r="A200" s="1082"/>
      <c r="B200" s="1082"/>
      <c r="C200" s="1082"/>
      <c r="D200" s="1082"/>
      <c r="E200" s="1082"/>
      <c r="F200" s="1082"/>
      <c r="G200" s="1082"/>
      <c r="H200" s="1082"/>
      <c r="I200" s="1082"/>
      <c r="J200" s="1082"/>
      <c r="K200" s="1082"/>
      <c r="L200" s="1082"/>
      <c r="M200" s="1082"/>
      <c r="N200" s="1082"/>
      <c r="O200" s="1082"/>
      <c r="P200" s="1082"/>
      <c r="Q200" s="1082"/>
      <c r="R200" s="1082"/>
      <c r="S200" s="1082"/>
      <c r="T200" s="1082"/>
      <c r="U200" s="1082"/>
      <c r="V200" s="1082"/>
      <c r="W200" s="1082"/>
      <c r="X200" s="1082"/>
      <c r="Y200" s="1082"/>
      <c r="Z200" s="1082"/>
      <c r="AA200" s="1082"/>
    </row>
    <row r="201" spans="1:27" ht="17.25" customHeight="1">
      <c r="A201" s="1082"/>
      <c r="B201" s="1082"/>
      <c r="C201" s="1082"/>
      <c r="D201" s="1082"/>
      <c r="E201" s="1082"/>
      <c r="F201" s="1082"/>
      <c r="G201" s="1082"/>
      <c r="H201" s="1082"/>
      <c r="I201" s="1082"/>
      <c r="J201" s="1082"/>
      <c r="K201" s="1082"/>
      <c r="L201" s="1082"/>
      <c r="M201" s="1082"/>
      <c r="N201" s="1082"/>
      <c r="O201" s="1082"/>
      <c r="P201" s="1082"/>
      <c r="Q201" s="1082"/>
      <c r="R201" s="1082"/>
      <c r="S201" s="1082"/>
      <c r="T201" s="1082"/>
      <c r="U201" s="1082"/>
      <c r="V201" s="1082"/>
      <c r="W201" s="1082"/>
      <c r="X201" s="1082"/>
      <c r="Y201" s="1082"/>
      <c r="Z201" s="1082"/>
      <c r="AA201" s="1082"/>
    </row>
    <row r="202" spans="1:27" ht="17.25" customHeight="1">
      <c r="A202" s="1082"/>
      <c r="B202" s="1082"/>
      <c r="C202" s="1082"/>
      <c r="D202" s="1082"/>
      <c r="E202" s="1082"/>
      <c r="F202" s="1082"/>
      <c r="G202" s="1082"/>
      <c r="H202" s="1082"/>
      <c r="I202" s="1082"/>
      <c r="J202" s="1082"/>
      <c r="K202" s="1082"/>
      <c r="L202" s="1082"/>
      <c r="M202" s="1082"/>
      <c r="N202" s="1082"/>
      <c r="O202" s="1082"/>
      <c r="P202" s="1082"/>
      <c r="Q202" s="1082"/>
      <c r="R202" s="1082"/>
      <c r="S202" s="1082"/>
      <c r="T202" s="1082"/>
      <c r="U202" s="1082"/>
      <c r="V202" s="1082"/>
      <c r="W202" s="1082"/>
      <c r="X202" s="1082"/>
      <c r="Y202" s="1082"/>
      <c r="Z202" s="1082"/>
      <c r="AA202" s="1082"/>
    </row>
    <row r="203" spans="1:27" ht="17.25" customHeight="1">
      <c r="A203" s="1082"/>
      <c r="B203" s="1082"/>
      <c r="C203" s="1082"/>
      <c r="D203" s="1082"/>
      <c r="E203" s="1082"/>
      <c r="F203" s="1082"/>
      <c r="G203" s="1082"/>
      <c r="H203" s="1082"/>
      <c r="I203" s="1082"/>
      <c r="J203" s="1082"/>
      <c r="K203" s="1082"/>
      <c r="L203" s="1082"/>
      <c r="M203" s="1082"/>
      <c r="N203" s="1082"/>
      <c r="O203" s="1082"/>
      <c r="P203" s="1082"/>
      <c r="Q203" s="1082"/>
      <c r="R203" s="1082"/>
      <c r="S203" s="1082"/>
      <c r="T203" s="1082"/>
      <c r="U203" s="1082"/>
      <c r="V203" s="1082"/>
      <c r="W203" s="1082"/>
      <c r="X203" s="1082"/>
      <c r="Y203" s="1082"/>
      <c r="Z203" s="1082"/>
      <c r="AA203" s="1082"/>
    </row>
    <row r="204" spans="1:27" ht="17.25" customHeight="1">
      <c r="A204" s="1082"/>
      <c r="B204" s="1082"/>
      <c r="C204" s="1082"/>
      <c r="D204" s="1082"/>
      <c r="E204" s="1082"/>
      <c r="F204" s="1082"/>
      <c r="G204" s="1082"/>
      <c r="H204" s="1082"/>
      <c r="I204" s="1082"/>
      <c r="J204" s="1082"/>
      <c r="K204" s="1082"/>
      <c r="L204" s="1082"/>
      <c r="M204" s="1082"/>
      <c r="N204" s="1082"/>
      <c r="O204" s="1082"/>
      <c r="P204" s="1082"/>
      <c r="Q204" s="1082"/>
      <c r="R204" s="1082"/>
      <c r="S204" s="1082"/>
      <c r="T204" s="1082"/>
      <c r="U204" s="1082"/>
      <c r="V204" s="1082"/>
      <c r="W204" s="1082"/>
      <c r="X204" s="1082"/>
      <c r="Y204" s="1082"/>
      <c r="Z204" s="1082"/>
      <c r="AA204" s="1082"/>
    </row>
    <row r="205" spans="1:27" ht="17.25" customHeight="1">
      <c r="A205" s="1082"/>
      <c r="B205" s="1082"/>
      <c r="C205" s="1082"/>
      <c r="D205" s="1082"/>
      <c r="E205" s="1082"/>
      <c r="F205" s="1082"/>
      <c r="G205" s="1082"/>
      <c r="H205" s="1082"/>
      <c r="I205" s="1082"/>
      <c r="J205" s="1082"/>
      <c r="K205" s="1082"/>
      <c r="L205" s="1082"/>
      <c r="M205" s="1082"/>
      <c r="N205" s="1082"/>
      <c r="O205" s="1082"/>
      <c r="P205" s="1082"/>
      <c r="Q205" s="1082"/>
      <c r="R205" s="1082"/>
      <c r="S205" s="1082"/>
      <c r="T205" s="1082"/>
      <c r="U205" s="1082"/>
      <c r="V205" s="1082"/>
      <c r="W205" s="1082"/>
      <c r="X205" s="1082"/>
      <c r="Y205" s="1082"/>
      <c r="Z205" s="1082"/>
      <c r="AA205" s="1082"/>
    </row>
    <row r="206" spans="1:27" ht="17.25" customHeight="1">
      <c r="A206" s="1082"/>
      <c r="C206" s="1082"/>
      <c r="D206" s="1082"/>
      <c r="E206" s="1082"/>
      <c r="F206" s="1082"/>
      <c r="G206" s="1082"/>
      <c r="H206" s="1082"/>
      <c r="I206" s="1082"/>
      <c r="J206" s="1082"/>
      <c r="K206" s="1082"/>
      <c r="L206" s="1082"/>
      <c r="M206" s="1082"/>
      <c r="N206" s="1082"/>
      <c r="O206" s="1082"/>
      <c r="P206" s="1082"/>
      <c r="Q206" s="1082"/>
      <c r="R206" s="1082"/>
      <c r="S206" s="1082"/>
      <c r="T206" s="1082"/>
      <c r="U206" s="1082"/>
      <c r="V206" s="1082"/>
      <c r="W206" s="1082"/>
      <c r="X206" s="1082"/>
      <c r="Y206" s="1082"/>
      <c r="Z206" s="1082"/>
      <c r="AA206" s="1082"/>
    </row>
    <row r="207" spans="1:27" ht="17.25" customHeight="1">
      <c r="A207" s="1082"/>
      <c r="C207" s="1082"/>
      <c r="D207" s="1082"/>
      <c r="E207" s="1082"/>
      <c r="F207" s="1082"/>
      <c r="G207" s="1082"/>
      <c r="H207" s="1082"/>
      <c r="I207" s="1082"/>
      <c r="J207" s="1082"/>
      <c r="K207" s="1082"/>
      <c r="L207" s="1082"/>
      <c r="M207" s="1082"/>
      <c r="N207" s="1082"/>
      <c r="O207" s="1082"/>
      <c r="P207" s="1082"/>
      <c r="Q207" s="1082"/>
      <c r="R207" s="1082"/>
      <c r="S207" s="1082"/>
      <c r="T207" s="1082"/>
      <c r="U207" s="1082"/>
      <c r="V207" s="1082"/>
      <c r="W207" s="1082"/>
      <c r="X207" s="1082"/>
      <c r="Y207" s="1082"/>
      <c r="Z207" s="1082"/>
      <c r="AA207" s="1082"/>
    </row>
    <row r="208" spans="1:27" ht="17.25" customHeight="1">
      <c r="A208" s="1082"/>
      <c r="C208" s="1082"/>
      <c r="D208" s="1082"/>
      <c r="E208" s="1082"/>
      <c r="F208" s="1082"/>
      <c r="G208" s="1082"/>
      <c r="H208" s="1082"/>
      <c r="I208" s="1082"/>
      <c r="J208" s="1082"/>
      <c r="K208" s="1082"/>
      <c r="L208" s="1082"/>
      <c r="M208" s="1082"/>
      <c r="N208" s="1082"/>
      <c r="O208" s="1082"/>
      <c r="P208" s="1082"/>
      <c r="Q208" s="1082"/>
      <c r="R208" s="1082"/>
      <c r="S208" s="1082"/>
      <c r="T208" s="1082"/>
      <c r="U208" s="1082"/>
      <c r="V208" s="1082"/>
      <c r="W208" s="1082"/>
      <c r="X208" s="1082"/>
      <c r="Y208" s="1082"/>
      <c r="Z208" s="1082"/>
      <c r="AA208" s="1082"/>
    </row>
    <row r="209" spans="1:27">
      <c r="A209" s="1082"/>
      <c r="C209" s="1082"/>
      <c r="D209" s="1082"/>
      <c r="E209" s="1082"/>
      <c r="F209" s="1082"/>
      <c r="G209" s="1082"/>
      <c r="H209" s="1082"/>
      <c r="I209" s="1082"/>
      <c r="J209" s="1082"/>
      <c r="K209" s="1082"/>
      <c r="L209" s="1082"/>
      <c r="M209" s="1082"/>
      <c r="N209" s="1082"/>
      <c r="O209" s="1082"/>
      <c r="P209" s="1082"/>
      <c r="Q209" s="1082"/>
      <c r="R209" s="1082"/>
      <c r="S209" s="1082"/>
      <c r="T209" s="1082"/>
      <c r="U209" s="1082"/>
      <c r="V209" s="1082"/>
      <c r="W209" s="1082"/>
      <c r="X209" s="1082"/>
      <c r="Y209" s="1082"/>
      <c r="Z209" s="1082"/>
      <c r="AA209" s="1082"/>
    </row>
    <row r="210" spans="1:27" ht="17.25" customHeight="1"/>
    <row r="217" spans="1:27" ht="17.25" customHeight="1"/>
  </sheetData>
  <sheetProtection sheet="1" selectLockedCells="1"/>
  <phoneticPr fontId="2"/>
  <hyperlinks>
    <hyperlink ref="K1:N1" location="作業メニュー!A1" display="作業メニュー" xr:uid="{00000000-0004-0000-3900-000000000000}"/>
  </hyperlinks>
  <printOptions horizontalCentered="1"/>
  <pageMargins left="0.78740157480314965" right="0.39370078740157483" top="0.59055118110236227" bottom="0.39370078740157483" header="0.39370078740157483" footer="0.19685039370078741"/>
  <pageSetup paperSize="9" scale="92" orientation="portrait" r:id="rId1"/>
  <headerFooter alignWithMargins="0">
    <oddFooter>&amp;R250401</oddFooter>
  </headerFooter>
  <rowBreaks count="3" manualBreakCount="3">
    <brk id="57" max="27" man="1"/>
    <brk id="94" max="27" man="1"/>
    <brk id="149"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43"/>
  <dimension ref="A1:AD195"/>
  <sheetViews>
    <sheetView showGridLines="0" workbookViewId="0">
      <selection activeCell="AA27" sqref="AA27:AE27"/>
    </sheetView>
  </sheetViews>
  <sheetFormatPr defaultColWidth="2.83203125" defaultRowHeight="16.149999999999999" customHeight="1"/>
  <cols>
    <col min="1" max="16384" width="2.83203125" style="611"/>
  </cols>
  <sheetData>
    <row r="1" spans="1:30" s="366" customFormat="1" ht="35.25" customHeight="1" thickBot="1">
      <c r="A1" s="365" t="s">
        <v>3560</v>
      </c>
      <c r="K1" s="610" t="s">
        <v>64</v>
      </c>
      <c r="L1" s="610"/>
      <c r="M1" s="610"/>
      <c r="N1" s="610"/>
    </row>
    <row r="2" spans="1:30" ht="15" customHeight="1" thickTop="1">
      <c r="A2" s="2407" t="s">
        <v>3559</v>
      </c>
      <c r="B2" s="2407"/>
      <c r="C2" s="2407"/>
      <c r="D2" s="2407"/>
      <c r="E2" s="2407"/>
      <c r="F2" s="2407"/>
      <c r="G2" s="2407"/>
      <c r="H2" s="2407"/>
      <c r="I2" s="2407"/>
      <c r="J2" s="2407"/>
      <c r="K2" s="2407"/>
      <c r="L2" s="2407"/>
      <c r="M2" s="2407"/>
      <c r="N2" s="2407"/>
      <c r="O2" s="2407"/>
      <c r="P2" s="2407"/>
      <c r="Q2" s="2407"/>
      <c r="R2" s="2407"/>
      <c r="S2" s="2407"/>
      <c r="T2" s="2407"/>
      <c r="U2" s="2407"/>
      <c r="V2" s="2407"/>
      <c r="W2" s="2407"/>
      <c r="X2" s="2407"/>
      <c r="Y2" s="2407"/>
      <c r="Z2" s="2407"/>
      <c r="AA2" s="2407"/>
      <c r="AB2" s="2407"/>
      <c r="AC2" s="2407"/>
      <c r="AD2" s="2407"/>
    </row>
    <row r="3" spans="1:30" ht="15" customHeight="1">
      <c r="A3" s="2407"/>
      <c r="B3" s="2407"/>
      <c r="C3" s="2407"/>
      <c r="D3" s="2407"/>
      <c r="E3" s="2407"/>
      <c r="F3" s="2407"/>
      <c r="G3" s="2407"/>
      <c r="H3" s="2407"/>
      <c r="I3" s="2407"/>
      <c r="J3" s="2407"/>
      <c r="K3" s="2407"/>
      <c r="L3" s="2407"/>
      <c r="M3" s="2407"/>
      <c r="N3" s="2407"/>
      <c r="O3" s="2407"/>
      <c r="P3" s="2407"/>
      <c r="Q3" s="2407"/>
      <c r="R3" s="2407"/>
      <c r="S3" s="2407"/>
      <c r="T3" s="2407"/>
      <c r="U3" s="2407"/>
      <c r="V3" s="2407"/>
      <c r="W3" s="2407"/>
      <c r="X3" s="2407"/>
      <c r="Y3" s="2407"/>
      <c r="Z3" s="2407"/>
      <c r="AA3" s="2407"/>
      <c r="AB3" s="2407"/>
      <c r="AC3" s="2407"/>
      <c r="AD3" s="2407"/>
    </row>
    <row r="4" spans="1:30" ht="15" customHeight="1">
      <c r="A4" s="2407"/>
      <c r="B4" s="2407"/>
      <c r="C4" s="2407"/>
      <c r="D4" s="2407"/>
      <c r="E4" s="2407"/>
      <c r="F4" s="2407"/>
      <c r="G4" s="2407"/>
      <c r="H4" s="2407"/>
      <c r="I4" s="2407"/>
      <c r="J4" s="2407"/>
      <c r="K4" s="2407"/>
      <c r="L4" s="2407"/>
      <c r="M4" s="2407"/>
      <c r="N4" s="2407"/>
      <c r="O4" s="2407"/>
      <c r="P4" s="2407"/>
      <c r="Q4" s="2407"/>
      <c r="R4" s="2407"/>
      <c r="S4" s="2407"/>
      <c r="T4" s="2407"/>
      <c r="U4" s="2407"/>
      <c r="V4" s="2407"/>
      <c r="W4" s="2407"/>
      <c r="X4" s="2407"/>
      <c r="Y4" s="2407"/>
      <c r="Z4" s="2407"/>
      <c r="AA4" s="2407"/>
      <c r="AB4" s="2407"/>
      <c r="AC4" s="2407"/>
      <c r="AD4" s="2407"/>
    </row>
    <row r="5" spans="1:30" ht="15" customHeight="1">
      <c r="A5" s="2407"/>
      <c r="B5" s="2407"/>
      <c r="C5" s="2407"/>
      <c r="D5" s="2407"/>
      <c r="E5" s="2407"/>
      <c r="F5" s="2407"/>
      <c r="G5" s="2407"/>
      <c r="H5" s="2407"/>
      <c r="I5" s="2407"/>
      <c r="J5" s="2407"/>
      <c r="K5" s="2407"/>
      <c r="L5" s="2407"/>
      <c r="M5" s="2407"/>
      <c r="N5" s="2407"/>
      <c r="O5" s="2407"/>
      <c r="P5" s="2407"/>
      <c r="Q5" s="2407"/>
      <c r="R5" s="2407"/>
      <c r="S5" s="2407"/>
      <c r="T5" s="2407"/>
      <c r="U5" s="2407"/>
      <c r="V5" s="2407"/>
      <c r="W5" s="2407"/>
      <c r="X5" s="2407"/>
      <c r="Y5" s="2407"/>
      <c r="Z5" s="2407"/>
      <c r="AA5" s="2407"/>
      <c r="AB5" s="2407"/>
      <c r="AC5" s="2407"/>
      <c r="AD5" s="2407"/>
    </row>
    <row r="6" spans="1:30" ht="15" customHeight="1">
      <c r="A6" s="2407"/>
      <c r="B6" s="2407"/>
      <c r="C6" s="2407"/>
      <c r="D6" s="2407"/>
      <c r="E6" s="2407"/>
      <c r="F6" s="2407"/>
      <c r="G6" s="2407"/>
      <c r="H6" s="2407"/>
      <c r="I6" s="2407"/>
      <c r="J6" s="2407"/>
      <c r="K6" s="2407"/>
      <c r="L6" s="2407"/>
      <c r="M6" s="2407"/>
      <c r="N6" s="2407"/>
      <c r="O6" s="2407"/>
      <c r="P6" s="2407"/>
      <c r="Q6" s="2407"/>
      <c r="R6" s="2407"/>
      <c r="S6" s="2407"/>
      <c r="T6" s="2407"/>
      <c r="U6" s="2407"/>
      <c r="V6" s="2407"/>
      <c r="W6" s="2407"/>
      <c r="X6" s="2407"/>
      <c r="Y6" s="2407"/>
      <c r="Z6" s="2407"/>
      <c r="AA6" s="2407"/>
      <c r="AB6" s="2407"/>
      <c r="AC6" s="2407"/>
      <c r="AD6" s="2407"/>
    </row>
    <row r="7" spans="1:30" ht="15" customHeight="1">
      <c r="A7" s="2407"/>
      <c r="B7" s="2407"/>
      <c r="C7" s="2407"/>
      <c r="D7" s="2407"/>
      <c r="E7" s="2407"/>
      <c r="F7" s="2407"/>
      <c r="G7" s="2407"/>
      <c r="H7" s="2407"/>
      <c r="I7" s="2407"/>
      <c r="J7" s="2407"/>
      <c r="K7" s="2407"/>
      <c r="L7" s="2407"/>
      <c r="M7" s="2407"/>
      <c r="N7" s="2407"/>
      <c r="O7" s="2407"/>
      <c r="P7" s="2407"/>
      <c r="Q7" s="2407"/>
      <c r="R7" s="2407"/>
      <c r="S7" s="2407"/>
      <c r="T7" s="2407"/>
      <c r="U7" s="2407"/>
      <c r="V7" s="2407"/>
      <c r="W7" s="2407"/>
      <c r="X7" s="2407"/>
      <c r="Y7" s="2407"/>
      <c r="Z7" s="2407"/>
      <c r="AA7" s="2407"/>
      <c r="AB7" s="2407"/>
      <c r="AC7" s="2407"/>
      <c r="AD7" s="2407"/>
    </row>
    <row r="8" spans="1:30" ht="15" customHeight="1">
      <c r="A8" s="2407"/>
      <c r="B8" s="2407"/>
      <c r="C8" s="2407"/>
      <c r="D8" s="2407"/>
      <c r="E8" s="2407"/>
      <c r="F8" s="2407"/>
      <c r="G8" s="2407"/>
      <c r="H8" s="2407"/>
      <c r="I8" s="2407"/>
      <c r="J8" s="2407"/>
      <c r="K8" s="2407"/>
      <c r="L8" s="2407"/>
      <c r="M8" s="2407"/>
      <c r="N8" s="2407"/>
      <c r="O8" s="2407"/>
      <c r="P8" s="2407"/>
      <c r="Q8" s="2407"/>
      <c r="R8" s="2407"/>
      <c r="S8" s="2407"/>
      <c r="T8" s="2407"/>
      <c r="U8" s="2407"/>
      <c r="V8" s="2407"/>
      <c r="W8" s="2407"/>
      <c r="X8" s="2407"/>
      <c r="Y8" s="2407"/>
      <c r="Z8" s="2407"/>
      <c r="AA8" s="2407"/>
      <c r="AB8" s="2407"/>
      <c r="AC8" s="2407"/>
      <c r="AD8" s="2407"/>
    </row>
    <row r="9" spans="1:30" ht="15" customHeight="1">
      <c r="A9" s="2407"/>
      <c r="B9" s="2407"/>
      <c r="C9" s="2407"/>
      <c r="D9" s="2407"/>
      <c r="E9" s="2407"/>
      <c r="F9" s="2407"/>
      <c r="G9" s="2407"/>
      <c r="H9" s="2407"/>
      <c r="I9" s="2407"/>
      <c r="J9" s="2407"/>
      <c r="K9" s="2407"/>
      <c r="L9" s="2407"/>
      <c r="M9" s="2407"/>
      <c r="N9" s="2407"/>
      <c r="O9" s="2407"/>
      <c r="P9" s="2407"/>
      <c r="Q9" s="2407"/>
      <c r="R9" s="2407"/>
      <c r="S9" s="2407"/>
      <c r="T9" s="2407"/>
      <c r="U9" s="2407"/>
      <c r="V9" s="2407"/>
      <c r="W9" s="2407"/>
      <c r="X9" s="2407"/>
      <c r="Y9" s="2407"/>
      <c r="Z9" s="2407"/>
      <c r="AA9" s="2407"/>
      <c r="AB9" s="2407"/>
      <c r="AC9" s="2407"/>
      <c r="AD9" s="2407"/>
    </row>
    <row r="10" spans="1:30" ht="15" customHeight="1">
      <c r="A10" s="2407"/>
      <c r="B10" s="2407"/>
      <c r="C10" s="2407"/>
      <c r="D10" s="2407"/>
      <c r="E10" s="2407"/>
      <c r="F10" s="2407"/>
      <c r="G10" s="2407"/>
      <c r="H10" s="2407"/>
      <c r="I10" s="2407"/>
      <c r="J10" s="2407"/>
      <c r="K10" s="2407"/>
      <c r="L10" s="2407"/>
      <c r="M10" s="2407"/>
      <c r="N10" s="2407"/>
      <c r="O10" s="2407"/>
      <c r="P10" s="2407"/>
      <c r="Q10" s="2407"/>
      <c r="R10" s="2407"/>
      <c r="S10" s="2407"/>
      <c r="T10" s="2407"/>
      <c r="U10" s="2407"/>
      <c r="V10" s="2407"/>
      <c r="W10" s="2407"/>
      <c r="X10" s="2407"/>
      <c r="Y10" s="2407"/>
      <c r="Z10" s="2407"/>
      <c r="AA10" s="2407"/>
      <c r="AB10" s="2407"/>
      <c r="AC10" s="2407"/>
      <c r="AD10" s="2407"/>
    </row>
    <row r="11" spans="1:30" ht="15" customHeight="1">
      <c r="A11" s="2407"/>
      <c r="B11" s="2407"/>
      <c r="C11" s="2407"/>
      <c r="D11" s="2407"/>
      <c r="E11" s="2407"/>
      <c r="F11" s="2407"/>
      <c r="G11" s="2407"/>
      <c r="H11" s="2407"/>
      <c r="I11" s="2407"/>
      <c r="J11" s="2407"/>
      <c r="K11" s="2407"/>
      <c r="L11" s="2407"/>
      <c r="M11" s="2407"/>
      <c r="N11" s="2407"/>
      <c r="O11" s="2407"/>
      <c r="P11" s="2407"/>
      <c r="Q11" s="2407"/>
      <c r="R11" s="2407"/>
      <c r="S11" s="2407"/>
      <c r="T11" s="2407"/>
      <c r="U11" s="2407"/>
      <c r="V11" s="2407"/>
      <c r="W11" s="2407"/>
      <c r="X11" s="2407"/>
      <c r="Y11" s="2407"/>
      <c r="Z11" s="2407"/>
      <c r="AA11" s="2407"/>
      <c r="AB11" s="2407"/>
      <c r="AC11" s="2407"/>
      <c r="AD11" s="2407"/>
    </row>
    <row r="12" spans="1:30" ht="15" customHeight="1">
      <c r="A12" s="2407"/>
      <c r="B12" s="2407"/>
      <c r="C12" s="2407"/>
      <c r="D12" s="2407"/>
      <c r="E12" s="2407"/>
      <c r="F12" s="2407"/>
      <c r="G12" s="2407"/>
      <c r="H12" s="2407"/>
      <c r="I12" s="2407"/>
      <c r="J12" s="2407"/>
      <c r="K12" s="2407"/>
      <c r="L12" s="2407"/>
      <c r="M12" s="2407"/>
      <c r="N12" s="2407"/>
      <c r="O12" s="2407"/>
      <c r="P12" s="2407"/>
      <c r="Q12" s="2407"/>
      <c r="R12" s="2407"/>
      <c r="S12" s="2407"/>
      <c r="T12" s="2407"/>
      <c r="U12" s="2407"/>
      <c r="V12" s="2407"/>
      <c r="W12" s="2407"/>
      <c r="X12" s="2407"/>
      <c r="Y12" s="2407"/>
      <c r="Z12" s="2407"/>
      <c r="AA12" s="2407"/>
      <c r="AB12" s="2407"/>
      <c r="AC12" s="2407"/>
      <c r="AD12" s="2407"/>
    </row>
    <row r="13" spans="1:30" ht="15" customHeight="1">
      <c r="A13" s="2407"/>
      <c r="B13" s="2407"/>
      <c r="C13" s="2407"/>
      <c r="D13" s="2407"/>
      <c r="E13" s="2407"/>
      <c r="F13" s="2407"/>
      <c r="G13" s="2407"/>
      <c r="H13" s="2407"/>
      <c r="I13" s="2407"/>
      <c r="J13" s="2407"/>
      <c r="K13" s="2407"/>
      <c r="L13" s="2407"/>
      <c r="M13" s="2407"/>
      <c r="N13" s="2407"/>
      <c r="O13" s="2407"/>
      <c r="P13" s="2407"/>
      <c r="Q13" s="2407"/>
      <c r="R13" s="2407"/>
      <c r="S13" s="2407"/>
      <c r="T13" s="2407"/>
      <c r="U13" s="2407"/>
      <c r="V13" s="2407"/>
      <c r="W13" s="2407"/>
      <c r="X13" s="2407"/>
      <c r="Y13" s="2407"/>
      <c r="Z13" s="2407"/>
      <c r="AA13" s="2407"/>
      <c r="AB13" s="2407"/>
      <c r="AC13" s="2407"/>
      <c r="AD13" s="2407"/>
    </row>
    <row r="14" spans="1:30" ht="15" customHeight="1">
      <c r="A14" s="2407"/>
      <c r="B14" s="2407"/>
      <c r="C14" s="2407"/>
      <c r="D14" s="2407"/>
      <c r="E14" s="2407"/>
      <c r="F14" s="2407"/>
      <c r="G14" s="2407"/>
      <c r="H14" s="2407"/>
      <c r="I14" s="2407"/>
      <c r="J14" s="2407"/>
      <c r="K14" s="2407"/>
      <c r="L14" s="2407"/>
      <c r="M14" s="2407"/>
      <c r="N14" s="2407"/>
      <c r="O14" s="2407"/>
      <c r="P14" s="2407"/>
      <c r="Q14" s="2407"/>
      <c r="R14" s="2407"/>
      <c r="S14" s="2407"/>
      <c r="T14" s="2407"/>
      <c r="U14" s="2407"/>
      <c r="V14" s="2407"/>
      <c r="W14" s="2407"/>
      <c r="X14" s="2407"/>
      <c r="Y14" s="2407"/>
      <c r="Z14" s="2407"/>
      <c r="AA14" s="2407"/>
      <c r="AB14" s="2407"/>
      <c r="AC14" s="2407"/>
      <c r="AD14" s="2407"/>
    </row>
    <row r="15" spans="1:30" ht="15" customHeight="1">
      <c r="A15" s="2407"/>
      <c r="B15" s="2407"/>
      <c r="C15" s="2407"/>
      <c r="D15" s="2407"/>
      <c r="E15" s="2407"/>
      <c r="F15" s="2407"/>
      <c r="G15" s="2407"/>
      <c r="H15" s="2407"/>
      <c r="I15" s="2407"/>
      <c r="J15" s="2407"/>
      <c r="K15" s="2407"/>
      <c r="L15" s="2407"/>
      <c r="M15" s="2407"/>
      <c r="N15" s="2407"/>
      <c r="O15" s="2407"/>
      <c r="P15" s="2407"/>
      <c r="Q15" s="2407"/>
      <c r="R15" s="2407"/>
      <c r="S15" s="2407"/>
      <c r="T15" s="2407"/>
      <c r="U15" s="2407"/>
      <c r="V15" s="2407"/>
      <c r="W15" s="2407"/>
      <c r="X15" s="2407"/>
      <c r="Y15" s="2407"/>
      <c r="Z15" s="2407"/>
      <c r="AA15" s="2407"/>
      <c r="AB15" s="2407"/>
      <c r="AC15" s="2407"/>
      <c r="AD15" s="2407"/>
    </row>
    <row r="16" spans="1:30" ht="15" customHeight="1">
      <c r="A16" s="2407"/>
      <c r="B16" s="2407"/>
      <c r="C16" s="2407"/>
      <c r="D16" s="2407"/>
      <c r="E16" s="2407"/>
      <c r="F16" s="2407"/>
      <c r="G16" s="2407"/>
      <c r="H16" s="2407"/>
      <c r="I16" s="2407"/>
      <c r="J16" s="2407"/>
      <c r="K16" s="2407"/>
      <c r="L16" s="2407"/>
      <c r="M16" s="2407"/>
      <c r="N16" s="2407"/>
      <c r="O16" s="2407"/>
      <c r="P16" s="2407"/>
      <c r="Q16" s="2407"/>
      <c r="R16" s="2407"/>
      <c r="S16" s="2407"/>
      <c r="T16" s="2407"/>
      <c r="U16" s="2407"/>
      <c r="V16" s="2407"/>
      <c r="W16" s="2407"/>
      <c r="X16" s="2407"/>
      <c r="Y16" s="2407"/>
      <c r="Z16" s="2407"/>
      <c r="AA16" s="2407"/>
      <c r="AB16" s="2407"/>
      <c r="AC16" s="2407"/>
      <c r="AD16" s="2407"/>
    </row>
    <row r="17" spans="1:30" ht="15" customHeight="1">
      <c r="A17" s="2407"/>
      <c r="B17" s="2407"/>
      <c r="C17" s="2407"/>
      <c r="D17" s="2407"/>
      <c r="E17" s="2407"/>
      <c r="F17" s="2407"/>
      <c r="G17" s="2407"/>
      <c r="H17" s="2407"/>
      <c r="I17" s="2407"/>
      <c r="J17" s="2407"/>
      <c r="K17" s="2407"/>
      <c r="L17" s="2407"/>
      <c r="M17" s="2407"/>
      <c r="N17" s="2407"/>
      <c r="O17" s="2407"/>
      <c r="P17" s="2407"/>
      <c r="Q17" s="2407"/>
      <c r="R17" s="2407"/>
      <c r="S17" s="2407"/>
      <c r="T17" s="2407"/>
      <c r="U17" s="2407"/>
      <c r="V17" s="2407"/>
      <c r="W17" s="2407"/>
      <c r="X17" s="2407"/>
      <c r="Y17" s="2407"/>
      <c r="Z17" s="2407"/>
      <c r="AA17" s="2407"/>
      <c r="AB17" s="2407"/>
      <c r="AC17" s="2407"/>
      <c r="AD17" s="2407"/>
    </row>
    <row r="18" spans="1:30" ht="15" customHeight="1">
      <c r="A18" s="2407"/>
      <c r="B18" s="2407"/>
      <c r="C18" s="2407"/>
      <c r="D18" s="2407"/>
      <c r="E18" s="2407"/>
      <c r="F18" s="2407"/>
      <c r="G18" s="2407"/>
      <c r="H18" s="2407"/>
      <c r="I18" s="2407"/>
      <c r="J18" s="2407"/>
      <c r="K18" s="2407"/>
      <c r="L18" s="2407"/>
      <c r="M18" s="2407"/>
      <c r="N18" s="2407"/>
      <c r="O18" s="2407"/>
      <c r="P18" s="2407"/>
      <c r="Q18" s="2407"/>
      <c r="R18" s="2407"/>
      <c r="S18" s="2407"/>
      <c r="T18" s="2407"/>
      <c r="U18" s="2407"/>
      <c r="V18" s="2407"/>
      <c r="W18" s="2407"/>
      <c r="X18" s="2407"/>
      <c r="Y18" s="2407"/>
      <c r="Z18" s="2407"/>
      <c r="AA18" s="2407"/>
      <c r="AB18" s="2407"/>
      <c r="AC18" s="2407"/>
      <c r="AD18" s="2407"/>
    </row>
    <row r="19" spans="1:30" ht="15" customHeight="1">
      <c r="A19" s="2407"/>
      <c r="B19" s="2407"/>
      <c r="C19" s="2407"/>
      <c r="D19" s="2407"/>
      <c r="E19" s="2407"/>
      <c r="F19" s="2407"/>
      <c r="G19" s="2407"/>
      <c r="H19" s="2407"/>
      <c r="I19" s="2407"/>
      <c r="J19" s="2407"/>
      <c r="K19" s="2407"/>
      <c r="L19" s="2407"/>
      <c r="M19" s="2407"/>
      <c r="N19" s="2407"/>
      <c r="O19" s="2407"/>
      <c r="P19" s="2407"/>
      <c r="Q19" s="2407"/>
      <c r="R19" s="2407"/>
      <c r="S19" s="2407"/>
      <c r="T19" s="2407"/>
      <c r="U19" s="2407"/>
      <c r="V19" s="2407"/>
      <c r="W19" s="2407"/>
      <c r="X19" s="2407"/>
      <c r="Y19" s="2407"/>
      <c r="Z19" s="2407"/>
      <c r="AA19" s="2407"/>
      <c r="AB19" s="2407"/>
      <c r="AC19" s="2407"/>
      <c r="AD19" s="2407"/>
    </row>
    <row r="20" spans="1:30" ht="9.75" customHeight="1">
      <c r="A20" s="2407"/>
      <c r="B20" s="2407"/>
      <c r="C20" s="2407"/>
      <c r="D20" s="2407"/>
      <c r="E20" s="2407"/>
      <c r="F20" s="2407"/>
      <c r="G20" s="2407"/>
      <c r="H20" s="2407"/>
      <c r="I20" s="2407"/>
      <c r="J20" s="2407"/>
      <c r="K20" s="2407"/>
      <c r="L20" s="2407"/>
      <c r="M20" s="2407"/>
      <c r="N20" s="2407"/>
      <c r="O20" s="2407"/>
      <c r="P20" s="2407"/>
      <c r="Q20" s="2407"/>
      <c r="R20" s="2407"/>
      <c r="S20" s="2407"/>
      <c r="T20" s="2407"/>
      <c r="U20" s="2407"/>
      <c r="V20" s="2407"/>
      <c r="W20" s="2407"/>
      <c r="X20" s="2407"/>
      <c r="Y20" s="2407"/>
      <c r="Z20" s="2407"/>
      <c r="AA20" s="2407"/>
      <c r="AB20" s="2407"/>
      <c r="AC20" s="2407"/>
      <c r="AD20" s="2407"/>
    </row>
    <row r="21" spans="1:30" ht="4.5" customHeight="1">
      <c r="A21" s="611" t="s">
        <v>1035</v>
      </c>
    </row>
    <row r="22" spans="1:30" ht="27" customHeight="1">
      <c r="A22" s="2421" t="s">
        <v>3379</v>
      </c>
      <c r="B22" s="2438"/>
      <c r="C22" s="2438"/>
      <c r="D22" s="2438"/>
      <c r="E22" s="2438"/>
      <c r="F22" s="2438"/>
      <c r="G22" s="2438"/>
      <c r="H22" s="2438"/>
      <c r="I22" s="2438"/>
      <c r="J22" s="2438"/>
      <c r="K22" s="2438"/>
      <c r="L22" s="2438"/>
      <c r="M22" s="2438"/>
      <c r="N22" s="2438"/>
      <c r="O22" s="2438"/>
      <c r="P22" s="2438"/>
      <c r="Q22" s="2438"/>
      <c r="R22" s="2438"/>
      <c r="S22" s="2438"/>
      <c r="T22" s="2438"/>
      <c r="U22" s="2438"/>
      <c r="V22" s="2438"/>
      <c r="W22" s="2438"/>
      <c r="X22" s="2438"/>
      <c r="Y22" s="2438"/>
      <c r="Z22" s="2422"/>
      <c r="AA22" s="2435" t="s">
        <v>963</v>
      </c>
      <c r="AB22" s="2436"/>
      <c r="AC22" s="2436"/>
      <c r="AD22" s="2437"/>
    </row>
    <row r="23" spans="1:30" ht="27" customHeight="1">
      <c r="A23" s="2423" t="s">
        <v>3558</v>
      </c>
      <c r="B23" s="2423"/>
      <c r="C23" s="2423"/>
      <c r="D23" s="2423"/>
      <c r="E23" s="2423"/>
      <c r="F23" s="2423"/>
      <c r="G23" s="2423"/>
      <c r="H23" s="2423"/>
      <c r="I23" s="2423" t="s">
        <v>3385</v>
      </c>
      <c r="J23" s="2423"/>
      <c r="K23" s="2423"/>
      <c r="L23" s="2423"/>
      <c r="M23" s="2423"/>
      <c r="N23" s="2423"/>
      <c r="O23" s="2423"/>
      <c r="P23" s="2423"/>
      <c r="Q23" s="2423"/>
      <c r="R23" s="2423"/>
      <c r="S23" s="2423"/>
      <c r="T23" s="2423"/>
      <c r="U23" s="2423"/>
      <c r="V23" s="2423"/>
      <c r="W23" s="2423"/>
      <c r="X23" s="2423"/>
      <c r="Y23" s="2423"/>
      <c r="Z23" s="2423"/>
      <c r="AA23" s="2421" t="s">
        <v>3384</v>
      </c>
      <c r="AB23" s="2438"/>
      <c r="AC23" s="2438"/>
      <c r="AD23" s="2422"/>
    </row>
    <row r="24" spans="1:30" ht="27" customHeight="1">
      <c r="A24" s="2423" t="s">
        <v>3557</v>
      </c>
      <c r="B24" s="2423"/>
      <c r="C24" s="2423"/>
      <c r="D24" s="2423"/>
      <c r="E24" s="2423"/>
      <c r="F24" s="2423"/>
      <c r="G24" s="2423"/>
      <c r="H24" s="2423"/>
      <c r="I24" s="2425" t="s">
        <v>3382</v>
      </c>
      <c r="J24" s="2426"/>
      <c r="K24" s="2426"/>
      <c r="L24" s="2426"/>
      <c r="M24" s="2426"/>
      <c r="N24" s="2426"/>
      <c r="O24" s="2426"/>
      <c r="P24" s="2426"/>
      <c r="Q24" s="2426"/>
      <c r="R24" s="2426"/>
      <c r="S24" s="2426"/>
      <c r="T24" s="2426"/>
      <c r="U24" s="2426"/>
      <c r="V24" s="2426"/>
      <c r="W24" s="2426"/>
      <c r="X24" s="2426"/>
      <c r="Y24" s="2426"/>
      <c r="Z24" s="2427"/>
      <c r="AA24" s="2421" t="s">
        <v>3381</v>
      </c>
      <c r="AB24" s="2438"/>
      <c r="AC24" s="2438"/>
      <c r="AD24" s="2422"/>
    </row>
    <row r="25" spans="1:30" ht="24" customHeight="1">
      <c r="A25" s="2428" t="s">
        <v>3556</v>
      </c>
      <c r="B25" s="2428"/>
      <c r="C25" s="2428"/>
      <c r="D25" s="2428"/>
      <c r="E25" s="2428"/>
      <c r="F25" s="2428"/>
      <c r="G25" s="2428"/>
      <c r="H25" s="2428"/>
      <c r="I25" s="2428"/>
      <c r="J25" s="2428"/>
      <c r="K25" s="2428"/>
      <c r="L25" s="2428"/>
      <c r="M25" s="2428"/>
      <c r="N25" s="2428"/>
      <c r="O25" s="2428"/>
      <c r="P25" s="2428"/>
      <c r="Q25" s="2428"/>
      <c r="R25" s="2428"/>
      <c r="S25" s="2428"/>
      <c r="T25" s="2428"/>
      <c r="U25" s="2428"/>
      <c r="V25" s="2428"/>
      <c r="W25" s="2428"/>
      <c r="X25" s="2428"/>
      <c r="Y25" s="2428"/>
      <c r="Z25" s="2428"/>
      <c r="AA25" s="2428"/>
      <c r="AB25" s="2428"/>
      <c r="AC25" s="2428"/>
      <c r="AD25" s="2428"/>
    </row>
    <row r="26" spans="1:30" ht="26.25" customHeight="1">
      <c r="A26" s="2428"/>
      <c r="B26" s="2428"/>
      <c r="C26" s="2428"/>
      <c r="D26" s="2428"/>
      <c r="E26" s="2428"/>
      <c r="F26" s="2428"/>
      <c r="G26" s="2428"/>
      <c r="H26" s="2428"/>
      <c r="I26" s="2428"/>
      <c r="J26" s="2428"/>
      <c r="K26" s="2428"/>
      <c r="L26" s="2428"/>
      <c r="M26" s="2428"/>
      <c r="N26" s="2428"/>
      <c r="O26" s="2428"/>
      <c r="P26" s="2428"/>
      <c r="Q26" s="2428"/>
      <c r="R26" s="2428"/>
      <c r="S26" s="2428"/>
      <c r="T26" s="2428"/>
      <c r="U26" s="2428"/>
      <c r="V26" s="2428"/>
      <c r="W26" s="2428"/>
      <c r="X26" s="2428"/>
      <c r="Y26" s="2428"/>
      <c r="Z26" s="2428"/>
      <c r="AA26" s="2428"/>
      <c r="AB26" s="2428"/>
      <c r="AC26" s="2428"/>
      <c r="AD26" s="2428"/>
    </row>
    <row r="27" spans="1:30" ht="27" customHeight="1">
      <c r="A27" s="2429" t="s">
        <v>3379</v>
      </c>
      <c r="B27" s="2430"/>
      <c r="C27" s="2430"/>
      <c r="D27" s="2430"/>
      <c r="E27" s="2430"/>
      <c r="F27" s="2430"/>
      <c r="G27" s="2430"/>
      <c r="H27" s="2430"/>
      <c r="I27" s="2430"/>
      <c r="J27" s="2430"/>
      <c r="K27" s="2430"/>
      <c r="L27" s="2430"/>
      <c r="M27" s="2430"/>
      <c r="N27" s="2430"/>
      <c r="O27" s="2430"/>
      <c r="P27" s="2430"/>
      <c r="Q27" s="2430"/>
      <c r="R27" s="2430"/>
      <c r="S27" s="2430"/>
      <c r="T27" s="2430"/>
      <c r="U27" s="2430"/>
      <c r="V27" s="2430"/>
      <c r="W27" s="2430"/>
      <c r="X27" s="2430"/>
      <c r="Y27" s="2430"/>
      <c r="Z27" s="2431"/>
      <c r="AA27" s="2435" t="s">
        <v>963</v>
      </c>
      <c r="AB27" s="2436"/>
      <c r="AC27" s="2436"/>
      <c r="AD27" s="2437"/>
    </row>
    <row r="28" spans="1:30" ht="42" customHeight="1">
      <c r="A28" s="2432"/>
      <c r="B28" s="2433"/>
      <c r="C28" s="2433"/>
      <c r="D28" s="2433"/>
      <c r="E28" s="2433"/>
      <c r="F28" s="2433"/>
      <c r="G28" s="2433"/>
      <c r="H28" s="2433"/>
      <c r="I28" s="2433"/>
      <c r="J28" s="2433"/>
      <c r="K28" s="2433"/>
      <c r="L28" s="2433"/>
      <c r="M28" s="2433"/>
      <c r="N28" s="2433"/>
      <c r="O28" s="2433"/>
      <c r="P28" s="2433"/>
      <c r="Q28" s="2433"/>
      <c r="R28" s="2433"/>
      <c r="S28" s="2433"/>
      <c r="T28" s="2433"/>
      <c r="U28" s="2433"/>
      <c r="V28" s="2433"/>
      <c r="W28" s="2433"/>
      <c r="X28" s="2433"/>
      <c r="Y28" s="2433"/>
      <c r="Z28" s="2434"/>
      <c r="AA28" s="2421" t="s">
        <v>3555</v>
      </c>
      <c r="AB28" s="2422"/>
      <c r="AC28" s="2421" t="s">
        <v>3554</v>
      </c>
      <c r="AD28" s="2422"/>
    </row>
    <row r="29" spans="1:30" ht="30" customHeight="1">
      <c r="A29" s="2424" t="s">
        <v>3376</v>
      </c>
      <c r="B29" s="2424"/>
      <c r="C29" s="2424"/>
      <c r="D29" s="2424"/>
      <c r="E29" s="2424"/>
      <c r="F29" s="2424"/>
      <c r="G29" s="2424"/>
      <c r="H29" s="2424"/>
      <c r="I29" s="2418" t="s">
        <v>3375</v>
      </c>
      <c r="J29" s="2419"/>
      <c r="K29" s="2419"/>
      <c r="L29" s="2419"/>
      <c r="M29" s="2419"/>
      <c r="N29" s="2419"/>
      <c r="O29" s="2419"/>
      <c r="P29" s="2419"/>
      <c r="Q29" s="2419"/>
      <c r="R29" s="2419"/>
      <c r="S29" s="2419"/>
      <c r="T29" s="2419"/>
      <c r="U29" s="2419"/>
      <c r="V29" s="2419"/>
      <c r="W29" s="2419"/>
      <c r="X29" s="2419"/>
      <c r="Y29" s="2419"/>
      <c r="Z29" s="2420"/>
      <c r="AA29" s="2421">
        <v>10</v>
      </c>
      <c r="AB29" s="2422"/>
      <c r="AC29" s="2421">
        <v>30</v>
      </c>
      <c r="AD29" s="2422"/>
    </row>
    <row r="30" spans="1:30" ht="30" customHeight="1">
      <c r="A30" s="2425" t="s">
        <v>3374</v>
      </c>
      <c r="B30" s="2426"/>
      <c r="C30" s="2426"/>
      <c r="D30" s="2426"/>
      <c r="E30" s="2426"/>
      <c r="F30" s="2426"/>
      <c r="G30" s="2426"/>
      <c r="H30" s="2426"/>
      <c r="I30" s="2426"/>
      <c r="J30" s="2426"/>
      <c r="K30" s="2426"/>
      <c r="L30" s="2426"/>
      <c r="M30" s="2426"/>
      <c r="N30" s="2426"/>
      <c r="O30" s="2426"/>
      <c r="P30" s="2426"/>
      <c r="Q30" s="2426"/>
      <c r="R30" s="2426"/>
      <c r="S30" s="2426"/>
      <c r="T30" s="2426"/>
      <c r="U30" s="2426"/>
      <c r="V30" s="2426"/>
      <c r="W30" s="2426"/>
      <c r="X30" s="2426"/>
      <c r="Y30" s="2426"/>
      <c r="Z30" s="2427"/>
      <c r="AA30" s="2421">
        <v>11</v>
      </c>
      <c r="AB30" s="2422"/>
      <c r="AC30" s="2421">
        <v>31</v>
      </c>
      <c r="AD30" s="2422"/>
    </row>
    <row r="31" spans="1:30" ht="129.75" customHeight="1">
      <c r="A31" s="2424" t="s">
        <v>3373</v>
      </c>
      <c r="B31" s="2424"/>
      <c r="C31" s="2424"/>
      <c r="D31" s="2424"/>
      <c r="E31" s="2424"/>
      <c r="F31" s="2424"/>
      <c r="G31" s="2424"/>
      <c r="H31" s="2424"/>
      <c r="I31" s="2423" t="s">
        <v>3553</v>
      </c>
      <c r="J31" s="2423"/>
      <c r="K31" s="2423"/>
      <c r="L31" s="2423"/>
      <c r="M31" s="2423"/>
      <c r="N31" s="2423"/>
      <c r="O31" s="2423"/>
      <c r="P31" s="2423"/>
      <c r="Q31" s="2423"/>
      <c r="R31" s="2423"/>
      <c r="S31" s="2423"/>
      <c r="T31" s="2423"/>
      <c r="U31" s="2423"/>
      <c r="V31" s="2423"/>
      <c r="W31" s="2423"/>
      <c r="X31" s="2423"/>
      <c r="Y31" s="2423"/>
      <c r="Z31" s="2423"/>
      <c r="AA31" s="2421">
        <v>12</v>
      </c>
      <c r="AB31" s="2422"/>
      <c r="AC31" s="2421">
        <v>32</v>
      </c>
      <c r="AD31" s="2422"/>
    </row>
    <row r="32" spans="1:30" ht="30" customHeight="1">
      <c r="A32" s="2425" t="s">
        <v>3371</v>
      </c>
      <c r="B32" s="2426"/>
      <c r="C32" s="2426"/>
      <c r="D32" s="2426"/>
      <c r="E32" s="2426"/>
      <c r="F32" s="2426"/>
      <c r="G32" s="2426"/>
      <c r="H32" s="2426"/>
      <c r="I32" s="2426"/>
      <c r="J32" s="2426"/>
      <c r="K32" s="2426"/>
      <c r="L32" s="2426"/>
      <c r="M32" s="2426"/>
      <c r="N32" s="2426"/>
      <c r="O32" s="2426"/>
      <c r="P32" s="2426"/>
      <c r="Q32" s="2426"/>
      <c r="R32" s="2426"/>
      <c r="S32" s="2426"/>
      <c r="T32" s="2426"/>
      <c r="U32" s="2426"/>
      <c r="V32" s="2426"/>
      <c r="W32" s="2426"/>
      <c r="X32" s="2426"/>
      <c r="Y32" s="2426"/>
      <c r="Z32" s="2427"/>
      <c r="AA32" s="2421">
        <v>13</v>
      </c>
      <c r="AB32" s="2422"/>
      <c r="AC32" s="2421">
        <v>33</v>
      </c>
      <c r="AD32" s="2422"/>
    </row>
    <row r="33" spans="1:30" ht="40.15" customHeight="1">
      <c r="A33" s="2424" t="s">
        <v>3370</v>
      </c>
      <c r="B33" s="2424"/>
      <c r="C33" s="2424"/>
      <c r="D33" s="2424"/>
      <c r="E33" s="2424"/>
      <c r="F33" s="2424"/>
      <c r="G33" s="2424"/>
      <c r="H33" s="2424"/>
      <c r="I33" s="2423" t="s">
        <v>3369</v>
      </c>
      <c r="J33" s="2424"/>
      <c r="K33" s="2424"/>
      <c r="L33" s="2424"/>
      <c r="M33" s="2424"/>
      <c r="N33" s="2424"/>
      <c r="O33" s="2424"/>
      <c r="P33" s="2424"/>
      <c r="Q33" s="2424"/>
      <c r="R33" s="2424"/>
      <c r="S33" s="2424"/>
      <c r="T33" s="2424"/>
      <c r="U33" s="2424"/>
      <c r="V33" s="2424"/>
      <c r="W33" s="2424"/>
      <c r="X33" s="2424"/>
      <c r="Y33" s="2424"/>
      <c r="Z33" s="2424"/>
      <c r="AA33" s="2421">
        <v>14</v>
      </c>
      <c r="AB33" s="2422"/>
      <c r="AC33" s="2421">
        <v>34</v>
      </c>
      <c r="AD33" s="2422"/>
    </row>
    <row r="34" spans="1:30" ht="40.15" customHeight="1">
      <c r="A34" s="2424" t="s">
        <v>3368</v>
      </c>
      <c r="B34" s="2424"/>
      <c r="C34" s="2424"/>
      <c r="D34" s="2424"/>
      <c r="E34" s="2424"/>
      <c r="F34" s="2424"/>
      <c r="G34" s="2424"/>
      <c r="H34" s="2424"/>
      <c r="I34" s="2423" t="s">
        <v>3367</v>
      </c>
      <c r="J34" s="2423"/>
      <c r="K34" s="2423"/>
      <c r="L34" s="2423"/>
      <c r="M34" s="2423"/>
      <c r="N34" s="2423"/>
      <c r="O34" s="2423"/>
      <c r="P34" s="2423"/>
      <c r="Q34" s="2423"/>
      <c r="R34" s="2423"/>
      <c r="S34" s="2423"/>
      <c r="T34" s="2423"/>
      <c r="U34" s="2423"/>
      <c r="V34" s="2423"/>
      <c r="W34" s="2423"/>
      <c r="X34" s="2423"/>
      <c r="Y34" s="2423"/>
      <c r="Z34" s="2423"/>
      <c r="AA34" s="2421">
        <v>15</v>
      </c>
      <c r="AB34" s="2422"/>
      <c r="AC34" s="2421">
        <v>35</v>
      </c>
      <c r="AD34" s="2422"/>
    </row>
    <row r="35" spans="1:30" ht="30" customHeight="1">
      <c r="A35" s="2418" t="s">
        <v>3366</v>
      </c>
      <c r="B35" s="2419"/>
      <c r="C35" s="2419"/>
      <c r="D35" s="2419"/>
      <c r="E35" s="2419"/>
      <c r="F35" s="2419"/>
      <c r="G35" s="2419"/>
      <c r="H35" s="2419"/>
      <c r="I35" s="2419"/>
      <c r="J35" s="2419"/>
      <c r="K35" s="2419"/>
      <c r="L35" s="2419"/>
      <c r="M35" s="2419"/>
      <c r="N35" s="2419"/>
      <c r="O35" s="2419"/>
      <c r="P35" s="2419"/>
      <c r="Q35" s="2419"/>
      <c r="R35" s="2419"/>
      <c r="S35" s="2419"/>
      <c r="T35" s="2419"/>
      <c r="U35" s="2419"/>
      <c r="V35" s="2419"/>
      <c r="W35" s="2419"/>
      <c r="X35" s="2419"/>
      <c r="Y35" s="2419"/>
      <c r="Z35" s="2420"/>
      <c r="AA35" s="2421">
        <v>16</v>
      </c>
      <c r="AB35" s="2422"/>
      <c r="AC35" s="2421">
        <v>36</v>
      </c>
      <c r="AD35" s="2422"/>
    </row>
    <row r="36" spans="1:30" ht="30" customHeight="1">
      <c r="A36" s="2418" t="s">
        <v>3365</v>
      </c>
      <c r="B36" s="2419"/>
      <c r="C36" s="2419"/>
      <c r="D36" s="2419"/>
      <c r="E36" s="2419"/>
      <c r="F36" s="2419"/>
      <c r="G36" s="2419"/>
      <c r="H36" s="2419"/>
      <c r="I36" s="2419"/>
      <c r="J36" s="2419"/>
      <c r="K36" s="2419"/>
      <c r="L36" s="2419"/>
      <c r="M36" s="2419"/>
      <c r="N36" s="2419"/>
      <c r="O36" s="2419"/>
      <c r="P36" s="2419"/>
      <c r="Q36" s="2419"/>
      <c r="R36" s="2419"/>
      <c r="S36" s="2419"/>
      <c r="T36" s="2419"/>
      <c r="U36" s="2419"/>
      <c r="V36" s="2419"/>
      <c r="W36" s="2419"/>
      <c r="X36" s="2419"/>
      <c r="Y36" s="2419"/>
      <c r="Z36" s="2420"/>
      <c r="AA36" s="2421">
        <v>17</v>
      </c>
      <c r="AB36" s="2422"/>
      <c r="AC36" s="2421">
        <v>37</v>
      </c>
      <c r="AD36" s="2422"/>
    </row>
    <row r="37" spans="1:30" ht="30" customHeight="1">
      <c r="A37" s="2424" t="s">
        <v>3364</v>
      </c>
      <c r="B37" s="2424"/>
      <c r="C37" s="2424"/>
      <c r="D37" s="2424"/>
      <c r="E37" s="2424"/>
      <c r="F37" s="2424"/>
      <c r="G37" s="2424"/>
      <c r="H37" s="2424"/>
      <c r="I37" s="2423" t="s">
        <v>3363</v>
      </c>
      <c r="J37" s="2423"/>
      <c r="K37" s="2423"/>
      <c r="L37" s="2423"/>
      <c r="M37" s="2423"/>
      <c r="N37" s="2423"/>
      <c r="O37" s="2423"/>
      <c r="P37" s="2423"/>
      <c r="Q37" s="2423"/>
      <c r="R37" s="2423"/>
      <c r="S37" s="2423"/>
      <c r="T37" s="2423"/>
      <c r="U37" s="2423"/>
      <c r="V37" s="2423"/>
      <c r="W37" s="2423"/>
      <c r="X37" s="2423"/>
      <c r="Y37" s="2423"/>
      <c r="Z37" s="2423"/>
      <c r="AA37" s="2421">
        <v>18</v>
      </c>
      <c r="AB37" s="2422"/>
      <c r="AC37" s="2421">
        <v>38</v>
      </c>
      <c r="AD37" s="2422"/>
    </row>
    <row r="38" spans="1:30" ht="40.15" customHeight="1">
      <c r="A38" s="2423" t="s">
        <v>3362</v>
      </c>
      <c r="B38" s="2423"/>
      <c r="C38" s="2423"/>
      <c r="D38" s="2423"/>
      <c r="E38" s="2423"/>
      <c r="F38" s="2423"/>
      <c r="G38" s="2423"/>
      <c r="H38" s="2423"/>
      <c r="I38" s="2424" t="s">
        <v>3361</v>
      </c>
      <c r="J38" s="2424"/>
      <c r="K38" s="2424"/>
      <c r="L38" s="2424"/>
      <c r="M38" s="2424"/>
      <c r="N38" s="2424"/>
      <c r="O38" s="2424"/>
      <c r="P38" s="2424"/>
      <c r="Q38" s="2424"/>
      <c r="R38" s="2424"/>
      <c r="S38" s="2424"/>
      <c r="T38" s="2424"/>
      <c r="U38" s="2424"/>
      <c r="V38" s="2424"/>
      <c r="W38" s="2424"/>
      <c r="X38" s="2424"/>
      <c r="Y38" s="2424"/>
      <c r="Z38" s="2424"/>
      <c r="AA38" s="2421">
        <v>19</v>
      </c>
      <c r="AB38" s="2422"/>
      <c r="AC38" s="2421">
        <v>39</v>
      </c>
      <c r="AD38" s="2422"/>
    </row>
    <row r="39" spans="1:30" ht="40.15" customHeight="1">
      <c r="A39" s="2418" t="s">
        <v>3360</v>
      </c>
      <c r="B39" s="2419"/>
      <c r="C39" s="2419"/>
      <c r="D39" s="2419"/>
      <c r="E39" s="2419"/>
      <c r="F39" s="2419"/>
      <c r="G39" s="2419"/>
      <c r="H39" s="2420"/>
      <c r="I39" s="2423" t="s">
        <v>3359</v>
      </c>
      <c r="J39" s="2423"/>
      <c r="K39" s="2423"/>
      <c r="L39" s="2423"/>
      <c r="M39" s="2423"/>
      <c r="N39" s="2423"/>
      <c r="O39" s="2423"/>
      <c r="P39" s="2423"/>
      <c r="Q39" s="2423"/>
      <c r="R39" s="2423"/>
      <c r="S39" s="2423"/>
      <c r="T39" s="2423"/>
      <c r="U39" s="2423"/>
      <c r="V39" s="2423"/>
      <c r="W39" s="2423"/>
      <c r="X39" s="2423"/>
      <c r="Y39" s="2423"/>
      <c r="Z39" s="2423"/>
      <c r="AA39" s="2421">
        <v>20</v>
      </c>
      <c r="AB39" s="2422"/>
      <c r="AC39" s="2421">
        <v>40</v>
      </c>
      <c r="AD39" s="2422"/>
    </row>
    <row r="40" spans="1:30" ht="30" customHeight="1">
      <c r="A40" s="2424" t="s">
        <v>3358</v>
      </c>
      <c r="B40" s="2424"/>
      <c r="C40" s="2424"/>
      <c r="D40" s="2424"/>
      <c r="E40" s="2424"/>
      <c r="F40" s="2424"/>
      <c r="G40" s="2424"/>
      <c r="H40" s="2424"/>
      <c r="I40" s="2424" t="s">
        <v>3357</v>
      </c>
      <c r="J40" s="2424"/>
      <c r="K40" s="2424"/>
      <c r="L40" s="2424"/>
      <c r="M40" s="2424"/>
      <c r="N40" s="2424"/>
      <c r="O40" s="2424"/>
      <c r="P40" s="2424"/>
      <c r="Q40" s="2424"/>
      <c r="R40" s="2424"/>
      <c r="S40" s="2424"/>
      <c r="T40" s="2424"/>
      <c r="U40" s="2424"/>
      <c r="V40" s="2424"/>
      <c r="W40" s="2424"/>
      <c r="X40" s="2424"/>
      <c r="Y40" s="2424"/>
      <c r="Z40" s="2424"/>
      <c r="AA40" s="2421">
        <v>21</v>
      </c>
      <c r="AB40" s="2422"/>
      <c r="AC40" s="2421">
        <v>41</v>
      </c>
      <c r="AD40" s="2422"/>
    </row>
    <row r="41" spans="1:30" ht="69.75" customHeight="1">
      <c r="A41" s="2424" t="s">
        <v>3356</v>
      </c>
      <c r="B41" s="2424"/>
      <c r="C41" s="2424"/>
      <c r="D41" s="2424"/>
      <c r="E41" s="2424"/>
      <c r="F41" s="2424"/>
      <c r="G41" s="2424"/>
      <c r="H41" s="2424"/>
      <c r="I41" s="2423" t="s">
        <v>3355</v>
      </c>
      <c r="J41" s="2423"/>
      <c r="K41" s="2423"/>
      <c r="L41" s="2423"/>
      <c r="M41" s="2423"/>
      <c r="N41" s="2423"/>
      <c r="O41" s="2423"/>
      <c r="P41" s="2423"/>
      <c r="Q41" s="2423"/>
      <c r="R41" s="2423"/>
      <c r="S41" s="2423"/>
      <c r="T41" s="2423"/>
      <c r="U41" s="2423"/>
      <c r="V41" s="2423"/>
      <c r="W41" s="2423"/>
      <c r="X41" s="2423"/>
      <c r="Y41" s="2423"/>
      <c r="Z41" s="2423"/>
      <c r="AA41" s="2421">
        <v>22</v>
      </c>
      <c r="AB41" s="2422"/>
      <c r="AC41" s="2421">
        <v>42</v>
      </c>
      <c r="AD41" s="2422"/>
    </row>
    <row r="42" spans="1:30" ht="30" customHeight="1">
      <c r="A42" s="2418" t="s">
        <v>3354</v>
      </c>
      <c r="B42" s="2419"/>
      <c r="C42" s="2419"/>
      <c r="D42" s="2419"/>
      <c r="E42" s="2419"/>
      <c r="F42" s="2419"/>
      <c r="G42" s="2419"/>
      <c r="H42" s="2419"/>
      <c r="I42" s="2419"/>
      <c r="J42" s="2419"/>
      <c r="K42" s="2419"/>
      <c r="L42" s="2419"/>
      <c r="M42" s="2419"/>
      <c r="N42" s="2419"/>
      <c r="O42" s="2419"/>
      <c r="P42" s="2419"/>
      <c r="Q42" s="2419"/>
      <c r="R42" s="2419"/>
      <c r="S42" s="2419"/>
      <c r="T42" s="2419"/>
      <c r="U42" s="2419"/>
      <c r="V42" s="2419"/>
      <c r="W42" s="2419"/>
      <c r="X42" s="2419"/>
      <c r="Y42" s="2419"/>
      <c r="Z42" s="2420"/>
      <c r="AA42" s="2421">
        <v>23</v>
      </c>
      <c r="AB42" s="2422"/>
      <c r="AC42" s="2421">
        <v>43</v>
      </c>
      <c r="AD42" s="2422"/>
    </row>
    <row r="43" spans="1:30" ht="30" customHeight="1">
      <c r="A43" s="2418" t="s">
        <v>3353</v>
      </c>
      <c r="B43" s="2419"/>
      <c r="C43" s="2419"/>
      <c r="D43" s="2419"/>
      <c r="E43" s="2419"/>
      <c r="F43" s="2419"/>
      <c r="G43" s="2419"/>
      <c r="H43" s="2419"/>
      <c r="I43" s="2419"/>
      <c r="J43" s="2419"/>
      <c r="K43" s="2419"/>
      <c r="L43" s="2419"/>
      <c r="M43" s="2419"/>
      <c r="N43" s="2419"/>
      <c r="O43" s="2419"/>
      <c r="P43" s="2419"/>
      <c r="Q43" s="2419"/>
      <c r="R43" s="2419"/>
      <c r="S43" s="2419"/>
      <c r="T43" s="2419"/>
      <c r="U43" s="2419"/>
      <c r="V43" s="2419"/>
      <c r="W43" s="2419"/>
      <c r="X43" s="2419"/>
      <c r="Y43" s="2419"/>
      <c r="Z43" s="2420"/>
      <c r="AA43" s="2421">
        <v>24</v>
      </c>
      <c r="AB43" s="2422"/>
      <c r="AC43" s="2421">
        <v>44</v>
      </c>
      <c r="AD43" s="2422"/>
    </row>
    <row r="44" spans="1:30" ht="4.5" customHeight="1"/>
    <row r="45" spans="1:30" ht="15" customHeight="1">
      <c r="A45" s="2407" t="s">
        <v>3552</v>
      </c>
      <c r="B45" s="2407"/>
      <c r="C45" s="2407"/>
      <c r="D45" s="2407"/>
      <c r="E45" s="2407"/>
      <c r="F45" s="2407"/>
      <c r="G45" s="2407"/>
      <c r="H45" s="2407"/>
      <c r="I45" s="2407"/>
      <c r="J45" s="2407"/>
      <c r="K45" s="2407"/>
      <c r="L45" s="2407"/>
      <c r="M45" s="2407"/>
      <c r="N45" s="2407"/>
      <c r="O45" s="2407"/>
      <c r="P45" s="2407"/>
      <c r="Q45" s="2407"/>
      <c r="R45" s="2407"/>
      <c r="S45" s="2407"/>
      <c r="T45" s="2407"/>
      <c r="U45" s="2407"/>
      <c r="V45" s="2407"/>
      <c r="W45" s="2407"/>
      <c r="X45" s="2407"/>
      <c r="Y45" s="2407"/>
      <c r="Z45" s="2407"/>
      <c r="AA45" s="2407"/>
      <c r="AB45" s="2407"/>
      <c r="AC45" s="2407"/>
      <c r="AD45" s="2407"/>
    </row>
    <row r="46" spans="1:30" ht="15" customHeight="1">
      <c r="A46" s="2407"/>
      <c r="B46" s="2407"/>
      <c r="C46" s="2407"/>
      <c r="D46" s="2407"/>
      <c r="E46" s="2407"/>
      <c r="F46" s="2407"/>
      <c r="G46" s="2407"/>
      <c r="H46" s="2407"/>
      <c r="I46" s="2407"/>
      <c r="J46" s="2407"/>
      <c r="K46" s="2407"/>
      <c r="L46" s="2407"/>
      <c r="M46" s="2407"/>
      <c r="N46" s="2407"/>
      <c r="O46" s="2407"/>
      <c r="P46" s="2407"/>
      <c r="Q46" s="2407"/>
      <c r="R46" s="2407"/>
      <c r="S46" s="2407"/>
      <c r="T46" s="2407"/>
      <c r="U46" s="2407"/>
      <c r="V46" s="2407"/>
      <c r="W46" s="2407"/>
      <c r="X46" s="2407"/>
      <c r="Y46" s="2407"/>
      <c r="Z46" s="2407"/>
      <c r="AA46" s="2407"/>
      <c r="AB46" s="2407"/>
      <c r="AC46" s="2407"/>
      <c r="AD46" s="2407"/>
    </row>
    <row r="47" spans="1:30" ht="15" customHeight="1">
      <c r="A47" s="2407"/>
      <c r="B47" s="2407"/>
      <c r="C47" s="2407"/>
      <c r="D47" s="2407"/>
      <c r="E47" s="2407"/>
      <c r="F47" s="2407"/>
      <c r="G47" s="2407"/>
      <c r="H47" s="2407"/>
      <c r="I47" s="2407"/>
      <c r="J47" s="2407"/>
      <c r="K47" s="2407"/>
      <c r="L47" s="2407"/>
      <c r="M47" s="2407"/>
      <c r="N47" s="2407"/>
      <c r="O47" s="2407"/>
      <c r="P47" s="2407"/>
      <c r="Q47" s="2407"/>
      <c r="R47" s="2407"/>
      <c r="S47" s="2407"/>
      <c r="T47" s="2407"/>
      <c r="U47" s="2407"/>
      <c r="V47" s="2407"/>
      <c r="W47" s="2407"/>
      <c r="X47" s="2407"/>
      <c r="Y47" s="2407"/>
      <c r="Z47" s="2407"/>
      <c r="AA47" s="2407"/>
      <c r="AB47" s="2407"/>
      <c r="AC47" s="2407"/>
      <c r="AD47" s="2407"/>
    </row>
    <row r="48" spans="1:30" ht="15" customHeight="1">
      <c r="A48" s="2407"/>
      <c r="B48" s="2407"/>
      <c r="C48" s="2407"/>
      <c r="D48" s="2407"/>
      <c r="E48" s="2407"/>
      <c r="F48" s="2407"/>
      <c r="G48" s="2407"/>
      <c r="H48" s="2407"/>
      <c r="I48" s="2407"/>
      <c r="J48" s="2407"/>
      <c r="K48" s="2407"/>
      <c r="L48" s="2407"/>
      <c r="M48" s="2407"/>
      <c r="N48" s="2407"/>
      <c r="O48" s="2407"/>
      <c r="P48" s="2407"/>
      <c r="Q48" s="2407"/>
      <c r="R48" s="2407"/>
      <c r="S48" s="2407"/>
      <c r="T48" s="2407"/>
      <c r="U48" s="2407"/>
      <c r="V48" s="2407"/>
      <c r="W48" s="2407"/>
      <c r="X48" s="2407"/>
      <c r="Y48" s="2407"/>
      <c r="Z48" s="2407"/>
      <c r="AA48" s="2407"/>
      <c r="AB48" s="2407"/>
      <c r="AC48" s="2407"/>
      <c r="AD48" s="2407"/>
    </row>
    <row r="49" spans="1:30" ht="15" customHeight="1">
      <c r="A49" s="2407"/>
      <c r="B49" s="2407"/>
      <c r="C49" s="2407"/>
      <c r="D49" s="2407"/>
      <c r="E49" s="2407"/>
      <c r="F49" s="2407"/>
      <c r="G49" s="2407"/>
      <c r="H49" s="2407"/>
      <c r="I49" s="2407"/>
      <c r="J49" s="2407"/>
      <c r="K49" s="2407"/>
      <c r="L49" s="2407"/>
      <c r="M49" s="2407"/>
      <c r="N49" s="2407"/>
      <c r="O49" s="2407"/>
      <c r="P49" s="2407"/>
      <c r="Q49" s="2407"/>
      <c r="R49" s="2407"/>
      <c r="S49" s="2407"/>
      <c r="T49" s="2407"/>
      <c r="U49" s="2407"/>
      <c r="V49" s="2407"/>
      <c r="W49" s="2407"/>
      <c r="X49" s="2407"/>
      <c r="Y49" s="2407"/>
      <c r="Z49" s="2407"/>
      <c r="AA49" s="2407"/>
      <c r="AB49" s="2407"/>
      <c r="AC49" s="2407"/>
      <c r="AD49" s="2407"/>
    </row>
    <row r="50" spans="1:30" ht="9.75" customHeight="1">
      <c r="A50" s="2407"/>
      <c r="B50" s="2407"/>
      <c r="C50" s="2407"/>
      <c r="D50" s="2407"/>
      <c r="E50" s="2407"/>
      <c r="F50" s="2407"/>
      <c r="G50" s="2407"/>
      <c r="H50" s="2407"/>
      <c r="I50" s="2407"/>
      <c r="J50" s="2407"/>
      <c r="K50" s="2407"/>
      <c r="L50" s="2407"/>
      <c r="M50" s="2407"/>
      <c r="N50" s="2407"/>
      <c r="O50" s="2407"/>
      <c r="P50" s="2407"/>
      <c r="Q50" s="2407"/>
      <c r="R50" s="2407"/>
      <c r="S50" s="2407"/>
      <c r="T50" s="2407"/>
      <c r="U50" s="2407"/>
      <c r="V50" s="2407"/>
      <c r="W50" s="2407"/>
      <c r="X50" s="2407"/>
      <c r="Y50" s="2407"/>
      <c r="Z50" s="2407"/>
      <c r="AA50" s="2407"/>
      <c r="AB50" s="2407"/>
      <c r="AC50" s="2407"/>
      <c r="AD50" s="2407"/>
    </row>
    <row r="51" spans="1:30" ht="15" customHeight="1">
      <c r="A51" s="2414" t="s">
        <v>3549</v>
      </c>
      <c r="B51" s="2415"/>
      <c r="C51" s="2415"/>
      <c r="D51" s="2415"/>
      <c r="E51" s="2415"/>
      <c r="F51" s="2415"/>
      <c r="G51" s="2415"/>
      <c r="H51" s="2415"/>
      <c r="I51" s="2415"/>
      <c r="J51" s="2415"/>
      <c r="K51" s="2415"/>
      <c r="L51" s="2415"/>
      <c r="M51" s="2415"/>
      <c r="N51" s="2415"/>
      <c r="O51" s="2415"/>
      <c r="P51" s="2415"/>
      <c r="Q51" s="2415"/>
      <c r="R51" s="2415"/>
      <c r="S51" s="2415"/>
      <c r="T51" s="2415"/>
      <c r="U51" s="2415"/>
      <c r="V51" s="2415"/>
      <c r="W51" s="2415"/>
      <c r="X51" s="2415"/>
      <c r="Y51" s="2415"/>
      <c r="Z51" s="2415"/>
      <c r="AA51" s="2415"/>
      <c r="AB51" s="2414" t="s">
        <v>963</v>
      </c>
      <c r="AC51" s="2415"/>
      <c r="AD51" s="2416"/>
    </row>
    <row r="52" spans="1:30" ht="15" customHeight="1">
      <c r="A52" s="2403" t="s">
        <v>3548</v>
      </c>
      <c r="B52" s="2403"/>
      <c r="C52" s="2403"/>
      <c r="D52" s="2403"/>
      <c r="E52" s="2403"/>
      <c r="F52" s="2403"/>
      <c r="G52" s="2403"/>
      <c r="H52" s="2403"/>
      <c r="I52" s="2403"/>
      <c r="J52" s="2403"/>
      <c r="K52" s="2403"/>
      <c r="L52" s="2403"/>
      <c r="M52" s="2403"/>
      <c r="N52" s="2403"/>
      <c r="O52" s="2403"/>
      <c r="P52" s="2403"/>
      <c r="Q52" s="2403"/>
      <c r="R52" s="2403"/>
      <c r="S52" s="2403"/>
      <c r="T52" s="2403"/>
      <c r="U52" s="2403"/>
      <c r="V52" s="2403"/>
      <c r="W52" s="2403"/>
      <c r="X52" s="2403"/>
      <c r="Y52" s="2403"/>
      <c r="Z52" s="2403"/>
      <c r="AA52" s="2403"/>
      <c r="AB52" s="2404" t="s">
        <v>1445</v>
      </c>
      <c r="AC52" s="2405"/>
      <c r="AD52" s="2406"/>
    </row>
    <row r="53" spans="1:30" ht="15" customHeight="1">
      <c r="A53" s="2408" t="s">
        <v>3547</v>
      </c>
      <c r="B53" s="2409"/>
      <c r="C53" s="2409"/>
      <c r="D53" s="2409"/>
      <c r="E53" s="2409"/>
      <c r="F53" s="2409"/>
      <c r="G53" s="2409"/>
      <c r="H53" s="2409"/>
      <c r="I53" s="2409"/>
      <c r="J53" s="2409"/>
      <c r="K53" s="2409"/>
      <c r="L53" s="2409"/>
      <c r="M53" s="2409"/>
      <c r="N53" s="2409"/>
      <c r="O53" s="2409"/>
      <c r="P53" s="2409"/>
      <c r="Q53" s="2409"/>
      <c r="R53" s="2409"/>
      <c r="S53" s="2409"/>
      <c r="T53" s="2409"/>
      <c r="U53" s="2409"/>
      <c r="V53" s="2409"/>
      <c r="W53" s="2409"/>
      <c r="X53" s="2409"/>
      <c r="Y53" s="2409"/>
      <c r="Z53" s="2409"/>
      <c r="AA53" s="2409"/>
      <c r="AB53" s="2404" t="s">
        <v>3546</v>
      </c>
      <c r="AC53" s="2405"/>
      <c r="AD53" s="2406"/>
    </row>
    <row r="54" spans="1:30" ht="15" customHeight="1">
      <c r="A54" s="2408" t="s">
        <v>3551</v>
      </c>
      <c r="B54" s="2409"/>
      <c r="C54" s="2409"/>
      <c r="D54" s="2409"/>
      <c r="E54" s="2409"/>
      <c r="F54" s="2409"/>
      <c r="G54" s="2409"/>
      <c r="H54" s="2409"/>
      <c r="I54" s="2409"/>
      <c r="J54" s="2409"/>
      <c r="K54" s="2409"/>
      <c r="L54" s="2409"/>
      <c r="M54" s="2409"/>
      <c r="N54" s="2409"/>
      <c r="O54" s="2409"/>
      <c r="P54" s="2409"/>
      <c r="Q54" s="2409"/>
      <c r="R54" s="2409"/>
      <c r="S54" s="2409"/>
      <c r="T54" s="2409"/>
      <c r="U54" s="2409"/>
      <c r="V54" s="2409"/>
      <c r="W54" s="2409"/>
      <c r="X54" s="2409"/>
      <c r="Y54" s="2409"/>
      <c r="Z54" s="2409"/>
      <c r="AA54" s="2409"/>
      <c r="AB54" s="2404" t="s">
        <v>3544</v>
      </c>
      <c r="AC54" s="2405"/>
      <c r="AD54" s="2406"/>
    </row>
    <row r="55" spans="1:30" ht="15" customHeight="1">
      <c r="A55" s="2408" t="s">
        <v>3543</v>
      </c>
      <c r="B55" s="2409"/>
      <c r="C55" s="2409"/>
      <c r="D55" s="2409"/>
      <c r="E55" s="2409"/>
      <c r="F55" s="2409"/>
      <c r="G55" s="2409"/>
      <c r="H55" s="2409"/>
      <c r="I55" s="2409"/>
      <c r="J55" s="2409"/>
      <c r="K55" s="2409"/>
      <c r="L55" s="2409"/>
      <c r="M55" s="2409"/>
      <c r="N55" s="2409"/>
      <c r="O55" s="2409"/>
      <c r="P55" s="2409"/>
      <c r="Q55" s="2409"/>
      <c r="R55" s="2409"/>
      <c r="S55" s="2409"/>
      <c r="T55" s="2409"/>
      <c r="U55" s="2409"/>
      <c r="V55" s="2409"/>
      <c r="W55" s="2409"/>
      <c r="X55" s="2409"/>
      <c r="Y55" s="2409"/>
      <c r="Z55" s="2409"/>
      <c r="AA55" s="2409"/>
      <c r="AB55" s="2404" t="s">
        <v>3542</v>
      </c>
      <c r="AC55" s="2405"/>
      <c r="AD55" s="2406"/>
    </row>
    <row r="56" spans="1:30" ht="15" customHeight="1">
      <c r="A56" s="2408" t="s">
        <v>3541</v>
      </c>
      <c r="B56" s="2409"/>
      <c r="C56" s="2409"/>
      <c r="D56" s="2409"/>
      <c r="E56" s="2409"/>
      <c r="F56" s="2409"/>
      <c r="G56" s="2409"/>
      <c r="H56" s="2409"/>
      <c r="I56" s="2409"/>
      <c r="J56" s="2409"/>
      <c r="K56" s="2409"/>
      <c r="L56" s="2409"/>
      <c r="M56" s="2409"/>
      <c r="N56" s="2409"/>
      <c r="O56" s="2409"/>
      <c r="P56" s="2409"/>
      <c r="Q56" s="2409"/>
      <c r="R56" s="2409"/>
      <c r="S56" s="2409"/>
      <c r="T56" s="2409"/>
      <c r="U56" s="2409"/>
      <c r="V56" s="2409"/>
      <c r="W56" s="2409"/>
      <c r="X56" s="2409"/>
      <c r="Y56" s="2409"/>
      <c r="Z56" s="2409"/>
      <c r="AA56" s="2409"/>
      <c r="AB56" s="2404" t="s">
        <v>3540</v>
      </c>
      <c r="AC56" s="2405"/>
      <c r="AD56" s="2406"/>
    </row>
    <row r="57" spans="1:30" ht="4.5" customHeight="1">
      <c r="A57" s="612"/>
      <c r="B57" s="605"/>
      <c r="C57" s="605"/>
      <c r="D57" s="605"/>
      <c r="E57" s="605"/>
      <c r="F57" s="605"/>
      <c r="G57" s="605"/>
      <c r="H57" s="605"/>
      <c r="I57" s="605"/>
      <c r="J57" s="605"/>
      <c r="K57" s="605"/>
      <c r="L57" s="605"/>
      <c r="M57" s="605"/>
      <c r="N57" s="605"/>
      <c r="O57" s="605"/>
      <c r="P57" s="605"/>
      <c r="Q57" s="605"/>
      <c r="R57" s="605"/>
      <c r="S57" s="605"/>
      <c r="T57" s="605"/>
      <c r="U57" s="605"/>
      <c r="V57" s="605"/>
      <c r="W57" s="605"/>
      <c r="X57" s="605"/>
      <c r="Y57" s="605"/>
      <c r="Z57" s="605"/>
      <c r="AA57" s="605"/>
      <c r="AB57" s="605"/>
      <c r="AC57" s="615"/>
      <c r="AD57" s="615"/>
    </row>
    <row r="58" spans="1:30" ht="15" customHeight="1">
      <c r="A58" s="2407" t="s">
        <v>3550</v>
      </c>
      <c r="B58" s="2407"/>
      <c r="C58" s="2407"/>
      <c r="D58" s="2407"/>
      <c r="E58" s="2407"/>
      <c r="F58" s="2407"/>
      <c r="G58" s="2407"/>
      <c r="H58" s="2407"/>
      <c r="I58" s="2407"/>
      <c r="J58" s="2407"/>
      <c r="K58" s="2407"/>
      <c r="L58" s="2407"/>
      <c r="M58" s="2407"/>
      <c r="N58" s="2407"/>
      <c r="O58" s="2407"/>
      <c r="P58" s="2407"/>
      <c r="Q58" s="2407"/>
      <c r="R58" s="2407"/>
      <c r="S58" s="2407"/>
      <c r="T58" s="2407"/>
      <c r="U58" s="2407"/>
      <c r="V58" s="2407"/>
      <c r="W58" s="2407"/>
      <c r="X58" s="2407"/>
      <c r="Y58" s="2407"/>
      <c r="Z58" s="2407"/>
      <c r="AA58" s="2407"/>
      <c r="AB58" s="2407"/>
      <c r="AC58" s="2407"/>
      <c r="AD58" s="2407"/>
    </row>
    <row r="59" spans="1:30" ht="15" customHeight="1">
      <c r="A59" s="2407"/>
      <c r="B59" s="2407"/>
      <c r="C59" s="2407"/>
      <c r="D59" s="2407"/>
      <c r="E59" s="2407"/>
      <c r="F59" s="2407"/>
      <c r="G59" s="2407"/>
      <c r="H59" s="2407"/>
      <c r="I59" s="2407"/>
      <c r="J59" s="2407"/>
      <c r="K59" s="2407"/>
      <c r="L59" s="2407"/>
      <c r="M59" s="2407"/>
      <c r="N59" s="2407"/>
      <c r="O59" s="2407"/>
      <c r="P59" s="2407"/>
      <c r="Q59" s="2407"/>
      <c r="R59" s="2407"/>
      <c r="S59" s="2407"/>
      <c r="T59" s="2407"/>
      <c r="U59" s="2407"/>
      <c r="V59" s="2407"/>
      <c r="W59" s="2407"/>
      <c r="X59" s="2407"/>
      <c r="Y59" s="2407"/>
      <c r="Z59" s="2407"/>
      <c r="AA59" s="2407"/>
      <c r="AB59" s="2407"/>
      <c r="AC59" s="2407"/>
      <c r="AD59" s="2407"/>
    </row>
    <row r="60" spans="1:30" ht="15" customHeight="1">
      <c r="A60" s="2407"/>
      <c r="B60" s="2407"/>
      <c r="C60" s="2407"/>
      <c r="D60" s="2407"/>
      <c r="E60" s="2407"/>
      <c r="F60" s="2407"/>
      <c r="G60" s="2407"/>
      <c r="H60" s="2407"/>
      <c r="I60" s="2407"/>
      <c r="J60" s="2407"/>
      <c r="K60" s="2407"/>
      <c r="L60" s="2407"/>
      <c r="M60" s="2407"/>
      <c r="N60" s="2407"/>
      <c r="O60" s="2407"/>
      <c r="P60" s="2407"/>
      <c r="Q60" s="2407"/>
      <c r="R60" s="2407"/>
      <c r="S60" s="2407"/>
      <c r="T60" s="2407"/>
      <c r="U60" s="2407"/>
      <c r="V60" s="2407"/>
      <c r="W60" s="2407"/>
      <c r="X60" s="2407"/>
      <c r="Y60" s="2407"/>
      <c r="Z60" s="2407"/>
      <c r="AA60" s="2407"/>
      <c r="AB60" s="2407"/>
      <c r="AC60" s="2407"/>
      <c r="AD60" s="2407"/>
    </row>
    <row r="61" spans="1:30" ht="15" customHeight="1">
      <c r="A61" s="2407"/>
      <c r="B61" s="2407"/>
      <c r="C61" s="2407"/>
      <c r="D61" s="2407"/>
      <c r="E61" s="2407"/>
      <c r="F61" s="2407"/>
      <c r="G61" s="2407"/>
      <c r="H61" s="2407"/>
      <c r="I61" s="2407"/>
      <c r="J61" s="2407"/>
      <c r="K61" s="2407"/>
      <c r="L61" s="2407"/>
      <c r="M61" s="2407"/>
      <c r="N61" s="2407"/>
      <c r="O61" s="2407"/>
      <c r="P61" s="2407"/>
      <c r="Q61" s="2407"/>
      <c r="R61" s="2407"/>
      <c r="S61" s="2407"/>
      <c r="T61" s="2407"/>
      <c r="U61" s="2407"/>
      <c r="V61" s="2407"/>
      <c r="W61" s="2407"/>
      <c r="X61" s="2407"/>
      <c r="Y61" s="2407"/>
      <c r="Z61" s="2407"/>
      <c r="AA61" s="2407"/>
      <c r="AB61" s="2407"/>
      <c r="AC61" s="2407"/>
      <c r="AD61" s="2407"/>
    </row>
    <row r="62" spans="1:30" ht="15" customHeight="1">
      <c r="A62" s="2407"/>
      <c r="B62" s="2407"/>
      <c r="C62" s="2407"/>
      <c r="D62" s="2407"/>
      <c r="E62" s="2407"/>
      <c r="F62" s="2407"/>
      <c r="G62" s="2407"/>
      <c r="H62" s="2407"/>
      <c r="I62" s="2407"/>
      <c r="J62" s="2407"/>
      <c r="K62" s="2407"/>
      <c r="L62" s="2407"/>
      <c r="M62" s="2407"/>
      <c r="N62" s="2407"/>
      <c r="O62" s="2407"/>
      <c r="P62" s="2407"/>
      <c r="Q62" s="2407"/>
      <c r="R62" s="2407"/>
      <c r="S62" s="2407"/>
      <c r="T62" s="2407"/>
      <c r="U62" s="2407"/>
      <c r="V62" s="2407"/>
      <c r="W62" s="2407"/>
      <c r="X62" s="2407"/>
      <c r="Y62" s="2407"/>
      <c r="Z62" s="2407"/>
      <c r="AA62" s="2407"/>
      <c r="AB62" s="2407"/>
      <c r="AC62" s="2407"/>
      <c r="AD62" s="2407"/>
    </row>
    <row r="63" spans="1:30" ht="4.1500000000000004" customHeight="1">
      <c r="A63" s="2407"/>
      <c r="B63" s="2407"/>
      <c r="C63" s="2407"/>
      <c r="D63" s="2407"/>
      <c r="E63" s="2407"/>
      <c r="F63" s="2407"/>
      <c r="G63" s="2407"/>
      <c r="H63" s="2407"/>
      <c r="I63" s="2407"/>
      <c r="J63" s="2407"/>
      <c r="K63" s="2407"/>
      <c r="L63" s="2407"/>
      <c r="M63" s="2407"/>
      <c r="N63" s="2407"/>
      <c r="O63" s="2407"/>
      <c r="P63" s="2407"/>
      <c r="Q63" s="2407"/>
      <c r="R63" s="2407"/>
      <c r="S63" s="2407"/>
      <c r="T63" s="2407"/>
      <c r="U63" s="2407"/>
      <c r="V63" s="2407"/>
      <c r="W63" s="2407"/>
      <c r="X63" s="2407"/>
      <c r="Y63" s="2407"/>
      <c r="Z63" s="2407"/>
      <c r="AA63" s="2407"/>
      <c r="AB63" s="2407"/>
      <c r="AC63" s="2407"/>
      <c r="AD63" s="2407"/>
    </row>
    <row r="64" spans="1:30" ht="15" customHeight="1">
      <c r="A64" s="2414" t="s">
        <v>3549</v>
      </c>
      <c r="B64" s="2415"/>
      <c r="C64" s="2415"/>
      <c r="D64" s="2415"/>
      <c r="E64" s="2415"/>
      <c r="F64" s="2415"/>
      <c r="G64" s="2415"/>
      <c r="H64" s="2415"/>
      <c r="I64" s="2415"/>
      <c r="J64" s="2415"/>
      <c r="K64" s="2415"/>
      <c r="L64" s="2415"/>
      <c r="M64" s="2415"/>
      <c r="N64" s="2415"/>
      <c r="O64" s="2415"/>
      <c r="P64" s="2415"/>
      <c r="Q64" s="2415"/>
      <c r="R64" s="2415"/>
      <c r="S64" s="2415"/>
      <c r="T64" s="2415"/>
      <c r="U64" s="2415"/>
      <c r="V64" s="2415"/>
      <c r="W64" s="2415"/>
      <c r="X64" s="2415"/>
      <c r="Y64" s="2415"/>
      <c r="Z64" s="2415"/>
      <c r="AA64" s="2415"/>
      <c r="AB64" s="2414" t="s">
        <v>963</v>
      </c>
      <c r="AC64" s="2415"/>
      <c r="AD64" s="2416"/>
    </row>
    <row r="65" spans="1:30" ht="15" hidden="1" customHeight="1">
      <c r="A65" s="2408" t="s">
        <v>3548</v>
      </c>
      <c r="B65" s="2409"/>
      <c r="C65" s="2409"/>
      <c r="D65" s="2409"/>
      <c r="E65" s="2409"/>
      <c r="F65" s="2409"/>
      <c r="G65" s="2409"/>
      <c r="H65" s="2409"/>
      <c r="I65" s="2409"/>
      <c r="J65" s="2409"/>
      <c r="K65" s="2409"/>
      <c r="L65" s="2409"/>
      <c r="M65" s="2409"/>
      <c r="N65" s="2409"/>
      <c r="O65" s="2409"/>
      <c r="P65" s="2409"/>
      <c r="Q65" s="2409"/>
      <c r="R65" s="2409"/>
      <c r="S65" s="2409"/>
      <c r="T65" s="2409"/>
      <c r="U65" s="2409"/>
      <c r="V65" s="2409"/>
      <c r="W65" s="2409"/>
      <c r="X65" s="2409"/>
      <c r="Y65" s="2409"/>
      <c r="Z65" s="2417"/>
      <c r="AA65" s="614" t="s">
        <v>1445</v>
      </c>
      <c r="AB65" s="613" t="s">
        <v>1445</v>
      </c>
      <c r="AC65" s="613"/>
      <c r="AD65" s="613"/>
    </row>
    <row r="66" spans="1:30" ht="15" hidden="1" customHeight="1">
      <c r="A66" s="2408" t="s">
        <v>3547</v>
      </c>
      <c r="B66" s="2409"/>
      <c r="C66" s="2409"/>
      <c r="D66" s="2409"/>
      <c r="E66" s="2409"/>
      <c r="F66" s="2409"/>
      <c r="G66" s="2409"/>
      <c r="H66" s="2409"/>
      <c r="I66" s="2409"/>
      <c r="J66" s="2409"/>
      <c r="K66" s="2409"/>
      <c r="L66" s="2409"/>
      <c r="M66" s="2409"/>
      <c r="N66" s="2409"/>
      <c r="O66" s="2409"/>
      <c r="P66" s="2409"/>
      <c r="Q66" s="2409"/>
      <c r="R66" s="2409"/>
      <c r="S66" s="2409"/>
      <c r="T66" s="2409"/>
      <c r="U66" s="2409"/>
      <c r="V66" s="2409"/>
      <c r="W66" s="2409"/>
      <c r="X66" s="2409"/>
      <c r="Y66" s="2409"/>
      <c r="Z66" s="2417"/>
      <c r="AA66" s="614" t="s">
        <v>3546</v>
      </c>
      <c r="AB66" s="613" t="s">
        <v>3546</v>
      </c>
      <c r="AC66" s="613"/>
      <c r="AD66" s="613"/>
    </row>
    <row r="67" spans="1:30" ht="15" hidden="1" customHeight="1">
      <c r="A67" s="2408" t="s">
        <v>3545</v>
      </c>
      <c r="B67" s="2409"/>
      <c r="C67" s="2409"/>
      <c r="D67" s="2409"/>
      <c r="E67" s="2409"/>
      <c r="F67" s="2409"/>
      <c r="G67" s="2409"/>
      <c r="H67" s="2409"/>
      <c r="I67" s="2409"/>
      <c r="J67" s="2409"/>
      <c r="K67" s="2409"/>
      <c r="L67" s="2409"/>
      <c r="M67" s="2409"/>
      <c r="N67" s="2409"/>
      <c r="O67" s="2409"/>
      <c r="P67" s="2409"/>
      <c r="Q67" s="2409"/>
      <c r="R67" s="2409"/>
      <c r="S67" s="2409"/>
      <c r="T67" s="2409"/>
      <c r="U67" s="2409"/>
      <c r="V67" s="2409"/>
      <c r="W67" s="2409"/>
      <c r="X67" s="2409"/>
      <c r="Y67" s="2409"/>
      <c r="Z67" s="2417"/>
      <c r="AA67" s="614" t="s">
        <v>3544</v>
      </c>
      <c r="AB67" s="613" t="s">
        <v>3544</v>
      </c>
      <c r="AC67" s="613"/>
      <c r="AD67" s="613"/>
    </row>
    <row r="68" spans="1:30" ht="15" hidden="1" customHeight="1">
      <c r="A68" s="2408" t="s">
        <v>3543</v>
      </c>
      <c r="B68" s="2409"/>
      <c r="C68" s="2409"/>
      <c r="D68" s="2409"/>
      <c r="E68" s="2409"/>
      <c r="F68" s="2409"/>
      <c r="G68" s="2409"/>
      <c r="H68" s="2409"/>
      <c r="I68" s="2409"/>
      <c r="J68" s="2409"/>
      <c r="K68" s="2409"/>
      <c r="L68" s="2409"/>
      <c r="M68" s="2409"/>
      <c r="N68" s="2409"/>
      <c r="O68" s="2409"/>
      <c r="P68" s="2409"/>
      <c r="Q68" s="2409"/>
      <c r="R68" s="2409"/>
      <c r="S68" s="2409"/>
      <c r="T68" s="2409"/>
      <c r="U68" s="2409"/>
      <c r="V68" s="2409"/>
      <c r="W68" s="2409"/>
      <c r="X68" s="2409"/>
      <c r="Y68" s="2409"/>
      <c r="Z68" s="2417"/>
      <c r="AA68" s="614" t="s">
        <v>3542</v>
      </c>
      <c r="AB68" s="613" t="s">
        <v>3542</v>
      </c>
      <c r="AC68" s="613"/>
      <c r="AD68" s="613"/>
    </row>
    <row r="69" spans="1:30" ht="15" hidden="1" customHeight="1">
      <c r="A69" s="2408" t="s">
        <v>3541</v>
      </c>
      <c r="B69" s="2409"/>
      <c r="C69" s="2409"/>
      <c r="D69" s="2409"/>
      <c r="E69" s="2409"/>
      <c r="F69" s="2409"/>
      <c r="G69" s="2409"/>
      <c r="H69" s="2409"/>
      <c r="I69" s="2409"/>
      <c r="J69" s="2409"/>
      <c r="K69" s="2409"/>
      <c r="L69" s="2409"/>
      <c r="M69" s="2409"/>
      <c r="N69" s="2409"/>
      <c r="O69" s="2409"/>
      <c r="P69" s="2409"/>
      <c r="Q69" s="2409"/>
      <c r="R69" s="2409"/>
      <c r="S69" s="2409"/>
      <c r="T69" s="2409"/>
      <c r="U69" s="2409"/>
      <c r="V69" s="2409"/>
      <c r="W69" s="2409"/>
      <c r="X69" s="2409"/>
      <c r="Y69" s="2409"/>
      <c r="Z69" s="2417"/>
      <c r="AA69" s="614" t="s">
        <v>3540</v>
      </c>
      <c r="AB69" s="613" t="s">
        <v>3540</v>
      </c>
      <c r="AC69" s="613"/>
      <c r="AD69" s="613"/>
    </row>
    <row r="70" spans="1:30" ht="15" hidden="1" customHeight="1">
      <c r="A70" s="2408" t="s">
        <v>3539</v>
      </c>
      <c r="B70" s="2409"/>
      <c r="C70" s="2409"/>
      <c r="D70" s="2409"/>
      <c r="E70" s="2409"/>
      <c r="F70" s="2409"/>
      <c r="G70" s="2409"/>
      <c r="H70" s="2409"/>
      <c r="I70" s="2409"/>
      <c r="J70" s="2409"/>
      <c r="K70" s="2409"/>
      <c r="L70" s="2409"/>
      <c r="M70" s="2409"/>
      <c r="N70" s="2409"/>
      <c r="O70" s="2409"/>
      <c r="P70" s="2409"/>
      <c r="Q70" s="2409"/>
      <c r="R70" s="2409"/>
      <c r="S70" s="2409"/>
      <c r="T70" s="2409"/>
      <c r="U70" s="2409"/>
      <c r="V70" s="2409"/>
      <c r="W70" s="2409"/>
      <c r="X70" s="2409"/>
      <c r="Y70" s="2409"/>
      <c r="Z70" s="2417"/>
      <c r="AA70" s="614" t="s">
        <v>3538</v>
      </c>
      <c r="AB70" s="613" t="s">
        <v>3538</v>
      </c>
      <c r="AC70" s="613"/>
      <c r="AD70" s="613"/>
    </row>
    <row r="71" spans="1:30" ht="15" customHeight="1">
      <c r="A71" s="2403" t="s">
        <v>3537</v>
      </c>
      <c r="B71" s="2403"/>
      <c r="C71" s="2403"/>
      <c r="D71" s="2403"/>
      <c r="E71" s="2403"/>
      <c r="F71" s="2403"/>
      <c r="G71" s="2403"/>
      <c r="H71" s="2403"/>
      <c r="I71" s="2403"/>
      <c r="J71" s="2403"/>
      <c r="K71" s="2403"/>
      <c r="L71" s="2403"/>
      <c r="M71" s="2403"/>
      <c r="N71" s="2403"/>
      <c r="O71" s="2403"/>
      <c r="P71" s="2403"/>
      <c r="Q71" s="2403"/>
      <c r="R71" s="2403"/>
      <c r="S71" s="2403"/>
      <c r="T71" s="2403"/>
      <c r="U71" s="2403"/>
      <c r="V71" s="2403"/>
      <c r="W71" s="2403"/>
      <c r="X71" s="2403"/>
      <c r="Y71" s="2403"/>
      <c r="Z71" s="2403"/>
      <c r="AA71" s="2403"/>
      <c r="AB71" s="2404" t="s">
        <v>3536</v>
      </c>
      <c r="AC71" s="2405"/>
      <c r="AD71" s="2406"/>
    </row>
    <row r="72" spans="1:30" ht="15" customHeight="1">
      <c r="A72" s="2408" t="s">
        <v>3535</v>
      </c>
      <c r="B72" s="2409"/>
      <c r="C72" s="2409"/>
      <c r="D72" s="2409"/>
      <c r="E72" s="2409"/>
      <c r="F72" s="2409"/>
      <c r="G72" s="2409"/>
      <c r="H72" s="2409"/>
      <c r="I72" s="2409"/>
      <c r="J72" s="2409"/>
      <c r="K72" s="2409"/>
      <c r="L72" s="2409"/>
      <c r="M72" s="2409"/>
      <c r="N72" s="2409"/>
      <c r="O72" s="2409"/>
      <c r="P72" s="2409"/>
      <c r="Q72" s="2409"/>
      <c r="R72" s="2409"/>
      <c r="S72" s="2409"/>
      <c r="T72" s="2409"/>
      <c r="U72" s="2409"/>
      <c r="V72" s="2409"/>
      <c r="W72" s="2409"/>
      <c r="X72" s="2409"/>
      <c r="Y72" s="2409"/>
      <c r="Z72" s="2409"/>
      <c r="AA72" s="2409"/>
      <c r="AB72" s="2404" t="s">
        <v>3534</v>
      </c>
      <c r="AC72" s="2405"/>
      <c r="AD72" s="2406"/>
    </row>
    <row r="73" spans="1:30" ht="15" customHeight="1">
      <c r="A73" s="2408" t="s">
        <v>3533</v>
      </c>
      <c r="B73" s="2409"/>
      <c r="C73" s="2409"/>
      <c r="D73" s="2409"/>
      <c r="E73" s="2409"/>
      <c r="F73" s="2409"/>
      <c r="G73" s="2409"/>
      <c r="H73" s="2409"/>
      <c r="I73" s="2409"/>
      <c r="J73" s="2409"/>
      <c r="K73" s="2409"/>
      <c r="L73" s="2409"/>
      <c r="M73" s="2409"/>
      <c r="N73" s="2409"/>
      <c r="O73" s="2409"/>
      <c r="P73" s="2409"/>
      <c r="Q73" s="2409"/>
      <c r="R73" s="2409"/>
      <c r="S73" s="2409"/>
      <c r="T73" s="2409"/>
      <c r="U73" s="2409"/>
      <c r="V73" s="2409"/>
      <c r="W73" s="2409"/>
      <c r="X73" s="2409"/>
      <c r="Y73" s="2409"/>
      <c r="Z73" s="2409"/>
      <c r="AA73" s="2409"/>
      <c r="AB73" s="2404" t="s">
        <v>3532</v>
      </c>
      <c r="AC73" s="2405"/>
      <c r="AD73" s="2406"/>
    </row>
    <row r="74" spans="1:30" ht="15" customHeight="1">
      <c r="A74" s="2408" t="s">
        <v>3531</v>
      </c>
      <c r="B74" s="2409"/>
      <c r="C74" s="2409"/>
      <c r="D74" s="2409"/>
      <c r="E74" s="2409"/>
      <c r="F74" s="2409"/>
      <c r="G74" s="2409"/>
      <c r="H74" s="2409"/>
      <c r="I74" s="2409"/>
      <c r="J74" s="2409"/>
      <c r="K74" s="2409"/>
      <c r="L74" s="2409"/>
      <c r="M74" s="2409"/>
      <c r="N74" s="2409"/>
      <c r="O74" s="2409"/>
      <c r="P74" s="2409"/>
      <c r="Q74" s="2409"/>
      <c r="R74" s="2409"/>
      <c r="S74" s="2409"/>
      <c r="T74" s="2409"/>
      <c r="U74" s="2409"/>
      <c r="V74" s="2409"/>
      <c r="W74" s="2409"/>
      <c r="X74" s="2409"/>
      <c r="Y74" s="2409"/>
      <c r="Z74" s="2409"/>
      <c r="AA74" s="2409"/>
      <c r="AB74" s="2404" t="s">
        <v>3530</v>
      </c>
      <c r="AC74" s="2405"/>
      <c r="AD74" s="2406"/>
    </row>
    <row r="75" spans="1:30" ht="15" customHeight="1">
      <c r="A75" s="2408" t="s">
        <v>3529</v>
      </c>
      <c r="B75" s="2409"/>
      <c r="C75" s="2409"/>
      <c r="D75" s="2409"/>
      <c r="E75" s="2409"/>
      <c r="F75" s="2409"/>
      <c r="G75" s="2409"/>
      <c r="H75" s="2409"/>
      <c r="I75" s="2409"/>
      <c r="J75" s="2409"/>
      <c r="K75" s="2409"/>
      <c r="L75" s="2409"/>
      <c r="M75" s="2409"/>
      <c r="N75" s="2409"/>
      <c r="O75" s="2409"/>
      <c r="P75" s="2409"/>
      <c r="Q75" s="2409"/>
      <c r="R75" s="2409"/>
      <c r="S75" s="2409"/>
      <c r="T75" s="2409"/>
      <c r="U75" s="2409"/>
      <c r="V75" s="2409"/>
      <c r="W75" s="2409"/>
      <c r="X75" s="2409"/>
      <c r="Y75" s="2409"/>
      <c r="Z75" s="2409"/>
      <c r="AA75" s="2409"/>
      <c r="AB75" s="2404" t="s">
        <v>3528</v>
      </c>
      <c r="AC75" s="2405"/>
      <c r="AD75" s="2406"/>
    </row>
    <row r="76" spans="1:30" ht="15" customHeight="1">
      <c r="A76" s="2408" t="s">
        <v>3527</v>
      </c>
      <c r="B76" s="2409"/>
      <c r="C76" s="2409"/>
      <c r="D76" s="2409"/>
      <c r="E76" s="2409"/>
      <c r="F76" s="2409"/>
      <c r="G76" s="2409"/>
      <c r="H76" s="2409"/>
      <c r="I76" s="2409"/>
      <c r="J76" s="2409"/>
      <c r="K76" s="2409"/>
      <c r="L76" s="2409"/>
      <c r="M76" s="2409"/>
      <c r="N76" s="2409"/>
      <c r="O76" s="2409"/>
      <c r="P76" s="2409"/>
      <c r="Q76" s="2409"/>
      <c r="R76" s="2409"/>
      <c r="S76" s="2409"/>
      <c r="T76" s="2409"/>
      <c r="U76" s="2409"/>
      <c r="V76" s="2409"/>
      <c r="W76" s="2409"/>
      <c r="X76" s="2409"/>
      <c r="Y76" s="2409"/>
      <c r="Z76" s="2409"/>
      <c r="AA76" s="2409"/>
      <c r="AB76" s="2404" t="s">
        <v>3526</v>
      </c>
      <c r="AC76" s="2405"/>
      <c r="AD76" s="2406"/>
    </row>
    <row r="77" spans="1:30" ht="15" customHeight="1">
      <c r="A77" s="2408" t="s">
        <v>3525</v>
      </c>
      <c r="B77" s="2409"/>
      <c r="C77" s="2409"/>
      <c r="D77" s="2409"/>
      <c r="E77" s="2409"/>
      <c r="F77" s="2409"/>
      <c r="G77" s="2409"/>
      <c r="H77" s="2409"/>
      <c r="I77" s="2409"/>
      <c r="J77" s="2409"/>
      <c r="K77" s="2409"/>
      <c r="L77" s="2409"/>
      <c r="M77" s="2409"/>
      <c r="N77" s="2409"/>
      <c r="O77" s="2409"/>
      <c r="P77" s="2409"/>
      <c r="Q77" s="2409"/>
      <c r="R77" s="2409"/>
      <c r="S77" s="2409"/>
      <c r="T77" s="2409"/>
      <c r="U77" s="2409"/>
      <c r="V77" s="2409"/>
      <c r="W77" s="2409"/>
      <c r="X77" s="2409"/>
      <c r="Y77" s="2409"/>
      <c r="Z77" s="2409"/>
      <c r="AA77" s="2409"/>
      <c r="AB77" s="2404" t="s">
        <v>3524</v>
      </c>
      <c r="AC77" s="2405"/>
      <c r="AD77" s="2406"/>
    </row>
    <row r="78" spans="1:30" ht="15" customHeight="1">
      <c r="A78" s="2408" t="s">
        <v>3523</v>
      </c>
      <c r="B78" s="2409"/>
      <c r="C78" s="2409"/>
      <c r="D78" s="2409"/>
      <c r="E78" s="2409"/>
      <c r="F78" s="2409"/>
      <c r="G78" s="2409"/>
      <c r="H78" s="2409"/>
      <c r="I78" s="2409"/>
      <c r="J78" s="2409"/>
      <c r="K78" s="2409"/>
      <c r="L78" s="2409"/>
      <c r="M78" s="2409"/>
      <c r="N78" s="2409"/>
      <c r="O78" s="2409"/>
      <c r="P78" s="2409"/>
      <c r="Q78" s="2409"/>
      <c r="R78" s="2409"/>
      <c r="S78" s="2409"/>
      <c r="T78" s="2409"/>
      <c r="U78" s="2409"/>
      <c r="V78" s="2409"/>
      <c r="W78" s="2409"/>
      <c r="X78" s="2409"/>
      <c r="Y78" s="2409"/>
      <c r="Z78" s="2409"/>
      <c r="AA78" s="2409"/>
      <c r="AB78" s="2404" t="s">
        <v>3522</v>
      </c>
      <c r="AC78" s="2405"/>
      <c r="AD78" s="2406"/>
    </row>
    <row r="79" spans="1:30" ht="15" customHeight="1">
      <c r="A79" s="2408" t="s">
        <v>3521</v>
      </c>
      <c r="B79" s="2409"/>
      <c r="C79" s="2409"/>
      <c r="D79" s="2409"/>
      <c r="E79" s="2409"/>
      <c r="F79" s="2409"/>
      <c r="G79" s="2409"/>
      <c r="H79" s="2409"/>
      <c r="I79" s="2409"/>
      <c r="J79" s="2409"/>
      <c r="K79" s="2409"/>
      <c r="L79" s="2409"/>
      <c r="M79" s="2409"/>
      <c r="N79" s="2409"/>
      <c r="O79" s="2409"/>
      <c r="P79" s="2409"/>
      <c r="Q79" s="2409"/>
      <c r="R79" s="2409"/>
      <c r="S79" s="2409"/>
      <c r="T79" s="2409"/>
      <c r="U79" s="2409"/>
      <c r="V79" s="2409"/>
      <c r="W79" s="2409"/>
      <c r="X79" s="2409"/>
      <c r="Y79" s="2409"/>
      <c r="Z79" s="2409"/>
      <c r="AA79" s="2409"/>
      <c r="AB79" s="2404" t="s">
        <v>3520</v>
      </c>
      <c r="AC79" s="2405"/>
      <c r="AD79" s="2406"/>
    </row>
    <row r="80" spans="1:30" ht="15" customHeight="1">
      <c r="A80" s="2408" t="s">
        <v>3519</v>
      </c>
      <c r="B80" s="2409"/>
      <c r="C80" s="2409"/>
      <c r="D80" s="2409"/>
      <c r="E80" s="2409"/>
      <c r="F80" s="2409"/>
      <c r="G80" s="2409"/>
      <c r="H80" s="2409"/>
      <c r="I80" s="2409"/>
      <c r="J80" s="2409"/>
      <c r="K80" s="2409"/>
      <c r="L80" s="2409"/>
      <c r="M80" s="2409"/>
      <c r="N80" s="2409"/>
      <c r="O80" s="2409"/>
      <c r="P80" s="2409"/>
      <c r="Q80" s="2409"/>
      <c r="R80" s="2409"/>
      <c r="S80" s="2409"/>
      <c r="T80" s="2409"/>
      <c r="U80" s="2409"/>
      <c r="V80" s="2409"/>
      <c r="W80" s="2409"/>
      <c r="X80" s="2409"/>
      <c r="Y80" s="2409"/>
      <c r="Z80" s="2409"/>
      <c r="AA80" s="2409"/>
      <c r="AB80" s="2404" t="s">
        <v>3518</v>
      </c>
      <c r="AC80" s="2405"/>
      <c r="AD80" s="2406"/>
    </row>
    <row r="81" spans="1:30" ht="15" customHeight="1">
      <c r="A81" s="2408" t="s">
        <v>3517</v>
      </c>
      <c r="B81" s="2409"/>
      <c r="C81" s="2409"/>
      <c r="D81" s="2409"/>
      <c r="E81" s="2409"/>
      <c r="F81" s="2409"/>
      <c r="G81" s="2409"/>
      <c r="H81" s="2409"/>
      <c r="I81" s="2409"/>
      <c r="J81" s="2409"/>
      <c r="K81" s="2409"/>
      <c r="L81" s="2409"/>
      <c r="M81" s="2409"/>
      <c r="N81" s="2409"/>
      <c r="O81" s="2409"/>
      <c r="P81" s="2409"/>
      <c r="Q81" s="2409"/>
      <c r="R81" s="2409"/>
      <c r="S81" s="2409"/>
      <c r="T81" s="2409"/>
      <c r="U81" s="2409"/>
      <c r="V81" s="2409"/>
      <c r="W81" s="2409"/>
      <c r="X81" s="2409"/>
      <c r="Y81" s="2409"/>
      <c r="Z81" s="2409"/>
      <c r="AA81" s="2409"/>
      <c r="AB81" s="2404" t="s">
        <v>3516</v>
      </c>
      <c r="AC81" s="2405"/>
      <c r="AD81" s="2406"/>
    </row>
    <row r="82" spans="1:30" ht="15" customHeight="1">
      <c r="A82" s="2408" t="s">
        <v>3515</v>
      </c>
      <c r="B82" s="2409"/>
      <c r="C82" s="2409"/>
      <c r="D82" s="2409"/>
      <c r="E82" s="2409"/>
      <c r="F82" s="2409"/>
      <c r="G82" s="2409"/>
      <c r="H82" s="2409"/>
      <c r="I82" s="2409"/>
      <c r="J82" s="2409"/>
      <c r="K82" s="2409"/>
      <c r="L82" s="2409"/>
      <c r="M82" s="2409"/>
      <c r="N82" s="2409"/>
      <c r="O82" s="2409"/>
      <c r="P82" s="2409"/>
      <c r="Q82" s="2409"/>
      <c r="R82" s="2409"/>
      <c r="S82" s="2409"/>
      <c r="T82" s="2409"/>
      <c r="U82" s="2409"/>
      <c r="V82" s="2409"/>
      <c r="W82" s="2409"/>
      <c r="X82" s="2409"/>
      <c r="Y82" s="2409"/>
      <c r="Z82" s="2409"/>
      <c r="AA82" s="2409"/>
      <c r="AB82" s="2404" t="s">
        <v>3514</v>
      </c>
      <c r="AC82" s="2405"/>
      <c r="AD82" s="2406"/>
    </row>
    <row r="83" spans="1:30" ht="15" customHeight="1">
      <c r="A83" s="2408" t="s">
        <v>3513</v>
      </c>
      <c r="B83" s="2409"/>
      <c r="C83" s="2409"/>
      <c r="D83" s="2409"/>
      <c r="E83" s="2409"/>
      <c r="F83" s="2409"/>
      <c r="G83" s="2409"/>
      <c r="H83" s="2409"/>
      <c r="I83" s="2409"/>
      <c r="J83" s="2409"/>
      <c r="K83" s="2409"/>
      <c r="L83" s="2409"/>
      <c r="M83" s="2409"/>
      <c r="N83" s="2409"/>
      <c r="O83" s="2409"/>
      <c r="P83" s="2409"/>
      <c r="Q83" s="2409"/>
      <c r="R83" s="2409"/>
      <c r="S83" s="2409"/>
      <c r="T83" s="2409"/>
      <c r="U83" s="2409"/>
      <c r="V83" s="2409"/>
      <c r="W83" s="2409"/>
      <c r="X83" s="2409"/>
      <c r="Y83" s="2409"/>
      <c r="Z83" s="2409"/>
      <c r="AA83" s="2409"/>
      <c r="AB83" s="2404" t="s">
        <v>3512</v>
      </c>
      <c r="AC83" s="2405"/>
      <c r="AD83" s="2406"/>
    </row>
    <row r="84" spans="1:30" ht="15" customHeight="1">
      <c r="A84" s="2408" t="s">
        <v>3511</v>
      </c>
      <c r="B84" s="2409"/>
      <c r="C84" s="2409"/>
      <c r="D84" s="2409"/>
      <c r="E84" s="2409"/>
      <c r="F84" s="2409"/>
      <c r="G84" s="2409"/>
      <c r="H84" s="2409"/>
      <c r="I84" s="2409"/>
      <c r="J84" s="2409"/>
      <c r="K84" s="2409"/>
      <c r="L84" s="2409"/>
      <c r="M84" s="2409"/>
      <c r="N84" s="2409"/>
      <c r="O84" s="2409"/>
      <c r="P84" s="2409"/>
      <c r="Q84" s="2409"/>
      <c r="R84" s="2409"/>
      <c r="S84" s="2409"/>
      <c r="T84" s="2409"/>
      <c r="U84" s="2409"/>
      <c r="V84" s="2409"/>
      <c r="W84" s="2409"/>
      <c r="X84" s="2409"/>
      <c r="Y84" s="2409"/>
      <c r="Z84" s="2409"/>
      <c r="AA84" s="2409"/>
      <c r="AB84" s="2404" t="s">
        <v>3510</v>
      </c>
      <c r="AC84" s="2405"/>
      <c r="AD84" s="2406"/>
    </row>
    <row r="85" spans="1:30" ht="15" customHeight="1">
      <c r="A85" s="2408" t="s">
        <v>3509</v>
      </c>
      <c r="B85" s="2409"/>
      <c r="C85" s="2409"/>
      <c r="D85" s="2409"/>
      <c r="E85" s="2409"/>
      <c r="F85" s="2409"/>
      <c r="G85" s="2409"/>
      <c r="H85" s="2409"/>
      <c r="I85" s="2409"/>
      <c r="J85" s="2409"/>
      <c r="K85" s="2409"/>
      <c r="L85" s="2409"/>
      <c r="M85" s="2409"/>
      <c r="N85" s="2409"/>
      <c r="O85" s="2409"/>
      <c r="P85" s="2409"/>
      <c r="Q85" s="2409"/>
      <c r="R85" s="2409"/>
      <c r="S85" s="2409"/>
      <c r="T85" s="2409"/>
      <c r="U85" s="2409"/>
      <c r="V85" s="2409"/>
      <c r="W85" s="2409"/>
      <c r="X85" s="2409"/>
      <c r="Y85" s="2409"/>
      <c r="Z85" s="2409"/>
      <c r="AA85" s="2409"/>
      <c r="AB85" s="2404" t="s">
        <v>3508</v>
      </c>
      <c r="AC85" s="2405"/>
      <c r="AD85" s="2406"/>
    </row>
    <row r="86" spans="1:30" ht="15" customHeight="1">
      <c r="A86" s="2408" t="s">
        <v>3507</v>
      </c>
      <c r="B86" s="2409"/>
      <c r="C86" s="2409"/>
      <c r="D86" s="2409"/>
      <c r="E86" s="2409"/>
      <c r="F86" s="2409"/>
      <c r="G86" s="2409"/>
      <c r="H86" s="2409"/>
      <c r="I86" s="2409"/>
      <c r="J86" s="2409"/>
      <c r="K86" s="2409"/>
      <c r="L86" s="2409"/>
      <c r="M86" s="2409"/>
      <c r="N86" s="2409"/>
      <c r="O86" s="2409"/>
      <c r="P86" s="2409"/>
      <c r="Q86" s="2409"/>
      <c r="R86" s="2409"/>
      <c r="S86" s="2409"/>
      <c r="T86" s="2409"/>
      <c r="U86" s="2409"/>
      <c r="V86" s="2409"/>
      <c r="W86" s="2409"/>
      <c r="X86" s="2409"/>
      <c r="Y86" s="2409"/>
      <c r="Z86" s="2409"/>
      <c r="AA86" s="2409"/>
      <c r="AB86" s="2404" t="s">
        <v>3506</v>
      </c>
      <c r="AC86" s="2405"/>
      <c r="AD86" s="2406"/>
    </row>
    <row r="87" spans="1:30" ht="15" customHeight="1">
      <c r="A87" s="2408" t="s">
        <v>3505</v>
      </c>
      <c r="B87" s="2409"/>
      <c r="C87" s="2409"/>
      <c r="D87" s="2409"/>
      <c r="E87" s="2409"/>
      <c r="F87" s="2409"/>
      <c r="G87" s="2409"/>
      <c r="H87" s="2409"/>
      <c r="I87" s="2409"/>
      <c r="J87" s="2409"/>
      <c r="K87" s="2409"/>
      <c r="L87" s="2409"/>
      <c r="M87" s="2409"/>
      <c r="N87" s="2409"/>
      <c r="O87" s="2409"/>
      <c r="P87" s="2409"/>
      <c r="Q87" s="2409"/>
      <c r="R87" s="2409"/>
      <c r="S87" s="2409"/>
      <c r="T87" s="2409"/>
      <c r="U87" s="2409"/>
      <c r="V87" s="2409"/>
      <c r="W87" s="2409"/>
      <c r="X87" s="2409"/>
      <c r="Y87" s="2409"/>
      <c r="Z87" s="2409"/>
      <c r="AA87" s="2409"/>
      <c r="AB87" s="2404" t="s">
        <v>3504</v>
      </c>
      <c r="AC87" s="2405"/>
      <c r="AD87" s="2406"/>
    </row>
    <row r="88" spans="1:30" ht="27.75" customHeight="1">
      <c r="A88" s="2408" t="s">
        <v>3503</v>
      </c>
      <c r="B88" s="2409"/>
      <c r="C88" s="2409"/>
      <c r="D88" s="2409"/>
      <c r="E88" s="2409"/>
      <c r="F88" s="2409"/>
      <c r="G88" s="2409"/>
      <c r="H88" s="2409"/>
      <c r="I88" s="2409"/>
      <c r="J88" s="2409"/>
      <c r="K88" s="2409"/>
      <c r="L88" s="2409"/>
      <c r="M88" s="2409"/>
      <c r="N88" s="2409"/>
      <c r="O88" s="2409"/>
      <c r="P88" s="2409"/>
      <c r="Q88" s="2409"/>
      <c r="R88" s="2409"/>
      <c r="S88" s="2409"/>
      <c r="T88" s="2409"/>
      <c r="U88" s="2409"/>
      <c r="V88" s="2409"/>
      <c r="W88" s="2409"/>
      <c r="X88" s="2409"/>
      <c r="Y88" s="2409"/>
      <c r="Z88" s="2409"/>
      <c r="AA88" s="2409"/>
      <c r="AB88" s="2410" t="s">
        <v>3502</v>
      </c>
      <c r="AC88" s="2411"/>
      <c r="AD88" s="2412"/>
    </row>
    <row r="89" spans="1:30" ht="15" customHeight="1">
      <c r="A89" s="2408" t="s">
        <v>3501</v>
      </c>
      <c r="B89" s="2409"/>
      <c r="C89" s="2409"/>
      <c r="D89" s="2409"/>
      <c r="E89" s="2409"/>
      <c r="F89" s="2409"/>
      <c r="G89" s="2409"/>
      <c r="H89" s="2409"/>
      <c r="I89" s="2409"/>
      <c r="J89" s="2409"/>
      <c r="K89" s="2409"/>
      <c r="L89" s="2409"/>
      <c r="M89" s="2409"/>
      <c r="N89" s="2409"/>
      <c r="O89" s="2409"/>
      <c r="P89" s="2409"/>
      <c r="Q89" s="2409"/>
      <c r="R89" s="2409"/>
      <c r="S89" s="2409"/>
      <c r="T89" s="2409"/>
      <c r="U89" s="2409"/>
      <c r="V89" s="2409"/>
      <c r="W89" s="2409"/>
      <c r="X89" s="2409"/>
      <c r="Y89" s="2409"/>
      <c r="Z89" s="2409"/>
      <c r="AA89" s="2409"/>
      <c r="AB89" s="2410" t="s">
        <v>3500</v>
      </c>
      <c r="AC89" s="2411"/>
      <c r="AD89" s="2412"/>
    </row>
    <row r="90" spans="1:30" ht="15" customHeight="1">
      <c r="A90" s="2408" t="s">
        <v>3499</v>
      </c>
      <c r="B90" s="2409"/>
      <c r="C90" s="2409"/>
      <c r="D90" s="2409"/>
      <c r="E90" s="2409"/>
      <c r="F90" s="2409"/>
      <c r="G90" s="2409"/>
      <c r="H90" s="2409"/>
      <c r="I90" s="2409"/>
      <c r="J90" s="2409"/>
      <c r="K90" s="2409"/>
      <c r="L90" s="2409"/>
      <c r="M90" s="2409"/>
      <c r="N90" s="2409"/>
      <c r="O90" s="2409"/>
      <c r="P90" s="2409"/>
      <c r="Q90" s="2409"/>
      <c r="R90" s="2409"/>
      <c r="S90" s="2409"/>
      <c r="T90" s="2409"/>
      <c r="U90" s="2409"/>
      <c r="V90" s="2409"/>
      <c r="W90" s="2409"/>
      <c r="X90" s="2409"/>
      <c r="Y90" s="2409"/>
      <c r="Z90" s="2409"/>
      <c r="AA90" s="2409"/>
      <c r="AB90" s="2404" t="s">
        <v>3498</v>
      </c>
      <c r="AC90" s="2405"/>
      <c r="AD90" s="2406"/>
    </row>
    <row r="91" spans="1:30" ht="15" customHeight="1">
      <c r="A91" s="2408" t="s">
        <v>3497</v>
      </c>
      <c r="B91" s="2409"/>
      <c r="C91" s="2409"/>
      <c r="D91" s="2409"/>
      <c r="E91" s="2409"/>
      <c r="F91" s="2409"/>
      <c r="G91" s="2409"/>
      <c r="H91" s="2409"/>
      <c r="I91" s="2409"/>
      <c r="J91" s="2409"/>
      <c r="K91" s="2409"/>
      <c r="L91" s="2409"/>
      <c r="M91" s="2409"/>
      <c r="N91" s="2409"/>
      <c r="O91" s="2409"/>
      <c r="P91" s="2409"/>
      <c r="Q91" s="2409"/>
      <c r="R91" s="2409"/>
      <c r="S91" s="2409"/>
      <c r="T91" s="2409"/>
      <c r="U91" s="2409"/>
      <c r="V91" s="2409"/>
      <c r="W91" s="2409"/>
      <c r="X91" s="2409"/>
      <c r="Y91" s="2409"/>
      <c r="Z91" s="2409"/>
      <c r="AA91" s="2409"/>
      <c r="AB91" s="2404" t="s">
        <v>3496</v>
      </c>
      <c r="AC91" s="2405"/>
      <c r="AD91" s="2406"/>
    </row>
    <row r="92" spans="1:30" ht="15" customHeight="1">
      <c r="A92" s="2408" t="s">
        <v>3495</v>
      </c>
      <c r="B92" s="2409"/>
      <c r="C92" s="2409"/>
      <c r="D92" s="2409"/>
      <c r="E92" s="2409"/>
      <c r="F92" s="2409"/>
      <c r="G92" s="2409"/>
      <c r="H92" s="2409"/>
      <c r="I92" s="2409"/>
      <c r="J92" s="2409"/>
      <c r="K92" s="2409"/>
      <c r="L92" s="2409"/>
      <c r="M92" s="2409"/>
      <c r="N92" s="2409"/>
      <c r="O92" s="2409"/>
      <c r="P92" s="2409"/>
      <c r="Q92" s="2409"/>
      <c r="R92" s="2409"/>
      <c r="S92" s="2409"/>
      <c r="T92" s="2409"/>
      <c r="U92" s="2409"/>
      <c r="V92" s="2409"/>
      <c r="W92" s="2409"/>
      <c r="X92" s="2409"/>
      <c r="Y92" s="2409"/>
      <c r="Z92" s="2409"/>
      <c r="AA92" s="2409"/>
      <c r="AB92" s="2404" t="s">
        <v>3494</v>
      </c>
      <c r="AC92" s="2405"/>
      <c r="AD92" s="2406"/>
    </row>
    <row r="93" spans="1:30" ht="15" customHeight="1">
      <c r="A93" s="2408" t="s">
        <v>3493</v>
      </c>
      <c r="B93" s="2409"/>
      <c r="C93" s="2409"/>
      <c r="D93" s="2409"/>
      <c r="E93" s="2409"/>
      <c r="F93" s="2409"/>
      <c r="G93" s="2409"/>
      <c r="H93" s="2409"/>
      <c r="I93" s="2409"/>
      <c r="J93" s="2409"/>
      <c r="K93" s="2409"/>
      <c r="L93" s="2409"/>
      <c r="M93" s="2409"/>
      <c r="N93" s="2409"/>
      <c r="O93" s="2409"/>
      <c r="P93" s="2409"/>
      <c r="Q93" s="2409"/>
      <c r="R93" s="2409"/>
      <c r="S93" s="2409"/>
      <c r="T93" s="2409"/>
      <c r="U93" s="2409"/>
      <c r="V93" s="2409"/>
      <c r="W93" s="2409"/>
      <c r="X93" s="2409"/>
      <c r="Y93" s="2409"/>
      <c r="Z93" s="2409"/>
      <c r="AA93" s="2409"/>
      <c r="AB93" s="2404" t="s">
        <v>3492</v>
      </c>
      <c r="AC93" s="2405"/>
      <c r="AD93" s="2406"/>
    </row>
    <row r="94" spans="1:30" ht="15" customHeight="1">
      <c r="A94" s="2408" t="s">
        <v>3491</v>
      </c>
      <c r="B94" s="2409"/>
      <c r="C94" s="2409"/>
      <c r="D94" s="2409"/>
      <c r="E94" s="2409"/>
      <c r="F94" s="2409"/>
      <c r="G94" s="2409"/>
      <c r="H94" s="2409"/>
      <c r="I94" s="2409"/>
      <c r="J94" s="2409"/>
      <c r="K94" s="2409"/>
      <c r="L94" s="2409"/>
      <c r="M94" s="2409"/>
      <c r="N94" s="2409"/>
      <c r="O94" s="2409"/>
      <c r="P94" s="2409"/>
      <c r="Q94" s="2409"/>
      <c r="R94" s="2409"/>
      <c r="S94" s="2409"/>
      <c r="T94" s="2409"/>
      <c r="U94" s="2409"/>
      <c r="V94" s="2409"/>
      <c r="W94" s="2409"/>
      <c r="X94" s="2409"/>
      <c r="Y94" s="2409"/>
      <c r="Z94" s="2409"/>
      <c r="AA94" s="2409"/>
      <c r="AB94" s="2404" t="s">
        <v>3490</v>
      </c>
      <c r="AC94" s="2405"/>
      <c r="AD94" s="2406"/>
    </row>
    <row r="95" spans="1:30" ht="15" customHeight="1">
      <c r="A95" s="2408" t="s">
        <v>3489</v>
      </c>
      <c r="B95" s="2409"/>
      <c r="C95" s="2409"/>
      <c r="D95" s="2409"/>
      <c r="E95" s="2409"/>
      <c r="F95" s="2409"/>
      <c r="G95" s="2409"/>
      <c r="H95" s="2409"/>
      <c r="I95" s="2409"/>
      <c r="J95" s="2409"/>
      <c r="K95" s="2409"/>
      <c r="L95" s="2409"/>
      <c r="M95" s="2409"/>
      <c r="N95" s="2409"/>
      <c r="O95" s="2409"/>
      <c r="P95" s="2409"/>
      <c r="Q95" s="2409"/>
      <c r="R95" s="2409"/>
      <c r="S95" s="2409"/>
      <c r="T95" s="2409"/>
      <c r="U95" s="2409"/>
      <c r="V95" s="2409"/>
      <c r="W95" s="2409"/>
      <c r="X95" s="2409"/>
      <c r="Y95" s="2409"/>
      <c r="Z95" s="2409"/>
      <c r="AA95" s="2409"/>
      <c r="AB95" s="2404" t="s">
        <v>3488</v>
      </c>
      <c r="AC95" s="2405"/>
      <c r="AD95" s="2406"/>
    </row>
    <row r="96" spans="1:30" ht="15" customHeight="1">
      <c r="A96" s="2408" t="s">
        <v>3487</v>
      </c>
      <c r="B96" s="2409"/>
      <c r="C96" s="2409"/>
      <c r="D96" s="2409"/>
      <c r="E96" s="2409"/>
      <c r="F96" s="2409"/>
      <c r="G96" s="2409"/>
      <c r="H96" s="2409"/>
      <c r="I96" s="2409"/>
      <c r="J96" s="2409"/>
      <c r="K96" s="2409"/>
      <c r="L96" s="2409"/>
      <c r="M96" s="2409"/>
      <c r="N96" s="2409"/>
      <c r="O96" s="2409"/>
      <c r="P96" s="2409"/>
      <c r="Q96" s="2409"/>
      <c r="R96" s="2409"/>
      <c r="S96" s="2409"/>
      <c r="T96" s="2409"/>
      <c r="U96" s="2409"/>
      <c r="V96" s="2409"/>
      <c r="W96" s="2409"/>
      <c r="X96" s="2409"/>
      <c r="Y96" s="2409"/>
      <c r="Z96" s="2409"/>
      <c r="AA96" s="2409"/>
      <c r="AB96" s="2410" t="s">
        <v>3486</v>
      </c>
      <c r="AC96" s="2411"/>
      <c r="AD96" s="2412"/>
    </row>
    <row r="97" spans="1:30" ht="15" customHeight="1">
      <c r="A97" s="2408" t="s">
        <v>3485</v>
      </c>
      <c r="B97" s="2409"/>
      <c r="C97" s="2409"/>
      <c r="D97" s="2409"/>
      <c r="E97" s="2409"/>
      <c r="F97" s="2409"/>
      <c r="G97" s="2409"/>
      <c r="H97" s="2409"/>
      <c r="I97" s="2409"/>
      <c r="J97" s="2409"/>
      <c r="K97" s="2409"/>
      <c r="L97" s="2409"/>
      <c r="M97" s="2409"/>
      <c r="N97" s="2409"/>
      <c r="O97" s="2409"/>
      <c r="P97" s="2409"/>
      <c r="Q97" s="2409"/>
      <c r="R97" s="2409"/>
      <c r="S97" s="2409"/>
      <c r="T97" s="2409"/>
      <c r="U97" s="2409"/>
      <c r="V97" s="2409"/>
      <c r="W97" s="2409"/>
      <c r="X97" s="2409"/>
      <c r="Y97" s="2409"/>
      <c r="Z97" s="2409"/>
      <c r="AA97" s="2409"/>
      <c r="AB97" s="2410" t="s">
        <v>3484</v>
      </c>
      <c r="AC97" s="2411"/>
      <c r="AD97" s="2412"/>
    </row>
    <row r="98" spans="1:30" ht="15" customHeight="1">
      <c r="A98" s="2408" t="s">
        <v>3483</v>
      </c>
      <c r="B98" s="2409"/>
      <c r="C98" s="2409"/>
      <c r="D98" s="2409"/>
      <c r="E98" s="2409"/>
      <c r="F98" s="2409"/>
      <c r="G98" s="2409"/>
      <c r="H98" s="2409"/>
      <c r="I98" s="2409"/>
      <c r="J98" s="2409"/>
      <c r="K98" s="2409"/>
      <c r="L98" s="2409"/>
      <c r="M98" s="2409"/>
      <c r="N98" s="2409"/>
      <c r="O98" s="2409"/>
      <c r="P98" s="2409"/>
      <c r="Q98" s="2409"/>
      <c r="R98" s="2409"/>
      <c r="S98" s="2409"/>
      <c r="T98" s="2409"/>
      <c r="U98" s="2409"/>
      <c r="V98" s="2409"/>
      <c r="W98" s="2409"/>
      <c r="X98" s="2409"/>
      <c r="Y98" s="2409"/>
      <c r="Z98" s="2409"/>
      <c r="AA98" s="2409"/>
      <c r="AB98" s="2410" t="s">
        <v>3482</v>
      </c>
      <c r="AC98" s="2411"/>
      <c r="AD98" s="2412"/>
    </row>
    <row r="99" spans="1:30" ht="15" customHeight="1">
      <c r="A99" s="2408" t="s">
        <v>3481</v>
      </c>
      <c r="B99" s="2409"/>
      <c r="C99" s="2409"/>
      <c r="D99" s="2409"/>
      <c r="E99" s="2409"/>
      <c r="F99" s="2409"/>
      <c r="G99" s="2409"/>
      <c r="H99" s="2409"/>
      <c r="I99" s="2409"/>
      <c r="J99" s="2409"/>
      <c r="K99" s="2409"/>
      <c r="L99" s="2409"/>
      <c r="M99" s="2409"/>
      <c r="N99" s="2409"/>
      <c r="O99" s="2409"/>
      <c r="P99" s="2409"/>
      <c r="Q99" s="2409"/>
      <c r="R99" s="2409"/>
      <c r="S99" s="2409"/>
      <c r="T99" s="2409"/>
      <c r="U99" s="2409"/>
      <c r="V99" s="2409"/>
      <c r="W99" s="2409"/>
      <c r="X99" s="2409"/>
      <c r="Y99" s="2409"/>
      <c r="Z99" s="2409"/>
      <c r="AA99" s="2409"/>
      <c r="AB99" s="2410" t="s">
        <v>3480</v>
      </c>
      <c r="AC99" s="2411"/>
      <c r="AD99" s="2412"/>
    </row>
    <row r="100" spans="1:30" ht="15" customHeight="1">
      <c r="A100" s="2408" t="s">
        <v>3479</v>
      </c>
      <c r="B100" s="2409"/>
      <c r="C100" s="2409"/>
      <c r="D100" s="2409"/>
      <c r="E100" s="2409"/>
      <c r="F100" s="2409"/>
      <c r="G100" s="2409"/>
      <c r="H100" s="2409"/>
      <c r="I100" s="2409"/>
      <c r="J100" s="2409"/>
      <c r="K100" s="2409"/>
      <c r="L100" s="2409"/>
      <c r="M100" s="2409"/>
      <c r="N100" s="2409"/>
      <c r="O100" s="2409"/>
      <c r="P100" s="2409"/>
      <c r="Q100" s="2409"/>
      <c r="R100" s="2409"/>
      <c r="S100" s="2409"/>
      <c r="T100" s="2409"/>
      <c r="U100" s="2409"/>
      <c r="V100" s="2409"/>
      <c r="W100" s="2409"/>
      <c r="X100" s="2409"/>
      <c r="Y100" s="2409"/>
      <c r="Z100" s="2409"/>
      <c r="AA100" s="2409"/>
      <c r="AB100" s="2410" t="s">
        <v>3478</v>
      </c>
      <c r="AC100" s="2411"/>
      <c r="AD100" s="2412"/>
    </row>
    <row r="101" spans="1:30" ht="15" customHeight="1">
      <c r="A101" s="2408" t="s">
        <v>3477</v>
      </c>
      <c r="B101" s="2409"/>
      <c r="C101" s="2409"/>
      <c r="D101" s="2409"/>
      <c r="E101" s="2409"/>
      <c r="F101" s="2409"/>
      <c r="G101" s="2409"/>
      <c r="H101" s="2409"/>
      <c r="I101" s="2409"/>
      <c r="J101" s="2409"/>
      <c r="K101" s="2409"/>
      <c r="L101" s="2409"/>
      <c r="M101" s="2409"/>
      <c r="N101" s="2409"/>
      <c r="O101" s="2409"/>
      <c r="P101" s="2409"/>
      <c r="Q101" s="2409"/>
      <c r="R101" s="2409"/>
      <c r="S101" s="2409"/>
      <c r="T101" s="2409"/>
      <c r="U101" s="2409"/>
      <c r="V101" s="2409"/>
      <c r="W101" s="2409"/>
      <c r="X101" s="2409"/>
      <c r="Y101" s="2409"/>
      <c r="Z101" s="2409"/>
      <c r="AA101" s="2409"/>
      <c r="AB101" s="2410" t="s">
        <v>3476</v>
      </c>
      <c r="AC101" s="2411"/>
      <c r="AD101" s="2412"/>
    </row>
    <row r="102" spans="1:30" ht="15" customHeight="1">
      <c r="A102" s="2408" t="s">
        <v>3475</v>
      </c>
      <c r="B102" s="2409"/>
      <c r="C102" s="2409"/>
      <c r="D102" s="2409"/>
      <c r="E102" s="2409"/>
      <c r="F102" s="2409"/>
      <c r="G102" s="2409"/>
      <c r="H102" s="2409"/>
      <c r="I102" s="2409"/>
      <c r="J102" s="2409"/>
      <c r="K102" s="2409"/>
      <c r="L102" s="2409"/>
      <c r="M102" s="2409"/>
      <c r="N102" s="2409"/>
      <c r="O102" s="2409"/>
      <c r="P102" s="2409"/>
      <c r="Q102" s="2409"/>
      <c r="R102" s="2409"/>
      <c r="S102" s="2409"/>
      <c r="T102" s="2409"/>
      <c r="U102" s="2409"/>
      <c r="V102" s="2409"/>
      <c r="W102" s="2409"/>
      <c r="X102" s="2409"/>
      <c r="Y102" s="2409"/>
      <c r="Z102" s="2409"/>
      <c r="AA102" s="2409"/>
      <c r="AB102" s="2410" t="s">
        <v>3474</v>
      </c>
      <c r="AC102" s="2411"/>
      <c r="AD102" s="2412"/>
    </row>
    <row r="103" spans="1:30" ht="15" customHeight="1">
      <c r="A103" s="2408" t="s">
        <v>3473</v>
      </c>
      <c r="B103" s="2409"/>
      <c r="C103" s="2409"/>
      <c r="D103" s="2409"/>
      <c r="E103" s="2409"/>
      <c r="F103" s="2409"/>
      <c r="G103" s="2409"/>
      <c r="H103" s="2409"/>
      <c r="I103" s="2409"/>
      <c r="J103" s="2409"/>
      <c r="K103" s="2409"/>
      <c r="L103" s="2409"/>
      <c r="M103" s="2409"/>
      <c r="N103" s="2409"/>
      <c r="O103" s="2409"/>
      <c r="P103" s="2409"/>
      <c r="Q103" s="2409"/>
      <c r="R103" s="2409"/>
      <c r="S103" s="2409"/>
      <c r="T103" s="2409"/>
      <c r="U103" s="2409"/>
      <c r="V103" s="2409"/>
      <c r="W103" s="2409"/>
      <c r="X103" s="2409"/>
      <c r="Y103" s="2409"/>
      <c r="Z103" s="2409"/>
      <c r="AA103" s="2409"/>
      <c r="AB103" s="2410" t="s">
        <v>3472</v>
      </c>
      <c r="AC103" s="2411"/>
      <c r="AD103" s="2412"/>
    </row>
    <row r="104" spans="1:30" ht="15" customHeight="1">
      <c r="A104" s="2408" t="s">
        <v>3471</v>
      </c>
      <c r="B104" s="2409"/>
      <c r="C104" s="2409"/>
      <c r="D104" s="2409"/>
      <c r="E104" s="2409"/>
      <c r="F104" s="2409"/>
      <c r="G104" s="2409"/>
      <c r="H104" s="2409"/>
      <c r="I104" s="2409"/>
      <c r="J104" s="2409"/>
      <c r="K104" s="2409"/>
      <c r="L104" s="2409"/>
      <c r="M104" s="2409"/>
      <c r="N104" s="2409"/>
      <c r="O104" s="2409"/>
      <c r="P104" s="2409"/>
      <c r="Q104" s="2409"/>
      <c r="R104" s="2409"/>
      <c r="S104" s="2409"/>
      <c r="T104" s="2409"/>
      <c r="U104" s="2409"/>
      <c r="V104" s="2409"/>
      <c r="W104" s="2409"/>
      <c r="X104" s="2409"/>
      <c r="Y104" s="2409"/>
      <c r="Z104" s="2409"/>
      <c r="AA104" s="2409"/>
      <c r="AB104" s="2410" t="s">
        <v>3470</v>
      </c>
      <c r="AC104" s="2411"/>
      <c r="AD104" s="2412"/>
    </row>
    <row r="105" spans="1:30" ht="15" customHeight="1">
      <c r="A105" s="2408" t="s">
        <v>3469</v>
      </c>
      <c r="B105" s="2409"/>
      <c r="C105" s="2409"/>
      <c r="D105" s="2409"/>
      <c r="E105" s="2409"/>
      <c r="F105" s="2409"/>
      <c r="G105" s="2409"/>
      <c r="H105" s="2409"/>
      <c r="I105" s="2409"/>
      <c r="J105" s="2409"/>
      <c r="K105" s="2409"/>
      <c r="L105" s="2409"/>
      <c r="M105" s="2409"/>
      <c r="N105" s="2409"/>
      <c r="O105" s="2409"/>
      <c r="P105" s="2409"/>
      <c r="Q105" s="2409"/>
      <c r="R105" s="2409"/>
      <c r="S105" s="2409"/>
      <c r="T105" s="2409"/>
      <c r="U105" s="2409"/>
      <c r="V105" s="2409"/>
      <c r="W105" s="2409"/>
      <c r="X105" s="2409"/>
      <c r="Y105" s="2409"/>
      <c r="Z105" s="2409"/>
      <c r="AA105" s="2409"/>
      <c r="AB105" s="2410" t="s">
        <v>3468</v>
      </c>
      <c r="AC105" s="2411"/>
      <c r="AD105" s="2412"/>
    </row>
    <row r="106" spans="1:30" ht="30" customHeight="1">
      <c r="A106" s="2408" t="s">
        <v>3467</v>
      </c>
      <c r="B106" s="2409"/>
      <c r="C106" s="2409"/>
      <c r="D106" s="2409"/>
      <c r="E106" s="2409"/>
      <c r="F106" s="2409"/>
      <c r="G106" s="2409"/>
      <c r="H106" s="2409"/>
      <c r="I106" s="2409"/>
      <c r="J106" s="2409"/>
      <c r="K106" s="2409"/>
      <c r="L106" s="2409"/>
      <c r="M106" s="2409"/>
      <c r="N106" s="2409"/>
      <c r="O106" s="2409"/>
      <c r="P106" s="2409"/>
      <c r="Q106" s="2409"/>
      <c r="R106" s="2409"/>
      <c r="S106" s="2409"/>
      <c r="T106" s="2409"/>
      <c r="U106" s="2409"/>
      <c r="V106" s="2409"/>
      <c r="W106" s="2409"/>
      <c r="X106" s="2409"/>
      <c r="Y106" s="2409"/>
      <c r="Z106" s="2409"/>
      <c r="AA106" s="2409"/>
      <c r="AB106" s="2410" t="s">
        <v>3466</v>
      </c>
      <c r="AC106" s="2411"/>
      <c r="AD106" s="2412"/>
    </row>
    <row r="107" spans="1:30" ht="15" customHeight="1">
      <c r="A107" s="2408" t="s">
        <v>3465</v>
      </c>
      <c r="B107" s="2409"/>
      <c r="C107" s="2409"/>
      <c r="D107" s="2409"/>
      <c r="E107" s="2409"/>
      <c r="F107" s="2409"/>
      <c r="G107" s="2409"/>
      <c r="H107" s="2409"/>
      <c r="I107" s="2409"/>
      <c r="J107" s="2409"/>
      <c r="K107" s="2409"/>
      <c r="L107" s="2409"/>
      <c r="M107" s="2409"/>
      <c r="N107" s="2409"/>
      <c r="O107" s="2409"/>
      <c r="P107" s="2409"/>
      <c r="Q107" s="2409"/>
      <c r="R107" s="2409"/>
      <c r="S107" s="2409"/>
      <c r="T107" s="2409"/>
      <c r="U107" s="2409"/>
      <c r="V107" s="2409"/>
      <c r="W107" s="2409"/>
      <c r="X107" s="2409"/>
      <c r="Y107" s="2409"/>
      <c r="Z107" s="2409"/>
      <c r="AA107" s="2409"/>
      <c r="AB107" s="2410" t="s">
        <v>3464</v>
      </c>
      <c r="AC107" s="2411"/>
      <c r="AD107" s="2412"/>
    </row>
    <row r="108" spans="1:30" ht="15" customHeight="1">
      <c r="A108" s="2408" t="s">
        <v>3463</v>
      </c>
      <c r="B108" s="2409"/>
      <c r="C108" s="2409"/>
      <c r="D108" s="2409"/>
      <c r="E108" s="2409"/>
      <c r="F108" s="2409"/>
      <c r="G108" s="2409"/>
      <c r="H108" s="2409"/>
      <c r="I108" s="2409"/>
      <c r="J108" s="2409"/>
      <c r="K108" s="2409"/>
      <c r="L108" s="2409"/>
      <c r="M108" s="2409"/>
      <c r="N108" s="2409"/>
      <c r="O108" s="2409"/>
      <c r="P108" s="2409"/>
      <c r="Q108" s="2409"/>
      <c r="R108" s="2409"/>
      <c r="S108" s="2409"/>
      <c r="T108" s="2409"/>
      <c r="U108" s="2409"/>
      <c r="V108" s="2409"/>
      <c r="W108" s="2409"/>
      <c r="X108" s="2409"/>
      <c r="Y108" s="2409"/>
      <c r="Z108" s="2409"/>
      <c r="AA108" s="2409"/>
      <c r="AB108" s="2410" t="s">
        <v>3462</v>
      </c>
      <c r="AC108" s="2411"/>
      <c r="AD108" s="2412"/>
    </row>
    <row r="109" spans="1:30" ht="15" customHeight="1">
      <c r="A109" s="2408" t="s">
        <v>3461</v>
      </c>
      <c r="B109" s="2409"/>
      <c r="C109" s="2409"/>
      <c r="D109" s="2409"/>
      <c r="E109" s="2409"/>
      <c r="F109" s="2409"/>
      <c r="G109" s="2409"/>
      <c r="H109" s="2409"/>
      <c r="I109" s="2409"/>
      <c r="J109" s="2409"/>
      <c r="K109" s="2409"/>
      <c r="L109" s="2409"/>
      <c r="M109" s="2409"/>
      <c r="N109" s="2409"/>
      <c r="O109" s="2409"/>
      <c r="P109" s="2409"/>
      <c r="Q109" s="2409"/>
      <c r="R109" s="2409"/>
      <c r="S109" s="2409"/>
      <c r="T109" s="2409"/>
      <c r="U109" s="2409"/>
      <c r="V109" s="2409"/>
      <c r="W109" s="2409"/>
      <c r="X109" s="2409"/>
      <c r="Y109" s="2409"/>
      <c r="Z109" s="2409"/>
      <c r="AA109" s="2409"/>
      <c r="AB109" s="2410" t="s">
        <v>3460</v>
      </c>
      <c r="AC109" s="2411"/>
      <c r="AD109" s="2412"/>
    </row>
    <row r="110" spans="1:30" ht="15" customHeight="1">
      <c r="A110" s="2408" t="s">
        <v>3459</v>
      </c>
      <c r="B110" s="2409"/>
      <c r="C110" s="2409"/>
      <c r="D110" s="2409"/>
      <c r="E110" s="2409"/>
      <c r="F110" s="2409"/>
      <c r="G110" s="2409"/>
      <c r="H110" s="2409"/>
      <c r="I110" s="2409"/>
      <c r="J110" s="2409"/>
      <c r="K110" s="2409"/>
      <c r="L110" s="2409"/>
      <c r="M110" s="2409"/>
      <c r="N110" s="2409"/>
      <c r="O110" s="2409"/>
      <c r="P110" s="2409"/>
      <c r="Q110" s="2409"/>
      <c r="R110" s="2409"/>
      <c r="S110" s="2409"/>
      <c r="T110" s="2409"/>
      <c r="U110" s="2409"/>
      <c r="V110" s="2409"/>
      <c r="W110" s="2409"/>
      <c r="X110" s="2409"/>
      <c r="Y110" s="2409"/>
      <c r="Z110" s="2409"/>
      <c r="AA110" s="2409"/>
      <c r="AB110" s="2410" t="s">
        <v>3458</v>
      </c>
      <c r="AC110" s="2411"/>
      <c r="AD110" s="2412"/>
    </row>
    <row r="111" spans="1:30" ht="15" customHeight="1">
      <c r="A111" s="2408" t="s">
        <v>3457</v>
      </c>
      <c r="B111" s="2409"/>
      <c r="C111" s="2409"/>
      <c r="D111" s="2409"/>
      <c r="E111" s="2409"/>
      <c r="F111" s="2409"/>
      <c r="G111" s="2409"/>
      <c r="H111" s="2409"/>
      <c r="I111" s="2409"/>
      <c r="J111" s="2409"/>
      <c r="K111" s="2409"/>
      <c r="L111" s="2409"/>
      <c r="M111" s="2409"/>
      <c r="N111" s="2409"/>
      <c r="O111" s="2409"/>
      <c r="P111" s="2409"/>
      <c r="Q111" s="2409"/>
      <c r="R111" s="2409"/>
      <c r="S111" s="2409"/>
      <c r="T111" s="2409"/>
      <c r="U111" s="2409"/>
      <c r="V111" s="2409"/>
      <c r="W111" s="2409"/>
      <c r="X111" s="2409"/>
      <c r="Y111" s="2409"/>
      <c r="Z111" s="2409"/>
      <c r="AA111" s="2409"/>
      <c r="AB111" s="2410" t="s">
        <v>3456</v>
      </c>
      <c r="AC111" s="2411"/>
      <c r="AD111" s="2412"/>
    </row>
    <row r="112" spans="1:30" ht="45" customHeight="1">
      <c r="A112" s="2408" t="s">
        <v>3455</v>
      </c>
      <c r="B112" s="2409"/>
      <c r="C112" s="2409"/>
      <c r="D112" s="2409"/>
      <c r="E112" s="2409"/>
      <c r="F112" s="2409"/>
      <c r="G112" s="2409"/>
      <c r="H112" s="2409"/>
      <c r="I112" s="2409"/>
      <c r="J112" s="2409"/>
      <c r="K112" s="2409"/>
      <c r="L112" s="2409"/>
      <c r="M112" s="2409"/>
      <c r="N112" s="2409"/>
      <c r="O112" s="2409"/>
      <c r="P112" s="2409"/>
      <c r="Q112" s="2409"/>
      <c r="R112" s="2409"/>
      <c r="S112" s="2409"/>
      <c r="T112" s="2409"/>
      <c r="U112" s="2409"/>
      <c r="V112" s="2409"/>
      <c r="W112" s="2409"/>
      <c r="X112" s="2409"/>
      <c r="Y112" s="2409"/>
      <c r="Z112" s="2409"/>
      <c r="AA112" s="2409"/>
      <c r="AB112" s="2410" t="s">
        <v>3454</v>
      </c>
      <c r="AC112" s="2411"/>
      <c r="AD112" s="2412"/>
    </row>
    <row r="113" spans="1:30" ht="30" customHeight="1">
      <c r="A113" s="2408" t="s">
        <v>3453</v>
      </c>
      <c r="B113" s="2409"/>
      <c r="C113" s="2409"/>
      <c r="D113" s="2409"/>
      <c r="E113" s="2409"/>
      <c r="F113" s="2409"/>
      <c r="G113" s="2409"/>
      <c r="H113" s="2409"/>
      <c r="I113" s="2409"/>
      <c r="J113" s="2409"/>
      <c r="K113" s="2409"/>
      <c r="L113" s="2409"/>
      <c r="M113" s="2409"/>
      <c r="N113" s="2409"/>
      <c r="O113" s="2409"/>
      <c r="P113" s="2409"/>
      <c r="Q113" s="2409"/>
      <c r="R113" s="2409"/>
      <c r="S113" s="2409"/>
      <c r="T113" s="2409"/>
      <c r="U113" s="2409"/>
      <c r="V113" s="2409"/>
      <c r="W113" s="2409"/>
      <c r="X113" s="2409"/>
      <c r="Y113" s="2409"/>
      <c r="Z113" s="2409"/>
      <c r="AA113" s="2409"/>
      <c r="AB113" s="2410" t="s">
        <v>3452</v>
      </c>
      <c r="AC113" s="2411"/>
      <c r="AD113" s="2412"/>
    </row>
    <row r="114" spans="1:30" ht="15" customHeight="1">
      <c r="A114" s="2408" t="s">
        <v>3451</v>
      </c>
      <c r="B114" s="2409"/>
      <c r="C114" s="2409"/>
      <c r="D114" s="2409"/>
      <c r="E114" s="2409"/>
      <c r="F114" s="2409"/>
      <c r="G114" s="2409"/>
      <c r="H114" s="2409"/>
      <c r="I114" s="2409"/>
      <c r="J114" s="2409"/>
      <c r="K114" s="2409"/>
      <c r="L114" s="2409"/>
      <c r="M114" s="2409"/>
      <c r="N114" s="2409"/>
      <c r="O114" s="2409"/>
      <c r="P114" s="2409"/>
      <c r="Q114" s="2409"/>
      <c r="R114" s="2409"/>
      <c r="S114" s="2409"/>
      <c r="T114" s="2409"/>
      <c r="U114" s="2409"/>
      <c r="V114" s="2409"/>
      <c r="W114" s="2409"/>
      <c r="X114" s="2409"/>
      <c r="Y114" s="2409"/>
      <c r="Z114" s="2409"/>
      <c r="AA114" s="2409"/>
      <c r="AB114" s="2410" t="s">
        <v>3450</v>
      </c>
      <c r="AC114" s="2411"/>
      <c r="AD114" s="2412"/>
    </row>
    <row r="115" spans="1:30" ht="120" customHeight="1">
      <c r="A115" s="2408" t="s">
        <v>3449</v>
      </c>
      <c r="B115" s="2409"/>
      <c r="C115" s="2409"/>
      <c r="D115" s="2409"/>
      <c r="E115" s="2409"/>
      <c r="F115" s="2409"/>
      <c r="G115" s="2409"/>
      <c r="H115" s="2409"/>
      <c r="I115" s="2409"/>
      <c r="J115" s="2409"/>
      <c r="K115" s="2409"/>
      <c r="L115" s="2409"/>
      <c r="M115" s="2409"/>
      <c r="N115" s="2409"/>
      <c r="O115" s="2409"/>
      <c r="P115" s="2409"/>
      <c r="Q115" s="2409"/>
      <c r="R115" s="2409"/>
      <c r="S115" s="2409"/>
      <c r="T115" s="2409"/>
      <c r="U115" s="2409"/>
      <c r="V115" s="2409"/>
      <c r="W115" s="2409"/>
      <c r="X115" s="2409"/>
      <c r="Y115" s="2409"/>
      <c r="Z115" s="2409"/>
      <c r="AA115" s="2409"/>
      <c r="AB115" s="2410" t="s">
        <v>3448</v>
      </c>
      <c r="AC115" s="2411"/>
      <c r="AD115" s="2412"/>
    </row>
    <row r="116" spans="1:30" ht="30" customHeight="1">
      <c r="A116" s="2408" t="s">
        <v>3447</v>
      </c>
      <c r="B116" s="2409"/>
      <c r="C116" s="2409"/>
      <c r="D116" s="2409"/>
      <c r="E116" s="2409"/>
      <c r="F116" s="2409"/>
      <c r="G116" s="2409"/>
      <c r="H116" s="2409"/>
      <c r="I116" s="2409"/>
      <c r="J116" s="2409"/>
      <c r="K116" s="2409"/>
      <c r="L116" s="2409"/>
      <c r="M116" s="2409"/>
      <c r="N116" s="2409"/>
      <c r="O116" s="2409"/>
      <c r="P116" s="2409"/>
      <c r="Q116" s="2409"/>
      <c r="R116" s="2409"/>
      <c r="S116" s="2409"/>
      <c r="T116" s="2409"/>
      <c r="U116" s="2409"/>
      <c r="V116" s="2409"/>
      <c r="W116" s="2409"/>
      <c r="X116" s="2409"/>
      <c r="Y116" s="2409"/>
      <c r="Z116" s="2409"/>
      <c r="AA116" s="2409"/>
      <c r="AB116" s="2410" t="s">
        <v>3446</v>
      </c>
      <c r="AC116" s="2411"/>
      <c r="AD116" s="2412"/>
    </row>
    <row r="117" spans="1:30" ht="15" customHeight="1">
      <c r="A117" s="2408" t="s">
        <v>3445</v>
      </c>
      <c r="B117" s="2409"/>
      <c r="C117" s="2409"/>
      <c r="D117" s="2409"/>
      <c r="E117" s="2409"/>
      <c r="F117" s="2409"/>
      <c r="G117" s="2409"/>
      <c r="H117" s="2409"/>
      <c r="I117" s="2409"/>
      <c r="J117" s="2409"/>
      <c r="K117" s="2409"/>
      <c r="L117" s="2409"/>
      <c r="M117" s="2409"/>
      <c r="N117" s="2409"/>
      <c r="O117" s="2409"/>
      <c r="P117" s="2409"/>
      <c r="Q117" s="2409"/>
      <c r="R117" s="2409"/>
      <c r="S117" s="2409"/>
      <c r="T117" s="2409"/>
      <c r="U117" s="2409"/>
      <c r="V117" s="2409"/>
      <c r="W117" s="2409"/>
      <c r="X117" s="2409"/>
      <c r="Y117" s="2409"/>
      <c r="Z117" s="2409"/>
      <c r="AA117" s="2409"/>
      <c r="AB117" s="2410" t="s">
        <v>3444</v>
      </c>
      <c r="AC117" s="2411"/>
      <c r="AD117" s="2412"/>
    </row>
    <row r="118" spans="1:30" ht="15" customHeight="1">
      <c r="A118" s="2408" t="s">
        <v>3443</v>
      </c>
      <c r="B118" s="2409"/>
      <c r="C118" s="2409"/>
      <c r="D118" s="2409"/>
      <c r="E118" s="2409"/>
      <c r="F118" s="2409"/>
      <c r="G118" s="2409"/>
      <c r="H118" s="2409"/>
      <c r="I118" s="2409"/>
      <c r="J118" s="2409"/>
      <c r="K118" s="2409"/>
      <c r="L118" s="2409"/>
      <c r="M118" s="2409"/>
      <c r="N118" s="2409"/>
      <c r="O118" s="2409"/>
      <c r="P118" s="2409"/>
      <c r="Q118" s="2409"/>
      <c r="R118" s="2409"/>
      <c r="S118" s="2409"/>
      <c r="T118" s="2409"/>
      <c r="U118" s="2409"/>
      <c r="V118" s="2409"/>
      <c r="W118" s="2409"/>
      <c r="X118" s="2409"/>
      <c r="Y118" s="2409"/>
      <c r="Z118" s="2409"/>
      <c r="AA118" s="2409"/>
      <c r="AB118" s="2410" t="s">
        <v>3442</v>
      </c>
      <c r="AC118" s="2411"/>
      <c r="AD118" s="2412"/>
    </row>
    <row r="119" spans="1:30" ht="15" customHeight="1">
      <c r="A119" s="2408" t="s">
        <v>3441</v>
      </c>
      <c r="B119" s="2409"/>
      <c r="C119" s="2409"/>
      <c r="D119" s="2409"/>
      <c r="E119" s="2409"/>
      <c r="F119" s="2409"/>
      <c r="G119" s="2409"/>
      <c r="H119" s="2409"/>
      <c r="I119" s="2409"/>
      <c r="J119" s="2409"/>
      <c r="K119" s="2409"/>
      <c r="L119" s="2409"/>
      <c r="M119" s="2409"/>
      <c r="N119" s="2409"/>
      <c r="O119" s="2409"/>
      <c r="P119" s="2409"/>
      <c r="Q119" s="2409"/>
      <c r="R119" s="2409"/>
      <c r="S119" s="2409"/>
      <c r="T119" s="2409"/>
      <c r="U119" s="2409"/>
      <c r="V119" s="2409"/>
      <c r="W119" s="2409"/>
      <c r="X119" s="2409"/>
      <c r="Y119" s="2409"/>
      <c r="Z119" s="2409"/>
      <c r="AA119" s="2409"/>
      <c r="AB119" s="2410" t="s">
        <v>3440</v>
      </c>
      <c r="AC119" s="2411"/>
      <c r="AD119" s="2412"/>
    </row>
    <row r="120" spans="1:30" ht="15" customHeight="1">
      <c r="A120" s="2408" t="s">
        <v>3439</v>
      </c>
      <c r="B120" s="2409"/>
      <c r="C120" s="2409"/>
      <c r="D120" s="2409"/>
      <c r="E120" s="2409"/>
      <c r="F120" s="2409"/>
      <c r="G120" s="2409"/>
      <c r="H120" s="2409"/>
      <c r="I120" s="2409"/>
      <c r="J120" s="2409"/>
      <c r="K120" s="2409"/>
      <c r="L120" s="2409"/>
      <c r="M120" s="2409"/>
      <c r="N120" s="2409"/>
      <c r="O120" s="2409"/>
      <c r="P120" s="2409"/>
      <c r="Q120" s="2409"/>
      <c r="R120" s="2409"/>
      <c r="S120" s="2409"/>
      <c r="T120" s="2409"/>
      <c r="U120" s="2409"/>
      <c r="V120" s="2409"/>
      <c r="W120" s="2409"/>
      <c r="X120" s="2409"/>
      <c r="Y120" s="2409"/>
      <c r="Z120" s="2409"/>
      <c r="AA120" s="2409"/>
      <c r="AB120" s="2410" t="s">
        <v>3438</v>
      </c>
      <c r="AC120" s="2411"/>
      <c r="AD120" s="2412"/>
    </row>
    <row r="121" spans="1:30" ht="15" customHeight="1">
      <c r="A121" s="2408" t="s">
        <v>3437</v>
      </c>
      <c r="B121" s="2409"/>
      <c r="C121" s="2409"/>
      <c r="D121" s="2409"/>
      <c r="E121" s="2409"/>
      <c r="F121" s="2409"/>
      <c r="G121" s="2409"/>
      <c r="H121" s="2409"/>
      <c r="I121" s="2409"/>
      <c r="J121" s="2409"/>
      <c r="K121" s="2409"/>
      <c r="L121" s="2409"/>
      <c r="M121" s="2409"/>
      <c r="N121" s="2409"/>
      <c r="O121" s="2409"/>
      <c r="P121" s="2409"/>
      <c r="Q121" s="2409"/>
      <c r="R121" s="2409"/>
      <c r="S121" s="2409"/>
      <c r="T121" s="2409"/>
      <c r="U121" s="2409"/>
      <c r="V121" s="2409"/>
      <c r="W121" s="2409"/>
      <c r="X121" s="2409"/>
      <c r="Y121" s="2409"/>
      <c r="Z121" s="2409"/>
      <c r="AA121" s="2409"/>
      <c r="AB121" s="2410" t="s">
        <v>3436</v>
      </c>
      <c r="AC121" s="2411"/>
      <c r="AD121" s="2412"/>
    </row>
    <row r="122" spans="1:30" ht="15" customHeight="1">
      <c r="A122" s="2408" t="s">
        <v>3435</v>
      </c>
      <c r="B122" s="2409"/>
      <c r="C122" s="2409"/>
      <c r="D122" s="2409"/>
      <c r="E122" s="2409"/>
      <c r="F122" s="2409"/>
      <c r="G122" s="2409"/>
      <c r="H122" s="2409"/>
      <c r="I122" s="2409"/>
      <c r="J122" s="2409"/>
      <c r="K122" s="2409"/>
      <c r="L122" s="2409"/>
      <c r="M122" s="2409"/>
      <c r="N122" s="2409"/>
      <c r="O122" s="2409"/>
      <c r="P122" s="2409"/>
      <c r="Q122" s="2409"/>
      <c r="R122" s="2409"/>
      <c r="S122" s="2409"/>
      <c r="T122" s="2409"/>
      <c r="U122" s="2409"/>
      <c r="V122" s="2409"/>
      <c r="W122" s="2409"/>
      <c r="X122" s="2409"/>
      <c r="Y122" s="2409"/>
      <c r="Z122" s="2409"/>
      <c r="AA122" s="2409"/>
      <c r="AB122" s="2410" t="s">
        <v>3434</v>
      </c>
      <c r="AC122" s="2411"/>
      <c r="AD122" s="2412"/>
    </row>
    <row r="123" spans="1:30" ht="15" customHeight="1">
      <c r="A123" s="2408" t="s">
        <v>3433</v>
      </c>
      <c r="B123" s="2409"/>
      <c r="C123" s="2409"/>
      <c r="D123" s="2409"/>
      <c r="E123" s="2409"/>
      <c r="F123" s="2409"/>
      <c r="G123" s="2409"/>
      <c r="H123" s="2409"/>
      <c r="I123" s="2409"/>
      <c r="J123" s="2409"/>
      <c r="K123" s="2409"/>
      <c r="L123" s="2409"/>
      <c r="M123" s="2409"/>
      <c r="N123" s="2409"/>
      <c r="O123" s="2409"/>
      <c r="P123" s="2409"/>
      <c r="Q123" s="2409"/>
      <c r="R123" s="2409"/>
      <c r="S123" s="2409"/>
      <c r="T123" s="2409"/>
      <c r="U123" s="2409"/>
      <c r="V123" s="2409"/>
      <c r="W123" s="2409"/>
      <c r="X123" s="2409"/>
      <c r="Y123" s="2409"/>
      <c r="Z123" s="2409"/>
      <c r="AA123" s="2409"/>
      <c r="AB123" s="2410" t="s">
        <v>3432</v>
      </c>
      <c r="AC123" s="2411"/>
      <c r="AD123" s="2412"/>
    </row>
    <row r="124" spans="1:30" ht="15" customHeight="1">
      <c r="A124" s="2408" t="s">
        <v>3431</v>
      </c>
      <c r="B124" s="2409"/>
      <c r="C124" s="2409"/>
      <c r="D124" s="2409"/>
      <c r="E124" s="2409"/>
      <c r="F124" s="2409"/>
      <c r="G124" s="2409"/>
      <c r="H124" s="2409"/>
      <c r="I124" s="2409"/>
      <c r="J124" s="2409"/>
      <c r="K124" s="2409"/>
      <c r="L124" s="2409"/>
      <c r="M124" s="2409"/>
      <c r="N124" s="2409"/>
      <c r="O124" s="2409"/>
      <c r="P124" s="2409"/>
      <c r="Q124" s="2409"/>
      <c r="R124" s="2409"/>
      <c r="S124" s="2409"/>
      <c r="T124" s="2409"/>
      <c r="U124" s="2409"/>
      <c r="V124" s="2409"/>
      <c r="W124" s="2409"/>
      <c r="X124" s="2409"/>
      <c r="Y124" s="2409"/>
      <c r="Z124" s="2409"/>
      <c r="AA124" s="2409"/>
      <c r="AB124" s="2410" t="s">
        <v>3430</v>
      </c>
      <c r="AC124" s="2411"/>
      <c r="AD124" s="2412"/>
    </row>
    <row r="125" spans="1:30" ht="15" customHeight="1">
      <c r="A125" s="2408" t="s">
        <v>3429</v>
      </c>
      <c r="B125" s="2409"/>
      <c r="C125" s="2409"/>
      <c r="D125" s="2409"/>
      <c r="E125" s="2409"/>
      <c r="F125" s="2409"/>
      <c r="G125" s="2409"/>
      <c r="H125" s="2409"/>
      <c r="I125" s="2409"/>
      <c r="J125" s="2409"/>
      <c r="K125" s="2409"/>
      <c r="L125" s="2409"/>
      <c r="M125" s="2409"/>
      <c r="N125" s="2409"/>
      <c r="O125" s="2409"/>
      <c r="P125" s="2409"/>
      <c r="Q125" s="2409"/>
      <c r="R125" s="2409"/>
      <c r="S125" s="2409"/>
      <c r="T125" s="2409"/>
      <c r="U125" s="2409"/>
      <c r="V125" s="2409"/>
      <c r="W125" s="2409"/>
      <c r="X125" s="2409"/>
      <c r="Y125" s="2409"/>
      <c r="Z125" s="2409"/>
      <c r="AA125" s="2409"/>
      <c r="AB125" s="2410" t="s">
        <v>3428</v>
      </c>
      <c r="AC125" s="2411"/>
      <c r="AD125" s="2412"/>
    </row>
    <row r="126" spans="1:30" ht="15" customHeight="1">
      <c r="A126" s="2408" t="s">
        <v>3427</v>
      </c>
      <c r="B126" s="2409"/>
      <c r="C126" s="2409"/>
      <c r="D126" s="2409"/>
      <c r="E126" s="2409"/>
      <c r="F126" s="2409"/>
      <c r="G126" s="2409"/>
      <c r="H126" s="2409"/>
      <c r="I126" s="2409"/>
      <c r="J126" s="2409"/>
      <c r="K126" s="2409"/>
      <c r="L126" s="2409"/>
      <c r="M126" s="2409"/>
      <c r="N126" s="2409"/>
      <c r="O126" s="2409"/>
      <c r="P126" s="2409"/>
      <c r="Q126" s="2409"/>
      <c r="R126" s="2409"/>
      <c r="S126" s="2409"/>
      <c r="T126" s="2409"/>
      <c r="U126" s="2409"/>
      <c r="V126" s="2409"/>
      <c r="W126" s="2409"/>
      <c r="X126" s="2409"/>
      <c r="Y126" s="2409"/>
      <c r="Z126" s="2409"/>
      <c r="AA126" s="2409"/>
      <c r="AB126" s="2410" t="s">
        <v>3426</v>
      </c>
      <c r="AC126" s="2411"/>
      <c r="AD126" s="2412"/>
    </row>
    <row r="127" spans="1:30" ht="15" customHeight="1">
      <c r="A127" s="2408" t="s">
        <v>3425</v>
      </c>
      <c r="B127" s="2409"/>
      <c r="C127" s="2409"/>
      <c r="D127" s="2409"/>
      <c r="E127" s="2409"/>
      <c r="F127" s="2409"/>
      <c r="G127" s="2409"/>
      <c r="H127" s="2409"/>
      <c r="I127" s="2409"/>
      <c r="J127" s="2409"/>
      <c r="K127" s="2409"/>
      <c r="L127" s="2409"/>
      <c r="M127" s="2409"/>
      <c r="N127" s="2409"/>
      <c r="O127" s="2409"/>
      <c r="P127" s="2409"/>
      <c r="Q127" s="2409"/>
      <c r="R127" s="2409"/>
      <c r="S127" s="2409"/>
      <c r="T127" s="2409"/>
      <c r="U127" s="2409"/>
      <c r="V127" s="2409"/>
      <c r="W127" s="2409"/>
      <c r="X127" s="2409"/>
      <c r="Y127" s="2409"/>
      <c r="Z127" s="2409"/>
      <c r="AA127" s="2409"/>
      <c r="AB127" s="2410" t="s">
        <v>3424</v>
      </c>
      <c r="AC127" s="2411"/>
      <c r="AD127" s="2412"/>
    </row>
    <row r="128" spans="1:30" ht="15" customHeight="1">
      <c r="A128" s="2408" t="s">
        <v>3423</v>
      </c>
      <c r="B128" s="2409"/>
      <c r="C128" s="2409"/>
      <c r="D128" s="2409"/>
      <c r="E128" s="2409"/>
      <c r="F128" s="2409"/>
      <c r="G128" s="2409"/>
      <c r="H128" s="2409"/>
      <c r="I128" s="2409"/>
      <c r="J128" s="2409"/>
      <c r="K128" s="2409"/>
      <c r="L128" s="2409"/>
      <c r="M128" s="2409"/>
      <c r="N128" s="2409"/>
      <c r="O128" s="2409"/>
      <c r="P128" s="2409"/>
      <c r="Q128" s="2409"/>
      <c r="R128" s="2409"/>
      <c r="S128" s="2409"/>
      <c r="T128" s="2409"/>
      <c r="U128" s="2409"/>
      <c r="V128" s="2409"/>
      <c r="W128" s="2409"/>
      <c r="X128" s="2409"/>
      <c r="Y128" s="2409"/>
      <c r="Z128" s="2409"/>
      <c r="AA128" s="2409"/>
      <c r="AB128" s="2410" t="s">
        <v>3422</v>
      </c>
      <c r="AC128" s="2411"/>
      <c r="AD128" s="2412"/>
    </row>
    <row r="129" spans="1:30" ht="15" customHeight="1">
      <c r="A129" s="2408" t="s">
        <v>3421</v>
      </c>
      <c r="B129" s="2409"/>
      <c r="C129" s="2409"/>
      <c r="D129" s="2409"/>
      <c r="E129" s="2409"/>
      <c r="F129" s="2409"/>
      <c r="G129" s="2409"/>
      <c r="H129" s="2409"/>
      <c r="I129" s="2409"/>
      <c r="J129" s="2409"/>
      <c r="K129" s="2409"/>
      <c r="L129" s="2409"/>
      <c r="M129" s="2409"/>
      <c r="N129" s="2409"/>
      <c r="O129" s="2409"/>
      <c r="P129" s="2409"/>
      <c r="Q129" s="2409"/>
      <c r="R129" s="2409"/>
      <c r="S129" s="2409"/>
      <c r="T129" s="2409"/>
      <c r="U129" s="2409"/>
      <c r="V129" s="2409"/>
      <c r="W129" s="2409"/>
      <c r="X129" s="2409"/>
      <c r="Y129" s="2409"/>
      <c r="Z129" s="2409"/>
      <c r="AA129" s="2409"/>
      <c r="AB129" s="2410" t="s">
        <v>3420</v>
      </c>
      <c r="AC129" s="2411"/>
      <c r="AD129" s="2412"/>
    </row>
    <row r="130" spans="1:30" ht="15" customHeight="1">
      <c r="A130" s="2408" t="s">
        <v>3419</v>
      </c>
      <c r="B130" s="2409"/>
      <c r="C130" s="2409"/>
      <c r="D130" s="2409"/>
      <c r="E130" s="2409"/>
      <c r="F130" s="2409"/>
      <c r="G130" s="2409"/>
      <c r="H130" s="2409"/>
      <c r="I130" s="2409"/>
      <c r="J130" s="2409"/>
      <c r="K130" s="2409"/>
      <c r="L130" s="2409"/>
      <c r="M130" s="2409"/>
      <c r="N130" s="2409"/>
      <c r="O130" s="2409"/>
      <c r="P130" s="2409"/>
      <c r="Q130" s="2409"/>
      <c r="R130" s="2409"/>
      <c r="S130" s="2409"/>
      <c r="T130" s="2409"/>
      <c r="U130" s="2409"/>
      <c r="V130" s="2409"/>
      <c r="W130" s="2409"/>
      <c r="X130" s="2409"/>
      <c r="Y130" s="2409"/>
      <c r="Z130" s="2409"/>
      <c r="AA130" s="2409"/>
      <c r="AB130" s="2410" t="s">
        <v>3418</v>
      </c>
      <c r="AC130" s="2411"/>
      <c r="AD130" s="2412"/>
    </row>
    <row r="131" spans="1:30" ht="45" customHeight="1">
      <c r="A131" s="2408" t="s">
        <v>3417</v>
      </c>
      <c r="B131" s="2409"/>
      <c r="C131" s="2409"/>
      <c r="D131" s="2409"/>
      <c r="E131" s="2409"/>
      <c r="F131" s="2409"/>
      <c r="G131" s="2409"/>
      <c r="H131" s="2409"/>
      <c r="I131" s="2409"/>
      <c r="J131" s="2409"/>
      <c r="K131" s="2409"/>
      <c r="L131" s="2409"/>
      <c r="M131" s="2409"/>
      <c r="N131" s="2409"/>
      <c r="O131" s="2409"/>
      <c r="P131" s="2409"/>
      <c r="Q131" s="2409"/>
      <c r="R131" s="2409"/>
      <c r="S131" s="2409"/>
      <c r="T131" s="2409"/>
      <c r="U131" s="2409"/>
      <c r="V131" s="2409"/>
      <c r="W131" s="2409"/>
      <c r="X131" s="2409"/>
      <c r="Y131" s="2409"/>
      <c r="Z131" s="2409"/>
      <c r="AA131" s="2409"/>
      <c r="AB131" s="2410" t="s">
        <v>3416</v>
      </c>
      <c r="AC131" s="2411"/>
      <c r="AD131" s="2412"/>
    </row>
    <row r="132" spans="1:30" ht="15" customHeight="1">
      <c r="A132" s="2408" t="s">
        <v>3415</v>
      </c>
      <c r="B132" s="2409"/>
      <c r="C132" s="2409"/>
      <c r="D132" s="2409"/>
      <c r="E132" s="2409"/>
      <c r="F132" s="2409"/>
      <c r="G132" s="2409"/>
      <c r="H132" s="2409"/>
      <c r="I132" s="2409"/>
      <c r="J132" s="2409"/>
      <c r="K132" s="2409"/>
      <c r="L132" s="2409"/>
      <c r="M132" s="2409"/>
      <c r="N132" s="2409"/>
      <c r="O132" s="2409"/>
      <c r="P132" s="2409"/>
      <c r="Q132" s="2409"/>
      <c r="R132" s="2409"/>
      <c r="S132" s="2409"/>
      <c r="T132" s="2409"/>
      <c r="U132" s="2409"/>
      <c r="V132" s="2409"/>
      <c r="W132" s="2409"/>
      <c r="X132" s="2409"/>
      <c r="Y132" s="2409"/>
      <c r="Z132" s="2409"/>
      <c r="AA132" s="2409"/>
      <c r="AB132" s="2410" t="s">
        <v>3414</v>
      </c>
      <c r="AC132" s="2411"/>
      <c r="AD132" s="2412"/>
    </row>
    <row r="133" spans="1:30" ht="15" customHeight="1">
      <c r="A133" s="2408" t="s">
        <v>3413</v>
      </c>
      <c r="B133" s="2409"/>
      <c r="C133" s="2409"/>
      <c r="D133" s="2409"/>
      <c r="E133" s="2409"/>
      <c r="F133" s="2409"/>
      <c r="G133" s="2409"/>
      <c r="H133" s="2409"/>
      <c r="I133" s="2409"/>
      <c r="J133" s="2409"/>
      <c r="K133" s="2409"/>
      <c r="L133" s="2409"/>
      <c r="M133" s="2409"/>
      <c r="N133" s="2409"/>
      <c r="O133" s="2409"/>
      <c r="P133" s="2409"/>
      <c r="Q133" s="2409"/>
      <c r="R133" s="2409"/>
      <c r="S133" s="2409"/>
      <c r="T133" s="2409"/>
      <c r="U133" s="2409"/>
      <c r="V133" s="2409"/>
      <c r="W133" s="2409"/>
      <c r="X133" s="2409"/>
      <c r="Y133" s="2409"/>
      <c r="Z133" s="2409"/>
      <c r="AA133" s="2409"/>
      <c r="AB133" s="2410" t="s">
        <v>3412</v>
      </c>
      <c r="AC133" s="2411"/>
      <c r="AD133" s="2412"/>
    </row>
    <row r="134" spans="1:30" ht="15" customHeight="1">
      <c r="A134" s="2408" t="s">
        <v>3411</v>
      </c>
      <c r="B134" s="2409"/>
      <c r="C134" s="2409"/>
      <c r="D134" s="2409"/>
      <c r="E134" s="2409"/>
      <c r="F134" s="2409"/>
      <c r="G134" s="2409"/>
      <c r="H134" s="2409"/>
      <c r="I134" s="2409"/>
      <c r="J134" s="2409"/>
      <c r="K134" s="2409"/>
      <c r="L134" s="2409"/>
      <c r="M134" s="2409"/>
      <c r="N134" s="2409"/>
      <c r="O134" s="2409"/>
      <c r="P134" s="2409"/>
      <c r="Q134" s="2409"/>
      <c r="R134" s="2409"/>
      <c r="S134" s="2409"/>
      <c r="T134" s="2409"/>
      <c r="U134" s="2409"/>
      <c r="V134" s="2409"/>
      <c r="W134" s="2409"/>
      <c r="X134" s="2409"/>
      <c r="Y134" s="2409"/>
      <c r="Z134" s="2409"/>
      <c r="AA134" s="2409"/>
      <c r="AB134" s="2410" t="s">
        <v>3410</v>
      </c>
      <c r="AC134" s="2411"/>
      <c r="AD134" s="2412"/>
    </row>
    <row r="135" spans="1:30" ht="15" customHeight="1">
      <c r="A135" s="2408" t="s">
        <v>3409</v>
      </c>
      <c r="B135" s="2409"/>
      <c r="C135" s="2409"/>
      <c r="D135" s="2409"/>
      <c r="E135" s="2409"/>
      <c r="F135" s="2409"/>
      <c r="G135" s="2409"/>
      <c r="H135" s="2409"/>
      <c r="I135" s="2409"/>
      <c r="J135" s="2409"/>
      <c r="K135" s="2409"/>
      <c r="L135" s="2409"/>
      <c r="M135" s="2409"/>
      <c r="N135" s="2409"/>
      <c r="O135" s="2409"/>
      <c r="P135" s="2409"/>
      <c r="Q135" s="2409"/>
      <c r="R135" s="2409"/>
      <c r="S135" s="2409"/>
      <c r="T135" s="2409"/>
      <c r="U135" s="2409"/>
      <c r="V135" s="2409"/>
      <c r="W135" s="2409"/>
      <c r="X135" s="2409"/>
      <c r="Y135" s="2409"/>
      <c r="Z135" s="2409"/>
      <c r="AA135" s="2409"/>
      <c r="AB135" s="2410" t="s">
        <v>3408</v>
      </c>
      <c r="AC135" s="2411"/>
      <c r="AD135" s="2412"/>
    </row>
    <row r="136" spans="1:30" ht="85.15" customHeight="1">
      <c r="A136" s="2408" t="s">
        <v>3407</v>
      </c>
      <c r="B136" s="2409"/>
      <c r="C136" s="2409"/>
      <c r="D136" s="2409"/>
      <c r="E136" s="2409"/>
      <c r="F136" s="2409"/>
      <c r="G136" s="2409"/>
      <c r="H136" s="2409"/>
      <c r="I136" s="2409"/>
      <c r="J136" s="2409"/>
      <c r="K136" s="2409"/>
      <c r="L136" s="2409"/>
      <c r="M136" s="2409"/>
      <c r="N136" s="2409"/>
      <c r="O136" s="2409"/>
      <c r="P136" s="2409"/>
      <c r="Q136" s="2409"/>
      <c r="R136" s="2409"/>
      <c r="S136" s="2409"/>
      <c r="T136" s="2409"/>
      <c r="U136" s="2409"/>
      <c r="V136" s="2409"/>
      <c r="W136" s="2409"/>
      <c r="X136" s="2409"/>
      <c r="Y136" s="2409"/>
      <c r="Z136" s="2409"/>
      <c r="AA136" s="2409"/>
      <c r="AB136" s="2410" t="s">
        <v>3406</v>
      </c>
      <c r="AC136" s="2411"/>
      <c r="AD136" s="2412"/>
    </row>
    <row r="137" spans="1:30" ht="15" customHeight="1">
      <c r="A137" s="2408" t="s">
        <v>3393</v>
      </c>
      <c r="B137" s="2409"/>
      <c r="C137" s="2409"/>
      <c r="D137" s="2409"/>
      <c r="E137" s="2409"/>
      <c r="F137" s="2409"/>
      <c r="G137" s="2409"/>
      <c r="H137" s="2409"/>
      <c r="I137" s="2409"/>
      <c r="J137" s="2409"/>
      <c r="K137" s="2409"/>
      <c r="L137" s="2409"/>
      <c r="M137" s="2409"/>
      <c r="N137" s="2409"/>
      <c r="O137" s="2409"/>
      <c r="P137" s="2409"/>
      <c r="Q137" s="2409"/>
      <c r="R137" s="2409"/>
      <c r="S137" s="2409"/>
      <c r="T137" s="2409"/>
      <c r="U137" s="2409"/>
      <c r="V137" s="2409"/>
      <c r="W137" s="2409"/>
      <c r="X137" s="2409"/>
      <c r="Y137" s="2409"/>
      <c r="Z137" s="2409"/>
      <c r="AA137" s="2409"/>
      <c r="AB137" s="2410" t="s">
        <v>3405</v>
      </c>
      <c r="AC137" s="2411"/>
      <c r="AD137" s="2412"/>
    </row>
    <row r="138" spans="1:30" ht="4.1500000000000004" customHeight="1">
      <c r="A138" s="612"/>
      <c r="B138" s="612"/>
      <c r="C138" s="612"/>
      <c r="D138" s="612"/>
      <c r="E138" s="612"/>
      <c r="F138" s="612"/>
      <c r="G138" s="612"/>
      <c r="H138" s="612"/>
      <c r="I138" s="612"/>
      <c r="J138" s="612"/>
      <c r="K138" s="612"/>
      <c r="L138" s="612"/>
      <c r="M138" s="612"/>
      <c r="N138" s="612"/>
      <c r="O138" s="612"/>
      <c r="P138" s="612"/>
      <c r="Q138" s="612"/>
      <c r="R138" s="612"/>
      <c r="S138" s="612"/>
      <c r="T138" s="612"/>
      <c r="U138" s="612"/>
      <c r="V138" s="612"/>
      <c r="W138" s="612"/>
      <c r="X138" s="612"/>
      <c r="Y138" s="612"/>
      <c r="Z138" s="612"/>
      <c r="AA138" s="612"/>
      <c r="AB138" s="612"/>
      <c r="AC138" s="612"/>
      <c r="AD138" s="612"/>
    </row>
    <row r="139" spans="1:30" ht="15" customHeight="1">
      <c r="A139" s="2407" t="s">
        <v>3404</v>
      </c>
      <c r="B139" s="2407"/>
      <c r="C139" s="2407"/>
      <c r="D139" s="2407"/>
      <c r="E139" s="2407"/>
      <c r="F139" s="2407"/>
      <c r="G139" s="2407"/>
      <c r="H139" s="2407"/>
      <c r="I139" s="2407"/>
      <c r="J139" s="2407"/>
      <c r="K139" s="2407"/>
      <c r="L139" s="2407"/>
      <c r="M139" s="2407"/>
      <c r="N139" s="2407"/>
      <c r="O139" s="2407"/>
      <c r="P139" s="2407"/>
      <c r="Q139" s="2407"/>
      <c r="R139" s="2407"/>
      <c r="S139" s="2407"/>
      <c r="T139" s="2407"/>
      <c r="U139" s="2407"/>
      <c r="V139" s="2407"/>
      <c r="W139" s="2407"/>
      <c r="X139" s="2407"/>
      <c r="Y139" s="2407"/>
      <c r="Z139" s="2407"/>
      <c r="AA139" s="2407"/>
      <c r="AB139" s="2407"/>
      <c r="AC139" s="2407"/>
      <c r="AD139" s="2407"/>
    </row>
    <row r="140" spans="1:30" ht="12.75" customHeight="1">
      <c r="A140" s="2407"/>
      <c r="B140" s="2407"/>
      <c r="C140" s="2407"/>
      <c r="D140" s="2407"/>
      <c r="E140" s="2407"/>
      <c r="F140" s="2407"/>
      <c r="G140" s="2407"/>
      <c r="H140" s="2407"/>
      <c r="I140" s="2407"/>
      <c r="J140" s="2407"/>
      <c r="K140" s="2407"/>
      <c r="L140" s="2407"/>
      <c r="M140" s="2407"/>
      <c r="N140" s="2407"/>
      <c r="O140" s="2407"/>
      <c r="P140" s="2407"/>
      <c r="Q140" s="2407"/>
      <c r="R140" s="2407"/>
      <c r="S140" s="2407"/>
      <c r="T140" s="2407"/>
      <c r="U140" s="2407"/>
      <c r="V140" s="2407"/>
      <c r="W140" s="2407"/>
      <c r="X140" s="2407"/>
      <c r="Y140" s="2407"/>
      <c r="Z140" s="2407"/>
      <c r="AA140" s="2407"/>
      <c r="AB140" s="2407"/>
      <c r="AC140" s="2407"/>
      <c r="AD140" s="2407"/>
    </row>
    <row r="141" spans="1:30" ht="15" customHeight="1">
      <c r="A141" s="2413" t="s">
        <v>3403</v>
      </c>
      <c r="B141" s="2413"/>
      <c r="C141" s="2413"/>
      <c r="D141" s="2413"/>
      <c r="E141" s="2413"/>
      <c r="F141" s="2413"/>
      <c r="G141" s="2413"/>
      <c r="H141" s="2413"/>
      <c r="I141" s="2413"/>
      <c r="J141" s="2413"/>
      <c r="K141" s="2413"/>
      <c r="L141" s="2413"/>
      <c r="M141" s="2413"/>
      <c r="N141" s="2413"/>
      <c r="O141" s="2413"/>
      <c r="P141" s="2413"/>
      <c r="Q141" s="2413"/>
      <c r="R141" s="2413"/>
      <c r="S141" s="2413"/>
      <c r="T141" s="2413"/>
      <c r="U141" s="2413"/>
      <c r="V141" s="2413"/>
      <c r="W141" s="2413"/>
      <c r="X141" s="2413"/>
      <c r="Y141" s="2413"/>
      <c r="Z141" s="2413"/>
      <c r="AA141" s="2413"/>
      <c r="AB141" s="2413" t="s">
        <v>963</v>
      </c>
      <c r="AC141" s="2413"/>
      <c r="AD141" s="2413"/>
    </row>
    <row r="142" spans="1:30" ht="15" customHeight="1">
      <c r="A142" s="2403" t="s">
        <v>3402</v>
      </c>
      <c r="B142" s="2403"/>
      <c r="C142" s="2403"/>
      <c r="D142" s="2403"/>
      <c r="E142" s="2403"/>
      <c r="F142" s="2403"/>
      <c r="G142" s="2403"/>
      <c r="H142" s="2403"/>
      <c r="I142" s="2403"/>
      <c r="J142" s="2403"/>
      <c r="K142" s="2403"/>
      <c r="L142" s="2403"/>
      <c r="M142" s="2403"/>
      <c r="N142" s="2403"/>
      <c r="O142" s="2403"/>
      <c r="P142" s="2403"/>
      <c r="Q142" s="2403"/>
      <c r="R142" s="2403"/>
      <c r="S142" s="2403"/>
      <c r="T142" s="2403"/>
      <c r="U142" s="2403"/>
      <c r="V142" s="2403"/>
      <c r="W142" s="2403"/>
      <c r="X142" s="2403"/>
      <c r="Y142" s="2403"/>
      <c r="Z142" s="2403"/>
      <c r="AA142" s="2403"/>
      <c r="AB142" s="2404" t="s">
        <v>3384</v>
      </c>
      <c r="AC142" s="2405"/>
      <c r="AD142" s="2406"/>
    </row>
    <row r="143" spans="1:30" ht="15" customHeight="1">
      <c r="A143" s="2403" t="s">
        <v>3401</v>
      </c>
      <c r="B143" s="2403"/>
      <c r="C143" s="2403"/>
      <c r="D143" s="2403"/>
      <c r="E143" s="2403"/>
      <c r="F143" s="2403"/>
      <c r="G143" s="2403"/>
      <c r="H143" s="2403"/>
      <c r="I143" s="2403"/>
      <c r="J143" s="2403"/>
      <c r="K143" s="2403"/>
      <c r="L143" s="2403"/>
      <c r="M143" s="2403"/>
      <c r="N143" s="2403"/>
      <c r="O143" s="2403"/>
      <c r="P143" s="2403"/>
      <c r="Q143" s="2403"/>
      <c r="R143" s="2403"/>
      <c r="S143" s="2403"/>
      <c r="T143" s="2403"/>
      <c r="U143" s="2403"/>
      <c r="V143" s="2403"/>
      <c r="W143" s="2403"/>
      <c r="X143" s="2403"/>
      <c r="Y143" s="2403"/>
      <c r="Z143" s="2403"/>
      <c r="AA143" s="2403"/>
      <c r="AB143" s="2404" t="s">
        <v>3400</v>
      </c>
      <c r="AC143" s="2405"/>
      <c r="AD143" s="2406"/>
    </row>
    <row r="144" spans="1:30" ht="15" customHeight="1">
      <c r="A144" s="2403" t="s">
        <v>3399</v>
      </c>
      <c r="B144" s="2403"/>
      <c r="C144" s="2403"/>
      <c r="D144" s="2403"/>
      <c r="E144" s="2403"/>
      <c r="F144" s="2403"/>
      <c r="G144" s="2403"/>
      <c r="H144" s="2403"/>
      <c r="I144" s="2403"/>
      <c r="J144" s="2403"/>
      <c r="K144" s="2403"/>
      <c r="L144" s="2403"/>
      <c r="M144" s="2403"/>
      <c r="N144" s="2403"/>
      <c r="O144" s="2403"/>
      <c r="P144" s="2403"/>
      <c r="Q144" s="2403"/>
      <c r="R144" s="2403"/>
      <c r="S144" s="2403"/>
      <c r="T144" s="2403"/>
      <c r="U144" s="2403"/>
      <c r="V144" s="2403"/>
      <c r="W144" s="2403"/>
      <c r="X144" s="2403"/>
      <c r="Y144" s="2403"/>
      <c r="Z144" s="2403"/>
      <c r="AA144" s="2403"/>
      <c r="AB144" s="2404" t="s">
        <v>3398</v>
      </c>
      <c r="AC144" s="2405"/>
      <c r="AD144" s="2406"/>
    </row>
    <row r="145" spans="1:30" ht="15" customHeight="1">
      <c r="A145" s="2403" t="s">
        <v>3397</v>
      </c>
      <c r="B145" s="2403"/>
      <c r="C145" s="2403"/>
      <c r="D145" s="2403"/>
      <c r="E145" s="2403"/>
      <c r="F145" s="2403"/>
      <c r="G145" s="2403"/>
      <c r="H145" s="2403"/>
      <c r="I145" s="2403"/>
      <c r="J145" s="2403"/>
      <c r="K145" s="2403"/>
      <c r="L145" s="2403"/>
      <c r="M145" s="2403"/>
      <c r="N145" s="2403"/>
      <c r="O145" s="2403"/>
      <c r="P145" s="2403"/>
      <c r="Q145" s="2403"/>
      <c r="R145" s="2403"/>
      <c r="S145" s="2403"/>
      <c r="T145" s="2403"/>
      <c r="U145" s="2403"/>
      <c r="V145" s="2403"/>
      <c r="W145" s="2403"/>
      <c r="X145" s="2403"/>
      <c r="Y145" s="2403"/>
      <c r="Z145" s="2403"/>
      <c r="AA145" s="2403"/>
      <c r="AB145" s="2404" t="s">
        <v>3396</v>
      </c>
      <c r="AC145" s="2405"/>
      <c r="AD145" s="2406"/>
    </row>
    <row r="146" spans="1:30" ht="15" customHeight="1">
      <c r="A146" s="2403" t="s">
        <v>3395</v>
      </c>
      <c r="B146" s="2403"/>
      <c r="C146" s="2403"/>
      <c r="D146" s="2403"/>
      <c r="E146" s="2403"/>
      <c r="F146" s="2403"/>
      <c r="G146" s="2403"/>
      <c r="H146" s="2403"/>
      <c r="I146" s="2403"/>
      <c r="J146" s="2403"/>
      <c r="K146" s="2403"/>
      <c r="L146" s="2403"/>
      <c r="M146" s="2403"/>
      <c r="N146" s="2403"/>
      <c r="O146" s="2403"/>
      <c r="P146" s="2403"/>
      <c r="Q146" s="2403"/>
      <c r="R146" s="2403"/>
      <c r="S146" s="2403"/>
      <c r="T146" s="2403"/>
      <c r="U146" s="2403"/>
      <c r="V146" s="2403"/>
      <c r="W146" s="2403"/>
      <c r="X146" s="2403"/>
      <c r="Y146" s="2403"/>
      <c r="Z146" s="2403"/>
      <c r="AA146" s="2403"/>
      <c r="AB146" s="2404" t="s">
        <v>3394</v>
      </c>
      <c r="AC146" s="2405"/>
      <c r="AD146" s="2406"/>
    </row>
    <row r="147" spans="1:30" ht="15" customHeight="1">
      <c r="A147" s="2403" t="s">
        <v>3393</v>
      </c>
      <c r="B147" s="2403"/>
      <c r="C147" s="2403"/>
      <c r="D147" s="2403"/>
      <c r="E147" s="2403"/>
      <c r="F147" s="2403"/>
      <c r="G147" s="2403"/>
      <c r="H147" s="2403"/>
      <c r="I147" s="2403"/>
      <c r="J147" s="2403"/>
      <c r="K147" s="2403"/>
      <c r="L147" s="2403"/>
      <c r="M147" s="2403"/>
      <c r="N147" s="2403"/>
      <c r="O147" s="2403"/>
      <c r="P147" s="2403"/>
      <c r="Q147" s="2403"/>
      <c r="R147" s="2403"/>
      <c r="S147" s="2403"/>
      <c r="T147" s="2403"/>
      <c r="U147" s="2403"/>
      <c r="V147" s="2403"/>
      <c r="W147" s="2403"/>
      <c r="X147" s="2403"/>
      <c r="Y147" s="2403"/>
      <c r="Z147" s="2403"/>
      <c r="AA147" s="2403"/>
      <c r="AB147" s="2404" t="s">
        <v>3392</v>
      </c>
      <c r="AC147" s="2405"/>
      <c r="AD147" s="2406"/>
    </row>
    <row r="148" spans="1:30" ht="4.1500000000000004" customHeight="1">
      <c r="A148" s="612"/>
      <c r="B148" s="612"/>
      <c r="C148" s="612"/>
      <c r="D148" s="612"/>
      <c r="E148" s="612"/>
      <c r="F148" s="612"/>
      <c r="G148" s="612"/>
      <c r="H148" s="612"/>
      <c r="I148" s="612"/>
      <c r="J148" s="612"/>
      <c r="K148" s="612"/>
      <c r="L148" s="612"/>
      <c r="M148" s="612"/>
      <c r="N148" s="612"/>
      <c r="O148" s="612"/>
      <c r="P148" s="612"/>
      <c r="Q148" s="612"/>
      <c r="R148" s="612"/>
      <c r="S148" s="612"/>
      <c r="T148" s="612"/>
      <c r="U148" s="612"/>
      <c r="V148" s="612"/>
      <c r="W148" s="612"/>
      <c r="X148" s="612"/>
      <c r="Y148" s="612"/>
      <c r="Z148" s="612"/>
      <c r="AA148" s="612"/>
      <c r="AB148" s="612"/>
      <c r="AC148" s="612"/>
      <c r="AD148" s="612"/>
    </row>
    <row r="149" spans="1:30" ht="15" customHeight="1">
      <c r="A149" s="2407" t="s">
        <v>3391</v>
      </c>
      <c r="B149" s="2407"/>
      <c r="C149" s="2407"/>
      <c r="D149" s="2407"/>
      <c r="E149" s="2407"/>
      <c r="F149" s="2407"/>
      <c r="G149" s="2407"/>
      <c r="H149" s="2407"/>
      <c r="I149" s="2407"/>
      <c r="J149" s="2407"/>
      <c r="K149" s="2407"/>
      <c r="L149" s="2407"/>
      <c r="M149" s="2407"/>
      <c r="N149" s="2407"/>
      <c r="O149" s="2407"/>
      <c r="P149" s="2407"/>
      <c r="Q149" s="2407"/>
      <c r="R149" s="2407"/>
      <c r="S149" s="2407"/>
      <c r="T149" s="2407"/>
      <c r="U149" s="2407"/>
      <c r="V149" s="2407"/>
      <c r="W149" s="2407"/>
      <c r="X149" s="2407"/>
      <c r="Y149" s="2407"/>
      <c r="Z149" s="2407"/>
      <c r="AA149" s="2407"/>
      <c r="AB149" s="2407"/>
      <c r="AC149" s="2407"/>
      <c r="AD149" s="2407"/>
    </row>
    <row r="150" spans="1:30" ht="15" customHeight="1">
      <c r="A150" s="2407"/>
      <c r="B150" s="2407"/>
      <c r="C150" s="2407"/>
      <c r="D150" s="2407"/>
      <c r="E150" s="2407"/>
      <c r="F150" s="2407"/>
      <c r="G150" s="2407"/>
      <c r="H150" s="2407"/>
      <c r="I150" s="2407"/>
      <c r="J150" s="2407"/>
      <c r="K150" s="2407"/>
      <c r="L150" s="2407"/>
      <c r="M150" s="2407"/>
      <c r="N150" s="2407"/>
      <c r="O150" s="2407"/>
      <c r="P150" s="2407"/>
      <c r="Q150" s="2407"/>
      <c r="R150" s="2407"/>
      <c r="S150" s="2407"/>
      <c r="T150" s="2407"/>
      <c r="U150" s="2407"/>
      <c r="V150" s="2407"/>
      <c r="W150" s="2407"/>
      <c r="X150" s="2407"/>
      <c r="Y150" s="2407"/>
      <c r="Z150" s="2407"/>
      <c r="AA150" s="2407"/>
      <c r="AB150" s="2407"/>
      <c r="AC150" s="2407"/>
      <c r="AD150" s="2407"/>
    </row>
    <row r="151" spans="1:30" ht="15" customHeight="1">
      <c r="A151" s="2407"/>
      <c r="B151" s="2407"/>
      <c r="C151" s="2407"/>
      <c r="D151" s="2407"/>
      <c r="E151" s="2407"/>
      <c r="F151" s="2407"/>
      <c r="G151" s="2407"/>
      <c r="H151" s="2407"/>
      <c r="I151" s="2407"/>
      <c r="J151" s="2407"/>
      <c r="K151" s="2407"/>
      <c r="L151" s="2407"/>
      <c r="M151" s="2407"/>
      <c r="N151" s="2407"/>
      <c r="O151" s="2407"/>
      <c r="P151" s="2407"/>
      <c r="Q151" s="2407"/>
      <c r="R151" s="2407"/>
      <c r="S151" s="2407"/>
      <c r="T151" s="2407"/>
      <c r="U151" s="2407"/>
      <c r="V151" s="2407"/>
      <c r="W151" s="2407"/>
      <c r="X151" s="2407"/>
      <c r="Y151" s="2407"/>
      <c r="Z151" s="2407"/>
      <c r="AA151" s="2407"/>
      <c r="AB151" s="2407"/>
      <c r="AC151" s="2407"/>
      <c r="AD151" s="2407"/>
    </row>
    <row r="152" spans="1:30" ht="15" customHeight="1">
      <c r="A152" s="2407"/>
      <c r="B152" s="2407"/>
      <c r="C152" s="2407"/>
      <c r="D152" s="2407"/>
      <c r="E152" s="2407"/>
      <c r="F152" s="2407"/>
      <c r="G152" s="2407"/>
      <c r="H152" s="2407"/>
      <c r="I152" s="2407"/>
      <c r="J152" s="2407"/>
      <c r="K152" s="2407"/>
      <c r="L152" s="2407"/>
      <c r="M152" s="2407"/>
      <c r="N152" s="2407"/>
      <c r="O152" s="2407"/>
      <c r="P152" s="2407"/>
      <c r="Q152" s="2407"/>
      <c r="R152" s="2407"/>
      <c r="S152" s="2407"/>
      <c r="T152" s="2407"/>
      <c r="U152" s="2407"/>
      <c r="V152" s="2407"/>
      <c r="W152" s="2407"/>
      <c r="X152" s="2407"/>
      <c r="Y152" s="2407"/>
      <c r="Z152" s="2407"/>
      <c r="AA152" s="2407"/>
      <c r="AB152" s="2407"/>
      <c r="AC152" s="2407"/>
      <c r="AD152" s="2407"/>
    </row>
    <row r="153" spans="1:30" ht="7.5" customHeight="1">
      <c r="A153" s="2407"/>
      <c r="B153" s="2407"/>
      <c r="C153" s="2407"/>
      <c r="D153" s="2407"/>
      <c r="E153" s="2407"/>
      <c r="F153" s="2407"/>
      <c r="G153" s="2407"/>
      <c r="H153" s="2407"/>
      <c r="I153" s="2407"/>
      <c r="J153" s="2407"/>
      <c r="K153" s="2407"/>
      <c r="L153" s="2407"/>
      <c r="M153" s="2407"/>
      <c r="N153" s="2407"/>
      <c r="O153" s="2407"/>
      <c r="P153" s="2407"/>
      <c r="Q153" s="2407"/>
      <c r="R153" s="2407"/>
      <c r="S153" s="2407"/>
      <c r="T153" s="2407"/>
      <c r="U153" s="2407"/>
      <c r="V153" s="2407"/>
      <c r="W153" s="2407"/>
      <c r="X153" s="2407"/>
      <c r="Y153" s="2407"/>
      <c r="Z153" s="2407"/>
      <c r="AA153" s="2407"/>
      <c r="AB153" s="2407"/>
      <c r="AC153" s="2407"/>
      <c r="AD153" s="2407"/>
    </row>
    <row r="154" spans="1:30" ht="15" customHeight="1">
      <c r="A154" s="2407" t="s">
        <v>3390</v>
      </c>
      <c r="B154" s="2407"/>
      <c r="C154" s="2407"/>
      <c r="D154" s="2407"/>
      <c r="E154" s="2407"/>
      <c r="F154" s="2407"/>
      <c r="G154" s="2407"/>
      <c r="H154" s="2407"/>
      <c r="I154" s="2407"/>
      <c r="J154" s="2407"/>
      <c r="K154" s="2407"/>
      <c r="L154" s="2407"/>
      <c r="M154" s="2407"/>
      <c r="N154" s="2407"/>
      <c r="O154" s="2407"/>
      <c r="P154" s="2407"/>
      <c r="Q154" s="2407"/>
      <c r="R154" s="2407"/>
      <c r="S154" s="2407"/>
      <c r="T154" s="2407"/>
      <c r="U154" s="2407"/>
      <c r="V154" s="2407"/>
      <c r="W154" s="2407"/>
      <c r="X154" s="2407"/>
      <c r="Y154" s="2407"/>
      <c r="Z154" s="2407"/>
      <c r="AA154" s="2407"/>
      <c r="AB154" s="2407"/>
      <c r="AC154" s="2407"/>
      <c r="AD154" s="2407"/>
    </row>
    <row r="155" spans="1:30" ht="15" customHeight="1">
      <c r="A155" s="2407"/>
      <c r="B155" s="2407"/>
      <c r="C155" s="2407"/>
      <c r="D155" s="2407"/>
      <c r="E155" s="2407"/>
      <c r="F155" s="2407"/>
      <c r="G155" s="2407"/>
      <c r="H155" s="2407"/>
      <c r="I155" s="2407"/>
      <c r="J155" s="2407"/>
      <c r="K155" s="2407"/>
      <c r="L155" s="2407"/>
      <c r="M155" s="2407"/>
      <c r="N155" s="2407"/>
      <c r="O155" s="2407"/>
      <c r="P155" s="2407"/>
      <c r="Q155" s="2407"/>
      <c r="R155" s="2407"/>
      <c r="S155" s="2407"/>
      <c r="T155" s="2407"/>
      <c r="U155" s="2407"/>
      <c r="V155" s="2407"/>
      <c r="W155" s="2407"/>
      <c r="X155" s="2407"/>
      <c r="Y155" s="2407"/>
      <c r="Z155" s="2407"/>
      <c r="AA155" s="2407"/>
      <c r="AB155" s="2407"/>
      <c r="AC155" s="2407"/>
      <c r="AD155" s="2407"/>
    </row>
    <row r="156" spans="1:30" ht="15" customHeight="1">
      <c r="A156" s="2407"/>
      <c r="B156" s="2407"/>
      <c r="C156" s="2407"/>
      <c r="D156" s="2407"/>
      <c r="E156" s="2407"/>
      <c r="F156" s="2407"/>
      <c r="G156" s="2407"/>
      <c r="H156" s="2407"/>
      <c r="I156" s="2407"/>
      <c r="J156" s="2407"/>
      <c r="K156" s="2407"/>
      <c r="L156" s="2407"/>
      <c r="M156" s="2407"/>
      <c r="N156" s="2407"/>
      <c r="O156" s="2407"/>
      <c r="P156" s="2407"/>
      <c r="Q156" s="2407"/>
      <c r="R156" s="2407"/>
      <c r="S156" s="2407"/>
      <c r="T156" s="2407"/>
      <c r="U156" s="2407"/>
      <c r="V156" s="2407"/>
      <c r="W156" s="2407"/>
      <c r="X156" s="2407"/>
      <c r="Y156" s="2407"/>
      <c r="Z156" s="2407"/>
      <c r="AA156" s="2407"/>
      <c r="AB156" s="2407"/>
      <c r="AC156" s="2407"/>
      <c r="AD156" s="2407"/>
    </row>
    <row r="157" spans="1:30" ht="15" customHeight="1">
      <c r="A157" s="2407"/>
      <c r="B157" s="2407"/>
      <c r="C157" s="2407"/>
      <c r="D157" s="2407"/>
      <c r="E157" s="2407"/>
      <c r="F157" s="2407"/>
      <c r="G157" s="2407"/>
      <c r="H157" s="2407"/>
      <c r="I157" s="2407"/>
      <c r="J157" s="2407"/>
      <c r="K157" s="2407"/>
      <c r="L157" s="2407"/>
      <c r="M157" s="2407"/>
      <c r="N157" s="2407"/>
      <c r="O157" s="2407"/>
      <c r="P157" s="2407"/>
      <c r="Q157" s="2407"/>
      <c r="R157" s="2407"/>
      <c r="S157" s="2407"/>
      <c r="T157" s="2407"/>
      <c r="U157" s="2407"/>
      <c r="V157" s="2407"/>
      <c r="W157" s="2407"/>
      <c r="X157" s="2407"/>
      <c r="Y157" s="2407"/>
      <c r="Z157" s="2407"/>
      <c r="AA157" s="2407"/>
      <c r="AB157" s="2407"/>
      <c r="AC157" s="2407"/>
      <c r="AD157" s="2407"/>
    </row>
    <row r="158" spans="1:30" ht="15" customHeight="1">
      <c r="A158" s="2407"/>
      <c r="B158" s="2407"/>
      <c r="C158" s="2407"/>
      <c r="D158" s="2407"/>
      <c r="E158" s="2407"/>
      <c r="F158" s="2407"/>
      <c r="G158" s="2407"/>
      <c r="H158" s="2407"/>
      <c r="I158" s="2407"/>
      <c r="J158" s="2407"/>
      <c r="K158" s="2407"/>
      <c r="L158" s="2407"/>
      <c r="M158" s="2407"/>
      <c r="N158" s="2407"/>
      <c r="O158" s="2407"/>
      <c r="P158" s="2407"/>
      <c r="Q158" s="2407"/>
      <c r="R158" s="2407"/>
      <c r="S158" s="2407"/>
      <c r="T158" s="2407"/>
      <c r="U158" s="2407"/>
      <c r="V158" s="2407"/>
      <c r="W158" s="2407"/>
      <c r="X158" s="2407"/>
      <c r="Y158" s="2407"/>
      <c r="Z158" s="2407"/>
      <c r="AA158" s="2407"/>
      <c r="AB158" s="2407"/>
      <c r="AC158" s="2407"/>
      <c r="AD158" s="2407"/>
    </row>
    <row r="159" spans="1:30" ht="15" customHeight="1">
      <c r="A159" s="2407"/>
      <c r="B159" s="2407"/>
      <c r="C159" s="2407"/>
      <c r="D159" s="2407"/>
      <c r="E159" s="2407"/>
      <c r="F159" s="2407"/>
      <c r="G159" s="2407"/>
      <c r="H159" s="2407"/>
      <c r="I159" s="2407"/>
      <c r="J159" s="2407"/>
      <c r="K159" s="2407"/>
      <c r="L159" s="2407"/>
      <c r="M159" s="2407"/>
      <c r="N159" s="2407"/>
      <c r="O159" s="2407"/>
      <c r="P159" s="2407"/>
      <c r="Q159" s="2407"/>
      <c r="R159" s="2407"/>
      <c r="S159" s="2407"/>
      <c r="T159" s="2407"/>
      <c r="U159" s="2407"/>
      <c r="V159" s="2407"/>
      <c r="W159" s="2407"/>
      <c r="X159" s="2407"/>
      <c r="Y159" s="2407"/>
      <c r="Z159" s="2407"/>
      <c r="AA159" s="2407"/>
      <c r="AB159" s="2407"/>
      <c r="AC159" s="2407"/>
      <c r="AD159" s="2407"/>
    </row>
    <row r="160" spans="1:30" ht="15" customHeight="1">
      <c r="A160" s="2407"/>
      <c r="B160" s="2407"/>
      <c r="C160" s="2407"/>
      <c r="D160" s="2407"/>
      <c r="E160" s="2407"/>
      <c r="F160" s="2407"/>
      <c r="G160" s="2407"/>
      <c r="H160" s="2407"/>
      <c r="I160" s="2407"/>
      <c r="J160" s="2407"/>
      <c r="K160" s="2407"/>
      <c r="L160" s="2407"/>
      <c r="M160" s="2407"/>
      <c r="N160" s="2407"/>
      <c r="O160" s="2407"/>
      <c r="P160" s="2407"/>
      <c r="Q160" s="2407"/>
      <c r="R160" s="2407"/>
      <c r="S160" s="2407"/>
      <c r="T160" s="2407"/>
      <c r="U160" s="2407"/>
      <c r="V160" s="2407"/>
      <c r="W160" s="2407"/>
      <c r="X160" s="2407"/>
      <c r="Y160" s="2407"/>
      <c r="Z160" s="2407"/>
      <c r="AA160" s="2407"/>
      <c r="AB160" s="2407"/>
      <c r="AC160" s="2407"/>
      <c r="AD160" s="2407"/>
    </row>
    <row r="161" spans="1:30" ht="15" customHeight="1">
      <c r="A161" s="2407"/>
      <c r="B161" s="2407"/>
      <c r="C161" s="2407"/>
      <c r="D161" s="2407"/>
      <c r="E161" s="2407"/>
      <c r="F161" s="2407"/>
      <c r="G161" s="2407"/>
      <c r="H161" s="2407"/>
      <c r="I161" s="2407"/>
      <c r="J161" s="2407"/>
      <c r="K161" s="2407"/>
      <c r="L161" s="2407"/>
      <c r="M161" s="2407"/>
      <c r="N161" s="2407"/>
      <c r="O161" s="2407"/>
      <c r="P161" s="2407"/>
      <c r="Q161" s="2407"/>
      <c r="R161" s="2407"/>
      <c r="S161" s="2407"/>
      <c r="T161" s="2407"/>
      <c r="U161" s="2407"/>
      <c r="V161" s="2407"/>
      <c r="W161" s="2407"/>
      <c r="X161" s="2407"/>
      <c r="Y161" s="2407"/>
      <c r="Z161" s="2407"/>
      <c r="AA161" s="2407"/>
      <c r="AB161" s="2407"/>
      <c r="AC161" s="2407"/>
      <c r="AD161" s="2407"/>
    </row>
    <row r="162" spans="1:30" ht="15" customHeight="1">
      <c r="A162" s="2407"/>
      <c r="B162" s="2407"/>
      <c r="C162" s="2407"/>
      <c r="D162" s="2407"/>
      <c r="E162" s="2407"/>
      <c r="F162" s="2407"/>
      <c r="G162" s="2407"/>
      <c r="H162" s="2407"/>
      <c r="I162" s="2407"/>
      <c r="J162" s="2407"/>
      <c r="K162" s="2407"/>
      <c r="L162" s="2407"/>
      <c r="M162" s="2407"/>
      <c r="N162" s="2407"/>
      <c r="O162" s="2407"/>
      <c r="P162" s="2407"/>
      <c r="Q162" s="2407"/>
      <c r="R162" s="2407"/>
      <c r="S162" s="2407"/>
      <c r="T162" s="2407"/>
      <c r="U162" s="2407"/>
      <c r="V162" s="2407"/>
      <c r="W162" s="2407"/>
      <c r="X162" s="2407"/>
      <c r="Y162" s="2407"/>
      <c r="Z162" s="2407"/>
      <c r="AA162" s="2407"/>
      <c r="AB162" s="2407"/>
      <c r="AC162" s="2407"/>
      <c r="AD162" s="2407"/>
    </row>
    <row r="163" spans="1:30" ht="15" customHeight="1">
      <c r="A163" s="2407"/>
      <c r="B163" s="2407"/>
      <c r="C163" s="2407"/>
      <c r="D163" s="2407"/>
      <c r="E163" s="2407"/>
      <c r="F163" s="2407"/>
      <c r="G163" s="2407"/>
      <c r="H163" s="2407"/>
      <c r="I163" s="2407"/>
      <c r="J163" s="2407"/>
      <c r="K163" s="2407"/>
      <c r="L163" s="2407"/>
      <c r="M163" s="2407"/>
      <c r="N163" s="2407"/>
      <c r="O163" s="2407"/>
      <c r="P163" s="2407"/>
      <c r="Q163" s="2407"/>
      <c r="R163" s="2407"/>
      <c r="S163" s="2407"/>
      <c r="T163" s="2407"/>
      <c r="U163" s="2407"/>
      <c r="V163" s="2407"/>
      <c r="W163" s="2407"/>
      <c r="X163" s="2407"/>
      <c r="Y163" s="2407"/>
      <c r="Z163" s="2407"/>
      <c r="AA163" s="2407"/>
      <c r="AB163" s="2407"/>
      <c r="AC163" s="2407"/>
      <c r="AD163" s="2407"/>
    </row>
    <row r="164" spans="1:30" ht="15" customHeight="1">
      <c r="A164" s="2407"/>
      <c r="B164" s="2407"/>
      <c r="C164" s="2407"/>
      <c r="D164" s="2407"/>
      <c r="E164" s="2407"/>
      <c r="F164" s="2407"/>
      <c r="G164" s="2407"/>
      <c r="H164" s="2407"/>
      <c r="I164" s="2407"/>
      <c r="J164" s="2407"/>
      <c r="K164" s="2407"/>
      <c r="L164" s="2407"/>
      <c r="M164" s="2407"/>
      <c r="N164" s="2407"/>
      <c r="O164" s="2407"/>
      <c r="P164" s="2407"/>
      <c r="Q164" s="2407"/>
      <c r="R164" s="2407"/>
      <c r="S164" s="2407"/>
      <c r="T164" s="2407"/>
      <c r="U164" s="2407"/>
      <c r="V164" s="2407"/>
      <c r="W164" s="2407"/>
      <c r="X164" s="2407"/>
      <c r="Y164" s="2407"/>
      <c r="Z164" s="2407"/>
      <c r="AA164" s="2407"/>
      <c r="AB164" s="2407"/>
      <c r="AC164" s="2407"/>
      <c r="AD164" s="2407"/>
    </row>
    <row r="165" spans="1:30" ht="15" customHeight="1">
      <c r="A165" s="2407"/>
      <c r="B165" s="2407"/>
      <c r="C165" s="2407"/>
      <c r="D165" s="2407"/>
      <c r="E165" s="2407"/>
      <c r="F165" s="2407"/>
      <c r="G165" s="2407"/>
      <c r="H165" s="2407"/>
      <c r="I165" s="2407"/>
      <c r="J165" s="2407"/>
      <c r="K165" s="2407"/>
      <c r="L165" s="2407"/>
      <c r="M165" s="2407"/>
      <c r="N165" s="2407"/>
      <c r="O165" s="2407"/>
      <c r="P165" s="2407"/>
      <c r="Q165" s="2407"/>
      <c r="R165" s="2407"/>
      <c r="S165" s="2407"/>
      <c r="T165" s="2407"/>
      <c r="U165" s="2407"/>
      <c r="V165" s="2407"/>
      <c r="W165" s="2407"/>
      <c r="X165" s="2407"/>
      <c r="Y165" s="2407"/>
      <c r="Z165" s="2407"/>
      <c r="AA165" s="2407"/>
      <c r="AB165" s="2407"/>
      <c r="AC165" s="2407"/>
      <c r="AD165" s="2407"/>
    </row>
    <row r="166" spans="1:30" ht="15" customHeight="1">
      <c r="A166" s="2407"/>
      <c r="B166" s="2407"/>
      <c r="C166" s="2407"/>
      <c r="D166" s="2407"/>
      <c r="E166" s="2407"/>
      <c r="F166" s="2407"/>
      <c r="G166" s="2407"/>
      <c r="H166" s="2407"/>
      <c r="I166" s="2407"/>
      <c r="J166" s="2407"/>
      <c r="K166" s="2407"/>
      <c r="L166" s="2407"/>
      <c r="M166" s="2407"/>
      <c r="N166" s="2407"/>
      <c r="O166" s="2407"/>
      <c r="P166" s="2407"/>
      <c r="Q166" s="2407"/>
      <c r="R166" s="2407"/>
      <c r="S166" s="2407"/>
      <c r="T166" s="2407"/>
      <c r="U166" s="2407"/>
      <c r="V166" s="2407"/>
      <c r="W166" s="2407"/>
      <c r="X166" s="2407"/>
      <c r="Y166" s="2407"/>
      <c r="Z166" s="2407"/>
      <c r="AA166" s="2407"/>
      <c r="AB166" s="2407"/>
      <c r="AC166" s="2407"/>
      <c r="AD166" s="2407"/>
    </row>
    <row r="167" spans="1:30" ht="15" customHeight="1">
      <c r="A167" s="2407"/>
      <c r="B167" s="2407"/>
      <c r="C167" s="2407"/>
      <c r="D167" s="2407"/>
      <c r="E167" s="2407"/>
      <c r="F167" s="2407"/>
      <c r="G167" s="2407"/>
      <c r="H167" s="2407"/>
      <c r="I167" s="2407"/>
      <c r="J167" s="2407"/>
      <c r="K167" s="2407"/>
      <c r="L167" s="2407"/>
      <c r="M167" s="2407"/>
      <c r="N167" s="2407"/>
      <c r="O167" s="2407"/>
      <c r="P167" s="2407"/>
      <c r="Q167" s="2407"/>
      <c r="R167" s="2407"/>
      <c r="S167" s="2407"/>
      <c r="T167" s="2407"/>
      <c r="U167" s="2407"/>
      <c r="V167" s="2407"/>
      <c r="W167" s="2407"/>
      <c r="X167" s="2407"/>
      <c r="Y167" s="2407"/>
      <c r="Z167" s="2407"/>
      <c r="AA167" s="2407"/>
      <c r="AB167" s="2407"/>
      <c r="AC167" s="2407"/>
      <c r="AD167" s="2407"/>
    </row>
    <row r="168" spans="1:30" ht="2.65" customHeight="1">
      <c r="A168" s="2407"/>
      <c r="B168" s="2407"/>
      <c r="C168" s="2407"/>
      <c r="D168" s="2407"/>
      <c r="E168" s="2407"/>
      <c r="F168" s="2407"/>
      <c r="G168" s="2407"/>
      <c r="H168" s="2407"/>
      <c r="I168" s="2407"/>
      <c r="J168" s="2407"/>
      <c r="K168" s="2407"/>
      <c r="L168" s="2407"/>
      <c r="M168" s="2407"/>
      <c r="N168" s="2407"/>
      <c r="O168" s="2407"/>
      <c r="P168" s="2407"/>
      <c r="Q168" s="2407"/>
      <c r="R168" s="2407"/>
      <c r="S168" s="2407"/>
      <c r="T168" s="2407"/>
      <c r="U168" s="2407"/>
      <c r="V168" s="2407"/>
      <c r="W168" s="2407"/>
      <c r="X168" s="2407"/>
      <c r="Y168" s="2407"/>
      <c r="Z168" s="2407"/>
      <c r="AA168" s="2407"/>
      <c r="AB168" s="2407"/>
      <c r="AC168" s="2407"/>
      <c r="AD168" s="2407"/>
    </row>
    <row r="169" spans="1:30" ht="15" customHeight="1">
      <c r="A169" s="2407" t="s">
        <v>3389</v>
      </c>
      <c r="B169" s="2407"/>
      <c r="C169" s="2407"/>
      <c r="D169" s="2407"/>
      <c r="E169" s="2407"/>
      <c r="F169" s="2407"/>
      <c r="G169" s="2407"/>
      <c r="H169" s="2407"/>
      <c r="I169" s="2407"/>
      <c r="J169" s="2407"/>
      <c r="K169" s="2407"/>
      <c r="L169" s="2407"/>
      <c r="M169" s="2407"/>
      <c r="N169" s="2407"/>
      <c r="O169" s="2407"/>
      <c r="P169" s="2407"/>
      <c r="Q169" s="2407"/>
      <c r="R169" s="2407"/>
      <c r="S169" s="2407"/>
      <c r="T169" s="2407"/>
      <c r="U169" s="2407"/>
      <c r="V169" s="2407"/>
      <c r="W169" s="2407"/>
      <c r="X169" s="2407"/>
      <c r="Y169" s="2407"/>
      <c r="Z169" s="2407"/>
      <c r="AA169" s="2407"/>
      <c r="AB169" s="2407"/>
      <c r="AC169" s="2407"/>
      <c r="AD169" s="2407"/>
    </row>
    <row r="170" spans="1:30" ht="15" customHeight="1">
      <c r="A170" s="2407"/>
      <c r="B170" s="2407"/>
      <c r="C170" s="2407"/>
      <c r="D170" s="2407"/>
      <c r="E170" s="2407"/>
      <c r="F170" s="2407"/>
      <c r="G170" s="2407"/>
      <c r="H170" s="2407"/>
      <c r="I170" s="2407"/>
      <c r="J170" s="2407"/>
      <c r="K170" s="2407"/>
      <c r="L170" s="2407"/>
      <c r="M170" s="2407"/>
      <c r="N170" s="2407"/>
      <c r="O170" s="2407"/>
      <c r="P170" s="2407"/>
      <c r="Q170" s="2407"/>
      <c r="R170" s="2407"/>
      <c r="S170" s="2407"/>
      <c r="T170" s="2407"/>
      <c r="U170" s="2407"/>
      <c r="V170" s="2407"/>
      <c r="W170" s="2407"/>
      <c r="X170" s="2407"/>
      <c r="Y170" s="2407"/>
      <c r="Z170" s="2407"/>
      <c r="AA170" s="2407"/>
      <c r="AB170" s="2407"/>
      <c r="AC170" s="2407"/>
      <c r="AD170" s="2407"/>
    </row>
    <row r="171" spans="1:30" ht="15" customHeight="1">
      <c r="A171" s="2407"/>
      <c r="B171" s="2407"/>
      <c r="C171" s="2407"/>
      <c r="D171" s="2407"/>
      <c r="E171" s="2407"/>
      <c r="F171" s="2407"/>
      <c r="G171" s="2407"/>
      <c r="H171" s="2407"/>
      <c r="I171" s="2407"/>
      <c r="J171" s="2407"/>
      <c r="K171" s="2407"/>
      <c r="L171" s="2407"/>
      <c r="M171" s="2407"/>
      <c r="N171" s="2407"/>
      <c r="O171" s="2407"/>
      <c r="P171" s="2407"/>
      <c r="Q171" s="2407"/>
      <c r="R171" s="2407"/>
      <c r="S171" s="2407"/>
      <c r="T171" s="2407"/>
      <c r="U171" s="2407"/>
      <c r="V171" s="2407"/>
      <c r="W171" s="2407"/>
      <c r="X171" s="2407"/>
      <c r="Y171" s="2407"/>
      <c r="Z171" s="2407"/>
      <c r="AA171" s="2407"/>
      <c r="AB171" s="2407"/>
      <c r="AC171" s="2407"/>
      <c r="AD171" s="2407"/>
    </row>
    <row r="172" spans="1:30" ht="15" customHeight="1">
      <c r="A172" s="2407"/>
      <c r="B172" s="2407"/>
      <c r="C172" s="2407"/>
      <c r="D172" s="2407"/>
      <c r="E172" s="2407"/>
      <c r="F172" s="2407"/>
      <c r="G172" s="2407"/>
      <c r="H172" s="2407"/>
      <c r="I172" s="2407"/>
      <c r="J172" s="2407"/>
      <c r="K172" s="2407"/>
      <c r="L172" s="2407"/>
      <c r="M172" s="2407"/>
      <c r="N172" s="2407"/>
      <c r="O172" s="2407"/>
      <c r="P172" s="2407"/>
      <c r="Q172" s="2407"/>
      <c r="R172" s="2407"/>
      <c r="S172" s="2407"/>
      <c r="T172" s="2407"/>
      <c r="U172" s="2407"/>
      <c r="V172" s="2407"/>
      <c r="W172" s="2407"/>
      <c r="X172" s="2407"/>
      <c r="Y172" s="2407"/>
      <c r="Z172" s="2407"/>
      <c r="AA172" s="2407"/>
      <c r="AB172" s="2407"/>
      <c r="AC172" s="2407"/>
      <c r="AD172" s="2407"/>
    </row>
    <row r="173" spans="1:30" ht="15" customHeight="1">
      <c r="A173" s="2407"/>
      <c r="B173" s="2407"/>
      <c r="C173" s="2407"/>
      <c r="D173" s="2407"/>
      <c r="E173" s="2407"/>
      <c r="F173" s="2407"/>
      <c r="G173" s="2407"/>
      <c r="H173" s="2407"/>
      <c r="I173" s="2407"/>
      <c r="J173" s="2407"/>
      <c r="K173" s="2407"/>
      <c r="L173" s="2407"/>
      <c r="M173" s="2407"/>
      <c r="N173" s="2407"/>
      <c r="O173" s="2407"/>
      <c r="P173" s="2407"/>
      <c r="Q173" s="2407"/>
      <c r="R173" s="2407"/>
      <c r="S173" s="2407"/>
      <c r="T173" s="2407"/>
      <c r="U173" s="2407"/>
      <c r="V173" s="2407"/>
      <c r="W173" s="2407"/>
      <c r="X173" s="2407"/>
      <c r="Y173" s="2407"/>
      <c r="Z173" s="2407"/>
      <c r="AA173" s="2407"/>
      <c r="AB173" s="2407"/>
      <c r="AC173" s="2407"/>
      <c r="AD173" s="2407"/>
    </row>
    <row r="174" spans="1:30" ht="15" customHeight="1">
      <c r="A174" s="2407"/>
      <c r="B174" s="2407"/>
      <c r="C174" s="2407"/>
      <c r="D174" s="2407"/>
      <c r="E174" s="2407"/>
      <c r="F174" s="2407"/>
      <c r="G174" s="2407"/>
      <c r="H174" s="2407"/>
      <c r="I174" s="2407"/>
      <c r="J174" s="2407"/>
      <c r="K174" s="2407"/>
      <c r="L174" s="2407"/>
      <c r="M174" s="2407"/>
      <c r="N174" s="2407"/>
      <c r="O174" s="2407"/>
      <c r="P174" s="2407"/>
      <c r="Q174" s="2407"/>
      <c r="R174" s="2407"/>
      <c r="S174" s="2407"/>
      <c r="T174" s="2407"/>
      <c r="U174" s="2407"/>
      <c r="V174" s="2407"/>
      <c r="W174" s="2407"/>
      <c r="X174" s="2407"/>
      <c r="Y174" s="2407"/>
      <c r="Z174" s="2407"/>
      <c r="AA174" s="2407"/>
      <c r="AB174" s="2407"/>
      <c r="AC174" s="2407"/>
      <c r="AD174" s="2407"/>
    </row>
    <row r="175" spans="1:30" ht="15" customHeight="1">
      <c r="A175" s="2407"/>
      <c r="B175" s="2407"/>
      <c r="C175" s="2407"/>
      <c r="D175" s="2407"/>
      <c r="E175" s="2407"/>
      <c r="F175" s="2407"/>
      <c r="G175" s="2407"/>
      <c r="H175" s="2407"/>
      <c r="I175" s="2407"/>
      <c r="J175" s="2407"/>
      <c r="K175" s="2407"/>
      <c r="L175" s="2407"/>
      <c r="M175" s="2407"/>
      <c r="N175" s="2407"/>
      <c r="O175" s="2407"/>
      <c r="P175" s="2407"/>
      <c r="Q175" s="2407"/>
      <c r="R175" s="2407"/>
      <c r="S175" s="2407"/>
      <c r="T175" s="2407"/>
      <c r="U175" s="2407"/>
      <c r="V175" s="2407"/>
      <c r="W175" s="2407"/>
      <c r="X175" s="2407"/>
      <c r="Y175" s="2407"/>
      <c r="Z175" s="2407"/>
      <c r="AA175" s="2407"/>
      <c r="AB175" s="2407"/>
      <c r="AC175" s="2407"/>
      <c r="AD175" s="2407"/>
    </row>
    <row r="176" spans="1:30" ht="15" customHeight="1">
      <c r="A176" s="2407"/>
      <c r="B176" s="2407"/>
      <c r="C176" s="2407"/>
      <c r="D176" s="2407"/>
      <c r="E176" s="2407"/>
      <c r="F176" s="2407"/>
      <c r="G176" s="2407"/>
      <c r="H176" s="2407"/>
      <c r="I176" s="2407"/>
      <c r="J176" s="2407"/>
      <c r="K176" s="2407"/>
      <c r="L176" s="2407"/>
      <c r="M176" s="2407"/>
      <c r="N176" s="2407"/>
      <c r="O176" s="2407"/>
      <c r="P176" s="2407"/>
      <c r="Q176" s="2407"/>
      <c r="R176" s="2407"/>
      <c r="S176" s="2407"/>
      <c r="T176" s="2407"/>
      <c r="U176" s="2407"/>
      <c r="V176" s="2407"/>
      <c r="W176" s="2407"/>
      <c r="X176" s="2407"/>
      <c r="Y176" s="2407"/>
      <c r="Z176" s="2407"/>
      <c r="AA176" s="2407"/>
      <c r="AB176" s="2407"/>
      <c r="AC176" s="2407"/>
      <c r="AD176" s="2407"/>
    </row>
    <row r="177" spans="1:30" ht="15" customHeight="1">
      <c r="A177" s="2407"/>
      <c r="B177" s="2407"/>
      <c r="C177" s="2407"/>
      <c r="D177" s="2407"/>
      <c r="E177" s="2407"/>
      <c r="F177" s="2407"/>
      <c r="G177" s="2407"/>
      <c r="H177" s="2407"/>
      <c r="I177" s="2407"/>
      <c r="J177" s="2407"/>
      <c r="K177" s="2407"/>
      <c r="L177" s="2407"/>
      <c r="M177" s="2407"/>
      <c r="N177" s="2407"/>
      <c r="O177" s="2407"/>
      <c r="P177" s="2407"/>
      <c r="Q177" s="2407"/>
      <c r="R177" s="2407"/>
      <c r="S177" s="2407"/>
      <c r="T177" s="2407"/>
      <c r="U177" s="2407"/>
      <c r="V177" s="2407"/>
      <c r="W177" s="2407"/>
      <c r="X177" s="2407"/>
      <c r="Y177" s="2407"/>
      <c r="Z177" s="2407"/>
      <c r="AA177" s="2407"/>
      <c r="AB177" s="2407"/>
      <c r="AC177" s="2407"/>
      <c r="AD177" s="2407"/>
    </row>
    <row r="178" spans="1:30" ht="15" customHeight="1">
      <c r="A178" s="2407"/>
      <c r="B178" s="2407"/>
      <c r="C178" s="2407"/>
      <c r="D178" s="2407"/>
      <c r="E178" s="2407"/>
      <c r="F178" s="2407"/>
      <c r="G178" s="2407"/>
      <c r="H178" s="2407"/>
      <c r="I178" s="2407"/>
      <c r="J178" s="2407"/>
      <c r="K178" s="2407"/>
      <c r="L178" s="2407"/>
      <c r="M178" s="2407"/>
      <c r="N178" s="2407"/>
      <c r="O178" s="2407"/>
      <c r="P178" s="2407"/>
      <c r="Q178" s="2407"/>
      <c r="R178" s="2407"/>
      <c r="S178" s="2407"/>
      <c r="T178" s="2407"/>
      <c r="U178" s="2407"/>
      <c r="V178" s="2407"/>
      <c r="W178" s="2407"/>
      <c r="X178" s="2407"/>
      <c r="Y178" s="2407"/>
      <c r="Z178" s="2407"/>
      <c r="AA178" s="2407"/>
      <c r="AB178" s="2407"/>
      <c r="AC178" s="2407"/>
      <c r="AD178" s="2407"/>
    </row>
    <row r="179" spans="1:30" ht="15" customHeight="1">
      <c r="A179" s="2407"/>
      <c r="B179" s="2407"/>
      <c r="C179" s="2407"/>
      <c r="D179" s="2407"/>
      <c r="E179" s="2407"/>
      <c r="F179" s="2407"/>
      <c r="G179" s="2407"/>
      <c r="H179" s="2407"/>
      <c r="I179" s="2407"/>
      <c r="J179" s="2407"/>
      <c r="K179" s="2407"/>
      <c r="L179" s="2407"/>
      <c r="M179" s="2407"/>
      <c r="N179" s="2407"/>
      <c r="O179" s="2407"/>
      <c r="P179" s="2407"/>
      <c r="Q179" s="2407"/>
      <c r="R179" s="2407"/>
      <c r="S179" s="2407"/>
      <c r="T179" s="2407"/>
      <c r="U179" s="2407"/>
      <c r="V179" s="2407"/>
      <c r="W179" s="2407"/>
      <c r="X179" s="2407"/>
      <c r="Y179" s="2407"/>
      <c r="Z179" s="2407"/>
      <c r="AA179" s="2407"/>
      <c r="AB179" s="2407"/>
      <c r="AC179" s="2407"/>
      <c r="AD179" s="2407"/>
    </row>
    <row r="180" spans="1:30" ht="15" customHeight="1">
      <c r="A180" s="2407"/>
      <c r="B180" s="2407"/>
      <c r="C180" s="2407"/>
      <c r="D180" s="2407"/>
      <c r="E180" s="2407"/>
      <c r="F180" s="2407"/>
      <c r="G180" s="2407"/>
      <c r="H180" s="2407"/>
      <c r="I180" s="2407"/>
      <c r="J180" s="2407"/>
      <c r="K180" s="2407"/>
      <c r="L180" s="2407"/>
      <c r="M180" s="2407"/>
      <c r="N180" s="2407"/>
      <c r="O180" s="2407"/>
      <c r="P180" s="2407"/>
      <c r="Q180" s="2407"/>
      <c r="R180" s="2407"/>
      <c r="S180" s="2407"/>
      <c r="T180" s="2407"/>
      <c r="U180" s="2407"/>
      <c r="V180" s="2407"/>
      <c r="W180" s="2407"/>
      <c r="X180" s="2407"/>
      <c r="Y180" s="2407"/>
      <c r="Z180" s="2407"/>
      <c r="AA180" s="2407"/>
      <c r="AB180" s="2407"/>
      <c r="AC180" s="2407"/>
      <c r="AD180" s="2407"/>
    </row>
    <row r="181" spans="1:30" ht="15" customHeight="1">
      <c r="A181" s="2407"/>
      <c r="B181" s="2407"/>
      <c r="C181" s="2407"/>
      <c r="D181" s="2407"/>
      <c r="E181" s="2407"/>
      <c r="F181" s="2407"/>
      <c r="G181" s="2407"/>
      <c r="H181" s="2407"/>
      <c r="I181" s="2407"/>
      <c r="J181" s="2407"/>
      <c r="K181" s="2407"/>
      <c r="L181" s="2407"/>
      <c r="M181" s="2407"/>
      <c r="N181" s="2407"/>
      <c r="O181" s="2407"/>
      <c r="P181" s="2407"/>
      <c r="Q181" s="2407"/>
      <c r="R181" s="2407"/>
      <c r="S181" s="2407"/>
      <c r="T181" s="2407"/>
      <c r="U181" s="2407"/>
      <c r="V181" s="2407"/>
      <c r="W181" s="2407"/>
      <c r="X181" s="2407"/>
      <c r="Y181" s="2407"/>
      <c r="Z181" s="2407"/>
      <c r="AA181" s="2407"/>
      <c r="AB181" s="2407"/>
      <c r="AC181" s="2407"/>
      <c r="AD181" s="2407"/>
    </row>
    <row r="182" spans="1:30" ht="15" customHeight="1">
      <c r="A182" s="2407"/>
      <c r="B182" s="2407"/>
      <c r="C182" s="2407"/>
      <c r="D182" s="2407"/>
      <c r="E182" s="2407"/>
      <c r="F182" s="2407"/>
      <c r="G182" s="2407"/>
      <c r="H182" s="2407"/>
      <c r="I182" s="2407"/>
      <c r="J182" s="2407"/>
      <c r="K182" s="2407"/>
      <c r="L182" s="2407"/>
      <c r="M182" s="2407"/>
      <c r="N182" s="2407"/>
      <c r="O182" s="2407"/>
      <c r="P182" s="2407"/>
      <c r="Q182" s="2407"/>
      <c r="R182" s="2407"/>
      <c r="S182" s="2407"/>
      <c r="T182" s="2407"/>
      <c r="U182" s="2407"/>
      <c r="V182" s="2407"/>
      <c r="W182" s="2407"/>
      <c r="X182" s="2407"/>
      <c r="Y182" s="2407"/>
      <c r="Z182" s="2407"/>
      <c r="AA182" s="2407"/>
      <c r="AB182" s="2407"/>
      <c r="AC182" s="2407"/>
      <c r="AD182" s="2407"/>
    </row>
    <row r="183" spans="1:30" ht="6" customHeight="1">
      <c r="A183" s="2407"/>
      <c r="B183" s="2407"/>
      <c r="C183" s="2407"/>
      <c r="D183" s="2407"/>
      <c r="E183" s="2407"/>
      <c r="F183" s="2407"/>
      <c r="G183" s="2407"/>
      <c r="H183" s="2407"/>
      <c r="I183" s="2407"/>
      <c r="J183" s="2407"/>
      <c r="K183" s="2407"/>
      <c r="L183" s="2407"/>
      <c r="M183" s="2407"/>
      <c r="N183" s="2407"/>
      <c r="O183" s="2407"/>
      <c r="P183" s="2407"/>
      <c r="Q183" s="2407"/>
      <c r="R183" s="2407"/>
      <c r="S183" s="2407"/>
      <c r="T183" s="2407"/>
      <c r="U183" s="2407"/>
      <c r="V183" s="2407"/>
      <c r="W183" s="2407"/>
      <c r="X183" s="2407"/>
      <c r="Y183" s="2407"/>
      <c r="Z183" s="2407"/>
      <c r="AA183" s="2407"/>
      <c r="AB183" s="2407"/>
      <c r="AC183" s="2407"/>
      <c r="AD183" s="2407"/>
    </row>
    <row r="184" spans="1:30" ht="15" customHeight="1"/>
    <row r="185" spans="1:30" ht="15" customHeight="1"/>
    <row r="186" spans="1:30" ht="15" customHeight="1"/>
    <row r="187" spans="1:30" ht="15" customHeight="1"/>
    <row r="188" spans="1:30" ht="18" customHeight="1"/>
    <row r="189" spans="1:30" ht="15" customHeight="1"/>
    <row r="190" spans="1:30" ht="15" customHeight="1"/>
    <row r="191" spans="1:30" ht="15" customHeight="1"/>
    <row r="192" spans="1:30" ht="15" customHeight="1"/>
    <row r="193" ht="15" customHeight="1"/>
    <row r="194" ht="15" customHeight="1"/>
    <row r="195" ht="15" customHeight="1"/>
  </sheetData>
  <sheetProtection sheet="1" objects="1" scenarios="1"/>
  <mergeCells count="242">
    <mergeCell ref="A2:AD20"/>
    <mergeCell ref="A22:Z22"/>
    <mergeCell ref="AA22:AD22"/>
    <mergeCell ref="A23:H23"/>
    <mergeCell ref="I23:Z23"/>
    <mergeCell ref="AA23:AD23"/>
    <mergeCell ref="A24:H24"/>
    <mergeCell ref="I24:Z24"/>
    <mergeCell ref="AA24:AD24"/>
    <mergeCell ref="A25:AD26"/>
    <mergeCell ref="A27:Z28"/>
    <mergeCell ref="AA27:AD27"/>
    <mergeCell ref="AA28:AB28"/>
    <mergeCell ref="AC28:AD28"/>
    <mergeCell ref="A29:H29"/>
    <mergeCell ref="I29:Z29"/>
    <mergeCell ref="AA29:AB29"/>
    <mergeCell ref="AC29:AD29"/>
    <mergeCell ref="A30:Z30"/>
    <mergeCell ref="AA30:AB30"/>
    <mergeCell ref="AC30:AD30"/>
    <mergeCell ref="A31:H31"/>
    <mergeCell ref="I31:Z31"/>
    <mergeCell ref="AA31:AB31"/>
    <mergeCell ref="AC31:AD31"/>
    <mergeCell ref="A32:Z32"/>
    <mergeCell ref="AA32:AB32"/>
    <mergeCell ref="AC32:AD32"/>
    <mergeCell ref="A33:H33"/>
    <mergeCell ref="I33:Z33"/>
    <mergeCell ref="AA33:AB33"/>
    <mergeCell ref="AC33:AD33"/>
    <mergeCell ref="A34:H34"/>
    <mergeCell ref="I34:Z34"/>
    <mergeCell ref="AA34:AB34"/>
    <mergeCell ref="AC34:AD34"/>
    <mergeCell ref="A35:Z35"/>
    <mergeCell ref="AA35:AB35"/>
    <mergeCell ref="AC35:AD35"/>
    <mergeCell ref="A36:Z36"/>
    <mergeCell ref="AA36:AB36"/>
    <mergeCell ref="AC36:AD36"/>
    <mergeCell ref="A37:H37"/>
    <mergeCell ref="I37:Z37"/>
    <mergeCell ref="AA37:AB37"/>
    <mergeCell ref="AC37:AD37"/>
    <mergeCell ref="A38:H38"/>
    <mergeCell ref="I38:Z38"/>
    <mergeCell ref="AA38:AB38"/>
    <mergeCell ref="AC38:AD38"/>
    <mergeCell ref="A39:H39"/>
    <mergeCell ref="I39:Z39"/>
    <mergeCell ref="AA39:AB39"/>
    <mergeCell ref="AC39:AD39"/>
    <mergeCell ref="A40:H40"/>
    <mergeCell ref="I40:Z40"/>
    <mergeCell ref="AA40:AB40"/>
    <mergeCell ref="AC40:AD40"/>
    <mergeCell ref="A41:H41"/>
    <mergeCell ref="I41:Z41"/>
    <mergeCell ref="AA41:AB41"/>
    <mergeCell ref="AC41:AD41"/>
    <mergeCell ref="A42:Z42"/>
    <mergeCell ref="AA42:AB42"/>
    <mergeCell ref="AC42:AD42"/>
    <mergeCell ref="A43:Z43"/>
    <mergeCell ref="AA43:AB43"/>
    <mergeCell ref="AC43:AD43"/>
    <mergeCell ref="A45:AD50"/>
    <mergeCell ref="A51:AA51"/>
    <mergeCell ref="AB51:AD51"/>
    <mergeCell ref="A52:AA52"/>
    <mergeCell ref="AB52:AD52"/>
    <mergeCell ref="A53:AA53"/>
    <mergeCell ref="AB53:AD53"/>
    <mergeCell ref="A54:AA54"/>
    <mergeCell ref="AB54:AD54"/>
    <mergeCell ref="A55:AA55"/>
    <mergeCell ref="AB55:AD55"/>
    <mergeCell ref="A56:AA56"/>
    <mergeCell ref="AB56:AD56"/>
    <mergeCell ref="A58:AD63"/>
    <mergeCell ref="A64:AA64"/>
    <mergeCell ref="AB64:AD64"/>
    <mergeCell ref="A65:Z65"/>
    <mergeCell ref="A66:Z66"/>
    <mergeCell ref="A67:Z67"/>
    <mergeCell ref="A68:Z68"/>
    <mergeCell ref="A69:Z69"/>
    <mergeCell ref="A70:Z70"/>
    <mergeCell ref="A71:AA71"/>
    <mergeCell ref="AB71:AD71"/>
    <mergeCell ref="A72:AA72"/>
    <mergeCell ref="AB72:AD72"/>
    <mergeCell ref="A73:AA73"/>
    <mergeCell ref="AB73:AD73"/>
    <mergeCell ref="A74:AA74"/>
    <mergeCell ref="AB74:AD74"/>
    <mergeCell ref="A75:AA75"/>
    <mergeCell ref="AB75:AD75"/>
    <mergeCell ref="A76:AA76"/>
    <mergeCell ref="AB76:AD76"/>
    <mergeCell ref="A77:AA77"/>
    <mergeCell ref="AB77:AD77"/>
    <mergeCell ref="A78:AA78"/>
    <mergeCell ref="AB78:AD78"/>
    <mergeCell ref="A79:AA79"/>
    <mergeCell ref="AB79:AD79"/>
    <mergeCell ref="A80:AA80"/>
    <mergeCell ref="AB80:AD80"/>
    <mergeCell ref="A81:AA81"/>
    <mergeCell ref="AB81:AD81"/>
    <mergeCell ref="A82:AA82"/>
    <mergeCell ref="AB82:AD82"/>
    <mergeCell ref="A83:AA83"/>
    <mergeCell ref="AB83:AD83"/>
    <mergeCell ref="A84:AA84"/>
    <mergeCell ref="AB84:AD84"/>
    <mergeCell ref="A85:AA85"/>
    <mergeCell ref="AB85:AD85"/>
    <mergeCell ref="A86:AA86"/>
    <mergeCell ref="AB86:AD86"/>
    <mergeCell ref="A87:AA87"/>
    <mergeCell ref="AB87:AD87"/>
    <mergeCell ref="A88:AA88"/>
    <mergeCell ref="AB88:AD88"/>
    <mergeCell ref="A89:AA89"/>
    <mergeCell ref="AB89:AD89"/>
    <mergeCell ref="A90:AA90"/>
    <mergeCell ref="AB90:AD90"/>
    <mergeCell ref="A91:AA91"/>
    <mergeCell ref="AB91:AD91"/>
    <mergeCell ref="A92:AA92"/>
    <mergeCell ref="AB92:AD92"/>
    <mergeCell ref="A93:AA93"/>
    <mergeCell ref="AB93:AD93"/>
    <mergeCell ref="A94:AA94"/>
    <mergeCell ref="AB94:AD94"/>
    <mergeCell ref="A95:AA95"/>
    <mergeCell ref="AB95:AD95"/>
    <mergeCell ref="A96:AA96"/>
    <mergeCell ref="AB96:AD96"/>
    <mergeCell ref="A97:AA97"/>
    <mergeCell ref="AB97:AD97"/>
    <mergeCell ref="A98:AA98"/>
    <mergeCell ref="AB98:AD98"/>
    <mergeCell ref="A99:AA99"/>
    <mergeCell ref="AB99:AD99"/>
    <mergeCell ref="A100:AA100"/>
    <mergeCell ref="AB100:AD100"/>
    <mergeCell ref="A101:AA101"/>
    <mergeCell ref="AB101:AD101"/>
    <mergeCell ref="A102:AA102"/>
    <mergeCell ref="AB102:AD102"/>
    <mergeCell ref="A103:AA103"/>
    <mergeCell ref="AB103:AD103"/>
    <mergeCell ref="A104:AA104"/>
    <mergeCell ref="AB104:AD104"/>
    <mergeCell ref="A105:AA105"/>
    <mergeCell ref="AB105:AD105"/>
    <mergeCell ref="A106:AA106"/>
    <mergeCell ref="AB106:AD106"/>
    <mergeCell ref="A107:AA107"/>
    <mergeCell ref="AB107:AD107"/>
    <mergeCell ref="A108:AA108"/>
    <mergeCell ref="AB108:AD108"/>
    <mergeCell ref="A109:AA109"/>
    <mergeCell ref="AB109:AD109"/>
    <mergeCell ref="A110:AA110"/>
    <mergeCell ref="AB110:AD110"/>
    <mergeCell ref="A111:AA111"/>
    <mergeCell ref="AB111:AD111"/>
    <mergeCell ref="A112:AA112"/>
    <mergeCell ref="AB112:AD112"/>
    <mergeCell ref="A113:AA113"/>
    <mergeCell ref="AB113:AD113"/>
    <mergeCell ref="A114:AA114"/>
    <mergeCell ref="AB114:AD114"/>
    <mergeCell ref="A115:AA115"/>
    <mergeCell ref="AB115:AD115"/>
    <mergeCell ref="A116:AA116"/>
    <mergeCell ref="AB116:AD116"/>
    <mergeCell ref="A117:AA117"/>
    <mergeCell ref="AB117:AD117"/>
    <mergeCell ref="A118:AA118"/>
    <mergeCell ref="AB118:AD118"/>
    <mergeCell ref="A119:AA119"/>
    <mergeCell ref="AB119:AD119"/>
    <mergeCell ref="A120:AA120"/>
    <mergeCell ref="AB120:AD120"/>
    <mergeCell ref="A121:AA121"/>
    <mergeCell ref="AB121:AD121"/>
    <mergeCell ref="A122:AA122"/>
    <mergeCell ref="AB122:AD122"/>
    <mergeCell ref="A123:AA123"/>
    <mergeCell ref="AB123:AD123"/>
    <mergeCell ref="A124:AA124"/>
    <mergeCell ref="AB124:AD124"/>
    <mergeCell ref="A125:AA125"/>
    <mergeCell ref="AB125:AD125"/>
    <mergeCell ref="A126:AA126"/>
    <mergeCell ref="AB126:AD126"/>
    <mergeCell ref="A127:AA127"/>
    <mergeCell ref="AB127:AD127"/>
    <mergeCell ref="A128:AA128"/>
    <mergeCell ref="AB128:AD128"/>
    <mergeCell ref="A129:AA129"/>
    <mergeCell ref="AB129:AD129"/>
    <mergeCell ref="A130:AA130"/>
    <mergeCell ref="AB130:AD130"/>
    <mergeCell ref="A131:AA131"/>
    <mergeCell ref="AB131:AD131"/>
    <mergeCell ref="A132:AA132"/>
    <mergeCell ref="AB132:AD132"/>
    <mergeCell ref="A133:AA133"/>
    <mergeCell ref="AB133:AD133"/>
    <mergeCell ref="A134:AA134"/>
    <mergeCell ref="AB134:AD134"/>
    <mergeCell ref="A135:AA135"/>
    <mergeCell ref="AB135:AD135"/>
    <mergeCell ref="A136:AA136"/>
    <mergeCell ref="AB136:AD136"/>
    <mergeCell ref="A137:AA137"/>
    <mergeCell ref="AB137:AD137"/>
    <mergeCell ref="A139:AD140"/>
    <mergeCell ref="A141:AA141"/>
    <mergeCell ref="AB141:AD141"/>
    <mergeCell ref="A142:AA142"/>
    <mergeCell ref="AB142:AD142"/>
    <mergeCell ref="A143:AA143"/>
    <mergeCell ref="AB143:AD143"/>
    <mergeCell ref="A144:AA144"/>
    <mergeCell ref="AB144:AD144"/>
    <mergeCell ref="A145:AA145"/>
    <mergeCell ref="AB145:AD145"/>
    <mergeCell ref="A169:AD183"/>
    <mergeCell ref="A146:AA146"/>
    <mergeCell ref="AB146:AD146"/>
    <mergeCell ref="A147:AA147"/>
    <mergeCell ref="AB147:AD147"/>
    <mergeCell ref="A149:AD153"/>
    <mergeCell ref="A154:AD168"/>
  </mergeCells>
  <phoneticPr fontId="2"/>
  <hyperlinks>
    <hyperlink ref="K1:N1" location="作業メニュー!A1" display="作業メニュー" xr:uid="{00000000-0004-0000-3A00-000000000000}"/>
  </hyperlinks>
  <pageMargins left="0.7" right="0.7" top="0.75" bottom="0.75" header="0.3" footer="0.3"/>
  <pageSetup paperSize="9" scale="90" orientation="portrait" r:id="rId1"/>
  <rowBreaks count="1" manualBreakCount="1">
    <brk id="168"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4"/>
  <dimension ref="A1:AE44"/>
  <sheetViews>
    <sheetView showGridLines="0" workbookViewId="0">
      <selection activeCell="AD27" sqref="AD27:AE27"/>
    </sheetView>
  </sheetViews>
  <sheetFormatPr defaultColWidth="2.83203125" defaultRowHeight="16.149999999999999" customHeight="1"/>
  <cols>
    <col min="1" max="16384" width="2.83203125" style="604"/>
  </cols>
  <sheetData>
    <row r="1" spans="1:31" s="366" customFormat="1" ht="35.25" customHeight="1" thickBot="1">
      <c r="A1" s="365" t="s">
        <v>3388</v>
      </c>
      <c r="K1" s="610" t="s">
        <v>64</v>
      </c>
      <c r="L1" s="610"/>
      <c r="M1" s="610"/>
      <c r="N1" s="610"/>
    </row>
    <row r="2" spans="1:31" ht="10.15" customHeight="1" thickTop="1">
      <c r="A2" s="2428" t="s">
        <v>3387</v>
      </c>
      <c r="B2" s="2428"/>
      <c r="C2" s="2428"/>
      <c r="D2" s="2428"/>
      <c r="E2" s="2428"/>
      <c r="F2" s="2428"/>
      <c r="G2" s="2428"/>
      <c r="H2" s="2428"/>
      <c r="I2" s="2428"/>
      <c r="J2" s="2428"/>
      <c r="K2" s="2428"/>
      <c r="L2" s="2428"/>
      <c r="M2" s="2428"/>
      <c r="N2" s="2428"/>
      <c r="O2" s="2428"/>
      <c r="P2" s="2428"/>
      <c r="Q2" s="2428"/>
      <c r="R2" s="2428"/>
      <c r="S2" s="2428"/>
      <c r="T2" s="2428"/>
      <c r="U2" s="2428"/>
      <c r="V2" s="2428"/>
      <c r="W2" s="2428"/>
      <c r="X2" s="2428"/>
      <c r="Y2" s="2428"/>
      <c r="Z2" s="2428"/>
      <c r="AA2" s="2428"/>
      <c r="AB2" s="2428"/>
      <c r="AC2" s="2428"/>
      <c r="AD2" s="2428"/>
      <c r="AE2" s="2428"/>
    </row>
    <row r="3" spans="1:31" ht="10.15" customHeight="1">
      <c r="A3" s="2428"/>
      <c r="B3" s="2428"/>
      <c r="C3" s="2428"/>
      <c r="D3" s="2428"/>
      <c r="E3" s="2428"/>
      <c r="F3" s="2428"/>
      <c r="G3" s="2428"/>
      <c r="H3" s="2428"/>
      <c r="I3" s="2428"/>
      <c r="J3" s="2428"/>
      <c r="K3" s="2428"/>
      <c r="L3" s="2428"/>
      <c r="M3" s="2428"/>
      <c r="N3" s="2428"/>
      <c r="O3" s="2428"/>
      <c r="P3" s="2428"/>
      <c r="Q3" s="2428"/>
      <c r="R3" s="2428"/>
      <c r="S3" s="2428"/>
      <c r="T3" s="2428"/>
      <c r="U3" s="2428"/>
      <c r="V3" s="2428"/>
      <c r="W3" s="2428"/>
      <c r="X3" s="2428"/>
      <c r="Y3" s="2428"/>
      <c r="Z3" s="2428"/>
      <c r="AA3" s="2428"/>
      <c r="AB3" s="2428"/>
      <c r="AC3" s="2428"/>
      <c r="AD3" s="2428"/>
      <c r="AE3" s="2428"/>
    </row>
    <row r="4" spans="1:31" ht="10.15" customHeight="1">
      <c r="A4" s="2428"/>
      <c r="B4" s="2428"/>
      <c r="C4" s="2428"/>
      <c r="D4" s="2428"/>
      <c r="E4" s="2428"/>
      <c r="F4" s="2428"/>
      <c r="G4" s="2428"/>
      <c r="H4" s="2428"/>
      <c r="I4" s="2428"/>
      <c r="J4" s="2428"/>
      <c r="K4" s="2428"/>
      <c r="L4" s="2428"/>
      <c r="M4" s="2428"/>
      <c r="N4" s="2428"/>
      <c r="O4" s="2428"/>
      <c r="P4" s="2428"/>
      <c r="Q4" s="2428"/>
      <c r="R4" s="2428"/>
      <c r="S4" s="2428"/>
      <c r="T4" s="2428"/>
      <c r="U4" s="2428"/>
      <c r="V4" s="2428"/>
      <c r="W4" s="2428"/>
      <c r="X4" s="2428"/>
      <c r="Y4" s="2428"/>
      <c r="Z4" s="2428"/>
      <c r="AA4" s="2428"/>
      <c r="AB4" s="2428"/>
      <c r="AC4" s="2428"/>
      <c r="AD4" s="2428"/>
      <c r="AE4" s="2428"/>
    </row>
    <row r="5" spans="1:31" ht="10.15" customHeight="1">
      <c r="A5" s="2428"/>
      <c r="B5" s="2428"/>
      <c r="C5" s="2428"/>
      <c r="D5" s="2428"/>
      <c r="E5" s="2428"/>
      <c r="F5" s="2428"/>
      <c r="G5" s="2428"/>
      <c r="H5" s="2428"/>
      <c r="I5" s="2428"/>
      <c r="J5" s="2428"/>
      <c r="K5" s="2428"/>
      <c r="L5" s="2428"/>
      <c r="M5" s="2428"/>
      <c r="N5" s="2428"/>
      <c r="O5" s="2428"/>
      <c r="P5" s="2428"/>
      <c r="Q5" s="2428"/>
      <c r="R5" s="2428"/>
      <c r="S5" s="2428"/>
      <c r="T5" s="2428"/>
      <c r="U5" s="2428"/>
      <c r="V5" s="2428"/>
      <c r="W5" s="2428"/>
      <c r="X5" s="2428"/>
      <c r="Y5" s="2428"/>
      <c r="Z5" s="2428"/>
      <c r="AA5" s="2428"/>
      <c r="AB5" s="2428"/>
      <c r="AC5" s="2428"/>
      <c r="AD5" s="2428"/>
      <c r="AE5" s="2428"/>
    </row>
    <row r="6" spans="1:31" ht="10.15" customHeight="1">
      <c r="A6" s="2428"/>
      <c r="B6" s="2428"/>
      <c r="C6" s="2428"/>
      <c r="D6" s="2428"/>
      <c r="E6" s="2428"/>
      <c r="F6" s="2428"/>
      <c r="G6" s="2428"/>
      <c r="H6" s="2428"/>
      <c r="I6" s="2428"/>
      <c r="J6" s="2428"/>
      <c r="K6" s="2428"/>
      <c r="L6" s="2428"/>
      <c r="M6" s="2428"/>
      <c r="N6" s="2428"/>
      <c r="O6" s="2428"/>
      <c r="P6" s="2428"/>
      <c r="Q6" s="2428"/>
      <c r="R6" s="2428"/>
      <c r="S6" s="2428"/>
      <c r="T6" s="2428"/>
      <c r="U6" s="2428"/>
      <c r="V6" s="2428"/>
      <c r="W6" s="2428"/>
      <c r="X6" s="2428"/>
      <c r="Y6" s="2428"/>
      <c r="Z6" s="2428"/>
      <c r="AA6" s="2428"/>
      <c r="AB6" s="2428"/>
      <c r="AC6" s="2428"/>
      <c r="AD6" s="2428"/>
      <c r="AE6" s="2428"/>
    </row>
    <row r="7" spans="1:31" ht="10.15" customHeight="1">
      <c r="A7" s="2428"/>
      <c r="B7" s="2428"/>
      <c r="C7" s="2428"/>
      <c r="D7" s="2428"/>
      <c r="E7" s="2428"/>
      <c r="F7" s="2428"/>
      <c r="G7" s="2428"/>
      <c r="H7" s="2428"/>
      <c r="I7" s="2428"/>
      <c r="J7" s="2428"/>
      <c r="K7" s="2428"/>
      <c r="L7" s="2428"/>
      <c r="M7" s="2428"/>
      <c r="N7" s="2428"/>
      <c r="O7" s="2428"/>
      <c r="P7" s="2428"/>
      <c r="Q7" s="2428"/>
      <c r="R7" s="2428"/>
      <c r="S7" s="2428"/>
      <c r="T7" s="2428"/>
      <c r="U7" s="2428"/>
      <c r="V7" s="2428"/>
      <c r="W7" s="2428"/>
      <c r="X7" s="2428"/>
      <c r="Y7" s="2428"/>
      <c r="Z7" s="2428"/>
      <c r="AA7" s="2428"/>
      <c r="AB7" s="2428"/>
      <c r="AC7" s="2428"/>
      <c r="AD7" s="2428"/>
      <c r="AE7" s="2428"/>
    </row>
    <row r="8" spans="1:31" ht="10.15" customHeight="1">
      <c r="A8" s="2428"/>
      <c r="B8" s="2428"/>
      <c r="C8" s="2428"/>
      <c r="D8" s="2428"/>
      <c r="E8" s="2428"/>
      <c r="F8" s="2428"/>
      <c r="G8" s="2428"/>
      <c r="H8" s="2428"/>
      <c r="I8" s="2428"/>
      <c r="J8" s="2428"/>
      <c r="K8" s="2428"/>
      <c r="L8" s="2428"/>
      <c r="M8" s="2428"/>
      <c r="N8" s="2428"/>
      <c r="O8" s="2428"/>
      <c r="P8" s="2428"/>
      <c r="Q8" s="2428"/>
      <c r="R8" s="2428"/>
      <c r="S8" s="2428"/>
      <c r="T8" s="2428"/>
      <c r="U8" s="2428"/>
      <c r="V8" s="2428"/>
      <c r="W8" s="2428"/>
      <c r="X8" s="2428"/>
      <c r="Y8" s="2428"/>
      <c r="Z8" s="2428"/>
      <c r="AA8" s="2428"/>
      <c r="AB8" s="2428"/>
      <c r="AC8" s="2428"/>
      <c r="AD8" s="2428"/>
      <c r="AE8" s="2428"/>
    </row>
    <row r="9" spans="1:31" ht="10.15" customHeight="1">
      <c r="A9" s="2428"/>
      <c r="B9" s="2428"/>
      <c r="C9" s="2428"/>
      <c r="D9" s="2428"/>
      <c r="E9" s="2428"/>
      <c r="F9" s="2428"/>
      <c r="G9" s="2428"/>
      <c r="H9" s="2428"/>
      <c r="I9" s="2428"/>
      <c r="J9" s="2428"/>
      <c r="K9" s="2428"/>
      <c r="L9" s="2428"/>
      <c r="M9" s="2428"/>
      <c r="N9" s="2428"/>
      <c r="O9" s="2428"/>
      <c r="P9" s="2428"/>
      <c r="Q9" s="2428"/>
      <c r="R9" s="2428"/>
      <c r="S9" s="2428"/>
      <c r="T9" s="2428"/>
      <c r="U9" s="2428"/>
      <c r="V9" s="2428"/>
      <c r="W9" s="2428"/>
      <c r="X9" s="2428"/>
      <c r="Y9" s="2428"/>
      <c r="Z9" s="2428"/>
      <c r="AA9" s="2428"/>
      <c r="AB9" s="2428"/>
      <c r="AC9" s="2428"/>
      <c r="AD9" s="2428"/>
      <c r="AE9" s="2428"/>
    </row>
    <row r="10" spans="1:31" ht="10.15" customHeight="1">
      <c r="A10" s="2428"/>
      <c r="B10" s="2428"/>
      <c r="C10" s="2428"/>
      <c r="D10" s="2428"/>
      <c r="E10" s="2428"/>
      <c r="F10" s="2428"/>
      <c r="G10" s="2428"/>
      <c r="H10" s="2428"/>
      <c r="I10" s="2428"/>
      <c r="J10" s="2428"/>
      <c r="K10" s="2428"/>
      <c r="L10" s="2428"/>
      <c r="M10" s="2428"/>
      <c r="N10" s="2428"/>
      <c r="O10" s="2428"/>
      <c r="P10" s="2428"/>
      <c r="Q10" s="2428"/>
      <c r="R10" s="2428"/>
      <c r="S10" s="2428"/>
      <c r="T10" s="2428"/>
      <c r="U10" s="2428"/>
      <c r="V10" s="2428"/>
      <c r="W10" s="2428"/>
      <c r="X10" s="2428"/>
      <c r="Y10" s="2428"/>
      <c r="Z10" s="2428"/>
      <c r="AA10" s="2428"/>
      <c r="AB10" s="2428"/>
      <c r="AC10" s="2428"/>
      <c r="AD10" s="2428"/>
      <c r="AE10" s="2428"/>
    </row>
    <row r="11" spans="1:31" ht="10.15" customHeight="1">
      <c r="A11" s="2428"/>
      <c r="B11" s="2428"/>
      <c r="C11" s="2428"/>
      <c r="D11" s="2428"/>
      <c r="E11" s="2428"/>
      <c r="F11" s="2428"/>
      <c r="G11" s="2428"/>
      <c r="H11" s="2428"/>
      <c r="I11" s="2428"/>
      <c r="J11" s="2428"/>
      <c r="K11" s="2428"/>
      <c r="L11" s="2428"/>
      <c r="M11" s="2428"/>
      <c r="N11" s="2428"/>
      <c r="O11" s="2428"/>
      <c r="P11" s="2428"/>
      <c r="Q11" s="2428"/>
      <c r="R11" s="2428"/>
      <c r="S11" s="2428"/>
      <c r="T11" s="2428"/>
      <c r="U11" s="2428"/>
      <c r="V11" s="2428"/>
      <c r="W11" s="2428"/>
      <c r="X11" s="2428"/>
      <c r="Y11" s="2428"/>
      <c r="Z11" s="2428"/>
      <c r="AA11" s="2428"/>
      <c r="AB11" s="2428"/>
      <c r="AC11" s="2428"/>
      <c r="AD11" s="2428"/>
      <c r="AE11" s="2428"/>
    </row>
    <row r="12" spans="1:31" ht="10.15" customHeight="1">
      <c r="A12" s="2428"/>
      <c r="B12" s="2428"/>
      <c r="C12" s="2428"/>
      <c r="D12" s="2428"/>
      <c r="E12" s="2428"/>
      <c r="F12" s="2428"/>
      <c r="G12" s="2428"/>
      <c r="H12" s="2428"/>
      <c r="I12" s="2428"/>
      <c r="J12" s="2428"/>
      <c r="K12" s="2428"/>
      <c r="L12" s="2428"/>
      <c r="M12" s="2428"/>
      <c r="N12" s="2428"/>
      <c r="O12" s="2428"/>
      <c r="P12" s="2428"/>
      <c r="Q12" s="2428"/>
      <c r="R12" s="2428"/>
      <c r="S12" s="2428"/>
      <c r="T12" s="2428"/>
      <c r="U12" s="2428"/>
      <c r="V12" s="2428"/>
      <c r="W12" s="2428"/>
      <c r="X12" s="2428"/>
      <c r="Y12" s="2428"/>
      <c r="Z12" s="2428"/>
      <c r="AA12" s="2428"/>
      <c r="AB12" s="2428"/>
      <c r="AC12" s="2428"/>
      <c r="AD12" s="2428"/>
      <c r="AE12" s="2428"/>
    </row>
    <row r="13" spans="1:31" ht="10.15" customHeight="1">
      <c r="A13" s="2428"/>
      <c r="B13" s="2428"/>
      <c r="C13" s="2428"/>
      <c r="D13" s="2428"/>
      <c r="E13" s="2428"/>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row>
    <row r="14" spans="1:31" ht="10.15" customHeight="1">
      <c r="A14" s="2428"/>
      <c r="B14" s="2428"/>
      <c r="C14" s="2428"/>
      <c r="D14" s="2428"/>
      <c r="E14" s="2428"/>
      <c r="F14" s="2428"/>
      <c r="G14" s="2428"/>
      <c r="H14" s="2428"/>
      <c r="I14" s="2428"/>
      <c r="J14" s="2428"/>
      <c r="K14" s="2428"/>
      <c r="L14" s="2428"/>
      <c r="M14" s="2428"/>
      <c r="N14" s="2428"/>
      <c r="O14" s="2428"/>
      <c r="P14" s="2428"/>
      <c r="Q14" s="2428"/>
      <c r="R14" s="2428"/>
      <c r="S14" s="2428"/>
      <c r="T14" s="2428"/>
      <c r="U14" s="2428"/>
      <c r="V14" s="2428"/>
      <c r="W14" s="2428"/>
      <c r="X14" s="2428"/>
      <c r="Y14" s="2428"/>
      <c r="Z14" s="2428"/>
      <c r="AA14" s="2428"/>
      <c r="AB14" s="2428"/>
      <c r="AC14" s="2428"/>
      <c r="AD14" s="2428"/>
      <c r="AE14" s="2428"/>
    </row>
    <row r="15" spans="1:31" ht="10.15" customHeight="1">
      <c r="A15" s="609"/>
      <c r="B15" s="609"/>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09"/>
      <c r="AA15" s="609"/>
      <c r="AB15" s="609"/>
      <c r="AC15" s="609"/>
      <c r="AD15" s="609"/>
      <c r="AE15" s="609"/>
    </row>
    <row r="16" spans="1:31" ht="30" customHeight="1">
      <c r="A16" s="2441" t="s">
        <v>3379</v>
      </c>
      <c r="B16" s="2441"/>
      <c r="C16" s="2441"/>
      <c r="D16" s="2441"/>
      <c r="E16" s="2441"/>
      <c r="F16" s="2441"/>
      <c r="G16" s="2441"/>
      <c r="H16" s="2441"/>
      <c r="I16" s="2441"/>
      <c r="J16" s="2441"/>
      <c r="K16" s="2441"/>
      <c r="L16" s="2441"/>
      <c r="M16" s="2441"/>
      <c r="N16" s="2441"/>
      <c r="O16" s="2441"/>
      <c r="P16" s="2441"/>
      <c r="Q16" s="2441"/>
      <c r="R16" s="2441"/>
      <c r="S16" s="2441"/>
      <c r="T16" s="2441"/>
      <c r="U16" s="2441"/>
      <c r="V16" s="2441"/>
      <c r="W16" s="2441"/>
      <c r="X16" s="2441"/>
      <c r="Y16" s="2441"/>
      <c r="Z16" s="2441"/>
      <c r="AA16" s="2441"/>
      <c r="AB16" s="2439" t="s">
        <v>963</v>
      </c>
      <c r="AC16" s="2439"/>
      <c r="AD16" s="2439"/>
      <c r="AE16" s="2439"/>
    </row>
    <row r="17" spans="1:31" ht="30" customHeight="1">
      <c r="A17" s="2441" t="s">
        <v>3386</v>
      </c>
      <c r="B17" s="2441"/>
      <c r="C17" s="2441"/>
      <c r="D17" s="2441"/>
      <c r="E17" s="2441"/>
      <c r="F17" s="2423" t="s">
        <v>3385</v>
      </c>
      <c r="G17" s="2423"/>
      <c r="H17" s="2423"/>
      <c r="I17" s="2423"/>
      <c r="J17" s="2423"/>
      <c r="K17" s="2423"/>
      <c r="L17" s="2423"/>
      <c r="M17" s="2423"/>
      <c r="N17" s="2423"/>
      <c r="O17" s="2423"/>
      <c r="P17" s="2423"/>
      <c r="Q17" s="2423"/>
      <c r="R17" s="2423"/>
      <c r="S17" s="2423"/>
      <c r="T17" s="2423"/>
      <c r="U17" s="2423"/>
      <c r="V17" s="2423"/>
      <c r="W17" s="2423"/>
      <c r="X17" s="2423"/>
      <c r="Y17" s="2423"/>
      <c r="Z17" s="2423"/>
      <c r="AA17" s="2423"/>
      <c r="AB17" s="2441" t="s">
        <v>3384</v>
      </c>
      <c r="AC17" s="2441"/>
      <c r="AD17" s="2441"/>
      <c r="AE17" s="2441"/>
    </row>
    <row r="18" spans="1:31" ht="30" customHeight="1">
      <c r="A18" s="2441" t="s">
        <v>3383</v>
      </c>
      <c r="B18" s="2441"/>
      <c r="C18" s="2441"/>
      <c r="D18" s="2441"/>
      <c r="E18" s="2441"/>
      <c r="F18" s="2423" t="s">
        <v>3382</v>
      </c>
      <c r="G18" s="2423"/>
      <c r="H18" s="2423"/>
      <c r="I18" s="2423"/>
      <c r="J18" s="2423"/>
      <c r="K18" s="2423"/>
      <c r="L18" s="2423"/>
      <c r="M18" s="2423"/>
      <c r="N18" s="2423"/>
      <c r="O18" s="2423"/>
      <c r="P18" s="2423"/>
      <c r="Q18" s="2423"/>
      <c r="R18" s="2423"/>
      <c r="S18" s="2423"/>
      <c r="T18" s="2423"/>
      <c r="U18" s="2423"/>
      <c r="V18" s="2423"/>
      <c r="W18" s="2423"/>
      <c r="X18" s="2423"/>
      <c r="Y18" s="2423"/>
      <c r="Z18" s="2423"/>
      <c r="AA18" s="2423"/>
      <c r="AB18" s="2441" t="s">
        <v>3381</v>
      </c>
      <c r="AC18" s="2441"/>
      <c r="AD18" s="2441"/>
      <c r="AE18" s="2441"/>
    </row>
    <row r="19" spans="1:31" ht="4.1500000000000004" customHeight="1">
      <c r="A19" s="609"/>
      <c r="B19" s="609"/>
      <c r="C19" s="609"/>
      <c r="D19" s="609"/>
      <c r="E19" s="609"/>
      <c r="F19" s="609"/>
      <c r="G19" s="609"/>
      <c r="H19" s="609"/>
      <c r="I19" s="609"/>
      <c r="J19" s="609"/>
      <c r="K19" s="609"/>
      <c r="L19" s="609"/>
      <c r="M19" s="609"/>
      <c r="N19" s="609"/>
      <c r="O19" s="609"/>
      <c r="P19" s="609"/>
      <c r="Q19" s="609"/>
      <c r="R19" s="609"/>
      <c r="S19" s="609"/>
      <c r="T19" s="609"/>
      <c r="U19" s="609"/>
      <c r="V19" s="609"/>
      <c r="W19" s="609"/>
      <c r="X19" s="609"/>
      <c r="Y19" s="609"/>
      <c r="Z19" s="609"/>
      <c r="AA19" s="609"/>
      <c r="AB19" s="609"/>
      <c r="AC19" s="609"/>
      <c r="AD19" s="609"/>
      <c r="AE19" s="609"/>
    </row>
    <row r="20" spans="1:31" ht="26.25" customHeight="1">
      <c r="A20" s="2428" t="s">
        <v>3380</v>
      </c>
      <c r="B20" s="2428"/>
      <c r="C20" s="2428"/>
      <c r="D20" s="2428"/>
      <c r="E20" s="2428"/>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row>
    <row r="21" spans="1:31" ht="25.5" customHeight="1">
      <c r="A21" s="2428"/>
      <c r="B21" s="2428"/>
      <c r="C21" s="2428"/>
      <c r="D21" s="2428"/>
      <c r="E21" s="2428"/>
      <c r="F21" s="2428"/>
      <c r="G21" s="2428"/>
      <c r="H21" s="2428"/>
      <c r="I21" s="2428"/>
      <c r="J21" s="2428"/>
      <c r="K21" s="2428"/>
      <c r="L21" s="2428"/>
      <c r="M21" s="2428"/>
      <c r="N21" s="2428"/>
      <c r="O21" s="2428"/>
      <c r="P21" s="2428"/>
      <c r="Q21" s="2428"/>
      <c r="R21" s="2428"/>
      <c r="S21" s="2428"/>
      <c r="T21" s="2428"/>
      <c r="U21" s="2428"/>
      <c r="V21" s="2428"/>
      <c r="W21" s="2428"/>
      <c r="X21" s="2428"/>
      <c r="Y21" s="2428"/>
      <c r="Z21" s="2428"/>
      <c r="AA21" s="2428"/>
      <c r="AB21" s="2428"/>
      <c r="AC21" s="2428"/>
      <c r="AD21" s="2428"/>
      <c r="AE21" s="2428"/>
    </row>
    <row r="22" spans="1:31" ht="5.65" customHeight="1">
      <c r="A22" s="608"/>
      <c r="B22" s="608"/>
      <c r="C22" s="608"/>
      <c r="D22" s="608"/>
      <c r="E22" s="608"/>
      <c r="F22" s="608"/>
      <c r="G22" s="608"/>
      <c r="H22" s="608"/>
      <c r="I22" s="608"/>
      <c r="J22" s="608"/>
      <c r="K22" s="608"/>
      <c r="L22" s="608"/>
      <c r="M22" s="608"/>
      <c r="N22" s="608"/>
      <c r="O22" s="608"/>
      <c r="P22" s="608"/>
      <c r="Q22" s="608"/>
      <c r="R22" s="608"/>
      <c r="S22" s="608"/>
      <c r="T22" s="608"/>
      <c r="U22" s="608"/>
      <c r="V22" s="608"/>
      <c r="W22" s="608"/>
      <c r="X22" s="608"/>
      <c r="Y22" s="608"/>
      <c r="Z22" s="608"/>
      <c r="AA22" s="608"/>
      <c r="AB22" s="608"/>
      <c r="AC22" s="608"/>
      <c r="AD22" s="608"/>
      <c r="AE22" s="608"/>
    </row>
    <row r="23" spans="1:31" ht="21.75" customHeight="1">
      <c r="A23" s="2429" t="s">
        <v>3379</v>
      </c>
      <c r="B23" s="2430"/>
      <c r="C23" s="2430"/>
      <c r="D23" s="2430"/>
      <c r="E23" s="2430"/>
      <c r="F23" s="2430"/>
      <c r="G23" s="2430"/>
      <c r="H23" s="2430"/>
      <c r="I23" s="2430"/>
      <c r="J23" s="2430"/>
      <c r="K23" s="2430"/>
      <c r="L23" s="2430"/>
      <c r="M23" s="2430"/>
      <c r="N23" s="2430"/>
      <c r="O23" s="2430"/>
      <c r="P23" s="2430"/>
      <c r="Q23" s="2430"/>
      <c r="R23" s="2430"/>
      <c r="S23" s="2430"/>
      <c r="T23" s="2430"/>
      <c r="U23" s="2430"/>
      <c r="V23" s="2430"/>
      <c r="W23" s="2430"/>
      <c r="X23" s="2430"/>
      <c r="Y23" s="2430"/>
      <c r="Z23" s="2430"/>
      <c r="AA23" s="2431"/>
      <c r="AB23" s="2435" t="s">
        <v>963</v>
      </c>
      <c r="AC23" s="2436"/>
      <c r="AD23" s="2436"/>
      <c r="AE23" s="2437"/>
    </row>
    <row r="24" spans="1:31" ht="41.65" customHeight="1">
      <c r="A24" s="2432"/>
      <c r="B24" s="2433"/>
      <c r="C24" s="2433"/>
      <c r="D24" s="2433"/>
      <c r="E24" s="2433"/>
      <c r="F24" s="2433"/>
      <c r="G24" s="2433"/>
      <c r="H24" s="2433"/>
      <c r="I24" s="2433"/>
      <c r="J24" s="2433"/>
      <c r="K24" s="2433"/>
      <c r="L24" s="2433"/>
      <c r="M24" s="2433"/>
      <c r="N24" s="2433"/>
      <c r="O24" s="2433"/>
      <c r="P24" s="2433"/>
      <c r="Q24" s="2433"/>
      <c r="R24" s="2433"/>
      <c r="S24" s="2433"/>
      <c r="T24" s="2433"/>
      <c r="U24" s="2433"/>
      <c r="V24" s="2433"/>
      <c r="W24" s="2433"/>
      <c r="X24" s="2433"/>
      <c r="Y24" s="2433"/>
      <c r="Z24" s="2433"/>
      <c r="AA24" s="2434"/>
      <c r="AB24" s="2421" t="s">
        <v>3378</v>
      </c>
      <c r="AC24" s="2422"/>
      <c r="AD24" s="2421" t="s">
        <v>3377</v>
      </c>
      <c r="AE24" s="2422"/>
    </row>
    <row r="25" spans="1:31" ht="30" customHeight="1">
      <c r="A25" s="2418" t="s">
        <v>3376</v>
      </c>
      <c r="B25" s="2419"/>
      <c r="C25" s="2419"/>
      <c r="D25" s="2419"/>
      <c r="E25" s="2420"/>
      <c r="F25" s="2424" t="s">
        <v>3375</v>
      </c>
      <c r="G25" s="2424"/>
      <c r="H25" s="2424"/>
      <c r="I25" s="2424"/>
      <c r="J25" s="2424"/>
      <c r="K25" s="2424"/>
      <c r="L25" s="2424"/>
      <c r="M25" s="2424"/>
      <c r="N25" s="2424"/>
      <c r="O25" s="2424"/>
      <c r="P25" s="2424"/>
      <c r="Q25" s="2424"/>
      <c r="R25" s="2424"/>
      <c r="S25" s="2424"/>
      <c r="T25" s="2424"/>
      <c r="U25" s="2424"/>
      <c r="V25" s="2424"/>
      <c r="W25" s="2424"/>
      <c r="X25" s="2424"/>
      <c r="Y25" s="2424"/>
      <c r="Z25" s="2424"/>
      <c r="AA25" s="2424"/>
      <c r="AB25" s="2439">
        <v>10</v>
      </c>
      <c r="AC25" s="2439"/>
      <c r="AD25" s="2435">
        <v>30</v>
      </c>
      <c r="AE25" s="2437"/>
    </row>
    <row r="26" spans="1:31" ht="30" customHeight="1">
      <c r="A26" s="2423" t="s">
        <v>3374</v>
      </c>
      <c r="B26" s="2423"/>
      <c r="C26" s="2423"/>
      <c r="D26" s="2423"/>
      <c r="E26" s="2423"/>
      <c r="F26" s="2423"/>
      <c r="G26" s="2423"/>
      <c r="H26" s="2423"/>
      <c r="I26" s="2423"/>
      <c r="J26" s="2423"/>
      <c r="K26" s="2423"/>
      <c r="L26" s="2423"/>
      <c r="M26" s="2423"/>
      <c r="N26" s="2423"/>
      <c r="O26" s="2423"/>
      <c r="P26" s="2423"/>
      <c r="Q26" s="2423"/>
      <c r="R26" s="2423"/>
      <c r="S26" s="2423"/>
      <c r="T26" s="2423"/>
      <c r="U26" s="2423"/>
      <c r="V26" s="2423"/>
      <c r="W26" s="2423"/>
      <c r="X26" s="2423"/>
      <c r="Y26" s="2423"/>
      <c r="Z26" s="2423"/>
      <c r="AA26" s="2423"/>
      <c r="AB26" s="2439">
        <v>11</v>
      </c>
      <c r="AC26" s="2439"/>
      <c r="AD26" s="2435">
        <v>31</v>
      </c>
      <c r="AE26" s="2437"/>
    </row>
    <row r="27" spans="1:31" ht="108.75" customHeight="1">
      <c r="A27" s="2424" t="s">
        <v>3373</v>
      </c>
      <c r="B27" s="2424"/>
      <c r="C27" s="2424"/>
      <c r="D27" s="2424"/>
      <c r="E27" s="2424"/>
      <c r="F27" s="2403" t="s">
        <v>3372</v>
      </c>
      <c r="G27" s="2403"/>
      <c r="H27" s="2403"/>
      <c r="I27" s="2403"/>
      <c r="J27" s="2403"/>
      <c r="K27" s="2403"/>
      <c r="L27" s="2403"/>
      <c r="M27" s="2403"/>
      <c r="N27" s="2403"/>
      <c r="O27" s="2403"/>
      <c r="P27" s="2403"/>
      <c r="Q27" s="2403"/>
      <c r="R27" s="2403"/>
      <c r="S27" s="2403"/>
      <c r="T27" s="2403"/>
      <c r="U27" s="2403"/>
      <c r="V27" s="2403"/>
      <c r="W27" s="2403"/>
      <c r="X27" s="2403"/>
      <c r="Y27" s="2403"/>
      <c r="Z27" s="2403"/>
      <c r="AA27" s="2403"/>
      <c r="AB27" s="2439">
        <v>12</v>
      </c>
      <c r="AC27" s="2439"/>
      <c r="AD27" s="2435">
        <v>32</v>
      </c>
      <c r="AE27" s="2437"/>
    </row>
    <row r="28" spans="1:31" ht="30" customHeight="1">
      <c r="A28" s="2425" t="s">
        <v>3371</v>
      </c>
      <c r="B28" s="2426"/>
      <c r="C28" s="2426"/>
      <c r="D28" s="2426"/>
      <c r="E28" s="2426"/>
      <c r="F28" s="2426"/>
      <c r="G28" s="2426"/>
      <c r="H28" s="2426"/>
      <c r="I28" s="2426"/>
      <c r="J28" s="2426"/>
      <c r="K28" s="2426"/>
      <c r="L28" s="2426"/>
      <c r="M28" s="2426"/>
      <c r="N28" s="2426"/>
      <c r="O28" s="2426"/>
      <c r="P28" s="2426"/>
      <c r="Q28" s="2426"/>
      <c r="R28" s="2426"/>
      <c r="S28" s="2426"/>
      <c r="T28" s="2426"/>
      <c r="U28" s="2426"/>
      <c r="V28" s="2426"/>
      <c r="W28" s="2426"/>
      <c r="X28" s="2426"/>
      <c r="Y28" s="2426"/>
      <c r="Z28" s="2426"/>
      <c r="AA28" s="2426"/>
      <c r="AB28" s="2439">
        <v>13</v>
      </c>
      <c r="AC28" s="2439"/>
      <c r="AD28" s="2435">
        <v>33</v>
      </c>
      <c r="AE28" s="2437"/>
    </row>
    <row r="29" spans="1:31" ht="30" customHeight="1">
      <c r="A29" s="2418" t="s">
        <v>3370</v>
      </c>
      <c r="B29" s="2419"/>
      <c r="C29" s="2419"/>
      <c r="D29" s="2419"/>
      <c r="E29" s="2420"/>
      <c r="F29" s="2425" t="s">
        <v>3369</v>
      </c>
      <c r="G29" s="2426"/>
      <c r="H29" s="2426"/>
      <c r="I29" s="2426"/>
      <c r="J29" s="2426"/>
      <c r="K29" s="2426"/>
      <c r="L29" s="2426"/>
      <c r="M29" s="2426"/>
      <c r="N29" s="2426"/>
      <c r="O29" s="2426"/>
      <c r="P29" s="2426"/>
      <c r="Q29" s="2426"/>
      <c r="R29" s="2426"/>
      <c r="S29" s="2426"/>
      <c r="T29" s="2426"/>
      <c r="U29" s="2426"/>
      <c r="V29" s="2426"/>
      <c r="W29" s="2426"/>
      <c r="X29" s="2426"/>
      <c r="Y29" s="2426"/>
      <c r="Z29" s="2426"/>
      <c r="AA29" s="2427"/>
      <c r="AB29" s="2439">
        <v>14</v>
      </c>
      <c r="AC29" s="2439"/>
      <c r="AD29" s="2435">
        <v>34</v>
      </c>
      <c r="AE29" s="2437"/>
    </row>
    <row r="30" spans="1:31" ht="30" customHeight="1">
      <c r="A30" s="2418" t="s">
        <v>3368</v>
      </c>
      <c r="B30" s="2419"/>
      <c r="C30" s="2419"/>
      <c r="D30" s="2419"/>
      <c r="E30" s="2420"/>
      <c r="F30" s="2425" t="s">
        <v>3367</v>
      </c>
      <c r="G30" s="2426"/>
      <c r="H30" s="2426"/>
      <c r="I30" s="2426"/>
      <c r="J30" s="2426"/>
      <c r="K30" s="2426"/>
      <c r="L30" s="2426"/>
      <c r="M30" s="2426"/>
      <c r="N30" s="2426"/>
      <c r="O30" s="2426"/>
      <c r="P30" s="2426"/>
      <c r="Q30" s="2426"/>
      <c r="R30" s="2426"/>
      <c r="S30" s="2426"/>
      <c r="T30" s="2426"/>
      <c r="U30" s="2426"/>
      <c r="V30" s="2426"/>
      <c r="W30" s="2426"/>
      <c r="X30" s="2426"/>
      <c r="Y30" s="2426"/>
      <c r="Z30" s="2426"/>
      <c r="AA30" s="2427"/>
      <c r="AB30" s="2439">
        <v>15</v>
      </c>
      <c r="AC30" s="2439"/>
      <c r="AD30" s="2435">
        <v>35</v>
      </c>
      <c r="AE30" s="2437"/>
    </row>
    <row r="31" spans="1:31" ht="30" customHeight="1">
      <c r="A31" s="2418" t="s">
        <v>3366</v>
      </c>
      <c r="B31" s="2419"/>
      <c r="C31" s="2419"/>
      <c r="D31" s="2419"/>
      <c r="E31" s="2419"/>
      <c r="F31" s="2419"/>
      <c r="G31" s="2419"/>
      <c r="H31" s="2419"/>
      <c r="I31" s="2419"/>
      <c r="J31" s="2419"/>
      <c r="K31" s="2419"/>
      <c r="L31" s="2419"/>
      <c r="M31" s="2419"/>
      <c r="N31" s="2419"/>
      <c r="O31" s="2419"/>
      <c r="P31" s="2419"/>
      <c r="Q31" s="2419"/>
      <c r="R31" s="2419"/>
      <c r="S31" s="2419"/>
      <c r="T31" s="2419"/>
      <c r="U31" s="2419"/>
      <c r="V31" s="2419"/>
      <c r="W31" s="2419"/>
      <c r="X31" s="2419"/>
      <c r="Y31" s="2419"/>
      <c r="Z31" s="2419"/>
      <c r="AA31" s="2419"/>
      <c r="AB31" s="2439">
        <v>16</v>
      </c>
      <c r="AC31" s="2439"/>
      <c r="AD31" s="2435">
        <v>36</v>
      </c>
      <c r="AE31" s="2437"/>
    </row>
    <row r="32" spans="1:31" ht="30" customHeight="1">
      <c r="A32" s="607" t="s">
        <v>3365</v>
      </c>
      <c r="B32" s="606"/>
      <c r="C32" s="606"/>
      <c r="D32" s="606"/>
      <c r="E32" s="606"/>
      <c r="F32" s="606"/>
      <c r="G32" s="606"/>
      <c r="H32" s="606"/>
      <c r="I32" s="606"/>
      <c r="J32" s="606"/>
      <c r="K32" s="606"/>
      <c r="L32" s="606"/>
      <c r="M32" s="606"/>
      <c r="N32" s="606"/>
      <c r="O32" s="606"/>
      <c r="P32" s="606"/>
      <c r="Q32" s="606"/>
      <c r="R32" s="606"/>
      <c r="S32" s="606"/>
      <c r="T32" s="606"/>
      <c r="U32" s="606"/>
      <c r="V32" s="606"/>
      <c r="W32" s="606"/>
      <c r="X32" s="606"/>
      <c r="Y32" s="606"/>
      <c r="Z32" s="606"/>
      <c r="AA32" s="606"/>
      <c r="AB32" s="2439">
        <v>17</v>
      </c>
      <c r="AC32" s="2439"/>
      <c r="AD32" s="2435">
        <v>37</v>
      </c>
      <c r="AE32" s="2437"/>
    </row>
    <row r="33" spans="1:31" ht="30" customHeight="1">
      <c r="A33" s="2418" t="s">
        <v>3364</v>
      </c>
      <c r="B33" s="2419"/>
      <c r="C33" s="2419"/>
      <c r="D33" s="2419"/>
      <c r="E33" s="2420"/>
      <c r="F33" s="2425" t="s">
        <v>3363</v>
      </c>
      <c r="G33" s="2426"/>
      <c r="H33" s="2426"/>
      <c r="I33" s="2426"/>
      <c r="J33" s="2426"/>
      <c r="K33" s="2426"/>
      <c r="L33" s="2426"/>
      <c r="M33" s="2426"/>
      <c r="N33" s="2426"/>
      <c r="O33" s="2426"/>
      <c r="P33" s="2426"/>
      <c r="Q33" s="2426"/>
      <c r="R33" s="2426"/>
      <c r="S33" s="2426"/>
      <c r="T33" s="2426"/>
      <c r="U33" s="2426"/>
      <c r="V33" s="2426"/>
      <c r="W33" s="2426"/>
      <c r="X33" s="2426"/>
      <c r="Y33" s="2426"/>
      <c r="Z33" s="2426"/>
      <c r="AA33" s="2427"/>
      <c r="AB33" s="2439">
        <v>18</v>
      </c>
      <c r="AC33" s="2439"/>
      <c r="AD33" s="2435">
        <v>38</v>
      </c>
      <c r="AE33" s="2437"/>
    </row>
    <row r="34" spans="1:31" ht="38.25" customHeight="1">
      <c r="A34" s="2425" t="s">
        <v>3362</v>
      </c>
      <c r="B34" s="2426"/>
      <c r="C34" s="2426"/>
      <c r="D34" s="2426"/>
      <c r="E34" s="2427"/>
      <c r="F34" s="2418" t="s">
        <v>3361</v>
      </c>
      <c r="G34" s="2419"/>
      <c r="H34" s="2419"/>
      <c r="I34" s="2419"/>
      <c r="J34" s="2419"/>
      <c r="K34" s="2419"/>
      <c r="L34" s="2419"/>
      <c r="M34" s="2419"/>
      <c r="N34" s="2419"/>
      <c r="O34" s="2419"/>
      <c r="P34" s="2419"/>
      <c r="Q34" s="2419"/>
      <c r="R34" s="2419"/>
      <c r="S34" s="2419"/>
      <c r="T34" s="2419"/>
      <c r="U34" s="2419"/>
      <c r="V34" s="2419"/>
      <c r="W34" s="2419"/>
      <c r="X34" s="2419"/>
      <c r="Y34" s="2419"/>
      <c r="Z34" s="2419"/>
      <c r="AA34" s="2420"/>
      <c r="AB34" s="2439">
        <v>19</v>
      </c>
      <c r="AC34" s="2439"/>
      <c r="AD34" s="2435">
        <v>39</v>
      </c>
      <c r="AE34" s="2437"/>
    </row>
    <row r="35" spans="1:31" ht="30" customHeight="1">
      <c r="A35" s="2425" t="s">
        <v>3360</v>
      </c>
      <c r="B35" s="2426"/>
      <c r="C35" s="2426"/>
      <c r="D35" s="2426"/>
      <c r="E35" s="2426"/>
      <c r="F35" s="2425" t="s">
        <v>3359</v>
      </c>
      <c r="G35" s="2426"/>
      <c r="H35" s="2426"/>
      <c r="I35" s="2426"/>
      <c r="J35" s="2426"/>
      <c r="K35" s="2426"/>
      <c r="L35" s="2426"/>
      <c r="M35" s="2426"/>
      <c r="N35" s="2426"/>
      <c r="O35" s="2426"/>
      <c r="P35" s="2426"/>
      <c r="Q35" s="2426"/>
      <c r="R35" s="2426"/>
      <c r="S35" s="2426"/>
      <c r="T35" s="2426"/>
      <c r="U35" s="2426"/>
      <c r="V35" s="2426"/>
      <c r="W35" s="2426"/>
      <c r="X35" s="2426"/>
      <c r="Y35" s="2426"/>
      <c r="Z35" s="2426"/>
      <c r="AA35" s="2427"/>
      <c r="AB35" s="2439">
        <v>20</v>
      </c>
      <c r="AC35" s="2439"/>
      <c r="AD35" s="2435">
        <v>40</v>
      </c>
      <c r="AE35" s="2437"/>
    </row>
    <row r="36" spans="1:31" ht="30" customHeight="1">
      <c r="A36" s="2418" t="s">
        <v>3358</v>
      </c>
      <c r="B36" s="2419"/>
      <c r="C36" s="2419"/>
      <c r="D36" s="2419"/>
      <c r="E36" s="2420"/>
      <c r="F36" s="2418" t="s">
        <v>3357</v>
      </c>
      <c r="G36" s="2419"/>
      <c r="H36" s="2419"/>
      <c r="I36" s="2419"/>
      <c r="J36" s="2419"/>
      <c r="K36" s="2419"/>
      <c r="L36" s="2419"/>
      <c r="M36" s="2419"/>
      <c r="N36" s="2419"/>
      <c r="O36" s="2419"/>
      <c r="P36" s="2419"/>
      <c r="Q36" s="2419"/>
      <c r="R36" s="2419"/>
      <c r="S36" s="2419"/>
      <c r="T36" s="2419"/>
      <c r="U36" s="2419"/>
      <c r="V36" s="2419"/>
      <c r="W36" s="2419"/>
      <c r="X36" s="2419"/>
      <c r="Y36" s="2419"/>
      <c r="Z36" s="2419"/>
      <c r="AA36" s="2420"/>
      <c r="AB36" s="2439">
        <v>21</v>
      </c>
      <c r="AC36" s="2439"/>
      <c r="AD36" s="2435">
        <v>41</v>
      </c>
      <c r="AE36" s="2437"/>
    </row>
    <row r="37" spans="1:31" ht="70.150000000000006" customHeight="1">
      <c r="A37" s="2425" t="s">
        <v>3356</v>
      </c>
      <c r="B37" s="2426"/>
      <c r="C37" s="2426"/>
      <c r="D37" s="2426"/>
      <c r="E37" s="2427"/>
      <c r="F37" s="2425" t="s">
        <v>3355</v>
      </c>
      <c r="G37" s="2426"/>
      <c r="H37" s="2426"/>
      <c r="I37" s="2426"/>
      <c r="J37" s="2426"/>
      <c r="K37" s="2426"/>
      <c r="L37" s="2426"/>
      <c r="M37" s="2426"/>
      <c r="N37" s="2426"/>
      <c r="O37" s="2426"/>
      <c r="P37" s="2426"/>
      <c r="Q37" s="2426"/>
      <c r="R37" s="2426"/>
      <c r="S37" s="2426"/>
      <c r="T37" s="2426"/>
      <c r="U37" s="2426"/>
      <c r="V37" s="2426"/>
      <c r="W37" s="2426"/>
      <c r="X37" s="2426"/>
      <c r="Y37" s="2426"/>
      <c r="Z37" s="2426"/>
      <c r="AA37" s="2427"/>
      <c r="AB37" s="2439">
        <v>22</v>
      </c>
      <c r="AC37" s="2439"/>
      <c r="AD37" s="2435">
        <v>42</v>
      </c>
      <c r="AE37" s="2437"/>
    </row>
    <row r="38" spans="1:31" ht="30" customHeight="1">
      <c r="A38" s="607" t="s">
        <v>3354</v>
      </c>
      <c r="B38" s="606"/>
      <c r="C38" s="606"/>
      <c r="D38" s="606"/>
      <c r="E38" s="606"/>
      <c r="F38" s="606"/>
      <c r="G38" s="606"/>
      <c r="H38" s="606"/>
      <c r="I38" s="606"/>
      <c r="J38" s="606"/>
      <c r="K38" s="606"/>
      <c r="L38" s="606"/>
      <c r="M38" s="606"/>
      <c r="N38" s="606"/>
      <c r="O38" s="606"/>
      <c r="P38" s="606"/>
      <c r="Q38" s="606"/>
      <c r="R38" s="606"/>
      <c r="S38" s="606"/>
      <c r="T38" s="606"/>
      <c r="U38" s="606"/>
      <c r="V38" s="606"/>
      <c r="W38" s="606"/>
      <c r="X38" s="606"/>
      <c r="Y38" s="606"/>
      <c r="Z38" s="606"/>
      <c r="AA38" s="606"/>
      <c r="AB38" s="2439">
        <v>23</v>
      </c>
      <c r="AC38" s="2439"/>
      <c r="AD38" s="2435">
        <v>43</v>
      </c>
      <c r="AE38" s="2437"/>
    </row>
    <row r="39" spans="1:31" ht="30" customHeight="1">
      <c r="A39" s="607" t="s">
        <v>3353</v>
      </c>
      <c r="B39" s="606"/>
      <c r="C39" s="606"/>
      <c r="D39" s="606"/>
      <c r="E39" s="606"/>
      <c r="F39" s="606"/>
      <c r="G39" s="606"/>
      <c r="H39" s="606"/>
      <c r="I39" s="606"/>
      <c r="J39" s="606"/>
      <c r="K39" s="606"/>
      <c r="L39" s="606"/>
      <c r="M39" s="606"/>
      <c r="N39" s="606"/>
      <c r="O39" s="606"/>
      <c r="P39" s="606"/>
      <c r="Q39" s="606"/>
      <c r="R39" s="606"/>
      <c r="S39" s="606"/>
      <c r="T39" s="606"/>
      <c r="U39" s="606"/>
      <c r="V39" s="606"/>
      <c r="W39" s="606"/>
      <c r="X39" s="606"/>
      <c r="Y39" s="606"/>
      <c r="Z39" s="606"/>
      <c r="AA39" s="606"/>
      <c r="AB39" s="2439">
        <v>24</v>
      </c>
      <c r="AC39" s="2439"/>
      <c r="AD39" s="2435">
        <v>44</v>
      </c>
      <c r="AE39" s="2437"/>
    </row>
    <row r="40" spans="1:31" ht="4.5" customHeight="1"/>
    <row r="41" spans="1:31" ht="10.15" customHeight="1">
      <c r="A41" s="2407" t="s">
        <v>3352</v>
      </c>
      <c r="B41" s="2440"/>
      <c r="C41" s="2440"/>
      <c r="D41" s="2440"/>
      <c r="E41" s="2440"/>
      <c r="F41" s="2440"/>
      <c r="G41" s="2440"/>
      <c r="H41" s="2440"/>
      <c r="I41" s="2440"/>
      <c r="J41" s="2440"/>
      <c r="K41" s="2440"/>
      <c r="L41" s="2440"/>
      <c r="M41" s="2440"/>
      <c r="N41" s="2440"/>
      <c r="O41" s="2440"/>
      <c r="P41" s="2440"/>
      <c r="Q41" s="2440"/>
      <c r="R41" s="2440"/>
      <c r="S41" s="2440"/>
      <c r="T41" s="2440"/>
      <c r="U41" s="2440"/>
      <c r="V41" s="2440"/>
      <c r="W41" s="2440"/>
      <c r="X41" s="2440"/>
      <c r="Y41" s="2440"/>
      <c r="Z41" s="2440"/>
      <c r="AA41" s="2440"/>
      <c r="AB41" s="2440"/>
    </row>
    <row r="42" spans="1:31" ht="10.15" customHeight="1">
      <c r="A42" s="2407"/>
      <c r="B42" s="2440"/>
      <c r="C42" s="2440"/>
      <c r="D42" s="2440"/>
      <c r="E42" s="2440"/>
      <c r="F42" s="2440"/>
      <c r="G42" s="2440"/>
      <c r="H42" s="2440"/>
      <c r="I42" s="2440"/>
      <c r="J42" s="2440"/>
      <c r="K42" s="2440"/>
      <c r="L42" s="2440"/>
      <c r="M42" s="2440"/>
      <c r="N42" s="2440"/>
      <c r="O42" s="2440"/>
      <c r="P42" s="2440"/>
      <c r="Q42" s="2440"/>
      <c r="R42" s="2440"/>
      <c r="S42" s="2440"/>
      <c r="T42" s="2440"/>
      <c r="U42" s="2440"/>
      <c r="V42" s="2440"/>
      <c r="W42" s="2440"/>
      <c r="X42" s="2440"/>
      <c r="Y42" s="2440"/>
      <c r="Z42" s="2440"/>
      <c r="AA42" s="2440"/>
      <c r="AB42" s="2440"/>
    </row>
    <row r="43" spans="1:31" ht="10.15" customHeight="1">
      <c r="A43" s="2440"/>
      <c r="B43" s="2440"/>
      <c r="C43" s="2440"/>
      <c r="D43" s="2440"/>
      <c r="E43" s="2440"/>
      <c r="F43" s="2440"/>
      <c r="G43" s="2440"/>
      <c r="H43" s="2440"/>
      <c r="I43" s="2440"/>
      <c r="J43" s="2440"/>
      <c r="K43" s="2440"/>
      <c r="L43" s="2440"/>
      <c r="M43" s="2440"/>
      <c r="N43" s="2440"/>
      <c r="O43" s="2440"/>
      <c r="P43" s="2440"/>
      <c r="Q43" s="2440"/>
      <c r="R43" s="2440"/>
      <c r="S43" s="2440"/>
      <c r="T43" s="2440"/>
      <c r="U43" s="2440"/>
      <c r="V43" s="2440"/>
      <c r="W43" s="2440"/>
      <c r="X43" s="2440"/>
      <c r="Y43" s="2440"/>
      <c r="Z43" s="2440"/>
      <c r="AA43" s="2440"/>
      <c r="AB43" s="2440"/>
    </row>
    <row r="44" spans="1:31" ht="10.15" customHeight="1"/>
  </sheetData>
  <sheetProtection sheet="1" objects="1" scenarios="1"/>
  <mergeCells count="66">
    <mergeCell ref="A23:AA24"/>
    <mergeCell ref="AB23:AE23"/>
    <mergeCell ref="A25:E25"/>
    <mergeCell ref="A17:E17"/>
    <mergeCell ref="F17:AA17"/>
    <mergeCell ref="AB17:AE17"/>
    <mergeCell ref="A20:AE21"/>
    <mergeCell ref="AB26:AC26"/>
    <mergeCell ref="AD26:AE26"/>
    <mergeCell ref="AB27:AC27"/>
    <mergeCell ref="AD27:AE27"/>
    <mergeCell ref="AB24:AC24"/>
    <mergeCell ref="AD24:AE24"/>
    <mergeCell ref="AB25:AC25"/>
    <mergeCell ref="AD25:AE25"/>
    <mergeCell ref="AB28:AC28"/>
    <mergeCell ref="AD28:AE28"/>
    <mergeCell ref="A29:E29"/>
    <mergeCell ref="F29:AA29"/>
    <mergeCell ref="AB29:AC29"/>
    <mergeCell ref="AD29:AE29"/>
    <mergeCell ref="A30:E30"/>
    <mergeCell ref="F30:AA30"/>
    <mergeCell ref="AB32:AC32"/>
    <mergeCell ref="AD32:AE32"/>
    <mergeCell ref="F33:AA33"/>
    <mergeCell ref="AB33:AC33"/>
    <mergeCell ref="AD33:AE33"/>
    <mergeCell ref="A31:AA31"/>
    <mergeCell ref="AB30:AC30"/>
    <mergeCell ref="AD30:AE30"/>
    <mergeCell ref="AB31:AC31"/>
    <mergeCell ref="AD31:AE31"/>
    <mergeCell ref="A2:AE14"/>
    <mergeCell ref="A16:AA16"/>
    <mergeCell ref="A18:E18"/>
    <mergeCell ref="F18:AA18"/>
    <mergeCell ref="AB18:AE18"/>
    <mergeCell ref="AB16:AE16"/>
    <mergeCell ref="AD35:AE35"/>
    <mergeCell ref="A33:E33"/>
    <mergeCell ref="A34:E34"/>
    <mergeCell ref="F34:AA34"/>
    <mergeCell ref="AB34:AC34"/>
    <mergeCell ref="AD34:AE34"/>
    <mergeCell ref="A37:E37"/>
    <mergeCell ref="F37:AA37"/>
    <mergeCell ref="A35:E35"/>
    <mergeCell ref="F35:AA35"/>
    <mergeCell ref="AB35:AC35"/>
    <mergeCell ref="AB39:AC39"/>
    <mergeCell ref="AD39:AE39"/>
    <mergeCell ref="A41:AB43"/>
    <mergeCell ref="F25:AA25"/>
    <mergeCell ref="A26:AA26"/>
    <mergeCell ref="A27:E27"/>
    <mergeCell ref="F27:AA27"/>
    <mergeCell ref="A28:AA28"/>
    <mergeCell ref="AB37:AC37"/>
    <mergeCell ref="AD37:AE37"/>
    <mergeCell ref="AB38:AC38"/>
    <mergeCell ref="AD38:AE38"/>
    <mergeCell ref="A36:E36"/>
    <mergeCell ref="F36:AA36"/>
    <mergeCell ref="AB36:AC36"/>
    <mergeCell ref="AD36:AE36"/>
  </mergeCells>
  <phoneticPr fontId="2"/>
  <hyperlinks>
    <hyperlink ref="K1:N1" location="作業メニュー!A1" display="作業メニュー" xr:uid="{00000000-0004-0000-3B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0"/>
  <dimension ref="A1:AF103"/>
  <sheetViews>
    <sheetView topLeftCell="M1" workbookViewId="0">
      <selection activeCell="M1" sqref="M1"/>
    </sheetView>
  </sheetViews>
  <sheetFormatPr defaultColWidth="9" defaultRowHeight="14.25" customHeight="1"/>
  <cols>
    <col min="1" max="1" width="9.75" style="16" customWidth="1"/>
    <col min="2" max="2" width="11" style="16" bestFit="1" customWidth="1"/>
    <col min="3" max="3" width="9" style="16" customWidth="1"/>
    <col min="4" max="4" width="12.58203125" style="16" customWidth="1"/>
    <col min="5" max="5" width="7" style="16" bestFit="1" customWidth="1"/>
    <col min="6" max="15" width="12.58203125" style="16" customWidth="1"/>
    <col min="16" max="20" width="9" style="16" customWidth="1"/>
    <col min="21" max="21" width="9" style="17" customWidth="1"/>
    <col min="22" max="23" width="9" style="16" customWidth="1"/>
    <col min="24" max="26" width="10.58203125" style="16" customWidth="1"/>
    <col min="27" max="27" width="22.5" style="16" customWidth="1"/>
    <col min="28" max="28" width="24" style="16" customWidth="1"/>
    <col min="29" max="30" width="9" style="16"/>
    <col min="31" max="31" width="16.58203125" style="16" customWidth="1"/>
    <col min="32" max="16384" width="9" style="16"/>
  </cols>
  <sheetData>
    <row r="1" spans="1:32" ht="14.25" customHeight="1">
      <c r="A1" s="30" t="s">
        <v>1295</v>
      </c>
      <c r="B1" s="30" t="s">
        <v>1294</v>
      </c>
      <c r="C1" s="30" t="s">
        <v>1293</v>
      </c>
      <c r="D1" s="30" t="s">
        <v>1292</v>
      </c>
      <c r="E1" s="30" t="s">
        <v>1291</v>
      </c>
      <c r="F1" s="30" t="s">
        <v>1290</v>
      </c>
      <c r="G1" s="30" t="s">
        <v>1289</v>
      </c>
      <c r="H1" s="30" t="s">
        <v>1288</v>
      </c>
      <c r="I1" s="30" t="s">
        <v>1287</v>
      </c>
      <c r="J1" s="30" t="s">
        <v>1286</v>
      </c>
      <c r="K1" s="30" t="s">
        <v>1285</v>
      </c>
      <c r="L1" s="30" t="s">
        <v>1284</v>
      </c>
      <c r="M1" s="30" t="s">
        <v>1283</v>
      </c>
      <c r="N1" s="30" t="s">
        <v>1282</v>
      </c>
      <c r="O1" s="30" t="s">
        <v>587</v>
      </c>
      <c r="P1" s="30" t="s">
        <v>1277</v>
      </c>
      <c r="Q1" s="30" t="s">
        <v>1276</v>
      </c>
      <c r="R1" s="30" t="s">
        <v>1281</v>
      </c>
      <c r="S1" s="30" t="s">
        <v>1280</v>
      </c>
      <c r="T1" s="30" t="s">
        <v>1279</v>
      </c>
      <c r="U1" s="17" t="s">
        <v>1278</v>
      </c>
      <c r="V1" s="30" t="s">
        <v>1277</v>
      </c>
      <c r="W1" s="30" t="s">
        <v>1276</v>
      </c>
      <c r="AA1" s="16" t="s">
        <v>1275</v>
      </c>
      <c r="AB1" s="16" t="s">
        <v>1274</v>
      </c>
      <c r="AC1" s="16" t="s">
        <v>2898</v>
      </c>
      <c r="AE1" s="16" t="s">
        <v>3577</v>
      </c>
      <c r="AF1" s="16" t="s">
        <v>3622</v>
      </c>
    </row>
    <row r="2" spans="1:32" ht="14.25" customHeight="1">
      <c r="A2" s="19"/>
      <c r="B2" s="23"/>
      <c r="C2" s="23"/>
      <c r="D2" s="23"/>
      <c r="E2" s="23"/>
      <c r="F2" s="23" t="s">
        <v>1035</v>
      </c>
      <c r="G2" s="29"/>
      <c r="H2" s="23"/>
      <c r="I2" s="23"/>
      <c r="J2" s="28"/>
      <c r="K2" s="23"/>
      <c r="L2" s="23"/>
      <c r="M2" s="19"/>
      <c r="N2" s="23"/>
      <c r="O2" s="23"/>
      <c r="P2" s="26"/>
      <c r="Q2" s="26"/>
      <c r="R2" s="23"/>
      <c r="S2" s="27" t="s">
        <v>1273</v>
      </c>
      <c r="T2" s="21" t="s">
        <v>1272</v>
      </c>
      <c r="U2" s="25"/>
      <c r="V2" s="26"/>
      <c r="W2" s="26"/>
      <c r="AA2" s="16" t="s">
        <v>1271</v>
      </c>
      <c r="AB2" s="16" t="s">
        <v>1271</v>
      </c>
      <c r="AC2" s="26"/>
      <c r="AE2" s="16" t="s">
        <v>3637</v>
      </c>
      <c r="AF2" s="16" t="s">
        <v>3623</v>
      </c>
    </row>
    <row r="3" spans="1:32" ht="14.25" customHeight="1">
      <c r="A3" s="19"/>
      <c r="B3" s="23" t="s">
        <v>1270</v>
      </c>
      <c r="C3" s="23" t="s">
        <v>1269</v>
      </c>
      <c r="D3" s="23" t="s">
        <v>1268</v>
      </c>
      <c r="E3" s="23" t="s">
        <v>2366</v>
      </c>
      <c r="F3" s="23" t="s">
        <v>1194</v>
      </c>
      <c r="G3" s="19"/>
      <c r="H3" s="23" t="s">
        <v>1267</v>
      </c>
      <c r="I3" s="23" t="s">
        <v>1240</v>
      </c>
      <c r="J3" s="24" t="s">
        <v>128</v>
      </c>
      <c r="K3" s="23" t="s">
        <v>1266</v>
      </c>
      <c r="L3" s="23" t="s">
        <v>1265</v>
      </c>
      <c r="M3" s="19"/>
      <c r="N3" s="23" t="s">
        <v>1264</v>
      </c>
      <c r="O3" s="23" t="s">
        <v>1263</v>
      </c>
      <c r="P3" s="26">
        <v>0</v>
      </c>
      <c r="Q3" s="26">
        <v>0</v>
      </c>
      <c r="R3" s="23" t="s">
        <v>1262</v>
      </c>
      <c r="S3" s="27" t="s">
        <v>1261</v>
      </c>
      <c r="T3" s="21" t="s">
        <v>1260</v>
      </c>
      <c r="U3" s="25" t="s">
        <v>1259</v>
      </c>
      <c r="V3" s="26" t="s">
        <v>1244</v>
      </c>
      <c r="W3" s="26" t="s">
        <v>1244</v>
      </c>
      <c r="X3" s="16" t="s">
        <v>1257</v>
      </c>
      <c r="Y3" s="16" t="s">
        <v>1257</v>
      </c>
      <c r="Z3" s="16" t="s">
        <v>1258</v>
      </c>
      <c r="AA3" s="16" t="s">
        <v>1257</v>
      </c>
      <c r="AB3" s="16" t="s">
        <v>1257</v>
      </c>
      <c r="AC3" s="26">
        <v>45</v>
      </c>
      <c r="AE3" s="16" t="s">
        <v>3638</v>
      </c>
      <c r="AF3" s="16" t="s">
        <v>3624</v>
      </c>
    </row>
    <row r="4" spans="1:32" ht="14.25" customHeight="1">
      <c r="A4" s="19"/>
      <c r="B4" s="23" t="s">
        <v>1256</v>
      </c>
      <c r="C4" s="23" t="s">
        <v>1255</v>
      </c>
      <c r="D4" s="23" t="s">
        <v>1254</v>
      </c>
      <c r="E4" s="23" t="s">
        <v>2367</v>
      </c>
      <c r="F4" s="23" t="s">
        <v>1186</v>
      </c>
      <c r="G4" s="19"/>
      <c r="H4" s="23" t="s">
        <v>1253</v>
      </c>
      <c r="I4" s="23" t="s">
        <v>1252</v>
      </c>
      <c r="J4" s="24" t="s">
        <v>127</v>
      </c>
      <c r="K4" s="23" t="s">
        <v>1251</v>
      </c>
      <c r="L4" s="23" t="s">
        <v>1250</v>
      </c>
      <c r="M4" s="19"/>
      <c r="N4" s="23" t="s">
        <v>1249</v>
      </c>
      <c r="O4" s="23" t="s">
        <v>1248</v>
      </c>
      <c r="P4" s="26">
        <v>1</v>
      </c>
      <c r="Q4" s="26">
        <v>1</v>
      </c>
      <c r="R4" s="23" t="s">
        <v>1247</v>
      </c>
      <c r="S4" s="27" t="s">
        <v>1246</v>
      </c>
      <c r="T4" s="21" t="s">
        <v>1245</v>
      </c>
      <c r="U4" s="25" t="s">
        <v>1244</v>
      </c>
      <c r="V4" s="26" t="s">
        <v>1230</v>
      </c>
      <c r="W4" s="26" t="s">
        <v>1230</v>
      </c>
      <c r="X4" s="13" t="s">
        <v>645</v>
      </c>
      <c r="Y4" s="13" t="s">
        <v>645</v>
      </c>
      <c r="Z4" s="16" t="s">
        <v>1243</v>
      </c>
      <c r="AA4" s="13" t="s">
        <v>645</v>
      </c>
      <c r="AB4" s="13" t="s">
        <v>645</v>
      </c>
      <c r="AC4" s="26">
        <v>60</v>
      </c>
      <c r="AE4" s="16" t="s">
        <v>3639</v>
      </c>
      <c r="AF4" s="16" t="s">
        <v>3627</v>
      </c>
    </row>
    <row r="5" spans="1:32" ht="14.25" customHeight="1">
      <c r="A5" s="19"/>
      <c r="B5" s="23" t="s">
        <v>1228</v>
      </c>
      <c r="C5" s="23" t="s">
        <v>1242</v>
      </c>
      <c r="D5" s="23" t="s">
        <v>1241</v>
      </c>
      <c r="E5" s="23" t="s">
        <v>1240</v>
      </c>
      <c r="F5" s="23" t="s">
        <v>2225</v>
      </c>
      <c r="G5" s="19"/>
      <c r="H5" s="23" t="s">
        <v>1239</v>
      </c>
      <c r="I5" s="23" t="s">
        <v>1238</v>
      </c>
      <c r="J5" s="24" t="s">
        <v>126</v>
      </c>
      <c r="K5" s="23" t="s">
        <v>1237</v>
      </c>
      <c r="L5" s="23" t="s">
        <v>1236</v>
      </c>
      <c r="M5" s="19"/>
      <c r="N5" s="23" t="s">
        <v>1235</v>
      </c>
      <c r="O5" s="23" t="s">
        <v>1234</v>
      </c>
      <c r="P5" s="26">
        <v>2</v>
      </c>
      <c r="Q5" s="26">
        <v>2</v>
      </c>
      <c r="R5" s="23" t="s">
        <v>1233</v>
      </c>
      <c r="S5" s="27" t="s">
        <v>1232</v>
      </c>
      <c r="T5" s="21" t="s">
        <v>1231</v>
      </c>
      <c r="U5" s="25" t="s">
        <v>1230</v>
      </c>
      <c r="V5" s="26" t="s">
        <v>1217</v>
      </c>
      <c r="W5" s="26" t="s">
        <v>1217</v>
      </c>
      <c r="X5" s="13" t="s">
        <v>658</v>
      </c>
      <c r="Y5" s="13" t="s">
        <v>658</v>
      </c>
      <c r="Z5" s="16" t="s">
        <v>1229</v>
      </c>
      <c r="AA5" s="13" t="s">
        <v>658</v>
      </c>
      <c r="AB5" s="13" t="s">
        <v>658</v>
      </c>
      <c r="AC5" s="26">
        <v>75</v>
      </c>
      <c r="AE5" s="16" t="s">
        <v>3640</v>
      </c>
      <c r="AF5" s="16" t="s">
        <v>3625</v>
      </c>
    </row>
    <row r="6" spans="1:32" ht="14.25" customHeight="1">
      <c r="A6" s="19"/>
      <c r="B6" s="23" t="s">
        <v>1215</v>
      </c>
      <c r="C6" s="23" t="s">
        <v>1227</v>
      </c>
      <c r="D6" s="23" t="s">
        <v>1226</v>
      </c>
      <c r="E6" s="23"/>
      <c r="F6" s="23" t="s">
        <v>2395</v>
      </c>
      <c r="G6" s="19"/>
      <c r="H6" s="23" t="s">
        <v>1225</v>
      </c>
      <c r="I6" s="23" t="s">
        <v>1224</v>
      </c>
      <c r="J6" s="24" t="s">
        <v>125</v>
      </c>
      <c r="K6" s="23" t="s">
        <v>1223</v>
      </c>
      <c r="L6" s="23"/>
      <c r="M6" s="19"/>
      <c r="N6" s="23" t="s">
        <v>1222</v>
      </c>
      <c r="O6" s="23" t="s">
        <v>1221</v>
      </c>
      <c r="P6" s="26">
        <v>3</v>
      </c>
      <c r="Q6" s="26">
        <v>3</v>
      </c>
      <c r="R6" s="23" t="s">
        <v>1220</v>
      </c>
      <c r="S6" s="27" t="s">
        <v>1219</v>
      </c>
      <c r="T6" s="21" t="s">
        <v>1218</v>
      </c>
      <c r="U6" s="25" t="s">
        <v>1217</v>
      </c>
      <c r="V6" s="26" t="s">
        <v>1206</v>
      </c>
      <c r="W6" s="26" t="s">
        <v>1206</v>
      </c>
      <c r="X6" s="13" t="s">
        <v>1216</v>
      </c>
      <c r="Y6" s="13" t="s">
        <v>1216</v>
      </c>
      <c r="AA6" s="13" t="s">
        <v>1216</v>
      </c>
      <c r="AB6" s="13" t="s">
        <v>1216</v>
      </c>
      <c r="AC6" s="26">
        <v>90</v>
      </c>
      <c r="AE6" s="16" t="s">
        <v>3641</v>
      </c>
      <c r="AF6" s="16" t="s">
        <v>3626</v>
      </c>
    </row>
    <row r="7" spans="1:32" ht="14.25" customHeight="1">
      <c r="A7" s="19"/>
      <c r="B7" s="23" t="s">
        <v>2272</v>
      </c>
      <c r="C7" s="23" t="s">
        <v>1214</v>
      </c>
      <c r="D7" s="23" t="s">
        <v>1213</v>
      </c>
      <c r="E7" s="19"/>
      <c r="F7" s="23" t="s">
        <v>2759</v>
      </c>
      <c r="G7" s="19"/>
      <c r="H7" s="23" t="s">
        <v>1212</v>
      </c>
      <c r="I7" s="23" t="s">
        <v>1211</v>
      </c>
      <c r="J7" s="24" t="s">
        <v>124</v>
      </c>
      <c r="K7" s="23" t="s">
        <v>1210</v>
      </c>
      <c r="L7" s="19"/>
      <c r="M7" s="19"/>
      <c r="N7" s="23" t="s">
        <v>1209</v>
      </c>
      <c r="O7" s="23" t="s">
        <v>1208</v>
      </c>
      <c r="P7" s="26">
        <v>4</v>
      </c>
      <c r="Q7" s="26">
        <v>4</v>
      </c>
      <c r="R7" s="23" t="s">
        <v>1207</v>
      </c>
      <c r="S7" s="26"/>
      <c r="T7" s="23"/>
      <c r="U7" s="25" t="s">
        <v>1206</v>
      </c>
      <c r="V7" s="26" t="s">
        <v>3170</v>
      </c>
      <c r="W7" s="25" t="s">
        <v>1206</v>
      </c>
      <c r="X7" s="26"/>
      <c r="Y7" s="26"/>
      <c r="Z7" s="13" t="s">
        <v>644</v>
      </c>
      <c r="AA7" s="13" t="s">
        <v>644</v>
      </c>
      <c r="AB7" s="13" t="s">
        <v>644</v>
      </c>
      <c r="AD7" s="13" t="s">
        <v>1197</v>
      </c>
      <c r="AE7" s="26"/>
      <c r="AF7" s="16" t="s">
        <v>3627</v>
      </c>
    </row>
    <row r="8" spans="1:32" ht="14.25" customHeight="1">
      <c r="A8" s="19"/>
      <c r="B8" s="23" t="s">
        <v>1205</v>
      </c>
      <c r="C8" s="23" t="s">
        <v>1204</v>
      </c>
      <c r="D8" s="23" t="s">
        <v>1203</v>
      </c>
      <c r="E8" s="19"/>
      <c r="F8" s="23" t="s">
        <v>2760</v>
      </c>
      <c r="G8" s="19"/>
      <c r="H8" s="23" t="s">
        <v>1202</v>
      </c>
      <c r="I8" s="23" t="s">
        <v>1201</v>
      </c>
      <c r="J8" s="24" t="s">
        <v>123</v>
      </c>
      <c r="K8" s="23" t="s">
        <v>2222</v>
      </c>
      <c r="L8" s="19"/>
      <c r="M8" s="19"/>
      <c r="N8" s="23" t="s">
        <v>1200</v>
      </c>
      <c r="O8" s="23" t="s">
        <v>1199</v>
      </c>
      <c r="P8" s="26">
        <v>5</v>
      </c>
      <c r="Q8" s="26">
        <v>5</v>
      </c>
      <c r="R8" s="26"/>
      <c r="S8" s="26"/>
      <c r="T8" s="24"/>
      <c r="U8" s="25" t="s">
        <v>3170</v>
      </c>
      <c r="V8" s="26" t="s">
        <v>3171</v>
      </c>
      <c r="W8" s="25" t="s">
        <v>1198</v>
      </c>
      <c r="X8" s="20"/>
      <c r="Y8" s="22"/>
      <c r="AB8" s="13" t="s">
        <v>1197</v>
      </c>
    </row>
    <row r="9" spans="1:32" ht="14.25" customHeight="1">
      <c r="A9" s="19"/>
      <c r="B9" s="23" t="s">
        <v>2754</v>
      </c>
      <c r="C9" s="23" t="s">
        <v>1196</v>
      </c>
      <c r="D9" s="23" t="s">
        <v>1195</v>
      </c>
      <c r="E9" s="19"/>
      <c r="F9" s="23" t="s">
        <v>1148</v>
      </c>
      <c r="G9" s="19"/>
      <c r="H9" s="23" t="s">
        <v>1193</v>
      </c>
      <c r="I9" s="23" t="s">
        <v>1192</v>
      </c>
      <c r="J9" s="24" t="s">
        <v>122</v>
      </c>
      <c r="K9" s="23" t="s">
        <v>2223</v>
      </c>
      <c r="L9" s="19"/>
      <c r="M9" s="19"/>
      <c r="N9" s="23" t="s">
        <v>1191</v>
      </c>
      <c r="O9" s="23" t="s">
        <v>1190</v>
      </c>
      <c r="P9" s="26">
        <v>6</v>
      </c>
      <c r="Q9" s="26">
        <v>6</v>
      </c>
      <c r="R9" s="20"/>
      <c r="S9" s="19"/>
      <c r="T9" s="19"/>
      <c r="U9" s="25" t="s">
        <v>3171</v>
      </c>
      <c r="V9" s="26" t="s">
        <v>3172</v>
      </c>
      <c r="W9" s="25" t="s">
        <v>1189</v>
      </c>
      <c r="X9" s="20"/>
      <c r="Y9" s="19"/>
    </row>
    <row r="10" spans="1:32" ht="14.25" customHeight="1">
      <c r="A10" s="19"/>
      <c r="B10" s="23" t="s">
        <v>1180</v>
      </c>
      <c r="C10" s="23" t="s">
        <v>1188</v>
      </c>
      <c r="D10" s="23" t="s">
        <v>1187</v>
      </c>
      <c r="E10" s="19"/>
      <c r="F10" s="23" t="s">
        <v>1147</v>
      </c>
      <c r="G10" s="19"/>
      <c r="H10" s="23" t="s">
        <v>1185</v>
      </c>
      <c r="I10" s="23" t="s">
        <v>1184</v>
      </c>
      <c r="J10" s="24"/>
      <c r="K10" s="24" t="s">
        <v>2224</v>
      </c>
      <c r="L10" s="19"/>
      <c r="M10" s="19"/>
      <c r="N10" s="23" t="s">
        <v>1183</v>
      </c>
      <c r="O10" s="23" t="s">
        <v>1182</v>
      </c>
      <c r="P10" s="26">
        <v>7</v>
      </c>
      <c r="Q10" s="26">
        <v>7</v>
      </c>
      <c r="R10" s="20"/>
      <c r="S10" s="19"/>
      <c r="T10" s="19"/>
      <c r="U10" s="25" t="s">
        <v>3172</v>
      </c>
      <c r="V10" s="26" t="s">
        <v>3173</v>
      </c>
      <c r="W10" s="25" t="s">
        <v>1181</v>
      </c>
      <c r="X10" s="20"/>
      <c r="Y10" s="19"/>
    </row>
    <row r="11" spans="1:32" ht="14.25" customHeight="1">
      <c r="A11" s="19"/>
      <c r="B11" s="23" t="s">
        <v>2397</v>
      </c>
      <c r="C11" s="23" t="s">
        <v>1179</v>
      </c>
      <c r="D11" s="23" t="s">
        <v>1178</v>
      </c>
      <c r="E11" s="19"/>
      <c r="F11" s="23" t="s">
        <v>2226</v>
      </c>
      <c r="G11" s="19"/>
      <c r="H11" s="23" t="s">
        <v>1177</v>
      </c>
      <c r="I11" s="23" t="s">
        <v>1176</v>
      </c>
      <c r="J11" s="19"/>
      <c r="K11" s="24"/>
      <c r="L11" s="19"/>
      <c r="M11" s="19"/>
      <c r="N11" s="23" t="s">
        <v>1175</v>
      </c>
      <c r="O11" s="23" t="s">
        <v>1174</v>
      </c>
      <c r="P11" s="26">
        <v>8</v>
      </c>
      <c r="Q11" s="26">
        <v>8</v>
      </c>
      <c r="R11" s="20"/>
      <c r="S11" s="19"/>
      <c r="T11" s="19"/>
      <c r="U11" s="25" t="s">
        <v>3173</v>
      </c>
      <c r="V11" s="24"/>
      <c r="W11" s="25" t="s">
        <v>1173</v>
      </c>
      <c r="X11" s="20"/>
      <c r="Y11" s="19"/>
    </row>
    <row r="12" spans="1:32" ht="14.25" customHeight="1">
      <c r="A12" s="19"/>
      <c r="B12" s="23"/>
      <c r="C12" s="23" t="s">
        <v>1172</v>
      </c>
      <c r="D12" s="23" t="s">
        <v>1171</v>
      </c>
      <c r="E12" s="19"/>
      <c r="F12" s="23" t="s">
        <v>2396</v>
      </c>
      <c r="G12" s="19"/>
      <c r="H12" s="23" t="s">
        <v>1170</v>
      </c>
      <c r="I12" s="23"/>
      <c r="J12" s="19"/>
      <c r="K12" s="19"/>
      <c r="L12" s="19"/>
      <c r="M12" s="19"/>
      <c r="N12" s="23" t="s">
        <v>1169</v>
      </c>
      <c r="O12" s="24" t="s">
        <v>1168</v>
      </c>
      <c r="P12" s="24"/>
      <c r="Q12" s="24"/>
      <c r="R12" s="20"/>
      <c r="S12" s="19"/>
      <c r="T12" s="19"/>
      <c r="U12" s="24"/>
      <c r="V12" s="21"/>
      <c r="W12" s="25"/>
      <c r="X12" s="20"/>
      <c r="Y12" s="19"/>
    </row>
    <row r="13" spans="1:32" ht="14.25" customHeight="1">
      <c r="A13" s="19"/>
      <c r="B13" s="23"/>
      <c r="C13" s="23" t="s">
        <v>1167</v>
      </c>
      <c r="D13" s="23" t="s">
        <v>1166</v>
      </c>
      <c r="E13" s="19"/>
      <c r="F13" s="23" t="s">
        <v>2761</v>
      </c>
      <c r="G13" s="19"/>
      <c r="H13" s="23" t="s">
        <v>1165</v>
      </c>
      <c r="I13" s="22"/>
      <c r="J13" s="19"/>
      <c r="K13" s="19"/>
      <c r="L13" s="19"/>
      <c r="M13" s="19"/>
      <c r="N13" s="23" t="s">
        <v>1164</v>
      </c>
      <c r="O13" s="24" t="s">
        <v>1163</v>
      </c>
      <c r="P13" s="20"/>
      <c r="Q13" s="19"/>
      <c r="R13" s="19"/>
      <c r="S13" s="19"/>
      <c r="T13" s="21"/>
      <c r="V13" s="20"/>
      <c r="W13" s="19"/>
    </row>
    <row r="14" spans="1:32" ht="14.25" customHeight="1">
      <c r="A14" s="19"/>
      <c r="B14" s="23"/>
      <c r="C14" s="23" t="s">
        <v>1162</v>
      </c>
      <c r="D14" s="23" t="s">
        <v>1161</v>
      </c>
      <c r="E14" s="19"/>
      <c r="F14" s="23" t="s">
        <v>2762</v>
      </c>
      <c r="G14" s="19"/>
      <c r="H14" s="23" t="s">
        <v>1160</v>
      </c>
      <c r="I14" s="22"/>
      <c r="J14" s="19"/>
      <c r="K14" s="19"/>
      <c r="L14" s="19"/>
      <c r="M14" s="19"/>
      <c r="N14" s="23" t="s">
        <v>1159</v>
      </c>
      <c r="O14" s="24" t="s">
        <v>1158</v>
      </c>
      <c r="P14" s="20"/>
      <c r="Q14" s="19"/>
      <c r="R14" s="19"/>
      <c r="S14" s="19"/>
      <c r="T14" s="21"/>
      <c r="V14" s="20"/>
      <c r="W14" s="19"/>
    </row>
    <row r="15" spans="1:32" ht="14.25" customHeight="1">
      <c r="A15" s="19"/>
      <c r="B15" s="19"/>
      <c r="C15" s="23" t="s">
        <v>1157</v>
      </c>
      <c r="D15" s="23" t="s">
        <v>1156</v>
      </c>
      <c r="E15" s="19"/>
      <c r="F15" s="23"/>
      <c r="G15" s="19"/>
      <c r="H15" s="23" t="s">
        <v>2811</v>
      </c>
      <c r="I15" s="22"/>
      <c r="J15" s="19"/>
      <c r="K15" s="19"/>
      <c r="L15" s="19"/>
      <c r="M15" s="19"/>
      <c r="N15" s="24" t="s">
        <v>1155</v>
      </c>
      <c r="O15" s="24" t="s">
        <v>1154</v>
      </c>
      <c r="P15" s="20"/>
      <c r="Q15" s="19"/>
      <c r="R15" s="19"/>
      <c r="S15" s="19"/>
      <c r="T15" s="21"/>
      <c r="V15" s="20"/>
      <c r="W15" s="19"/>
    </row>
    <row r="16" spans="1:32" ht="14.25" customHeight="1">
      <c r="A16" s="19"/>
      <c r="B16" s="19"/>
      <c r="C16" s="23" t="s">
        <v>1153</v>
      </c>
      <c r="D16" s="23" t="s">
        <v>1152</v>
      </c>
      <c r="E16" s="19"/>
      <c r="F16" s="23"/>
      <c r="G16" s="19"/>
      <c r="H16" s="23" t="s">
        <v>2812</v>
      </c>
      <c r="I16" s="22"/>
      <c r="J16" s="19"/>
      <c r="K16" s="19"/>
      <c r="L16" s="19"/>
      <c r="M16" s="19"/>
      <c r="N16" s="24" t="s">
        <v>1151</v>
      </c>
      <c r="O16" s="24" t="s">
        <v>1150</v>
      </c>
      <c r="P16" s="20"/>
      <c r="Q16" s="19"/>
      <c r="R16" s="19"/>
      <c r="S16" s="19"/>
      <c r="T16" s="21"/>
      <c r="V16" s="20"/>
      <c r="W16" s="19"/>
    </row>
    <row r="17" spans="1:23" ht="14.25" customHeight="1">
      <c r="A17" s="19"/>
      <c r="B17" s="19"/>
      <c r="C17" s="23" t="s">
        <v>3567</v>
      </c>
      <c r="D17" s="23" t="s">
        <v>1149</v>
      </c>
      <c r="E17" s="19"/>
      <c r="F17" s="23"/>
      <c r="G17" s="19"/>
      <c r="H17" s="24"/>
      <c r="I17" s="22"/>
      <c r="J17" s="19"/>
      <c r="K17" s="19"/>
      <c r="L17" s="19"/>
      <c r="M17" s="19"/>
      <c r="N17" s="24"/>
      <c r="O17" s="24"/>
      <c r="P17" s="20"/>
      <c r="Q17" s="19"/>
      <c r="R17" s="19"/>
      <c r="S17" s="19"/>
      <c r="T17" s="21"/>
      <c r="V17" s="20"/>
      <c r="W17" s="19"/>
    </row>
    <row r="18" spans="1:23" ht="14.25" customHeight="1">
      <c r="A18" s="19"/>
      <c r="B18" s="19"/>
      <c r="C18" s="23"/>
      <c r="D18" s="23" t="s">
        <v>2742</v>
      </c>
      <c r="E18" s="19"/>
      <c r="F18" s="22"/>
      <c r="G18" s="19"/>
      <c r="H18" s="19"/>
      <c r="I18" s="22"/>
      <c r="J18" s="19"/>
      <c r="K18" s="19"/>
      <c r="L18" s="19"/>
      <c r="M18" s="19"/>
      <c r="N18" s="19"/>
      <c r="O18" s="19"/>
      <c r="P18" s="20"/>
      <c r="Q18" s="19"/>
      <c r="R18" s="19"/>
      <c r="S18" s="19"/>
      <c r="T18" s="21"/>
      <c r="V18" s="20"/>
      <c r="W18" s="19"/>
    </row>
    <row r="19" spans="1:23" ht="14.25" customHeight="1">
      <c r="A19" s="19"/>
      <c r="B19" s="19"/>
      <c r="C19" s="22"/>
      <c r="D19" s="23"/>
      <c r="E19" s="19"/>
      <c r="F19" s="22"/>
      <c r="G19" s="19"/>
      <c r="H19" s="19"/>
      <c r="I19" s="22"/>
      <c r="J19" s="19"/>
      <c r="K19" s="19"/>
      <c r="L19" s="19"/>
      <c r="M19" s="19"/>
      <c r="N19" s="19"/>
      <c r="O19" s="19"/>
      <c r="P19" s="20"/>
      <c r="Q19" s="19"/>
      <c r="R19" s="19"/>
      <c r="S19" s="19"/>
      <c r="T19" s="21"/>
      <c r="V19" s="20"/>
      <c r="W19" s="19"/>
    </row>
    <row r="20" spans="1:23" ht="14.25" customHeight="1">
      <c r="A20" s="19"/>
      <c r="B20" s="19"/>
      <c r="C20" s="22"/>
      <c r="D20" s="22"/>
      <c r="E20" s="19"/>
      <c r="F20" s="22"/>
      <c r="G20" s="19"/>
      <c r="H20" s="19"/>
      <c r="I20" s="22"/>
      <c r="J20" s="19"/>
      <c r="K20" s="19"/>
      <c r="L20" s="19"/>
      <c r="M20" s="19"/>
      <c r="N20" s="19"/>
      <c r="O20" s="19"/>
      <c r="P20" s="20"/>
      <c r="Q20" s="19"/>
      <c r="R20" s="19"/>
      <c r="S20" s="19"/>
      <c r="T20" s="21"/>
      <c r="V20" s="20"/>
      <c r="W20" s="19"/>
    </row>
    <row r="21" spans="1:23" ht="14.25" customHeight="1">
      <c r="A21" s="19"/>
      <c r="B21" s="19"/>
      <c r="C21" s="22"/>
      <c r="D21" s="19"/>
      <c r="E21" s="19"/>
      <c r="F21" s="19"/>
      <c r="G21" s="19"/>
      <c r="H21" s="19"/>
      <c r="I21" s="22"/>
      <c r="J21" s="19"/>
      <c r="K21" s="19"/>
      <c r="L21" s="19"/>
      <c r="M21" s="19"/>
      <c r="N21" s="19"/>
      <c r="O21" s="19"/>
      <c r="P21" s="20"/>
      <c r="Q21" s="19"/>
      <c r="R21" s="19"/>
      <c r="S21" s="19"/>
      <c r="T21" s="21"/>
      <c r="V21" s="20"/>
      <c r="W21" s="19"/>
    </row>
    <row r="22" spans="1:23" ht="14.25" customHeight="1">
      <c r="A22" s="19"/>
      <c r="B22" s="19"/>
      <c r="C22" s="22"/>
      <c r="D22" s="19"/>
      <c r="E22" s="19"/>
      <c r="F22" s="19"/>
      <c r="G22" s="19"/>
      <c r="H22" s="19"/>
      <c r="I22" s="19"/>
      <c r="J22" s="19"/>
      <c r="K22" s="19"/>
      <c r="L22" s="19"/>
      <c r="M22" s="19"/>
      <c r="N22" s="19"/>
      <c r="O22" s="19"/>
      <c r="P22" s="20"/>
      <c r="Q22" s="19"/>
      <c r="R22" s="19"/>
      <c r="S22" s="19"/>
      <c r="T22" s="21"/>
      <c r="V22" s="20"/>
      <c r="W22" s="19"/>
    </row>
    <row r="23" spans="1:23" ht="14.25" customHeight="1">
      <c r="A23" s="19"/>
      <c r="B23" s="19"/>
      <c r="C23" s="22"/>
      <c r="D23" s="19"/>
      <c r="E23" s="19"/>
      <c r="F23" s="19"/>
      <c r="G23" s="19"/>
      <c r="H23" s="19"/>
      <c r="I23" s="19"/>
      <c r="J23" s="19"/>
      <c r="K23" s="19"/>
      <c r="L23" s="19"/>
      <c r="M23" s="19"/>
      <c r="N23" s="19"/>
      <c r="O23" s="19"/>
      <c r="P23" s="20"/>
      <c r="Q23" s="19"/>
      <c r="R23" s="19"/>
      <c r="S23" s="19"/>
      <c r="T23" s="21"/>
      <c r="V23" s="20"/>
      <c r="W23" s="19"/>
    </row>
    <row r="24" spans="1:23" ht="14.25" customHeight="1">
      <c r="A24" s="19"/>
      <c r="B24" s="19"/>
      <c r="C24" s="22"/>
      <c r="D24" s="19"/>
      <c r="E24" s="19"/>
      <c r="F24" s="19"/>
      <c r="G24" s="19"/>
      <c r="H24" s="19"/>
      <c r="I24" s="19"/>
      <c r="J24" s="19"/>
      <c r="K24" s="19"/>
      <c r="L24" s="19"/>
      <c r="M24" s="19"/>
      <c r="N24" s="19"/>
      <c r="O24" s="19"/>
      <c r="P24" s="20"/>
      <c r="Q24" s="19"/>
      <c r="R24" s="19"/>
      <c r="S24" s="19"/>
      <c r="T24" s="21"/>
      <c r="V24" s="20"/>
      <c r="W24" s="19"/>
    </row>
    <row r="25" spans="1:23" ht="14.25" customHeight="1">
      <c r="A25" s="19"/>
      <c r="B25" s="19"/>
      <c r="C25" s="19"/>
      <c r="D25" s="19"/>
      <c r="E25" s="19"/>
      <c r="F25" s="19"/>
      <c r="G25" s="19"/>
      <c r="H25" s="19"/>
      <c r="I25" s="19"/>
      <c r="J25" s="19"/>
      <c r="K25" s="19"/>
      <c r="L25" s="19"/>
      <c r="M25" s="19"/>
      <c r="N25" s="19"/>
      <c r="O25" s="19"/>
      <c r="P25" s="20"/>
      <c r="Q25" s="19"/>
      <c r="R25" s="19"/>
      <c r="S25" s="19"/>
      <c r="T25" s="21"/>
      <c r="V25" s="20"/>
      <c r="W25" s="19"/>
    </row>
    <row r="26" spans="1:23" ht="14.25" customHeight="1">
      <c r="A26" s="19"/>
      <c r="B26" s="19"/>
      <c r="C26" s="19"/>
      <c r="D26" s="19"/>
      <c r="E26" s="19"/>
      <c r="F26" s="19"/>
      <c r="G26" s="19"/>
      <c r="H26" s="19"/>
      <c r="I26" s="19"/>
      <c r="J26" s="19"/>
      <c r="K26" s="19"/>
      <c r="L26" s="19"/>
      <c r="M26" s="19"/>
      <c r="N26" s="19"/>
      <c r="O26" s="19"/>
      <c r="P26" s="20"/>
      <c r="Q26" s="19"/>
      <c r="R26" s="19"/>
      <c r="S26" s="19"/>
      <c r="T26" s="21"/>
      <c r="V26" s="20"/>
      <c r="W26" s="19"/>
    </row>
    <row r="27" spans="1:23" ht="14.25" customHeight="1">
      <c r="A27" s="19"/>
      <c r="B27" s="19"/>
      <c r="C27" s="19"/>
      <c r="D27" s="19"/>
      <c r="E27" s="19"/>
      <c r="F27" s="19"/>
      <c r="G27" s="19"/>
      <c r="H27" s="19"/>
      <c r="I27" s="19"/>
      <c r="J27" s="19"/>
      <c r="K27" s="19"/>
      <c r="L27" s="19"/>
      <c r="M27" s="19"/>
      <c r="N27" s="19"/>
      <c r="O27" s="19"/>
      <c r="P27" s="20"/>
      <c r="Q27" s="19"/>
      <c r="R27" s="19"/>
      <c r="S27" s="19"/>
      <c r="T27" s="21"/>
      <c r="V27" s="20"/>
      <c r="W27" s="19"/>
    </row>
    <row r="28" spans="1:23" ht="14.25" customHeight="1">
      <c r="A28" s="19"/>
      <c r="B28" s="19"/>
      <c r="C28" s="19"/>
      <c r="D28" s="19"/>
      <c r="E28" s="19"/>
      <c r="F28" s="19"/>
      <c r="G28" s="19"/>
      <c r="H28" s="19"/>
      <c r="I28" s="19"/>
      <c r="J28" s="19"/>
      <c r="K28" s="19"/>
      <c r="L28" s="19"/>
      <c r="M28" s="19"/>
      <c r="N28" s="19"/>
      <c r="O28" s="19"/>
      <c r="P28" s="20"/>
      <c r="Q28" s="19"/>
      <c r="R28" s="19"/>
      <c r="S28" s="19"/>
      <c r="T28" s="21"/>
      <c r="V28" s="20"/>
      <c r="W28" s="19"/>
    </row>
    <row r="29" spans="1:23" ht="14.25" customHeight="1">
      <c r="A29" s="19"/>
      <c r="B29" s="19"/>
      <c r="C29" s="19"/>
      <c r="D29" s="19"/>
      <c r="E29" s="19"/>
      <c r="F29" s="19"/>
      <c r="G29" s="19"/>
      <c r="H29" s="19"/>
      <c r="I29" s="19"/>
      <c r="J29" s="19"/>
      <c r="K29" s="19"/>
      <c r="L29" s="19"/>
      <c r="M29" s="19"/>
      <c r="N29" s="19"/>
      <c r="O29" s="19"/>
      <c r="P29" s="20"/>
      <c r="Q29" s="19"/>
      <c r="R29" s="19"/>
      <c r="S29" s="19"/>
      <c r="T29" s="21"/>
      <c r="V29" s="20"/>
      <c r="W29" s="19"/>
    </row>
    <row r="30" spans="1:23" ht="14.25" customHeight="1">
      <c r="A30" s="19"/>
      <c r="B30" s="19"/>
      <c r="C30" s="19"/>
      <c r="D30" s="19"/>
      <c r="E30" s="19"/>
      <c r="F30" s="19"/>
      <c r="G30" s="19"/>
      <c r="H30" s="19"/>
      <c r="I30" s="19"/>
      <c r="J30" s="19"/>
      <c r="K30" s="19"/>
      <c r="L30" s="19"/>
      <c r="M30" s="19"/>
      <c r="N30" s="19"/>
      <c r="O30" s="19"/>
      <c r="P30" s="20"/>
      <c r="Q30" s="19"/>
      <c r="R30" s="19"/>
      <c r="S30" s="19"/>
      <c r="T30" s="21"/>
      <c r="V30" s="20"/>
      <c r="W30" s="19"/>
    </row>
    <row r="31" spans="1:23" ht="14.25" customHeight="1">
      <c r="A31" s="19"/>
      <c r="B31" s="19"/>
      <c r="C31" s="19"/>
      <c r="D31" s="19"/>
      <c r="E31" s="19"/>
      <c r="F31" s="19"/>
      <c r="G31" s="19"/>
      <c r="H31" s="19"/>
      <c r="I31" s="19"/>
      <c r="J31" s="19"/>
      <c r="K31" s="19"/>
      <c r="L31" s="19"/>
      <c r="M31" s="19"/>
      <c r="N31" s="19"/>
      <c r="O31" s="19"/>
      <c r="P31" s="20"/>
      <c r="Q31" s="19"/>
      <c r="R31" s="19"/>
      <c r="S31" s="19"/>
      <c r="T31" s="21"/>
      <c r="V31" s="20"/>
      <c r="W31" s="19"/>
    </row>
    <row r="32" spans="1:23" ht="14.25" customHeight="1">
      <c r="A32" s="19"/>
      <c r="B32" s="19"/>
      <c r="C32" s="19"/>
      <c r="D32" s="19"/>
      <c r="E32" s="19"/>
      <c r="F32" s="19"/>
      <c r="G32" s="19"/>
      <c r="H32" s="19"/>
      <c r="I32" s="19"/>
      <c r="J32" s="19"/>
      <c r="K32" s="19"/>
      <c r="L32" s="19"/>
      <c r="M32" s="19"/>
      <c r="N32" s="19"/>
      <c r="O32" s="19"/>
      <c r="P32" s="20"/>
      <c r="Q32" s="19"/>
      <c r="R32" s="19"/>
      <c r="S32" s="19"/>
      <c r="T32" s="21"/>
      <c r="V32" s="20"/>
      <c r="W32" s="19"/>
    </row>
    <row r="33" spans="1:23" ht="14.25" customHeight="1">
      <c r="A33" s="19"/>
      <c r="B33" s="19"/>
      <c r="C33" s="19"/>
      <c r="D33" s="19"/>
      <c r="E33" s="19"/>
      <c r="F33" s="19"/>
      <c r="G33" s="19"/>
      <c r="H33" s="19"/>
      <c r="I33" s="19"/>
      <c r="J33" s="19"/>
      <c r="K33" s="19"/>
      <c r="L33" s="19"/>
      <c r="M33" s="19"/>
      <c r="N33" s="19"/>
      <c r="O33" s="19"/>
      <c r="P33" s="20"/>
      <c r="Q33" s="19"/>
      <c r="R33" s="19"/>
      <c r="S33" s="19"/>
      <c r="T33" s="21"/>
      <c r="V33" s="20"/>
      <c r="W33" s="19"/>
    </row>
    <row r="34" spans="1:23" ht="14.25" customHeight="1">
      <c r="A34" s="19"/>
      <c r="B34" s="19"/>
      <c r="C34" s="19"/>
      <c r="D34" s="19"/>
      <c r="E34" s="19"/>
      <c r="F34" s="19"/>
      <c r="G34" s="19"/>
      <c r="H34" s="19"/>
      <c r="I34" s="19"/>
      <c r="J34" s="19"/>
      <c r="K34" s="19"/>
      <c r="L34" s="19"/>
      <c r="M34" s="19"/>
      <c r="N34" s="19"/>
      <c r="O34" s="19"/>
      <c r="P34" s="20"/>
      <c r="Q34" s="19"/>
      <c r="R34" s="19"/>
      <c r="S34" s="19"/>
      <c r="T34" s="21"/>
      <c r="V34" s="20"/>
      <c r="W34" s="19"/>
    </row>
    <row r="35" spans="1:23" ht="14.25" customHeight="1">
      <c r="A35" s="19"/>
      <c r="B35" s="19"/>
      <c r="C35" s="19"/>
      <c r="D35" s="19"/>
      <c r="E35" s="19"/>
      <c r="F35" s="19"/>
      <c r="G35" s="19"/>
      <c r="H35" s="19"/>
      <c r="I35" s="19"/>
      <c r="J35" s="19"/>
      <c r="K35" s="19"/>
      <c r="L35" s="19"/>
      <c r="M35" s="19"/>
      <c r="N35" s="19"/>
      <c r="O35" s="19"/>
      <c r="P35" s="20"/>
      <c r="Q35" s="19"/>
      <c r="R35" s="19"/>
      <c r="S35" s="19"/>
      <c r="T35" s="21"/>
      <c r="V35" s="20"/>
      <c r="W35" s="19"/>
    </row>
    <row r="36" spans="1:23" ht="14.25" customHeight="1">
      <c r="A36" s="19"/>
      <c r="B36" s="19"/>
      <c r="C36" s="19"/>
      <c r="D36" s="19"/>
      <c r="E36" s="19"/>
      <c r="F36" s="19"/>
      <c r="G36" s="19"/>
      <c r="H36" s="19"/>
      <c r="I36" s="19"/>
      <c r="J36" s="19"/>
      <c r="K36" s="19"/>
      <c r="L36" s="19"/>
      <c r="M36" s="19"/>
      <c r="N36" s="19"/>
      <c r="O36" s="19"/>
      <c r="P36" s="20"/>
      <c r="Q36" s="19"/>
      <c r="R36" s="19"/>
      <c r="S36" s="19"/>
      <c r="T36" s="21"/>
      <c r="V36" s="20"/>
      <c r="W36" s="19"/>
    </row>
    <row r="37" spans="1:23" ht="14.25" customHeight="1">
      <c r="A37" s="19"/>
      <c r="B37" s="19"/>
      <c r="C37" s="19"/>
      <c r="D37" s="19"/>
      <c r="E37" s="19"/>
      <c r="F37" s="19"/>
      <c r="G37" s="19"/>
      <c r="H37" s="19"/>
      <c r="I37" s="19"/>
      <c r="J37" s="19"/>
      <c r="K37" s="19"/>
      <c r="L37" s="19"/>
      <c r="M37" s="19"/>
      <c r="N37" s="19"/>
      <c r="O37" s="19"/>
      <c r="P37" s="20"/>
      <c r="Q37" s="19"/>
      <c r="R37" s="19"/>
      <c r="S37" s="19"/>
      <c r="T37" s="21"/>
      <c r="V37" s="20"/>
      <c r="W37" s="19"/>
    </row>
    <row r="38" spans="1:23" ht="14.25" customHeight="1">
      <c r="A38" s="19"/>
      <c r="B38" s="19"/>
      <c r="C38" s="19"/>
      <c r="D38" s="19"/>
      <c r="E38" s="19"/>
      <c r="F38" s="19"/>
      <c r="G38" s="19"/>
      <c r="H38" s="19"/>
      <c r="I38" s="19"/>
      <c r="J38" s="19"/>
      <c r="K38" s="19"/>
      <c r="L38" s="19"/>
      <c r="M38" s="19"/>
      <c r="N38" s="19"/>
      <c r="O38" s="19"/>
      <c r="P38" s="20"/>
      <c r="Q38" s="19"/>
      <c r="R38" s="19"/>
      <c r="S38" s="19"/>
      <c r="T38" s="21"/>
      <c r="V38" s="20"/>
      <c r="W38" s="19"/>
    </row>
    <row r="39" spans="1:23" ht="14.25" customHeight="1">
      <c r="A39" s="19"/>
      <c r="B39" s="19"/>
      <c r="C39" s="19"/>
      <c r="D39" s="19"/>
      <c r="E39" s="19"/>
      <c r="F39" s="19"/>
      <c r="G39" s="19"/>
      <c r="H39" s="19"/>
      <c r="I39" s="19"/>
      <c r="J39" s="19"/>
      <c r="K39" s="19"/>
      <c r="L39" s="19"/>
      <c r="M39" s="19"/>
      <c r="N39" s="19"/>
      <c r="O39" s="19"/>
      <c r="P39" s="20"/>
      <c r="Q39" s="19"/>
      <c r="R39" s="19"/>
      <c r="S39" s="19"/>
      <c r="T39" s="19"/>
      <c r="V39" s="20"/>
      <c r="W39" s="19"/>
    </row>
    <row r="40" spans="1:23" ht="14.25" customHeight="1">
      <c r="A40" s="19"/>
      <c r="B40" s="19"/>
      <c r="C40" s="19"/>
      <c r="D40" s="19"/>
      <c r="E40" s="19"/>
      <c r="F40" s="19"/>
      <c r="G40" s="19"/>
      <c r="H40" s="19"/>
      <c r="I40" s="19"/>
      <c r="J40" s="19"/>
      <c r="K40" s="19"/>
      <c r="L40" s="19"/>
      <c r="M40" s="19"/>
      <c r="N40" s="19"/>
      <c r="O40" s="19"/>
      <c r="P40" s="20"/>
      <c r="Q40" s="19"/>
      <c r="R40" s="19"/>
      <c r="S40" s="19"/>
      <c r="T40" s="19"/>
      <c r="V40" s="20"/>
      <c r="W40" s="19"/>
    </row>
    <row r="41" spans="1:23" ht="14.25" customHeight="1">
      <c r="A41" s="19"/>
      <c r="B41" s="19"/>
      <c r="C41" s="19"/>
      <c r="D41" s="19"/>
      <c r="E41" s="19"/>
      <c r="F41" s="19"/>
      <c r="G41" s="19"/>
      <c r="H41" s="19"/>
      <c r="I41" s="19"/>
      <c r="J41" s="19"/>
      <c r="K41" s="19"/>
      <c r="L41" s="19"/>
      <c r="M41" s="19"/>
      <c r="N41" s="19"/>
      <c r="O41" s="19"/>
      <c r="P41" s="20"/>
      <c r="Q41" s="19"/>
      <c r="R41" s="19"/>
      <c r="S41" s="19"/>
      <c r="T41" s="19"/>
      <c r="V41" s="20"/>
      <c r="W41" s="19"/>
    </row>
    <row r="42" spans="1:23" ht="14.25" customHeight="1">
      <c r="A42" s="19"/>
      <c r="B42" s="19"/>
      <c r="C42" s="19"/>
      <c r="D42" s="19"/>
      <c r="E42" s="19"/>
      <c r="F42" s="19"/>
      <c r="G42" s="19"/>
      <c r="H42" s="19"/>
      <c r="I42" s="19"/>
      <c r="J42" s="19"/>
      <c r="K42" s="19"/>
      <c r="L42" s="19"/>
      <c r="M42" s="19"/>
      <c r="N42" s="19"/>
      <c r="O42" s="19"/>
      <c r="P42" s="20"/>
      <c r="Q42" s="19"/>
      <c r="R42" s="19"/>
      <c r="S42" s="19"/>
      <c r="T42" s="19"/>
      <c r="V42" s="20"/>
      <c r="W42" s="19"/>
    </row>
    <row r="43" spans="1:23" ht="14.25" customHeight="1">
      <c r="A43" s="19"/>
      <c r="B43" s="19"/>
      <c r="C43" s="19"/>
      <c r="D43" s="19"/>
      <c r="E43" s="19"/>
      <c r="F43" s="19"/>
      <c r="G43" s="19"/>
      <c r="H43" s="19"/>
      <c r="I43" s="19"/>
      <c r="J43" s="19"/>
      <c r="K43" s="19"/>
      <c r="L43" s="19"/>
      <c r="M43" s="19"/>
      <c r="N43" s="19"/>
      <c r="O43" s="19"/>
      <c r="P43" s="20"/>
      <c r="Q43" s="19"/>
      <c r="R43" s="19"/>
      <c r="S43" s="19"/>
      <c r="T43" s="19"/>
      <c r="V43" s="20"/>
      <c r="W43" s="19"/>
    </row>
    <row r="44" spans="1:23" ht="14.25" customHeight="1">
      <c r="A44" s="19"/>
      <c r="B44" s="19"/>
      <c r="C44" s="19"/>
      <c r="D44" s="19"/>
      <c r="E44" s="19"/>
      <c r="F44" s="19"/>
      <c r="G44" s="19"/>
      <c r="H44" s="19"/>
      <c r="I44" s="19"/>
      <c r="J44" s="19"/>
      <c r="K44" s="19"/>
      <c r="L44" s="19"/>
      <c r="M44" s="19"/>
      <c r="N44" s="19"/>
      <c r="O44" s="19"/>
      <c r="P44" s="20"/>
      <c r="Q44" s="19"/>
      <c r="R44" s="19"/>
      <c r="S44" s="19"/>
      <c r="T44" s="19"/>
      <c r="V44" s="19"/>
      <c r="W44" s="19"/>
    </row>
    <row r="45" spans="1:23" ht="14.25" customHeight="1">
      <c r="A45" s="19"/>
      <c r="B45" s="19"/>
      <c r="C45" s="19"/>
      <c r="D45" s="19"/>
      <c r="E45" s="19"/>
      <c r="F45" s="19"/>
      <c r="G45" s="19"/>
      <c r="H45" s="19"/>
      <c r="I45" s="19"/>
      <c r="J45" s="19"/>
      <c r="K45" s="19"/>
      <c r="L45" s="19"/>
      <c r="M45" s="19"/>
      <c r="N45" s="19"/>
      <c r="O45" s="19"/>
      <c r="P45" s="20"/>
      <c r="Q45" s="19"/>
      <c r="R45" s="19"/>
      <c r="S45" s="19"/>
      <c r="T45" s="19"/>
      <c r="V45" s="19"/>
      <c r="W45" s="19"/>
    </row>
    <row r="46" spans="1:23" ht="14.25" customHeight="1">
      <c r="A46" s="19"/>
      <c r="B46" s="19"/>
      <c r="C46" s="19"/>
      <c r="D46" s="19"/>
      <c r="E46" s="19"/>
      <c r="F46" s="19"/>
      <c r="G46" s="19"/>
      <c r="H46" s="19"/>
      <c r="I46" s="19"/>
      <c r="J46" s="19"/>
      <c r="K46" s="19"/>
      <c r="L46" s="19"/>
      <c r="M46" s="19"/>
      <c r="N46" s="19"/>
      <c r="O46" s="19"/>
      <c r="P46" s="20"/>
      <c r="Q46" s="19"/>
      <c r="R46" s="19"/>
      <c r="S46" s="19"/>
      <c r="T46" s="19"/>
      <c r="V46" s="19"/>
      <c r="W46" s="19"/>
    </row>
    <row r="47" spans="1:23" ht="14.25" customHeight="1">
      <c r="A47" s="19"/>
      <c r="B47" s="19"/>
      <c r="C47" s="19"/>
      <c r="D47" s="19"/>
      <c r="E47" s="19"/>
      <c r="F47" s="19"/>
      <c r="G47" s="19"/>
      <c r="H47" s="19"/>
      <c r="I47" s="19"/>
      <c r="J47" s="19"/>
      <c r="K47" s="19"/>
      <c r="L47" s="19"/>
      <c r="M47" s="19"/>
      <c r="N47" s="19"/>
      <c r="O47" s="19"/>
      <c r="P47" s="20"/>
      <c r="Q47" s="19"/>
      <c r="R47" s="19"/>
      <c r="S47" s="19"/>
      <c r="T47" s="19"/>
      <c r="V47" s="19"/>
      <c r="W47" s="19"/>
    </row>
    <row r="48" spans="1:23" ht="14.25" customHeight="1">
      <c r="A48" s="19"/>
      <c r="B48" s="19"/>
      <c r="C48" s="19"/>
      <c r="D48" s="19"/>
      <c r="E48" s="19"/>
      <c r="F48" s="19"/>
      <c r="G48" s="19"/>
      <c r="H48" s="19"/>
      <c r="I48" s="19"/>
      <c r="J48" s="19"/>
      <c r="K48" s="19"/>
      <c r="L48" s="19"/>
      <c r="M48" s="19"/>
      <c r="N48" s="19"/>
      <c r="O48" s="19"/>
      <c r="P48" s="20"/>
      <c r="Q48" s="19"/>
      <c r="R48" s="19"/>
      <c r="S48" s="19"/>
      <c r="T48" s="19"/>
      <c r="V48" s="19"/>
      <c r="W48" s="19"/>
    </row>
    <row r="49" spans="1:23" ht="14.25" customHeight="1">
      <c r="A49" s="19"/>
      <c r="B49" s="19"/>
      <c r="C49" s="19"/>
      <c r="D49" s="19"/>
      <c r="E49" s="19"/>
      <c r="F49" s="19"/>
      <c r="G49" s="19"/>
      <c r="H49" s="19"/>
      <c r="I49" s="19"/>
      <c r="J49" s="19"/>
      <c r="K49" s="19"/>
      <c r="L49" s="19"/>
      <c r="M49" s="19"/>
      <c r="N49" s="19"/>
      <c r="O49" s="19"/>
      <c r="P49" s="20"/>
      <c r="Q49" s="19"/>
      <c r="R49" s="19"/>
      <c r="S49" s="19"/>
      <c r="T49" s="19"/>
      <c r="V49" s="19"/>
      <c r="W49" s="19"/>
    </row>
    <row r="50" spans="1:23" ht="14.25" customHeight="1">
      <c r="A50" s="19"/>
      <c r="B50" s="19"/>
      <c r="C50" s="19"/>
      <c r="D50" s="19"/>
      <c r="E50" s="19"/>
      <c r="F50" s="19"/>
      <c r="G50" s="19"/>
      <c r="H50" s="19"/>
      <c r="I50" s="19"/>
      <c r="J50" s="19"/>
      <c r="K50" s="19"/>
      <c r="L50" s="19"/>
      <c r="M50" s="19"/>
      <c r="N50" s="19"/>
      <c r="O50" s="19"/>
      <c r="P50" s="20"/>
      <c r="Q50" s="19"/>
      <c r="R50" s="19"/>
      <c r="S50" s="19"/>
      <c r="T50" s="19"/>
      <c r="V50" s="19"/>
      <c r="W50" s="19"/>
    </row>
    <row r="51" spans="1:23" ht="14.25" customHeight="1">
      <c r="A51" s="19"/>
      <c r="B51" s="19"/>
      <c r="C51" s="19"/>
      <c r="D51" s="19"/>
      <c r="E51" s="19"/>
      <c r="F51" s="19"/>
      <c r="G51" s="19"/>
      <c r="H51" s="19"/>
      <c r="I51" s="19"/>
      <c r="J51" s="19"/>
      <c r="K51" s="19"/>
      <c r="L51" s="19"/>
      <c r="M51" s="19"/>
      <c r="N51" s="19"/>
      <c r="O51" s="19"/>
      <c r="P51" s="20"/>
      <c r="Q51" s="19"/>
      <c r="R51" s="19"/>
      <c r="S51" s="19"/>
      <c r="T51" s="19"/>
      <c r="V51" s="19"/>
      <c r="W51" s="19"/>
    </row>
    <row r="52" spans="1:23" ht="14.25" customHeight="1">
      <c r="A52" s="19"/>
      <c r="B52" s="19"/>
      <c r="C52" s="19"/>
      <c r="D52" s="19"/>
      <c r="E52" s="19"/>
      <c r="F52" s="19"/>
      <c r="G52" s="19"/>
      <c r="H52" s="19"/>
      <c r="I52" s="19"/>
      <c r="J52" s="19"/>
      <c r="K52" s="19"/>
      <c r="L52" s="19"/>
      <c r="M52" s="19"/>
      <c r="N52" s="19"/>
      <c r="O52" s="19"/>
      <c r="P52" s="20"/>
      <c r="Q52" s="19"/>
      <c r="R52" s="19"/>
      <c r="S52" s="19"/>
      <c r="T52" s="19"/>
      <c r="V52" s="19"/>
      <c r="W52" s="19"/>
    </row>
    <row r="53" spans="1:23" ht="14.25" customHeight="1">
      <c r="A53" s="19"/>
      <c r="B53" s="19"/>
      <c r="C53" s="19"/>
      <c r="D53" s="19"/>
      <c r="E53" s="19"/>
      <c r="F53" s="19"/>
      <c r="G53" s="19"/>
      <c r="H53" s="19"/>
      <c r="I53" s="19"/>
      <c r="J53" s="19"/>
      <c r="K53" s="19"/>
      <c r="L53" s="19"/>
      <c r="M53" s="19"/>
      <c r="N53" s="19"/>
      <c r="O53" s="19"/>
      <c r="P53" s="19"/>
      <c r="Q53" s="19"/>
      <c r="R53" s="19"/>
      <c r="S53" s="19"/>
      <c r="T53" s="19"/>
      <c r="V53" s="19"/>
      <c r="W53" s="19"/>
    </row>
    <row r="54" spans="1:23" ht="14.25" customHeight="1">
      <c r="A54" s="19"/>
      <c r="B54" s="19"/>
      <c r="C54" s="19"/>
      <c r="D54" s="19"/>
      <c r="E54" s="19"/>
      <c r="F54" s="19"/>
      <c r="G54" s="19"/>
      <c r="H54" s="19"/>
      <c r="I54" s="19"/>
      <c r="J54" s="19"/>
      <c r="K54" s="19"/>
      <c r="L54" s="19"/>
      <c r="M54" s="19"/>
      <c r="N54" s="19"/>
      <c r="O54" s="19"/>
      <c r="P54" s="19"/>
      <c r="Q54" s="19"/>
      <c r="R54" s="19"/>
      <c r="S54" s="19"/>
      <c r="T54" s="19"/>
      <c r="V54" s="19"/>
      <c r="W54" s="19"/>
    </row>
    <row r="55" spans="1:23" ht="14.25" customHeight="1">
      <c r="A55" s="19"/>
      <c r="B55" s="19"/>
      <c r="C55" s="19"/>
      <c r="D55" s="19"/>
      <c r="E55" s="19"/>
      <c r="F55" s="19"/>
      <c r="G55" s="19"/>
      <c r="H55" s="19"/>
      <c r="I55" s="19"/>
      <c r="J55" s="19"/>
      <c r="K55" s="19"/>
      <c r="L55" s="19"/>
      <c r="M55" s="19"/>
      <c r="N55" s="19"/>
      <c r="O55" s="19"/>
      <c r="P55" s="19"/>
      <c r="Q55" s="19"/>
      <c r="R55" s="19"/>
      <c r="S55" s="19"/>
      <c r="T55" s="19"/>
      <c r="V55" s="19"/>
      <c r="W55" s="19"/>
    </row>
    <row r="56" spans="1:23" ht="14.25" customHeight="1">
      <c r="A56" s="19"/>
      <c r="B56" s="19"/>
      <c r="C56" s="19"/>
      <c r="D56" s="19"/>
      <c r="E56" s="19"/>
      <c r="F56" s="19"/>
      <c r="G56" s="19"/>
      <c r="H56" s="19"/>
      <c r="I56" s="19"/>
      <c r="J56" s="19"/>
      <c r="K56" s="19"/>
      <c r="L56" s="19"/>
      <c r="M56" s="19"/>
      <c r="N56" s="19"/>
      <c r="O56" s="19"/>
      <c r="P56" s="19"/>
      <c r="Q56" s="19"/>
      <c r="R56" s="19"/>
      <c r="S56" s="19"/>
      <c r="T56" s="19"/>
      <c r="V56" s="19"/>
      <c r="W56" s="19"/>
    </row>
    <row r="57" spans="1:23" ht="14.25" customHeight="1">
      <c r="A57" s="19"/>
      <c r="B57" s="19"/>
      <c r="C57" s="19"/>
      <c r="D57" s="19"/>
      <c r="E57" s="19"/>
      <c r="F57" s="19"/>
      <c r="G57" s="19"/>
      <c r="H57" s="19"/>
      <c r="I57" s="19"/>
      <c r="J57" s="19"/>
      <c r="K57" s="19"/>
      <c r="L57" s="19"/>
      <c r="M57" s="19"/>
      <c r="N57" s="19"/>
      <c r="O57" s="19"/>
      <c r="P57" s="19"/>
      <c r="Q57" s="19"/>
      <c r="R57" s="19"/>
      <c r="S57" s="19"/>
      <c r="T57" s="19"/>
      <c r="V57" s="19"/>
      <c r="W57" s="19"/>
    </row>
    <row r="58" spans="1:23" ht="14.25" customHeight="1">
      <c r="A58" s="19"/>
      <c r="B58" s="19"/>
      <c r="C58" s="19"/>
      <c r="D58" s="19"/>
      <c r="E58" s="19"/>
      <c r="F58" s="19"/>
      <c r="G58" s="19"/>
      <c r="H58" s="19"/>
      <c r="I58" s="19"/>
      <c r="J58" s="19"/>
      <c r="K58" s="19"/>
      <c r="L58" s="19"/>
      <c r="M58" s="19"/>
      <c r="N58" s="19"/>
      <c r="O58" s="19"/>
      <c r="P58" s="19"/>
      <c r="Q58" s="19"/>
      <c r="R58" s="19"/>
      <c r="S58" s="19"/>
      <c r="T58" s="19"/>
      <c r="V58" s="19"/>
      <c r="W58" s="19"/>
    </row>
    <row r="59" spans="1:23" ht="14.25" customHeight="1">
      <c r="A59" s="19"/>
      <c r="B59" s="19"/>
      <c r="C59" s="19"/>
      <c r="D59" s="19"/>
      <c r="E59" s="19"/>
      <c r="F59" s="19"/>
      <c r="G59" s="19"/>
      <c r="H59" s="19"/>
      <c r="I59" s="19"/>
      <c r="J59" s="19"/>
      <c r="K59" s="19"/>
      <c r="L59" s="19"/>
      <c r="M59" s="19"/>
      <c r="N59" s="19"/>
      <c r="O59" s="19"/>
      <c r="P59" s="19"/>
      <c r="Q59" s="19"/>
      <c r="R59" s="19"/>
      <c r="S59" s="19"/>
      <c r="T59" s="19"/>
      <c r="V59" s="19"/>
      <c r="W59" s="19"/>
    </row>
    <row r="60" spans="1:23" ht="14.25" customHeight="1">
      <c r="A60" s="19"/>
      <c r="B60" s="19"/>
      <c r="C60" s="19"/>
      <c r="D60" s="19"/>
      <c r="E60" s="19"/>
      <c r="F60" s="19"/>
      <c r="G60" s="19"/>
      <c r="H60" s="19"/>
      <c r="I60" s="19"/>
      <c r="J60" s="19"/>
      <c r="K60" s="19"/>
      <c r="L60" s="19"/>
      <c r="M60" s="19"/>
      <c r="N60" s="19"/>
      <c r="O60" s="19"/>
      <c r="P60" s="19"/>
      <c r="Q60" s="19"/>
      <c r="R60" s="19"/>
      <c r="S60" s="19"/>
      <c r="T60" s="19"/>
      <c r="V60" s="19"/>
      <c r="W60" s="19"/>
    </row>
    <row r="61" spans="1:23" ht="14.25" customHeight="1">
      <c r="A61" s="19"/>
      <c r="B61" s="19"/>
      <c r="C61" s="19"/>
      <c r="D61" s="19"/>
      <c r="E61" s="19"/>
      <c r="F61" s="19"/>
      <c r="G61" s="19"/>
      <c r="H61" s="19"/>
      <c r="I61" s="19"/>
      <c r="J61" s="19"/>
      <c r="K61" s="19"/>
      <c r="L61" s="19"/>
      <c r="M61" s="19"/>
      <c r="N61" s="19"/>
      <c r="O61" s="19"/>
      <c r="P61" s="19"/>
      <c r="Q61" s="19"/>
      <c r="R61" s="19"/>
      <c r="S61" s="19"/>
      <c r="T61" s="19"/>
      <c r="V61" s="19"/>
      <c r="W61" s="19"/>
    </row>
    <row r="62" spans="1:23" ht="14.25" customHeight="1">
      <c r="A62" s="19"/>
      <c r="B62" s="19"/>
      <c r="C62" s="19"/>
      <c r="D62" s="19"/>
      <c r="E62" s="19"/>
      <c r="F62" s="19"/>
      <c r="G62" s="19"/>
      <c r="H62" s="19"/>
      <c r="I62" s="19"/>
      <c r="J62" s="19"/>
      <c r="K62" s="19"/>
      <c r="L62" s="19"/>
      <c r="M62" s="19"/>
      <c r="N62" s="19"/>
      <c r="O62" s="19"/>
      <c r="P62" s="19"/>
      <c r="Q62" s="19"/>
      <c r="R62" s="19"/>
      <c r="S62" s="19"/>
      <c r="T62" s="19"/>
      <c r="V62" s="19"/>
      <c r="W62" s="19"/>
    </row>
    <row r="63" spans="1:23" ht="14.25" customHeight="1">
      <c r="A63" s="19"/>
      <c r="B63" s="19"/>
      <c r="C63" s="19"/>
      <c r="D63" s="19"/>
      <c r="E63" s="19"/>
      <c r="F63" s="19"/>
      <c r="G63" s="19"/>
      <c r="H63" s="19"/>
      <c r="I63" s="19"/>
      <c r="J63" s="19"/>
      <c r="K63" s="19"/>
      <c r="L63" s="19"/>
      <c r="M63" s="19"/>
      <c r="N63" s="19"/>
      <c r="O63" s="19"/>
      <c r="P63" s="19"/>
      <c r="Q63" s="19"/>
      <c r="R63" s="19"/>
      <c r="S63" s="19"/>
      <c r="T63" s="19"/>
      <c r="V63" s="19"/>
      <c r="W63" s="19"/>
    </row>
    <row r="64" spans="1:23" ht="14.25" customHeight="1">
      <c r="A64" s="19"/>
      <c r="B64" s="19"/>
      <c r="C64" s="19"/>
      <c r="D64" s="19"/>
      <c r="E64" s="19"/>
      <c r="F64" s="19"/>
      <c r="G64" s="19"/>
      <c r="H64" s="19"/>
      <c r="I64" s="19"/>
      <c r="J64" s="19"/>
      <c r="K64" s="19"/>
      <c r="L64" s="19"/>
      <c r="M64" s="19"/>
      <c r="N64" s="19"/>
      <c r="O64" s="19"/>
      <c r="P64" s="19"/>
      <c r="Q64" s="19"/>
      <c r="R64" s="19"/>
      <c r="S64" s="19"/>
      <c r="T64" s="19"/>
      <c r="V64" s="19"/>
      <c r="W64" s="19"/>
    </row>
    <row r="65" spans="1:23" ht="14.25" customHeight="1">
      <c r="A65" s="19"/>
      <c r="B65" s="19"/>
      <c r="C65" s="19"/>
      <c r="D65" s="19"/>
      <c r="E65" s="19"/>
      <c r="F65" s="19"/>
      <c r="G65" s="19"/>
      <c r="H65" s="19"/>
      <c r="I65" s="19"/>
      <c r="J65" s="19"/>
      <c r="K65" s="19"/>
      <c r="L65" s="19"/>
      <c r="M65" s="19"/>
      <c r="N65" s="19"/>
      <c r="O65" s="19"/>
      <c r="P65" s="19"/>
      <c r="Q65" s="19"/>
      <c r="R65" s="19"/>
      <c r="S65" s="19"/>
      <c r="T65" s="19"/>
      <c r="V65" s="19"/>
      <c r="W65" s="19"/>
    </row>
    <row r="66" spans="1:23" ht="14.25" customHeight="1">
      <c r="A66" s="19"/>
      <c r="B66" s="19"/>
      <c r="C66" s="19"/>
      <c r="D66" s="19"/>
      <c r="E66" s="19"/>
      <c r="F66" s="19"/>
      <c r="G66" s="19"/>
      <c r="H66" s="19"/>
      <c r="I66" s="19"/>
      <c r="J66" s="19"/>
      <c r="K66" s="19"/>
      <c r="L66" s="19"/>
      <c r="M66" s="19"/>
      <c r="N66" s="19"/>
      <c r="O66" s="19"/>
      <c r="P66" s="19"/>
      <c r="Q66" s="19"/>
      <c r="R66" s="19"/>
      <c r="S66" s="19"/>
      <c r="T66" s="19"/>
      <c r="V66" s="19"/>
      <c r="W66" s="19"/>
    </row>
    <row r="67" spans="1:23" ht="14.25" customHeight="1">
      <c r="A67" s="19"/>
      <c r="B67" s="19"/>
      <c r="C67" s="19"/>
      <c r="D67" s="19"/>
      <c r="E67" s="19"/>
      <c r="F67" s="19"/>
      <c r="G67" s="19"/>
      <c r="H67" s="19"/>
      <c r="I67" s="19"/>
      <c r="J67" s="19"/>
      <c r="K67" s="19"/>
      <c r="L67" s="19"/>
      <c r="M67" s="19"/>
      <c r="N67" s="19"/>
      <c r="O67" s="19"/>
      <c r="P67" s="19"/>
      <c r="Q67" s="19"/>
      <c r="R67" s="19"/>
      <c r="S67" s="19"/>
      <c r="T67" s="19"/>
      <c r="V67" s="19"/>
      <c r="W67" s="19"/>
    </row>
    <row r="68" spans="1:23" ht="14.25" customHeight="1">
      <c r="A68" s="19"/>
      <c r="B68" s="19"/>
      <c r="C68" s="19"/>
      <c r="D68" s="19"/>
      <c r="E68" s="19"/>
      <c r="F68" s="19"/>
      <c r="G68" s="19"/>
      <c r="H68" s="19"/>
      <c r="I68" s="19"/>
      <c r="J68" s="19"/>
      <c r="K68" s="19"/>
      <c r="L68" s="19"/>
      <c r="M68" s="19"/>
      <c r="N68" s="19"/>
      <c r="O68" s="19"/>
      <c r="P68" s="19"/>
      <c r="Q68" s="19"/>
      <c r="R68" s="19"/>
      <c r="S68" s="19"/>
      <c r="T68" s="19"/>
      <c r="V68" s="19"/>
      <c r="W68" s="19"/>
    </row>
    <row r="69" spans="1:23" ht="14.25" customHeight="1">
      <c r="A69" s="19"/>
      <c r="B69" s="19"/>
      <c r="C69" s="19"/>
      <c r="D69" s="19"/>
      <c r="E69" s="19"/>
      <c r="F69" s="19"/>
      <c r="G69" s="19"/>
      <c r="H69" s="19"/>
      <c r="I69" s="19"/>
      <c r="J69" s="19"/>
      <c r="K69" s="19"/>
      <c r="L69" s="19"/>
      <c r="M69" s="19"/>
      <c r="N69" s="19"/>
      <c r="O69" s="19"/>
      <c r="P69" s="19"/>
      <c r="Q69" s="19"/>
      <c r="R69" s="19"/>
      <c r="S69" s="19"/>
      <c r="T69" s="19"/>
      <c r="V69" s="19"/>
      <c r="W69" s="19"/>
    </row>
    <row r="70" spans="1:23" ht="14.25" customHeight="1">
      <c r="A70" s="19"/>
      <c r="B70" s="19"/>
      <c r="C70" s="19"/>
      <c r="D70" s="19"/>
      <c r="E70" s="19"/>
      <c r="F70" s="19"/>
      <c r="G70" s="19"/>
      <c r="H70" s="19"/>
      <c r="I70" s="19"/>
      <c r="J70" s="19"/>
      <c r="K70" s="19"/>
      <c r="L70" s="19"/>
      <c r="M70" s="19"/>
      <c r="N70" s="19"/>
      <c r="O70" s="19"/>
      <c r="P70" s="19"/>
      <c r="Q70" s="19"/>
      <c r="R70" s="19"/>
      <c r="S70" s="19"/>
      <c r="T70" s="19"/>
      <c r="V70" s="19"/>
      <c r="W70" s="19"/>
    </row>
    <row r="71" spans="1:23" ht="14.25" customHeight="1">
      <c r="A71" s="19"/>
      <c r="B71" s="19"/>
      <c r="C71" s="19"/>
      <c r="D71" s="19"/>
      <c r="E71" s="19"/>
      <c r="F71" s="19"/>
      <c r="G71" s="19"/>
      <c r="H71" s="19"/>
      <c r="I71" s="19"/>
      <c r="J71" s="19"/>
      <c r="K71" s="19"/>
      <c r="L71" s="19"/>
      <c r="M71" s="19"/>
      <c r="N71" s="19"/>
      <c r="O71" s="19"/>
      <c r="P71" s="19"/>
      <c r="Q71" s="19"/>
      <c r="R71" s="19"/>
      <c r="S71" s="19"/>
      <c r="T71" s="19"/>
      <c r="V71" s="19"/>
      <c r="W71" s="19"/>
    </row>
    <row r="72" spans="1:23" ht="14.25" customHeight="1">
      <c r="A72" s="19"/>
      <c r="B72" s="19"/>
      <c r="C72" s="19"/>
      <c r="D72" s="19"/>
      <c r="E72" s="19"/>
      <c r="F72" s="19"/>
      <c r="G72" s="19"/>
      <c r="H72" s="19"/>
      <c r="I72" s="19"/>
      <c r="J72" s="19"/>
      <c r="K72" s="19"/>
      <c r="L72" s="19"/>
      <c r="M72" s="19"/>
      <c r="N72" s="19"/>
      <c r="O72" s="19"/>
      <c r="P72" s="19"/>
      <c r="Q72" s="19"/>
      <c r="R72" s="19"/>
      <c r="S72" s="19"/>
      <c r="T72" s="19"/>
      <c r="V72" s="19"/>
      <c r="W72" s="19"/>
    </row>
    <row r="73" spans="1:23" ht="14.25" customHeight="1">
      <c r="A73" s="19"/>
      <c r="B73" s="19"/>
      <c r="C73" s="19"/>
      <c r="D73" s="19"/>
      <c r="E73" s="19"/>
      <c r="F73" s="19"/>
      <c r="G73" s="19"/>
      <c r="H73" s="19"/>
      <c r="I73" s="19"/>
      <c r="J73" s="19"/>
      <c r="K73" s="19"/>
      <c r="L73" s="19"/>
      <c r="M73" s="19"/>
      <c r="N73" s="19"/>
      <c r="O73" s="19"/>
      <c r="P73" s="19"/>
      <c r="Q73" s="19"/>
      <c r="R73" s="19"/>
      <c r="S73" s="19"/>
      <c r="T73" s="19"/>
      <c r="V73" s="19"/>
      <c r="W73" s="19"/>
    </row>
    <row r="74" spans="1:23" ht="14.25" customHeight="1">
      <c r="A74" s="19"/>
      <c r="B74" s="19"/>
      <c r="C74" s="19"/>
      <c r="D74" s="19"/>
      <c r="E74" s="19"/>
      <c r="F74" s="19"/>
      <c r="G74" s="19"/>
      <c r="H74" s="19"/>
      <c r="I74" s="19"/>
      <c r="J74" s="19"/>
      <c r="K74" s="19"/>
      <c r="L74" s="19"/>
      <c r="M74" s="19"/>
      <c r="N74" s="19"/>
      <c r="O74" s="19"/>
      <c r="P74" s="19"/>
      <c r="Q74" s="19"/>
      <c r="R74" s="19"/>
      <c r="S74" s="19"/>
      <c r="T74" s="19"/>
      <c r="V74" s="19"/>
      <c r="W74" s="19"/>
    </row>
    <row r="75" spans="1:23" ht="14.25" customHeight="1">
      <c r="A75" s="19"/>
      <c r="B75" s="19"/>
      <c r="C75" s="19"/>
      <c r="D75" s="19"/>
      <c r="E75" s="19"/>
      <c r="F75" s="19"/>
      <c r="G75" s="19"/>
      <c r="H75" s="19"/>
      <c r="I75" s="19"/>
      <c r="J75" s="19"/>
      <c r="K75" s="19"/>
      <c r="L75" s="19"/>
      <c r="M75" s="19"/>
      <c r="N75" s="19"/>
      <c r="O75" s="19"/>
      <c r="P75" s="19"/>
      <c r="Q75" s="19"/>
      <c r="R75" s="19"/>
      <c r="S75" s="19"/>
      <c r="T75" s="19"/>
      <c r="V75" s="19"/>
      <c r="W75" s="19"/>
    </row>
    <row r="76" spans="1:23" ht="14.25" customHeight="1">
      <c r="A76" s="19"/>
      <c r="B76" s="19"/>
      <c r="C76" s="19"/>
      <c r="D76" s="19"/>
      <c r="E76" s="19"/>
      <c r="F76" s="19"/>
      <c r="G76" s="19"/>
      <c r="H76" s="19"/>
      <c r="I76" s="19"/>
      <c r="J76" s="19"/>
      <c r="K76" s="19"/>
      <c r="L76" s="19"/>
      <c r="M76" s="19"/>
      <c r="N76" s="19"/>
      <c r="O76" s="19"/>
      <c r="P76" s="19"/>
      <c r="Q76" s="19"/>
      <c r="R76" s="19"/>
      <c r="S76" s="19"/>
      <c r="T76" s="19"/>
      <c r="V76" s="19"/>
      <c r="W76" s="19"/>
    </row>
    <row r="77" spans="1:23" ht="14.25" customHeight="1">
      <c r="A77" s="19"/>
      <c r="B77" s="19"/>
      <c r="C77" s="19"/>
      <c r="D77" s="19"/>
      <c r="E77" s="19"/>
      <c r="F77" s="19"/>
      <c r="G77" s="19"/>
      <c r="H77" s="19"/>
      <c r="I77" s="19"/>
      <c r="J77" s="19"/>
      <c r="K77" s="19"/>
      <c r="L77" s="19"/>
      <c r="M77" s="19"/>
      <c r="N77" s="19"/>
      <c r="O77" s="19"/>
      <c r="P77" s="19"/>
      <c r="Q77" s="19"/>
      <c r="R77" s="19"/>
      <c r="S77" s="19"/>
      <c r="T77" s="19"/>
      <c r="V77" s="19"/>
      <c r="W77" s="19"/>
    </row>
    <row r="78" spans="1:23" ht="14.25" customHeight="1">
      <c r="A78" s="19"/>
      <c r="B78" s="19"/>
      <c r="C78" s="19"/>
      <c r="D78" s="19"/>
      <c r="E78" s="19"/>
      <c r="F78" s="19"/>
      <c r="G78" s="19"/>
      <c r="H78" s="19"/>
      <c r="I78" s="19"/>
      <c r="J78" s="19"/>
      <c r="K78" s="19"/>
      <c r="L78" s="19"/>
      <c r="M78" s="19"/>
      <c r="N78" s="19"/>
      <c r="O78" s="19"/>
      <c r="P78" s="19"/>
      <c r="Q78" s="19"/>
      <c r="R78" s="19"/>
      <c r="S78" s="19"/>
      <c r="T78" s="19"/>
      <c r="V78" s="19"/>
      <c r="W78" s="19"/>
    </row>
    <row r="79" spans="1:23" ht="14.25" customHeight="1">
      <c r="A79" s="19"/>
      <c r="B79" s="19"/>
      <c r="C79" s="19"/>
      <c r="D79" s="19"/>
      <c r="E79" s="19"/>
      <c r="F79" s="19"/>
      <c r="G79" s="19"/>
      <c r="H79" s="19"/>
      <c r="I79" s="19"/>
      <c r="J79" s="19"/>
      <c r="K79" s="19"/>
      <c r="L79" s="19"/>
      <c r="M79" s="19"/>
      <c r="N79" s="19"/>
      <c r="O79" s="19"/>
      <c r="P79" s="19"/>
      <c r="Q79" s="19"/>
      <c r="R79" s="19"/>
      <c r="S79" s="19"/>
      <c r="T79" s="19"/>
      <c r="V79" s="19"/>
      <c r="W79" s="19"/>
    </row>
    <row r="80" spans="1:23" ht="14.25" customHeight="1">
      <c r="A80" s="19"/>
      <c r="B80" s="19"/>
      <c r="C80" s="19"/>
      <c r="D80" s="19"/>
      <c r="E80" s="19"/>
      <c r="F80" s="19"/>
      <c r="G80" s="19"/>
      <c r="H80" s="19"/>
      <c r="I80" s="19"/>
      <c r="J80" s="19"/>
      <c r="K80" s="19"/>
      <c r="L80" s="19"/>
      <c r="M80" s="19"/>
      <c r="N80" s="19"/>
      <c r="O80" s="19"/>
      <c r="P80" s="19"/>
      <c r="Q80" s="19"/>
      <c r="R80" s="19"/>
      <c r="S80" s="19"/>
      <c r="T80" s="19"/>
      <c r="V80" s="19"/>
      <c r="W80" s="19"/>
    </row>
    <row r="81" spans="1:23" ht="14.25" customHeight="1">
      <c r="A81" s="19"/>
      <c r="B81" s="19"/>
      <c r="C81" s="19"/>
      <c r="D81" s="19"/>
      <c r="E81" s="19"/>
      <c r="F81" s="19"/>
      <c r="G81" s="19"/>
      <c r="H81" s="19"/>
      <c r="I81" s="19"/>
      <c r="J81" s="19"/>
      <c r="K81" s="19"/>
      <c r="L81" s="19"/>
      <c r="M81" s="19"/>
      <c r="N81" s="19"/>
      <c r="O81" s="19"/>
      <c r="P81" s="19"/>
      <c r="Q81" s="19"/>
      <c r="R81" s="19"/>
      <c r="S81" s="19"/>
      <c r="T81" s="19"/>
      <c r="V81" s="19"/>
      <c r="W81" s="19"/>
    </row>
    <row r="82" spans="1:23" ht="14.25" customHeight="1">
      <c r="A82" s="19"/>
      <c r="B82" s="19"/>
      <c r="C82" s="19"/>
      <c r="D82" s="19"/>
      <c r="E82" s="19"/>
      <c r="F82" s="19"/>
      <c r="G82" s="19"/>
      <c r="H82" s="19"/>
      <c r="I82" s="19"/>
      <c r="J82" s="19"/>
      <c r="K82" s="19"/>
      <c r="L82" s="19"/>
      <c r="M82" s="19"/>
      <c r="N82" s="19"/>
      <c r="O82" s="19"/>
      <c r="P82" s="19"/>
      <c r="Q82" s="19"/>
      <c r="R82" s="19"/>
      <c r="S82" s="19"/>
      <c r="T82" s="19"/>
      <c r="V82" s="19"/>
      <c r="W82" s="19"/>
    </row>
    <row r="83" spans="1:23" ht="14.25" customHeight="1">
      <c r="A83" s="19"/>
      <c r="B83" s="19"/>
      <c r="C83" s="19"/>
      <c r="D83" s="19"/>
      <c r="E83" s="19"/>
      <c r="F83" s="19"/>
      <c r="G83" s="19"/>
      <c r="H83" s="19"/>
      <c r="I83" s="19"/>
      <c r="J83" s="19"/>
      <c r="K83" s="19"/>
      <c r="L83" s="19"/>
      <c r="M83" s="19"/>
      <c r="N83" s="19"/>
      <c r="O83" s="19"/>
      <c r="P83" s="19"/>
      <c r="Q83" s="19"/>
      <c r="R83" s="19"/>
      <c r="S83" s="19"/>
      <c r="T83" s="19"/>
      <c r="V83" s="19"/>
      <c r="W83" s="19"/>
    </row>
    <row r="84" spans="1:23" ht="14.25" customHeight="1">
      <c r="A84" s="19"/>
      <c r="B84" s="19"/>
      <c r="C84" s="19"/>
      <c r="D84" s="19"/>
      <c r="E84" s="19"/>
      <c r="F84" s="19"/>
      <c r="G84" s="19"/>
      <c r="H84" s="19"/>
      <c r="I84" s="19"/>
      <c r="J84" s="19"/>
      <c r="K84" s="19"/>
      <c r="L84" s="19"/>
      <c r="M84" s="19"/>
      <c r="N84" s="19"/>
      <c r="O84" s="19"/>
      <c r="P84" s="19"/>
      <c r="Q84" s="19"/>
      <c r="R84" s="19"/>
      <c r="S84" s="19"/>
      <c r="T84" s="19"/>
      <c r="V84" s="19"/>
      <c r="W84" s="19"/>
    </row>
    <row r="85" spans="1:23" ht="14.25" customHeight="1">
      <c r="A85" s="19"/>
      <c r="B85" s="19"/>
      <c r="C85" s="19"/>
      <c r="D85" s="19"/>
      <c r="E85" s="19"/>
      <c r="F85" s="19"/>
      <c r="G85" s="19"/>
      <c r="H85" s="19"/>
      <c r="I85" s="19"/>
      <c r="J85" s="19"/>
      <c r="K85" s="19"/>
      <c r="L85" s="19"/>
      <c r="M85" s="19"/>
      <c r="N85" s="19"/>
      <c r="O85" s="19"/>
      <c r="P85" s="19"/>
      <c r="Q85" s="19"/>
      <c r="R85" s="19"/>
      <c r="S85" s="19"/>
      <c r="T85" s="19"/>
      <c r="V85" s="19"/>
      <c r="W85" s="19"/>
    </row>
    <row r="86" spans="1:23" ht="14.25" customHeight="1">
      <c r="A86" s="19"/>
      <c r="B86" s="19"/>
      <c r="C86" s="19"/>
      <c r="D86" s="19"/>
      <c r="E86" s="19"/>
      <c r="F86" s="19"/>
      <c r="G86" s="19"/>
      <c r="H86" s="19"/>
      <c r="I86" s="19"/>
      <c r="J86" s="19"/>
      <c r="K86" s="19"/>
      <c r="L86" s="19"/>
      <c r="M86" s="19"/>
      <c r="N86" s="19"/>
      <c r="O86" s="19"/>
      <c r="P86" s="19"/>
      <c r="Q86" s="19"/>
      <c r="R86" s="19"/>
      <c r="S86" s="19"/>
      <c r="T86" s="19"/>
      <c r="V86" s="19"/>
      <c r="W86" s="19"/>
    </row>
    <row r="87" spans="1:23" ht="14.25" customHeight="1">
      <c r="A87" s="19"/>
      <c r="B87" s="19"/>
      <c r="C87" s="19"/>
      <c r="D87" s="19"/>
      <c r="E87" s="19"/>
      <c r="F87" s="19"/>
      <c r="G87" s="19"/>
      <c r="H87" s="19"/>
      <c r="I87" s="19"/>
      <c r="J87" s="19"/>
      <c r="K87" s="19"/>
      <c r="L87" s="19"/>
      <c r="M87" s="19"/>
      <c r="N87" s="19"/>
      <c r="O87" s="19"/>
      <c r="P87" s="19"/>
      <c r="Q87" s="19"/>
      <c r="R87" s="19"/>
      <c r="S87" s="19"/>
      <c r="T87" s="19"/>
      <c r="V87" s="19"/>
      <c r="W87" s="19"/>
    </row>
    <row r="88" spans="1:23" ht="14.25" customHeight="1">
      <c r="A88" s="19"/>
      <c r="B88" s="19"/>
      <c r="C88" s="19"/>
      <c r="D88" s="19"/>
      <c r="E88" s="19"/>
      <c r="F88" s="19"/>
      <c r="G88" s="19"/>
      <c r="H88" s="19"/>
      <c r="I88" s="19"/>
      <c r="J88" s="19"/>
      <c r="K88" s="19"/>
      <c r="L88" s="19"/>
      <c r="M88" s="19"/>
      <c r="N88" s="19"/>
      <c r="O88" s="19"/>
      <c r="P88" s="19"/>
      <c r="Q88" s="19"/>
      <c r="R88" s="19"/>
      <c r="S88" s="19"/>
      <c r="T88" s="19"/>
      <c r="V88" s="19"/>
      <c r="W88" s="19"/>
    </row>
    <row r="89" spans="1:23" ht="14.25" customHeight="1">
      <c r="A89" s="19"/>
      <c r="B89" s="19"/>
      <c r="C89" s="19"/>
      <c r="D89" s="19"/>
      <c r="E89" s="19"/>
      <c r="F89" s="19"/>
      <c r="G89" s="19"/>
      <c r="H89" s="19"/>
      <c r="I89" s="19"/>
      <c r="J89" s="19"/>
      <c r="K89" s="19"/>
      <c r="L89" s="19"/>
      <c r="M89" s="19"/>
      <c r="N89" s="19"/>
      <c r="O89" s="19"/>
      <c r="P89" s="19"/>
      <c r="Q89" s="19"/>
      <c r="R89" s="19"/>
      <c r="S89" s="19"/>
      <c r="T89" s="19"/>
      <c r="V89" s="19"/>
      <c r="W89" s="19"/>
    </row>
    <row r="90" spans="1:23" ht="14.25" customHeight="1">
      <c r="A90" s="19"/>
      <c r="B90" s="19"/>
      <c r="C90" s="19"/>
      <c r="D90" s="19"/>
      <c r="E90" s="19"/>
      <c r="F90" s="19"/>
      <c r="G90" s="19"/>
      <c r="H90" s="19"/>
      <c r="I90" s="19"/>
      <c r="J90" s="19"/>
      <c r="K90" s="19"/>
      <c r="L90" s="19"/>
      <c r="M90" s="19"/>
      <c r="N90" s="19"/>
      <c r="O90" s="19"/>
      <c r="P90" s="19"/>
      <c r="Q90" s="19"/>
      <c r="R90" s="19"/>
      <c r="S90" s="19"/>
      <c r="T90" s="19"/>
      <c r="V90" s="19"/>
      <c r="W90" s="19"/>
    </row>
    <row r="91" spans="1:23" ht="14.25" customHeight="1">
      <c r="A91" s="19"/>
      <c r="B91" s="19"/>
      <c r="C91" s="19"/>
      <c r="D91" s="19"/>
      <c r="E91" s="19"/>
      <c r="F91" s="19"/>
      <c r="G91" s="19"/>
      <c r="H91" s="19"/>
      <c r="I91" s="19"/>
      <c r="J91" s="19"/>
      <c r="K91" s="19"/>
      <c r="L91" s="19"/>
      <c r="M91" s="19"/>
      <c r="N91" s="19"/>
      <c r="O91" s="19"/>
      <c r="P91" s="19"/>
      <c r="Q91" s="19"/>
      <c r="R91" s="19"/>
      <c r="S91" s="19"/>
      <c r="T91" s="19"/>
      <c r="V91" s="18"/>
      <c r="W91" s="19"/>
    </row>
    <row r="92" spans="1:23" ht="14.25" customHeight="1">
      <c r="A92" s="19"/>
      <c r="B92" s="19"/>
      <c r="C92" s="19"/>
      <c r="D92" s="19"/>
      <c r="E92" s="19"/>
      <c r="F92" s="19"/>
      <c r="G92" s="19"/>
      <c r="H92" s="19"/>
      <c r="I92" s="19"/>
      <c r="J92" s="19"/>
      <c r="K92" s="19"/>
      <c r="L92" s="19"/>
      <c r="M92" s="19"/>
      <c r="N92" s="19"/>
      <c r="O92" s="19"/>
      <c r="P92" s="19"/>
      <c r="Q92" s="19"/>
      <c r="R92" s="19"/>
      <c r="S92" s="19"/>
      <c r="T92" s="19"/>
      <c r="W92" s="19"/>
    </row>
    <row r="93" spans="1:23" ht="14.25" customHeight="1">
      <c r="A93" s="19"/>
      <c r="B93" s="19"/>
      <c r="C93" s="19"/>
      <c r="D93" s="19"/>
      <c r="E93" s="19"/>
      <c r="F93" s="19"/>
      <c r="G93" s="19"/>
      <c r="H93" s="19"/>
      <c r="I93" s="19"/>
      <c r="J93" s="19"/>
      <c r="K93" s="19"/>
      <c r="L93" s="19"/>
      <c r="M93" s="19"/>
      <c r="N93" s="19"/>
      <c r="O93" s="19"/>
      <c r="P93" s="19"/>
      <c r="Q93" s="19"/>
      <c r="R93" s="19"/>
      <c r="S93" s="19"/>
      <c r="T93" s="19"/>
      <c r="W93" s="19"/>
    </row>
    <row r="94" spans="1:23" ht="14.25" customHeight="1">
      <c r="A94" s="19"/>
      <c r="B94" s="19"/>
      <c r="C94" s="19"/>
      <c r="D94" s="19"/>
      <c r="E94" s="19"/>
      <c r="F94" s="19"/>
      <c r="G94" s="19"/>
      <c r="H94" s="19"/>
      <c r="I94" s="19"/>
      <c r="J94" s="19"/>
      <c r="K94" s="19"/>
      <c r="L94" s="19"/>
      <c r="M94" s="19"/>
      <c r="N94" s="19"/>
      <c r="O94" s="19"/>
      <c r="P94" s="19"/>
      <c r="Q94" s="19"/>
      <c r="R94" s="19"/>
      <c r="S94" s="19"/>
      <c r="T94" s="19"/>
      <c r="W94" s="19"/>
    </row>
    <row r="95" spans="1:23" ht="14.25" customHeight="1">
      <c r="A95" s="19"/>
      <c r="B95" s="19"/>
      <c r="C95" s="19"/>
      <c r="D95" s="19"/>
      <c r="E95" s="19"/>
      <c r="F95" s="19"/>
      <c r="G95" s="19"/>
      <c r="H95" s="19"/>
      <c r="I95" s="19"/>
      <c r="J95" s="19"/>
      <c r="K95" s="19"/>
      <c r="L95" s="19"/>
      <c r="M95" s="19"/>
      <c r="N95" s="19"/>
      <c r="O95" s="19"/>
      <c r="P95" s="19"/>
      <c r="Q95" s="19"/>
      <c r="R95" s="19"/>
      <c r="S95" s="19"/>
      <c r="T95" s="19"/>
      <c r="W95" s="19"/>
    </row>
    <row r="96" spans="1:23" ht="14.25" customHeight="1">
      <c r="A96" s="19"/>
      <c r="B96" s="19"/>
      <c r="C96" s="19"/>
      <c r="D96" s="19"/>
      <c r="E96" s="19"/>
      <c r="F96" s="19"/>
      <c r="G96" s="19"/>
      <c r="H96" s="19"/>
      <c r="I96" s="19"/>
      <c r="J96" s="19"/>
      <c r="K96" s="19"/>
      <c r="L96" s="19"/>
      <c r="M96" s="19"/>
      <c r="N96" s="19"/>
      <c r="O96" s="19"/>
      <c r="P96" s="19"/>
      <c r="Q96" s="19"/>
      <c r="R96" s="19"/>
      <c r="S96" s="19"/>
      <c r="T96" s="19"/>
      <c r="W96" s="19"/>
    </row>
    <row r="97" spans="1:23" ht="14.25" customHeight="1">
      <c r="A97" s="19"/>
      <c r="B97" s="19"/>
      <c r="C97" s="19"/>
      <c r="D97" s="19"/>
      <c r="E97" s="19"/>
      <c r="F97" s="19"/>
      <c r="G97" s="19"/>
      <c r="H97" s="19"/>
      <c r="I97" s="19"/>
      <c r="J97" s="19"/>
      <c r="K97" s="19"/>
      <c r="L97" s="19"/>
      <c r="M97" s="19"/>
      <c r="N97" s="19"/>
      <c r="O97" s="19"/>
      <c r="P97" s="19"/>
      <c r="Q97" s="19"/>
      <c r="R97" s="19"/>
      <c r="S97" s="19"/>
      <c r="T97" s="19"/>
      <c r="W97" s="19"/>
    </row>
    <row r="98" spans="1:23" ht="14.25" customHeight="1">
      <c r="A98" s="19"/>
      <c r="B98" s="19"/>
      <c r="C98" s="19"/>
      <c r="D98" s="19"/>
      <c r="E98" s="19"/>
      <c r="F98" s="19"/>
      <c r="G98" s="19"/>
      <c r="H98" s="19"/>
      <c r="I98" s="19"/>
      <c r="J98" s="19"/>
      <c r="K98" s="19"/>
      <c r="L98" s="19"/>
      <c r="M98" s="19"/>
      <c r="N98" s="19"/>
      <c r="O98" s="19"/>
      <c r="P98" s="19"/>
      <c r="Q98" s="19"/>
      <c r="R98" s="19"/>
      <c r="S98" s="19"/>
      <c r="T98" s="19"/>
      <c r="W98" s="19"/>
    </row>
    <row r="99" spans="1:23" ht="14.25" customHeight="1">
      <c r="A99" s="19"/>
      <c r="B99" s="19"/>
      <c r="C99" s="19"/>
      <c r="D99" s="18"/>
      <c r="E99" s="19"/>
      <c r="F99" s="19"/>
      <c r="G99" s="19"/>
      <c r="H99" s="19"/>
      <c r="I99" s="19"/>
      <c r="J99" s="19"/>
      <c r="K99" s="19"/>
      <c r="L99" s="19"/>
      <c r="M99" s="19"/>
      <c r="N99" s="19"/>
      <c r="O99" s="19"/>
      <c r="P99" s="19"/>
      <c r="Q99" s="19"/>
      <c r="R99" s="19"/>
      <c r="S99" s="19"/>
      <c r="T99" s="19"/>
      <c r="W99" s="19"/>
    </row>
    <row r="100" spans="1:23" ht="14.25" customHeight="1">
      <c r="A100" s="18"/>
      <c r="B100" s="19"/>
      <c r="C100" s="19"/>
      <c r="E100" s="18"/>
      <c r="F100" s="19"/>
      <c r="G100" s="18"/>
      <c r="H100" s="19"/>
      <c r="I100" s="18"/>
      <c r="J100" s="19"/>
      <c r="K100" s="18"/>
      <c r="L100" s="18"/>
      <c r="M100" s="18"/>
      <c r="N100" s="18"/>
      <c r="O100" s="18"/>
      <c r="P100" s="18"/>
      <c r="Q100" s="18"/>
      <c r="R100" s="18"/>
      <c r="S100" s="18"/>
      <c r="T100" s="18"/>
      <c r="W100" s="18"/>
    </row>
    <row r="101" spans="1:23" ht="14.25" customHeight="1">
      <c r="B101" s="18"/>
      <c r="C101" s="19"/>
      <c r="F101" s="19"/>
      <c r="H101" s="18"/>
      <c r="J101" s="18"/>
    </row>
    <row r="102" spans="1:23" ht="14.25" customHeight="1">
      <c r="C102" s="19"/>
      <c r="F102" s="18"/>
    </row>
    <row r="103" spans="1:23" ht="14.25" customHeight="1">
      <c r="C103" s="18"/>
    </row>
  </sheetData>
  <sheetProtection selectLockedCells="1"/>
  <phoneticPr fontId="4"/>
  <pageMargins left="0.75" right="0.75" top="1" bottom="1" header="0.51200000000000001" footer="0.51200000000000001"/>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1"/>
  <dimension ref="A1:E72"/>
  <sheetViews>
    <sheetView workbookViewId="0"/>
  </sheetViews>
  <sheetFormatPr defaultColWidth="9" defaultRowHeight="14.25" customHeight="1"/>
  <cols>
    <col min="1" max="2" width="26.83203125" style="31" customWidth="1"/>
    <col min="3" max="3" width="5.83203125" style="31" customWidth="1"/>
    <col min="4" max="4" width="70.58203125" style="31" customWidth="1"/>
    <col min="5" max="5" width="44.33203125" style="31" customWidth="1"/>
    <col min="6" max="16384" width="9" style="31"/>
  </cols>
  <sheetData>
    <row r="1" spans="1:5" ht="14.25" customHeight="1">
      <c r="A1" s="39" t="s">
        <v>1448</v>
      </c>
      <c r="B1" s="38" t="s">
        <v>1447</v>
      </c>
      <c r="C1" s="38" t="s">
        <v>620</v>
      </c>
      <c r="D1" s="38" t="s">
        <v>1446</v>
      </c>
      <c r="E1" s="37" t="s">
        <v>576</v>
      </c>
    </row>
    <row r="2" spans="1:5" ht="14.25" customHeight="1">
      <c r="A2" s="35"/>
      <c r="B2" s="34"/>
      <c r="C2" s="36"/>
      <c r="D2" s="33"/>
      <c r="E2" s="32"/>
    </row>
    <row r="3" spans="1:5" ht="14.25" customHeight="1">
      <c r="A3" s="35" t="s">
        <v>1435</v>
      </c>
      <c r="B3" s="34" t="str">
        <f t="shared" ref="B3:B29" si="0">C3&amp;":"&amp;D3</f>
        <v>08010:一戸建ての住宅</v>
      </c>
      <c r="C3" s="36" t="s">
        <v>1445</v>
      </c>
      <c r="D3" s="33" t="s">
        <v>1444</v>
      </c>
      <c r="E3" s="32"/>
    </row>
    <row r="4" spans="1:5" ht="14.25" customHeight="1">
      <c r="A4" s="35" t="s">
        <v>1435</v>
      </c>
      <c r="B4" s="34" t="str">
        <f t="shared" si="0"/>
        <v>08020:長屋</v>
      </c>
      <c r="C4" s="33" t="s">
        <v>1443</v>
      </c>
      <c r="D4" s="33" t="s">
        <v>1442</v>
      </c>
      <c r="E4" s="32"/>
    </row>
    <row r="5" spans="1:5" ht="14.25" customHeight="1">
      <c r="A5" s="35" t="s">
        <v>1435</v>
      </c>
      <c r="B5" s="34" t="str">
        <f t="shared" si="0"/>
        <v>08030:共同住宅</v>
      </c>
      <c r="C5" s="33" t="s">
        <v>1441</v>
      </c>
      <c r="D5" s="33" t="s">
        <v>1440</v>
      </c>
      <c r="E5" s="32"/>
    </row>
    <row r="6" spans="1:5" ht="14.25" customHeight="1">
      <c r="A6" s="35" t="s">
        <v>1435</v>
      </c>
      <c r="B6" s="34" t="str">
        <f t="shared" si="0"/>
        <v>08040:寄宿舎</v>
      </c>
      <c r="C6" s="33" t="s">
        <v>1439</v>
      </c>
      <c r="D6" s="33" t="s">
        <v>1438</v>
      </c>
      <c r="E6" s="32"/>
    </row>
    <row r="7" spans="1:5" ht="14.25" customHeight="1">
      <c r="A7" s="35" t="s">
        <v>1435</v>
      </c>
      <c r="B7" s="34" t="str">
        <f t="shared" si="0"/>
        <v>08050:下宿</v>
      </c>
      <c r="C7" s="33" t="s">
        <v>1437</v>
      </c>
      <c r="D7" s="33" t="s">
        <v>1436</v>
      </c>
      <c r="E7" s="32"/>
    </row>
    <row r="8" spans="1:5" ht="14.25" customHeight="1">
      <c r="A8" s="35" t="s">
        <v>1435</v>
      </c>
      <c r="B8" s="34" t="str">
        <f t="shared" si="0"/>
        <v>08060:住宅で事務所、店舗その他これらに類する用途を兼ねるもの</v>
      </c>
      <c r="C8" s="33" t="s">
        <v>1434</v>
      </c>
      <c r="D8" s="33" t="s">
        <v>1433</v>
      </c>
      <c r="E8" s="32"/>
    </row>
    <row r="9" spans="1:5" ht="14.25" customHeight="1">
      <c r="A9" s="35" t="s">
        <v>1420</v>
      </c>
      <c r="B9" s="34" t="str">
        <f t="shared" si="0"/>
        <v>08070:幼稚園</v>
      </c>
      <c r="C9" s="33" t="s">
        <v>1432</v>
      </c>
      <c r="D9" s="33" t="s">
        <v>1431</v>
      </c>
      <c r="E9" s="32"/>
    </row>
    <row r="10" spans="1:5" ht="14.25" customHeight="1">
      <c r="A10" s="35" t="s">
        <v>1420</v>
      </c>
      <c r="B10" s="34" t="str">
        <f t="shared" si="0"/>
        <v>08080:小学校</v>
      </c>
      <c r="C10" s="33" t="s">
        <v>1430</v>
      </c>
      <c r="D10" s="33" t="s">
        <v>1429</v>
      </c>
      <c r="E10" s="32"/>
    </row>
    <row r="11" spans="1:5" ht="14.25" customHeight="1">
      <c r="A11" s="35" t="s">
        <v>1420</v>
      </c>
      <c r="B11" s="34" t="str">
        <f t="shared" si="0"/>
        <v>08090:中学校、高等学校又は中等教育学校</v>
      </c>
      <c r="C11" s="33" t="s">
        <v>1428</v>
      </c>
      <c r="D11" s="33" t="s">
        <v>1427</v>
      </c>
      <c r="E11" s="32"/>
    </row>
    <row r="12" spans="1:5" ht="14.25" customHeight="1">
      <c r="A12" s="35" t="s">
        <v>1420</v>
      </c>
      <c r="B12" s="34" t="str">
        <f t="shared" si="0"/>
        <v>08100:養護学校、盲学校又は聾学校</v>
      </c>
      <c r="C12" s="33" t="s">
        <v>1426</v>
      </c>
      <c r="D12" s="33" t="s">
        <v>1425</v>
      </c>
      <c r="E12" s="32"/>
    </row>
    <row r="13" spans="1:5" ht="14.25" customHeight="1">
      <c r="A13" s="35" t="s">
        <v>1420</v>
      </c>
      <c r="B13" s="34" t="str">
        <f t="shared" si="0"/>
        <v>08110:大学又は高等専門学校</v>
      </c>
      <c r="C13" s="33" t="s">
        <v>1424</v>
      </c>
      <c r="D13" s="33" t="s">
        <v>1423</v>
      </c>
      <c r="E13" s="32"/>
    </row>
    <row r="14" spans="1:5" ht="14.25" customHeight="1">
      <c r="A14" s="35" t="s">
        <v>1420</v>
      </c>
      <c r="B14" s="34" t="str">
        <f t="shared" si="0"/>
        <v>08120:専修学校</v>
      </c>
      <c r="C14" s="33" t="s">
        <v>1422</v>
      </c>
      <c r="D14" s="33" t="s">
        <v>1421</v>
      </c>
      <c r="E14" s="32"/>
    </row>
    <row r="15" spans="1:5" ht="14.25" customHeight="1">
      <c r="A15" s="35" t="s">
        <v>1420</v>
      </c>
      <c r="B15" s="34" t="str">
        <f t="shared" si="0"/>
        <v>08130:各種学校</v>
      </c>
      <c r="C15" s="33" t="s">
        <v>1419</v>
      </c>
      <c r="D15" s="33" t="s">
        <v>1418</v>
      </c>
      <c r="E15" s="32"/>
    </row>
    <row r="16" spans="1:5" ht="14.25" customHeight="1">
      <c r="A16" s="35" t="s">
        <v>1413</v>
      </c>
      <c r="B16" s="34" t="str">
        <f t="shared" si="0"/>
        <v>08140:図書館その他これらに類するもの</v>
      </c>
      <c r="C16" s="33" t="s">
        <v>1417</v>
      </c>
      <c r="D16" s="33" t="s">
        <v>1416</v>
      </c>
      <c r="E16" s="32"/>
    </row>
    <row r="17" spans="1:5" ht="14.25" customHeight="1">
      <c r="A17" s="35" t="s">
        <v>1413</v>
      </c>
      <c r="B17" s="34" t="str">
        <f t="shared" si="0"/>
        <v>08150:博物館その他これらに類するもの</v>
      </c>
      <c r="C17" s="33" t="s">
        <v>1415</v>
      </c>
      <c r="D17" s="33" t="s">
        <v>1414</v>
      </c>
      <c r="E17" s="32"/>
    </row>
    <row r="18" spans="1:5" ht="14.25" customHeight="1">
      <c r="A18" s="35" t="s">
        <v>1413</v>
      </c>
      <c r="B18" s="34" t="str">
        <f t="shared" si="0"/>
        <v>08160:神社、寺院、教会その他これらに類するもの</v>
      </c>
      <c r="C18" s="33" t="s">
        <v>1412</v>
      </c>
      <c r="D18" s="33" t="s">
        <v>1411</v>
      </c>
      <c r="E18" s="32"/>
    </row>
    <row r="19" spans="1:5" ht="14.25" customHeight="1">
      <c r="A19" s="35" t="s">
        <v>1399</v>
      </c>
      <c r="B19" s="34" t="str">
        <f t="shared" si="0"/>
        <v>08170:老人ホーム、身体障害者福祉ホームその他これらに類するもの</v>
      </c>
      <c r="C19" s="33" t="s">
        <v>1410</v>
      </c>
      <c r="D19" s="33" t="s">
        <v>1409</v>
      </c>
      <c r="E19" s="32"/>
    </row>
    <row r="20" spans="1:5" ht="14.25" customHeight="1">
      <c r="A20" s="35" t="s">
        <v>1399</v>
      </c>
      <c r="B20" s="34" t="str">
        <f t="shared" si="0"/>
        <v>08180:保育所その他これらに類するもの</v>
      </c>
      <c r="C20" s="33" t="s">
        <v>1408</v>
      </c>
      <c r="D20" s="33" t="s">
        <v>1407</v>
      </c>
      <c r="E20" s="32"/>
    </row>
    <row r="21" spans="1:5" ht="14.25" customHeight="1">
      <c r="A21" s="35" t="s">
        <v>1399</v>
      </c>
      <c r="B21" s="34" t="str">
        <f t="shared" si="0"/>
        <v>08190:助産所</v>
      </c>
      <c r="C21" s="33" t="s">
        <v>1406</v>
      </c>
      <c r="D21" s="33" t="s">
        <v>1405</v>
      </c>
      <c r="E21" s="32"/>
    </row>
    <row r="22" spans="1:5" ht="14.25" customHeight="1">
      <c r="A22" s="35" t="s">
        <v>1399</v>
      </c>
      <c r="B22" s="34" t="str">
        <f t="shared" si="0"/>
        <v>08210:児童福祉施設等</v>
      </c>
      <c r="C22" s="33" t="s">
        <v>1404</v>
      </c>
      <c r="D22" s="33" t="s">
        <v>1403</v>
      </c>
      <c r="E22" s="32" t="s">
        <v>1402</v>
      </c>
    </row>
    <row r="23" spans="1:5" ht="14.25" customHeight="1">
      <c r="A23" s="35" t="s">
        <v>1399</v>
      </c>
      <c r="B23" s="34" t="str">
        <f t="shared" si="0"/>
        <v>08230:公衆浴場（個室付浴場業に係る公衆浴場を除く）</v>
      </c>
      <c r="C23" s="33" t="s">
        <v>1398</v>
      </c>
      <c r="D23" s="33" t="s">
        <v>1397</v>
      </c>
      <c r="E23" s="32"/>
    </row>
    <row r="24" spans="1:5" ht="14.25" customHeight="1">
      <c r="A24" s="35" t="s">
        <v>1392</v>
      </c>
      <c r="B24" s="34" t="str">
        <f t="shared" si="0"/>
        <v>08240:診療所（患者の収容施設のあるものに限る。）</v>
      </c>
      <c r="C24" s="33" t="s">
        <v>1396</v>
      </c>
      <c r="D24" s="33" t="s">
        <v>1395</v>
      </c>
      <c r="E24" s="32"/>
    </row>
    <row r="25" spans="1:5" ht="14.25" customHeight="1">
      <c r="A25" s="35" t="s">
        <v>1392</v>
      </c>
      <c r="B25" s="34" t="str">
        <f t="shared" si="0"/>
        <v>08250:診療所（患者の収容施設のないものに限る。）</v>
      </c>
      <c r="C25" s="33" t="s">
        <v>1394</v>
      </c>
      <c r="D25" s="33" t="s">
        <v>1393</v>
      </c>
      <c r="E25" s="32"/>
    </row>
    <row r="26" spans="1:5" ht="14.25" customHeight="1">
      <c r="A26" s="35" t="s">
        <v>1392</v>
      </c>
      <c r="B26" s="34" t="str">
        <f t="shared" si="0"/>
        <v>08260:病院</v>
      </c>
      <c r="C26" s="33" t="s">
        <v>1391</v>
      </c>
      <c r="D26" s="33" t="s">
        <v>1390</v>
      </c>
      <c r="E26" s="32"/>
    </row>
    <row r="27" spans="1:5" ht="14.25" customHeight="1">
      <c r="A27" s="35" t="s">
        <v>1377</v>
      </c>
      <c r="B27" s="34" t="str">
        <f t="shared" si="0"/>
        <v>08280:公衆電話所</v>
      </c>
      <c r="C27" s="33" t="s">
        <v>1387</v>
      </c>
      <c r="D27" s="33" t="s">
        <v>1386</v>
      </c>
      <c r="E27" s="32"/>
    </row>
    <row r="28" spans="1:5" ht="14.25" customHeight="1">
      <c r="A28" s="35" t="s">
        <v>1377</v>
      </c>
      <c r="B28" s="34" t="str">
        <f t="shared" si="0"/>
        <v>08310:公衆便所、休憩所又は路線バスの停留所の上家</v>
      </c>
      <c r="C28" s="33" t="s">
        <v>1381</v>
      </c>
      <c r="D28" s="33" t="s">
        <v>1380</v>
      </c>
      <c r="E28" s="32"/>
    </row>
    <row r="29" spans="1:5" ht="14.25" customHeight="1">
      <c r="A29" s="35" t="s">
        <v>1377</v>
      </c>
      <c r="B29" s="34" t="str">
        <f t="shared" si="0"/>
        <v>08320:建築基準法施行令第130条の4第5号に基づき建設大臣が指定する施設</v>
      </c>
      <c r="C29" s="33" t="s">
        <v>1379</v>
      </c>
      <c r="D29" s="33" t="s">
        <v>1378</v>
      </c>
      <c r="E29" s="32"/>
    </row>
    <row r="30" spans="1:5" ht="14.25" customHeight="1">
      <c r="A30" s="35" t="s">
        <v>1370</v>
      </c>
      <c r="B30" s="34" t="str">
        <f t="shared" ref="B30:B61" si="1">C30&amp;":"&amp;D30</f>
        <v>08340:工場（自動車修理工場を除く）</v>
      </c>
      <c r="C30" s="33" t="s">
        <v>1374</v>
      </c>
      <c r="D30" s="33" t="s">
        <v>1373</v>
      </c>
      <c r="E30" s="32"/>
    </row>
    <row r="31" spans="1:5" ht="14.25" customHeight="1">
      <c r="A31" s="35" t="s">
        <v>1370</v>
      </c>
      <c r="B31" s="34" t="str">
        <f t="shared" si="1"/>
        <v>08350:自動車修理工場</v>
      </c>
      <c r="C31" s="33" t="s">
        <v>1372</v>
      </c>
      <c r="D31" s="33" t="s">
        <v>1371</v>
      </c>
      <c r="E31" s="32"/>
    </row>
    <row r="32" spans="1:5" ht="14.25" customHeight="1">
      <c r="A32" s="35" t="s">
        <v>1370</v>
      </c>
      <c r="B32" s="34" t="str">
        <f t="shared" si="1"/>
        <v>08360:危険物の貯蔵又は処理に供するもの</v>
      </c>
      <c r="C32" s="33" t="s">
        <v>1369</v>
      </c>
      <c r="D32" s="33" t="s">
        <v>1368</v>
      </c>
      <c r="E32" s="32"/>
    </row>
    <row r="33" spans="1:5" ht="14.25" customHeight="1">
      <c r="A33" s="35" t="s">
        <v>1365</v>
      </c>
      <c r="B33" s="34" t="str">
        <f t="shared" si="1"/>
        <v>08370:ボーリング場、スケート場、水泳場、スキー場、ゴルフ練習場又はバッティング練習場</v>
      </c>
      <c r="C33" s="33" t="s">
        <v>1367</v>
      </c>
      <c r="D33" s="33" t="s">
        <v>1366</v>
      </c>
      <c r="E33" s="32"/>
    </row>
    <row r="34" spans="1:5" ht="14.25" customHeight="1">
      <c r="A34" s="35" t="s">
        <v>1365</v>
      </c>
      <c r="B34" s="34" t="str">
        <f t="shared" si="1"/>
        <v>08380:体育館又はスポーツの練習場</v>
      </c>
      <c r="C34" s="33" t="s">
        <v>1364</v>
      </c>
      <c r="D34" s="33" t="s">
        <v>1363</v>
      </c>
      <c r="E34" s="32" t="s">
        <v>1362</v>
      </c>
    </row>
    <row r="35" spans="1:5" ht="14.25" customHeight="1">
      <c r="A35" s="35" t="s">
        <v>1353</v>
      </c>
      <c r="B35" s="34" t="str">
        <f t="shared" si="1"/>
        <v>08390:マージャン屋、ぱちんこ屋、射的場、勝馬投票券発売所、場外車券売場その他これらに類するもの又はカラオケボックスその他これらに類するもの</v>
      </c>
      <c r="C35" s="33" t="s">
        <v>1361</v>
      </c>
      <c r="D35" s="33" t="s">
        <v>1360</v>
      </c>
      <c r="E35" s="32"/>
    </row>
    <row r="36" spans="1:5" ht="14.25" customHeight="1">
      <c r="A36" s="35" t="s">
        <v>1353</v>
      </c>
      <c r="B36" s="34" t="str">
        <f t="shared" si="1"/>
        <v>08400:ホテル又は旅館</v>
      </c>
      <c r="C36" s="33" t="s">
        <v>1359</v>
      </c>
      <c r="D36" s="33" t="s">
        <v>1358</v>
      </c>
      <c r="E36" s="32"/>
    </row>
    <row r="37" spans="1:5" ht="14.25" customHeight="1">
      <c r="A37" s="35" t="s">
        <v>1353</v>
      </c>
      <c r="B37" s="34" t="str">
        <f t="shared" si="1"/>
        <v>08410:自動車教習所</v>
      </c>
      <c r="C37" s="33" t="s">
        <v>1357</v>
      </c>
      <c r="D37" s="33" t="s">
        <v>1356</v>
      </c>
      <c r="E37" s="32"/>
    </row>
    <row r="38" spans="1:5" ht="14.25" customHeight="1">
      <c r="A38" s="35" t="s">
        <v>1353</v>
      </c>
      <c r="B38" s="34" t="str">
        <f t="shared" si="1"/>
        <v>08420:畜舎</v>
      </c>
      <c r="C38" s="33" t="s">
        <v>1355</v>
      </c>
      <c r="D38" s="33" t="s">
        <v>1354</v>
      </c>
      <c r="E38" s="32"/>
    </row>
    <row r="39" spans="1:5" ht="14.25" customHeight="1">
      <c r="A39" s="35" t="s">
        <v>1353</v>
      </c>
      <c r="B39" s="34" t="str">
        <f t="shared" si="1"/>
        <v>08430:堆肥舎又は水産物の増殖場若しくは養殖場</v>
      </c>
      <c r="C39" s="33" t="s">
        <v>1352</v>
      </c>
      <c r="D39" s="33" t="s">
        <v>1351</v>
      </c>
      <c r="E39" s="32"/>
    </row>
    <row r="40" spans="1:5" ht="14.25" customHeight="1">
      <c r="A40" s="35" t="s">
        <v>1332</v>
      </c>
      <c r="B40" s="34" t="str">
        <f t="shared" si="1"/>
        <v>08438:日用品の販売を主たる目的とする店舗</v>
      </c>
      <c r="C40" s="33" t="s">
        <v>1350</v>
      </c>
      <c r="D40" s="33" t="s">
        <v>1349</v>
      </c>
      <c r="E40" s="32"/>
    </row>
    <row r="41" spans="1:5" ht="14.25" customHeight="1">
      <c r="A41" s="35" t="s">
        <v>1332</v>
      </c>
      <c r="B41" s="34" t="str">
        <f t="shared" si="1"/>
        <v>08440:百貨店、マーケットその他の物品販売業を営む店舗</v>
      </c>
      <c r="C41" s="33" t="s">
        <v>1348</v>
      </c>
      <c r="D41" s="33" t="s">
        <v>1347</v>
      </c>
      <c r="E41" s="32" t="s">
        <v>1346</v>
      </c>
    </row>
    <row r="42" spans="1:5" ht="14.25" customHeight="1">
      <c r="A42" s="35" t="s">
        <v>1332</v>
      </c>
      <c r="B42" s="34" t="str">
        <f t="shared" si="1"/>
        <v>08450:飲食店</v>
      </c>
      <c r="C42" s="33" t="s">
        <v>1345</v>
      </c>
      <c r="D42" s="33" t="s">
        <v>1344</v>
      </c>
      <c r="E42" s="32" t="s">
        <v>1343</v>
      </c>
    </row>
    <row r="43" spans="1:5" ht="14.25" customHeight="1">
      <c r="A43" s="35" t="s">
        <v>1332</v>
      </c>
      <c r="B43" s="34" t="str">
        <f t="shared" si="1"/>
        <v>08452:食堂又は喫茶店</v>
      </c>
      <c r="C43" s="33" t="s">
        <v>1342</v>
      </c>
      <c r="D43" s="33" t="s">
        <v>1341</v>
      </c>
      <c r="E43" s="32"/>
    </row>
    <row r="44" spans="1:5" ht="14.25" customHeight="1">
      <c r="A44" s="35" t="s">
        <v>1332</v>
      </c>
      <c r="B44" s="34" t="str">
        <f t="shared" si="1"/>
        <v>08456:理髪店、美容院、クリーニング取次店、質屋、貸衣装屋、貸本屋その他これらに類するサービス業を営む店舗等</v>
      </c>
      <c r="C44" s="33" t="s">
        <v>1340</v>
      </c>
      <c r="D44" s="33" t="s">
        <v>1339</v>
      </c>
      <c r="E44" s="32" t="s">
        <v>1338</v>
      </c>
    </row>
    <row r="45" spans="1:5" ht="14.25" customHeight="1">
      <c r="A45" s="35" t="s">
        <v>1332</v>
      </c>
      <c r="B45" s="34" t="str">
        <f t="shared" si="1"/>
        <v>08458:銀行の支店、損害保険代理店、宅地建物取引業を営む店舗そのたこれらに類するサービス業を営む店舗</v>
      </c>
      <c r="C45" s="33" t="s">
        <v>1337</v>
      </c>
      <c r="D45" s="33" t="s">
        <v>1336</v>
      </c>
      <c r="E45" s="32"/>
    </row>
    <row r="46" spans="1:5" ht="14.25" customHeight="1">
      <c r="A46" s="35" t="s">
        <v>1332</v>
      </c>
      <c r="B46" s="34" t="str">
        <f t="shared" si="1"/>
        <v>08460:物品販売業を営む店舗以外の店舗</v>
      </c>
      <c r="C46" s="33" t="s">
        <v>1335</v>
      </c>
      <c r="D46" s="33" t="s">
        <v>1334</v>
      </c>
      <c r="E46" s="32" t="s">
        <v>1333</v>
      </c>
    </row>
    <row r="47" spans="1:5" ht="14.25" customHeight="1">
      <c r="A47" s="35" t="s">
        <v>1332</v>
      </c>
      <c r="B47" s="34" t="str">
        <f t="shared" si="1"/>
        <v>08470:事務所</v>
      </c>
      <c r="C47" s="33" t="s">
        <v>1331</v>
      </c>
      <c r="D47" s="33" t="s">
        <v>1330</v>
      </c>
      <c r="E47" s="32"/>
    </row>
    <row r="48" spans="1:5" ht="14.25" customHeight="1">
      <c r="A48" s="35" t="s">
        <v>1307</v>
      </c>
      <c r="B48" s="34" t="str">
        <f t="shared" si="1"/>
        <v>08480:映画スタジオ又はテレビスタジオ</v>
      </c>
      <c r="C48" s="33" t="s">
        <v>1329</v>
      </c>
      <c r="D48" s="33" t="s">
        <v>1328</v>
      </c>
      <c r="E48" s="32"/>
    </row>
    <row r="49" spans="1:5" ht="14.25" customHeight="1">
      <c r="A49" s="35" t="s">
        <v>1307</v>
      </c>
      <c r="B49" s="34" t="str">
        <f t="shared" si="1"/>
        <v>08490:自動車車庫</v>
      </c>
      <c r="C49" s="33" t="s">
        <v>1327</v>
      </c>
      <c r="D49" s="33" t="s">
        <v>1326</v>
      </c>
      <c r="E49" s="32"/>
    </row>
    <row r="50" spans="1:5" ht="14.25" customHeight="1">
      <c r="A50" s="35" t="s">
        <v>1307</v>
      </c>
      <c r="B50" s="34" t="str">
        <f t="shared" si="1"/>
        <v>08500:自転車駐車場</v>
      </c>
      <c r="C50" s="33" t="s">
        <v>1325</v>
      </c>
      <c r="D50" s="33" t="s">
        <v>1324</v>
      </c>
      <c r="E50" s="32"/>
    </row>
    <row r="51" spans="1:5" ht="14.25" customHeight="1">
      <c r="A51" s="35" t="s">
        <v>1307</v>
      </c>
      <c r="B51" s="34" t="str">
        <f t="shared" si="1"/>
        <v>08510:倉庫業を営む倉庫</v>
      </c>
      <c r="C51" s="33" t="s">
        <v>1323</v>
      </c>
      <c r="D51" s="33" t="s">
        <v>1322</v>
      </c>
      <c r="E51" s="32"/>
    </row>
    <row r="52" spans="1:5" ht="14.25" customHeight="1">
      <c r="A52" s="35" t="s">
        <v>1307</v>
      </c>
      <c r="B52" s="34" t="str">
        <f t="shared" si="1"/>
        <v>08520:倉庫業を営まない倉庫</v>
      </c>
      <c r="C52" s="33" t="s">
        <v>1321</v>
      </c>
      <c r="D52" s="33" t="s">
        <v>1320</v>
      </c>
      <c r="E52" s="32"/>
    </row>
    <row r="53" spans="1:5" ht="14.25" customHeight="1">
      <c r="A53" s="35" t="s">
        <v>1307</v>
      </c>
      <c r="B53" s="34" t="str">
        <f t="shared" si="1"/>
        <v>08530:劇場、映画館又は演芸場</v>
      </c>
      <c r="C53" s="33" t="s">
        <v>1319</v>
      </c>
      <c r="D53" s="33" t="s">
        <v>1318</v>
      </c>
      <c r="E53" s="32"/>
    </row>
    <row r="54" spans="1:5" ht="14.25" customHeight="1">
      <c r="A54" s="35" t="s">
        <v>1307</v>
      </c>
      <c r="B54" s="34" t="str">
        <f t="shared" si="1"/>
        <v>08540:観覧場</v>
      </c>
      <c r="C54" s="33" t="s">
        <v>1317</v>
      </c>
      <c r="D54" s="33" t="s">
        <v>1316</v>
      </c>
      <c r="E54" s="32"/>
    </row>
    <row r="55" spans="1:5" ht="14.25" customHeight="1">
      <c r="A55" s="35" t="s">
        <v>1307</v>
      </c>
      <c r="B55" s="34" t="str">
        <f t="shared" si="1"/>
        <v>08550:公会堂又は集会場</v>
      </c>
      <c r="C55" s="33" t="s">
        <v>1315</v>
      </c>
      <c r="D55" s="33" t="s">
        <v>1314</v>
      </c>
      <c r="E55" s="32"/>
    </row>
    <row r="56" spans="1:5" ht="14.25" customHeight="1">
      <c r="A56" s="35" t="s">
        <v>1307</v>
      </c>
      <c r="B56" s="34" t="str">
        <f t="shared" si="1"/>
        <v>08560:展示場</v>
      </c>
      <c r="C56" s="33" t="s">
        <v>1313</v>
      </c>
      <c r="D56" s="33" t="s">
        <v>1312</v>
      </c>
      <c r="E56" s="32"/>
    </row>
    <row r="57" spans="1:5" ht="14.25" customHeight="1">
      <c r="A57" s="35" t="s">
        <v>1307</v>
      </c>
      <c r="B57" s="34" t="str">
        <f t="shared" si="1"/>
        <v>08570:料理店</v>
      </c>
      <c r="C57" s="33" t="s">
        <v>1311</v>
      </c>
      <c r="D57" s="33" t="s">
        <v>1310</v>
      </c>
      <c r="E57" s="32"/>
    </row>
    <row r="58" spans="1:5" ht="14.25" customHeight="1">
      <c r="A58" s="35" t="s">
        <v>1307</v>
      </c>
      <c r="B58" s="34" t="str">
        <f t="shared" si="1"/>
        <v>08580:キャバレー、カフェー、ナイトクラブ又はバー</v>
      </c>
      <c r="C58" s="33" t="s">
        <v>1309</v>
      </c>
      <c r="D58" s="33" t="s">
        <v>1308</v>
      </c>
      <c r="E58" s="32"/>
    </row>
    <row r="59" spans="1:5" ht="14.25" customHeight="1">
      <c r="A59" s="35" t="s">
        <v>1307</v>
      </c>
      <c r="B59" s="34" t="str">
        <f t="shared" si="1"/>
        <v>08590:ダンスホール</v>
      </c>
      <c r="C59" s="33" t="s">
        <v>1306</v>
      </c>
      <c r="D59" s="33" t="s">
        <v>1305</v>
      </c>
      <c r="E59" s="32"/>
    </row>
    <row r="60" spans="1:5" ht="14.25" customHeight="1">
      <c r="A60" s="35" t="s">
        <v>1298</v>
      </c>
      <c r="B60" s="34" t="str">
        <f t="shared" si="1"/>
        <v>08600:個室付浴場に係る公衆浴場、ヌードスタジオ、のぞき劇場、ストリップ劇場、専ら異性を同伴する客の休憩の用に供する施設、専ら性的好奇心をそそる写真その他の物品の販売を目的とする店舗その他これらに類するもの</v>
      </c>
      <c r="C60" s="33" t="s">
        <v>1304</v>
      </c>
      <c r="D60" s="33" t="s">
        <v>1303</v>
      </c>
      <c r="E60" s="32"/>
    </row>
    <row r="61" spans="1:5" ht="14.25" customHeight="1">
      <c r="A61" s="35" t="s">
        <v>1298</v>
      </c>
      <c r="B61" s="34" t="str">
        <f t="shared" si="1"/>
        <v>08610:卸売市場</v>
      </c>
      <c r="C61" s="33" t="s">
        <v>1302</v>
      </c>
      <c r="D61" s="33" t="s">
        <v>1301</v>
      </c>
      <c r="E61" s="32"/>
    </row>
    <row r="62" spans="1:5" ht="14.25" customHeight="1">
      <c r="A62" s="35" t="s">
        <v>1298</v>
      </c>
      <c r="B62" s="34" t="str">
        <f t="shared" ref="B62:B63" si="2">C62&amp;":"&amp;D62</f>
        <v>08620:火葬場又はと畜場、汚物処理場、ごみ焼却場その他の処理施設</v>
      </c>
      <c r="C62" s="33" t="s">
        <v>1300</v>
      </c>
      <c r="D62" s="33" t="s">
        <v>1299</v>
      </c>
      <c r="E62" s="32"/>
    </row>
    <row r="63" spans="1:5" ht="14.25" customHeight="1">
      <c r="A63" s="35" t="s">
        <v>1298</v>
      </c>
      <c r="B63" s="34" t="str">
        <f t="shared" si="2"/>
        <v>08990:その他</v>
      </c>
      <c r="C63" s="33" t="s">
        <v>1297</v>
      </c>
      <c r="D63" s="33" t="s">
        <v>1296</v>
      </c>
      <c r="E63" s="32"/>
    </row>
    <row r="64" spans="1:5" ht="14.25" customHeight="1">
      <c r="A64" s="35" t="s">
        <v>1399</v>
      </c>
      <c r="B64" s="34" t="str">
        <f>C64&amp;":"&amp;D64</f>
        <v>08220:隣保館</v>
      </c>
      <c r="C64" s="33" t="s">
        <v>1401</v>
      </c>
      <c r="D64" s="33" t="s">
        <v>1400</v>
      </c>
      <c r="E64" s="32"/>
    </row>
    <row r="65" spans="1:5" ht="14.25" customHeight="1">
      <c r="A65" s="35" t="s">
        <v>1377</v>
      </c>
      <c r="B65" s="34" t="str">
        <f>C65&amp;":"&amp;D65</f>
        <v>08270:巡査派出所</v>
      </c>
      <c r="C65" s="33" t="s">
        <v>1389</v>
      </c>
      <c r="D65" s="33" t="s">
        <v>1388</v>
      </c>
      <c r="E65" s="32"/>
    </row>
    <row r="66" spans="1:5" ht="14.25" customHeight="1">
      <c r="A66" s="35" t="s">
        <v>1377</v>
      </c>
      <c r="B66" s="34" t="str">
        <f>C66&amp;":"&amp;D66</f>
        <v>08290:郵便局</v>
      </c>
      <c r="C66" s="33" t="s">
        <v>1385</v>
      </c>
      <c r="D66" s="33" t="s">
        <v>1384</v>
      </c>
      <c r="E66" s="32"/>
    </row>
    <row r="67" spans="1:5" ht="14.25" customHeight="1">
      <c r="A67" s="35" t="s">
        <v>1377</v>
      </c>
      <c r="B67" s="34" t="str">
        <f>C67&amp;":"&amp;D67</f>
        <v>08300:地方公共団体の支庁又は支所</v>
      </c>
      <c r="C67" s="33" t="s">
        <v>1383</v>
      </c>
      <c r="D67" s="33" t="s">
        <v>1382</v>
      </c>
      <c r="E67" s="32"/>
    </row>
    <row r="68" spans="1:5" ht="14.25" customHeight="1">
      <c r="A68" s="35" t="s">
        <v>1377</v>
      </c>
      <c r="B68" s="34" t="str">
        <f>C68&amp;":"&amp;D68</f>
        <v>08330:税務署、警察署、保健所又は消防署その他これらに類するもの</v>
      </c>
      <c r="C68" s="33" t="s">
        <v>1376</v>
      </c>
      <c r="D68" s="33" t="s">
        <v>1375</v>
      </c>
      <c r="E68" s="32"/>
    </row>
    <row r="69" spans="1:5" ht="14.25" customHeight="1">
      <c r="A69" s="35"/>
      <c r="B69" s="34" t="str">
        <f t="shared" ref="B69:B71" si="3">IF(C69="","",C69&amp;":"&amp;D69)</f>
        <v>08630:農産物の生産、集荷、処理又は貯蔵に供するもの</v>
      </c>
      <c r="C69" s="36" t="s">
        <v>2769</v>
      </c>
      <c r="D69" s="33" t="s">
        <v>2770</v>
      </c>
      <c r="E69" s="32"/>
    </row>
    <row r="70" spans="1:5" ht="14.25" customHeight="1">
      <c r="A70" s="35"/>
      <c r="B70" s="34" t="str">
        <f t="shared" si="3"/>
        <v>08640:農業の生産資材の貯蔵に供するもの</v>
      </c>
      <c r="C70" s="36" t="s">
        <v>2771</v>
      </c>
      <c r="D70" s="33" t="s">
        <v>2772</v>
      </c>
      <c r="E70" s="32"/>
    </row>
    <row r="71" spans="1:5" ht="14.25" customHeight="1">
      <c r="A71" s="35"/>
      <c r="B71" s="34" t="str">
        <f t="shared" si="3"/>
        <v>08650:田園住居地域及びその周辺の地域で生産された農産物販売店等</v>
      </c>
      <c r="C71" s="36" t="s">
        <v>2773</v>
      </c>
      <c r="D71" s="33" t="s">
        <v>2774</v>
      </c>
      <c r="E71" s="32"/>
    </row>
    <row r="72" spans="1:5" ht="14.25" customHeight="1">
      <c r="A72" s="35"/>
      <c r="B72" s="34" t="str">
        <f>IF(C72="","",C72&amp;":"&amp;D72)</f>
        <v/>
      </c>
      <c r="C72" s="33"/>
      <c r="D72" s="33"/>
      <c r="E72" s="32"/>
    </row>
  </sheetData>
  <sheetProtection selectLockedCells="1" selectUnlockedCells="1"/>
  <phoneticPr fontId="2"/>
  <pageMargins left="0.75" right="0.75" top="1" bottom="1" header="0.51200000000000001" footer="0.51200000000000001"/>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45">
    <tabColor theme="9" tint="0.59999389629810485"/>
  </sheetPr>
  <dimension ref="A1:M51"/>
  <sheetViews>
    <sheetView workbookViewId="0">
      <selection activeCell="G8" sqref="G8"/>
    </sheetView>
  </sheetViews>
  <sheetFormatPr defaultRowHeight="13.5"/>
  <cols>
    <col min="1" max="1" width="3.58203125" customWidth="1"/>
    <col min="2" max="2" width="10.58203125" customWidth="1"/>
    <col min="3" max="3" width="6.58203125" customWidth="1"/>
    <col min="4" max="4" width="10.58203125" customWidth="1"/>
    <col min="5" max="5" width="10.58203125" style="462" customWidth="1"/>
    <col min="6" max="6" width="1.58203125" style="463" customWidth="1"/>
    <col min="7" max="7" width="20.58203125" customWidth="1"/>
    <col min="8" max="8" width="9.58203125" bestFit="1" customWidth="1"/>
    <col min="9" max="9" width="10.58203125" customWidth="1"/>
    <col min="10" max="10" width="10.58203125" style="462" customWidth="1"/>
    <col min="11" max="11" width="9" style="462"/>
    <col min="12" max="12" width="30.58203125" customWidth="1"/>
    <col min="13" max="13" width="12.58203125" style="462" customWidth="1"/>
  </cols>
  <sheetData>
    <row r="1" spans="1:13">
      <c r="A1" s="469" t="s">
        <v>2368</v>
      </c>
      <c r="B1" s="470" t="s">
        <v>2355</v>
      </c>
      <c r="C1" s="470" t="s">
        <v>2356</v>
      </c>
      <c r="D1" s="470" t="s">
        <v>2357</v>
      </c>
      <c r="E1" s="471" t="s">
        <v>2358</v>
      </c>
      <c r="F1" s="470"/>
      <c r="G1" s="470" t="s">
        <v>2359</v>
      </c>
      <c r="H1" s="470" t="s">
        <v>2360</v>
      </c>
      <c r="I1" s="470" t="s">
        <v>2361</v>
      </c>
      <c r="J1" s="471" t="s">
        <v>2362</v>
      </c>
      <c r="K1" s="471" t="s">
        <v>2363</v>
      </c>
      <c r="L1" s="470" t="s">
        <v>2138</v>
      </c>
      <c r="M1" s="472" t="s">
        <v>2364</v>
      </c>
    </row>
    <row r="2" spans="1:13">
      <c r="A2">
        <f>ROW()-1</f>
        <v>1</v>
      </c>
      <c r="B2" s="484"/>
      <c r="C2" s="484"/>
      <c r="D2" s="484"/>
      <c r="E2" s="485"/>
      <c r="F2" s="484"/>
      <c r="G2" s="484"/>
      <c r="H2" s="484"/>
      <c r="I2" s="484"/>
      <c r="J2" s="485"/>
      <c r="K2" s="485"/>
      <c r="L2" s="484"/>
      <c r="M2" s="485"/>
    </row>
    <row r="3" spans="1:13">
      <c r="A3">
        <f t="shared" ref="A3:A51" si="0">ROW()-1</f>
        <v>2</v>
      </c>
    </row>
    <row r="4" spans="1:13">
      <c r="A4">
        <f t="shared" si="0"/>
        <v>3</v>
      </c>
    </row>
    <row r="5" spans="1:13">
      <c r="A5">
        <f t="shared" si="0"/>
        <v>4</v>
      </c>
    </row>
    <row r="6" spans="1:13">
      <c r="A6">
        <f t="shared" si="0"/>
        <v>5</v>
      </c>
    </row>
    <row r="7" spans="1:13">
      <c r="A7">
        <f t="shared" si="0"/>
        <v>6</v>
      </c>
    </row>
    <row r="8" spans="1:13">
      <c r="A8">
        <f t="shared" si="0"/>
        <v>7</v>
      </c>
    </row>
    <row r="9" spans="1:13">
      <c r="A9">
        <f t="shared" si="0"/>
        <v>8</v>
      </c>
    </row>
    <row r="10" spans="1:13">
      <c r="A10">
        <f t="shared" si="0"/>
        <v>9</v>
      </c>
    </row>
    <row r="11" spans="1:13">
      <c r="A11">
        <f t="shared" si="0"/>
        <v>10</v>
      </c>
    </row>
    <row r="12" spans="1:13">
      <c r="A12">
        <f t="shared" si="0"/>
        <v>11</v>
      </c>
    </row>
    <row r="13" spans="1:13">
      <c r="A13">
        <f t="shared" si="0"/>
        <v>12</v>
      </c>
    </row>
    <row r="14" spans="1:13">
      <c r="A14">
        <f t="shared" si="0"/>
        <v>13</v>
      </c>
    </row>
    <row r="15" spans="1:13">
      <c r="A15">
        <f t="shared" si="0"/>
        <v>14</v>
      </c>
    </row>
    <row r="16" spans="1:13">
      <c r="A16">
        <f t="shared" si="0"/>
        <v>15</v>
      </c>
    </row>
    <row r="17" spans="1:1">
      <c r="A17">
        <f t="shared" si="0"/>
        <v>16</v>
      </c>
    </row>
    <row r="18" spans="1:1">
      <c r="A18">
        <f t="shared" si="0"/>
        <v>17</v>
      </c>
    </row>
    <row r="19" spans="1:1">
      <c r="A19">
        <f t="shared" si="0"/>
        <v>18</v>
      </c>
    </row>
    <row r="20" spans="1:1">
      <c r="A20">
        <f t="shared" si="0"/>
        <v>19</v>
      </c>
    </row>
    <row r="21" spans="1:1">
      <c r="A21">
        <f t="shared" si="0"/>
        <v>20</v>
      </c>
    </row>
    <row r="22" spans="1:1">
      <c r="A22">
        <f t="shared" si="0"/>
        <v>21</v>
      </c>
    </row>
    <row r="23" spans="1:1">
      <c r="A23">
        <f t="shared" si="0"/>
        <v>22</v>
      </c>
    </row>
    <row r="24" spans="1:1">
      <c r="A24">
        <f t="shared" si="0"/>
        <v>23</v>
      </c>
    </row>
    <row r="25" spans="1:1">
      <c r="A25">
        <f t="shared" si="0"/>
        <v>24</v>
      </c>
    </row>
    <row r="26" spans="1:1">
      <c r="A26">
        <f t="shared" si="0"/>
        <v>25</v>
      </c>
    </row>
    <row r="27" spans="1:1">
      <c r="A27">
        <f t="shared" si="0"/>
        <v>26</v>
      </c>
    </row>
    <row r="28" spans="1:1">
      <c r="A28">
        <f t="shared" si="0"/>
        <v>27</v>
      </c>
    </row>
    <row r="29" spans="1:1">
      <c r="A29">
        <f t="shared" si="0"/>
        <v>28</v>
      </c>
    </row>
    <row r="30" spans="1:1">
      <c r="A30">
        <f t="shared" si="0"/>
        <v>29</v>
      </c>
    </row>
    <row r="31" spans="1:1">
      <c r="A31">
        <f t="shared" si="0"/>
        <v>30</v>
      </c>
    </row>
    <row r="32" spans="1:1">
      <c r="A32">
        <f t="shared" si="0"/>
        <v>31</v>
      </c>
    </row>
    <row r="33" spans="1:1">
      <c r="A33">
        <f t="shared" si="0"/>
        <v>32</v>
      </c>
    </row>
    <row r="34" spans="1:1">
      <c r="A34">
        <f t="shared" si="0"/>
        <v>33</v>
      </c>
    </row>
    <row r="35" spans="1:1">
      <c r="A35">
        <f t="shared" si="0"/>
        <v>34</v>
      </c>
    </row>
    <row r="36" spans="1:1">
      <c r="A36">
        <f t="shared" si="0"/>
        <v>35</v>
      </c>
    </row>
    <row r="37" spans="1:1">
      <c r="A37">
        <f t="shared" si="0"/>
        <v>36</v>
      </c>
    </row>
    <row r="38" spans="1:1">
      <c r="A38">
        <f t="shared" si="0"/>
        <v>37</v>
      </c>
    </row>
    <row r="39" spans="1:1">
      <c r="A39">
        <f t="shared" si="0"/>
        <v>38</v>
      </c>
    </row>
    <row r="40" spans="1:1">
      <c r="A40">
        <f t="shared" si="0"/>
        <v>39</v>
      </c>
    </row>
    <row r="41" spans="1:1">
      <c r="A41">
        <f t="shared" si="0"/>
        <v>40</v>
      </c>
    </row>
    <row r="42" spans="1:1">
      <c r="A42">
        <f t="shared" si="0"/>
        <v>41</v>
      </c>
    </row>
    <row r="43" spans="1:1">
      <c r="A43">
        <f t="shared" si="0"/>
        <v>42</v>
      </c>
    </row>
    <row r="44" spans="1:1">
      <c r="A44">
        <f t="shared" si="0"/>
        <v>43</v>
      </c>
    </row>
    <row r="45" spans="1:1">
      <c r="A45">
        <f t="shared" si="0"/>
        <v>44</v>
      </c>
    </row>
    <row r="46" spans="1:1">
      <c r="A46">
        <f t="shared" si="0"/>
        <v>45</v>
      </c>
    </row>
    <row r="47" spans="1:1">
      <c r="A47">
        <f t="shared" si="0"/>
        <v>46</v>
      </c>
    </row>
    <row r="48" spans="1:1">
      <c r="A48">
        <f t="shared" si="0"/>
        <v>47</v>
      </c>
    </row>
    <row r="49" spans="1:1">
      <c r="A49">
        <f t="shared" si="0"/>
        <v>48</v>
      </c>
    </row>
    <row r="50" spans="1:1">
      <c r="A50">
        <f t="shared" si="0"/>
        <v>49</v>
      </c>
    </row>
    <row r="51" spans="1:1">
      <c r="A51">
        <f t="shared" si="0"/>
        <v>50</v>
      </c>
    </row>
  </sheetData>
  <phoneticPr fontId="2"/>
  <dataValidations count="5">
    <dataValidation imeMode="off" allowBlank="1" showInputMessage="1" showErrorMessage="1" sqref="E1:F1048576 J1:K1048576 M1:M1048576" xr:uid="{00000000-0002-0000-3E00-000000000000}"/>
    <dataValidation imeMode="on" allowBlank="1" showInputMessage="1" showErrorMessage="1" sqref="L1:L1048576 B1:B1048576 C52:D1048576 G1:G1048576 H1:I1 C1:D1 H52:I1048576" xr:uid="{00000000-0002-0000-3E00-000001000000}"/>
    <dataValidation type="list" imeMode="on" allowBlank="1" showInputMessage="1" showErrorMessage="1" sqref="C2:C51 H3:H51" xr:uid="{00000000-0002-0000-3E00-000002000000}">
      <formula1>建築士資格</formula1>
    </dataValidation>
    <dataValidation type="list" imeMode="on" allowBlank="1" showInputMessage="1" showErrorMessage="1" sqref="D3:D51" xr:uid="{00000000-0002-0000-3E00-000003000000}">
      <formula1>建築士登録</formula1>
    </dataValidation>
    <dataValidation type="list" imeMode="on" allowBlank="1" showInputMessage="1" showErrorMessage="1" sqref="I3:I51" xr:uid="{00000000-0002-0000-3E00-000004000000}">
      <formula1>資格県</formula1>
    </dataValidation>
  </dataValidations>
  <hyperlinks>
    <hyperlink ref="A1" location="作業メニュー!A1" display="戻る" xr:uid="{00000000-0004-0000-3E00-000000000000}"/>
  </hyperlink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imeMode="on" allowBlank="1" showInputMessage="1" showErrorMessage="1" xr:uid="{00000000-0002-0000-3E00-000005000000}">
          <x14:formula1>
            <xm:f>値一覧項目!$C$2:$C$16</xm:f>
          </x14:formula1>
          <xm:sqref>I2</xm:sqref>
        </x14:dataValidation>
        <x14:dataValidation type="list" imeMode="on" allowBlank="1" showInputMessage="1" showErrorMessage="1" xr:uid="{00000000-0002-0000-3E00-000006000000}">
          <x14:formula1>
            <xm:f>値一覧項目!$E$2:$E$5</xm:f>
          </x14:formula1>
          <xm:sqref>H2</xm:sqref>
        </x14:dataValidation>
        <x14:dataValidation type="list" imeMode="on" allowBlank="1" showInputMessage="1" showErrorMessage="1" xr:uid="{00000000-0002-0000-3E00-000007000000}">
          <x14:formula1>
            <xm:f>値一覧項目!$D$2:$D$19</xm:f>
          </x14:formula1>
          <xm:sqref>D2</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2">
    <tabColor theme="9" tint="0.59999389629810485"/>
  </sheetPr>
  <dimension ref="A1:C51"/>
  <sheetViews>
    <sheetView workbookViewId="0"/>
  </sheetViews>
  <sheetFormatPr defaultRowHeight="13.5"/>
  <cols>
    <col min="1" max="1" width="4.58203125" customWidth="1"/>
    <col min="2" max="2" width="12.58203125" customWidth="1"/>
    <col min="3" max="3" width="10.58203125" style="462" customWidth="1"/>
  </cols>
  <sheetData>
    <row r="1" spans="1:3" s="476" customFormat="1">
      <c r="A1" s="478" t="s">
        <v>2368</v>
      </c>
      <c r="B1" s="476" t="s">
        <v>2355</v>
      </c>
      <c r="C1" s="477" t="s">
        <v>2358</v>
      </c>
    </row>
    <row r="2" spans="1:3">
      <c r="A2">
        <f>ROW()-1</f>
        <v>1</v>
      </c>
      <c r="B2" s="484"/>
      <c r="C2" s="485"/>
    </row>
    <row r="3" spans="1:3">
      <c r="A3">
        <f t="shared" ref="A3:A51" si="0">ROW()-1</f>
        <v>2</v>
      </c>
    </row>
    <row r="4" spans="1:3">
      <c r="A4">
        <f t="shared" si="0"/>
        <v>3</v>
      </c>
    </row>
    <row r="5" spans="1:3">
      <c r="A5">
        <f t="shared" si="0"/>
        <v>4</v>
      </c>
    </row>
    <row r="6" spans="1:3">
      <c r="A6">
        <f t="shared" si="0"/>
        <v>5</v>
      </c>
    </row>
    <row r="7" spans="1:3">
      <c r="A7">
        <f t="shared" si="0"/>
        <v>6</v>
      </c>
    </row>
    <row r="8" spans="1:3">
      <c r="A8">
        <f t="shared" si="0"/>
        <v>7</v>
      </c>
    </row>
    <row r="9" spans="1:3">
      <c r="A9">
        <f t="shared" si="0"/>
        <v>8</v>
      </c>
    </row>
    <row r="10" spans="1:3">
      <c r="A10">
        <f t="shared" si="0"/>
        <v>9</v>
      </c>
    </row>
    <row r="11" spans="1:3">
      <c r="A11">
        <f t="shared" si="0"/>
        <v>10</v>
      </c>
    </row>
    <row r="12" spans="1:3">
      <c r="A12">
        <f t="shared" si="0"/>
        <v>11</v>
      </c>
    </row>
    <row r="13" spans="1:3">
      <c r="A13">
        <f t="shared" si="0"/>
        <v>12</v>
      </c>
    </row>
    <row r="14" spans="1:3">
      <c r="A14">
        <f t="shared" si="0"/>
        <v>13</v>
      </c>
    </row>
    <row r="15" spans="1:3">
      <c r="A15">
        <f t="shared" si="0"/>
        <v>14</v>
      </c>
    </row>
    <row r="16" spans="1:3">
      <c r="A16">
        <f t="shared" si="0"/>
        <v>15</v>
      </c>
    </row>
    <row r="17" spans="1:1">
      <c r="A17">
        <f t="shared" si="0"/>
        <v>16</v>
      </c>
    </row>
    <row r="18" spans="1:1">
      <c r="A18">
        <f t="shared" si="0"/>
        <v>17</v>
      </c>
    </row>
    <row r="19" spans="1:1">
      <c r="A19">
        <f t="shared" si="0"/>
        <v>18</v>
      </c>
    </row>
    <row r="20" spans="1:1">
      <c r="A20">
        <f t="shared" si="0"/>
        <v>19</v>
      </c>
    </row>
    <row r="21" spans="1:1">
      <c r="A21">
        <f t="shared" si="0"/>
        <v>20</v>
      </c>
    </row>
    <row r="22" spans="1:1">
      <c r="A22">
        <f t="shared" si="0"/>
        <v>21</v>
      </c>
    </row>
    <row r="23" spans="1:1">
      <c r="A23">
        <f t="shared" si="0"/>
        <v>22</v>
      </c>
    </row>
    <row r="24" spans="1:1">
      <c r="A24">
        <f t="shared" si="0"/>
        <v>23</v>
      </c>
    </row>
    <row r="25" spans="1:1">
      <c r="A25">
        <f t="shared" si="0"/>
        <v>24</v>
      </c>
    </row>
    <row r="26" spans="1:1">
      <c r="A26">
        <f t="shared" si="0"/>
        <v>25</v>
      </c>
    </row>
    <row r="27" spans="1:1">
      <c r="A27">
        <f t="shared" si="0"/>
        <v>26</v>
      </c>
    </row>
    <row r="28" spans="1:1">
      <c r="A28">
        <f t="shared" si="0"/>
        <v>27</v>
      </c>
    </row>
    <row r="29" spans="1:1">
      <c r="A29">
        <f t="shared" si="0"/>
        <v>28</v>
      </c>
    </row>
    <row r="30" spans="1:1">
      <c r="A30">
        <f t="shared" si="0"/>
        <v>29</v>
      </c>
    </row>
    <row r="31" spans="1:1">
      <c r="A31">
        <f t="shared" si="0"/>
        <v>30</v>
      </c>
    </row>
    <row r="32" spans="1:1">
      <c r="A32">
        <f t="shared" si="0"/>
        <v>31</v>
      </c>
    </row>
    <row r="33" spans="1:1">
      <c r="A33">
        <f t="shared" si="0"/>
        <v>32</v>
      </c>
    </row>
    <row r="34" spans="1:1">
      <c r="A34">
        <f t="shared" si="0"/>
        <v>33</v>
      </c>
    </row>
    <row r="35" spans="1:1">
      <c r="A35">
        <f t="shared" si="0"/>
        <v>34</v>
      </c>
    </row>
    <row r="36" spans="1:1">
      <c r="A36">
        <f t="shared" si="0"/>
        <v>35</v>
      </c>
    </row>
    <row r="37" spans="1:1">
      <c r="A37">
        <f t="shared" si="0"/>
        <v>36</v>
      </c>
    </row>
    <row r="38" spans="1:1">
      <c r="A38">
        <f t="shared" si="0"/>
        <v>37</v>
      </c>
    </row>
    <row r="39" spans="1:1">
      <c r="A39">
        <f t="shared" si="0"/>
        <v>38</v>
      </c>
    </row>
    <row r="40" spans="1:1">
      <c r="A40">
        <f t="shared" si="0"/>
        <v>39</v>
      </c>
    </row>
    <row r="41" spans="1:1">
      <c r="A41">
        <f t="shared" si="0"/>
        <v>40</v>
      </c>
    </row>
    <row r="42" spans="1:1">
      <c r="A42">
        <f t="shared" si="0"/>
        <v>41</v>
      </c>
    </row>
    <row r="43" spans="1:1">
      <c r="A43">
        <f t="shared" si="0"/>
        <v>42</v>
      </c>
    </row>
    <row r="44" spans="1:1">
      <c r="A44">
        <f t="shared" si="0"/>
        <v>43</v>
      </c>
    </row>
    <row r="45" spans="1:1">
      <c r="A45">
        <f t="shared" si="0"/>
        <v>44</v>
      </c>
    </row>
    <row r="46" spans="1:1">
      <c r="A46">
        <f t="shared" si="0"/>
        <v>45</v>
      </c>
    </row>
    <row r="47" spans="1:1">
      <c r="A47">
        <f t="shared" si="0"/>
        <v>46</v>
      </c>
    </row>
    <row r="48" spans="1:1">
      <c r="A48">
        <f t="shared" si="0"/>
        <v>47</v>
      </c>
    </row>
    <row r="49" spans="1:1">
      <c r="A49">
        <f t="shared" si="0"/>
        <v>48</v>
      </c>
    </row>
    <row r="50" spans="1:1">
      <c r="A50">
        <f t="shared" si="0"/>
        <v>49</v>
      </c>
    </row>
    <row r="51" spans="1:1">
      <c r="A51">
        <f t="shared" si="0"/>
        <v>50</v>
      </c>
    </row>
  </sheetData>
  <phoneticPr fontId="2"/>
  <dataValidations count="2">
    <dataValidation imeMode="off" allowBlank="1" showInputMessage="1" showErrorMessage="1" sqref="C1:C1048576" xr:uid="{00000000-0002-0000-3F00-000000000000}"/>
    <dataValidation imeMode="on" allowBlank="1" showInputMessage="1" showErrorMessage="1" sqref="B1:B1048576" xr:uid="{00000000-0002-0000-3F00-000001000000}"/>
  </dataValidations>
  <hyperlinks>
    <hyperlink ref="A1" location="作業メニュー!A1" display="戻る" xr:uid="{00000000-0004-0000-3F00-000000000000}"/>
  </hyperlinks>
  <pageMargins left="0.7" right="0.7" top="0.75" bottom="0.75" header="0.3" footer="0.3"/>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3">
    <tabColor theme="9" tint="0.59999389629810485"/>
  </sheetPr>
  <dimension ref="A1:I51"/>
  <sheetViews>
    <sheetView workbookViewId="0"/>
  </sheetViews>
  <sheetFormatPr defaultRowHeight="13.5"/>
  <cols>
    <col min="1" max="1" width="3.58203125" customWidth="1"/>
    <col min="2" max="2" width="20.58203125" customWidth="1"/>
    <col min="3" max="3" width="12.58203125" customWidth="1"/>
    <col min="5" max="5" width="9" style="462"/>
    <col min="6" max="6" width="30.58203125" customWidth="1"/>
    <col min="7" max="7" width="9" style="462"/>
    <col min="8" max="8" width="30.58203125" customWidth="1"/>
    <col min="9" max="9" width="12.58203125" style="462" customWidth="1"/>
  </cols>
  <sheetData>
    <row r="1" spans="1:9">
      <c r="A1" s="469" t="s">
        <v>2368</v>
      </c>
      <c r="B1" s="470" t="s">
        <v>2355</v>
      </c>
      <c r="C1" s="470" t="s">
        <v>2357</v>
      </c>
      <c r="D1" s="470" t="s">
        <v>2393</v>
      </c>
      <c r="E1" s="471" t="s">
        <v>2358</v>
      </c>
      <c r="F1" s="470" t="s">
        <v>2359</v>
      </c>
      <c r="G1" s="471" t="s">
        <v>2363</v>
      </c>
      <c r="H1" s="470" t="s">
        <v>2138</v>
      </c>
      <c r="I1" s="472" t="s">
        <v>2364</v>
      </c>
    </row>
    <row r="2" spans="1:9">
      <c r="A2" s="479">
        <f>ROW()-1</f>
        <v>1</v>
      </c>
      <c r="B2" s="484"/>
      <c r="C2" s="484"/>
      <c r="D2" s="484"/>
      <c r="E2" s="485"/>
      <c r="F2" s="484"/>
      <c r="G2" s="485"/>
      <c r="H2" s="484"/>
      <c r="I2" s="485"/>
    </row>
    <row r="3" spans="1:9">
      <c r="A3" s="479">
        <f t="shared" ref="A3:A51" si="0">ROW()-1</f>
        <v>2</v>
      </c>
    </row>
    <row r="4" spans="1:9">
      <c r="A4" s="479">
        <f t="shared" si="0"/>
        <v>3</v>
      </c>
    </row>
    <row r="5" spans="1:9">
      <c r="A5" s="479">
        <f t="shared" si="0"/>
        <v>4</v>
      </c>
    </row>
    <row r="6" spans="1:9">
      <c r="A6" s="479">
        <f t="shared" si="0"/>
        <v>5</v>
      </c>
    </row>
    <row r="7" spans="1:9">
      <c r="A7" s="479">
        <f t="shared" si="0"/>
        <v>6</v>
      </c>
    </row>
    <row r="8" spans="1:9">
      <c r="A8" s="479">
        <f t="shared" si="0"/>
        <v>7</v>
      </c>
    </row>
    <row r="9" spans="1:9">
      <c r="A9" s="479">
        <f t="shared" si="0"/>
        <v>8</v>
      </c>
    </row>
    <row r="10" spans="1:9">
      <c r="A10" s="479">
        <f t="shared" si="0"/>
        <v>9</v>
      </c>
    </row>
    <row r="11" spans="1:9">
      <c r="A11" s="479">
        <f t="shared" si="0"/>
        <v>10</v>
      </c>
    </row>
    <row r="12" spans="1:9">
      <c r="A12" s="479">
        <f t="shared" si="0"/>
        <v>11</v>
      </c>
    </row>
    <row r="13" spans="1:9">
      <c r="A13" s="479">
        <f t="shared" si="0"/>
        <v>12</v>
      </c>
    </row>
    <row r="14" spans="1:9">
      <c r="A14" s="479">
        <f t="shared" si="0"/>
        <v>13</v>
      </c>
    </row>
    <row r="15" spans="1:9">
      <c r="A15" s="479">
        <f t="shared" si="0"/>
        <v>14</v>
      </c>
    </row>
    <row r="16" spans="1:9">
      <c r="A16" s="479">
        <f t="shared" si="0"/>
        <v>15</v>
      </c>
    </row>
    <row r="17" spans="1:1">
      <c r="A17" s="479">
        <f t="shared" si="0"/>
        <v>16</v>
      </c>
    </row>
    <row r="18" spans="1:1">
      <c r="A18" s="479">
        <f t="shared" si="0"/>
        <v>17</v>
      </c>
    </row>
    <row r="19" spans="1:1">
      <c r="A19" s="479">
        <f t="shared" si="0"/>
        <v>18</v>
      </c>
    </row>
    <row r="20" spans="1:1">
      <c r="A20" s="479">
        <f t="shared" si="0"/>
        <v>19</v>
      </c>
    </row>
    <row r="21" spans="1:1">
      <c r="A21" s="479">
        <f t="shared" si="0"/>
        <v>20</v>
      </c>
    </row>
    <row r="22" spans="1:1">
      <c r="A22" s="479">
        <f t="shared" si="0"/>
        <v>21</v>
      </c>
    </row>
    <row r="23" spans="1:1">
      <c r="A23" s="479">
        <f t="shared" si="0"/>
        <v>22</v>
      </c>
    </row>
    <row r="24" spans="1:1">
      <c r="A24" s="479">
        <f t="shared" si="0"/>
        <v>23</v>
      </c>
    </row>
    <row r="25" spans="1:1">
      <c r="A25" s="479">
        <f t="shared" si="0"/>
        <v>24</v>
      </c>
    </row>
    <row r="26" spans="1:1">
      <c r="A26" s="479">
        <f t="shared" si="0"/>
        <v>25</v>
      </c>
    </row>
    <row r="27" spans="1:1">
      <c r="A27" s="479">
        <f t="shared" si="0"/>
        <v>26</v>
      </c>
    </row>
    <row r="28" spans="1:1">
      <c r="A28" s="479">
        <f t="shared" si="0"/>
        <v>27</v>
      </c>
    </row>
    <row r="29" spans="1:1">
      <c r="A29" s="479">
        <f t="shared" si="0"/>
        <v>28</v>
      </c>
    </row>
    <row r="30" spans="1:1">
      <c r="A30" s="479">
        <f t="shared" si="0"/>
        <v>29</v>
      </c>
    </row>
    <row r="31" spans="1:1">
      <c r="A31" s="479">
        <f t="shared" si="0"/>
        <v>30</v>
      </c>
    </row>
    <row r="32" spans="1:1">
      <c r="A32" s="479">
        <f t="shared" si="0"/>
        <v>31</v>
      </c>
    </row>
    <row r="33" spans="1:1">
      <c r="A33" s="479">
        <f t="shared" si="0"/>
        <v>32</v>
      </c>
    </row>
    <row r="34" spans="1:1">
      <c r="A34" s="479">
        <f t="shared" si="0"/>
        <v>33</v>
      </c>
    </row>
    <row r="35" spans="1:1">
      <c r="A35" s="479">
        <f t="shared" si="0"/>
        <v>34</v>
      </c>
    </row>
    <row r="36" spans="1:1">
      <c r="A36" s="479">
        <f t="shared" si="0"/>
        <v>35</v>
      </c>
    </row>
    <row r="37" spans="1:1">
      <c r="A37" s="479">
        <f t="shared" si="0"/>
        <v>36</v>
      </c>
    </row>
    <row r="38" spans="1:1">
      <c r="A38" s="479">
        <f t="shared" si="0"/>
        <v>37</v>
      </c>
    </row>
    <row r="39" spans="1:1">
      <c r="A39" s="479">
        <f t="shared" si="0"/>
        <v>38</v>
      </c>
    </row>
    <row r="40" spans="1:1">
      <c r="A40" s="479">
        <f t="shared" si="0"/>
        <v>39</v>
      </c>
    </row>
    <row r="41" spans="1:1">
      <c r="A41" s="479">
        <f t="shared" si="0"/>
        <v>40</v>
      </c>
    </row>
    <row r="42" spans="1:1">
      <c r="A42" s="479">
        <f t="shared" si="0"/>
        <v>41</v>
      </c>
    </row>
    <row r="43" spans="1:1">
      <c r="A43" s="479">
        <f t="shared" si="0"/>
        <v>42</v>
      </c>
    </row>
    <row r="44" spans="1:1">
      <c r="A44" s="479">
        <f t="shared" si="0"/>
        <v>43</v>
      </c>
    </row>
    <row r="45" spans="1:1">
      <c r="A45" s="479">
        <f t="shared" si="0"/>
        <v>44</v>
      </c>
    </row>
    <row r="46" spans="1:1">
      <c r="A46" s="479">
        <f t="shared" si="0"/>
        <v>45</v>
      </c>
    </row>
    <row r="47" spans="1:1">
      <c r="A47" s="479">
        <f t="shared" si="0"/>
        <v>46</v>
      </c>
    </row>
    <row r="48" spans="1:1">
      <c r="A48" s="479">
        <f t="shared" si="0"/>
        <v>47</v>
      </c>
    </row>
    <row r="49" spans="1:1">
      <c r="A49" s="479">
        <f t="shared" si="0"/>
        <v>48</v>
      </c>
    </row>
    <row r="50" spans="1:1">
      <c r="A50" s="479">
        <f t="shared" si="0"/>
        <v>49</v>
      </c>
    </row>
    <row r="51" spans="1:1">
      <c r="A51" s="479">
        <f t="shared" si="0"/>
        <v>50</v>
      </c>
    </row>
  </sheetData>
  <phoneticPr fontId="2"/>
  <dataValidations count="4">
    <dataValidation imeMode="on" allowBlank="1" showInputMessage="1" showErrorMessage="1" sqref="C52:D1048576 F1:F1048576 B1:B1048576 C1:D2 H1:H1048576" xr:uid="{00000000-0002-0000-4000-000000000000}"/>
    <dataValidation imeMode="off" allowBlank="1" showInputMessage="1" showErrorMessage="1" sqref="I1:I1048576 G1:G1048576 E1:E1048576" xr:uid="{00000000-0002-0000-4000-000001000000}"/>
    <dataValidation type="list" imeMode="on" allowBlank="1" showInputMessage="1" showErrorMessage="1" sqref="C3:C51" xr:uid="{00000000-0002-0000-4000-000002000000}">
      <formula1>建築士登録</formula1>
    </dataValidation>
    <dataValidation type="list" imeMode="on" allowBlank="1" showInputMessage="1" showErrorMessage="1" sqref="D3:D51" xr:uid="{00000000-0002-0000-4000-000003000000}">
      <formula1>許可番号</formula1>
    </dataValidation>
  </dataValidations>
  <hyperlinks>
    <hyperlink ref="A1" location="作業メニュー!A1" display="戻る" xr:uid="{00000000-0004-0000-4000-000000000000}"/>
  </hyperlinks>
  <pageMargins left="0.7" right="0.7" top="0.75" bottom="0.75" header="0.3" footer="0.3"/>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1">
    <tabColor rgb="FFCCFFFF"/>
  </sheetPr>
  <dimension ref="A1:S392"/>
  <sheetViews>
    <sheetView topLeftCell="A369" workbookViewId="0">
      <selection activeCell="C27" sqref="C27"/>
    </sheetView>
  </sheetViews>
  <sheetFormatPr defaultColWidth="9" defaultRowHeight="14.25" customHeight="1"/>
  <cols>
    <col min="1" max="1" width="7.58203125" style="119" customWidth="1"/>
    <col min="2" max="2" width="34" style="119" bestFit="1" customWidth="1"/>
    <col min="3" max="3" width="20.58203125" style="119" customWidth="1"/>
    <col min="4" max="5" width="10.58203125" style="119" customWidth="1"/>
    <col min="6" max="19" width="7.58203125" style="119" customWidth="1"/>
    <col min="20" max="16384" width="9" style="119"/>
  </cols>
  <sheetData>
    <row r="1" spans="1:19" s="449" customFormat="1" ht="16.149999999999999" customHeight="1">
      <c r="A1" s="474" t="s">
        <v>2627</v>
      </c>
      <c r="B1" s="468" t="s">
        <v>1812</v>
      </c>
      <c r="C1" s="468" t="s">
        <v>2365</v>
      </c>
      <c r="D1" s="468" t="s">
        <v>1810</v>
      </c>
      <c r="E1" s="468" t="s">
        <v>1809</v>
      </c>
      <c r="F1" s="468" t="s">
        <v>1808</v>
      </c>
      <c r="G1" s="468" t="s">
        <v>1807</v>
      </c>
      <c r="H1" s="468" t="s">
        <v>1806</v>
      </c>
      <c r="I1" s="468" t="s">
        <v>1805</v>
      </c>
      <c r="J1" s="468" t="s">
        <v>1804</v>
      </c>
      <c r="K1" s="468" t="s">
        <v>1803</v>
      </c>
      <c r="L1" s="468" t="s">
        <v>1802</v>
      </c>
      <c r="M1" s="468" t="s">
        <v>1801</v>
      </c>
      <c r="N1" s="468" t="s">
        <v>1800</v>
      </c>
      <c r="O1" s="468" t="s">
        <v>1799</v>
      </c>
      <c r="P1" s="468" t="s">
        <v>1798</v>
      </c>
      <c r="Q1" s="468" t="s">
        <v>1797</v>
      </c>
      <c r="R1" s="468" t="s">
        <v>1796</v>
      </c>
      <c r="S1" s="590" t="s">
        <v>1795</v>
      </c>
    </row>
    <row r="2" spans="1:19" ht="14.25" customHeight="1">
      <c r="A2" s="360">
        <v>1</v>
      </c>
      <c r="B2" s="149" t="s">
        <v>1794</v>
      </c>
      <c r="C2" s="138" t="str">
        <f>IF('確認申請書（建築）入力'!$AT$27="","",'確認申請書（建築）入力'!$AT$27)</f>
        <v/>
      </c>
      <c r="D2" s="138"/>
      <c r="E2" s="138"/>
      <c r="F2" s="138"/>
      <c r="G2" s="138"/>
      <c r="H2" s="138"/>
      <c r="I2" s="138"/>
      <c r="J2" s="138"/>
      <c r="K2" s="138"/>
      <c r="L2" s="138"/>
      <c r="M2" s="138"/>
      <c r="N2" s="138"/>
      <c r="O2" s="138"/>
      <c r="P2" s="138"/>
      <c r="Q2" s="138"/>
      <c r="R2" s="138"/>
      <c r="S2" s="138" t="s">
        <v>1450</v>
      </c>
    </row>
    <row r="3" spans="1:19" ht="14.25" customHeight="1">
      <c r="A3" s="311">
        <v>2</v>
      </c>
      <c r="B3" s="121" t="s">
        <v>1793</v>
      </c>
      <c r="C3" s="122" t="str">
        <f>IF('確認申請書（建築）入力'!$AT$28="","",'確認申請書（建築）入力'!$AT$28)</f>
        <v/>
      </c>
      <c r="D3" s="122"/>
      <c r="E3" s="122"/>
      <c r="F3" s="122"/>
      <c r="G3" s="122"/>
      <c r="H3" s="122"/>
      <c r="I3" s="122"/>
      <c r="J3" s="122"/>
      <c r="K3" s="122"/>
      <c r="L3" s="122"/>
      <c r="M3" s="122"/>
      <c r="N3" s="122"/>
      <c r="O3" s="122"/>
      <c r="P3" s="122"/>
      <c r="Q3" s="122"/>
      <c r="R3" s="122"/>
      <c r="S3" s="122" t="s">
        <v>1450</v>
      </c>
    </row>
    <row r="4" spans="1:19" ht="14.25" customHeight="1">
      <c r="A4" s="311">
        <v>3</v>
      </c>
      <c r="B4" s="121" t="s">
        <v>1792</v>
      </c>
      <c r="C4" s="122" t="str">
        <f>IF('確認申請書（建築）入力'!$M$19="","",'確認申請書（建築）入力'!$M$19)</f>
        <v/>
      </c>
      <c r="D4" s="122"/>
      <c r="E4" s="122"/>
      <c r="F4" s="122"/>
      <c r="G4" s="122"/>
      <c r="H4" s="122"/>
      <c r="I4" s="122"/>
      <c r="J4" s="122"/>
      <c r="K4" s="122"/>
      <c r="L4" s="122"/>
      <c r="M4" s="122"/>
      <c r="N4" s="122"/>
      <c r="O4" s="122"/>
      <c r="P4" s="122"/>
      <c r="Q4" s="122"/>
      <c r="R4" s="122"/>
      <c r="S4" s="122" t="s">
        <v>1450</v>
      </c>
    </row>
    <row r="5" spans="1:19" ht="14.25" customHeight="1">
      <c r="A5" s="311">
        <v>4</v>
      </c>
      <c r="B5" s="121" t="s">
        <v>1791</v>
      </c>
      <c r="C5" s="122" t="str">
        <f>IF('確認申請書（建築）入力'!$M$18="","",'確認申請書（建築）入力'!$M$18)</f>
        <v/>
      </c>
      <c r="D5" s="122"/>
      <c r="E5" s="122"/>
      <c r="F5" s="591"/>
      <c r="G5" s="591"/>
      <c r="H5" s="122"/>
      <c r="I5" s="122"/>
      <c r="J5" s="122"/>
      <c r="K5" s="122"/>
      <c r="L5" s="122"/>
      <c r="M5" s="122"/>
      <c r="N5" s="122"/>
      <c r="O5" s="122"/>
      <c r="P5" s="122"/>
      <c r="Q5" s="122"/>
      <c r="R5" s="122"/>
      <c r="S5" s="122" t="s">
        <v>1450</v>
      </c>
    </row>
    <row r="6" spans="1:19" ht="14.25" customHeight="1">
      <c r="A6" s="311">
        <v>5</v>
      </c>
      <c r="B6" s="121" t="s">
        <v>1790</v>
      </c>
      <c r="C6" s="122" t="str">
        <f>IF('確認申請書（建築）入力'!$M$20="","",'確認申請書（建築）入力'!$M$20)</f>
        <v/>
      </c>
      <c r="D6" s="122"/>
      <c r="E6" s="122"/>
      <c r="F6" s="122"/>
      <c r="G6" s="122"/>
      <c r="H6" s="122"/>
      <c r="I6" s="122"/>
      <c r="J6" s="122"/>
      <c r="K6" s="122"/>
      <c r="L6" s="122"/>
      <c r="M6" s="122"/>
      <c r="N6" s="122"/>
      <c r="O6" s="122"/>
      <c r="P6" s="122"/>
      <c r="Q6" s="122"/>
      <c r="R6" s="122"/>
      <c r="S6" s="122" t="s">
        <v>1450</v>
      </c>
    </row>
    <row r="7" spans="1:19" ht="14.25" customHeight="1">
      <c r="A7" s="311">
        <v>6</v>
      </c>
      <c r="B7" s="121" t="s">
        <v>1789</v>
      </c>
      <c r="C7" s="122" t="str">
        <f>IF('確認申請書（建築）入力'!$M$21="","",'確認申請書（建築）入力'!$M$21)</f>
        <v/>
      </c>
      <c r="D7" s="122"/>
      <c r="E7" s="122"/>
      <c r="F7" s="122"/>
      <c r="G7" s="122"/>
      <c r="H7" s="122"/>
      <c r="I7" s="122"/>
      <c r="J7" s="122"/>
      <c r="K7" s="122"/>
      <c r="L7" s="122"/>
      <c r="M7" s="122"/>
      <c r="N7" s="122"/>
      <c r="O7" s="122"/>
      <c r="P7" s="122"/>
      <c r="Q7" s="122"/>
      <c r="R7" s="122"/>
      <c r="S7" s="122" t="s">
        <v>1450</v>
      </c>
    </row>
    <row r="8" spans="1:19" ht="14.25" customHeight="1">
      <c r="A8" s="311">
        <v>7</v>
      </c>
      <c r="B8" s="121" t="s">
        <v>1788</v>
      </c>
      <c r="C8" s="122" t="str">
        <f>IF('確認申請書（建築）入力'!$M$22="","",'確認申請書（建築）入力'!$M$22)</f>
        <v/>
      </c>
      <c r="D8" s="122"/>
      <c r="E8" s="122"/>
      <c r="F8" s="122"/>
      <c r="G8" s="122"/>
      <c r="H8" s="122"/>
      <c r="I8" s="122"/>
      <c r="J8" s="122"/>
      <c r="K8" s="122"/>
      <c r="L8" s="122"/>
      <c r="M8" s="122"/>
      <c r="N8" s="122"/>
      <c r="O8" s="122"/>
      <c r="P8" s="122"/>
      <c r="Q8" s="122"/>
      <c r="R8" s="122"/>
      <c r="S8" s="122" t="s">
        <v>1450</v>
      </c>
    </row>
    <row r="9" spans="1:19" ht="14.25" customHeight="1">
      <c r="A9" s="464">
        <v>8</v>
      </c>
      <c r="B9" s="123" t="s">
        <v>1787</v>
      </c>
      <c r="C9" s="124" t="str">
        <f>IF('確認申請書（建築）入力'!$N$26="","",'確認申請書（建築）入力'!$N$26)</f>
        <v/>
      </c>
      <c r="D9" s="592">
        <v>1</v>
      </c>
      <c r="E9" s="124"/>
      <c r="F9" s="124"/>
      <c r="G9" s="124"/>
      <c r="H9" s="124"/>
      <c r="I9" s="124"/>
      <c r="J9" s="124"/>
      <c r="K9" s="124"/>
      <c r="L9" s="124"/>
      <c r="M9" s="124"/>
      <c r="N9" s="124"/>
      <c r="O9" s="124"/>
      <c r="P9" s="124"/>
      <c r="Q9" s="124"/>
      <c r="R9" s="124"/>
      <c r="S9" s="124" t="s">
        <v>1450</v>
      </c>
    </row>
    <row r="10" spans="1:19" ht="14.25" customHeight="1">
      <c r="A10" s="464">
        <v>9</v>
      </c>
      <c r="B10" s="123" t="s">
        <v>1786</v>
      </c>
      <c r="C10" s="124" t="str">
        <f>IF('確認申請書（建築）入力'!$V$26="","",'確認申請書（建築）入力'!$V$26)</f>
        <v/>
      </c>
      <c r="D10" s="592">
        <v>1</v>
      </c>
      <c r="E10" s="124"/>
      <c r="F10" s="124"/>
      <c r="G10" s="124"/>
      <c r="H10" s="124"/>
      <c r="I10" s="124"/>
      <c r="J10" s="124"/>
      <c r="K10" s="124"/>
      <c r="L10" s="124"/>
      <c r="M10" s="124"/>
      <c r="N10" s="124"/>
      <c r="O10" s="124"/>
      <c r="P10" s="124"/>
      <c r="Q10" s="124"/>
      <c r="R10" s="124"/>
      <c r="S10" s="124" t="s">
        <v>1450</v>
      </c>
    </row>
    <row r="11" spans="1:19" ht="14.25" customHeight="1">
      <c r="A11" s="464">
        <v>10</v>
      </c>
      <c r="B11" s="123" t="s">
        <v>1785</v>
      </c>
      <c r="C11" s="124" t="str">
        <f>IF('確認申請書（建築）入力'!$AE$26="","",'確認申請書（建築）入力'!$AE$26)</f>
        <v/>
      </c>
      <c r="D11" s="124"/>
      <c r="E11" s="124"/>
      <c r="F11" s="124"/>
      <c r="G11" s="124"/>
      <c r="H11" s="124"/>
      <c r="I11" s="124"/>
      <c r="J11" s="124"/>
      <c r="K11" s="124"/>
      <c r="L11" s="124"/>
      <c r="M11" s="124"/>
      <c r="N11" s="124"/>
      <c r="O11" s="124"/>
      <c r="P11" s="124"/>
      <c r="Q11" s="124"/>
      <c r="R11" s="124"/>
      <c r="S11" s="124" t="s">
        <v>1450</v>
      </c>
    </row>
    <row r="12" spans="1:19" ht="14.25" customHeight="1">
      <c r="A12" s="464">
        <v>11</v>
      </c>
      <c r="B12" s="123" t="s">
        <v>1784</v>
      </c>
      <c r="C12" s="124" t="str">
        <f>IF('確認申請書（建築）入力'!$M$27="","",'確認申請書（建築）入力'!$M$27)</f>
        <v/>
      </c>
      <c r="D12" s="124"/>
      <c r="E12" s="124"/>
      <c r="F12" s="124"/>
      <c r="G12" s="124"/>
      <c r="H12" s="124"/>
      <c r="I12" s="124"/>
      <c r="J12" s="124"/>
      <c r="K12" s="124"/>
      <c r="L12" s="124"/>
      <c r="M12" s="124"/>
      <c r="N12" s="124"/>
      <c r="O12" s="124"/>
      <c r="P12" s="124"/>
      <c r="Q12" s="124"/>
      <c r="R12" s="124"/>
      <c r="S12" s="124" t="s">
        <v>1450</v>
      </c>
    </row>
    <row r="13" spans="1:19" ht="14.25" customHeight="1">
      <c r="A13" s="464">
        <v>12</v>
      </c>
      <c r="B13" s="123" t="s">
        <v>1783</v>
      </c>
      <c r="C13" s="124" t="str">
        <f>IF('確認申請書（建築）入力'!$N$28="","",'確認申請書（建築）入力'!$N$28)</f>
        <v/>
      </c>
      <c r="D13" s="592">
        <v>1</v>
      </c>
      <c r="E13" s="124"/>
      <c r="F13" s="124"/>
      <c r="G13" s="124"/>
      <c r="H13" s="124"/>
      <c r="I13" s="124"/>
      <c r="J13" s="124"/>
      <c r="K13" s="124"/>
      <c r="L13" s="124"/>
      <c r="M13" s="124"/>
      <c r="N13" s="124"/>
      <c r="O13" s="124"/>
      <c r="P13" s="124"/>
      <c r="Q13" s="124"/>
      <c r="R13" s="124"/>
      <c r="S13" s="124" t="s">
        <v>1450</v>
      </c>
    </row>
    <row r="14" spans="1:19" ht="14.25" customHeight="1">
      <c r="A14" s="464">
        <v>13</v>
      </c>
      <c r="B14" s="123" t="s">
        <v>1782</v>
      </c>
      <c r="C14" s="124" t="str">
        <f>IF('確認申請書（建築）入力'!$W$28="","",'確認申請書（建築）入力'!$W$28)</f>
        <v/>
      </c>
      <c r="D14" s="592">
        <v>1</v>
      </c>
      <c r="E14" s="124"/>
      <c r="F14" s="124"/>
      <c r="G14" s="124"/>
      <c r="H14" s="124"/>
      <c r="I14" s="124"/>
      <c r="J14" s="124"/>
      <c r="K14" s="124"/>
      <c r="L14" s="124"/>
      <c r="M14" s="124"/>
      <c r="N14" s="124"/>
      <c r="O14" s="124"/>
      <c r="P14" s="124"/>
      <c r="Q14" s="124"/>
      <c r="R14" s="124"/>
      <c r="S14" s="124" t="s">
        <v>1450</v>
      </c>
    </row>
    <row r="15" spans="1:19" ht="14.25" customHeight="1">
      <c r="A15" s="464">
        <v>14</v>
      </c>
      <c r="B15" s="123" t="s">
        <v>1781</v>
      </c>
      <c r="C15" s="124" t="str">
        <f>IF('確認申請書（建築）入力'!$AE$28="","",'確認申請書（建築）入力'!$AE$28)</f>
        <v/>
      </c>
      <c r="D15" s="124"/>
      <c r="E15" s="124"/>
      <c r="F15" s="124"/>
      <c r="G15" s="124"/>
      <c r="H15" s="124"/>
      <c r="I15" s="124"/>
      <c r="J15" s="124"/>
      <c r="K15" s="124"/>
      <c r="L15" s="124"/>
      <c r="M15" s="124"/>
      <c r="N15" s="124"/>
      <c r="O15" s="124"/>
      <c r="P15" s="124"/>
      <c r="Q15" s="124"/>
      <c r="R15" s="124"/>
      <c r="S15" s="124" t="s">
        <v>1450</v>
      </c>
    </row>
    <row r="16" spans="1:19" ht="14.25" customHeight="1">
      <c r="A16" s="464">
        <v>15</v>
      </c>
      <c r="B16" s="123" t="s">
        <v>1780</v>
      </c>
      <c r="C16" s="124" t="str">
        <f>IF('確認申請書（建築）入力'!$M$29="","",'確認申請書（建築）入力'!$M$29)</f>
        <v/>
      </c>
      <c r="D16" s="124"/>
      <c r="E16" s="124"/>
      <c r="F16" s="124"/>
      <c r="G16" s="124"/>
      <c r="H16" s="124"/>
      <c r="I16" s="124"/>
      <c r="J16" s="124"/>
      <c r="K16" s="124"/>
      <c r="L16" s="124"/>
      <c r="M16" s="124"/>
      <c r="N16" s="124"/>
      <c r="O16" s="124"/>
      <c r="P16" s="124"/>
      <c r="Q16" s="124"/>
      <c r="R16" s="124"/>
      <c r="S16" s="124" t="s">
        <v>1450</v>
      </c>
    </row>
    <row r="17" spans="1:19" ht="14.25" customHeight="1">
      <c r="A17" s="464">
        <v>16</v>
      </c>
      <c r="B17" s="123" t="s">
        <v>1779</v>
      </c>
      <c r="C17" s="124" t="str">
        <f>IF(OR('確認申請書（建築）入力'!$M$30="",'確認申請書（建築）入力'!$M$30=0),"",'確認申請書（建築）入力'!$M$30)</f>
        <v/>
      </c>
      <c r="D17" s="124"/>
      <c r="E17" s="124"/>
      <c r="F17" s="124"/>
      <c r="G17" s="124"/>
      <c r="H17" s="124"/>
      <c r="I17" s="124"/>
      <c r="J17" s="124"/>
      <c r="K17" s="124"/>
      <c r="L17" s="124"/>
      <c r="M17" s="124"/>
      <c r="N17" s="124"/>
      <c r="O17" s="124"/>
      <c r="P17" s="124"/>
      <c r="Q17" s="124"/>
      <c r="R17" s="124"/>
      <c r="S17" s="124" t="s">
        <v>1450</v>
      </c>
    </row>
    <row r="18" spans="1:19" ht="14.25" customHeight="1">
      <c r="A18" s="464">
        <v>17</v>
      </c>
      <c r="B18" s="123" t="s">
        <v>1778</v>
      </c>
      <c r="C18" s="124" t="str">
        <f>IF(OR('確認申請書（建築）入力'!$M$31="",'確認申請書（建築）入力'!$M$31=0),"",'確認申請書（建築）入力'!$M$31)</f>
        <v/>
      </c>
      <c r="D18" s="124"/>
      <c r="E18" s="124"/>
      <c r="F18" s="124"/>
      <c r="G18" s="124"/>
      <c r="H18" s="124"/>
      <c r="I18" s="124"/>
      <c r="J18" s="124"/>
      <c r="K18" s="124"/>
      <c r="L18" s="124"/>
      <c r="M18" s="124"/>
      <c r="N18" s="124"/>
      <c r="O18" s="124"/>
      <c r="P18" s="124"/>
      <c r="Q18" s="124"/>
      <c r="R18" s="124"/>
      <c r="S18" s="124" t="s">
        <v>1450</v>
      </c>
    </row>
    <row r="19" spans="1:19" ht="14.25" customHeight="1">
      <c r="A19" s="464">
        <v>18</v>
      </c>
      <c r="B19" s="123" t="s">
        <v>1777</v>
      </c>
      <c r="C19" s="124" t="str">
        <f>IF(OR('確認申請書（建築）入力'!$M$32="",'確認申請書（建築）入力'!$M$32=0),"",'確認申請書（建築）入力'!$M$32)</f>
        <v/>
      </c>
      <c r="D19" s="124"/>
      <c r="E19" s="124"/>
      <c r="F19" s="124"/>
      <c r="G19" s="124"/>
      <c r="H19" s="124"/>
      <c r="I19" s="124"/>
      <c r="J19" s="124"/>
      <c r="K19" s="124"/>
      <c r="L19" s="124"/>
      <c r="M19" s="124"/>
      <c r="N19" s="124"/>
      <c r="O19" s="124"/>
      <c r="P19" s="124"/>
      <c r="Q19" s="124"/>
      <c r="R19" s="124"/>
      <c r="S19" s="124" t="s">
        <v>1450</v>
      </c>
    </row>
    <row r="20" spans="1:19" ht="14.25" customHeight="1">
      <c r="A20" s="464">
        <v>19</v>
      </c>
      <c r="B20" s="125" t="s">
        <v>1776</v>
      </c>
      <c r="C20" s="126" t="str">
        <f>IF('確認申請書（建築）入力'!$M$33="","",'確認申請書（建築）入力'!$M$33)</f>
        <v/>
      </c>
      <c r="D20" s="124"/>
      <c r="E20" s="124"/>
      <c r="F20" s="124"/>
      <c r="G20" s="124"/>
      <c r="H20" s="124"/>
      <c r="I20" s="124"/>
      <c r="J20" s="124"/>
      <c r="K20" s="124"/>
      <c r="L20" s="124"/>
      <c r="M20" s="124"/>
      <c r="N20" s="124"/>
      <c r="O20" s="124"/>
      <c r="P20" s="124"/>
      <c r="Q20" s="124"/>
      <c r="R20" s="124"/>
      <c r="S20" s="124" t="s">
        <v>1450</v>
      </c>
    </row>
    <row r="21" spans="1:19" ht="14.25" customHeight="1">
      <c r="A21" s="311">
        <v>20</v>
      </c>
      <c r="B21" s="121" t="s">
        <v>1775</v>
      </c>
      <c r="C21" s="122" t="str">
        <f>IF('確認申請書（建築）入力'!$M$15="","",'確認申請書（建築）入力'!$M$15)</f>
        <v/>
      </c>
      <c r="D21" s="122"/>
      <c r="E21" s="122"/>
      <c r="F21" s="122"/>
      <c r="G21" s="122"/>
      <c r="H21" s="122"/>
      <c r="I21" s="122"/>
      <c r="J21" s="122"/>
      <c r="K21" s="122"/>
      <c r="L21" s="122"/>
      <c r="M21" s="122"/>
      <c r="N21" s="122"/>
      <c r="O21" s="122"/>
      <c r="P21" s="122"/>
      <c r="Q21" s="122"/>
      <c r="R21" s="122"/>
      <c r="S21" s="122" t="s">
        <v>1450</v>
      </c>
    </row>
    <row r="22" spans="1:19" ht="14.25" customHeight="1">
      <c r="A22" s="464">
        <v>21</v>
      </c>
      <c r="B22" s="123" t="s">
        <v>1774</v>
      </c>
      <c r="C22" s="126" t="str">
        <f>IF('確認申請書（建築）入力'!$N$36="","",'確認申請書（建築）入力'!$N$36)</f>
        <v/>
      </c>
      <c r="D22" s="592">
        <v>1</v>
      </c>
      <c r="E22" s="124"/>
      <c r="F22" s="124"/>
      <c r="G22" s="124"/>
      <c r="H22" s="124"/>
      <c r="I22" s="124"/>
      <c r="J22" s="124"/>
      <c r="K22" s="124"/>
      <c r="L22" s="124"/>
      <c r="M22" s="124"/>
      <c r="N22" s="124"/>
      <c r="O22" s="124"/>
      <c r="P22" s="124"/>
      <c r="Q22" s="124"/>
      <c r="R22" s="124"/>
      <c r="S22" s="124" t="s">
        <v>1450</v>
      </c>
    </row>
    <row r="23" spans="1:19" ht="14.25" customHeight="1">
      <c r="A23" s="464">
        <v>22</v>
      </c>
      <c r="B23" s="123" t="s">
        <v>1773</v>
      </c>
      <c r="C23" s="126" t="str">
        <f>IF('確認申請書（建築）入力'!$V$36="","",'確認申請書（建築）入力'!$V$36)</f>
        <v/>
      </c>
      <c r="D23" s="592">
        <v>1</v>
      </c>
      <c r="E23" s="124"/>
      <c r="F23" s="124"/>
      <c r="G23" s="124"/>
      <c r="H23" s="124"/>
      <c r="I23" s="124"/>
      <c r="J23" s="124"/>
      <c r="K23" s="124"/>
      <c r="L23" s="124"/>
      <c r="M23" s="124"/>
      <c r="N23" s="124"/>
      <c r="O23" s="124"/>
      <c r="P23" s="124"/>
      <c r="Q23" s="124"/>
      <c r="R23" s="124"/>
      <c r="S23" s="124" t="s">
        <v>1450</v>
      </c>
    </row>
    <row r="24" spans="1:19" ht="14.25" customHeight="1">
      <c r="A24" s="464">
        <v>23</v>
      </c>
      <c r="B24" s="123" t="s">
        <v>1772</v>
      </c>
      <c r="C24" s="126" t="str">
        <f>IF('確認申請書（建築）入力'!$AE$36="","",'確認申請書（建築）入力'!$AE$36)</f>
        <v/>
      </c>
      <c r="D24" s="124"/>
      <c r="E24" s="124"/>
      <c r="F24" s="124"/>
      <c r="G24" s="124"/>
      <c r="H24" s="124"/>
      <c r="I24" s="124"/>
      <c r="J24" s="124"/>
      <c r="K24" s="124"/>
      <c r="L24" s="124"/>
      <c r="M24" s="124"/>
      <c r="N24" s="124"/>
      <c r="O24" s="124"/>
      <c r="P24" s="124"/>
      <c r="Q24" s="124"/>
      <c r="R24" s="124"/>
      <c r="S24" s="124" t="s">
        <v>1450</v>
      </c>
    </row>
    <row r="25" spans="1:19" ht="14.25" customHeight="1">
      <c r="A25" s="464">
        <v>24</v>
      </c>
      <c r="B25" s="123" t="s">
        <v>1771</v>
      </c>
      <c r="C25" s="124" t="str">
        <f>IF('確認申請書（建築）入力'!$M$37="","",'確認申請書（建築）入力'!$M$37)</f>
        <v/>
      </c>
      <c r="D25" s="124"/>
      <c r="E25" s="124"/>
      <c r="F25" s="124"/>
      <c r="G25" s="124"/>
      <c r="H25" s="124"/>
      <c r="I25" s="124"/>
      <c r="J25" s="124"/>
      <c r="K25" s="124"/>
      <c r="L25" s="124"/>
      <c r="M25" s="124"/>
      <c r="N25" s="124"/>
      <c r="O25" s="124"/>
      <c r="P25" s="124"/>
      <c r="Q25" s="124"/>
      <c r="R25" s="124"/>
      <c r="S25" s="124" t="s">
        <v>1450</v>
      </c>
    </row>
    <row r="26" spans="1:19" ht="14.25" customHeight="1">
      <c r="A26" s="464">
        <v>25</v>
      </c>
      <c r="B26" s="125" t="s">
        <v>1770</v>
      </c>
      <c r="C26" s="124" t="str">
        <f>IF('確認申請書（建築）入力'!$AS$37="","",'確認申請書（建築）入力'!$AS$37)</f>
        <v/>
      </c>
      <c r="D26" s="124"/>
      <c r="E26" s="124"/>
      <c r="F26" s="124"/>
      <c r="G26" s="124"/>
      <c r="H26" s="124"/>
      <c r="I26" s="124"/>
      <c r="J26" s="124"/>
      <c r="K26" s="124"/>
      <c r="L26" s="124"/>
      <c r="M26" s="124"/>
      <c r="N26" s="124"/>
      <c r="O26" s="124"/>
      <c r="P26" s="124"/>
      <c r="Q26" s="124"/>
      <c r="R26" s="124"/>
      <c r="S26" s="124" t="s">
        <v>1450</v>
      </c>
    </row>
    <row r="27" spans="1:19" ht="14.25" customHeight="1">
      <c r="A27" s="464">
        <v>26</v>
      </c>
      <c r="B27" s="123" t="s">
        <v>1769</v>
      </c>
      <c r="C27" s="124" t="str">
        <f>IF('確認申請書（建築）入力'!$N$38="","",'確認申請書（建築）入力'!$N$38)</f>
        <v/>
      </c>
      <c r="D27" s="592">
        <v>1</v>
      </c>
      <c r="E27" s="124"/>
      <c r="F27" s="124"/>
      <c r="G27" s="124"/>
      <c r="H27" s="124"/>
      <c r="I27" s="124"/>
      <c r="J27" s="124"/>
      <c r="K27" s="124"/>
      <c r="L27" s="124"/>
      <c r="M27" s="124"/>
      <c r="N27" s="124"/>
      <c r="O27" s="124"/>
      <c r="P27" s="124"/>
      <c r="Q27" s="124"/>
      <c r="R27" s="124"/>
      <c r="S27" s="124" t="s">
        <v>1450</v>
      </c>
    </row>
    <row r="28" spans="1:19" ht="14.25" customHeight="1">
      <c r="A28" s="464">
        <v>27</v>
      </c>
      <c r="B28" s="123" t="s">
        <v>1768</v>
      </c>
      <c r="C28" s="124" t="str">
        <f>IF('確認申請書（建築）入力'!$W$38="","",'確認申請書（建築）入力'!$W$38)</f>
        <v/>
      </c>
      <c r="D28" s="592">
        <v>1</v>
      </c>
      <c r="E28" s="124"/>
      <c r="F28" s="124"/>
      <c r="G28" s="124"/>
      <c r="H28" s="124"/>
      <c r="I28" s="124"/>
      <c r="J28" s="124"/>
      <c r="K28" s="124"/>
      <c r="L28" s="124"/>
      <c r="M28" s="124"/>
      <c r="N28" s="124"/>
      <c r="O28" s="124"/>
      <c r="P28" s="124"/>
      <c r="Q28" s="124"/>
      <c r="R28" s="124"/>
      <c r="S28" s="124" t="s">
        <v>1450</v>
      </c>
    </row>
    <row r="29" spans="1:19" ht="14.25" customHeight="1">
      <c r="A29" s="464">
        <v>28</v>
      </c>
      <c r="B29" s="123" t="s">
        <v>1767</v>
      </c>
      <c r="C29" s="124" t="str">
        <f>IF('確認申請書（建築）入力'!$AE$38="","",'確認申請書（建築）入力'!$AE$38)</f>
        <v/>
      </c>
      <c r="D29" s="124"/>
      <c r="E29" s="124"/>
      <c r="F29" s="124"/>
      <c r="G29" s="124"/>
      <c r="H29" s="124"/>
      <c r="I29" s="124"/>
      <c r="J29" s="124"/>
      <c r="K29" s="124"/>
      <c r="L29" s="124"/>
      <c r="M29" s="124"/>
      <c r="N29" s="124"/>
      <c r="O29" s="124"/>
      <c r="P29" s="124"/>
      <c r="Q29" s="124"/>
      <c r="R29" s="124"/>
      <c r="S29" s="124" t="s">
        <v>1450</v>
      </c>
    </row>
    <row r="30" spans="1:19" ht="14.25" customHeight="1">
      <c r="A30" s="464">
        <v>29</v>
      </c>
      <c r="B30" s="123" t="s">
        <v>1766</v>
      </c>
      <c r="C30" s="126" t="str">
        <f>IF('確認申請書（建築）入力'!$M$39="","",'確認申請書（建築）入力'!$M$39)</f>
        <v/>
      </c>
      <c r="D30" s="124"/>
      <c r="E30" s="124"/>
      <c r="F30" s="124"/>
      <c r="G30" s="124"/>
      <c r="H30" s="124"/>
      <c r="I30" s="124"/>
      <c r="J30" s="124"/>
      <c r="K30" s="124"/>
      <c r="L30" s="124"/>
      <c r="M30" s="124"/>
      <c r="N30" s="124"/>
      <c r="O30" s="124"/>
      <c r="P30" s="124"/>
      <c r="Q30" s="124"/>
      <c r="R30" s="124"/>
      <c r="S30" s="124" t="s">
        <v>1450</v>
      </c>
    </row>
    <row r="31" spans="1:19" ht="14.25" customHeight="1">
      <c r="A31" s="464">
        <v>30</v>
      </c>
      <c r="B31" s="123" t="s">
        <v>1765</v>
      </c>
      <c r="C31" s="124" t="str">
        <f>IF(OR('確認申請書（建築）入力'!$M$40="",'確認申請書（建築）入力'!$M$40=0),"",'確認申請書（建築）入力'!$M$40)</f>
        <v/>
      </c>
      <c r="D31" s="124"/>
      <c r="E31" s="124"/>
      <c r="F31" s="124"/>
      <c r="G31" s="124"/>
      <c r="H31" s="124"/>
      <c r="I31" s="124"/>
      <c r="J31" s="124"/>
      <c r="K31" s="124"/>
      <c r="L31" s="124"/>
      <c r="M31" s="124"/>
      <c r="N31" s="124"/>
      <c r="O31" s="124"/>
      <c r="P31" s="124"/>
      <c r="Q31" s="124"/>
      <c r="R31" s="124"/>
      <c r="S31" s="124" t="s">
        <v>1450</v>
      </c>
    </row>
    <row r="32" spans="1:19" ht="14.25" customHeight="1">
      <c r="A32" s="464">
        <v>31</v>
      </c>
      <c r="B32" s="123" t="s">
        <v>1764</v>
      </c>
      <c r="C32" s="126" t="str">
        <f>IF(OR('確認申請書（建築）入力'!$M$41="",'確認申請書（建築）入力'!$M$41=0),"",'確認申請書（建築）入力'!$M$41)</f>
        <v/>
      </c>
      <c r="D32" s="124"/>
      <c r="E32" s="124"/>
      <c r="F32" s="124"/>
      <c r="G32" s="124"/>
      <c r="H32" s="124"/>
      <c r="I32" s="124"/>
      <c r="J32" s="124"/>
      <c r="K32" s="124"/>
      <c r="L32" s="124"/>
      <c r="M32" s="124"/>
      <c r="N32" s="124"/>
      <c r="O32" s="124"/>
      <c r="P32" s="124"/>
      <c r="Q32" s="124"/>
      <c r="R32" s="124"/>
      <c r="S32" s="124" t="s">
        <v>1450</v>
      </c>
    </row>
    <row r="33" spans="1:19" ht="14.25" customHeight="1">
      <c r="A33" s="464">
        <v>32</v>
      </c>
      <c r="B33" s="123" t="s">
        <v>1763</v>
      </c>
      <c r="C33" s="124" t="str">
        <f>IF(OR('確認申請書（建築）入力'!$M$42="",'確認申請書（建築）入力'!$M$42=0),"",'確認申請書（建築）入力'!$M$42)</f>
        <v/>
      </c>
      <c r="D33" s="124"/>
      <c r="E33" s="124"/>
      <c r="F33" s="124"/>
      <c r="G33" s="124"/>
      <c r="H33" s="124"/>
      <c r="I33" s="124"/>
      <c r="J33" s="124"/>
      <c r="K33" s="124"/>
      <c r="L33" s="124"/>
      <c r="M33" s="124"/>
      <c r="N33" s="124"/>
      <c r="O33" s="124"/>
      <c r="P33" s="124"/>
      <c r="Q33" s="124"/>
      <c r="R33" s="124"/>
      <c r="S33" s="124" t="s">
        <v>1450</v>
      </c>
    </row>
    <row r="34" spans="1:19" ht="14.25" customHeight="1">
      <c r="A34" s="464">
        <v>33</v>
      </c>
      <c r="B34" s="125" t="s">
        <v>1762</v>
      </c>
      <c r="C34" s="126" t="str">
        <f>IF('確認申請書（建築）入力'!$AS$42="","",'確認申請書（建築）入力'!$AS$42)</f>
        <v/>
      </c>
      <c r="D34" s="124"/>
      <c r="E34" s="124"/>
      <c r="F34" s="124"/>
      <c r="G34" s="124"/>
      <c r="H34" s="124"/>
      <c r="I34" s="124"/>
      <c r="J34" s="124"/>
      <c r="K34" s="124"/>
      <c r="L34" s="124"/>
      <c r="M34" s="124"/>
      <c r="N34" s="124"/>
      <c r="O34" s="124"/>
      <c r="P34" s="124"/>
      <c r="Q34" s="124"/>
      <c r="R34" s="124"/>
      <c r="S34" s="124" t="s">
        <v>1450</v>
      </c>
    </row>
    <row r="35" spans="1:19" ht="14.25" customHeight="1">
      <c r="A35" s="464">
        <v>34</v>
      </c>
      <c r="B35" s="123" t="s">
        <v>1761</v>
      </c>
      <c r="C35" s="124" t="str">
        <f>IF('確認申請書（建築）入力'!$M$43="","",'確認申請書（建築）入力'!$M$43)</f>
        <v/>
      </c>
      <c r="D35" s="592"/>
      <c r="E35" s="592"/>
      <c r="F35" s="592"/>
      <c r="G35" s="592"/>
      <c r="H35" s="592"/>
      <c r="I35" s="592"/>
      <c r="J35" s="592"/>
      <c r="K35" s="592"/>
      <c r="L35" s="592"/>
      <c r="M35" s="592"/>
      <c r="N35" s="592"/>
      <c r="O35" s="592"/>
      <c r="P35" s="592"/>
      <c r="Q35" s="592"/>
      <c r="R35" s="592"/>
      <c r="S35" s="592" t="s">
        <v>1450</v>
      </c>
    </row>
    <row r="36" spans="1:19" ht="14.25" customHeight="1">
      <c r="A36" s="311">
        <v>35</v>
      </c>
      <c r="B36" s="121" t="s">
        <v>1760</v>
      </c>
      <c r="C36" s="122" t="str">
        <f>IF('確認申請書（建築）入力'!$M$97="","",'確認申請書（建築）入力'!$M$97)</f>
        <v/>
      </c>
      <c r="D36" s="122"/>
      <c r="E36" s="122"/>
      <c r="F36" s="122"/>
      <c r="G36" s="122"/>
      <c r="H36" s="122"/>
      <c r="I36" s="122"/>
      <c r="J36" s="122"/>
      <c r="K36" s="122"/>
      <c r="L36" s="122"/>
      <c r="M36" s="122"/>
      <c r="N36" s="122"/>
      <c r="O36" s="122"/>
      <c r="P36" s="122"/>
      <c r="Q36" s="122"/>
      <c r="R36" s="122"/>
      <c r="S36" s="122" t="s">
        <v>1450</v>
      </c>
    </row>
    <row r="37" spans="1:19" ht="14.25" customHeight="1">
      <c r="A37" s="311">
        <v>36</v>
      </c>
      <c r="B37" s="121" t="s">
        <v>1759</v>
      </c>
      <c r="C37" s="122" t="str">
        <f>IF('確認申請書（建築）入力'!$M$98="","",'確認申請書（建築）入力'!$M$98)</f>
        <v/>
      </c>
      <c r="D37" s="122"/>
      <c r="E37" s="122"/>
      <c r="F37" s="122"/>
      <c r="G37" s="122"/>
      <c r="H37" s="122"/>
      <c r="I37" s="122"/>
      <c r="J37" s="122"/>
      <c r="K37" s="122"/>
      <c r="L37" s="122"/>
      <c r="M37" s="122"/>
      <c r="N37" s="122"/>
      <c r="O37" s="122"/>
      <c r="P37" s="122"/>
      <c r="Q37" s="122"/>
      <c r="R37" s="122"/>
      <c r="S37" s="122" t="s">
        <v>1450</v>
      </c>
    </row>
    <row r="38" spans="1:19" ht="14.25" customHeight="1">
      <c r="A38" s="311">
        <v>37</v>
      </c>
      <c r="B38" s="121" t="s">
        <v>1758</v>
      </c>
      <c r="C38" s="122" t="str">
        <f>IF('確認申請書（建築）入力'!$M$99="","",'確認申請書（建築）入力'!$M$99)</f>
        <v/>
      </c>
      <c r="D38" s="122"/>
      <c r="E38" s="122"/>
      <c r="F38" s="122"/>
      <c r="G38" s="122"/>
      <c r="H38" s="122"/>
      <c r="I38" s="122"/>
      <c r="J38" s="122"/>
      <c r="K38" s="122"/>
      <c r="L38" s="122"/>
      <c r="M38" s="122"/>
      <c r="N38" s="122"/>
      <c r="O38" s="122"/>
      <c r="P38" s="122"/>
      <c r="Q38" s="122"/>
      <c r="R38" s="122"/>
      <c r="S38" s="122" t="s">
        <v>1450</v>
      </c>
    </row>
    <row r="39" spans="1:19" ht="14.25" customHeight="1">
      <c r="A39" s="311">
        <v>38</v>
      </c>
      <c r="B39" s="121" t="s">
        <v>1757</v>
      </c>
      <c r="C39" s="122" t="str">
        <f>IF('確認申請書（建築）入力'!$M$100="","",'確認申請書（建築）入力'!$M$100)</f>
        <v/>
      </c>
      <c r="D39" s="122"/>
      <c r="E39" s="122"/>
      <c r="F39" s="122"/>
      <c r="G39" s="122"/>
      <c r="H39" s="122"/>
      <c r="I39" s="122"/>
      <c r="J39" s="122"/>
      <c r="K39" s="122"/>
      <c r="L39" s="122"/>
      <c r="M39" s="122"/>
      <c r="N39" s="122"/>
      <c r="O39" s="122"/>
      <c r="P39" s="122"/>
      <c r="Q39" s="122"/>
      <c r="R39" s="122"/>
      <c r="S39" s="122" t="s">
        <v>1450</v>
      </c>
    </row>
    <row r="40" spans="1:19" ht="14.25" customHeight="1">
      <c r="A40" s="311">
        <v>39</v>
      </c>
      <c r="B40" s="121" t="s">
        <v>1756</v>
      </c>
      <c r="C40" s="122" t="str">
        <f>IF('確認申請書（建築）入力'!$M$101="","",'確認申請書（建築）入力'!$M$101)</f>
        <v/>
      </c>
      <c r="D40" s="122"/>
      <c r="E40" s="122"/>
      <c r="F40" s="122"/>
      <c r="G40" s="122"/>
      <c r="H40" s="122"/>
      <c r="I40" s="122"/>
      <c r="J40" s="122"/>
      <c r="K40" s="122"/>
      <c r="L40" s="122"/>
      <c r="M40" s="122"/>
      <c r="N40" s="122"/>
      <c r="O40" s="122"/>
      <c r="P40" s="122"/>
      <c r="Q40" s="122"/>
      <c r="R40" s="122"/>
      <c r="S40" s="122" t="s">
        <v>1450</v>
      </c>
    </row>
    <row r="41" spans="1:19" ht="14.25" customHeight="1">
      <c r="A41" s="311">
        <v>40</v>
      </c>
      <c r="B41" s="130" t="s">
        <v>1755</v>
      </c>
      <c r="C41" s="122" t="str">
        <f>IF('確認申請書（建築）入力'!$M$102="","",'確認申請書（建築）入力'!$M$102)</f>
        <v/>
      </c>
      <c r="D41" s="122"/>
      <c r="E41" s="122"/>
      <c r="F41" s="122"/>
      <c r="G41" s="122"/>
      <c r="H41" s="122"/>
      <c r="I41" s="122"/>
      <c r="J41" s="122"/>
      <c r="K41" s="122"/>
      <c r="L41" s="122"/>
      <c r="M41" s="122"/>
      <c r="N41" s="122"/>
      <c r="O41" s="122"/>
      <c r="P41" s="122"/>
      <c r="Q41" s="122"/>
      <c r="R41" s="122"/>
      <c r="S41" s="122"/>
    </row>
    <row r="42" spans="1:19" ht="14.25" customHeight="1">
      <c r="A42" s="311">
        <v>41</v>
      </c>
      <c r="B42" s="121" t="s">
        <v>1754</v>
      </c>
      <c r="C42" s="122" t="str">
        <f>IF('確認申請書（建築）入力'!$M$103="","",'確認申請書（建築）入力'!$M$103)</f>
        <v/>
      </c>
      <c r="D42" s="127"/>
      <c r="E42" s="127"/>
      <c r="F42" s="127"/>
      <c r="G42" s="127"/>
      <c r="H42" s="127"/>
      <c r="I42" s="127"/>
      <c r="J42" s="127"/>
      <c r="K42" s="127"/>
      <c r="L42" s="127"/>
      <c r="M42" s="127"/>
      <c r="N42" s="127"/>
      <c r="O42" s="127"/>
      <c r="P42" s="127"/>
      <c r="Q42" s="127"/>
      <c r="R42" s="127"/>
      <c r="S42" s="127" t="s">
        <v>1450</v>
      </c>
    </row>
    <row r="43" spans="1:19" ht="14.25" customHeight="1">
      <c r="A43" s="464">
        <v>42</v>
      </c>
      <c r="B43" s="123" t="s">
        <v>1753</v>
      </c>
      <c r="C43" s="126" t="str">
        <f>IF('確認申請書（建築）入力'!$N$132="","",'確認申請書（建築）入力'!$N$132)</f>
        <v/>
      </c>
      <c r="D43" s="592">
        <v>1</v>
      </c>
      <c r="E43" s="124"/>
      <c r="F43" s="124"/>
      <c r="G43" s="124"/>
      <c r="H43" s="124"/>
      <c r="I43" s="124"/>
      <c r="J43" s="124"/>
      <c r="K43" s="124"/>
      <c r="L43" s="124"/>
      <c r="M43" s="124"/>
      <c r="N43" s="124"/>
      <c r="O43" s="124"/>
      <c r="P43" s="124"/>
      <c r="Q43" s="124"/>
      <c r="R43" s="124"/>
      <c r="S43" s="124" t="s">
        <v>1450</v>
      </c>
    </row>
    <row r="44" spans="1:19" ht="14.25" customHeight="1">
      <c r="A44" s="464">
        <v>43</v>
      </c>
      <c r="B44" s="123" t="s">
        <v>1752</v>
      </c>
      <c r="C44" s="126" t="str">
        <f>IF('確認申請書（建築）入力'!$V$132="","",'確認申請書（建築）入力'!$V$132)</f>
        <v/>
      </c>
      <c r="D44" s="592">
        <v>1</v>
      </c>
      <c r="E44" s="124"/>
      <c r="F44" s="124"/>
      <c r="G44" s="124"/>
      <c r="H44" s="124"/>
      <c r="I44" s="124"/>
      <c r="J44" s="124"/>
      <c r="K44" s="124"/>
      <c r="L44" s="124"/>
      <c r="M44" s="124"/>
      <c r="N44" s="124"/>
      <c r="O44" s="124"/>
      <c r="P44" s="124"/>
      <c r="Q44" s="124"/>
      <c r="R44" s="124"/>
      <c r="S44" s="124" t="s">
        <v>1450</v>
      </c>
    </row>
    <row r="45" spans="1:19" ht="14.25" customHeight="1">
      <c r="A45" s="464">
        <v>44</v>
      </c>
      <c r="B45" s="123" t="s">
        <v>1751</v>
      </c>
      <c r="C45" s="126" t="str">
        <f>IF('確認申請書（建築）入力'!$AE$132="","",'確認申請書（建築）入力'!$AE$132)</f>
        <v/>
      </c>
      <c r="D45" s="124"/>
      <c r="E45" s="124"/>
      <c r="F45" s="124"/>
      <c r="G45" s="124"/>
      <c r="H45" s="124"/>
      <c r="I45" s="124"/>
      <c r="J45" s="124"/>
      <c r="K45" s="124"/>
      <c r="L45" s="124"/>
      <c r="M45" s="124"/>
      <c r="N45" s="124"/>
      <c r="O45" s="124"/>
      <c r="P45" s="124"/>
      <c r="Q45" s="124"/>
      <c r="R45" s="124"/>
      <c r="S45" s="124" t="s">
        <v>1450</v>
      </c>
    </row>
    <row r="46" spans="1:19" ht="14.25" customHeight="1">
      <c r="A46" s="464">
        <v>45</v>
      </c>
      <c r="B46" s="123" t="s">
        <v>1750</v>
      </c>
      <c r="C46" s="124" t="str">
        <f>IF('確認申請書（建築）入力'!$M$133="","",'確認申請書（建築）入力'!$M$133)</f>
        <v/>
      </c>
      <c r="D46" s="124"/>
      <c r="E46" s="124"/>
      <c r="F46" s="124"/>
      <c r="G46" s="124"/>
      <c r="H46" s="124"/>
      <c r="I46" s="124"/>
      <c r="J46" s="124"/>
      <c r="K46" s="124"/>
      <c r="L46" s="124"/>
      <c r="M46" s="124"/>
      <c r="N46" s="124"/>
      <c r="O46" s="124"/>
      <c r="P46" s="124"/>
      <c r="Q46" s="124"/>
      <c r="R46" s="124"/>
      <c r="S46" s="124" t="s">
        <v>1450</v>
      </c>
    </row>
    <row r="47" spans="1:19" ht="14.25" customHeight="1">
      <c r="A47" s="464">
        <v>46</v>
      </c>
      <c r="B47" s="123" t="s">
        <v>1749</v>
      </c>
      <c r="C47" s="126" t="str">
        <f>IF('確認申請書（建築）入力'!$N$134="","",'確認申請書（建築）入力'!$N$134)</f>
        <v/>
      </c>
      <c r="D47" s="592">
        <v>1</v>
      </c>
      <c r="E47" s="124"/>
      <c r="F47" s="124"/>
      <c r="G47" s="124"/>
      <c r="H47" s="124"/>
      <c r="I47" s="124"/>
      <c r="J47" s="124"/>
      <c r="K47" s="124"/>
      <c r="L47" s="124"/>
      <c r="M47" s="124"/>
      <c r="N47" s="124"/>
      <c r="O47" s="124"/>
      <c r="P47" s="124"/>
      <c r="Q47" s="124"/>
      <c r="R47" s="124"/>
      <c r="S47" s="124" t="s">
        <v>1450</v>
      </c>
    </row>
    <row r="48" spans="1:19" ht="14.25" customHeight="1">
      <c r="A48" s="464">
        <v>47</v>
      </c>
      <c r="B48" s="123" t="s">
        <v>1748</v>
      </c>
      <c r="C48" s="126" t="str">
        <f>IF('確認申請書（建築）入力'!$W$134="","",'確認申請書（建築）入力'!$W$134)</f>
        <v/>
      </c>
      <c r="D48" s="592">
        <v>1</v>
      </c>
      <c r="E48" s="124"/>
      <c r="F48" s="124"/>
      <c r="G48" s="124"/>
      <c r="H48" s="124"/>
      <c r="I48" s="124"/>
      <c r="J48" s="124"/>
      <c r="K48" s="124"/>
      <c r="L48" s="124"/>
      <c r="M48" s="124"/>
      <c r="N48" s="124"/>
      <c r="O48" s="124"/>
      <c r="P48" s="124"/>
      <c r="Q48" s="124"/>
      <c r="R48" s="124"/>
      <c r="S48" s="124" t="s">
        <v>1450</v>
      </c>
    </row>
    <row r="49" spans="1:19" ht="14.25" customHeight="1">
      <c r="A49" s="464">
        <v>48</v>
      </c>
      <c r="B49" s="123" t="s">
        <v>1747</v>
      </c>
      <c r="C49" s="126" t="str">
        <f>IF('確認申請書（建築）入力'!$AE$134="","",'確認申請書（建築）入力'!$AE$134)</f>
        <v/>
      </c>
      <c r="D49" s="124"/>
      <c r="E49" s="124"/>
      <c r="F49" s="124"/>
      <c r="G49" s="124"/>
      <c r="H49" s="124"/>
      <c r="I49" s="124"/>
      <c r="J49" s="124"/>
      <c r="K49" s="124"/>
      <c r="L49" s="124"/>
      <c r="M49" s="124"/>
      <c r="N49" s="124"/>
      <c r="O49" s="124"/>
      <c r="P49" s="124"/>
      <c r="Q49" s="124"/>
      <c r="R49" s="124"/>
      <c r="S49" s="124" t="s">
        <v>1450</v>
      </c>
    </row>
    <row r="50" spans="1:19" ht="14.25" customHeight="1">
      <c r="A50" s="464">
        <v>49</v>
      </c>
      <c r="B50" s="123" t="s">
        <v>1746</v>
      </c>
      <c r="C50" s="124" t="str">
        <f>IF('確認申請書（建築）入力'!$M$135="","",'確認申請書（建築）入力'!$M$135)</f>
        <v/>
      </c>
      <c r="D50" s="124"/>
      <c r="E50" s="124"/>
      <c r="F50" s="124"/>
      <c r="G50" s="124"/>
      <c r="H50" s="124"/>
      <c r="I50" s="124"/>
      <c r="J50" s="124"/>
      <c r="K50" s="124"/>
      <c r="L50" s="124"/>
      <c r="M50" s="124"/>
      <c r="N50" s="124"/>
      <c r="O50" s="124"/>
      <c r="P50" s="124"/>
      <c r="Q50" s="124"/>
      <c r="R50" s="124"/>
      <c r="S50" s="124" t="s">
        <v>1450</v>
      </c>
    </row>
    <row r="51" spans="1:19" ht="14.25" customHeight="1">
      <c r="A51" s="464">
        <v>50</v>
      </c>
      <c r="B51" s="123" t="s">
        <v>1745</v>
      </c>
      <c r="C51" s="124" t="str">
        <f>IF(OR('確認申請書（建築）入力'!$M$136="",'確認申請書（建築）入力'!$M$136=0),"",'確認申請書（建築）入力'!$M$136)</f>
        <v/>
      </c>
      <c r="D51" s="124"/>
      <c r="E51" s="124"/>
      <c r="F51" s="124"/>
      <c r="G51" s="124"/>
      <c r="H51" s="124"/>
      <c r="I51" s="124"/>
      <c r="J51" s="124"/>
      <c r="K51" s="124"/>
      <c r="L51" s="124"/>
      <c r="M51" s="124"/>
      <c r="N51" s="124"/>
      <c r="O51" s="124"/>
      <c r="P51" s="124"/>
      <c r="Q51" s="124"/>
      <c r="R51" s="124"/>
      <c r="S51" s="124" t="s">
        <v>1450</v>
      </c>
    </row>
    <row r="52" spans="1:19" ht="14.25" customHeight="1">
      <c r="A52" s="464">
        <v>51</v>
      </c>
      <c r="B52" s="123" t="s">
        <v>1744</v>
      </c>
      <c r="C52" s="124" t="str">
        <f>IF(OR('確認申請書（建築）入力'!$M$137="",'確認申請書（建築）入力'!$M$137=0),"",'確認申請書（建築）入力'!$M$137)</f>
        <v/>
      </c>
      <c r="D52" s="124"/>
      <c r="E52" s="124"/>
      <c r="F52" s="124"/>
      <c r="G52" s="124"/>
      <c r="H52" s="124"/>
      <c r="I52" s="124"/>
      <c r="J52" s="124"/>
      <c r="K52" s="124"/>
      <c r="L52" s="124"/>
      <c r="M52" s="124"/>
      <c r="N52" s="124"/>
      <c r="O52" s="124"/>
      <c r="P52" s="124"/>
      <c r="Q52" s="124"/>
      <c r="R52" s="124"/>
      <c r="S52" s="124" t="s">
        <v>1450</v>
      </c>
    </row>
    <row r="53" spans="1:19" ht="14.25" customHeight="1">
      <c r="A53" s="464">
        <v>52</v>
      </c>
      <c r="B53" s="123" t="s">
        <v>1743</v>
      </c>
      <c r="C53" s="124" t="str">
        <f>IF(OR('確認申請書（建築）入力'!$M$138="",'確認申請書（建築）入力'!$M$138=0),"",'確認申請書（建築）入力'!$M$138)</f>
        <v/>
      </c>
      <c r="D53" s="124"/>
      <c r="E53" s="124"/>
      <c r="F53" s="124"/>
      <c r="G53" s="124"/>
      <c r="H53" s="124"/>
      <c r="I53" s="124"/>
      <c r="J53" s="124"/>
      <c r="K53" s="124"/>
      <c r="L53" s="124"/>
      <c r="M53" s="124"/>
      <c r="N53" s="124"/>
      <c r="O53" s="124"/>
      <c r="P53" s="124"/>
      <c r="Q53" s="124"/>
      <c r="R53" s="124"/>
      <c r="S53" s="124" t="s">
        <v>1450</v>
      </c>
    </row>
    <row r="54" spans="1:19" ht="14.25" customHeight="1">
      <c r="A54" s="464">
        <v>53</v>
      </c>
      <c r="B54" s="123" t="s">
        <v>1742</v>
      </c>
      <c r="C54" s="124" t="str">
        <f>IF('確認申請書（建築）入力'!$M$139="","",'確認申請書（建築）入力'!$M$139)</f>
        <v/>
      </c>
      <c r="D54" s="592"/>
      <c r="E54" s="592"/>
      <c r="F54" s="592"/>
      <c r="G54" s="592"/>
      <c r="H54" s="592"/>
      <c r="I54" s="592"/>
      <c r="J54" s="592"/>
      <c r="K54" s="592"/>
      <c r="L54" s="592"/>
      <c r="M54" s="592"/>
      <c r="N54" s="592"/>
      <c r="O54" s="592"/>
      <c r="P54" s="592"/>
      <c r="Q54" s="592"/>
      <c r="R54" s="592"/>
      <c r="S54" s="592" t="s">
        <v>1450</v>
      </c>
    </row>
    <row r="55" spans="1:19" ht="14.25" customHeight="1">
      <c r="A55" s="311">
        <v>54</v>
      </c>
      <c r="B55" s="121" t="s">
        <v>1741</v>
      </c>
      <c r="C55" s="122" t="str">
        <f>IF('確認申請書（建築）入力'!$M$206="","",'確認申請書（建築）入力'!$M$206)</f>
        <v/>
      </c>
      <c r="D55" s="122"/>
      <c r="E55" s="122"/>
      <c r="F55" s="122"/>
      <c r="G55" s="122"/>
      <c r="H55" s="122"/>
      <c r="I55" s="122"/>
      <c r="J55" s="122"/>
      <c r="K55" s="122"/>
      <c r="L55" s="122"/>
      <c r="M55" s="122"/>
      <c r="N55" s="122"/>
      <c r="O55" s="122"/>
      <c r="P55" s="122"/>
      <c r="Q55" s="122"/>
      <c r="R55" s="122"/>
      <c r="S55" s="122" t="s">
        <v>1450</v>
      </c>
    </row>
    <row r="56" spans="1:19" ht="14.25" customHeight="1">
      <c r="A56" s="311">
        <v>55</v>
      </c>
      <c r="B56" s="121" t="s">
        <v>1740</v>
      </c>
      <c r="C56" s="122" t="str">
        <f>IF('確認申請書（建築）入力'!$S$207="","",'確認申請書（建築）入力'!$S$207)</f>
        <v/>
      </c>
      <c r="D56" s="127">
        <v>1</v>
      </c>
      <c r="E56" s="122"/>
      <c r="F56" s="122"/>
      <c r="G56" s="122"/>
      <c r="H56" s="122"/>
      <c r="I56" s="122"/>
      <c r="J56" s="122"/>
      <c r="K56" s="122"/>
      <c r="L56" s="122"/>
      <c r="M56" s="122"/>
      <c r="N56" s="122"/>
      <c r="O56" s="122"/>
      <c r="P56" s="122"/>
      <c r="Q56" s="122"/>
      <c r="R56" s="122"/>
      <c r="S56" s="122" t="s">
        <v>1450</v>
      </c>
    </row>
    <row r="57" spans="1:19" ht="14.25" customHeight="1">
      <c r="A57" s="311">
        <v>56</v>
      </c>
      <c r="B57" s="121" t="s">
        <v>1739</v>
      </c>
      <c r="C57" s="122" t="str">
        <f>IF('確認申請書（建築）入力'!$Z$207="","",'確認申請書（建築）入力'!$Z$207)</f>
        <v/>
      </c>
      <c r="D57" s="127">
        <v>1</v>
      </c>
      <c r="E57" s="122"/>
      <c r="F57" s="122"/>
      <c r="G57" s="122"/>
      <c r="H57" s="122"/>
      <c r="I57" s="122"/>
      <c r="J57" s="122"/>
      <c r="K57" s="122"/>
      <c r="L57" s="122"/>
      <c r="M57" s="122"/>
      <c r="N57" s="122"/>
      <c r="O57" s="122"/>
      <c r="P57" s="122"/>
      <c r="Q57" s="122"/>
      <c r="R57" s="122"/>
      <c r="S57" s="122" t="s">
        <v>1738</v>
      </c>
    </row>
    <row r="58" spans="1:19" ht="14.25" customHeight="1">
      <c r="A58" s="311">
        <v>57</v>
      </c>
      <c r="B58" s="121" t="s">
        <v>1737</v>
      </c>
      <c r="C58" s="122" t="str">
        <f>IF('確認申請書（建築）入力'!$AE$207="","",'確認申請書（建築）入力'!$AE$207)</f>
        <v/>
      </c>
      <c r="D58" s="122"/>
      <c r="E58" s="122"/>
      <c r="F58" s="122"/>
      <c r="G58" s="122"/>
      <c r="H58" s="122"/>
      <c r="I58" s="122"/>
      <c r="J58" s="122"/>
      <c r="K58" s="122"/>
      <c r="L58" s="122"/>
      <c r="M58" s="122"/>
      <c r="N58" s="122"/>
      <c r="O58" s="122"/>
      <c r="P58" s="122"/>
      <c r="Q58" s="122"/>
      <c r="R58" s="122"/>
      <c r="S58" s="122" t="s">
        <v>1450</v>
      </c>
    </row>
    <row r="59" spans="1:19" ht="14.25" customHeight="1">
      <c r="A59" s="311">
        <v>58</v>
      </c>
      <c r="B59" s="121" t="s">
        <v>1736</v>
      </c>
      <c r="C59" s="122" t="str">
        <f>IF('確認申請書（建築）入力'!$M$208="","",'確認申請書（建築）入力'!$M$208)</f>
        <v/>
      </c>
      <c r="D59" s="122"/>
      <c r="E59" s="122"/>
      <c r="F59" s="122"/>
      <c r="G59" s="122"/>
      <c r="H59" s="122"/>
      <c r="I59" s="122"/>
      <c r="J59" s="122"/>
      <c r="K59" s="122"/>
      <c r="L59" s="122"/>
      <c r="M59" s="122"/>
      <c r="N59" s="122"/>
      <c r="O59" s="122"/>
      <c r="P59" s="122"/>
      <c r="Q59" s="122"/>
      <c r="R59" s="122"/>
      <c r="S59" s="122" t="s">
        <v>1450</v>
      </c>
    </row>
    <row r="60" spans="1:19" ht="14.25" customHeight="1">
      <c r="A60" s="311">
        <v>59</v>
      </c>
      <c r="B60" s="121" t="s">
        <v>1735</v>
      </c>
      <c r="C60" s="122" t="str">
        <f>IF(OR('確認申請書（建築）入力'!$M$209="",'確認申請書（建築）入力'!$M$209=0),"",'確認申請書（建築）入力'!$M$209)</f>
        <v/>
      </c>
      <c r="D60" s="122"/>
      <c r="E60" s="122"/>
      <c r="F60" s="122"/>
      <c r="G60" s="122"/>
      <c r="H60" s="122"/>
      <c r="I60" s="122"/>
      <c r="J60" s="122"/>
      <c r="K60" s="122"/>
      <c r="L60" s="122"/>
      <c r="M60" s="122"/>
      <c r="N60" s="122"/>
      <c r="O60" s="122"/>
      <c r="P60" s="122"/>
      <c r="Q60" s="122"/>
      <c r="R60" s="122"/>
      <c r="S60" s="122" t="s">
        <v>1450</v>
      </c>
    </row>
    <row r="61" spans="1:19" ht="14.25" customHeight="1">
      <c r="A61" s="311">
        <v>60</v>
      </c>
      <c r="B61" s="121" t="s">
        <v>1734</v>
      </c>
      <c r="C61" s="122" t="str">
        <f>IF(OR('確認申請書（建築）入力'!$M$210="",'確認申請書（建築）入力'!$M$210=0),"",'確認申請書（建築）入力'!$M$210)</f>
        <v/>
      </c>
      <c r="D61" s="122"/>
      <c r="E61" s="122"/>
      <c r="F61" s="122"/>
      <c r="G61" s="122"/>
      <c r="H61" s="122"/>
      <c r="I61" s="122"/>
      <c r="J61" s="122"/>
      <c r="K61" s="122"/>
      <c r="L61" s="122"/>
      <c r="M61" s="122"/>
      <c r="N61" s="122"/>
      <c r="O61" s="122"/>
      <c r="P61" s="122"/>
      <c r="Q61" s="122"/>
      <c r="R61" s="122"/>
      <c r="S61" s="122" t="s">
        <v>1450</v>
      </c>
    </row>
    <row r="62" spans="1:19" ht="14.25" customHeight="1">
      <c r="A62" s="311">
        <v>61</v>
      </c>
      <c r="B62" s="121" t="s">
        <v>1733</v>
      </c>
      <c r="C62" s="122" t="str">
        <f>IF(OR('確認申請書（建築）入力'!$M$211="",'確認申請書（建築）入力'!$M$211=0),"",'確認申請書（建築）入力'!$M$211)</f>
        <v/>
      </c>
      <c r="D62" s="122"/>
      <c r="E62" s="122"/>
      <c r="F62" s="122"/>
      <c r="G62" s="122"/>
      <c r="H62" s="122"/>
      <c r="I62" s="122"/>
      <c r="J62" s="122"/>
      <c r="K62" s="122"/>
      <c r="L62" s="122"/>
      <c r="M62" s="122"/>
      <c r="N62" s="122"/>
      <c r="O62" s="122"/>
      <c r="P62" s="122"/>
      <c r="Q62" s="122"/>
      <c r="R62" s="122"/>
      <c r="S62" s="122" t="s">
        <v>1450</v>
      </c>
    </row>
    <row r="63" spans="1:19" ht="14.25" customHeight="1">
      <c r="A63" s="311">
        <v>62</v>
      </c>
      <c r="B63" s="128" t="s">
        <v>1732</v>
      </c>
      <c r="C63" s="122" t="str">
        <f>IF('確認申請書（建築）入力'!$AS$206="","",'確認申請書（建築）入力'!$AS$206)</f>
        <v/>
      </c>
      <c r="D63" s="122"/>
      <c r="E63" s="122"/>
      <c r="F63" s="122"/>
      <c r="G63" s="122"/>
      <c r="H63" s="122"/>
      <c r="I63" s="122"/>
      <c r="J63" s="122"/>
      <c r="K63" s="122"/>
      <c r="L63" s="122"/>
      <c r="M63" s="122"/>
      <c r="N63" s="122"/>
      <c r="O63" s="122"/>
      <c r="P63" s="122"/>
      <c r="Q63" s="122"/>
      <c r="R63" s="122"/>
      <c r="S63" s="122" t="s">
        <v>1450</v>
      </c>
    </row>
    <row r="64" spans="1:19" ht="14.25" customHeight="1">
      <c r="A64" s="311">
        <v>63</v>
      </c>
      <c r="B64" s="128" t="s">
        <v>1731</v>
      </c>
      <c r="C64" s="122" t="str">
        <f>IF('確認申請書（建築）入力'!$AS$209="","",'確認申請書（建築）入力'!$AS$209)</f>
        <v/>
      </c>
      <c r="D64" s="122"/>
      <c r="E64" s="122"/>
      <c r="F64" s="122"/>
      <c r="G64" s="122"/>
      <c r="H64" s="122"/>
      <c r="I64" s="122"/>
      <c r="J64" s="122"/>
      <c r="K64" s="122"/>
      <c r="L64" s="122"/>
      <c r="M64" s="122"/>
      <c r="N64" s="122"/>
      <c r="O64" s="122"/>
      <c r="P64" s="122"/>
      <c r="Q64" s="122"/>
      <c r="R64" s="122"/>
      <c r="S64" s="122" t="s">
        <v>1450</v>
      </c>
    </row>
    <row r="65" spans="1:19" ht="14.25" customHeight="1">
      <c r="A65" s="311">
        <v>64</v>
      </c>
      <c r="B65" s="128" t="s">
        <v>1730</v>
      </c>
      <c r="C65" s="122" t="str">
        <f>IF('確認申請書（建築）入力'!$AS$210="","",'確認申請書（建築）入力'!$AS$210)</f>
        <v/>
      </c>
      <c r="D65" s="122"/>
      <c r="E65" s="122"/>
      <c r="F65" s="122"/>
      <c r="G65" s="122"/>
      <c r="H65" s="122"/>
      <c r="I65" s="122"/>
      <c r="J65" s="122"/>
      <c r="K65" s="122"/>
      <c r="L65" s="122"/>
      <c r="M65" s="122"/>
      <c r="N65" s="122"/>
      <c r="O65" s="122"/>
      <c r="P65" s="122"/>
      <c r="Q65" s="122"/>
      <c r="R65" s="122"/>
      <c r="S65" s="122" t="s">
        <v>1450</v>
      </c>
    </row>
    <row r="66" spans="1:19" ht="14.25" customHeight="1">
      <c r="A66" s="464">
        <v>65</v>
      </c>
      <c r="B66" s="123" t="s">
        <v>1729</v>
      </c>
      <c r="C66" s="129" t="str">
        <f>IF('確認申請書（建築）入力'!$M$233="","",'確認申請書（建築）入力'!$M$233)</f>
        <v/>
      </c>
      <c r="D66" s="124"/>
      <c r="E66" s="124"/>
      <c r="F66" s="124"/>
      <c r="G66" s="124"/>
      <c r="H66" s="124"/>
      <c r="I66" s="124"/>
      <c r="J66" s="124"/>
      <c r="K66" s="124"/>
      <c r="L66" s="124"/>
      <c r="M66" s="124"/>
      <c r="N66" s="129"/>
      <c r="O66" s="124"/>
      <c r="P66" s="124"/>
      <c r="Q66" s="124"/>
      <c r="R66" s="124"/>
      <c r="S66" s="129" t="s">
        <v>1450</v>
      </c>
    </row>
    <row r="67" spans="1:19" ht="14.25" customHeight="1">
      <c r="A67" s="311">
        <v>66</v>
      </c>
      <c r="B67" s="121" t="s">
        <v>1728</v>
      </c>
      <c r="C67" s="122" t="str">
        <f>IF('確認申請書（建築）入力'!$M$11="","",'確認申請書（建築）入力'!$M$11)</f>
        <v/>
      </c>
      <c r="D67" s="122"/>
      <c r="E67" s="122"/>
      <c r="F67" s="122"/>
      <c r="G67" s="122"/>
      <c r="H67" s="122"/>
      <c r="I67" s="122"/>
      <c r="J67" s="122"/>
      <c r="K67" s="122"/>
      <c r="L67" s="122"/>
      <c r="M67" s="122"/>
      <c r="N67" s="122"/>
      <c r="O67" s="122"/>
      <c r="P67" s="122"/>
      <c r="Q67" s="122"/>
      <c r="R67" s="122"/>
      <c r="S67" s="122" t="s">
        <v>1450</v>
      </c>
    </row>
    <row r="68" spans="1:19" ht="14.25" customHeight="1">
      <c r="A68" s="311">
        <v>67</v>
      </c>
      <c r="B68" s="121" t="s">
        <v>1727</v>
      </c>
      <c r="C68" s="122" t="str">
        <f>IF('確認申請書（建築）入力'!$M$10="","",'確認申請書（建築）入力'!$M$10)</f>
        <v/>
      </c>
      <c r="D68" s="122"/>
      <c r="E68" s="122"/>
      <c r="F68" s="122"/>
      <c r="G68" s="122"/>
      <c r="H68" s="122"/>
      <c r="I68" s="122"/>
      <c r="J68" s="122"/>
      <c r="K68" s="122"/>
      <c r="L68" s="122"/>
      <c r="M68" s="122"/>
      <c r="N68" s="122"/>
      <c r="O68" s="122"/>
      <c r="P68" s="122"/>
      <c r="Q68" s="122"/>
      <c r="R68" s="122"/>
      <c r="S68" s="122" t="s">
        <v>1450</v>
      </c>
    </row>
    <row r="69" spans="1:19" ht="14.25" customHeight="1">
      <c r="A69" s="464">
        <v>68</v>
      </c>
      <c r="B69" s="123" t="s">
        <v>1726</v>
      </c>
      <c r="C69" s="124" t="str">
        <f>IF(INDEX(値一覧項目!$C$2:$C24,$D$69)="","",INDEX(値一覧項目!$C$2:$C24,$D$69))</f>
        <v/>
      </c>
      <c r="D69" s="592">
        <v>1</v>
      </c>
      <c r="E69" s="124"/>
      <c r="F69" s="124"/>
      <c r="G69" s="124"/>
      <c r="H69" s="124"/>
      <c r="I69" s="124"/>
      <c r="J69" s="124"/>
      <c r="K69" s="124"/>
      <c r="L69" s="124"/>
      <c r="M69" s="124"/>
      <c r="N69" s="124"/>
      <c r="O69" s="124"/>
      <c r="P69" s="124"/>
      <c r="Q69" s="124"/>
      <c r="R69" s="124"/>
      <c r="S69" s="124" t="s">
        <v>1450</v>
      </c>
    </row>
    <row r="70" spans="1:19" ht="14.25" customHeight="1">
      <c r="A70" s="464">
        <v>69</v>
      </c>
      <c r="B70" s="123" t="s">
        <v>1725</v>
      </c>
      <c r="C70" s="124" t="str">
        <f>IF('確認申請書（建築）入力'!$R$238="","",'確認申請書（建築）入力'!$R$238)</f>
        <v/>
      </c>
      <c r="D70" s="124"/>
      <c r="E70" s="124"/>
      <c r="F70" s="124"/>
      <c r="G70" s="124"/>
      <c r="H70" s="124"/>
      <c r="I70" s="124"/>
      <c r="J70" s="124"/>
      <c r="K70" s="124"/>
      <c r="L70" s="124"/>
      <c r="M70" s="124"/>
      <c r="N70" s="124"/>
      <c r="O70" s="124"/>
      <c r="P70" s="124"/>
      <c r="Q70" s="124"/>
      <c r="R70" s="124"/>
      <c r="S70" s="124" t="s">
        <v>1450</v>
      </c>
    </row>
    <row r="71" spans="1:19" ht="14.25" customHeight="1">
      <c r="A71" s="464">
        <v>70</v>
      </c>
      <c r="B71" s="123" t="s">
        <v>1724</v>
      </c>
      <c r="C71" s="124" t="str">
        <f>IF('確認申請書（建築）入力'!$AA$238="","",'確認申請書（建築）入力'!$AA$238)</f>
        <v/>
      </c>
      <c r="D71" s="124"/>
      <c r="E71" s="124"/>
      <c r="F71" s="124"/>
      <c r="G71" s="124"/>
      <c r="H71" s="124"/>
      <c r="I71" s="124"/>
      <c r="J71" s="124"/>
      <c r="K71" s="124"/>
      <c r="L71" s="124"/>
      <c r="M71" s="124"/>
      <c r="N71" s="124"/>
      <c r="O71" s="124"/>
      <c r="P71" s="124"/>
      <c r="Q71" s="124"/>
      <c r="R71" s="124"/>
      <c r="S71" s="124" t="s">
        <v>1450</v>
      </c>
    </row>
    <row r="72" spans="1:19" ht="14.25" customHeight="1">
      <c r="A72" s="311">
        <v>71</v>
      </c>
      <c r="B72" s="121" t="s">
        <v>1723</v>
      </c>
      <c r="C72" s="122" t="str">
        <f>IF(INDEX(値一覧項目!$C$2:$C24,$D$72)="","",INDEX(値一覧項目!$C$2:$C24,$D$72))</f>
        <v/>
      </c>
      <c r="D72" s="127">
        <v>1</v>
      </c>
      <c r="E72" s="122"/>
      <c r="F72" s="122"/>
      <c r="G72" s="122"/>
      <c r="H72" s="122"/>
      <c r="I72" s="122"/>
      <c r="J72" s="122"/>
      <c r="K72" s="122"/>
      <c r="L72" s="122"/>
      <c r="M72" s="122"/>
      <c r="N72" s="122"/>
      <c r="O72" s="122"/>
      <c r="P72" s="122"/>
      <c r="Q72" s="122"/>
      <c r="R72" s="122"/>
      <c r="S72" s="122" t="s">
        <v>1450</v>
      </c>
    </row>
    <row r="73" spans="1:19" ht="14.25" customHeight="1">
      <c r="A73" s="311">
        <v>72</v>
      </c>
      <c r="B73" s="121" t="s">
        <v>1722</v>
      </c>
      <c r="C73" s="122" t="str">
        <f>IF('確認申請書（建築）入力'!$R$239="","",'確認申請書（建築）入力'!$R$239)</f>
        <v/>
      </c>
      <c r="D73" s="122"/>
      <c r="E73" s="122"/>
      <c r="F73" s="122"/>
      <c r="G73" s="122"/>
      <c r="H73" s="122"/>
      <c r="I73" s="122"/>
      <c r="J73" s="122"/>
      <c r="K73" s="122"/>
      <c r="L73" s="122"/>
      <c r="M73" s="122"/>
      <c r="N73" s="122"/>
      <c r="O73" s="122"/>
      <c r="P73" s="122"/>
      <c r="Q73" s="122"/>
      <c r="R73" s="122"/>
      <c r="S73" s="122" t="s">
        <v>1450</v>
      </c>
    </row>
    <row r="74" spans="1:19" ht="14.25" customHeight="1">
      <c r="A74" s="311">
        <v>73</v>
      </c>
      <c r="B74" s="121" t="s">
        <v>1721</v>
      </c>
      <c r="C74" s="122" t="str">
        <f>IF('確認申請書（建築）入力'!$AA$239="","",'確認申請書（建築）入力'!$AA$239)</f>
        <v/>
      </c>
      <c r="D74" s="122"/>
      <c r="E74" s="122"/>
      <c r="F74" s="122"/>
      <c r="G74" s="122"/>
      <c r="H74" s="122"/>
      <c r="I74" s="122"/>
      <c r="J74" s="122"/>
      <c r="K74" s="122"/>
      <c r="L74" s="122"/>
      <c r="M74" s="122"/>
      <c r="N74" s="122"/>
      <c r="O74" s="122"/>
      <c r="P74" s="122"/>
      <c r="Q74" s="122"/>
      <c r="R74" s="122"/>
      <c r="S74" s="122" t="s">
        <v>1450</v>
      </c>
    </row>
    <row r="75" spans="1:19" ht="14.25" customHeight="1">
      <c r="A75" s="311">
        <v>74</v>
      </c>
      <c r="B75" s="121" t="s">
        <v>1720</v>
      </c>
      <c r="C75" s="122" t="str">
        <f>IF($D$75 = TRUE,"内",IF($E$75 = TRUE,"準都市",IF($F$75 = TRUE,"外","")))</f>
        <v/>
      </c>
      <c r="D75" s="593" t="b">
        <v>0</v>
      </c>
      <c r="E75" s="127" t="b">
        <v>0</v>
      </c>
      <c r="F75" s="127" t="b">
        <v>0</v>
      </c>
      <c r="G75" s="122"/>
      <c r="H75" s="122"/>
      <c r="I75" s="122"/>
      <c r="J75" s="122"/>
      <c r="K75" s="122"/>
      <c r="L75" s="122"/>
      <c r="M75" s="122"/>
      <c r="N75" s="122"/>
      <c r="O75" s="122"/>
      <c r="P75" s="122"/>
      <c r="Q75" s="122"/>
      <c r="R75" s="122"/>
      <c r="S75" s="122" t="s">
        <v>1678</v>
      </c>
    </row>
    <row r="76" spans="1:19" ht="14.25" customHeight="1">
      <c r="A76" s="311">
        <v>75</v>
      </c>
      <c r="B76" s="121" t="s">
        <v>1719</v>
      </c>
      <c r="C76" s="122" t="str">
        <f>IF($D$76=TRUE,"市街化区域",IF($E$76=TRUE,"市街化調整区域",IF($F$76=TRUE,"区域区分未設定都市計画区域","")))</f>
        <v/>
      </c>
      <c r="D76" s="593" t="b">
        <v>0</v>
      </c>
      <c r="E76" s="593" t="b">
        <v>0</v>
      </c>
      <c r="F76" s="593" t="b">
        <v>0</v>
      </c>
      <c r="G76" s="122"/>
      <c r="H76" s="122"/>
      <c r="I76" s="122"/>
      <c r="J76" s="122"/>
      <c r="K76" s="122"/>
      <c r="L76" s="122"/>
      <c r="M76" s="122"/>
      <c r="N76" s="122"/>
      <c r="O76" s="122"/>
      <c r="P76" s="122"/>
      <c r="Q76" s="122"/>
      <c r="R76" s="122"/>
      <c r="S76" s="122" t="s">
        <v>1718</v>
      </c>
    </row>
    <row r="77" spans="1:19" ht="14.25" customHeight="1">
      <c r="A77" s="311">
        <v>76</v>
      </c>
      <c r="B77" s="121" t="s">
        <v>1717</v>
      </c>
      <c r="C77" s="122"/>
      <c r="D77" s="122"/>
      <c r="E77" s="122"/>
      <c r="F77" s="122"/>
      <c r="G77" s="122"/>
      <c r="H77" s="122"/>
      <c r="I77" s="122"/>
      <c r="J77" s="122"/>
      <c r="K77" s="122"/>
      <c r="L77" s="122"/>
      <c r="M77" s="122"/>
      <c r="N77" s="122"/>
      <c r="O77" s="122"/>
      <c r="P77" s="122"/>
      <c r="Q77" s="122"/>
      <c r="R77" s="122"/>
      <c r="S77" s="122"/>
    </row>
    <row r="78" spans="1:19" ht="14.25" customHeight="1">
      <c r="A78" s="311">
        <v>77</v>
      </c>
      <c r="B78" s="121" t="s">
        <v>1716</v>
      </c>
      <c r="C78" s="122" t="str">
        <f>IF($D$78=TRUE,"防火地域",IF($E$78=TRUE,"準防火地域",IF($F$78=TRUE,"指定無し","")))</f>
        <v/>
      </c>
      <c r="D78" s="127" t="b">
        <v>0</v>
      </c>
      <c r="E78" s="127" t="b">
        <v>0</v>
      </c>
      <c r="F78" s="127" t="b">
        <v>0</v>
      </c>
      <c r="G78" s="122"/>
      <c r="H78" s="122"/>
      <c r="I78" s="122"/>
      <c r="J78" s="122"/>
      <c r="K78" s="122"/>
      <c r="L78" s="122"/>
      <c r="M78" s="122"/>
      <c r="N78" s="122"/>
      <c r="O78" s="122"/>
      <c r="P78" s="122"/>
      <c r="Q78" s="122"/>
      <c r="R78" s="122"/>
      <c r="S78" s="122" t="s">
        <v>1639</v>
      </c>
    </row>
    <row r="79" spans="1:19" ht="14.25" customHeight="1">
      <c r="A79" s="311">
        <v>78</v>
      </c>
      <c r="B79" s="121" t="s">
        <v>1715</v>
      </c>
      <c r="C79" s="122"/>
      <c r="D79" s="122"/>
      <c r="E79" s="122"/>
      <c r="F79" s="122"/>
      <c r="G79" s="122"/>
      <c r="H79" s="122"/>
      <c r="I79" s="122"/>
      <c r="J79" s="122"/>
      <c r="K79" s="122"/>
      <c r="L79" s="122"/>
      <c r="M79" s="122"/>
      <c r="N79" s="122"/>
      <c r="O79" s="122"/>
      <c r="P79" s="122"/>
      <c r="Q79" s="122"/>
      <c r="R79" s="122"/>
      <c r="S79" s="122"/>
    </row>
    <row r="80" spans="1:19" ht="14.25" customHeight="1">
      <c r="A80" s="311">
        <v>79</v>
      </c>
      <c r="B80" s="130" t="s">
        <v>1714</v>
      </c>
      <c r="C80" s="122" t="str">
        <f>IF(INDEX(値一覧項目!$N$2:$N17,$D$80)="","",INDEX(値一覧項目!$N$2:$N17,$D$80))</f>
        <v/>
      </c>
      <c r="D80" s="127">
        <v>1</v>
      </c>
      <c r="E80" s="122"/>
      <c r="F80" s="122"/>
      <c r="G80" s="122"/>
      <c r="H80" s="122"/>
      <c r="I80" s="122"/>
      <c r="J80" s="122"/>
      <c r="K80" s="122"/>
      <c r="L80" s="122"/>
      <c r="M80" s="122"/>
      <c r="N80" s="122"/>
      <c r="O80" s="122"/>
      <c r="P80" s="122"/>
      <c r="Q80" s="122"/>
      <c r="R80" s="122"/>
      <c r="S80" s="122" t="s">
        <v>1450</v>
      </c>
    </row>
    <row r="81" spans="1:19" ht="14.25" customHeight="1">
      <c r="A81" s="311">
        <v>80</v>
      </c>
      <c r="B81" s="130" t="s">
        <v>1713</v>
      </c>
      <c r="C81" s="122" t="str">
        <f>IF(INDEX(値一覧項目!$N$2:$N17,$D$81)="","",INDEX(値一覧項目!$N$2:$N17,$D$81))</f>
        <v/>
      </c>
      <c r="D81" s="122">
        <v>1</v>
      </c>
      <c r="E81" s="122"/>
      <c r="F81" s="122"/>
      <c r="G81" s="122"/>
      <c r="H81" s="122"/>
      <c r="I81" s="122"/>
      <c r="J81" s="122"/>
      <c r="K81" s="122"/>
      <c r="L81" s="122"/>
      <c r="M81" s="122"/>
      <c r="N81" s="122"/>
      <c r="O81" s="122"/>
      <c r="P81" s="122"/>
      <c r="Q81" s="122"/>
      <c r="R81" s="122"/>
      <c r="S81" s="122" t="s">
        <v>1450</v>
      </c>
    </row>
    <row r="82" spans="1:19" ht="14.25" customHeight="1">
      <c r="A82" s="311">
        <v>81</v>
      </c>
      <c r="B82" s="130" t="s">
        <v>1712</v>
      </c>
      <c r="C82" s="122" t="str">
        <f>IF(INDEX(値一覧項目!$N$2:$N18,$D$82)="","",INDEX(値一覧項目!$N$2:$N18,$D$82))</f>
        <v/>
      </c>
      <c r="D82" s="122">
        <v>1</v>
      </c>
      <c r="E82" s="122"/>
      <c r="F82" s="122"/>
      <c r="G82" s="122"/>
      <c r="H82" s="122"/>
      <c r="I82" s="122"/>
      <c r="J82" s="122"/>
      <c r="K82" s="122"/>
      <c r="L82" s="122"/>
      <c r="M82" s="122"/>
      <c r="N82" s="122"/>
      <c r="O82" s="122"/>
      <c r="P82" s="122"/>
      <c r="Q82" s="122"/>
      <c r="R82" s="122"/>
      <c r="S82" s="122" t="s">
        <v>1450</v>
      </c>
    </row>
    <row r="83" spans="1:19" ht="14.25" customHeight="1">
      <c r="A83" s="311">
        <v>82</v>
      </c>
      <c r="B83" s="130" t="s">
        <v>1711</v>
      </c>
      <c r="C83" s="122" t="str">
        <f>IF(INDEX(値一覧項目!$N$2:$N19,$D$83)="","",INDEX(値一覧項目!$N$2:$N19,$D$83))</f>
        <v/>
      </c>
      <c r="D83" s="122">
        <v>1</v>
      </c>
      <c r="E83" s="122"/>
      <c r="F83" s="122"/>
      <c r="G83" s="122"/>
      <c r="H83" s="122"/>
      <c r="I83" s="122"/>
      <c r="J83" s="122"/>
      <c r="K83" s="122"/>
      <c r="L83" s="122"/>
      <c r="M83" s="122"/>
      <c r="N83" s="122"/>
      <c r="O83" s="122"/>
      <c r="P83" s="122"/>
      <c r="Q83" s="122"/>
      <c r="R83" s="122"/>
      <c r="S83" s="122" t="s">
        <v>1450</v>
      </c>
    </row>
    <row r="84" spans="1:19" ht="14.25" customHeight="1">
      <c r="A84" s="311">
        <v>83</v>
      </c>
      <c r="B84" s="130" t="s">
        <v>1710</v>
      </c>
      <c r="C84" s="122" t="str">
        <f>IF(INDEX(値一覧項目!$N$2:$N20,$D$84)="","",INDEX(値一覧項目!$N$2:$N20,$D$84))</f>
        <v/>
      </c>
      <c r="D84" s="122">
        <v>1</v>
      </c>
      <c r="E84" s="122"/>
      <c r="F84" s="122"/>
      <c r="G84" s="122"/>
      <c r="H84" s="122"/>
      <c r="I84" s="122"/>
      <c r="J84" s="122"/>
      <c r="K84" s="122"/>
      <c r="L84" s="122"/>
      <c r="M84" s="122"/>
      <c r="N84" s="122"/>
      <c r="O84" s="122"/>
      <c r="P84" s="122"/>
      <c r="Q84" s="122"/>
      <c r="R84" s="122"/>
      <c r="S84" s="122" t="s">
        <v>1450</v>
      </c>
    </row>
    <row r="85" spans="1:19" ht="14.25" customHeight="1">
      <c r="A85" s="311">
        <v>84</v>
      </c>
      <c r="B85" s="130" t="s">
        <v>1709</v>
      </c>
      <c r="C85" s="122" t="str">
        <f>IF('確認申請書（建築）入力'!$AI$249="","",'確認申請書（建築）入力'!$AI$249)</f>
        <v/>
      </c>
      <c r="D85" s="122"/>
      <c r="E85" s="122"/>
      <c r="F85" s="122"/>
      <c r="G85" s="122"/>
      <c r="H85" s="122"/>
      <c r="I85" s="122"/>
      <c r="J85" s="122"/>
      <c r="K85" s="122"/>
      <c r="L85" s="122"/>
      <c r="M85" s="122"/>
      <c r="N85" s="122"/>
      <c r="O85" s="122"/>
      <c r="P85" s="122"/>
      <c r="Q85" s="122"/>
      <c r="R85" s="122"/>
      <c r="S85" s="122" t="s">
        <v>1450</v>
      </c>
    </row>
    <row r="86" spans="1:19" ht="14.25" customHeight="1">
      <c r="A86" s="311">
        <v>85</v>
      </c>
      <c r="B86" s="121" t="s">
        <v>1708</v>
      </c>
      <c r="C86" s="122" t="str">
        <f>IF('確認申請書（建築）入力'!$N$252="","",TEXT('確認申請書（建築）入力'!$N$252,"#0.000"))</f>
        <v/>
      </c>
      <c r="D86" s="122"/>
      <c r="E86" s="122"/>
      <c r="F86" s="122"/>
      <c r="G86" s="122"/>
      <c r="H86" s="122"/>
      <c r="I86" s="122"/>
      <c r="J86" s="122"/>
      <c r="K86" s="122"/>
      <c r="L86" s="122"/>
      <c r="M86" s="122"/>
      <c r="N86" s="122"/>
      <c r="O86" s="122"/>
      <c r="P86" s="122"/>
      <c r="Q86" s="122"/>
      <c r="R86" s="122"/>
      <c r="S86" s="122" t="s">
        <v>1450</v>
      </c>
    </row>
    <row r="87" spans="1:19" ht="14.25" customHeight="1">
      <c r="A87" s="311">
        <v>86</v>
      </c>
      <c r="B87" s="121" t="s">
        <v>1707</v>
      </c>
      <c r="C87" s="122" t="str">
        <f>IF('確認申請書（建築）入力'!$N$253="","",TEXT('確認申請書（建築）入力'!$N$253,"#0.000"))</f>
        <v/>
      </c>
      <c r="D87" s="122"/>
      <c r="E87" s="122"/>
      <c r="F87" s="122"/>
      <c r="G87" s="122"/>
      <c r="H87" s="122"/>
      <c r="I87" s="122"/>
      <c r="J87" s="122"/>
      <c r="K87" s="122"/>
      <c r="L87" s="122"/>
      <c r="M87" s="122"/>
      <c r="N87" s="122"/>
      <c r="O87" s="122"/>
      <c r="P87" s="122"/>
      <c r="Q87" s="122"/>
      <c r="R87" s="122"/>
      <c r="S87" s="122" t="s">
        <v>1450</v>
      </c>
    </row>
    <row r="88" spans="1:19" ht="14.25" customHeight="1">
      <c r="A88" s="311">
        <v>87</v>
      </c>
      <c r="B88" s="121" t="s">
        <v>1706</v>
      </c>
      <c r="C88" s="131" t="str">
        <f>IF('確認申請書（建築）入力'!$N$256="","",TEXT('確認申請書（建築）入力'!$N$256,"#0.00"))</f>
        <v/>
      </c>
      <c r="D88" s="122"/>
      <c r="E88" s="122"/>
      <c r="F88" s="122"/>
      <c r="G88" s="122"/>
      <c r="H88" s="122"/>
      <c r="I88" s="122"/>
      <c r="J88" s="122"/>
      <c r="K88" s="122"/>
      <c r="L88" s="122"/>
      <c r="M88" s="122"/>
      <c r="N88" s="122"/>
      <c r="O88" s="122"/>
      <c r="P88" s="122"/>
      <c r="Q88" s="122"/>
      <c r="R88" s="122"/>
      <c r="S88" s="122" t="s">
        <v>1450</v>
      </c>
    </row>
    <row r="89" spans="1:19" ht="14.25" customHeight="1">
      <c r="A89" s="311">
        <v>88</v>
      </c>
      <c r="B89" s="121" t="s">
        <v>1705</v>
      </c>
      <c r="C89" s="131" t="str">
        <f>IF('確認申請書（建築）入力'!$T$256="","",TEXT('確認申請書（建築）入力'!$T$256,"#0.00"))</f>
        <v/>
      </c>
      <c r="D89" s="122"/>
      <c r="E89" s="122"/>
      <c r="F89" s="122"/>
      <c r="G89" s="122"/>
      <c r="H89" s="122"/>
      <c r="I89" s="122"/>
      <c r="J89" s="122"/>
      <c r="K89" s="122"/>
      <c r="L89" s="122"/>
      <c r="M89" s="122"/>
      <c r="N89" s="122"/>
      <c r="O89" s="122"/>
      <c r="P89" s="122"/>
      <c r="Q89" s="122"/>
      <c r="R89" s="122"/>
      <c r="S89" s="122" t="s">
        <v>1450</v>
      </c>
    </row>
    <row r="90" spans="1:19" ht="14.25" customHeight="1">
      <c r="A90" s="311">
        <v>89</v>
      </c>
      <c r="B90" s="121" t="s">
        <v>1704</v>
      </c>
      <c r="C90" s="131" t="str">
        <f>IF('確認申請書（建築）入力'!$Z$256="","",TEXT('確認申請書（建築）入力'!$Z$256,"#0.00"))</f>
        <v/>
      </c>
      <c r="D90" s="122"/>
      <c r="E90" s="122"/>
      <c r="F90" s="122"/>
      <c r="G90" s="122"/>
      <c r="H90" s="122"/>
      <c r="I90" s="122"/>
      <c r="J90" s="122"/>
      <c r="K90" s="122"/>
      <c r="L90" s="122"/>
      <c r="M90" s="122"/>
      <c r="N90" s="122"/>
      <c r="O90" s="122"/>
      <c r="P90" s="122"/>
      <c r="Q90" s="122"/>
      <c r="R90" s="122"/>
      <c r="S90" s="122" t="s">
        <v>1450</v>
      </c>
    </row>
    <row r="91" spans="1:19" ht="14.25" customHeight="1">
      <c r="A91" s="311">
        <v>90</v>
      </c>
      <c r="B91" s="121" t="s">
        <v>1703</v>
      </c>
      <c r="C91" s="131" t="str">
        <f>IF('確認申請書（建築）入力'!$AF$256="","",TEXT('確認申請書（建築）入力'!$AF$256,"#0.00"))</f>
        <v/>
      </c>
      <c r="D91" s="122"/>
      <c r="E91" s="122"/>
      <c r="F91" s="122"/>
      <c r="G91" s="122"/>
      <c r="H91" s="122"/>
      <c r="I91" s="122"/>
      <c r="J91" s="122"/>
      <c r="K91" s="122"/>
      <c r="L91" s="122"/>
      <c r="M91" s="122"/>
      <c r="N91" s="122"/>
      <c r="O91" s="122"/>
      <c r="P91" s="122"/>
      <c r="Q91" s="122"/>
      <c r="R91" s="122"/>
      <c r="S91" s="122" t="s">
        <v>1450</v>
      </c>
    </row>
    <row r="92" spans="1:19" ht="14.25" customHeight="1">
      <c r="A92" s="311">
        <v>91</v>
      </c>
      <c r="B92" s="121" t="s">
        <v>1702</v>
      </c>
      <c r="C92" s="131" t="str">
        <f>IF('確認申請書（建築）入力'!$N$257="","",TEXT('確認申請書（建築）入力'!$N$257,"#0.00"))</f>
        <v/>
      </c>
      <c r="D92" s="122"/>
      <c r="E92" s="122"/>
      <c r="F92" s="122"/>
      <c r="G92" s="122"/>
      <c r="H92" s="122"/>
      <c r="I92" s="122"/>
      <c r="J92" s="122"/>
      <c r="K92" s="122"/>
      <c r="L92" s="122"/>
      <c r="M92" s="122"/>
      <c r="N92" s="122"/>
      <c r="O92" s="122"/>
      <c r="P92" s="122"/>
      <c r="Q92" s="122"/>
      <c r="R92" s="122"/>
      <c r="S92" s="122" t="s">
        <v>1450</v>
      </c>
    </row>
    <row r="93" spans="1:19" ht="14.25" customHeight="1">
      <c r="A93" s="311">
        <v>92</v>
      </c>
      <c r="B93" s="121" t="s">
        <v>1701</v>
      </c>
      <c r="C93" s="131" t="str">
        <f>IF('確認申請書（建築）入力'!$T$257="","",TEXT('確認申請書（建築）入力'!$T$257,"#0.00"))</f>
        <v/>
      </c>
      <c r="D93" s="122"/>
      <c r="E93" s="122"/>
      <c r="F93" s="122"/>
      <c r="G93" s="122"/>
      <c r="H93" s="122"/>
      <c r="I93" s="122"/>
      <c r="J93" s="122"/>
      <c r="K93" s="122"/>
      <c r="L93" s="122"/>
      <c r="M93" s="122"/>
      <c r="N93" s="122"/>
      <c r="O93" s="122"/>
      <c r="P93" s="122"/>
      <c r="Q93" s="122"/>
      <c r="R93" s="122"/>
      <c r="S93" s="122" t="s">
        <v>1450</v>
      </c>
    </row>
    <row r="94" spans="1:19" ht="14.25" customHeight="1">
      <c r="A94" s="311">
        <v>93</v>
      </c>
      <c r="B94" s="121" t="s">
        <v>1700</v>
      </c>
      <c r="C94" s="131" t="str">
        <f>IF('確認申請書（建築）入力'!$Z$257="","",TEXT('確認申請書（建築）入力'!$Z$257,"#0.00"))</f>
        <v/>
      </c>
      <c r="D94" s="122"/>
      <c r="E94" s="122"/>
      <c r="F94" s="122"/>
      <c r="G94" s="122"/>
      <c r="H94" s="122"/>
      <c r="I94" s="122"/>
      <c r="J94" s="122"/>
      <c r="K94" s="122"/>
      <c r="L94" s="122"/>
      <c r="M94" s="122"/>
      <c r="N94" s="122"/>
      <c r="O94" s="122"/>
      <c r="P94" s="122"/>
      <c r="Q94" s="122"/>
      <c r="R94" s="122"/>
      <c r="S94" s="122" t="s">
        <v>1450</v>
      </c>
    </row>
    <row r="95" spans="1:19" ht="14.25" customHeight="1">
      <c r="A95" s="311">
        <v>94</v>
      </c>
      <c r="B95" s="121" t="s">
        <v>1699</v>
      </c>
      <c r="C95" s="131" t="str">
        <f>IF('確認申請書（建築）入力'!$AF$257="","",TEXT('確認申請書（建築）入力'!$AF$257,"#0.00"))</f>
        <v/>
      </c>
      <c r="D95" s="122"/>
      <c r="E95" s="122"/>
      <c r="F95" s="122"/>
      <c r="G95" s="122"/>
      <c r="H95" s="122"/>
      <c r="I95" s="122"/>
      <c r="J95" s="122"/>
      <c r="K95" s="122"/>
      <c r="L95" s="122"/>
      <c r="M95" s="122"/>
      <c r="N95" s="122"/>
      <c r="O95" s="122"/>
      <c r="P95" s="122"/>
      <c r="Q95" s="122"/>
      <c r="R95" s="122"/>
      <c r="S95" s="122" t="s">
        <v>1450</v>
      </c>
    </row>
    <row r="96" spans="1:19" ht="14.25" customHeight="1">
      <c r="A96" s="311">
        <v>95</v>
      </c>
      <c r="B96" s="121" t="s">
        <v>1698</v>
      </c>
      <c r="C96" s="122" t="str">
        <f>IF(INDEX(値一覧項目!$H$2:$H16,$D$96)="","",INDEX(値一覧項目!$H$2:$H16,$D$96))</f>
        <v/>
      </c>
      <c r="D96" s="127">
        <v>1</v>
      </c>
      <c r="E96" s="122"/>
      <c r="F96" s="122"/>
      <c r="G96" s="122"/>
      <c r="H96" s="122"/>
      <c r="I96" s="122"/>
      <c r="J96" s="122"/>
      <c r="K96" s="122"/>
      <c r="L96" s="122"/>
      <c r="M96" s="122"/>
      <c r="N96" s="122"/>
      <c r="O96" s="122"/>
      <c r="P96" s="122"/>
      <c r="Q96" s="122"/>
      <c r="R96" s="122"/>
      <c r="S96" s="122" t="s">
        <v>1450</v>
      </c>
    </row>
    <row r="97" spans="1:19" ht="14.25" customHeight="1">
      <c r="A97" s="311">
        <v>96</v>
      </c>
      <c r="B97" s="121" t="s">
        <v>1697</v>
      </c>
      <c r="C97" s="122" t="str">
        <f>IF(INDEX(値一覧項目!$H$2:$H17,$D$97)="","",INDEX(値一覧項目!$H$2:$H17,$D$97))</f>
        <v/>
      </c>
      <c r="D97" s="127">
        <v>1</v>
      </c>
      <c r="E97" s="122"/>
      <c r="F97" s="122"/>
      <c r="G97" s="122"/>
      <c r="H97" s="122"/>
      <c r="I97" s="122"/>
      <c r="J97" s="122"/>
      <c r="K97" s="122"/>
      <c r="L97" s="122"/>
      <c r="M97" s="122"/>
      <c r="N97" s="122"/>
      <c r="O97" s="122"/>
      <c r="P97" s="122"/>
      <c r="Q97" s="122"/>
      <c r="R97" s="122"/>
      <c r="S97" s="122" t="s">
        <v>1450</v>
      </c>
    </row>
    <row r="98" spans="1:19" ht="14.25" customHeight="1">
      <c r="A98" s="311">
        <v>97</v>
      </c>
      <c r="B98" s="121" t="s">
        <v>1696</v>
      </c>
      <c r="C98" s="122" t="str">
        <f>IF(INDEX(値一覧項目!$H$2:$H18,$D$98)="","",INDEX(値一覧項目!$H$2:$H18,$D$98))</f>
        <v/>
      </c>
      <c r="D98" s="127">
        <v>1</v>
      </c>
      <c r="E98" s="122"/>
      <c r="F98" s="122"/>
      <c r="G98" s="122"/>
      <c r="H98" s="122"/>
      <c r="I98" s="122"/>
      <c r="J98" s="122"/>
      <c r="K98" s="122"/>
      <c r="L98" s="122"/>
      <c r="M98" s="122"/>
      <c r="N98" s="122"/>
      <c r="O98" s="122"/>
      <c r="P98" s="122"/>
      <c r="Q98" s="122"/>
      <c r="R98" s="122"/>
      <c r="S98" s="122" t="s">
        <v>1450</v>
      </c>
    </row>
    <row r="99" spans="1:19" ht="14.25" customHeight="1">
      <c r="A99" s="311">
        <v>98</v>
      </c>
      <c r="B99" s="121" t="s">
        <v>1695</v>
      </c>
      <c r="C99" s="122" t="str">
        <f>IF(INDEX(値一覧項目!$H$2:$H19,$D$99)="","",INDEX(値一覧項目!$H$2:$H19,$D$99))</f>
        <v/>
      </c>
      <c r="D99" s="127">
        <v>1</v>
      </c>
      <c r="E99" s="122"/>
      <c r="F99" s="122"/>
      <c r="G99" s="122"/>
      <c r="H99" s="122"/>
      <c r="I99" s="122"/>
      <c r="J99" s="122"/>
      <c r="K99" s="122"/>
      <c r="L99" s="122"/>
      <c r="M99" s="122"/>
      <c r="N99" s="122"/>
      <c r="O99" s="122"/>
      <c r="P99" s="122"/>
      <c r="Q99" s="122"/>
      <c r="R99" s="122"/>
      <c r="S99" s="122" t="s">
        <v>1450</v>
      </c>
    </row>
    <row r="100" spans="1:19" ht="14.25" customHeight="1">
      <c r="A100" s="311">
        <v>99</v>
      </c>
      <c r="B100" s="121" t="s">
        <v>1694</v>
      </c>
      <c r="C100" s="131" t="str">
        <f>IF('確認申請書（建築）入力'!$N$260="","",TEXT('確認申請書（建築）入力'!$N$260,"#0.00"))</f>
        <v/>
      </c>
      <c r="D100" s="122"/>
      <c r="E100" s="122"/>
      <c r="F100" s="122"/>
      <c r="G100" s="122"/>
      <c r="H100" s="122"/>
      <c r="I100" s="122"/>
      <c r="J100" s="122"/>
      <c r="K100" s="122"/>
      <c r="L100" s="122"/>
      <c r="M100" s="122"/>
      <c r="N100" s="122"/>
      <c r="O100" s="122"/>
      <c r="P100" s="122"/>
      <c r="Q100" s="122"/>
      <c r="R100" s="122"/>
      <c r="S100" s="122" t="s">
        <v>1450</v>
      </c>
    </row>
    <row r="101" spans="1:19" ht="14.25" customHeight="1">
      <c r="A101" s="311">
        <v>100</v>
      </c>
      <c r="B101" s="121" t="s">
        <v>1693</v>
      </c>
      <c r="C101" s="131" t="str">
        <f>IF('確認申請書（建築）入力'!$T$260="","",TEXT('確認申請書（建築）入力'!$T$260,"#0.00"))</f>
        <v/>
      </c>
      <c r="D101" s="122"/>
      <c r="E101" s="122"/>
      <c r="F101" s="122"/>
      <c r="G101" s="122"/>
      <c r="H101" s="122"/>
      <c r="I101" s="122"/>
      <c r="J101" s="122"/>
      <c r="K101" s="122"/>
      <c r="L101" s="122"/>
      <c r="M101" s="122"/>
      <c r="N101" s="122"/>
      <c r="O101" s="122"/>
      <c r="P101" s="122"/>
      <c r="Q101" s="122"/>
      <c r="R101" s="122"/>
      <c r="S101" s="122" t="s">
        <v>1450</v>
      </c>
    </row>
    <row r="102" spans="1:19" ht="14.25" customHeight="1">
      <c r="A102" s="311">
        <v>101</v>
      </c>
      <c r="B102" s="121" t="s">
        <v>1692</v>
      </c>
      <c r="C102" s="131" t="str">
        <f>IF('確認申請書（建築）入力'!$Z$260="","",TEXT('確認申請書（建築）入力'!$Z$260,"#0.00"))</f>
        <v/>
      </c>
      <c r="D102" s="122"/>
      <c r="E102" s="122"/>
      <c r="F102" s="122"/>
      <c r="G102" s="122"/>
      <c r="H102" s="122"/>
      <c r="I102" s="122"/>
      <c r="J102" s="122"/>
      <c r="K102" s="122"/>
      <c r="L102" s="122"/>
      <c r="M102" s="122"/>
      <c r="N102" s="122"/>
      <c r="O102" s="122"/>
      <c r="P102" s="122"/>
      <c r="Q102" s="122"/>
      <c r="R102" s="122"/>
      <c r="S102" s="122" t="s">
        <v>1450</v>
      </c>
    </row>
    <row r="103" spans="1:19" ht="14.25" customHeight="1">
      <c r="A103" s="311">
        <v>102</v>
      </c>
      <c r="B103" s="121" t="s">
        <v>1691</v>
      </c>
      <c r="C103" s="131" t="str">
        <f>IF('確認申請書（建築）入力'!$AF$260="","",TEXT('確認申請書（建築）入力'!$AF$260,"#0.00"))</f>
        <v/>
      </c>
      <c r="D103" s="122"/>
      <c r="E103" s="122"/>
      <c r="F103" s="122"/>
      <c r="G103" s="122"/>
      <c r="H103" s="122"/>
      <c r="I103" s="122"/>
      <c r="J103" s="122"/>
      <c r="K103" s="122"/>
      <c r="L103" s="122"/>
      <c r="M103" s="122"/>
      <c r="N103" s="122"/>
      <c r="O103" s="122"/>
      <c r="P103" s="122"/>
      <c r="Q103" s="122"/>
      <c r="R103" s="122"/>
      <c r="S103" s="122" t="s">
        <v>1450</v>
      </c>
    </row>
    <row r="104" spans="1:19" ht="14.25" customHeight="1">
      <c r="A104" s="311">
        <v>103</v>
      </c>
      <c r="B104" s="121" t="s">
        <v>1690</v>
      </c>
      <c r="C104" s="131" t="str">
        <f>IF('確認申請書（建築）入力'!$N$262="","",TEXT('確認申請書（建築）入力'!$N$262,"#0.00"))</f>
        <v/>
      </c>
      <c r="D104" s="122"/>
      <c r="E104" s="122"/>
      <c r="F104" s="122"/>
      <c r="G104" s="122"/>
      <c r="H104" s="122"/>
      <c r="I104" s="122"/>
      <c r="J104" s="122"/>
      <c r="K104" s="122"/>
      <c r="L104" s="122"/>
      <c r="M104" s="122"/>
      <c r="N104" s="122"/>
      <c r="O104" s="122"/>
      <c r="P104" s="122"/>
      <c r="Q104" s="122"/>
      <c r="R104" s="122"/>
      <c r="S104" s="122" t="s">
        <v>1450</v>
      </c>
    </row>
    <row r="105" spans="1:19" ht="14.25" customHeight="1">
      <c r="A105" s="311">
        <v>104</v>
      </c>
      <c r="B105" s="121" t="s">
        <v>1689</v>
      </c>
      <c r="C105" s="131" t="str">
        <f>IF('確認申請書（建築）入力'!$T$262="","",TEXT('確認申請書（建築）入力'!$T$262,"#0.00"))</f>
        <v/>
      </c>
      <c r="D105" s="122"/>
      <c r="E105" s="122"/>
      <c r="F105" s="122"/>
      <c r="G105" s="122"/>
      <c r="H105" s="122"/>
      <c r="I105" s="122"/>
      <c r="J105" s="122"/>
      <c r="K105" s="122"/>
      <c r="L105" s="122"/>
      <c r="M105" s="122"/>
      <c r="N105" s="122"/>
      <c r="O105" s="122"/>
      <c r="P105" s="122"/>
      <c r="Q105" s="122"/>
      <c r="R105" s="122"/>
      <c r="S105" s="122" t="s">
        <v>1450</v>
      </c>
    </row>
    <row r="106" spans="1:19" ht="14.25" customHeight="1">
      <c r="A106" s="311">
        <v>105</v>
      </c>
      <c r="B106" s="121" t="s">
        <v>1688</v>
      </c>
      <c r="C106" s="131" t="str">
        <f>IF('確認申請書（建築）入力'!$Z$262="","",TEXT('確認申請書（建築）入力'!$Z$262,"#0.00"))</f>
        <v/>
      </c>
      <c r="D106" s="122"/>
      <c r="E106" s="122"/>
      <c r="F106" s="122"/>
      <c r="G106" s="122"/>
      <c r="H106" s="122"/>
      <c r="I106" s="122"/>
      <c r="J106" s="122"/>
      <c r="K106" s="122"/>
      <c r="L106" s="122"/>
      <c r="M106" s="122"/>
      <c r="N106" s="122"/>
      <c r="O106" s="122"/>
      <c r="P106" s="122"/>
      <c r="Q106" s="122"/>
      <c r="R106" s="122"/>
      <c r="S106" s="122" t="s">
        <v>1450</v>
      </c>
    </row>
    <row r="107" spans="1:19" ht="14.25" customHeight="1">
      <c r="A107" s="311">
        <v>106</v>
      </c>
      <c r="B107" s="121" t="s">
        <v>1687</v>
      </c>
      <c r="C107" s="131" t="str">
        <f>IF('確認申請書（建築）入力'!$AF$262="","",TEXT('確認申請書（建築）入力'!$AF$262,"#0.00"))</f>
        <v/>
      </c>
      <c r="D107" s="122"/>
      <c r="E107" s="122"/>
      <c r="F107" s="122"/>
      <c r="G107" s="122"/>
      <c r="H107" s="122"/>
      <c r="I107" s="122"/>
      <c r="J107" s="122"/>
      <c r="K107" s="122"/>
      <c r="L107" s="122"/>
      <c r="M107" s="122"/>
      <c r="N107" s="122"/>
      <c r="O107" s="122"/>
      <c r="P107" s="122"/>
      <c r="Q107" s="122"/>
      <c r="R107" s="122"/>
      <c r="S107" s="122" t="s">
        <v>1450</v>
      </c>
    </row>
    <row r="108" spans="1:19" ht="14.25" customHeight="1">
      <c r="A108" s="311">
        <v>107</v>
      </c>
      <c r="B108" s="121" t="s">
        <v>1686</v>
      </c>
      <c r="C108" s="131" t="str">
        <f>IF('確認申請書（建築）入力'!$N$263=0,"",TEXT('確認申請書（建築）入力'!$N$263,"#0.00"))</f>
        <v/>
      </c>
      <c r="D108" s="122"/>
      <c r="E108" s="122"/>
      <c r="F108" s="122"/>
      <c r="G108" s="122"/>
      <c r="H108" s="122"/>
      <c r="I108" s="122"/>
      <c r="J108" s="122"/>
      <c r="K108" s="122"/>
      <c r="L108" s="122"/>
      <c r="M108" s="122"/>
      <c r="N108" s="122"/>
      <c r="O108" s="122"/>
      <c r="P108" s="122"/>
      <c r="Q108" s="122"/>
      <c r="R108" s="122"/>
      <c r="S108" s="122" t="s">
        <v>1450</v>
      </c>
    </row>
    <row r="109" spans="1:19" ht="14.25" customHeight="1">
      <c r="A109" s="311">
        <v>108</v>
      </c>
      <c r="B109" s="121" t="s">
        <v>1685</v>
      </c>
      <c r="C109" s="131" t="str">
        <f>IF('確認申請書（建築）入力'!$N$264=0,"",TEXT('確認申請書（建築）入力'!$N$264,"#0.00"))</f>
        <v/>
      </c>
      <c r="D109" s="122"/>
      <c r="E109" s="122"/>
      <c r="F109" s="122"/>
      <c r="G109" s="122"/>
      <c r="H109" s="122"/>
      <c r="I109" s="122"/>
      <c r="J109" s="122"/>
      <c r="K109" s="122"/>
      <c r="L109" s="122"/>
      <c r="M109" s="122"/>
      <c r="N109" s="122"/>
      <c r="O109" s="122"/>
      <c r="P109" s="122"/>
      <c r="Q109" s="122"/>
      <c r="R109" s="122"/>
      <c r="S109" s="122" t="s">
        <v>1450</v>
      </c>
    </row>
    <row r="110" spans="1:19" ht="14.25" customHeight="1">
      <c r="A110" s="311">
        <v>109</v>
      </c>
      <c r="B110" s="121" t="s">
        <v>1684</v>
      </c>
      <c r="C110" s="122" t="str">
        <f>IF($D$110=0,"",IF($F$110=TRUE,$E$110,TEXT(ROUNDDOWN($D$110,2),"#0.00")))</f>
        <v/>
      </c>
      <c r="D110" s="122">
        <f>'確認申請書（建築）入力'!$T$265</f>
        <v>0</v>
      </c>
      <c r="E110" s="122">
        <f>'確認申請書（建築）入力'!$AL$265</f>
        <v>0</v>
      </c>
      <c r="F110" s="122" t="b">
        <v>0</v>
      </c>
      <c r="G110" s="122"/>
      <c r="H110" s="122"/>
      <c r="I110" s="122"/>
      <c r="J110" s="122"/>
      <c r="K110" s="122"/>
      <c r="L110" s="122"/>
      <c r="M110" s="122"/>
      <c r="N110" s="122"/>
      <c r="O110" s="122"/>
      <c r="P110" s="122"/>
      <c r="Q110" s="122"/>
      <c r="R110" s="122"/>
      <c r="S110" s="122" t="s">
        <v>1450</v>
      </c>
    </row>
    <row r="111" spans="1:19" ht="14.25" customHeight="1">
      <c r="A111" s="311">
        <v>110</v>
      </c>
      <c r="B111" s="121" t="s">
        <v>1683</v>
      </c>
      <c r="C111" s="122" t="str">
        <f>IF($D$111=0,"",IF($F$111=TRUE,$E$111,TEXT(ROUNDDOWN($D$111,2),"#0.00")))</f>
        <v/>
      </c>
      <c r="D111" s="122">
        <f>'確認申請書（建築）入力'!$T$266</f>
        <v>0</v>
      </c>
      <c r="E111" s="122">
        <f>'確認申請書（建築）入力'!$AL$266</f>
        <v>0</v>
      </c>
      <c r="F111" s="122" t="b">
        <v>0</v>
      </c>
      <c r="G111" s="122"/>
      <c r="H111" s="122"/>
      <c r="I111" s="122"/>
      <c r="J111" s="122"/>
      <c r="K111" s="122"/>
      <c r="L111" s="122"/>
      <c r="M111" s="122"/>
      <c r="N111" s="122"/>
      <c r="O111" s="122"/>
      <c r="P111" s="122"/>
      <c r="Q111" s="122"/>
      <c r="R111" s="122"/>
      <c r="S111" s="122" t="s">
        <v>1450</v>
      </c>
    </row>
    <row r="112" spans="1:19" ht="14.25" customHeight="1">
      <c r="A112" s="311">
        <v>111</v>
      </c>
      <c r="B112" s="121" t="s">
        <v>1682</v>
      </c>
      <c r="C112" s="122" t="str">
        <f>IF('確認申請書（建築）入力'!$M$267="","",'確認申請書（建築）入力'!$M$267)</f>
        <v/>
      </c>
      <c r="D112" s="122"/>
      <c r="E112" s="122"/>
      <c r="F112" s="122"/>
      <c r="G112" s="122"/>
      <c r="H112" s="122"/>
      <c r="I112" s="122"/>
      <c r="J112" s="122"/>
      <c r="K112" s="122"/>
      <c r="L112" s="122"/>
      <c r="M112" s="122"/>
      <c r="N112" s="122"/>
      <c r="O112" s="122"/>
      <c r="P112" s="122"/>
      <c r="Q112" s="122"/>
      <c r="R112" s="122"/>
      <c r="S112" s="122" t="s">
        <v>1450</v>
      </c>
    </row>
    <row r="113" spans="1:19" ht="14.25" customHeight="1">
      <c r="A113" s="311">
        <v>112</v>
      </c>
      <c r="B113" s="121" t="s">
        <v>2351</v>
      </c>
      <c r="C113" s="122" t="str">
        <f>IF(INDEX(主要用途!$C$2:$C63,$D$113)="","",INDEX(主要用途!$C$2:$C63,$D$113))</f>
        <v/>
      </c>
      <c r="D113" s="127">
        <v>1</v>
      </c>
      <c r="E113" s="122"/>
      <c r="F113" s="122"/>
      <c r="G113" s="122"/>
      <c r="H113" s="122"/>
      <c r="I113" s="122"/>
      <c r="J113" s="122"/>
      <c r="K113" s="122"/>
      <c r="L113" s="122"/>
      <c r="M113" s="122"/>
      <c r="N113" s="122"/>
      <c r="O113" s="122"/>
      <c r="P113" s="122"/>
      <c r="Q113" s="122"/>
      <c r="R113" s="122"/>
      <c r="S113" s="122" t="s">
        <v>1450</v>
      </c>
    </row>
    <row r="114" spans="1:19" ht="14.25" customHeight="1">
      <c r="A114" s="311">
        <v>113</v>
      </c>
      <c r="B114" s="121" t="s">
        <v>1681</v>
      </c>
      <c r="C114" s="122" t="str">
        <f>IF('確認申請書（建築）入力'!$T$270="","",'確認申請書（建築）入力'!$T$270)</f>
        <v/>
      </c>
      <c r="D114" s="122"/>
      <c r="E114" s="122"/>
      <c r="F114" s="122"/>
      <c r="G114" s="122"/>
      <c r="H114" s="122"/>
      <c r="I114" s="122"/>
      <c r="J114" s="122"/>
      <c r="K114" s="122"/>
      <c r="L114" s="122"/>
      <c r="M114" s="122"/>
      <c r="N114" s="122"/>
      <c r="O114" s="122"/>
      <c r="P114" s="122"/>
      <c r="Q114" s="122"/>
      <c r="R114" s="122"/>
      <c r="S114" s="122" t="s">
        <v>1450</v>
      </c>
    </row>
    <row r="115" spans="1:19" ht="14.25" customHeight="1">
      <c r="A115" s="311">
        <v>114</v>
      </c>
      <c r="B115" s="121" t="s">
        <v>1680</v>
      </c>
      <c r="C115" s="122"/>
      <c r="D115" s="122"/>
      <c r="E115" s="122"/>
      <c r="F115" s="122"/>
      <c r="G115" s="122"/>
      <c r="H115" s="122"/>
      <c r="I115" s="122"/>
      <c r="J115" s="122"/>
      <c r="K115" s="122"/>
      <c r="L115" s="122"/>
      <c r="M115" s="122"/>
      <c r="N115" s="122"/>
      <c r="O115" s="122"/>
      <c r="P115" s="122"/>
      <c r="Q115" s="122"/>
      <c r="R115" s="122"/>
      <c r="S115" s="122" t="s">
        <v>1450</v>
      </c>
    </row>
    <row r="116" spans="1:19" ht="14.25" customHeight="1">
      <c r="A116" s="311">
        <v>115</v>
      </c>
      <c r="B116" s="121" t="s">
        <v>1679</v>
      </c>
      <c r="C116" s="122" t="str">
        <f>IF($D$116=TRUE,"新築",IF($E$116=TRUE,"増築",IF($F$116=TRUE,"改築",IF($G$116=TRUE,"移転",IF($H$116=TRUE,"用途変更",IF($I$116=TRUE,"大規模の修繕",IF($J$116=TRUE,"大規模の模様替",IF($K$116=TRUE,"その他",""))))))))</f>
        <v/>
      </c>
      <c r="D116" s="127" t="b">
        <v>0</v>
      </c>
      <c r="E116" s="127" t="b">
        <v>0</v>
      </c>
      <c r="F116" s="127" t="b">
        <v>0</v>
      </c>
      <c r="G116" s="127" t="b">
        <v>0</v>
      </c>
      <c r="H116" s="127" t="b">
        <v>0</v>
      </c>
      <c r="I116" s="127" t="b">
        <v>0</v>
      </c>
      <c r="J116" s="127" t="b">
        <v>0</v>
      </c>
      <c r="K116" s="122" t="b">
        <v>0</v>
      </c>
      <c r="L116" s="122"/>
      <c r="M116" s="122"/>
      <c r="N116" s="122"/>
      <c r="O116" s="122"/>
      <c r="P116" s="122"/>
      <c r="Q116" s="122"/>
      <c r="R116" s="122"/>
      <c r="S116" s="122" t="s">
        <v>1678</v>
      </c>
    </row>
    <row r="117" spans="1:19" ht="14.25" customHeight="1">
      <c r="A117" s="311">
        <v>116</v>
      </c>
      <c r="B117" s="121" t="s">
        <v>2900</v>
      </c>
      <c r="C117" s="122" t="str">
        <f>IF('確認申請書（建築）入力'!$N$278="","",TEXT('確認申請書（建築）入力'!$N$278,"#0.00"))</f>
        <v/>
      </c>
      <c r="D117" s="122"/>
      <c r="E117" s="122"/>
      <c r="F117" s="122"/>
      <c r="G117" s="122"/>
      <c r="H117" s="122"/>
      <c r="I117" s="122"/>
      <c r="J117" s="122"/>
      <c r="K117" s="122"/>
      <c r="L117" s="122"/>
      <c r="M117" s="122"/>
      <c r="N117" s="122"/>
      <c r="O117" s="122"/>
      <c r="P117" s="122"/>
      <c r="Q117" s="122"/>
      <c r="R117" s="122"/>
      <c r="S117" s="122" t="s">
        <v>1450</v>
      </c>
    </row>
    <row r="118" spans="1:19" ht="14.25" customHeight="1">
      <c r="A118" s="311">
        <v>117</v>
      </c>
      <c r="B118" s="121" t="s">
        <v>1677</v>
      </c>
      <c r="C118" s="122" t="str">
        <f>IF('確認申請書（建築）入力'!$T$278="","",TEXT('確認申請書（建築）入力'!$T$278,"#0.00"))</f>
        <v/>
      </c>
      <c r="D118" s="122"/>
      <c r="E118" s="122"/>
      <c r="F118" s="122"/>
      <c r="G118" s="122"/>
      <c r="H118" s="122"/>
      <c r="I118" s="122"/>
      <c r="J118" s="122"/>
      <c r="K118" s="122"/>
      <c r="L118" s="122"/>
      <c r="M118" s="122"/>
      <c r="N118" s="122"/>
      <c r="O118" s="122"/>
      <c r="P118" s="122"/>
      <c r="Q118" s="122"/>
      <c r="R118" s="122"/>
      <c r="S118" s="122" t="s">
        <v>1450</v>
      </c>
    </row>
    <row r="119" spans="1:19" ht="14.25" customHeight="1">
      <c r="A119" s="311">
        <v>118</v>
      </c>
      <c r="B119" s="121" t="s">
        <v>1676</v>
      </c>
      <c r="C119" s="122" t="str">
        <f>IF('確認申請書（建築）入力'!$Z$278=0,"",TEXT('確認申請書（建築）入力'!$Z$278,"#0.00"))</f>
        <v/>
      </c>
      <c r="D119" s="122"/>
      <c r="E119" s="122"/>
      <c r="F119" s="122"/>
      <c r="G119" s="122"/>
      <c r="H119" s="122"/>
      <c r="I119" s="122"/>
      <c r="J119" s="122"/>
      <c r="K119" s="122"/>
      <c r="L119" s="122"/>
      <c r="M119" s="122"/>
      <c r="N119" s="122"/>
      <c r="O119" s="122"/>
      <c r="P119" s="122"/>
      <c r="Q119" s="122"/>
      <c r="R119" s="122"/>
      <c r="S119" s="122" t="s">
        <v>1450</v>
      </c>
    </row>
    <row r="120" spans="1:19" ht="14.25" customHeight="1">
      <c r="A120" s="311">
        <v>119</v>
      </c>
      <c r="B120" s="121" t="s">
        <v>1675</v>
      </c>
      <c r="C120" s="122" t="str">
        <f>IF(AND($D$120=0,$E$120=""),"",IF($F$120=TRUE,$E$120,TEXT(ROUNDUP($D$120,2),"#0.00")))</f>
        <v>0.00</v>
      </c>
      <c r="D120" s="122" t="str">
        <f>'確認申請書（建築）入力'!$N$280</f>
        <v>0.00</v>
      </c>
      <c r="E120" s="122">
        <f>'確認申請書（建築）入力'!$AH$280</f>
        <v>0</v>
      </c>
      <c r="F120" s="122" t="b">
        <v>0</v>
      </c>
      <c r="G120" s="122"/>
      <c r="H120" s="122"/>
      <c r="I120" s="122"/>
      <c r="J120" s="122"/>
      <c r="K120" s="122"/>
      <c r="L120" s="122"/>
      <c r="M120" s="122"/>
      <c r="N120" s="122"/>
      <c r="O120" s="122"/>
      <c r="P120" s="122"/>
      <c r="Q120" s="122"/>
      <c r="R120" s="122"/>
      <c r="S120" s="122" t="s">
        <v>1450</v>
      </c>
    </row>
    <row r="121" spans="1:19" ht="14.25" customHeight="1">
      <c r="A121" s="311">
        <v>120</v>
      </c>
      <c r="B121" s="121" t="s">
        <v>1674</v>
      </c>
      <c r="C121" s="122" t="str">
        <f>IF('確認申請書（建築）入力'!$N$283="","",TEXT('確認申請書（建築）入力'!$N$283,"#0.00"))</f>
        <v/>
      </c>
      <c r="D121" s="122"/>
      <c r="E121" s="122"/>
      <c r="F121" s="122"/>
      <c r="G121" s="122"/>
      <c r="H121" s="122"/>
      <c r="I121" s="122"/>
      <c r="J121" s="122"/>
      <c r="K121" s="122"/>
      <c r="L121" s="122"/>
      <c r="M121" s="122"/>
      <c r="N121" s="122"/>
      <c r="O121" s="122"/>
      <c r="P121" s="122"/>
      <c r="Q121" s="122"/>
      <c r="R121" s="122"/>
      <c r="S121" s="122" t="s">
        <v>1450</v>
      </c>
    </row>
    <row r="122" spans="1:19" ht="14.25" customHeight="1">
      <c r="A122" s="311">
        <v>121</v>
      </c>
      <c r="B122" s="121" t="s">
        <v>1673</v>
      </c>
      <c r="C122" s="122" t="str">
        <f>IF('確認申請書（建築）入力'!$T$283="","",TEXT('確認申請書（建築）入力'!$T$283,"#0.00"))</f>
        <v/>
      </c>
      <c r="D122" s="122"/>
      <c r="E122" s="122"/>
      <c r="F122" s="122"/>
      <c r="G122" s="122"/>
      <c r="H122" s="122"/>
      <c r="I122" s="122"/>
      <c r="J122" s="122"/>
      <c r="K122" s="122"/>
      <c r="L122" s="122"/>
      <c r="M122" s="122"/>
      <c r="N122" s="122"/>
      <c r="O122" s="122"/>
      <c r="P122" s="122"/>
      <c r="Q122" s="122"/>
      <c r="R122" s="122"/>
      <c r="S122" s="122" t="s">
        <v>1450</v>
      </c>
    </row>
    <row r="123" spans="1:19" ht="14.25" customHeight="1">
      <c r="A123" s="311">
        <v>122</v>
      </c>
      <c r="B123" s="121" t="s">
        <v>1672</v>
      </c>
      <c r="C123" s="122" t="str">
        <f>IF('確認申請書（建築）入力'!$Z$283=0,"",TEXT('確認申請書（建築）入力'!$Z$283,"#0.00"))</f>
        <v/>
      </c>
      <c r="D123" s="122"/>
      <c r="E123" s="122"/>
      <c r="F123" s="122"/>
      <c r="G123" s="122"/>
      <c r="H123" s="122"/>
      <c r="I123" s="122"/>
      <c r="J123" s="122"/>
      <c r="K123" s="122"/>
      <c r="L123" s="122"/>
      <c r="M123" s="122"/>
      <c r="N123" s="122"/>
      <c r="O123" s="122"/>
      <c r="P123" s="122"/>
      <c r="Q123" s="122"/>
      <c r="R123" s="122"/>
      <c r="S123" s="122" t="s">
        <v>1450</v>
      </c>
    </row>
    <row r="124" spans="1:19" ht="14.25" customHeight="1">
      <c r="A124" s="311">
        <v>123</v>
      </c>
      <c r="B124" s="121" t="s">
        <v>1671</v>
      </c>
      <c r="C124" s="122" t="str">
        <f>IF('確認申請書（建築）入力'!$N$285="","",TEXT('確認申請書（建築）入力'!$N$285,"#0.00"))</f>
        <v/>
      </c>
      <c r="D124" s="122"/>
      <c r="E124" s="122"/>
      <c r="F124" s="122"/>
      <c r="G124" s="122"/>
      <c r="H124" s="122"/>
      <c r="I124" s="122"/>
      <c r="J124" s="122"/>
      <c r="K124" s="122"/>
      <c r="L124" s="122"/>
      <c r="M124" s="122"/>
      <c r="N124" s="122"/>
      <c r="O124" s="122"/>
      <c r="P124" s="122"/>
      <c r="Q124" s="122"/>
      <c r="R124" s="122"/>
      <c r="S124" s="122" t="s">
        <v>1450</v>
      </c>
    </row>
    <row r="125" spans="1:19" ht="14.25" customHeight="1">
      <c r="A125" s="311">
        <v>124</v>
      </c>
      <c r="B125" s="121" t="s">
        <v>1670</v>
      </c>
      <c r="C125" s="122" t="str">
        <f>IF('確認申請書（建築）入力'!$T$285="","",TEXT('確認申請書（建築）入力'!$T$285,"#0.00"))</f>
        <v/>
      </c>
      <c r="D125" s="122"/>
      <c r="E125" s="122"/>
      <c r="F125" s="122"/>
      <c r="G125" s="122"/>
      <c r="H125" s="122"/>
      <c r="I125" s="122"/>
      <c r="J125" s="122"/>
      <c r="K125" s="122"/>
      <c r="L125" s="122"/>
      <c r="M125" s="122"/>
      <c r="N125" s="122"/>
      <c r="O125" s="122"/>
      <c r="P125" s="122"/>
      <c r="Q125" s="122"/>
      <c r="R125" s="122"/>
      <c r="S125" s="122" t="s">
        <v>1450</v>
      </c>
    </row>
    <row r="126" spans="1:19" ht="14.25" customHeight="1">
      <c r="A126" s="311">
        <v>125</v>
      </c>
      <c r="B126" s="121" t="s">
        <v>1669</v>
      </c>
      <c r="C126" s="122" t="str">
        <f>IF('確認申請書（建築）入力'!$Z$285=0,"",TEXT('確認申請書（建築）入力'!$Z$285,"#0.00"))</f>
        <v/>
      </c>
      <c r="D126" s="122"/>
      <c r="E126" s="122"/>
      <c r="F126" s="122"/>
      <c r="G126" s="122"/>
      <c r="H126" s="122"/>
      <c r="I126" s="122"/>
      <c r="J126" s="122"/>
      <c r="K126" s="122"/>
      <c r="L126" s="122"/>
      <c r="M126" s="122"/>
      <c r="N126" s="122"/>
      <c r="O126" s="122"/>
      <c r="P126" s="122"/>
      <c r="Q126" s="122"/>
      <c r="R126" s="122"/>
      <c r="S126" s="122" t="s">
        <v>1450</v>
      </c>
    </row>
    <row r="127" spans="1:19" ht="14.25" customHeight="1">
      <c r="A127" s="311">
        <v>126</v>
      </c>
      <c r="B127" s="121" t="s">
        <v>1668</v>
      </c>
      <c r="C127" s="122" t="str">
        <f>IF('確認申請書（建築）入力'!$N$288="","",TEXT('確認申請書（建築）入力'!$N$288,"#0.00"))</f>
        <v/>
      </c>
      <c r="D127" s="122"/>
      <c r="E127" s="122"/>
      <c r="F127" s="122"/>
      <c r="G127" s="122"/>
      <c r="H127" s="122"/>
      <c r="I127" s="122"/>
      <c r="J127" s="122"/>
      <c r="K127" s="122"/>
      <c r="L127" s="122"/>
      <c r="M127" s="122"/>
      <c r="N127" s="122"/>
      <c r="O127" s="122"/>
      <c r="P127" s="122"/>
      <c r="Q127" s="122"/>
      <c r="R127" s="122"/>
      <c r="S127" s="122" t="s">
        <v>1450</v>
      </c>
    </row>
    <row r="128" spans="1:19" ht="14.25" customHeight="1">
      <c r="A128" s="311">
        <v>127</v>
      </c>
      <c r="B128" s="121" t="s">
        <v>1667</v>
      </c>
      <c r="C128" s="122" t="str">
        <f>IF('確認申請書（建築）入力'!$T$288="","",TEXT('確認申請書（建築）入力'!$T$288,"#0.00"))</f>
        <v/>
      </c>
      <c r="D128" s="122"/>
      <c r="E128" s="122"/>
      <c r="F128" s="122"/>
      <c r="G128" s="122"/>
      <c r="H128" s="122"/>
      <c r="I128" s="122"/>
      <c r="J128" s="122"/>
      <c r="K128" s="122"/>
      <c r="L128" s="122"/>
      <c r="M128" s="122"/>
      <c r="N128" s="122"/>
      <c r="O128" s="122"/>
      <c r="P128" s="122"/>
      <c r="Q128" s="122"/>
      <c r="R128" s="122"/>
      <c r="S128" s="122" t="s">
        <v>1450</v>
      </c>
    </row>
    <row r="129" spans="1:19" ht="14.25" customHeight="1">
      <c r="A129" s="311">
        <v>128</v>
      </c>
      <c r="B129" s="121" t="s">
        <v>1666</v>
      </c>
      <c r="C129" s="122" t="str">
        <f>IF('確認申請書（建築）入力'!$Z$288=0,"",TEXT('確認申請書（建築）入力'!$Z$288,"#0.00"))</f>
        <v/>
      </c>
      <c r="D129" s="122"/>
      <c r="E129" s="122"/>
      <c r="F129" s="122"/>
      <c r="G129" s="122"/>
      <c r="H129" s="122"/>
      <c r="I129" s="122"/>
      <c r="J129" s="122"/>
      <c r="K129" s="122"/>
      <c r="L129" s="122"/>
      <c r="M129" s="122"/>
      <c r="N129" s="122"/>
      <c r="O129" s="122"/>
      <c r="P129" s="122"/>
      <c r="Q129" s="122"/>
      <c r="R129" s="122"/>
      <c r="S129" s="122" t="s">
        <v>1450</v>
      </c>
    </row>
    <row r="130" spans="1:19" ht="14.25" customHeight="1">
      <c r="A130" s="311">
        <v>129</v>
      </c>
      <c r="B130" s="121" t="s">
        <v>1665</v>
      </c>
      <c r="C130" s="122" t="str">
        <f>IF('確認申請書（建築）入力'!$N$290="","",TEXT('確認申請書（建築）入力'!$N$290,"#0.00"))</f>
        <v/>
      </c>
      <c r="D130" s="122"/>
      <c r="E130" s="122"/>
      <c r="F130" s="122"/>
      <c r="G130" s="122"/>
      <c r="H130" s="122"/>
      <c r="I130" s="122"/>
      <c r="J130" s="122"/>
      <c r="K130" s="122"/>
      <c r="L130" s="122"/>
      <c r="M130" s="122"/>
      <c r="N130" s="122"/>
      <c r="O130" s="122"/>
      <c r="P130" s="122"/>
      <c r="Q130" s="122"/>
      <c r="R130" s="122"/>
      <c r="S130" s="122" t="s">
        <v>1450</v>
      </c>
    </row>
    <row r="131" spans="1:19" ht="14.25" customHeight="1">
      <c r="A131" s="311">
        <v>130</v>
      </c>
      <c r="B131" s="121" t="s">
        <v>1664</v>
      </c>
      <c r="C131" s="122" t="str">
        <f>IF('確認申請書（建築）入力'!$T$290="","",TEXT('確認申請書（建築）入力'!$T$290,"#0.00"))</f>
        <v/>
      </c>
      <c r="D131" s="122"/>
      <c r="E131" s="122"/>
      <c r="F131" s="122"/>
      <c r="G131" s="122"/>
      <c r="H131" s="122"/>
      <c r="I131" s="122"/>
      <c r="J131" s="122"/>
      <c r="K131" s="122"/>
      <c r="L131" s="122"/>
      <c r="M131" s="122"/>
      <c r="N131" s="122"/>
      <c r="O131" s="122"/>
      <c r="P131" s="122"/>
      <c r="Q131" s="122"/>
      <c r="R131" s="122"/>
      <c r="S131" s="122" t="s">
        <v>1450</v>
      </c>
    </row>
    <row r="132" spans="1:19" ht="14.25" customHeight="1">
      <c r="A132" s="311">
        <v>131</v>
      </c>
      <c r="B132" s="121" t="s">
        <v>1663</v>
      </c>
      <c r="C132" s="122" t="str">
        <f>IF('確認申請書（建築）入力'!$Z$290=0,"",TEXT('確認申請書（建築）入力'!$Z$290,"#0.00"))</f>
        <v/>
      </c>
      <c r="D132" s="122"/>
      <c r="E132" s="122"/>
      <c r="F132" s="122"/>
      <c r="G132" s="122"/>
      <c r="H132" s="122"/>
      <c r="I132" s="122"/>
      <c r="J132" s="122"/>
      <c r="K132" s="122"/>
      <c r="L132" s="122"/>
      <c r="M132" s="122"/>
      <c r="N132" s="122"/>
      <c r="O132" s="122"/>
      <c r="P132" s="122"/>
      <c r="Q132" s="122"/>
      <c r="R132" s="122"/>
      <c r="S132" s="122" t="s">
        <v>1450</v>
      </c>
    </row>
    <row r="133" spans="1:19" ht="14.25" customHeight="1">
      <c r="A133" s="311">
        <v>132</v>
      </c>
      <c r="B133" s="121" t="s">
        <v>1662</v>
      </c>
      <c r="C133" s="122" t="str">
        <f>IF('確認申請書（建築）入力'!$N$297="","",TEXT('確認申請書（建築）入力'!$N$297,"#0.00"))</f>
        <v/>
      </c>
      <c r="D133" s="122"/>
      <c r="E133" s="122"/>
      <c r="F133" s="122"/>
      <c r="G133" s="122"/>
      <c r="H133" s="122"/>
      <c r="I133" s="122"/>
      <c r="J133" s="122"/>
      <c r="K133" s="122"/>
      <c r="L133" s="122"/>
      <c r="M133" s="122"/>
      <c r="N133" s="122"/>
      <c r="O133" s="122"/>
      <c r="P133" s="122"/>
      <c r="Q133" s="122"/>
      <c r="R133" s="122"/>
      <c r="S133" s="122" t="s">
        <v>1450</v>
      </c>
    </row>
    <row r="134" spans="1:19" ht="14.25" customHeight="1">
      <c r="A134" s="311">
        <v>133</v>
      </c>
      <c r="B134" s="121" t="s">
        <v>1661</v>
      </c>
      <c r="C134" s="122" t="str">
        <f>IF('確認申請書（建築）入力'!$T$297="","",TEXT('確認申請書（建築）入力'!$T$297,"#0.00"))</f>
        <v/>
      </c>
      <c r="D134" s="122"/>
      <c r="E134" s="122"/>
      <c r="F134" s="122"/>
      <c r="G134" s="122"/>
      <c r="H134" s="122"/>
      <c r="I134" s="122"/>
      <c r="J134" s="122"/>
      <c r="K134" s="122"/>
      <c r="L134" s="122"/>
      <c r="M134" s="122"/>
      <c r="N134" s="122"/>
      <c r="O134" s="122"/>
      <c r="P134" s="122"/>
      <c r="Q134" s="122"/>
      <c r="R134" s="122"/>
      <c r="S134" s="122" t="s">
        <v>1450</v>
      </c>
    </row>
    <row r="135" spans="1:19" ht="14.25" customHeight="1">
      <c r="A135" s="311">
        <v>134</v>
      </c>
      <c r="B135" s="121" t="s">
        <v>1660</v>
      </c>
      <c r="C135" s="122" t="str">
        <f>IF('確認申請書（建築）入力'!$Z$297=0,"",TEXT('確認申請書（建築）入力'!$Z$297,"#0.00"))</f>
        <v/>
      </c>
      <c r="D135" s="122"/>
      <c r="E135" s="122"/>
      <c r="F135" s="122"/>
      <c r="G135" s="122"/>
      <c r="H135" s="122"/>
      <c r="I135" s="122"/>
      <c r="J135" s="122"/>
      <c r="K135" s="122"/>
      <c r="L135" s="122"/>
      <c r="M135" s="122"/>
      <c r="N135" s="122"/>
      <c r="O135" s="122"/>
      <c r="P135" s="122"/>
      <c r="Q135" s="122"/>
      <c r="R135" s="122"/>
      <c r="S135" s="122" t="s">
        <v>1450</v>
      </c>
    </row>
    <row r="136" spans="1:19" ht="14.25" customHeight="1">
      <c r="A136" s="311">
        <v>135</v>
      </c>
      <c r="B136" s="121" t="s">
        <v>1659</v>
      </c>
      <c r="C136" s="122" t="str">
        <f>IF('確認申請書（建築）入力'!$N$299="","",TEXT('確認申請書（建築）入力'!$N$299,"#0.00"))</f>
        <v/>
      </c>
      <c r="D136" s="122"/>
      <c r="E136" s="122"/>
      <c r="F136" s="122"/>
      <c r="G136" s="122"/>
      <c r="H136" s="122"/>
      <c r="I136" s="122"/>
      <c r="J136" s="122"/>
      <c r="K136" s="122"/>
      <c r="L136" s="122"/>
      <c r="M136" s="122"/>
      <c r="N136" s="122"/>
      <c r="O136" s="122"/>
      <c r="P136" s="122"/>
      <c r="Q136" s="122"/>
      <c r="R136" s="122"/>
      <c r="S136" s="122" t="s">
        <v>1450</v>
      </c>
    </row>
    <row r="137" spans="1:19" ht="14.25" customHeight="1">
      <c r="A137" s="311">
        <v>136</v>
      </c>
      <c r="B137" s="121" t="s">
        <v>1658</v>
      </c>
      <c r="C137" s="122" t="str">
        <f>IF(AND($D$137=0,$E$137=""),"",IF($F$137=TRUE,$E$137,TEXT(ROUNDUP($D$137,2),"#0.00")))</f>
        <v/>
      </c>
      <c r="D137" s="122">
        <f>'確認申請書（建築）入力'!$O$300</f>
        <v>0</v>
      </c>
      <c r="E137" s="122" t="str">
        <f>IF('確認申請書（建築）入力'!$AI$300=0,"",'確認申請書（建築）入力'!$AI$300)</f>
        <v/>
      </c>
      <c r="F137" s="122" t="b">
        <v>0</v>
      </c>
      <c r="G137" s="122"/>
      <c r="H137" s="122"/>
      <c r="I137" s="122"/>
      <c r="J137" s="122"/>
      <c r="K137" s="122"/>
      <c r="L137" s="122"/>
      <c r="M137" s="122"/>
      <c r="N137" s="122"/>
      <c r="O137" s="122"/>
      <c r="P137" s="122"/>
      <c r="Q137" s="122"/>
      <c r="R137" s="122"/>
      <c r="S137" s="122" t="s">
        <v>1450</v>
      </c>
    </row>
    <row r="138" spans="1:19" ht="14.25" customHeight="1">
      <c r="A138" s="311">
        <v>137</v>
      </c>
      <c r="B138" s="121" t="s">
        <v>1657</v>
      </c>
      <c r="C138" s="122" t="str">
        <f>IF('確認申請書（建築）入力'!$N$303=0,'確認申請書（建築）入力'!$N$303&amp;" ",'確認申請書（建築）入力'!$N$303)</f>
        <v xml:space="preserve"> </v>
      </c>
      <c r="D138" s="122"/>
      <c r="E138" s="122"/>
      <c r="F138" s="122"/>
      <c r="G138" s="122"/>
      <c r="H138" s="122"/>
      <c r="I138" s="122"/>
      <c r="J138" s="122"/>
      <c r="K138" s="122"/>
      <c r="L138" s="122"/>
      <c r="M138" s="122"/>
      <c r="N138" s="122"/>
      <c r="O138" s="122"/>
      <c r="P138" s="122"/>
      <c r="Q138" s="122"/>
      <c r="R138" s="122"/>
      <c r="S138" s="122" t="s">
        <v>1450</v>
      </c>
    </row>
    <row r="139" spans="1:19" ht="14.25" customHeight="1">
      <c r="A139" s="311">
        <v>138</v>
      </c>
      <c r="B139" s="121" t="s">
        <v>1656</v>
      </c>
      <c r="C139" s="122" t="str">
        <f>IF('確認申請書（建築）入力'!$N$304="","",TEXT('確認申請書（建築）入力'!$N$304,"0"))</f>
        <v>0</v>
      </c>
      <c r="D139" s="122"/>
      <c r="E139" s="122"/>
      <c r="F139" s="122"/>
      <c r="G139" s="122"/>
      <c r="H139" s="122"/>
      <c r="I139" s="122"/>
      <c r="J139" s="122"/>
      <c r="K139" s="122"/>
      <c r="L139" s="122"/>
      <c r="M139" s="122"/>
      <c r="N139" s="122"/>
      <c r="O139" s="122"/>
      <c r="P139" s="122"/>
      <c r="Q139" s="122"/>
      <c r="R139" s="122"/>
      <c r="S139" s="122" t="s">
        <v>1450</v>
      </c>
    </row>
    <row r="140" spans="1:19" ht="14.25" customHeight="1">
      <c r="A140" s="311">
        <v>139</v>
      </c>
      <c r="B140" s="121" t="s">
        <v>1655</v>
      </c>
      <c r="C140" s="122" t="str">
        <f>IF('確認申請書（建築）入力'!$N$307="","",TEXT('確認申請書（建築）入力'!$N$307,"#0.000"))</f>
        <v/>
      </c>
      <c r="D140" s="122"/>
      <c r="E140" s="122"/>
      <c r="F140" s="122"/>
      <c r="G140" s="122"/>
      <c r="H140" s="122"/>
      <c r="I140" s="122"/>
      <c r="J140" s="122"/>
      <c r="K140" s="122"/>
      <c r="L140" s="122"/>
      <c r="M140" s="122"/>
      <c r="N140" s="122"/>
      <c r="O140" s="122"/>
      <c r="P140" s="122"/>
      <c r="Q140" s="122"/>
      <c r="R140" s="122"/>
      <c r="S140" s="122" t="s">
        <v>1450</v>
      </c>
    </row>
    <row r="141" spans="1:19" ht="14.25" customHeight="1">
      <c r="A141" s="311">
        <v>140</v>
      </c>
      <c r="B141" s="121" t="s">
        <v>1654</v>
      </c>
      <c r="C141" s="122" t="str">
        <f>IF('確認申請書（建築）入力'!$U$307="","",TEXT('確認申請書（建築）入力'!$U$307,"#0.000"))</f>
        <v/>
      </c>
      <c r="D141" s="122"/>
      <c r="E141" s="122"/>
      <c r="F141" s="122"/>
      <c r="G141" s="122"/>
      <c r="H141" s="122"/>
      <c r="I141" s="122"/>
      <c r="J141" s="122"/>
      <c r="K141" s="122"/>
      <c r="L141" s="122"/>
      <c r="M141" s="122"/>
      <c r="N141" s="122"/>
      <c r="O141" s="122"/>
      <c r="P141" s="122"/>
      <c r="Q141" s="122"/>
      <c r="R141" s="122"/>
      <c r="S141" s="122" t="s">
        <v>1450</v>
      </c>
    </row>
    <row r="142" spans="1:19" ht="14.25" customHeight="1">
      <c r="A142" s="311">
        <v>141</v>
      </c>
      <c r="B142" s="121" t="s">
        <v>1653</v>
      </c>
      <c r="C142" s="122" t="str">
        <f>IF(INDEX(値一覧項目!$P$2:$P43,$D$142)="","",INDEX(値一覧項目!$P$2:$P43,$D$142))</f>
        <v/>
      </c>
      <c r="D142" s="127">
        <v>1</v>
      </c>
      <c r="E142" s="122"/>
      <c r="F142" s="122"/>
      <c r="G142" s="122"/>
      <c r="H142" s="122"/>
      <c r="I142" s="122"/>
      <c r="J142" s="122"/>
      <c r="K142" s="122"/>
      <c r="L142" s="122"/>
      <c r="M142" s="122"/>
      <c r="N142" s="122"/>
      <c r="O142" s="122"/>
      <c r="P142" s="122"/>
      <c r="Q142" s="122"/>
      <c r="R142" s="122"/>
      <c r="S142" s="122" t="s">
        <v>1450</v>
      </c>
    </row>
    <row r="143" spans="1:19" ht="14.25" customHeight="1">
      <c r="A143" s="311">
        <v>142</v>
      </c>
      <c r="B143" s="121" t="s">
        <v>1652</v>
      </c>
      <c r="C143" s="122" t="str">
        <f>IF(INDEX(値一覧項目!$P$2:P$43,$D$143)="","",INDEX(値一覧項目!$P$2:$P43,$D$143))</f>
        <v/>
      </c>
      <c r="D143" s="127">
        <v>1</v>
      </c>
      <c r="E143" s="122"/>
      <c r="F143" s="122"/>
      <c r="G143" s="122"/>
      <c r="H143" s="122"/>
      <c r="I143" s="122"/>
      <c r="J143" s="122"/>
      <c r="K143" s="122"/>
      <c r="L143" s="122"/>
      <c r="M143" s="122"/>
      <c r="N143" s="122"/>
      <c r="O143" s="122"/>
      <c r="P143" s="122"/>
      <c r="Q143" s="122"/>
      <c r="R143" s="122"/>
      <c r="S143" s="122" t="s">
        <v>1647</v>
      </c>
    </row>
    <row r="144" spans="1:19" ht="14.25" customHeight="1">
      <c r="A144" s="311">
        <v>143</v>
      </c>
      <c r="B144" s="121" t="s">
        <v>1651</v>
      </c>
      <c r="C144" s="122" t="str">
        <f>IF(INDEX(値一覧項目!$Q$2:$Q8,$D$144)="","",INDEX(値一覧項目!$Q$2:$Q8,$D$144))</f>
        <v/>
      </c>
      <c r="D144" s="127">
        <v>1</v>
      </c>
      <c r="E144" s="122"/>
      <c r="F144" s="122"/>
      <c r="G144" s="122"/>
      <c r="H144" s="122"/>
      <c r="I144" s="122"/>
      <c r="J144" s="122"/>
      <c r="K144" s="122"/>
      <c r="L144" s="122"/>
      <c r="M144" s="122"/>
      <c r="N144" s="122"/>
      <c r="O144" s="122"/>
      <c r="P144" s="122"/>
      <c r="Q144" s="122"/>
      <c r="R144" s="122"/>
      <c r="S144" s="122" t="s">
        <v>1650</v>
      </c>
    </row>
    <row r="145" spans="1:19" ht="14.25" customHeight="1">
      <c r="A145" s="311">
        <v>144</v>
      </c>
      <c r="B145" s="121" t="s">
        <v>1649</v>
      </c>
      <c r="C145" s="122" t="str">
        <f>IF(INDEX(値一覧項目!$Q$2:$Q8,$D$145)="","",INDEX(値一覧項目!$Q$2:$Q8,$D$145))</f>
        <v/>
      </c>
      <c r="D145" s="127">
        <v>1</v>
      </c>
      <c r="E145" s="122"/>
      <c r="F145" s="122"/>
      <c r="G145" s="122"/>
      <c r="H145" s="122"/>
      <c r="I145" s="122"/>
      <c r="J145" s="122"/>
      <c r="K145" s="122"/>
      <c r="L145" s="122"/>
      <c r="M145" s="122"/>
      <c r="N145" s="122"/>
      <c r="O145" s="122"/>
      <c r="P145" s="122"/>
      <c r="Q145" s="122"/>
      <c r="R145" s="122"/>
      <c r="S145" s="122" t="s">
        <v>1648</v>
      </c>
    </row>
    <row r="146" spans="1:19" ht="14.25" customHeight="1">
      <c r="A146" s="311">
        <v>145</v>
      </c>
      <c r="B146" s="121" t="s">
        <v>1646</v>
      </c>
      <c r="C146" s="122" t="str">
        <f>IF(INDEX(値一覧項目!$I$2:$I218,$D$146)="","",INDEX(値一覧項目!$I$2:$I218,$D$146))</f>
        <v/>
      </c>
      <c r="D146" s="127">
        <v>1</v>
      </c>
      <c r="E146" s="122"/>
      <c r="F146" s="122"/>
      <c r="G146" s="122"/>
      <c r="H146" s="122"/>
      <c r="I146" s="122"/>
      <c r="J146" s="122"/>
      <c r="K146" s="122"/>
      <c r="L146" s="122"/>
      <c r="M146" s="122"/>
      <c r="N146" s="122"/>
      <c r="O146" s="122"/>
      <c r="P146" s="122"/>
      <c r="Q146" s="122"/>
      <c r="R146" s="122"/>
      <c r="S146" s="122" t="s">
        <v>1450</v>
      </c>
    </row>
    <row r="147" spans="1:19" ht="14.25" customHeight="1">
      <c r="A147" s="311">
        <v>146</v>
      </c>
      <c r="B147" s="121" t="s">
        <v>1645</v>
      </c>
      <c r="C147" s="122"/>
      <c r="D147" s="122"/>
      <c r="E147" s="122"/>
      <c r="F147" s="122"/>
      <c r="G147" s="122"/>
      <c r="H147" s="122"/>
      <c r="I147" s="122"/>
      <c r="J147" s="122"/>
      <c r="K147" s="122"/>
      <c r="L147" s="122"/>
      <c r="M147" s="122"/>
      <c r="N147" s="122"/>
      <c r="O147" s="122"/>
      <c r="P147" s="122"/>
      <c r="Q147" s="122"/>
      <c r="R147" s="122"/>
      <c r="S147" s="122"/>
    </row>
    <row r="148" spans="1:19" ht="14.25" customHeight="1">
      <c r="A148" s="311">
        <v>147</v>
      </c>
      <c r="B148" s="121" t="s">
        <v>1644</v>
      </c>
      <c r="C148" s="122"/>
      <c r="D148" s="122"/>
      <c r="E148" s="122"/>
      <c r="F148" s="122"/>
      <c r="G148" s="122"/>
      <c r="H148" s="122"/>
      <c r="I148" s="122"/>
      <c r="J148" s="122"/>
      <c r="K148" s="122"/>
      <c r="L148" s="122"/>
      <c r="M148" s="122"/>
      <c r="N148" s="122"/>
      <c r="O148" s="122"/>
      <c r="P148" s="122"/>
      <c r="Q148" s="122"/>
      <c r="R148" s="122"/>
      <c r="S148" s="122"/>
    </row>
    <row r="149" spans="1:19" ht="14.25" customHeight="1">
      <c r="A149" s="311">
        <v>148</v>
      </c>
      <c r="B149" s="121" t="s">
        <v>1643</v>
      </c>
      <c r="C149" s="122" t="str">
        <f>IF(INDEX(値一覧項目!$I$2:$I218,$D$149)="","",INDEX(値一覧項目!$I$2:$I218,$D$149))</f>
        <v/>
      </c>
      <c r="D149" s="127">
        <v>1</v>
      </c>
      <c r="E149" s="122"/>
      <c r="F149" s="122"/>
      <c r="G149" s="122"/>
      <c r="H149" s="122"/>
      <c r="I149" s="122"/>
      <c r="J149" s="122"/>
      <c r="K149" s="122"/>
      <c r="L149" s="122"/>
      <c r="M149" s="122"/>
      <c r="N149" s="122"/>
      <c r="O149" s="122"/>
      <c r="P149" s="122"/>
      <c r="Q149" s="122"/>
      <c r="R149" s="122"/>
      <c r="S149" s="122" t="s">
        <v>1450</v>
      </c>
    </row>
    <row r="150" spans="1:19" ht="14.25" customHeight="1">
      <c r="A150" s="311">
        <v>149</v>
      </c>
      <c r="B150" s="121" t="s">
        <v>1642</v>
      </c>
      <c r="C150" s="122"/>
      <c r="D150" s="122"/>
      <c r="E150" s="122"/>
      <c r="F150" s="122"/>
      <c r="G150" s="122"/>
      <c r="H150" s="122"/>
      <c r="I150" s="122"/>
      <c r="J150" s="122"/>
      <c r="K150" s="122"/>
      <c r="L150" s="122"/>
      <c r="M150" s="122"/>
      <c r="N150" s="122"/>
      <c r="O150" s="122"/>
      <c r="P150" s="122"/>
      <c r="Q150" s="122"/>
      <c r="R150" s="122"/>
      <c r="S150" s="122"/>
    </row>
    <row r="151" spans="1:19" ht="14.25" customHeight="1">
      <c r="A151" s="311">
        <v>150</v>
      </c>
      <c r="B151" s="121" t="s">
        <v>1641</v>
      </c>
      <c r="C151" s="122"/>
      <c r="D151" s="122"/>
      <c r="E151" s="122"/>
      <c r="F151" s="122"/>
      <c r="G151" s="122"/>
      <c r="H151" s="122"/>
      <c r="I151" s="122"/>
      <c r="J151" s="122"/>
      <c r="K151" s="122"/>
      <c r="L151" s="122"/>
      <c r="M151" s="122"/>
      <c r="N151" s="122"/>
      <c r="O151" s="122"/>
      <c r="P151" s="122"/>
      <c r="Q151" s="122"/>
      <c r="R151" s="122"/>
      <c r="S151" s="122"/>
    </row>
    <row r="152" spans="1:19" ht="14.25" customHeight="1">
      <c r="A152" s="311">
        <v>151</v>
      </c>
      <c r="B152" s="121" t="s">
        <v>1640</v>
      </c>
      <c r="C152" s="122" t="str">
        <f>IF($D$152=TRUE,"有",IF($E$152=TRUE,"無",""))</f>
        <v/>
      </c>
      <c r="D152" s="127" t="b">
        <v>0</v>
      </c>
      <c r="E152" s="127" t="b">
        <v>0</v>
      </c>
      <c r="F152" s="122"/>
      <c r="G152" s="122"/>
      <c r="H152" s="122"/>
      <c r="I152" s="122"/>
      <c r="J152" s="122"/>
      <c r="K152" s="122"/>
      <c r="L152" s="122"/>
      <c r="M152" s="122"/>
      <c r="N152" s="122"/>
      <c r="O152" s="122"/>
      <c r="P152" s="122"/>
      <c r="Q152" s="122"/>
      <c r="R152" s="122"/>
      <c r="S152" s="122" t="s">
        <v>1639</v>
      </c>
    </row>
    <row r="153" spans="1:19" ht="14.25" customHeight="1">
      <c r="A153" s="311">
        <v>152</v>
      </c>
      <c r="B153" s="121" t="s">
        <v>1638</v>
      </c>
      <c r="C153" s="122" t="str">
        <f>IF($D$153=TRUE,"道路の高さ制限不適用"," ")&amp;IF($E$153=TRUE,"/"&amp;"隣地高さ制限不適用"," ")&amp;IF($F$153=TRUE,"/"&amp;"北側高さ制限不適用"," ")</f>
        <v xml:space="preserve">   </v>
      </c>
      <c r="D153" s="127" t="b">
        <v>0</v>
      </c>
      <c r="E153" s="127" t="b">
        <v>0</v>
      </c>
      <c r="F153" s="127" t="b">
        <v>0</v>
      </c>
      <c r="G153" s="122"/>
      <c r="H153" s="122"/>
      <c r="I153" s="122"/>
      <c r="J153" s="122"/>
      <c r="K153" s="122"/>
      <c r="L153" s="122"/>
      <c r="M153" s="122"/>
      <c r="N153" s="122"/>
      <c r="O153" s="122"/>
      <c r="P153" s="122"/>
      <c r="Q153" s="122"/>
      <c r="R153" s="122"/>
      <c r="S153" s="122" t="s">
        <v>1637</v>
      </c>
    </row>
    <row r="154" spans="1:19" ht="14.25" customHeight="1">
      <c r="A154" s="311">
        <v>153</v>
      </c>
      <c r="B154" s="121" t="s">
        <v>1636</v>
      </c>
      <c r="C154" s="122" t="str">
        <f>IF('確認申請書（建築）入力'!$M$315="","",'確認申請書（建築）入力'!$M$315)</f>
        <v/>
      </c>
      <c r="D154" s="122"/>
      <c r="E154" s="122"/>
      <c r="F154" s="122"/>
      <c r="G154" s="122"/>
      <c r="H154" s="122"/>
      <c r="I154" s="122"/>
      <c r="J154" s="122"/>
      <c r="K154" s="122"/>
      <c r="L154" s="122"/>
      <c r="M154" s="122"/>
      <c r="N154" s="122"/>
      <c r="O154" s="122"/>
      <c r="P154" s="122"/>
      <c r="Q154" s="122"/>
      <c r="R154" s="122"/>
      <c r="S154" s="122" t="s">
        <v>1450</v>
      </c>
    </row>
    <row r="155" spans="1:19" ht="14.25" customHeight="1">
      <c r="A155" s="311">
        <v>154</v>
      </c>
      <c r="B155" s="121" t="s">
        <v>1635</v>
      </c>
      <c r="C155" s="461" t="str">
        <f>IF('確認申請書（建築）入力'!M319="","",'確認申請書（建築）入力'!$M$319)</f>
        <v/>
      </c>
      <c r="D155" s="122" t="str">
        <f>IF(工事着手予定年月日="","",DATEDIF(工事着手予定年月日,工事完了予定年月日,"Y"))</f>
        <v/>
      </c>
      <c r="E155" s="122" t="str">
        <f>IF(OR(D155=0,D155=""),"",D155&amp;"年")</f>
        <v/>
      </c>
      <c r="F155" s="122" t="str">
        <f>IF(OR(D155=0,D155=""),"",D155*12)</f>
        <v/>
      </c>
      <c r="G155" s="122"/>
      <c r="H155" s="122"/>
      <c r="I155" s="122"/>
      <c r="J155" s="122"/>
      <c r="K155" s="122"/>
      <c r="L155" s="122"/>
      <c r="M155" s="122"/>
      <c r="N155" s="122"/>
      <c r="O155" s="122"/>
      <c r="P155" s="122"/>
      <c r="Q155" s="122"/>
      <c r="R155" s="122"/>
      <c r="S155" s="122" t="s">
        <v>1450</v>
      </c>
    </row>
    <row r="156" spans="1:19" ht="14.25" customHeight="1">
      <c r="A156" s="311">
        <v>155</v>
      </c>
      <c r="B156" s="121" t="s">
        <v>1634</v>
      </c>
      <c r="C156" s="461" t="str">
        <f>IF('確認申請書（建築）入力'!$M$320="","",'確認申請書（建築）入力'!$M$320)</f>
        <v/>
      </c>
      <c r="D156" s="122" t="str">
        <f>IF(工事着手予定年月日="","",ROUND(DATEDIF(工事着手予定年月日,工事完了予定年月日,"d")/30,0))</f>
        <v/>
      </c>
      <c r="E156" s="122" t="str">
        <f>IF(OR(D156=0,D156=""),"",D156&amp;"ヶ月間")</f>
        <v/>
      </c>
      <c r="F156" s="122"/>
      <c r="G156" s="122"/>
      <c r="H156" s="122"/>
      <c r="I156" s="122"/>
      <c r="J156" s="122"/>
      <c r="K156" s="122"/>
      <c r="L156" s="122"/>
      <c r="M156" s="122"/>
      <c r="N156" s="122"/>
      <c r="O156" s="122"/>
      <c r="P156" s="122"/>
      <c r="Q156" s="122"/>
      <c r="R156" s="122"/>
      <c r="S156" s="122" t="s">
        <v>1450</v>
      </c>
    </row>
    <row r="157" spans="1:19" ht="14.25" customHeight="1">
      <c r="A157" s="311">
        <v>156</v>
      </c>
      <c r="B157" s="121" t="s">
        <v>1633</v>
      </c>
      <c r="C157" s="122" t="str">
        <f>IF(INDEX(値一覧項目!$R$2:$R7,$D$157)="","",INDEX(値一覧項目!$R$2:$R7,$D$157))</f>
        <v/>
      </c>
      <c r="D157" s="127">
        <v>1</v>
      </c>
      <c r="E157" s="122"/>
      <c r="F157" s="122"/>
      <c r="G157" s="122"/>
      <c r="H157" s="122"/>
      <c r="I157" s="122"/>
      <c r="J157" s="122"/>
      <c r="K157" s="122"/>
      <c r="L157" s="122"/>
      <c r="M157" s="122"/>
      <c r="N157" s="122"/>
      <c r="O157" s="122"/>
      <c r="P157" s="122"/>
      <c r="Q157" s="122"/>
      <c r="R157" s="122"/>
      <c r="S157" s="122" t="s">
        <v>1450</v>
      </c>
    </row>
    <row r="158" spans="1:19" ht="14.25" customHeight="1">
      <c r="A158" s="311">
        <v>157</v>
      </c>
      <c r="B158" s="121" t="s">
        <v>1632</v>
      </c>
      <c r="C158" s="135" t="str">
        <f>IF('確認申請書（建築）入力'!$S$323="","",'確認申請書（建築）入力'!$S$323)</f>
        <v/>
      </c>
      <c r="D158" s="122"/>
      <c r="E158" s="122"/>
      <c r="F158" s="122"/>
      <c r="G158" s="122"/>
      <c r="H158" s="122"/>
      <c r="I158" s="122"/>
      <c r="J158" s="122"/>
      <c r="K158" s="122"/>
      <c r="L158" s="122"/>
      <c r="M158" s="122"/>
      <c r="N158" s="122"/>
      <c r="O158" s="122"/>
      <c r="P158" s="122"/>
      <c r="Q158" s="122"/>
      <c r="R158" s="122"/>
      <c r="S158" s="122" t="s">
        <v>1450</v>
      </c>
    </row>
    <row r="159" spans="1:19" ht="14.25" customHeight="1">
      <c r="A159" s="311">
        <v>158</v>
      </c>
      <c r="B159" s="121" t="s">
        <v>1631</v>
      </c>
      <c r="C159" s="122" t="str">
        <f>IF(INDEX(値一覧項目!$O$2:$O16,$D$159)="","",INDEX(値一覧項目!$O$2:$O16,$D$159))</f>
        <v/>
      </c>
      <c r="D159" s="127">
        <v>1</v>
      </c>
      <c r="E159" s="122"/>
      <c r="F159" s="122"/>
      <c r="G159" s="122"/>
      <c r="H159" s="122"/>
      <c r="I159" s="122"/>
      <c r="J159" s="122"/>
      <c r="K159" s="122"/>
      <c r="L159" s="122"/>
      <c r="M159" s="122"/>
      <c r="N159" s="122"/>
      <c r="O159" s="122"/>
      <c r="P159" s="122"/>
      <c r="Q159" s="122"/>
      <c r="R159" s="122"/>
      <c r="S159" s="122" t="s">
        <v>1450</v>
      </c>
    </row>
    <row r="160" spans="1:19" ht="14.25" customHeight="1">
      <c r="A160" s="311">
        <v>159</v>
      </c>
      <c r="B160" s="121" t="s">
        <v>1630</v>
      </c>
      <c r="C160" s="122" t="str">
        <f>IF(INDEX(値一覧項目!$R$2:$R7,$D$160)="","",INDEX(値一覧項目!$R$2:$R7,$D$160))</f>
        <v/>
      </c>
      <c r="D160" s="127">
        <v>1</v>
      </c>
      <c r="E160" s="122"/>
      <c r="F160" s="122"/>
      <c r="G160" s="122"/>
      <c r="H160" s="122"/>
      <c r="I160" s="122"/>
      <c r="J160" s="122"/>
      <c r="K160" s="122"/>
      <c r="L160" s="122"/>
      <c r="M160" s="122"/>
      <c r="N160" s="122"/>
      <c r="O160" s="122"/>
      <c r="P160" s="122"/>
      <c r="Q160" s="122"/>
      <c r="R160" s="122"/>
      <c r="S160" s="122" t="s">
        <v>1450</v>
      </c>
    </row>
    <row r="161" spans="1:19" ht="14.25" customHeight="1">
      <c r="A161" s="311">
        <v>160</v>
      </c>
      <c r="B161" s="121" t="s">
        <v>1629</v>
      </c>
      <c r="C161" s="135" t="str">
        <f>IF('確認申請書（建築）入力'!$S$324="","",'確認申請書（建築）入力'!$S$324)</f>
        <v/>
      </c>
      <c r="D161" s="122"/>
      <c r="E161" s="122"/>
      <c r="F161" s="122"/>
      <c r="G161" s="122"/>
      <c r="H161" s="122"/>
      <c r="I161" s="122"/>
      <c r="J161" s="122"/>
      <c r="K161" s="122"/>
      <c r="L161" s="122"/>
      <c r="M161" s="122"/>
      <c r="N161" s="122"/>
      <c r="O161" s="122"/>
      <c r="P161" s="122"/>
      <c r="Q161" s="122"/>
      <c r="R161" s="122"/>
      <c r="S161" s="122" t="s">
        <v>1450</v>
      </c>
    </row>
    <row r="162" spans="1:19" ht="14.25" customHeight="1">
      <c r="A162" s="311">
        <v>161</v>
      </c>
      <c r="B162" s="121" t="s">
        <v>1628</v>
      </c>
      <c r="C162" s="122" t="str">
        <f>IF(INDEX(値一覧項目!$O$2:$O16,$D$162)="","",INDEX(値一覧項目!$O$2:$O16,$D$162))</f>
        <v/>
      </c>
      <c r="D162" s="127">
        <v>1</v>
      </c>
      <c r="E162" s="122"/>
      <c r="F162" s="122"/>
      <c r="G162" s="122"/>
      <c r="H162" s="122"/>
      <c r="I162" s="122"/>
      <c r="J162" s="122"/>
      <c r="K162" s="122"/>
      <c r="L162" s="122"/>
      <c r="M162" s="122"/>
      <c r="N162" s="122"/>
      <c r="O162" s="122"/>
      <c r="P162" s="122"/>
      <c r="Q162" s="122"/>
      <c r="R162" s="122"/>
      <c r="S162" s="122" t="s">
        <v>1450</v>
      </c>
    </row>
    <row r="163" spans="1:19" ht="14.25" customHeight="1">
      <c r="A163" s="311">
        <v>162</v>
      </c>
      <c r="B163" s="121" t="s">
        <v>1627</v>
      </c>
      <c r="C163" s="122" t="str">
        <f>IF(INDEX(値一覧項目!$R$2:$R7,$D$163)="","",INDEX(値一覧項目!$R$2:$R7,$D$163))</f>
        <v/>
      </c>
      <c r="D163" s="127">
        <v>1</v>
      </c>
      <c r="E163" s="122"/>
      <c r="F163" s="122"/>
      <c r="G163" s="122"/>
      <c r="H163" s="122"/>
      <c r="I163" s="122"/>
      <c r="J163" s="122"/>
      <c r="K163" s="122"/>
      <c r="L163" s="122"/>
      <c r="M163" s="122"/>
      <c r="N163" s="122"/>
      <c r="O163" s="122"/>
      <c r="P163" s="122"/>
      <c r="Q163" s="122"/>
      <c r="R163" s="122"/>
      <c r="S163" s="122" t="s">
        <v>1450</v>
      </c>
    </row>
    <row r="164" spans="1:19" ht="14.25" customHeight="1">
      <c r="A164" s="311">
        <v>163</v>
      </c>
      <c r="B164" s="121" t="s">
        <v>1626</v>
      </c>
      <c r="C164" s="135" t="str">
        <f>IF('確認申請書（建築）入力'!$S$325="","",'確認申請書（建築）入力'!$S$325)</f>
        <v/>
      </c>
      <c r="D164" s="122"/>
      <c r="E164" s="122"/>
      <c r="F164" s="122"/>
      <c r="G164" s="122"/>
      <c r="H164" s="122"/>
      <c r="I164" s="122"/>
      <c r="J164" s="122"/>
      <c r="K164" s="122"/>
      <c r="L164" s="122"/>
      <c r="M164" s="122"/>
      <c r="N164" s="122"/>
      <c r="O164" s="122"/>
      <c r="P164" s="122"/>
      <c r="Q164" s="122"/>
      <c r="R164" s="122"/>
      <c r="S164" s="122" t="s">
        <v>1450</v>
      </c>
    </row>
    <row r="165" spans="1:19" ht="14.25" customHeight="1">
      <c r="A165" s="311">
        <v>164</v>
      </c>
      <c r="B165" s="121" t="s">
        <v>1625</v>
      </c>
      <c r="C165" s="122" t="str">
        <f>IF(INDEX(値一覧項目!$O$2:$O16,$D$165)="","",INDEX(値一覧項目!$O$2:$O16,$D$165))</f>
        <v/>
      </c>
      <c r="D165" s="127">
        <v>1</v>
      </c>
      <c r="E165" s="122"/>
      <c r="F165" s="122"/>
      <c r="G165" s="122"/>
      <c r="H165" s="122"/>
      <c r="I165" s="122"/>
      <c r="J165" s="122"/>
      <c r="K165" s="122"/>
      <c r="L165" s="122"/>
      <c r="M165" s="122"/>
      <c r="N165" s="122"/>
      <c r="O165" s="122"/>
      <c r="P165" s="122"/>
      <c r="Q165" s="122"/>
      <c r="R165" s="122"/>
      <c r="S165" s="122" t="s">
        <v>1450</v>
      </c>
    </row>
    <row r="166" spans="1:19" ht="14.25" customHeight="1">
      <c r="A166" s="311">
        <v>165</v>
      </c>
      <c r="B166" s="121" t="s">
        <v>1624</v>
      </c>
      <c r="C166" s="122" t="str">
        <f>IF('確認申請書（建築）入力'!$M$337="","",'確認申請書（建築）入力'!$M$337)</f>
        <v/>
      </c>
      <c r="D166" s="122"/>
      <c r="E166" s="122"/>
      <c r="F166" s="122"/>
      <c r="G166" s="122"/>
      <c r="H166" s="122"/>
      <c r="I166" s="122"/>
      <c r="J166" s="122"/>
      <c r="K166" s="122"/>
      <c r="L166" s="122"/>
      <c r="M166" s="122"/>
      <c r="N166" s="122"/>
      <c r="O166" s="122"/>
      <c r="P166" s="122"/>
      <c r="Q166" s="122"/>
      <c r="R166" s="122"/>
      <c r="S166" s="122" t="s">
        <v>1450</v>
      </c>
    </row>
    <row r="167" spans="1:19" ht="14.25" customHeight="1">
      <c r="A167" s="311">
        <v>166</v>
      </c>
      <c r="B167" s="121" t="s">
        <v>1623</v>
      </c>
      <c r="C167" s="122" t="str">
        <f>IF('確認申請書（建築）入力'!$M$339="","",'確認申請書（建築）入力'!$M$339)</f>
        <v/>
      </c>
      <c r="D167" s="122"/>
      <c r="E167" s="122"/>
      <c r="F167" s="122"/>
      <c r="G167" s="122"/>
      <c r="H167" s="122"/>
      <c r="I167" s="122"/>
      <c r="J167" s="122"/>
      <c r="K167" s="122"/>
      <c r="L167" s="122"/>
      <c r="M167" s="122"/>
      <c r="N167" s="122"/>
      <c r="O167" s="122"/>
      <c r="P167" s="122"/>
      <c r="Q167" s="122"/>
      <c r="R167" s="122"/>
      <c r="S167" s="122" t="s">
        <v>1450</v>
      </c>
    </row>
    <row r="168" spans="1:19" ht="14.25" customHeight="1">
      <c r="A168" s="311">
        <v>167</v>
      </c>
      <c r="B168" s="121" t="s">
        <v>1622</v>
      </c>
      <c r="C168" s="135" t="str">
        <f>IF('確認申請書（建築）入力'!$M$8="","",'確認申請書（建築）入力'!$M$8)</f>
        <v/>
      </c>
      <c r="D168" s="122"/>
      <c r="E168" s="122"/>
      <c r="F168" s="122"/>
      <c r="G168" s="122"/>
      <c r="H168" s="122"/>
      <c r="I168" s="122"/>
      <c r="J168" s="122"/>
      <c r="K168" s="122"/>
      <c r="L168" s="122"/>
      <c r="M168" s="122"/>
      <c r="N168" s="122"/>
      <c r="O168" s="122"/>
      <c r="P168" s="122"/>
      <c r="Q168" s="122"/>
      <c r="R168" s="122"/>
      <c r="S168" s="122" t="s">
        <v>1450</v>
      </c>
    </row>
    <row r="169" spans="1:19" ht="14.25" customHeight="1">
      <c r="A169" s="311">
        <v>168</v>
      </c>
      <c r="B169" s="121" t="s">
        <v>1621</v>
      </c>
      <c r="C169" s="122" t="str">
        <f>IF(INDEX(値一覧項目!$B$2:$B14,$D$169)="","",INDEX(値一覧項目!$B$2:$B14,$D$169))</f>
        <v/>
      </c>
      <c r="D169" s="127">
        <v>11</v>
      </c>
      <c r="E169" s="122"/>
      <c r="F169" s="122"/>
      <c r="G169" s="122"/>
      <c r="H169" s="122"/>
      <c r="I169" s="122"/>
      <c r="J169" s="122"/>
      <c r="K169" s="122"/>
      <c r="L169" s="122"/>
      <c r="M169" s="122"/>
      <c r="N169" s="122"/>
      <c r="O169" s="122"/>
      <c r="P169" s="122"/>
      <c r="Q169" s="122"/>
      <c r="R169" s="122"/>
      <c r="S169" s="122" t="s">
        <v>1450</v>
      </c>
    </row>
    <row r="170" spans="1:19" ht="14.25" customHeight="1">
      <c r="A170" s="465">
        <v>169</v>
      </c>
      <c r="B170" s="139" t="s">
        <v>1620</v>
      </c>
      <c r="C170" s="122" t="str">
        <f>IF('確認申請書（建築）入力'!$AS$30="","",'確認申請書（建築）入力'!$AS$30)</f>
        <v/>
      </c>
      <c r="D170" s="122"/>
      <c r="E170" s="122"/>
      <c r="F170" s="122"/>
      <c r="G170" s="122"/>
      <c r="H170" s="122"/>
      <c r="I170" s="122"/>
      <c r="J170" s="122"/>
      <c r="K170" s="122"/>
      <c r="L170" s="122"/>
      <c r="M170" s="122"/>
      <c r="N170" s="122"/>
      <c r="O170" s="122"/>
      <c r="P170" s="122"/>
      <c r="Q170" s="122"/>
      <c r="R170" s="122"/>
      <c r="S170" s="122" t="s">
        <v>1450</v>
      </c>
    </row>
    <row r="171" spans="1:19" ht="14.25" customHeight="1">
      <c r="A171" s="465">
        <v>170</v>
      </c>
      <c r="B171" s="139" t="s">
        <v>1619</v>
      </c>
      <c r="C171" s="122" t="str">
        <f>IF('確認申請書（建築）入力'!$AS$38="","",'確認申請書（建築）入力'!$AS$38)</f>
        <v/>
      </c>
      <c r="D171" s="122"/>
      <c r="E171" s="122"/>
      <c r="F171" s="122"/>
      <c r="G171" s="122"/>
      <c r="H171" s="122"/>
      <c r="I171" s="122"/>
      <c r="J171" s="122"/>
      <c r="K171" s="122"/>
      <c r="L171" s="122"/>
      <c r="M171" s="122"/>
      <c r="N171" s="122"/>
      <c r="O171" s="122"/>
      <c r="P171" s="122"/>
      <c r="Q171" s="122"/>
      <c r="R171" s="122"/>
      <c r="S171" s="122" t="s">
        <v>1450</v>
      </c>
    </row>
    <row r="172" spans="1:19" ht="14.25" customHeight="1">
      <c r="A172" s="465">
        <v>171</v>
      </c>
      <c r="B172" s="139" t="s">
        <v>1618</v>
      </c>
      <c r="C172" s="122" t="str">
        <f>IF('確認申請書（建築）入力'!$AS$207="","",'確認申請書（建築）入力'!$AS$207)</f>
        <v/>
      </c>
      <c r="D172" s="122"/>
      <c r="E172" s="122"/>
      <c r="F172" s="122"/>
      <c r="G172" s="122"/>
      <c r="H172" s="122"/>
      <c r="I172" s="122"/>
      <c r="J172" s="122"/>
      <c r="K172" s="122"/>
      <c r="L172" s="122"/>
      <c r="M172" s="122"/>
      <c r="N172" s="122"/>
      <c r="O172" s="122"/>
      <c r="P172" s="122"/>
      <c r="Q172" s="122"/>
      <c r="R172" s="122"/>
      <c r="S172" s="122" t="s">
        <v>1450</v>
      </c>
    </row>
    <row r="173" spans="1:19" ht="14.25" customHeight="1">
      <c r="A173" s="311">
        <v>172</v>
      </c>
      <c r="B173" s="121" t="s">
        <v>1617</v>
      </c>
      <c r="C173" s="122" t="str">
        <f>IF(他の建築主入力!$F$5="","",他の建築主入力!$F$5)</f>
        <v/>
      </c>
      <c r="D173" s="122"/>
      <c r="E173" s="122"/>
      <c r="F173" s="122"/>
      <c r="G173" s="122"/>
      <c r="H173" s="122"/>
      <c r="I173" s="122"/>
      <c r="J173" s="122"/>
      <c r="K173" s="122"/>
      <c r="L173" s="122"/>
      <c r="M173" s="122"/>
      <c r="N173" s="122"/>
      <c r="O173" s="122"/>
      <c r="P173" s="122"/>
      <c r="Q173" s="122"/>
      <c r="R173" s="122"/>
      <c r="S173" s="122" t="s">
        <v>1450</v>
      </c>
    </row>
    <row r="174" spans="1:19" ht="14.25" customHeight="1">
      <c r="A174" s="311">
        <v>173</v>
      </c>
      <c r="B174" s="121" t="s">
        <v>1616</v>
      </c>
      <c r="C174" s="122" t="str">
        <f>IF(他の建築主入力!$F$4="","",他の建築主入力!$F$4)</f>
        <v/>
      </c>
      <c r="D174" s="122"/>
      <c r="E174" s="122"/>
      <c r="F174" s="591"/>
      <c r="G174" s="591"/>
      <c r="H174" s="122"/>
      <c r="I174" s="122"/>
      <c r="J174" s="122"/>
      <c r="K174" s="122"/>
      <c r="L174" s="122"/>
      <c r="M174" s="122"/>
      <c r="N174" s="122"/>
      <c r="O174" s="122"/>
      <c r="P174" s="122"/>
      <c r="Q174" s="122"/>
      <c r="R174" s="122"/>
      <c r="S174" s="122" t="s">
        <v>1450</v>
      </c>
    </row>
    <row r="175" spans="1:19" ht="14.25" customHeight="1">
      <c r="A175" s="311">
        <v>174</v>
      </c>
      <c r="B175" s="121" t="s">
        <v>1615</v>
      </c>
      <c r="C175" s="122" t="str">
        <f>IF(他の建築主入力!$F$6="","",他の建築主入力!$F$6)</f>
        <v/>
      </c>
      <c r="D175" s="122"/>
      <c r="E175" s="122"/>
      <c r="F175" s="122"/>
      <c r="G175" s="122"/>
      <c r="H175" s="122"/>
      <c r="I175" s="122"/>
      <c r="J175" s="122"/>
      <c r="K175" s="122"/>
      <c r="L175" s="122"/>
      <c r="M175" s="122"/>
      <c r="N175" s="122"/>
      <c r="O175" s="122"/>
      <c r="P175" s="122"/>
      <c r="Q175" s="122"/>
      <c r="R175" s="122"/>
      <c r="S175" s="122" t="s">
        <v>1450</v>
      </c>
    </row>
    <row r="176" spans="1:19" ht="14.25" customHeight="1">
      <c r="A176" s="311">
        <v>175</v>
      </c>
      <c r="B176" s="121" t="s">
        <v>1614</v>
      </c>
      <c r="C176" s="122" t="str">
        <f>IF(他の建築主入力!$F$7="","",他の建築主入力!$F$7)</f>
        <v/>
      </c>
      <c r="D176" s="122"/>
      <c r="E176" s="122"/>
      <c r="F176" s="122"/>
      <c r="G176" s="122"/>
      <c r="H176" s="122"/>
      <c r="I176" s="122"/>
      <c r="J176" s="122"/>
      <c r="K176" s="122"/>
      <c r="L176" s="122"/>
      <c r="M176" s="122"/>
      <c r="N176" s="122"/>
      <c r="O176" s="122"/>
      <c r="P176" s="122"/>
      <c r="Q176" s="122"/>
      <c r="R176" s="122"/>
      <c r="S176" s="122" t="s">
        <v>1450</v>
      </c>
    </row>
    <row r="177" spans="1:19" ht="14.25" customHeight="1">
      <c r="A177" s="311">
        <v>176</v>
      </c>
      <c r="B177" s="121" t="s">
        <v>1613</v>
      </c>
      <c r="C177" s="122" t="str">
        <f>IF(他の建築主入力!$F$8="","",他の建築主入力!$F$8)</f>
        <v/>
      </c>
      <c r="D177" s="122"/>
      <c r="E177" s="122"/>
      <c r="F177" s="122"/>
      <c r="G177" s="122"/>
      <c r="H177" s="122"/>
      <c r="I177" s="122"/>
      <c r="J177" s="122"/>
      <c r="K177" s="122"/>
      <c r="L177" s="122"/>
      <c r="M177" s="122"/>
      <c r="N177" s="122"/>
      <c r="O177" s="122"/>
      <c r="P177" s="122"/>
      <c r="Q177" s="122"/>
      <c r="R177" s="122"/>
      <c r="S177" s="122" t="s">
        <v>1450</v>
      </c>
    </row>
    <row r="178" spans="1:19" ht="14.25" customHeight="1">
      <c r="A178" s="311">
        <v>177</v>
      </c>
      <c r="B178" s="121" t="s">
        <v>1612</v>
      </c>
      <c r="C178" s="122" t="str">
        <f>IF(他の建築主入力!$F$13="","",他の建築主入力!$F$13)</f>
        <v/>
      </c>
      <c r="D178" s="122"/>
      <c r="E178" s="122"/>
      <c r="F178" s="591"/>
      <c r="G178" s="591"/>
      <c r="H178" s="122"/>
      <c r="I178" s="122"/>
      <c r="J178" s="122"/>
      <c r="K178" s="122"/>
      <c r="L178" s="122"/>
      <c r="M178" s="122"/>
      <c r="N178" s="122"/>
      <c r="O178" s="122"/>
      <c r="P178" s="122"/>
      <c r="Q178" s="122"/>
      <c r="R178" s="122"/>
      <c r="S178" s="122" t="s">
        <v>1450</v>
      </c>
    </row>
    <row r="179" spans="1:19" ht="14.25" customHeight="1">
      <c r="A179" s="311">
        <v>178</v>
      </c>
      <c r="B179" s="121" t="s">
        <v>1611</v>
      </c>
      <c r="C179" s="122" t="str">
        <f>IF(他の建築主入力!$F$12="","",他の建築主入力!$F$12)</f>
        <v/>
      </c>
      <c r="D179" s="122"/>
      <c r="E179" s="122"/>
      <c r="F179" s="122"/>
      <c r="G179" s="122"/>
      <c r="H179" s="122"/>
      <c r="I179" s="122"/>
      <c r="J179" s="122"/>
      <c r="K179" s="122"/>
      <c r="L179" s="122"/>
      <c r="M179" s="122"/>
      <c r="N179" s="122"/>
      <c r="O179" s="122"/>
      <c r="P179" s="122"/>
      <c r="Q179" s="122"/>
      <c r="R179" s="122"/>
      <c r="S179" s="122" t="s">
        <v>1450</v>
      </c>
    </row>
    <row r="180" spans="1:19" ht="14.25" customHeight="1">
      <c r="A180" s="311">
        <v>179</v>
      </c>
      <c r="B180" s="121" t="s">
        <v>1610</v>
      </c>
      <c r="C180" s="122" t="str">
        <f>IF(他の建築主入力!$F$14="","",他の建築主入力!$F$14)</f>
        <v/>
      </c>
      <c r="D180" s="122"/>
      <c r="E180" s="122"/>
      <c r="F180" s="122"/>
      <c r="G180" s="122"/>
      <c r="H180" s="122"/>
      <c r="I180" s="122"/>
      <c r="J180" s="122"/>
      <c r="K180" s="122"/>
      <c r="L180" s="122"/>
      <c r="M180" s="122"/>
      <c r="N180" s="122"/>
      <c r="O180" s="122"/>
      <c r="P180" s="122"/>
      <c r="Q180" s="122"/>
      <c r="R180" s="122"/>
      <c r="S180" s="122" t="s">
        <v>1450</v>
      </c>
    </row>
    <row r="181" spans="1:19" ht="14.25" customHeight="1">
      <c r="A181" s="311">
        <v>180</v>
      </c>
      <c r="B181" s="121" t="s">
        <v>1609</v>
      </c>
      <c r="C181" s="122" t="str">
        <f>IF(他の建築主入力!$F$15="","",他の建築主入力!$F$15)</f>
        <v/>
      </c>
      <c r="D181" s="122"/>
      <c r="E181" s="122"/>
      <c r="F181" s="122"/>
      <c r="G181" s="122"/>
      <c r="H181" s="122"/>
      <c r="I181" s="122"/>
      <c r="J181" s="122"/>
      <c r="K181" s="122"/>
      <c r="L181" s="122"/>
      <c r="M181" s="122"/>
      <c r="N181" s="122"/>
      <c r="O181" s="122"/>
      <c r="P181" s="122"/>
      <c r="Q181" s="122"/>
      <c r="R181" s="122"/>
      <c r="S181" s="122" t="s">
        <v>1450</v>
      </c>
    </row>
    <row r="182" spans="1:19" ht="14.25" customHeight="1">
      <c r="A182" s="311">
        <v>181</v>
      </c>
      <c r="B182" s="121" t="s">
        <v>1608</v>
      </c>
      <c r="C182" s="122" t="str">
        <f>IF(他の建築主入力!$F$16="","",他の建築主入力!$F$16)</f>
        <v/>
      </c>
      <c r="D182" s="122"/>
      <c r="E182" s="122"/>
      <c r="F182" s="122"/>
      <c r="G182" s="122"/>
      <c r="H182" s="122"/>
      <c r="I182" s="122"/>
      <c r="J182" s="122"/>
      <c r="K182" s="122"/>
      <c r="L182" s="122"/>
      <c r="M182" s="122"/>
      <c r="N182" s="122"/>
      <c r="O182" s="122"/>
      <c r="P182" s="122"/>
      <c r="Q182" s="122"/>
      <c r="R182" s="122"/>
      <c r="S182" s="122" t="s">
        <v>1450</v>
      </c>
    </row>
    <row r="183" spans="1:19" ht="14.25" customHeight="1">
      <c r="A183" s="311">
        <v>182</v>
      </c>
      <c r="B183" s="121" t="s">
        <v>229</v>
      </c>
      <c r="C183" s="122" t="str">
        <f>IF('確認申請書（建築）入力'!$M$16="","",'確認申請書（建築）入力'!$M$16)</f>
        <v/>
      </c>
      <c r="D183" s="122"/>
      <c r="E183" s="122"/>
      <c r="F183" s="122"/>
      <c r="G183" s="122"/>
      <c r="H183" s="122"/>
      <c r="I183" s="122"/>
      <c r="J183" s="122"/>
      <c r="K183" s="122"/>
      <c r="L183" s="122"/>
      <c r="M183" s="122"/>
      <c r="N183" s="122"/>
      <c r="O183" s="122"/>
      <c r="P183" s="122"/>
      <c r="Q183" s="122"/>
      <c r="R183" s="122"/>
      <c r="S183" s="122" t="s">
        <v>1450</v>
      </c>
    </row>
    <row r="184" spans="1:19" ht="14.25" customHeight="1">
      <c r="A184" s="311">
        <v>183</v>
      </c>
      <c r="B184" s="121" t="s">
        <v>1607</v>
      </c>
      <c r="C184" s="122" t="str">
        <f>IF(他の建築主入力!$F$21="","",他の建築主入力!$F$21)</f>
        <v/>
      </c>
      <c r="D184" s="122"/>
      <c r="E184" s="122"/>
      <c r="F184" s="122"/>
      <c r="G184" s="122"/>
      <c r="H184" s="122"/>
      <c r="I184" s="122"/>
      <c r="J184" s="122"/>
      <c r="K184" s="122"/>
      <c r="L184" s="122"/>
      <c r="M184" s="122"/>
      <c r="N184" s="122"/>
      <c r="O184" s="122"/>
      <c r="P184" s="122"/>
      <c r="Q184" s="122"/>
      <c r="R184" s="122"/>
      <c r="S184" s="122"/>
    </row>
    <row r="185" spans="1:19" ht="14.25" customHeight="1">
      <c r="A185" s="311">
        <v>184</v>
      </c>
      <c r="B185" s="121" t="s">
        <v>1606</v>
      </c>
      <c r="C185" s="122" t="str">
        <f>IF(他の建築主入力!$F$20="","",他の建築主入力!$F$20)</f>
        <v/>
      </c>
      <c r="D185" s="122"/>
      <c r="E185" s="122"/>
      <c r="F185" s="122"/>
      <c r="G185" s="122"/>
      <c r="H185" s="122"/>
      <c r="I185" s="122"/>
      <c r="J185" s="122"/>
      <c r="K185" s="122"/>
      <c r="L185" s="122"/>
      <c r="M185" s="122"/>
      <c r="N185" s="122"/>
      <c r="O185" s="122"/>
      <c r="P185" s="122"/>
      <c r="Q185" s="122"/>
      <c r="R185" s="122"/>
      <c r="S185" s="122"/>
    </row>
    <row r="186" spans="1:19" ht="14.25" customHeight="1">
      <c r="A186" s="311">
        <v>185</v>
      </c>
      <c r="B186" s="121" t="s">
        <v>1605</v>
      </c>
      <c r="C186" s="122" t="str">
        <f>IF(他の建築主入力!$F$22="","",他の建築主入力!$F$22)</f>
        <v/>
      </c>
      <c r="D186" s="122"/>
      <c r="E186" s="122"/>
      <c r="F186" s="122"/>
      <c r="G186" s="122"/>
      <c r="H186" s="122"/>
      <c r="I186" s="122"/>
      <c r="J186" s="122"/>
      <c r="K186" s="122"/>
      <c r="L186" s="122"/>
      <c r="M186" s="122"/>
      <c r="N186" s="122"/>
      <c r="O186" s="122"/>
      <c r="P186" s="122"/>
      <c r="Q186" s="122"/>
      <c r="R186" s="122"/>
      <c r="S186" s="122"/>
    </row>
    <row r="187" spans="1:19" ht="14.25" customHeight="1">
      <c r="A187" s="311">
        <v>186</v>
      </c>
      <c r="B187" s="121" t="s">
        <v>1604</v>
      </c>
      <c r="C187" s="122" t="str">
        <f>IF(他の建築主入力!$F$23="","",他の建築主入力!$F$23)</f>
        <v/>
      </c>
      <c r="D187" s="122"/>
      <c r="E187" s="122"/>
      <c r="F187" s="122"/>
      <c r="G187" s="122"/>
      <c r="H187" s="122"/>
      <c r="I187" s="122"/>
      <c r="J187" s="122"/>
      <c r="K187" s="122"/>
      <c r="L187" s="122"/>
      <c r="M187" s="122"/>
      <c r="N187" s="122"/>
      <c r="O187" s="122"/>
      <c r="P187" s="122"/>
      <c r="Q187" s="122"/>
      <c r="R187" s="122"/>
      <c r="S187" s="122"/>
    </row>
    <row r="188" spans="1:19" ht="14.25" customHeight="1">
      <c r="A188" s="311">
        <v>187</v>
      </c>
      <c r="B188" s="121" t="s">
        <v>1603</v>
      </c>
      <c r="C188" s="122" t="str">
        <f>IF(他の建築主入力!$F$24="","",他の建築主入力!$F$24)</f>
        <v/>
      </c>
      <c r="D188" s="122"/>
      <c r="E188" s="122"/>
      <c r="F188" s="122"/>
      <c r="G188" s="122"/>
      <c r="H188" s="122"/>
      <c r="I188" s="122"/>
      <c r="J188" s="122"/>
      <c r="K188" s="122"/>
      <c r="L188" s="122"/>
      <c r="M188" s="122"/>
      <c r="N188" s="122"/>
      <c r="O188" s="122"/>
      <c r="P188" s="122"/>
      <c r="Q188" s="122"/>
      <c r="R188" s="122"/>
      <c r="S188" s="122"/>
    </row>
    <row r="189" spans="1:19" ht="14.25" customHeight="1">
      <c r="A189" s="464">
        <v>188</v>
      </c>
      <c r="B189" s="123" t="s">
        <v>1602</v>
      </c>
      <c r="C189" s="126" t="str">
        <f>IF('確認申請書（建築）入力'!$N$46="","",'確認申請書（建築）入力'!$N$46)</f>
        <v/>
      </c>
      <c r="D189" s="592">
        <v>1</v>
      </c>
      <c r="E189" s="124"/>
      <c r="F189" s="124"/>
      <c r="G189" s="124"/>
      <c r="H189" s="124"/>
      <c r="I189" s="124"/>
      <c r="J189" s="124"/>
      <c r="K189" s="124"/>
      <c r="L189" s="124"/>
      <c r="M189" s="124"/>
      <c r="N189" s="124"/>
      <c r="O189" s="124"/>
      <c r="P189" s="124"/>
      <c r="Q189" s="124"/>
      <c r="R189" s="124"/>
      <c r="S189" s="124" t="s">
        <v>1450</v>
      </c>
    </row>
    <row r="190" spans="1:19" ht="14.25" customHeight="1">
      <c r="A190" s="464">
        <v>189</v>
      </c>
      <c r="B190" s="123" t="s">
        <v>1601</v>
      </c>
      <c r="C190" s="126" t="str">
        <f>IF('確認申請書（建築）入力'!$V$46="","",'確認申請書（建築）入力'!$V$46)</f>
        <v/>
      </c>
      <c r="D190" s="592">
        <v>1</v>
      </c>
      <c r="E190" s="124"/>
      <c r="F190" s="124"/>
      <c r="G190" s="124"/>
      <c r="H190" s="124"/>
      <c r="I190" s="124"/>
      <c r="J190" s="124"/>
      <c r="K190" s="124"/>
      <c r="L190" s="124"/>
      <c r="M190" s="124"/>
      <c r="N190" s="124"/>
      <c r="O190" s="124"/>
      <c r="P190" s="124"/>
      <c r="Q190" s="124"/>
      <c r="R190" s="124"/>
      <c r="S190" s="124" t="s">
        <v>1450</v>
      </c>
    </row>
    <row r="191" spans="1:19" ht="14.25" customHeight="1">
      <c r="A191" s="464">
        <v>190</v>
      </c>
      <c r="B191" s="123" t="s">
        <v>1600</v>
      </c>
      <c r="C191" s="126" t="str">
        <f>IF('確認申請書（建築）入力'!$AE$46="","",'確認申請書（建築）入力'!$AE$46)</f>
        <v/>
      </c>
      <c r="D191" s="124"/>
      <c r="E191" s="124"/>
      <c r="F191" s="124"/>
      <c r="G191" s="124"/>
      <c r="H191" s="124"/>
      <c r="I191" s="124"/>
      <c r="J191" s="124"/>
      <c r="K191" s="124"/>
      <c r="L191" s="124"/>
      <c r="M191" s="124"/>
      <c r="N191" s="124"/>
      <c r="O191" s="124"/>
      <c r="P191" s="124"/>
      <c r="Q191" s="124"/>
      <c r="R191" s="124"/>
      <c r="S191" s="124" t="s">
        <v>1450</v>
      </c>
    </row>
    <row r="192" spans="1:19" ht="14.25" customHeight="1">
      <c r="A192" s="464">
        <v>191</v>
      </c>
      <c r="B192" s="123" t="s">
        <v>1599</v>
      </c>
      <c r="C192" s="124" t="str">
        <f>IF('確認申請書（建築）入力'!$M$47="","",'確認申請書（建築）入力'!$M$47)</f>
        <v/>
      </c>
      <c r="D192" s="124"/>
      <c r="E192" s="124"/>
      <c r="F192" s="124"/>
      <c r="G192" s="124"/>
      <c r="H192" s="124"/>
      <c r="I192" s="124"/>
      <c r="J192" s="124"/>
      <c r="K192" s="124"/>
      <c r="L192" s="124"/>
      <c r="M192" s="124"/>
      <c r="N192" s="124"/>
      <c r="O192" s="124"/>
      <c r="P192" s="124"/>
      <c r="Q192" s="124"/>
      <c r="R192" s="124"/>
      <c r="S192" s="124" t="s">
        <v>1450</v>
      </c>
    </row>
    <row r="193" spans="1:19" ht="14.25" customHeight="1">
      <c r="A193" s="464">
        <v>192</v>
      </c>
      <c r="B193" s="123" t="s">
        <v>1598</v>
      </c>
      <c r="C193" s="124" t="str">
        <f>IF('確認申請書（建築）入力'!$AS$47="","",'確認申請書（建築）入力'!$AS$47)</f>
        <v/>
      </c>
      <c r="D193" s="124"/>
      <c r="E193" s="124"/>
      <c r="F193" s="124"/>
      <c r="G193" s="124"/>
      <c r="H193" s="124"/>
      <c r="I193" s="124"/>
      <c r="J193" s="124"/>
      <c r="K193" s="124"/>
      <c r="L193" s="124"/>
      <c r="M193" s="124"/>
      <c r="N193" s="124"/>
      <c r="O193" s="124"/>
      <c r="P193" s="124"/>
      <c r="Q193" s="124"/>
      <c r="R193" s="124"/>
      <c r="S193" s="124" t="s">
        <v>1450</v>
      </c>
    </row>
    <row r="194" spans="1:19" ht="14.25" customHeight="1">
      <c r="A194" s="464">
        <v>193</v>
      </c>
      <c r="B194" s="123" t="s">
        <v>1597</v>
      </c>
      <c r="C194" s="126" t="str">
        <f>IF('確認申請書（建築）入力'!$N$48="","",'確認申請書（建築）入力'!$N$48)</f>
        <v/>
      </c>
      <c r="D194" s="592">
        <v>1</v>
      </c>
      <c r="E194" s="124"/>
      <c r="F194" s="124"/>
      <c r="G194" s="124"/>
      <c r="H194" s="124"/>
      <c r="I194" s="124"/>
      <c r="J194" s="124"/>
      <c r="K194" s="124"/>
      <c r="L194" s="124"/>
      <c r="M194" s="124"/>
      <c r="N194" s="124"/>
      <c r="O194" s="124"/>
      <c r="P194" s="124"/>
      <c r="Q194" s="124"/>
      <c r="R194" s="124"/>
      <c r="S194" s="124" t="s">
        <v>1450</v>
      </c>
    </row>
    <row r="195" spans="1:19" ht="14.25" customHeight="1">
      <c r="A195" s="464">
        <v>194</v>
      </c>
      <c r="B195" s="123" t="s">
        <v>1596</v>
      </c>
      <c r="C195" s="126" t="str">
        <f>IF('確認申請書（建築）入力'!$W$48="","",'確認申請書（建築）入力'!$W$48)</f>
        <v/>
      </c>
      <c r="D195" s="592">
        <v>1</v>
      </c>
      <c r="E195" s="124"/>
      <c r="F195" s="124"/>
      <c r="G195" s="124"/>
      <c r="H195" s="124"/>
      <c r="I195" s="124"/>
      <c r="J195" s="124"/>
      <c r="K195" s="124"/>
      <c r="L195" s="124"/>
      <c r="M195" s="124"/>
      <c r="N195" s="124"/>
      <c r="O195" s="124"/>
      <c r="P195" s="124"/>
      <c r="Q195" s="124"/>
      <c r="R195" s="124"/>
      <c r="S195" s="124" t="s">
        <v>1450</v>
      </c>
    </row>
    <row r="196" spans="1:19" ht="14.25" customHeight="1">
      <c r="A196" s="464">
        <v>195</v>
      </c>
      <c r="B196" s="123" t="s">
        <v>1595</v>
      </c>
      <c r="C196" s="126" t="str">
        <f>IF('確認申請書（建築）入力'!$AE$48="","",'確認申請書（建築）入力'!$AE$48)</f>
        <v/>
      </c>
      <c r="D196" s="124"/>
      <c r="E196" s="124"/>
      <c r="F196" s="124"/>
      <c r="G196" s="124"/>
      <c r="H196" s="124"/>
      <c r="I196" s="124"/>
      <c r="J196" s="124"/>
      <c r="K196" s="124"/>
      <c r="L196" s="124"/>
      <c r="M196" s="124"/>
      <c r="N196" s="124"/>
      <c r="O196" s="124"/>
      <c r="P196" s="124"/>
      <c r="Q196" s="124"/>
      <c r="R196" s="124"/>
      <c r="S196" s="124" t="s">
        <v>1450</v>
      </c>
    </row>
    <row r="197" spans="1:19" ht="14.25" customHeight="1">
      <c r="A197" s="464">
        <v>196</v>
      </c>
      <c r="B197" s="123" t="s">
        <v>1594</v>
      </c>
      <c r="C197" s="124" t="str">
        <f>IF('確認申請書（建築）入力'!$M$49="","",'確認申請書（建築）入力'!$M$49)</f>
        <v/>
      </c>
      <c r="D197" s="124"/>
      <c r="E197" s="124"/>
      <c r="F197" s="124"/>
      <c r="G197" s="124"/>
      <c r="H197" s="124"/>
      <c r="I197" s="124"/>
      <c r="J197" s="124"/>
      <c r="K197" s="124"/>
      <c r="L197" s="124"/>
      <c r="M197" s="124"/>
      <c r="N197" s="124"/>
      <c r="O197" s="124"/>
      <c r="P197" s="124"/>
      <c r="Q197" s="124"/>
      <c r="R197" s="124"/>
      <c r="S197" s="124" t="s">
        <v>1450</v>
      </c>
    </row>
    <row r="198" spans="1:19" ht="14.25" customHeight="1">
      <c r="A198" s="464">
        <v>197</v>
      </c>
      <c r="B198" s="123" t="s">
        <v>1593</v>
      </c>
      <c r="C198" s="126" t="str">
        <f>IF(OR('確認申請書（建築）入力'!$M$50="",'確認申請書（建築）入力'!$M$50=0),"",'確認申請書（建築）入力'!$M$50)</f>
        <v/>
      </c>
      <c r="D198" s="124"/>
      <c r="E198" s="124"/>
      <c r="F198" s="124"/>
      <c r="G198" s="124"/>
      <c r="H198" s="124"/>
      <c r="I198" s="124"/>
      <c r="J198" s="124"/>
      <c r="K198" s="124"/>
      <c r="L198" s="124"/>
      <c r="M198" s="124"/>
      <c r="N198" s="124"/>
      <c r="O198" s="124"/>
      <c r="P198" s="124"/>
      <c r="Q198" s="124"/>
      <c r="R198" s="124"/>
      <c r="S198" s="124" t="s">
        <v>1450</v>
      </c>
    </row>
    <row r="199" spans="1:19" ht="14.25" customHeight="1">
      <c r="A199" s="464">
        <v>198</v>
      </c>
      <c r="B199" s="123" t="s">
        <v>1592</v>
      </c>
      <c r="C199" s="126" t="str">
        <f>IF(OR('確認申請書（建築）入力'!$M$51="",'確認申請書（建築）入力'!$M$51=0),"",'確認申請書（建築）入力'!$M$51)</f>
        <v/>
      </c>
      <c r="D199" s="124"/>
      <c r="E199" s="124"/>
      <c r="F199" s="124"/>
      <c r="G199" s="124"/>
      <c r="H199" s="124"/>
      <c r="I199" s="124"/>
      <c r="J199" s="124"/>
      <c r="K199" s="124"/>
      <c r="L199" s="124"/>
      <c r="M199" s="124"/>
      <c r="N199" s="124"/>
      <c r="O199" s="124"/>
      <c r="P199" s="124"/>
      <c r="Q199" s="124"/>
      <c r="R199" s="124"/>
      <c r="S199" s="124" t="s">
        <v>1450</v>
      </c>
    </row>
    <row r="200" spans="1:19" ht="14.25" customHeight="1">
      <c r="A200" s="464">
        <v>199</v>
      </c>
      <c r="B200" s="123" t="s">
        <v>1591</v>
      </c>
      <c r="C200" s="126" t="str">
        <f>IF(OR('確認申請書（建築）入力'!$M$52="",'確認申請書（建築）入力'!$M$52=0),"",'確認申請書（建築）入力'!$M$52)</f>
        <v/>
      </c>
      <c r="D200" s="124"/>
      <c r="E200" s="124"/>
      <c r="F200" s="124"/>
      <c r="G200" s="124"/>
      <c r="H200" s="124"/>
      <c r="I200" s="124"/>
      <c r="J200" s="124"/>
      <c r="K200" s="124"/>
      <c r="L200" s="124"/>
      <c r="M200" s="124"/>
      <c r="N200" s="124"/>
      <c r="O200" s="124"/>
      <c r="P200" s="124"/>
      <c r="Q200" s="124"/>
      <c r="R200" s="124"/>
      <c r="S200" s="124" t="s">
        <v>1450</v>
      </c>
    </row>
    <row r="201" spans="1:19" ht="14.25" customHeight="1">
      <c r="A201" s="464">
        <v>200</v>
      </c>
      <c r="B201" s="123" t="s">
        <v>1590</v>
      </c>
      <c r="C201" s="126" t="str">
        <f>IF('確認申請書（建築）入力'!$AS$52="","",'確認申請書（建築）入力'!$AS$52)</f>
        <v/>
      </c>
      <c r="D201" s="124"/>
      <c r="E201" s="124"/>
      <c r="F201" s="124"/>
      <c r="G201" s="124"/>
      <c r="H201" s="124"/>
      <c r="I201" s="124"/>
      <c r="J201" s="124"/>
      <c r="K201" s="124"/>
      <c r="L201" s="124"/>
      <c r="M201" s="124"/>
      <c r="N201" s="124"/>
      <c r="O201" s="124"/>
      <c r="P201" s="124"/>
      <c r="Q201" s="124"/>
      <c r="R201" s="124"/>
      <c r="S201" s="124" t="s">
        <v>1450</v>
      </c>
    </row>
    <row r="202" spans="1:19" ht="14.25" customHeight="1">
      <c r="A202" s="464">
        <v>201</v>
      </c>
      <c r="B202" s="123" t="s">
        <v>1589</v>
      </c>
      <c r="C202" s="124" t="str">
        <f>IF('確認申請書（建築）入力'!$M$53="","",'確認申請書（建築）入力'!$M$53)</f>
        <v/>
      </c>
      <c r="D202" s="592"/>
      <c r="E202" s="592"/>
      <c r="F202" s="592"/>
      <c r="G202" s="592"/>
      <c r="H202" s="592"/>
      <c r="I202" s="592"/>
      <c r="J202" s="592"/>
      <c r="K202" s="592"/>
      <c r="L202" s="592"/>
      <c r="M202" s="592"/>
      <c r="N202" s="592"/>
      <c r="O202" s="592"/>
      <c r="P202" s="592"/>
      <c r="Q202" s="592"/>
      <c r="R202" s="592"/>
      <c r="S202" s="592" t="s">
        <v>1450</v>
      </c>
    </row>
    <row r="203" spans="1:19" ht="14.25" customHeight="1">
      <c r="A203" s="311">
        <v>202</v>
      </c>
      <c r="B203" s="121" t="s">
        <v>1588</v>
      </c>
      <c r="C203" s="140" t="str">
        <f>IF('確認申請書（建築）入力'!$N$55="","",'確認申請書（建築）入力'!$N$55)</f>
        <v/>
      </c>
      <c r="D203" s="127">
        <v>1</v>
      </c>
      <c r="E203" s="122"/>
      <c r="F203" s="122"/>
      <c r="G203" s="122"/>
      <c r="H203" s="122"/>
      <c r="I203" s="122"/>
      <c r="J203" s="122"/>
      <c r="K203" s="122"/>
      <c r="L203" s="122"/>
      <c r="M203" s="122"/>
      <c r="N203" s="122"/>
      <c r="O203" s="122"/>
      <c r="P203" s="122"/>
      <c r="Q203" s="122"/>
      <c r="R203" s="122"/>
      <c r="S203" s="122" t="s">
        <v>1450</v>
      </c>
    </row>
    <row r="204" spans="1:19" ht="14.25" customHeight="1">
      <c r="A204" s="311">
        <v>203</v>
      </c>
      <c r="B204" s="121" t="s">
        <v>1587</v>
      </c>
      <c r="C204" s="140" t="str">
        <f>IF('確認申請書（建築）入力'!$V$55="","",'確認申請書（建築）入力'!$V$55)</f>
        <v/>
      </c>
      <c r="D204" s="127">
        <v>1</v>
      </c>
      <c r="E204" s="122"/>
      <c r="F204" s="122"/>
      <c r="G204" s="122"/>
      <c r="H204" s="122"/>
      <c r="I204" s="122"/>
      <c r="J204" s="122"/>
      <c r="K204" s="122"/>
      <c r="L204" s="122"/>
      <c r="M204" s="122"/>
      <c r="N204" s="122"/>
      <c r="O204" s="122"/>
      <c r="P204" s="122"/>
      <c r="Q204" s="122"/>
      <c r="R204" s="122"/>
      <c r="S204" s="122" t="s">
        <v>1450</v>
      </c>
    </row>
    <row r="205" spans="1:19" ht="14.25" customHeight="1">
      <c r="A205" s="311">
        <v>204</v>
      </c>
      <c r="B205" s="121" t="s">
        <v>1586</v>
      </c>
      <c r="C205" s="140" t="str">
        <f>IF('確認申請書（建築）入力'!$AE$55="","",'確認申請書（建築）入力'!$AE$55)</f>
        <v/>
      </c>
      <c r="D205" s="122"/>
      <c r="E205" s="122"/>
      <c r="F205" s="122"/>
      <c r="G205" s="122"/>
      <c r="H205" s="122"/>
      <c r="I205" s="122"/>
      <c r="J205" s="122"/>
      <c r="K205" s="122"/>
      <c r="L205" s="122"/>
      <c r="M205" s="122"/>
      <c r="N205" s="122"/>
      <c r="O205" s="122"/>
      <c r="P205" s="122"/>
      <c r="Q205" s="122"/>
      <c r="R205" s="122"/>
      <c r="S205" s="122" t="s">
        <v>1450</v>
      </c>
    </row>
    <row r="206" spans="1:19" ht="14.25" customHeight="1">
      <c r="A206" s="311">
        <v>205</v>
      </c>
      <c r="B206" s="121" t="s">
        <v>1585</v>
      </c>
      <c r="C206" s="122" t="str">
        <f>IF('確認申請書（建築）入力'!$M$56="","",'確認申請書（建築）入力'!$M$56)</f>
        <v/>
      </c>
      <c r="D206" s="122"/>
      <c r="E206" s="122"/>
      <c r="F206" s="122"/>
      <c r="G206" s="122"/>
      <c r="H206" s="122"/>
      <c r="I206" s="122"/>
      <c r="J206" s="122"/>
      <c r="K206" s="122"/>
      <c r="L206" s="122"/>
      <c r="M206" s="122"/>
      <c r="N206" s="122"/>
      <c r="O206" s="122"/>
      <c r="P206" s="122"/>
      <c r="Q206" s="122"/>
      <c r="R206" s="122"/>
      <c r="S206" s="122" t="s">
        <v>1450</v>
      </c>
    </row>
    <row r="207" spans="1:19" ht="14.25" customHeight="1">
      <c r="A207" s="311">
        <v>206</v>
      </c>
      <c r="B207" s="128" t="s">
        <v>1584</v>
      </c>
      <c r="C207" s="122" t="str">
        <f>IF('確認申請書（建築）入力'!$AS$56="","",'確認申請書（建築）入力'!$AS$56)</f>
        <v/>
      </c>
      <c r="D207" s="122"/>
      <c r="E207" s="122"/>
      <c r="F207" s="122"/>
      <c r="G207" s="122"/>
      <c r="H207" s="122"/>
      <c r="I207" s="122"/>
      <c r="J207" s="122"/>
      <c r="K207" s="122"/>
      <c r="L207" s="122"/>
      <c r="M207" s="122"/>
      <c r="N207" s="122"/>
      <c r="O207" s="122"/>
      <c r="P207" s="122"/>
      <c r="Q207" s="122"/>
      <c r="R207" s="122"/>
      <c r="S207" s="122" t="s">
        <v>1450</v>
      </c>
    </row>
    <row r="208" spans="1:19" ht="14.25" customHeight="1">
      <c r="A208" s="311">
        <v>207</v>
      </c>
      <c r="B208" s="121" t="s">
        <v>1583</v>
      </c>
      <c r="C208" s="140" t="str">
        <f>IF('確認申請書（建築）入力'!$N$57="","",'確認申請書（建築）入力'!$N$57)</f>
        <v/>
      </c>
      <c r="D208" s="127">
        <v>1</v>
      </c>
      <c r="E208" s="122"/>
      <c r="F208" s="122"/>
      <c r="G208" s="122"/>
      <c r="H208" s="122"/>
      <c r="I208" s="122"/>
      <c r="J208" s="122"/>
      <c r="K208" s="122"/>
      <c r="L208" s="122"/>
      <c r="M208" s="122"/>
      <c r="N208" s="122"/>
      <c r="O208" s="122"/>
      <c r="P208" s="122"/>
      <c r="Q208" s="122"/>
      <c r="R208" s="122"/>
      <c r="S208" s="122" t="s">
        <v>1450</v>
      </c>
    </row>
    <row r="209" spans="1:19" ht="14.25" customHeight="1">
      <c r="A209" s="311">
        <v>208</v>
      </c>
      <c r="B209" s="121" t="s">
        <v>1582</v>
      </c>
      <c r="C209" s="140" t="str">
        <f>IF('確認申請書（建築）入力'!$W$57="","",'確認申請書（建築）入力'!$W$57)</f>
        <v/>
      </c>
      <c r="D209" s="127">
        <v>1</v>
      </c>
      <c r="E209" s="122"/>
      <c r="F209" s="122"/>
      <c r="G209" s="122"/>
      <c r="H209" s="122"/>
      <c r="I209" s="122"/>
      <c r="J209" s="122"/>
      <c r="K209" s="122"/>
      <c r="L209" s="122"/>
      <c r="M209" s="122"/>
      <c r="N209" s="122"/>
      <c r="O209" s="122"/>
      <c r="P209" s="122"/>
      <c r="Q209" s="122"/>
      <c r="R209" s="122"/>
      <c r="S209" s="122" t="s">
        <v>1450</v>
      </c>
    </row>
    <row r="210" spans="1:19" ht="14.25" customHeight="1">
      <c r="A210" s="311">
        <v>209</v>
      </c>
      <c r="B210" s="121" t="s">
        <v>1581</v>
      </c>
      <c r="C210" s="140" t="str">
        <f>IF('確認申請書（建築）入力'!$AE$57="","",'確認申請書（建築）入力'!$AE$57)</f>
        <v/>
      </c>
      <c r="D210" s="122"/>
      <c r="E210" s="122"/>
      <c r="F210" s="122"/>
      <c r="G210" s="122"/>
      <c r="H210" s="122"/>
      <c r="I210" s="122"/>
      <c r="J210" s="122"/>
      <c r="K210" s="122"/>
      <c r="L210" s="122"/>
      <c r="M210" s="122"/>
      <c r="N210" s="122"/>
      <c r="O210" s="122"/>
      <c r="P210" s="122"/>
      <c r="Q210" s="122"/>
      <c r="R210" s="122"/>
      <c r="S210" s="122" t="s">
        <v>1450</v>
      </c>
    </row>
    <row r="211" spans="1:19" ht="14.25" customHeight="1">
      <c r="A211" s="311">
        <v>210</v>
      </c>
      <c r="B211" s="121" t="s">
        <v>1580</v>
      </c>
      <c r="C211" s="122" t="str">
        <f>IF('確認申請書（建築）入力'!$M$58="","",'確認申請書（建築）入力'!$M$58)</f>
        <v/>
      </c>
      <c r="D211" s="122"/>
      <c r="E211" s="122"/>
      <c r="F211" s="122"/>
      <c r="G211" s="122"/>
      <c r="H211" s="122"/>
      <c r="I211" s="122"/>
      <c r="J211" s="122"/>
      <c r="K211" s="122"/>
      <c r="L211" s="122"/>
      <c r="M211" s="122"/>
      <c r="N211" s="122"/>
      <c r="O211" s="122"/>
      <c r="P211" s="122"/>
      <c r="Q211" s="122"/>
      <c r="R211" s="122"/>
      <c r="S211" s="122" t="s">
        <v>1450</v>
      </c>
    </row>
    <row r="212" spans="1:19" ht="14.25" customHeight="1">
      <c r="A212" s="311">
        <v>211</v>
      </c>
      <c r="B212" s="121" t="s">
        <v>1579</v>
      </c>
      <c r="C212" s="140" t="str">
        <f>IF(OR('確認申請書（建築）入力'!$M$59="",'確認申請書（建築）入力'!$M$59=0),"",'確認申請書（建築）入力'!$M$59)</f>
        <v/>
      </c>
      <c r="D212" s="122"/>
      <c r="E212" s="122"/>
      <c r="F212" s="122"/>
      <c r="G212" s="122"/>
      <c r="H212" s="122"/>
      <c r="I212" s="122"/>
      <c r="J212" s="122"/>
      <c r="K212" s="122"/>
      <c r="L212" s="122"/>
      <c r="M212" s="122"/>
      <c r="N212" s="122"/>
      <c r="O212" s="122"/>
      <c r="P212" s="122"/>
      <c r="Q212" s="122"/>
      <c r="R212" s="122"/>
      <c r="S212" s="122" t="s">
        <v>1450</v>
      </c>
    </row>
    <row r="213" spans="1:19" ht="14.25" customHeight="1">
      <c r="A213" s="311">
        <v>212</v>
      </c>
      <c r="B213" s="121" t="s">
        <v>1578</v>
      </c>
      <c r="C213" s="140" t="str">
        <f>IF(OR('確認申請書（建築）入力'!$M$60="",'確認申請書（建築）入力'!$M$60=0),"",'確認申請書（建築）入力'!$M$60)</f>
        <v/>
      </c>
      <c r="D213" s="122"/>
      <c r="E213" s="122"/>
      <c r="F213" s="122"/>
      <c r="G213" s="122"/>
      <c r="H213" s="122"/>
      <c r="I213" s="122"/>
      <c r="J213" s="122"/>
      <c r="K213" s="122"/>
      <c r="L213" s="122"/>
      <c r="M213" s="122"/>
      <c r="N213" s="122"/>
      <c r="O213" s="122"/>
      <c r="P213" s="122"/>
      <c r="Q213" s="122"/>
      <c r="R213" s="122"/>
      <c r="S213" s="122" t="s">
        <v>1450</v>
      </c>
    </row>
    <row r="214" spans="1:19" ht="14.25" customHeight="1">
      <c r="A214" s="311">
        <v>213</v>
      </c>
      <c r="B214" s="121" t="s">
        <v>1577</v>
      </c>
      <c r="C214" s="140" t="str">
        <f>IF(OR('確認申請書（建築）入力'!$M$61="",'確認申請書（建築）入力'!$M$61=0),"",'確認申請書（建築）入力'!$M$61)</f>
        <v/>
      </c>
      <c r="D214" s="122"/>
      <c r="E214" s="122"/>
      <c r="F214" s="122"/>
      <c r="G214" s="122"/>
      <c r="H214" s="122"/>
      <c r="I214" s="122"/>
      <c r="J214" s="122"/>
      <c r="K214" s="122"/>
      <c r="L214" s="122"/>
      <c r="M214" s="122"/>
      <c r="N214" s="122"/>
      <c r="O214" s="122"/>
      <c r="P214" s="122"/>
      <c r="Q214" s="122"/>
      <c r="R214" s="122"/>
      <c r="S214" s="122" t="s">
        <v>1450</v>
      </c>
    </row>
    <row r="215" spans="1:19" ht="14.25" customHeight="1">
      <c r="A215" s="311">
        <v>214</v>
      </c>
      <c r="B215" s="128" t="s">
        <v>1576</v>
      </c>
      <c r="C215" s="140" t="str">
        <f>IF('確認申請書（建築）入力'!$AS$61="","",'確認申請書（建築）入力'!$AS$61)</f>
        <v/>
      </c>
      <c r="D215" s="122"/>
      <c r="E215" s="122"/>
      <c r="F215" s="122"/>
      <c r="G215" s="122"/>
      <c r="H215" s="122"/>
      <c r="I215" s="122"/>
      <c r="J215" s="122"/>
      <c r="K215" s="122"/>
      <c r="L215" s="122"/>
      <c r="M215" s="122"/>
      <c r="N215" s="122"/>
      <c r="O215" s="122"/>
      <c r="P215" s="122"/>
      <c r="Q215" s="122"/>
      <c r="R215" s="122"/>
      <c r="S215" s="122" t="s">
        <v>1450</v>
      </c>
    </row>
    <row r="216" spans="1:19" ht="14.25" customHeight="1">
      <c r="A216" s="311">
        <v>215</v>
      </c>
      <c r="B216" s="121" t="s">
        <v>1575</v>
      </c>
      <c r="C216" s="122" t="str">
        <f>IF('確認申請書（建築）入力'!$M$62="","",'確認申請書（建築）入力'!$M$62)</f>
        <v/>
      </c>
      <c r="D216" s="127"/>
      <c r="E216" s="127"/>
      <c r="F216" s="127"/>
      <c r="G216" s="127"/>
      <c r="H216" s="127"/>
      <c r="I216" s="127"/>
      <c r="J216" s="127"/>
      <c r="K216" s="127"/>
      <c r="L216" s="127"/>
      <c r="M216" s="127"/>
      <c r="N216" s="127"/>
      <c r="O216" s="127"/>
      <c r="P216" s="127"/>
      <c r="Q216" s="127"/>
      <c r="R216" s="127"/>
      <c r="S216" s="127" t="s">
        <v>1450</v>
      </c>
    </row>
    <row r="217" spans="1:19" ht="14.25" customHeight="1">
      <c r="A217" s="464">
        <v>216</v>
      </c>
      <c r="B217" s="123" t="s">
        <v>1574</v>
      </c>
      <c r="C217" s="126" t="str">
        <f>IF('確認申請書（建築）入力'!$N$64="","",'確認申請書（建築）入力'!$N$64)</f>
        <v/>
      </c>
      <c r="D217" s="592">
        <v>1</v>
      </c>
      <c r="E217" s="124"/>
      <c r="F217" s="124"/>
      <c r="G217" s="124"/>
      <c r="H217" s="124"/>
      <c r="I217" s="124"/>
      <c r="J217" s="124"/>
      <c r="K217" s="124"/>
      <c r="L217" s="124"/>
      <c r="M217" s="124"/>
      <c r="N217" s="124"/>
      <c r="O217" s="124"/>
      <c r="P217" s="124"/>
      <c r="Q217" s="124"/>
      <c r="R217" s="124"/>
      <c r="S217" s="124" t="s">
        <v>1450</v>
      </c>
    </row>
    <row r="218" spans="1:19" ht="14.25" customHeight="1">
      <c r="A218" s="464">
        <v>217</v>
      </c>
      <c r="B218" s="123" t="s">
        <v>1573</v>
      </c>
      <c r="C218" s="126" t="str">
        <f>IF('確認申請書（建築）入力'!$V$64="","",'確認申請書（建築）入力'!$V$64)</f>
        <v/>
      </c>
      <c r="D218" s="592">
        <v>1</v>
      </c>
      <c r="E218" s="124"/>
      <c r="F218" s="124"/>
      <c r="G218" s="124"/>
      <c r="H218" s="124"/>
      <c r="I218" s="124"/>
      <c r="J218" s="124"/>
      <c r="K218" s="124"/>
      <c r="L218" s="124"/>
      <c r="M218" s="124"/>
      <c r="N218" s="124"/>
      <c r="O218" s="124"/>
      <c r="P218" s="124"/>
      <c r="Q218" s="124"/>
      <c r="R218" s="124"/>
      <c r="S218" s="124" t="s">
        <v>1450</v>
      </c>
    </row>
    <row r="219" spans="1:19" ht="14.25" customHeight="1">
      <c r="A219" s="464">
        <v>218</v>
      </c>
      <c r="B219" s="123" t="s">
        <v>1572</v>
      </c>
      <c r="C219" s="126" t="str">
        <f>IF('確認申請書（建築）入力'!$AE$64="","",'確認申請書（建築）入力'!$AE$64)</f>
        <v/>
      </c>
      <c r="D219" s="124"/>
      <c r="E219" s="124"/>
      <c r="F219" s="124"/>
      <c r="G219" s="124"/>
      <c r="H219" s="124"/>
      <c r="I219" s="124"/>
      <c r="J219" s="124"/>
      <c r="K219" s="124"/>
      <c r="L219" s="124"/>
      <c r="M219" s="124"/>
      <c r="N219" s="124"/>
      <c r="O219" s="124"/>
      <c r="P219" s="124"/>
      <c r="Q219" s="124"/>
      <c r="R219" s="124"/>
      <c r="S219" s="124" t="s">
        <v>1450</v>
      </c>
    </row>
    <row r="220" spans="1:19" ht="14.25" customHeight="1">
      <c r="A220" s="464">
        <v>219</v>
      </c>
      <c r="B220" s="123" t="s">
        <v>1571</v>
      </c>
      <c r="C220" s="124" t="str">
        <f>IF('確認申請書（建築）入力'!$M$65="","",'確認申請書（建築）入力'!$M$65)</f>
        <v/>
      </c>
      <c r="D220" s="124"/>
      <c r="E220" s="124"/>
      <c r="F220" s="124"/>
      <c r="G220" s="124"/>
      <c r="H220" s="124"/>
      <c r="I220" s="124"/>
      <c r="J220" s="124"/>
      <c r="K220" s="124"/>
      <c r="L220" s="124"/>
      <c r="M220" s="124"/>
      <c r="N220" s="124"/>
      <c r="O220" s="124"/>
      <c r="P220" s="124"/>
      <c r="Q220" s="124"/>
      <c r="R220" s="124"/>
      <c r="S220" s="124" t="s">
        <v>1450</v>
      </c>
    </row>
    <row r="221" spans="1:19" ht="14.25" customHeight="1">
      <c r="A221" s="464">
        <v>220</v>
      </c>
      <c r="B221" s="123" t="s">
        <v>1570</v>
      </c>
      <c r="C221" s="124" t="str">
        <f>IF('確認申請書（建築）入力'!$AS$65="","",'確認申請書（建築）入力'!$AS$65)</f>
        <v/>
      </c>
      <c r="D221" s="124"/>
      <c r="E221" s="124"/>
      <c r="F221" s="124"/>
      <c r="G221" s="124"/>
      <c r="H221" s="124"/>
      <c r="I221" s="124"/>
      <c r="J221" s="124"/>
      <c r="K221" s="124"/>
      <c r="L221" s="124"/>
      <c r="M221" s="124"/>
      <c r="N221" s="124"/>
      <c r="O221" s="124"/>
      <c r="P221" s="124"/>
      <c r="Q221" s="124"/>
      <c r="R221" s="124"/>
      <c r="S221" s="124" t="s">
        <v>1450</v>
      </c>
    </row>
    <row r="222" spans="1:19" ht="14.25" customHeight="1">
      <c r="A222" s="464">
        <v>221</v>
      </c>
      <c r="B222" s="123" t="s">
        <v>1569</v>
      </c>
      <c r="C222" s="126" t="str">
        <f>IF('確認申請書（建築）入力'!$N$66="","",'確認申請書（建築）入力'!$N$66)</f>
        <v/>
      </c>
      <c r="D222" s="592">
        <v>1</v>
      </c>
      <c r="E222" s="124"/>
      <c r="F222" s="124"/>
      <c r="G222" s="124"/>
      <c r="H222" s="124"/>
      <c r="I222" s="124"/>
      <c r="J222" s="124"/>
      <c r="K222" s="124"/>
      <c r="L222" s="124"/>
      <c r="M222" s="124"/>
      <c r="N222" s="124"/>
      <c r="O222" s="124"/>
      <c r="P222" s="124"/>
      <c r="Q222" s="124"/>
      <c r="R222" s="124"/>
      <c r="S222" s="124" t="s">
        <v>1450</v>
      </c>
    </row>
    <row r="223" spans="1:19" ht="14.25" customHeight="1">
      <c r="A223" s="464">
        <v>222</v>
      </c>
      <c r="B223" s="123" t="s">
        <v>1568</v>
      </c>
      <c r="C223" s="126" t="str">
        <f>IF('確認申請書（建築）入力'!$W$66="","",'確認申請書（建築）入力'!$W$66)</f>
        <v/>
      </c>
      <c r="D223" s="592">
        <v>1</v>
      </c>
      <c r="E223" s="124"/>
      <c r="F223" s="124"/>
      <c r="G223" s="124"/>
      <c r="H223" s="124"/>
      <c r="I223" s="124"/>
      <c r="J223" s="124"/>
      <c r="K223" s="124"/>
      <c r="L223" s="124"/>
      <c r="M223" s="124"/>
      <c r="N223" s="124"/>
      <c r="O223" s="124"/>
      <c r="P223" s="124"/>
      <c r="Q223" s="124"/>
      <c r="R223" s="124"/>
      <c r="S223" s="124" t="s">
        <v>1450</v>
      </c>
    </row>
    <row r="224" spans="1:19" ht="14.25" customHeight="1">
      <c r="A224" s="464">
        <v>223</v>
      </c>
      <c r="B224" s="123" t="s">
        <v>1567</v>
      </c>
      <c r="C224" s="126" t="str">
        <f>IF('確認申請書（建築）入力'!$AE$66="","",'確認申請書（建築）入力'!$AE$66)</f>
        <v/>
      </c>
      <c r="D224" s="124"/>
      <c r="E224" s="124"/>
      <c r="F224" s="124"/>
      <c r="G224" s="124"/>
      <c r="H224" s="124"/>
      <c r="I224" s="124"/>
      <c r="J224" s="124"/>
      <c r="K224" s="124"/>
      <c r="L224" s="124"/>
      <c r="M224" s="124"/>
      <c r="N224" s="124"/>
      <c r="O224" s="124"/>
      <c r="P224" s="124"/>
      <c r="Q224" s="124"/>
      <c r="R224" s="124"/>
      <c r="S224" s="124" t="s">
        <v>1450</v>
      </c>
    </row>
    <row r="225" spans="1:19" ht="14.25" customHeight="1">
      <c r="A225" s="464">
        <v>224</v>
      </c>
      <c r="B225" s="123" t="s">
        <v>1566</v>
      </c>
      <c r="C225" s="124" t="str">
        <f>IF('確認申請書（建築）入力'!$M$67="","",'確認申請書（建築）入力'!$M$67)</f>
        <v/>
      </c>
      <c r="D225" s="124"/>
      <c r="E225" s="124"/>
      <c r="F225" s="124"/>
      <c r="G225" s="124"/>
      <c r="H225" s="124"/>
      <c r="I225" s="124"/>
      <c r="J225" s="124"/>
      <c r="K225" s="124"/>
      <c r="L225" s="124"/>
      <c r="M225" s="124"/>
      <c r="N225" s="124"/>
      <c r="O225" s="124"/>
      <c r="P225" s="124"/>
      <c r="Q225" s="124"/>
      <c r="R225" s="124"/>
      <c r="S225" s="124" t="s">
        <v>1450</v>
      </c>
    </row>
    <row r="226" spans="1:19" ht="14.25" customHeight="1">
      <c r="A226" s="464">
        <v>225</v>
      </c>
      <c r="B226" s="123" t="s">
        <v>1565</v>
      </c>
      <c r="C226" s="126" t="str">
        <f>IF(OR('確認申請書（建築）入力'!$M$68="",'確認申請書（建築）入力'!$M$68=0),"",'確認申請書（建築）入力'!$M$68)</f>
        <v/>
      </c>
      <c r="D226" s="124"/>
      <c r="E226" s="124"/>
      <c r="F226" s="124"/>
      <c r="G226" s="124"/>
      <c r="H226" s="124"/>
      <c r="I226" s="124"/>
      <c r="J226" s="124"/>
      <c r="K226" s="124"/>
      <c r="L226" s="124"/>
      <c r="M226" s="124"/>
      <c r="N226" s="124"/>
      <c r="O226" s="124"/>
      <c r="P226" s="124"/>
      <c r="Q226" s="124"/>
      <c r="R226" s="124"/>
      <c r="S226" s="124" t="s">
        <v>1450</v>
      </c>
    </row>
    <row r="227" spans="1:19" ht="14.25" customHeight="1">
      <c r="A227" s="464">
        <v>226</v>
      </c>
      <c r="B227" s="123" t="s">
        <v>1564</v>
      </c>
      <c r="C227" s="126" t="str">
        <f>IF(OR('確認申請書（建築）入力'!$M$69="",'確認申請書（建築）入力'!$M$69=0),"",'確認申請書（建築）入力'!$M$69)</f>
        <v/>
      </c>
      <c r="D227" s="124"/>
      <c r="E227" s="124"/>
      <c r="F227" s="124"/>
      <c r="G227" s="124"/>
      <c r="H227" s="124"/>
      <c r="I227" s="124"/>
      <c r="J227" s="124"/>
      <c r="K227" s="124"/>
      <c r="L227" s="124"/>
      <c r="M227" s="124"/>
      <c r="N227" s="124"/>
      <c r="O227" s="124"/>
      <c r="P227" s="124"/>
      <c r="Q227" s="124"/>
      <c r="R227" s="124"/>
      <c r="S227" s="124" t="s">
        <v>1450</v>
      </c>
    </row>
    <row r="228" spans="1:19" ht="14.25" customHeight="1">
      <c r="A228" s="464">
        <v>227</v>
      </c>
      <c r="B228" s="123" t="s">
        <v>1563</v>
      </c>
      <c r="C228" s="126" t="str">
        <f>IF(OR('確認申請書（建築）入力'!$M$70="",'確認申請書（建築）入力'!$M$70=0),"",'確認申請書（建築）入力'!$M$70)</f>
        <v/>
      </c>
      <c r="D228" s="124"/>
      <c r="E228" s="124"/>
      <c r="F228" s="124"/>
      <c r="G228" s="124"/>
      <c r="H228" s="124"/>
      <c r="I228" s="124"/>
      <c r="J228" s="124"/>
      <c r="K228" s="124"/>
      <c r="L228" s="124"/>
      <c r="M228" s="124"/>
      <c r="N228" s="124"/>
      <c r="O228" s="124"/>
      <c r="P228" s="124"/>
      <c r="Q228" s="124"/>
      <c r="R228" s="124"/>
      <c r="S228" s="124" t="s">
        <v>1450</v>
      </c>
    </row>
    <row r="229" spans="1:19" ht="14.25" customHeight="1">
      <c r="A229" s="464">
        <v>228</v>
      </c>
      <c r="B229" s="123" t="s">
        <v>1562</v>
      </c>
      <c r="C229" s="126" t="str">
        <f>IF('確認申請書（建築）入力'!$AS$70="","",'確認申請書（建築）入力'!$AS$70)</f>
        <v/>
      </c>
      <c r="D229" s="124"/>
      <c r="E229" s="124"/>
      <c r="F229" s="124"/>
      <c r="G229" s="124"/>
      <c r="H229" s="124"/>
      <c r="I229" s="124"/>
      <c r="J229" s="124"/>
      <c r="K229" s="124"/>
      <c r="L229" s="124"/>
      <c r="M229" s="124"/>
      <c r="N229" s="124"/>
      <c r="O229" s="124"/>
      <c r="P229" s="124"/>
      <c r="Q229" s="124"/>
      <c r="R229" s="124"/>
      <c r="S229" s="124" t="s">
        <v>1450</v>
      </c>
    </row>
    <row r="230" spans="1:19" ht="14.25" customHeight="1">
      <c r="A230" s="464">
        <v>229</v>
      </c>
      <c r="B230" s="123" t="s">
        <v>1561</v>
      </c>
      <c r="C230" s="124" t="str">
        <f>IF('確認申請書（建築）入力'!$M$71="","",'確認申請書（建築）入力'!$M$71)</f>
        <v/>
      </c>
      <c r="D230" s="592"/>
      <c r="E230" s="592"/>
      <c r="F230" s="592"/>
      <c r="G230" s="592"/>
      <c r="H230" s="592"/>
      <c r="I230" s="592"/>
      <c r="J230" s="592"/>
      <c r="K230" s="592"/>
      <c r="L230" s="592"/>
      <c r="M230" s="592"/>
      <c r="N230" s="592"/>
      <c r="O230" s="592"/>
      <c r="P230" s="592"/>
      <c r="Q230" s="592"/>
      <c r="R230" s="592"/>
      <c r="S230" s="592" t="s">
        <v>1450</v>
      </c>
    </row>
    <row r="231" spans="1:19" ht="14.25" customHeight="1">
      <c r="A231" s="311">
        <v>230</v>
      </c>
      <c r="B231" s="121" t="s">
        <v>1560</v>
      </c>
      <c r="C231" s="122" t="str">
        <f>IF('確認申請書（建築）入力'!$M$106="","",'確認申請書（建築）入力'!$M$106)</f>
        <v/>
      </c>
      <c r="D231" s="122"/>
      <c r="E231" s="122"/>
      <c r="F231" s="122"/>
      <c r="G231" s="122"/>
      <c r="H231" s="122"/>
      <c r="I231" s="122"/>
      <c r="J231" s="122"/>
      <c r="K231" s="122"/>
      <c r="L231" s="122"/>
      <c r="M231" s="122"/>
      <c r="N231" s="122"/>
      <c r="O231" s="122"/>
      <c r="P231" s="122"/>
      <c r="Q231" s="122"/>
      <c r="R231" s="122"/>
      <c r="S231" s="122" t="s">
        <v>1450</v>
      </c>
    </row>
    <row r="232" spans="1:19" ht="14.25" customHeight="1">
      <c r="A232" s="311">
        <v>231</v>
      </c>
      <c r="B232" s="121" t="s">
        <v>1559</v>
      </c>
      <c r="C232" s="122" t="str">
        <f>IF('確認申請書（建築）入力'!$M$107="","",'確認申請書（建築）入力'!$M$107)</f>
        <v/>
      </c>
      <c r="D232" s="122"/>
      <c r="E232" s="122"/>
      <c r="F232" s="122"/>
      <c r="G232" s="122"/>
      <c r="H232" s="122"/>
      <c r="I232" s="122"/>
      <c r="J232" s="122"/>
      <c r="K232" s="122"/>
      <c r="L232" s="122"/>
      <c r="M232" s="122"/>
      <c r="N232" s="122"/>
      <c r="O232" s="122"/>
      <c r="P232" s="122"/>
      <c r="Q232" s="122"/>
      <c r="R232" s="122"/>
      <c r="S232" s="122" t="s">
        <v>1450</v>
      </c>
    </row>
    <row r="233" spans="1:19" ht="14.25" customHeight="1">
      <c r="A233" s="311">
        <v>232</v>
      </c>
      <c r="B233" s="121" t="s">
        <v>1558</v>
      </c>
      <c r="C233" s="122" t="str">
        <f>IF('確認申請書（建築）入力'!$M$108="","",'確認申請書（建築）入力'!$M$108)</f>
        <v/>
      </c>
      <c r="D233" s="122"/>
      <c r="E233" s="122"/>
      <c r="F233" s="122"/>
      <c r="G233" s="122"/>
      <c r="H233" s="122"/>
      <c r="I233" s="122"/>
      <c r="J233" s="122"/>
      <c r="K233" s="122"/>
      <c r="L233" s="122"/>
      <c r="M233" s="122"/>
      <c r="N233" s="122"/>
      <c r="O233" s="122"/>
      <c r="P233" s="122"/>
      <c r="Q233" s="122"/>
      <c r="R233" s="122"/>
      <c r="S233" s="122" t="s">
        <v>1450</v>
      </c>
    </row>
    <row r="234" spans="1:19" ht="14.25" customHeight="1">
      <c r="A234" s="311">
        <v>233</v>
      </c>
      <c r="B234" s="121" t="s">
        <v>1557</v>
      </c>
      <c r="C234" s="122" t="str">
        <f>IF('確認申請書（建築）入力'!$M$109="","",'確認申請書（建築）入力'!$M$109)</f>
        <v/>
      </c>
      <c r="D234" s="122"/>
      <c r="E234" s="122"/>
      <c r="F234" s="122"/>
      <c r="G234" s="122"/>
      <c r="H234" s="122"/>
      <c r="I234" s="122"/>
      <c r="J234" s="122"/>
      <c r="K234" s="122"/>
      <c r="L234" s="122"/>
      <c r="M234" s="122"/>
      <c r="N234" s="122"/>
      <c r="O234" s="122"/>
      <c r="P234" s="122"/>
      <c r="Q234" s="122"/>
      <c r="R234" s="122"/>
      <c r="S234" s="122" t="s">
        <v>1450</v>
      </c>
    </row>
    <row r="235" spans="1:19" ht="14.25" customHeight="1">
      <c r="A235" s="311">
        <v>234</v>
      </c>
      <c r="B235" s="121" t="s">
        <v>1556</v>
      </c>
      <c r="C235" s="122" t="str">
        <f>IF('確認申請書（建築）入力'!$M$110="","",'確認申請書（建築）入力'!$M$110)</f>
        <v/>
      </c>
      <c r="D235" s="122"/>
      <c r="E235" s="122"/>
      <c r="F235" s="122"/>
      <c r="G235" s="122"/>
      <c r="H235" s="122"/>
      <c r="I235" s="122"/>
      <c r="J235" s="122"/>
      <c r="K235" s="122"/>
      <c r="L235" s="122"/>
      <c r="M235" s="122"/>
      <c r="N235" s="122"/>
      <c r="O235" s="122"/>
      <c r="P235" s="122"/>
      <c r="Q235" s="122"/>
      <c r="R235" s="122"/>
      <c r="S235" s="122" t="s">
        <v>1450</v>
      </c>
    </row>
    <row r="236" spans="1:19" ht="14.25" customHeight="1">
      <c r="A236" s="311">
        <v>235</v>
      </c>
      <c r="B236" s="130" t="s">
        <v>1555</v>
      </c>
      <c r="C236" s="122" t="str">
        <f>IF('確認申請書（建築）入力'!$M$111="","",'確認申請書（建築）入力'!$M$111)</f>
        <v/>
      </c>
      <c r="D236" s="122"/>
      <c r="E236" s="122"/>
      <c r="F236" s="122"/>
      <c r="G236" s="122"/>
      <c r="H236" s="122"/>
      <c r="I236" s="122"/>
      <c r="J236" s="122"/>
      <c r="K236" s="122"/>
      <c r="L236" s="122"/>
      <c r="M236" s="122"/>
      <c r="N236" s="122"/>
      <c r="O236" s="122"/>
      <c r="P236" s="122"/>
      <c r="Q236" s="122"/>
      <c r="R236" s="122"/>
      <c r="S236" s="122"/>
    </row>
    <row r="237" spans="1:19" ht="14.25" customHeight="1">
      <c r="A237" s="311">
        <v>236</v>
      </c>
      <c r="B237" s="121" t="s">
        <v>1554</v>
      </c>
      <c r="C237" s="122" t="str">
        <f>IF('確認申請書（建築）入力'!$M$112="","",'確認申請書（建築）入力'!$M$112)</f>
        <v/>
      </c>
      <c r="D237" s="127"/>
      <c r="E237" s="127"/>
      <c r="F237" s="127"/>
      <c r="G237" s="127"/>
      <c r="H237" s="127"/>
      <c r="I237" s="127"/>
      <c r="J237" s="127"/>
      <c r="K237" s="127"/>
      <c r="L237" s="127"/>
      <c r="M237" s="127"/>
      <c r="N237" s="127"/>
      <c r="O237" s="127"/>
      <c r="P237" s="127"/>
      <c r="Q237" s="127"/>
      <c r="R237" s="127"/>
      <c r="S237" s="127" t="s">
        <v>1450</v>
      </c>
    </row>
    <row r="238" spans="1:19" ht="14.25" customHeight="1">
      <c r="A238" s="464">
        <v>237</v>
      </c>
      <c r="B238" s="123" t="s">
        <v>1553</v>
      </c>
      <c r="C238" s="124" t="str">
        <f>IF('確認申請書（建築）入力'!$M$114="","",'確認申請書（建築）入力'!$M$114)</f>
        <v/>
      </c>
      <c r="D238" s="124"/>
      <c r="E238" s="124"/>
      <c r="F238" s="124"/>
      <c r="G238" s="124"/>
      <c r="H238" s="124"/>
      <c r="I238" s="124"/>
      <c r="J238" s="124"/>
      <c r="K238" s="124"/>
      <c r="L238" s="124"/>
      <c r="M238" s="124"/>
      <c r="N238" s="124"/>
      <c r="O238" s="124"/>
      <c r="P238" s="124"/>
      <c r="Q238" s="124"/>
      <c r="R238" s="124"/>
      <c r="S238" s="124" t="s">
        <v>1450</v>
      </c>
    </row>
    <row r="239" spans="1:19" ht="14.25" customHeight="1">
      <c r="A239" s="464">
        <v>238</v>
      </c>
      <c r="B239" s="123" t="s">
        <v>1552</v>
      </c>
      <c r="C239" s="124" t="str">
        <f>IF('確認申請書（建築）入力'!$M$115="","",'確認申請書（建築）入力'!$M$115)</f>
        <v/>
      </c>
      <c r="D239" s="124"/>
      <c r="E239" s="124"/>
      <c r="F239" s="124"/>
      <c r="G239" s="124"/>
      <c r="H239" s="124"/>
      <c r="I239" s="124"/>
      <c r="J239" s="124"/>
      <c r="K239" s="124"/>
      <c r="L239" s="124"/>
      <c r="M239" s="124"/>
      <c r="N239" s="124"/>
      <c r="O239" s="124"/>
      <c r="P239" s="124"/>
      <c r="Q239" s="124"/>
      <c r="R239" s="124"/>
      <c r="S239" s="124" t="s">
        <v>1450</v>
      </c>
    </row>
    <row r="240" spans="1:19" ht="14.25" customHeight="1">
      <c r="A240" s="464">
        <v>239</v>
      </c>
      <c r="B240" s="123" t="s">
        <v>1551</v>
      </c>
      <c r="C240" s="124" t="str">
        <f>IF('確認申請書（建築）入力'!$M$116="","",'確認申請書（建築）入力'!$M$116)</f>
        <v/>
      </c>
      <c r="D240" s="124"/>
      <c r="E240" s="124"/>
      <c r="F240" s="124"/>
      <c r="G240" s="124"/>
      <c r="H240" s="124"/>
      <c r="I240" s="124"/>
      <c r="J240" s="124"/>
      <c r="K240" s="124"/>
      <c r="L240" s="124"/>
      <c r="M240" s="124"/>
      <c r="N240" s="124"/>
      <c r="O240" s="124"/>
      <c r="P240" s="124"/>
      <c r="Q240" s="124"/>
      <c r="R240" s="124"/>
      <c r="S240" s="124" t="s">
        <v>1450</v>
      </c>
    </row>
    <row r="241" spans="1:19" ht="14.25" customHeight="1">
      <c r="A241" s="464">
        <v>240</v>
      </c>
      <c r="B241" s="123" t="s">
        <v>1550</v>
      </c>
      <c r="C241" s="124" t="str">
        <f>IF('確認申請書（建築）入力'!$M$117="","",'確認申請書（建築）入力'!$M$117)</f>
        <v/>
      </c>
      <c r="D241" s="124"/>
      <c r="E241" s="124"/>
      <c r="F241" s="124"/>
      <c r="G241" s="124"/>
      <c r="H241" s="124"/>
      <c r="I241" s="124"/>
      <c r="J241" s="124"/>
      <c r="K241" s="124"/>
      <c r="L241" s="124"/>
      <c r="M241" s="124"/>
      <c r="N241" s="124"/>
      <c r="O241" s="124"/>
      <c r="P241" s="124"/>
      <c r="Q241" s="124"/>
      <c r="R241" s="124"/>
      <c r="S241" s="124" t="s">
        <v>1450</v>
      </c>
    </row>
    <row r="242" spans="1:19" ht="14.25" customHeight="1">
      <c r="A242" s="464">
        <v>241</v>
      </c>
      <c r="B242" s="123" t="s">
        <v>1549</v>
      </c>
      <c r="C242" s="124" t="str">
        <f>IF('確認申請書（建築）入力'!$M$118="","",'確認申請書（建築）入力'!$M$118)</f>
        <v/>
      </c>
      <c r="D242" s="124"/>
      <c r="E242" s="124"/>
      <c r="F242" s="124"/>
      <c r="G242" s="124"/>
      <c r="H242" s="124"/>
      <c r="I242" s="124"/>
      <c r="J242" s="124"/>
      <c r="K242" s="124"/>
      <c r="L242" s="124"/>
      <c r="M242" s="124"/>
      <c r="N242" s="124"/>
      <c r="O242" s="124"/>
      <c r="P242" s="124"/>
      <c r="Q242" s="124"/>
      <c r="R242" s="124"/>
      <c r="S242" s="124" t="s">
        <v>1450</v>
      </c>
    </row>
    <row r="243" spans="1:19" ht="14.25" customHeight="1">
      <c r="A243" s="464">
        <v>242</v>
      </c>
      <c r="B243" s="141" t="s">
        <v>1548</v>
      </c>
      <c r="C243" s="124" t="str">
        <f>IF('確認申請書（建築）入力'!$M$119="","",'確認申請書（建築）入力'!$M$119)</f>
        <v/>
      </c>
      <c r="D243" s="124"/>
      <c r="E243" s="124"/>
      <c r="F243" s="124"/>
      <c r="G243" s="124"/>
      <c r="H243" s="124"/>
      <c r="I243" s="124"/>
      <c r="J243" s="124"/>
      <c r="K243" s="124"/>
      <c r="L243" s="124"/>
      <c r="M243" s="124"/>
      <c r="N243" s="124"/>
      <c r="O243" s="124"/>
      <c r="P243" s="124"/>
      <c r="Q243" s="124"/>
      <c r="R243" s="124"/>
      <c r="S243" s="124"/>
    </row>
    <row r="244" spans="1:19" ht="14.25" customHeight="1">
      <c r="A244" s="464">
        <v>243</v>
      </c>
      <c r="B244" s="123" t="s">
        <v>1547</v>
      </c>
      <c r="C244" s="124" t="str">
        <f>IF('確認申請書（建築）入力'!$M$120="","",'確認申請書（建築）入力'!$M$120)</f>
        <v/>
      </c>
      <c r="D244" s="592"/>
      <c r="E244" s="592"/>
      <c r="F244" s="592"/>
      <c r="G244" s="592"/>
      <c r="H244" s="592"/>
      <c r="I244" s="592"/>
      <c r="J244" s="592"/>
      <c r="K244" s="592"/>
      <c r="L244" s="592"/>
      <c r="M244" s="592"/>
      <c r="N244" s="592"/>
      <c r="O244" s="592"/>
      <c r="P244" s="592"/>
      <c r="Q244" s="592"/>
      <c r="R244" s="592"/>
      <c r="S244" s="592" t="s">
        <v>1450</v>
      </c>
    </row>
    <row r="245" spans="1:19" ht="14.25" customHeight="1">
      <c r="A245" s="311">
        <v>244</v>
      </c>
      <c r="B245" s="121" t="s">
        <v>1546</v>
      </c>
      <c r="C245" s="122" t="str">
        <f>IF('確認申請書（建築）入力'!$M$122="","",'確認申請書（建築）入力'!$M$122)</f>
        <v/>
      </c>
      <c r="D245" s="122"/>
      <c r="E245" s="122"/>
      <c r="F245" s="122"/>
      <c r="G245" s="122"/>
      <c r="H245" s="122"/>
      <c r="I245" s="122"/>
      <c r="J245" s="122"/>
      <c r="K245" s="122"/>
      <c r="L245" s="122"/>
      <c r="M245" s="122"/>
      <c r="N245" s="122"/>
      <c r="O245" s="122"/>
      <c r="P245" s="122"/>
      <c r="Q245" s="122"/>
      <c r="R245" s="122"/>
      <c r="S245" s="122" t="s">
        <v>1450</v>
      </c>
    </row>
    <row r="246" spans="1:19" ht="14.25" customHeight="1">
      <c r="A246" s="311">
        <v>245</v>
      </c>
      <c r="B246" s="121" t="s">
        <v>1545</v>
      </c>
      <c r="C246" s="122" t="str">
        <f>IF('確認申請書（建築）入力'!$M$123="","",'確認申請書（建築）入力'!$M$123)</f>
        <v/>
      </c>
      <c r="D246" s="122"/>
      <c r="E246" s="122"/>
      <c r="F246" s="122"/>
      <c r="G246" s="122"/>
      <c r="H246" s="122"/>
      <c r="I246" s="122"/>
      <c r="J246" s="122"/>
      <c r="K246" s="122"/>
      <c r="L246" s="122"/>
      <c r="M246" s="122"/>
      <c r="N246" s="122"/>
      <c r="O246" s="122"/>
      <c r="P246" s="122"/>
      <c r="Q246" s="122"/>
      <c r="R246" s="122"/>
      <c r="S246" s="122" t="s">
        <v>1450</v>
      </c>
    </row>
    <row r="247" spans="1:19" ht="14.25" customHeight="1">
      <c r="A247" s="311">
        <v>246</v>
      </c>
      <c r="B247" s="121" t="s">
        <v>1544</v>
      </c>
      <c r="C247" s="122" t="str">
        <f>IF('確認申請書（建築）入力'!$M$124="","",'確認申請書（建築）入力'!$M$124)</f>
        <v/>
      </c>
      <c r="D247" s="122"/>
      <c r="E247" s="122"/>
      <c r="F247" s="122"/>
      <c r="G247" s="122"/>
      <c r="H247" s="122"/>
      <c r="I247" s="122"/>
      <c r="J247" s="122"/>
      <c r="K247" s="122"/>
      <c r="L247" s="122"/>
      <c r="M247" s="122"/>
      <c r="N247" s="122"/>
      <c r="O247" s="122"/>
      <c r="P247" s="122"/>
      <c r="Q247" s="122"/>
      <c r="R247" s="122"/>
      <c r="S247" s="122" t="s">
        <v>1450</v>
      </c>
    </row>
    <row r="248" spans="1:19" ht="14.25" customHeight="1">
      <c r="A248" s="311">
        <v>247</v>
      </c>
      <c r="B248" s="121" t="s">
        <v>1543</v>
      </c>
      <c r="C248" s="122" t="str">
        <f>IF('確認申請書（建築）入力'!$M$125="","",'確認申請書（建築）入力'!$M$125)</f>
        <v/>
      </c>
      <c r="D248" s="122"/>
      <c r="E248" s="122"/>
      <c r="F248" s="122"/>
      <c r="G248" s="122"/>
      <c r="H248" s="122"/>
      <c r="I248" s="122"/>
      <c r="J248" s="122"/>
      <c r="K248" s="122"/>
      <c r="L248" s="122"/>
      <c r="M248" s="122"/>
      <c r="N248" s="122"/>
      <c r="O248" s="122"/>
      <c r="P248" s="122"/>
      <c r="Q248" s="122"/>
      <c r="R248" s="122"/>
      <c r="S248" s="122" t="s">
        <v>1450</v>
      </c>
    </row>
    <row r="249" spans="1:19" ht="14.25" customHeight="1">
      <c r="A249" s="311">
        <v>248</v>
      </c>
      <c r="B249" s="121" t="s">
        <v>1542</v>
      </c>
      <c r="C249" s="122" t="str">
        <f>IF('確認申請書（建築）入力'!$M$126="","",'確認申請書（建築）入力'!$M$126)</f>
        <v/>
      </c>
      <c r="D249" s="122"/>
      <c r="E249" s="122"/>
      <c r="F249" s="122"/>
      <c r="G249" s="122"/>
      <c r="H249" s="122"/>
      <c r="I249" s="122"/>
      <c r="J249" s="122"/>
      <c r="K249" s="122"/>
      <c r="L249" s="122"/>
      <c r="M249" s="122"/>
      <c r="N249" s="122"/>
      <c r="O249" s="122"/>
      <c r="P249" s="122"/>
      <c r="Q249" s="122"/>
      <c r="R249" s="122"/>
      <c r="S249" s="122" t="s">
        <v>1450</v>
      </c>
    </row>
    <row r="250" spans="1:19" ht="14.25" customHeight="1">
      <c r="A250" s="311">
        <v>249</v>
      </c>
      <c r="B250" s="130" t="s">
        <v>1541</v>
      </c>
      <c r="C250" s="122" t="str">
        <f>IF('確認申請書（建築）入力'!$M$127="","",'確認申請書（建築）入力'!$M$127)</f>
        <v/>
      </c>
      <c r="D250" s="122"/>
      <c r="E250" s="122"/>
      <c r="F250" s="122"/>
      <c r="G250" s="122"/>
      <c r="H250" s="122"/>
      <c r="I250" s="122"/>
      <c r="J250" s="122"/>
      <c r="K250" s="122"/>
      <c r="L250" s="122"/>
      <c r="M250" s="122"/>
      <c r="N250" s="122"/>
      <c r="O250" s="122"/>
      <c r="P250" s="122"/>
      <c r="Q250" s="122"/>
      <c r="R250" s="122"/>
      <c r="S250" s="122"/>
    </row>
    <row r="251" spans="1:19" ht="14.25" customHeight="1">
      <c r="A251" s="311">
        <v>250</v>
      </c>
      <c r="B251" s="121" t="s">
        <v>1540</v>
      </c>
      <c r="C251" s="122" t="str">
        <f>IF('確認申請書（建築）入力'!$M$128="","",'確認申請書（建築）入力'!$M$128)</f>
        <v/>
      </c>
      <c r="D251" s="127"/>
      <c r="E251" s="127"/>
      <c r="F251" s="127"/>
      <c r="G251" s="127"/>
      <c r="H251" s="127"/>
      <c r="I251" s="127"/>
      <c r="J251" s="127"/>
      <c r="K251" s="127"/>
      <c r="L251" s="127"/>
      <c r="M251" s="127"/>
      <c r="N251" s="127"/>
      <c r="O251" s="127"/>
      <c r="P251" s="127"/>
      <c r="Q251" s="127"/>
      <c r="R251" s="127"/>
      <c r="S251" s="127" t="s">
        <v>1450</v>
      </c>
    </row>
    <row r="252" spans="1:19" ht="14.25" customHeight="1">
      <c r="A252" s="464">
        <v>251</v>
      </c>
      <c r="B252" s="123" t="s">
        <v>1539</v>
      </c>
      <c r="C252" s="126" t="str">
        <f>IF('確認申請書（建築）入力'!$N$142="","",'確認申請書（建築）入力'!$N$142)</f>
        <v/>
      </c>
      <c r="D252" s="592">
        <v>1</v>
      </c>
      <c r="E252" s="124"/>
      <c r="F252" s="124"/>
      <c r="G252" s="124"/>
      <c r="H252" s="124"/>
      <c r="I252" s="124"/>
      <c r="J252" s="124"/>
      <c r="K252" s="124"/>
      <c r="L252" s="124"/>
      <c r="M252" s="124"/>
      <c r="N252" s="124"/>
      <c r="O252" s="124"/>
      <c r="P252" s="124"/>
      <c r="Q252" s="124"/>
      <c r="R252" s="124"/>
      <c r="S252" s="124" t="s">
        <v>1450</v>
      </c>
    </row>
    <row r="253" spans="1:19" ht="14.25" customHeight="1">
      <c r="A253" s="464">
        <v>252</v>
      </c>
      <c r="B253" s="123" t="s">
        <v>1538</v>
      </c>
      <c r="C253" s="126" t="str">
        <f>IF('確認申請書（建築）入力'!$V$142="","",'確認申請書（建築）入力'!$V$142)</f>
        <v/>
      </c>
      <c r="D253" s="592">
        <v>1</v>
      </c>
      <c r="E253" s="124"/>
      <c r="F253" s="124"/>
      <c r="G253" s="124"/>
      <c r="H253" s="124"/>
      <c r="I253" s="124"/>
      <c r="J253" s="124"/>
      <c r="K253" s="124"/>
      <c r="L253" s="124"/>
      <c r="M253" s="124"/>
      <c r="N253" s="124"/>
      <c r="O253" s="124"/>
      <c r="P253" s="124"/>
      <c r="Q253" s="124"/>
      <c r="R253" s="124"/>
      <c r="S253" s="124" t="s">
        <v>1450</v>
      </c>
    </row>
    <row r="254" spans="1:19" ht="14.25" customHeight="1">
      <c r="A254" s="464">
        <v>253</v>
      </c>
      <c r="B254" s="123" t="s">
        <v>1537</v>
      </c>
      <c r="C254" s="126" t="str">
        <f>IF('確認申請書（建築）入力'!$AE$142="","",'確認申請書（建築）入力'!$AE$142)</f>
        <v/>
      </c>
      <c r="D254" s="124"/>
      <c r="E254" s="124"/>
      <c r="F254" s="124"/>
      <c r="G254" s="124"/>
      <c r="H254" s="124"/>
      <c r="I254" s="124"/>
      <c r="J254" s="124"/>
      <c r="K254" s="124"/>
      <c r="L254" s="124"/>
      <c r="M254" s="124"/>
      <c r="N254" s="124"/>
      <c r="O254" s="124"/>
      <c r="P254" s="124"/>
      <c r="Q254" s="124"/>
      <c r="R254" s="124"/>
      <c r="S254" s="124" t="s">
        <v>1450</v>
      </c>
    </row>
    <row r="255" spans="1:19" ht="14.25" customHeight="1">
      <c r="A255" s="464">
        <v>254</v>
      </c>
      <c r="B255" s="123" t="s">
        <v>1536</v>
      </c>
      <c r="C255" s="124" t="str">
        <f>IF('確認申請書（建築）入力'!$M$143="","",'確認申請書（建築）入力'!$M$143)</f>
        <v/>
      </c>
      <c r="D255" s="124"/>
      <c r="E255" s="124"/>
      <c r="F255" s="124"/>
      <c r="G255" s="124"/>
      <c r="H255" s="124"/>
      <c r="I255" s="124"/>
      <c r="J255" s="124"/>
      <c r="K255" s="124"/>
      <c r="L255" s="124"/>
      <c r="M255" s="124"/>
      <c r="N255" s="124"/>
      <c r="O255" s="124"/>
      <c r="P255" s="124"/>
      <c r="Q255" s="124"/>
      <c r="R255" s="124"/>
      <c r="S255" s="124" t="s">
        <v>1450</v>
      </c>
    </row>
    <row r="256" spans="1:19" ht="14.25" customHeight="1">
      <c r="A256" s="464">
        <v>255</v>
      </c>
      <c r="B256" s="123" t="s">
        <v>1535</v>
      </c>
      <c r="C256" s="126" t="str">
        <f>IF('確認申請書（建築）入力'!$N$144="","",'確認申請書（建築）入力'!$N$144)</f>
        <v/>
      </c>
      <c r="D256" s="592">
        <v>1</v>
      </c>
      <c r="E256" s="124"/>
      <c r="F256" s="124"/>
      <c r="G256" s="124"/>
      <c r="H256" s="124"/>
      <c r="I256" s="124"/>
      <c r="J256" s="124"/>
      <c r="K256" s="124"/>
      <c r="L256" s="124"/>
      <c r="M256" s="124"/>
      <c r="N256" s="124"/>
      <c r="O256" s="124"/>
      <c r="P256" s="124"/>
      <c r="Q256" s="124"/>
      <c r="R256" s="124"/>
      <c r="S256" s="124" t="s">
        <v>1450</v>
      </c>
    </row>
    <row r="257" spans="1:19" ht="14.25" customHeight="1">
      <c r="A257" s="464">
        <v>256</v>
      </c>
      <c r="B257" s="123" t="s">
        <v>1534</v>
      </c>
      <c r="C257" s="126" t="str">
        <f>IF('確認申請書（建築）入力'!$W$144="","",'確認申請書（建築）入力'!$W$144)</f>
        <v/>
      </c>
      <c r="D257" s="592">
        <v>1</v>
      </c>
      <c r="E257" s="124"/>
      <c r="F257" s="124"/>
      <c r="G257" s="124"/>
      <c r="H257" s="124"/>
      <c r="I257" s="124"/>
      <c r="J257" s="124"/>
      <c r="K257" s="124"/>
      <c r="L257" s="124"/>
      <c r="M257" s="124"/>
      <c r="N257" s="124"/>
      <c r="O257" s="124"/>
      <c r="P257" s="124"/>
      <c r="Q257" s="124"/>
      <c r="R257" s="124"/>
      <c r="S257" s="124" t="s">
        <v>1450</v>
      </c>
    </row>
    <row r="258" spans="1:19" ht="14.25" customHeight="1">
      <c r="A258" s="464">
        <v>257</v>
      </c>
      <c r="B258" s="123" t="s">
        <v>1533</v>
      </c>
      <c r="C258" s="126" t="str">
        <f>IF('確認申請書（建築）入力'!$AE$144="","",'確認申請書（建築）入力'!$AE$144)</f>
        <v/>
      </c>
      <c r="D258" s="124"/>
      <c r="E258" s="124"/>
      <c r="F258" s="124"/>
      <c r="G258" s="124"/>
      <c r="H258" s="124"/>
      <c r="I258" s="124"/>
      <c r="J258" s="124"/>
      <c r="K258" s="124"/>
      <c r="L258" s="124"/>
      <c r="M258" s="124"/>
      <c r="N258" s="124"/>
      <c r="O258" s="124"/>
      <c r="P258" s="124"/>
      <c r="Q258" s="124"/>
      <c r="R258" s="124"/>
      <c r="S258" s="124" t="s">
        <v>1450</v>
      </c>
    </row>
    <row r="259" spans="1:19" ht="14.25" customHeight="1">
      <c r="A259" s="464">
        <v>258</v>
      </c>
      <c r="B259" s="123" t="s">
        <v>1532</v>
      </c>
      <c r="C259" s="124" t="str">
        <f>IF('確認申請書（建築）入力'!$M$145="","",'確認申請書（建築）入力'!$M$145)</f>
        <v/>
      </c>
      <c r="D259" s="124"/>
      <c r="E259" s="124"/>
      <c r="F259" s="124"/>
      <c r="G259" s="124"/>
      <c r="H259" s="124"/>
      <c r="I259" s="124"/>
      <c r="J259" s="124"/>
      <c r="K259" s="124"/>
      <c r="L259" s="124"/>
      <c r="M259" s="124"/>
      <c r="N259" s="124"/>
      <c r="O259" s="124"/>
      <c r="P259" s="124"/>
      <c r="Q259" s="124"/>
      <c r="R259" s="124"/>
      <c r="S259" s="124" t="s">
        <v>1450</v>
      </c>
    </row>
    <row r="260" spans="1:19" ht="14.25" customHeight="1">
      <c r="A260" s="464">
        <v>259</v>
      </c>
      <c r="B260" s="123" t="s">
        <v>1531</v>
      </c>
      <c r="C260" s="124" t="str">
        <f>IF(OR('確認申請書（建築）入力'!$M$146="",'確認申請書（建築）入力'!$M$146=0),"",'確認申請書（建築）入力'!$M$146)</f>
        <v/>
      </c>
      <c r="D260" s="124"/>
      <c r="E260" s="124"/>
      <c r="F260" s="124"/>
      <c r="G260" s="124"/>
      <c r="H260" s="124"/>
      <c r="I260" s="124"/>
      <c r="J260" s="124"/>
      <c r="K260" s="124"/>
      <c r="L260" s="124"/>
      <c r="M260" s="124"/>
      <c r="N260" s="124"/>
      <c r="O260" s="124"/>
      <c r="P260" s="124"/>
      <c r="Q260" s="124"/>
      <c r="R260" s="124"/>
      <c r="S260" s="124" t="s">
        <v>1450</v>
      </c>
    </row>
    <row r="261" spans="1:19" ht="14.25" customHeight="1">
      <c r="A261" s="464">
        <v>260</v>
      </c>
      <c r="B261" s="123" t="s">
        <v>1530</v>
      </c>
      <c r="C261" s="124" t="str">
        <f>IF(OR('確認申請書（建築）入力'!$M$147="",'確認申請書（建築）入力'!$M$147=0),"",'確認申請書（建築）入力'!$M$147)</f>
        <v/>
      </c>
      <c r="D261" s="124"/>
      <c r="E261" s="124"/>
      <c r="F261" s="124"/>
      <c r="G261" s="124"/>
      <c r="H261" s="124"/>
      <c r="I261" s="124"/>
      <c r="J261" s="124"/>
      <c r="K261" s="124"/>
      <c r="L261" s="124"/>
      <c r="M261" s="124"/>
      <c r="N261" s="124"/>
      <c r="O261" s="124"/>
      <c r="P261" s="124"/>
      <c r="Q261" s="124"/>
      <c r="R261" s="124"/>
      <c r="S261" s="124" t="s">
        <v>1450</v>
      </c>
    </row>
    <row r="262" spans="1:19" ht="14.25" customHeight="1">
      <c r="A262" s="464">
        <v>261</v>
      </c>
      <c r="B262" s="123" t="s">
        <v>1529</v>
      </c>
      <c r="C262" s="124" t="str">
        <f>IF(OR('確認申請書（建築）入力'!$M$148="",'確認申請書（建築）入力'!$M$148=0),"",'確認申請書（建築）入力'!$M$148)</f>
        <v/>
      </c>
      <c r="D262" s="124"/>
      <c r="E262" s="124"/>
      <c r="F262" s="124"/>
      <c r="G262" s="124"/>
      <c r="H262" s="124"/>
      <c r="I262" s="124"/>
      <c r="J262" s="124"/>
      <c r="K262" s="124"/>
      <c r="L262" s="124"/>
      <c r="M262" s="124"/>
      <c r="N262" s="124"/>
      <c r="O262" s="124"/>
      <c r="P262" s="124"/>
      <c r="Q262" s="124"/>
      <c r="R262" s="124"/>
      <c r="S262" s="124" t="s">
        <v>1450</v>
      </c>
    </row>
    <row r="263" spans="1:19" ht="14.25" customHeight="1">
      <c r="A263" s="464">
        <v>262</v>
      </c>
      <c r="B263" s="123" t="s">
        <v>1528</v>
      </c>
      <c r="C263" s="124" t="str">
        <f>IF('確認申請書（建築）入力'!$M$149="","",'確認申請書（建築）入力'!$M$149)</f>
        <v/>
      </c>
      <c r="D263" s="592"/>
      <c r="E263" s="592"/>
      <c r="F263" s="592"/>
      <c r="G263" s="592"/>
      <c r="H263" s="592"/>
      <c r="I263" s="592"/>
      <c r="J263" s="592"/>
      <c r="K263" s="592"/>
      <c r="L263" s="592"/>
      <c r="M263" s="592"/>
      <c r="N263" s="592"/>
      <c r="O263" s="592"/>
      <c r="P263" s="592"/>
      <c r="Q263" s="592"/>
      <c r="R263" s="592"/>
      <c r="S263" s="592" t="s">
        <v>1450</v>
      </c>
    </row>
    <row r="264" spans="1:19" ht="14.25" customHeight="1">
      <c r="A264" s="311">
        <v>263</v>
      </c>
      <c r="B264" s="121" t="s">
        <v>1527</v>
      </c>
      <c r="C264" s="122" t="str">
        <f>IF('確認申請書（建築）入力'!$N$151="","",'確認申請書（建築）入力'!$N$151)</f>
        <v/>
      </c>
      <c r="D264" s="127">
        <v>1</v>
      </c>
      <c r="E264" s="122"/>
      <c r="F264" s="122"/>
      <c r="G264" s="122"/>
      <c r="H264" s="122"/>
      <c r="I264" s="122"/>
      <c r="J264" s="122"/>
      <c r="K264" s="122"/>
      <c r="L264" s="122"/>
      <c r="M264" s="122"/>
      <c r="N264" s="122"/>
      <c r="O264" s="122"/>
      <c r="P264" s="122"/>
      <c r="Q264" s="122"/>
      <c r="R264" s="122"/>
      <c r="S264" s="122" t="s">
        <v>1450</v>
      </c>
    </row>
    <row r="265" spans="1:19" ht="14.25" customHeight="1">
      <c r="A265" s="311">
        <v>264</v>
      </c>
      <c r="B265" s="121" t="s">
        <v>1526</v>
      </c>
      <c r="C265" s="122" t="str">
        <f>IF('確認申請書（建築）入力'!$V$151="","",'確認申請書（建築）入力'!$V$151)</f>
        <v/>
      </c>
      <c r="D265" s="127">
        <v>1</v>
      </c>
      <c r="E265" s="122"/>
      <c r="F265" s="122"/>
      <c r="G265" s="122"/>
      <c r="H265" s="122"/>
      <c r="I265" s="122"/>
      <c r="J265" s="122"/>
      <c r="K265" s="122"/>
      <c r="L265" s="122"/>
      <c r="M265" s="122"/>
      <c r="N265" s="122"/>
      <c r="O265" s="122"/>
      <c r="P265" s="122"/>
      <c r="Q265" s="122"/>
      <c r="R265" s="122"/>
      <c r="S265" s="122" t="s">
        <v>1450</v>
      </c>
    </row>
    <row r="266" spans="1:19" ht="14.25" customHeight="1">
      <c r="A266" s="311">
        <v>265</v>
      </c>
      <c r="B266" s="121" t="s">
        <v>1525</v>
      </c>
      <c r="C266" s="122" t="str">
        <f>IF('確認申請書（建築）入力'!$AE$151="","",'確認申請書（建築）入力'!$AE$151)</f>
        <v/>
      </c>
      <c r="D266" s="122"/>
      <c r="E266" s="122"/>
      <c r="F266" s="122"/>
      <c r="G266" s="122"/>
      <c r="H266" s="122"/>
      <c r="I266" s="122"/>
      <c r="J266" s="122"/>
      <c r="K266" s="122"/>
      <c r="L266" s="122"/>
      <c r="M266" s="122"/>
      <c r="N266" s="122"/>
      <c r="O266" s="122"/>
      <c r="P266" s="122"/>
      <c r="Q266" s="122"/>
      <c r="R266" s="122"/>
      <c r="S266" s="122" t="s">
        <v>1450</v>
      </c>
    </row>
    <row r="267" spans="1:19" ht="14.25" customHeight="1">
      <c r="A267" s="311">
        <v>266</v>
      </c>
      <c r="B267" s="121" t="s">
        <v>1524</v>
      </c>
      <c r="C267" s="122" t="str">
        <f>IF('確認申請書（建築）入力'!$M$152="","",'確認申請書（建築）入力'!$M$152)</f>
        <v/>
      </c>
      <c r="D267" s="122"/>
      <c r="E267" s="122"/>
      <c r="F267" s="122"/>
      <c r="G267" s="122"/>
      <c r="H267" s="122"/>
      <c r="I267" s="122"/>
      <c r="J267" s="122"/>
      <c r="K267" s="122"/>
      <c r="L267" s="122"/>
      <c r="M267" s="122"/>
      <c r="N267" s="122"/>
      <c r="O267" s="122"/>
      <c r="P267" s="122"/>
      <c r="Q267" s="122"/>
      <c r="R267" s="122"/>
      <c r="S267" s="122" t="s">
        <v>1450</v>
      </c>
    </row>
    <row r="268" spans="1:19" ht="14.25" customHeight="1">
      <c r="A268" s="311">
        <v>267</v>
      </c>
      <c r="B268" s="121" t="s">
        <v>1523</v>
      </c>
      <c r="C268" s="140" t="str">
        <f>IF('確認申請書（建築）入力'!$N$153="","",'確認申請書（建築）入力'!$N$153)</f>
        <v/>
      </c>
      <c r="D268" s="127">
        <v>1</v>
      </c>
      <c r="E268" s="122"/>
      <c r="F268" s="122"/>
      <c r="G268" s="122"/>
      <c r="H268" s="122"/>
      <c r="I268" s="122"/>
      <c r="J268" s="122"/>
      <c r="K268" s="122"/>
      <c r="L268" s="122"/>
      <c r="M268" s="122"/>
      <c r="N268" s="122"/>
      <c r="O268" s="122"/>
      <c r="P268" s="122"/>
      <c r="Q268" s="122"/>
      <c r="R268" s="122"/>
      <c r="S268" s="122" t="s">
        <v>1450</v>
      </c>
    </row>
    <row r="269" spans="1:19" ht="14.25" customHeight="1">
      <c r="A269" s="311">
        <v>268</v>
      </c>
      <c r="B269" s="121" t="s">
        <v>1522</v>
      </c>
      <c r="C269" s="140" t="str">
        <f>IF('確認申請書（建築）入力'!$W$153="","",'確認申請書（建築）入力'!$W$153)</f>
        <v/>
      </c>
      <c r="D269" s="127">
        <v>1</v>
      </c>
      <c r="E269" s="122"/>
      <c r="F269" s="122"/>
      <c r="G269" s="122"/>
      <c r="H269" s="122"/>
      <c r="I269" s="122"/>
      <c r="J269" s="122"/>
      <c r="K269" s="122"/>
      <c r="L269" s="122"/>
      <c r="M269" s="122"/>
      <c r="N269" s="122"/>
      <c r="O269" s="122"/>
      <c r="P269" s="122"/>
      <c r="Q269" s="122"/>
      <c r="R269" s="122"/>
      <c r="S269" s="122" t="s">
        <v>1450</v>
      </c>
    </row>
    <row r="270" spans="1:19" ht="14.25" customHeight="1">
      <c r="A270" s="311">
        <v>269</v>
      </c>
      <c r="B270" s="121" t="s">
        <v>1521</v>
      </c>
      <c r="C270" s="140" t="str">
        <f>IF('確認申請書（建築）入力'!$AE$153="","",'確認申請書（建築）入力'!$AE$153)</f>
        <v/>
      </c>
      <c r="D270" s="122"/>
      <c r="E270" s="122"/>
      <c r="F270" s="122"/>
      <c r="G270" s="122"/>
      <c r="H270" s="122"/>
      <c r="I270" s="122"/>
      <c r="J270" s="122"/>
      <c r="K270" s="122"/>
      <c r="L270" s="122"/>
      <c r="M270" s="122"/>
      <c r="N270" s="122"/>
      <c r="O270" s="122"/>
      <c r="P270" s="122"/>
      <c r="Q270" s="122"/>
      <c r="R270" s="122"/>
      <c r="S270" s="122" t="s">
        <v>1450</v>
      </c>
    </row>
    <row r="271" spans="1:19" ht="14.25" customHeight="1">
      <c r="A271" s="311">
        <v>270</v>
      </c>
      <c r="B271" s="121" t="s">
        <v>1520</v>
      </c>
      <c r="C271" s="122" t="str">
        <f>IF('確認申請書（建築）入力'!$M$154="","",'確認申請書（建築）入力'!$M$154)</f>
        <v/>
      </c>
      <c r="D271" s="122"/>
      <c r="E271" s="122"/>
      <c r="F271" s="122"/>
      <c r="G271" s="122"/>
      <c r="H271" s="122"/>
      <c r="I271" s="122"/>
      <c r="J271" s="122"/>
      <c r="K271" s="122"/>
      <c r="L271" s="122"/>
      <c r="M271" s="122"/>
      <c r="N271" s="122"/>
      <c r="O271" s="122"/>
      <c r="P271" s="122"/>
      <c r="Q271" s="122"/>
      <c r="R271" s="122"/>
      <c r="S271" s="122" t="s">
        <v>1450</v>
      </c>
    </row>
    <row r="272" spans="1:19" ht="14.25" customHeight="1">
      <c r="A272" s="311">
        <v>271</v>
      </c>
      <c r="B272" s="121" t="s">
        <v>1519</v>
      </c>
      <c r="C272" s="122" t="str">
        <f>IF(OR('確認申請書（建築）入力'!$M$155="",'確認申請書（建築）入力'!$M$155=0),"",'確認申請書（建築）入力'!$M$155)</f>
        <v/>
      </c>
      <c r="D272" s="122"/>
      <c r="E272" s="122"/>
      <c r="F272" s="122"/>
      <c r="G272" s="122"/>
      <c r="H272" s="122"/>
      <c r="I272" s="122"/>
      <c r="J272" s="122"/>
      <c r="K272" s="122"/>
      <c r="L272" s="122"/>
      <c r="M272" s="122"/>
      <c r="N272" s="122"/>
      <c r="O272" s="122"/>
      <c r="P272" s="122"/>
      <c r="Q272" s="122"/>
      <c r="R272" s="122"/>
      <c r="S272" s="122" t="s">
        <v>1450</v>
      </c>
    </row>
    <row r="273" spans="1:19" ht="14.25" customHeight="1">
      <c r="A273" s="311">
        <v>272</v>
      </c>
      <c r="B273" s="121" t="s">
        <v>1518</v>
      </c>
      <c r="C273" s="122" t="str">
        <f>IF(OR('確認申請書（建築）入力'!$M$156="",'確認申請書（建築）入力'!$M$156=0),"",'確認申請書（建築）入力'!$M$156)</f>
        <v/>
      </c>
      <c r="D273" s="122"/>
      <c r="E273" s="122"/>
      <c r="F273" s="122"/>
      <c r="G273" s="122"/>
      <c r="H273" s="122"/>
      <c r="I273" s="122"/>
      <c r="J273" s="122"/>
      <c r="K273" s="122"/>
      <c r="L273" s="122"/>
      <c r="M273" s="122"/>
      <c r="N273" s="122"/>
      <c r="O273" s="122"/>
      <c r="P273" s="122"/>
      <c r="Q273" s="122"/>
      <c r="R273" s="122"/>
      <c r="S273" s="122" t="s">
        <v>1450</v>
      </c>
    </row>
    <row r="274" spans="1:19" ht="14.25" customHeight="1">
      <c r="A274" s="311">
        <v>273</v>
      </c>
      <c r="B274" s="121" t="s">
        <v>1517</v>
      </c>
      <c r="C274" s="122" t="str">
        <f>IF(OR('確認申請書（建築）入力'!$M$157="",'確認申請書（建築）入力'!$M$157=0),"",'確認申請書（建築）入力'!$M$157)</f>
        <v/>
      </c>
      <c r="D274" s="122"/>
      <c r="E274" s="122"/>
      <c r="F274" s="122"/>
      <c r="G274" s="122"/>
      <c r="H274" s="122"/>
      <c r="I274" s="122"/>
      <c r="J274" s="122"/>
      <c r="K274" s="122"/>
      <c r="L274" s="122"/>
      <c r="M274" s="122"/>
      <c r="N274" s="122"/>
      <c r="O274" s="122"/>
      <c r="P274" s="122"/>
      <c r="Q274" s="122"/>
      <c r="R274" s="122"/>
      <c r="S274" s="122" t="s">
        <v>1450</v>
      </c>
    </row>
    <row r="275" spans="1:19" ht="14.25" customHeight="1">
      <c r="A275" s="311">
        <v>274</v>
      </c>
      <c r="B275" s="121" t="s">
        <v>1516</v>
      </c>
      <c r="C275" s="122" t="str">
        <f>IF('確認申請書（建築）入力'!$M$158="","",'確認申請書（建築）入力'!$M$158)</f>
        <v/>
      </c>
      <c r="D275" s="127"/>
      <c r="E275" s="127"/>
      <c r="F275" s="127"/>
      <c r="G275" s="127"/>
      <c r="H275" s="127"/>
      <c r="I275" s="127"/>
      <c r="J275" s="127"/>
      <c r="K275" s="127"/>
      <c r="L275" s="127"/>
      <c r="M275" s="127"/>
      <c r="N275" s="127"/>
      <c r="O275" s="127"/>
      <c r="P275" s="127"/>
      <c r="Q275" s="127"/>
      <c r="R275" s="127"/>
      <c r="S275" s="127" t="s">
        <v>1450</v>
      </c>
    </row>
    <row r="276" spans="1:19" ht="14.25" customHeight="1">
      <c r="A276" s="464">
        <v>275</v>
      </c>
      <c r="B276" s="123" t="s">
        <v>1515</v>
      </c>
      <c r="C276" s="126" t="str">
        <f>IF('確認申請書（建築）入力'!$N$160="","",'確認申請書（建築）入力'!$N$160)</f>
        <v/>
      </c>
      <c r="D276" s="592">
        <v>1</v>
      </c>
      <c r="E276" s="124"/>
      <c r="F276" s="124"/>
      <c r="G276" s="124"/>
      <c r="H276" s="124"/>
      <c r="I276" s="124"/>
      <c r="J276" s="124"/>
      <c r="K276" s="124"/>
      <c r="L276" s="124"/>
      <c r="M276" s="124"/>
      <c r="N276" s="124"/>
      <c r="O276" s="124"/>
      <c r="P276" s="124"/>
      <c r="Q276" s="124"/>
      <c r="R276" s="124"/>
      <c r="S276" s="124" t="s">
        <v>1450</v>
      </c>
    </row>
    <row r="277" spans="1:19" ht="14.25" customHeight="1">
      <c r="A277" s="464">
        <v>276</v>
      </c>
      <c r="B277" s="123" t="s">
        <v>1514</v>
      </c>
      <c r="C277" s="126" t="str">
        <f>IF('確認申請書（建築）入力'!$V$160="","",'確認申請書（建築）入力'!$V$160)</f>
        <v/>
      </c>
      <c r="D277" s="592">
        <v>1</v>
      </c>
      <c r="E277" s="124"/>
      <c r="F277" s="124"/>
      <c r="G277" s="124"/>
      <c r="H277" s="124"/>
      <c r="I277" s="124"/>
      <c r="J277" s="124"/>
      <c r="K277" s="124"/>
      <c r="L277" s="124"/>
      <c r="M277" s="124"/>
      <c r="N277" s="124"/>
      <c r="O277" s="124"/>
      <c r="P277" s="124"/>
      <c r="Q277" s="124"/>
      <c r="R277" s="124"/>
      <c r="S277" s="124" t="s">
        <v>1450</v>
      </c>
    </row>
    <row r="278" spans="1:19" ht="14.25" customHeight="1">
      <c r="A278" s="464">
        <v>277</v>
      </c>
      <c r="B278" s="123" t="s">
        <v>1513</v>
      </c>
      <c r="C278" s="126" t="str">
        <f>IF('確認申請書（建築）入力'!$AE$160="","",'確認申請書（建築）入力'!$AE$160)</f>
        <v/>
      </c>
      <c r="D278" s="124"/>
      <c r="E278" s="124"/>
      <c r="F278" s="124"/>
      <c r="G278" s="124"/>
      <c r="H278" s="124"/>
      <c r="I278" s="124"/>
      <c r="J278" s="124"/>
      <c r="K278" s="124"/>
      <c r="L278" s="124"/>
      <c r="M278" s="124"/>
      <c r="N278" s="124"/>
      <c r="O278" s="124"/>
      <c r="P278" s="124"/>
      <c r="Q278" s="124"/>
      <c r="R278" s="124"/>
      <c r="S278" s="124" t="s">
        <v>1450</v>
      </c>
    </row>
    <row r="279" spans="1:19" ht="14.25" customHeight="1">
      <c r="A279" s="464">
        <v>278</v>
      </c>
      <c r="B279" s="123" t="s">
        <v>1512</v>
      </c>
      <c r="C279" s="124" t="str">
        <f>IF('確認申請書（建築）入力'!$M$161="","",'確認申請書（建築）入力'!$M$161)</f>
        <v/>
      </c>
      <c r="D279" s="124"/>
      <c r="E279" s="124"/>
      <c r="F279" s="124"/>
      <c r="G279" s="124"/>
      <c r="H279" s="124"/>
      <c r="I279" s="124"/>
      <c r="J279" s="124"/>
      <c r="K279" s="124"/>
      <c r="L279" s="124"/>
      <c r="M279" s="124"/>
      <c r="N279" s="124"/>
      <c r="O279" s="124"/>
      <c r="P279" s="124"/>
      <c r="Q279" s="124"/>
      <c r="R279" s="124"/>
      <c r="S279" s="124" t="s">
        <v>1450</v>
      </c>
    </row>
    <row r="280" spans="1:19" ht="14.25" customHeight="1">
      <c r="A280" s="464">
        <v>279</v>
      </c>
      <c r="B280" s="123" t="s">
        <v>1511</v>
      </c>
      <c r="C280" s="126" t="str">
        <f>IF('確認申請書（建築）入力'!$N$162="","",'確認申請書（建築）入力'!$N$162)</f>
        <v/>
      </c>
      <c r="D280" s="592">
        <v>1</v>
      </c>
      <c r="E280" s="124"/>
      <c r="F280" s="124"/>
      <c r="G280" s="124"/>
      <c r="H280" s="124"/>
      <c r="I280" s="124"/>
      <c r="J280" s="124"/>
      <c r="K280" s="124"/>
      <c r="L280" s="124"/>
      <c r="M280" s="124"/>
      <c r="N280" s="124"/>
      <c r="O280" s="124"/>
      <c r="P280" s="124"/>
      <c r="Q280" s="124"/>
      <c r="R280" s="124"/>
      <c r="S280" s="124" t="s">
        <v>1450</v>
      </c>
    </row>
    <row r="281" spans="1:19" ht="14.25" customHeight="1">
      <c r="A281" s="464">
        <v>280</v>
      </c>
      <c r="B281" s="123" t="s">
        <v>1510</v>
      </c>
      <c r="C281" s="126" t="str">
        <f>IF('確認申請書（建築）入力'!$W$162="","",'確認申請書（建築）入力'!$W$162)</f>
        <v/>
      </c>
      <c r="D281" s="592">
        <v>1</v>
      </c>
      <c r="E281" s="124"/>
      <c r="F281" s="124"/>
      <c r="G281" s="124"/>
      <c r="H281" s="124"/>
      <c r="I281" s="124"/>
      <c r="J281" s="124"/>
      <c r="K281" s="124"/>
      <c r="L281" s="124"/>
      <c r="M281" s="124"/>
      <c r="N281" s="124"/>
      <c r="O281" s="124"/>
      <c r="P281" s="124"/>
      <c r="Q281" s="124"/>
      <c r="R281" s="124"/>
      <c r="S281" s="124" t="s">
        <v>1450</v>
      </c>
    </row>
    <row r="282" spans="1:19" ht="14.25" customHeight="1">
      <c r="A282" s="464">
        <v>281</v>
      </c>
      <c r="B282" s="123" t="s">
        <v>1509</v>
      </c>
      <c r="C282" s="126" t="str">
        <f>IF('確認申請書（建築）入力'!$AE$162="","",'確認申請書（建築）入力'!$AE$162)</f>
        <v/>
      </c>
      <c r="D282" s="124"/>
      <c r="E282" s="124"/>
      <c r="F282" s="124"/>
      <c r="G282" s="124"/>
      <c r="H282" s="124"/>
      <c r="I282" s="124"/>
      <c r="J282" s="124"/>
      <c r="K282" s="124"/>
      <c r="L282" s="124"/>
      <c r="M282" s="124"/>
      <c r="N282" s="124"/>
      <c r="O282" s="124"/>
      <c r="P282" s="124"/>
      <c r="Q282" s="124"/>
      <c r="R282" s="124"/>
      <c r="S282" s="124" t="s">
        <v>1450</v>
      </c>
    </row>
    <row r="283" spans="1:19" ht="14.25" customHeight="1">
      <c r="A283" s="464">
        <v>282</v>
      </c>
      <c r="B283" s="123" t="s">
        <v>1508</v>
      </c>
      <c r="C283" s="124" t="str">
        <f>IF('確認申請書（建築）入力'!$M$163="","",'確認申請書（建築）入力'!$M$163)</f>
        <v/>
      </c>
      <c r="D283" s="124"/>
      <c r="E283" s="124"/>
      <c r="F283" s="124"/>
      <c r="G283" s="124"/>
      <c r="H283" s="124"/>
      <c r="I283" s="124"/>
      <c r="J283" s="124"/>
      <c r="K283" s="124"/>
      <c r="L283" s="124"/>
      <c r="M283" s="124"/>
      <c r="N283" s="124"/>
      <c r="O283" s="124"/>
      <c r="P283" s="124"/>
      <c r="Q283" s="124"/>
      <c r="R283" s="124"/>
      <c r="S283" s="124" t="s">
        <v>1450</v>
      </c>
    </row>
    <row r="284" spans="1:19" ht="14.25" customHeight="1">
      <c r="A284" s="464">
        <v>283</v>
      </c>
      <c r="B284" s="123" t="s">
        <v>1507</v>
      </c>
      <c r="C284" s="124" t="str">
        <f>IF(OR('確認申請書（建築）入力'!$M$164="",'確認申請書（建築）入力'!$M$164=0),"",'確認申請書（建築）入力'!$M$164)</f>
        <v/>
      </c>
      <c r="D284" s="124"/>
      <c r="E284" s="124"/>
      <c r="F284" s="124"/>
      <c r="G284" s="124"/>
      <c r="H284" s="124"/>
      <c r="I284" s="124"/>
      <c r="J284" s="124"/>
      <c r="K284" s="124"/>
      <c r="L284" s="124"/>
      <c r="M284" s="124"/>
      <c r="N284" s="124"/>
      <c r="O284" s="124"/>
      <c r="P284" s="124"/>
      <c r="Q284" s="124"/>
      <c r="R284" s="124"/>
      <c r="S284" s="124" t="s">
        <v>1450</v>
      </c>
    </row>
    <row r="285" spans="1:19" ht="14.25" customHeight="1">
      <c r="A285" s="464">
        <v>284</v>
      </c>
      <c r="B285" s="123" t="s">
        <v>1506</v>
      </c>
      <c r="C285" s="124" t="str">
        <f>IF(OR('確認申請書（建築）入力'!$M$165="",'確認申請書（建築）入力'!$M$165=0),"",'確認申請書（建築）入力'!$M$165)</f>
        <v/>
      </c>
      <c r="D285" s="124"/>
      <c r="E285" s="124"/>
      <c r="F285" s="124"/>
      <c r="G285" s="124"/>
      <c r="H285" s="124"/>
      <c r="I285" s="124"/>
      <c r="J285" s="124"/>
      <c r="K285" s="124"/>
      <c r="L285" s="124"/>
      <c r="M285" s="124"/>
      <c r="N285" s="124"/>
      <c r="O285" s="124"/>
      <c r="P285" s="124"/>
      <c r="Q285" s="124"/>
      <c r="R285" s="124"/>
      <c r="S285" s="124" t="s">
        <v>1450</v>
      </c>
    </row>
    <row r="286" spans="1:19" ht="14.25" customHeight="1">
      <c r="A286" s="464">
        <v>285</v>
      </c>
      <c r="B286" s="123" t="s">
        <v>1505</v>
      </c>
      <c r="C286" s="124" t="str">
        <f>IF(OR('確認申請書（建築）入力'!$M$166="",'確認申請書（建築）入力'!$M$166=0),"",'確認申請書（建築）入力'!$M$166)</f>
        <v/>
      </c>
      <c r="D286" s="124"/>
      <c r="E286" s="124"/>
      <c r="F286" s="124"/>
      <c r="G286" s="124"/>
      <c r="H286" s="124"/>
      <c r="I286" s="124"/>
      <c r="J286" s="124"/>
      <c r="K286" s="124"/>
      <c r="L286" s="124"/>
      <c r="M286" s="124"/>
      <c r="N286" s="124"/>
      <c r="O286" s="124"/>
      <c r="P286" s="124"/>
      <c r="Q286" s="124"/>
      <c r="R286" s="124"/>
      <c r="S286" s="124" t="s">
        <v>1450</v>
      </c>
    </row>
    <row r="287" spans="1:19" ht="14.25" customHeight="1">
      <c r="A287" s="464">
        <v>286</v>
      </c>
      <c r="B287" s="123" t="s">
        <v>1504</v>
      </c>
      <c r="C287" s="124" t="str">
        <f>IF('確認申請書（建築）入力'!$M$167="","",'確認申請書（建築）入力'!$M$167)</f>
        <v/>
      </c>
      <c r="D287" s="592"/>
      <c r="E287" s="592"/>
      <c r="F287" s="592"/>
      <c r="G287" s="592"/>
      <c r="H287" s="592"/>
      <c r="I287" s="592"/>
      <c r="J287" s="592"/>
      <c r="K287" s="592"/>
      <c r="L287" s="592"/>
      <c r="M287" s="592"/>
      <c r="N287" s="592"/>
      <c r="O287" s="592"/>
      <c r="P287" s="592"/>
      <c r="Q287" s="592"/>
      <c r="R287" s="592"/>
      <c r="S287" s="592" t="s">
        <v>1450</v>
      </c>
    </row>
    <row r="288" spans="1:19" ht="14.25" customHeight="1">
      <c r="A288" s="311">
        <v>287</v>
      </c>
      <c r="B288" s="130" t="s">
        <v>1503</v>
      </c>
      <c r="C288" s="122" t="str">
        <f>IF('確認申請書（建築）入力'!$M$171="","",'確認申請書（建築）入力'!$M$171)</f>
        <v/>
      </c>
      <c r="D288" s="122"/>
      <c r="E288" s="122"/>
      <c r="F288" s="122"/>
      <c r="G288" s="122"/>
      <c r="H288" s="122"/>
      <c r="I288" s="122"/>
      <c r="J288" s="122"/>
      <c r="K288" s="122"/>
      <c r="L288" s="122"/>
      <c r="M288" s="122"/>
      <c r="N288" s="122"/>
      <c r="O288" s="122"/>
      <c r="P288" s="122"/>
      <c r="Q288" s="122"/>
      <c r="R288" s="122"/>
      <c r="S288" s="122" t="s">
        <v>1450</v>
      </c>
    </row>
    <row r="289" spans="1:19" ht="14.25" customHeight="1">
      <c r="A289" s="311">
        <v>288</v>
      </c>
      <c r="B289" s="130" t="s">
        <v>1502</v>
      </c>
      <c r="C289" s="122" t="str">
        <f>IF('確認申請書（建築）入力'!$M$172="","",'確認申請書（建築）入力'!$M$172)</f>
        <v/>
      </c>
      <c r="D289" s="122"/>
      <c r="E289" s="122"/>
      <c r="F289" s="122"/>
      <c r="G289" s="122"/>
      <c r="H289" s="122"/>
      <c r="I289" s="122"/>
      <c r="J289" s="122"/>
      <c r="K289" s="122"/>
      <c r="L289" s="122"/>
      <c r="M289" s="122"/>
      <c r="N289" s="122"/>
      <c r="O289" s="122"/>
      <c r="P289" s="122"/>
      <c r="Q289" s="122"/>
      <c r="R289" s="122"/>
      <c r="S289" s="122" t="s">
        <v>1450</v>
      </c>
    </row>
    <row r="290" spans="1:19" ht="14.25" customHeight="1">
      <c r="A290" s="311">
        <v>289</v>
      </c>
      <c r="B290" s="130" t="s">
        <v>1501</v>
      </c>
      <c r="C290" s="122" t="str">
        <f>IF('確認申請書（建築）入力'!$M$173="","",'確認申請書（建築）入力'!$M$173)</f>
        <v/>
      </c>
      <c r="D290" s="122"/>
      <c r="E290" s="122"/>
      <c r="F290" s="122"/>
      <c r="G290" s="122"/>
      <c r="H290" s="122"/>
      <c r="I290" s="122"/>
      <c r="J290" s="122"/>
      <c r="K290" s="122"/>
      <c r="L290" s="122"/>
      <c r="M290" s="122"/>
      <c r="N290" s="122"/>
      <c r="O290" s="122"/>
      <c r="P290" s="122"/>
      <c r="Q290" s="122"/>
      <c r="R290" s="122"/>
      <c r="S290" s="122" t="s">
        <v>1450</v>
      </c>
    </row>
    <row r="291" spans="1:19" ht="14.25" customHeight="1">
      <c r="A291" s="311">
        <v>290</v>
      </c>
      <c r="B291" s="130" t="s">
        <v>1500</v>
      </c>
      <c r="C291" s="122" t="str">
        <f>IF('確認申請書（建築）入力'!$M$174="","",'確認申請書（建築）入力'!$M$174)</f>
        <v/>
      </c>
      <c r="D291" s="122"/>
      <c r="E291" s="122"/>
      <c r="F291" s="122"/>
      <c r="G291" s="122"/>
      <c r="H291" s="122"/>
      <c r="I291" s="122"/>
      <c r="J291" s="122"/>
      <c r="K291" s="122"/>
      <c r="L291" s="122"/>
      <c r="M291" s="122"/>
      <c r="N291" s="122"/>
      <c r="O291" s="122"/>
      <c r="P291" s="122"/>
      <c r="Q291" s="122"/>
      <c r="R291" s="122"/>
      <c r="S291" s="122" t="s">
        <v>1450</v>
      </c>
    </row>
    <row r="292" spans="1:19" ht="14.25" customHeight="1">
      <c r="A292" s="311">
        <v>291</v>
      </c>
      <c r="B292" s="130" t="s">
        <v>1499</v>
      </c>
      <c r="C292" s="122" t="str">
        <f>IF('確認申請書（建築）入力'!$M$175="","",'確認申請書（建築）入力'!$M$175)</f>
        <v/>
      </c>
      <c r="D292" s="122"/>
      <c r="E292" s="122"/>
      <c r="F292" s="122"/>
      <c r="G292" s="122"/>
      <c r="H292" s="122"/>
      <c r="I292" s="122"/>
      <c r="J292" s="122"/>
      <c r="K292" s="122"/>
      <c r="L292" s="122"/>
      <c r="M292" s="122"/>
      <c r="N292" s="122"/>
      <c r="O292" s="122"/>
      <c r="P292" s="122"/>
      <c r="Q292" s="122"/>
      <c r="R292" s="122"/>
      <c r="S292" s="122" t="s">
        <v>1450</v>
      </c>
    </row>
    <row r="293" spans="1:19" ht="14.25" customHeight="1">
      <c r="A293" s="311">
        <v>292</v>
      </c>
      <c r="B293" s="130" t="s">
        <v>1498</v>
      </c>
      <c r="C293" s="122" t="str">
        <f>IF('確認申請書（建築）入力'!$M$176="","",'確認申請書（建築）入力'!$M$176)</f>
        <v/>
      </c>
      <c r="D293" s="122"/>
      <c r="E293" s="122"/>
      <c r="F293" s="122"/>
      <c r="G293" s="122"/>
      <c r="H293" s="122"/>
      <c r="I293" s="122"/>
      <c r="J293" s="122"/>
      <c r="K293" s="122"/>
      <c r="L293" s="122"/>
      <c r="M293" s="122"/>
      <c r="N293" s="122"/>
      <c r="O293" s="122"/>
      <c r="P293" s="122"/>
      <c r="Q293" s="122"/>
      <c r="R293" s="122"/>
      <c r="S293" s="122"/>
    </row>
    <row r="294" spans="1:19" ht="14.25" customHeight="1">
      <c r="A294" s="311">
        <v>293</v>
      </c>
      <c r="B294" s="130" t="s">
        <v>1497</v>
      </c>
      <c r="C294" s="122" t="str">
        <f>IF('確認申請書（建築）入力'!$M$177="","",'確認申請書（建築）入力'!$M$177)</f>
        <v/>
      </c>
      <c r="D294" s="122"/>
      <c r="E294" s="122"/>
      <c r="F294" s="122"/>
      <c r="G294" s="122"/>
      <c r="H294" s="122"/>
      <c r="I294" s="122"/>
      <c r="J294" s="122"/>
      <c r="K294" s="122"/>
      <c r="L294" s="122"/>
      <c r="M294" s="122"/>
      <c r="N294" s="122"/>
      <c r="O294" s="122"/>
      <c r="P294" s="122"/>
      <c r="Q294" s="122"/>
      <c r="R294" s="122"/>
      <c r="S294" s="127" t="s">
        <v>1450</v>
      </c>
    </row>
    <row r="295" spans="1:19" ht="14.25" customHeight="1">
      <c r="A295" s="464">
        <v>294</v>
      </c>
      <c r="B295" s="141" t="s">
        <v>1496</v>
      </c>
      <c r="C295" s="124" t="str">
        <f>IF('確認申請書（建築）入力'!$M$180="","",'確認申請書（建築）入力'!$M$180)</f>
        <v/>
      </c>
      <c r="D295" s="124"/>
      <c r="E295" s="124"/>
      <c r="F295" s="124"/>
      <c r="G295" s="124"/>
      <c r="H295" s="124"/>
      <c r="I295" s="124"/>
      <c r="J295" s="124"/>
      <c r="K295" s="124"/>
      <c r="L295" s="124"/>
      <c r="M295" s="124"/>
      <c r="N295" s="124"/>
      <c r="O295" s="124"/>
      <c r="P295" s="124"/>
      <c r="Q295" s="124"/>
      <c r="R295" s="124"/>
      <c r="S295" s="124" t="s">
        <v>1450</v>
      </c>
    </row>
    <row r="296" spans="1:19" ht="14.25" customHeight="1">
      <c r="A296" s="464">
        <v>295</v>
      </c>
      <c r="B296" s="141" t="s">
        <v>1495</v>
      </c>
      <c r="C296" s="124" t="str">
        <f>IF('確認申請書（建築）入力'!$M$181="","",'確認申請書（建築）入力'!$M$181)</f>
        <v/>
      </c>
      <c r="D296" s="124"/>
      <c r="E296" s="124"/>
      <c r="F296" s="124"/>
      <c r="G296" s="124"/>
      <c r="H296" s="124"/>
      <c r="I296" s="124"/>
      <c r="J296" s="124"/>
      <c r="K296" s="124"/>
      <c r="L296" s="124"/>
      <c r="M296" s="124"/>
      <c r="N296" s="124"/>
      <c r="O296" s="124"/>
      <c r="P296" s="124"/>
      <c r="Q296" s="124"/>
      <c r="R296" s="124"/>
      <c r="S296" s="124" t="s">
        <v>1450</v>
      </c>
    </row>
    <row r="297" spans="1:19" ht="14.25" customHeight="1">
      <c r="A297" s="464">
        <v>296</v>
      </c>
      <c r="B297" s="141" t="s">
        <v>1494</v>
      </c>
      <c r="C297" s="124" t="str">
        <f>IF('確認申請書（建築）入力'!$M$182="","",'確認申請書（建築）入力'!$M$182)</f>
        <v/>
      </c>
      <c r="D297" s="124"/>
      <c r="E297" s="124"/>
      <c r="F297" s="124"/>
      <c r="G297" s="124"/>
      <c r="H297" s="124"/>
      <c r="I297" s="124"/>
      <c r="J297" s="124"/>
      <c r="K297" s="124"/>
      <c r="L297" s="124"/>
      <c r="M297" s="124"/>
      <c r="N297" s="124"/>
      <c r="O297" s="124"/>
      <c r="P297" s="124"/>
      <c r="Q297" s="124"/>
      <c r="R297" s="124"/>
      <c r="S297" s="124" t="s">
        <v>1450</v>
      </c>
    </row>
    <row r="298" spans="1:19" ht="14.25" customHeight="1">
      <c r="A298" s="464">
        <v>297</v>
      </c>
      <c r="B298" s="141" t="s">
        <v>1493</v>
      </c>
      <c r="C298" s="124" t="str">
        <f>IF('確認申請書（建築）入力'!$M$183="","",'確認申請書（建築）入力'!$M$183)</f>
        <v/>
      </c>
      <c r="D298" s="124"/>
      <c r="E298" s="124"/>
      <c r="F298" s="124"/>
      <c r="G298" s="124"/>
      <c r="H298" s="124"/>
      <c r="I298" s="124"/>
      <c r="J298" s="124"/>
      <c r="K298" s="124"/>
      <c r="L298" s="124"/>
      <c r="M298" s="124"/>
      <c r="N298" s="124"/>
      <c r="O298" s="124"/>
      <c r="P298" s="124"/>
      <c r="Q298" s="124"/>
      <c r="R298" s="124"/>
      <c r="S298" s="124" t="s">
        <v>1450</v>
      </c>
    </row>
    <row r="299" spans="1:19" ht="14.25" customHeight="1">
      <c r="A299" s="464">
        <v>298</v>
      </c>
      <c r="B299" s="141" t="s">
        <v>1492</v>
      </c>
      <c r="C299" s="124" t="str">
        <f>IF('確認申請書（建築）入力'!$M$184="","",'確認申請書（建築）入力'!$M$184)</f>
        <v/>
      </c>
      <c r="D299" s="124"/>
      <c r="E299" s="124"/>
      <c r="F299" s="124"/>
      <c r="G299" s="124"/>
      <c r="H299" s="124"/>
      <c r="I299" s="124"/>
      <c r="J299" s="124"/>
      <c r="K299" s="124"/>
      <c r="L299" s="124"/>
      <c r="M299" s="124"/>
      <c r="N299" s="124"/>
      <c r="O299" s="124"/>
      <c r="P299" s="124"/>
      <c r="Q299" s="124"/>
      <c r="R299" s="124"/>
      <c r="S299" s="124" t="s">
        <v>1450</v>
      </c>
    </row>
    <row r="300" spans="1:19" ht="14.25" customHeight="1">
      <c r="A300" s="464">
        <v>299</v>
      </c>
      <c r="B300" s="141" t="s">
        <v>1491</v>
      </c>
      <c r="C300" s="124" t="str">
        <f>IF('確認申請書（建築）入力'!$M$185="","",'確認申請書（建築）入力'!$M$185)</f>
        <v/>
      </c>
      <c r="D300" s="124"/>
      <c r="E300" s="124"/>
      <c r="F300" s="124"/>
      <c r="G300" s="124"/>
      <c r="H300" s="124"/>
      <c r="I300" s="124"/>
      <c r="J300" s="124"/>
      <c r="K300" s="124"/>
      <c r="L300" s="124"/>
      <c r="M300" s="124"/>
      <c r="N300" s="124"/>
      <c r="O300" s="124"/>
      <c r="P300" s="124"/>
      <c r="Q300" s="124"/>
      <c r="R300" s="124"/>
      <c r="S300" s="124"/>
    </row>
    <row r="301" spans="1:19" ht="14.25" customHeight="1">
      <c r="A301" s="464">
        <v>300</v>
      </c>
      <c r="B301" s="141" t="s">
        <v>1490</v>
      </c>
      <c r="C301" s="124" t="str">
        <f>IF('確認申請書（建築）入力'!$M$186="","",'確認申請書（建築）入力'!$M$186)</f>
        <v/>
      </c>
      <c r="D301" s="124"/>
      <c r="E301" s="124"/>
      <c r="F301" s="124"/>
      <c r="G301" s="124"/>
      <c r="H301" s="124"/>
      <c r="I301" s="124"/>
      <c r="J301" s="124"/>
      <c r="K301" s="124"/>
      <c r="L301" s="124"/>
      <c r="M301" s="124"/>
      <c r="N301" s="124"/>
      <c r="O301" s="124"/>
      <c r="P301" s="124"/>
      <c r="Q301" s="124"/>
      <c r="R301" s="124"/>
      <c r="S301" s="592" t="s">
        <v>1450</v>
      </c>
    </row>
    <row r="302" spans="1:19" ht="14.25" customHeight="1">
      <c r="A302" s="311">
        <v>301</v>
      </c>
      <c r="B302" s="130" t="s">
        <v>1489</v>
      </c>
      <c r="C302" s="122" t="str">
        <f>IF('確認申請書（建築）入力'!$M$188="","",'確認申請書（建築）入力'!$M$188)</f>
        <v/>
      </c>
      <c r="D302" s="122"/>
      <c r="E302" s="122"/>
      <c r="F302" s="122"/>
      <c r="G302" s="122"/>
      <c r="H302" s="122"/>
      <c r="I302" s="122"/>
      <c r="J302" s="122"/>
      <c r="K302" s="122"/>
      <c r="L302" s="122"/>
      <c r="M302" s="122"/>
      <c r="N302" s="122"/>
      <c r="O302" s="122"/>
      <c r="P302" s="122"/>
      <c r="Q302" s="122"/>
      <c r="R302" s="122"/>
      <c r="S302" s="122" t="s">
        <v>1450</v>
      </c>
    </row>
    <row r="303" spans="1:19" ht="14.25" customHeight="1">
      <c r="A303" s="311">
        <v>302</v>
      </c>
      <c r="B303" s="130" t="s">
        <v>1488</v>
      </c>
      <c r="C303" s="122" t="str">
        <f>IF('確認申請書（建築）入力'!$M$189="","",'確認申請書（建築）入力'!$M$189)</f>
        <v/>
      </c>
      <c r="D303" s="122"/>
      <c r="E303" s="122"/>
      <c r="F303" s="122"/>
      <c r="G303" s="122"/>
      <c r="H303" s="122"/>
      <c r="I303" s="122"/>
      <c r="J303" s="122"/>
      <c r="K303" s="122"/>
      <c r="L303" s="122"/>
      <c r="M303" s="122"/>
      <c r="N303" s="122"/>
      <c r="O303" s="122"/>
      <c r="P303" s="122"/>
      <c r="Q303" s="122"/>
      <c r="R303" s="122"/>
      <c r="S303" s="122" t="s">
        <v>1450</v>
      </c>
    </row>
    <row r="304" spans="1:19" ht="14.25" customHeight="1">
      <c r="A304" s="311">
        <v>303</v>
      </c>
      <c r="B304" s="130" t="s">
        <v>1487</v>
      </c>
      <c r="C304" s="122" t="str">
        <f>IF('確認申請書（建築）入力'!$M$190="","",'確認申請書（建築）入力'!$M$190)</f>
        <v/>
      </c>
      <c r="D304" s="122"/>
      <c r="E304" s="122"/>
      <c r="F304" s="122"/>
      <c r="G304" s="122"/>
      <c r="H304" s="122"/>
      <c r="I304" s="122"/>
      <c r="J304" s="122"/>
      <c r="K304" s="122"/>
      <c r="L304" s="122"/>
      <c r="M304" s="122"/>
      <c r="N304" s="122"/>
      <c r="O304" s="122"/>
      <c r="P304" s="122"/>
      <c r="Q304" s="122"/>
      <c r="R304" s="122"/>
      <c r="S304" s="122" t="s">
        <v>1450</v>
      </c>
    </row>
    <row r="305" spans="1:19" ht="14.25" customHeight="1">
      <c r="A305" s="311">
        <v>304</v>
      </c>
      <c r="B305" s="130" t="s">
        <v>1486</v>
      </c>
      <c r="C305" s="122" t="str">
        <f>IF('確認申請書（建築）入力'!$M$191="","",'確認申請書（建築）入力'!$M$191)</f>
        <v/>
      </c>
      <c r="D305" s="122"/>
      <c r="E305" s="122"/>
      <c r="F305" s="122"/>
      <c r="G305" s="122"/>
      <c r="H305" s="122"/>
      <c r="I305" s="122"/>
      <c r="J305" s="122"/>
      <c r="K305" s="122"/>
      <c r="L305" s="122"/>
      <c r="M305" s="122"/>
      <c r="N305" s="122"/>
      <c r="O305" s="122"/>
      <c r="P305" s="122"/>
      <c r="Q305" s="122"/>
      <c r="R305" s="122"/>
      <c r="S305" s="122" t="s">
        <v>1450</v>
      </c>
    </row>
    <row r="306" spans="1:19" ht="14.25" customHeight="1">
      <c r="A306" s="311">
        <v>305</v>
      </c>
      <c r="B306" s="130" t="s">
        <v>1485</v>
      </c>
      <c r="C306" s="122" t="str">
        <f>IF('確認申請書（建築）入力'!$M$192="","",'確認申請書（建築）入力'!$M$192)</f>
        <v/>
      </c>
      <c r="D306" s="122"/>
      <c r="E306" s="122"/>
      <c r="F306" s="122"/>
      <c r="G306" s="122"/>
      <c r="H306" s="122"/>
      <c r="I306" s="122"/>
      <c r="J306" s="122"/>
      <c r="K306" s="122"/>
      <c r="L306" s="122"/>
      <c r="M306" s="122"/>
      <c r="N306" s="122"/>
      <c r="O306" s="122"/>
      <c r="P306" s="122"/>
      <c r="Q306" s="122"/>
      <c r="R306" s="122"/>
      <c r="S306" s="122" t="s">
        <v>1450</v>
      </c>
    </row>
    <row r="307" spans="1:19" ht="14.25" customHeight="1">
      <c r="A307" s="311">
        <v>306</v>
      </c>
      <c r="B307" s="130" t="s">
        <v>1484</v>
      </c>
      <c r="C307" s="122" t="str">
        <f>IF('確認申請書（建築）入力'!$M$193="","",'確認申請書（建築）入力'!$M$193)</f>
        <v/>
      </c>
      <c r="D307" s="122"/>
      <c r="E307" s="122"/>
      <c r="F307" s="122"/>
      <c r="G307" s="122"/>
      <c r="H307" s="122"/>
      <c r="I307" s="122"/>
      <c r="J307" s="122"/>
      <c r="K307" s="122"/>
      <c r="L307" s="122"/>
      <c r="M307" s="122"/>
      <c r="N307" s="122"/>
      <c r="O307" s="122"/>
      <c r="P307" s="122"/>
      <c r="Q307" s="122"/>
      <c r="R307" s="122"/>
      <c r="S307" s="122"/>
    </row>
    <row r="308" spans="1:19" ht="14.25" customHeight="1">
      <c r="A308" s="311">
        <v>307</v>
      </c>
      <c r="B308" s="130" t="s">
        <v>1483</v>
      </c>
      <c r="C308" s="122" t="str">
        <f>IF('確認申請書（建築）入力'!$M$194="","",'確認申請書（建築）入力'!$M$194)</f>
        <v/>
      </c>
      <c r="D308" s="122"/>
      <c r="E308" s="122"/>
      <c r="F308" s="122"/>
      <c r="G308" s="122"/>
      <c r="H308" s="122"/>
      <c r="I308" s="122"/>
      <c r="J308" s="122"/>
      <c r="K308" s="122"/>
      <c r="L308" s="122"/>
      <c r="M308" s="122"/>
      <c r="N308" s="122"/>
      <c r="O308" s="122"/>
      <c r="P308" s="122"/>
      <c r="Q308" s="122"/>
      <c r="R308" s="122"/>
      <c r="S308" s="127" t="s">
        <v>1450</v>
      </c>
    </row>
    <row r="309" spans="1:19" ht="14.25" customHeight="1">
      <c r="A309" s="464">
        <v>308</v>
      </c>
      <c r="B309" s="141" t="s">
        <v>1482</v>
      </c>
      <c r="C309" s="124" t="str">
        <f>IF('確認申請書（建築）入力'!$M$196="","",'確認申請書（建築）入力'!$M$196)</f>
        <v/>
      </c>
      <c r="D309" s="124"/>
      <c r="E309" s="124"/>
      <c r="F309" s="124"/>
      <c r="G309" s="124"/>
      <c r="H309" s="124"/>
      <c r="I309" s="124"/>
      <c r="J309" s="124"/>
      <c r="K309" s="124"/>
      <c r="L309" s="124"/>
      <c r="M309" s="124"/>
      <c r="N309" s="124"/>
      <c r="O309" s="124"/>
      <c r="P309" s="124"/>
      <c r="Q309" s="124"/>
      <c r="R309" s="124"/>
      <c r="S309" s="124" t="s">
        <v>1450</v>
      </c>
    </row>
    <row r="310" spans="1:19" ht="14.25" customHeight="1">
      <c r="A310" s="464">
        <v>309</v>
      </c>
      <c r="B310" s="141" t="s">
        <v>1481</v>
      </c>
      <c r="C310" s="124" t="str">
        <f>IF('確認申請書（建築）入力'!$M$197="","",'確認申請書（建築）入力'!$M$197)</f>
        <v/>
      </c>
      <c r="D310" s="124"/>
      <c r="E310" s="124"/>
      <c r="F310" s="124"/>
      <c r="G310" s="124"/>
      <c r="H310" s="124"/>
      <c r="I310" s="124"/>
      <c r="J310" s="124"/>
      <c r="K310" s="124"/>
      <c r="L310" s="124"/>
      <c r="M310" s="124"/>
      <c r="N310" s="124"/>
      <c r="O310" s="124"/>
      <c r="P310" s="124"/>
      <c r="Q310" s="124"/>
      <c r="R310" s="124"/>
      <c r="S310" s="124" t="s">
        <v>1450</v>
      </c>
    </row>
    <row r="311" spans="1:19" ht="14.25" customHeight="1">
      <c r="A311" s="464">
        <v>310</v>
      </c>
      <c r="B311" s="141" t="s">
        <v>1480</v>
      </c>
      <c r="C311" s="124" t="str">
        <f>IF('確認申請書（建築）入力'!$M$198="","",'確認申請書（建築）入力'!$M$198)</f>
        <v/>
      </c>
      <c r="D311" s="124"/>
      <c r="E311" s="124"/>
      <c r="F311" s="124"/>
      <c r="G311" s="124"/>
      <c r="H311" s="124"/>
      <c r="I311" s="124"/>
      <c r="J311" s="124"/>
      <c r="K311" s="124"/>
      <c r="L311" s="124"/>
      <c r="M311" s="124"/>
      <c r="N311" s="124"/>
      <c r="O311" s="124"/>
      <c r="P311" s="124"/>
      <c r="Q311" s="124"/>
      <c r="R311" s="124"/>
      <c r="S311" s="124" t="s">
        <v>1450</v>
      </c>
    </row>
    <row r="312" spans="1:19" ht="14.25" customHeight="1">
      <c r="A312" s="464">
        <v>311</v>
      </c>
      <c r="B312" s="141" t="s">
        <v>1479</v>
      </c>
      <c r="C312" s="124" t="str">
        <f>IF('確認申請書（建築）入力'!$M$199="","",'確認申請書（建築）入力'!$M$199)</f>
        <v/>
      </c>
      <c r="D312" s="124"/>
      <c r="E312" s="124"/>
      <c r="F312" s="124"/>
      <c r="G312" s="124"/>
      <c r="H312" s="124"/>
      <c r="I312" s="124"/>
      <c r="J312" s="124"/>
      <c r="K312" s="124"/>
      <c r="L312" s="124"/>
      <c r="M312" s="124"/>
      <c r="N312" s="124"/>
      <c r="O312" s="124"/>
      <c r="P312" s="124"/>
      <c r="Q312" s="124"/>
      <c r="R312" s="124"/>
      <c r="S312" s="124" t="s">
        <v>1450</v>
      </c>
    </row>
    <row r="313" spans="1:19" ht="14.25" customHeight="1">
      <c r="A313" s="464">
        <v>312</v>
      </c>
      <c r="B313" s="141" t="s">
        <v>1478</v>
      </c>
      <c r="C313" s="124" t="str">
        <f>IF('確認申請書（建築）入力'!$M$200="","",'確認申請書（建築）入力'!$M$200)</f>
        <v/>
      </c>
      <c r="D313" s="124"/>
      <c r="E313" s="124"/>
      <c r="F313" s="124"/>
      <c r="G313" s="124"/>
      <c r="H313" s="124"/>
      <c r="I313" s="124"/>
      <c r="J313" s="124"/>
      <c r="K313" s="124"/>
      <c r="L313" s="124"/>
      <c r="M313" s="124"/>
      <c r="N313" s="124"/>
      <c r="O313" s="124"/>
      <c r="P313" s="124"/>
      <c r="Q313" s="124"/>
      <c r="R313" s="124"/>
      <c r="S313" s="124" t="s">
        <v>1450</v>
      </c>
    </row>
    <row r="314" spans="1:19" ht="14.25" customHeight="1">
      <c r="A314" s="464">
        <v>313</v>
      </c>
      <c r="B314" s="141" t="s">
        <v>1477</v>
      </c>
      <c r="C314" s="124" t="str">
        <f>IF('確認申請書（建築）入力'!$M$201="","",'確認申請書（建築）入力'!$M$201)</f>
        <v/>
      </c>
      <c r="D314" s="124"/>
      <c r="E314" s="124"/>
      <c r="F314" s="124"/>
      <c r="G314" s="124"/>
      <c r="H314" s="124"/>
      <c r="I314" s="124"/>
      <c r="J314" s="124"/>
      <c r="K314" s="124"/>
      <c r="L314" s="124"/>
      <c r="M314" s="124"/>
      <c r="N314" s="124"/>
      <c r="O314" s="124"/>
      <c r="P314" s="124"/>
      <c r="Q314" s="124"/>
      <c r="R314" s="124"/>
      <c r="S314" s="124"/>
    </row>
    <row r="315" spans="1:19" ht="14.25" customHeight="1">
      <c r="A315" s="464">
        <v>314</v>
      </c>
      <c r="B315" s="141" t="s">
        <v>1476</v>
      </c>
      <c r="C315" s="124" t="str">
        <f>IF('確認申請書（建築）入力'!$M$202="","",'確認申請書（建築）入力'!$M$202)</f>
        <v/>
      </c>
      <c r="D315" s="124"/>
      <c r="E315" s="124"/>
      <c r="F315" s="124"/>
      <c r="G315" s="124"/>
      <c r="H315" s="124"/>
      <c r="I315" s="124"/>
      <c r="J315" s="124"/>
      <c r="K315" s="124"/>
      <c r="L315" s="124"/>
      <c r="M315" s="124"/>
      <c r="N315" s="124"/>
      <c r="O315" s="124"/>
      <c r="P315" s="124"/>
      <c r="Q315" s="124"/>
      <c r="R315" s="124"/>
      <c r="S315" s="592" t="s">
        <v>1450</v>
      </c>
    </row>
    <row r="316" spans="1:19" ht="14.25" customHeight="1">
      <c r="A316" s="466">
        <v>315</v>
      </c>
      <c r="B316" s="142" t="s">
        <v>1475</v>
      </c>
      <c r="C316" s="143">
        <f>IF($D$316=FALSE,0,IF($D$316=TRUE,1,""))</f>
        <v>0</v>
      </c>
      <c r="D316" s="143" t="b">
        <v>0</v>
      </c>
      <c r="E316" s="143"/>
      <c r="F316" s="143"/>
      <c r="G316" s="143"/>
      <c r="H316" s="143"/>
      <c r="I316" s="143"/>
      <c r="J316" s="143"/>
      <c r="K316" s="143"/>
      <c r="L316" s="143"/>
      <c r="M316" s="143"/>
      <c r="N316" s="143"/>
      <c r="O316" s="143"/>
      <c r="P316" s="143"/>
      <c r="Q316" s="143"/>
      <c r="R316" s="143"/>
      <c r="S316" s="143"/>
    </row>
    <row r="317" spans="1:19" ht="14.25" customHeight="1">
      <c r="A317" s="466">
        <v>316</v>
      </c>
      <c r="B317" s="142" t="s">
        <v>1474</v>
      </c>
      <c r="C317" s="143" t="str">
        <f>IF('確認申請書（建築）入力'!$M$76="","",'確認申請書（建築）入力'!$M$76)</f>
        <v/>
      </c>
      <c r="D317" s="143"/>
      <c r="E317" s="143"/>
      <c r="F317" s="143"/>
      <c r="G317" s="143"/>
      <c r="H317" s="143"/>
      <c r="I317" s="143"/>
      <c r="J317" s="143"/>
      <c r="K317" s="143"/>
      <c r="L317" s="143"/>
      <c r="M317" s="143"/>
      <c r="N317" s="143"/>
      <c r="O317" s="143"/>
      <c r="P317" s="143"/>
      <c r="Q317" s="143"/>
      <c r="R317" s="143"/>
      <c r="S317" s="143"/>
    </row>
    <row r="318" spans="1:19" ht="14.25" customHeight="1">
      <c r="A318" s="466">
        <v>317</v>
      </c>
      <c r="B318" s="142" t="s">
        <v>1473</v>
      </c>
      <c r="C318" s="467" t="str">
        <f>IF('確認申請書（建築）入力'!$T$77="","",'確認申請書（建築）入力'!$T$77)</f>
        <v/>
      </c>
      <c r="D318" s="143"/>
      <c r="E318" s="143"/>
      <c r="F318" s="143"/>
      <c r="G318" s="143"/>
      <c r="H318" s="143"/>
      <c r="I318" s="143"/>
      <c r="J318" s="143"/>
      <c r="K318" s="143"/>
      <c r="L318" s="143"/>
      <c r="M318" s="143"/>
      <c r="N318" s="143"/>
      <c r="O318" s="143"/>
      <c r="P318" s="143"/>
      <c r="Q318" s="143"/>
      <c r="R318" s="143"/>
      <c r="S318" s="143"/>
    </row>
    <row r="319" spans="1:19" ht="14.25" customHeight="1">
      <c r="A319" s="466">
        <v>318</v>
      </c>
      <c r="B319" s="142" t="s">
        <v>1472</v>
      </c>
      <c r="C319" s="143">
        <f>IF($D$319=FALSE,0,IF($D$319=TRUE,1,""))</f>
        <v>0</v>
      </c>
      <c r="D319" s="143" t="b">
        <v>0</v>
      </c>
      <c r="E319" s="143"/>
      <c r="F319" s="143"/>
      <c r="G319" s="143"/>
      <c r="H319" s="143"/>
      <c r="I319" s="143"/>
      <c r="J319" s="143"/>
      <c r="K319" s="143"/>
      <c r="L319" s="143"/>
      <c r="M319" s="143"/>
      <c r="N319" s="143"/>
      <c r="O319" s="143"/>
      <c r="P319" s="143"/>
      <c r="Q319" s="143"/>
      <c r="R319" s="143"/>
      <c r="S319" s="143"/>
    </row>
    <row r="320" spans="1:19" ht="14.25" customHeight="1">
      <c r="A320" s="466">
        <v>319</v>
      </c>
      <c r="B320" s="142" t="s">
        <v>1471</v>
      </c>
      <c r="C320" s="143" t="str">
        <f>IF('確認申請書（建築）入力'!$M$79="","",'確認申請書（建築）入力'!$M$79)</f>
        <v/>
      </c>
      <c r="D320" s="143"/>
      <c r="E320" s="143"/>
      <c r="F320" s="143"/>
      <c r="G320" s="143"/>
      <c r="H320" s="143"/>
      <c r="I320" s="143"/>
      <c r="J320" s="143"/>
      <c r="K320" s="143"/>
      <c r="L320" s="143"/>
      <c r="M320" s="143"/>
      <c r="N320" s="143"/>
      <c r="O320" s="143"/>
      <c r="P320" s="143"/>
      <c r="Q320" s="143"/>
      <c r="R320" s="143"/>
      <c r="S320" s="143"/>
    </row>
    <row r="321" spans="1:19" ht="14.25" customHeight="1">
      <c r="A321" s="466">
        <v>320</v>
      </c>
      <c r="B321" s="142" t="s">
        <v>1470</v>
      </c>
      <c r="C321" s="467" t="str">
        <f>IF('確認申請書（建築）入力'!$T$80="","",'確認申請書（建築）入力'!$T$80)</f>
        <v/>
      </c>
      <c r="D321" s="143"/>
      <c r="E321" s="143"/>
      <c r="F321" s="143"/>
      <c r="G321" s="143"/>
      <c r="H321" s="143"/>
      <c r="I321" s="143"/>
      <c r="J321" s="143"/>
      <c r="K321" s="143"/>
      <c r="L321" s="143"/>
      <c r="M321" s="143"/>
      <c r="N321" s="143"/>
      <c r="O321" s="143"/>
      <c r="P321" s="143"/>
      <c r="Q321" s="143"/>
      <c r="R321" s="143"/>
      <c r="S321" s="143"/>
    </row>
    <row r="322" spans="1:19" ht="14.25" customHeight="1">
      <c r="A322" s="311">
        <v>321</v>
      </c>
      <c r="B322" s="130" t="s">
        <v>1469</v>
      </c>
      <c r="C322" s="122" t="str">
        <f>IF('確認申請書（建築）入力'!$N$291="","",TEXT('確認申請書（建築）入力'!$N$291,"#0.00"))</f>
        <v/>
      </c>
      <c r="D322" s="122"/>
      <c r="E322" s="122"/>
      <c r="F322" s="122"/>
      <c r="G322" s="122"/>
      <c r="H322" s="122"/>
      <c r="I322" s="122"/>
      <c r="J322" s="122"/>
      <c r="K322" s="122"/>
      <c r="L322" s="122"/>
      <c r="M322" s="122"/>
      <c r="N322" s="122"/>
      <c r="O322" s="122"/>
      <c r="P322" s="122"/>
      <c r="Q322" s="122"/>
      <c r="R322" s="122"/>
      <c r="S322" s="122" t="s">
        <v>1450</v>
      </c>
    </row>
    <row r="323" spans="1:19" ht="14.25" customHeight="1">
      <c r="A323" s="311">
        <v>322</v>
      </c>
      <c r="B323" s="130" t="s">
        <v>1468</v>
      </c>
      <c r="C323" s="122" t="str">
        <f>IF('確認申請書（建築）入力'!$T$291="","",TEXT('確認申請書（建築）入力'!$T$291,"#0.00"))</f>
        <v/>
      </c>
      <c r="D323" s="122"/>
      <c r="E323" s="122"/>
      <c r="F323" s="122"/>
      <c r="G323" s="122"/>
      <c r="H323" s="122"/>
      <c r="I323" s="122"/>
      <c r="J323" s="122"/>
      <c r="K323" s="122"/>
      <c r="L323" s="122"/>
      <c r="M323" s="122"/>
      <c r="N323" s="122"/>
      <c r="O323" s="122"/>
      <c r="P323" s="122"/>
      <c r="Q323" s="122"/>
      <c r="R323" s="122"/>
      <c r="S323" s="122" t="s">
        <v>1450</v>
      </c>
    </row>
    <row r="324" spans="1:19" ht="14.25" customHeight="1">
      <c r="A324" s="311">
        <v>323</v>
      </c>
      <c r="B324" s="130" t="s">
        <v>1467</v>
      </c>
      <c r="C324" s="122" t="str">
        <f>IF('確認申請書（建築）入力'!$Z$291=0,"",TEXT('確認申請書（建築）入力'!$Z$291,"#0.00"))</f>
        <v/>
      </c>
      <c r="D324" s="122"/>
      <c r="E324" s="122"/>
      <c r="F324" s="122"/>
      <c r="G324" s="122"/>
      <c r="H324" s="122"/>
      <c r="I324" s="122"/>
      <c r="J324" s="122"/>
      <c r="K324" s="122"/>
      <c r="L324" s="122"/>
      <c r="M324" s="122"/>
      <c r="N324" s="122"/>
      <c r="O324" s="122"/>
      <c r="P324" s="122"/>
      <c r="Q324" s="122"/>
      <c r="R324" s="122"/>
      <c r="S324" s="122" t="s">
        <v>1450</v>
      </c>
    </row>
    <row r="325" spans="1:19" ht="14.25" customHeight="1">
      <c r="A325" s="311">
        <v>324</v>
      </c>
      <c r="B325" s="130" t="s">
        <v>1466</v>
      </c>
      <c r="C325" s="122" t="str">
        <f>IF('確認申請書（建築）入力'!$N$292="","",TEXT('確認申請書（建築）入力'!$N$292,"#0.00"))</f>
        <v/>
      </c>
      <c r="D325" s="122"/>
      <c r="E325" s="122"/>
      <c r="F325" s="122"/>
      <c r="G325" s="122"/>
      <c r="H325" s="122"/>
      <c r="I325" s="122"/>
      <c r="J325" s="122"/>
      <c r="K325" s="122"/>
      <c r="L325" s="122"/>
      <c r="M325" s="122"/>
      <c r="N325" s="122"/>
      <c r="O325" s="122"/>
      <c r="P325" s="122"/>
      <c r="Q325" s="122"/>
      <c r="R325" s="122"/>
      <c r="S325" s="122" t="s">
        <v>1450</v>
      </c>
    </row>
    <row r="326" spans="1:19" ht="14.25" customHeight="1">
      <c r="A326" s="311">
        <v>325</v>
      </c>
      <c r="B326" s="130" t="s">
        <v>1465</v>
      </c>
      <c r="C326" s="122" t="str">
        <f>IF('確認申請書（建築）入力'!$T$292="","",TEXT('確認申請書（建築）入力'!$T$292,"#0.00"))</f>
        <v/>
      </c>
      <c r="D326" s="122"/>
      <c r="E326" s="122"/>
      <c r="F326" s="122"/>
      <c r="G326" s="122"/>
      <c r="H326" s="122"/>
      <c r="I326" s="122"/>
      <c r="J326" s="122"/>
      <c r="K326" s="122"/>
      <c r="L326" s="122"/>
      <c r="M326" s="122"/>
      <c r="N326" s="122"/>
      <c r="O326" s="122"/>
      <c r="P326" s="122"/>
      <c r="Q326" s="122"/>
      <c r="R326" s="122"/>
      <c r="S326" s="122" t="s">
        <v>1450</v>
      </c>
    </row>
    <row r="327" spans="1:19" ht="14.25" customHeight="1">
      <c r="A327" s="311">
        <v>326</v>
      </c>
      <c r="B327" s="130" t="s">
        <v>1464</v>
      </c>
      <c r="C327" s="122" t="str">
        <f>IF('確認申請書（建築）入力'!$Z$292=0,"",TEXT('確認申請書（建築）入力'!$Z$292,"#0.00"))</f>
        <v/>
      </c>
      <c r="D327" s="122"/>
      <c r="E327" s="122"/>
      <c r="F327" s="122"/>
      <c r="G327" s="122"/>
      <c r="H327" s="122"/>
      <c r="I327" s="122"/>
      <c r="J327" s="122"/>
      <c r="K327" s="122"/>
      <c r="L327" s="122"/>
      <c r="M327" s="122"/>
      <c r="N327" s="122"/>
      <c r="O327" s="122"/>
      <c r="P327" s="122"/>
      <c r="Q327" s="122"/>
      <c r="R327" s="122"/>
      <c r="S327" s="122" t="s">
        <v>1450</v>
      </c>
    </row>
    <row r="328" spans="1:19" ht="14.25" customHeight="1">
      <c r="A328" s="311">
        <v>327</v>
      </c>
      <c r="B328" s="130" t="s">
        <v>1463</v>
      </c>
      <c r="C328" s="122" t="str">
        <f>IF('確認申請書（建築）入力'!$N$293="","",TEXT('確認申請書（建築）入力'!$N$293,"#0.00"))</f>
        <v/>
      </c>
      <c r="D328" s="122"/>
      <c r="E328" s="122"/>
      <c r="F328" s="122"/>
      <c r="G328" s="122"/>
      <c r="H328" s="122"/>
      <c r="I328" s="122"/>
      <c r="J328" s="122"/>
      <c r="K328" s="122"/>
      <c r="L328" s="122"/>
      <c r="M328" s="122"/>
      <c r="N328" s="122"/>
      <c r="O328" s="122"/>
      <c r="P328" s="122"/>
      <c r="Q328" s="122"/>
      <c r="R328" s="122"/>
      <c r="S328" s="122" t="s">
        <v>1450</v>
      </c>
    </row>
    <row r="329" spans="1:19" ht="14.25" customHeight="1">
      <c r="A329" s="311">
        <v>328</v>
      </c>
      <c r="B329" s="130" t="s">
        <v>1462</v>
      </c>
      <c r="C329" s="122" t="str">
        <f>IF('確認申請書（建築）入力'!$T$293="","",TEXT('確認申請書（建築）入力'!$T$293,"#0.00"))</f>
        <v/>
      </c>
      <c r="D329" s="122"/>
      <c r="E329" s="122"/>
      <c r="F329" s="122"/>
      <c r="G329" s="122"/>
      <c r="H329" s="122"/>
      <c r="I329" s="122"/>
      <c r="J329" s="122"/>
      <c r="K329" s="122"/>
      <c r="L329" s="122"/>
      <c r="M329" s="122"/>
      <c r="N329" s="122"/>
      <c r="O329" s="122"/>
      <c r="P329" s="122"/>
      <c r="Q329" s="122"/>
      <c r="R329" s="122"/>
      <c r="S329" s="122" t="s">
        <v>1450</v>
      </c>
    </row>
    <row r="330" spans="1:19" ht="14.25" customHeight="1">
      <c r="A330" s="311">
        <v>329</v>
      </c>
      <c r="B330" s="130" t="s">
        <v>1461</v>
      </c>
      <c r="C330" s="122" t="str">
        <f>IF('確認申請書（建築）入力'!$Z$293=0,"",TEXT('確認申請書（建築）入力'!$Z$293,"#0.00"))</f>
        <v/>
      </c>
      <c r="D330" s="122"/>
      <c r="E330" s="122"/>
      <c r="F330" s="122"/>
      <c r="G330" s="122"/>
      <c r="H330" s="122"/>
      <c r="I330" s="122"/>
      <c r="J330" s="122"/>
      <c r="K330" s="122"/>
      <c r="L330" s="122"/>
      <c r="M330" s="122"/>
      <c r="N330" s="122"/>
      <c r="O330" s="122"/>
      <c r="P330" s="122"/>
      <c r="Q330" s="122"/>
      <c r="R330" s="122"/>
      <c r="S330" s="122" t="s">
        <v>1450</v>
      </c>
    </row>
    <row r="331" spans="1:19" ht="14.25" customHeight="1">
      <c r="A331" s="311">
        <v>330</v>
      </c>
      <c r="B331" s="130" t="s">
        <v>1460</v>
      </c>
      <c r="C331" s="122" t="str">
        <f>IF('確認申請書（建築）入力'!$N$294="","",TEXT('確認申請書（建築）入力'!$N$294,"#0.00"))</f>
        <v/>
      </c>
      <c r="D331" s="122"/>
      <c r="E331" s="122"/>
      <c r="F331" s="122"/>
      <c r="G331" s="122"/>
      <c r="H331" s="122"/>
      <c r="I331" s="122"/>
      <c r="J331" s="122"/>
      <c r="K331" s="122"/>
      <c r="L331" s="122"/>
      <c r="M331" s="122"/>
      <c r="N331" s="122"/>
      <c r="O331" s="122"/>
      <c r="P331" s="122"/>
      <c r="Q331" s="122"/>
      <c r="R331" s="122"/>
      <c r="S331" s="122" t="s">
        <v>1450</v>
      </c>
    </row>
    <row r="332" spans="1:19" ht="14.25" customHeight="1">
      <c r="A332" s="311">
        <v>331</v>
      </c>
      <c r="B332" s="130" t="s">
        <v>1459</v>
      </c>
      <c r="C332" s="122" t="str">
        <f>IF('確認申請書（建築）入力'!$T$294="","",TEXT('確認申請書（建築）入力'!$T$294,"#0.00"))</f>
        <v/>
      </c>
      <c r="D332" s="122"/>
      <c r="E332" s="122"/>
      <c r="F332" s="122"/>
      <c r="G332" s="122"/>
      <c r="H332" s="122"/>
      <c r="I332" s="122"/>
      <c r="J332" s="122"/>
      <c r="K332" s="122"/>
      <c r="L332" s="122"/>
      <c r="M332" s="122"/>
      <c r="N332" s="122"/>
      <c r="O332" s="122"/>
      <c r="P332" s="122"/>
      <c r="Q332" s="122"/>
      <c r="R332" s="122"/>
      <c r="S332" s="122" t="s">
        <v>1450</v>
      </c>
    </row>
    <row r="333" spans="1:19" ht="14.25" customHeight="1">
      <c r="A333" s="311">
        <v>332</v>
      </c>
      <c r="B333" s="130" t="s">
        <v>1458</v>
      </c>
      <c r="C333" s="122" t="str">
        <f>IF('確認申請書（建築）入力'!$Z$294=0,"",TEXT('確認申請書（建築）入力'!$Z$294,"#0.00"))</f>
        <v/>
      </c>
      <c r="D333" s="122"/>
      <c r="E333" s="122"/>
      <c r="F333" s="122"/>
      <c r="G333" s="122"/>
      <c r="H333" s="122"/>
      <c r="I333" s="122"/>
      <c r="J333" s="122"/>
      <c r="K333" s="122"/>
      <c r="L333" s="122"/>
      <c r="M333" s="122"/>
      <c r="N333" s="122"/>
      <c r="O333" s="122"/>
      <c r="P333" s="122"/>
      <c r="Q333" s="122"/>
      <c r="R333" s="122"/>
      <c r="S333" s="122" t="s">
        <v>1450</v>
      </c>
    </row>
    <row r="334" spans="1:19" ht="14.25" customHeight="1">
      <c r="A334" s="311">
        <v>333</v>
      </c>
      <c r="B334" s="140" t="s">
        <v>1457</v>
      </c>
      <c r="C334" s="122" t="str">
        <f>IF('確認申請書（建築）入力'!$N$286="","",TEXT('確認申請書（建築）入力'!$N$286,"#0.00"))</f>
        <v/>
      </c>
      <c r="D334" s="127"/>
      <c r="E334" s="127"/>
      <c r="F334" s="127"/>
      <c r="G334" s="127"/>
      <c r="H334" s="127"/>
      <c r="I334" s="127"/>
      <c r="J334" s="122"/>
      <c r="K334" s="122"/>
      <c r="L334" s="122"/>
      <c r="M334" s="122"/>
      <c r="N334" s="122"/>
      <c r="O334" s="122"/>
      <c r="P334" s="122"/>
      <c r="Q334" s="122"/>
      <c r="R334" s="122"/>
      <c r="S334" s="122"/>
    </row>
    <row r="335" spans="1:19" ht="14.25" customHeight="1">
      <c r="A335" s="311">
        <v>334</v>
      </c>
      <c r="B335" s="140" t="s">
        <v>1456</v>
      </c>
      <c r="C335" s="122" t="str">
        <f>IF('確認申請書（建築）入力'!$T$286="","",TEXT('確認申請書（建築）入力'!$T$286,"#0.00"))</f>
        <v/>
      </c>
      <c r="D335" s="127"/>
      <c r="E335" s="127"/>
      <c r="F335" s="127"/>
      <c r="G335" s="127"/>
      <c r="H335" s="127"/>
      <c r="I335" s="127"/>
      <c r="J335" s="122"/>
      <c r="K335" s="122"/>
      <c r="L335" s="122"/>
      <c r="M335" s="122"/>
      <c r="N335" s="122"/>
      <c r="O335" s="122"/>
      <c r="P335" s="122"/>
      <c r="Q335" s="122"/>
      <c r="R335" s="122"/>
      <c r="S335" s="122"/>
    </row>
    <row r="336" spans="1:19" ht="14.25" customHeight="1">
      <c r="A336" s="311">
        <v>335</v>
      </c>
      <c r="B336" s="140" t="s">
        <v>1455</v>
      </c>
      <c r="C336" s="122" t="str">
        <f>IF('確認申請書（建築）入力'!$Z$286=0,"",TEXT('確認申請書（建築）入力'!$Z$286,"#0.00"))</f>
        <v/>
      </c>
      <c r="D336" s="127"/>
      <c r="E336" s="127"/>
      <c r="F336" s="127"/>
      <c r="G336" s="127"/>
      <c r="H336" s="127"/>
      <c r="I336" s="127"/>
      <c r="J336" s="122"/>
      <c r="K336" s="122"/>
      <c r="L336" s="122"/>
      <c r="M336" s="122"/>
      <c r="N336" s="122"/>
      <c r="O336" s="122"/>
      <c r="P336" s="122"/>
      <c r="Q336" s="122"/>
      <c r="R336" s="122"/>
      <c r="S336" s="122"/>
    </row>
    <row r="337" spans="1:19" ht="14.25" customHeight="1">
      <c r="A337" s="311">
        <v>336</v>
      </c>
      <c r="B337" s="121" t="s">
        <v>1454</v>
      </c>
      <c r="C337" s="122" t="str">
        <f>IF($D$337=1,"",INDEX(主要用途!$C$2:$C296,$D$337))</f>
        <v/>
      </c>
      <c r="D337" s="127">
        <v>1</v>
      </c>
      <c r="E337" s="122"/>
      <c r="F337" s="122"/>
      <c r="G337" s="122"/>
      <c r="H337" s="122"/>
      <c r="I337" s="122"/>
      <c r="J337" s="122"/>
      <c r="K337" s="122"/>
      <c r="L337" s="122"/>
      <c r="M337" s="122"/>
      <c r="N337" s="122"/>
      <c r="O337" s="122"/>
      <c r="P337" s="122"/>
      <c r="Q337" s="122"/>
      <c r="R337" s="122"/>
      <c r="S337" s="122" t="s">
        <v>1450</v>
      </c>
    </row>
    <row r="338" spans="1:19" ht="14.25" customHeight="1">
      <c r="A338" s="311">
        <v>337</v>
      </c>
      <c r="B338" s="121" t="s">
        <v>1453</v>
      </c>
      <c r="C338" s="122" t="str">
        <f>IF('確認申請書（建築）入力'!$T$271="","",'確認申請書（建築）入力'!$T$271)</f>
        <v/>
      </c>
      <c r="D338" s="122"/>
      <c r="E338" s="122"/>
      <c r="F338" s="122"/>
      <c r="G338" s="122"/>
      <c r="H338" s="122"/>
      <c r="I338" s="122"/>
      <c r="J338" s="122"/>
      <c r="K338" s="122"/>
      <c r="L338" s="122"/>
      <c r="M338" s="122"/>
      <c r="N338" s="122"/>
      <c r="O338" s="122"/>
      <c r="P338" s="122"/>
      <c r="Q338" s="122"/>
      <c r="R338" s="122"/>
      <c r="S338" s="122" t="s">
        <v>1450</v>
      </c>
    </row>
    <row r="339" spans="1:19" ht="14.25" customHeight="1">
      <c r="A339" s="311">
        <v>338</v>
      </c>
      <c r="B339" s="121" t="s">
        <v>1452</v>
      </c>
      <c r="C339" s="122" t="str">
        <f>IF($D$339=1,"",INDEX(主要用途!$C$2:$C298,$D$339))</f>
        <v/>
      </c>
      <c r="D339" s="127">
        <v>1</v>
      </c>
      <c r="E339" s="122"/>
      <c r="F339" s="122"/>
      <c r="G339" s="122"/>
      <c r="H339" s="122"/>
      <c r="I339" s="122"/>
      <c r="J339" s="122"/>
      <c r="K339" s="122"/>
      <c r="L339" s="122"/>
      <c r="M339" s="122"/>
      <c r="N339" s="122"/>
      <c r="O339" s="122"/>
      <c r="P339" s="122"/>
      <c r="Q339" s="122"/>
      <c r="R339" s="122"/>
      <c r="S339" s="122" t="s">
        <v>1450</v>
      </c>
    </row>
    <row r="340" spans="1:19" ht="14.25" customHeight="1">
      <c r="A340" s="311">
        <v>339</v>
      </c>
      <c r="B340" s="121" t="s">
        <v>1451</v>
      </c>
      <c r="C340" s="122" t="str">
        <f>IF('確認申請書（建築）入力'!$T$272="","",'確認申請書（建築）入力'!$T$272)</f>
        <v/>
      </c>
      <c r="D340" s="122"/>
      <c r="E340" s="122"/>
      <c r="F340" s="122"/>
      <c r="G340" s="122"/>
      <c r="H340" s="122"/>
      <c r="I340" s="122"/>
      <c r="J340" s="122"/>
      <c r="K340" s="122"/>
      <c r="L340" s="122"/>
      <c r="M340" s="122"/>
      <c r="N340" s="122"/>
      <c r="O340" s="122"/>
      <c r="P340" s="122"/>
      <c r="Q340" s="122"/>
      <c r="R340" s="122"/>
      <c r="S340" s="122" t="s">
        <v>1450</v>
      </c>
    </row>
    <row r="341" spans="1:19" ht="14.25" customHeight="1">
      <c r="A341" s="311">
        <v>340</v>
      </c>
      <c r="B341" s="121" t="s">
        <v>1449</v>
      </c>
      <c r="C341" s="122" t="str">
        <f>IF('確認申請書（建築）入力'!$AP$11="","",'確認申請書（建築）入力'!$AP$11)</f>
        <v/>
      </c>
      <c r="D341" s="122"/>
      <c r="E341" s="122"/>
      <c r="F341" s="122"/>
      <c r="G341" s="122"/>
      <c r="H341" s="122"/>
      <c r="I341" s="122"/>
      <c r="J341" s="122"/>
      <c r="K341" s="122"/>
      <c r="L341" s="122"/>
      <c r="M341" s="122"/>
      <c r="N341" s="122"/>
      <c r="O341" s="122"/>
      <c r="P341" s="122"/>
      <c r="Q341" s="122"/>
      <c r="R341" s="122"/>
      <c r="S341" s="122"/>
    </row>
    <row r="342" spans="1:19" ht="14.25" customHeight="1">
      <c r="A342" s="311">
        <v>341</v>
      </c>
      <c r="B342" s="122" t="s">
        <v>1956</v>
      </c>
      <c r="C342" s="122" t="str">
        <f>IF($D$342=TRUE,"申請済",IF($E$342=TRUE,"未申請",IF($F$342=TRUE,"申請不要","")))</f>
        <v/>
      </c>
      <c r="D342" s="122" t="b">
        <v>0</v>
      </c>
      <c r="E342" s="122" t="b">
        <v>0</v>
      </c>
      <c r="F342" s="122" t="b">
        <v>0</v>
      </c>
      <c r="G342" s="122"/>
      <c r="H342" s="122"/>
      <c r="I342" s="122"/>
      <c r="J342" s="122"/>
      <c r="K342" s="122"/>
      <c r="L342" s="122"/>
      <c r="M342" s="122"/>
      <c r="N342" s="122"/>
      <c r="O342" s="122"/>
      <c r="P342" s="122"/>
      <c r="Q342" s="122"/>
      <c r="R342" s="122"/>
      <c r="S342" s="122"/>
    </row>
    <row r="343" spans="1:19" ht="14.25" customHeight="1">
      <c r="A343" s="311">
        <v>342</v>
      </c>
      <c r="B343" s="122" t="s">
        <v>2275</v>
      </c>
      <c r="C343" s="122" t="str">
        <f>IF('確認申請書（建築）入力'!$X$222="","",'確認申請書（建築）入力'!$X$222)</f>
        <v/>
      </c>
      <c r="D343" s="122"/>
      <c r="E343" s="122"/>
      <c r="F343" s="122"/>
      <c r="G343" s="122"/>
      <c r="H343" s="122"/>
      <c r="I343" s="122"/>
      <c r="J343" s="122"/>
      <c r="K343" s="122"/>
      <c r="L343" s="122"/>
      <c r="M343" s="122"/>
      <c r="N343" s="122"/>
      <c r="O343" s="122"/>
      <c r="P343" s="122"/>
      <c r="Q343" s="122"/>
      <c r="R343" s="122"/>
      <c r="S343" s="122"/>
    </row>
    <row r="344" spans="1:19" ht="14.25" customHeight="1">
      <c r="A344" s="311">
        <v>343</v>
      </c>
      <c r="B344" s="122" t="s">
        <v>2276</v>
      </c>
      <c r="C344" s="122" t="str">
        <f>IF('確認申請書（建築）入力'!$X$223="","",'確認申請書（建築）入力'!$X$223)</f>
        <v/>
      </c>
      <c r="D344" s="122"/>
      <c r="E344" s="122"/>
      <c r="F344" s="122"/>
      <c r="G344" s="122"/>
      <c r="H344" s="122"/>
      <c r="I344" s="122"/>
      <c r="J344" s="122"/>
      <c r="K344" s="122"/>
      <c r="L344" s="122"/>
      <c r="M344" s="122"/>
      <c r="N344" s="122"/>
      <c r="O344" s="122"/>
      <c r="P344" s="122"/>
      <c r="Q344" s="122"/>
      <c r="R344" s="122"/>
      <c r="S344" s="122"/>
    </row>
    <row r="345" spans="1:19" ht="14.25" customHeight="1">
      <c r="A345" s="311">
        <v>344</v>
      </c>
      <c r="B345" s="122" t="s">
        <v>1957</v>
      </c>
      <c r="C345" s="122" t="str">
        <f>IF('確認申請書（建築）入力'!$N$298="","",TEXT('確認申請書（建築）入力'!$N$298,"#0.00"))</f>
        <v/>
      </c>
      <c r="D345" s="122"/>
      <c r="E345" s="122"/>
      <c r="F345" s="122"/>
      <c r="G345" s="122"/>
      <c r="H345" s="122"/>
      <c r="I345" s="122"/>
      <c r="J345" s="122"/>
      <c r="K345" s="122"/>
      <c r="L345" s="122"/>
      <c r="M345" s="122"/>
      <c r="N345" s="122"/>
      <c r="O345" s="122"/>
      <c r="P345" s="122"/>
      <c r="Q345" s="122"/>
      <c r="R345" s="122"/>
      <c r="S345" s="122"/>
    </row>
    <row r="346" spans="1:19" ht="14.25" customHeight="1">
      <c r="A346" s="311">
        <v>345</v>
      </c>
      <c r="B346" s="122" t="s">
        <v>1958</v>
      </c>
      <c r="C346" s="122" t="str">
        <f>IF('確認申請書（建築）入力'!$T$298="","",TEXT('確認申請書（建築）入力'!$T$298,"#0.00"))</f>
        <v/>
      </c>
      <c r="D346" s="122"/>
      <c r="E346" s="122"/>
      <c r="F346" s="122"/>
      <c r="G346" s="122"/>
      <c r="H346" s="122"/>
      <c r="I346" s="122"/>
      <c r="J346" s="122"/>
      <c r="K346" s="122"/>
      <c r="L346" s="122"/>
      <c r="M346" s="122"/>
      <c r="N346" s="122"/>
      <c r="O346" s="122"/>
      <c r="P346" s="122"/>
      <c r="Q346" s="122"/>
      <c r="R346" s="122"/>
      <c r="S346" s="122"/>
    </row>
    <row r="347" spans="1:19" ht="14.25" customHeight="1">
      <c r="A347" s="311">
        <v>346</v>
      </c>
      <c r="B347" s="122" t="s">
        <v>1959</v>
      </c>
      <c r="C347" s="122" t="str">
        <f>IF('確認申請書（建築）入力'!$Z$298=0,"",TEXT('確認申請書（建築）入力'!$Z$298,"#0.00"))</f>
        <v/>
      </c>
      <c r="D347" s="122"/>
      <c r="E347" s="122"/>
      <c r="F347" s="122"/>
      <c r="G347" s="122"/>
      <c r="H347" s="122"/>
      <c r="I347" s="122"/>
      <c r="J347" s="122"/>
      <c r="K347" s="122"/>
      <c r="L347" s="122"/>
      <c r="M347" s="122"/>
      <c r="N347" s="122"/>
      <c r="O347" s="122"/>
      <c r="P347" s="122"/>
      <c r="Q347" s="122"/>
      <c r="R347" s="122"/>
      <c r="S347" s="122"/>
    </row>
    <row r="348" spans="1:19" s="495" customFormat="1" ht="14.25" customHeight="1">
      <c r="A348" s="493">
        <v>347</v>
      </c>
      <c r="B348" s="494" t="s">
        <v>2402</v>
      </c>
      <c r="C348" s="494" t="str">
        <f>TEXT(初期画面!A7,"yyyymmdd")</f>
        <v>20261101</v>
      </c>
      <c r="D348" s="494"/>
      <c r="E348" s="494"/>
      <c r="F348" s="494"/>
      <c r="G348" s="494"/>
      <c r="H348" s="494"/>
      <c r="I348" s="494"/>
      <c r="J348" s="494"/>
      <c r="K348" s="494"/>
      <c r="L348" s="494"/>
      <c r="M348" s="494"/>
      <c r="N348" s="494"/>
      <c r="O348" s="494"/>
      <c r="P348" s="494"/>
      <c r="Q348" s="494"/>
      <c r="R348" s="494"/>
      <c r="S348" s="494"/>
    </row>
    <row r="349" spans="1:19" ht="14.25" customHeight="1">
      <c r="A349" s="311">
        <v>348</v>
      </c>
      <c r="B349" s="122" t="s">
        <v>2628</v>
      </c>
      <c r="C349" s="122" t="str">
        <f>IF($D$349=TRUE,"提出済",IF($E$349=TRUE,"未提出",IF($F$349=TRUE,"提出不要","")))</f>
        <v/>
      </c>
      <c r="D349" s="122" t="b">
        <v>0</v>
      </c>
      <c r="E349" s="122" t="b">
        <v>0</v>
      </c>
      <c r="F349" s="122" t="b">
        <v>0</v>
      </c>
      <c r="G349" s="122"/>
      <c r="H349" s="122"/>
      <c r="I349" s="122"/>
      <c r="J349" s="122"/>
      <c r="K349" s="122"/>
      <c r="L349" s="122"/>
      <c r="M349" s="122"/>
      <c r="N349" s="122"/>
      <c r="O349" s="122"/>
      <c r="P349" s="122"/>
      <c r="Q349" s="122"/>
      <c r="R349" s="122"/>
      <c r="S349" s="122"/>
    </row>
    <row r="350" spans="1:19" ht="14.25" customHeight="1">
      <c r="A350" s="311">
        <v>349</v>
      </c>
      <c r="B350" s="122" t="s">
        <v>2630</v>
      </c>
      <c r="C350" s="122" t="str">
        <f>IF('確認申請書（建築）入力'!$T$228="","",'確認申請書（建築）入力'!$T$228)</f>
        <v/>
      </c>
      <c r="D350" s="122"/>
      <c r="E350" s="122"/>
      <c r="F350" s="122"/>
      <c r="G350" s="122"/>
      <c r="H350" s="122"/>
      <c r="I350" s="122"/>
      <c r="J350" s="122"/>
      <c r="K350" s="122"/>
      <c r="L350" s="122"/>
      <c r="M350" s="122"/>
      <c r="N350" s="122"/>
      <c r="O350" s="122"/>
      <c r="P350" s="122"/>
      <c r="Q350" s="122"/>
      <c r="R350" s="122"/>
      <c r="S350" s="122"/>
    </row>
    <row r="351" spans="1:19" ht="14.25" customHeight="1">
      <c r="A351" s="311">
        <v>350</v>
      </c>
      <c r="B351" s="122" t="s">
        <v>2736</v>
      </c>
      <c r="C351" s="122" t="str">
        <f>IF('確認申請書（建築）入力'!$AJ$228="","",'確認申請書（建築）入力'!$AJ$228)</f>
        <v/>
      </c>
      <c r="D351" s="122"/>
      <c r="E351" s="122"/>
      <c r="F351" s="122"/>
      <c r="G351" s="122"/>
      <c r="H351" s="122"/>
      <c r="I351" s="122"/>
      <c r="J351" s="122"/>
      <c r="K351" s="122"/>
      <c r="L351" s="122"/>
      <c r="M351" s="122"/>
      <c r="N351" s="122"/>
      <c r="O351" s="122"/>
      <c r="P351" s="122"/>
      <c r="Q351" s="122"/>
      <c r="R351" s="122"/>
      <c r="S351" s="122"/>
    </row>
    <row r="352" spans="1:19" ht="14.25" customHeight="1">
      <c r="A352" s="311">
        <v>351</v>
      </c>
      <c r="B352" s="122" t="s">
        <v>2631</v>
      </c>
      <c r="C352" s="122" t="str">
        <f>IF('確認申請書（建築）入力'!$T$229="","",'確認申請書（建築）入力'!$T$229)</f>
        <v/>
      </c>
      <c r="D352" s="122"/>
      <c r="E352" s="122"/>
      <c r="F352" s="122"/>
      <c r="G352" s="122"/>
      <c r="H352" s="122"/>
      <c r="I352" s="122"/>
      <c r="J352" s="122"/>
      <c r="K352" s="122"/>
      <c r="L352" s="122"/>
      <c r="M352" s="122"/>
      <c r="N352" s="122"/>
      <c r="O352" s="122"/>
      <c r="P352" s="122"/>
      <c r="Q352" s="122"/>
      <c r="R352" s="122"/>
      <c r="S352" s="122"/>
    </row>
    <row r="353" spans="1:19" ht="14.25" customHeight="1">
      <c r="A353" s="311">
        <v>352</v>
      </c>
      <c r="B353" s="122" t="s">
        <v>2737</v>
      </c>
      <c r="C353" s="122" t="str">
        <f>IF('確認申請書（建築）入力'!$AJ$229="","",'確認申請書（建築）入力'!$AJ$229)</f>
        <v/>
      </c>
      <c r="D353" s="122"/>
      <c r="E353" s="122"/>
      <c r="F353" s="122"/>
      <c r="G353" s="122"/>
      <c r="H353" s="122"/>
      <c r="I353" s="122"/>
      <c r="J353" s="122"/>
      <c r="K353" s="122"/>
      <c r="L353" s="122"/>
      <c r="M353" s="122"/>
      <c r="N353" s="122"/>
      <c r="O353" s="122"/>
      <c r="P353" s="122"/>
      <c r="Q353" s="122"/>
      <c r="R353" s="122"/>
      <c r="S353" s="122"/>
    </row>
    <row r="354" spans="1:19" ht="14.25" customHeight="1">
      <c r="A354" s="311">
        <v>353</v>
      </c>
      <c r="B354" s="122" t="s">
        <v>2629</v>
      </c>
      <c r="C354" s="122" t="str">
        <f>IF('確認申請書（建築）入力'!$R$230="","",'確認申請書（建築）入力'!$R$230)</f>
        <v/>
      </c>
      <c r="D354" s="122"/>
      <c r="E354" s="122"/>
      <c r="F354" s="122"/>
      <c r="G354" s="122"/>
      <c r="H354" s="122"/>
      <c r="I354" s="122"/>
      <c r="J354" s="122"/>
      <c r="K354" s="122"/>
      <c r="L354" s="122"/>
      <c r="M354" s="122"/>
      <c r="N354" s="122"/>
      <c r="O354" s="122"/>
      <c r="P354" s="122"/>
      <c r="Q354" s="122"/>
      <c r="R354" s="122"/>
      <c r="S354" s="122"/>
    </row>
    <row r="355" spans="1:19" ht="14.25" customHeight="1">
      <c r="A355" s="311">
        <v>354</v>
      </c>
      <c r="B355" s="122" t="s">
        <v>2763</v>
      </c>
      <c r="C355" s="122" t="str">
        <f>IF('確認申請書（建築）入力'!$N$295="","",TEXT('確認申請書（建築）入力'!$N$295,"#0.00"))</f>
        <v/>
      </c>
      <c r="D355" s="122"/>
      <c r="E355" s="122"/>
      <c r="F355" s="122"/>
      <c r="G355" s="122"/>
      <c r="H355" s="122"/>
      <c r="I355" s="122"/>
      <c r="J355" s="122"/>
      <c r="K355" s="122"/>
      <c r="L355" s="122"/>
      <c r="M355" s="122"/>
      <c r="N355" s="122"/>
      <c r="O355" s="122"/>
      <c r="P355" s="122"/>
      <c r="Q355" s="122"/>
      <c r="R355" s="122"/>
      <c r="S355" s="122"/>
    </row>
    <row r="356" spans="1:19" ht="14.25" customHeight="1">
      <c r="A356" s="311">
        <v>355</v>
      </c>
      <c r="B356" s="122" t="s">
        <v>2764</v>
      </c>
      <c r="C356" s="122" t="str">
        <f>IF('確認申請書（建築）入力'!$T$295="","",TEXT('確認申請書（建築）入力'!$T$295,"#0.00"))</f>
        <v/>
      </c>
      <c r="D356" s="122"/>
      <c r="E356" s="122"/>
      <c r="F356" s="122"/>
      <c r="G356" s="122"/>
      <c r="H356" s="122"/>
      <c r="I356" s="122"/>
      <c r="J356" s="122"/>
      <c r="K356" s="122"/>
      <c r="L356" s="122"/>
      <c r="M356" s="122"/>
      <c r="N356" s="122"/>
      <c r="O356" s="122"/>
      <c r="P356" s="122"/>
      <c r="Q356" s="122"/>
      <c r="R356" s="122"/>
      <c r="S356" s="122"/>
    </row>
    <row r="357" spans="1:19" ht="14.25" customHeight="1">
      <c r="A357" s="311">
        <v>356</v>
      </c>
      <c r="B357" s="122" t="s">
        <v>2765</v>
      </c>
      <c r="C357" s="122" t="str">
        <f>IF('確認申請書（建築）入力'!$Z$295=0,"",TEXT('確認申請書（建築）入力'!$Z$295,"#0.00"))</f>
        <v/>
      </c>
      <c r="D357" s="122"/>
      <c r="E357" s="122"/>
      <c r="F357" s="122"/>
      <c r="G357" s="122"/>
      <c r="H357" s="122"/>
      <c r="I357" s="122"/>
      <c r="J357" s="122"/>
      <c r="K357" s="122"/>
      <c r="L357" s="122"/>
      <c r="M357" s="122"/>
      <c r="N357" s="122"/>
      <c r="O357" s="122"/>
      <c r="P357" s="122"/>
    </row>
    <row r="358" spans="1:19" ht="14.25" customHeight="1">
      <c r="A358" s="311">
        <v>357</v>
      </c>
      <c r="B358" s="122" t="s">
        <v>2928</v>
      </c>
      <c r="C358" s="122" t="str">
        <f>IF($D$358=TRUE,"有",IF($E$358=TRUE,"無",""))</f>
        <v/>
      </c>
      <c r="D358" s="122" t="b">
        <v>0</v>
      </c>
      <c r="E358" s="122" t="b">
        <v>0</v>
      </c>
      <c r="F358" s="122"/>
      <c r="G358" s="122"/>
      <c r="H358" s="122"/>
      <c r="I358" s="122"/>
      <c r="J358" s="122"/>
      <c r="K358" s="122"/>
      <c r="L358" s="122"/>
      <c r="M358" s="122"/>
      <c r="N358" s="122"/>
      <c r="O358" s="122"/>
      <c r="P358" s="122"/>
    </row>
    <row r="359" spans="1:19" ht="14.25" customHeight="1">
      <c r="A359" s="311">
        <v>358</v>
      </c>
      <c r="B359" s="122" t="s">
        <v>3058</v>
      </c>
      <c r="C359" s="122" t="str">
        <f>IF($D$359=TRUE,"要",IF($E$359=TRUE,"否",""))</f>
        <v/>
      </c>
      <c r="D359" s="122" t="b">
        <v>0</v>
      </c>
      <c r="E359" s="122" t="b">
        <v>0</v>
      </c>
      <c r="F359" s="122"/>
      <c r="G359" s="122"/>
      <c r="H359" s="122"/>
      <c r="I359" s="122"/>
      <c r="J359" s="122"/>
      <c r="K359" s="122"/>
      <c r="L359" s="122"/>
      <c r="M359" s="122"/>
      <c r="N359" s="122"/>
      <c r="O359" s="122"/>
      <c r="P359" s="122"/>
    </row>
    <row r="360" spans="1:19" ht="14.25" customHeight="1">
      <c r="A360" s="311">
        <v>359</v>
      </c>
      <c r="B360" s="121" t="s">
        <v>3096</v>
      </c>
      <c r="C360" s="122" t="str">
        <f>IF('確認申請書（建築）入力'!$M$214="","",'確認申請書（建築）入力'!$M$214)</f>
        <v/>
      </c>
      <c r="D360" s="122"/>
      <c r="E360" s="122"/>
      <c r="F360" s="122"/>
      <c r="G360" s="122"/>
      <c r="H360" s="122"/>
      <c r="I360" s="122"/>
      <c r="J360" s="122"/>
      <c r="K360" s="122"/>
      <c r="L360" s="122"/>
      <c r="M360" s="122"/>
      <c r="N360" s="122"/>
      <c r="O360" s="122"/>
      <c r="P360" s="122"/>
      <c r="Q360" s="122"/>
      <c r="R360" s="122"/>
      <c r="S360" s="122" t="s">
        <v>1450</v>
      </c>
    </row>
    <row r="361" spans="1:19" ht="14.25" customHeight="1">
      <c r="A361" s="311">
        <v>360</v>
      </c>
      <c r="B361" s="121" t="s">
        <v>3097</v>
      </c>
      <c r="C361" s="122" t="str">
        <f>IF('確認申請書（建築）入力'!$S$215="","",'確認申請書（建築）入力'!$S$215)</f>
        <v/>
      </c>
      <c r="D361" s="127">
        <v>1</v>
      </c>
      <c r="E361" s="122"/>
      <c r="F361" s="122"/>
      <c r="G361" s="122"/>
      <c r="H361" s="122"/>
      <c r="I361" s="122"/>
      <c r="J361" s="122"/>
      <c r="K361" s="122"/>
      <c r="L361" s="122"/>
      <c r="M361" s="122"/>
      <c r="N361" s="122"/>
      <c r="O361" s="122"/>
      <c r="P361" s="122"/>
      <c r="Q361" s="122"/>
      <c r="R361" s="122"/>
      <c r="S361" s="122" t="s">
        <v>1450</v>
      </c>
    </row>
    <row r="362" spans="1:19" ht="14.25" customHeight="1">
      <c r="A362" s="311">
        <v>361</v>
      </c>
      <c r="B362" s="121" t="s">
        <v>3098</v>
      </c>
      <c r="C362" s="122" t="str">
        <f>IF('確認申請書（建築）入力'!$Z$215="","",'確認申請書（建築）入力'!$Z$215)</f>
        <v/>
      </c>
      <c r="D362" s="127">
        <v>1</v>
      </c>
      <c r="E362" s="122"/>
      <c r="F362" s="122"/>
      <c r="G362" s="122"/>
      <c r="H362" s="122"/>
      <c r="I362" s="122"/>
      <c r="J362" s="122"/>
      <c r="K362" s="122"/>
      <c r="L362" s="122"/>
      <c r="M362" s="122"/>
      <c r="N362" s="122"/>
      <c r="O362" s="122"/>
      <c r="P362" s="122"/>
      <c r="Q362" s="122"/>
      <c r="R362" s="122"/>
      <c r="S362" s="122" t="s">
        <v>1738</v>
      </c>
    </row>
    <row r="363" spans="1:19" ht="14.25" customHeight="1">
      <c r="A363" s="311">
        <v>362</v>
      </c>
      <c r="B363" s="121" t="s">
        <v>3099</v>
      </c>
      <c r="C363" s="122" t="str">
        <f>IF('確認申請書（建築）入力'!$AE$215="","",'確認申請書（建築）入力'!$AE$215)</f>
        <v/>
      </c>
      <c r="D363" s="122"/>
      <c r="E363" s="122"/>
      <c r="F363" s="122"/>
      <c r="G363" s="122"/>
      <c r="H363" s="122"/>
      <c r="I363" s="122"/>
      <c r="J363" s="122"/>
      <c r="K363" s="122"/>
      <c r="L363" s="122"/>
      <c r="M363" s="122"/>
      <c r="N363" s="122"/>
      <c r="O363" s="122"/>
      <c r="P363" s="122"/>
      <c r="Q363" s="122"/>
      <c r="R363" s="122"/>
      <c r="S363" s="122" t="s">
        <v>1450</v>
      </c>
    </row>
    <row r="364" spans="1:19" ht="14.25" customHeight="1">
      <c r="A364" s="311">
        <v>363</v>
      </c>
      <c r="B364" s="121" t="s">
        <v>3100</v>
      </c>
      <c r="C364" s="122" t="str">
        <f>IF('確認申請書（建築）入力'!$M$216="","",'確認申請書（建築）入力'!$M$216)</f>
        <v/>
      </c>
      <c r="D364" s="122"/>
      <c r="E364" s="122"/>
      <c r="F364" s="122"/>
      <c r="G364" s="122"/>
      <c r="H364" s="122"/>
      <c r="I364" s="122"/>
      <c r="J364" s="122"/>
      <c r="K364" s="122"/>
      <c r="L364" s="122"/>
      <c r="M364" s="122"/>
      <c r="N364" s="122"/>
      <c r="O364" s="122"/>
      <c r="P364" s="122"/>
      <c r="Q364" s="122"/>
      <c r="R364" s="122"/>
      <c r="S364" s="122" t="s">
        <v>1450</v>
      </c>
    </row>
    <row r="365" spans="1:19" ht="14.25" customHeight="1">
      <c r="A365" s="311">
        <v>364</v>
      </c>
      <c r="B365" s="121" t="s">
        <v>3101</v>
      </c>
      <c r="C365" s="122" t="str">
        <f>IF('確認申請書（建築）入力'!$M$217="","",'確認申請書（建築）入力'!$M$217)</f>
        <v/>
      </c>
      <c r="D365" s="122"/>
      <c r="E365" s="122"/>
      <c r="F365" s="122"/>
      <c r="G365" s="122"/>
      <c r="H365" s="122"/>
      <c r="I365" s="122"/>
      <c r="J365" s="122"/>
      <c r="K365" s="122"/>
      <c r="L365" s="122"/>
      <c r="M365" s="122"/>
      <c r="N365" s="122"/>
      <c r="O365" s="122"/>
      <c r="P365" s="122"/>
      <c r="Q365" s="122"/>
      <c r="R365" s="122"/>
      <c r="S365" s="122" t="s">
        <v>1450</v>
      </c>
    </row>
    <row r="366" spans="1:19" ht="14.25" customHeight="1">
      <c r="A366" s="311">
        <v>365</v>
      </c>
      <c r="B366" s="121" t="s">
        <v>3102</v>
      </c>
      <c r="C366" s="122" t="str">
        <f>IF('確認申請書（建築）入力'!$M$218="","",'確認申請書（建築）入力'!$M$218)</f>
        <v/>
      </c>
      <c r="D366" s="122"/>
      <c r="E366" s="122"/>
      <c r="F366" s="122"/>
      <c r="G366" s="122"/>
      <c r="H366" s="122"/>
      <c r="I366" s="122"/>
      <c r="J366" s="122"/>
      <c r="K366" s="122"/>
      <c r="L366" s="122"/>
      <c r="M366" s="122"/>
      <c r="N366" s="122"/>
      <c r="O366" s="122"/>
      <c r="P366" s="122"/>
      <c r="Q366" s="122"/>
      <c r="R366" s="122"/>
      <c r="S366" s="122" t="s">
        <v>1450</v>
      </c>
    </row>
    <row r="367" spans="1:19" ht="14.25" customHeight="1">
      <c r="A367" s="311">
        <v>366</v>
      </c>
      <c r="B367" s="121" t="s">
        <v>3103</v>
      </c>
      <c r="C367" s="122" t="str">
        <f>IF('確認申請書（建築）入力'!$M$219="","",'確認申請書（建築）入力'!$M$219)</f>
        <v/>
      </c>
      <c r="D367" s="122"/>
      <c r="E367" s="122"/>
      <c r="F367" s="122"/>
      <c r="G367" s="122"/>
      <c r="H367" s="122"/>
      <c r="I367" s="122"/>
      <c r="J367" s="122"/>
      <c r="K367" s="122"/>
      <c r="L367" s="122"/>
      <c r="M367" s="122"/>
      <c r="N367" s="122"/>
      <c r="O367" s="122"/>
      <c r="P367" s="122"/>
      <c r="Q367" s="122"/>
      <c r="R367" s="122"/>
      <c r="S367" s="122" t="s">
        <v>1450</v>
      </c>
    </row>
    <row r="368" spans="1:19" ht="14.25" customHeight="1">
      <c r="A368" s="311">
        <v>367</v>
      </c>
      <c r="B368" s="122" t="s">
        <v>3137</v>
      </c>
      <c r="C368" s="122" t="str">
        <f>IF('確認申請書（建築）入力'!$N$289="","",TEXT('確認申請書（建築）入力'!$N$289,"#0.00"))</f>
        <v/>
      </c>
      <c r="D368" s="122"/>
      <c r="E368" s="122"/>
      <c r="F368" s="122"/>
      <c r="G368" s="122"/>
      <c r="H368" s="122"/>
      <c r="I368" s="122"/>
      <c r="J368" s="122"/>
      <c r="K368" s="122"/>
      <c r="L368" s="122"/>
      <c r="M368" s="122"/>
      <c r="N368" s="122"/>
      <c r="O368" s="122"/>
      <c r="P368" s="122"/>
      <c r="Q368" s="122"/>
      <c r="R368" s="122"/>
      <c r="S368" s="122"/>
    </row>
    <row r="369" spans="1:19" ht="14.25" customHeight="1">
      <c r="A369" s="311">
        <v>368</v>
      </c>
      <c r="B369" s="122" t="s">
        <v>3138</v>
      </c>
      <c r="C369" s="122" t="str">
        <f>IF('確認申請書（建築）入力'!$T$289="","",TEXT('確認申請書（建築）入力'!$T$289,"#0.00"))</f>
        <v/>
      </c>
      <c r="D369" s="122"/>
      <c r="E369" s="122"/>
      <c r="F369" s="122"/>
      <c r="G369" s="122"/>
      <c r="H369" s="122"/>
      <c r="I369" s="122"/>
      <c r="J369" s="122"/>
      <c r="K369" s="122"/>
      <c r="L369" s="122"/>
      <c r="M369" s="122"/>
      <c r="N369" s="122"/>
      <c r="O369" s="122"/>
      <c r="P369" s="122"/>
      <c r="Q369" s="122"/>
      <c r="R369" s="122"/>
      <c r="S369" s="122"/>
    </row>
    <row r="370" spans="1:19" ht="14.25" customHeight="1">
      <c r="A370" s="311">
        <v>369</v>
      </c>
      <c r="B370" s="122" t="s">
        <v>3139</v>
      </c>
      <c r="C370" s="122" t="str">
        <f>IF('確認申請書（建築）入力'!$Z$289=0,"",TEXT('確認申請書（建築）入力'!$Z$289,"#0.00"))</f>
        <v/>
      </c>
      <c r="D370" s="122"/>
      <c r="E370" s="122"/>
      <c r="F370" s="122"/>
      <c r="G370" s="122"/>
      <c r="H370" s="122"/>
      <c r="I370" s="122"/>
      <c r="J370" s="122"/>
      <c r="K370" s="122"/>
      <c r="L370" s="122"/>
      <c r="M370" s="122"/>
      <c r="N370" s="122"/>
      <c r="O370" s="122"/>
      <c r="P370" s="122"/>
      <c r="Q370" s="122"/>
      <c r="R370" s="122"/>
      <c r="S370" s="122"/>
    </row>
    <row r="371" spans="1:19" ht="14.25" customHeight="1">
      <c r="A371" s="311">
        <v>370</v>
      </c>
      <c r="B371" s="122" t="s">
        <v>3140</v>
      </c>
      <c r="C371" s="122" t="str">
        <f>IF('確認申請書（建築）入力'!$N$296="","",TEXT('確認申請書（建築）入力'!$N$296,"#0.00"))</f>
        <v/>
      </c>
      <c r="D371" s="122"/>
      <c r="E371" s="122"/>
      <c r="F371" s="122"/>
      <c r="G371" s="122"/>
      <c r="H371" s="122"/>
      <c r="I371" s="122"/>
      <c r="J371" s="122"/>
      <c r="K371" s="122"/>
      <c r="L371" s="122"/>
      <c r="M371" s="122"/>
      <c r="N371" s="122"/>
      <c r="O371" s="122"/>
      <c r="P371" s="122"/>
      <c r="Q371" s="122"/>
      <c r="R371" s="122"/>
      <c r="S371" s="122"/>
    </row>
    <row r="372" spans="1:19" ht="14.25" customHeight="1">
      <c r="A372" s="311">
        <v>371</v>
      </c>
      <c r="B372" s="122" t="s">
        <v>3141</v>
      </c>
      <c r="C372" s="122" t="str">
        <f>IF('確認申請書（建築）入力'!$T$296="","",TEXT('確認申請書（建築）入力'!$T$296,"#0.00"))</f>
        <v/>
      </c>
      <c r="D372" s="122"/>
      <c r="E372" s="122"/>
      <c r="F372" s="122"/>
      <c r="G372" s="122"/>
      <c r="H372" s="122"/>
      <c r="I372" s="122"/>
      <c r="J372" s="122"/>
      <c r="K372" s="122"/>
      <c r="L372" s="122"/>
      <c r="M372" s="122"/>
      <c r="N372" s="122"/>
      <c r="O372" s="122"/>
      <c r="P372" s="122"/>
      <c r="Q372" s="122"/>
      <c r="R372" s="122"/>
      <c r="S372" s="122"/>
    </row>
    <row r="373" spans="1:19" ht="14.25" customHeight="1">
      <c r="A373" s="311">
        <v>372</v>
      </c>
      <c r="B373" s="122" t="s">
        <v>3142</v>
      </c>
      <c r="C373" s="122" t="str">
        <f>IF('確認申請書（建築）入力'!$Z$296=0,"",TEXT('確認申請書（建築）入力'!$Z$296,"#0.00"))</f>
        <v/>
      </c>
      <c r="D373" s="122"/>
      <c r="E373" s="122"/>
      <c r="F373" s="122"/>
      <c r="G373" s="122"/>
      <c r="H373" s="122"/>
      <c r="I373" s="122"/>
      <c r="J373" s="122"/>
      <c r="K373" s="122"/>
      <c r="L373" s="122"/>
      <c r="M373" s="122"/>
      <c r="N373" s="122"/>
      <c r="O373" s="122"/>
      <c r="P373" s="122"/>
      <c r="Q373" s="122"/>
      <c r="R373" s="122"/>
      <c r="S373" s="122"/>
    </row>
    <row r="374" spans="1:19" ht="14.25" customHeight="1">
      <c r="A374" s="311">
        <v>373</v>
      </c>
      <c r="B374" s="122" t="s">
        <v>3154</v>
      </c>
      <c r="C374" s="122" t="str">
        <f>IF('確認申請書（建築）入力'!$N$279=0,"",TEXT('確認申請書（建築）入力'!$N$279,"#0.00"))</f>
        <v/>
      </c>
      <c r="D374" s="122"/>
      <c r="E374" s="122"/>
      <c r="F374" s="122"/>
      <c r="G374" s="122"/>
      <c r="H374" s="122"/>
      <c r="I374" s="122"/>
      <c r="J374" s="122"/>
      <c r="K374" s="122"/>
      <c r="L374" s="122"/>
      <c r="M374" s="122"/>
      <c r="N374" s="122"/>
      <c r="O374" s="122"/>
      <c r="P374" s="122"/>
      <c r="Q374" s="122"/>
      <c r="R374" s="122"/>
      <c r="S374" s="122"/>
    </row>
    <row r="375" spans="1:19" ht="14.25" customHeight="1">
      <c r="A375" s="1419">
        <v>374</v>
      </c>
      <c r="B375" s="122" t="s">
        <v>3155</v>
      </c>
      <c r="C375" s="122" t="str">
        <f>IF('確認申請書（建築）入力'!$T$279=0,"",TEXT('確認申請書（建築）入力'!$T$279,"#0.00"))</f>
        <v/>
      </c>
      <c r="D375" s="122"/>
      <c r="E375" s="122"/>
      <c r="F375" s="122"/>
      <c r="G375" s="122"/>
      <c r="H375" s="122"/>
      <c r="I375" s="122"/>
      <c r="J375" s="122"/>
      <c r="K375" s="122"/>
      <c r="L375" s="122"/>
      <c r="M375" s="122"/>
      <c r="N375" s="122"/>
      <c r="O375" s="122"/>
      <c r="P375" s="122"/>
      <c r="Q375" s="122"/>
      <c r="R375" s="122"/>
      <c r="S375" s="122"/>
    </row>
    <row r="376" spans="1:19" ht="14.25" customHeight="1">
      <c r="A376" s="1419">
        <v>375</v>
      </c>
      <c r="B376" s="122" t="s">
        <v>3156</v>
      </c>
      <c r="C376" s="122" t="str">
        <f>IF('確認申請書（建築）入力'!$Z$279=0,"",TEXT('確認申請書（建築）入力'!$Z$279,"#0.00"))</f>
        <v/>
      </c>
      <c r="D376" s="122"/>
      <c r="E376" s="122"/>
      <c r="F376" s="122"/>
      <c r="G376" s="122"/>
      <c r="H376" s="122"/>
      <c r="I376" s="122"/>
      <c r="J376" s="122"/>
      <c r="K376" s="122"/>
      <c r="L376" s="122"/>
      <c r="M376" s="122"/>
      <c r="N376" s="122"/>
      <c r="O376" s="122"/>
      <c r="P376" s="122"/>
      <c r="Q376" s="122"/>
      <c r="R376" s="122"/>
      <c r="S376" s="122"/>
    </row>
    <row r="377" spans="1:19" ht="14.25" customHeight="1">
      <c r="A377" s="1420">
        <v>376</v>
      </c>
      <c r="B377" s="1417" t="s">
        <v>3602</v>
      </c>
      <c r="C377" s="1417"/>
      <c r="D377" s="1417"/>
      <c r="E377" s="1418" t="s">
        <v>3761</v>
      </c>
      <c r="F377" s="1417"/>
      <c r="G377" s="1417"/>
      <c r="H377" s="1417"/>
      <c r="I377" s="1417"/>
      <c r="J377" s="1417"/>
      <c r="K377" s="1417"/>
      <c r="L377" s="1417"/>
      <c r="M377" s="1417"/>
      <c r="N377" s="1417"/>
      <c r="O377" s="1417"/>
      <c r="P377" s="1417"/>
      <c r="Q377" s="1417"/>
      <c r="R377" s="1417"/>
      <c r="S377" s="1417"/>
    </row>
    <row r="378" spans="1:19" ht="14.25" customHeight="1">
      <c r="A378" s="1420">
        <v>377</v>
      </c>
      <c r="B378" s="1417" t="s">
        <v>3603</v>
      </c>
      <c r="C378" s="1417"/>
      <c r="D378" s="1417"/>
      <c r="E378" s="1418" t="s">
        <v>3762</v>
      </c>
      <c r="F378" s="1417"/>
      <c r="G378" s="1417"/>
      <c r="H378" s="1417"/>
      <c r="I378" s="1417"/>
      <c r="J378" s="1417"/>
      <c r="K378" s="1417"/>
      <c r="L378" s="1417"/>
      <c r="M378" s="1417"/>
      <c r="N378" s="1417"/>
      <c r="O378" s="1417"/>
      <c r="P378" s="1417"/>
      <c r="Q378" s="1417"/>
      <c r="R378" s="1417"/>
      <c r="S378" s="1417"/>
    </row>
    <row r="379" spans="1:19" ht="14.25" customHeight="1">
      <c r="A379" s="449">
        <v>378</v>
      </c>
      <c r="B379" s="122" t="s">
        <v>3604</v>
      </c>
      <c r="C379" s="122" t="str">
        <f>IF(AND('確認申請書（建築）入力'!$R$230&lt;&gt;"", COUNTIF(値一覧項目!AE2:AE5, '確認申請書（建築）入力'!$R$230)&gt;0), '確認申請書（建築）入力'!$R$230, "")</f>
        <v/>
      </c>
      <c r="D379" s="122"/>
      <c r="E379" s="122"/>
      <c r="F379" s="122"/>
      <c r="G379" s="122"/>
      <c r="H379" s="122"/>
      <c r="I379" s="122"/>
      <c r="J379" s="122"/>
      <c r="K379" s="122"/>
      <c r="L379" s="122"/>
      <c r="M379" s="122"/>
      <c r="N379" s="122"/>
      <c r="O379" s="122"/>
      <c r="P379" s="122"/>
      <c r="Q379" s="122"/>
      <c r="R379" s="122"/>
      <c r="S379" s="122"/>
    </row>
    <row r="380" spans="1:19" ht="14.25" customHeight="1">
      <c r="A380" s="1419">
        <v>379</v>
      </c>
      <c r="B380" s="122" t="s">
        <v>3667</v>
      </c>
      <c r="C380" s="122" t="str">
        <f>IF('確認申請書（建築）入力'!$BG$339="","",'確認申請書（建築）入力'!$BG$339)</f>
        <v/>
      </c>
      <c r="D380" s="122"/>
      <c r="E380" s="122"/>
      <c r="F380" s="122"/>
      <c r="G380" s="122"/>
      <c r="H380" s="122"/>
      <c r="I380" s="122"/>
      <c r="J380" s="122"/>
      <c r="K380" s="122"/>
      <c r="L380" s="122"/>
      <c r="M380" s="122"/>
      <c r="N380" s="122"/>
      <c r="O380" s="122"/>
      <c r="P380" s="122"/>
      <c r="Q380" s="122"/>
      <c r="R380" s="122"/>
      <c r="S380" s="122"/>
    </row>
    <row r="381" spans="1:19" ht="14.25" customHeight="1">
      <c r="A381" s="449">
        <v>380</v>
      </c>
      <c r="B381" s="122" t="s">
        <v>3668</v>
      </c>
      <c r="C381" s="122" t="str">
        <f>IF('確認申請書（建築）入力'!$BG$340="","",'確認申請書（建築）入力'!$BG$340)</f>
        <v/>
      </c>
      <c r="D381" s="122"/>
      <c r="E381" s="122"/>
      <c r="F381" s="122"/>
      <c r="G381" s="122"/>
      <c r="H381" s="122"/>
      <c r="I381" s="122"/>
      <c r="J381" s="122"/>
      <c r="K381" s="122"/>
      <c r="L381" s="122"/>
      <c r="M381" s="122"/>
      <c r="N381" s="122"/>
      <c r="O381" s="122"/>
      <c r="P381" s="122"/>
      <c r="Q381" s="122"/>
      <c r="R381" s="122"/>
      <c r="S381" s="122"/>
    </row>
    <row r="382" spans="1:19" ht="14.25" customHeight="1">
      <c r="A382" s="1419">
        <v>381</v>
      </c>
      <c r="B382" s="122" t="s">
        <v>3669</v>
      </c>
      <c r="C382" s="122" t="str">
        <f>IF('確認申請書（建築）入力'!$BG$341="","",'確認申請書（建築）入力'!$BG$341)</f>
        <v/>
      </c>
      <c r="D382" s="122"/>
      <c r="E382" s="122"/>
      <c r="F382" s="122"/>
      <c r="G382" s="122"/>
      <c r="H382" s="122"/>
      <c r="I382" s="122"/>
      <c r="J382" s="122"/>
      <c r="K382" s="122"/>
      <c r="L382" s="122"/>
      <c r="M382" s="122"/>
      <c r="N382" s="122"/>
      <c r="O382" s="122"/>
      <c r="P382" s="122"/>
      <c r="Q382" s="122"/>
      <c r="R382" s="122"/>
      <c r="S382" s="122"/>
    </row>
    <row r="383" spans="1:19" ht="14.25" customHeight="1">
      <c r="A383" s="449">
        <v>382</v>
      </c>
      <c r="B383" s="122" t="s">
        <v>3670</v>
      </c>
      <c r="C383" s="122" t="str">
        <f>IF('確認申請書（建築）入力'!$BG$342="","",'確認申請書（建築）入力'!$BG$342)</f>
        <v/>
      </c>
      <c r="D383" s="122"/>
      <c r="E383" s="122"/>
      <c r="F383" s="122"/>
      <c r="G383" s="122"/>
      <c r="H383" s="122"/>
      <c r="I383" s="122"/>
      <c r="J383" s="122"/>
      <c r="K383" s="122"/>
      <c r="L383" s="122"/>
      <c r="M383" s="122"/>
      <c r="N383" s="122"/>
      <c r="O383" s="122"/>
      <c r="P383" s="122"/>
      <c r="Q383" s="122"/>
      <c r="R383" s="122"/>
      <c r="S383" s="122"/>
    </row>
    <row r="384" spans="1:19" ht="14.25" customHeight="1">
      <c r="A384" s="1419">
        <v>383</v>
      </c>
      <c r="B384" s="122" t="s">
        <v>3671</v>
      </c>
      <c r="C384" s="122" t="str">
        <f>IF('確認申請書（建築）入力'!$BG$343="","",'確認申請書（建築）入力'!$BG$343)</f>
        <v/>
      </c>
      <c r="D384" s="122"/>
      <c r="E384" s="122"/>
      <c r="F384" s="122"/>
      <c r="G384" s="122"/>
      <c r="H384" s="122"/>
      <c r="I384" s="122"/>
      <c r="J384" s="122"/>
      <c r="K384" s="122"/>
      <c r="L384" s="122"/>
      <c r="M384" s="122"/>
      <c r="N384" s="122"/>
      <c r="O384" s="122"/>
      <c r="P384" s="122"/>
      <c r="Q384" s="122"/>
      <c r="R384" s="122"/>
      <c r="S384" s="122"/>
    </row>
    <row r="385" spans="1:19" ht="14.25" customHeight="1">
      <c r="A385" s="449">
        <v>384</v>
      </c>
      <c r="B385" s="122" t="s">
        <v>3672</v>
      </c>
      <c r="C385" s="122" t="str">
        <f>IF('確認申請書（建築）入力'!$BG$344="","",'確認申請書（建築）入力'!$BG$344)</f>
        <v/>
      </c>
      <c r="D385" s="122"/>
      <c r="E385" s="122"/>
      <c r="F385" s="122"/>
      <c r="G385" s="122"/>
      <c r="H385" s="122"/>
      <c r="I385" s="122"/>
      <c r="J385" s="122"/>
      <c r="K385" s="122"/>
      <c r="L385" s="122"/>
      <c r="M385" s="122"/>
      <c r="N385" s="122"/>
      <c r="O385" s="122"/>
      <c r="P385" s="122"/>
      <c r="Q385" s="122"/>
      <c r="R385" s="122"/>
      <c r="S385" s="122"/>
    </row>
    <row r="386" spans="1:19" ht="14.25" customHeight="1">
      <c r="A386" s="1419">
        <v>385</v>
      </c>
      <c r="B386" s="122" t="s">
        <v>3673</v>
      </c>
      <c r="C386" s="122" t="str">
        <f>IF('確認申請書（建築）入力'!$BU$339="","",'確認申請書（建築）入力'!$BU$339)</f>
        <v/>
      </c>
      <c r="D386" s="122"/>
      <c r="E386" s="122"/>
      <c r="F386" s="122"/>
      <c r="G386" s="122"/>
      <c r="H386" s="122"/>
      <c r="I386" s="122"/>
      <c r="J386" s="122"/>
      <c r="K386" s="122"/>
      <c r="L386" s="122"/>
      <c r="M386" s="122"/>
      <c r="N386" s="122"/>
      <c r="O386" s="122"/>
      <c r="P386" s="122"/>
      <c r="Q386" s="122"/>
      <c r="R386" s="122"/>
      <c r="S386" s="122"/>
    </row>
    <row r="387" spans="1:19" ht="14.25" customHeight="1">
      <c r="A387" s="449">
        <v>386</v>
      </c>
      <c r="B387" s="122" t="s">
        <v>3674</v>
      </c>
      <c r="C387" s="122" t="str">
        <f>IF('確認申請書（建築）入力'!$BU$340="","",'確認申請書（建築）入力'!$BU$340)</f>
        <v/>
      </c>
      <c r="D387" s="122"/>
      <c r="E387" s="122"/>
      <c r="F387" s="122"/>
      <c r="G387" s="122"/>
      <c r="H387" s="122"/>
      <c r="I387" s="122"/>
      <c r="J387" s="122"/>
      <c r="K387" s="122"/>
      <c r="L387" s="122"/>
      <c r="M387" s="122"/>
      <c r="N387" s="122"/>
      <c r="O387" s="122"/>
      <c r="P387" s="122"/>
      <c r="Q387" s="122"/>
      <c r="R387" s="122"/>
      <c r="S387" s="122"/>
    </row>
    <row r="388" spans="1:19" ht="14.25" customHeight="1">
      <c r="A388" s="1419">
        <v>387</v>
      </c>
      <c r="B388" s="122" t="s">
        <v>3675</v>
      </c>
      <c r="C388" s="122" t="str">
        <f>IF('確認申請書（建築）入力'!$BU$341="","",'確認申請書（建築）入力'!$BU$341)</f>
        <v/>
      </c>
      <c r="D388" s="122"/>
      <c r="E388" s="122"/>
      <c r="F388" s="122"/>
      <c r="G388" s="122"/>
      <c r="H388" s="122"/>
      <c r="I388" s="122"/>
      <c r="J388" s="122"/>
      <c r="K388" s="122"/>
      <c r="L388" s="122"/>
      <c r="M388" s="122"/>
      <c r="N388" s="122"/>
      <c r="O388" s="122"/>
      <c r="P388" s="122"/>
      <c r="Q388" s="122"/>
      <c r="R388" s="122"/>
      <c r="S388" s="122"/>
    </row>
    <row r="389" spans="1:19" ht="14.25" customHeight="1">
      <c r="A389" s="449">
        <v>388</v>
      </c>
      <c r="B389" s="122" t="s">
        <v>3676</v>
      </c>
      <c r="C389" s="122" t="str">
        <f>IF('確認申請書（建築）入力'!$BU$342="","",'確認申請書（建築）入力'!$BU$342)</f>
        <v/>
      </c>
      <c r="D389" s="122"/>
      <c r="E389" s="122"/>
      <c r="F389" s="122"/>
      <c r="G389" s="122"/>
      <c r="H389" s="122"/>
      <c r="I389" s="122"/>
      <c r="J389" s="122"/>
      <c r="K389" s="122"/>
      <c r="L389" s="122"/>
      <c r="M389" s="122"/>
      <c r="N389" s="122"/>
      <c r="O389" s="122"/>
      <c r="P389" s="122"/>
      <c r="Q389" s="122"/>
      <c r="R389" s="122"/>
      <c r="S389" s="122"/>
    </row>
    <row r="390" spans="1:19" ht="14.25" customHeight="1">
      <c r="A390" s="1419">
        <v>389</v>
      </c>
      <c r="B390" s="122" t="s">
        <v>3677</v>
      </c>
      <c r="C390" s="122" t="str">
        <f>IF('確認申請書（建築）入力'!$BU$343="","",'確認申請書（建築）入力'!$BU$343)</f>
        <v/>
      </c>
      <c r="D390" s="122"/>
      <c r="E390" s="122"/>
      <c r="F390" s="122"/>
      <c r="G390" s="122"/>
      <c r="H390" s="122"/>
      <c r="I390" s="122"/>
      <c r="J390" s="122"/>
      <c r="K390" s="122"/>
      <c r="L390" s="122"/>
      <c r="M390" s="122"/>
      <c r="N390" s="122"/>
      <c r="O390" s="122"/>
      <c r="P390" s="122"/>
      <c r="Q390" s="122"/>
      <c r="R390" s="122"/>
      <c r="S390" s="122"/>
    </row>
    <row r="391" spans="1:19" ht="14.25" customHeight="1">
      <c r="A391" s="449">
        <v>390</v>
      </c>
      <c r="B391" s="122" t="s">
        <v>3678</v>
      </c>
      <c r="C391" s="122" t="str">
        <f>IF('確認申請書（建築）入力'!$BU$344="","",'確認申請書（建築）入力'!$BU$344)</f>
        <v/>
      </c>
      <c r="D391" s="122"/>
      <c r="E391" s="122"/>
      <c r="F391" s="122"/>
      <c r="G391" s="122"/>
      <c r="H391" s="122"/>
      <c r="I391" s="122"/>
      <c r="J391" s="122"/>
      <c r="K391" s="122"/>
      <c r="L391" s="122"/>
      <c r="M391" s="122"/>
      <c r="N391" s="122"/>
      <c r="O391" s="122"/>
      <c r="P391" s="122"/>
      <c r="Q391" s="122"/>
      <c r="R391" s="122"/>
      <c r="S391" s="122"/>
    </row>
    <row r="392" spans="1:19" ht="14.25" customHeight="1">
      <c r="A392" s="449">
        <v>400</v>
      </c>
      <c r="B392" s="122" t="s">
        <v>3702</v>
      </c>
      <c r="C392" s="122" t="str">
        <f>IF(作業メニュー!AM13=TRUE,1,"")</f>
        <v/>
      </c>
      <c r="D392" s="122"/>
      <c r="E392" s="122"/>
      <c r="F392" s="122"/>
      <c r="G392" s="122"/>
      <c r="H392" s="122"/>
      <c r="I392" s="122"/>
      <c r="J392" s="122"/>
      <c r="K392" s="122"/>
      <c r="L392" s="122"/>
      <c r="M392" s="122"/>
      <c r="N392" s="122"/>
      <c r="O392" s="122"/>
      <c r="P392" s="122"/>
      <c r="Q392" s="122"/>
      <c r="R392" s="122"/>
      <c r="S392" s="122"/>
    </row>
  </sheetData>
  <phoneticPr fontId="2"/>
  <hyperlinks>
    <hyperlink ref="A1" location="作業メニュー!A1" display="出力列順" xr:uid="{00000000-0004-0000-4100-000000000000}"/>
  </hyperlinks>
  <printOptions horizontalCentered="1" headings="1" gridLines="1"/>
  <pageMargins left="0.59055118110236227" right="0.59055118110236227" top="0.78740157480314965" bottom="0.39370078740157483" header="0.59055118110236227" footer="0.19685039370078741"/>
  <pageSetup paperSize="9" scale="55" orientation="portrait" r:id="rId1"/>
  <headerFooter alignWithMargins="0">
    <oddFooter>&amp;C&amp;P/&amp;N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1"/>
  <dimension ref="A1:V991"/>
  <sheetViews>
    <sheetView topLeftCell="A971" workbookViewId="0">
      <selection activeCell="F992" sqref="F992"/>
    </sheetView>
  </sheetViews>
  <sheetFormatPr defaultColWidth="9" defaultRowHeight="14.25" customHeight="1"/>
  <cols>
    <col min="1" max="1" width="7.58203125" style="42" customWidth="1"/>
    <col min="2" max="2" width="6.33203125" style="596" bestFit="1" customWidth="1"/>
    <col min="3" max="3" width="6.33203125" style="42" bestFit="1" customWidth="1"/>
    <col min="4" max="4" width="6.33203125" style="42" customWidth="1"/>
    <col min="5" max="5" width="20.33203125" style="42" bestFit="1" customWidth="1"/>
    <col min="6" max="6" width="20.58203125" style="42" customWidth="1"/>
    <col min="7" max="22" width="7.58203125" style="42" customWidth="1"/>
    <col min="23" max="16384" width="9" style="42"/>
  </cols>
  <sheetData>
    <row r="1" spans="1:22" s="449" customFormat="1" ht="16.149999999999999" customHeight="1" thickBot="1">
      <c r="A1" s="473" t="s">
        <v>2382</v>
      </c>
      <c r="B1" s="379" t="s">
        <v>2094</v>
      </c>
      <c r="C1" s="380" t="s">
        <v>2095</v>
      </c>
      <c r="D1" s="380" t="s">
        <v>2192</v>
      </c>
      <c r="E1" s="381" t="s">
        <v>1812</v>
      </c>
      <c r="F1" s="381" t="s">
        <v>1811</v>
      </c>
      <c r="G1" s="381" t="s">
        <v>1810</v>
      </c>
      <c r="H1" s="381" t="s">
        <v>1809</v>
      </c>
      <c r="I1" s="381" t="s">
        <v>1808</v>
      </c>
      <c r="J1" s="381" t="s">
        <v>1807</v>
      </c>
      <c r="K1" s="381" t="s">
        <v>1806</v>
      </c>
      <c r="L1" s="381" t="s">
        <v>1805</v>
      </c>
      <c r="M1" s="381" t="s">
        <v>1804</v>
      </c>
      <c r="N1" s="381" t="s">
        <v>1803</v>
      </c>
      <c r="O1" s="381" t="s">
        <v>1802</v>
      </c>
      <c r="P1" s="381" t="s">
        <v>1801</v>
      </c>
      <c r="Q1" s="381" t="s">
        <v>1800</v>
      </c>
      <c r="R1" s="381" t="s">
        <v>1799</v>
      </c>
      <c r="S1" s="381" t="s">
        <v>1798</v>
      </c>
      <c r="T1" s="381" t="s">
        <v>1797</v>
      </c>
      <c r="U1" s="381" t="s">
        <v>1796</v>
      </c>
      <c r="V1" s="381" t="s">
        <v>1795</v>
      </c>
    </row>
    <row r="2" spans="1:22" s="119" customFormat="1" ht="14.25" customHeight="1">
      <c r="A2" s="382">
        <v>1</v>
      </c>
      <c r="B2" s="360" t="s">
        <v>2097</v>
      </c>
      <c r="C2" s="345">
        <v>1</v>
      </c>
      <c r="D2" s="345"/>
      <c r="E2" s="147" t="s">
        <v>2181</v>
      </c>
      <c r="F2" s="148">
        <f>'確認申請書（建築）入力'!$M$343</f>
        <v>1</v>
      </c>
      <c r="G2" s="148"/>
      <c r="H2" s="148"/>
      <c r="I2" s="148"/>
      <c r="J2" s="148"/>
      <c r="K2" s="148"/>
      <c r="L2" s="148"/>
      <c r="M2" s="148"/>
      <c r="N2" s="148"/>
      <c r="O2" s="148"/>
      <c r="P2" s="148"/>
      <c r="Q2" s="148"/>
      <c r="R2" s="148"/>
      <c r="S2" s="148"/>
      <c r="T2" s="148"/>
      <c r="U2" s="148"/>
      <c r="V2" s="157"/>
    </row>
    <row r="3" spans="1:22" s="119" customFormat="1" ht="14.25" customHeight="1">
      <c r="A3" s="301">
        <f t="shared" ref="A3:A66" si="0">A2+1</f>
        <v>2</v>
      </c>
      <c r="B3" s="311" t="s">
        <v>2097</v>
      </c>
      <c r="C3" s="346">
        <v>1</v>
      </c>
      <c r="D3" s="346"/>
      <c r="E3" s="121" t="s">
        <v>1976</v>
      </c>
      <c r="F3" s="122" t="str">
        <f>IF(INDEX(主要用途!$C$2:$C63,$G$3)="","",INDEX(主要用途!$C$2:$C63,$G$3))</f>
        <v/>
      </c>
      <c r="G3" s="127">
        <v>1</v>
      </c>
      <c r="H3" s="122"/>
      <c r="I3" s="122"/>
      <c r="J3" s="122"/>
      <c r="K3" s="122"/>
      <c r="L3" s="122"/>
      <c r="M3" s="122"/>
      <c r="N3" s="122"/>
      <c r="O3" s="122"/>
      <c r="P3" s="122"/>
      <c r="Q3" s="122"/>
      <c r="R3" s="122"/>
      <c r="S3" s="122"/>
      <c r="T3" s="122"/>
      <c r="U3" s="122"/>
      <c r="V3" s="146"/>
    </row>
    <row r="4" spans="1:22" s="119" customFormat="1" ht="14.25" customHeight="1">
      <c r="A4" s="301">
        <f t="shared" si="0"/>
        <v>3</v>
      </c>
      <c r="B4" s="311" t="s">
        <v>2097</v>
      </c>
      <c r="C4" s="346">
        <v>1</v>
      </c>
      <c r="D4" s="346"/>
      <c r="E4" s="121" t="s">
        <v>1977</v>
      </c>
      <c r="F4" s="122" t="str">
        <f>IF(INDEX(主要用途!$C$2:$C64,$G$4)="","",INDEX(主要用途!$C$2:$C64,$G$4))</f>
        <v/>
      </c>
      <c r="G4" s="127">
        <v>1</v>
      </c>
      <c r="H4" s="122"/>
      <c r="I4" s="122"/>
      <c r="J4" s="122"/>
      <c r="K4" s="122"/>
      <c r="L4" s="122"/>
      <c r="M4" s="122"/>
      <c r="N4" s="122"/>
      <c r="O4" s="122"/>
      <c r="P4" s="122"/>
      <c r="Q4" s="122"/>
      <c r="R4" s="122"/>
      <c r="S4" s="122"/>
      <c r="T4" s="122"/>
      <c r="U4" s="122"/>
      <c r="V4" s="146"/>
    </row>
    <row r="5" spans="1:22" s="119" customFormat="1" ht="14.25" customHeight="1">
      <c r="A5" s="301">
        <f t="shared" si="0"/>
        <v>4</v>
      </c>
      <c r="B5" s="311" t="s">
        <v>2097</v>
      </c>
      <c r="C5" s="346">
        <v>1</v>
      </c>
      <c r="D5" s="346"/>
      <c r="E5" s="121" t="s">
        <v>1978</v>
      </c>
      <c r="F5" s="122" t="str">
        <f>IF(INDEX(主要用途!$C$2:$C65,$G$5)="","",INDEX(主要用途!$C$2:$C65,$G$5))</f>
        <v/>
      </c>
      <c r="G5" s="127">
        <v>1</v>
      </c>
      <c r="H5" s="122"/>
      <c r="I5" s="122"/>
      <c r="J5" s="122"/>
      <c r="K5" s="122"/>
      <c r="L5" s="122"/>
      <c r="M5" s="122"/>
      <c r="N5" s="122"/>
      <c r="O5" s="122"/>
      <c r="P5" s="122"/>
      <c r="Q5" s="122"/>
      <c r="R5" s="122"/>
      <c r="S5" s="122"/>
      <c r="T5" s="122"/>
      <c r="U5" s="122"/>
      <c r="V5" s="146"/>
    </row>
    <row r="6" spans="1:22" s="119" customFormat="1" ht="14.25" customHeight="1">
      <c r="A6" s="301">
        <f t="shared" si="0"/>
        <v>5</v>
      </c>
      <c r="B6" s="311" t="s">
        <v>2097</v>
      </c>
      <c r="C6" s="346">
        <v>1</v>
      </c>
      <c r="D6" s="346"/>
      <c r="E6" s="121" t="s">
        <v>1979</v>
      </c>
      <c r="F6" s="122" t="str">
        <f>IF('確認申請書（建築）入力'!$S$345="","",'確認申請書（建築）入力'!$S$345)</f>
        <v/>
      </c>
      <c r="G6" s="122"/>
      <c r="H6" s="122"/>
      <c r="I6" s="122"/>
      <c r="J6" s="122"/>
      <c r="K6" s="122"/>
      <c r="L6" s="122"/>
      <c r="M6" s="122"/>
      <c r="N6" s="122"/>
      <c r="O6" s="122"/>
      <c r="P6" s="122"/>
      <c r="Q6" s="122"/>
      <c r="R6" s="122"/>
      <c r="S6" s="122"/>
      <c r="T6" s="122"/>
      <c r="U6" s="122"/>
      <c r="V6" s="146"/>
    </row>
    <row r="7" spans="1:22" s="119" customFormat="1" ht="14.25" customHeight="1">
      <c r="A7" s="301">
        <f t="shared" si="0"/>
        <v>6</v>
      </c>
      <c r="B7" s="311" t="s">
        <v>2097</v>
      </c>
      <c r="C7" s="346">
        <v>1</v>
      </c>
      <c r="D7" s="346"/>
      <c r="E7" s="121" t="s">
        <v>1980</v>
      </c>
      <c r="F7" s="122" t="str">
        <f>IF('確認申請書（建築）入力'!$S$346="","",'確認申請書（建築）入力'!$S$346)</f>
        <v/>
      </c>
      <c r="G7" s="122"/>
      <c r="H7" s="122"/>
      <c r="I7" s="122"/>
      <c r="J7" s="122"/>
      <c r="K7" s="122"/>
      <c r="L7" s="122"/>
      <c r="M7" s="122"/>
      <c r="N7" s="122"/>
      <c r="O7" s="122"/>
      <c r="P7" s="122"/>
      <c r="Q7" s="122"/>
      <c r="R7" s="122"/>
      <c r="S7" s="122"/>
      <c r="T7" s="122"/>
      <c r="U7" s="122"/>
      <c r="V7" s="146"/>
    </row>
    <row r="8" spans="1:22" s="119" customFormat="1" ht="14.25" customHeight="1">
      <c r="A8" s="301">
        <f t="shared" si="0"/>
        <v>7</v>
      </c>
      <c r="B8" s="311" t="s">
        <v>2097</v>
      </c>
      <c r="C8" s="346">
        <v>1</v>
      </c>
      <c r="D8" s="346"/>
      <c r="E8" s="121" t="s">
        <v>1981</v>
      </c>
      <c r="F8" s="122" t="str">
        <f>IF('確認申請書（建築）入力'!$S$347="","",'確認申請書（建築）入力'!$S$347)</f>
        <v/>
      </c>
      <c r="G8" s="122"/>
      <c r="H8" s="122"/>
      <c r="I8" s="122"/>
      <c r="J8" s="122"/>
      <c r="K8" s="122"/>
      <c r="L8" s="122"/>
      <c r="M8" s="122"/>
      <c r="N8" s="122"/>
      <c r="O8" s="122"/>
      <c r="P8" s="122"/>
      <c r="Q8" s="122"/>
      <c r="R8" s="122"/>
      <c r="S8" s="122"/>
      <c r="T8" s="122"/>
      <c r="U8" s="122"/>
      <c r="V8" s="146"/>
    </row>
    <row r="9" spans="1:22" s="119" customFormat="1" ht="14.25" customHeight="1">
      <c r="A9" s="301">
        <f t="shared" si="0"/>
        <v>8</v>
      </c>
      <c r="B9" s="311" t="s">
        <v>2097</v>
      </c>
      <c r="C9" s="346">
        <v>1</v>
      </c>
      <c r="D9" s="346"/>
      <c r="E9" s="121" t="s">
        <v>1679</v>
      </c>
      <c r="F9" s="122" t="str">
        <f>IF($G$9=TRUE,"新築",IF($H$9=TRUE,"増築",IF($I$9=TRUE,"改築",IF($J$9=TRUE,"移転",IF($K$9=TRUE,"用途変更",IF($L$9=TRUE,"大規模の修繕",IF($M$9=TRUE,"大規模の模様替","")))))))</f>
        <v/>
      </c>
      <c r="G9" s="127" t="b">
        <v>0</v>
      </c>
      <c r="H9" s="127" t="b">
        <v>0</v>
      </c>
      <c r="I9" s="127" t="b">
        <v>0</v>
      </c>
      <c r="J9" s="127" t="b">
        <v>0</v>
      </c>
      <c r="K9" s="127" t="b">
        <v>0</v>
      </c>
      <c r="L9" s="127" t="b">
        <v>0</v>
      </c>
      <c r="M9" s="127" t="b">
        <v>0</v>
      </c>
      <c r="N9" s="122"/>
      <c r="O9" s="122"/>
      <c r="P9" s="122"/>
      <c r="Q9" s="122"/>
      <c r="R9" s="122"/>
      <c r="S9" s="122"/>
      <c r="T9" s="122"/>
      <c r="U9" s="122"/>
      <c r="V9" s="146"/>
    </row>
    <row r="10" spans="1:22" s="119" customFormat="1" ht="14.25" customHeight="1">
      <c r="A10" s="301">
        <f t="shared" si="0"/>
        <v>9</v>
      </c>
      <c r="B10" s="311" t="s">
        <v>2097</v>
      </c>
      <c r="C10" s="346">
        <v>1</v>
      </c>
      <c r="D10" s="346"/>
      <c r="E10" s="121" t="s">
        <v>1982</v>
      </c>
      <c r="F10" s="122" t="str">
        <f>IF(INDEX(値一覧項目!$I$2:$I218,$G$10)="","",INDEX(値一覧項目!$I$2:$I218,$G$10))</f>
        <v/>
      </c>
      <c r="G10" s="127">
        <v>1</v>
      </c>
      <c r="H10" s="127"/>
      <c r="I10" s="122"/>
      <c r="J10" s="122"/>
      <c r="K10" s="122"/>
      <c r="L10" s="122"/>
      <c r="M10" s="122"/>
      <c r="N10" s="122"/>
      <c r="O10" s="122"/>
      <c r="P10" s="122"/>
      <c r="Q10" s="122"/>
      <c r="R10" s="122"/>
      <c r="S10" s="122"/>
      <c r="T10" s="122"/>
      <c r="U10" s="122"/>
      <c r="V10" s="146"/>
    </row>
    <row r="11" spans="1:22" s="119" customFormat="1" ht="14.25" customHeight="1">
      <c r="A11" s="301">
        <f t="shared" si="0"/>
        <v>10</v>
      </c>
      <c r="B11" s="311" t="s">
        <v>2097</v>
      </c>
      <c r="C11" s="346">
        <v>1</v>
      </c>
      <c r="D11" s="346"/>
      <c r="E11" s="121" t="s">
        <v>1266</v>
      </c>
      <c r="F11" s="122" t="str">
        <f>IF($G$11=TRUE,'確認申請書（建築）入力'!$N$354,"")&amp;IF($H$11=TRUE,"/"&amp;'確認申請書（建築）入力'!$N$356,"")&amp;IF($I$11=TRUE,"/"&amp;'確認申請書（建築）入力'!$Z$354,"")&amp;IF($J$11=TRUE,"/"&amp;'確認申請書（建築）入力'!$AG$354,"")&amp;IF($K$11=TRUE,"/"&amp;'確認申請書（建築）入力'!$N$357,"")&amp;IF($L$11=TRUE,"/"&amp;'確認申請書（建築）入力'!$U$357,"")&amp;IF($M$11=TRUE,"/"&amp;'確認申請書（建築）入力'!$AA$357,"")&amp;IF($N$11=TRUE,"/"&amp;'確認申請書（建築）入力'!$AK$357,"")</f>
        <v/>
      </c>
      <c r="G11" s="127" t="b">
        <v>0</v>
      </c>
      <c r="H11" s="127" t="b">
        <v>0</v>
      </c>
      <c r="I11" s="127" t="b">
        <v>0</v>
      </c>
      <c r="J11" s="127" t="b">
        <v>0</v>
      </c>
      <c r="K11" s="127" t="b">
        <v>0</v>
      </c>
      <c r="L11" s="127" t="b">
        <v>0</v>
      </c>
      <c r="M11" s="127" t="b">
        <v>0</v>
      </c>
      <c r="N11" s="127" t="b">
        <v>0</v>
      </c>
      <c r="O11" s="122"/>
      <c r="P11" s="122"/>
      <c r="Q11" s="122"/>
      <c r="R11" s="122"/>
      <c r="S11" s="122"/>
      <c r="T11" s="122"/>
      <c r="U11" s="122"/>
      <c r="V11" s="146"/>
    </row>
    <row r="12" spans="1:22" s="598" customFormat="1" ht="14.25" customHeight="1">
      <c r="A12" s="438">
        <f t="shared" si="0"/>
        <v>11</v>
      </c>
      <c r="B12" s="439" t="s">
        <v>2097</v>
      </c>
      <c r="C12" s="440">
        <v>1</v>
      </c>
      <c r="D12" s="440"/>
      <c r="E12" s="441" t="s">
        <v>2193</v>
      </c>
      <c r="F12" s="442" t="str">
        <f>IF('確認申請書（建築）入力'!$AN$357="","",'確認申請書（建築）入力'!$AN$357)</f>
        <v/>
      </c>
      <c r="G12" s="443"/>
      <c r="H12" s="443"/>
      <c r="I12" s="443"/>
      <c r="J12" s="443"/>
      <c r="K12" s="443"/>
      <c r="L12" s="443"/>
      <c r="M12" s="443"/>
      <c r="N12" s="443"/>
      <c r="O12" s="442"/>
      <c r="P12" s="442"/>
      <c r="Q12" s="442"/>
      <c r="R12" s="442"/>
      <c r="S12" s="442"/>
      <c r="T12" s="442"/>
      <c r="U12" s="442"/>
      <c r="V12" s="444"/>
    </row>
    <row r="13" spans="1:22" s="119" customFormat="1" ht="14.25" customHeight="1">
      <c r="A13" s="301">
        <f t="shared" si="0"/>
        <v>12</v>
      </c>
      <c r="B13" s="311" t="s">
        <v>2097</v>
      </c>
      <c r="C13" s="346">
        <v>1</v>
      </c>
      <c r="D13" s="346"/>
      <c r="E13" s="121" t="s">
        <v>1983</v>
      </c>
      <c r="F13" s="122" t="str">
        <f>IF(INDEX(値一覧項目!$P$2:$P52,$G$13)="","",INDEX(値一覧項目!$P$2:$P52,$G$13))</f>
        <v/>
      </c>
      <c r="G13" s="134">
        <v>1</v>
      </c>
      <c r="H13" s="122"/>
      <c r="I13" s="122"/>
      <c r="J13" s="122"/>
      <c r="K13" s="122"/>
      <c r="L13" s="122"/>
      <c r="M13" s="122"/>
      <c r="N13" s="122"/>
      <c r="O13" s="122"/>
      <c r="P13" s="122"/>
      <c r="Q13" s="122"/>
      <c r="R13" s="122"/>
      <c r="S13" s="122"/>
      <c r="T13" s="122"/>
      <c r="U13" s="122"/>
      <c r="V13" s="146"/>
    </row>
    <row r="14" spans="1:22" s="119" customFormat="1" ht="14.25" customHeight="1">
      <c r="A14" s="301">
        <f t="shared" si="0"/>
        <v>13</v>
      </c>
      <c r="B14" s="311" t="s">
        <v>2097</v>
      </c>
      <c r="C14" s="346">
        <v>1</v>
      </c>
      <c r="D14" s="346"/>
      <c r="E14" s="121" t="s">
        <v>1984</v>
      </c>
      <c r="F14" s="122" t="str">
        <f>IF(INDEX(値一覧項目!$P$2:$P53,$G$14)="","",INDEX(値一覧項目!$P$2:$P53,$G$14))</f>
        <v/>
      </c>
      <c r="G14" s="134">
        <v>1</v>
      </c>
      <c r="H14" s="122"/>
      <c r="I14" s="122"/>
      <c r="J14" s="122"/>
      <c r="K14" s="122"/>
      <c r="L14" s="122"/>
      <c r="M14" s="122"/>
      <c r="N14" s="122"/>
      <c r="O14" s="122"/>
      <c r="P14" s="122"/>
      <c r="Q14" s="122"/>
      <c r="R14" s="122"/>
      <c r="S14" s="122"/>
      <c r="T14" s="122"/>
      <c r="U14" s="122"/>
      <c r="V14" s="146"/>
    </row>
    <row r="15" spans="1:22" s="119" customFormat="1" ht="14.25" customHeight="1">
      <c r="A15" s="301">
        <f t="shared" si="0"/>
        <v>14</v>
      </c>
      <c r="B15" s="311" t="s">
        <v>2097</v>
      </c>
      <c r="C15" s="346">
        <v>1</v>
      </c>
      <c r="D15" s="346"/>
      <c r="E15" s="121" t="s">
        <v>1985</v>
      </c>
      <c r="F15" s="122" t="str">
        <f>IF(INDEX(値一覧項目!$P$2:$P54,$G$15)="","",INDEX(値一覧項目!$P$2:$P54,$G$15))</f>
        <v/>
      </c>
      <c r="G15" s="134">
        <v>1</v>
      </c>
      <c r="H15" s="122"/>
      <c r="I15" s="122"/>
      <c r="J15" s="122"/>
      <c r="K15" s="122"/>
      <c r="L15" s="122"/>
      <c r="M15" s="122"/>
      <c r="N15" s="122"/>
      <c r="O15" s="122"/>
      <c r="P15" s="122"/>
      <c r="Q15" s="122"/>
      <c r="R15" s="122"/>
      <c r="S15" s="122"/>
      <c r="T15" s="122"/>
      <c r="U15" s="122"/>
      <c r="V15" s="146"/>
    </row>
    <row r="16" spans="1:22" s="119" customFormat="1" ht="14.25" customHeight="1">
      <c r="A16" s="301">
        <f t="shared" si="0"/>
        <v>15</v>
      </c>
      <c r="B16" s="311" t="s">
        <v>2097</v>
      </c>
      <c r="C16" s="346">
        <v>1</v>
      </c>
      <c r="D16" s="346"/>
      <c r="E16" s="121" t="s">
        <v>1986</v>
      </c>
      <c r="F16" s="122" t="str">
        <f>IF(INDEX(値一覧項目!$P$2:$P55,$G$16)="","",INDEX(値一覧項目!$P$2:$P55,$G$16))</f>
        <v/>
      </c>
      <c r="G16" s="134">
        <v>1</v>
      </c>
      <c r="H16" s="122"/>
      <c r="I16" s="122"/>
      <c r="J16" s="122"/>
      <c r="K16" s="122"/>
      <c r="L16" s="122"/>
      <c r="M16" s="122"/>
      <c r="N16" s="122"/>
      <c r="O16" s="122"/>
      <c r="P16" s="122"/>
      <c r="Q16" s="122"/>
      <c r="R16" s="122"/>
      <c r="S16" s="122"/>
      <c r="T16" s="122"/>
      <c r="U16" s="122"/>
      <c r="V16" s="146"/>
    </row>
    <row r="17" spans="1:22" s="119" customFormat="1" ht="14.25" customHeight="1">
      <c r="A17" s="301">
        <f t="shared" si="0"/>
        <v>16</v>
      </c>
      <c r="B17" s="311" t="s">
        <v>2097</v>
      </c>
      <c r="C17" s="346">
        <v>1</v>
      </c>
      <c r="D17" s="346"/>
      <c r="E17" s="121" t="s">
        <v>1987</v>
      </c>
      <c r="F17" s="131" t="str">
        <f>IF('確認申請書（建築）入力'!$M$383="","",TEXT('確認申請書（建築）入力'!$M$383,"#0.000"))</f>
        <v/>
      </c>
      <c r="G17" s="131"/>
      <c r="H17" s="122"/>
      <c r="I17" s="122"/>
      <c r="J17" s="122"/>
      <c r="K17" s="122"/>
      <c r="L17" s="122"/>
      <c r="M17" s="122"/>
      <c r="N17" s="122"/>
      <c r="O17" s="122"/>
      <c r="P17" s="122"/>
      <c r="Q17" s="122"/>
      <c r="R17" s="122"/>
      <c r="S17" s="122"/>
      <c r="T17" s="122"/>
      <c r="U17" s="122"/>
      <c r="V17" s="146"/>
    </row>
    <row r="18" spans="1:22" s="119" customFormat="1" ht="14.25" customHeight="1">
      <c r="A18" s="301">
        <f t="shared" si="0"/>
        <v>17</v>
      </c>
      <c r="B18" s="311" t="s">
        <v>2097</v>
      </c>
      <c r="C18" s="346">
        <v>1</v>
      </c>
      <c r="D18" s="346"/>
      <c r="E18" s="121" t="s">
        <v>1988</v>
      </c>
      <c r="F18" s="131" t="str">
        <f>IF('確認申請書（建築）入力'!$M$384="","",TEXT('確認申請書（建築）入力'!$M$384,"#0.000"))</f>
        <v/>
      </c>
      <c r="G18" s="131"/>
      <c r="H18" s="122"/>
      <c r="I18" s="122"/>
      <c r="J18" s="122"/>
      <c r="K18" s="122"/>
      <c r="L18" s="122"/>
      <c r="M18" s="122"/>
      <c r="N18" s="122"/>
      <c r="O18" s="122"/>
      <c r="P18" s="122"/>
      <c r="Q18" s="122"/>
      <c r="R18" s="122"/>
      <c r="S18" s="122"/>
      <c r="T18" s="122"/>
      <c r="U18" s="122"/>
      <c r="V18" s="146"/>
    </row>
    <row r="19" spans="1:22" s="119" customFormat="1" ht="14.25" customHeight="1">
      <c r="A19" s="301">
        <f t="shared" si="0"/>
        <v>18</v>
      </c>
      <c r="B19" s="311" t="s">
        <v>2097</v>
      </c>
      <c r="C19" s="346">
        <v>1</v>
      </c>
      <c r="D19" s="346"/>
      <c r="E19" s="121" t="s">
        <v>1989</v>
      </c>
      <c r="F19" s="122" t="str">
        <f>IF('確認申請書（建築）入力'!$M$386="","",'確認申請書（建築）入力'!$M$386)</f>
        <v/>
      </c>
      <c r="G19" s="122"/>
      <c r="H19" s="122"/>
      <c r="I19" s="122"/>
      <c r="J19" s="122"/>
      <c r="K19" s="122"/>
      <c r="L19" s="122"/>
      <c r="M19" s="122"/>
      <c r="N19" s="122"/>
      <c r="O19" s="122"/>
      <c r="P19" s="122"/>
      <c r="Q19" s="122"/>
      <c r="R19" s="122"/>
      <c r="S19" s="122"/>
      <c r="T19" s="122"/>
      <c r="U19" s="122"/>
      <c r="V19" s="146"/>
    </row>
    <row r="20" spans="1:22" s="119" customFormat="1" ht="14.25" customHeight="1">
      <c r="A20" s="301">
        <f t="shared" si="0"/>
        <v>19</v>
      </c>
      <c r="B20" s="311" t="s">
        <v>2097</v>
      </c>
      <c r="C20" s="346">
        <v>1</v>
      </c>
      <c r="D20" s="346"/>
      <c r="E20" s="121" t="s">
        <v>1970</v>
      </c>
      <c r="F20" s="122" t="str">
        <f>IF($G$20=TRUE,"有",IF($H$20=TRUE,"無",""))</f>
        <v/>
      </c>
      <c r="G20" s="127" t="b">
        <v>0</v>
      </c>
      <c r="H20" s="127" t="b">
        <v>0</v>
      </c>
      <c r="I20" s="122"/>
      <c r="J20" s="122"/>
      <c r="K20" s="122"/>
      <c r="L20" s="122"/>
      <c r="M20" s="122"/>
      <c r="N20" s="122"/>
      <c r="O20" s="122"/>
      <c r="P20" s="122"/>
      <c r="Q20" s="122"/>
      <c r="R20" s="122"/>
      <c r="S20" s="122"/>
      <c r="T20" s="122"/>
      <c r="U20" s="122"/>
      <c r="V20" s="146"/>
    </row>
    <row r="21" spans="1:22" s="119" customFormat="1" ht="14.25" customHeight="1">
      <c r="A21" s="301">
        <f t="shared" si="0"/>
        <v>20</v>
      </c>
      <c r="B21" s="311" t="s">
        <v>2097</v>
      </c>
      <c r="C21" s="346">
        <v>1</v>
      </c>
      <c r="D21" s="346"/>
      <c r="E21" s="121" t="s">
        <v>1971</v>
      </c>
      <c r="F21" s="122" t="str">
        <f>IF($G$21=TRUE,"有",IF($H$21=TRUE,"無",""))</f>
        <v/>
      </c>
      <c r="G21" s="127" t="b">
        <v>0</v>
      </c>
      <c r="H21" s="127" t="b">
        <v>0</v>
      </c>
      <c r="I21" s="122"/>
      <c r="J21" s="122"/>
      <c r="K21" s="122"/>
      <c r="L21" s="122"/>
      <c r="M21" s="122"/>
      <c r="N21" s="122"/>
      <c r="O21" s="122"/>
      <c r="P21" s="122"/>
      <c r="Q21" s="122"/>
      <c r="R21" s="122"/>
      <c r="S21" s="122"/>
      <c r="T21" s="122"/>
      <c r="U21" s="122"/>
      <c r="V21" s="146"/>
    </row>
    <row r="22" spans="1:22" s="119" customFormat="1" ht="14.25" customHeight="1">
      <c r="A22" s="301">
        <f t="shared" si="0"/>
        <v>21</v>
      </c>
      <c r="B22" s="311" t="s">
        <v>2097</v>
      </c>
      <c r="C22" s="346">
        <v>1</v>
      </c>
      <c r="D22" s="346"/>
      <c r="E22" s="121" t="s">
        <v>1972</v>
      </c>
      <c r="F22" s="434" t="str">
        <f>IF('確認申請書（建築）入力'!$Z$399="","",'確認申請書（建築）入力'!$Z$399)</f>
        <v/>
      </c>
      <c r="G22" s="122"/>
      <c r="H22" s="122"/>
      <c r="I22" s="122"/>
      <c r="J22" s="122"/>
      <c r="K22" s="122"/>
      <c r="L22" s="122"/>
      <c r="M22" s="122"/>
      <c r="N22" s="122"/>
      <c r="O22" s="122"/>
      <c r="P22" s="122"/>
      <c r="Q22" s="122"/>
      <c r="R22" s="122"/>
      <c r="S22" s="122"/>
      <c r="T22" s="122"/>
      <c r="U22" s="122"/>
      <c r="V22" s="146"/>
    </row>
    <row r="23" spans="1:22" s="119" customFormat="1" ht="14.25" customHeight="1">
      <c r="A23" s="301">
        <f t="shared" si="0"/>
        <v>22</v>
      </c>
      <c r="B23" s="311" t="s">
        <v>2097</v>
      </c>
      <c r="C23" s="346">
        <v>1</v>
      </c>
      <c r="D23" s="346"/>
      <c r="E23" s="121" t="s">
        <v>1973</v>
      </c>
      <c r="F23" s="434" t="str">
        <f>IF('確認申請書（建築）入力'!$Z$401="","",'確認申請書（建築）入力'!$Z$401)</f>
        <v/>
      </c>
      <c r="G23" s="122"/>
      <c r="H23" s="122"/>
      <c r="I23" s="122"/>
      <c r="J23" s="122"/>
      <c r="K23" s="122"/>
      <c r="L23" s="122"/>
      <c r="M23" s="122"/>
      <c r="N23" s="122"/>
      <c r="O23" s="122"/>
      <c r="P23" s="122"/>
      <c r="Q23" s="122"/>
      <c r="R23" s="122"/>
      <c r="S23" s="122"/>
      <c r="T23" s="122"/>
      <c r="U23" s="122"/>
      <c r="V23" s="146"/>
    </row>
    <row r="24" spans="1:22" s="119" customFormat="1" ht="14.25" customHeight="1">
      <c r="A24" s="301">
        <f t="shared" si="0"/>
        <v>23</v>
      </c>
      <c r="B24" s="311" t="s">
        <v>2097</v>
      </c>
      <c r="C24" s="346">
        <v>1</v>
      </c>
      <c r="D24" s="346"/>
      <c r="E24" s="121" t="s">
        <v>1974</v>
      </c>
      <c r="F24" s="434" t="str">
        <f>IF('確認申請書（建築）入力'!$Z$408="","",'確認申請書（建築）入力'!$Z$408)</f>
        <v/>
      </c>
      <c r="G24" s="122"/>
      <c r="H24" s="122"/>
      <c r="I24" s="122"/>
      <c r="J24" s="122"/>
      <c r="K24" s="122"/>
      <c r="L24" s="122"/>
      <c r="M24" s="122"/>
      <c r="N24" s="122"/>
      <c r="O24" s="122"/>
      <c r="P24" s="122"/>
      <c r="Q24" s="122"/>
      <c r="R24" s="122"/>
      <c r="S24" s="122"/>
      <c r="T24" s="122"/>
      <c r="U24" s="122"/>
      <c r="V24" s="146"/>
    </row>
    <row r="25" spans="1:22" s="119" customFormat="1" ht="14.25" customHeight="1">
      <c r="A25" s="301">
        <f t="shared" si="0"/>
        <v>24</v>
      </c>
      <c r="B25" s="311" t="s">
        <v>2097</v>
      </c>
      <c r="C25" s="346">
        <v>1</v>
      </c>
      <c r="D25" s="346"/>
      <c r="E25" s="121" t="s">
        <v>1990</v>
      </c>
      <c r="F25" s="122" t="str">
        <f>IF(INDEX(値一覧項目!$U$2:$U11,$G$25)="","",INDEX(値一覧項目!$U$2:$U11,$G$25))</f>
        <v/>
      </c>
      <c r="G25" s="134">
        <v>1</v>
      </c>
      <c r="H25" s="122"/>
      <c r="I25" s="122"/>
      <c r="J25" s="122"/>
      <c r="K25" s="122"/>
      <c r="L25" s="122"/>
      <c r="M25" s="122"/>
      <c r="N25" s="122"/>
      <c r="O25" s="122"/>
      <c r="P25" s="122"/>
      <c r="Q25" s="122"/>
      <c r="R25" s="122"/>
      <c r="S25" s="122"/>
      <c r="T25" s="122"/>
      <c r="U25" s="122"/>
      <c r="V25" s="146"/>
    </row>
    <row r="26" spans="1:22" s="119" customFormat="1" ht="14.25" customHeight="1">
      <c r="A26" s="301">
        <f t="shared" si="0"/>
        <v>25</v>
      </c>
      <c r="B26" s="311" t="s">
        <v>2097</v>
      </c>
      <c r="C26" s="346">
        <v>1</v>
      </c>
      <c r="D26" s="346"/>
      <c r="E26" s="121" t="s">
        <v>1991</v>
      </c>
      <c r="F26" s="122" t="str">
        <f>IF(INDEX(値一覧項目!$U$2:$U12,$G$26)="","",INDEX(値一覧項目!$U$2:$U12,$G$26))</f>
        <v/>
      </c>
      <c r="G26" s="134">
        <v>1</v>
      </c>
      <c r="H26" s="122"/>
      <c r="I26" s="122"/>
      <c r="J26" s="122"/>
      <c r="K26" s="122"/>
      <c r="L26" s="122"/>
      <c r="M26" s="122"/>
      <c r="N26" s="122"/>
      <c r="O26" s="122"/>
      <c r="P26" s="122"/>
      <c r="Q26" s="122"/>
      <c r="R26" s="122"/>
      <c r="S26" s="122"/>
      <c r="T26" s="122"/>
      <c r="U26" s="122"/>
      <c r="V26" s="146"/>
    </row>
    <row r="27" spans="1:22" s="119" customFormat="1" ht="14.25" customHeight="1">
      <c r="A27" s="301">
        <f t="shared" si="0"/>
        <v>26</v>
      </c>
      <c r="B27" s="311" t="s">
        <v>2097</v>
      </c>
      <c r="C27" s="346">
        <v>1</v>
      </c>
      <c r="D27" s="346"/>
      <c r="E27" s="121" t="s">
        <v>1992</v>
      </c>
      <c r="F27" s="122" t="str">
        <f>IF(INDEX(値一覧項目!$U$2:$U13,$G$27)="","",INDEX(値一覧項目!$U$2:$U13,$G$27))</f>
        <v/>
      </c>
      <c r="G27" s="134">
        <v>1</v>
      </c>
      <c r="H27" s="122"/>
      <c r="I27" s="122"/>
      <c r="J27" s="122"/>
      <c r="K27" s="122"/>
      <c r="L27" s="122"/>
      <c r="M27" s="122"/>
      <c r="N27" s="122"/>
      <c r="O27" s="122"/>
      <c r="P27" s="122"/>
      <c r="Q27" s="122"/>
      <c r="R27" s="122"/>
      <c r="S27" s="122"/>
      <c r="T27" s="122"/>
      <c r="U27" s="122"/>
      <c r="V27" s="146"/>
    </row>
    <row r="28" spans="1:22" s="119" customFormat="1" ht="14.25" customHeight="1">
      <c r="A28" s="301">
        <f t="shared" si="0"/>
        <v>27</v>
      </c>
      <c r="B28" s="311" t="s">
        <v>2097</v>
      </c>
      <c r="C28" s="346">
        <v>1</v>
      </c>
      <c r="D28" s="346"/>
      <c r="E28" s="121" t="s">
        <v>1993</v>
      </c>
      <c r="F28" s="122" t="str">
        <f>IF(INDEX(値一覧項目!$U$2:$U14,$G$28)="","",INDEX(値一覧項目!$U$2:$U14,$G$28))</f>
        <v/>
      </c>
      <c r="G28" s="134">
        <v>1</v>
      </c>
      <c r="H28" s="122"/>
      <c r="I28" s="122"/>
      <c r="J28" s="122"/>
      <c r="K28" s="122"/>
      <c r="L28" s="122"/>
      <c r="M28" s="122"/>
      <c r="N28" s="122"/>
      <c r="O28" s="122"/>
      <c r="P28" s="122"/>
      <c r="Q28" s="122"/>
      <c r="R28" s="122"/>
      <c r="S28" s="122"/>
      <c r="T28" s="122"/>
      <c r="U28" s="122"/>
      <c r="V28" s="146"/>
    </row>
    <row r="29" spans="1:22" s="119" customFormat="1" ht="14.25" customHeight="1">
      <c r="A29" s="301">
        <f t="shared" si="0"/>
        <v>28</v>
      </c>
      <c r="B29" s="311" t="s">
        <v>2097</v>
      </c>
      <c r="C29" s="346">
        <v>1</v>
      </c>
      <c r="D29" s="346"/>
      <c r="E29" s="130" t="s">
        <v>1994</v>
      </c>
      <c r="F29" s="122" t="str">
        <f>IF(INDEX(値一覧項目!$U$2:$U15,$G$29)="","",INDEX(値一覧項目!$U$2:$U15,$G$29))</f>
        <v/>
      </c>
      <c r="G29" s="134">
        <v>1</v>
      </c>
      <c r="H29" s="122"/>
      <c r="I29" s="122"/>
      <c r="J29" s="122"/>
      <c r="K29" s="122"/>
      <c r="L29" s="122"/>
      <c r="M29" s="122"/>
      <c r="N29" s="122"/>
      <c r="O29" s="122"/>
      <c r="P29" s="122"/>
      <c r="Q29" s="122"/>
      <c r="R29" s="122"/>
      <c r="S29" s="122"/>
      <c r="T29" s="122"/>
      <c r="U29" s="122"/>
      <c r="V29" s="146"/>
    </row>
    <row r="30" spans="1:22" s="119" customFormat="1" ht="14.25" customHeight="1">
      <c r="A30" s="301">
        <f t="shared" si="0"/>
        <v>29</v>
      </c>
      <c r="B30" s="311" t="s">
        <v>2097</v>
      </c>
      <c r="C30" s="346">
        <v>1</v>
      </c>
      <c r="D30" s="346"/>
      <c r="E30" s="130" t="s">
        <v>1995</v>
      </c>
      <c r="F30" s="122" t="str">
        <f>IF(INDEX(値一覧項目!$U$2:$U16,$G$30)="","",INDEX(値一覧項目!$U$2:$U16,$G$30))</f>
        <v/>
      </c>
      <c r="G30" s="134">
        <v>1</v>
      </c>
      <c r="H30" s="122"/>
      <c r="I30" s="122"/>
      <c r="J30" s="122"/>
      <c r="K30" s="122"/>
      <c r="L30" s="122"/>
      <c r="M30" s="122"/>
      <c r="N30" s="122"/>
      <c r="O30" s="122"/>
      <c r="P30" s="122"/>
      <c r="Q30" s="122"/>
      <c r="R30" s="122"/>
      <c r="S30" s="122"/>
      <c r="T30" s="122"/>
      <c r="U30" s="122"/>
      <c r="V30" s="146"/>
    </row>
    <row r="31" spans="1:22" ht="14.25" customHeight="1">
      <c r="A31" s="309">
        <f t="shared" si="0"/>
        <v>30</v>
      </c>
      <c r="B31" s="360" t="s">
        <v>2097</v>
      </c>
      <c r="C31" s="348">
        <v>1</v>
      </c>
      <c r="D31" s="348"/>
      <c r="E31" s="377" t="s">
        <v>2022</v>
      </c>
      <c r="F31" s="122" t="str">
        <f>IF(INDEX(値一覧項目!$U$2:$U17,$G$31)="","",INDEX(値一覧項目!$U$2:$U17,$G$31))</f>
        <v/>
      </c>
      <c r="G31" s="134">
        <v>1</v>
      </c>
      <c r="H31" s="149"/>
      <c r="I31" s="149"/>
      <c r="J31" s="149"/>
      <c r="K31" s="149"/>
      <c r="L31" s="149"/>
      <c r="M31" s="149"/>
      <c r="N31" s="149"/>
      <c r="O31" s="149"/>
      <c r="P31" s="149"/>
      <c r="Q31" s="149"/>
      <c r="R31" s="149"/>
      <c r="S31" s="149"/>
      <c r="T31" s="149"/>
      <c r="U31" s="149"/>
      <c r="V31" s="378"/>
    </row>
    <row r="32" spans="1:22" s="119" customFormat="1" ht="14.25" customHeight="1">
      <c r="A32" s="301">
        <f t="shared" si="0"/>
        <v>31</v>
      </c>
      <c r="B32" s="311" t="s">
        <v>2097</v>
      </c>
      <c r="C32" s="346">
        <v>1</v>
      </c>
      <c r="D32" s="346"/>
      <c r="E32" s="121" t="s">
        <v>1996</v>
      </c>
      <c r="F32" s="132" t="str">
        <f>IF('確認申請書（建築）入力'!$S$412="","",TEXT('確認申請書（建築）入力'!$S$412,"#0.00"))</f>
        <v/>
      </c>
      <c r="G32" s="132"/>
      <c r="H32" s="122"/>
      <c r="I32" s="122"/>
      <c r="J32" s="122"/>
      <c r="K32" s="122"/>
      <c r="L32" s="122"/>
      <c r="M32" s="122"/>
      <c r="N32" s="122"/>
      <c r="O32" s="122"/>
      <c r="P32" s="122"/>
      <c r="Q32" s="122"/>
      <c r="R32" s="122"/>
      <c r="S32" s="122"/>
      <c r="T32" s="122"/>
      <c r="U32" s="122"/>
      <c r="V32" s="146"/>
    </row>
    <row r="33" spans="1:22" s="119" customFormat="1" ht="14.25" customHeight="1">
      <c r="A33" s="301">
        <f t="shared" si="0"/>
        <v>32</v>
      </c>
      <c r="B33" s="311" t="s">
        <v>2097</v>
      </c>
      <c r="C33" s="346">
        <v>1</v>
      </c>
      <c r="D33" s="346"/>
      <c r="E33" s="121" t="s">
        <v>1997</v>
      </c>
      <c r="F33" s="132" t="str">
        <f>IF('確認申請書（建築）入力'!$S$413="","",TEXT('確認申請書（建築）入力'!$S$413,"#0.00"))</f>
        <v/>
      </c>
      <c r="G33" s="132"/>
      <c r="H33" s="122"/>
      <c r="I33" s="122"/>
      <c r="J33" s="122"/>
      <c r="K33" s="122"/>
      <c r="L33" s="122"/>
      <c r="M33" s="122"/>
      <c r="N33" s="122"/>
      <c r="O33" s="122"/>
      <c r="P33" s="122"/>
      <c r="Q33" s="122"/>
      <c r="R33" s="122"/>
      <c r="S33" s="122"/>
      <c r="T33" s="122"/>
      <c r="U33" s="122"/>
      <c r="V33" s="146"/>
    </row>
    <row r="34" spans="1:22" s="119" customFormat="1" ht="14.25" customHeight="1">
      <c r="A34" s="301">
        <f t="shared" si="0"/>
        <v>33</v>
      </c>
      <c r="B34" s="311" t="s">
        <v>2097</v>
      </c>
      <c r="C34" s="346">
        <v>1</v>
      </c>
      <c r="D34" s="346"/>
      <c r="E34" s="121" t="s">
        <v>1998</v>
      </c>
      <c r="F34" s="132" t="str">
        <f>IF('確認申請書（建築）入力'!$S$414="","",TEXT('確認申請書（建築）入力'!$S$414,"#0.00"))</f>
        <v/>
      </c>
      <c r="G34" s="132"/>
      <c r="H34" s="122"/>
      <c r="I34" s="122"/>
      <c r="J34" s="122"/>
      <c r="K34" s="122"/>
      <c r="L34" s="122"/>
      <c r="M34" s="122"/>
      <c r="N34" s="122"/>
      <c r="O34" s="122"/>
      <c r="P34" s="122"/>
      <c r="Q34" s="122"/>
      <c r="R34" s="122"/>
      <c r="S34" s="122"/>
      <c r="T34" s="122"/>
      <c r="U34" s="122"/>
      <c r="V34" s="146"/>
    </row>
    <row r="35" spans="1:22" s="119" customFormat="1" ht="14.25" customHeight="1">
      <c r="A35" s="301">
        <f t="shared" si="0"/>
        <v>34</v>
      </c>
      <c r="B35" s="311" t="s">
        <v>2097</v>
      </c>
      <c r="C35" s="346">
        <v>1</v>
      </c>
      <c r="D35" s="346"/>
      <c r="E35" s="121" t="s">
        <v>1999</v>
      </c>
      <c r="F35" s="132" t="str">
        <f>IF('確認申請書（建築）入力'!$S$415="","",TEXT('確認申請書（建築）入力'!$S$415,"#0.00"))</f>
        <v/>
      </c>
      <c r="G35" s="132"/>
      <c r="H35" s="122"/>
      <c r="I35" s="122"/>
      <c r="J35" s="122"/>
      <c r="K35" s="122"/>
      <c r="L35" s="122"/>
      <c r="M35" s="122"/>
      <c r="N35" s="122"/>
      <c r="O35" s="122"/>
      <c r="P35" s="122"/>
      <c r="Q35" s="122"/>
      <c r="R35" s="122"/>
      <c r="S35" s="122"/>
      <c r="T35" s="122"/>
      <c r="U35" s="122"/>
      <c r="V35" s="146"/>
    </row>
    <row r="36" spans="1:22" s="119" customFormat="1" ht="14.25" customHeight="1">
      <c r="A36" s="301">
        <f t="shared" si="0"/>
        <v>35</v>
      </c>
      <c r="B36" s="311" t="s">
        <v>2097</v>
      </c>
      <c r="C36" s="346">
        <v>1</v>
      </c>
      <c r="D36" s="346"/>
      <c r="E36" s="121" t="s">
        <v>2000</v>
      </c>
      <c r="F36" s="132" t="str">
        <f>IF('確認申請書（建築）入力'!$S$416="","",TEXT('確認申請書（建築）入力'!$S$416,"#0.00"))</f>
        <v/>
      </c>
      <c r="G36" s="122"/>
      <c r="H36" s="122"/>
      <c r="I36" s="122"/>
      <c r="J36" s="122"/>
      <c r="K36" s="122"/>
      <c r="L36" s="122"/>
      <c r="M36" s="122"/>
      <c r="N36" s="122"/>
      <c r="O36" s="122"/>
      <c r="P36" s="122"/>
      <c r="Q36" s="122"/>
      <c r="R36" s="122"/>
      <c r="S36" s="122"/>
      <c r="T36" s="122"/>
      <c r="U36" s="122"/>
      <c r="V36" s="146"/>
    </row>
    <row r="37" spans="1:22" s="119" customFormat="1" ht="14.25" customHeight="1">
      <c r="A37" s="301">
        <f t="shared" si="0"/>
        <v>36</v>
      </c>
      <c r="B37" s="311" t="s">
        <v>2097</v>
      </c>
      <c r="C37" s="346">
        <v>1</v>
      </c>
      <c r="D37" s="346"/>
      <c r="E37" s="121" t="s">
        <v>2001</v>
      </c>
      <c r="F37" s="132" t="str">
        <f>IF('確認申請書（建築）入力'!$S$417="","",TEXT('確認申請書（建築）入力'!$S$417,"#0.00"))</f>
        <v/>
      </c>
      <c r="G37" s="122"/>
      <c r="H37" s="122"/>
      <c r="I37" s="122"/>
      <c r="J37" s="122"/>
      <c r="K37" s="122"/>
      <c r="L37" s="122"/>
      <c r="M37" s="122"/>
      <c r="N37" s="122"/>
      <c r="O37" s="122"/>
      <c r="P37" s="122"/>
      <c r="Q37" s="122"/>
      <c r="R37" s="122"/>
      <c r="S37" s="122"/>
      <c r="T37" s="122"/>
      <c r="U37" s="122"/>
      <c r="V37" s="146"/>
    </row>
    <row r="38" spans="1:22" ht="14.25" customHeight="1">
      <c r="A38" s="301">
        <f t="shared" si="0"/>
        <v>37</v>
      </c>
      <c r="B38" s="311" t="s">
        <v>2097</v>
      </c>
      <c r="C38" s="346">
        <v>1</v>
      </c>
      <c r="D38" s="346"/>
      <c r="E38" s="300" t="s">
        <v>2023</v>
      </c>
      <c r="F38" s="132" t="str">
        <f>IF('確認申請書（建築）入力'!$S$418="","",TEXT('確認申請書（建築）入力'!$S$418,"#0.00"))</f>
        <v/>
      </c>
      <c r="G38" s="121"/>
      <c r="H38" s="121"/>
      <c r="I38" s="121"/>
      <c r="J38" s="121"/>
      <c r="K38" s="121"/>
      <c r="L38" s="121"/>
      <c r="M38" s="121"/>
      <c r="N38" s="121"/>
      <c r="O38" s="121"/>
      <c r="P38" s="121"/>
      <c r="Q38" s="121"/>
      <c r="R38" s="121"/>
      <c r="S38" s="121"/>
      <c r="T38" s="121"/>
      <c r="U38" s="121"/>
      <c r="V38" s="299"/>
    </row>
    <row r="39" spans="1:22" s="119" customFormat="1" ht="14.25" customHeight="1">
      <c r="A39" s="301">
        <f t="shared" si="0"/>
        <v>38</v>
      </c>
      <c r="B39" s="311" t="s">
        <v>2097</v>
      </c>
      <c r="C39" s="346">
        <v>1</v>
      </c>
      <c r="D39" s="346"/>
      <c r="E39" s="121" t="s">
        <v>2002</v>
      </c>
      <c r="F39" s="132" t="str">
        <f>IF('確認申請書（建築）入力'!$Y$412="","",TEXT('確認申請書（建築）入力'!$Y$412,"#0.00"))</f>
        <v/>
      </c>
      <c r="G39" s="132"/>
      <c r="H39" s="122"/>
      <c r="I39" s="122"/>
      <c r="J39" s="122"/>
      <c r="K39" s="122"/>
      <c r="L39" s="122"/>
      <c r="M39" s="122"/>
      <c r="N39" s="122"/>
      <c r="O39" s="122"/>
      <c r="P39" s="122"/>
      <c r="Q39" s="122"/>
      <c r="R39" s="122"/>
      <c r="S39" s="122"/>
      <c r="T39" s="122"/>
      <c r="U39" s="122"/>
      <c r="V39" s="146"/>
    </row>
    <row r="40" spans="1:22" s="119" customFormat="1" ht="14.25" customHeight="1">
      <c r="A40" s="301">
        <f t="shared" si="0"/>
        <v>39</v>
      </c>
      <c r="B40" s="311" t="s">
        <v>2097</v>
      </c>
      <c r="C40" s="346">
        <v>1</v>
      </c>
      <c r="D40" s="346"/>
      <c r="E40" s="121" t="s">
        <v>2003</v>
      </c>
      <c r="F40" s="132" t="str">
        <f>IF('確認申請書（建築）入力'!$Y$413="","",TEXT('確認申請書（建築）入力'!$Y$413,"#0.00"))</f>
        <v/>
      </c>
      <c r="G40" s="132"/>
      <c r="H40" s="122"/>
      <c r="I40" s="122"/>
      <c r="J40" s="122"/>
      <c r="K40" s="122"/>
      <c r="L40" s="122"/>
      <c r="M40" s="122"/>
      <c r="N40" s="122"/>
      <c r="O40" s="122"/>
      <c r="P40" s="122"/>
      <c r="Q40" s="122"/>
      <c r="R40" s="122"/>
      <c r="S40" s="122"/>
      <c r="T40" s="122"/>
      <c r="U40" s="122"/>
      <c r="V40" s="146"/>
    </row>
    <row r="41" spans="1:22" s="119" customFormat="1" ht="14.25" customHeight="1">
      <c r="A41" s="301">
        <f t="shared" si="0"/>
        <v>40</v>
      </c>
      <c r="B41" s="311" t="s">
        <v>2097</v>
      </c>
      <c r="C41" s="346">
        <v>1</v>
      </c>
      <c r="D41" s="346"/>
      <c r="E41" s="121" t="s">
        <v>2004</v>
      </c>
      <c r="F41" s="132" t="str">
        <f>IF('確認申請書（建築）入力'!$Y$414="","",TEXT('確認申請書（建築）入力'!$Y$414,"#0.00"))</f>
        <v/>
      </c>
      <c r="G41" s="132"/>
      <c r="H41" s="122"/>
      <c r="I41" s="122"/>
      <c r="J41" s="122"/>
      <c r="K41" s="122"/>
      <c r="L41" s="122"/>
      <c r="M41" s="122"/>
      <c r="N41" s="122"/>
      <c r="O41" s="122"/>
      <c r="P41" s="122"/>
      <c r="Q41" s="122"/>
      <c r="R41" s="122"/>
      <c r="S41" s="122"/>
      <c r="T41" s="122"/>
      <c r="U41" s="122"/>
      <c r="V41" s="146"/>
    </row>
    <row r="42" spans="1:22" s="119" customFormat="1" ht="14.25" customHeight="1">
      <c r="A42" s="301">
        <f t="shared" si="0"/>
        <v>41</v>
      </c>
      <c r="B42" s="311" t="s">
        <v>2097</v>
      </c>
      <c r="C42" s="346">
        <v>1</v>
      </c>
      <c r="D42" s="346"/>
      <c r="E42" s="121" t="s">
        <v>2005</v>
      </c>
      <c r="F42" s="132" t="str">
        <f>IF('確認申請書（建築）入力'!$Y$415="","",TEXT('確認申請書（建築）入力'!$Y$415,"#0.00"))</f>
        <v/>
      </c>
      <c r="G42" s="132"/>
      <c r="H42" s="122"/>
      <c r="I42" s="122"/>
      <c r="J42" s="122"/>
      <c r="K42" s="122"/>
      <c r="L42" s="122"/>
      <c r="M42" s="122"/>
      <c r="N42" s="122"/>
      <c r="O42" s="122"/>
      <c r="P42" s="122"/>
      <c r="Q42" s="122"/>
      <c r="R42" s="122"/>
      <c r="S42" s="122"/>
      <c r="T42" s="122"/>
      <c r="U42" s="122"/>
      <c r="V42" s="146"/>
    </row>
    <row r="43" spans="1:22" s="119" customFormat="1" ht="14.25" customHeight="1">
      <c r="A43" s="301">
        <f t="shared" si="0"/>
        <v>42</v>
      </c>
      <c r="B43" s="311" t="s">
        <v>2097</v>
      </c>
      <c r="C43" s="346">
        <v>1</v>
      </c>
      <c r="D43" s="346"/>
      <c r="E43" s="121" t="s">
        <v>2006</v>
      </c>
      <c r="F43" s="132" t="str">
        <f>IF('確認申請書（建築）入力'!$Y$416="","",TEXT('確認申請書（建築）入力'!$Y$416,"#0.00"))</f>
        <v/>
      </c>
      <c r="G43" s="122"/>
      <c r="H43" s="122"/>
      <c r="I43" s="122"/>
      <c r="J43" s="122"/>
      <c r="K43" s="122"/>
      <c r="L43" s="122"/>
      <c r="M43" s="122"/>
      <c r="N43" s="122"/>
      <c r="O43" s="122"/>
      <c r="P43" s="122"/>
      <c r="Q43" s="122"/>
      <c r="R43" s="122"/>
      <c r="S43" s="122"/>
      <c r="T43" s="122"/>
      <c r="U43" s="122"/>
      <c r="V43" s="146"/>
    </row>
    <row r="44" spans="1:22" s="119" customFormat="1" ht="14.25" customHeight="1">
      <c r="A44" s="301">
        <f t="shared" si="0"/>
        <v>43</v>
      </c>
      <c r="B44" s="311" t="s">
        <v>2097</v>
      </c>
      <c r="C44" s="346">
        <v>1</v>
      </c>
      <c r="D44" s="346"/>
      <c r="E44" s="121" t="s">
        <v>2007</v>
      </c>
      <c r="F44" s="132" t="str">
        <f>IF('確認申請書（建築）入力'!$Y$417="","",TEXT('確認申請書（建築）入力'!$Y$417,"#0.00"))</f>
        <v/>
      </c>
      <c r="G44" s="122"/>
      <c r="H44" s="122"/>
      <c r="I44" s="122"/>
      <c r="J44" s="122"/>
      <c r="K44" s="122"/>
      <c r="L44" s="122"/>
      <c r="M44" s="122"/>
      <c r="N44" s="122"/>
      <c r="O44" s="122"/>
      <c r="P44" s="122"/>
      <c r="Q44" s="122"/>
      <c r="R44" s="122"/>
      <c r="S44" s="122"/>
      <c r="T44" s="122"/>
      <c r="U44" s="122"/>
      <c r="V44" s="146"/>
    </row>
    <row r="45" spans="1:22" ht="14.25" customHeight="1">
      <c r="A45" s="301">
        <f t="shared" si="0"/>
        <v>44</v>
      </c>
      <c r="B45" s="311" t="s">
        <v>2097</v>
      </c>
      <c r="C45" s="346">
        <v>1</v>
      </c>
      <c r="D45" s="346"/>
      <c r="E45" s="300" t="s">
        <v>2024</v>
      </c>
      <c r="F45" s="132" t="str">
        <f>IF('確認申請書（建築）入力'!$Y$418="","",TEXT('確認申請書（建築）入力'!$Y$418,"#0.00"))</f>
        <v/>
      </c>
      <c r="G45" s="121"/>
      <c r="H45" s="121"/>
      <c r="I45" s="121"/>
      <c r="J45" s="121"/>
      <c r="K45" s="121"/>
      <c r="L45" s="121"/>
      <c r="M45" s="121"/>
      <c r="N45" s="121"/>
      <c r="O45" s="121"/>
      <c r="P45" s="121"/>
      <c r="Q45" s="121"/>
      <c r="R45" s="121"/>
      <c r="S45" s="121"/>
      <c r="T45" s="121"/>
      <c r="U45" s="121"/>
      <c r="V45" s="299"/>
    </row>
    <row r="46" spans="1:22" s="119" customFormat="1" ht="14.25" customHeight="1">
      <c r="A46" s="301">
        <f t="shared" si="0"/>
        <v>45</v>
      </c>
      <c r="B46" s="311" t="s">
        <v>2097</v>
      </c>
      <c r="C46" s="346">
        <v>1</v>
      </c>
      <c r="D46" s="346"/>
      <c r="E46" s="121" t="s">
        <v>2008</v>
      </c>
      <c r="F46" s="132" t="str">
        <f>IF('確認申請書（建築）入力'!$AE$412=0,"",TEXT('確認申請書（建築）入力'!$AE$412,"#0.00"))</f>
        <v/>
      </c>
      <c r="G46" s="132"/>
      <c r="H46" s="122"/>
      <c r="I46" s="122"/>
      <c r="J46" s="122"/>
      <c r="K46" s="122"/>
      <c r="L46" s="122"/>
      <c r="M46" s="122"/>
      <c r="N46" s="122"/>
      <c r="O46" s="122"/>
      <c r="P46" s="122"/>
      <c r="Q46" s="122"/>
      <c r="R46" s="122"/>
      <c r="S46" s="122"/>
      <c r="T46" s="122"/>
      <c r="U46" s="122"/>
      <c r="V46" s="146"/>
    </row>
    <row r="47" spans="1:22" s="119" customFormat="1" ht="14.25" customHeight="1">
      <c r="A47" s="301">
        <f t="shared" si="0"/>
        <v>46</v>
      </c>
      <c r="B47" s="311" t="s">
        <v>2097</v>
      </c>
      <c r="C47" s="346">
        <v>1</v>
      </c>
      <c r="D47" s="346"/>
      <c r="E47" s="121" t="s">
        <v>2009</v>
      </c>
      <c r="F47" s="132" t="str">
        <f>IF('確認申請書（建築）入力'!$AE$413=0,"",TEXT('確認申請書（建築）入力'!$AE$413,"#0.00"))</f>
        <v/>
      </c>
      <c r="G47" s="132"/>
      <c r="H47" s="122"/>
      <c r="I47" s="122"/>
      <c r="J47" s="122"/>
      <c r="K47" s="122"/>
      <c r="L47" s="122"/>
      <c r="M47" s="122"/>
      <c r="N47" s="122"/>
      <c r="O47" s="122"/>
      <c r="P47" s="122"/>
      <c r="Q47" s="122"/>
      <c r="R47" s="122"/>
      <c r="S47" s="122"/>
      <c r="T47" s="122"/>
      <c r="U47" s="122"/>
      <c r="V47" s="146"/>
    </row>
    <row r="48" spans="1:22" s="119" customFormat="1" ht="14.25" customHeight="1">
      <c r="A48" s="301">
        <f t="shared" si="0"/>
        <v>47</v>
      </c>
      <c r="B48" s="311" t="s">
        <v>2097</v>
      </c>
      <c r="C48" s="346">
        <v>1</v>
      </c>
      <c r="D48" s="346"/>
      <c r="E48" s="121" t="s">
        <v>2010</v>
      </c>
      <c r="F48" s="132" t="str">
        <f>IF('確認申請書（建築）入力'!$AE$414=0,"",TEXT('確認申請書（建築）入力'!$AE$414,"#0.00"))</f>
        <v/>
      </c>
      <c r="G48" s="132"/>
      <c r="H48" s="122"/>
      <c r="I48" s="122"/>
      <c r="J48" s="122"/>
      <c r="K48" s="122"/>
      <c r="L48" s="122"/>
      <c r="M48" s="122"/>
      <c r="N48" s="122"/>
      <c r="O48" s="122"/>
      <c r="P48" s="122"/>
      <c r="Q48" s="122"/>
      <c r="R48" s="122"/>
      <c r="S48" s="122"/>
      <c r="T48" s="122"/>
      <c r="U48" s="122"/>
      <c r="V48" s="146"/>
    </row>
    <row r="49" spans="1:22" s="119" customFormat="1" ht="14.25" customHeight="1">
      <c r="A49" s="301">
        <f t="shared" si="0"/>
        <v>48</v>
      </c>
      <c r="B49" s="311" t="s">
        <v>2097</v>
      </c>
      <c r="C49" s="346">
        <v>1</v>
      </c>
      <c r="D49" s="346"/>
      <c r="E49" s="121" t="s">
        <v>2011</v>
      </c>
      <c r="F49" s="132" t="str">
        <f>IF('確認申請書（建築）入力'!$AE$415=0,"",TEXT('確認申請書（建築）入力'!$AE$415,"#0.00"))</f>
        <v/>
      </c>
      <c r="G49" s="132"/>
      <c r="H49" s="122"/>
      <c r="I49" s="122"/>
      <c r="J49" s="122"/>
      <c r="K49" s="122"/>
      <c r="L49" s="122"/>
      <c r="M49" s="122"/>
      <c r="N49" s="122"/>
      <c r="O49" s="122"/>
      <c r="P49" s="122"/>
      <c r="Q49" s="122"/>
      <c r="R49" s="122"/>
      <c r="S49" s="122"/>
      <c r="T49" s="122"/>
      <c r="U49" s="122"/>
      <c r="V49" s="146"/>
    </row>
    <row r="50" spans="1:22" s="119" customFormat="1" ht="14.25" customHeight="1">
      <c r="A50" s="301">
        <f t="shared" si="0"/>
        <v>49</v>
      </c>
      <c r="B50" s="311" t="s">
        <v>2097</v>
      </c>
      <c r="C50" s="346">
        <v>1</v>
      </c>
      <c r="D50" s="346"/>
      <c r="E50" s="121" t="s">
        <v>2012</v>
      </c>
      <c r="F50" s="132" t="str">
        <f>IF('確認申請書（建築）入力'!$AE$416=0,"",TEXT('確認申請書（建築）入力'!$AE$416,"#0.00"))</f>
        <v/>
      </c>
      <c r="G50" s="122"/>
      <c r="H50" s="122"/>
      <c r="I50" s="122"/>
      <c r="J50" s="122"/>
      <c r="K50" s="122"/>
      <c r="L50" s="122"/>
      <c r="M50" s="122"/>
      <c r="N50" s="122"/>
      <c r="O50" s="122"/>
      <c r="P50" s="122"/>
      <c r="Q50" s="122"/>
      <c r="R50" s="122"/>
      <c r="S50" s="122"/>
      <c r="T50" s="122"/>
      <c r="U50" s="122"/>
      <c r="V50" s="146"/>
    </row>
    <row r="51" spans="1:22" s="119" customFormat="1" ht="14.25" customHeight="1">
      <c r="A51" s="301">
        <f t="shared" si="0"/>
        <v>50</v>
      </c>
      <c r="B51" s="311" t="s">
        <v>2097</v>
      </c>
      <c r="C51" s="346">
        <v>1</v>
      </c>
      <c r="D51" s="346"/>
      <c r="E51" s="121" t="s">
        <v>2013</v>
      </c>
      <c r="F51" s="132" t="str">
        <f>IF('確認申請書（建築）入力'!$AE$417=0,"",TEXT('確認申請書（建築）入力'!$AE$417,"#0.00"))</f>
        <v/>
      </c>
      <c r="G51" s="122"/>
      <c r="H51" s="122"/>
      <c r="I51" s="122"/>
      <c r="J51" s="122"/>
      <c r="K51" s="122"/>
      <c r="L51" s="122"/>
      <c r="M51" s="122"/>
      <c r="N51" s="122"/>
      <c r="O51" s="122"/>
      <c r="P51" s="122"/>
      <c r="Q51" s="122"/>
      <c r="R51" s="122"/>
      <c r="S51" s="122"/>
      <c r="T51" s="122"/>
      <c r="U51" s="122"/>
      <c r="V51" s="146"/>
    </row>
    <row r="52" spans="1:22" ht="14.25" customHeight="1">
      <c r="A52" s="301">
        <f t="shared" si="0"/>
        <v>51</v>
      </c>
      <c r="B52" s="311" t="s">
        <v>2097</v>
      </c>
      <c r="C52" s="346">
        <v>1</v>
      </c>
      <c r="D52" s="346"/>
      <c r="E52" s="300" t="s">
        <v>2025</v>
      </c>
      <c r="F52" s="132" t="str">
        <f>IF('確認申請書（建築）入力'!$AE$418=0,"",TEXT('確認申請書（建築）入力'!$AE$418,"#0.00"))</f>
        <v/>
      </c>
      <c r="G52" s="121"/>
      <c r="H52" s="121"/>
      <c r="I52" s="121"/>
      <c r="J52" s="121"/>
      <c r="K52" s="121"/>
      <c r="L52" s="121"/>
      <c r="M52" s="121"/>
      <c r="N52" s="121"/>
      <c r="O52" s="121"/>
      <c r="P52" s="121"/>
      <c r="Q52" s="121"/>
      <c r="R52" s="121"/>
      <c r="S52" s="121"/>
      <c r="T52" s="121"/>
      <c r="U52" s="121"/>
      <c r="V52" s="299"/>
    </row>
    <row r="53" spans="1:22" s="119" customFormat="1" ht="14.25" customHeight="1">
      <c r="A53" s="309">
        <f t="shared" si="0"/>
        <v>52</v>
      </c>
      <c r="B53" s="360" t="s">
        <v>2097</v>
      </c>
      <c r="C53" s="348">
        <v>1</v>
      </c>
      <c r="D53" s="348"/>
      <c r="E53" s="149" t="s">
        <v>2014</v>
      </c>
      <c r="F53" s="144" t="str">
        <f>IF('確認申請書（建築）入力'!$S$420=0,"",TEXT('確認申請書（建築）入力'!$S$420,"#0.00"))</f>
        <v/>
      </c>
      <c r="G53" s="144"/>
      <c r="H53" s="138"/>
      <c r="I53" s="138"/>
      <c r="J53" s="138"/>
      <c r="K53" s="138"/>
      <c r="L53" s="138"/>
      <c r="M53" s="138"/>
      <c r="N53" s="138"/>
      <c r="O53" s="138"/>
      <c r="P53" s="138"/>
      <c r="Q53" s="138"/>
      <c r="R53" s="138"/>
      <c r="S53" s="138"/>
      <c r="T53" s="138"/>
      <c r="U53" s="138"/>
      <c r="V53" s="151"/>
    </row>
    <row r="54" spans="1:22" s="119" customFormat="1" ht="14.25" customHeight="1">
      <c r="A54" s="301">
        <f t="shared" si="0"/>
        <v>53</v>
      </c>
      <c r="B54" s="311" t="s">
        <v>2097</v>
      </c>
      <c r="C54" s="346">
        <v>1</v>
      </c>
      <c r="D54" s="346"/>
      <c r="E54" s="121" t="s">
        <v>2015</v>
      </c>
      <c r="F54" s="144" t="str">
        <f>IF('確認申請書（建築）入力'!$Y$420=0,"",TEXT('確認申請書（建築）入力'!$Y$420,"#0.00"))</f>
        <v/>
      </c>
      <c r="G54" s="132"/>
      <c r="H54" s="122"/>
      <c r="I54" s="122"/>
      <c r="J54" s="122"/>
      <c r="K54" s="122"/>
      <c r="L54" s="122"/>
      <c r="M54" s="122"/>
      <c r="N54" s="122"/>
      <c r="O54" s="122"/>
      <c r="P54" s="122"/>
      <c r="Q54" s="122"/>
      <c r="R54" s="122"/>
      <c r="S54" s="122"/>
      <c r="T54" s="122"/>
      <c r="U54" s="122"/>
      <c r="V54" s="146"/>
    </row>
    <row r="55" spans="1:22" s="119" customFormat="1" ht="14.25" customHeight="1">
      <c r="A55" s="301">
        <f t="shared" si="0"/>
        <v>54</v>
      </c>
      <c r="B55" s="311" t="s">
        <v>2097</v>
      </c>
      <c r="C55" s="346">
        <v>1</v>
      </c>
      <c r="D55" s="346"/>
      <c r="E55" s="121" t="s">
        <v>2016</v>
      </c>
      <c r="F55" s="144" t="str">
        <f>IF('確認申請書（建築）入力'!$AE$420=0,"",TEXT('確認申請書（建築）入力'!$AE$420,"#0.00"))</f>
        <v/>
      </c>
      <c r="G55" s="132"/>
      <c r="H55" s="122"/>
      <c r="I55" s="122"/>
      <c r="J55" s="122"/>
      <c r="K55" s="122"/>
      <c r="L55" s="122"/>
      <c r="M55" s="122"/>
      <c r="N55" s="122"/>
      <c r="O55" s="122"/>
      <c r="P55" s="122"/>
      <c r="Q55" s="122"/>
      <c r="R55" s="122"/>
      <c r="S55" s="122"/>
      <c r="T55" s="122"/>
      <c r="U55" s="122"/>
      <c r="V55" s="146"/>
    </row>
    <row r="56" spans="1:22" s="119" customFormat="1" ht="14.25" customHeight="1">
      <c r="A56" s="301">
        <f t="shared" si="0"/>
        <v>55</v>
      </c>
      <c r="B56" s="311" t="s">
        <v>2097</v>
      </c>
      <c r="C56" s="346">
        <v>1</v>
      </c>
      <c r="D56" s="346"/>
      <c r="E56" s="121" t="s">
        <v>2017</v>
      </c>
      <c r="F56" s="122" t="str">
        <f>IF('確認申請書（建築）入力'!$M$423="","",'確認申請書（建築）入力'!$M$423)</f>
        <v/>
      </c>
      <c r="G56" s="122"/>
      <c r="H56" s="122"/>
      <c r="I56" s="122"/>
      <c r="J56" s="122"/>
      <c r="K56" s="122"/>
      <c r="L56" s="122"/>
      <c r="M56" s="122"/>
      <c r="N56" s="122"/>
      <c r="O56" s="122"/>
      <c r="P56" s="122"/>
      <c r="Q56" s="122"/>
      <c r="R56" s="122"/>
      <c r="S56" s="122"/>
      <c r="T56" s="122"/>
      <c r="U56" s="122"/>
      <c r="V56" s="146"/>
    </row>
    <row r="57" spans="1:22" s="119" customFormat="1" ht="14.25" customHeight="1">
      <c r="A57" s="301">
        <f t="shared" si="0"/>
        <v>56</v>
      </c>
      <c r="B57" s="311" t="s">
        <v>2097</v>
      </c>
      <c r="C57" s="346">
        <v>1</v>
      </c>
      <c r="D57" s="346"/>
      <c r="E57" s="121" t="s">
        <v>2018</v>
      </c>
      <c r="F57" s="122" t="str">
        <f>IF('確認申請書（建築）入力'!$M$424="","",'確認申請書（建築）入力'!$M$424)</f>
        <v/>
      </c>
      <c r="G57" s="122"/>
      <c r="H57" s="122"/>
      <c r="I57" s="122"/>
      <c r="J57" s="122"/>
      <c r="K57" s="122"/>
      <c r="L57" s="122"/>
      <c r="M57" s="122"/>
      <c r="N57" s="122"/>
      <c r="O57" s="122"/>
      <c r="P57" s="122"/>
      <c r="Q57" s="122"/>
      <c r="R57" s="122"/>
      <c r="S57" s="122"/>
      <c r="T57" s="122"/>
      <c r="U57" s="122"/>
      <c r="V57" s="146"/>
    </row>
    <row r="58" spans="1:22" s="119" customFormat="1" ht="14.25" customHeight="1">
      <c r="A58" s="301">
        <f t="shared" si="0"/>
        <v>57</v>
      </c>
      <c r="B58" s="311" t="s">
        <v>2097</v>
      </c>
      <c r="C58" s="346">
        <v>1</v>
      </c>
      <c r="D58" s="346"/>
      <c r="E58" s="121" t="s">
        <v>2019</v>
      </c>
      <c r="F58" s="122" t="str">
        <f>IF('確認申請書（建築）入力'!$M$425="","",'確認申請書（建築）入力'!$M$425)</f>
        <v/>
      </c>
      <c r="G58" s="122"/>
      <c r="H58" s="122"/>
      <c r="I58" s="122"/>
      <c r="J58" s="122"/>
      <c r="K58" s="122"/>
      <c r="L58" s="122"/>
      <c r="M58" s="122"/>
      <c r="N58" s="122"/>
      <c r="O58" s="122"/>
      <c r="P58" s="122"/>
      <c r="Q58" s="122"/>
      <c r="R58" s="122"/>
      <c r="S58" s="122"/>
      <c r="T58" s="122"/>
      <c r="U58" s="122"/>
      <c r="V58" s="146"/>
    </row>
    <row r="59" spans="1:22" s="119" customFormat="1" ht="14.25" customHeight="1">
      <c r="A59" s="301">
        <f t="shared" si="0"/>
        <v>58</v>
      </c>
      <c r="B59" s="311" t="s">
        <v>2097</v>
      </c>
      <c r="C59" s="346">
        <v>1</v>
      </c>
      <c r="D59" s="346"/>
      <c r="E59" s="121" t="s">
        <v>2020</v>
      </c>
      <c r="F59" s="131" t="str">
        <f>IF('確認申請書（建築）入力'!$M$426="","",TEXT('確認申請書（建築）入力'!$M$426,"#0.000"))</f>
        <v/>
      </c>
      <c r="G59" s="131"/>
      <c r="H59" s="122"/>
      <c r="I59" s="122"/>
      <c r="J59" s="122"/>
      <c r="K59" s="122"/>
      <c r="L59" s="122"/>
      <c r="M59" s="122"/>
      <c r="N59" s="122"/>
      <c r="O59" s="122"/>
      <c r="P59" s="122"/>
      <c r="Q59" s="122"/>
      <c r="R59" s="122"/>
      <c r="S59" s="122"/>
      <c r="T59" s="122"/>
      <c r="U59" s="122"/>
      <c r="V59" s="146"/>
    </row>
    <row r="60" spans="1:22" s="119" customFormat="1" ht="14.25" customHeight="1">
      <c r="A60" s="301">
        <f t="shared" si="0"/>
        <v>59</v>
      </c>
      <c r="B60" s="311" t="s">
        <v>2097</v>
      </c>
      <c r="C60" s="346">
        <v>1</v>
      </c>
      <c r="D60" s="346"/>
      <c r="E60" s="121" t="s">
        <v>2021</v>
      </c>
      <c r="F60" s="122" t="str">
        <f>IF(INDEX(値一覧項目!$L$2:$L6,$G$60)="","",INDEX(値一覧項目!$L$2:$L6,$G$60))</f>
        <v/>
      </c>
      <c r="G60" s="134">
        <v>1</v>
      </c>
      <c r="H60" s="122"/>
      <c r="I60" s="122"/>
      <c r="J60" s="122"/>
      <c r="K60" s="122"/>
      <c r="L60" s="122"/>
      <c r="M60" s="122"/>
      <c r="N60" s="122"/>
      <c r="O60" s="122"/>
      <c r="P60" s="122"/>
      <c r="Q60" s="122"/>
      <c r="R60" s="122"/>
      <c r="S60" s="122"/>
      <c r="T60" s="122"/>
      <c r="U60" s="122"/>
      <c r="V60" s="146"/>
    </row>
    <row r="61" spans="1:22" s="119" customFormat="1" ht="14.25" customHeight="1">
      <c r="A61" s="301">
        <f t="shared" si="0"/>
        <v>60</v>
      </c>
      <c r="B61" s="311" t="s">
        <v>2097</v>
      </c>
      <c r="C61" s="346">
        <v>1</v>
      </c>
      <c r="D61" s="346"/>
      <c r="E61" s="121" t="s">
        <v>1624</v>
      </c>
      <c r="F61" s="122" t="str">
        <f>IF('確認申請書（建築）入力'!$M$429="","",'確認申請書（建築）入力'!$M$429)</f>
        <v/>
      </c>
      <c r="G61" s="122"/>
      <c r="H61" s="122"/>
      <c r="I61" s="122"/>
      <c r="J61" s="122"/>
      <c r="K61" s="122"/>
      <c r="L61" s="122"/>
      <c r="M61" s="122"/>
      <c r="N61" s="122"/>
      <c r="O61" s="122"/>
      <c r="P61" s="122"/>
      <c r="Q61" s="122"/>
      <c r="R61" s="122"/>
      <c r="S61" s="122"/>
      <c r="T61" s="122"/>
      <c r="U61" s="122"/>
      <c r="V61" s="146"/>
    </row>
    <row r="62" spans="1:22" s="119" customFormat="1" ht="14.25" customHeight="1" thickBot="1">
      <c r="A62" s="302">
        <f t="shared" si="0"/>
        <v>61</v>
      </c>
      <c r="B62" s="374" t="s">
        <v>2097</v>
      </c>
      <c r="C62" s="347">
        <v>1</v>
      </c>
      <c r="D62" s="347"/>
      <c r="E62" s="136" t="s">
        <v>1623</v>
      </c>
      <c r="F62" s="137" t="str">
        <f>IF('確認申請書（建築）入力'!$M$431="","",'確認申請書（建築）入力'!$M$431)</f>
        <v/>
      </c>
      <c r="G62" s="137"/>
      <c r="H62" s="137"/>
      <c r="I62" s="137"/>
      <c r="J62" s="137"/>
      <c r="K62" s="137"/>
      <c r="L62" s="137"/>
      <c r="M62" s="137"/>
      <c r="N62" s="137"/>
      <c r="O62" s="137"/>
      <c r="P62" s="137"/>
      <c r="Q62" s="137"/>
      <c r="R62" s="137"/>
      <c r="S62" s="137"/>
      <c r="T62" s="137"/>
      <c r="U62" s="137"/>
      <c r="V62" s="153"/>
    </row>
    <row r="63" spans="1:22" s="119" customFormat="1" ht="14.25" customHeight="1">
      <c r="A63" s="309">
        <f t="shared" si="0"/>
        <v>62</v>
      </c>
      <c r="B63" s="348" t="s">
        <v>2099</v>
      </c>
      <c r="C63" s="348">
        <v>1</v>
      </c>
      <c r="D63" s="348">
        <v>1</v>
      </c>
      <c r="E63" s="149" t="s">
        <v>1975</v>
      </c>
      <c r="F63" s="150">
        <f>IF('確認申請書（建築）入力'!$M$436="","",'確認申請書（建築）入力'!$M$436)</f>
        <v>1</v>
      </c>
      <c r="G63" s="150"/>
      <c r="H63" s="138"/>
      <c r="I63" s="138"/>
      <c r="J63" s="138"/>
      <c r="K63" s="138"/>
      <c r="L63" s="138"/>
      <c r="M63" s="138"/>
      <c r="N63" s="138"/>
      <c r="O63" s="138"/>
      <c r="P63" s="138"/>
      <c r="Q63" s="138"/>
      <c r="R63" s="138"/>
      <c r="S63" s="138"/>
      <c r="T63" s="138"/>
      <c r="U63" s="138"/>
      <c r="V63" s="151"/>
    </row>
    <row r="64" spans="1:22" s="119" customFormat="1" ht="14.25" customHeight="1">
      <c r="A64" s="301">
        <f t="shared" si="0"/>
        <v>63</v>
      </c>
      <c r="B64" s="346" t="s">
        <v>2098</v>
      </c>
      <c r="C64" s="346">
        <v>1</v>
      </c>
      <c r="D64" s="346">
        <v>1</v>
      </c>
      <c r="E64" s="121" t="s">
        <v>87</v>
      </c>
      <c r="F64" s="133" t="str">
        <f>IF('確認申請書（建築）入力'!$M$437="","",'確認申請書（建築）入力'!$M$437)</f>
        <v/>
      </c>
      <c r="G64" s="133"/>
      <c r="H64" s="122"/>
      <c r="I64" s="122"/>
      <c r="J64" s="122"/>
      <c r="K64" s="122"/>
      <c r="L64" s="122"/>
      <c r="M64" s="122"/>
      <c r="N64" s="122"/>
      <c r="O64" s="122"/>
      <c r="P64" s="122"/>
      <c r="Q64" s="122"/>
      <c r="R64" s="122"/>
      <c r="S64" s="122"/>
      <c r="T64" s="122"/>
      <c r="U64" s="122"/>
      <c r="V64" s="146"/>
    </row>
    <row r="65" spans="1:22" s="119" customFormat="1" ht="14.25" customHeight="1">
      <c r="A65" s="301">
        <f t="shared" si="0"/>
        <v>64</v>
      </c>
      <c r="B65" s="346" t="s">
        <v>2098</v>
      </c>
      <c r="C65" s="346">
        <v>1</v>
      </c>
      <c r="D65" s="346">
        <v>1</v>
      </c>
      <c r="E65" s="121" t="s">
        <v>2183</v>
      </c>
      <c r="F65" s="131" t="str">
        <f>IF('確認申請書（建築）入力'!$M$438="","",TEXT('確認申請書（建築）入力'!$M$438,"#0.000"))</f>
        <v/>
      </c>
      <c r="G65" s="131"/>
      <c r="H65" s="122"/>
      <c r="I65" s="122"/>
      <c r="J65" s="122"/>
      <c r="K65" s="122"/>
      <c r="L65" s="122"/>
      <c r="M65" s="122"/>
      <c r="N65" s="122"/>
      <c r="O65" s="122"/>
      <c r="P65" s="122"/>
      <c r="Q65" s="122"/>
      <c r="R65" s="122"/>
      <c r="S65" s="122"/>
      <c r="T65" s="122"/>
      <c r="U65" s="122"/>
      <c r="V65" s="146"/>
    </row>
    <row r="66" spans="1:22" s="119" customFormat="1" ht="14.25" customHeight="1">
      <c r="A66" s="301">
        <f t="shared" si="0"/>
        <v>65</v>
      </c>
      <c r="B66" s="346" t="s">
        <v>2098</v>
      </c>
      <c r="C66" s="346">
        <v>1</v>
      </c>
      <c r="D66" s="346">
        <v>1</v>
      </c>
      <c r="E66" s="121" t="s">
        <v>2184</v>
      </c>
      <c r="F66" s="131" t="str">
        <f>IF('確認申請書（建築）入力'!$M$439="","",TEXT('確認申請書（建築）入力'!$M$439,"#0.000"))</f>
        <v/>
      </c>
      <c r="G66" s="131"/>
      <c r="H66" s="122"/>
      <c r="I66" s="122"/>
      <c r="J66" s="122"/>
      <c r="K66" s="122"/>
      <c r="L66" s="122"/>
      <c r="M66" s="122"/>
      <c r="N66" s="122"/>
      <c r="O66" s="122"/>
      <c r="P66" s="122"/>
      <c r="Q66" s="122"/>
      <c r="R66" s="122"/>
      <c r="S66" s="122"/>
      <c r="T66" s="122"/>
      <c r="U66" s="122"/>
      <c r="V66" s="146"/>
    </row>
    <row r="67" spans="1:22" s="119" customFormat="1" ht="14.25" customHeight="1">
      <c r="A67" s="301">
        <f t="shared" ref="A67:A130" si="1">A66+1</f>
        <v>66</v>
      </c>
      <c r="B67" s="346" t="s">
        <v>2098</v>
      </c>
      <c r="C67" s="346">
        <v>1</v>
      </c>
      <c r="D67" s="346">
        <v>1</v>
      </c>
      <c r="E67" s="121" t="s">
        <v>2185</v>
      </c>
      <c r="F67" s="131" t="str">
        <f>IF('確認申請書（建築）入力'!$M$440="","",TEXT('確認申請書（建築）入力'!$M$440,"#0.000"))</f>
        <v/>
      </c>
      <c r="G67" s="131"/>
      <c r="H67" s="122"/>
      <c r="I67" s="122"/>
      <c r="J67" s="122"/>
      <c r="K67" s="122"/>
      <c r="L67" s="122"/>
      <c r="M67" s="122"/>
      <c r="N67" s="122"/>
      <c r="O67" s="122"/>
      <c r="P67" s="122"/>
      <c r="Q67" s="122"/>
      <c r="R67" s="122"/>
      <c r="S67" s="122"/>
      <c r="T67" s="122"/>
      <c r="U67" s="122"/>
      <c r="V67" s="146"/>
    </row>
    <row r="68" spans="1:22" s="119" customFormat="1" ht="14.25" customHeight="1">
      <c r="A68" s="301">
        <f t="shared" si="1"/>
        <v>67</v>
      </c>
      <c r="B68" s="346" t="s">
        <v>2098</v>
      </c>
      <c r="C68" s="346">
        <v>1</v>
      </c>
      <c r="D68" s="346">
        <v>1</v>
      </c>
      <c r="E68" s="121" t="s">
        <v>2186</v>
      </c>
      <c r="F68" s="131" t="str">
        <f>IF('確認申請書（建築）入力'!$M$441="","",TEXT('確認申請書（建築）入力'!$M$441,"#0.000"))</f>
        <v/>
      </c>
      <c r="G68" s="131"/>
      <c r="H68" s="122"/>
      <c r="I68" s="122"/>
      <c r="J68" s="122"/>
      <c r="K68" s="122"/>
      <c r="L68" s="122"/>
      <c r="M68" s="122"/>
      <c r="N68" s="122"/>
      <c r="O68" s="122"/>
      <c r="P68" s="122"/>
      <c r="Q68" s="122"/>
      <c r="R68" s="122"/>
      <c r="S68" s="122"/>
      <c r="T68" s="122"/>
      <c r="U68" s="122"/>
      <c r="V68" s="146"/>
    </row>
    <row r="69" spans="1:22" s="119" customFormat="1" ht="14.25" customHeight="1">
      <c r="A69" s="301">
        <f t="shared" si="1"/>
        <v>68</v>
      </c>
      <c r="B69" s="346" t="s">
        <v>2098</v>
      </c>
      <c r="C69" s="346">
        <v>1</v>
      </c>
      <c r="D69" s="346">
        <v>1</v>
      </c>
      <c r="E69" s="121" t="s">
        <v>2182</v>
      </c>
      <c r="F69" s="131" t="str">
        <f>IF($G$69=TRUE,"有",IF($H$69=TRUE,"無",""))</f>
        <v/>
      </c>
      <c r="G69" s="127" t="b">
        <v>0</v>
      </c>
      <c r="H69" s="127" t="b">
        <v>0</v>
      </c>
      <c r="I69" s="122"/>
      <c r="J69" s="122"/>
      <c r="K69" s="122"/>
      <c r="L69" s="122"/>
      <c r="M69" s="122"/>
      <c r="N69" s="122"/>
      <c r="O69" s="122"/>
      <c r="P69" s="122"/>
      <c r="Q69" s="122"/>
      <c r="R69" s="122"/>
      <c r="S69" s="122"/>
      <c r="T69" s="122"/>
      <c r="U69" s="122"/>
      <c r="V69" s="146"/>
    </row>
    <row r="70" spans="1:22" s="119" customFormat="1" ht="14.25" customHeight="1">
      <c r="A70" s="301">
        <f t="shared" si="1"/>
        <v>69</v>
      </c>
      <c r="B70" s="346" t="s">
        <v>2098</v>
      </c>
      <c r="C70" s="346">
        <v>1</v>
      </c>
      <c r="D70" s="346">
        <v>1</v>
      </c>
      <c r="E70" s="121" t="s">
        <v>2277</v>
      </c>
      <c r="F70" s="122" t="str">
        <f>IF(INDEX(主要用途!$C$2:$C$63,$G$70)="","",INDEX(主要用途!$C$2:$C$63,$G$70))</f>
        <v/>
      </c>
      <c r="G70" s="134">
        <v>1</v>
      </c>
      <c r="H70" s="134"/>
      <c r="I70" s="134"/>
      <c r="J70" s="134"/>
      <c r="K70" s="134"/>
      <c r="L70" s="134"/>
      <c r="M70" s="122"/>
      <c r="N70" s="122"/>
      <c r="O70" s="122"/>
      <c r="P70" s="122"/>
      <c r="Q70" s="145"/>
      <c r="R70" s="122"/>
      <c r="S70" s="122"/>
      <c r="T70" s="122"/>
      <c r="U70" s="122"/>
      <c r="V70" s="146"/>
    </row>
    <row r="71" spans="1:22" s="119" customFormat="1" ht="14.25" customHeight="1">
      <c r="A71" s="301">
        <f t="shared" si="1"/>
        <v>70</v>
      </c>
      <c r="B71" s="346" t="s">
        <v>2098</v>
      </c>
      <c r="C71" s="346">
        <v>1</v>
      </c>
      <c r="D71" s="346">
        <v>1</v>
      </c>
      <c r="E71" s="121" t="s">
        <v>2278</v>
      </c>
      <c r="F71" s="122" t="str">
        <f>IF(INDEX(主要用途!$C$2:$C$63,$G$71)="","",INDEX(主要用途!$C$2:$C$63,$G$71))</f>
        <v/>
      </c>
      <c r="G71" s="134">
        <v>1</v>
      </c>
      <c r="H71" s="134"/>
      <c r="I71" s="134"/>
      <c r="J71" s="134"/>
      <c r="K71" s="134"/>
      <c r="L71" s="134"/>
      <c r="M71" s="122"/>
      <c r="N71" s="122"/>
      <c r="O71" s="122"/>
      <c r="P71" s="122"/>
      <c r="Q71" s="145"/>
      <c r="R71" s="122"/>
      <c r="S71" s="122"/>
      <c r="T71" s="122"/>
      <c r="U71" s="122"/>
      <c r="V71" s="146"/>
    </row>
    <row r="72" spans="1:22" s="119" customFormat="1" ht="14.25" customHeight="1">
      <c r="A72" s="301">
        <f t="shared" si="1"/>
        <v>71</v>
      </c>
      <c r="B72" s="346" t="s">
        <v>2098</v>
      </c>
      <c r="C72" s="346">
        <v>1</v>
      </c>
      <c r="D72" s="346">
        <v>1</v>
      </c>
      <c r="E72" s="121" t="s">
        <v>2279</v>
      </c>
      <c r="F72" s="122" t="str">
        <f>IF(INDEX(主要用途!$C$2:$C$63,$G$72)="","",INDEX(主要用途!$C$2:$C$63,$G$72))</f>
        <v/>
      </c>
      <c r="G72" s="134">
        <v>1</v>
      </c>
      <c r="H72" s="134"/>
      <c r="I72" s="134"/>
      <c r="J72" s="134"/>
      <c r="K72" s="134"/>
      <c r="L72" s="134"/>
      <c r="M72" s="122"/>
      <c r="N72" s="122"/>
      <c r="O72" s="122"/>
      <c r="P72" s="122"/>
      <c r="Q72" s="145"/>
      <c r="R72" s="122"/>
      <c r="S72" s="122"/>
      <c r="T72" s="122"/>
      <c r="U72" s="122"/>
      <c r="V72" s="146"/>
    </row>
    <row r="73" spans="1:22" s="119" customFormat="1" ht="14.25" customHeight="1">
      <c r="A73" s="301">
        <f t="shared" si="1"/>
        <v>72</v>
      </c>
      <c r="B73" s="346" t="s">
        <v>2098</v>
      </c>
      <c r="C73" s="346">
        <v>1</v>
      </c>
      <c r="D73" s="346">
        <v>1</v>
      </c>
      <c r="E73" s="121" t="s">
        <v>2280</v>
      </c>
      <c r="F73" s="122" t="str">
        <f>IF(INDEX(主要用途!$C$2:$C$63,$G$73)="","",INDEX(主要用途!$C$2:$C$63,$G$73))</f>
        <v/>
      </c>
      <c r="G73" s="134">
        <v>1</v>
      </c>
      <c r="H73" s="134"/>
      <c r="I73" s="134"/>
      <c r="J73" s="134"/>
      <c r="K73" s="134"/>
      <c r="L73" s="134"/>
      <c r="M73" s="122"/>
      <c r="N73" s="122"/>
      <c r="O73" s="122"/>
      <c r="P73" s="122"/>
      <c r="Q73" s="145"/>
      <c r="R73" s="122"/>
      <c r="S73" s="122"/>
      <c r="T73" s="122"/>
      <c r="U73" s="122"/>
      <c r="V73" s="146"/>
    </row>
    <row r="74" spans="1:22" s="119" customFormat="1" ht="14.25" customHeight="1">
      <c r="A74" s="301">
        <f t="shared" si="1"/>
        <v>73</v>
      </c>
      <c r="B74" s="346" t="s">
        <v>2098</v>
      </c>
      <c r="C74" s="346">
        <v>1</v>
      </c>
      <c r="D74" s="346">
        <v>1</v>
      </c>
      <c r="E74" s="121" t="s">
        <v>2281</v>
      </c>
      <c r="F74" s="122" t="str">
        <f>IF(INDEX(主要用途!$C$2:$C$63,$G$74)="","",INDEX(主要用途!$C$2:$C$63,$G$74))</f>
        <v/>
      </c>
      <c r="G74" s="134">
        <v>1</v>
      </c>
      <c r="H74" s="134"/>
      <c r="I74" s="134"/>
      <c r="J74" s="134"/>
      <c r="K74" s="134"/>
      <c r="L74" s="134"/>
      <c r="M74" s="122"/>
      <c r="N74" s="122"/>
      <c r="O74" s="122"/>
      <c r="P74" s="122"/>
      <c r="Q74" s="145"/>
      <c r="R74" s="122"/>
      <c r="S74" s="122"/>
      <c r="T74" s="122"/>
      <c r="U74" s="122"/>
      <c r="V74" s="146"/>
    </row>
    <row r="75" spans="1:22" s="119" customFormat="1" ht="14.25" customHeight="1">
      <c r="A75" s="301">
        <f t="shared" si="1"/>
        <v>74</v>
      </c>
      <c r="B75" s="346" t="s">
        <v>2098</v>
      </c>
      <c r="C75" s="346">
        <v>1</v>
      </c>
      <c r="D75" s="346">
        <v>1</v>
      </c>
      <c r="E75" s="121" t="s">
        <v>2292</v>
      </c>
      <c r="F75" s="122" t="str">
        <f>IF(INDEX(主要用途!$C$2:$C$63,$G$75)="","",INDEX(主要用途!$C$2:$C$63,$G$75))</f>
        <v/>
      </c>
      <c r="G75" s="134">
        <v>1</v>
      </c>
      <c r="H75" s="134"/>
      <c r="I75" s="134"/>
      <c r="J75" s="134"/>
      <c r="K75" s="134"/>
      <c r="L75" s="134"/>
      <c r="M75" s="122"/>
      <c r="N75" s="122"/>
      <c r="O75" s="122"/>
      <c r="P75" s="122"/>
      <c r="Q75" s="145"/>
      <c r="R75" s="122"/>
      <c r="S75" s="122"/>
      <c r="T75" s="122"/>
      <c r="U75" s="122"/>
      <c r="V75" s="146"/>
    </row>
    <row r="76" spans="1:22" s="119" customFormat="1" ht="14.25" customHeight="1">
      <c r="A76" s="301">
        <f t="shared" si="1"/>
        <v>75</v>
      </c>
      <c r="B76" s="346" t="s">
        <v>2098</v>
      </c>
      <c r="C76" s="346">
        <v>1</v>
      </c>
      <c r="D76" s="346">
        <v>1</v>
      </c>
      <c r="E76" s="121" t="s">
        <v>2282</v>
      </c>
      <c r="F76" s="122" t="str">
        <f>IF(INDEX(主要用途!$D$2:$D$63,$G$70)="","",INDEX(主要用途!$D$2:$D$63,$G$70))</f>
        <v/>
      </c>
      <c r="G76" s="122"/>
      <c r="H76" s="122"/>
      <c r="I76" s="122"/>
      <c r="J76" s="122"/>
      <c r="K76" s="122"/>
      <c r="L76" s="122"/>
      <c r="M76" s="122"/>
      <c r="N76" s="122"/>
      <c r="O76" s="122"/>
      <c r="P76" s="122"/>
      <c r="Q76" s="122"/>
      <c r="R76" s="122"/>
      <c r="S76" s="122"/>
      <c r="T76" s="122"/>
      <c r="U76" s="122"/>
      <c r="V76" s="146"/>
    </row>
    <row r="77" spans="1:22" s="119" customFormat="1" ht="14.25" customHeight="1">
      <c r="A77" s="301">
        <f t="shared" si="1"/>
        <v>76</v>
      </c>
      <c r="B77" s="346" t="s">
        <v>2098</v>
      </c>
      <c r="C77" s="346">
        <v>1</v>
      </c>
      <c r="D77" s="346">
        <v>1</v>
      </c>
      <c r="E77" s="121" t="s">
        <v>2283</v>
      </c>
      <c r="F77" s="122" t="str">
        <f>IF(INDEX(主要用途!$D$2:$D$63,$G$71)="","",INDEX(主要用途!$D$2:$D$63,$G$71))</f>
        <v/>
      </c>
      <c r="G77" s="122"/>
      <c r="H77" s="122"/>
      <c r="I77" s="122"/>
      <c r="J77" s="122"/>
      <c r="K77" s="122"/>
      <c r="L77" s="122"/>
      <c r="M77" s="122"/>
      <c r="N77" s="122"/>
      <c r="O77" s="122"/>
      <c r="P77" s="122"/>
      <c r="Q77" s="122"/>
      <c r="R77" s="122"/>
      <c r="S77" s="122"/>
      <c r="T77" s="122"/>
      <c r="U77" s="122"/>
      <c r="V77" s="146"/>
    </row>
    <row r="78" spans="1:22" s="119" customFormat="1" ht="14.25" customHeight="1">
      <c r="A78" s="301">
        <f t="shared" si="1"/>
        <v>77</v>
      </c>
      <c r="B78" s="346" t="s">
        <v>2098</v>
      </c>
      <c r="C78" s="346">
        <v>1</v>
      </c>
      <c r="D78" s="346">
        <v>1</v>
      </c>
      <c r="E78" s="121" t="s">
        <v>2286</v>
      </c>
      <c r="F78" s="122" t="str">
        <f>IF(INDEX(主要用途!$D$2:$D$63,$G$72)="","",INDEX(主要用途!$D$2:$D$63,$G$72))</f>
        <v/>
      </c>
      <c r="G78" s="122"/>
      <c r="H78" s="122"/>
      <c r="I78" s="122"/>
      <c r="J78" s="122"/>
      <c r="K78" s="122"/>
      <c r="L78" s="122"/>
      <c r="M78" s="122"/>
      <c r="N78" s="122"/>
      <c r="O78" s="122"/>
      <c r="P78" s="122"/>
      <c r="Q78" s="122"/>
      <c r="R78" s="122"/>
      <c r="S78" s="122"/>
      <c r="T78" s="122"/>
      <c r="U78" s="122"/>
      <c r="V78" s="146"/>
    </row>
    <row r="79" spans="1:22" s="119" customFormat="1" ht="14.25" customHeight="1">
      <c r="A79" s="301">
        <f t="shared" si="1"/>
        <v>78</v>
      </c>
      <c r="B79" s="346" t="s">
        <v>2098</v>
      </c>
      <c r="C79" s="346">
        <v>1</v>
      </c>
      <c r="D79" s="346">
        <v>1</v>
      </c>
      <c r="E79" s="121" t="s">
        <v>2284</v>
      </c>
      <c r="F79" s="122" t="str">
        <f>IF(INDEX(主要用途!$D$2:$D$63,$G$73)="","",INDEX(主要用途!$D$2:$D$63,$G$73))</f>
        <v/>
      </c>
      <c r="G79" s="122"/>
      <c r="H79" s="122"/>
      <c r="I79" s="122"/>
      <c r="J79" s="122"/>
      <c r="K79" s="122"/>
      <c r="L79" s="122"/>
      <c r="M79" s="122"/>
      <c r="N79" s="122"/>
      <c r="O79" s="122"/>
      <c r="P79" s="122"/>
      <c r="Q79" s="122"/>
      <c r="R79" s="122"/>
      <c r="S79" s="122"/>
      <c r="T79" s="122"/>
      <c r="U79" s="122"/>
      <c r="V79" s="146"/>
    </row>
    <row r="80" spans="1:22" s="119" customFormat="1" ht="14.25" customHeight="1">
      <c r="A80" s="301">
        <f t="shared" si="1"/>
        <v>79</v>
      </c>
      <c r="B80" s="346" t="s">
        <v>2098</v>
      </c>
      <c r="C80" s="346">
        <v>1</v>
      </c>
      <c r="D80" s="346">
        <v>1</v>
      </c>
      <c r="E80" s="121" t="s">
        <v>2285</v>
      </c>
      <c r="F80" s="122" t="str">
        <f>IF(INDEX(主要用途!$D$2:$D$63,$G$74)="","",INDEX(主要用途!$D$2:$D$63,$G$74))</f>
        <v/>
      </c>
      <c r="G80" s="122"/>
      <c r="H80" s="122"/>
      <c r="I80" s="122"/>
      <c r="J80" s="122"/>
      <c r="K80" s="122"/>
      <c r="L80" s="122"/>
      <c r="M80" s="122"/>
      <c r="N80" s="122"/>
      <c r="O80" s="122"/>
      <c r="P80" s="122"/>
      <c r="Q80" s="122"/>
      <c r="R80" s="122"/>
      <c r="S80" s="122"/>
      <c r="T80" s="122"/>
      <c r="U80" s="122"/>
      <c r="V80" s="146"/>
    </row>
    <row r="81" spans="1:22" s="119" customFormat="1" ht="14.25" customHeight="1">
      <c r="A81" s="301">
        <f t="shared" si="1"/>
        <v>80</v>
      </c>
      <c r="B81" s="346" t="s">
        <v>2098</v>
      </c>
      <c r="C81" s="346">
        <v>1</v>
      </c>
      <c r="D81" s="346">
        <v>1</v>
      </c>
      <c r="E81" s="121" t="s">
        <v>2293</v>
      </c>
      <c r="F81" s="122" t="str">
        <f>IF(INDEX(主要用途!$D$2:$D$63,$G$75)="","",INDEX(主要用途!$D$2:$D$63,$G$75))</f>
        <v/>
      </c>
      <c r="G81" s="122"/>
      <c r="H81" s="122"/>
      <c r="I81" s="122"/>
      <c r="J81" s="122"/>
      <c r="K81" s="122"/>
      <c r="L81" s="122"/>
      <c r="M81" s="122"/>
      <c r="N81" s="122"/>
      <c r="O81" s="122"/>
      <c r="P81" s="122"/>
      <c r="Q81" s="122"/>
      <c r="R81" s="122"/>
      <c r="S81" s="122"/>
      <c r="T81" s="122"/>
      <c r="U81" s="122"/>
      <c r="V81" s="146"/>
    </row>
    <row r="82" spans="1:22" s="119" customFormat="1" ht="14.25" customHeight="1">
      <c r="A82" s="301">
        <f t="shared" si="1"/>
        <v>81</v>
      </c>
      <c r="B82" s="346" t="s">
        <v>2098</v>
      </c>
      <c r="C82" s="346">
        <v>1</v>
      </c>
      <c r="D82" s="346">
        <v>1</v>
      </c>
      <c r="E82" s="121" t="s">
        <v>2287</v>
      </c>
      <c r="F82" s="435" t="str">
        <f>IF('確認申請書（建築）入力'!$AE$445="","",TEXT('確認申請書（建築）入力'!$AE$445,"#0.00"))</f>
        <v/>
      </c>
      <c r="G82" s="152"/>
      <c r="H82" s="152"/>
      <c r="I82" s="152"/>
      <c r="J82" s="152"/>
      <c r="K82" s="152"/>
      <c r="L82" s="152"/>
      <c r="M82" s="122"/>
      <c r="N82" s="122"/>
      <c r="O82" s="122"/>
      <c r="P82" s="122"/>
      <c r="Q82" s="122"/>
      <c r="R82" s="122"/>
      <c r="S82" s="122"/>
      <c r="T82" s="122"/>
      <c r="U82" s="122"/>
      <c r="V82" s="146"/>
    </row>
    <row r="83" spans="1:22" s="119" customFormat="1" ht="14.25" customHeight="1">
      <c r="A83" s="301">
        <f t="shared" si="1"/>
        <v>82</v>
      </c>
      <c r="B83" s="346" t="s">
        <v>2098</v>
      </c>
      <c r="C83" s="346">
        <v>1</v>
      </c>
      <c r="D83" s="346">
        <v>1</v>
      </c>
      <c r="E83" s="121" t="s">
        <v>2288</v>
      </c>
      <c r="F83" s="435" t="str">
        <f>IF('確認申請書（建築）入力'!$AE$446="","",TEXT('確認申請書（建築）入力'!$AE$446,"#0.00"))</f>
        <v/>
      </c>
      <c r="G83" s="152"/>
      <c r="H83" s="152"/>
      <c r="I83" s="152"/>
      <c r="J83" s="152"/>
      <c r="K83" s="152"/>
      <c r="L83" s="152"/>
      <c r="M83" s="122"/>
      <c r="N83" s="122"/>
      <c r="O83" s="122"/>
      <c r="P83" s="122"/>
      <c r="Q83" s="122"/>
      <c r="R83" s="122"/>
      <c r="S83" s="122"/>
      <c r="T83" s="122"/>
      <c r="U83" s="122"/>
      <c r="V83" s="146"/>
    </row>
    <row r="84" spans="1:22" s="119" customFormat="1" ht="14.25" customHeight="1">
      <c r="A84" s="301">
        <f t="shared" si="1"/>
        <v>83</v>
      </c>
      <c r="B84" s="346" t="s">
        <v>2098</v>
      </c>
      <c r="C84" s="346">
        <v>1</v>
      </c>
      <c r="D84" s="346">
        <v>1</v>
      </c>
      <c r="E84" s="121" t="s">
        <v>2289</v>
      </c>
      <c r="F84" s="435" t="str">
        <f>IF('確認申請書（建築）入力'!$AE$447="","",TEXT('確認申請書（建築）入力'!$AE$447,"#0.00"))</f>
        <v/>
      </c>
      <c r="G84" s="152"/>
      <c r="H84" s="152"/>
      <c r="I84" s="152"/>
      <c r="J84" s="152"/>
      <c r="K84" s="152"/>
      <c r="L84" s="152"/>
      <c r="M84" s="122"/>
      <c r="N84" s="122"/>
      <c r="O84" s="122"/>
      <c r="P84" s="122"/>
      <c r="Q84" s="122"/>
      <c r="R84" s="122"/>
      <c r="S84" s="122"/>
      <c r="T84" s="122"/>
      <c r="U84" s="122"/>
      <c r="V84" s="146"/>
    </row>
    <row r="85" spans="1:22" s="119" customFormat="1" ht="14.25" customHeight="1">
      <c r="A85" s="301">
        <f t="shared" si="1"/>
        <v>84</v>
      </c>
      <c r="B85" s="346" t="s">
        <v>2098</v>
      </c>
      <c r="C85" s="346">
        <v>1</v>
      </c>
      <c r="D85" s="346">
        <v>1</v>
      </c>
      <c r="E85" s="121" t="s">
        <v>2290</v>
      </c>
      <c r="F85" s="435" t="str">
        <f>IF('確認申請書（建築）入力'!$AE$448="","",TEXT('確認申請書（建築）入力'!$AE$448,"#0.00"))</f>
        <v/>
      </c>
      <c r="G85" s="152"/>
      <c r="H85" s="152"/>
      <c r="I85" s="152"/>
      <c r="J85" s="152"/>
      <c r="K85" s="152"/>
      <c r="L85" s="152"/>
      <c r="M85" s="122"/>
      <c r="N85" s="122"/>
      <c r="O85" s="122"/>
      <c r="P85" s="122"/>
      <c r="Q85" s="122"/>
      <c r="R85" s="122"/>
      <c r="S85" s="122"/>
      <c r="T85" s="122"/>
      <c r="U85" s="122"/>
      <c r="V85" s="146"/>
    </row>
    <row r="86" spans="1:22" s="119" customFormat="1" ht="14.25" customHeight="1">
      <c r="A86" s="301">
        <f t="shared" si="1"/>
        <v>85</v>
      </c>
      <c r="B86" s="346" t="s">
        <v>2098</v>
      </c>
      <c r="C86" s="346">
        <v>1</v>
      </c>
      <c r="D86" s="346">
        <v>1</v>
      </c>
      <c r="E86" s="121" t="s">
        <v>2291</v>
      </c>
      <c r="F86" s="435" t="str">
        <f>IF('確認申請書（建築）入力'!$AE$449="","",TEXT('確認申請書（建築）入力'!$AE$449,"#0.00"))</f>
        <v/>
      </c>
      <c r="G86" s="152"/>
      <c r="H86" s="152"/>
      <c r="I86" s="152"/>
      <c r="J86" s="152"/>
      <c r="K86" s="152"/>
      <c r="L86" s="152"/>
      <c r="M86" s="122"/>
      <c r="N86" s="122"/>
      <c r="O86" s="122"/>
      <c r="P86" s="122"/>
      <c r="Q86" s="122"/>
      <c r="R86" s="122"/>
      <c r="S86" s="122"/>
      <c r="T86" s="122"/>
      <c r="U86" s="122"/>
      <c r="V86" s="146"/>
    </row>
    <row r="87" spans="1:22" s="119" customFormat="1" ht="14.25" customHeight="1">
      <c r="A87" s="301">
        <f t="shared" si="1"/>
        <v>86</v>
      </c>
      <c r="B87" s="346" t="s">
        <v>2098</v>
      </c>
      <c r="C87" s="346">
        <v>1</v>
      </c>
      <c r="D87" s="346">
        <v>1</v>
      </c>
      <c r="E87" s="121" t="s">
        <v>2294</v>
      </c>
      <c r="F87" s="435" t="str">
        <f>IF('確認申請書（建築）入力'!$AE$450="","",TEXT('確認申請書（建築）入力'!$AE$450,"#0.00"))</f>
        <v/>
      </c>
      <c r="G87" s="152"/>
      <c r="H87" s="152"/>
      <c r="I87" s="152"/>
      <c r="J87" s="152"/>
      <c r="K87" s="152"/>
      <c r="L87" s="152"/>
      <c r="M87" s="122"/>
      <c r="N87" s="122"/>
      <c r="O87" s="122"/>
      <c r="P87" s="122"/>
      <c r="Q87" s="122"/>
      <c r="R87" s="122"/>
      <c r="S87" s="122"/>
      <c r="T87" s="122"/>
      <c r="U87" s="122"/>
      <c r="V87" s="146"/>
    </row>
    <row r="88" spans="1:22" s="119" customFormat="1" ht="14.25" customHeight="1">
      <c r="A88" s="301">
        <f t="shared" si="1"/>
        <v>87</v>
      </c>
      <c r="B88" s="346" t="s">
        <v>2098</v>
      </c>
      <c r="C88" s="346">
        <v>1</v>
      </c>
      <c r="D88" s="346">
        <v>1</v>
      </c>
      <c r="E88" s="121" t="s">
        <v>1624</v>
      </c>
      <c r="F88" s="122" t="str">
        <f>IF('確認申請書（建築）入力'!$N$452="","",'確認申請書（建築）入力'!$N$452)</f>
        <v/>
      </c>
      <c r="G88" s="122"/>
      <c r="H88" s="122"/>
      <c r="I88" s="122"/>
      <c r="J88" s="122"/>
      <c r="K88" s="122"/>
      <c r="L88" s="122"/>
      <c r="M88" s="122"/>
      <c r="N88" s="122"/>
      <c r="O88" s="122"/>
      <c r="P88" s="122"/>
      <c r="Q88" s="122"/>
      <c r="R88" s="122"/>
      <c r="S88" s="122"/>
      <c r="T88" s="122"/>
      <c r="U88" s="122"/>
      <c r="V88" s="146"/>
    </row>
    <row r="89" spans="1:22" s="119" customFormat="1" ht="14.25" customHeight="1" thickBot="1">
      <c r="A89" s="302">
        <f t="shared" si="1"/>
        <v>88</v>
      </c>
      <c r="B89" s="347" t="s">
        <v>2098</v>
      </c>
      <c r="C89" s="347">
        <v>1</v>
      </c>
      <c r="D89" s="347">
        <v>1</v>
      </c>
      <c r="E89" s="136" t="s">
        <v>1623</v>
      </c>
      <c r="F89" s="137" t="str">
        <f>IF('確認申請書（建築）入力'!$N$455="","",'確認申請書（建築）入力'!$N$455)</f>
        <v/>
      </c>
      <c r="G89" s="137"/>
      <c r="H89" s="137"/>
      <c r="I89" s="137"/>
      <c r="J89" s="137"/>
      <c r="K89" s="137"/>
      <c r="L89" s="137"/>
      <c r="M89" s="137"/>
      <c r="N89" s="137"/>
      <c r="O89" s="137"/>
      <c r="P89" s="137"/>
      <c r="Q89" s="137"/>
      <c r="R89" s="137"/>
      <c r="S89" s="137"/>
      <c r="T89" s="137"/>
      <c r="U89" s="137"/>
      <c r="V89" s="153"/>
    </row>
    <row r="90" spans="1:22" s="119" customFormat="1" ht="14.25" customHeight="1">
      <c r="A90" s="309">
        <f t="shared" si="1"/>
        <v>89</v>
      </c>
      <c r="B90" s="348" t="s">
        <v>2098</v>
      </c>
      <c r="C90" s="348">
        <v>1</v>
      </c>
      <c r="D90" s="348">
        <v>2</v>
      </c>
      <c r="E90" s="149" t="s">
        <v>1975</v>
      </c>
      <c r="F90" s="150">
        <f>IF('確認申請書（建築）入力'!$N$459="","",'確認申請書（建築）入力'!$N$459)</f>
        <v>1</v>
      </c>
      <c r="G90" s="150"/>
      <c r="H90" s="138"/>
      <c r="I90" s="138"/>
      <c r="J90" s="138"/>
      <c r="K90" s="138"/>
      <c r="L90" s="138"/>
      <c r="M90" s="138"/>
      <c r="N90" s="138"/>
      <c r="O90" s="138"/>
      <c r="P90" s="138"/>
      <c r="Q90" s="138"/>
      <c r="R90" s="138"/>
      <c r="S90" s="138"/>
      <c r="T90" s="138"/>
      <c r="U90" s="138"/>
      <c r="V90" s="151"/>
    </row>
    <row r="91" spans="1:22" s="119" customFormat="1" ht="14.25" customHeight="1">
      <c r="A91" s="301">
        <f t="shared" si="1"/>
        <v>90</v>
      </c>
      <c r="B91" s="346" t="s">
        <v>2098</v>
      </c>
      <c r="C91" s="346">
        <v>1</v>
      </c>
      <c r="D91" s="311">
        <v>2</v>
      </c>
      <c r="E91" s="121" t="s">
        <v>87</v>
      </c>
      <c r="F91" s="434" t="str">
        <f>IF('確認申請書（建築）入力'!$N$460="","",'確認申請書（建築）入力'!$N$460)</f>
        <v/>
      </c>
      <c r="G91" s="133"/>
      <c r="H91" s="122"/>
      <c r="I91" s="122"/>
      <c r="J91" s="122"/>
      <c r="K91" s="122"/>
      <c r="L91" s="122"/>
      <c r="M91" s="122"/>
      <c r="N91" s="122"/>
      <c r="O91" s="122"/>
      <c r="P91" s="122"/>
      <c r="Q91" s="122"/>
      <c r="R91" s="122"/>
      <c r="S91" s="122"/>
      <c r="T91" s="122"/>
      <c r="U91" s="122"/>
      <c r="V91" s="146"/>
    </row>
    <row r="92" spans="1:22" s="119" customFormat="1" ht="14.25" customHeight="1">
      <c r="A92" s="301">
        <f t="shared" si="1"/>
        <v>91</v>
      </c>
      <c r="B92" s="346" t="s">
        <v>2098</v>
      </c>
      <c r="C92" s="346">
        <v>1</v>
      </c>
      <c r="D92" s="311">
        <v>2</v>
      </c>
      <c r="E92" s="121" t="s">
        <v>2183</v>
      </c>
      <c r="F92" s="434" t="str">
        <f>IF('確認申請書（建築）入力'!$N$461="","",TEXT('確認申請書（建築）入力'!$N$461,"#0.000"))</f>
        <v/>
      </c>
      <c r="G92" s="131"/>
      <c r="H92" s="122"/>
      <c r="I92" s="122"/>
      <c r="J92" s="122"/>
      <c r="K92" s="122"/>
      <c r="L92" s="122"/>
      <c r="M92" s="122"/>
      <c r="N92" s="122"/>
      <c r="O92" s="122"/>
      <c r="P92" s="122"/>
      <c r="Q92" s="122"/>
      <c r="R92" s="122"/>
      <c r="S92" s="122"/>
      <c r="T92" s="122"/>
      <c r="U92" s="122"/>
      <c r="V92" s="146"/>
    </row>
    <row r="93" spans="1:22" s="119" customFormat="1" ht="14.25" customHeight="1">
      <c r="A93" s="301">
        <f t="shared" si="1"/>
        <v>92</v>
      </c>
      <c r="B93" s="346" t="s">
        <v>2098</v>
      </c>
      <c r="C93" s="346">
        <v>1</v>
      </c>
      <c r="D93" s="311">
        <v>2</v>
      </c>
      <c r="E93" s="121" t="s">
        <v>2184</v>
      </c>
      <c r="F93" s="434" t="str">
        <f>IF('確認申請書（建築）入力'!$N$462="","",TEXT('確認申請書（建築）入力'!$N$462,"#0.000"))</f>
        <v/>
      </c>
      <c r="G93" s="131"/>
      <c r="H93" s="122"/>
      <c r="I93" s="122"/>
      <c r="J93" s="122"/>
      <c r="K93" s="122"/>
      <c r="L93" s="122"/>
      <c r="M93" s="122"/>
      <c r="N93" s="122"/>
      <c r="O93" s="122"/>
      <c r="P93" s="122"/>
      <c r="Q93" s="122"/>
      <c r="R93" s="122"/>
      <c r="S93" s="122"/>
      <c r="T93" s="122"/>
      <c r="U93" s="122"/>
      <c r="V93" s="146"/>
    </row>
    <row r="94" spans="1:22" s="119" customFormat="1" ht="14.25" customHeight="1">
      <c r="A94" s="301">
        <f t="shared" si="1"/>
        <v>93</v>
      </c>
      <c r="B94" s="346" t="s">
        <v>2098</v>
      </c>
      <c r="C94" s="346">
        <v>1</v>
      </c>
      <c r="D94" s="311">
        <v>2</v>
      </c>
      <c r="E94" s="121" t="s">
        <v>2185</v>
      </c>
      <c r="F94" s="434" t="str">
        <f>IF('確認申請書（建築）入力'!$N$463="","",TEXT('確認申請書（建築）入力'!$N$463,"#0.000"))</f>
        <v/>
      </c>
      <c r="G94" s="131"/>
      <c r="H94" s="122"/>
      <c r="I94" s="122"/>
      <c r="J94" s="122"/>
      <c r="K94" s="122"/>
      <c r="L94" s="122"/>
      <c r="M94" s="122"/>
      <c r="N94" s="122"/>
      <c r="O94" s="122"/>
      <c r="P94" s="122"/>
      <c r="Q94" s="122"/>
      <c r="R94" s="122"/>
      <c r="S94" s="122"/>
      <c r="T94" s="122"/>
      <c r="U94" s="122"/>
      <c r="V94" s="146"/>
    </row>
    <row r="95" spans="1:22" s="119" customFormat="1" ht="14.25" customHeight="1">
      <c r="A95" s="301">
        <f t="shared" si="1"/>
        <v>94</v>
      </c>
      <c r="B95" s="346" t="s">
        <v>2098</v>
      </c>
      <c r="C95" s="346">
        <v>1</v>
      </c>
      <c r="D95" s="311">
        <v>2</v>
      </c>
      <c r="E95" s="121" t="s">
        <v>2186</v>
      </c>
      <c r="F95" s="434" t="str">
        <f>IF('確認申請書（建築）入力'!$N$464="","",TEXT('確認申請書（建築）入力'!$N$464,"#0.000"))</f>
        <v/>
      </c>
      <c r="G95" s="131"/>
      <c r="H95" s="122"/>
      <c r="I95" s="122"/>
      <c r="J95" s="122"/>
      <c r="K95" s="122"/>
      <c r="L95" s="122"/>
      <c r="M95" s="122"/>
      <c r="N95" s="122"/>
      <c r="O95" s="122"/>
      <c r="P95" s="122"/>
      <c r="Q95" s="122"/>
      <c r="R95" s="122"/>
      <c r="S95" s="122"/>
      <c r="T95" s="122"/>
      <c r="U95" s="122"/>
      <c r="V95" s="146"/>
    </row>
    <row r="96" spans="1:22" s="119" customFormat="1" ht="14.25" customHeight="1">
      <c r="A96" s="301">
        <f t="shared" si="1"/>
        <v>95</v>
      </c>
      <c r="B96" s="346" t="s">
        <v>2098</v>
      </c>
      <c r="C96" s="346">
        <v>1</v>
      </c>
      <c r="D96" s="311">
        <v>2</v>
      </c>
      <c r="E96" s="121" t="s">
        <v>2182</v>
      </c>
      <c r="F96" s="131" t="str">
        <f>IF($G$96=TRUE,"有",IF($H$96=TRUE,"無",""))</f>
        <v/>
      </c>
      <c r="G96" s="127" t="b">
        <v>0</v>
      </c>
      <c r="H96" s="127" t="b">
        <v>0</v>
      </c>
      <c r="I96" s="122"/>
      <c r="J96" s="122"/>
      <c r="K96" s="122"/>
      <c r="L96" s="122"/>
      <c r="M96" s="122"/>
      <c r="N96" s="122"/>
      <c r="O96" s="122"/>
      <c r="P96" s="122"/>
      <c r="Q96" s="122"/>
      <c r="R96" s="122"/>
      <c r="S96" s="122"/>
      <c r="T96" s="122"/>
      <c r="U96" s="122"/>
      <c r="V96" s="146"/>
    </row>
    <row r="97" spans="1:22" s="119" customFormat="1" ht="14.25" customHeight="1">
      <c r="A97" s="301">
        <f t="shared" si="1"/>
        <v>96</v>
      </c>
      <c r="B97" s="346" t="s">
        <v>2098</v>
      </c>
      <c r="C97" s="346">
        <v>1</v>
      </c>
      <c r="D97" s="311">
        <v>2</v>
      </c>
      <c r="E97" s="121" t="s">
        <v>2296</v>
      </c>
      <c r="F97" s="122" t="str">
        <f>IF($G$97=1,"",INDEX(主要用途!$C$2:$C$63,$G$97))</f>
        <v/>
      </c>
      <c r="G97" s="134">
        <v>1</v>
      </c>
      <c r="H97" s="134"/>
      <c r="I97" s="134"/>
      <c r="J97" s="134"/>
      <c r="K97" s="134"/>
      <c r="L97" s="134"/>
      <c r="M97" s="122"/>
      <c r="N97" s="122"/>
      <c r="O97" s="122"/>
      <c r="P97" s="122"/>
      <c r="Q97" s="145"/>
      <c r="R97" s="122"/>
      <c r="S97" s="122"/>
      <c r="T97" s="122"/>
      <c r="U97" s="122"/>
      <c r="V97" s="146"/>
    </row>
    <row r="98" spans="1:22" s="119" customFormat="1" ht="14.25" customHeight="1">
      <c r="A98" s="301">
        <f t="shared" si="1"/>
        <v>97</v>
      </c>
      <c r="B98" s="346" t="s">
        <v>2098</v>
      </c>
      <c r="C98" s="346">
        <v>1</v>
      </c>
      <c r="D98" s="346">
        <v>2</v>
      </c>
      <c r="E98" s="121" t="s">
        <v>2278</v>
      </c>
      <c r="F98" s="122" t="str">
        <f>IF($G$98=1,"",INDEX(主要用途!$C$2:$C$63,$G$98))</f>
        <v/>
      </c>
      <c r="G98" s="134">
        <v>1</v>
      </c>
      <c r="H98" s="134"/>
      <c r="I98" s="134"/>
      <c r="J98" s="134"/>
      <c r="K98" s="134"/>
      <c r="L98" s="134"/>
      <c r="M98" s="122"/>
      <c r="N98" s="122"/>
      <c r="O98" s="122"/>
      <c r="P98" s="122"/>
      <c r="Q98" s="145"/>
      <c r="R98" s="122"/>
      <c r="S98" s="122"/>
      <c r="T98" s="122"/>
      <c r="U98" s="122"/>
      <c r="V98" s="146"/>
    </row>
    <row r="99" spans="1:22" s="119" customFormat="1" ht="14.25" customHeight="1">
      <c r="A99" s="301">
        <f t="shared" si="1"/>
        <v>98</v>
      </c>
      <c r="B99" s="346" t="s">
        <v>2098</v>
      </c>
      <c r="C99" s="346">
        <v>1</v>
      </c>
      <c r="D99" s="346">
        <v>2</v>
      </c>
      <c r="E99" s="121" t="s">
        <v>2279</v>
      </c>
      <c r="F99" s="122" t="str">
        <f>IF($G$99=1,"",INDEX(主要用途!$C$2:$C$63,$G$99))</f>
        <v/>
      </c>
      <c r="G99" s="134">
        <v>1</v>
      </c>
      <c r="H99" s="134"/>
      <c r="I99" s="134"/>
      <c r="J99" s="134"/>
      <c r="K99" s="134"/>
      <c r="L99" s="134"/>
      <c r="M99" s="122"/>
      <c r="N99" s="122"/>
      <c r="O99" s="122"/>
      <c r="P99" s="122"/>
      <c r="Q99" s="145"/>
      <c r="R99" s="122"/>
      <c r="S99" s="122"/>
      <c r="T99" s="122"/>
      <c r="U99" s="122"/>
      <c r="V99" s="146"/>
    </row>
    <row r="100" spans="1:22" s="119" customFormat="1" ht="14.25" customHeight="1">
      <c r="A100" s="301">
        <f t="shared" si="1"/>
        <v>99</v>
      </c>
      <c r="B100" s="346" t="s">
        <v>2098</v>
      </c>
      <c r="C100" s="346">
        <v>1</v>
      </c>
      <c r="D100" s="346">
        <v>2</v>
      </c>
      <c r="E100" s="121" t="s">
        <v>2280</v>
      </c>
      <c r="F100" s="122" t="str">
        <f>IF($G$100=1,"",INDEX(主要用途!$C$2:$C$63,$G$100))</f>
        <v/>
      </c>
      <c r="G100" s="134">
        <v>1</v>
      </c>
      <c r="H100" s="134"/>
      <c r="I100" s="134"/>
      <c r="J100" s="134"/>
      <c r="K100" s="134"/>
      <c r="L100" s="134"/>
      <c r="M100" s="122"/>
      <c r="N100" s="122"/>
      <c r="O100" s="122"/>
      <c r="P100" s="122"/>
      <c r="Q100" s="145"/>
      <c r="R100" s="122"/>
      <c r="S100" s="122"/>
      <c r="T100" s="122"/>
      <c r="U100" s="122"/>
      <c r="V100" s="146"/>
    </row>
    <row r="101" spans="1:22" s="119" customFormat="1" ht="14.25" customHeight="1">
      <c r="A101" s="301">
        <f t="shared" si="1"/>
        <v>100</v>
      </c>
      <c r="B101" s="346" t="s">
        <v>2098</v>
      </c>
      <c r="C101" s="346">
        <v>1</v>
      </c>
      <c r="D101" s="346">
        <v>2</v>
      </c>
      <c r="E101" s="121" t="s">
        <v>2281</v>
      </c>
      <c r="F101" s="122" t="str">
        <f>IF($G$101=1,"",INDEX(主要用途!$C$2:$C$63,$G$101))</f>
        <v/>
      </c>
      <c r="G101" s="134">
        <v>1</v>
      </c>
      <c r="H101" s="134"/>
      <c r="I101" s="134"/>
      <c r="J101" s="134"/>
      <c r="K101" s="134"/>
      <c r="L101" s="134"/>
      <c r="M101" s="122"/>
      <c r="N101" s="122"/>
      <c r="O101" s="122"/>
      <c r="P101" s="122"/>
      <c r="Q101" s="145"/>
      <c r="R101" s="122"/>
      <c r="S101" s="122"/>
      <c r="T101" s="122"/>
      <c r="U101" s="122"/>
      <c r="V101" s="146"/>
    </row>
    <row r="102" spans="1:22" s="119" customFormat="1" ht="14.25" customHeight="1">
      <c r="A102" s="301">
        <f t="shared" si="1"/>
        <v>101</v>
      </c>
      <c r="B102" s="346" t="s">
        <v>2098</v>
      </c>
      <c r="C102" s="346">
        <v>1</v>
      </c>
      <c r="D102" s="346">
        <v>2</v>
      </c>
      <c r="E102" s="121" t="s">
        <v>2292</v>
      </c>
      <c r="F102" s="122" t="str">
        <f>IF($G$102=1,"",INDEX(主要用途!$C$2:$C$63,$G$102))</f>
        <v/>
      </c>
      <c r="G102" s="134">
        <v>1</v>
      </c>
      <c r="H102" s="134"/>
      <c r="I102" s="134"/>
      <c r="J102" s="134"/>
      <c r="K102" s="134"/>
      <c r="L102" s="134"/>
      <c r="M102" s="122"/>
      <c r="N102" s="122"/>
      <c r="O102" s="122"/>
      <c r="P102" s="122"/>
      <c r="Q102" s="145"/>
      <c r="R102" s="122"/>
      <c r="S102" s="122"/>
      <c r="T102" s="122"/>
      <c r="U102" s="122"/>
      <c r="V102" s="146"/>
    </row>
    <row r="103" spans="1:22" s="119" customFormat="1" ht="14.25" customHeight="1">
      <c r="A103" s="301">
        <f t="shared" si="1"/>
        <v>102</v>
      </c>
      <c r="B103" s="346" t="s">
        <v>2098</v>
      </c>
      <c r="C103" s="346">
        <v>1</v>
      </c>
      <c r="D103" s="311">
        <v>2</v>
      </c>
      <c r="E103" s="121" t="s">
        <v>2282</v>
      </c>
      <c r="F103" s="122" t="str">
        <f>IF($G$97=1,"",INDEX(主要用途!$D$2:$D$63,$G$97))</f>
        <v/>
      </c>
      <c r="G103" s="122"/>
      <c r="H103" s="122"/>
      <c r="I103" s="122"/>
      <c r="J103" s="122"/>
      <c r="K103" s="122"/>
      <c r="L103" s="122"/>
      <c r="M103" s="122"/>
      <c r="N103" s="122"/>
      <c r="O103" s="122"/>
      <c r="P103" s="122"/>
      <c r="Q103" s="122"/>
      <c r="R103" s="122"/>
      <c r="S103" s="122"/>
      <c r="T103" s="122"/>
      <c r="U103" s="122"/>
      <c r="V103" s="146"/>
    </row>
    <row r="104" spans="1:22" s="119" customFormat="1" ht="14.25" customHeight="1">
      <c r="A104" s="301">
        <f t="shared" si="1"/>
        <v>103</v>
      </c>
      <c r="B104" s="346" t="s">
        <v>2098</v>
      </c>
      <c r="C104" s="346">
        <v>1</v>
      </c>
      <c r="D104" s="346">
        <v>2</v>
      </c>
      <c r="E104" s="121" t="s">
        <v>2283</v>
      </c>
      <c r="F104" s="122" t="str">
        <f>IF($G$98=1,"",INDEX(主要用途!$D$2:$D$63,$G$98))</f>
        <v/>
      </c>
      <c r="G104" s="122"/>
      <c r="H104" s="122"/>
      <c r="I104" s="122"/>
      <c r="J104" s="122"/>
      <c r="K104" s="122"/>
      <c r="L104" s="122"/>
      <c r="M104" s="122"/>
      <c r="N104" s="122"/>
      <c r="O104" s="122"/>
      <c r="P104" s="122"/>
      <c r="Q104" s="122"/>
      <c r="R104" s="122"/>
      <c r="S104" s="122"/>
      <c r="T104" s="122"/>
      <c r="U104" s="122"/>
      <c r="V104" s="146"/>
    </row>
    <row r="105" spans="1:22" s="119" customFormat="1" ht="14.25" customHeight="1">
      <c r="A105" s="301">
        <f t="shared" si="1"/>
        <v>104</v>
      </c>
      <c r="B105" s="346" t="s">
        <v>2098</v>
      </c>
      <c r="C105" s="346">
        <v>1</v>
      </c>
      <c r="D105" s="346">
        <v>2</v>
      </c>
      <c r="E105" s="121" t="s">
        <v>2286</v>
      </c>
      <c r="F105" s="122" t="str">
        <f>IF($G$99=1,"",INDEX(主要用途!$D$2:$D$63,$G$99))</f>
        <v/>
      </c>
      <c r="G105" s="122"/>
      <c r="H105" s="122"/>
      <c r="I105" s="122"/>
      <c r="J105" s="122"/>
      <c r="K105" s="122"/>
      <c r="L105" s="122"/>
      <c r="M105" s="122"/>
      <c r="N105" s="122"/>
      <c r="O105" s="122"/>
      <c r="P105" s="122"/>
      <c r="Q105" s="122"/>
      <c r="R105" s="122"/>
      <c r="S105" s="122"/>
      <c r="T105" s="122"/>
      <c r="U105" s="122"/>
      <c r="V105" s="146"/>
    </row>
    <row r="106" spans="1:22" s="119" customFormat="1" ht="14.25" customHeight="1">
      <c r="A106" s="301">
        <f t="shared" si="1"/>
        <v>105</v>
      </c>
      <c r="B106" s="346" t="s">
        <v>2098</v>
      </c>
      <c r="C106" s="346">
        <v>1</v>
      </c>
      <c r="D106" s="346">
        <v>2</v>
      </c>
      <c r="E106" s="121" t="s">
        <v>2284</v>
      </c>
      <c r="F106" s="122" t="str">
        <f>IF($G$100=1,"",INDEX(主要用途!$D$2:$D$63,$G$100))</f>
        <v/>
      </c>
      <c r="G106" s="122"/>
      <c r="H106" s="122"/>
      <c r="I106" s="122"/>
      <c r="J106" s="122"/>
      <c r="K106" s="122"/>
      <c r="L106" s="122"/>
      <c r="M106" s="122"/>
      <c r="N106" s="122"/>
      <c r="O106" s="122"/>
      <c r="P106" s="122"/>
      <c r="Q106" s="122"/>
      <c r="R106" s="122"/>
      <c r="S106" s="122"/>
      <c r="T106" s="122"/>
      <c r="U106" s="122"/>
      <c r="V106" s="146"/>
    </row>
    <row r="107" spans="1:22" s="119" customFormat="1" ht="14.25" customHeight="1">
      <c r="A107" s="301">
        <f t="shared" si="1"/>
        <v>106</v>
      </c>
      <c r="B107" s="346" t="s">
        <v>2098</v>
      </c>
      <c r="C107" s="346">
        <v>1</v>
      </c>
      <c r="D107" s="346">
        <v>2</v>
      </c>
      <c r="E107" s="121" t="s">
        <v>2285</v>
      </c>
      <c r="F107" s="122" t="str">
        <f>IF($G$101=1,"",INDEX(主要用途!$D$2:$D$63,$G$101))</f>
        <v/>
      </c>
      <c r="G107" s="122"/>
      <c r="H107" s="122"/>
      <c r="I107" s="122"/>
      <c r="J107" s="122"/>
      <c r="K107" s="122"/>
      <c r="L107" s="122"/>
      <c r="M107" s="122"/>
      <c r="N107" s="122"/>
      <c r="O107" s="122"/>
      <c r="P107" s="122"/>
      <c r="Q107" s="122"/>
      <c r="R107" s="122"/>
      <c r="S107" s="122"/>
      <c r="T107" s="122"/>
      <c r="U107" s="122"/>
      <c r="V107" s="146"/>
    </row>
    <row r="108" spans="1:22" s="119" customFormat="1" ht="14.25" customHeight="1">
      <c r="A108" s="301">
        <f t="shared" si="1"/>
        <v>107</v>
      </c>
      <c r="B108" s="346" t="s">
        <v>2098</v>
      </c>
      <c r="C108" s="346">
        <v>1</v>
      </c>
      <c r="D108" s="346">
        <v>2</v>
      </c>
      <c r="E108" s="121" t="s">
        <v>2293</v>
      </c>
      <c r="F108" s="122" t="str">
        <f>IF($G$102=1,"",INDEX(主要用途!$D$2:$D$63,$G$102))</f>
        <v/>
      </c>
      <c r="G108" s="122"/>
      <c r="H108" s="122"/>
      <c r="I108" s="122"/>
      <c r="J108" s="122"/>
      <c r="K108" s="122"/>
      <c r="L108" s="122"/>
      <c r="M108" s="122"/>
      <c r="N108" s="122"/>
      <c r="O108" s="122"/>
      <c r="P108" s="122"/>
      <c r="Q108" s="122"/>
      <c r="R108" s="122"/>
      <c r="S108" s="122"/>
      <c r="T108" s="122"/>
      <c r="U108" s="122"/>
      <c r="V108" s="146"/>
    </row>
    <row r="109" spans="1:22" s="119" customFormat="1" ht="14.25" customHeight="1">
      <c r="A109" s="301">
        <f t="shared" si="1"/>
        <v>108</v>
      </c>
      <c r="B109" s="346" t="s">
        <v>2098</v>
      </c>
      <c r="C109" s="346">
        <v>1</v>
      </c>
      <c r="D109" s="311">
        <v>2</v>
      </c>
      <c r="E109" s="121" t="s">
        <v>2295</v>
      </c>
      <c r="F109" s="435" t="str">
        <f>IF('確認申請書（建築）入力'!$AE$468="","",TEXT('確認申請書（建築）入力'!$AE$468,"#0.00"))</f>
        <v/>
      </c>
      <c r="G109" s="152"/>
      <c r="H109" s="152"/>
      <c r="I109" s="152"/>
      <c r="J109" s="152"/>
      <c r="K109" s="152"/>
      <c r="L109" s="152"/>
      <c r="M109" s="122"/>
      <c r="N109" s="122"/>
      <c r="O109" s="122"/>
      <c r="P109" s="122"/>
      <c r="Q109" s="122"/>
      <c r="R109" s="122"/>
      <c r="S109" s="122"/>
      <c r="T109" s="122"/>
      <c r="U109" s="122"/>
      <c r="V109" s="146"/>
    </row>
    <row r="110" spans="1:22" s="119" customFormat="1" ht="14.25" customHeight="1">
      <c r="A110" s="301">
        <f t="shared" si="1"/>
        <v>109</v>
      </c>
      <c r="B110" s="346" t="s">
        <v>2098</v>
      </c>
      <c r="C110" s="346">
        <v>1</v>
      </c>
      <c r="D110" s="346">
        <v>2</v>
      </c>
      <c r="E110" s="121" t="s">
        <v>2288</v>
      </c>
      <c r="F110" s="122" t="str">
        <f>IF('確認申請書（建築）入力'!$AE$469="","",TEXT('確認申請書（建築）入力'!$AE$469,"#0.00"))</f>
        <v/>
      </c>
      <c r="G110" s="152"/>
      <c r="H110" s="152"/>
      <c r="I110" s="152"/>
      <c r="J110" s="152"/>
      <c r="K110" s="152"/>
      <c r="L110" s="152"/>
      <c r="M110" s="122"/>
      <c r="N110" s="122"/>
      <c r="O110" s="122"/>
      <c r="P110" s="122"/>
      <c r="Q110" s="122"/>
      <c r="R110" s="122"/>
      <c r="S110" s="122"/>
      <c r="T110" s="122"/>
      <c r="U110" s="122"/>
      <c r="V110" s="146"/>
    </row>
    <row r="111" spans="1:22" s="119" customFormat="1" ht="14.25" customHeight="1">
      <c r="A111" s="301">
        <f t="shared" si="1"/>
        <v>110</v>
      </c>
      <c r="B111" s="346" t="s">
        <v>2098</v>
      </c>
      <c r="C111" s="346">
        <v>1</v>
      </c>
      <c r="D111" s="346">
        <v>2</v>
      </c>
      <c r="E111" s="121" t="s">
        <v>2289</v>
      </c>
      <c r="F111" s="435" t="str">
        <f>IF('確認申請書（建築）入力'!$AE$470="","",TEXT('確認申請書（建築）入力'!$AE$470,"#0.00"))</f>
        <v/>
      </c>
      <c r="G111" s="152"/>
      <c r="H111" s="152"/>
      <c r="I111" s="152"/>
      <c r="J111" s="152"/>
      <c r="K111" s="152"/>
      <c r="L111" s="152"/>
      <c r="M111" s="122"/>
      <c r="N111" s="122"/>
      <c r="O111" s="122"/>
      <c r="P111" s="122"/>
      <c r="Q111" s="122"/>
      <c r="R111" s="122"/>
      <c r="S111" s="122"/>
      <c r="T111" s="122"/>
      <c r="U111" s="122"/>
      <c r="V111" s="146"/>
    </row>
    <row r="112" spans="1:22" s="119" customFormat="1" ht="14.25" customHeight="1">
      <c r="A112" s="301">
        <f t="shared" si="1"/>
        <v>111</v>
      </c>
      <c r="B112" s="346" t="s">
        <v>2098</v>
      </c>
      <c r="C112" s="346">
        <v>1</v>
      </c>
      <c r="D112" s="346">
        <v>2</v>
      </c>
      <c r="E112" s="121" t="s">
        <v>2290</v>
      </c>
      <c r="F112" s="435" t="str">
        <f>IF('確認申請書（建築）入力'!$AE$471="","",TEXT('確認申請書（建築）入力'!$AE$471,"#0.00"))</f>
        <v/>
      </c>
      <c r="G112" s="152"/>
      <c r="H112" s="152"/>
      <c r="I112" s="152"/>
      <c r="J112" s="152"/>
      <c r="K112" s="152"/>
      <c r="L112" s="152"/>
      <c r="M112" s="122"/>
      <c r="N112" s="122"/>
      <c r="O112" s="122"/>
      <c r="P112" s="122"/>
      <c r="Q112" s="122"/>
      <c r="R112" s="122"/>
      <c r="S112" s="122"/>
      <c r="T112" s="122"/>
      <c r="U112" s="122"/>
      <c r="V112" s="146"/>
    </row>
    <row r="113" spans="1:22" s="119" customFormat="1" ht="14.25" customHeight="1">
      <c r="A113" s="301">
        <f t="shared" si="1"/>
        <v>112</v>
      </c>
      <c r="B113" s="346" t="s">
        <v>2098</v>
      </c>
      <c r="C113" s="346">
        <v>1</v>
      </c>
      <c r="D113" s="346">
        <v>2</v>
      </c>
      <c r="E113" s="121" t="s">
        <v>2291</v>
      </c>
      <c r="F113" s="435" t="str">
        <f>IF('確認申請書（建築）入力'!$AE$472="","",TEXT('確認申請書（建築）入力'!$AE$472,"#0.00"))</f>
        <v/>
      </c>
      <c r="G113" s="152"/>
      <c r="H113" s="152"/>
      <c r="I113" s="152"/>
      <c r="J113" s="152"/>
      <c r="K113" s="152"/>
      <c r="L113" s="152"/>
      <c r="M113" s="122"/>
      <c r="N113" s="122"/>
      <c r="O113" s="122"/>
      <c r="P113" s="122"/>
      <c r="Q113" s="122"/>
      <c r="R113" s="122"/>
      <c r="S113" s="122"/>
      <c r="T113" s="122"/>
      <c r="U113" s="122"/>
      <c r="V113" s="146"/>
    </row>
    <row r="114" spans="1:22" s="119" customFormat="1" ht="14.25" customHeight="1">
      <c r="A114" s="301">
        <f t="shared" si="1"/>
        <v>113</v>
      </c>
      <c r="B114" s="346" t="s">
        <v>2098</v>
      </c>
      <c r="C114" s="346">
        <v>1</v>
      </c>
      <c r="D114" s="346">
        <v>2</v>
      </c>
      <c r="E114" s="121" t="s">
        <v>2294</v>
      </c>
      <c r="F114" s="435" t="str">
        <f>IF('確認申請書（建築）入力'!$AE$473="","",TEXT('確認申請書（建築）入力'!$AE$473,"#0.00"))</f>
        <v/>
      </c>
      <c r="G114" s="152"/>
      <c r="H114" s="152"/>
      <c r="I114" s="152"/>
      <c r="J114" s="152"/>
      <c r="K114" s="152"/>
      <c r="L114" s="152"/>
      <c r="M114" s="122"/>
      <c r="N114" s="122"/>
      <c r="O114" s="122"/>
      <c r="P114" s="122"/>
      <c r="Q114" s="122"/>
      <c r="R114" s="122"/>
      <c r="S114" s="122"/>
      <c r="T114" s="122"/>
      <c r="U114" s="122"/>
      <c r="V114" s="146"/>
    </row>
    <row r="115" spans="1:22" s="119" customFormat="1" ht="14.25" customHeight="1">
      <c r="A115" s="301">
        <f t="shared" si="1"/>
        <v>114</v>
      </c>
      <c r="B115" s="346" t="s">
        <v>2098</v>
      </c>
      <c r="C115" s="346">
        <v>1</v>
      </c>
      <c r="D115" s="311">
        <v>2</v>
      </c>
      <c r="E115" s="121" t="s">
        <v>1624</v>
      </c>
      <c r="F115" s="122" t="str">
        <f>IF('確認申請書（建築）入力'!$N$475="","",'確認申請書（建築）入力'!$N$475)</f>
        <v/>
      </c>
      <c r="G115" s="122"/>
      <c r="H115" s="122"/>
      <c r="I115" s="122"/>
      <c r="J115" s="122"/>
      <c r="K115" s="122"/>
      <c r="L115" s="122"/>
      <c r="M115" s="122"/>
      <c r="N115" s="122"/>
      <c r="O115" s="122"/>
      <c r="P115" s="122"/>
      <c r="Q115" s="122"/>
      <c r="R115" s="122"/>
      <c r="S115" s="122"/>
      <c r="T115" s="122"/>
      <c r="U115" s="122"/>
      <c r="V115" s="146"/>
    </row>
    <row r="116" spans="1:22" s="119" customFormat="1" ht="14.25" customHeight="1" thickBot="1">
      <c r="A116" s="302">
        <f t="shared" si="1"/>
        <v>115</v>
      </c>
      <c r="B116" s="347" t="s">
        <v>2098</v>
      </c>
      <c r="C116" s="347">
        <v>1</v>
      </c>
      <c r="D116" s="374">
        <v>2</v>
      </c>
      <c r="E116" s="154" t="s">
        <v>1623</v>
      </c>
      <c r="F116" s="155" t="str">
        <f>IF('確認申請書（建築）入力'!$N$478="","",'確認申請書（建築）入力'!$N$478)</f>
        <v/>
      </c>
      <c r="G116" s="155"/>
      <c r="H116" s="155"/>
      <c r="I116" s="155"/>
      <c r="J116" s="155"/>
      <c r="K116" s="155"/>
      <c r="L116" s="155"/>
      <c r="M116" s="155"/>
      <c r="N116" s="155"/>
      <c r="O116" s="155"/>
      <c r="P116" s="155"/>
      <c r="Q116" s="155"/>
      <c r="R116" s="155"/>
      <c r="S116" s="155"/>
      <c r="T116" s="155"/>
      <c r="U116" s="155"/>
      <c r="V116" s="158"/>
    </row>
    <row r="117" spans="1:22" s="119" customFormat="1" ht="14.25" customHeight="1">
      <c r="A117" s="309">
        <f t="shared" si="1"/>
        <v>116</v>
      </c>
      <c r="B117" s="348" t="s">
        <v>2098</v>
      </c>
      <c r="C117" s="348">
        <v>1</v>
      </c>
      <c r="D117" s="348">
        <v>3</v>
      </c>
      <c r="E117" s="147" t="s">
        <v>1975</v>
      </c>
      <c r="F117" s="156">
        <f>'確認申請書（建築）入力'!$N$482</f>
        <v>1</v>
      </c>
      <c r="G117" s="156"/>
      <c r="H117" s="148"/>
      <c r="I117" s="148"/>
      <c r="J117" s="148"/>
      <c r="K117" s="148"/>
      <c r="L117" s="148"/>
      <c r="M117" s="148"/>
      <c r="N117" s="148"/>
      <c r="O117" s="148"/>
      <c r="P117" s="148"/>
      <c r="Q117" s="148"/>
      <c r="R117" s="148"/>
      <c r="S117" s="148"/>
      <c r="T117" s="148"/>
      <c r="U117" s="148"/>
      <c r="V117" s="157"/>
    </row>
    <row r="118" spans="1:22" s="119" customFormat="1" ht="14.25" customHeight="1">
      <c r="A118" s="301">
        <f t="shared" si="1"/>
        <v>117</v>
      </c>
      <c r="B118" s="346" t="s">
        <v>2098</v>
      </c>
      <c r="C118" s="346">
        <v>1</v>
      </c>
      <c r="D118" s="311">
        <v>3</v>
      </c>
      <c r="E118" s="121" t="s">
        <v>87</v>
      </c>
      <c r="F118" s="133" t="str">
        <f>IF('確認申請書（建築）入力'!$N$483="","",'確認申請書（建築）入力'!$N$483)</f>
        <v/>
      </c>
      <c r="G118" s="133"/>
      <c r="H118" s="122"/>
      <c r="I118" s="122"/>
      <c r="J118" s="122"/>
      <c r="K118" s="122"/>
      <c r="L118" s="122"/>
      <c r="M118" s="122"/>
      <c r="N118" s="122"/>
      <c r="O118" s="122"/>
      <c r="P118" s="122"/>
      <c r="Q118" s="122"/>
      <c r="R118" s="122"/>
      <c r="S118" s="122"/>
      <c r="T118" s="122"/>
      <c r="U118" s="122"/>
      <c r="V118" s="146"/>
    </row>
    <row r="119" spans="1:22" s="119" customFormat="1" ht="14.25" customHeight="1">
      <c r="A119" s="301">
        <f t="shared" si="1"/>
        <v>118</v>
      </c>
      <c r="B119" s="346" t="s">
        <v>2098</v>
      </c>
      <c r="C119" s="346">
        <v>1</v>
      </c>
      <c r="D119" s="311">
        <v>3</v>
      </c>
      <c r="E119" s="121" t="s">
        <v>2183</v>
      </c>
      <c r="F119" s="131" t="str">
        <f>IF('確認申請書（建築）入力'!$N$484="","",TEXT('確認申請書（建築）入力'!$N$484,"#0.000"))</f>
        <v/>
      </c>
      <c r="G119" s="131"/>
      <c r="H119" s="122"/>
      <c r="I119" s="122"/>
      <c r="J119" s="122"/>
      <c r="K119" s="122"/>
      <c r="L119" s="122"/>
      <c r="M119" s="122"/>
      <c r="N119" s="122"/>
      <c r="O119" s="122"/>
      <c r="P119" s="122"/>
      <c r="Q119" s="122"/>
      <c r="R119" s="122"/>
      <c r="S119" s="122"/>
      <c r="T119" s="122"/>
      <c r="U119" s="122"/>
      <c r="V119" s="146"/>
    </row>
    <row r="120" spans="1:22" s="119" customFormat="1" ht="14.25" customHeight="1">
      <c r="A120" s="301">
        <f t="shared" si="1"/>
        <v>119</v>
      </c>
      <c r="B120" s="346" t="s">
        <v>2098</v>
      </c>
      <c r="C120" s="346">
        <v>1</v>
      </c>
      <c r="D120" s="311">
        <v>3</v>
      </c>
      <c r="E120" s="121" t="s">
        <v>2184</v>
      </c>
      <c r="F120" s="131" t="str">
        <f>IF('確認申請書（建築）入力'!$N$485="","",TEXT('確認申請書（建築）入力'!$N$485,"#0.000"))</f>
        <v/>
      </c>
      <c r="G120" s="131"/>
      <c r="H120" s="122"/>
      <c r="I120" s="122"/>
      <c r="J120" s="122"/>
      <c r="K120" s="122"/>
      <c r="L120" s="122"/>
      <c r="M120" s="122"/>
      <c r="N120" s="122"/>
      <c r="O120" s="122"/>
      <c r="P120" s="122"/>
      <c r="Q120" s="122"/>
      <c r="R120" s="122"/>
      <c r="S120" s="122"/>
      <c r="T120" s="122"/>
      <c r="U120" s="122"/>
      <c r="V120" s="146"/>
    </row>
    <row r="121" spans="1:22" s="119" customFormat="1" ht="14.25" customHeight="1">
      <c r="A121" s="301">
        <f t="shared" si="1"/>
        <v>120</v>
      </c>
      <c r="B121" s="346" t="s">
        <v>2098</v>
      </c>
      <c r="C121" s="346">
        <v>1</v>
      </c>
      <c r="D121" s="311">
        <v>3</v>
      </c>
      <c r="E121" s="121" t="s">
        <v>2185</v>
      </c>
      <c r="F121" s="131" t="str">
        <f>IF('確認申請書（建築）入力'!$N$486="","",TEXT('確認申請書（建築）入力'!$N$486,"#0.000"))</f>
        <v/>
      </c>
      <c r="G121" s="131"/>
      <c r="H121" s="122"/>
      <c r="I121" s="122"/>
      <c r="J121" s="122"/>
      <c r="K121" s="122"/>
      <c r="L121" s="122"/>
      <c r="M121" s="122"/>
      <c r="N121" s="122"/>
      <c r="O121" s="122"/>
      <c r="P121" s="122"/>
      <c r="Q121" s="122"/>
      <c r="R121" s="122"/>
      <c r="S121" s="122"/>
      <c r="T121" s="122"/>
      <c r="U121" s="122"/>
      <c r="V121" s="146"/>
    </row>
    <row r="122" spans="1:22" s="119" customFormat="1" ht="14.25" customHeight="1">
      <c r="A122" s="301">
        <f t="shared" si="1"/>
        <v>121</v>
      </c>
      <c r="B122" s="346" t="s">
        <v>2098</v>
      </c>
      <c r="C122" s="346">
        <v>1</v>
      </c>
      <c r="D122" s="311">
        <v>3</v>
      </c>
      <c r="E122" s="121" t="s">
        <v>2186</v>
      </c>
      <c r="F122" s="131" t="str">
        <f>IF('確認申請書（建築）入力'!$N$487="","",TEXT('確認申請書（建築）入力'!$N$487,"#0.000"))</f>
        <v/>
      </c>
      <c r="G122" s="131"/>
      <c r="H122" s="122"/>
      <c r="I122" s="122"/>
      <c r="J122" s="122"/>
      <c r="K122" s="122"/>
      <c r="L122" s="122"/>
      <c r="M122" s="122"/>
      <c r="N122" s="122"/>
      <c r="O122" s="122"/>
      <c r="P122" s="122"/>
      <c r="Q122" s="122"/>
      <c r="R122" s="122"/>
      <c r="S122" s="122"/>
      <c r="T122" s="122"/>
      <c r="U122" s="122"/>
      <c r="V122" s="146"/>
    </row>
    <row r="123" spans="1:22" s="119" customFormat="1" ht="14.25" customHeight="1">
      <c r="A123" s="301">
        <f t="shared" si="1"/>
        <v>122</v>
      </c>
      <c r="B123" s="346" t="s">
        <v>2098</v>
      </c>
      <c r="C123" s="346">
        <v>1</v>
      </c>
      <c r="D123" s="311">
        <v>3</v>
      </c>
      <c r="E123" s="121" t="s">
        <v>2182</v>
      </c>
      <c r="F123" s="131" t="str">
        <f>IF($G$123=TRUE,"有",IF($H$123=TRUE,"無",""))</f>
        <v/>
      </c>
      <c r="G123" s="127" t="b">
        <v>0</v>
      </c>
      <c r="H123" s="127" t="b">
        <v>0</v>
      </c>
      <c r="I123" s="122"/>
      <c r="J123" s="122"/>
      <c r="K123" s="122"/>
      <c r="L123" s="122"/>
      <c r="M123" s="122"/>
      <c r="N123" s="122"/>
      <c r="O123" s="122"/>
      <c r="P123" s="122"/>
      <c r="Q123" s="122"/>
      <c r="R123" s="122"/>
      <c r="S123" s="122"/>
      <c r="T123" s="122"/>
      <c r="U123" s="122"/>
      <c r="V123" s="146"/>
    </row>
    <row r="124" spans="1:22" s="119" customFormat="1" ht="14.25" customHeight="1">
      <c r="A124" s="301">
        <f t="shared" si="1"/>
        <v>123</v>
      </c>
      <c r="B124" s="346" t="s">
        <v>2098</v>
      </c>
      <c r="C124" s="346">
        <v>1</v>
      </c>
      <c r="D124" s="311">
        <v>3</v>
      </c>
      <c r="E124" s="121" t="s">
        <v>2277</v>
      </c>
      <c r="F124" s="122" t="str">
        <f>IF($G$124=1,"",INDEX(主要用途!$C$2:$C$63,$G$124))</f>
        <v/>
      </c>
      <c r="G124" s="134">
        <v>1</v>
      </c>
      <c r="H124" s="134"/>
      <c r="I124" s="134"/>
      <c r="J124" s="134"/>
      <c r="K124" s="134"/>
      <c r="L124" s="134"/>
      <c r="M124" s="122"/>
      <c r="N124" s="122"/>
      <c r="O124" s="122"/>
      <c r="P124" s="122"/>
      <c r="Q124" s="145"/>
      <c r="R124" s="122"/>
      <c r="S124" s="122"/>
      <c r="T124" s="122"/>
      <c r="U124" s="122"/>
      <c r="V124" s="146"/>
    </row>
    <row r="125" spans="1:22" s="119" customFormat="1" ht="14.25" customHeight="1">
      <c r="A125" s="301">
        <f t="shared" si="1"/>
        <v>124</v>
      </c>
      <c r="B125" s="346" t="s">
        <v>2098</v>
      </c>
      <c r="C125" s="346">
        <v>1</v>
      </c>
      <c r="D125" s="346">
        <v>3</v>
      </c>
      <c r="E125" s="121" t="s">
        <v>2278</v>
      </c>
      <c r="F125" s="122" t="str">
        <f>IF($G$125=1,"",INDEX(主要用途!$C$2:$C$63,$G$125))</f>
        <v/>
      </c>
      <c r="G125" s="134">
        <v>1</v>
      </c>
      <c r="H125" s="134"/>
      <c r="I125" s="134"/>
      <c r="J125" s="134"/>
      <c r="K125" s="134"/>
      <c r="L125" s="134"/>
      <c r="M125" s="122"/>
      <c r="N125" s="122"/>
      <c r="O125" s="122"/>
      <c r="P125" s="122"/>
      <c r="Q125" s="145"/>
      <c r="R125" s="122"/>
      <c r="S125" s="122"/>
      <c r="T125" s="122"/>
      <c r="U125" s="122"/>
      <c r="V125" s="146"/>
    </row>
    <row r="126" spans="1:22" s="119" customFormat="1" ht="14.25" customHeight="1">
      <c r="A126" s="301">
        <f t="shared" si="1"/>
        <v>125</v>
      </c>
      <c r="B126" s="346" t="s">
        <v>2098</v>
      </c>
      <c r="C126" s="346">
        <v>1</v>
      </c>
      <c r="D126" s="346">
        <v>3</v>
      </c>
      <c r="E126" s="121" t="s">
        <v>2279</v>
      </c>
      <c r="F126" s="122" t="str">
        <f>IF($G$126=1,"",INDEX(主要用途!$C$2:$C$63,$G$126))</f>
        <v/>
      </c>
      <c r="G126" s="134">
        <v>1</v>
      </c>
      <c r="H126" s="134"/>
      <c r="I126" s="134"/>
      <c r="J126" s="134"/>
      <c r="K126" s="134"/>
      <c r="L126" s="134"/>
      <c r="M126" s="122"/>
      <c r="N126" s="122"/>
      <c r="O126" s="122"/>
      <c r="P126" s="122"/>
      <c r="Q126" s="145"/>
      <c r="R126" s="122"/>
      <c r="S126" s="122"/>
      <c r="T126" s="122"/>
      <c r="U126" s="122"/>
      <c r="V126" s="146"/>
    </row>
    <row r="127" spans="1:22" s="119" customFormat="1" ht="14.25" customHeight="1">
      <c r="A127" s="301">
        <f t="shared" si="1"/>
        <v>126</v>
      </c>
      <c r="B127" s="346" t="s">
        <v>2098</v>
      </c>
      <c r="C127" s="346">
        <v>1</v>
      </c>
      <c r="D127" s="346">
        <v>3</v>
      </c>
      <c r="E127" s="121" t="s">
        <v>2280</v>
      </c>
      <c r="F127" s="122" t="str">
        <f>IF($G$127=1,"",INDEX(主要用途!$C$2:$C$63,$G$127))</f>
        <v/>
      </c>
      <c r="G127" s="134">
        <v>1</v>
      </c>
      <c r="H127" s="134"/>
      <c r="I127" s="134"/>
      <c r="J127" s="134"/>
      <c r="K127" s="134"/>
      <c r="L127" s="134"/>
      <c r="M127" s="122"/>
      <c r="N127" s="122"/>
      <c r="O127" s="122"/>
      <c r="P127" s="122"/>
      <c r="Q127" s="145"/>
      <c r="R127" s="122"/>
      <c r="S127" s="122"/>
      <c r="T127" s="122"/>
      <c r="U127" s="122"/>
      <c r="V127" s="146"/>
    </row>
    <row r="128" spans="1:22" s="119" customFormat="1" ht="14.25" customHeight="1">
      <c r="A128" s="301">
        <f t="shared" si="1"/>
        <v>127</v>
      </c>
      <c r="B128" s="346" t="s">
        <v>2098</v>
      </c>
      <c r="C128" s="346">
        <v>1</v>
      </c>
      <c r="D128" s="346">
        <v>3</v>
      </c>
      <c r="E128" s="121" t="s">
        <v>2281</v>
      </c>
      <c r="F128" s="122" t="str">
        <f>IF($G$128=1,"",INDEX(主要用途!$C$2:$C$63,$G$128))</f>
        <v/>
      </c>
      <c r="G128" s="134">
        <v>1</v>
      </c>
      <c r="H128" s="134"/>
      <c r="I128" s="134"/>
      <c r="J128" s="134"/>
      <c r="K128" s="134"/>
      <c r="L128" s="134"/>
      <c r="M128" s="122"/>
      <c r="N128" s="122"/>
      <c r="O128" s="122"/>
      <c r="P128" s="122"/>
      <c r="Q128" s="145"/>
      <c r="R128" s="122"/>
      <c r="S128" s="122"/>
      <c r="T128" s="122"/>
      <c r="U128" s="122"/>
      <c r="V128" s="146"/>
    </row>
    <row r="129" spans="1:22" s="119" customFormat="1" ht="14.25" customHeight="1">
      <c r="A129" s="301">
        <f t="shared" si="1"/>
        <v>128</v>
      </c>
      <c r="B129" s="346" t="s">
        <v>2098</v>
      </c>
      <c r="C129" s="346">
        <v>1</v>
      </c>
      <c r="D129" s="346">
        <v>3</v>
      </c>
      <c r="E129" s="121" t="s">
        <v>2292</v>
      </c>
      <c r="F129" s="122" t="str">
        <f>IF($G$129=1,"",INDEX(主要用途!$C$2:$C$63,$G$129))</f>
        <v/>
      </c>
      <c r="G129" s="134">
        <v>1</v>
      </c>
      <c r="H129" s="134"/>
      <c r="I129" s="134"/>
      <c r="J129" s="134"/>
      <c r="K129" s="134"/>
      <c r="L129" s="134"/>
      <c r="M129" s="122"/>
      <c r="N129" s="122"/>
      <c r="O129" s="122"/>
      <c r="P129" s="122"/>
      <c r="Q129" s="145"/>
      <c r="R129" s="122"/>
      <c r="S129" s="122"/>
      <c r="T129" s="122"/>
      <c r="U129" s="122"/>
      <c r="V129" s="146"/>
    </row>
    <row r="130" spans="1:22" s="119" customFormat="1" ht="14.25" customHeight="1">
      <c r="A130" s="301">
        <f t="shared" si="1"/>
        <v>129</v>
      </c>
      <c r="B130" s="346" t="s">
        <v>2098</v>
      </c>
      <c r="C130" s="346">
        <v>1</v>
      </c>
      <c r="D130" s="311">
        <v>3</v>
      </c>
      <c r="E130" s="121" t="s">
        <v>2282</v>
      </c>
      <c r="F130" s="122" t="str">
        <f>IF($G$124=1,"",INDEX(主要用途!$D$2:$D$63,$G$124))</f>
        <v/>
      </c>
      <c r="G130" s="122"/>
      <c r="H130" s="122"/>
      <c r="I130" s="122"/>
      <c r="J130" s="122"/>
      <c r="K130" s="122"/>
      <c r="L130" s="122"/>
      <c r="M130" s="122"/>
      <c r="N130" s="122"/>
      <c r="O130" s="122"/>
      <c r="P130" s="122"/>
      <c r="Q130" s="122"/>
      <c r="R130" s="122"/>
      <c r="S130" s="122"/>
      <c r="T130" s="122"/>
      <c r="U130" s="122"/>
      <c r="V130" s="146"/>
    </row>
    <row r="131" spans="1:22" s="119" customFormat="1" ht="14.25" customHeight="1">
      <c r="A131" s="301">
        <f t="shared" ref="A131:A194" si="2">A130+1</f>
        <v>130</v>
      </c>
      <c r="B131" s="346" t="s">
        <v>2098</v>
      </c>
      <c r="C131" s="346">
        <v>1</v>
      </c>
      <c r="D131" s="346">
        <v>3</v>
      </c>
      <c r="E131" s="121" t="s">
        <v>2283</v>
      </c>
      <c r="F131" s="122" t="str">
        <f>IF($G$125=1,"",INDEX(主要用途!$D$2:$D$63,$G$125))</f>
        <v/>
      </c>
      <c r="G131" s="122"/>
      <c r="H131" s="122"/>
      <c r="I131" s="122"/>
      <c r="J131" s="122"/>
      <c r="K131" s="122"/>
      <c r="L131" s="122"/>
      <c r="M131" s="122"/>
      <c r="N131" s="122"/>
      <c r="O131" s="122"/>
      <c r="P131" s="122"/>
      <c r="Q131" s="122"/>
      <c r="R131" s="122"/>
      <c r="S131" s="122"/>
      <c r="T131" s="122"/>
      <c r="U131" s="122"/>
      <c r="V131" s="146"/>
    </row>
    <row r="132" spans="1:22" s="119" customFormat="1" ht="14.25" customHeight="1">
      <c r="A132" s="301">
        <f t="shared" si="2"/>
        <v>131</v>
      </c>
      <c r="B132" s="346" t="s">
        <v>2098</v>
      </c>
      <c r="C132" s="346">
        <v>1</v>
      </c>
      <c r="D132" s="346">
        <v>3</v>
      </c>
      <c r="E132" s="121" t="s">
        <v>2286</v>
      </c>
      <c r="F132" s="122" t="str">
        <f>IF($G$126=1,"",INDEX(主要用途!$D$2:$D$63,$G$126))</f>
        <v/>
      </c>
      <c r="G132" s="122"/>
      <c r="H132" s="122"/>
      <c r="I132" s="122"/>
      <c r="J132" s="122"/>
      <c r="K132" s="122"/>
      <c r="L132" s="122"/>
      <c r="M132" s="122"/>
      <c r="N132" s="122"/>
      <c r="O132" s="122"/>
      <c r="P132" s="122"/>
      <c r="Q132" s="122"/>
      <c r="R132" s="122"/>
      <c r="S132" s="122"/>
      <c r="T132" s="122"/>
      <c r="U132" s="122"/>
      <c r="V132" s="146"/>
    </row>
    <row r="133" spans="1:22" s="119" customFormat="1" ht="14.25" customHeight="1">
      <c r="A133" s="301">
        <f t="shared" si="2"/>
        <v>132</v>
      </c>
      <c r="B133" s="346" t="s">
        <v>2098</v>
      </c>
      <c r="C133" s="346">
        <v>1</v>
      </c>
      <c r="D133" s="346">
        <v>3</v>
      </c>
      <c r="E133" s="121" t="s">
        <v>2284</v>
      </c>
      <c r="F133" s="122" t="str">
        <f>IF($G$127=1,"",INDEX(主要用途!$D$2:$D$63,$G$127))</f>
        <v/>
      </c>
      <c r="G133" s="122"/>
      <c r="H133" s="122"/>
      <c r="I133" s="122"/>
      <c r="J133" s="122"/>
      <c r="K133" s="122"/>
      <c r="L133" s="122"/>
      <c r="M133" s="122"/>
      <c r="N133" s="122"/>
      <c r="O133" s="122"/>
      <c r="P133" s="122"/>
      <c r="Q133" s="122"/>
      <c r="R133" s="122"/>
      <c r="S133" s="122"/>
      <c r="T133" s="122"/>
      <c r="U133" s="122"/>
      <c r="V133" s="146"/>
    </row>
    <row r="134" spans="1:22" s="119" customFormat="1" ht="14.25" customHeight="1">
      <c r="A134" s="301">
        <f t="shared" si="2"/>
        <v>133</v>
      </c>
      <c r="B134" s="346" t="s">
        <v>2098</v>
      </c>
      <c r="C134" s="346">
        <v>1</v>
      </c>
      <c r="D134" s="346">
        <v>3</v>
      </c>
      <c r="E134" s="121" t="s">
        <v>2285</v>
      </c>
      <c r="F134" s="122" t="str">
        <f>IF($G$128=1,"",INDEX(主要用途!$D$2:$D$63,$G$128))</f>
        <v/>
      </c>
      <c r="G134" s="122"/>
      <c r="H134" s="122"/>
      <c r="I134" s="122"/>
      <c r="J134" s="122"/>
      <c r="K134" s="122"/>
      <c r="L134" s="122"/>
      <c r="M134" s="122"/>
      <c r="N134" s="122"/>
      <c r="O134" s="122"/>
      <c r="P134" s="122"/>
      <c r="Q134" s="122"/>
      <c r="R134" s="122"/>
      <c r="S134" s="122"/>
      <c r="T134" s="122"/>
      <c r="U134" s="122"/>
      <c r="V134" s="146"/>
    </row>
    <row r="135" spans="1:22" s="119" customFormat="1" ht="14.25" customHeight="1">
      <c r="A135" s="301">
        <f t="shared" si="2"/>
        <v>134</v>
      </c>
      <c r="B135" s="346" t="s">
        <v>2098</v>
      </c>
      <c r="C135" s="346">
        <v>1</v>
      </c>
      <c r="D135" s="346">
        <v>3</v>
      </c>
      <c r="E135" s="121" t="s">
        <v>2293</v>
      </c>
      <c r="F135" s="122" t="str">
        <f>IF($G$129=1,"",INDEX(主要用途!$D$2:$D$63,$G$129))</f>
        <v/>
      </c>
      <c r="G135" s="122"/>
      <c r="H135" s="122"/>
      <c r="I135" s="122"/>
      <c r="J135" s="122"/>
      <c r="K135" s="122"/>
      <c r="L135" s="122"/>
      <c r="M135" s="122"/>
      <c r="N135" s="122"/>
      <c r="O135" s="122"/>
      <c r="P135" s="122"/>
      <c r="Q135" s="122"/>
      <c r="R135" s="122"/>
      <c r="S135" s="122"/>
      <c r="T135" s="122"/>
      <c r="U135" s="122"/>
      <c r="V135" s="146"/>
    </row>
    <row r="136" spans="1:22" s="119" customFormat="1" ht="14.25" customHeight="1">
      <c r="A136" s="301">
        <f t="shared" si="2"/>
        <v>135</v>
      </c>
      <c r="B136" s="346" t="s">
        <v>2098</v>
      </c>
      <c r="C136" s="346">
        <v>1</v>
      </c>
      <c r="D136" s="311">
        <v>3</v>
      </c>
      <c r="E136" s="121" t="s">
        <v>2287</v>
      </c>
      <c r="F136" s="436" t="str">
        <f>IF('確認申請書（建築）入力'!$AE$491="","",TEXT('確認申請書（建築）入力'!$AE$491,"#0.00"))</f>
        <v/>
      </c>
      <c r="G136" s="152"/>
      <c r="H136" s="152"/>
      <c r="I136" s="152"/>
      <c r="J136" s="152"/>
      <c r="K136" s="152"/>
      <c r="L136" s="152"/>
      <c r="M136" s="122"/>
      <c r="N136" s="122"/>
      <c r="O136" s="122"/>
      <c r="P136" s="122"/>
      <c r="Q136" s="122"/>
      <c r="R136" s="122"/>
      <c r="S136" s="122"/>
      <c r="T136" s="122"/>
      <c r="U136" s="122"/>
      <c r="V136" s="146"/>
    </row>
    <row r="137" spans="1:22" s="119" customFormat="1" ht="14.25" customHeight="1">
      <c r="A137" s="301">
        <f t="shared" si="2"/>
        <v>136</v>
      </c>
      <c r="B137" s="346" t="s">
        <v>2098</v>
      </c>
      <c r="C137" s="346">
        <v>1</v>
      </c>
      <c r="D137" s="346">
        <v>3</v>
      </c>
      <c r="E137" s="121" t="s">
        <v>2288</v>
      </c>
      <c r="F137" s="436" t="str">
        <f>IF('確認申請書（建築）入力'!$AE$492="","",TEXT('確認申請書（建築）入力'!$AE$492,"#0.00"))</f>
        <v/>
      </c>
      <c r="G137" s="152"/>
      <c r="H137" s="152"/>
      <c r="I137" s="152"/>
      <c r="J137" s="152"/>
      <c r="K137" s="152"/>
      <c r="L137" s="152"/>
      <c r="M137" s="122"/>
      <c r="N137" s="122"/>
      <c r="O137" s="122"/>
      <c r="P137" s="122"/>
      <c r="Q137" s="122"/>
      <c r="R137" s="122"/>
      <c r="S137" s="122"/>
      <c r="T137" s="122"/>
      <c r="U137" s="122"/>
      <c r="V137" s="146"/>
    </row>
    <row r="138" spans="1:22" s="119" customFormat="1" ht="14.25" customHeight="1">
      <c r="A138" s="301">
        <f t="shared" si="2"/>
        <v>137</v>
      </c>
      <c r="B138" s="346" t="s">
        <v>2098</v>
      </c>
      <c r="C138" s="346">
        <v>1</v>
      </c>
      <c r="D138" s="346">
        <v>3</v>
      </c>
      <c r="E138" s="121" t="s">
        <v>2289</v>
      </c>
      <c r="F138" s="436" t="str">
        <f>IF('確認申請書（建築）入力'!$AE$493="","",TEXT('確認申請書（建築）入力'!$AE$493,"#0.00"))</f>
        <v/>
      </c>
      <c r="G138" s="152"/>
      <c r="H138" s="152"/>
      <c r="I138" s="152"/>
      <c r="J138" s="152"/>
      <c r="K138" s="152"/>
      <c r="L138" s="152"/>
      <c r="M138" s="122"/>
      <c r="N138" s="122"/>
      <c r="O138" s="122"/>
      <c r="P138" s="122"/>
      <c r="Q138" s="122"/>
      <c r="R138" s="122"/>
      <c r="S138" s="122"/>
      <c r="T138" s="122"/>
      <c r="U138" s="122"/>
      <c r="V138" s="146"/>
    </row>
    <row r="139" spans="1:22" s="119" customFormat="1" ht="14.25" customHeight="1">
      <c r="A139" s="301">
        <f t="shared" si="2"/>
        <v>138</v>
      </c>
      <c r="B139" s="346" t="s">
        <v>2098</v>
      </c>
      <c r="C139" s="346">
        <v>1</v>
      </c>
      <c r="D139" s="346">
        <v>3</v>
      </c>
      <c r="E139" s="121" t="s">
        <v>2290</v>
      </c>
      <c r="F139" s="436" t="str">
        <f>IF('確認申請書（建築）入力'!$AE$494="","",TEXT('確認申請書（建築）入力'!$AE$494,"#0.00"))</f>
        <v/>
      </c>
      <c r="G139" s="152"/>
      <c r="H139" s="152"/>
      <c r="I139" s="152"/>
      <c r="J139" s="152"/>
      <c r="K139" s="152"/>
      <c r="L139" s="152"/>
      <c r="M139" s="122"/>
      <c r="N139" s="122"/>
      <c r="O139" s="122"/>
      <c r="P139" s="122"/>
      <c r="Q139" s="122"/>
      <c r="R139" s="122"/>
      <c r="S139" s="122"/>
      <c r="T139" s="122"/>
      <c r="U139" s="122"/>
      <c r="V139" s="146"/>
    </row>
    <row r="140" spans="1:22" s="119" customFormat="1" ht="14.25" customHeight="1">
      <c r="A140" s="301">
        <f t="shared" si="2"/>
        <v>139</v>
      </c>
      <c r="B140" s="346" t="s">
        <v>2098</v>
      </c>
      <c r="C140" s="346">
        <v>1</v>
      </c>
      <c r="D140" s="346">
        <v>3</v>
      </c>
      <c r="E140" s="121" t="s">
        <v>2291</v>
      </c>
      <c r="F140" s="436" t="str">
        <f>IF('確認申請書（建築）入力'!$AE$495="","",TEXT('確認申請書（建築）入力'!$AE$495,"#0.00"))</f>
        <v/>
      </c>
      <c r="G140" s="152"/>
      <c r="H140" s="152"/>
      <c r="I140" s="152"/>
      <c r="J140" s="152"/>
      <c r="K140" s="152"/>
      <c r="L140" s="152"/>
      <c r="M140" s="122"/>
      <c r="N140" s="122"/>
      <c r="O140" s="122"/>
      <c r="P140" s="122"/>
      <c r="Q140" s="122"/>
      <c r="R140" s="122"/>
      <c r="S140" s="122"/>
      <c r="T140" s="122"/>
      <c r="U140" s="122"/>
      <c r="V140" s="146"/>
    </row>
    <row r="141" spans="1:22" s="119" customFormat="1" ht="14.25" customHeight="1">
      <c r="A141" s="301">
        <f t="shared" si="2"/>
        <v>140</v>
      </c>
      <c r="B141" s="346" t="s">
        <v>2098</v>
      </c>
      <c r="C141" s="346">
        <v>1</v>
      </c>
      <c r="D141" s="346">
        <v>3</v>
      </c>
      <c r="E141" s="121" t="s">
        <v>2294</v>
      </c>
      <c r="F141" s="436" t="str">
        <f>IF('確認申請書（建築）入力'!$AE$496="","",TEXT('確認申請書（建築）入力'!$AE$496,"#0.00"))</f>
        <v/>
      </c>
      <c r="G141" s="152"/>
      <c r="H141" s="152"/>
      <c r="I141" s="152"/>
      <c r="J141" s="152"/>
      <c r="K141" s="152"/>
      <c r="L141" s="152"/>
      <c r="M141" s="122"/>
      <c r="N141" s="122"/>
      <c r="O141" s="122"/>
      <c r="P141" s="122"/>
      <c r="Q141" s="122"/>
      <c r="R141" s="122"/>
      <c r="S141" s="122"/>
      <c r="T141" s="122"/>
      <c r="U141" s="122"/>
      <c r="V141" s="146"/>
    </row>
    <row r="142" spans="1:22" s="119" customFormat="1" ht="14.25" customHeight="1">
      <c r="A142" s="301">
        <f t="shared" si="2"/>
        <v>141</v>
      </c>
      <c r="B142" s="346" t="s">
        <v>2098</v>
      </c>
      <c r="C142" s="346">
        <v>1</v>
      </c>
      <c r="D142" s="311">
        <v>3</v>
      </c>
      <c r="E142" s="121" t="s">
        <v>1624</v>
      </c>
      <c r="F142" s="122" t="str">
        <f>IF('確認申請書（建築）入力'!$N$498="","",'確認申請書（建築）入力'!$N$498)</f>
        <v/>
      </c>
      <c r="G142" s="122"/>
      <c r="H142" s="122"/>
      <c r="I142" s="122"/>
      <c r="J142" s="122"/>
      <c r="K142" s="122"/>
      <c r="L142" s="122"/>
      <c r="M142" s="122"/>
      <c r="N142" s="122"/>
      <c r="O142" s="122"/>
      <c r="P142" s="122"/>
      <c r="Q142" s="122"/>
      <c r="R142" s="122"/>
      <c r="S142" s="122"/>
      <c r="T142" s="122"/>
      <c r="U142" s="122"/>
      <c r="V142" s="146"/>
    </row>
    <row r="143" spans="1:22" s="119" customFormat="1" ht="14.25" customHeight="1" thickBot="1">
      <c r="A143" s="302">
        <f t="shared" si="2"/>
        <v>142</v>
      </c>
      <c r="B143" s="347" t="s">
        <v>2098</v>
      </c>
      <c r="C143" s="347">
        <v>1</v>
      </c>
      <c r="D143" s="374">
        <v>3</v>
      </c>
      <c r="E143" s="154" t="s">
        <v>1623</v>
      </c>
      <c r="F143" s="155" t="str">
        <f>IF('確認申請書（建築）入力'!$N$501="","",'確認申請書（建築）入力'!$N$501)</f>
        <v/>
      </c>
      <c r="G143" s="155"/>
      <c r="H143" s="155"/>
      <c r="I143" s="155"/>
      <c r="J143" s="155"/>
      <c r="K143" s="155"/>
      <c r="L143" s="155"/>
      <c r="M143" s="155"/>
      <c r="N143" s="155"/>
      <c r="O143" s="155"/>
      <c r="P143" s="155"/>
      <c r="Q143" s="155"/>
      <c r="R143" s="155"/>
      <c r="S143" s="155"/>
      <c r="T143" s="155"/>
      <c r="U143" s="155"/>
      <c r="V143" s="158"/>
    </row>
    <row r="144" spans="1:22" s="119" customFormat="1" ht="14.25" customHeight="1">
      <c r="A144" s="309">
        <f t="shared" si="2"/>
        <v>143</v>
      </c>
      <c r="B144" s="348" t="s">
        <v>2098</v>
      </c>
      <c r="C144" s="348">
        <v>1</v>
      </c>
      <c r="D144" s="348">
        <v>4</v>
      </c>
      <c r="E144" s="147" t="s">
        <v>1975</v>
      </c>
      <c r="F144" s="156">
        <f>'確認申請書（建築）入力'!$N$505</f>
        <v>1</v>
      </c>
      <c r="G144" s="156"/>
      <c r="H144" s="148"/>
      <c r="I144" s="148"/>
      <c r="J144" s="148"/>
      <c r="K144" s="148"/>
      <c r="L144" s="148"/>
      <c r="M144" s="148"/>
      <c r="N144" s="148"/>
      <c r="O144" s="148"/>
      <c r="P144" s="148"/>
      <c r="Q144" s="148"/>
      <c r="R144" s="148"/>
      <c r="S144" s="148"/>
      <c r="T144" s="148"/>
      <c r="U144" s="148"/>
      <c r="V144" s="157"/>
    </row>
    <row r="145" spans="1:22" s="119" customFormat="1" ht="14.25" customHeight="1">
      <c r="A145" s="301">
        <f t="shared" si="2"/>
        <v>144</v>
      </c>
      <c r="B145" s="346" t="s">
        <v>2098</v>
      </c>
      <c r="C145" s="346">
        <v>1</v>
      </c>
      <c r="D145" s="346">
        <v>4</v>
      </c>
      <c r="E145" s="121" t="s">
        <v>87</v>
      </c>
      <c r="F145" s="133" t="str">
        <f>IF('確認申請書（建築）入力'!$N$506="","",'確認申請書（建築）入力'!$N$506)</f>
        <v/>
      </c>
      <c r="G145" s="133"/>
      <c r="H145" s="122"/>
      <c r="I145" s="122"/>
      <c r="J145" s="122"/>
      <c r="K145" s="122"/>
      <c r="L145" s="122"/>
      <c r="M145" s="122"/>
      <c r="N145" s="122"/>
      <c r="O145" s="122"/>
      <c r="P145" s="122"/>
      <c r="Q145" s="122"/>
      <c r="R145" s="122"/>
      <c r="S145" s="122"/>
      <c r="T145" s="122"/>
      <c r="U145" s="122"/>
      <c r="V145" s="146"/>
    </row>
    <row r="146" spans="1:22" s="119" customFormat="1" ht="14.25" customHeight="1">
      <c r="A146" s="301">
        <f t="shared" si="2"/>
        <v>145</v>
      </c>
      <c r="B146" s="346" t="s">
        <v>2098</v>
      </c>
      <c r="C146" s="346">
        <v>1</v>
      </c>
      <c r="D146" s="346">
        <v>4</v>
      </c>
      <c r="E146" s="121" t="s">
        <v>2183</v>
      </c>
      <c r="F146" s="131" t="str">
        <f>IF('確認申請書（建築）入力'!$N$507="","",TEXT('確認申請書（建築）入力'!$N$507,"#0.000"))</f>
        <v/>
      </c>
      <c r="G146" s="131"/>
      <c r="H146" s="122"/>
      <c r="I146" s="122"/>
      <c r="J146" s="122"/>
      <c r="K146" s="122"/>
      <c r="L146" s="122"/>
      <c r="M146" s="122"/>
      <c r="N146" s="122"/>
      <c r="O146" s="122"/>
      <c r="P146" s="122"/>
      <c r="Q146" s="122"/>
      <c r="R146" s="122"/>
      <c r="S146" s="122"/>
      <c r="T146" s="122"/>
      <c r="U146" s="122"/>
      <c r="V146" s="146"/>
    </row>
    <row r="147" spans="1:22" s="119" customFormat="1" ht="14.25" customHeight="1">
      <c r="A147" s="301">
        <f t="shared" si="2"/>
        <v>146</v>
      </c>
      <c r="B147" s="346" t="s">
        <v>2098</v>
      </c>
      <c r="C147" s="346">
        <v>1</v>
      </c>
      <c r="D147" s="346">
        <v>4</v>
      </c>
      <c r="E147" s="121" t="s">
        <v>2184</v>
      </c>
      <c r="F147" s="131" t="str">
        <f>IF('確認申請書（建築）入力'!$N$508="","",TEXT('確認申請書（建築）入力'!$N$508,"#0.000"))</f>
        <v/>
      </c>
      <c r="G147" s="131"/>
      <c r="H147" s="122"/>
      <c r="I147" s="122"/>
      <c r="J147" s="122"/>
      <c r="K147" s="122"/>
      <c r="L147" s="122"/>
      <c r="M147" s="122"/>
      <c r="N147" s="122"/>
      <c r="O147" s="122"/>
      <c r="P147" s="122"/>
      <c r="Q147" s="122"/>
      <c r="R147" s="122"/>
      <c r="S147" s="122"/>
      <c r="T147" s="122"/>
      <c r="U147" s="122"/>
      <c r="V147" s="146"/>
    </row>
    <row r="148" spans="1:22" s="119" customFormat="1" ht="14.25" customHeight="1">
      <c r="A148" s="301">
        <f t="shared" si="2"/>
        <v>147</v>
      </c>
      <c r="B148" s="346" t="s">
        <v>2098</v>
      </c>
      <c r="C148" s="346">
        <v>1</v>
      </c>
      <c r="D148" s="346">
        <v>4</v>
      </c>
      <c r="E148" s="121" t="s">
        <v>2185</v>
      </c>
      <c r="F148" s="131" t="str">
        <f>IF('確認申請書（建築）入力'!$N$509="","",TEXT('確認申請書（建築）入力'!$N$509,"#0.000"))</f>
        <v/>
      </c>
      <c r="G148" s="131"/>
      <c r="H148" s="122"/>
      <c r="I148" s="122"/>
      <c r="J148" s="122"/>
      <c r="K148" s="122"/>
      <c r="L148" s="122"/>
      <c r="M148" s="122"/>
      <c r="N148" s="122"/>
      <c r="O148" s="122"/>
      <c r="P148" s="122"/>
      <c r="Q148" s="122"/>
      <c r="R148" s="122"/>
      <c r="S148" s="122"/>
      <c r="T148" s="122"/>
      <c r="U148" s="122"/>
      <c r="V148" s="146"/>
    </row>
    <row r="149" spans="1:22" s="119" customFormat="1" ht="14.25" customHeight="1">
      <c r="A149" s="301">
        <f t="shared" si="2"/>
        <v>148</v>
      </c>
      <c r="B149" s="346" t="s">
        <v>2098</v>
      </c>
      <c r="C149" s="346">
        <v>1</v>
      </c>
      <c r="D149" s="346">
        <v>4</v>
      </c>
      <c r="E149" s="121" t="s">
        <v>2186</v>
      </c>
      <c r="F149" s="131" t="str">
        <f>IF('確認申請書（建築）入力'!$N$510="","",TEXT('確認申請書（建築）入力'!$N$510,"#0.000"))</f>
        <v/>
      </c>
      <c r="G149" s="131"/>
      <c r="H149" s="122"/>
      <c r="I149" s="122"/>
      <c r="J149" s="122"/>
      <c r="K149" s="122"/>
      <c r="L149" s="122"/>
      <c r="M149" s="122"/>
      <c r="N149" s="122"/>
      <c r="O149" s="122"/>
      <c r="P149" s="122"/>
      <c r="Q149" s="122"/>
      <c r="R149" s="122"/>
      <c r="S149" s="122"/>
      <c r="T149" s="122"/>
      <c r="U149" s="122"/>
      <c r="V149" s="146"/>
    </row>
    <row r="150" spans="1:22" s="119" customFormat="1" ht="14.25" customHeight="1">
      <c r="A150" s="301">
        <f t="shared" si="2"/>
        <v>149</v>
      </c>
      <c r="B150" s="346" t="s">
        <v>2098</v>
      </c>
      <c r="C150" s="346">
        <v>1</v>
      </c>
      <c r="D150" s="346">
        <v>4</v>
      </c>
      <c r="E150" s="121" t="s">
        <v>2182</v>
      </c>
      <c r="F150" s="131" t="str">
        <f>IF($G$150=TRUE,"有",IF($H$150=TRUE,"無",""))</f>
        <v/>
      </c>
      <c r="G150" s="127" t="b">
        <v>0</v>
      </c>
      <c r="H150" s="127" t="b">
        <v>0</v>
      </c>
      <c r="I150" s="122"/>
      <c r="J150" s="122"/>
      <c r="K150" s="122"/>
      <c r="L150" s="122"/>
      <c r="M150" s="122"/>
      <c r="N150" s="122"/>
      <c r="O150" s="122"/>
      <c r="P150" s="122"/>
      <c r="Q150" s="122"/>
      <c r="R150" s="122"/>
      <c r="S150" s="122"/>
      <c r="T150" s="122"/>
      <c r="U150" s="122"/>
      <c r="V150" s="146"/>
    </row>
    <row r="151" spans="1:22" s="119" customFormat="1" ht="14.25" customHeight="1">
      <c r="A151" s="301">
        <f t="shared" si="2"/>
        <v>150</v>
      </c>
      <c r="B151" s="346" t="s">
        <v>2098</v>
      </c>
      <c r="C151" s="346">
        <v>1</v>
      </c>
      <c r="D151" s="346">
        <v>4</v>
      </c>
      <c r="E151" s="121" t="s">
        <v>2277</v>
      </c>
      <c r="F151" s="122" t="str">
        <f>IF($G$151=1,"",INDEX(主要用途!$C$2:$C$63,$G$151))</f>
        <v/>
      </c>
      <c r="G151" s="134">
        <v>1</v>
      </c>
      <c r="H151" s="134"/>
      <c r="I151" s="134"/>
      <c r="J151" s="134"/>
      <c r="K151" s="134"/>
      <c r="L151" s="134"/>
      <c r="M151" s="122"/>
      <c r="N151" s="122"/>
      <c r="O151" s="122"/>
      <c r="P151" s="122"/>
      <c r="Q151" s="145"/>
      <c r="R151" s="122"/>
      <c r="S151" s="122"/>
      <c r="T151" s="122"/>
      <c r="U151" s="122"/>
      <c r="V151" s="146"/>
    </row>
    <row r="152" spans="1:22" s="119" customFormat="1" ht="14.25" customHeight="1">
      <c r="A152" s="301">
        <f t="shared" si="2"/>
        <v>151</v>
      </c>
      <c r="B152" s="346" t="s">
        <v>2098</v>
      </c>
      <c r="C152" s="346">
        <v>1</v>
      </c>
      <c r="D152" s="346">
        <v>4</v>
      </c>
      <c r="E152" s="121" t="s">
        <v>2278</v>
      </c>
      <c r="F152" s="122" t="str">
        <f>IF($G$152=1,"",INDEX(主要用途!$C$2:$C$63,$G$152))</f>
        <v/>
      </c>
      <c r="G152" s="134">
        <v>1</v>
      </c>
      <c r="H152" s="134"/>
      <c r="I152" s="134"/>
      <c r="J152" s="134"/>
      <c r="K152" s="134"/>
      <c r="L152" s="134"/>
      <c r="M152" s="122"/>
      <c r="N152" s="122"/>
      <c r="O152" s="122"/>
      <c r="P152" s="122"/>
      <c r="Q152" s="145"/>
      <c r="R152" s="122"/>
      <c r="S152" s="122"/>
      <c r="T152" s="122"/>
      <c r="U152" s="122"/>
      <c r="V152" s="146"/>
    </row>
    <row r="153" spans="1:22" s="119" customFormat="1" ht="14.25" customHeight="1">
      <c r="A153" s="301">
        <f t="shared" si="2"/>
        <v>152</v>
      </c>
      <c r="B153" s="346" t="s">
        <v>2098</v>
      </c>
      <c r="C153" s="346">
        <v>1</v>
      </c>
      <c r="D153" s="346">
        <v>4</v>
      </c>
      <c r="E153" s="121" t="s">
        <v>2279</v>
      </c>
      <c r="F153" s="122" t="str">
        <f>IF($G$153=1,"",INDEX(主要用途!$C$2:$C$63,$G$153))</f>
        <v/>
      </c>
      <c r="G153" s="134">
        <v>1</v>
      </c>
      <c r="H153" s="134"/>
      <c r="I153" s="134"/>
      <c r="J153" s="134"/>
      <c r="K153" s="134"/>
      <c r="L153" s="134"/>
      <c r="M153" s="122"/>
      <c r="N153" s="122"/>
      <c r="O153" s="122"/>
      <c r="P153" s="122"/>
      <c r="Q153" s="145"/>
      <c r="R153" s="122"/>
      <c r="S153" s="122"/>
      <c r="T153" s="122"/>
      <c r="U153" s="122"/>
      <c r="V153" s="146"/>
    </row>
    <row r="154" spans="1:22" s="119" customFormat="1" ht="14.25" customHeight="1">
      <c r="A154" s="301">
        <f t="shared" si="2"/>
        <v>153</v>
      </c>
      <c r="B154" s="346" t="s">
        <v>2098</v>
      </c>
      <c r="C154" s="346">
        <v>1</v>
      </c>
      <c r="D154" s="346">
        <v>4</v>
      </c>
      <c r="E154" s="121" t="s">
        <v>2280</v>
      </c>
      <c r="F154" s="122" t="str">
        <f>IF($G$154=1,"",INDEX(主要用途!$C$2:$C$63,$G$154))</f>
        <v/>
      </c>
      <c r="G154" s="134">
        <v>1</v>
      </c>
      <c r="H154" s="134"/>
      <c r="I154" s="134"/>
      <c r="J154" s="134"/>
      <c r="K154" s="134"/>
      <c r="L154" s="134"/>
      <c r="M154" s="122"/>
      <c r="N154" s="122"/>
      <c r="O154" s="122"/>
      <c r="P154" s="122"/>
      <c r="Q154" s="145"/>
      <c r="R154" s="122"/>
      <c r="S154" s="122"/>
      <c r="T154" s="122"/>
      <c r="U154" s="122"/>
      <c r="V154" s="146"/>
    </row>
    <row r="155" spans="1:22" s="119" customFormat="1" ht="14.25" customHeight="1">
      <c r="A155" s="301">
        <f t="shared" si="2"/>
        <v>154</v>
      </c>
      <c r="B155" s="346" t="s">
        <v>2098</v>
      </c>
      <c r="C155" s="346">
        <v>1</v>
      </c>
      <c r="D155" s="346">
        <v>4</v>
      </c>
      <c r="E155" s="121" t="s">
        <v>2281</v>
      </c>
      <c r="F155" s="122" t="str">
        <f>IF($G$155=1,"",INDEX(主要用途!$C$2:$C$63,$G$155))</f>
        <v/>
      </c>
      <c r="G155" s="134">
        <v>1</v>
      </c>
      <c r="H155" s="134"/>
      <c r="I155" s="134"/>
      <c r="J155" s="134"/>
      <c r="K155" s="134"/>
      <c r="L155" s="134"/>
      <c r="M155" s="122"/>
      <c r="N155" s="122"/>
      <c r="O155" s="122"/>
      <c r="P155" s="122"/>
      <c r="Q155" s="145"/>
      <c r="R155" s="122"/>
      <c r="S155" s="122"/>
      <c r="T155" s="122"/>
      <c r="U155" s="122"/>
      <c r="V155" s="146"/>
    </row>
    <row r="156" spans="1:22" s="119" customFormat="1" ht="14.25" customHeight="1">
      <c r="A156" s="301">
        <f t="shared" si="2"/>
        <v>155</v>
      </c>
      <c r="B156" s="346" t="s">
        <v>2098</v>
      </c>
      <c r="C156" s="346">
        <v>1</v>
      </c>
      <c r="D156" s="346">
        <v>4</v>
      </c>
      <c r="E156" s="121" t="s">
        <v>2292</v>
      </c>
      <c r="F156" s="122" t="str">
        <f>IF($G$156=1,"",INDEX(主要用途!$C$2:$C$63,$G$156))</f>
        <v/>
      </c>
      <c r="G156" s="134">
        <v>1</v>
      </c>
      <c r="H156" s="134"/>
      <c r="I156" s="134"/>
      <c r="J156" s="134"/>
      <c r="K156" s="134"/>
      <c r="L156" s="134"/>
      <c r="M156" s="122"/>
      <c r="N156" s="122"/>
      <c r="O156" s="122"/>
      <c r="P156" s="122"/>
      <c r="Q156" s="145"/>
      <c r="R156" s="122"/>
      <c r="S156" s="122"/>
      <c r="T156" s="122"/>
      <c r="U156" s="122"/>
      <c r="V156" s="146"/>
    </row>
    <row r="157" spans="1:22" s="119" customFormat="1" ht="14.25" customHeight="1">
      <c r="A157" s="301">
        <f t="shared" si="2"/>
        <v>156</v>
      </c>
      <c r="B157" s="346" t="s">
        <v>2098</v>
      </c>
      <c r="C157" s="346">
        <v>1</v>
      </c>
      <c r="D157" s="346">
        <v>4</v>
      </c>
      <c r="E157" s="121" t="s">
        <v>2282</v>
      </c>
      <c r="F157" s="122" t="str">
        <f>IF($G$151=1,"",INDEX(主要用途!$D$2:$D$63,$G$151))</f>
        <v/>
      </c>
      <c r="G157" s="122"/>
      <c r="H157" s="122"/>
      <c r="I157" s="122"/>
      <c r="J157" s="122"/>
      <c r="K157" s="122"/>
      <c r="L157" s="122"/>
      <c r="M157" s="122"/>
      <c r="N157" s="122"/>
      <c r="O157" s="122"/>
      <c r="P157" s="122"/>
      <c r="Q157" s="122"/>
      <c r="R157" s="122"/>
      <c r="S157" s="122"/>
      <c r="T157" s="122"/>
      <c r="U157" s="122"/>
      <c r="V157" s="146"/>
    </row>
    <row r="158" spans="1:22" s="119" customFormat="1" ht="14.25" customHeight="1">
      <c r="A158" s="301">
        <f t="shared" si="2"/>
        <v>157</v>
      </c>
      <c r="B158" s="346" t="s">
        <v>2098</v>
      </c>
      <c r="C158" s="346">
        <v>1</v>
      </c>
      <c r="D158" s="346">
        <v>4</v>
      </c>
      <c r="E158" s="121" t="s">
        <v>2283</v>
      </c>
      <c r="F158" s="122" t="str">
        <f>IF($G$152=1,"",INDEX(主要用途!$D$2:$D$63,$G$152))</f>
        <v/>
      </c>
      <c r="G158" s="122"/>
      <c r="H158" s="122"/>
      <c r="I158" s="122"/>
      <c r="J158" s="122"/>
      <c r="K158" s="122"/>
      <c r="L158" s="122"/>
      <c r="M158" s="122"/>
      <c r="N158" s="122"/>
      <c r="O158" s="122"/>
      <c r="P158" s="122"/>
      <c r="Q158" s="122"/>
      <c r="R158" s="122"/>
      <c r="S158" s="122"/>
      <c r="T158" s="122"/>
      <c r="U158" s="122"/>
      <c r="V158" s="146"/>
    </row>
    <row r="159" spans="1:22" s="119" customFormat="1" ht="14.25" customHeight="1">
      <c r="A159" s="301">
        <f t="shared" si="2"/>
        <v>158</v>
      </c>
      <c r="B159" s="346" t="s">
        <v>2098</v>
      </c>
      <c r="C159" s="346">
        <v>1</v>
      </c>
      <c r="D159" s="346">
        <v>4</v>
      </c>
      <c r="E159" s="121" t="s">
        <v>2286</v>
      </c>
      <c r="F159" s="122" t="str">
        <f>IF($G$153=1,"",INDEX(主要用途!$D$2:$D$63,$G$153))</f>
        <v/>
      </c>
      <c r="G159" s="122"/>
      <c r="H159" s="122"/>
      <c r="I159" s="122"/>
      <c r="J159" s="122"/>
      <c r="K159" s="122"/>
      <c r="L159" s="122"/>
      <c r="M159" s="122"/>
      <c r="N159" s="122"/>
      <c r="O159" s="122"/>
      <c r="P159" s="122"/>
      <c r="Q159" s="122"/>
      <c r="R159" s="122"/>
      <c r="S159" s="122"/>
      <c r="T159" s="122"/>
      <c r="U159" s="122"/>
      <c r="V159" s="146"/>
    </row>
    <row r="160" spans="1:22" s="119" customFormat="1" ht="14.25" customHeight="1">
      <c r="A160" s="301">
        <f t="shared" si="2"/>
        <v>159</v>
      </c>
      <c r="B160" s="346" t="s">
        <v>2098</v>
      </c>
      <c r="C160" s="346">
        <v>1</v>
      </c>
      <c r="D160" s="346">
        <v>4</v>
      </c>
      <c r="E160" s="121" t="s">
        <v>2284</v>
      </c>
      <c r="F160" s="122" t="str">
        <f>IF($G$154=1,"",INDEX(主要用途!$D$2:$D$63,$G$154))</f>
        <v/>
      </c>
      <c r="G160" s="122"/>
      <c r="H160" s="122"/>
      <c r="I160" s="122"/>
      <c r="J160" s="122"/>
      <c r="K160" s="122"/>
      <c r="L160" s="122"/>
      <c r="M160" s="122"/>
      <c r="N160" s="122"/>
      <c r="O160" s="122"/>
      <c r="P160" s="122"/>
      <c r="Q160" s="122"/>
      <c r="R160" s="122"/>
      <c r="S160" s="122"/>
      <c r="T160" s="122"/>
      <c r="U160" s="122"/>
      <c r="V160" s="146"/>
    </row>
    <row r="161" spans="1:22" s="119" customFormat="1" ht="14.25" customHeight="1">
      <c r="A161" s="301">
        <f t="shared" si="2"/>
        <v>160</v>
      </c>
      <c r="B161" s="346" t="s">
        <v>2098</v>
      </c>
      <c r="C161" s="346">
        <v>1</v>
      </c>
      <c r="D161" s="346">
        <v>4</v>
      </c>
      <c r="E161" s="121" t="s">
        <v>2285</v>
      </c>
      <c r="F161" s="122" t="str">
        <f>IF($G$155=1,"",INDEX(主要用途!$D$2:$D$63,$G$155))</f>
        <v/>
      </c>
      <c r="G161" s="122"/>
      <c r="H161" s="122"/>
      <c r="I161" s="122"/>
      <c r="J161" s="122"/>
      <c r="K161" s="122"/>
      <c r="L161" s="122"/>
      <c r="M161" s="122"/>
      <c r="N161" s="122"/>
      <c r="O161" s="122"/>
      <c r="P161" s="122"/>
      <c r="Q161" s="122"/>
      <c r="R161" s="122"/>
      <c r="S161" s="122"/>
      <c r="T161" s="122"/>
      <c r="U161" s="122"/>
      <c r="V161" s="146"/>
    </row>
    <row r="162" spans="1:22" s="119" customFormat="1" ht="14.25" customHeight="1">
      <c r="A162" s="301">
        <f t="shared" si="2"/>
        <v>161</v>
      </c>
      <c r="B162" s="346" t="s">
        <v>2098</v>
      </c>
      <c r="C162" s="346">
        <v>1</v>
      </c>
      <c r="D162" s="346">
        <v>4</v>
      </c>
      <c r="E162" s="121" t="s">
        <v>2293</v>
      </c>
      <c r="F162" s="122" t="str">
        <f>IF($G$156=1,"",INDEX(主要用途!$D$2:$D$63,$G$156))</f>
        <v/>
      </c>
      <c r="G162" s="122"/>
      <c r="H162" s="122"/>
      <c r="I162" s="122"/>
      <c r="J162" s="122"/>
      <c r="K162" s="122"/>
      <c r="L162" s="122"/>
      <c r="M162" s="122"/>
      <c r="N162" s="122"/>
      <c r="O162" s="122"/>
      <c r="P162" s="122"/>
      <c r="Q162" s="122"/>
      <c r="R162" s="122"/>
      <c r="S162" s="122"/>
      <c r="T162" s="122"/>
      <c r="U162" s="122"/>
      <c r="V162" s="146"/>
    </row>
    <row r="163" spans="1:22" s="119" customFormat="1" ht="14.25" customHeight="1">
      <c r="A163" s="301">
        <f t="shared" si="2"/>
        <v>162</v>
      </c>
      <c r="B163" s="346" t="s">
        <v>2098</v>
      </c>
      <c r="C163" s="346">
        <v>1</v>
      </c>
      <c r="D163" s="346">
        <v>4</v>
      </c>
      <c r="E163" s="121" t="s">
        <v>2287</v>
      </c>
      <c r="F163" s="122" t="str">
        <f>IF('確認申請書（建築）入力'!$AE$514="","",TEXT('確認申請書（建築）入力'!$AE$514,"#0.00"))</f>
        <v/>
      </c>
      <c r="G163" s="152"/>
      <c r="H163" s="152"/>
      <c r="I163" s="152"/>
      <c r="J163" s="152"/>
      <c r="K163" s="152"/>
      <c r="L163" s="152"/>
      <c r="M163" s="122"/>
      <c r="N163" s="122"/>
      <c r="O163" s="122"/>
      <c r="P163" s="122"/>
      <c r="Q163" s="122"/>
      <c r="R163" s="122"/>
      <c r="S163" s="122"/>
      <c r="T163" s="122"/>
      <c r="U163" s="122"/>
      <c r="V163" s="146"/>
    </row>
    <row r="164" spans="1:22" s="119" customFormat="1" ht="14.25" customHeight="1">
      <c r="A164" s="301">
        <f t="shared" si="2"/>
        <v>163</v>
      </c>
      <c r="B164" s="346" t="s">
        <v>2098</v>
      </c>
      <c r="C164" s="346">
        <v>1</v>
      </c>
      <c r="D164" s="346">
        <v>4</v>
      </c>
      <c r="E164" s="121" t="s">
        <v>2288</v>
      </c>
      <c r="F164" s="122" t="str">
        <f>IF('確認申請書（建築）入力'!$AE$515="","",TEXT('確認申請書（建築）入力'!$AE$515,"#0.00"))</f>
        <v/>
      </c>
      <c r="G164" s="152"/>
      <c r="H164" s="152"/>
      <c r="I164" s="152"/>
      <c r="J164" s="152"/>
      <c r="K164" s="152"/>
      <c r="L164" s="152"/>
      <c r="M164" s="122"/>
      <c r="N164" s="122"/>
      <c r="O164" s="122"/>
      <c r="P164" s="122"/>
      <c r="Q164" s="122"/>
      <c r="R164" s="122"/>
      <c r="S164" s="122"/>
      <c r="T164" s="122"/>
      <c r="U164" s="122"/>
      <c r="V164" s="146"/>
    </row>
    <row r="165" spans="1:22" s="119" customFormat="1" ht="14.25" customHeight="1">
      <c r="A165" s="301">
        <f t="shared" si="2"/>
        <v>164</v>
      </c>
      <c r="B165" s="346" t="s">
        <v>2098</v>
      </c>
      <c r="C165" s="346">
        <v>1</v>
      </c>
      <c r="D165" s="346">
        <v>4</v>
      </c>
      <c r="E165" s="121" t="s">
        <v>2289</v>
      </c>
      <c r="F165" s="122" t="str">
        <f>IF('確認申請書（建築）入力'!$AE$516="","",TEXT('確認申請書（建築）入力'!$AE$516,"#0.00"))</f>
        <v/>
      </c>
      <c r="G165" s="152"/>
      <c r="H165" s="152"/>
      <c r="I165" s="152"/>
      <c r="J165" s="152"/>
      <c r="K165" s="152"/>
      <c r="L165" s="152"/>
      <c r="M165" s="122"/>
      <c r="N165" s="122"/>
      <c r="O165" s="122"/>
      <c r="P165" s="122"/>
      <c r="Q165" s="122"/>
      <c r="R165" s="122"/>
      <c r="S165" s="122"/>
      <c r="T165" s="122"/>
      <c r="U165" s="122"/>
      <c r="V165" s="146"/>
    </row>
    <row r="166" spans="1:22" s="119" customFormat="1" ht="14.25" customHeight="1">
      <c r="A166" s="301">
        <f t="shared" si="2"/>
        <v>165</v>
      </c>
      <c r="B166" s="346" t="s">
        <v>2098</v>
      </c>
      <c r="C166" s="346">
        <v>1</v>
      </c>
      <c r="D166" s="346">
        <v>4</v>
      </c>
      <c r="E166" s="121" t="s">
        <v>2290</v>
      </c>
      <c r="F166" s="122" t="str">
        <f>IF('確認申請書（建築）入力'!$AE$517="","",TEXT('確認申請書（建築）入力'!$AE$517,"#0.00"))</f>
        <v/>
      </c>
      <c r="G166" s="152"/>
      <c r="H166" s="152"/>
      <c r="I166" s="152"/>
      <c r="J166" s="152"/>
      <c r="K166" s="152"/>
      <c r="L166" s="152"/>
      <c r="M166" s="122"/>
      <c r="N166" s="122"/>
      <c r="O166" s="122"/>
      <c r="P166" s="122"/>
      <c r="Q166" s="122"/>
      <c r="R166" s="122"/>
      <c r="S166" s="122"/>
      <c r="T166" s="122"/>
      <c r="U166" s="122"/>
      <c r="V166" s="146"/>
    </row>
    <row r="167" spans="1:22" s="119" customFormat="1" ht="14.25" customHeight="1">
      <c r="A167" s="301">
        <f t="shared" si="2"/>
        <v>166</v>
      </c>
      <c r="B167" s="346" t="s">
        <v>2098</v>
      </c>
      <c r="C167" s="346">
        <v>1</v>
      </c>
      <c r="D167" s="346">
        <v>4</v>
      </c>
      <c r="E167" s="121" t="s">
        <v>2291</v>
      </c>
      <c r="F167" s="122" t="str">
        <f>IF('確認申請書（建築）入力'!$AE$518="","",TEXT('確認申請書（建築）入力'!$AE$518,"#0.00"))</f>
        <v/>
      </c>
      <c r="G167" s="152"/>
      <c r="H167" s="152"/>
      <c r="I167" s="152"/>
      <c r="J167" s="152"/>
      <c r="K167" s="152"/>
      <c r="L167" s="152"/>
      <c r="M167" s="122"/>
      <c r="N167" s="122"/>
      <c r="O167" s="122"/>
      <c r="P167" s="122"/>
      <c r="Q167" s="122"/>
      <c r="R167" s="122"/>
      <c r="S167" s="122"/>
      <c r="T167" s="122"/>
      <c r="U167" s="122"/>
      <c r="V167" s="146"/>
    </row>
    <row r="168" spans="1:22" s="119" customFormat="1" ht="14.25" customHeight="1">
      <c r="A168" s="301">
        <f t="shared" si="2"/>
        <v>167</v>
      </c>
      <c r="B168" s="346" t="s">
        <v>2098</v>
      </c>
      <c r="C168" s="346">
        <v>1</v>
      </c>
      <c r="D168" s="346">
        <v>4</v>
      </c>
      <c r="E168" s="121" t="s">
        <v>2294</v>
      </c>
      <c r="F168" s="122" t="str">
        <f>IF('確認申請書（建築）入力'!$AE$519="","",TEXT('確認申請書（建築）入力'!$AE$519,"#0.00"))</f>
        <v/>
      </c>
      <c r="G168" s="152"/>
      <c r="H168" s="152"/>
      <c r="I168" s="152"/>
      <c r="J168" s="152"/>
      <c r="K168" s="152"/>
      <c r="L168" s="152"/>
      <c r="M168" s="122"/>
      <c r="N168" s="122"/>
      <c r="O168" s="122"/>
      <c r="P168" s="122"/>
      <c r="Q168" s="122"/>
      <c r="R168" s="122"/>
      <c r="S168" s="122"/>
      <c r="T168" s="122"/>
      <c r="U168" s="122"/>
      <c r="V168" s="146"/>
    </row>
    <row r="169" spans="1:22" s="119" customFormat="1" ht="14.25" customHeight="1">
      <c r="A169" s="301">
        <f t="shared" si="2"/>
        <v>168</v>
      </c>
      <c r="B169" s="346" t="s">
        <v>2098</v>
      </c>
      <c r="C169" s="346">
        <v>1</v>
      </c>
      <c r="D169" s="346">
        <v>4</v>
      </c>
      <c r="E169" s="121" t="s">
        <v>1624</v>
      </c>
      <c r="F169" s="122" t="str">
        <f>IF('確認申請書（建築）入力'!$N$521="","",'確認申請書（建築）入力'!$N$521)</f>
        <v/>
      </c>
      <c r="G169" s="122"/>
      <c r="H169" s="122"/>
      <c r="I169" s="122"/>
      <c r="J169" s="122"/>
      <c r="K169" s="122"/>
      <c r="L169" s="122"/>
      <c r="M169" s="122"/>
      <c r="N169" s="122"/>
      <c r="O169" s="122"/>
      <c r="P169" s="122"/>
      <c r="Q169" s="122"/>
      <c r="R169" s="122"/>
      <c r="S169" s="122"/>
      <c r="T169" s="122"/>
      <c r="U169" s="122"/>
      <c r="V169" s="146"/>
    </row>
    <row r="170" spans="1:22" s="119" customFormat="1" ht="14.25" customHeight="1" thickBot="1">
      <c r="A170" s="302">
        <f t="shared" si="2"/>
        <v>169</v>
      </c>
      <c r="B170" s="347" t="s">
        <v>2098</v>
      </c>
      <c r="C170" s="347">
        <v>1</v>
      </c>
      <c r="D170" s="347">
        <v>4</v>
      </c>
      <c r="E170" s="136" t="s">
        <v>1623</v>
      </c>
      <c r="F170" s="137" t="str">
        <f>IF('確認申請書（建築）入力'!$N$524="","",'確認申請書（建築）入力'!$N$524)</f>
        <v/>
      </c>
      <c r="G170" s="137"/>
      <c r="H170" s="137"/>
      <c r="I170" s="137"/>
      <c r="J170" s="137"/>
      <c r="K170" s="137"/>
      <c r="L170" s="137"/>
      <c r="M170" s="137"/>
      <c r="N170" s="137"/>
      <c r="O170" s="137"/>
      <c r="P170" s="137"/>
      <c r="Q170" s="137"/>
      <c r="R170" s="137"/>
      <c r="S170" s="137"/>
      <c r="T170" s="137"/>
      <c r="U170" s="137"/>
      <c r="V170" s="153"/>
    </row>
    <row r="171" spans="1:22" s="119" customFormat="1" ht="14.25" customHeight="1">
      <c r="A171" s="309">
        <f t="shared" si="2"/>
        <v>170</v>
      </c>
      <c r="B171" s="348" t="s">
        <v>2098</v>
      </c>
      <c r="C171" s="348">
        <v>1</v>
      </c>
      <c r="D171" s="348">
        <v>5</v>
      </c>
      <c r="E171" s="147" t="s">
        <v>1975</v>
      </c>
      <c r="F171" s="156">
        <f>'確認申請書（建築）入力'!$N$528</f>
        <v>1</v>
      </c>
      <c r="G171" s="156"/>
      <c r="H171" s="148"/>
      <c r="I171" s="148"/>
      <c r="J171" s="148"/>
      <c r="K171" s="148"/>
      <c r="L171" s="148"/>
      <c r="M171" s="148"/>
      <c r="N171" s="148"/>
      <c r="O171" s="148"/>
      <c r="P171" s="148"/>
      <c r="Q171" s="148"/>
      <c r="R171" s="148"/>
      <c r="S171" s="148"/>
      <c r="T171" s="148"/>
      <c r="U171" s="148"/>
      <c r="V171" s="157"/>
    </row>
    <row r="172" spans="1:22" s="119" customFormat="1" ht="14.25" customHeight="1">
      <c r="A172" s="301">
        <f t="shared" si="2"/>
        <v>171</v>
      </c>
      <c r="B172" s="346" t="s">
        <v>2098</v>
      </c>
      <c r="C172" s="346">
        <v>1</v>
      </c>
      <c r="D172" s="311">
        <v>5</v>
      </c>
      <c r="E172" s="121" t="s">
        <v>87</v>
      </c>
      <c r="F172" s="133" t="str">
        <f>IF('確認申請書（建築）入力'!$N$529="","",'確認申請書（建築）入力'!$N$529)</f>
        <v/>
      </c>
      <c r="G172" s="133"/>
      <c r="H172" s="122"/>
      <c r="I172" s="122"/>
      <c r="J172" s="122"/>
      <c r="K172" s="122"/>
      <c r="L172" s="122"/>
      <c r="M172" s="122"/>
      <c r="N172" s="122"/>
      <c r="O172" s="122"/>
      <c r="P172" s="122"/>
      <c r="Q172" s="122"/>
      <c r="R172" s="122"/>
      <c r="S172" s="122"/>
      <c r="T172" s="122"/>
      <c r="U172" s="122"/>
      <c r="V172" s="146"/>
    </row>
    <row r="173" spans="1:22" s="119" customFormat="1" ht="14.25" customHeight="1">
      <c r="A173" s="301">
        <f t="shared" si="2"/>
        <v>172</v>
      </c>
      <c r="B173" s="346" t="s">
        <v>2098</v>
      </c>
      <c r="C173" s="346">
        <v>1</v>
      </c>
      <c r="D173" s="311">
        <v>5</v>
      </c>
      <c r="E173" s="121" t="s">
        <v>2183</v>
      </c>
      <c r="F173" s="131" t="str">
        <f>IF('確認申請書（建築）入力'!$N$530="","",TEXT('確認申請書（建築）入力'!$N$530,"#0.000"))</f>
        <v/>
      </c>
      <c r="G173" s="131"/>
      <c r="H173" s="122"/>
      <c r="I173" s="122"/>
      <c r="J173" s="122"/>
      <c r="K173" s="122"/>
      <c r="L173" s="122"/>
      <c r="M173" s="122"/>
      <c r="N173" s="122"/>
      <c r="O173" s="122"/>
      <c r="P173" s="122"/>
      <c r="Q173" s="122"/>
      <c r="R173" s="122"/>
      <c r="S173" s="122"/>
      <c r="T173" s="122"/>
      <c r="U173" s="122"/>
      <c r="V173" s="146"/>
    </row>
    <row r="174" spans="1:22" s="119" customFormat="1" ht="14.25" customHeight="1">
      <c r="A174" s="301">
        <f t="shared" si="2"/>
        <v>173</v>
      </c>
      <c r="B174" s="346" t="s">
        <v>2098</v>
      </c>
      <c r="C174" s="346">
        <v>1</v>
      </c>
      <c r="D174" s="311">
        <v>5</v>
      </c>
      <c r="E174" s="121" t="s">
        <v>2184</v>
      </c>
      <c r="F174" s="131" t="str">
        <f>IF('確認申請書（建築）入力'!$N$531="","",TEXT('確認申請書（建築）入力'!$N$531,"#0.000"))</f>
        <v/>
      </c>
      <c r="G174" s="131"/>
      <c r="H174" s="122"/>
      <c r="I174" s="122"/>
      <c r="J174" s="122"/>
      <c r="K174" s="122"/>
      <c r="L174" s="122"/>
      <c r="M174" s="122"/>
      <c r="N174" s="122"/>
      <c r="O174" s="122"/>
      <c r="P174" s="122"/>
      <c r="Q174" s="122"/>
      <c r="R174" s="122"/>
      <c r="S174" s="122"/>
      <c r="T174" s="122"/>
      <c r="U174" s="122"/>
      <c r="V174" s="146"/>
    </row>
    <row r="175" spans="1:22" s="119" customFormat="1" ht="14.25" customHeight="1">
      <c r="A175" s="301">
        <f t="shared" si="2"/>
        <v>174</v>
      </c>
      <c r="B175" s="346" t="s">
        <v>2098</v>
      </c>
      <c r="C175" s="346">
        <v>1</v>
      </c>
      <c r="D175" s="311">
        <v>5</v>
      </c>
      <c r="E175" s="121" t="s">
        <v>2185</v>
      </c>
      <c r="F175" s="131" t="str">
        <f>IF('確認申請書（建築）入力'!$N$532="","",TEXT('確認申請書（建築）入力'!$N$532,"#0.000"))</f>
        <v/>
      </c>
      <c r="G175" s="131"/>
      <c r="H175" s="122"/>
      <c r="I175" s="122"/>
      <c r="J175" s="122"/>
      <c r="K175" s="122"/>
      <c r="L175" s="122"/>
      <c r="M175" s="122"/>
      <c r="N175" s="122"/>
      <c r="O175" s="122"/>
      <c r="P175" s="122"/>
      <c r="Q175" s="122"/>
      <c r="R175" s="122"/>
      <c r="S175" s="122"/>
      <c r="T175" s="122"/>
      <c r="U175" s="122"/>
      <c r="V175" s="146"/>
    </row>
    <row r="176" spans="1:22" s="119" customFormat="1" ht="14.25" customHeight="1">
      <c r="A176" s="301">
        <f t="shared" si="2"/>
        <v>175</v>
      </c>
      <c r="B176" s="346" t="s">
        <v>2098</v>
      </c>
      <c r="C176" s="346">
        <v>1</v>
      </c>
      <c r="D176" s="311">
        <v>5</v>
      </c>
      <c r="E176" s="121" t="s">
        <v>2186</v>
      </c>
      <c r="F176" s="131" t="str">
        <f>IF('確認申請書（建築）入力'!$N$533="","",TEXT('確認申請書（建築）入力'!$N$533,"#0.000"))</f>
        <v/>
      </c>
      <c r="G176" s="131"/>
      <c r="H176" s="122"/>
      <c r="I176" s="122"/>
      <c r="J176" s="122"/>
      <c r="K176" s="122"/>
      <c r="L176" s="122"/>
      <c r="M176" s="122"/>
      <c r="N176" s="122"/>
      <c r="O176" s="122"/>
      <c r="P176" s="122"/>
      <c r="Q176" s="122"/>
      <c r="R176" s="122"/>
      <c r="S176" s="122"/>
      <c r="T176" s="122"/>
      <c r="U176" s="122"/>
      <c r="V176" s="146"/>
    </row>
    <row r="177" spans="1:22" s="119" customFormat="1" ht="14.25" customHeight="1">
      <c r="A177" s="301">
        <f t="shared" si="2"/>
        <v>176</v>
      </c>
      <c r="B177" s="346" t="s">
        <v>2098</v>
      </c>
      <c r="C177" s="346">
        <v>1</v>
      </c>
      <c r="D177" s="311">
        <v>5</v>
      </c>
      <c r="E177" s="121" t="s">
        <v>2182</v>
      </c>
      <c r="F177" s="131" t="str">
        <f>IF($G$177=TRUE,"有",IF($H$177=TRUE,"有",""))</f>
        <v/>
      </c>
      <c r="G177" s="127" t="b">
        <v>0</v>
      </c>
      <c r="H177" s="127" t="b">
        <v>0</v>
      </c>
      <c r="I177" s="122"/>
      <c r="J177" s="122"/>
      <c r="K177" s="122"/>
      <c r="L177" s="122"/>
      <c r="M177" s="122"/>
      <c r="N177" s="122"/>
      <c r="O177" s="122"/>
      <c r="P177" s="122"/>
      <c r="Q177" s="122"/>
      <c r="R177" s="122"/>
      <c r="S177" s="122"/>
      <c r="T177" s="122"/>
      <c r="U177" s="122"/>
      <c r="V177" s="146"/>
    </row>
    <row r="178" spans="1:22" s="119" customFormat="1" ht="14.25" customHeight="1">
      <c r="A178" s="301">
        <f t="shared" si="2"/>
        <v>177</v>
      </c>
      <c r="B178" s="346" t="s">
        <v>2098</v>
      </c>
      <c r="C178" s="346">
        <v>1</v>
      </c>
      <c r="D178" s="311">
        <v>5</v>
      </c>
      <c r="E178" s="121" t="s">
        <v>2277</v>
      </c>
      <c r="F178" s="122" t="str">
        <f>IF($G$178=1,"",INDEX(主要用途!$C$2:$C$63,$G$178))</f>
        <v/>
      </c>
      <c r="G178" s="134">
        <v>1</v>
      </c>
      <c r="H178" s="134"/>
      <c r="I178" s="134"/>
      <c r="J178" s="134"/>
      <c r="K178" s="134"/>
      <c r="L178" s="134"/>
      <c r="M178" s="122"/>
      <c r="N178" s="122"/>
      <c r="O178" s="122"/>
      <c r="P178" s="122"/>
      <c r="Q178" s="145"/>
      <c r="R178" s="122"/>
      <c r="S178" s="122"/>
      <c r="T178" s="122"/>
      <c r="U178" s="122"/>
      <c r="V178" s="146"/>
    </row>
    <row r="179" spans="1:22" s="119" customFormat="1" ht="14.25" customHeight="1">
      <c r="A179" s="301">
        <f t="shared" si="2"/>
        <v>178</v>
      </c>
      <c r="B179" s="346" t="s">
        <v>2098</v>
      </c>
      <c r="C179" s="346">
        <v>1</v>
      </c>
      <c r="D179" s="346">
        <v>5</v>
      </c>
      <c r="E179" s="121" t="s">
        <v>2278</v>
      </c>
      <c r="F179" s="122" t="str">
        <f>IF($G$179=1,"",INDEX(主要用途!$C$2:$C$63,$G$179))</f>
        <v/>
      </c>
      <c r="G179" s="134">
        <v>1</v>
      </c>
      <c r="H179" s="134"/>
      <c r="I179" s="134"/>
      <c r="J179" s="134"/>
      <c r="K179" s="134"/>
      <c r="L179" s="134"/>
      <c r="M179" s="122"/>
      <c r="N179" s="122"/>
      <c r="O179" s="122"/>
      <c r="P179" s="122"/>
      <c r="Q179" s="145"/>
      <c r="R179" s="122"/>
      <c r="S179" s="122"/>
      <c r="T179" s="122"/>
      <c r="U179" s="122"/>
      <c r="V179" s="146"/>
    </row>
    <row r="180" spans="1:22" s="119" customFormat="1" ht="14.25" customHeight="1">
      <c r="A180" s="301">
        <f t="shared" si="2"/>
        <v>179</v>
      </c>
      <c r="B180" s="346" t="s">
        <v>2098</v>
      </c>
      <c r="C180" s="346">
        <v>1</v>
      </c>
      <c r="D180" s="346">
        <v>5</v>
      </c>
      <c r="E180" s="121" t="s">
        <v>2279</v>
      </c>
      <c r="F180" s="122" t="str">
        <f>IF($G$180=1,"",INDEX(主要用途!$C$2:$C$63,$G$180))</f>
        <v/>
      </c>
      <c r="G180" s="134">
        <v>1</v>
      </c>
      <c r="H180" s="134"/>
      <c r="I180" s="134"/>
      <c r="J180" s="134"/>
      <c r="K180" s="134"/>
      <c r="L180" s="134"/>
      <c r="M180" s="122"/>
      <c r="N180" s="122"/>
      <c r="O180" s="122"/>
      <c r="P180" s="122"/>
      <c r="Q180" s="145"/>
      <c r="R180" s="122"/>
      <c r="S180" s="122"/>
      <c r="T180" s="122"/>
      <c r="U180" s="122"/>
      <c r="V180" s="146"/>
    </row>
    <row r="181" spans="1:22" s="119" customFormat="1" ht="14.25" customHeight="1">
      <c r="A181" s="301">
        <f t="shared" si="2"/>
        <v>180</v>
      </c>
      <c r="B181" s="346" t="s">
        <v>2098</v>
      </c>
      <c r="C181" s="346">
        <v>1</v>
      </c>
      <c r="D181" s="346">
        <v>5</v>
      </c>
      <c r="E181" s="121" t="s">
        <v>2280</v>
      </c>
      <c r="F181" s="122" t="str">
        <f>IF($G$181=1,"",INDEX(主要用途!$C$2:$C$63,$G$181))</f>
        <v/>
      </c>
      <c r="G181" s="134">
        <v>1</v>
      </c>
      <c r="H181" s="134"/>
      <c r="I181" s="134"/>
      <c r="J181" s="134"/>
      <c r="K181" s="134"/>
      <c r="L181" s="134"/>
      <c r="M181" s="122"/>
      <c r="N181" s="122"/>
      <c r="O181" s="122"/>
      <c r="P181" s="122"/>
      <c r="Q181" s="145"/>
      <c r="R181" s="122"/>
      <c r="S181" s="122"/>
      <c r="T181" s="122"/>
      <c r="U181" s="122"/>
      <c r="V181" s="146"/>
    </row>
    <row r="182" spans="1:22" s="119" customFormat="1" ht="14.25" customHeight="1">
      <c r="A182" s="301">
        <f t="shared" si="2"/>
        <v>181</v>
      </c>
      <c r="B182" s="346" t="s">
        <v>2098</v>
      </c>
      <c r="C182" s="346">
        <v>1</v>
      </c>
      <c r="D182" s="346">
        <v>5</v>
      </c>
      <c r="E182" s="121" t="s">
        <v>2281</v>
      </c>
      <c r="F182" s="122" t="str">
        <f>IF($G$182=1,"",INDEX(主要用途!$C$2:$C$63,$G$182))</f>
        <v/>
      </c>
      <c r="G182" s="134">
        <v>1</v>
      </c>
      <c r="H182" s="134"/>
      <c r="I182" s="134"/>
      <c r="J182" s="134"/>
      <c r="K182" s="134"/>
      <c r="L182" s="134"/>
      <c r="M182" s="122"/>
      <c r="N182" s="122"/>
      <c r="O182" s="122"/>
      <c r="P182" s="122"/>
      <c r="Q182" s="145"/>
      <c r="R182" s="122"/>
      <c r="S182" s="122"/>
      <c r="T182" s="122"/>
      <c r="U182" s="122"/>
      <c r="V182" s="146"/>
    </row>
    <row r="183" spans="1:22" s="119" customFormat="1" ht="14.25" customHeight="1">
      <c r="A183" s="301">
        <f t="shared" si="2"/>
        <v>182</v>
      </c>
      <c r="B183" s="346" t="s">
        <v>2098</v>
      </c>
      <c r="C183" s="346">
        <v>1</v>
      </c>
      <c r="D183" s="346">
        <v>5</v>
      </c>
      <c r="E183" s="121" t="s">
        <v>2292</v>
      </c>
      <c r="F183" s="122" t="str">
        <f>IF($G$183=1,"",INDEX(主要用途!$C$2:$C$63,$G$183))</f>
        <v/>
      </c>
      <c r="G183" s="134">
        <v>1</v>
      </c>
      <c r="H183" s="134"/>
      <c r="I183" s="134"/>
      <c r="J183" s="134"/>
      <c r="K183" s="134"/>
      <c r="L183" s="134"/>
      <c r="M183" s="122"/>
      <c r="N183" s="122"/>
      <c r="O183" s="122"/>
      <c r="P183" s="122"/>
      <c r="Q183" s="145"/>
      <c r="R183" s="122"/>
      <c r="S183" s="122"/>
      <c r="T183" s="122"/>
      <c r="U183" s="122"/>
      <c r="V183" s="146"/>
    </row>
    <row r="184" spans="1:22" s="119" customFormat="1" ht="14.25" customHeight="1">
      <c r="A184" s="301">
        <f t="shared" si="2"/>
        <v>183</v>
      </c>
      <c r="B184" s="346" t="s">
        <v>2098</v>
      </c>
      <c r="C184" s="346">
        <v>1</v>
      </c>
      <c r="D184" s="311">
        <v>5</v>
      </c>
      <c r="E184" s="121" t="s">
        <v>2282</v>
      </c>
      <c r="F184" s="122" t="str">
        <f>IF($G$178=1,"",INDEX(主要用途!$D$2:$D$63,$G$178))</f>
        <v/>
      </c>
      <c r="G184" s="122"/>
      <c r="H184" s="122"/>
      <c r="I184" s="122"/>
      <c r="J184" s="122"/>
      <c r="K184" s="122"/>
      <c r="L184" s="122"/>
      <c r="M184" s="122"/>
      <c r="N184" s="122"/>
      <c r="O184" s="122"/>
      <c r="P184" s="122"/>
      <c r="Q184" s="122"/>
      <c r="R184" s="122"/>
      <c r="S184" s="122"/>
      <c r="T184" s="122"/>
      <c r="U184" s="122"/>
      <c r="V184" s="146"/>
    </row>
    <row r="185" spans="1:22" s="119" customFormat="1" ht="14.25" customHeight="1">
      <c r="A185" s="301">
        <f t="shared" si="2"/>
        <v>184</v>
      </c>
      <c r="B185" s="346" t="s">
        <v>2098</v>
      </c>
      <c r="C185" s="346">
        <v>1</v>
      </c>
      <c r="D185" s="346">
        <v>5</v>
      </c>
      <c r="E185" s="121" t="s">
        <v>2283</v>
      </c>
      <c r="F185" s="122" t="str">
        <f>IF($G$179=1,"",INDEX(主要用途!$D$2:$D$63,$G$179))</f>
        <v/>
      </c>
      <c r="G185" s="122"/>
      <c r="H185" s="122"/>
      <c r="I185" s="122"/>
      <c r="J185" s="122"/>
      <c r="K185" s="122"/>
      <c r="L185" s="122"/>
      <c r="M185" s="122"/>
      <c r="N185" s="122"/>
      <c r="O185" s="122"/>
      <c r="P185" s="122"/>
      <c r="Q185" s="122"/>
      <c r="R185" s="122"/>
      <c r="S185" s="122"/>
      <c r="T185" s="122"/>
      <c r="U185" s="122"/>
      <c r="V185" s="146"/>
    </row>
    <row r="186" spans="1:22" s="119" customFormat="1" ht="14.25" customHeight="1">
      <c r="A186" s="301">
        <f t="shared" si="2"/>
        <v>185</v>
      </c>
      <c r="B186" s="346" t="s">
        <v>2098</v>
      </c>
      <c r="C186" s="346">
        <v>1</v>
      </c>
      <c r="D186" s="346">
        <v>5</v>
      </c>
      <c r="E186" s="121" t="s">
        <v>2286</v>
      </c>
      <c r="F186" s="122" t="str">
        <f>IF($G$180=1,"",INDEX(主要用途!$D$2:$D$63,$G$180))</f>
        <v/>
      </c>
      <c r="G186" s="122"/>
      <c r="H186" s="122"/>
      <c r="I186" s="122"/>
      <c r="J186" s="122"/>
      <c r="K186" s="122"/>
      <c r="L186" s="122"/>
      <c r="M186" s="122"/>
      <c r="N186" s="122"/>
      <c r="O186" s="122"/>
      <c r="P186" s="122"/>
      <c r="Q186" s="122"/>
      <c r="R186" s="122"/>
      <c r="S186" s="122"/>
      <c r="T186" s="122"/>
      <c r="U186" s="122"/>
      <c r="V186" s="146"/>
    </row>
    <row r="187" spans="1:22" s="119" customFormat="1" ht="14.25" customHeight="1">
      <c r="A187" s="301">
        <f t="shared" si="2"/>
        <v>186</v>
      </c>
      <c r="B187" s="346" t="s">
        <v>2098</v>
      </c>
      <c r="C187" s="346">
        <v>1</v>
      </c>
      <c r="D187" s="346">
        <v>5</v>
      </c>
      <c r="E187" s="121" t="s">
        <v>2284</v>
      </c>
      <c r="F187" s="122" t="str">
        <f>IF($G$181=1,"",INDEX(主要用途!$D$2:$D$63,$G$181))</f>
        <v/>
      </c>
      <c r="G187" s="122"/>
      <c r="H187" s="122"/>
      <c r="I187" s="122"/>
      <c r="J187" s="122"/>
      <c r="K187" s="122"/>
      <c r="L187" s="122"/>
      <c r="M187" s="122"/>
      <c r="N187" s="122"/>
      <c r="O187" s="122"/>
      <c r="P187" s="122"/>
      <c r="Q187" s="122"/>
      <c r="R187" s="122"/>
      <c r="S187" s="122"/>
      <c r="T187" s="122"/>
      <c r="U187" s="122"/>
      <c r="V187" s="146"/>
    </row>
    <row r="188" spans="1:22" s="119" customFormat="1" ht="14.25" customHeight="1">
      <c r="A188" s="301">
        <f t="shared" si="2"/>
        <v>187</v>
      </c>
      <c r="B188" s="346" t="s">
        <v>2098</v>
      </c>
      <c r="C188" s="346">
        <v>1</v>
      </c>
      <c r="D188" s="346">
        <v>5</v>
      </c>
      <c r="E188" s="121" t="s">
        <v>2285</v>
      </c>
      <c r="F188" s="122" t="str">
        <f>IF($G$182=1,"",INDEX(主要用途!$D$2:$D$63,$G$182))</f>
        <v/>
      </c>
      <c r="G188" s="122"/>
      <c r="H188" s="122"/>
      <c r="I188" s="122"/>
      <c r="J188" s="122"/>
      <c r="K188" s="122"/>
      <c r="L188" s="122"/>
      <c r="M188" s="122"/>
      <c r="N188" s="122"/>
      <c r="O188" s="122"/>
      <c r="P188" s="122"/>
      <c r="Q188" s="122"/>
      <c r="R188" s="122"/>
      <c r="S188" s="122"/>
      <c r="T188" s="122"/>
      <c r="U188" s="122"/>
      <c r="V188" s="146"/>
    </row>
    <row r="189" spans="1:22" s="119" customFormat="1" ht="14.25" customHeight="1">
      <c r="A189" s="301">
        <f t="shared" si="2"/>
        <v>188</v>
      </c>
      <c r="B189" s="346" t="s">
        <v>2098</v>
      </c>
      <c r="C189" s="346">
        <v>1</v>
      </c>
      <c r="D189" s="346">
        <v>5</v>
      </c>
      <c r="E189" s="121" t="s">
        <v>2293</v>
      </c>
      <c r="F189" s="122" t="str">
        <f>IF($G$183=1,"",INDEX(主要用途!$D$2:$D$63,$G$183))</f>
        <v/>
      </c>
      <c r="G189" s="122"/>
      <c r="H189" s="122"/>
      <c r="I189" s="122"/>
      <c r="J189" s="122"/>
      <c r="K189" s="122"/>
      <c r="L189" s="122"/>
      <c r="M189" s="122"/>
      <c r="N189" s="122"/>
      <c r="O189" s="122"/>
      <c r="P189" s="122"/>
      <c r="Q189" s="122"/>
      <c r="R189" s="122"/>
      <c r="S189" s="122"/>
      <c r="T189" s="122"/>
      <c r="U189" s="122"/>
      <c r="V189" s="146"/>
    </row>
    <row r="190" spans="1:22" s="119" customFormat="1" ht="14.25" customHeight="1">
      <c r="A190" s="301">
        <f t="shared" si="2"/>
        <v>189</v>
      </c>
      <c r="B190" s="346" t="s">
        <v>2098</v>
      </c>
      <c r="C190" s="346">
        <v>1</v>
      </c>
      <c r="D190" s="311">
        <v>5</v>
      </c>
      <c r="E190" s="121" t="s">
        <v>2287</v>
      </c>
      <c r="F190" s="434" t="str">
        <f>IF('確認申請書（建築）入力'!$AE$537="","",TEXT('確認申請書（建築）入力'!$AE$537,"#0.00"))</f>
        <v/>
      </c>
      <c r="G190" s="152"/>
      <c r="H190" s="152"/>
      <c r="I190" s="152"/>
      <c r="J190" s="152"/>
      <c r="K190" s="152"/>
      <c r="L190" s="152"/>
      <c r="M190" s="122"/>
      <c r="N190" s="122"/>
      <c r="O190" s="122"/>
      <c r="P190" s="122"/>
      <c r="Q190" s="122"/>
      <c r="R190" s="122"/>
      <c r="S190" s="122"/>
      <c r="T190" s="122"/>
      <c r="U190" s="122"/>
      <c r="V190" s="146"/>
    </row>
    <row r="191" spans="1:22" s="119" customFormat="1" ht="14.25" customHeight="1">
      <c r="A191" s="301">
        <f t="shared" si="2"/>
        <v>190</v>
      </c>
      <c r="B191" s="346" t="s">
        <v>2098</v>
      </c>
      <c r="C191" s="346">
        <v>1</v>
      </c>
      <c r="D191" s="346">
        <v>5</v>
      </c>
      <c r="E191" s="121" t="s">
        <v>2288</v>
      </c>
      <c r="F191" s="434" t="str">
        <f>IF('確認申請書（建築）入力'!$AE$538="","",TEXT('確認申請書（建築）入力'!$AE$538,"#0.00"))</f>
        <v/>
      </c>
      <c r="G191" s="152"/>
      <c r="H191" s="152"/>
      <c r="I191" s="152"/>
      <c r="J191" s="152"/>
      <c r="K191" s="152"/>
      <c r="L191" s="152"/>
      <c r="M191" s="122"/>
      <c r="N191" s="122"/>
      <c r="O191" s="122"/>
      <c r="P191" s="122"/>
      <c r="Q191" s="122"/>
      <c r="R191" s="122"/>
      <c r="S191" s="122"/>
      <c r="T191" s="122"/>
      <c r="U191" s="122"/>
      <c r="V191" s="146"/>
    </row>
    <row r="192" spans="1:22" s="119" customFormat="1" ht="14.25" customHeight="1">
      <c r="A192" s="301">
        <f t="shared" si="2"/>
        <v>191</v>
      </c>
      <c r="B192" s="346" t="s">
        <v>2098</v>
      </c>
      <c r="C192" s="346">
        <v>1</v>
      </c>
      <c r="D192" s="346">
        <v>5</v>
      </c>
      <c r="E192" s="121" t="s">
        <v>2289</v>
      </c>
      <c r="F192" s="434" t="str">
        <f>IF('確認申請書（建築）入力'!$AE$539="","",TEXT('確認申請書（建築）入力'!$AE$539,"#0.00"))</f>
        <v/>
      </c>
      <c r="G192" s="152"/>
      <c r="H192" s="152"/>
      <c r="I192" s="152"/>
      <c r="J192" s="152"/>
      <c r="K192" s="152"/>
      <c r="L192" s="152"/>
      <c r="M192" s="122"/>
      <c r="N192" s="122"/>
      <c r="O192" s="122"/>
      <c r="P192" s="122"/>
      <c r="Q192" s="122"/>
      <c r="R192" s="122"/>
      <c r="S192" s="122"/>
      <c r="T192" s="122"/>
      <c r="U192" s="122"/>
      <c r="V192" s="146"/>
    </row>
    <row r="193" spans="1:22" s="119" customFormat="1" ht="14.25" customHeight="1">
      <c r="A193" s="301">
        <f t="shared" si="2"/>
        <v>192</v>
      </c>
      <c r="B193" s="346" t="s">
        <v>2098</v>
      </c>
      <c r="C193" s="346">
        <v>1</v>
      </c>
      <c r="D193" s="346">
        <v>5</v>
      </c>
      <c r="E193" s="121" t="s">
        <v>2290</v>
      </c>
      <c r="F193" s="434" t="str">
        <f>IF('確認申請書（建築）入力'!$AE$540="","",TEXT('確認申請書（建築）入力'!$AE$540,"#0.00"))</f>
        <v/>
      </c>
      <c r="G193" s="152"/>
      <c r="H193" s="152"/>
      <c r="I193" s="152"/>
      <c r="J193" s="152"/>
      <c r="K193" s="152"/>
      <c r="L193" s="152"/>
      <c r="M193" s="122"/>
      <c r="N193" s="122"/>
      <c r="O193" s="122"/>
      <c r="P193" s="122"/>
      <c r="Q193" s="122"/>
      <c r="R193" s="122"/>
      <c r="S193" s="122"/>
      <c r="T193" s="122"/>
      <c r="U193" s="122"/>
      <c r="V193" s="146"/>
    </row>
    <row r="194" spans="1:22" s="119" customFormat="1" ht="14.25" customHeight="1">
      <c r="A194" s="301">
        <f t="shared" si="2"/>
        <v>193</v>
      </c>
      <c r="B194" s="346" t="s">
        <v>2098</v>
      </c>
      <c r="C194" s="346">
        <v>1</v>
      </c>
      <c r="D194" s="346">
        <v>5</v>
      </c>
      <c r="E194" s="121" t="s">
        <v>2291</v>
      </c>
      <c r="F194" s="434" t="str">
        <f>IF('確認申請書（建築）入力'!$AE$541="","",TEXT('確認申請書（建築）入力'!$AE$541,"#0.00"))</f>
        <v/>
      </c>
      <c r="G194" s="152"/>
      <c r="H194" s="152"/>
      <c r="I194" s="152"/>
      <c r="J194" s="152"/>
      <c r="K194" s="152"/>
      <c r="L194" s="152"/>
      <c r="M194" s="122"/>
      <c r="N194" s="122"/>
      <c r="O194" s="122"/>
      <c r="P194" s="122"/>
      <c r="Q194" s="122"/>
      <c r="R194" s="122"/>
      <c r="S194" s="122"/>
      <c r="T194" s="122"/>
      <c r="U194" s="122"/>
      <c r="V194" s="146"/>
    </row>
    <row r="195" spans="1:22" s="119" customFormat="1" ht="14.25" customHeight="1">
      <c r="A195" s="301">
        <f t="shared" ref="A195:A258" si="3">A194+1</f>
        <v>194</v>
      </c>
      <c r="B195" s="346" t="s">
        <v>2098</v>
      </c>
      <c r="C195" s="346">
        <v>1</v>
      </c>
      <c r="D195" s="346">
        <v>5</v>
      </c>
      <c r="E195" s="121" t="s">
        <v>2294</v>
      </c>
      <c r="F195" s="434" t="str">
        <f>IF('確認申請書（建築）入力'!$AE$542="","",TEXT('確認申請書（建築）入力'!$AE$542,"#0.00"))</f>
        <v/>
      </c>
      <c r="G195" s="152"/>
      <c r="H195" s="152"/>
      <c r="I195" s="152"/>
      <c r="J195" s="152"/>
      <c r="K195" s="152"/>
      <c r="L195" s="152"/>
      <c r="M195" s="122"/>
      <c r="N195" s="122"/>
      <c r="O195" s="122"/>
      <c r="P195" s="122"/>
      <c r="Q195" s="122"/>
      <c r="R195" s="122"/>
      <c r="S195" s="122"/>
      <c r="T195" s="122"/>
      <c r="U195" s="122"/>
      <c r="V195" s="146"/>
    </row>
    <row r="196" spans="1:22" s="119" customFormat="1" ht="14.25" customHeight="1">
      <c r="A196" s="301">
        <f t="shared" si="3"/>
        <v>195</v>
      </c>
      <c r="B196" s="346" t="s">
        <v>2098</v>
      </c>
      <c r="C196" s="346">
        <v>1</v>
      </c>
      <c r="D196" s="311">
        <v>5</v>
      </c>
      <c r="E196" s="121" t="s">
        <v>1624</v>
      </c>
      <c r="F196" s="122" t="str">
        <f>IF('確認申請書（建築）入力'!$N$544="","",'確認申請書（建築）入力'!$N$544)</f>
        <v/>
      </c>
      <c r="G196" s="122"/>
      <c r="H196" s="122"/>
      <c r="I196" s="122"/>
      <c r="J196" s="122"/>
      <c r="K196" s="122"/>
      <c r="L196" s="122"/>
      <c r="M196" s="122"/>
      <c r="N196" s="122"/>
      <c r="O196" s="122"/>
      <c r="P196" s="122"/>
      <c r="Q196" s="122"/>
      <c r="R196" s="122"/>
      <c r="S196" s="122"/>
      <c r="T196" s="122"/>
      <c r="U196" s="122"/>
      <c r="V196" s="146"/>
    </row>
    <row r="197" spans="1:22" s="119" customFormat="1" ht="14.25" customHeight="1" thickBot="1">
      <c r="A197" s="302">
        <f t="shared" si="3"/>
        <v>196</v>
      </c>
      <c r="B197" s="347" t="s">
        <v>2098</v>
      </c>
      <c r="C197" s="347">
        <v>1</v>
      </c>
      <c r="D197" s="374">
        <v>5</v>
      </c>
      <c r="E197" s="154" t="s">
        <v>1623</v>
      </c>
      <c r="F197" s="155" t="str">
        <f>IF('確認申請書（建築）入力'!$N$547="","",'確認申請書（建築）入力'!$N$547)</f>
        <v/>
      </c>
      <c r="G197" s="155"/>
      <c r="H197" s="155"/>
      <c r="I197" s="155"/>
      <c r="J197" s="155"/>
      <c r="K197" s="155"/>
      <c r="L197" s="155"/>
      <c r="M197" s="155"/>
      <c r="N197" s="155"/>
      <c r="O197" s="155"/>
      <c r="P197" s="155"/>
      <c r="Q197" s="155"/>
      <c r="R197" s="155"/>
      <c r="S197" s="155"/>
      <c r="T197" s="155"/>
      <c r="U197" s="155"/>
      <c r="V197" s="158"/>
    </row>
    <row r="198" spans="1:22" s="119" customFormat="1" ht="14.25" customHeight="1">
      <c r="A198" s="309">
        <f t="shared" si="3"/>
        <v>197</v>
      </c>
      <c r="B198" s="348" t="s">
        <v>2098</v>
      </c>
      <c r="C198" s="348">
        <v>1</v>
      </c>
      <c r="D198" s="348">
        <v>6</v>
      </c>
      <c r="E198" s="147" t="s">
        <v>1975</v>
      </c>
      <c r="F198" s="156">
        <f>'確認申請書（建築）入力'!$N$551</f>
        <v>1</v>
      </c>
      <c r="G198" s="156"/>
      <c r="H198" s="148"/>
      <c r="I198" s="148"/>
      <c r="J198" s="148"/>
      <c r="K198" s="148"/>
      <c r="L198" s="148"/>
      <c r="M198" s="148"/>
      <c r="N198" s="148"/>
      <c r="O198" s="148"/>
      <c r="P198" s="148"/>
      <c r="Q198" s="148"/>
      <c r="R198" s="148"/>
      <c r="S198" s="148"/>
      <c r="T198" s="148"/>
      <c r="U198" s="148"/>
      <c r="V198" s="157"/>
    </row>
    <row r="199" spans="1:22" s="119" customFormat="1" ht="14.25" customHeight="1">
      <c r="A199" s="301">
        <f t="shared" si="3"/>
        <v>198</v>
      </c>
      <c r="B199" s="346" t="s">
        <v>2098</v>
      </c>
      <c r="C199" s="346">
        <v>1</v>
      </c>
      <c r="D199" s="346">
        <v>6</v>
      </c>
      <c r="E199" s="121" t="s">
        <v>87</v>
      </c>
      <c r="F199" s="131" t="str">
        <f>IF('確認申請書（建築）入力'!$N$552="","",'確認申請書（建築）入力'!$N$552)</f>
        <v/>
      </c>
      <c r="G199" s="133"/>
      <c r="H199" s="122"/>
      <c r="I199" s="122"/>
      <c r="J199" s="122"/>
      <c r="K199" s="122"/>
      <c r="L199" s="122"/>
      <c r="M199" s="122"/>
      <c r="N199" s="122"/>
      <c r="O199" s="122"/>
      <c r="P199" s="122"/>
      <c r="Q199" s="122"/>
      <c r="R199" s="122"/>
      <c r="S199" s="122"/>
      <c r="T199" s="122"/>
      <c r="U199" s="122"/>
      <c r="V199" s="146"/>
    </row>
    <row r="200" spans="1:22" s="119" customFormat="1" ht="14.25" customHeight="1">
      <c r="A200" s="301">
        <f t="shared" si="3"/>
        <v>199</v>
      </c>
      <c r="B200" s="346" t="s">
        <v>2098</v>
      </c>
      <c r="C200" s="346">
        <v>1</v>
      </c>
      <c r="D200" s="346">
        <v>6</v>
      </c>
      <c r="E200" s="121" t="s">
        <v>2183</v>
      </c>
      <c r="F200" s="131" t="str">
        <f>IF('確認申請書（建築）入力'!$N$553="","",TEXT('確認申請書（建築）入力'!$N$553,"#0.000"))</f>
        <v/>
      </c>
      <c r="G200" s="131"/>
      <c r="H200" s="122"/>
      <c r="I200" s="122"/>
      <c r="J200" s="122"/>
      <c r="K200" s="122"/>
      <c r="L200" s="122"/>
      <c r="M200" s="122"/>
      <c r="N200" s="122"/>
      <c r="O200" s="122"/>
      <c r="P200" s="122"/>
      <c r="Q200" s="122"/>
      <c r="R200" s="122"/>
      <c r="S200" s="122"/>
      <c r="T200" s="122"/>
      <c r="U200" s="122"/>
      <c r="V200" s="146"/>
    </row>
    <row r="201" spans="1:22" s="119" customFormat="1" ht="14.25" customHeight="1">
      <c r="A201" s="301">
        <f t="shared" si="3"/>
        <v>200</v>
      </c>
      <c r="B201" s="346" t="s">
        <v>2098</v>
      </c>
      <c r="C201" s="346">
        <v>1</v>
      </c>
      <c r="D201" s="346">
        <v>6</v>
      </c>
      <c r="E201" s="121" t="s">
        <v>2184</v>
      </c>
      <c r="F201" s="131" t="str">
        <f>IF('確認申請書（建築）入力'!$N$554="","",TEXT('確認申請書（建築）入力'!$N$554,"#0.000"))</f>
        <v/>
      </c>
      <c r="G201" s="131"/>
      <c r="H201" s="122"/>
      <c r="I201" s="122"/>
      <c r="J201" s="122"/>
      <c r="K201" s="122"/>
      <c r="L201" s="122"/>
      <c r="M201" s="122"/>
      <c r="N201" s="122"/>
      <c r="O201" s="122"/>
      <c r="P201" s="122"/>
      <c r="Q201" s="122"/>
      <c r="R201" s="122"/>
      <c r="S201" s="122"/>
      <c r="T201" s="122"/>
      <c r="U201" s="122"/>
      <c r="V201" s="146"/>
    </row>
    <row r="202" spans="1:22" s="119" customFormat="1" ht="14.25" customHeight="1">
      <c r="A202" s="301">
        <f t="shared" si="3"/>
        <v>201</v>
      </c>
      <c r="B202" s="346" t="s">
        <v>2098</v>
      </c>
      <c r="C202" s="346">
        <v>1</v>
      </c>
      <c r="D202" s="346">
        <v>6</v>
      </c>
      <c r="E202" s="121" t="s">
        <v>2185</v>
      </c>
      <c r="F202" s="131" t="str">
        <f>IF('確認申請書（建築）入力'!$N$555="","",TEXT('確認申請書（建築）入力'!$N$555,"#0.000"))</f>
        <v/>
      </c>
      <c r="G202" s="131"/>
      <c r="H202" s="122"/>
      <c r="I202" s="122"/>
      <c r="J202" s="122"/>
      <c r="K202" s="122"/>
      <c r="L202" s="122"/>
      <c r="M202" s="122"/>
      <c r="N202" s="122"/>
      <c r="O202" s="122"/>
      <c r="P202" s="122"/>
      <c r="Q202" s="122"/>
      <c r="R202" s="122"/>
      <c r="S202" s="122"/>
      <c r="T202" s="122"/>
      <c r="U202" s="122"/>
      <c r="V202" s="146"/>
    </row>
    <row r="203" spans="1:22" s="119" customFormat="1" ht="14.25" customHeight="1">
      <c r="A203" s="301">
        <f t="shared" si="3"/>
        <v>202</v>
      </c>
      <c r="B203" s="346" t="s">
        <v>2098</v>
      </c>
      <c r="C203" s="346">
        <v>1</v>
      </c>
      <c r="D203" s="346">
        <v>6</v>
      </c>
      <c r="E203" s="121" t="s">
        <v>2186</v>
      </c>
      <c r="F203" s="131" t="str">
        <f>IF('確認申請書（建築）入力'!$N$556="","",TEXT('確認申請書（建築）入力'!$N$556,"#0.000"))</f>
        <v/>
      </c>
      <c r="G203" s="131"/>
      <c r="H203" s="122"/>
      <c r="I203" s="122"/>
      <c r="J203" s="122"/>
      <c r="K203" s="122"/>
      <c r="L203" s="122"/>
      <c r="M203" s="122"/>
      <c r="N203" s="122"/>
      <c r="O203" s="122"/>
      <c r="P203" s="122"/>
      <c r="Q203" s="122"/>
      <c r="R203" s="122"/>
      <c r="S203" s="122"/>
      <c r="T203" s="122"/>
      <c r="U203" s="122"/>
      <c r="V203" s="146"/>
    </row>
    <row r="204" spans="1:22" s="119" customFormat="1" ht="14.25" customHeight="1">
      <c r="A204" s="301">
        <f t="shared" si="3"/>
        <v>203</v>
      </c>
      <c r="B204" s="346" t="s">
        <v>2098</v>
      </c>
      <c r="C204" s="346">
        <v>1</v>
      </c>
      <c r="D204" s="346">
        <v>6</v>
      </c>
      <c r="E204" s="121" t="s">
        <v>2182</v>
      </c>
      <c r="F204" s="131" t="str">
        <f>IF($G$204=TRUE,"有",IF($H$204=TRUE,"無",""))</f>
        <v/>
      </c>
      <c r="G204" s="127" t="b">
        <v>0</v>
      </c>
      <c r="H204" s="127" t="b">
        <v>0</v>
      </c>
      <c r="I204" s="122"/>
      <c r="J204" s="122"/>
      <c r="K204" s="122"/>
      <c r="L204" s="122"/>
      <c r="M204" s="122"/>
      <c r="N204" s="122"/>
      <c r="O204" s="122"/>
      <c r="P204" s="122"/>
      <c r="Q204" s="122"/>
      <c r="R204" s="122"/>
      <c r="S204" s="122"/>
      <c r="T204" s="122"/>
      <c r="U204" s="122"/>
      <c r="V204" s="146"/>
    </row>
    <row r="205" spans="1:22" s="119" customFormat="1" ht="14.25" customHeight="1">
      <c r="A205" s="301">
        <f t="shared" si="3"/>
        <v>204</v>
      </c>
      <c r="B205" s="346" t="s">
        <v>2098</v>
      </c>
      <c r="C205" s="346">
        <v>1</v>
      </c>
      <c r="D205" s="346">
        <v>6</v>
      </c>
      <c r="E205" s="121" t="s">
        <v>2277</v>
      </c>
      <c r="F205" s="122" t="str">
        <f>IF($G$205=1,"",INDEX(主要用途!$C$2:$C$63,$G$205))</f>
        <v/>
      </c>
      <c r="G205" s="134">
        <v>1</v>
      </c>
      <c r="H205" s="134"/>
      <c r="I205" s="134"/>
      <c r="J205" s="134"/>
      <c r="K205" s="134"/>
      <c r="L205" s="134"/>
      <c r="M205" s="122"/>
      <c r="N205" s="122"/>
      <c r="O205" s="122"/>
      <c r="P205" s="122"/>
      <c r="Q205" s="145"/>
      <c r="R205" s="122"/>
      <c r="S205" s="122"/>
      <c r="T205" s="122"/>
      <c r="U205" s="122"/>
      <c r="V205" s="146"/>
    </row>
    <row r="206" spans="1:22" s="119" customFormat="1" ht="14.25" customHeight="1">
      <c r="A206" s="301">
        <f t="shared" si="3"/>
        <v>205</v>
      </c>
      <c r="B206" s="346" t="s">
        <v>2098</v>
      </c>
      <c r="C206" s="346">
        <v>1</v>
      </c>
      <c r="D206" s="346">
        <v>6</v>
      </c>
      <c r="E206" s="121" t="s">
        <v>2278</v>
      </c>
      <c r="F206" s="122" t="str">
        <f>IF($G$206=1,"",INDEX(主要用途!$C$2:$C$63,$G$206))</f>
        <v/>
      </c>
      <c r="G206" s="134">
        <v>1</v>
      </c>
      <c r="H206" s="134"/>
      <c r="I206" s="134"/>
      <c r="J206" s="134"/>
      <c r="K206" s="134"/>
      <c r="L206" s="134"/>
      <c r="M206" s="122"/>
      <c r="N206" s="122"/>
      <c r="O206" s="122"/>
      <c r="P206" s="122"/>
      <c r="Q206" s="145"/>
      <c r="R206" s="122"/>
      <c r="S206" s="122"/>
      <c r="T206" s="122"/>
      <c r="U206" s="122"/>
      <c r="V206" s="146"/>
    </row>
    <row r="207" spans="1:22" s="119" customFormat="1" ht="14.25" customHeight="1">
      <c r="A207" s="301">
        <f t="shared" si="3"/>
        <v>206</v>
      </c>
      <c r="B207" s="346" t="s">
        <v>2098</v>
      </c>
      <c r="C207" s="346">
        <v>1</v>
      </c>
      <c r="D207" s="346">
        <v>6</v>
      </c>
      <c r="E207" s="121" t="s">
        <v>2279</v>
      </c>
      <c r="F207" s="122" t="str">
        <f>IF($G$207=1,"",INDEX(主要用途!$C$2:$C$63,$G$207))</f>
        <v/>
      </c>
      <c r="G207" s="134">
        <v>1</v>
      </c>
      <c r="H207" s="134"/>
      <c r="I207" s="134"/>
      <c r="J207" s="134"/>
      <c r="K207" s="134"/>
      <c r="L207" s="134"/>
      <c r="M207" s="122"/>
      <c r="N207" s="122"/>
      <c r="O207" s="122"/>
      <c r="P207" s="122"/>
      <c r="Q207" s="145"/>
      <c r="R207" s="122"/>
      <c r="S207" s="122"/>
      <c r="T207" s="122"/>
      <c r="U207" s="122"/>
      <c r="V207" s="146"/>
    </row>
    <row r="208" spans="1:22" s="119" customFormat="1" ht="14.25" customHeight="1">
      <c r="A208" s="301">
        <f t="shared" si="3"/>
        <v>207</v>
      </c>
      <c r="B208" s="346" t="s">
        <v>2098</v>
      </c>
      <c r="C208" s="346">
        <v>1</v>
      </c>
      <c r="D208" s="346">
        <v>6</v>
      </c>
      <c r="E208" s="121" t="s">
        <v>2280</v>
      </c>
      <c r="F208" s="122" t="str">
        <f>IF($G$208=1,"",INDEX(主要用途!$C$2:$C$63,$G$208))</f>
        <v/>
      </c>
      <c r="G208" s="134">
        <v>1</v>
      </c>
      <c r="H208" s="134"/>
      <c r="I208" s="134"/>
      <c r="J208" s="134"/>
      <c r="K208" s="134"/>
      <c r="L208" s="134"/>
      <c r="M208" s="122"/>
      <c r="N208" s="122"/>
      <c r="O208" s="122"/>
      <c r="P208" s="122"/>
      <c r="Q208" s="145"/>
      <c r="R208" s="122"/>
      <c r="S208" s="122"/>
      <c r="T208" s="122"/>
      <c r="U208" s="122"/>
      <c r="V208" s="146"/>
    </row>
    <row r="209" spans="1:22" s="119" customFormat="1" ht="14.25" customHeight="1">
      <c r="A209" s="301">
        <f t="shared" si="3"/>
        <v>208</v>
      </c>
      <c r="B209" s="346" t="s">
        <v>2098</v>
      </c>
      <c r="C209" s="346">
        <v>1</v>
      </c>
      <c r="D209" s="346">
        <v>6</v>
      </c>
      <c r="E209" s="121" t="s">
        <v>2281</v>
      </c>
      <c r="F209" s="122" t="str">
        <f>IF($G$209=1,"",INDEX(主要用途!$C$2:$C$63,$G$209))</f>
        <v/>
      </c>
      <c r="G209" s="134">
        <v>1</v>
      </c>
      <c r="H209" s="134"/>
      <c r="I209" s="134"/>
      <c r="J209" s="134"/>
      <c r="K209" s="134"/>
      <c r="L209" s="134"/>
      <c r="M209" s="122"/>
      <c r="N209" s="122"/>
      <c r="O209" s="122"/>
      <c r="P209" s="122"/>
      <c r="Q209" s="145"/>
      <c r="R209" s="122"/>
      <c r="S209" s="122"/>
      <c r="T209" s="122"/>
      <c r="U209" s="122"/>
      <c r="V209" s="146"/>
    </row>
    <row r="210" spans="1:22" s="119" customFormat="1" ht="14.25" customHeight="1">
      <c r="A210" s="301">
        <f t="shared" si="3"/>
        <v>209</v>
      </c>
      <c r="B210" s="346" t="s">
        <v>2098</v>
      </c>
      <c r="C210" s="346">
        <v>1</v>
      </c>
      <c r="D210" s="346">
        <v>6</v>
      </c>
      <c r="E210" s="121" t="s">
        <v>2292</v>
      </c>
      <c r="F210" s="122" t="str">
        <f>IF($G$210=1,"",INDEX(主要用途!$C$2:$C$63,$G$210))</f>
        <v/>
      </c>
      <c r="G210" s="134">
        <v>1</v>
      </c>
      <c r="H210" s="134"/>
      <c r="I210" s="134"/>
      <c r="J210" s="134"/>
      <c r="K210" s="134"/>
      <c r="L210" s="134"/>
      <c r="M210" s="122"/>
      <c r="N210" s="122"/>
      <c r="O210" s="122"/>
      <c r="P210" s="122"/>
      <c r="Q210" s="145"/>
      <c r="R210" s="122"/>
      <c r="S210" s="122"/>
      <c r="T210" s="122"/>
      <c r="U210" s="122"/>
      <c r="V210" s="146"/>
    </row>
    <row r="211" spans="1:22" s="119" customFormat="1" ht="14.25" customHeight="1">
      <c r="A211" s="301">
        <f t="shared" si="3"/>
        <v>210</v>
      </c>
      <c r="B211" s="346" t="s">
        <v>2098</v>
      </c>
      <c r="C211" s="346">
        <v>1</v>
      </c>
      <c r="D211" s="346">
        <v>6</v>
      </c>
      <c r="E211" s="121" t="s">
        <v>2282</v>
      </c>
      <c r="F211" s="122" t="str">
        <f>IF($G$205=1,"",INDEX(主要用途!$D$2:$D$63,$G$205))</f>
        <v/>
      </c>
      <c r="G211" s="122"/>
      <c r="H211" s="122"/>
      <c r="I211" s="122"/>
      <c r="J211" s="122"/>
      <c r="K211" s="122"/>
      <c r="L211" s="122"/>
      <c r="M211" s="122"/>
      <c r="N211" s="122"/>
      <c r="O211" s="122"/>
      <c r="P211" s="122"/>
      <c r="Q211" s="122"/>
      <c r="R211" s="122"/>
      <c r="S211" s="122"/>
      <c r="T211" s="122"/>
      <c r="U211" s="122"/>
      <c r="V211" s="146"/>
    </row>
    <row r="212" spans="1:22" s="119" customFormat="1" ht="14.25" customHeight="1">
      <c r="A212" s="301">
        <f t="shared" si="3"/>
        <v>211</v>
      </c>
      <c r="B212" s="346" t="s">
        <v>2098</v>
      </c>
      <c r="C212" s="346">
        <v>1</v>
      </c>
      <c r="D212" s="346">
        <v>6</v>
      </c>
      <c r="E212" s="121" t="s">
        <v>2283</v>
      </c>
      <c r="F212" s="122" t="str">
        <f>IF($G$206=1,"",INDEX(主要用途!$D$2:$D$63,$G$206))</f>
        <v/>
      </c>
      <c r="G212" s="122"/>
      <c r="H212" s="122"/>
      <c r="I212" s="122"/>
      <c r="J212" s="122"/>
      <c r="K212" s="122"/>
      <c r="L212" s="122"/>
      <c r="M212" s="122"/>
      <c r="N212" s="122"/>
      <c r="O212" s="122"/>
      <c r="P212" s="122"/>
      <c r="Q212" s="122"/>
      <c r="R212" s="122"/>
      <c r="S212" s="122"/>
      <c r="T212" s="122"/>
      <c r="U212" s="122"/>
      <c r="V212" s="146"/>
    </row>
    <row r="213" spans="1:22" s="119" customFormat="1" ht="14.25" customHeight="1">
      <c r="A213" s="301">
        <f t="shared" si="3"/>
        <v>212</v>
      </c>
      <c r="B213" s="346" t="s">
        <v>2098</v>
      </c>
      <c r="C213" s="346">
        <v>1</v>
      </c>
      <c r="D213" s="346">
        <v>6</v>
      </c>
      <c r="E213" s="121" t="s">
        <v>2286</v>
      </c>
      <c r="F213" s="122" t="str">
        <f>IF($G$207=1,"",INDEX(主要用途!$D$2:$D$63,$G$207))</f>
        <v/>
      </c>
      <c r="G213" s="122"/>
      <c r="H213" s="122"/>
      <c r="I213" s="122"/>
      <c r="J213" s="122"/>
      <c r="K213" s="122"/>
      <c r="L213" s="122"/>
      <c r="M213" s="122"/>
      <c r="N213" s="122"/>
      <c r="O213" s="122"/>
      <c r="P213" s="122"/>
      <c r="Q213" s="122"/>
      <c r="R213" s="122"/>
      <c r="S213" s="122"/>
      <c r="T213" s="122"/>
      <c r="U213" s="122"/>
      <c r="V213" s="146"/>
    </row>
    <row r="214" spans="1:22" s="119" customFormat="1" ht="14.25" customHeight="1">
      <c r="A214" s="301">
        <f t="shared" si="3"/>
        <v>213</v>
      </c>
      <c r="B214" s="346" t="s">
        <v>2098</v>
      </c>
      <c r="C214" s="346">
        <v>1</v>
      </c>
      <c r="D214" s="346">
        <v>6</v>
      </c>
      <c r="E214" s="121" t="s">
        <v>2284</v>
      </c>
      <c r="F214" s="122" t="str">
        <f>IF($G$208=1,"",INDEX(主要用途!$D$2:$D$63,$G$208))</f>
        <v/>
      </c>
      <c r="G214" s="122"/>
      <c r="H214" s="122"/>
      <c r="I214" s="122"/>
      <c r="J214" s="122"/>
      <c r="K214" s="122"/>
      <c r="L214" s="122"/>
      <c r="M214" s="122"/>
      <c r="N214" s="122"/>
      <c r="O214" s="122"/>
      <c r="P214" s="122"/>
      <c r="Q214" s="122"/>
      <c r="R214" s="122"/>
      <c r="S214" s="122"/>
      <c r="T214" s="122"/>
      <c r="U214" s="122"/>
      <c r="V214" s="146"/>
    </row>
    <row r="215" spans="1:22" s="119" customFormat="1" ht="14.25" customHeight="1">
      <c r="A215" s="301">
        <f t="shared" si="3"/>
        <v>214</v>
      </c>
      <c r="B215" s="346" t="s">
        <v>2098</v>
      </c>
      <c r="C215" s="346">
        <v>1</v>
      </c>
      <c r="D215" s="346">
        <v>6</v>
      </c>
      <c r="E215" s="121" t="s">
        <v>2285</v>
      </c>
      <c r="F215" s="122" t="str">
        <f>IF($G$209=1,"",INDEX(主要用途!$D$2:$D$63,$G$209))</f>
        <v/>
      </c>
      <c r="G215" s="122"/>
      <c r="H215" s="122"/>
      <c r="I215" s="122"/>
      <c r="J215" s="122"/>
      <c r="K215" s="122"/>
      <c r="L215" s="122"/>
      <c r="M215" s="122"/>
      <c r="N215" s="122"/>
      <c r="O215" s="122"/>
      <c r="P215" s="122"/>
      <c r="Q215" s="122"/>
      <c r="R215" s="122"/>
      <c r="S215" s="122"/>
      <c r="T215" s="122"/>
      <c r="U215" s="122"/>
      <c r="V215" s="146"/>
    </row>
    <row r="216" spans="1:22" s="119" customFormat="1" ht="14.25" customHeight="1">
      <c r="A216" s="301">
        <f t="shared" si="3"/>
        <v>215</v>
      </c>
      <c r="B216" s="346" t="s">
        <v>2098</v>
      </c>
      <c r="C216" s="346">
        <v>1</v>
      </c>
      <c r="D216" s="346">
        <v>6</v>
      </c>
      <c r="E216" s="121" t="s">
        <v>2293</v>
      </c>
      <c r="F216" s="122" t="str">
        <f>IF($G$210=1,"",INDEX(主要用途!$D$2:$D$63,$G$210))</f>
        <v/>
      </c>
      <c r="G216" s="122"/>
      <c r="H216" s="122"/>
      <c r="I216" s="122"/>
      <c r="J216" s="122"/>
      <c r="K216" s="122"/>
      <c r="L216" s="122"/>
      <c r="M216" s="122"/>
      <c r="N216" s="122"/>
      <c r="O216" s="122"/>
      <c r="P216" s="122"/>
      <c r="Q216" s="122"/>
      <c r="R216" s="122"/>
      <c r="S216" s="122"/>
      <c r="T216" s="122"/>
      <c r="U216" s="122"/>
      <c r="V216" s="146"/>
    </row>
    <row r="217" spans="1:22" s="119" customFormat="1" ht="13.5" customHeight="1">
      <c r="A217" s="301">
        <f t="shared" si="3"/>
        <v>216</v>
      </c>
      <c r="B217" s="346" t="s">
        <v>2098</v>
      </c>
      <c r="C217" s="346">
        <v>1</v>
      </c>
      <c r="D217" s="346">
        <v>6</v>
      </c>
      <c r="E217" s="121" t="s">
        <v>2287</v>
      </c>
      <c r="F217" s="122" t="str">
        <f>IF('確認申請書（建築）入力'!$AE$560="","",TEXT('確認申請書（建築）入力'!$AE$560,"#0.00"))</f>
        <v/>
      </c>
      <c r="G217" s="152"/>
      <c r="H217" s="152"/>
      <c r="I217" s="152"/>
      <c r="J217" s="152"/>
      <c r="K217" s="152"/>
      <c r="L217" s="152"/>
      <c r="M217" s="122"/>
      <c r="N217" s="122"/>
      <c r="O217" s="122"/>
      <c r="P217" s="122"/>
      <c r="Q217" s="122"/>
      <c r="R217" s="122"/>
      <c r="S217" s="122"/>
      <c r="T217" s="122"/>
      <c r="U217" s="122"/>
      <c r="V217" s="146"/>
    </row>
    <row r="218" spans="1:22" s="119" customFormat="1" ht="14.25" customHeight="1">
      <c r="A218" s="301">
        <f t="shared" si="3"/>
        <v>217</v>
      </c>
      <c r="B218" s="346" t="s">
        <v>2098</v>
      </c>
      <c r="C218" s="346">
        <v>1</v>
      </c>
      <c r="D218" s="346">
        <v>6</v>
      </c>
      <c r="E218" s="121" t="s">
        <v>2288</v>
      </c>
      <c r="F218" s="122" t="str">
        <f>IF('確認申請書（建築）入力'!$AE$561="","",TEXT('確認申請書（建築）入力'!$AE$561,"#0.00"))</f>
        <v/>
      </c>
      <c r="G218" s="152"/>
      <c r="H218" s="152"/>
      <c r="I218" s="152"/>
      <c r="J218" s="152"/>
      <c r="K218" s="152"/>
      <c r="L218" s="152"/>
      <c r="M218" s="122"/>
      <c r="N218" s="122"/>
      <c r="O218" s="122"/>
      <c r="P218" s="122"/>
      <c r="Q218" s="122"/>
      <c r="R218" s="122"/>
      <c r="S218" s="122"/>
      <c r="T218" s="122"/>
      <c r="U218" s="122"/>
      <c r="V218" s="146"/>
    </row>
    <row r="219" spans="1:22" s="119" customFormat="1" ht="14.25" customHeight="1">
      <c r="A219" s="301">
        <f t="shared" si="3"/>
        <v>218</v>
      </c>
      <c r="B219" s="346" t="s">
        <v>2098</v>
      </c>
      <c r="C219" s="346">
        <v>1</v>
      </c>
      <c r="D219" s="346">
        <v>6</v>
      </c>
      <c r="E219" s="121" t="s">
        <v>2289</v>
      </c>
      <c r="F219" s="122" t="str">
        <f>IF('確認申請書（建築）入力'!$AE$562="","",TEXT('確認申請書（建築）入力'!$AE$562,"#0.00"))</f>
        <v/>
      </c>
      <c r="G219" s="152"/>
      <c r="H219" s="152"/>
      <c r="I219" s="152"/>
      <c r="J219" s="152"/>
      <c r="K219" s="152"/>
      <c r="L219" s="152"/>
      <c r="M219" s="122"/>
      <c r="N219" s="122"/>
      <c r="O219" s="122"/>
      <c r="P219" s="122"/>
      <c r="Q219" s="122"/>
      <c r="R219" s="122"/>
      <c r="S219" s="122"/>
      <c r="T219" s="122"/>
      <c r="U219" s="122"/>
      <c r="V219" s="146"/>
    </row>
    <row r="220" spans="1:22" s="119" customFormat="1" ht="14.25" customHeight="1">
      <c r="A220" s="301">
        <f t="shared" si="3"/>
        <v>219</v>
      </c>
      <c r="B220" s="346" t="s">
        <v>2098</v>
      </c>
      <c r="C220" s="346">
        <v>1</v>
      </c>
      <c r="D220" s="346">
        <v>6</v>
      </c>
      <c r="E220" s="121" t="s">
        <v>2290</v>
      </c>
      <c r="F220" s="122" t="str">
        <f>IF('確認申請書（建築）入力'!$AE$563="","",TEXT('確認申請書（建築）入力'!$AE$563,"#0.00"))</f>
        <v/>
      </c>
      <c r="G220" s="152"/>
      <c r="H220" s="152"/>
      <c r="I220" s="152"/>
      <c r="J220" s="152"/>
      <c r="K220" s="152"/>
      <c r="L220" s="152"/>
      <c r="M220" s="122"/>
      <c r="N220" s="122"/>
      <c r="O220" s="122"/>
      <c r="P220" s="122"/>
      <c r="Q220" s="122"/>
      <c r="R220" s="122"/>
      <c r="S220" s="122"/>
      <c r="T220" s="122"/>
      <c r="U220" s="122"/>
      <c r="V220" s="146"/>
    </row>
    <row r="221" spans="1:22" s="119" customFormat="1" ht="14.25" customHeight="1">
      <c r="A221" s="301">
        <f t="shared" si="3"/>
        <v>220</v>
      </c>
      <c r="B221" s="346" t="s">
        <v>2098</v>
      </c>
      <c r="C221" s="346">
        <v>1</v>
      </c>
      <c r="D221" s="346">
        <v>6</v>
      </c>
      <c r="E221" s="121" t="s">
        <v>2291</v>
      </c>
      <c r="F221" s="122" t="str">
        <f>IF('確認申請書（建築）入力'!$AE$564="","",TEXT('確認申請書（建築）入力'!$AE$564,"#0.00"))</f>
        <v/>
      </c>
      <c r="G221" s="152"/>
      <c r="H221" s="152"/>
      <c r="I221" s="152"/>
      <c r="J221" s="152"/>
      <c r="K221" s="152"/>
      <c r="L221" s="152"/>
      <c r="M221" s="122"/>
      <c r="N221" s="122"/>
      <c r="O221" s="122"/>
      <c r="P221" s="122"/>
      <c r="Q221" s="122"/>
      <c r="R221" s="122"/>
      <c r="S221" s="122"/>
      <c r="T221" s="122"/>
      <c r="U221" s="122"/>
      <c r="V221" s="146"/>
    </row>
    <row r="222" spans="1:22" s="119" customFormat="1" ht="14.25" customHeight="1">
      <c r="A222" s="301">
        <f t="shared" si="3"/>
        <v>221</v>
      </c>
      <c r="B222" s="346" t="s">
        <v>2098</v>
      </c>
      <c r="C222" s="346">
        <v>1</v>
      </c>
      <c r="D222" s="346">
        <v>6</v>
      </c>
      <c r="E222" s="121" t="s">
        <v>2294</v>
      </c>
      <c r="F222" s="122" t="str">
        <f>IF('確認申請書（建築）入力'!$AE$565="","",TEXT('確認申請書（建築）入力'!$AE$565,"#0.00"))</f>
        <v/>
      </c>
      <c r="G222" s="152"/>
      <c r="H222" s="152"/>
      <c r="I222" s="152"/>
      <c r="J222" s="152"/>
      <c r="K222" s="152"/>
      <c r="L222" s="152"/>
      <c r="M222" s="122"/>
      <c r="N222" s="122"/>
      <c r="O222" s="122"/>
      <c r="P222" s="122"/>
      <c r="Q222" s="122"/>
      <c r="R222" s="122"/>
      <c r="S222" s="122"/>
      <c r="T222" s="122"/>
      <c r="U222" s="122"/>
      <c r="V222" s="146"/>
    </row>
    <row r="223" spans="1:22" s="119" customFormat="1" ht="14.25" customHeight="1">
      <c r="A223" s="301">
        <f t="shared" si="3"/>
        <v>222</v>
      </c>
      <c r="B223" s="346" t="s">
        <v>2098</v>
      </c>
      <c r="C223" s="346">
        <v>1</v>
      </c>
      <c r="D223" s="346">
        <v>6</v>
      </c>
      <c r="E223" s="121" t="s">
        <v>1624</v>
      </c>
      <c r="F223" s="122" t="str">
        <f>IF('確認申請書（建築）入力'!$N$567="","",'確認申請書（建築）入力'!$N$567)</f>
        <v/>
      </c>
      <c r="G223" s="122"/>
      <c r="H223" s="122"/>
      <c r="I223" s="122"/>
      <c r="J223" s="122"/>
      <c r="K223" s="122"/>
      <c r="L223" s="122"/>
      <c r="M223" s="122"/>
      <c r="N223" s="122"/>
      <c r="O223" s="122"/>
      <c r="P223" s="122"/>
      <c r="Q223" s="122"/>
      <c r="R223" s="122"/>
      <c r="S223" s="122"/>
      <c r="T223" s="122"/>
      <c r="U223" s="122"/>
      <c r="V223" s="146"/>
    </row>
    <row r="224" spans="1:22" s="119" customFormat="1" ht="14.25" customHeight="1" thickBot="1">
      <c r="A224" s="302">
        <f t="shared" si="3"/>
        <v>223</v>
      </c>
      <c r="B224" s="347" t="s">
        <v>2098</v>
      </c>
      <c r="C224" s="347">
        <v>1</v>
      </c>
      <c r="D224" s="347">
        <v>6</v>
      </c>
      <c r="E224" s="136" t="s">
        <v>1623</v>
      </c>
      <c r="F224" s="137" t="str">
        <f>IF('確認申請書（建築）入力'!$N$570="","",'確認申請書（建築）入力'!$N$570)</f>
        <v/>
      </c>
      <c r="G224" s="137"/>
      <c r="H224" s="137"/>
      <c r="I224" s="137"/>
      <c r="J224" s="137"/>
      <c r="K224" s="137"/>
      <c r="L224" s="137"/>
      <c r="M224" s="137"/>
      <c r="N224" s="137"/>
      <c r="O224" s="137"/>
      <c r="P224" s="137"/>
      <c r="Q224" s="137"/>
      <c r="R224" s="137"/>
      <c r="S224" s="137"/>
      <c r="T224" s="137"/>
      <c r="U224" s="137"/>
      <c r="V224" s="153"/>
    </row>
    <row r="225" spans="1:22" s="119" customFormat="1" ht="14.25" customHeight="1">
      <c r="A225" s="309">
        <f t="shared" si="3"/>
        <v>224</v>
      </c>
      <c r="B225" s="348" t="s">
        <v>2098</v>
      </c>
      <c r="C225" s="348">
        <v>1</v>
      </c>
      <c r="D225" s="348">
        <v>7</v>
      </c>
      <c r="E225" s="147" t="s">
        <v>1975</v>
      </c>
      <c r="F225" s="156">
        <f>'確認申請書（建築）入力'!$N$575</f>
        <v>1</v>
      </c>
      <c r="G225" s="156"/>
      <c r="H225" s="148"/>
      <c r="I225" s="148"/>
      <c r="J225" s="148"/>
      <c r="K225" s="148"/>
      <c r="L225" s="148"/>
      <c r="M225" s="148"/>
      <c r="N225" s="148"/>
      <c r="O225" s="148"/>
      <c r="P225" s="148"/>
      <c r="Q225" s="148"/>
      <c r="R225" s="148"/>
      <c r="S225" s="148"/>
      <c r="T225" s="148"/>
      <c r="U225" s="148"/>
      <c r="V225" s="157"/>
    </row>
    <row r="226" spans="1:22" s="119" customFormat="1" ht="14.25" customHeight="1">
      <c r="A226" s="301">
        <f t="shared" si="3"/>
        <v>225</v>
      </c>
      <c r="B226" s="346" t="s">
        <v>2098</v>
      </c>
      <c r="C226" s="346">
        <v>1</v>
      </c>
      <c r="D226" s="346">
        <v>7</v>
      </c>
      <c r="E226" s="121" t="s">
        <v>87</v>
      </c>
      <c r="F226" s="131" t="str">
        <f>IF('確認申請書（建築）入力'!$N$576="","",'確認申請書（建築）入力'!$N$576)</f>
        <v/>
      </c>
      <c r="G226" s="133"/>
      <c r="H226" s="122"/>
      <c r="I226" s="122"/>
      <c r="J226" s="122"/>
      <c r="K226" s="122"/>
      <c r="L226" s="122"/>
      <c r="M226" s="122"/>
      <c r="N226" s="122"/>
      <c r="O226" s="122"/>
      <c r="P226" s="122"/>
      <c r="Q226" s="122"/>
      <c r="R226" s="122"/>
      <c r="S226" s="122"/>
      <c r="T226" s="122"/>
      <c r="U226" s="122"/>
      <c r="V226" s="146"/>
    </row>
    <row r="227" spans="1:22" s="119" customFormat="1" ht="14.25" customHeight="1">
      <c r="A227" s="301">
        <f t="shared" si="3"/>
        <v>226</v>
      </c>
      <c r="B227" s="346" t="s">
        <v>2098</v>
      </c>
      <c r="C227" s="346">
        <v>1</v>
      </c>
      <c r="D227" s="346">
        <v>7</v>
      </c>
      <c r="E227" s="121" t="s">
        <v>2183</v>
      </c>
      <c r="F227" s="131" t="str">
        <f>IF('確認申請書（建築）入力'!$N$577="","",TEXT('確認申請書（建築）入力'!$N$577,"#0.000"))</f>
        <v/>
      </c>
      <c r="G227" s="131"/>
      <c r="H227" s="122"/>
      <c r="I227" s="122"/>
      <c r="J227" s="122"/>
      <c r="K227" s="122"/>
      <c r="L227" s="122"/>
      <c r="M227" s="122"/>
      <c r="N227" s="122"/>
      <c r="O227" s="122"/>
      <c r="P227" s="122"/>
      <c r="Q227" s="122"/>
      <c r="R227" s="122"/>
      <c r="S227" s="122"/>
      <c r="T227" s="122"/>
      <c r="U227" s="122"/>
      <c r="V227" s="146"/>
    </row>
    <row r="228" spans="1:22" s="119" customFormat="1" ht="14.25" customHeight="1">
      <c r="A228" s="301">
        <f t="shared" si="3"/>
        <v>227</v>
      </c>
      <c r="B228" s="346" t="s">
        <v>2098</v>
      </c>
      <c r="C228" s="346">
        <v>1</v>
      </c>
      <c r="D228" s="346">
        <v>7</v>
      </c>
      <c r="E228" s="121" t="s">
        <v>2184</v>
      </c>
      <c r="F228" s="131" t="str">
        <f>IF('確認申請書（建築）入力'!$N$578="","",TEXT('確認申請書（建築）入力'!$N$578,"#0.000"))</f>
        <v/>
      </c>
      <c r="G228" s="131"/>
      <c r="H228" s="122"/>
      <c r="I228" s="122"/>
      <c r="J228" s="122"/>
      <c r="K228" s="122"/>
      <c r="L228" s="122"/>
      <c r="M228" s="122"/>
      <c r="N228" s="122"/>
      <c r="O228" s="122"/>
      <c r="P228" s="122"/>
      <c r="Q228" s="122"/>
      <c r="R228" s="122"/>
      <c r="S228" s="122"/>
      <c r="T228" s="122"/>
      <c r="U228" s="122"/>
      <c r="V228" s="146"/>
    </row>
    <row r="229" spans="1:22" s="119" customFormat="1" ht="14.25" customHeight="1">
      <c r="A229" s="301">
        <f t="shared" si="3"/>
        <v>228</v>
      </c>
      <c r="B229" s="346" t="s">
        <v>2098</v>
      </c>
      <c r="C229" s="346">
        <v>1</v>
      </c>
      <c r="D229" s="346">
        <v>7</v>
      </c>
      <c r="E229" s="121" t="s">
        <v>2185</v>
      </c>
      <c r="F229" s="131" t="str">
        <f>IF('確認申請書（建築）入力'!$N$579="","",TEXT('確認申請書（建築）入力'!$N$579,"#0.000"))</f>
        <v/>
      </c>
      <c r="G229" s="131"/>
      <c r="H229" s="122"/>
      <c r="I229" s="122"/>
      <c r="J229" s="122"/>
      <c r="K229" s="122"/>
      <c r="L229" s="122"/>
      <c r="M229" s="122"/>
      <c r="N229" s="122"/>
      <c r="O229" s="122"/>
      <c r="P229" s="122"/>
      <c r="Q229" s="122"/>
      <c r="R229" s="122"/>
      <c r="S229" s="122"/>
      <c r="T229" s="122"/>
      <c r="U229" s="122"/>
      <c r="V229" s="146"/>
    </row>
    <row r="230" spans="1:22" s="119" customFormat="1" ht="14.25" customHeight="1">
      <c r="A230" s="301">
        <f t="shared" si="3"/>
        <v>229</v>
      </c>
      <c r="B230" s="346" t="s">
        <v>2098</v>
      </c>
      <c r="C230" s="346">
        <v>1</v>
      </c>
      <c r="D230" s="346">
        <v>7</v>
      </c>
      <c r="E230" s="121" t="s">
        <v>2186</v>
      </c>
      <c r="F230" s="131" t="str">
        <f>IF('確認申請書（建築）入力'!$N$580="","",TEXT('確認申請書（建築）入力'!$N$580,"#0.000"))</f>
        <v/>
      </c>
      <c r="G230" s="131"/>
      <c r="H230" s="122"/>
      <c r="I230" s="122"/>
      <c r="J230" s="122"/>
      <c r="K230" s="122"/>
      <c r="L230" s="122"/>
      <c r="M230" s="122"/>
      <c r="N230" s="122"/>
      <c r="O230" s="122"/>
      <c r="P230" s="122"/>
      <c r="Q230" s="122"/>
      <c r="R230" s="122"/>
      <c r="S230" s="122"/>
      <c r="T230" s="122"/>
      <c r="U230" s="122"/>
      <c r="V230" s="146"/>
    </row>
    <row r="231" spans="1:22" s="119" customFormat="1" ht="14.25" customHeight="1">
      <c r="A231" s="301">
        <f t="shared" si="3"/>
        <v>230</v>
      </c>
      <c r="B231" s="346" t="s">
        <v>2098</v>
      </c>
      <c r="C231" s="346">
        <v>1</v>
      </c>
      <c r="D231" s="346">
        <v>7</v>
      </c>
      <c r="E231" s="121" t="s">
        <v>2182</v>
      </c>
      <c r="F231" s="131" t="str">
        <f>IF($G$231=TRUE,"有",IF($H$231=TRUE,"無",""))</f>
        <v/>
      </c>
      <c r="G231" s="127" t="b">
        <v>0</v>
      </c>
      <c r="H231" s="127" t="b">
        <v>0</v>
      </c>
      <c r="I231" s="122"/>
      <c r="J231" s="122"/>
      <c r="K231" s="122"/>
      <c r="L231" s="122"/>
      <c r="M231" s="122"/>
      <c r="N231" s="122"/>
      <c r="O231" s="122"/>
      <c r="P231" s="122"/>
      <c r="Q231" s="122"/>
      <c r="R231" s="122"/>
      <c r="S231" s="122"/>
      <c r="T231" s="122"/>
      <c r="U231" s="122"/>
      <c r="V231" s="146"/>
    </row>
    <row r="232" spans="1:22" s="119" customFormat="1" ht="14.25" customHeight="1">
      <c r="A232" s="301">
        <f t="shared" si="3"/>
        <v>231</v>
      </c>
      <c r="B232" s="346" t="s">
        <v>2098</v>
      </c>
      <c r="C232" s="346">
        <v>1</v>
      </c>
      <c r="D232" s="346">
        <v>7</v>
      </c>
      <c r="E232" s="121" t="s">
        <v>2277</v>
      </c>
      <c r="F232" s="122" t="str">
        <f>IF($G$232=1,"",INDEX(主要用途!$C$2:$C$63,$G$232))</f>
        <v/>
      </c>
      <c r="G232" s="134">
        <v>1</v>
      </c>
      <c r="H232" s="134"/>
      <c r="I232" s="134"/>
      <c r="J232" s="134"/>
      <c r="K232" s="134"/>
      <c r="L232" s="134"/>
      <c r="M232" s="122"/>
      <c r="N232" s="122"/>
      <c r="O232" s="122"/>
      <c r="P232" s="122"/>
      <c r="Q232" s="145"/>
      <c r="R232" s="122"/>
      <c r="S232" s="122"/>
      <c r="T232" s="122"/>
      <c r="U232" s="122"/>
      <c r="V232" s="146"/>
    </row>
    <row r="233" spans="1:22" s="119" customFormat="1" ht="14.25" customHeight="1">
      <c r="A233" s="301">
        <f t="shared" si="3"/>
        <v>232</v>
      </c>
      <c r="B233" s="346" t="s">
        <v>2098</v>
      </c>
      <c r="C233" s="346">
        <v>1</v>
      </c>
      <c r="D233" s="346">
        <v>7</v>
      </c>
      <c r="E233" s="121" t="s">
        <v>2278</v>
      </c>
      <c r="F233" s="122" t="str">
        <f>IF($G$233=1,"",INDEX(主要用途!$C$2:$C$63,$G$233))</f>
        <v/>
      </c>
      <c r="G233" s="134">
        <v>1</v>
      </c>
      <c r="H233" s="134"/>
      <c r="I233" s="134"/>
      <c r="J233" s="134"/>
      <c r="K233" s="134"/>
      <c r="L233" s="134"/>
      <c r="M233" s="122"/>
      <c r="N233" s="122"/>
      <c r="O233" s="122"/>
      <c r="P233" s="122"/>
      <c r="Q233" s="145"/>
      <c r="R233" s="122"/>
      <c r="S233" s="122"/>
      <c r="T233" s="122"/>
      <c r="U233" s="122"/>
      <c r="V233" s="146"/>
    </row>
    <row r="234" spans="1:22" s="119" customFormat="1" ht="14.25" customHeight="1">
      <c r="A234" s="301">
        <f t="shared" si="3"/>
        <v>233</v>
      </c>
      <c r="B234" s="346" t="s">
        <v>2098</v>
      </c>
      <c r="C234" s="346">
        <v>1</v>
      </c>
      <c r="D234" s="346">
        <v>7</v>
      </c>
      <c r="E234" s="121" t="s">
        <v>2279</v>
      </c>
      <c r="F234" s="122" t="str">
        <f>IF($G$234=1,"",INDEX(主要用途!$C$2:$C$63,$G$234))</f>
        <v/>
      </c>
      <c r="G234" s="134">
        <v>1</v>
      </c>
      <c r="H234" s="134"/>
      <c r="I234" s="134"/>
      <c r="J234" s="134"/>
      <c r="K234" s="134"/>
      <c r="L234" s="134"/>
      <c r="M234" s="122"/>
      <c r="N234" s="122"/>
      <c r="O234" s="122"/>
      <c r="P234" s="122"/>
      <c r="Q234" s="145"/>
      <c r="R234" s="122"/>
      <c r="S234" s="122"/>
      <c r="T234" s="122"/>
      <c r="U234" s="122"/>
      <c r="V234" s="146"/>
    </row>
    <row r="235" spans="1:22" s="119" customFormat="1" ht="14.25" customHeight="1">
      <c r="A235" s="301">
        <f t="shared" si="3"/>
        <v>234</v>
      </c>
      <c r="B235" s="346" t="s">
        <v>2098</v>
      </c>
      <c r="C235" s="346">
        <v>1</v>
      </c>
      <c r="D235" s="346">
        <v>7</v>
      </c>
      <c r="E235" s="121" t="s">
        <v>2280</v>
      </c>
      <c r="F235" s="122" t="str">
        <f>IF($G$235=1,"",INDEX(主要用途!$C$2:$C$63,$G$235))</f>
        <v/>
      </c>
      <c r="G235" s="134">
        <v>1</v>
      </c>
      <c r="H235" s="134"/>
      <c r="I235" s="134"/>
      <c r="J235" s="134"/>
      <c r="K235" s="134"/>
      <c r="L235" s="134"/>
      <c r="M235" s="122"/>
      <c r="N235" s="122"/>
      <c r="O235" s="122"/>
      <c r="P235" s="122"/>
      <c r="Q235" s="145"/>
      <c r="R235" s="122"/>
      <c r="S235" s="122"/>
      <c r="T235" s="122"/>
      <c r="U235" s="122"/>
      <c r="V235" s="146"/>
    </row>
    <row r="236" spans="1:22" s="119" customFormat="1" ht="14.25" customHeight="1">
      <c r="A236" s="301">
        <f t="shared" si="3"/>
        <v>235</v>
      </c>
      <c r="B236" s="346" t="s">
        <v>2098</v>
      </c>
      <c r="C236" s="346">
        <v>1</v>
      </c>
      <c r="D236" s="346">
        <v>7</v>
      </c>
      <c r="E236" s="121" t="s">
        <v>2281</v>
      </c>
      <c r="F236" s="122" t="str">
        <f>IF($G$236=1,"",INDEX(主要用途!$C$2:$C$63,$G$236))</f>
        <v/>
      </c>
      <c r="G236" s="134">
        <v>1</v>
      </c>
      <c r="H236" s="134"/>
      <c r="I236" s="134"/>
      <c r="J236" s="134"/>
      <c r="K236" s="134"/>
      <c r="L236" s="134"/>
      <c r="M236" s="122"/>
      <c r="N236" s="122"/>
      <c r="O236" s="122"/>
      <c r="P236" s="122"/>
      <c r="Q236" s="145"/>
      <c r="R236" s="122"/>
      <c r="S236" s="122"/>
      <c r="T236" s="122"/>
      <c r="U236" s="122"/>
      <c r="V236" s="146"/>
    </row>
    <row r="237" spans="1:22" s="119" customFormat="1" ht="14.25" customHeight="1">
      <c r="A237" s="301">
        <f t="shared" si="3"/>
        <v>236</v>
      </c>
      <c r="B237" s="346" t="s">
        <v>2098</v>
      </c>
      <c r="C237" s="346">
        <v>1</v>
      </c>
      <c r="D237" s="346">
        <v>7</v>
      </c>
      <c r="E237" s="121" t="s">
        <v>2292</v>
      </c>
      <c r="F237" s="122" t="str">
        <f>IF($G$237=1,"",INDEX(主要用途!$C$2:$C$63,$G$237))</f>
        <v/>
      </c>
      <c r="G237" s="134">
        <v>1</v>
      </c>
      <c r="H237" s="134"/>
      <c r="I237" s="134"/>
      <c r="J237" s="134"/>
      <c r="K237" s="134"/>
      <c r="L237" s="134"/>
      <c r="M237" s="122"/>
      <c r="N237" s="122"/>
      <c r="O237" s="122"/>
      <c r="P237" s="122"/>
      <c r="Q237" s="145"/>
      <c r="R237" s="122"/>
      <c r="S237" s="122"/>
      <c r="T237" s="122"/>
      <c r="U237" s="122"/>
      <c r="V237" s="146"/>
    </row>
    <row r="238" spans="1:22" s="119" customFormat="1" ht="14.25" customHeight="1">
      <c r="A238" s="301">
        <f t="shared" si="3"/>
        <v>237</v>
      </c>
      <c r="B238" s="346" t="s">
        <v>2098</v>
      </c>
      <c r="C238" s="346">
        <v>1</v>
      </c>
      <c r="D238" s="346">
        <v>7</v>
      </c>
      <c r="E238" s="121" t="s">
        <v>2282</v>
      </c>
      <c r="F238" s="122" t="str">
        <f>IF($G$232=1,"",INDEX(主要用途!$D$2:$D$63,$G$232))</f>
        <v/>
      </c>
      <c r="G238" s="134"/>
      <c r="H238" s="134"/>
      <c r="I238" s="134"/>
      <c r="J238" s="134"/>
      <c r="K238" s="134"/>
      <c r="L238" s="134"/>
      <c r="M238" s="122"/>
      <c r="N238" s="122"/>
      <c r="O238" s="122"/>
      <c r="P238" s="122"/>
      <c r="Q238" s="122"/>
      <c r="R238" s="122"/>
      <c r="S238" s="122"/>
      <c r="T238" s="122"/>
      <c r="U238" s="122"/>
      <c r="V238" s="146"/>
    </row>
    <row r="239" spans="1:22" s="119" customFormat="1" ht="14.25" customHeight="1">
      <c r="A239" s="301">
        <f t="shared" si="3"/>
        <v>238</v>
      </c>
      <c r="B239" s="346" t="s">
        <v>2098</v>
      </c>
      <c r="C239" s="346">
        <v>1</v>
      </c>
      <c r="D239" s="346">
        <v>7</v>
      </c>
      <c r="E239" s="121" t="s">
        <v>2283</v>
      </c>
      <c r="F239" s="122" t="str">
        <f>IF($G$233=1,"",INDEX(主要用途!$D$2:$D$63,$G$233))</f>
        <v/>
      </c>
      <c r="G239" s="122"/>
      <c r="H239" s="122"/>
      <c r="I239" s="122"/>
      <c r="J239" s="122"/>
      <c r="K239" s="122"/>
      <c r="L239" s="122"/>
      <c r="M239" s="122"/>
      <c r="N239" s="122"/>
      <c r="O239" s="122"/>
      <c r="P239" s="122"/>
      <c r="Q239" s="122"/>
      <c r="R239" s="122"/>
      <c r="S239" s="122"/>
      <c r="T239" s="122"/>
      <c r="U239" s="122"/>
      <c r="V239" s="146"/>
    </row>
    <row r="240" spans="1:22" s="119" customFormat="1" ht="14.25" customHeight="1">
      <c r="A240" s="301">
        <f t="shared" si="3"/>
        <v>239</v>
      </c>
      <c r="B240" s="346" t="s">
        <v>2098</v>
      </c>
      <c r="C240" s="346">
        <v>1</v>
      </c>
      <c r="D240" s="346">
        <v>7</v>
      </c>
      <c r="E240" s="121" t="s">
        <v>2286</v>
      </c>
      <c r="F240" s="122" t="str">
        <f>IF($G$234=1,"",INDEX(主要用途!$D$2:$D$63,$G$234))</f>
        <v/>
      </c>
      <c r="G240" s="122"/>
      <c r="H240" s="122"/>
      <c r="I240" s="122"/>
      <c r="J240" s="122"/>
      <c r="K240" s="122"/>
      <c r="L240" s="122"/>
      <c r="M240" s="122"/>
      <c r="N240" s="122"/>
      <c r="O240" s="122"/>
      <c r="P240" s="122"/>
      <c r="Q240" s="122"/>
      <c r="R240" s="122"/>
      <c r="S240" s="122"/>
      <c r="T240" s="122"/>
      <c r="U240" s="122"/>
      <c r="V240" s="146"/>
    </row>
    <row r="241" spans="1:22" s="119" customFormat="1" ht="14.25" customHeight="1">
      <c r="A241" s="301">
        <f t="shared" si="3"/>
        <v>240</v>
      </c>
      <c r="B241" s="346" t="s">
        <v>2098</v>
      </c>
      <c r="C241" s="346">
        <v>1</v>
      </c>
      <c r="D241" s="346">
        <v>7</v>
      </c>
      <c r="E241" s="121" t="s">
        <v>2284</v>
      </c>
      <c r="F241" s="122" t="str">
        <f>IF($G$235=1,"",INDEX(主要用途!$D$2:$D$63,$G$235))</f>
        <v/>
      </c>
      <c r="G241" s="122"/>
      <c r="H241" s="122"/>
      <c r="I241" s="122"/>
      <c r="J241" s="122"/>
      <c r="K241" s="122"/>
      <c r="L241" s="122"/>
      <c r="M241" s="122"/>
      <c r="N241" s="122"/>
      <c r="O241" s="122"/>
      <c r="P241" s="122"/>
      <c r="Q241" s="122"/>
      <c r="R241" s="122"/>
      <c r="S241" s="122"/>
      <c r="T241" s="122"/>
      <c r="U241" s="122"/>
      <c r="V241" s="146"/>
    </row>
    <row r="242" spans="1:22" s="119" customFormat="1" ht="14.25" customHeight="1">
      <c r="A242" s="301">
        <f t="shared" si="3"/>
        <v>241</v>
      </c>
      <c r="B242" s="346" t="s">
        <v>2098</v>
      </c>
      <c r="C242" s="346">
        <v>1</v>
      </c>
      <c r="D242" s="346">
        <v>7</v>
      </c>
      <c r="E242" s="121" t="s">
        <v>2285</v>
      </c>
      <c r="F242" s="122" t="str">
        <f>IF($G$236=1,"",INDEX(主要用途!$D$2:$D$63,$G$236))</f>
        <v/>
      </c>
      <c r="G242" s="122"/>
      <c r="H242" s="122"/>
      <c r="I242" s="122"/>
      <c r="J242" s="122"/>
      <c r="K242" s="122"/>
      <c r="L242" s="122"/>
      <c r="M242" s="122"/>
      <c r="N242" s="122"/>
      <c r="O242" s="122"/>
      <c r="P242" s="122"/>
      <c r="Q242" s="122"/>
      <c r="R242" s="122"/>
      <c r="S242" s="122"/>
      <c r="T242" s="122"/>
      <c r="U242" s="122"/>
      <c r="V242" s="146"/>
    </row>
    <row r="243" spans="1:22" s="119" customFormat="1" ht="14.25" customHeight="1">
      <c r="A243" s="301">
        <f t="shared" si="3"/>
        <v>242</v>
      </c>
      <c r="B243" s="346" t="s">
        <v>2098</v>
      </c>
      <c r="C243" s="346">
        <v>1</v>
      </c>
      <c r="D243" s="346">
        <v>7</v>
      </c>
      <c r="E243" s="121" t="s">
        <v>2293</v>
      </c>
      <c r="F243" s="122" t="str">
        <f>IF($G$237=1,"",INDEX(主要用途!$D$2:$D$63,$G$237))</f>
        <v/>
      </c>
      <c r="G243" s="122"/>
      <c r="H243" s="122"/>
      <c r="I243" s="122"/>
      <c r="J243" s="122"/>
      <c r="K243" s="122"/>
      <c r="L243" s="122"/>
      <c r="M243" s="122"/>
      <c r="N243" s="122"/>
      <c r="O243" s="122"/>
      <c r="P243" s="122"/>
      <c r="Q243" s="122"/>
      <c r="R243" s="122"/>
      <c r="S243" s="122"/>
      <c r="T243" s="122"/>
      <c r="U243" s="122"/>
      <c r="V243" s="146"/>
    </row>
    <row r="244" spans="1:22" s="119" customFormat="1" ht="14.25" customHeight="1">
      <c r="A244" s="301">
        <f t="shared" si="3"/>
        <v>243</v>
      </c>
      <c r="B244" s="346" t="s">
        <v>2098</v>
      </c>
      <c r="C244" s="346">
        <v>1</v>
      </c>
      <c r="D244" s="346">
        <v>7</v>
      </c>
      <c r="E244" s="121" t="s">
        <v>2287</v>
      </c>
      <c r="F244" s="122" t="str">
        <f>IF('確認申請書（建築）入力'!$AE$584="","",TEXT('確認申請書（建築）入力'!$AE$584,"#0.00"))</f>
        <v/>
      </c>
      <c r="G244" s="152"/>
      <c r="H244" s="152"/>
      <c r="I244" s="152"/>
      <c r="J244" s="152"/>
      <c r="K244" s="152"/>
      <c r="L244" s="152"/>
      <c r="M244" s="122"/>
      <c r="N244" s="122"/>
      <c r="O244" s="122"/>
      <c r="P244" s="122"/>
      <c r="Q244" s="122"/>
      <c r="R244" s="122"/>
      <c r="S244" s="122"/>
      <c r="T244" s="122"/>
      <c r="U244" s="122"/>
      <c r="V244" s="146"/>
    </row>
    <row r="245" spans="1:22" s="119" customFormat="1" ht="14.25" customHeight="1">
      <c r="A245" s="301">
        <f t="shared" si="3"/>
        <v>244</v>
      </c>
      <c r="B245" s="346" t="s">
        <v>2098</v>
      </c>
      <c r="C245" s="346">
        <v>1</v>
      </c>
      <c r="D245" s="346">
        <v>7</v>
      </c>
      <c r="E245" s="121" t="s">
        <v>2288</v>
      </c>
      <c r="F245" s="122" t="str">
        <f>IF('確認申請書（建築）入力'!$AE$585="","",TEXT('確認申請書（建築）入力'!$AE$585,"#0.00"))</f>
        <v/>
      </c>
      <c r="G245" s="152"/>
      <c r="H245" s="152"/>
      <c r="I245" s="152"/>
      <c r="J245" s="152"/>
      <c r="K245" s="152"/>
      <c r="L245" s="152"/>
      <c r="M245" s="122"/>
      <c r="N245" s="122"/>
      <c r="O245" s="122"/>
      <c r="P245" s="122"/>
      <c r="Q245" s="122"/>
      <c r="R245" s="122"/>
      <c r="S245" s="122"/>
      <c r="T245" s="122"/>
      <c r="U245" s="122"/>
      <c r="V245" s="146"/>
    </row>
    <row r="246" spans="1:22" s="119" customFormat="1" ht="14.25" customHeight="1">
      <c r="A246" s="301">
        <f t="shared" si="3"/>
        <v>245</v>
      </c>
      <c r="B246" s="346" t="s">
        <v>2098</v>
      </c>
      <c r="C246" s="346">
        <v>1</v>
      </c>
      <c r="D246" s="346">
        <v>7</v>
      </c>
      <c r="E246" s="121" t="s">
        <v>2289</v>
      </c>
      <c r="F246" s="122" t="str">
        <f>IF('確認申請書（建築）入力'!$AE$586="","",TEXT('確認申請書（建築）入力'!$AE$586,"#0.00"))</f>
        <v/>
      </c>
      <c r="G246" s="152"/>
      <c r="H246" s="152"/>
      <c r="I246" s="152"/>
      <c r="J246" s="152"/>
      <c r="K246" s="152"/>
      <c r="L246" s="152"/>
      <c r="M246" s="122"/>
      <c r="N246" s="122"/>
      <c r="O246" s="122"/>
      <c r="P246" s="122"/>
      <c r="Q246" s="122"/>
      <c r="R246" s="122"/>
      <c r="S246" s="122"/>
      <c r="T246" s="122"/>
      <c r="U246" s="122"/>
      <c r="V246" s="146"/>
    </row>
    <row r="247" spans="1:22" s="119" customFormat="1" ht="14.25" customHeight="1">
      <c r="A247" s="301">
        <f t="shared" si="3"/>
        <v>246</v>
      </c>
      <c r="B247" s="346" t="s">
        <v>2098</v>
      </c>
      <c r="C247" s="346">
        <v>1</v>
      </c>
      <c r="D247" s="346">
        <v>7</v>
      </c>
      <c r="E247" s="121" t="s">
        <v>2290</v>
      </c>
      <c r="F247" s="122" t="str">
        <f>IF('確認申請書（建築）入力'!$AE$587="","",TEXT('確認申請書（建築）入力'!$AE$587,"#0.00"))</f>
        <v/>
      </c>
      <c r="G247" s="152"/>
      <c r="H247" s="152"/>
      <c r="I247" s="152"/>
      <c r="J247" s="152"/>
      <c r="K247" s="152"/>
      <c r="L247" s="152"/>
      <c r="M247" s="122"/>
      <c r="N247" s="122"/>
      <c r="O247" s="122"/>
      <c r="P247" s="122"/>
      <c r="Q247" s="122"/>
      <c r="R247" s="122"/>
      <c r="S247" s="122"/>
      <c r="T247" s="122"/>
      <c r="U247" s="122"/>
      <c r="V247" s="146"/>
    </row>
    <row r="248" spans="1:22" s="119" customFormat="1" ht="14.25" customHeight="1">
      <c r="A248" s="301">
        <f t="shared" si="3"/>
        <v>247</v>
      </c>
      <c r="B248" s="346" t="s">
        <v>2098</v>
      </c>
      <c r="C248" s="346">
        <v>1</v>
      </c>
      <c r="D248" s="346">
        <v>7</v>
      </c>
      <c r="E248" s="121" t="s">
        <v>2291</v>
      </c>
      <c r="F248" s="122" t="str">
        <f>IF('確認申請書（建築）入力'!$AE$588="","",TEXT('確認申請書（建築）入力'!$AE$588,"#0.00"))</f>
        <v/>
      </c>
      <c r="G248" s="152"/>
      <c r="H248" s="152"/>
      <c r="I248" s="152"/>
      <c r="J248" s="152"/>
      <c r="K248" s="152"/>
      <c r="L248" s="152"/>
      <c r="M248" s="122"/>
      <c r="N248" s="122"/>
      <c r="O248" s="122"/>
      <c r="P248" s="122"/>
      <c r="Q248" s="122"/>
      <c r="R248" s="122"/>
      <c r="S248" s="122"/>
      <c r="T248" s="122"/>
      <c r="U248" s="122"/>
      <c r="V248" s="146"/>
    </row>
    <row r="249" spans="1:22" s="119" customFormat="1" ht="14.25" customHeight="1">
      <c r="A249" s="301">
        <f t="shared" si="3"/>
        <v>248</v>
      </c>
      <c r="B249" s="346" t="s">
        <v>2098</v>
      </c>
      <c r="C249" s="346">
        <v>1</v>
      </c>
      <c r="D249" s="346">
        <v>7</v>
      </c>
      <c r="E249" s="121" t="s">
        <v>2294</v>
      </c>
      <c r="F249" s="122" t="str">
        <f>IF('確認申請書（建築）入力'!$AE$589="","",TEXT('確認申請書（建築）入力'!$AE$589,"#0.00"))</f>
        <v/>
      </c>
      <c r="G249" s="152"/>
      <c r="H249" s="152"/>
      <c r="I249" s="152"/>
      <c r="J249" s="152"/>
      <c r="K249" s="152"/>
      <c r="L249" s="152"/>
      <c r="M249" s="122"/>
      <c r="N249" s="122"/>
      <c r="O249" s="122"/>
      <c r="P249" s="122"/>
      <c r="Q249" s="122"/>
      <c r="R249" s="122"/>
      <c r="S249" s="122"/>
      <c r="T249" s="122"/>
      <c r="U249" s="122"/>
      <c r="V249" s="146"/>
    </row>
    <row r="250" spans="1:22" s="119" customFormat="1" ht="14.25" customHeight="1">
      <c r="A250" s="301">
        <f t="shared" si="3"/>
        <v>249</v>
      </c>
      <c r="B250" s="346" t="s">
        <v>2098</v>
      </c>
      <c r="C250" s="346">
        <v>1</v>
      </c>
      <c r="D250" s="346">
        <v>7</v>
      </c>
      <c r="E250" s="121" t="s">
        <v>1624</v>
      </c>
      <c r="F250" s="122" t="str">
        <f>IF('確認申請書（建築）入力'!$N$591="","",'確認申請書（建築）入力'!$N$591)</f>
        <v/>
      </c>
      <c r="G250" s="122"/>
      <c r="H250" s="122"/>
      <c r="I250" s="122"/>
      <c r="J250" s="122"/>
      <c r="K250" s="122"/>
      <c r="L250" s="122"/>
      <c r="M250" s="122"/>
      <c r="N250" s="122"/>
      <c r="O250" s="122"/>
      <c r="P250" s="122"/>
      <c r="Q250" s="122"/>
      <c r="R250" s="122"/>
      <c r="S250" s="122"/>
      <c r="T250" s="122"/>
      <c r="U250" s="122"/>
      <c r="V250" s="146"/>
    </row>
    <row r="251" spans="1:22" s="119" customFormat="1" ht="14.25" customHeight="1" thickBot="1">
      <c r="A251" s="302">
        <f t="shared" si="3"/>
        <v>250</v>
      </c>
      <c r="B251" s="347" t="s">
        <v>2098</v>
      </c>
      <c r="C251" s="347">
        <v>1</v>
      </c>
      <c r="D251" s="347">
        <v>7</v>
      </c>
      <c r="E251" s="136" t="s">
        <v>1623</v>
      </c>
      <c r="F251" s="137" t="str">
        <f>IF('確認申請書（建築）入力'!$N$594="","",'確認申請書（建築）入力'!$N$594)</f>
        <v/>
      </c>
      <c r="G251" s="137"/>
      <c r="H251" s="137"/>
      <c r="I251" s="137"/>
      <c r="J251" s="137"/>
      <c r="K251" s="137"/>
      <c r="L251" s="137"/>
      <c r="M251" s="137"/>
      <c r="N251" s="137"/>
      <c r="O251" s="137"/>
      <c r="P251" s="137"/>
      <c r="Q251" s="137"/>
      <c r="R251" s="137"/>
      <c r="S251" s="137"/>
      <c r="T251" s="137"/>
      <c r="U251" s="137"/>
      <c r="V251" s="153"/>
    </row>
    <row r="252" spans="1:22" s="119" customFormat="1" ht="14.25" customHeight="1">
      <c r="A252" s="383">
        <f t="shared" si="3"/>
        <v>251</v>
      </c>
      <c r="B252" s="349" t="s">
        <v>2096</v>
      </c>
      <c r="C252" s="349">
        <v>2</v>
      </c>
      <c r="D252" s="349"/>
      <c r="E252" s="159" t="s">
        <v>2180</v>
      </c>
      <c r="F252" s="148">
        <f>'建築物別概要（追加）入力'!$D$3</f>
        <v>2</v>
      </c>
      <c r="G252" s="148"/>
      <c r="H252" s="148"/>
      <c r="I252" s="148"/>
      <c r="J252" s="148"/>
      <c r="K252" s="148"/>
      <c r="L252" s="148"/>
      <c r="M252" s="148"/>
      <c r="N252" s="148"/>
      <c r="O252" s="148"/>
      <c r="P252" s="148"/>
      <c r="Q252" s="148"/>
      <c r="R252" s="148"/>
      <c r="S252" s="148"/>
      <c r="T252" s="148"/>
      <c r="U252" s="148"/>
      <c r="V252" s="157"/>
    </row>
    <row r="253" spans="1:22" s="119" customFormat="1" ht="14.25" customHeight="1">
      <c r="A253" s="384">
        <f t="shared" si="3"/>
        <v>252</v>
      </c>
      <c r="B253" s="350" t="s">
        <v>2096</v>
      </c>
      <c r="C253" s="350">
        <v>2</v>
      </c>
      <c r="D253" s="350"/>
      <c r="E253" s="160" t="s">
        <v>1976</v>
      </c>
      <c r="F253" s="122" t="str">
        <f>IF($G$253=1,"",INDEX(主要用途!$C$2:$C$63,$G$253))</f>
        <v/>
      </c>
      <c r="G253" s="134">
        <v>1</v>
      </c>
      <c r="H253" s="134"/>
      <c r="I253" s="134"/>
      <c r="J253" s="134"/>
      <c r="K253" s="134"/>
      <c r="L253" s="134"/>
      <c r="M253" s="122"/>
      <c r="N253" s="122"/>
      <c r="O253" s="122"/>
      <c r="P253" s="122"/>
      <c r="Q253" s="122"/>
      <c r="R253" s="122"/>
      <c r="S253" s="122"/>
      <c r="T253" s="122"/>
      <c r="U253" s="122"/>
      <c r="V253" s="146"/>
    </row>
    <row r="254" spans="1:22" s="119" customFormat="1" ht="14.25" customHeight="1">
      <c r="A254" s="384">
        <f t="shared" si="3"/>
        <v>253</v>
      </c>
      <c r="B254" s="350" t="s">
        <v>2096</v>
      </c>
      <c r="C254" s="350">
        <v>2</v>
      </c>
      <c r="D254" s="350"/>
      <c r="E254" s="160" t="s">
        <v>1979</v>
      </c>
      <c r="F254" s="122" t="str">
        <f>IF('建築物別概要（追加）入力'!$I$5=0,"",'建築物別概要（追加）入力'!$I$5)</f>
        <v/>
      </c>
      <c r="G254" s="134"/>
      <c r="H254" s="134"/>
      <c r="I254" s="134"/>
      <c r="J254" s="134"/>
      <c r="K254" s="134"/>
      <c r="L254" s="134"/>
      <c r="M254" s="122"/>
      <c r="N254" s="122"/>
      <c r="O254" s="122"/>
      <c r="P254" s="122"/>
      <c r="Q254" s="122"/>
      <c r="R254" s="122"/>
      <c r="S254" s="122"/>
      <c r="T254" s="122"/>
      <c r="U254" s="122"/>
      <c r="V254" s="146"/>
    </row>
    <row r="255" spans="1:22" s="119" customFormat="1" ht="14.25" customHeight="1">
      <c r="A255" s="384">
        <f t="shared" si="3"/>
        <v>254</v>
      </c>
      <c r="B255" s="350" t="s">
        <v>2096</v>
      </c>
      <c r="C255" s="350">
        <v>2</v>
      </c>
      <c r="D255" s="350"/>
      <c r="E255" s="160" t="s">
        <v>1977</v>
      </c>
      <c r="F255" s="122" t="str">
        <f>IF($G$255=1,"",INDEX(主要用途!$C$2:$C$63,$G$255))</f>
        <v/>
      </c>
      <c r="G255" s="134">
        <v>1</v>
      </c>
      <c r="H255" s="122"/>
      <c r="I255" s="122"/>
      <c r="J255" s="122"/>
      <c r="K255" s="122"/>
      <c r="L255" s="122"/>
      <c r="M255" s="122"/>
      <c r="N255" s="122"/>
      <c r="O255" s="122"/>
      <c r="P255" s="122"/>
      <c r="Q255" s="122"/>
      <c r="R255" s="122"/>
      <c r="S255" s="122"/>
      <c r="T255" s="122"/>
      <c r="U255" s="122"/>
      <c r="V255" s="146"/>
    </row>
    <row r="256" spans="1:22" s="119" customFormat="1" ht="14.25" customHeight="1">
      <c r="A256" s="384">
        <f t="shared" si="3"/>
        <v>255</v>
      </c>
      <c r="B256" s="350" t="s">
        <v>2096</v>
      </c>
      <c r="C256" s="350">
        <v>2</v>
      </c>
      <c r="D256" s="350"/>
      <c r="E256" s="160" t="s">
        <v>1980</v>
      </c>
      <c r="F256" s="122" t="str">
        <f>IF('建築物別概要（追加）入力'!$I$6=0,"",'建築物別概要（追加）入力'!$I$6)</f>
        <v/>
      </c>
      <c r="G256" s="161"/>
      <c r="H256" s="122"/>
      <c r="I256" s="122"/>
      <c r="J256" s="122"/>
      <c r="K256" s="122"/>
      <c r="L256" s="122"/>
      <c r="M256" s="122"/>
      <c r="N256" s="122"/>
      <c r="O256" s="122"/>
      <c r="P256" s="122"/>
      <c r="Q256" s="122"/>
      <c r="R256" s="122"/>
      <c r="S256" s="122"/>
      <c r="T256" s="122"/>
      <c r="U256" s="122"/>
      <c r="V256" s="146"/>
    </row>
    <row r="257" spans="1:22" s="119" customFormat="1" ht="14.25" customHeight="1">
      <c r="A257" s="384">
        <f t="shared" si="3"/>
        <v>256</v>
      </c>
      <c r="B257" s="350" t="s">
        <v>2096</v>
      </c>
      <c r="C257" s="350">
        <v>2</v>
      </c>
      <c r="D257" s="350"/>
      <c r="E257" s="160" t="s">
        <v>1978</v>
      </c>
      <c r="F257" s="122" t="str">
        <f>IF($G$257=1,"",INDEX(主要用途!$C$2:$C$63,$G$257))</f>
        <v/>
      </c>
      <c r="G257" s="134">
        <v>1</v>
      </c>
      <c r="H257" s="122"/>
      <c r="I257" s="122"/>
      <c r="J257" s="122"/>
      <c r="K257" s="122"/>
      <c r="L257" s="122"/>
      <c r="M257" s="122"/>
      <c r="N257" s="122"/>
      <c r="O257" s="122"/>
      <c r="P257" s="122"/>
      <c r="Q257" s="122"/>
      <c r="R257" s="122"/>
      <c r="S257" s="122"/>
      <c r="T257" s="122"/>
      <c r="U257" s="122"/>
      <c r="V257" s="146"/>
    </row>
    <row r="258" spans="1:22" s="119" customFormat="1" ht="14.25" customHeight="1">
      <c r="A258" s="384">
        <f t="shared" si="3"/>
        <v>257</v>
      </c>
      <c r="B258" s="350" t="s">
        <v>2096</v>
      </c>
      <c r="C258" s="350">
        <v>2</v>
      </c>
      <c r="D258" s="350"/>
      <c r="E258" s="160" t="s">
        <v>1981</v>
      </c>
      <c r="F258" s="122" t="str">
        <f>IF('建築物別概要（追加）入力'!$I$7=0,"",'建築物別概要（追加）入力'!$I$7)</f>
        <v/>
      </c>
      <c r="G258" s="161"/>
      <c r="H258" s="122"/>
      <c r="I258" s="122"/>
      <c r="J258" s="122"/>
      <c r="K258" s="122"/>
      <c r="L258" s="122"/>
      <c r="M258" s="122"/>
      <c r="N258" s="122"/>
      <c r="O258" s="122"/>
      <c r="P258" s="122"/>
      <c r="Q258" s="122"/>
      <c r="R258" s="122"/>
      <c r="S258" s="122"/>
      <c r="T258" s="122"/>
      <c r="U258" s="122"/>
      <c r="V258" s="146"/>
    </row>
    <row r="259" spans="1:22" s="119" customFormat="1" ht="14.25" customHeight="1">
      <c r="A259" s="384">
        <f t="shared" ref="A259:A322" si="4">A258+1</f>
        <v>258</v>
      </c>
      <c r="B259" s="350" t="s">
        <v>2096</v>
      </c>
      <c r="C259" s="350">
        <v>2</v>
      </c>
      <c r="D259" s="350"/>
      <c r="E259" s="160" t="s">
        <v>1679</v>
      </c>
      <c r="F259" s="122" t="str">
        <f>IF($G$259=TRUE,"新築",IF($H$259=TRUE,"増築",IF($I$259=TRUE,"改築",IF($J$259=TRUE,"移転",IF($K$259=TRUE,"用途変更",IF($L$259=TRUE,"大規模の修繕",IF($M$259=TRUE,"大規模の模様替","")))))))</f>
        <v/>
      </c>
      <c r="G259" s="162" t="b">
        <v>0</v>
      </c>
      <c r="H259" s="127" t="b">
        <v>0</v>
      </c>
      <c r="I259" s="127" t="b">
        <v>0</v>
      </c>
      <c r="J259" s="127" t="b">
        <v>0</v>
      </c>
      <c r="K259" s="127" t="b">
        <v>0</v>
      </c>
      <c r="L259" s="127" t="b">
        <v>0</v>
      </c>
      <c r="M259" s="127" t="b">
        <v>0</v>
      </c>
      <c r="N259" s="122"/>
      <c r="O259" s="122"/>
      <c r="P259" s="122"/>
      <c r="Q259" s="122"/>
      <c r="R259" s="122"/>
      <c r="S259" s="122"/>
      <c r="T259" s="122"/>
      <c r="U259" s="122"/>
      <c r="V259" s="146"/>
    </row>
    <row r="260" spans="1:22" s="119" customFormat="1" ht="14.25" customHeight="1">
      <c r="A260" s="384">
        <f t="shared" si="4"/>
        <v>259</v>
      </c>
      <c r="B260" s="350" t="s">
        <v>2096</v>
      </c>
      <c r="C260" s="350">
        <v>2</v>
      </c>
      <c r="D260" s="350"/>
      <c r="E260" s="160" t="s">
        <v>1982</v>
      </c>
      <c r="F260" s="122" t="str">
        <f>INDEX(値一覧項目!$I$2:$I218,$G$260)&amp;IF($H$260=1,"","/"&amp;INDEX(値一覧項目!$I$2:$I218,$H$260))</f>
        <v/>
      </c>
      <c r="G260" s="134">
        <v>1</v>
      </c>
      <c r="H260" s="134">
        <v>1</v>
      </c>
      <c r="I260" s="122"/>
      <c r="J260" s="122"/>
      <c r="K260" s="122"/>
      <c r="L260" s="122"/>
      <c r="M260" s="122"/>
      <c r="N260" s="122"/>
      <c r="O260" s="122"/>
      <c r="P260" s="122"/>
      <c r="Q260" s="122"/>
      <c r="R260" s="122"/>
      <c r="S260" s="122"/>
      <c r="T260" s="122"/>
      <c r="U260" s="122"/>
      <c r="V260" s="146"/>
    </row>
    <row r="261" spans="1:22" s="119" customFormat="1" ht="14.25" customHeight="1">
      <c r="A261" s="384">
        <f t="shared" si="4"/>
        <v>260</v>
      </c>
      <c r="B261" s="350" t="s">
        <v>2096</v>
      </c>
      <c r="C261" s="350">
        <v>2</v>
      </c>
      <c r="D261" s="350"/>
      <c r="E261" s="160" t="s">
        <v>1266</v>
      </c>
      <c r="F261" s="122" t="str">
        <f>IF($G$261=TRUE,'建築物別概要（追加）入力'!#REF!,"")&amp;IF($H$261=TRUE,"/"&amp;'建築物別概要（追加）入力'!#REF!,"")&amp;IF($I$261=TRUE,"/"&amp;'建築物別概要（追加）入力'!#REF!,"")&amp;IF($J$261=TRUE,"/"&amp;'建築物別概要（追加）入力'!#REF!,"")&amp;IF($K$261=TRUE,"/"&amp;'建築物別概要（追加）入力'!#REF!,"")&amp;IF($L$261=TRUE,"/"&amp;'建築物別概要（追加）入力'!#REF!,"")&amp;IF($M$261=TRUE,"/"&amp;'建築物別概要（追加）入力'!#REF!,"")&amp;IF($N$261=TRUE,"/"&amp;'建築物別概要（追加）入力'!#REF!,"")</f>
        <v/>
      </c>
      <c r="G261" s="127" t="b">
        <v>0</v>
      </c>
      <c r="H261" s="127" t="b">
        <v>0</v>
      </c>
      <c r="I261" s="127" t="b">
        <v>0</v>
      </c>
      <c r="J261" s="127" t="b">
        <v>0</v>
      </c>
      <c r="K261" s="127" t="b">
        <v>0</v>
      </c>
      <c r="L261" s="127" t="b">
        <v>0</v>
      </c>
      <c r="M261" s="127" t="b">
        <v>0</v>
      </c>
      <c r="N261" s="127" t="b">
        <v>0</v>
      </c>
      <c r="O261" s="122"/>
      <c r="P261" s="122"/>
      <c r="Q261" s="122"/>
      <c r="R261" s="122"/>
      <c r="S261" s="122"/>
      <c r="T261" s="122"/>
      <c r="U261" s="122"/>
      <c r="V261" s="146"/>
    </row>
    <row r="262" spans="1:22" s="598" customFormat="1" ht="14.25" customHeight="1">
      <c r="A262" s="438">
        <f t="shared" si="4"/>
        <v>261</v>
      </c>
      <c r="B262" s="439" t="s">
        <v>2097</v>
      </c>
      <c r="C262" s="440">
        <v>2</v>
      </c>
      <c r="D262" s="440"/>
      <c r="E262" s="441" t="s">
        <v>2193</v>
      </c>
      <c r="F262" s="442" t="e">
        <f>IF('建築物別概要（追加）入力'!#REF!="","",'建築物別概要（追加）入力'!#REF!)</f>
        <v>#REF!</v>
      </c>
      <c r="G262" s="443"/>
      <c r="H262" s="443"/>
      <c r="I262" s="443"/>
      <c r="J262" s="443"/>
      <c r="K262" s="443"/>
      <c r="L262" s="443"/>
      <c r="M262" s="443"/>
      <c r="N262" s="443"/>
      <c r="O262" s="442"/>
      <c r="P262" s="442"/>
      <c r="Q262" s="442"/>
      <c r="R262" s="442"/>
      <c r="S262" s="442"/>
      <c r="T262" s="442"/>
      <c r="U262" s="442"/>
      <c r="V262" s="444"/>
    </row>
    <row r="263" spans="1:22" s="119" customFormat="1" ht="14.25" customHeight="1">
      <c r="A263" s="384">
        <f t="shared" si="4"/>
        <v>262</v>
      </c>
      <c r="B263" s="350" t="s">
        <v>2096</v>
      </c>
      <c r="C263" s="350">
        <v>2</v>
      </c>
      <c r="D263" s="350"/>
      <c r="E263" s="160" t="s">
        <v>1983</v>
      </c>
      <c r="F263" s="122" t="str">
        <f>IF($G$263=1,"",INDEX(値一覧項目!$P$2:$P52,$G$263))</f>
        <v/>
      </c>
      <c r="G263" s="134">
        <v>1</v>
      </c>
      <c r="H263" s="122"/>
      <c r="I263" s="122"/>
      <c r="J263" s="122"/>
      <c r="K263" s="122"/>
      <c r="L263" s="122"/>
      <c r="M263" s="122"/>
      <c r="N263" s="122"/>
      <c r="O263" s="122"/>
      <c r="P263" s="122"/>
      <c r="Q263" s="122"/>
      <c r="R263" s="122"/>
      <c r="S263" s="122"/>
      <c r="T263" s="122"/>
      <c r="U263" s="122"/>
      <c r="V263" s="146"/>
    </row>
    <row r="264" spans="1:22" s="119" customFormat="1" ht="14.25" customHeight="1">
      <c r="A264" s="384">
        <f t="shared" si="4"/>
        <v>263</v>
      </c>
      <c r="B264" s="350" t="s">
        <v>2096</v>
      </c>
      <c r="C264" s="350">
        <v>2</v>
      </c>
      <c r="D264" s="350"/>
      <c r="E264" s="160" t="s">
        <v>1984</v>
      </c>
      <c r="F264" s="122" t="str">
        <f>IF($G$264=1,"",INDEX(値一覧項目!$P$2:$P52,$G$264))</f>
        <v/>
      </c>
      <c r="G264" s="134">
        <v>1</v>
      </c>
      <c r="H264" s="122"/>
      <c r="I264" s="122"/>
      <c r="J264" s="122"/>
      <c r="K264" s="122"/>
      <c r="L264" s="122"/>
      <c r="M264" s="122"/>
      <c r="N264" s="122"/>
      <c r="O264" s="122"/>
      <c r="P264" s="122"/>
      <c r="Q264" s="122"/>
      <c r="R264" s="122"/>
      <c r="S264" s="122"/>
      <c r="T264" s="122"/>
      <c r="U264" s="122"/>
      <c r="V264" s="146"/>
    </row>
    <row r="265" spans="1:22" s="119" customFormat="1" ht="14.25" customHeight="1">
      <c r="A265" s="384">
        <f t="shared" si="4"/>
        <v>264</v>
      </c>
      <c r="B265" s="350" t="s">
        <v>2096</v>
      </c>
      <c r="C265" s="350">
        <v>2</v>
      </c>
      <c r="D265" s="350"/>
      <c r="E265" s="160" t="s">
        <v>1985</v>
      </c>
      <c r="F265" s="122" t="str">
        <f>IF($G$265=1,"",INDEX(値一覧項目!$P$2:$P52,$G$265))</f>
        <v/>
      </c>
      <c r="G265" s="134">
        <v>1</v>
      </c>
      <c r="H265" s="122"/>
      <c r="I265" s="122"/>
      <c r="J265" s="122"/>
      <c r="K265" s="122"/>
      <c r="L265" s="122"/>
      <c r="M265" s="122"/>
      <c r="N265" s="122"/>
      <c r="O265" s="122"/>
      <c r="P265" s="122"/>
      <c r="Q265" s="122"/>
      <c r="R265" s="122"/>
      <c r="S265" s="122"/>
      <c r="T265" s="122"/>
      <c r="U265" s="122"/>
      <c r="V265" s="146"/>
    </row>
    <row r="266" spans="1:22" s="119" customFormat="1" ht="14.25" customHeight="1">
      <c r="A266" s="384">
        <f t="shared" si="4"/>
        <v>265</v>
      </c>
      <c r="B266" s="350" t="s">
        <v>2096</v>
      </c>
      <c r="C266" s="350">
        <v>2</v>
      </c>
      <c r="D266" s="350"/>
      <c r="E266" s="160" t="s">
        <v>1986</v>
      </c>
      <c r="F266" s="122" t="str">
        <f>IF($G$266=1,"",INDEX(値一覧項目!$P$2:$P52,$G$266))</f>
        <v/>
      </c>
      <c r="G266" s="134">
        <v>1</v>
      </c>
      <c r="H266" s="122"/>
      <c r="I266" s="122"/>
      <c r="J266" s="122"/>
      <c r="K266" s="122"/>
      <c r="L266" s="122"/>
      <c r="M266" s="122"/>
      <c r="N266" s="122"/>
      <c r="O266" s="122"/>
      <c r="P266" s="122"/>
      <c r="Q266" s="122"/>
      <c r="R266" s="122"/>
      <c r="S266" s="122"/>
      <c r="T266" s="122"/>
      <c r="U266" s="122"/>
      <c r="V266" s="146"/>
    </row>
    <row r="267" spans="1:22" s="119" customFormat="1" ht="14.25" customHeight="1">
      <c r="A267" s="384">
        <f t="shared" si="4"/>
        <v>266</v>
      </c>
      <c r="B267" s="350" t="s">
        <v>2096</v>
      </c>
      <c r="C267" s="350">
        <v>2</v>
      </c>
      <c r="D267" s="350"/>
      <c r="E267" s="160" t="s">
        <v>1987</v>
      </c>
      <c r="F267" s="131" t="str">
        <f>IF('建築物別概要（追加）入力'!$D$43="","",TEXT('建築物別概要（追加）入力'!$D$43,"#0.000"))</f>
        <v/>
      </c>
      <c r="G267" s="131"/>
      <c r="H267" s="122"/>
      <c r="I267" s="122"/>
      <c r="J267" s="122"/>
      <c r="K267" s="122"/>
      <c r="L267" s="122"/>
      <c r="M267" s="122"/>
      <c r="N267" s="122"/>
      <c r="O267" s="122"/>
      <c r="P267" s="122"/>
      <c r="Q267" s="122"/>
      <c r="R267" s="122"/>
      <c r="S267" s="122"/>
      <c r="T267" s="122"/>
      <c r="U267" s="122"/>
      <c r="V267" s="146"/>
    </row>
    <row r="268" spans="1:22" s="119" customFormat="1" ht="14.25" customHeight="1">
      <c r="A268" s="384">
        <f t="shared" si="4"/>
        <v>267</v>
      </c>
      <c r="B268" s="350" t="s">
        <v>2096</v>
      </c>
      <c r="C268" s="350">
        <v>2</v>
      </c>
      <c r="D268" s="350"/>
      <c r="E268" s="160" t="s">
        <v>1988</v>
      </c>
      <c r="F268" s="131" t="str">
        <f>IF('建築物別概要（追加）入力'!$D$44="","",TEXT('建築物別概要（追加）入力'!$D$44,"#0.000"))</f>
        <v/>
      </c>
      <c r="G268" s="131"/>
      <c r="H268" s="122"/>
      <c r="I268" s="122"/>
      <c r="J268" s="122"/>
      <c r="K268" s="122"/>
      <c r="L268" s="122"/>
      <c r="M268" s="122"/>
      <c r="N268" s="122"/>
      <c r="O268" s="122"/>
      <c r="P268" s="122"/>
      <c r="Q268" s="122"/>
      <c r="R268" s="122"/>
      <c r="S268" s="122"/>
      <c r="T268" s="122"/>
      <c r="U268" s="122"/>
      <c r="V268" s="146"/>
    </row>
    <row r="269" spans="1:22" s="119" customFormat="1" ht="14.25" customHeight="1">
      <c r="A269" s="384">
        <f t="shared" si="4"/>
        <v>268</v>
      </c>
      <c r="B269" s="350" t="s">
        <v>2096</v>
      </c>
      <c r="C269" s="350">
        <v>2</v>
      </c>
      <c r="D269" s="350"/>
      <c r="E269" s="160" t="s">
        <v>1989</v>
      </c>
      <c r="F269" s="122" t="str">
        <f>IF('建築物別概要（追加）入力'!$D$46="","",'建築物別概要（追加）入力'!$D$46)</f>
        <v/>
      </c>
      <c r="G269" s="122"/>
      <c r="H269" s="122"/>
      <c r="I269" s="122"/>
      <c r="J269" s="122"/>
      <c r="K269" s="122"/>
      <c r="L269" s="122"/>
      <c r="M269" s="122"/>
      <c r="N269" s="122"/>
      <c r="O269" s="122"/>
      <c r="P269" s="122"/>
      <c r="Q269" s="122"/>
      <c r="R269" s="122"/>
      <c r="S269" s="122"/>
      <c r="T269" s="122"/>
      <c r="U269" s="122"/>
      <c r="V269" s="146"/>
    </row>
    <row r="270" spans="1:22" s="119" customFormat="1" ht="14.25" customHeight="1">
      <c r="A270" s="384">
        <f t="shared" si="4"/>
        <v>269</v>
      </c>
      <c r="B270" s="350" t="s">
        <v>2096</v>
      </c>
      <c r="C270" s="350">
        <v>2</v>
      </c>
      <c r="D270" s="350"/>
      <c r="E270" s="160" t="s">
        <v>1970</v>
      </c>
      <c r="F270" s="122" t="str">
        <f>IF($G$270=TRUE,"有",IF($H$270=TRUE,"無",""))</f>
        <v/>
      </c>
      <c r="G270" s="127" t="b">
        <v>0</v>
      </c>
      <c r="H270" s="127" t="b">
        <v>0</v>
      </c>
      <c r="I270" s="127"/>
      <c r="J270" s="127"/>
      <c r="K270" s="127"/>
      <c r="L270" s="127"/>
      <c r="M270" s="127"/>
      <c r="N270" s="127"/>
      <c r="O270" s="122"/>
      <c r="P270" s="122"/>
      <c r="Q270" s="122"/>
      <c r="R270" s="122"/>
      <c r="S270" s="122"/>
      <c r="T270" s="122"/>
      <c r="U270" s="122"/>
      <c r="V270" s="146"/>
    </row>
    <row r="271" spans="1:22" s="119" customFormat="1" ht="14.25" customHeight="1">
      <c r="A271" s="384">
        <f t="shared" si="4"/>
        <v>270</v>
      </c>
      <c r="B271" s="350" t="s">
        <v>2096</v>
      </c>
      <c r="C271" s="350">
        <v>2</v>
      </c>
      <c r="D271" s="350"/>
      <c r="E271" s="160" t="s">
        <v>1971</v>
      </c>
      <c r="F271" s="122" t="str">
        <f>IF($G$271=TRUE,"有",IF($H$271=TRUE,"無",""))</f>
        <v/>
      </c>
      <c r="G271" s="127" t="b">
        <v>0</v>
      </c>
      <c r="H271" s="127" t="b">
        <v>0</v>
      </c>
      <c r="I271" s="122"/>
      <c r="J271" s="122"/>
      <c r="K271" s="122"/>
      <c r="L271" s="122"/>
      <c r="M271" s="122"/>
      <c r="N271" s="122"/>
      <c r="O271" s="122"/>
      <c r="P271" s="122"/>
      <c r="Q271" s="122"/>
      <c r="R271" s="122"/>
      <c r="S271" s="122"/>
      <c r="T271" s="122"/>
      <c r="U271" s="122"/>
      <c r="V271" s="146"/>
    </row>
    <row r="272" spans="1:22" s="119" customFormat="1" ht="14.25" customHeight="1">
      <c r="A272" s="384">
        <f t="shared" si="4"/>
        <v>271</v>
      </c>
      <c r="B272" s="350" t="s">
        <v>2096</v>
      </c>
      <c r="C272" s="350">
        <v>2</v>
      </c>
      <c r="D272" s="350"/>
      <c r="E272" s="160" t="s">
        <v>1972</v>
      </c>
      <c r="F272" s="122" t="str">
        <f>IF('建築物別概要（追加）入力'!$Q$59="","",'建築物別概要（追加）入力'!$Q$59)</f>
        <v/>
      </c>
      <c r="G272" s="122"/>
      <c r="H272" s="122"/>
      <c r="I272" s="122"/>
      <c r="J272" s="122"/>
      <c r="K272" s="122"/>
      <c r="L272" s="122"/>
      <c r="M272" s="122"/>
      <c r="N272" s="122"/>
      <c r="O272" s="122"/>
      <c r="P272" s="122"/>
      <c r="Q272" s="122"/>
      <c r="R272" s="122"/>
      <c r="S272" s="122"/>
      <c r="T272" s="122"/>
      <c r="U272" s="122"/>
      <c r="V272" s="146"/>
    </row>
    <row r="273" spans="1:22" s="119" customFormat="1" ht="14.25" customHeight="1">
      <c r="A273" s="384">
        <f t="shared" si="4"/>
        <v>272</v>
      </c>
      <c r="B273" s="350" t="s">
        <v>2096</v>
      </c>
      <c r="C273" s="350">
        <v>2</v>
      </c>
      <c r="D273" s="350"/>
      <c r="E273" s="160" t="s">
        <v>1973</v>
      </c>
      <c r="F273" s="122" t="str">
        <f>IF('建築物別概要（追加）入力'!$Q$61="","",'建築物別概要（追加）入力'!$Q$61)</f>
        <v/>
      </c>
      <c r="G273" s="122"/>
      <c r="H273" s="122"/>
      <c r="I273" s="122"/>
      <c r="J273" s="122"/>
      <c r="K273" s="122"/>
      <c r="L273" s="122"/>
      <c r="M273" s="122"/>
      <c r="N273" s="122"/>
      <c r="O273" s="122"/>
      <c r="P273" s="122"/>
      <c r="Q273" s="122"/>
      <c r="R273" s="122"/>
      <c r="S273" s="122"/>
      <c r="T273" s="122"/>
      <c r="U273" s="122"/>
      <c r="V273" s="146"/>
    </row>
    <row r="274" spans="1:22" s="119" customFormat="1" ht="14.25" customHeight="1">
      <c r="A274" s="384">
        <f t="shared" si="4"/>
        <v>273</v>
      </c>
      <c r="B274" s="350" t="s">
        <v>2096</v>
      </c>
      <c r="C274" s="350">
        <v>2</v>
      </c>
      <c r="D274" s="350"/>
      <c r="E274" s="160" t="s">
        <v>1974</v>
      </c>
      <c r="F274" s="122" t="str">
        <f>IF('建築物別概要（追加）入力'!$Q$67="","",'建築物別概要（追加）入力'!$Q$67)</f>
        <v/>
      </c>
      <c r="G274" s="122"/>
      <c r="H274" s="122"/>
      <c r="I274" s="122"/>
      <c r="J274" s="122"/>
      <c r="K274" s="122"/>
      <c r="L274" s="122"/>
      <c r="M274" s="122"/>
      <c r="N274" s="122"/>
      <c r="O274" s="122"/>
      <c r="P274" s="122"/>
      <c r="Q274" s="122"/>
      <c r="R274" s="122"/>
      <c r="S274" s="122"/>
      <c r="T274" s="122"/>
      <c r="U274" s="122"/>
      <c r="V274" s="146"/>
    </row>
    <row r="275" spans="1:22" s="119" customFormat="1" ht="14.25" customHeight="1">
      <c r="A275" s="384">
        <f t="shared" si="4"/>
        <v>274</v>
      </c>
      <c r="B275" s="350" t="s">
        <v>2096</v>
      </c>
      <c r="C275" s="350">
        <v>2</v>
      </c>
      <c r="D275" s="350"/>
      <c r="E275" s="160" t="s">
        <v>1990</v>
      </c>
      <c r="F275" s="122" t="str">
        <f>IF($G$275=1,"",INDEX(値一覧項目!$U$2:$U11,$G$275))</f>
        <v/>
      </c>
      <c r="G275" s="134">
        <v>1</v>
      </c>
      <c r="H275" s="122"/>
      <c r="I275" s="122"/>
      <c r="J275" s="122"/>
      <c r="K275" s="122"/>
      <c r="L275" s="122"/>
      <c r="M275" s="122"/>
      <c r="N275" s="122"/>
      <c r="O275" s="122"/>
      <c r="P275" s="122"/>
      <c r="Q275" s="122"/>
      <c r="R275" s="122"/>
      <c r="S275" s="122"/>
      <c r="T275" s="122"/>
      <c r="U275" s="122"/>
      <c r="V275" s="146"/>
    </row>
    <row r="276" spans="1:22" s="119" customFormat="1" ht="14.25" customHeight="1">
      <c r="A276" s="384">
        <f t="shared" si="4"/>
        <v>275</v>
      </c>
      <c r="B276" s="350" t="s">
        <v>2096</v>
      </c>
      <c r="C276" s="350">
        <v>2</v>
      </c>
      <c r="D276" s="350"/>
      <c r="E276" s="160" t="s">
        <v>1991</v>
      </c>
      <c r="F276" s="122" t="str">
        <f>IF($G$276=1,"",INDEX(値一覧項目!$U$2:$U11,$G$276))</f>
        <v/>
      </c>
      <c r="G276" s="134">
        <v>1</v>
      </c>
      <c r="H276" s="122"/>
      <c r="I276" s="122"/>
      <c r="J276" s="122"/>
      <c r="K276" s="122"/>
      <c r="L276" s="122"/>
      <c r="M276" s="122"/>
      <c r="N276" s="122"/>
      <c r="O276" s="122"/>
      <c r="P276" s="122"/>
      <c r="Q276" s="122"/>
      <c r="R276" s="122"/>
      <c r="S276" s="122"/>
      <c r="T276" s="122"/>
      <c r="U276" s="122"/>
      <c r="V276" s="146"/>
    </row>
    <row r="277" spans="1:22" s="119" customFormat="1" ht="14.25" customHeight="1">
      <c r="A277" s="384">
        <f t="shared" si="4"/>
        <v>276</v>
      </c>
      <c r="B277" s="350" t="s">
        <v>2096</v>
      </c>
      <c r="C277" s="350">
        <v>2</v>
      </c>
      <c r="D277" s="350"/>
      <c r="E277" s="160" t="s">
        <v>1992</v>
      </c>
      <c r="F277" s="122" t="str">
        <f>IF($G$277=1,"",INDEX(値一覧項目!$U$2:$U11,$G$277))</f>
        <v/>
      </c>
      <c r="G277" s="134">
        <v>1</v>
      </c>
      <c r="H277" s="122"/>
      <c r="I277" s="122"/>
      <c r="J277" s="122"/>
      <c r="K277" s="122"/>
      <c r="L277" s="122"/>
      <c r="M277" s="122"/>
      <c r="N277" s="122"/>
      <c r="O277" s="122"/>
      <c r="P277" s="122"/>
      <c r="Q277" s="122"/>
      <c r="R277" s="122"/>
      <c r="S277" s="122"/>
      <c r="T277" s="122"/>
      <c r="U277" s="122"/>
      <c r="V277" s="146"/>
    </row>
    <row r="278" spans="1:22" s="119" customFormat="1" ht="14.25" customHeight="1">
      <c r="A278" s="384">
        <f t="shared" si="4"/>
        <v>277</v>
      </c>
      <c r="B278" s="350" t="s">
        <v>2096</v>
      </c>
      <c r="C278" s="350">
        <v>2</v>
      </c>
      <c r="D278" s="350"/>
      <c r="E278" s="160" t="s">
        <v>1993</v>
      </c>
      <c r="F278" s="122" t="str">
        <f>IF($G$278=1,"",INDEX(値一覧項目!$U$2:$U11,$G$278))</f>
        <v/>
      </c>
      <c r="G278" s="134">
        <v>1</v>
      </c>
      <c r="H278" s="122"/>
      <c r="I278" s="122"/>
      <c r="J278" s="122"/>
      <c r="K278" s="122"/>
      <c r="L278" s="122"/>
      <c r="M278" s="122"/>
      <c r="N278" s="122"/>
      <c r="O278" s="122"/>
      <c r="P278" s="122"/>
      <c r="Q278" s="122"/>
      <c r="R278" s="122"/>
      <c r="S278" s="122"/>
      <c r="T278" s="122"/>
      <c r="U278" s="122"/>
      <c r="V278" s="146"/>
    </row>
    <row r="279" spans="1:22" s="119" customFormat="1" ht="14.25" customHeight="1">
      <c r="A279" s="384">
        <f t="shared" si="4"/>
        <v>278</v>
      </c>
      <c r="B279" s="350" t="s">
        <v>2096</v>
      </c>
      <c r="C279" s="350">
        <v>2</v>
      </c>
      <c r="D279" s="350"/>
      <c r="E279" s="160" t="s">
        <v>1994</v>
      </c>
      <c r="F279" s="122" t="str">
        <f>IF($G$279=1,"",INDEX(値一覧項目!$U$2:$U11,$G$279))</f>
        <v/>
      </c>
      <c r="G279" s="134">
        <v>1</v>
      </c>
      <c r="H279" s="122"/>
      <c r="I279" s="122"/>
      <c r="J279" s="122"/>
      <c r="K279" s="122"/>
      <c r="L279" s="122"/>
      <c r="M279" s="122"/>
      <c r="N279" s="122"/>
      <c r="O279" s="122"/>
      <c r="P279" s="122"/>
      <c r="Q279" s="122"/>
      <c r="R279" s="122"/>
      <c r="S279" s="122"/>
      <c r="T279" s="122"/>
      <c r="U279" s="122"/>
      <c r="V279" s="146"/>
    </row>
    <row r="280" spans="1:22" s="119" customFormat="1" ht="14.25" customHeight="1">
      <c r="A280" s="384">
        <f t="shared" si="4"/>
        <v>279</v>
      </c>
      <c r="B280" s="350" t="s">
        <v>2096</v>
      </c>
      <c r="C280" s="350">
        <v>2</v>
      </c>
      <c r="D280" s="350"/>
      <c r="E280" s="160" t="s">
        <v>1995</v>
      </c>
      <c r="F280" s="122" t="str">
        <f>IF($G$280=1,"",INDEX(値一覧項目!$U$2:$U11,$G$280))</f>
        <v/>
      </c>
      <c r="G280" s="134">
        <v>1</v>
      </c>
      <c r="H280" s="122"/>
      <c r="I280" s="122"/>
      <c r="J280" s="122"/>
      <c r="K280" s="122"/>
      <c r="L280" s="122"/>
      <c r="M280" s="122"/>
      <c r="N280" s="122"/>
      <c r="O280" s="122"/>
      <c r="P280" s="122"/>
      <c r="Q280" s="122"/>
      <c r="R280" s="122"/>
      <c r="S280" s="122"/>
      <c r="T280" s="122"/>
      <c r="U280" s="122"/>
      <c r="V280" s="146"/>
    </row>
    <row r="281" spans="1:22" ht="14.25" customHeight="1">
      <c r="A281" s="307">
        <f t="shared" si="4"/>
        <v>280</v>
      </c>
      <c r="B281" s="355" t="s">
        <v>2096</v>
      </c>
      <c r="C281" s="355">
        <v>2</v>
      </c>
      <c r="D281" s="355"/>
      <c r="E281" s="308" t="s">
        <v>2022</v>
      </c>
      <c r="F281" s="149" t="str">
        <f>IF($G$281=1,"",INDEX(値一覧項目!$U$2:$U255,$G$281))</f>
        <v/>
      </c>
      <c r="G281" s="134">
        <v>1</v>
      </c>
      <c r="H281" s="149"/>
      <c r="I281" s="149"/>
      <c r="J281" s="149"/>
      <c r="K281" s="149"/>
      <c r="L281" s="149"/>
      <c r="M281" s="149"/>
      <c r="N281" s="149"/>
      <c r="O281" s="149"/>
      <c r="P281" s="149"/>
      <c r="Q281" s="149"/>
      <c r="R281" s="149"/>
      <c r="S281" s="149"/>
      <c r="T281" s="149"/>
      <c r="U281" s="149"/>
      <c r="V281" s="378"/>
    </row>
    <row r="282" spans="1:22" s="119" customFormat="1" ht="14.25" customHeight="1">
      <c r="A282" s="384">
        <f t="shared" si="4"/>
        <v>281</v>
      </c>
      <c r="B282" s="350" t="s">
        <v>2096</v>
      </c>
      <c r="C282" s="350">
        <v>2</v>
      </c>
      <c r="D282" s="350"/>
      <c r="E282" s="160" t="s">
        <v>1996</v>
      </c>
      <c r="F282" s="132" t="str">
        <f>IF('建築物別概要（追加）入力'!$J$71="","",TEXT('建築物別概要（追加）入力'!$J$71,"#0.00"))</f>
        <v/>
      </c>
      <c r="G282" s="132"/>
      <c r="H282" s="122"/>
      <c r="I282" s="122"/>
      <c r="J282" s="122"/>
      <c r="K282" s="122"/>
      <c r="L282" s="122"/>
      <c r="M282" s="122"/>
      <c r="N282" s="122"/>
      <c r="O282" s="122"/>
      <c r="P282" s="122"/>
      <c r="Q282" s="122"/>
      <c r="R282" s="122"/>
      <c r="S282" s="122"/>
      <c r="T282" s="122"/>
      <c r="U282" s="122"/>
      <c r="V282" s="146"/>
    </row>
    <row r="283" spans="1:22" s="119" customFormat="1" ht="14.25" customHeight="1">
      <c r="A283" s="384">
        <f t="shared" si="4"/>
        <v>282</v>
      </c>
      <c r="B283" s="350" t="s">
        <v>2096</v>
      </c>
      <c r="C283" s="350">
        <v>2</v>
      </c>
      <c r="D283" s="350"/>
      <c r="E283" s="160" t="s">
        <v>1997</v>
      </c>
      <c r="F283" s="132" t="str">
        <f>IF('建築物別概要（追加）入力'!$J$72="","",TEXT('建築物別概要（追加）入力'!$J$72,"#0.00"))</f>
        <v/>
      </c>
      <c r="G283" s="132"/>
      <c r="H283" s="122"/>
      <c r="I283" s="122"/>
      <c r="J283" s="122"/>
      <c r="K283" s="122"/>
      <c r="L283" s="122"/>
      <c r="M283" s="122"/>
      <c r="N283" s="122"/>
      <c r="O283" s="122"/>
      <c r="P283" s="122"/>
      <c r="Q283" s="122"/>
      <c r="R283" s="122"/>
      <c r="S283" s="122"/>
      <c r="T283" s="122"/>
      <c r="U283" s="122"/>
      <c r="V283" s="146"/>
    </row>
    <row r="284" spans="1:22" s="119" customFormat="1" ht="14.25" customHeight="1">
      <c r="A284" s="384">
        <f t="shared" si="4"/>
        <v>283</v>
      </c>
      <c r="B284" s="350" t="s">
        <v>2096</v>
      </c>
      <c r="C284" s="350">
        <v>2</v>
      </c>
      <c r="D284" s="350"/>
      <c r="E284" s="160" t="s">
        <v>1998</v>
      </c>
      <c r="F284" s="132" t="str">
        <f>IF('建築物別概要（追加）入力'!$J$73="","",TEXT('建築物別概要（追加）入力'!$J$73,"#0.00"))</f>
        <v/>
      </c>
      <c r="G284" s="132"/>
      <c r="H284" s="122"/>
      <c r="I284" s="122"/>
      <c r="J284" s="122"/>
      <c r="K284" s="122"/>
      <c r="L284" s="122"/>
      <c r="M284" s="122"/>
      <c r="N284" s="122"/>
      <c r="O284" s="122"/>
      <c r="P284" s="122"/>
      <c r="Q284" s="122"/>
      <c r="R284" s="122"/>
      <c r="S284" s="122"/>
      <c r="T284" s="122"/>
      <c r="U284" s="122"/>
      <c r="V284" s="146"/>
    </row>
    <row r="285" spans="1:22" s="119" customFormat="1" ht="14.25" customHeight="1">
      <c r="A285" s="384">
        <f t="shared" si="4"/>
        <v>284</v>
      </c>
      <c r="B285" s="350" t="s">
        <v>2096</v>
      </c>
      <c r="C285" s="350">
        <v>2</v>
      </c>
      <c r="D285" s="350"/>
      <c r="E285" s="160" t="s">
        <v>1999</v>
      </c>
      <c r="F285" s="132" t="str">
        <f>IF('建築物別概要（追加）入力'!$J$74="","",TEXT('建築物別概要（追加）入力'!$J$74,"#0.00"))</f>
        <v/>
      </c>
      <c r="G285" s="132"/>
      <c r="H285" s="122"/>
      <c r="I285" s="122"/>
      <c r="J285" s="122"/>
      <c r="K285" s="122"/>
      <c r="L285" s="122"/>
      <c r="M285" s="122"/>
      <c r="N285" s="122"/>
      <c r="O285" s="122"/>
      <c r="P285" s="122"/>
      <c r="Q285" s="122"/>
      <c r="R285" s="122"/>
      <c r="S285" s="122"/>
      <c r="T285" s="122"/>
      <c r="U285" s="122"/>
      <c r="V285" s="146"/>
    </row>
    <row r="286" spans="1:22" s="119" customFormat="1" ht="14.25" customHeight="1">
      <c r="A286" s="384">
        <f t="shared" si="4"/>
        <v>285</v>
      </c>
      <c r="B286" s="350" t="s">
        <v>2096</v>
      </c>
      <c r="C286" s="350">
        <v>2</v>
      </c>
      <c r="D286" s="350"/>
      <c r="E286" s="160" t="s">
        <v>2000</v>
      </c>
      <c r="F286" s="132" t="str">
        <f>IF('建築物別概要（追加）入力'!$J$75="","",TEXT('建築物別概要（追加）入力'!$J$75,"#0.00"))</f>
        <v/>
      </c>
      <c r="G286" s="122"/>
      <c r="H286" s="122"/>
      <c r="I286" s="122"/>
      <c r="J286" s="122"/>
      <c r="K286" s="122"/>
      <c r="L286" s="122"/>
      <c r="M286" s="122"/>
      <c r="N286" s="122"/>
      <c r="O286" s="122"/>
      <c r="P286" s="122"/>
      <c r="Q286" s="122"/>
      <c r="R286" s="122"/>
      <c r="S286" s="122"/>
      <c r="T286" s="122"/>
      <c r="U286" s="122"/>
      <c r="V286" s="146"/>
    </row>
    <row r="287" spans="1:22" s="119" customFormat="1" ht="14.25" customHeight="1">
      <c r="A287" s="384">
        <f t="shared" si="4"/>
        <v>286</v>
      </c>
      <c r="B287" s="350" t="s">
        <v>2096</v>
      </c>
      <c r="C287" s="350">
        <v>2</v>
      </c>
      <c r="D287" s="350"/>
      <c r="E287" s="160" t="s">
        <v>2001</v>
      </c>
      <c r="F287" s="132" t="str">
        <f>IF('建築物別概要（追加）入力'!$J$76="","",TEXT('建築物別概要（追加）入力'!$J$76,"#0.00"))</f>
        <v/>
      </c>
      <c r="G287" s="122"/>
      <c r="H287" s="122"/>
      <c r="I287" s="122"/>
      <c r="J287" s="122"/>
      <c r="K287" s="122"/>
      <c r="L287" s="122"/>
      <c r="M287" s="122"/>
      <c r="N287" s="122"/>
      <c r="O287" s="122"/>
      <c r="P287" s="122"/>
      <c r="Q287" s="122"/>
      <c r="R287" s="122"/>
      <c r="S287" s="122"/>
      <c r="T287" s="122"/>
      <c r="U287" s="122"/>
      <c r="V287" s="146"/>
    </row>
    <row r="288" spans="1:22" ht="14.25" customHeight="1">
      <c r="A288" s="305">
        <f t="shared" si="4"/>
        <v>287</v>
      </c>
      <c r="B288" s="351" t="s">
        <v>2096</v>
      </c>
      <c r="C288" s="351">
        <v>2</v>
      </c>
      <c r="D288" s="351"/>
      <c r="E288" s="303" t="s">
        <v>2023</v>
      </c>
      <c r="F288" s="121" t="str">
        <f>IF('建築物別概要（追加）入力'!$J$77="","",TEXT('建築物別概要（追加）入力'!$J$77,"#0.00"))</f>
        <v/>
      </c>
      <c r="G288" s="121"/>
      <c r="H288" s="121"/>
      <c r="I288" s="121"/>
      <c r="J288" s="121"/>
      <c r="K288" s="121"/>
      <c r="L288" s="121"/>
      <c r="M288" s="121"/>
      <c r="N288" s="121"/>
      <c r="O288" s="121"/>
      <c r="P288" s="121"/>
      <c r="Q288" s="121"/>
      <c r="R288" s="121"/>
      <c r="S288" s="121"/>
      <c r="T288" s="121"/>
      <c r="U288" s="121"/>
      <c r="V288" s="299"/>
    </row>
    <row r="289" spans="1:22" s="119" customFormat="1" ht="14.25" customHeight="1">
      <c r="A289" s="384">
        <f t="shared" si="4"/>
        <v>288</v>
      </c>
      <c r="B289" s="350" t="s">
        <v>2096</v>
      </c>
      <c r="C289" s="350">
        <v>2</v>
      </c>
      <c r="D289" s="350"/>
      <c r="E289" s="160" t="s">
        <v>2002</v>
      </c>
      <c r="F289" s="132" t="str">
        <f>IF('建築物別概要（追加）入力'!$P$71="","",TEXT('建築物別概要（追加）入力'!$P$71,"#0.00"))</f>
        <v/>
      </c>
      <c r="G289" s="132"/>
      <c r="H289" s="122"/>
      <c r="I289" s="122"/>
      <c r="J289" s="122"/>
      <c r="K289" s="122"/>
      <c r="L289" s="122"/>
      <c r="M289" s="122"/>
      <c r="N289" s="122"/>
      <c r="O289" s="122"/>
      <c r="P289" s="122"/>
      <c r="Q289" s="122"/>
      <c r="R289" s="122"/>
      <c r="S289" s="122"/>
      <c r="T289" s="122"/>
      <c r="U289" s="122"/>
      <c r="V289" s="146"/>
    </row>
    <row r="290" spans="1:22" s="119" customFormat="1" ht="14.25" customHeight="1">
      <c r="A290" s="384">
        <f t="shared" si="4"/>
        <v>289</v>
      </c>
      <c r="B290" s="350" t="s">
        <v>2096</v>
      </c>
      <c r="C290" s="350">
        <v>2</v>
      </c>
      <c r="D290" s="350"/>
      <c r="E290" s="160" t="s">
        <v>2003</v>
      </c>
      <c r="F290" s="132" t="str">
        <f>IF('建築物別概要（追加）入力'!$P$72="","",TEXT('建築物別概要（追加）入力'!$P$72,"#0.00"))</f>
        <v/>
      </c>
      <c r="G290" s="132"/>
      <c r="H290" s="122"/>
      <c r="I290" s="122"/>
      <c r="J290" s="122"/>
      <c r="K290" s="122"/>
      <c r="L290" s="122"/>
      <c r="M290" s="122"/>
      <c r="N290" s="122"/>
      <c r="O290" s="122"/>
      <c r="P290" s="122"/>
      <c r="Q290" s="122"/>
      <c r="R290" s="122"/>
      <c r="S290" s="122"/>
      <c r="T290" s="122"/>
      <c r="U290" s="122"/>
      <c r="V290" s="146"/>
    </row>
    <row r="291" spans="1:22" s="119" customFormat="1" ht="14.25" customHeight="1">
      <c r="A291" s="384">
        <f t="shared" si="4"/>
        <v>290</v>
      </c>
      <c r="B291" s="350" t="s">
        <v>2096</v>
      </c>
      <c r="C291" s="350">
        <v>2</v>
      </c>
      <c r="D291" s="350"/>
      <c r="E291" s="160" t="s">
        <v>2004</v>
      </c>
      <c r="F291" s="132" t="str">
        <f>IF('建築物別概要（追加）入力'!$P$73="","",TEXT('建築物別概要（追加）入力'!$P$73,"#0.00"))</f>
        <v/>
      </c>
      <c r="G291" s="132"/>
      <c r="H291" s="122"/>
      <c r="I291" s="122"/>
      <c r="J291" s="122"/>
      <c r="K291" s="122"/>
      <c r="L291" s="122"/>
      <c r="M291" s="122"/>
      <c r="N291" s="122"/>
      <c r="O291" s="122"/>
      <c r="P291" s="122"/>
      <c r="Q291" s="122"/>
      <c r="R291" s="122"/>
      <c r="S291" s="122"/>
      <c r="T291" s="122"/>
      <c r="U291" s="122"/>
      <c r="V291" s="146"/>
    </row>
    <row r="292" spans="1:22" s="119" customFormat="1" ht="14.25" customHeight="1">
      <c r="A292" s="384">
        <f t="shared" si="4"/>
        <v>291</v>
      </c>
      <c r="B292" s="350" t="s">
        <v>2096</v>
      </c>
      <c r="C292" s="350">
        <v>2</v>
      </c>
      <c r="D292" s="350"/>
      <c r="E292" s="160" t="s">
        <v>2005</v>
      </c>
      <c r="F292" s="132" t="str">
        <f>IF('建築物別概要（追加）入力'!$P$74="","",TEXT('建築物別概要（追加）入力'!$P$73,"#0.00"))</f>
        <v/>
      </c>
      <c r="G292" s="132"/>
      <c r="H292" s="122"/>
      <c r="I292" s="122"/>
      <c r="J292" s="122"/>
      <c r="K292" s="122"/>
      <c r="L292" s="122"/>
      <c r="M292" s="122"/>
      <c r="N292" s="122"/>
      <c r="O292" s="122"/>
      <c r="P292" s="122"/>
      <c r="Q292" s="122"/>
      <c r="R292" s="122"/>
      <c r="S292" s="122"/>
      <c r="T292" s="122"/>
      <c r="U292" s="122"/>
      <c r="V292" s="146"/>
    </row>
    <row r="293" spans="1:22" s="119" customFormat="1" ht="14.25" customHeight="1">
      <c r="A293" s="384">
        <f t="shared" si="4"/>
        <v>292</v>
      </c>
      <c r="B293" s="350" t="s">
        <v>2096</v>
      </c>
      <c r="C293" s="350">
        <v>2</v>
      </c>
      <c r="D293" s="350"/>
      <c r="E293" s="160" t="s">
        <v>2006</v>
      </c>
      <c r="F293" s="132" t="str">
        <f>IF('建築物別概要（追加）入力'!$P$75="","",TEXT('建築物別概要（追加）入力'!$P$75,"#0.00"))</f>
        <v/>
      </c>
      <c r="G293" s="122"/>
      <c r="H293" s="122"/>
      <c r="I293" s="122"/>
      <c r="J293" s="122"/>
      <c r="K293" s="122"/>
      <c r="L293" s="122"/>
      <c r="M293" s="122"/>
      <c r="N293" s="122"/>
      <c r="O293" s="122"/>
      <c r="P293" s="122"/>
      <c r="Q293" s="122"/>
      <c r="R293" s="122"/>
      <c r="S293" s="122"/>
      <c r="T293" s="122"/>
      <c r="U293" s="122"/>
      <c r="V293" s="146"/>
    </row>
    <row r="294" spans="1:22" s="119" customFormat="1" ht="14.25" customHeight="1">
      <c r="A294" s="384">
        <f t="shared" si="4"/>
        <v>293</v>
      </c>
      <c r="B294" s="350" t="s">
        <v>2096</v>
      </c>
      <c r="C294" s="350">
        <v>2</v>
      </c>
      <c r="D294" s="350"/>
      <c r="E294" s="160" t="s">
        <v>2007</v>
      </c>
      <c r="F294" s="132" t="str">
        <f>IF('建築物別概要（追加）入力'!$P$76="","",TEXT('建築物別概要（追加）入力'!$P$76,"#0.00"))</f>
        <v/>
      </c>
      <c r="G294" s="122"/>
      <c r="H294" s="122"/>
      <c r="I294" s="122"/>
      <c r="J294" s="122"/>
      <c r="K294" s="122"/>
      <c r="L294" s="122"/>
      <c r="M294" s="122"/>
      <c r="N294" s="122"/>
      <c r="O294" s="122"/>
      <c r="P294" s="122"/>
      <c r="Q294" s="122"/>
      <c r="R294" s="122"/>
      <c r="S294" s="122"/>
      <c r="T294" s="122"/>
      <c r="U294" s="122"/>
      <c r="V294" s="146"/>
    </row>
    <row r="295" spans="1:22" ht="14.25" customHeight="1">
      <c r="A295" s="305">
        <f t="shared" si="4"/>
        <v>294</v>
      </c>
      <c r="B295" s="351" t="s">
        <v>2096</v>
      </c>
      <c r="C295" s="351">
        <v>2</v>
      </c>
      <c r="D295" s="351"/>
      <c r="E295" s="303" t="s">
        <v>2024</v>
      </c>
      <c r="F295" s="121" t="str">
        <f>IF('建築物別概要（追加）入力'!$P$77="","",TEXT('建築物別概要（追加）入力'!$P$77,"#0.00"))</f>
        <v/>
      </c>
      <c r="G295" s="121"/>
      <c r="H295" s="121"/>
      <c r="I295" s="121"/>
      <c r="J295" s="121"/>
      <c r="K295" s="121"/>
      <c r="L295" s="121"/>
      <c r="M295" s="121"/>
      <c r="N295" s="121"/>
      <c r="O295" s="121"/>
      <c r="P295" s="121"/>
      <c r="Q295" s="121"/>
      <c r="R295" s="121"/>
      <c r="S295" s="121"/>
      <c r="T295" s="121"/>
      <c r="U295" s="121"/>
      <c r="V295" s="299"/>
    </row>
    <row r="296" spans="1:22" s="119" customFormat="1" ht="14.25" customHeight="1">
      <c r="A296" s="384">
        <f t="shared" si="4"/>
        <v>295</v>
      </c>
      <c r="B296" s="350" t="s">
        <v>2096</v>
      </c>
      <c r="C296" s="350">
        <v>2</v>
      </c>
      <c r="D296" s="350"/>
      <c r="E296" s="160" t="s">
        <v>2008</v>
      </c>
      <c r="F296" s="132" t="str">
        <f>IF('建築物別概要（追加）入力'!$V$71=0,"",TEXT('建築物別概要（追加）入力'!$V$71,"#0.00"))</f>
        <v/>
      </c>
      <c r="G296" s="132"/>
      <c r="H296" s="122"/>
      <c r="I296" s="122"/>
      <c r="J296" s="122"/>
      <c r="K296" s="122"/>
      <c r="L296" s="122"/>
      <c r="M296" s="122"/>
      <c r="N296" s="122"/>
      <c r="O296" s="122"/>
      <c r="P296" s="122"/>
      <c r="Q296" s="122"/>
      <c r="R296" s="122"/>
      <c r="S296" s="122"/>
      <c r="T296" s="122"/>
      <c r="U296" s="122"/>
      <c r="V296" s="146"/>
    </row>
    <row r="297" spans="1:22" s="119" customFormat="1" ht="14.25" customHeight="1">
      <c r="A297" s="384">
        <f t="shared" si="4"/>
        <v>296</v>
      </c>
      <c r="B297" s="350" t="s">
        <v>2096</v>
      </c>
      <c r="C297" s="350">
        <v>2</v>
      </c>
      <c r="D297" s="350"/>
      <c r="E297" s="160" t="s">
        <v>2009</v>
      </c>
      <c r="F297" s="132" t="str">
        <f>IF('建築物別概要（追加）入力'!$V$72=0,"",TEXT('建築物別概要（追加）入力'!$V$72,"#0.00"))</f>
        <v/>
      </c>
      <c r="G297" s="132"/>
      <c r="H297" s="122"/>
      <c r="I297" s="122"/>
      <c r="J297" s="122"/>
      <c r="K297" s="122"/>
      <c r="L297" s="122"/>
      <c r="M297" s="122"/>
      <c r="N297" s="122"/>
      <c r="O297" s="122"/>
      <c r="P297" s="122"/>
      <c r="Q297" s="122"/>
      <c r="R297" s="122"/>
      <c r="S297" s="122"/>
      <c r="T297" s="122"/>
      <c r="U297" s="122"/>
      <c r="V297" s="146"/>
    </row>
    <row r="298" spans="1:22" s="119" customFormat="1" ht="14.25" customHeight="1">
      <c r="A298" s="384">
        <f t="shared" si="4"/>
        <v>297</v>
      </c>
      <c r="B298" s="350" t="s">
        <v>2096</v>
      </c>
      <c r="C298" s="350">
        <v>2</v>
      </c>
      <c r="D298" s="350"/>
      <c r="E298" s="160" t="s">
        <v>2010</v>
      </c>
      <c r="F298" s="132" t="str">
        <f>IF('建築物別概要（追加）入力'!$V$73=0,"",TEXT('建築物別概要（追加）入力'!$V$73,"#0.00"))</f>
        <v/>
      </c>
      <c r="G298" s="132"/>
      <c r="H298" s="122"/>
      <c r="I298" s="122"/>
      <c r="J298" s="122"/>
      <c r="K298" s="122"/>
      <c r="L298" s="122"/>
      <c r="M298" s="122"/>
      <c r="N298" s="122"/>
      <c r="O298" s="122"/>
      <c r="P298" s="122"/>
      <c r="Q298" s="122"/>
      <c r="R298" s="122"/>
      <c r="S298" s="122"/>
      <c r="T298" s="122"/>
      <c r="U298" s="122"/>
      <c r="V298" s="146"/>
    </row>
    <row r="299" spans="1:22" s="119" customFormat="1" ht="14.25" customHeight="1">
      <c r="A299" s="384">
        <f t="shared" si="4"/>
        <v>298</v>
      </c>
      <c r="B299" s="350" t="s">
        <v>2096</v>
      </c>
      <c r="C299" s="350">
        <v>2</v>
      </c>
      <c r="D299" s="350"/>
      <c r="E299" s="160" t="s">
        <v>2011</v>
      </c>
      <c r="F299" s="132" t="str">
        <f>IF('建築物別概要（追加）入力'!$V$74=0,"",TEXT('建築物別概要（追加）入力'!$V$74,"#0.00"))</f>
        <v/>
      </c>
      <c r="G299" s="132"/>
      <c r="H299" s="122"/>
      <c r="I299" s="122"/>
      <c r="J299" s="122"/>
      <c r="K299" s="122"/>
      <c r="L299" s="122"/>
      <c r="M299" s="122"/>
      <c r="N299" s="122"/>
      <c r="O299" s="122"/>
      <c r="P299" s="122"/>
      <c r="Q299" s="122"/>
      <c r="R299" s="122"/>
      <c r="S299" s="122"/>
      <c r="T299" s="122"/>
      <c r="U299" s="122"/>
      <c r="V299" s="146"/>
    </row>
    <row r="300" spans="1:22" s="119" customFormat="1" ht="14.25" customHeight="1">
      <c r="A300" s="384">
        <f t="shared" si="4"/>
        <v>299</v>
      </c>
      <c r="B300" s="350" t="s">
        <v>2096</v>
      </c>
      <c r="C300" s="350">
        <v>2</v>
      </c>
      <c r="D300" s="350"/>
      <c r="E300" s="160" t="s">
        <v>2012</v>
      </c>
      <c r="F300" s="132" t="str">
        <f>IF('建築物別概要（追加）入力'!$V$75=0,"",TEXT('建築物別概要（追加）入力'!$V$75,"#0.00"))</f>
        <v/>
      </c>
      <c r="G300" s="122"/>
      <c r="H300" s="122"/>
      <c r="I300" s="122"/>
      <c r="J300" s="122"/>
      <c r="K300" s="122"/>
      <c r="L300" s="122"/>
      <c r="M300" s="122"/>
      <c r="N300" s="122"/>
      <c r="O300" s="122"/>
      <c r="P300" s="122"/>
      <c r="Q300" s="122"/>
      <c r="R300" s="122"/>
      <c r="S300" s="122"/>
      <c r="T300" s="122"/>
      <c r="U300" s="122"/>
      <c r="V300" s="146"/>
    </row>
    <row r="301" spans="1:22" s="119" customFormat="1" ht="14.25" customHeight="1">
      <c r="A301" s="384">
        <f t="shared" si="4"/>
        <v>300</v>
      </c>
      <c r="B301" s="350" t="s">
        <v>2096</v>
      </c>
      <c r="C301" s="350">
        <v>2</v>
      </c>
      <c r="D301" s="350"/>
      <c r="E301" s="160" t="s">
        <v>2013</v>
      </c>
      <c r="F301" s="132" t="str">
        <f>IF('建築物別概要（追加）入力'!$V$76=0,"",TEXT('建築物別概要（追加）入力'!$V$76,"#0.00"))</f>
        <v/>
      </c>
      <c r="G301" s="122"/>
      <c r="H301" s="122"/>
      <c r="I301" s="122"/>
      <c r="J301" s="122"/>
      <c r="K301" s="122"/>
      <c r="L301" s="122"/>
      <c r="M301" s="122"/>
      <c r="N301" s="122"/>
      <c r="O301" s="122"/>
      <c r="P301" s="122"/>
      <c r="Q301" s="122"/>
      <c r="R301" s="122"/>
      <c r="S301" s="122"/>
      <c r="T301" s="122"/>
      <c r="U301" s="122"/>
      <c r="V301" s="146"/>
    </row>
    <row r="302" spans="1:22" ht="14.25" customHeight="1">
      <c r="A302" s="305">
        <f t="shared" si="4"/>
        <v>301</v>
      </c>
      <c r="B302" s="351" t="s">
        <v>2096</v>
      </c>
      <c r="C302" s="351">
        <v>2</v>
      </c>
      <c r="D302" s="351"/>
      <c r="E302" s="303" t="s">
        <v>2025</v>
      </c>
      <c r="F302" s="132" t="str">
        <f>IF('建築物別概要（追加）入力'!$V$77=0,"",TEXT('建築物別概要（追加）入力'!$V$77,"#0.00"))</f>
        <v/>
      </c>
      <c r="G302" s="121"/>
      <c r="H302" s="121"/>
      <c r="I302" s="121"/>
      <c r="J302" s="121"/>
      <c r="K302" s="121"/>
      <c r="L302" s="121"/>
      <c r="M302" s="121"/>
      <c r="N302" s="121"/>
      <c r="O302" s="121"/>
      <c r="P302" s="121"/>
      <c r="Q302" s="121"/>
      <c r="R302" s="121"/>
      <c r="S302" s="121"/>
      <c r="T302" s="121"/>
      <c r="U302" s="121"/>
      <c r="V302" s="299"/>
    </row>
    <row r="303" spans="1:22" s="119" customFormat="1" ht="14.25" customHeight="1">
      <c r="A303" s="385">
        <f t="shared" si="4"/>
        <v>302</v>
      </c>
      <c r="B303" s="353" t="s">
        <v>2096</v>
      </c>
      <c r="C303" s="353">
        <v>2</v>
      </c>
      <c r="D303" s="353"/>
      <c r="E303" s="376" t="s">
        <v>2014</v>
      </c>
      <c r="F303" s="144" t="str">
        <f>IF('建築物別概要（追加）入力'!$J$79=0,"",TEXT('建築物別概要（追加）入力'!$J$79,"#0.00"))</f>
        <v/>
      </c>
      <c r="G303" s="144"/>
      <c r="H303" s="138"/>
      <c r="I303" s="138"/>
      <c r="J303" s="138"/>
      <c r="K303" s="138"/>
      <c r="L303" s="138"/>
      <c r="M303" s="138"/>
      <c r="N303" s="138"/>
      <c r="O303" s="138"/>
      <c r="P303" s="138"/>
      <c r="Q303" s="138"/>
      <c r="R303" s="138"/>
      <c r="S303" s="138"/>
      <c r="T303" s="138"/>
      <c r="U303" s="138"/>
      <c r="V303" s="151"/>
    </row>
    <row r="304" spans="1:22" s="119" customFormat="1" ht="14.25" customHeight="1">
      <c r="A304" s="384">
        <f t="shared" si="4"/>
        <v>303</v>
      </c>
      <c r="B304" s="350" t="s">
        <v>2096</v>
      </c>
      <c r="C304" s="350">
        <v>2</v>
      </c>
      <c r="D304" s="350"/>
      <c r="E304" s="160" t="s">
        <v>2015</v>
      </c>
      <c r="F304" s="132" t="str">
        <f>IF('建築物別概要（追加）入力'!$P$79=0,"",TEXT('建築物別概要（追加）入力'!$P$79,"#0.00"))</f>
        <v/>
      </c>
      <c r="G304" s="132"/>
      <c r="H304" s="122"/>
      <c r="I304" s="122"/>
      <c r="J304" s="122"/>
      <c r="K304" s="122"/>
      <c r="L304" s="122"/>
      <c r="M304" s="122"/>
      <c r="N304" s="122"/>
      <c r="O304" s="122"/>
      <c r="P304" s="122"/>
      <c r="Q304" s="122"/>
      <c r="R304" s="122"/>
      <c r="S304" s="122"/>
      <c r="T304" s="122"/>
      <c r="U304" s="122"/>
      <c r="V304" s="146"/>
    </row>
    <row r="305" spans="1:22" s="119" customFormat="1" ht="14.25" customHeight="1">
      <c r="A305" s="384">
        <f t="shared" si="4"/>
        <v>304</v>
      </c>
      <c r="B305" s="350" t="s">
        <v>2096</v>
      </c>
      <c r="C305" s="350">
        <v>2</v>
      </c>
      <c r="D305" s="350"/>
      <c r="E305" s="160" t="s">
        <v>2016</v>
      </c>
      <c r="F305" s="132" t="str">
        <f>IF('建築物別概要（追加）入力'!$V$79=0,"",TEXT('建築物別概要（追加）入力'!$V$79,"#0.00"))</f>
        <v/>
      </c>
      <c r="G305" s="132"/>
      <c r="H305" s="122"/>
      <c r="I305" s="122"/>
      <c r="J305" s="122"/>
      <c r="K305" s="122"/>
      <c r="L305" s="122"/>
      <c r="M305" s="122"/>
      <c r="N305" s="122"/>
      <c r="O305" s="122"/>
      <c r="P305" s="122"/>
      <c r="Q305" s="122"/>
      <c r="R305" s="122"/>
      <c r="S305" s="122"/>
      <c r="T305" s="122"/>
      <c r="U305" s="122"/>
      <c r="V305" s="146"/>
    </row>
    <row r="306" spans="1:22" s="119" customFormat="1" ht="14.25" customHeight="1">
      <c r="A306" s="384">
        <f t="shared" si="4"/>
        <v>305</v>
      </c>
      <c r="B306" s="350" t="s">
        <v>2096</v>
      </c>
      <c r="C306" s="350">
        <v>2</v>
      </c>
      <c r="D306" s="350"/>
      <c r="E306" s="160" t="s">
        <v>2017</v>
      </c>
      <c r="F306" s="122" t="str">
        <f>IF('建築物別概要（追加）入力'!$D$82=0,"",'建築物別概要（追加）入力'!$D$82)</f>
        <v/>
      </c>
      <c r="G306" s="122"/>
      <c r="H306" s="122"/>
      <c r="I306" s="122"/>
      <c r="J306" s="122"/>
      <c r="K306" s="122"/>
      <c r="L306" s="122"/>
      <c r="M306" s="122"/>
      <c r="N306" s="122"/>
      <c r="O306" s="122"/>
      <c r="P306" s="122"/>
      <c r="Q306" s="122"/>
      <c r="R306" s="122"/>
      <c r="S306" s="122"/>
      <c r="T306" s="122"/>
      <c r="U306" s="122"/>
      <c r="V306" s="146"/>
    </row>
    <row r="307" spans="1:22" s="119" customFormat="1" ht="14.25" customHeight="1">
      <c r="A307" s="384">
        <f t="shared" si="4"/>
        <v>306</v>
      </c>
      <c r="B307" s="350" t="s">
        <v>2096</v>
      </c>
      <c r="C307" s="350">
        <v>2</v>
      </c>
      <c r="D307" s="350"/>
      <c r="E307" s="160" t="s">
        <v>2018</v>
      </c>
      <c r="F307" s="122" t="str">
        <f>IF('建築物別概要（追加）入力'!$D$83=0,"",'建築物別概要（追加）入力'!$D$83)</f>
        <v/>
      </c>
      <c r="G307" s="122"/>
      <c r="H307" s="122"/>
      <c r="I307" s="122"/>
      <c r="J307" s="122"/>
      <c r="K307" s="122"/>
      <c r="L307" s="122"/>
      <c r="M307" s="122"/>
      <c r="N307" s="122"/>
      <c r="O307" s="122"/>
      <c r="P307" s="122"/>
      <c r="Q307" s="122"/>
      <c r="R307" s="122"/>
      <c r="S307" s="122"/>
      <c r="T307" s="122"/>
      <c r="U307" s="122"/>
      <c r="V307" s="146"/>
    </row>
    <row r="308" spans="1:22" s="119" customFormat="1" ht="14.25" customHeight="1">
      <c r="A308" s="384">
        <f t="shared" si="4"/>
        <v>307</v>
      </c>
      <c r="B308" s="350" t="s">
        <v>2096</v>
      </c>
      <c r="C308" s="350">
        <v>2</v>
      </c>
      <c r="D308" s="350"/>
      <c r="E308" s="160" t="s">
        <v>2019</v>
      </c>
      <c r="F308" s="122" t="str">
        <f>IF('建築物別概要（追加）入力'!$D$84=0,"",'建築物別概要（追加）入力'!$D$84)</f>
        <v/>
      </c>
      <c r="G308" s="122"/>
      <c r="H308" s="122"/>
      <c r="I308" s="122"/>
      <c r="J308" s="122"/>
      <c r="K308" s="122"/>
      <c r="L308" s="122"/>
      <c r="M308" s="122"/>
      <c r="N308" s="122"/>
      <c r="O308" s="122"/>
      <c r="P308" s="122"/>
      <c r="Q308" s="122"/>
      <c r="R308" s="122"/>
      <c r="S308" s="122"/>
      <c r="T308" s="122"/>
      <c r="U308" s="122"/>
      <c r="V308" s="146"/>
    </row>
    <row r="309" spans="1:22" s="119" customFormat="1" ht="14.25" customHeight="1">
      <c r="A309" s="384">
        <f t="shared" si="4"/>
        <v>308</v>
      </c>
      <c r="B309" s="350" t="s">
        <v>2096</v>
      </c>
      <c r="C309" s="350">
        <v>2</v>
      </c>
      <c r="D309" s="350"/>
      <c r="E309" s="160" t="s">
        <v>2020</v>
      </c>
      <c r="F309" s="131" t="str">
        <f>IF('建築物別概要（追加）入力'!$D$85=0,"",TEXT('建築物別概要（追加）入力'!$D$85,"#0.000"))</f>
        <v/>
      </c>
      <c r="G309" s="131"/>
      <c r="H309" s="122"/>
      <c r="I309" s="122"/>
      <c r="J309" s="122"/>
      <c r="K309" s="122"/>
      <c r="L309" s="122"/>
      <c r="M309" s="122"/>
      <c r="N309" s="122"/>
      <c r="O309" s="122"/>
      <c r="P309" s="122"/>
      <c r="Q309" s="122"/>
      <c r="R309" s="122"/>
      <c r="S309" s="122"/>
      <c r="T309" s="122"/>
      <c r="U309" s="122"/>
      <c r="V309" s="146"/>
    </row>
    <row r="310" spans="1:22" s="119" customFormat="1" ht="14.25" customHeight="1">
      <c r="A310" s="384">
        <f t="shared" si="4"/>
        <v>309</v>
      </c>
      <c r="B310" s="350" t="s">
        <v>2096</v>
      </c>
      <c r="C310" s="350">
        <v>2</v>
      </c>
      <c r="D310" s="350"/>
      <c r="E310" s="160" t="s">
        <v>2021</v>
      </c>
      <c r="F310" s="122" t="str">
        <f>IF($G$310=1,"",INDEX(値一覧項目!$L$2:$L6,$G$310))</f>
        <v/>
      </c>
      <c r="G310" s="134">
        <v>1</v>
      </c>
      <c r="H310" s="122"/>
      <c r="I310" s="122"/>
      <c r="J310" s="122"/>
      <c r="K310" s="122"/>
      <c r="L310" s="122"/>
      <c r="M310" s="122"/>
      <c r="N310" s="122"/>
      <c r="O310" s="122"/>
      <c r="P310" s="122"/>
      <c r="Q310" s="122"/>
      <c r="R310" s="122"/>
      <c r="S310" s="122"/>
      <c r="T310" s="122"/>
      <c r="U310" s="122"/>
      <c r="V310" s="146"/>
    </row>
    <row r="311" spans="1:22" s="119" customFormat="1" ht="14.25" customHeight="1">
      <c r="A311" s="384">
        <f t="shared" si="4"/>
        <v>310</v>
      </c>
      <c r="B311" s="350" t="s">
        <v>2096</v>
      </c>
      <c r="C311" s="350">
        <v>2</v>
      </c>
      <c r="D311" s="350"/>
      <c r="E311" s="160" t="s">
        <v>1624</v>
      </c>
      <c r="F311" s="122" t="str">
        <f>IF('建築物別概要（追加）入力'!$D$88="","",'建築物別概要（追加）入力'!$D$88)</f>
        <v/>
      </c>
      <c r="G311" s="134"/>
      <c r="H311" s="122"/>
      <c r="I311" s="122"/>
      <c r="J311" s="122"/>
      <c r="K311" s="122"/>
      <c r="L311" s="122"/>
      <c r="M311" s="122"/>
      <c r="N311" s="122"/>
      <c r="O311" s="122"/>
      <c r="P311" s="122"/>
      <c r="Q311" s="122"/>
      <c r="R311" s="122"/>
      <c r="S311" s="122"/>
      <c r="T311" s="122"/>
      <c r="U311" s="122"/>
      <c r="V311" s="146"/>
    </row>
    <row r="312" spans="1:22" s="119" customFormat="1" ht="14.25" customHeight="1" thickBot="1">
      <c r="A312" s="386">
        <f t="shared" si="4"/>
        <v>311</v>
      </c>
      <c r="B312" s="375" t="s">
        <v>2096</v>
      </c>
      <c r="C312" s="354">
        <v>2</v>
      </c>
      <c r="D312" s="354"/>
      <c r="E312" s="163" t="s">
        <v>1623</v>
      </c>
      <c r="F312" s="155" t="str">
        <f>IF('建築物別概要（追加）入力'!$D$90="","",'建築物別概要（追加）入力'!$D$90)</f>
        <v/>
      </c>
      <c r="G312" s="134"/>
      <c r="H312" s="155"/>
      <c r="I312" s="155"/>
      <c r="J312" s="155"/>
      <c r="K312" s="155"/>
      <c r="L312" s="155"/>
      <c r="M312" s="155"/>
      <c r="N312" s="155"/>
      <c r="O312" s="155"/>
      <c r="P312" s="155"/>
      <c r="Q312" s="155"/>
      <c r="R312" s="155"/>
      <c r="S312" s="155"/>
      <c r="T312" s="155"/>
      <c r="U312" s="155"/>
      <c r="V312" s="158"/>
    </row>
    <row r="313" spans="1:22" s="119" customFormat="1" ht="14.25" customHeight="1">
      <c r="A313" s="385">
        <f t="shared" si="4"/>
        <v>312</v>
      </c>
      <c r="B313" s="353" t="s">
        <v>2098</v>
      </c>
      <c r="C313" s="353">
        <v>2</v>
      </c>
      <c r="D313" s="353">
        <v>1</v>
      </c>
      <c r="E313" s="159" t="s">
        <v>1975</v>
      </c>
      <c r="F313" s="156">
        <f>'建築物別概要（追加）入力'!$E$95</f>
        <v>2</v>
      </c>
      <c r="G313" s="156"/>
      <c r="H313" s="148"/>
      <c r="I313" s="148"/>
      <c r="J313" s="148"/>
      <c r="K313" s="148"/>
      <c r="L313" s="148"/>
      <c r="M313" s="148"/>
      <c r="N313" s="148"/>
      <c r="O313" s="148"/>
      <c r="P313" s="148"/>
      <c r="Q313" s="148"/>
      <c r="R313" s="148"/>
      <c r="S313" s="148"/>
      <c r="T313" s="148"/>
      <c r="U313" s="148"/>
      <c r="V313" s="157"/>
    </row>
    <row r="314" spans="1:22" s="119" customFormat="1" ht="14.25" customHeight="1">
      <c r="A314" s="384">
        <f t="shared" si="4"/>
        <v>313</v>
      </c>
      <c r="B314" s="350" t="s">
        <v>2098</v>
      </c>
      <c r="C314" s="350">
        <v>2</v>
      </c>
      <c r="D314" s="350">
        <v>1</v>
      </c>
      <c r="E314" s="160" t="s">
        <v>87</v>
      </c>
      <c r="F314" s="133" t="str">
        <f>IF('建築物別概要（追加）入力'!$E$96="","",'建築物別概要（追加）入力'!$E$96)</f>
        <v/>
      </c>
      <c r="G314" s="133"/>
      <c r="H314" s="122"/>
      <c r="I314" s="122"/>
      <c r="J314" s="122"/>
      <c r="K314" s="122"/>
      <c r="L314" s="122"/>
      <c r="M314" s="122"/>
      <c r="N314" s="122"/>
      <c r="O314" s="122"/>
      <c r="P314" s="122"/>
      <c r="Q314" s="122"/>
      <c r="R314" s="122"/>
      <c r="S314" s="122"/>
      <c r="T314" s="122"/>
      <c r="U314" s="122"/>
      <c r="V314" s="146"/>
    </row>
    <row r="315" spans="1:22" s="119" customFormat="1" ht="14.25" customHeight="1">
      <c r="A315" s="384">
        <f t="shared" si="4"/>
        <v>314</v>
      </c>
      <c r="B315" s="350" t="s">
        <v>2098</v>
      </c>
      <c r="C315" s="350">
        <v>2</v>
      </c>
      <c r="D315" s="350">
        <v>1</v>
      </c>
      <c r="E315" s="160" t="s">
        <v>2183</v>
      </c>
      <c r="F315" s="131" t="str">
        <f>IF('建築物別概要（追加）入力'!$E$97="","",TEXT('建築物別概要（追加）入力'!$E$97,"#0.000"))</f>
        <v/>
      </c>
      <c r="G315" s="131"/>
      <c r="H315" s="122"/>
      <c r="I315" s="122"/>
      <c r="J315" s="122"/>
      <c r="K315" s="122"/>
      <c r="L315" s="122"/>
      <c r="M315" s="122"/>
      <c r="N315" s="122"/>
      <c r="O315" s="122"/>
      <c r="P315" s="122"/>
      <c r="Q315" s="122"/>
      <c r="R315" s="122"/>
      <c r="S315" s="122"/>
      <c r="T315" s="122"/>
      <c r="U315" s="122"/>
      <c r="V315" s="146"/>
    </row>
    <row r="316" spans="1:22" s="119" customFormat="1" ht="14.25" customHeight="1">
      <c r="A316" s="384">
        <f t="shared" si="4"/>
        <v>315</v>
      </c>
      <c r="B316" s="350" t="s">
        <v>2098</v>
      </c>
      <c r="C316" s="350">
        <v>2</v>
      </c>
      <c r="D316" s="350">
        <v>1</v>
      </c>
      <c r="E316" s="160" t="s">
        <v>2184</v>
      </c>
      <c r="F316" s="131" t="str">
        <f>IF('建築物別概要（追加）入力'!$E$98="","",TEXT('建築物別概要（追加）入力'!$E$98,"#0.000"))</f>
        <v/>
      </c>
      <c r="G316" s="131"/>
      <c r="H316" s="122"/>
      <c r="I316" s="122"/>
      <c r="J316" s="122"/>
      <c r="K316" s="122"/>
      <c r="L316" s="122"/>
      <c r="M316" s="122"/>
      <c r="N316" s="122"/>
      <c r="O316" s="122"/>
      <c r="P316" s="122"/>
      <c r="Q316" s="122"/>
      <c r="R316" s="122"/>
      <c r="S316" s="122"/>
      <c r="T316" s="122"/>
      <c r="U316" s="122"/>
      <c r="V316" s="146"/>
    </row>
    <row r="317" spans="1:22" s="119" customFormat="1" ht="14.25" customHeight="1">
      <c r="A317" s="384">
        <f t="shared" si="4"/>
        <v>316</v>
      </c>
      <c r="B317" s="350" t="s">
        <v>2098</v>
      </c>
      <c r="C317" s="350">
        <v>2</v>
      </c>
      <c r="D317" s="350">
        <v>1</v>
      </c>
      <c r="E317" s="160" t="s">
        <v>2185</v>
      </c>
      <c r="F317" s="131" t="str">
        <f>IF('建築物別概要（追加）入力'!$E$99="","",TEXT('建築物別概要（追加）入力'!$E$99,"#0.000"))</f>
        <v/>
      </c>
      <c r="G317" s="131"/>
      <c r="H317" s="122"/>
      <c r="I317" s="122"/>
      <c r="J317" s="122"/>
      <c r="K317" s="122"/>
      <c r="L317" s="122"/>
      <c r="M317" s="122"/>
      <c r="N317" s="122"/>
      <c r="O317" s="122"/>
      <c r="P317" s="122"/>
      <c r="Q317" s="122"/>
      <c r="R317" s="122"/>
      <c r="S317" s="122"/>
      <c r="T317" s="122"/>
      <c r="U317" s="122"/>
      <c r="V317" s="146"/>
    </row>
    <row r="318" spans="1:22" s="119" customFormat="1" ht="14.25" customHeight="1">
      <c r="A318" s="384">
        <f t="shared" si="4"/>
        <v>317</v>
      </c>
      <c r="B318" s="350" t="s">
        <v>2098</v>
      </c>
      <c r="C318" s="350">
        <v>2</v>
      </c>
      <c r="D318" s="350">
        <v>1</v>
      </c>
      <c r="E318" s="160" t="s">
        <v>2186</v>
      </c>
      <c r="F318" s="131" t="str">
        <f>IF('建築物別概要（追加）入力'!$E$100="","",TEXT('建築物別概要（追加）入力'!$E$100,"#0.000"))</f>
        <v/>
      </c>
      <c r="G318" s="131"/>
      <c r="H318" s="122"/>
      <c r="I318" s="122"/>
      <c r="J318" s="122"/>
      <c r="K318" s="122"/>
      <c r="L318" s="122"/>
      <c r="M318" s="122"/>
      <c r="N318" s="122"/>
      <c r="O318" s="122"/>
      <c r="P318" s="122"/>
      <c r="Q318" s="122"/>
      <c r="R318" s="122"/>
      <c r="S318" s="122"/>
      <c r="T318" s="122"/>
      <c r="U318" s="122"/>
      <c r="V318" s="146"/>
    </row>
    <row r="319" spans="1:22" s="119" customFormat="1" ht="14.25" customHeight="1">
      <c r="A319" s="384">
        <f t="shared" si="4"/>
        <v>318</v>
      </c>
      <c r="B319" s="350" t="s">
        <v>2098</v>
      </c>
      <c r="C319" s="350">
        <v>2</v>
      </c>
      <c r="D319" s="350">
        <v>1</v>
      </c>
      <c r="E319" s="160" t="s">
        <v>2182</v>
      </c>
      <c r="F319" s="131" t="str">
        <f>IF($G$319=TRUE,"有",IF($H$319=TRUE,"無",""))</f>
        <v/>
      </c>
      <c r="G319" s="134" t="b">
        <v>0</v>
      </c>
      <c r="H319" s="127" t="b">
        <v>0</v>
      </c>
      <c r="I319" s="122"/>
      <c r="J319" s="122"/>
      <c r="K319" s="122"/>
      <c r="L319" s="122"/>
      <c r="M319" s="122"/>
      <c r="N319" s="122"/>
      <c r="O319" s="122"/>
      <c r="P319" s="122"/>
      <c r="Q319" s="122"/>
      <c r="R319" s="122"/>
      <c r="S319" s="122"/>
      <c r="T319" s="122"/>
      <c r="U319" s="122"/>
      <c r="V319" s="146"/>
    </row>
    <row r="320" spans="1:22" s="119" customFormat="1" ht="14.25" customHeight="1">
      <c r="A320" s="301">
        <f t="shared" si="4"/>
        <v>319</v>
      </c>
      <c r="B320" s="346" t="s">
        <v>2098</v>
      </c>
      <c r="C320" s="346">
        <v>2</v>
      </c>
      <c r="D320" s="346">
        <v>1</v>
      </c>
      <c r="E320" s="121" t="s">
        <v>2277</v>
      </c>
      <c r="F320" s="122" t="str">
        <f>IF($G$320=1,"",INDEX(主要用途!$C$2:$C$63,$G$320))</f>
        <v/>
      </c>
      <c r="G320" s="134">
        <v>1</v>
      </c>
      <c r="H320" s="134"/>
      <c r="I320" s="134"/>
      <c r="J320" s="134"/>
      <c r="K320" s="134"/>
      <c r="L320" s="134"/>
      <c r="M320" s="122"/>
      <c r="N320" s="122"/>
      <c r="O320" s="122"/>
      <c r="P320" s="122"/>
      <c r="Q320" s="145"/>
      <c r="R320" s="122"/>
      <c r="S320" s="122"/>
      <c r="T320" s="122"/>
      <c r="U320" s="122"/>
      <c r="V320" s="146"/>
    </row>
    <row r="321" spans="1:22" s="119" customFormat="1" ht="14.25" customHeight="1">
      <c r="A321" s="301">
        <f t="shared" si="4"/>
        <v>320</v>
      </c>
      <c r="B321" s="346" t="s">
        <v>2098</v>
      </c>
      <c r="C321" s="346">
        <v>2</v>
      </c>
      <c r="D321" s="346">
        <v>1</v>
      </c>
      <c r="E321" s="121" t="s">
        <v>2278</v>
      </c>
      <c r="F321" s="122" t="str">
        <f>IF($G$321=1,"",INDEX(主要用途!$C$2:$C$63,$G$321))</f>
        <v/>
      </c>
      <c r="G321" s="134">
        <v>1</v>
      </c>
      <c r="H321" s="134"/>
      <c r="I321" s="134"/>
      <c r="J321" s="134"/>
      <c r="K321" s="134"/>
      <c r="L321" s="134"/>
      <c r="M321" s="122"/>
      <c r="N321" s="122"/>
      <c r="O321" s="122"/>
      <c r="P321" s="122"/>
      <c r="Q321" s="145"/>
      <c r="R321" s="122"/>
      <c r="S321" s="122"/>
      <c r="T321" s="122"/>
      <c r="U321" s="122"/>
      <c r="V321" s="146"/>
    </row>
    <row r="322" spans="1:22" s="119" customFormat="1" ht="14.25" customHeight="1">
      <c r="A322" s="301">
        <f t="shared" si="4"/>
        <v>321</v>
      </c>
      <c r="B322" s="346" t="s">
        <v>2098</v>
      </c>
      <c r="C322" s="346">
        <v>2</v>
      </c>
      <c r="D322" s="346">
        <v>1</v>
      </c>
      <c r="E322" s="121" t="s">
        <v>2279</v>
      </c>
      <c r="F322" s="122" t="str">
        <f>IF($G$322=1,"",INDEX(主要用途!$C$2:$C$63,$G$322))</f>
        <v/>
      </c>
      <c r="G322" s="134">
        <v>1</v>
      </c>
      <c r="H322" s="134"/>
      <c r="I322" s="134"/>
      <c r="J322" s="134"/>
      <c r="K322" s="134"/>
      <c r="L322" s="134"/>
      <c r="M322" s="122"/>
      <c r="N322" s="122"/>
      <c r="O322" s="122"/>
      <c r="P322" s="122"/>
      <c r="Q322" s="145"/>
      <c r="R322" s="122"/>
      <c r="S322" s="122"/>
      <c r="T322" s="122"/>
      <c r="U322" s="122"/>
      <c r="V322" s="146"/>
    </row>
    <row r="323" spans="1:22" s="119" customFormat="1" ht="14.25" customHeight="1">
      <c r="A323" s="301">
        <f t="shared" ref="A323:A386" si="5">A322+1</f>
        <v>322</v>
      </c>
      <c r="B323" s="346" t="s">
        <v>2098</v>
      </c>
      <c r="C323" s="346">
        <v>2</v>
      </c>
      <c r="D323" s="346">
        <v>1</v>
      </c>
      <c r="E323" s="121" t="s">
        <v>2280</v>
      </c>
      <c r="F323" s="122" t="str">
        <f>IF($G$323=1,"",INDEX(主要用途!$C$2:$C$63,$G$323))</f>
        <v/>
      </c>
      <c r="G323" s="134">
        <v>1</v>
      </c>
      <c r="H323" s="134"/>
      <c r="I323" s="134"/>
      <c r="J323" s="134"/>
      <c r="K323" s="134"/>
      <c r="L323" s="134"/>
      <c r="M323" s="122"/>
      <c r="N323" s="122"/>
      <c r="O323" s="122"/>
      <c r="P323" s="122"/>
      <c r="Q323" s="145"/>
      <c r="R323" s="122"/>
      <c r="S323" s="122"/>
      <c r="T323" s="122"/>
      <c r="U323" s="122"/>
      <c r="V323" s="146"/>
    </row>
    <row r="324" spans="1:22" s="119" customFormat="1" ht="14.25" customHeight="1">
      <c r="A324" s="301">
        <f t="shared" si="5"/>
        <v>323</v>
      </c>
      <c r="B324" s="346" t="s">
        <v>2098</v>
      </c>
      <c r="C324" s="346">
        <v>2</v>
      </c>
      <c r="D324" s="346">
        <v>1</v>
      </c>
      <c r="E324" s="121" t="s">
        <v>2281</v>
      </c>
      <c r="F324" s="122" t="str">
        <f>IF($G$324=1,"",INDEX(主要用途!$C$2:$C$63,$G$324))</f>
        <v/>
      </c>
      <c r="G324" s="134">
        <v>1</v>
      </c>
      <c r="H324" s="134"/>
      <c r="I324" s="134"/>
      <c r="J324" s="134"/>
      <c r="K324" s="134"/>
      <c r="L324" s="134"/>
      <c r="M324" s="122"/>
      <c r="N324" s="122"/>
      <c r="O324" s="122"/>
      <c r="P324" s="122"/>
      <c r="Q324" s="145"/>
      <c r="R324" s="122"/>
      <c r="S324" s="122"/>
      <c r="T324" s="122"/>
      <c r="U324" s="122"/>
      <c r="V324" s="146"/>
    </row>
    <row r="325" spans="1:22" s="119" customFormat="1" ht="14.25" customHeight="1">
      <c r="A325" s="301">
        <f t="shared" si="5"/>
        <v>324</v>
      </c>
      <c r="B325" s="346" t="s">
        <v>2098</v>
      </c>
      <c r="C325" s="346">
        <v>2</v>
      </c>
      <c r="D325" s="346">
        <v>1</v>
      </c>
      <c r="E325" s="121" t="s">
        <v>2292</v>
      </c>
      <c r="F325" s="122" t="str">
        <f>IF($G$325=1,"",INDEX(主要用途!$C$2:$C$63,$G$325))</f>
        <v/>
      </c>
      <c r="G325" s="134">
        <v>1</v>
      </c>
      <c r="H325" s="134"/>
      <c r="I325" s="134"/>
      <c r="J325" s="134"/>
      <c r="K325" s="134"/>
      <c r="L325" s="134"/>
      <c r="M325" s="122"/>
      <c r="N325" s="122"/>
      <c r="O325" s="122"/>
      <c r="P325" s="122"/>
      <c r="Q325" s="145"/>
      <c r="R325" s="122"/>
      <c r="S325" s="122"/>
      <c r="T325" s="122"/>
      <c r="U325" s="122"/>
      <c r="V325" s="146"/>
    </row>
    <row r="326" spans="1:22" s="119" customFormat="1" ht="14.25" customHeight="1">
      <c r="A326" s="335">
        <f t="shared" si="5"/>
        <v>325</v>
      </c>
      <c r="B326" s="358" t="s">
        <v>2098</v>
      </c>
      <c r="C326" s="358">
        <v>2</v>
      </c>
      <c r="D326" s="358">
        <v>1</v>
      </c>
      <c r="E326" s="343" t="s">
        <v>2282</v>
      </c>
      <c r="F326" s="420" t="str">
        <f>IF('建築物別概要（追加）入力'!$K$104="","",'建築物別概要（追加）入力'!$K$104)</f>
        <v/>
      </c>
      <c r="G326" s="448"/>
      <c r="H326" s="448"/>
      <c r="I326" s="448"/>
      <c r="J326" s="448"/>
      <c r="K326" s="448"/>
      <c r="L326" s="448"/>
      <c r="M326" s="420"/>
      <c r="N326" s="420"/>
      <c r="O326" s="420"/>
      <c r="P326" s="420"/>
      <c r="Q326" s="420"/>
      <c r="R326" s="420"/>
      <c r="S326" s="420"/>
      <c r="T326" s="420"/>
      <c r="U326" s="420"/>
      <c r="V326" s="422"/>
    </row>
    <row r="327" spans="1:22" s="119" customFormat="1" ht="14.25" customHeight="1">
      <c r="A327" s="335">
        <f t="shared" si="5"/>
        <v>326</v>
      </c>
      <c r="B327" s="358" t="s">
        <v>2098</v>
      </c>
      <c r="C327" s="358">
        <v>2</v>
      </c>
      <c r="D327" s="358">
        <v>1</v>
      </c>
      <c r="E327" s="343" t="s">
        <v>2283</v>
      </c>
      <c r="F327" s="420" t="str">
        <f>IF('建築物別概要（追加）入力'!$K$105="","",'建築物別概要（追加）入力'!$K$105)</f>
        <v/>
      </c>
      <c r="G327" s="420"/>
      <c r="H327" s="420"/>
      <c r="I327" s="420"/>
      <c r="J327" s="420"/>
      <c r="K327" s="420"/>
      <c r="L327" s="420"/>
      <c r="M327" s="420"/>
      <c r="N327" s="420"/>
      <c r="O327" s="420"/>
      <c r="P327" s="420"/>
      <c r="Q327" s="420"/>
      <c r="R327" s="420"/>
      <c r="S327" s="420"/>
      <c r="T327" s="420"/>
      <c r="U327" s="420"/>
      <c r="V327" s="422"/>
    </row>
    <row r="328" spans="1:22" s="119" customFormat="1" ht="14.25" customHeight="1">
      <c r="A328" s="335">
        <f t="shared" si="5"/>
        <v>327</v>
      </c>
      <c r="B328" s="358" t="s">
        <v>2098</v>
      </c>
      <c r="C328" s="358">
        <v>2</v>
      </c>
      <c r="D328" s="358">
        <v>1</v>
      </c>
      <c r="E328" s="343" t="s">
        <v>2286</v>
      </c>
      <c r="F328" s="420" t="str">
        <f>IF('建築物別概要（追加）入力'!$K$106="","",'建築物別概要（追加）入力'!$K$106)</f>
        <v/>
      </c>
      <c r="G328" s="420"/>
      <c r="H328" s="420"/>
      <c r="I328" s="420"/>
      <c r="J328" s="420"/>
      <c r="K328" s="420"/>
      <c r="L328" s="420"/>
      <c r="M328" s="420"/>
      <c r="N328" s="420"/>
      <c r="O328" s="420"/>
      <c r="P328" s="420"/>
      <c r="Q328" s="420"/>
      <c r="R328" s="420"/>
      <c r="S328" s="420"/>
      <c r="T328" s="420"/>
      <c r="U328" s="420"/>
      <c r="V328" s="422"/>
    </row>
    <row r="329" spans="1:22" s="119" customFormat="1" ht="14.25" customHeight="1">
      <c r="A329" s="335">
        <f t="shared" si="5"/>
        <v>328</v>
      </c>
      <c r="B329" s="358" t="s">
        <v>2098</v>
      </c>
      <c r="C329" s="358">
        <v>2</v>
      </c>
      <c r="D329" s="358">
        <v>1</v>
      </c>
      <c r="E329" s="343" t="s">
        <v>2284</v>
      </c>
      <c r="F329" s="420" t="str">
        <f>IF('建築物別概要（追加）入力'!K107="","",'建築物別概要（追加）入力'!K107)</f>
        <v/>
      </c>
      <c r="G329" s="420"/>
      <c r="H329" s="420"/>
      <c r="I329" s="420"/>
      <c r="J329" s="420"/>
      <c r="K329" s="420"/>
      <c r="L329" s="420"/>
      <c r="M329" s="420"/>
      <c r="N329" s="420"/>
      <c r="O329" s="420"/>
      <c r="P329" s="420"/>
      <c r="Q329" s="420"/>
      <c r="R329" s="420"/>
      <c r="S329" s="420"/>
      <c r="T329" s="420"/>
      <c r="U329" s="420"/>
      <c r="V329" s="422"/>
    </row>
    <row r="330" spans="1:22" s="119" customFormat="1" ht="14.25" customHeight="1">
      <c r="A330" s="335">
        <f t="shared" si="5"/>
        <v>329</v>
      </c>
      <c r="B330" s="358" t="s">
        <v>2098</v>
      </c>
      <c r="C330" s="358">
        <v>2</v>
      </c>
      <c r="D330" s="358">
        <v>1</v>
      </c>
      <c r="E330" s="343" t="s">
        <v>2285</v>
      </c>
      <c r="F330" s="420" t="str">
        <f>IF('建築物別概要（追加）入力'!$K$108="","",'建築物別概要（追加）入力'!$K$108)</f>
        <v/>
      </c>
      <c r="G330" s="420"/>
      <c r="H330" s="420"/>
      <c r="I330" s="420"/>
      <c r="J330" s="420"/>
      <c r="K330" s="420"/>
      <c r="L330" s="420"/>
      <c r="M330" s="420"/>
      <c r="N330" s="420"/>
      <c r="O330" s="420"/>
      <c r="P330" s="420"/>
      <c r="Q330" s="420"/>
      <c r="R330" s="420"/>
      <c r="S330" s="420"/>
      <c r="T330" s="420"/>
      <c r="U330" s="420"/>
      <c r="V330" s="422"/>
    </row>
    <row r="331" spans="1:22" s="119" customFormat="1" ht="14.25" customHeight="1">
      <c r="A331" s="335">
        <f t="shared" si="5"/>
        <v>330</v>
      </c>
      <c r="B331" s="358" t="s">
        <v>2098</v>
      </c>
      <c r="C331" s="358">
        <v>2</v>
      </c>
      <c r="D331" s="358">
        <v>1</v>
      </c>
      <c r="E331" s="343" t="s">
        <v>2293</v>
      </c>
      <c r="F331" s="420" t="str">
        <f>IF('建築物別概要（追加）入力'!$K$109="","",'建築物別概要（追加）入力'!$K$109)</f>
        <v/>
      </c>
      <c r="G331" s="420"/>
      <c r="H331" s="420"/>
      <c r="I331" s="420"/>
      <c r="J331" s="420"/>
      <c r="K331" s="420"/>
      <c r="L331" s="420"/>
      <c r="M331" s="420"/>
      <c r="N331" s="420"/>
      <c r="O331" s="420"/>
      <c r="P331" s="420"/>
      <c r="Q331" s="420"/>
      <c r="R331" s="420"/>
      <c r="S331" s="420"/>
      <c r="T331" s="420"/>
      <c r="U331" s="420"/>
      <c r="V331" s="422"/>
    </row>
    <row r="332" spans="1:22" s="119" customFormat="1" ht="14.25" customHeight="1">
      <c r="A332" s="301">
        <f t="shared" si="5"/>
        <v>331</v>
      </c>
      <c r="B332" s="346" t="s">
        <v>2098</v>
      </c>
      <c r="C332" s="346">
        <v>2</v>
      </c>
      <c r="D332" s="346">
        <v>1</v>
      </c>
      <c r="E332" s="121" t="s">
        <v>2287</v>
      </c>
      <c r="F332" s="122" t="str">
        <f>IF('建築物別概要（追加）入力'!$V$104="","",TEXT('建築物別概要（追加）入力'!$V$104,"#0.00"))</f>
        <v/>
      </c>
      <c r="G332" s="152"/>
      <c r="H332" s="152"/>
      <c r="I332" s="152"/>
      <c r="J332" s="152"/>
      <c r="K332" s="152"/>
      <c r="L332" s="152"/>
      <c r="M332" s="122"/>
      <c r="N332" s="122"/>
      <c r="O332" s="122"/>
      <c r="P332" s="122"/>
      <c r="Q332" s="122"/>
      <c r="R332" s="122"/>
      <c r="S332" s="122"/>
      <c r="T332" s="122"/>
      <c r="U332" s="122"/>
      <c r="V332" s="146"/>
    </row>
    <row r="333" spans="1:22" s="119" customFormat="1" ht="14.25" customHeight="1">
      <c r="A333" s="301">
        <f t="shared" si="5"/>
        <v>332</v>
      </c>
      <c r="B333" s="346" t="s">
        <v>2098</v>
      </c>
      <c r="C333" s="346">
        <v>2</v>
      </c>
      <c r="D333" s="346">
        <v>1</v>
      </c>
      <c r="E333" s="121" t="s">
        <v>2288</v>
      </c>
      <c r="F333" s="122" t="str">
        <f>IF('建築物別概要（追加）入力'!$V$105="","",TEXT('建築物別概要（追加）入力'!$V$105,"#0.00"))</f>
        <v/>
      </c>
      <c r="G333" s="152"/>
      <c r="H333" s="152"/>
      <c r="I333" s="152"/>
      <c r="J333" s="152"/>
      <c r="K333" s="152"/>
      <c r="L333" s="152"/>
      <c r="M333" s="122"/>
      <c r="N333" s="122"/>
      <c r="O333" s="122"/>
      <c r="P333" s="122"/>
      <c r="Q333" s="122"/>
      <c r="R333" s="122"/>
      <c r="S333" s="122"/>
      <c r="T333" s="122"/>
      <c r="U333" s="122"/>
      <c r="V333" s="146"/>
    </row>
    <row r="334" spans="1:22" s="119" customFormat="1" ht="14.25" customHeight="1">
      <c r="A334" s="301">
        <f t="shared" si="5"/>
        <v>333</v>
      </c>
      <c r="B334" s="346" t="s">
        <v>2098</v>
      </c>
      <c r="C334" s="346">
        <v>2</v>
      </c>
      <c r="D334" s="346">
        <v>1</v>
      </c>
      <c r="E334" s="121" t="s">
        <v>2289</v>
      </c>
      <c r="F334" s="122" t="str">
        <f>IF('建築物別概要（追加）入力'!$V$106="","",TEXT('建築物別概要（追加）入力'!$V$106,"#0.00"))</f>
        <v/>
      </c>
      <c r="G334" s="152"/>
      <c r="H334" s="152"/>
      <c r="I334" s="152"/>
      <c r="J334" s="152"/>
      <c r="K334" s="152"/>
      <c r="L334" s="152"/>
      <c r="M334" s="122"/>
      <c r="N334" s="122"/>
      <c r="O334" s="122"/>
      <c r="P334" s="122"/>
      <c r="Q334" s="122"/>
      <c r="R334" s="122"/>
      <c r="S334" s="122"/>
      <c r="T334" s="122"/>
      <c r="U334" s="122"/>
      <c r="V334" s="146"/>
    </row>
    <row r="335" spans="1:22" s="119" customFormat="1" ht="14.25" customHeight="1">
      <c r="A335" s="301">
        <f t="shared" si="5"/>
        <v>334</v>
      </c>
      <c r="B335" s="346" t="s">
        <v>2098</v>
      </c>
      <c r="C335" s="346">
        <v>2</v>
      </c>
      <c r="D335" s="346">
        <v>1</v>
      </c>
      <c r="E335" s="121" t="s">
        <v>2290</v>
      </c>
      <c r="F335" s="122" t="str">
        <f>IF('建築物別概要（追加）入力'!$V$107="","",TEXT('建築物別概要（追加）入力'!$V$107,"#0.00"))</f>
        <v/>
      </c>
      <c r="G335" s="152"/>
      <c r="H335" s="152"/>
      <c r="I335" s="152"/>
      <c r="J335" s="152"/>
      <c r="K335" s="152"/>
      <c r="L335" s="152"/>
      <c r="M335" s="122"/>
      <c r="N335" s="122"/>
      <c r="O335" s="122"/>
      <c r="P335" s="122"/>
      <c r="Q335" s="122"/>
      <c r="R335" s="122"/>
      <c r="S335" s="122"/>
      <c r="T335" s="122"/>
      <c r="U335" s="122"/>
      <c r="V335" s="146"/>
    </row>
    <row r="336" spans="1:22" s="119" customFormat="1" ht="14.25" customHeight="1">
      <c r="A336" s="301">
        <f t="shared" si="5"/>
        <v>335</v>
      </c>
      <c r="B336" s="346" t="s">
        <v>2098</v>
      </c>
      <c r="C336" s="346">
        <v>2</v>
      </c>
      <c r="D336" s="346">
        <v>1</v>
      </c>
      <c r="E336" s="121" t="s">
        <v>2291</v>
      </c>
      <c r="F336" s="122" t="str">
        <f>IF('建築物別概要（追加）入力'!$V$108="","",TEXT('建築物別概要（追加）入力'!$V$108,"#0.00"))</f>
        <v/>
      </c>
      <c r="G336" s="152"/>
      <c r="H336" s="152"/>
      <c r="I336" s="152"/>
      <c r="J336" s="152"/>
      <c r="K336" s="152"/>
      <c r="L336" s="152"/>
      <c r="M336" s="122"/>
      <c r="N336" s="122"/>
      <c r="O336" s="122"/>
      <c r="P336" s="122"/>
      <c r="Q336" s="122"/>
      <c r="R336" s="122"/>
      <c r="S336" s="122"/>
      <c r="T336" s="122"/>
      <c r="U336" s="122"/>
      <c r="V336" s="146"/>
    </row>
    <row r="337" spans="1:22" s="119" customFormat="1" ht="14.25" customHeight="1">
      <c r="A337" s="301">
        <f t="shared" si="5"/>
        <v>336</v>
      </c>
      <c r="B337" s="346" t="s">
        <v>2098</v>
      </c>
      <c r="C337" s="346">
        <v>2</v>
      </c>
      <c r="D337" s="346">
        <v>1</v>
      </c>
      <c r="E337" s="121" t="s">
        <v>2294</v>
      </c>
      <c r="F337" s="122" t="str">
        <f>IF('建築物別概要（追加）入力'!$V$109="","",TEXT('建築物別概要（追加）入力'!$V$109,"#0.00"))</f>
        <v/>
      </c>
      <c r="G337" s="152"/>
      <c r="H337" s="152"/>
      <c r="I337" s="152"/>
      <c r="J337" s="152"/>
      <c r="K337" s="152"/>
      <c r="L337" s="152"/>
      <c r="M337" s="122"/>
      <c r="N337" s="122"/>
      <c r="O337" s="122"/>
      <c r="P337" s="122"/>
      <c r="Q337" s="122"/>
      <c r="R337" s="122"/>
      <c r="S337" s="122"/>
      <c r="T337" s="122"/>
      <c r="U337" s="122"/>
      <c r="V337" s="146"/>
    </row>
    <row r="338" spans="1:22" s="119" customFormat="1" ht="14.25" customHeight="1">
      <c r="A338" s="384">
        <f t="shared" si="5"/>
        <v>337</v>
      </c>
      <c r="B338" s="350" t="s">
        <v>2098</v>
      </c>
      <c r="C338" s="350">
        <v>2</v>
      </c>
      <c r="D338" s="350">
        <v>1</v>
      </c>
      <c r="E338" s="160" t="s">
        <v>1624</v>
      </c>
      <c r="F338" s="122" t="str">
        <f>IF('建築物別概要（追加）入力'!$E$111="","",'建築物別概要（追加）入力'!$E$111)</f>
        <v/>
      </c>
      <c r="G338" s="122"/>
      <c r="H338" s="122"/>
      <c r="I338" s="122"/>
      <c r="J338" s="122"/>
      <c r="K338" s="122"/>
      <c r="L338" s="122"/>
      <c r="M338" s="122"/>
      <c r="N338" s="122"/>
      <c r="O338" s="122"/>
      <c r="P338" s="122"/>
      <c r="Q338" s="122"/>
      <c r="R338" s="122"/>
      <c r="S338" s="122"/>
      <c r="T338" s="122"/>
      <c r="U338" s="122"/>
      <c r="V338" s="146"/>
    </row>
    <row r="339" spans="1:22" s="119" customFormat="1" ht="14.25" customHeight="1" thickBot="1">
      <c r="A339" s="386">
        <f t="shared" si="5"/>
        <v>338</v>
      </c>
      <c r="B339" s="354" t="s">
        <v>2098</v>
      </c>
      <c r="C339" s="354">
        <v>2</v>
      </c>
      <c r="D339" s="375">
        <v>1</v>
      </c>
      <c r="E339" s="163" t="s">
        <v>1623</v>
      </c>
      <c r="F339" s="155" t="str">
        <f>IF('建築物別概要（追加）入力'!$E$111="","",'建築物別概要（追加）入力'!$E$114)</f>
        <v/>
      </c>
      <c r="G339" s="155"/>
      <c r="H339" s="155"/>
      <c r="I339" s="155"/>
      <c r="J339" s="155"/>
      <c r="K339" s="155"/>
      <c r="L339" s="155"/>
      <c r="M339" s="155"/>
      <c r="N339" s="155"/>
      <c r="O339" s="155"/>
      <c r="P339" s="155"/>
      <c r="Q339" s="155"/>
      <c r="R339" s="155"/>
      <c r="S339" s="155"/>
      <c r="T339" s="155"/>
      <c r="U339" s="155"/>
      <c r="V339" s="158"/>
    </row>
    <row r="340" spans="1:22" s="119" customFormat="1" ht="14.25" customHeight="1">
      <c r="A340" s="385">
        <f t="shared" si="5"/>
        <v>339</v>
      </c>
      <c r="B340" s="353" t="s">
        <v>2098</v>
      </c>
      <c r="C340" s="353">
        <v>2</v>
      </c>
      <c r="D340" s="353">
        <v>2</v>
      </c>
      <c r="E340" s="159" t="s">
        <v>1975</v>
      </c>
      <c r="F340" s="156">
        <f>'建築物別概要（追加）入力'!$E$118</f>
        <v>2</v>
      </c>
      <c r="G340" s="156"/>
      <c r="H340" s="148"/>
      <c r="I340" s="148"/>
      <c r="J340" s="148"/>
      <c r="K340" s="148"/>
      <c r="L340" s="148"/>
      <c r="M340" s="148"/>
      <c r="N340" s="148"/>
      <c r="O340" s="148"/>
      <c r="P340" s="148"/>
      <c r="Q340" s="148"/>
      <c r="R340" s="148"/>
      <c r="S340" s="148"/>
      <c r="T340" s="148"/>
      <c r="U340" s="148"/>
      <c r="V340" s="157"/>
    </row>
    <row r="341" spans="1:22" s="119" customFormat="1" ht="14.25" customHeight="1">
      <c r="A341" s="384">
        <f t="shared" si="5"/>
        <v>340</v>
      </c>
      <c r="B341" s="350" t="s">
        <v>2098</v>
      </c>
      <c r="C341" s="350">
        <v>2</v>
      </c>
      <c r="D341" s="350">
        <v>2</v>
      </c>
      <c r="E341" s="160" t="s">
        <v>87</v>
      </c>
      <c r="F341" s="133" t="str">
        <f>IF('建築物別概要（追加）入力'!$E$119="","",'建築物別概要（追加）入力'!$E$119)</f>
        <v/>
      </c>
      <c r="G341" s="133"/>
      <c r="H341" s="122"/>
      <c r="I341" s="122"/>
      <c r="J341" s="122"/>
      <c r="K341" s="122"/>
      <c r="L341" s="122"/>
      <c r="M341" s="122"/>
      <c r="N341" s="122"/>
      <c r="O341" s="122"/>
      <c r="P341" s="122"/>
      <c r="Q341" s="122"/>
      <c r="R341" s="122"/>
      <c r="S341" s="122"/>
      <c r="T341" s="122"/>
      <c r="U341" s="122"/>
      <c r="V341" s="146"/>
    </row>
    <row r="342" spans="1:22" s="119" customFormat="1" ht="14.25" customHeight="1">
      <c r="A342" s="384">
        <f t="shared" si="5"/>
        <v>341</v>
      </c>
      <c r="B342" s="350" t="s">
        <v>2098</v>
      </c>
      <c r="C342" s="350">
        <v>2</v>
      </c>
      <c r="D342" s="350">
        <v>2</v>
      </c>
      <c r="E342" s="160" t="s">
        <v>2183</v>
      </c>
      <c r="F342" s="131" t="str">
        <f>IF('建築物別概要（追加）入力'!$E$120="","",'建築物別概要（追加）入力'!$E$120)</f>
        <v/>
      </c>
      <c r="G342" s="131"/>
      <c r="H342" s="122"/>
      <c r="I342" s="122"/>
      <c r="J342" s="122"/>
      <c r="K342" s="122"/>
      <c r="L342" s="122"/>
      <c r="M342" s="122"/>
      <c r="N342" s="122"/>
      <c r="O342" s="122"/>
      <c r="P342" s="122"/>
      <c r="Q342" s="122"/>
      <c r="R342" s="122"/>
      <c r="S342" s="122"/>
      <c r="T342" s="122"/>
      <c r="U342" s="122"/>
      <c r="V342" s="146"/>
    </row>
    <row r="343" spans="1:22" s="119" customFormat="1" ht="14.25" customHeight="1">
      <c r="A343" s="384">
        <f t="shared" si="5"/>
        <v>342</v>
      </c>
      <c r="B343" s="350" t="s">
        <v>2098</v>
      </c>
      <c r="C343" s="350">
        <v>2</v>
      </c>
      <c r="D343" s="350">
        <v>2</v>
      </c>
      <c r="E343" s="160" t="s">
        <v>2184</v>
      </c>
      <c r="F343" s="131" t="str">
        <f>IF('建築物別概要（追加）入力'!$E$121="","",'建築物別概要（追加）入力'!$E$121)</f>
        <v/>
      </c>
      <c r="G343" s="131"/>
      <c r="H343" s="122"/>
      <c r="I343" s="122"/>
      <c r="J343" s="122"/>
      <c r="K343" s="122"/>
      <c r="L343" s="122"/>
      <c r="M343" s="122"/>
      <c r="N343" s="122"/>
      <c r="O343" s="122"/>
      <c r="P343" s="122"/>
      <c r="Q343" s="122"/>
      <c r="R343" s="122"/>
      <c r="S343" s="122"/>
      <c r="T343" s="122"/>
      <c r="U343" s="122"/>
      <c r="V343" s="146"/>
    </row>
    <row r="344" spans="1:22" s="119" customFormat="1" ht="14.25" customHeight="1">
      <c r="A344" s="384">
        <f t="shared" si="5"/>
        <v>343</v>
      </c>
      <c r="B344" s="350" t="s">
        <v>2098</v>
      </c>
      <c r="C344" s="350">
        <v>2</v>
      </c>
      <c r="D344" s="350">
        <v>2</v>
      </c>
      <c r="E344" s="160" t="s">
        <v>2185</v>
      </c>
      <c r="F344" s="131" t="str">
        <f>IF('建築物別概要（追加）入力'!$E$122="","",'建築物別概要（追加）入力'!$E$122)</f>
        <v/>
      </c>
      <c r="G344" s="131"/>
      <c r="H344" s="122"/>
      <c r="I344" s="122"/>
      <c r="J344" s="122"/>
      <c r="K344" s="122"/>
      <c r="L344" s="122"/>
      <c r="M344" s="122"/>
      <c r="N344" s="122"/>
      <c r="O344" s="122"/>
      <c r="P344" s="122"/>
      <c r="Q344" s="122"/>
      <c r="R344" s="122"/>
      <c r="S344" s="122"/>
      <c r="T344" s="122"/>
      <c r="U344" s="122"/>
      <c r="V344" s="146"/>
    </row>
    <row r="345" spans="1:22" s="119" customFormat="1" ht="14.25" customHeight="1">
      <c r="A345" s="384">
        <f t="shared" si="5"/>
        <v>344</v>
      </c>
      <c r="B345" s="350" t="s">
        <v>2098</v>
      </c>
      <c r="C345" s="350">
        <v>2</v>
      </c>
      <c r="D345" s="350">
        <v>2</v>
      </c>
      <c r="E345" s="160" t="s">
        <v>2186</v>
      </c>
      <c r="F345" s="131" t="str">
        <f>IF('建築物別概要（追加）入力'!$E$123="","",'建築物別概要（追加）入力'!$E$123)</f>
        <v/>
      </c>
      <c r="G345" s="131"/>
      <c r="H345" s="122"/>
      <c r="I345" s="122"/>
      <c r="J345" s="122"/>
      <c r="K345" s="122"/>
      <c r="L345" s="122"/>
      <c r="M345" s="122"/>
      <c r="N345" s="122"/>
      <c r="O345" s="122"/>
      <c r="P345" s="122"/>
      <c r="Q345" s="122"/>
      <c r="R345" s="122"/>
      <c r="S345" s="122"/>
      <c r="T345" s="122"/>
      <c r="U345" s="122"/>
      <c r="V345" s="146"/>
    </row>
    <row r="346" spans="1:22" s="119" customFormat="1" ht="14.25" customHeight="1">
      <c r="A346" s="384">
        <f t="shared" si="5"/>
        <v>345</v>
      </c>
      <c r="B346" s="350" t="s">
        <v>2098</v>
      </c>
      <c r="C346" s="350">
        <v>2</v>
      </c>
      <c r="D346" s="350">
        <v>2</v>
      </c>
      <c r="E346" s="160" t="s">
        <v>2182</v>
      </c>
      <c r="F346" s="131" t="str">
        <f>IF($G$346=TRUE,"有",IF($H$346=TRUE,"無",""))</f>
        <v/>
      </c>
      <c r="G346" s="127" t="b">
        <v>0</v>
      </c>
      <c r="H346" s="127" t="b">
        <v>0</v>
      </c>
      <c r="I346" s="122"/>
      <c r="J346" s="122"/>
      <c r="K346" s="122"/>
      <c r="L346" s="122"/>
      <c r="M346" s="122"/>
      <c r="N346" s="122"/>
      <c r="O346" s="122"/>
      <c r="P346" s="122"/>
      <c r="Q346" s="122"/>
      <c r="R346" s="122"/>
      <c r="S346" s="122"/>
      <c r="T346" s="122"/>
      <c r="U346" s="122"/>
      <c r="V346" s="146"/>
    </row>
    <row r="347" spans="1:22" s="119" customFormat="1" ht="14.25" customHeight="1">
      <c r="A347" s="301">
        <f t="shared" si="5"/>
        <v>346</v>
      </c>
      <c r="B347" s="346" t="s">
        <v>2098</v>
      </c>
      <c r="C347" s="346">
        <v>2</v>
      </c>
      <c r="D347" s="346">
        <v>2</v>
      </c>
      <c r="E347" s="121" t="s">
        <v>2277</v>
      </c>
      <c r="F347" s="122" t="str">
        <f>IF($G$347=1,"",INDEX(主要用途!$C$2:$C$63,$G$347))</f>
        <v/>
      </c>
      <c r="G347" s="134">
        <v>1</v>
      </c>
      <c r="H347" s="134"/>
      <c r="I347" s="134"/>
      <c r="J347" s="134"/>
      <c r="K347" s="134"/>
      <c r="L347" s="134"/>
      <c r="M347" s="122"/>
      <c r="N347" s="122"/>
      <c r="O347" s="122"/>
      <c r="P347" s="122"/>
      <c r="Q347" s="145"/>
      <c r="R347" s="122"/>
      <c r="S347" s="122"/>
      <c r="T347" s="122"/>
      <c r="U347" s="122"/>
      <c r="V347" s="146"/>
    </row>
    <row r="348" spans="1:22" s="119" customFormat="1" ht="14.25" customHeight="1">
      <c r="A348" s="301">
        <f t="shared" si="5"/>
        <v>347</v>
      </c>
      <c r="B348" s="346" t="s">
        <v>2098</v>
      </c>
      <c r="C348" s="346">
        <v>2</v>
      </c>
      <c r="D348" s="346">
        <v>2</v>
      </c>
      <c r="E348" s="121" t="s">
        <v>2278</v>
      </c>
      <c r="F348" s="122" t="str">
        <f>IF($G$348=1,"",INDEX(主要用途!$C$2:$C$63,$G$348))</f>
        <v/>
      </c>
      <c r="G348" s="134">
        <v>1</v>
      </c>
      <c r="H348" s="134"/>
      <c r="I348" s="134"/>
      <c r="J348" s="134"/>
      <c r="K348" s="134"/>
      <c r="L348" s="134"/>
      <c r="M348" s="122"/>
      <c r="N348" s="122"/>
      <c r="O348" s="122"/>
      <c r="P348" s="122"/>
      <c r="Q348" s="145"/>
      <c r="R348" s="122"/>
      <c r="S348" s="122"/>
      <c r="T348" s="122"/>
      <c r="U348" s="122"/>
      <c r="V348" s="146"/>
    </row>
    <row r="349" spans="1:22" s="119" customFormat="1" ht="14.25" customHeight="1">
      <c r="A349" s="301">
        <f t="shared" si="5"/>
        <v>348</v>
      </c>
      <c r="B349" s="346" t="s">
        <v>2098</v>
      </c>
      <c r="C349" s="346">
        <v>2</v>
      </c>
      <c r="D349" s="346">
        <v>2</v>
      </c>
      <c r="E349" s="121" t="s">
        <v>2279</v>
      </c>
      <c r="F349" s="122" t="str">
        <f>IF($G$349=1,"",INDEX(主要用途!$C$2:$C$63,$G$349))</f>
        <v/>
      </c>
      <c r="G349" s="134">
        <v>1</v>
      </c>
      <c r="H349" s="134"/>
      <c r="I349" s="134"/>
      <c r="J349" s="134"/>
      <c r="K349" s="134"/>
      <c r="L349" s="134"/>
      <c r="M349" s="122"/>
      <c r="N349" s="122"/>
      <c r="O349" s="122"/>
      <c r="P349" s="122"/>
      <c r="Q349" s="145"/>
      <c r="R349" s="122"/>
      <c r="S349" s="122"/>
      <c r="T349" s="122"/>
      <c r="U349" s="122"/>
      <c r="V349" s="146"/>
    </row>
    <row r="350" spans="1:22" s="119" customFormat="1" ht="14.25" customHeight="1">
      <c r="A350" s="301">
        <f t="shared" si="5"/>
        <v>349</v>
      </c>
      <c r="B350" s="346" t="s">
        <v>2098</v>
      </c>
      <c r="C350" s="346">
        <v>2</v>
      </c>
      <c r="D350" s="346">
        <v>2</v>
      </c>
      <c r="E350" s="121" t="s">
        <v>2280</v>
      </c>
      <c r="F350" s="122" t="str">
        <f>IF($G$350=1,"",INDEX(主要用途!$C$2:$C$63,$G$350))</f>
        <v/>
      </c>
      <c r="G350" s="134">
        <v>1</v>
      </c>
      <c r="H350" s="134"/>
      <c r="I350" s="134"/>
      <c r="J350" s="134"/>
      <c r="K350" s="134"/>
      <c r="L350" s="134"/>
      <c r="M350" s="122"/>
      <c r="N350" s="122"/>
      <c r="O350" s="122"/>
      <c r="P350" s="122"/>
      <c r="Q350" s="145"/>
      <c r="R350" s="122"/>
      <c r="S350" s="122"/>
      <c r="T350" s="122"/>
      <c r="U350" s="122"/>
      <c r="V350" s="146"/>
    </row>
    <row r="351" spans="1:22" s="119" customFormat="1" ht="14.25" customHeight="1">
      <c r="A351" s="301">
        <f t="shared" si="5"/>
        <v>350</v>
      </c>
      <c r="B351" s="346" t="s">
        <v>2098</v>
      </c>
      <c r="C351" s="346">
        <v>2</v>
      </c>
      <c r="D351" s="346">
        <v>2</v>
      </c>
      <c r="E351" s="121" t="s">
        <v>2281</v>
      </c>
      <c r="F351" s="122" t="str">
        <f>IF($G$351=1,"",INDEX(主要用途!$C$2:$C$63,$G$351))</f>
        <v/>
      </c>
      <c r="G351" s="134">
        <v>1</v>
      </c>
      <c r="H351" s="134"/>
      <c r="I351" s="134"/>
      <c r="J351" s="134"/>
      <c r="K351" s="134"/>
      <c r="L351" s="134"/>
      <c r="M351" s="122"/>
      <c r="N351" s="122"/>
      <c r="O351" s="122"/>
      <c r="P351" s="122"/>
      <c r="Q351" s="145"/>
      <c r="R351" s="122"/>
      <c r="S351" s="122"/>
      <c r="T351" s="122"/>
      <c r="U351" s="122"/>
      <c r="V351" s="146"/>
    </row>
    <row r="352" spans="1:22" s="119" customFormat="1" ht="14.25" customHeight="1">
      <c r="A352" s="301">
        <f t="shared" si="5"/>
        <v>351</v>
      </c>
      <c r="B352" s="346" t="s">
        <v>2098</v>
      </c>
      <c r="C352" s="346">
        <v>2</v>
      </c>
      <c r="D352" s="346">
        <v>2</v>
      </c>
      <c r="E352" s="121" t="s">
        <v>2292</v>
      </c>
      <c r="F352" s="122" t="str">
        <f>IF($G$352=1,"",INDEX(主要用途!$C$2:$C$63,$G$352))</f>
        <v/>
      </c>
      <c r="G352" s="134">
        <v>1</v>
      </c>
      <c r="H352" s="134"/>
      <c r="I352" s="134"/>
      <c r="J352" s="134"/>
      <c r="K352" s="134"/>
      <c r="L352" s="134"/>
      <c r="M352" s="122"/>
      <c r="N352" s="122"/>
      <c r="O352" s="122"/>
      <c r="P352" s="122"/>
      <c r="Q352" s="145"/>
      <c r="R352" s="122"/>
      <c r="S352" s="122"/>
      <c r="T352" s="122"/>
      <c r="U352" s="122"/>
      <c r="V352" s="146"/>
    </row>
    <row r="353" spans="1:22" s="119" customFormat="1" ht="14.25" customHeight="1">
      <c r="A353" s="335">
        <f t="shared" si="5"/>
        <v>352</v>
      </c>
      <c r="B353" s="358" t="s">
        <v>2098</v>
      </c>
      <c r="C353" s="358">
        <v>2</v>
      </c>
      <c r="D353" s="358">
        <v>2</v>
      </c>
      <c r="E353" s="343" t="s">
        <v>2282</v>
      </c>
      <c r="F353" s="420" t="str">
        <f>IF('建築物別概要（追加）入力'!$K$127=1,"",'建築物別概要（追加）入力'!$K$127)</f>
        <v/>
      </c>
      <c r="G353" s="448"/>
      <c r="H353" s="448"/>
      <c r="I353" s="448"/>
      <c r="J353" s="448"/>
      <c r="K353" s="448"/>
      <c r="L353" s="448"/>
      <c r="M353" s="420"/>
      <c r="N353" s="420"/>
      <c r="O353" s="420"/>
      <c r="P353" s="420"/>
      <c r="Q353" s="420"/>
      <c r="R353" s="420"/>
      <c r="S353" s="420"/>
      <c r="T353" s="420"/>
      <c r="U353" s="420"/>
      <c r="V353" s="422"/>
    </row>
    <row r="354" spans="1:22" s="119" customFormat="1" ht="14.25" customHeight="1">
      <c r="A354" s="335">
        <f t="shared" si="5"/>
        <v>353</v>
      </c>
      <c r="B354" s="358" t="s">
        <v>2098</v>
      </c>
      <c r="C354" s="358">
        <v>2</v>
      </c>
      <c r="D354" s="358">
        <v>2</v>
      </c>
      <c r="E354" s="343" t="s">
        <v>2283</v>
      </c>
      <c r="F354" s="420" t="str">
        <f>IF('建築物別概要（追加）入力'!$K$128=1,"",'建築物別概要（追加）入力'!$K$128)</f>
        <v/>
      </c>
      <c r="G354" s="420"/>
      <c r="H354" s="420"/>
      <c r="I354" s="420"/>
      <c r="J354" s="420"/>
      <c r="K354" s="420"/>
      <c r="L354" s="420"/>
      <c r="M354" s="420"/>
      <c r="N354" s="420"/>
      <c r="O354" s="420"/>
      <c r="P354" s="420"/>
      <c r="Q354" s="420"/>
      <c r="R354" s="420"/>
      <c r="S354" s="420"/>
      <c r="T354" s="420"/>
      <c r="U354" s="420"/>
      <c r="V354" s="422"/>
    </row>
    <row r="355" spans="1:22" s="119" customFormat="1" ht="14.25" customHeight="1">
      <c r="A355" s="335">
        <f t="shared" si="5"/>
        <v>354</v>
      </c>
      <c r="B355" s="358" t="s">
        <v>2098</v>
      </c>
      <c r="C355" s="358">
        <v>2</v>
      </c>
      <c r="D355" s="358">
        <v>2</v>
      </c>
      <c r="E355" s="343" t="s">
        <v>2286</v>
      </c>
      <c r="F355" s="420" t="str">
        <f>IF('建築物別概要（追加）入力'!$K$129=1,"",'建築物別概要（追加）入力'!$K$129)</f>
        <v/>
      </c>
      <c r="G355" s="420"/>
      <c r="H355" s="420"/>
      <c r="I355" s="420"/>
      <c r="J355" s="420"/>
      <c r="K355" s="420"/>
      <c r="L355" s="420"/>
      <c r="M355" s="420"/>
      <c r="N355" s="420"/>
      <c r="O355" s="420"/>
      <c r="P355" s="420"/>
      <c r="Q355" s="420"/>
      <c r="R355" s="420"/>
      <c r="S355" s="420"/>
      <c r="T355" s="420"/>
      <c r="U355" s="420"/>
      <c r="V355" s="422"/>
    </row>
    <row r="356" spans="1:22" s="119" customFormat="1" ht="14.25" customHeight="1">
      <c r="A356" s="335">
        <f t="shared" si="5"/>
        <v>355</v>
      </c>
      <c r="B356" s="358" t="s">
        <v>2098</v>
      </c>
      <c r="C356" s="358">
        <v>2</v>
      </c>
      <c r="D356" s="358">
        <v>2</v>
      </c>
      <c r="E356" s="343" t="s">
        <v>2284</v>
      </c>
      <c r="F356" s="420">
        <f>IF('建築物別概要（追加）入力'!$K$130=1,"",'建築物別概要（追加）入力'!$K$130)</f>
        <v>0</v>
      </c>
      <c r="G356" s="420"/>
      <c r="H356" s="420"/>
      <c r="I356" s="420"/>
      <c r="J356" s="420"/>
      <c r="K356" s="420"/>
      <c r="L356" s="420"/>
      <c r="M356" s="420"/>
      <c r="N356" s="420"/>
      <c r="O356" s="420"/>
      <c r="P356" s="420"/>
      <c r="Q356" s="420"/>
      <c r="R356" s="420"/>
      <c r="S356" s="420"/>
      <c r="T356" s="420"/>
      <c r="U356" s="420"/>
      <c r="V356" s="422"/>
    </row>
    <row r="357" spans="1:22" s="119" customFormat="1" ht="14.25" customHeight="1">
      <c r="A357" s="335">
        <f t="shared" si="5"/>
        <v>356</v>
      </c>
      <c r="B357" s="358" t="s">
        <v>2098</v>
      </c>
      <c r="C357" s="358">
        <v>2</v>
      </c>
      <c r="D357" s="358">
        <v>2</v>
      </c>
      <c r="E357" s="343" t="s">
        <v>2285</v>
      </c>
      <c r="F357" s="420" t="str">
        <f>IF('建築物別概要（追加）入力'!$K$131=1,"",'建築物別概要（追加）入力'!$K$131)</f>
        <v/>
      </c>
      <c r="G357" s="420"/>
      <c r="H357" s="420"/>
      <c r="I357" s="420"/>
      <c r="J357" s="420"/>
      <c r="K357" s="420"/>
      <c r="L357" s="420"/>
      <c r="M357" s="420"/>
      <c r="N357" s="420"/>
      <c r="O357" s="420"/>
      <c r="P357" s="420"/>
      <c r="Q357" s="420"/>
      <c r="R357" s="420"/>
      <c r="S357" s="420"/>
      <c r="T357" s="420"/>
      <c r="U357" s="420"/>
      <c r="V357" s="422"/>
    </row>
    <row r="358" spans="1:22" s="119" customFormat="1" ht="14.25" customHeight="1">
      <c r="A358" s="335">
        <f t="shared" si="5"/>
        <v>357</v>
      </c>
      <c r="B358" s="358" t="s">
        <v>2098</v>
      </c>
      <c r="C358" s="358">
        <v>2</v>
      </c>
      <c r="D358" s="358">
        <v>2</v>
      </c>
      <c r="E358" s="343" t="s">
        <v>2293</v>
      </c>
      <c r="F358" s="420" t="str">
        <f>IF('建築物別概要（追加）入力'!$K$132=1,"",'建築物別概要（追加）入力'!$K$132)</f>
        <v/>
      </c>
      <c r="G358" s="420"/>
      <c r="H358" s="420"/>
      <c r="I358" s="420"/>
      <c r="J358" s="420"/>
      <c r="K358" s="420"/>
      <c r="L358" s="420"/>
      <c r="M358" s="420"/>
      <c r="N358" s="420"/>
      <c r="O358" s="420"/>
      <c r="P358" s="420"/>
      <c r="Q358" s="420"/>
      <c r="R358" s="420"/>
      <c r="S358" s="420"/>
      <c r="T358" s="420"/>
      <c r="U358" s="420"/>
      <c r="V358" s="422"/>
    </row>
    <row r="359" spans="1:22" s="119" customFormat="1" ht="14.25" customHeight="1">
      <c r="A359" s="301">
        <f t="shared" si="5"/>
        <v>358</v>
      </c>
      <c r="B359" s="346" t="s">
        <v>2098</v>
      </c>
      <c r="C359" s="346">
        <v>2</v>
      </c>
      <c r="D359" s="346">
        <v>2</v>
      </c>
      <c r="E359" s="121" t="s">
        <v>2287</v>
      </c>
      <c r="F359" s="122" t="str">
        <f>IF('建築物別概要（追加）入力'!$V$127="","",TEXT('建築物別概要（追加）入力'!$V$127,"#0.00"))</f>
        <v/>
      </c>
      <c r="G359" s="152"/>
      <c r="H359" s="152"/>
      <c r="I359" s="152"/>
      <c r="J359" s="152"/>
      <c r="K359" s="152"/>
      <c r="L359" s="152"/>
      <c r="M359" s="122"/>
      <c r="N359" s="122"/>
      <c r="O359" s="122"/>
      <c r="P359" s="122"/>
      <c r="Q359" s="122"/>
      <c r="R359" s="122"/>
      <c r="S359" s="122"/>
      <c r="T359" s="122"/>
      <c r="U359" s="122"/>
      <c r="V359" s="146"/>
    </row>
    <row r="360" spans="1:22" s="119" customFormat="1" ht="14.25" customHeight="1">
      <c r="A360" s="301">
        <f t="shared" si="5"/>
        <v>359</v>
      </c>
      <c r="B360" s="346" t="s">
        <v>2098</v>
      </c>
      <c r="C360" s="346">
        <v>2</v>
      </c>
      <c r="D360" s="346">
        <v>2</v>
      </c>
      <c r="E360" s="121" t="s">
        <v>2288</v>
      </c>
      <c r="F360" s="122" t="str">
        <f>IF('建築物別概要（追加）入力'!$V$128="","",TEXT('建築物別概要（追加）入力'!$V$128,"#0.00"))</f>
        <v/>
      </c>
      <c r="G360" s="152"/>
      <c r="H360" s="152"/>
      <c r="I360" s="152"/>
      <c r="J360" s="152"/>
      <c r="K360" s="152"/>
      <c r="L360" s="152"/>
      <c r="M360" s="122"/>
      <c r="N360" s="122"/>
      <c r="O360" s="122"/>
      <c r="P360" s="122"/>
      <c r="Q360" s="122"/>
      <c r="R360" s="122"/>
      <c r="S360" s="122"/>
      <c r="T360" s="122"/>
      <c r="U360" s="122"/>
      <c r="V360" s="146"/>
    </row>
    <row r="361" spans="1:22" s="119" customFormat="1" ht="14.25" customHeight="1">
      <c r="A361" s="301">
        <f t="shared" si="5"/>
        <v>360</v>
      </c>
      <c r="B361" s="346" t="s">
        <v>2098</v>
      </c>
      <c r="C361" s="346">
        <v>2</v>
      </c>
      <c r="D361" s="346">
        <v>2</v>
      </c>
      <c r="E361" s="121" t="s">
        <v>2289</v>
      </c>
      <c r="F361" s="122" t="str">
        <f>IF('建築物別概要（追加）入力'!$V$129="","",TEXT('建築物別概要（追加）入力'!$V$129,"#0.00"))</f>
        <v/>
      </c>
      <c r="G361" s="152"/>
      <c r="H361" s="152"/>
      <c r="I361" s="152"/>
      <c r="J361" s="152"/>
      <c r="K361" s="152"/>
      <c r="L361" s="152"/>
      <c r="M361" s="122"/>
      <c r="N361" s="122"/>
      <c r="O361" s="122"/>
      <c r="P361" s="122"/>
      <c r="Q361" s="122"/>
      <c r="R361" s="122"/>
      <c r="S361" s="122"/>
      <c r="T361" s="122"/>
      <c r="U361" s="122"/>
      <c r="V361" s="146"/>
    </row>
    <row r="362" spans="1:22" s="119" customFormat="1" ht="14.25" customHeight="1">
      <c r="A362" s="301">
        <f t="shared" si="5"/>
        <v>361</v>
      </c>
      <c r="B362" s="346" t="s">
        <v>2098</v>
      </c>
      <c r="C362" s="346">
        <v>2</v>
      </c>
      <c r="D362" s="346">
        <v>2</v>
      </c>
      <c r="E362" s="121" t="s">
        <v>2290</v>
      </c>
      <c r="F362" s="122" t="str">
        <f>IF('建築物別概要（追加）入力'!$V$130="","",TEXT('建築物別概要（追加）入力'!$V$130,"#0.00"))</f>
        <v/>
      </c>
      <c r="G362" s="152"/>
      <c r="H362" s="152"/>
      <c r="I362" s="152"/>
      <c r="J362" s="152"/>
      <c r="K362" s="152"/>
      <c r="L362" s="152"/>
      <c r="M362" s="122"/>
      <c r="N362" s="122"/>
      <c r="O362" s="122"/>
      <c r="P362" s="122"/>
      <c r="Q362" s="122"/>
      <c r="R362" s="122"/>
      <c r="S362" s="122"/>
      <c r="T362" s="122"/>
      <c r="U362" s="122"/>
      <c r="V362" s="146"/>
    </row>
    <row r="363" spans="1:22" s="119" customFormat="1" ht="14.25" customHeight="1">
      <c r="A363" s="301">
        <f t="shared" si="5"/>
        <v>362</v>
      </c>
      <c r="B363" s="346" t="s">
        <v>2098</v>
      </c>
      <c r="C363" s="346">
        <v>2</v>
      </c>
      <c r="D363" s="346">
        <v>2</v>
      </c>
      <c r="E363" s="121" t="s">
        <v>2291</v>
      </c>
      <c r="F363" s="122" t="str">
        <f>IF('建築物別概要（追加）入力'!$V$131="","",TEXT('建築物別概要（追加）入力'!$V$131,"#0.00"))</f>
        <v/>
      </c>
      <c r="G363" s="152"/>
      <c r="H363" s="152"/>
      <c r="I363" s="152"/>
      <c r="J363" s="152"/>
      <c r="K363" s="152"/>
      <c r="L363" s="152"/>
      <c r="M363" s="122"/>
      <c r="N363" s="122"/>
      <c r="O363" s="122"/>
      <c r="P363" s="122"/>
      <c r="Q363" s="122"/>
      <c r="R363" s="122"/>
      <c r="S363" s="122"/>
      <c r="T363" s="122"/>
      <c r="U363" s="122"/>
      <c r="V363" s="146"/>
    </row>
    <row r="364" spans="1:22" s="119" customFormat="1" ht="14.25" customHeight="1">
      <c r="A364" s="301">
        <f t="shared" si="5"/>
        <v>363</v>
      </c>
      <c r="B364" s="346" t="s">
        <v>2098</v>
      </c>
      <c r="C364" s="346">
        <v>2</v>
      </c>
      <c r="D364" s="346">
        <v>2</v>
      </c>
      <c r="E364" s="121" t="s">
        <v>2294</v>
      </c>
      <c r="F364" s="122" t="str">
        <f>IF('建築物別概要（追加）入力'!$V$132="","",TEXT('建築物別概要（追加）入力'!$V$132,"#0.00"))</f>
        <v/>
      </c>
      <c r="G364" s="152"/>
      <c r="H364" s="152"/>
      <c r="I364" s="152"/>
      <c r="J364" s="152"/>
      <c r="K364" s="152"/>
      <c r="L364" s="152"/>
      <c r="M364" s="122"/>
      <c r="N364" s="122"/>
      <c r="O364" s="122"/>
      <c r="P364" s="122"/>
      <c r="Q364" s="122"/>
      <c r="R364" s="122"/>
      <c r="S364" s="122"/>
      <c r="T364" s="122"/>
      <c r="U364" s="122"/>
      <c r="V364" s="146"/>
    </row>
    <row r="365" spans="1:22" s="119" customFormat="1" ht="14.25" customHeight="1">
      <c r="A365" s="384">
        <f t="shared" si="5"/>
        <v>364</v>
      </c>
      <c r="B365" s="350" t="s">
        <v>2098</v>
      </c>
      <c r="C365" s="350">
        <v>2</v>
      </c>
      <c r="D365" s="350">
        <v>2</v>
      </c>
      <c r="E365" s="160" t="s">
        <v>1624</v>
      </c>
      <c r="F365" s="122" t="str">
        <f>IF('建築物別概要（追加）入力'!$E$134="","",'建築物別概要（追加）入力'!$E$134)</f>
        <v/>
      </c>
      <c r="G365" s="122"/>
      <c r="H365" s="122"/>
      <c r="I365" s="122"/>
      <c r="J365" s="122"/>
      <c r="K365" s="122"/>
      <c r="L365" s="122"/>
      <c r="M365" s="122"/>
      <c r="N365" s="122"/>
      <c r="O365" s="122"/>
      <c r="P365" s="122"/>
      <c r="Q365" s="122"/>
      <c r="R365" s="122"/>
      <c r="S365" s="122"/>
      <c r="T365" s="122"/>
      <c r="U365" s="122"/>
      <c r="V365" s="146"/>
    </row>
    <row r="366" spans="1:22" s="119" customFormat="1" ht="14.25" customHeight="1" thickBot="1">
      <c r="A366" s="386">
        <f t="shared" si="5"/>
        <v>365</v>
      </c>
      <c r="B366" s="354" t="s">
        <v>2098</v>
      </c>
      <c r="C366" s="354">
        <v>2</v>
      </c>
      <c r="D366" s="375">
        <v>2</v>
      </c>
      <c r="E366" s="163" t="s">
        <v>1623</v>
      </c>
      <c r="F366" s="155" t="str">
        <f>IF('建築物別概要（追加）入力'!$E$137="","",'建築物別概要（追加）入力'!$E$137)</f>
        <v/>
      </c>
      <c r="G366" s="155"/>
      <c r="H366" s="155"/>
      <c r="I366" s="155"/>
      <c r="J366" s="155"/>
      <c r="K366" s="155"/>
      <c r="L366" s="155"/>
      <c r="M366" s="155"/>
      <c r="N366" s="155"/>
      <c r="O366" s="155"/>
      <c r="P366" s="155"/>
      <c r="Q366" s="155"/>
      <c r="R366" s="155"/>
      <c r="S366" s="155"/>
      <c r="T366" s="155"/>
      <c r="U366" s="155"/>
      <c r="V366" s="158"/>
    </row>
    <row r="367" spans="1:22" s="119" customFormat="1" ht="14.25" customHeight="1">
      <c r="A367" s="385">
        <f t="shared" si="5"/>
        <v>366</v>
      </c>
      <c r="B367" s="353" t="s">
        <v>2098</v>
      </c>
      <c r="C367" s="353">
        <v>2</v>
      </c>
      <c r="D367" s="353">
        <v>3</v>
      </c>
      <c r="E367" s="159" t="s">
        <v>1975</v>
      </c>
      <c r="F367" s="156">
        <f>'建築物別概要（追加）入力'!$E$141</f>
        <v>2</v>
      </c>
      <c r="G367" s="156"/>
      <c r="H367" s="148"/>
      <c r="I367" s="148"/>
      <c r="J367" s="148"/>
      <c r="K367" s="148"/>
      <c r="L367" s="148"/>
      <c r="M367" s="148"/>
      <c r="N367" s="148"/>
      <c r="O367" s="148"/>
      <c r="P367" s="148"/>
      <c r="Q367" s="148"/>
      <c r="R367" s="148"/>
      <c r="S367" s="148"/>
      <c r="T367" s="148"/>
      <c r="U367" s="148"/>
      <c r="V367" s="157"/>
    </row>
    <row r="368" spans="1:22" s="119" customFormat="1" ht="14.25" customHeight="1">
      <c r="A368" s="384">
        <f t="shared" si="5"/>
        <v>367</v>
      </c>
      <c r="B368" s="350" t="s">
        <v>2098</v>
      </c>
      <c r="C368" s="350">
        <v>2</v>
      </c>
      <c r="D368" s="350">
        <v>3</v>
      </c>
      <c r="E368" s="160" t="s">
        <v>87</v>
      </c>
      <c r="F368" s="133" t="str">
        <f>IF('建築物別概要（追加）入力'!$E$142="","",'建築物別概要（追加）入力'!$E$142)</f>
        <v/>
      </c>
      <c r="G368" s="133"/>
      <c r="H368" s="122"/>
      <c r="I368" s="122"/>
      <c r="J368" s="122"/>
      <c r="K368" s="122"/>
      <c r="L368" s="122"/>
      <c r="M368" s="122"/>
      <c r="N368" s="122"/>
      <c r="O368" s="122"/>
      <c r="P368" s="122"/>
      <c r="Q368" s="122"/>
      <c r="R368" s="122"/>
      <c r="S368" s="122"/>
      <c r="T368" s="122"/>
      <c r="U368" s="122"/>
      <c r="V368" s="146"/>
    </row>
    <row r="369" spans="1:22" s="119" customFormat="1" ht="14.25" customHeight="1">
      <c r="A369" s="384">
        <f t="shared" si="5"/>
        <v>368</v>
      </c>
      <c r="B369" s="350" t="s">
        <v>2098</v>
      </c>
      <c r="C369" s="350">
        <v>2</v>
      </c>
      <c r="D369" s="350">
        <v>3</v>
      </c>
      <c r="E369" s="160" t="s">
        <v>2183</v>
      </c>
      <c r="F369" s="131" t="str">
        <f>IF('建築物別概要（追加）入力'!$E$143="","",'建築物別概要（追加）入力'!$E$143)</f>
        <v/>
      </c>
      <c r="G369" s="131"/>
      <c r="H369" s="122"/>
      <c r="I369" s="122"/>
      <c r="J369" s="122"/>
      <c r="K369" s="122"/>
      <c r="L369" s="122"/>
      <c r="M369" s="122"/>
      <c r="N369" s="122"/>
      <c r="O369" s="122"/>
      <c r="P369" s="122"/>
      <c r="Q369" s="122"/>
      <c r="R369" s="122"/>
      <c r="S369" s="122"/>
      <c r="T369" s="122"/>
      <c r="U369" s="122"/>
      <c r="V369" s="146"/>
    </row>
    <row r="370" spans="1:22" s="119" customFormat="1" ht="14.25" customHeight="1">
      <c r="A370" s="384">
        <f t="shared" si="5"/>
        <v>369</v>
      </c>
      <c r="B370" s="350" t="s">
        <v>2098</v>
      </c>
      <c r="C370" s="350">
        <v>2</v>
      </c>
      <c r="D370" s="350">
        <v>3</v>
      </c>
      <c r="E370" s="160" t="s">
        <v>2184</v>
      </c>
      <c r="F370" s="131" t="str">
        <f>IF('建築物別概要（追加）入力'!$E$144="","",'建築物別概要（追加）入力'!$E$144)</f>
        <v/>
      </c>
      <c r="G370" s="131"/>
      <c r="H370" s="122"/>
      <c r="I370" s="122"/>
      <c r="J370" s="122"/>
      <c r="K370" s="122"/>
      <c r="L370" s="122"/>
      <c r="M370" s="122"/>
      <c r="N370" s="122"/>
      <c r="O370" s="122"/>
      <c r="P370" s="122"/>
      <c r="Q370" s="122"/>
      <c r="R370" s="122"/>
      <c r="S370" s="122"/>
      <c r="T370" s="122"/>
      <c r="U370" s="122"/>
      <c r="V370" s="146"/>
    </row>
    <row r="371" spans="1:22" s="119" customFormat="1" ht="14.25" customHeight="1">
      <c r="A371" s="384">
        <f t="shared" si="5"/>
        <v>370</v>
      </c>
      <c r="B371" s="350" t="s">
        <v>2098</v>
      </c>
      <c r="C371" s="350">
        <v>2</v>
      </c>
      <c r="D371" s="350">
        <v>3</v>
      </c>
      <c r="E371" s="160" t="s">
        <v>2185</v>
      </c>
      <c r="F371" s="131" t="str">
        <f>IF('建築物別概要（追加）入力'!$E$145="","",'建築物別概要（追加）入力'!$E$145)</f>
        <v/>
      </c>
      <c r="G371" s="131"/>
      <c r="H371" s="122"/>
      <c r="I371" s="122"/>
      <c r="J371" s="122"/>
      <c r="K371" s="122"/>
      <c r="L371" s="122"/>
      <c r="M371" s="122"/>
      <c r="N371" s="122"/>
      <c r="O371" s="122"/>
      <c r="P371" s="122"/>
      <c r="Q371" s="122"/>
      <c r="R371" s="122"/>
      <c r="S371" s="122"/>
      <c r="T371" s="122"/>
      <c r="U371" s="122"/>
      <c r="V371" s="146"/>
    </row>
    <row r="372" spans="1:22" s="119" customFormat="1" ht="14.25" customHeight="1">
      <c r="A372" s="384">
        <f t="shared" si="5"/>
        <v>371</v>
      </c>
      <c r="B372" s="350" t="s">
        <v>2098</v>
      </c>
      <c r="C372" s="350">
        <v>2</v>
      </c>
      <c r="D372" s="350">
        <v>3</v>
      </c>
      <c r="E372" s="160" t="s">
        <v>2186</v>
      </c>
      <c r="F372" s="131" t="str">
        <f>IF('建築物別概要（追加）入力'!$E$146="","",'建築物別概要（追加）入力'!$E$146)</f>
        <v/>
      </c>
      <c r="G372" s="131"/>
      <c r="H372" s="122"/>
      <c r="I372" s="122"/>
      <c r="J372" s="122"/>
      <c r="K372" s="122"/>
      <c r="L372" s="122"/>
      <c r="M372" s="122"/>
      <c r="N372" s="122"/>
      <c r="O372" s="122"/>
      <c r="P372" s="122"/>
      <c r="Q372" s="122"/>
      <c r="R372" s="122"/>
      <c r="S372" s="122"/>
      <c r="T372" s="122"/>
      <c r="U372" s="122"/>
      <c r="V372" s="146"/>
    </row>
    <row r="373" spans="1:22" s="119" customFormat="1" ht="14.25" customHeight="1">
      <c r="A373" s="384">
        <f t="shared" si="5"/>
        <v>372</v>
      </c>
      <c r="B373" s="350" t="s">
        <v>2098</v>
      </c>
      <c r="C373" s="350">
        <v>2</v>
      </c>
      <c r="D373" s="350">
        <v>3</v>
      </c>
      <c r="E373" s="160" t="s">
        <v>2182</v>
      </c>
      <c r="F373" s="131" t="str">
        <f>IF($G$373=TRUE,"有",IF($H$373=TRUE,"無",""))</f>
        <v/>
      </c>
      <c r="G373" s="127" t="b">
        <v>0</v>
      </c>
      <c r="H373" s="127" t="b">
        <v>0</v>
      </c>
      <c r="I373" s="122"/>
      <c r="J373" s="122"/>
      <c r="K373" s="122"/>
      <c r="L373" s="122"/>
      <c r="M373" s="122"/>
      <c r="N373" s="122"/>
      <c r="O373" s="122"/>
      <c r="P373" s="122"/>
      <c r="Q373" s="122"/>
      <c r="R373" s="122"/>
      <c r="S373" s="122"/>
      <c r="T373" s="122"/>
      <c r="U373" s="122"/>
      <c r="V373" s="146"/>
    </row>
    <row r="374" spans="1:22" s="119" customFormat="1" ht="14.25" customHeight="1">
      <c r="A374" s="301">
        <f t="shared" si="5"/>
        <v>373</v>
      </c>
      <c r="B374" s="346" t="s">
        <v>2098</v>
      </c>
      <c r="C374" s="346">
        <v>2</v>
      </c>
      <c r="D374" s="346">
        <v>3</v>
      </c>
      <c r="E374" s="121" t="s">
        <v>2277</v>
      </c>
      <c r="F374" s="122" t="str">
        <f>IF($G$374=1,"",INDEX(主要用途!$C$2:$C$63,$G$374))</f>
        <v/>
      </c>
      <c r="G374" s="134">
        <v>1</v>
      </c>
      <c r="H374" s="134"/>
      <c r="I374" s="134"/>
      <c r="J374" s="134"/>
      <c r="K374" s="134"/>
      <c r="L374" s="134"/>
      <c r="M374" s="122"/>
      <c r="N374" s="122"/>
      <c r="O374" s="122"/>
      <c r="P374" s="122"/>
      <c r="Q374" s="145"/>
      <c r="R374" s="122"/>
      <c r="S374" s="122"/>
      <c r="T374" s="122"/>
      <c r="U374" s="122"/>
      <c r="V374" s="146"/>
    </row>
    <row r="375" spans="1:22" s="119" customFormat="1" ht="14.25" customHeight="1">
      <c r="A375" s="301">
        <f t="shared" si="5"/>
        <v>374</v>
      </c>
      <c r="B375" s="346" t="s">
        <v>2098</v>
      </c>
      <c r="C375" s="346">
        <v>2</v>
      </c>
      <c r="D375" s="346">
        <v>3</v>
      </c>
      <c r="E375" s="121" t="s">
        <v>2278</v>
      </c>
      <c r="F375" s="122" t="str">
        <f>IF($G$375=1,"",INDEX(主要用途!$C$2:$C$63,$G$375))</f>
        <v/>
      </c>
      <c r="G375" s="134">
        <v>1</v>
      </c>
      <c r="H375" s="134"/>
      <c r="I375" s="134"/>
      <c r="J375" s="134"/>
      <c r="K375" s="134"/>
      <c r="L375" s="134"/>
      <c r="M375" s="122"/>
      <c r="N375" s="122"/>
      <c r="O375" s="122"/>
      <c r="P375" s="122"/>
      <c r="Q375" s="145"/>
      <c r="R375" s="122"/>
      <c r="S375" s="122"/>
      <c r="T375" s="122"/>
      <c r="U375" s="122"/>
      <c r="V375" s="146"/>
    </row>
    <row r="376" spans="1:22" s="119" customFormat="1" ht="14.25" customHeight="1">
      <c r="A376" s="301">
        <f t="shared" si="5"/>
        <v>375</v>
      </c>
      <c r="B376" s="346" t="s">
        <v>2098</v>
      </c>
      <c r="C376" s="346">
        <v>2</v>
      </c>
      <c r="D376" s="346">
        <v>3</v>
      </c>
      <c r="E376" s="121" t="s">
        <v>2279</v>
      </c>
      <c r="F376" s="122" t="str">
        <f>IF($G$376=1,"",INDEX(主要用途!$C$2:$C$63,$G$376))</f>
        <v/>
      </c>
      <c r="G376" s="134">
        <v>1</v>
      </c>
      <c r="H376" s="134"/>
      <c r="I376" s="134"/>
      <c r="J376" s="134"/>
      <c r="K376" s="134"/>
      <c r="L376" s="134"/>
      <c r="M376" s="122"/>
      <c r="N376" s="122"/>
      <c r="O376" s="122"/>
      <c r="P376" s="122"/>
      <c r="Q376" s="145"/>
      <c r="R376" s="122"/>
      <c r="S376" s="122"/>
      <c r="T376" s="122"/>
      <c r="U376" s="122"/>
      <c r="V376" s="146"/>
    </row>
    <row r="377" spans="1:22" s="119" customFormat="1" ht="14.25" customHeight="1">
      <c r="A377" s="301">
        <f t="shared" si="5"/>
        <v>376</v>
      </c>
      <c r="B377" s="346" t="s">
        <v>2098</v>
      </c>
      <c r="C377" s="346">
        <v>2</v>
      </c>
      <c r="D377" s="346">
        <v>3</v>
      </c>
      <c r="E377" s="121" t="s">
        <v>2280</v>
      </c>
      <c r="F377" s="122" t="str">
        <f>IF($G$377=1,"",INDEX(主要用途!$C$2:$C$63,$G$377))</f>
        <v/>
      </c>
      <c r="G377" s="134">
        <v>1</v>
      </c>
      <c r="H377" s="134"/>
      <c r="I377" s="134"/>
      <c r="J377" s="134"/>
      <c r="K377" s="134"/>
      <c r="L377" s="134"/>
      <c r="M377" s="122"/>
      <c r="N377" s="122"/>
      <c r="O377" s="122"/>
      <c r="P377" s="122"/>
      <c r="Q377" s="145"/>
      <c r="R377" s="122"/>
      <c r="S377" s="122"/>
      <c r="T377" s="122"/>
      <c r="U377" s="122"/>
      <c r="V377" s="146"/>
    </row>
    <row r="378" spans="1:22" s="119" customFormat="1" ht="14.25" customHeight="1">
      <c r="A378" s="301">
        <f t="shared" si="5"/>
        <v>377</v>
      </c>
      <c r="B378" s="346" t="s">
        <v>2098</v>
      </c>
      <c r="C378" s="346">
        <v>2</v>
      </c>
      <c r="D378" s="346">
        <v>3</v>
      </c>
      <c r="E378" s="121" t="s">
        <v>2281</v>
      </c>
      <c r="F378" s="122" t="str">
        <f>IF($G$378=1,"",INDEX(主要用途!$C$2:$C$63,$G$378))</f>
        <v/>
      </c>
      <c r="G378" s="134">
        <v>1</v>
      </c>
      <c r="H378" s="134"/>
      <c r="I378" s="134"/>
      <c r="J378" s="134"/>
      <c r="K378" s="134"/>
      <c r="L378" s="134"/>
      <c r="M378" s="122"/>
      <c r="N378" s="122"/>
      <c r="O378" s="122"/>
      <c r="P378" s="122"/>
      <c r="Q378" s="145"/>
      <c r="R378" s="122"/>
      <c r="S378" s="122"/>
      <c r="T378" s="122"/>
      <c r="U378" s="122"/>
      <c r="V378" s="146"/>
    </row>
    <row r="379" spans="1:22" s="119" customFormat="1" ht="14.25" customHeight="1">
      <c r="A379" s="301">
        <f t="shared" si="5"/>
        <v>378</v>
      </c>
      <c r="B379" s="346" t="s">
        <v>2098</v>
      </c>
      <c r="C379" s="346">
        <v>2</v>
      </c>
      <c r="D379" s="346">
        <v>3</v>
      </c>
      <c r="E379" s="121" t="s">
        <v>2292</v>
      </c>
      <c r="F379" s="122" t="str">
        <f>IF($G$379=1,"",INDEX(主要用途!$C$2:$C$63,$G$379))</f>
        <v/>
      </c>
      <c r="G379" s="134">
        <v>1</v>
      </c>
      <c r="H379" s="134"/>
      <c r="I379" s="134"/>
      <c r="J379" s="134"/>
      <c r="K379" s="134"/>
      <c r="L379" s="134"/>
      <c r="M379" s="122"/>
      <c r="N379" s="122"/>
      <c r="O379" s="122"/>
      <c r="P379" s="122"/>
      <c r="Q379" s="145"/>
      <c r="R379" s="122"/>
      <c r="S379" s="122"/>
      <c r="T379" s="122"/>
      <c r="U379" s="122"/>
      <c r="V379" s="146"/>
    </row>
    <row r="380" spans="1:22" s="119" customFormat="1" ht="14.25" customHeight="1">
      <c r="A380" s="335">
        <f t="shared" si="5"/>
        <v>379</v>
      </c>
      <c r="B380" s="358" t="s">
        <v>2098</v>
      </c>
      <c r="C380" s="358">
        <v>2</v>
      </c>
      <c r="D380" s="358">
        <v>3</v>
      </c>
      <c r="E380" s="343" t="s">
        <v>2282</v>
      </c>
      <c r="F380" s="420" t="str">
        <f>IF('建築物別概要（追加）入力'!$K$150=1,"",'建築物別概要（追加）入力'!$K$150)</f>
        <v/>
      </c>
      <c r="G380" s="448"/>
      <c r="H380" s="448"/>
      <c r="I380" s="448"/>
      <c r="J380" s="448"/>
      <c r="K380" s="448"/>
      <c r="L380" s="448"/>
      <c r="M380" s="420"/>
      <c r="N380" s="420"/>
      <c r="O380" s="420"/>
      <c r="P380" s="420"/>
      <c r="Q380" s="420"/>
      <c r="R380" s="420"/>
      <c r="S380" s="420"/>
      <c r="T380" s="420"/>
      <c r="U380" s="420"/>
      <c r="V380" s="422"/>
    </row>
    <row r="381" spans="1:22" s="119" customFormat="1" ht="14.25" customHeight="1">
      <c r="A381" s="335">
        <f t="shared" si="5"/>
        <v>380</v>
      </c>
      <c r="B381" s="358" t="s">
        <v>2098</v>
      </c>
      <c r="C381" s="358">
        <v>2</v>
      </c>
      <c r="D381" s="358">
        <v>3</v>
      </c>
      <c r="E381" s="343" t="s">
        <v>2283</v>
      </c>
      <c r="F381" s="420" t="str">
        <f>IF('建築物別概要（追加）入力'!$K$151=1,"",'建築物別概要（追加）入力'!$K$151)</f>
        <v/>
      </c>
      <c r="G381" s="420"/>
      <c r="H381" s="420"/>
      <c r="I381" s="420"/>
      <c r="J381" s="420"/>
      <c r="K381" s="420"/>
      <c r="L381" s="420"/>
      <c r="M381" s="420"/>
      <c r="N381" s="420"/>
      <c r="O381" s="420"/>
      <c r="P381" s="420"/>
      <c r="Q381" s="420"/>
      <c r="R381" s="420"/>
      <c r="S381" s="420"/>
      <c r="T381" s="420"/>
      <c r="U381" s="420"/>
      <c r="V381" s="422"/>
    </row>
    <row r="382" spans="1:22" s="119" customFormat="1" ht="14.25" customHeight="1">
      <c r="A382" s="335">
        <f t="shared" si="5"/>
        <v>381</v>
      </c>
      <c r="B382" s="358" t="s">
        <v>2098</v>
      </c>
      <c r="C382" s="358">
        <v>2</v>
      </c>
      <c r="D382" s="358">
        <v>3</v>
      </c>
      <c r="E382" s="343" t="s">
        <v>2286</v>
      </c>
      <c r="F382" s="420" t="str">
        <f>IF('建築物別概要（追加）入力'!K152=1,"",'建築物別概要（追加）入力'!$K$152)</f>
        <v/>
      </c>
      <c r="G382" s="420"/>
      <c r="H382" s="420"/>
      <c r="I382" s="420"/>
      <c r="J382" s="420"/>
      <c r="K382" s="420"/>
      <c r="L382" s="420"/>
      <c r="M382" s="420"/>
      <c r="N382" s="420"/>
      <c r="O382" s="420"/>
      <c r="P382" s="420"/>
      <c r="Q382" s="420"/>
      <c r="R382" s="420"/>
      <c r="S382" s="420"/>
      <c r="T382" s="420"/>
      <c r="U382" s="420"/>
      <c r="V382" s="422"/>
    </row>
    <row r="383" spans="1:22" s="119" customFormat="1" ht="14.25" customHeight="1">
      <c r="A383" s="335">
        <f t="shared" si="5"/>
        <v>382</v>
      </c>
      <c r="B383" s="358" t="s">
        <v>2098</v>
      </c>
      <c r="C383" s="358">
        <v>2</v>
      </c>
      <c r="D383" s="358">
        <v>3</v>
      </c>
      <c r="E383" s="343" t="s">
        <v>2284</v>
      </c>
      <c r="F383" s="420" t="str">
        <f>IF('建築物別概要（追加）入力'!$K$153=1,"",'建築物別概要（追加）入力'!$K$153)</f>
        <v/>
      </c>
      <c r="G383" s="420"/>
      <c r="H383" s="420"/>
      <c r="I383" s="420"/>
      <c r="J383" s="420"/>
      <c r="K383" s="420"/>
      <c r="L383" s="420"/>
      <c r="M383" s="420"/>
      <c r="N383" s="420"/>
      <c r="O383" s="420"/>
      <c r="P383" s="420"/>
      <c r="Q383" s="420"/>
      <c r="R383" s="420"/>
      <c r="S383" s="420"/>
      <c r="T383" s="420"/>
      <c r="U383" s="420"/>
      <c r="V383" s="422"/>
    </row>
    <row r="384" spans="1:22" s="119" customFormat="1" ht="14.25" customHeight="1">
      <c r="A384" s="335">
        <f t="shared" si="5"/>
        <v>383</v>
      </c>
      <c r="B384" s="358" t="s">
        <v>2098</v>
      </c>
      <c r="C384" s="358">
        <v>2</v>
      </c>
      <c r="D384" s="358">
        <v>3</v>
      </c>
      <c r="E384" s="343" t="s">
        <v>2285</v>
      </c>
      <c r="F384" s="420" t="str">
        <f>IF('建築物別概要（追加）入力'!$K$154=1,"",'建築物別概要（追加）入力'!$K$154)</f>
        <v/>
      </c>
      <c r="G384" s="420"/>
      <c r="H384" s="420"/>
      <c r="I384" s="420"/>
      <c r="J384" s="420"/>
      <c r="K384" s="420"/>
      <c r="L384" s="420"/>
      <c r="M384" s="420"/>
      <c r="N384" s="420"/>
      <c r="O384" s="420"/>
      <c r="P384" s="420"/>
      <c r="Q384" s="420"/>
      <c r="R384" s="420"/>
      <c r="S384" s="420"/>
      <c r="T384" s="420"/>
      <c r="U384" s="420"/>
      <c r="V384" s="422"/>
    </row>
    <row r="385" spans="1:22" s="119" customFormat="1" ht="14.25" customHeight="1">
      <c r="A385" s="335">
        <f t="shared" si="5"/>
        <v>384</v>
      </c>
      <c r="B385" s="358" t="s">
        <v>2098</v>
      </c>
      <c r="C385" s="358">
        <v>2</v>
      </c>
      <c r="D385" s="358">
        <v>3</v>
      </c>
      <c r="E385" s="343" t="s">
        <v>2293</v>
      </c>
      <c r="F385" s="420" t="str">
        <f>IF('建築物別概要（追加）入力'!$K$155=1,"",'建築物別概要（追加）入力'!$K$155)</f>
        <v/>
      </c>
      <c r="G385" s="420"/>
      <c r="H385" s="420"/>
      <c r="I385" s="420"/>
      <c r="J385" s="420"/>
      <c r="K385" s="420"/>
      <c r="L385" s="420"/>
      <c r="M385" s="420"/>
      <c r="N385" s="420"/>
      <c r="O385" s="420"/>
      <c r="P385" s="420"/>
      <c r="Q385" s="420"/>
      <c r="R385" s="420"/>
      <c r="S385" s="420"/>
      <c r="T385" s="420"/>
      <c r="U385" s="420"/>
      <c r="V385" s="422"/>
    </row>
    <row r="386" spans="1:22" s="119" customFormat="1" ht="14.25" customHeight="1">
      <c r="A386" s="301">
        <f t="shared" si="5"/>
        <v>385</v>
      </c>
      <c r="B386" s="346" t="s">
        <v>2098</v>
      </c>
      <c r="C386" s="346">
        <v>2</v>
      </c>
      <c r="D386" s="346">
        <v>3</v>
      </c>
      <c r="E386" s="121" t="s">
        <v>2287</v>
      </c>
      <c r="F386" s="122" t="str">
        <f>IF('建築物別概要（追加）入力'!$V$150="","",TEXT('建築物別概要（追加）入力'!$V$150,"#0.00"))</f>
        <v/>
      </c>
      <c r="G386" s="152"/>
      <c r="H386" s="152"/>
      <c r="I386" s="152"/>
      <c r="J386" s="152"/>
      <c r="K386" s="152"/>
      <c r="L386" s="152"/>
      <c r="M386" s="122"/>
      <c r="N386" s="122"/>
      <c r="O386" s="122"/>
      <c r="P386" s="122"/>
      <c r="Q386" s="122"/>
      <c r="R386" s="122"/>
      <c r="S386" s="122"/>
      <c r="T386" s="122"/>
      <c r="U386" s="122"/>
      <c r="V386" s="146"/>
    </row>
    <row r="387" spans="1:22" s="119" customFormat="1" ht="14.25" customHeight="1">
      <c r="A387" s="301">
        <f t="shared" ref="A387:A450" si="6">A386+1</f>
        <v>386</v>
      </c>
      <c r="B387" s="346" t="s">
        <v>2098</v>
      </c>
      <c r="C387" s="346">
        <v>2</v>
      </c>
      <c r="D387" s="346">
        <v>3</v>
      </c>
      <c r="E387" s="121" t="s">
        <v>2288</v>
      </c>
      <c r="F387" s="122" t="str">
        <f>IF('建築物別概要（追加）入力'!$V$151="","",TEXT('建築物別概要（追加）入力'!$V$151,"#0.00"))</f>
        <v/>
      </c>
      <c r="G387" s="152"/>
      <c r="H387" s="152"/>
      <c r="I387" s="152"/>
      <c r="J387" s="152"/>
      <c r="K387" s="152"/>
      <c r="L387" s="152"/>
      <c r="M387" s="122"/>
      <c r="N387" s="122"/>
      <c r="O387" s="122"/>
      <c r="P387" s="122"/>
      <c r="Q387" s="122"/>
      <c r="R387" s="122"/>
      <c r="S387" s="122"/>
      <c r="T387" s="122"/>
      <c r="U387" s="122"/>
      <c r="V387" s="146"/>
    </row>
    <row r="388" spans="1:22" s="119" customFormat="1" ht="14.25" customHeight="1">
      <c r="A388" s="301">
        <f t="shared" si="6"/>
        <v>387</v>
      </c>
      <c r="B388" s="346" t="s">
        <v>2098</v>
      </c>
      <c r="C388" s="346">
        <v>2</v>
      </c>
      <c r="D388" s="346">
        <v>3</v>
      </c>
      <c r="E388" s="121" t="s">
        <v>2289</v>
      </c>
      <c r="F388" s="122" t="str">
        <f>IF('建築物別概要（追加）入力'!$V$152="","",TEXT('建築物別概要（追加）入力'!$V$152,"#0.00"))</f>
        <v/>
      </c>
      <c r="G388" s="152"/>
      <c r="H388" s="152"/>
      <c r="I388" s="152"/>
      <c r="J388" s="152"/>
      <c r="K388" s="152"/>
      <c r="L388" s="152"/>
      <c r="M388" s="122"/>
      <c r="N388" s="122"/>
      <c r="O388" s="122"/>
      <c r="P388" s="122"/>
      <c r="Q388" s="122"/>
      <c r="R388" s="122"/>
      <c r="S388" s="122"/>
      <c r="T388" s="122"/>
      <c r="U388" s="122"/>
      <c r="V388" s="146"/>
    </row>
    <row r="389" spans="1:22" s="119" customFormat="1" ht="14.25" customHeight="1">
      <c r="A389" s="301">
        <f t="shared" si="6"/>
        <v>388</v>
      </c>
      <c r="B389" s="346" t="s">
        <v>2098</v>
      </c>
      <c r="C389" s="346">
        <v>2</v>
      </c>
      <c r="D389" s="346">
        <v>3</v>
      </c>
      <c r="E389" s="121" t="s">
        <v>2290</v>
      </c>
      <c r="F389" s="122" t="str">
        <f>IF('建築物別概要（追加）入力'!$V$153="","",TEXT('建築物別概要（追加）入力'!$V$153,"#0.00"))</f>
        <v/>
      </c>
      <c r="G389" s="152"/>
      <c r="H389" s="152"/>
      <c r="I389" s="152"/>
      <c r="J389" s="152"/>
      <c r="K389" s="152"/>
      <c r="L389" s="152"/>
      <c r="M389" s="122"/>
      <c r="N389" s="122"/>
      <c r="O389" s="122"/>
      <c r="P389" s="122"/>
      <c r="Q389" s="122"/>
      <c r="R389" s="122"/>
      <c r="S389" s="122"/>
      <c r="T389" s="122"/>
      <c r="U389" s="122"/>
      <c r="V389" s="146"/>
    </row>
    <row r="390" spans="1:22" s="119" customFormat="1" ht="14.25" customHeight="1">
      <c r="A390" s="301">
        <f t="shared" si="6"/>
        <v>389</v>
      </c>
      <c r="B390" s="346" t="s">
        <v>2098</v>
      </c>
      <c r="C390" s="346">
        <v>2</v>
      </c>
      <c r="D390" s="346">
        <v>3</v>
      </c>
      <c r="E390" s="121" t="s">
        <v>2291</v>
      </c>
      <c r="F390" s="122" t="str">
        <f>IF('建築物別概要（追加）入力'!$V$154="","",TEXT('建築物別概要（追加）入力'!$V$154,"#0.00"))</f>
        <v/>
      </c>
      <c r="G390" s="152"/>
      <c r="H390" s="152"/>
      <c r="I390" s="152"/>
      <c r="J390" s="152"/>
      <c r="K390" s="152"/>
      <c r="L390" s="152"/>
      <c r="M390" s="122"/>
      <c r="N390" s="122"/>
      <c r="O390" s="122"/>
      <c r="P390" s="122"/>
      <c r="Q390" s="122"/>
      <c r="R390" s="122"/>
      <c r="S390" s="122"/>
      <c r="T390" s="122"/>
      <c r="U390" s="122"/>
      <c r="V390" s="146"/>
    </row>
    <row r="391" spans="1:22" s="119" customFormat="1" ht="14.25" customHeight="1">
      <c r="A391" s="301">
        <f t="shared" si="6"/>
        <v>390</v>
      </c>
      <c r="B391" s="346" t="s">
        <v>2098</v>
      </c>
      <c r="C391" s="346">
        <v>2</v>
      </c>
      <c r="D391" s="346">
        <v>3</v>
      </c>
      <c r="E391" s="121" t="s">
        <v>2294</v>
      </c>
      <c r="F391" s="122" t="str">
        <f>IF('建築物別概要（追加）入力'!$V$155="","",TEXT('建築物別概要（追加）入力'!$V$155,"#0.00"))</f>
        <v/>
      </c>
      <c r="G391" s="152"/>
      <c r="H391" s="152"/>
      <c r="I391" s="152"/>
      <c r="J391" s="152"/>
      <c r="K391" s="152"/>
      <c r="L391" s="152"/>
      <c r="M391" s="122"/>
      <c r="N391" s="122"/>
      <c r="O391" s="122"/>
      <c r="P391" s="122"/>
      <c r="Q391" s="122"/>
      <c r="R391" s="122"/>
      <c r="S391" s="122"/>
      <c r="T391" s="122"/>
      <c r="U391" s="122"/>
      <c r="V391" s="146"/>
    </row>
    <row r="392" spans="1:22" s="119" customFormat="1" ht="14.25" customHeight="1">
      <c r="A392" s="384">
        <f t="shared" si="6"/>
        <v>391</v>
      </c>
      <c r="B392" s="350" t="s">
        <v>2098</v>
      </c>
      <c r="C392" s="350">
        <v>2</v>
      </c>
      <c r="D392" s="350">
        <v>3</v>
      </c>
      <c r="E392" s="160" t="s">
        <v>1624</v>
      </c>
      <c r="F392" s="122" t="str">
        <f>IF('建築物別概要（追加）入力'!$E$157="","",'建築物別概要（追加）入力'!$E$157)</f>
        <v/>
      </c>
      <c r="G392" s="122"/>
      <c r="H392" s="122"/>
      <c r="I392" s="122"/>
      <c r="J392" s="122"/>
      <c r="K392" s="122"/>
      <c r="L392" s="122"/>
      <c r="M392" s="122"/>
      <c r="N392" s="122"/>
      <c r="O392" s="122"/>
      <c r="P392" s="122"/>
      <c r="Q392" s="122"/>
      <c r="R392" s="122"/>
      <c r="S392" s="122"/>
      <c r="T392" s="122"/>
      <c r="U392" s="122"/>
      <c r="V392" s="146"/>
    </row>
    <row r="393" spans="1:22" s="119" customFormat="1" ht="14.25" customHeight="1" thickBot="1">
      <c r="A393" s="386">
        <f t="shared" si="6"/>
        <v>392</v>
      </c>
      <c r="B393" s="354" t="s">
        <v>2098</v>
      </c>
      <c r="C393" s="354">
        <v>2</v>
      </c>
      <c r="D393" s="375">
        <v>3</v>
      </c>
      <c r="E393" s="163" t="s">
        <v>1623</v>
      </c>
      <c r="F393" s="155" t="str">
        <f>IF('建築物別概要（追加）入力'!$E$160="","",'建築物別概要（追加）入力'!$E$160)</f>
        <v/>
      </c>
      <c r="G393" s="155"/>
      <c r="H393" s="155"/>
      <c r="I393" s="155"/>
      <c r="J393" s="155"/>
      <c r="K393" s="155"/>
      <c r="L393" s="155"/>
      <c r="M393" s="155"/>
      <c r="N393" s="155"/>
      <c r="O393" s="155"/>
      <c r="P393" s="155"/>
      <c r="Q393" s="155"/>
      <c r="R393" s="155"/>
      <c r="S393" s="155"/>
      <c r="T393" s="155"/>
      <c r="U393" s="155"/>
      <c r="V393" s="158"/>
    </row>
    <row r="394" spans="1:22" s="119" customFormat="1" ht="14.25" customHeight="1">
      <c r="A394" s="385">
        <f t="shared" si="6"/>
        <v>393</v>
      </c>
      <c r="B394" s="353" t="s">
        <v>2098</v>
      </c>
      <c r="C394" s="353">
        <v>2</v>
      </c>
      <c r="D394" s="353">
        <v>4</v>
      </c>
      <c r="E394" s="159" t="s">
        <v>1975</v>
      </c>
      <c r="F394" s="156">
        <f>'建築物別概要（追加）入力'!$E$164</f>
        <v>2</v>
      </c>
      <c r="G394" s="156"/>
      <c r="H394" s="148"/>
      <c r="I394" s="148"/>
      <c r="J394" s="148"/>
      <c r="K394" s="148"/>
      <c r="L394" s="148"/>
      <c r="M394" s="148"/>
      <c r="N394" s="148"/>
      <c r="O394" s="148"/>
      <c r="P394" s="148"/>
      <c r="Q394" s="148"/>
      <c r="R394" s="148"/>
      <c r="S394" s="148"/>
      <c r="T394" s="148"/>
      <c r="U394" s="148"/>
      <c r="V394" s="157"/>
    </row>
    <row r="395" spans="1:22" s="119" customFormat="1" ht="14.25" customHeight="1">
      <c r="A395" s="384">
        <f t="shared" si="6"/>
        <v>394</v>
      </c>
      <c r="B395" s="350" t="s">
        <v>2098</v>
      </c>
      <c r="C395" s="350">
        <v>2</v>
      </c>
      <c r="D395" s="350">
        <v>4</v>
      </c>
      <c r="E395" s="160" t="s">
        <v>87</v>
      </c>
      <c r="F395" s="133" t="str">
        <f>IF('建築物別概要（追加）入力'!$E$165="","",'建築物別概要（追加）入力'!$E$165)</f>
        <v/>
      </c>
      <c r="G395" s="133"/>
      <c r="H395" s="122"/>
      <c r="I395" s="122"/>
      <c r="J395" s="122"/>
      <c r="K395" s="122"/>
      <c r="L395" s="122"/>
      <c r="M395" s="122"/>
      <c r="N395" s="122"/>
      <c r="O395" s="122"/>
      <c r="P395" s="122"/>
      <c r="Q395" s="122"/>
      <c r="R395" s="122"/>
      <c r="S395" s="122"/>
      <c r="T395" s="122"/>
      <c r="U395" s="122"/>
      <c r="V395" s="146"/>
    </row>
    <row r="396" spans="1:22" s="119" customFormat="1" ht="14.25" customHeight="1">
      <c r="A396" s="384">
        <f t="shared" si="6"/>
        <v>395</v>
      </c>
      <c r="B396" s="350" t="s">
        <v>2098</v>
      </c>
      <c r="C396" s="350">
        <v>2</v>
      </c>
      <c r="D396" s="350">
        <v>4</v>
      </c>
      <c r="E396" s="160" t="s">
        <v>2183</v>
      </c>
      <c r="F396" s="131" t="str">
        <f>IF('建築物別概要（追加）入力'!$E$166="","",'建築物別概要（追加）入力'!$E$166)</f>
        <v/>
      </c>
      <c r="G396" s="131"/>
      <c r="H396" s="122"/>
      <c r="I396" s="122"/>
      <c r="J396" s="122"/>
      <c r="K396" s="122"/>
      <c r="L396" s="122"/>
      <c r="M396" s="122"/>
      <c r="N396" s="122"/>
      <c r="O396" s="122"/>
      <c r="P396" s="122"/>
      <c r="Q396" s="122"/>
      <c r="R396" s="122"/>
      <c r="S396" s="122"/>
      <c r="T396" s="122"/>
      <c r="U396" s="122"/>
      <c r="V396" s="146"/>
    </row>
    <row r="397" spans="1:22" s="119" customFormat="1" ht="14.25" customHeight="1">
      <c r="A397" s="384">
        <f t="shared" si="6"/>
        <v>396</v>
      </c>
      <c r="B397" s="350" t="s">
        <v>2098</v>
      </c>
      <c r="C397" s="350">
        <v>2</v>
      </c>
      <c r="D397" s="350">
        <v>4</v>
      </c>
      <c r="E397" s="160" t="s">
        <v>2184</v>
      </c>
      <c r="F397" s="131" t="str">
        <f>IF('建築物別概要（追加）入力'!$E$167="","",'建築物別概要（追加）入力'!$E$167)</f>
        <v/>
      </c>
      <c r="G397" s="131"/>
      <c r="H397" s="122"/>
      <c r="I397" s="122"/>
      <c r="J397" s="122"/>
      <c r="K397" s="122"/>
      <c r="L397" s="122"/>
      <c r="M397" s="122"/>
      <c r="N397" s="122"/>
      <c r="O397" s="122"/>
      <c r="P397" s="122"/>
      <c r="Q397" s="122"/>
      <c r="R397" s="122"/>
      <c r="S397" s="122"/>
      <c r="T397" s="122"/>
      <c r="U397" s="122"/>
      <c r="V397" s="146"/>
    </row>
    <row r="398" spans="1:22" s="119" customFormat="1" ht="14.25" customHeight="1">
      <c r="A398" s="384">
        <f t="shared" si="6"/>
        <v>397</v>
      </c>
      <c r="B398" s="350" t="s">
        <v>2098</v>
      </c>
      <c r="C398" s="350">
        <v>2</v>
      </c>
      <c r="D398" s="350">
        <v>4</v>
      </c>
      <c r="E398" s="160" t="s">
        <v>2185</v>
      </c>
      <c r="F398" s="131" t="str">
        <f>IF('建築物別概要（追加）入力'!$E$168="","",'建築物別概要（追加）入力'!$E$168)</f>
        <v/>
      </c>
      <c r="G398" s="131"/>
      <c r="H398" s="122"/>
      <c r="I398" s="122"/>
      <c r="J398" s="122"/>
      <c r="K398" s="122"/>
      <c r="L398" s="122"/>
      <c r="M398" s="122"/>
      <c r="N398" s="122"/>
      <c r="O398" s="122"/>
      <c r="P398" s="122"/>
      <c r="Q398" s="122"/>
      <c r="R398" s="122"/>
      <c r="S398" s="122"/>
      <c r="T398" s="122"/>
      <c r="U398" s="122"/>
      <c r="V398" s="146"/>
    </row>
    <row r="399" spans="1:22" s="119" customFormat="1" ht="14.25" customHeight="1">
      <c r="A399" s="384">
        <f t="shared" si="6"/>
        <v>398</v>
      </c>
      <c r="B399" s="350" t="s">
        <v>2098</v>
      </c>
      <c r="C399" s="350">
        <v>2</v>
      </c>
      <c r="D399" s="350">
        <v>4</v>
      </c>
      <c r="E399" s="160" t="s">
        <v>2186</v>
      </c>
      <c r="F399" s="131" t="str">
        <f>IF('建築物別概要（追加）入力'!$E$169="","",'建築物別概要（追加）入力'!$E$169)</f>
        <v/>
      </c>
      <c r="G399" s="131"/>
      <c r="H399" s="122"/>
      <c r="I399" s="122"/>
      <c r="J399" s="122"/>
      <c r="K399" s="122"/>
      <c r="L399" s="122"/>
      <c r="M399" s="122"/>
      <c r="N399" s="122"/>
      <c r="O399" s="122"/>
      <c r="P399" s="122"/>
      <c r="Q399" s="122"/>
      <c r="R399" s="122"/>
      <c r="S399" s="122"/>
      <c r="T399" s="122"/>
      <c r="U399" s="122"/>
      <c r="V399" s="146"/>
    </row>
    <row r="400" spans="1:22" s="119" customFormat="1" ht="14.25" customHeight="1">
      <c r="A400" s="384">
        <f t="shared" si="6"/>
        <v>399</v>
      </c>
      <c r="B400" s="350" t="s">
        <v>2098</v>
      </c>
      <c r="C400" s="350">
        <v>2</v>
      </c>
      <c r="D400" s="350">
        <v>4</v>
      </c>
      <c r="E400" s="160" t="s">
        <v>2182</v>
      </c>
      <c r="F400" s="131" t="str">
        <f>IF($G$400=TRUE,"有",IF($H$400=TRUE,"無",""))</f>
        <v/>
      </c>
      <c r="G400" s="127" t="b">
        <v>0</v>
      </c>
      <c r="H400" s="127" t="b">
        <v>0</v>
      </c>
      <c r="I400" s="122"/>
      <c r="J400" s="122"/>
      <c r="K400" s="122"/>
      <c r="L400" s="122"/>
      <c r="M400" s="122"/>
      <c r="N400" s="122"/>
      <c r="O400" s="122"/>
      <c r="P400" s="122"/>
      <c r="Q400" s="122"/>
      <c r="R400" s="122"/>
      <c r="S400" s="122"/>
      <c r="T400" s="122"/>
      <c r="U400" s="122"/>
      <c r="V400" s="146"/>
    </row>
    <row r="401" spans="1:22" s="119" customFormat="1" ht="14.25" customHeight="1">
      <c r="A401" s="301">
        <f t="shared" si="6"/>
        <v>400</v>
      </c>
      <c r="B401" s="346" t="s">
        <v>2098</v>
      </c>
      <c r="C401" s="346">
        <v>2</v>
      </c>
      <c r="D401" s="346">
        <v>4</v>
      </c>
      <c r="E401" s="121" t="s">
        <v>2277</v>
      </c>
      <c r="F401" s="122" t="str">
        <f>IF($G$401=1,"",INDEX(主要用途!$C$2:$C$63,$G$401))</f>
        <v/>
      </c>
      <c r="G401" s="134">
        <v>1</v>
      </c>
      <c r="H401" s="134"/>
      <c r="I401" s="134"/>
      <c r="J401" s="134"/>
      <c r="K401" s="134"/>
      <c r="L401" s="134"/>
      <c r="M401" s="122"/>
      <c r="N401" s="122"/>
      <c r="O401" s="122"/>
      <c r="P401" s="122"/>
      <c r="Q401" s="145"/>
      <c r="R401" s="122"/>
      <c r="S401" s="122"/>
      <c r="T401" s="122"/>
      <c r="U401" s="122"/>
      <c r="V401" s="146"/>
    </row>
    <row r="402" spans="1:22" s="119" customFormat="1" ht="14.25" customHeight="1">
      <c r="A402" s="301">
        <f t="shared" si="6"/>
        <v>401</v>
      </c>
      <c r="B402" s="346" t="s">
        <v>2098</v>
      </c>
      <c r="C402" s="346">
        <v>2</v>
      </c>
      <c r="D402" s="346">
        <v>4</v>
      </c>
      <c r="E402" s="121" t="s">
        <v>2278</v>
      </c>
      <c r="F402" s="122" t="str">
        <f>IF($G$402=1,"",INDEX(主要用途!$C$2:$C$63,$G$402))</f>
        <v/>
      </c>
      <c r="G402" s="134">
        <v>1</v>
      </c>
      <c r="H402" s="134"/>
      <c r="I402" s="134"/>
      <c r="J402" s="134"/>
      <c r="K402" s="134"/>
      <c r="L402" s="134"/>
      <c r="M402" s="122"/>
      <c r="N402" s="122"/>
      <c r="O402" s="122"/>
      <c r="P402" s="122"/>
      <c r="Q402" s="145"/>
      <c r="R402" s="122"/>
      <c r="S402" s="122"/>
      <c r="T402" s="122"/>
      <c r="U402" s="122"/>
      <c r="V402" s="146"/>
    </row>
    <row r="403" spans="1:22" s="119" customFormat="1" ht="14.25" customHeight="1">
      <c r="A403" s="301">
        <f t="shared" si="6"/>
        <v>402</v>
      </c>
      <c r="B403" s="346" t="s">
        <v>2098</v>
      </c>
      <c r="C403" s="346">
        <v>2</v>
      </c>
      <c r="D403" s="346">
        <v>4</v>
      </c>
      <c r="E403" s="121" t="s">
        <v>2279</v>
      </c>
      <c r="F403" s="122" t="str">
        <f>IF($G$403=1,"",INDEX(主要用途!$C$2:$C$63,$G$403))</f>
        <v/>
      </c>
      <c r="G403" s="134">
        <v>1</v>
      </c>
      <c r="H403" s="134"/>
      <c r="I403" s="134"/>
      <c r="J403" s="134"/>
      <c r="K403" s="134"/>
      <c r="L403" s="134"/>
      <c r="M403" s="122"/>
      <c r="N403" s="122"/>
      <c r="O403" s="122"/>
      <c r="P403" s="122"/>
      <c r="Q403" s="145"/>
      <c r="R403" s="122"/>
      <c r="S403" s="122"/>
      <c r="T403" s="122"/>
      <c r="U403" s="122"/>
      <c r="V403" s="146"/>
    </row>
    <row r="404" spans="1:22" s="119" customFormat="1" ht="14.25" customHeight="1">
      <c r="A404" s="301">
        <f t="shared" si="6"/>
        <v>403</v>
      </c>
      <c r="B404" s="346" t="s">
        <v>2098</v>
      </c>
      <c r="C404" s="346">
        <v>2</v>
      </c>
      <c r="D404" s="346">
        <v>4</v>
      </c>
      <c r="E404" s="121" t="s">
        <v>2280</v>
      </c>
      <c r="F404" s="122" t="str">
        <f>IF($G$404=1,"",INDEX(主要用途!$C$2:$C$63,$G$404))</f>
        <v/>
      </c>
      <c r="G404" s="134">
        <v>1</v>
      </c>
      <c r="H404" s="134"/>
      <c r="I404" s="134"/>
      <c r="J404" s="134"/>
      <c r="K404" s="134"/>
      <c r="L404" s="134"/>
      <c r="M404" s="122"/>
      <c r="N404" s="122"/>
      <c r="O404" s="122"/>
      <c r="P404" s="122"/>
      <c r="Q404" s="145"/>
      <c r="R404" s="122"/>
      <c r="S404" s="122"/>
      <c r="T404" s="122"/>
      <c r="U404" s="122"/>
      <c r="V404" s="146"/>
    </row>
    <row r="405" spans="1:22" s="119" customFormat="1" ht="14.25" customHeight="1">
      <c r="A405" s="301">
        <f t="shared" si="6"/>
        <v>404</v>
      </c>
      <c r="B405" s="346" t="s">
        <v>2098</v>
      </c>
      <c r="C405" s="346">
        <v>2</v>
      </c>
      <c r="D405" s="346">
        <v>4</v>
      </c>
      <c r="E405" s="121" t="s">
        <v>2281</v>
      </c>
      <c r="F405" s="122" t="str">
        <f>IF($G$405=1,"",INDEX(主要用途!$C$2:$C$63,$G$405))</f>
        <v/>
      </c>
      <c r="G405" s="134">
        <v>1</v>
      </c>
      <c r="H405" s="134"/>
      <c r="I405" s="134"/>
      <c r="J405" s="134"/>
      <c r="K405" s="134"/>
      <c r="L405" s="134"/>
      <c r="M405" s="122"/>
      <c r="N405" s="122"/>
      <c r="O405" s="122"/>
      <c r="P405" s="122"/>
      <c r="Q405" s="145"/>
      <c r="R405" s="122"/>
      <c r="S405" s="122"/>
      <c r="T405" s="122"/>
      <c r="U405" s="122"/>
      <c r="V405" s="146"/>
    </row>
    <row r="406" spans="1:22" s="119" customFormat="1" ht="14.25" customHeight="1">
      <c r="A406" s="301">
        <f t="shared" si="6"/>
        <v>405</v>
      </c>
      <c r="B406" s="346" t="s">
        <v>2098</v>
      </c>
      <c r="C406" s="346">
        <v>2</v>
      </c>
      <c r="D406" s="346">
        <v>4</v>
      </c>
      <c r="E406" s="121" t="s">
        <v>2292</v>
      </c>
      <c r="F406" s="122" t="str">
        <f>IF($G$406=1,"",INDEX(主要用途!$C$2:$C$63,$G$406))</f>
        <v/>
      </c>
      <c r="G406" s="134">
        <v>1</v>
      </c>
      <c r="H406" s="134"/>
      <c r="I406" s="134"/>
      <c r="J406" s="134"/>
      <c r="K406" s="134"/>
      <c r="L406" s="134"/>
      <c r="M406" s="122"/>
      <c r="N406" s="122"/>
      <c r="O406" s="122"/>
      <c r="P406" s="122"/>
      <c r="Q406" s="145"/>
      <c r="R406" s="122"/>
      <c r="S406" s="122"/>
      <c r="T406" s="122"/>
      <c r="U406" s="122"/>
      <c r="V406" s="146"/>
    </row>
    <row r="407" spans="1:22" s="119" customFormat="1" ht="14.25" customHeight="1">
      <c r="A407" s="335">
        <f t="shared" si="6"/>
        <v>406</v>
      </c>
      <c r="B407" s="358" t="s">
        <v>2098</v>
      </c>
      <c r="C407" s="358">
        <v>2</v>
      </c>
      <c r="D407" s="358">
        <v>4</v>
      </c>
      <c r="E407" s="343" t="s">
        <v>2282</v>
      </c>
      <c r="F407" s="420" t="str">
        <f>IF('建築物別概要（追加）入力'!$K$173=1,"",'建築物別概要（追加）入力'!$K$173)</f>
        <v/>
      </c>
      <c r="G407" s="448"/>
      <c r="H407" s="448"/>
      <c r="I407" s="448"/>
      <c r="J407" s="448"/>
      <c r="K407" s="448"/>
      <c r="L407" s="448"/>
      <c r="M407" s="420"/>
      <c r="N407" s="420"/>
      <c r="O407" s="420"/>
      <c r="P407" s="420"/>
      <c r="Q407" s="420"/>
      <c r="R407" s="420"/>
      <c r="S407" s="420"/>
      <c r="T407" s="420"/>
      <c r="U407" s="420"/>
      <c r="V407" s="422"/>
    </row>
    <row r="408" spans="1:22" s="119" customFormat="1" ht="14.25" customHeight="1">
      <c r="A408" s="335">
        <f t="shared" si="6"/>
        <v>407</v>
      </c>
      <c r="B408" s="358" t="s">
        <v>2098</v>
      </c>
      <c r="C408" s="358">
        <v>2</v>
      </c>
      <c r="D408" s="358">
        <v>4</v>
      </c>
      <c r="E408" s="343" t="s">
        <v>2283</v>
      </c>
      <c r="F408" s="420" t="str">
        <f>IF('建築物別概要（追加）入力'!$K$174=1,"",'建築物別概要（追加）入力'!$K$174)</f>
        <v/>
      </c>
      <c r="G408" s="420"/>
      <c r="H408" s="420"/>
      <c r="I408" s="420"/>
      <c r="J408" s="420"/>
      <c r="K408" s="420"/>
      <c r="L408" s="420"/>
      <c r="M408" s="420"/>
      <c r="N408" s="420"/>
      <c r="O408" s="420"/>
      <c r="P408" s="420"/>
      <c r="Q408" s="420"/>
      <c r="R408" s="420"/>
      <c r="S408" s="420"/>
      <c r="T408" s="420"/>
      <c r="U408" s="420"/>
      <c r="V408" s="422"/>
    </row>
    <row r="409" spans="1:22" s="119" customFormat="1" ht="14.25" customHeight="1">
      <c r="A409" s="335">
        <f t="shared" si="6"/>
        <v>408</v>
      </c>
      <c r="B409" s="358" t="s">
        <v>2098</v>
      </c>
      <c r="C409" s="358">
        <v>2</v>
      </c>
      <c r="D409" s="358">
        <v>4</v>
      </c>
      <c r="E409" s="343" t="s">
        <v>2286</v>
      </c>
      <c r="F409" s="420" t="str">
        <f>IF('建築物別概要（追加）入力'!$K$175=1,"",'建築物別概要（追加）入力'!$K$175)</f>
        <v/>
      </c>
      <c r="G409" s="420"/>
      <c r="H409" s="420"/>
      <c r="I409" s="420"/>
      <c r="J409" s="420"/>
      <c r="K409" s="420"/>
      <c r="L409" s="420"/>
      <c r="M409" s="420"/>
      <c r="N409" s="420"/>
      <c r="O409" s="420"/>
      <c r="P409" s="420"/>
      <c r="Q409" s="420"/>
      <c r="R409" s="420"/>
      <c r="S409" s="420"/>
      <c r="T409" s="420"/>
      <c r="U409" s="420"/>
      <c r="V409" s="422"/>
    </row>
    <row r="410" spans="1:22" s="119" customFormat="1" ht="14.25" customHeight="1">
      <c r="A410" s="335">
        <f t="shared" si="6"/>
        <v>409</v>
      </c>
      <c r="B410" s="358" t="s">
        <v>2098</v>
      </c>
      <c r="C410" s="358">
        <v>2</v>
      </c>
      <c r="D410" s="358">
        <v>4</v>
      </c>
      <c r="E410" s="343" t="s">
        <v>2284</v>
      </c>
      <c r="F410" s="420" t="str">
        <f>IF('建築物別概要（追加）入力'!$K$176=1,"",'建築物別概要（追加）入力'!$K$176)</f>
        <v/>
      </c>
      <c r="G410" s="420"/>
      <c r="H410" s="420"/>
      <c r="I410" s="420"/>
      <c r="J410" s="420"/>
      <c r="K410" s="420"/>
      <c r="L410" s="420"/>
      <c r="M410" s="420"/>
      <c r="N410" s="420"/>
      <c r="O410" s="420"/>
      <c r="P410" s="420"/>
      <c r="Q410" s="420"/>
      <c r="R410" s="420"/>
      <c r="S410" s="420"/>
      <c r="T410" s="420"/>
      <c r="U410" s="420"/>
      <c r="V410" s="422"/>
    </row>
    <row r="411" spans="1:22" s="119" customFormat="1" ht="14.25" customHeight="1">
      <c r="A411" s="335">
        <f t="shared" si="6"/>
        <v>410</v>
      </c>
      <c r="B411" s="358" t="s">
        <v>2098</v>
      </c>
      <c r="C411" s="358">
        <v>2</v>
      </c>
      <c r="D411" s="358">
        <v>4</v>
      </c>
      <c r="E411" s="343" t="s">
        <v>2285</v>
      </c>
      <c r="F411" s="420" t="str">
        <f>IF('建築物別概要（追加）入力'!$K$177=1,"",'建築物別概要（追加）入力'!$K$177)</f>
        <v/>
      </c>
      <c r="G411" s="420"/>
      <c r="H411" s="420"/>
      <c r="I411" s="420"/>
      <c r="J411" s="420"/>
      <c r="K411" s="420"/>
      <c r="L411" s="420"/>
      <c r="M411" s="420"/>
      <c r="N411" s="420"/>
      <c r="O411" s="420"/>
      <c r="P411" s="420"/>
      <c r="Q411" s="420"/>
      <c r="R411" s="420"/>
      <c r="S411" s="420"/>
      <c r="T411" s="420"/>
      <c r="U411" s="420"/>
      <c r="V411" s="422"/>
    </row>
    <row r="412" spans="1:22" s="119" customFormat="1" ht="14.25" customHeight="1">
      <c r="A412" s="335">
        <f t="shared" si="6"/>
        <v>411</v>
      </c>
      <c r="B412" s="358" t="s">
        <v>2098</v>
      </c>
      <c r="C412" s="358">
        <v>2</v>
      </c>
      <c r="D412" s="358">
        <v>4</v>
      </c>
      <c r="E412" s="343" t="s">
        <v>2293</v>
      </c>
      <c r="F412" s="420" t="str">
        <f>IF('建築物別概要（追加）入力'!$K$178=1,"",'建築物別概要（追加）入力'!$K$178)</f>
        <v/>
      </c>
      <c r="G412" s="420"/>
      <c r="H412" s="420"/>
      <c r="I412" s="420"/>
      <c r="J412" s="420"/>
      <c r="K412" s="420"/>
      <c r="L412" s="420"/>
      <c r="M412" s="420"/>
      <c r="N412" s="420"/>
      <c r="O412" s="420"/>
      <c r="P412" s="420"/>
      <c r="Q412" s="420"/>
      <c r="R412" s="420"/>
      <c r="S412" s="420"/>
      <c r="T412" s="420"/>
      <c r="U412" s="420"/>
      <c r="V412" s="422"/>
    </row>
    <row r="413" spans="1:22" s="119" customFormat="1" ht="14.25" customHeight="1">
      <c r="A413" s="301">
        <f t="shared" si="6"/>
        <v>412</v>
      </c>
      <c r="B413" s="346" t="s">
        <v>2098</v>
      </c>
      <c r="C413" s="346">
        <v>2</v>
      </c>
      <c r="D413" s="346">
        <v>4</v>
      </c>
      <c r="E413" s="121" t="s">
        <v>2287</v>
      </c>
      <c r="F413" s="122" t="str">
        <f>IF('建築物別概要（追加）入力'!$V$173="","",TEXT('建築物別概要（追加）入力'!$V$173,"#0.00"))</f>
        <v/>
      </c>
      <c r="G413" s="152"/>
      <c r="H413" s="152"/>
      <c r="I413" s="152"/>
      <c r="J413" s="152"/>
      <c r="K413" s="152"/>
      <c r="L413" s="152"/>
      <c r="M413" s="122"/>
      <c r="N413" s="122"/>
      <c r="O413" s="122"/>
      <c r="P413" s="122"/>
      <c r="Q413" s="122"/>
      <c r="R413" s="122"/>
      <c r="S413" s="122"/>
      <c r="T413" s="122"/>
      <c r="U413" s="122"/>
      <c r="V413" s="146"/>
    </row>
    <row r="414" spans="1:22" s="119" customFormat="1" ht="14.25" customHeight="1">
      <c r="A414" s="301">
        <f t="shared" si="6"/>
        <v>413</v>
      </c>
      <c r="B414" s="346" t="s">
        <v>2098</v>
      </c>
      <c r="C414" s="346">
        <v>2</v>
      </c>
      <c r="D414" s="346">
        <v>4</v>
      </c>
      <c r="E414" s="121" t="s">
        <v>2288</v>
      </c>
      <c r="F414" s="122" t="str">
        <f>IF('建築物別概要（追加）入力'!$V$174="","",TEXT('建築物別概要（追加）入力'!$V$174,"#0.00"))</f>
        <v/>
      </c>
      <c r="G414" s="152"/>
      <c r="H414" s="152"/>
      <c r="I414" s="152"/>
      <c r="J414" s="152"/>
      <c r="K414" s="152"/>
      <c r="L414" s="152"/>
      <c r="M414" s="122"/>
      <c r="N414" s="122"/>
      <c r="O414" s="122"/>
      <c r="P414" s="122"/>
      <c r="Q414" s="122"/>
      <c r="R414" s="122"/>
      <c r="S414" s="122"/>
      <c r="T414" s="122"/>
      <c r="U414" s="122"/>
      <c r="V414" s="146"/>
    </row>
    <row r="415" spans="1:22" s="119" customFormat="1" ht="14.25" customHeight="1">
      <c r="A415" s="301">
        <f t="shared" si="6"/>
        <v>414</v>
      </c>
      <c r="B415" s="346" t="s">
        <v>2098</v>
      </c>
      <c r="C415" s="346">
        <v>2</v>
      </c>
      <c r="D415" s="346">
        <v>4</v>
      </c>
      <c r="E415" s="121" t="s">
        <v>2289</v>
      </c>
      <c r="F415" s="122" t="str">
        <f>IF('建築物別概要（追加）入力'!$V$175="","",TEXT('建築物別概要（追加）入力'!$V$175,"#0.00"))</f>
        <v/>
      </c>
      <c r="G415" s="152"/>
      <c r="H415" s="152"/>
      <c r="I415" s="152"/>
      <c r="J415" s="152"/>
      <c r="K415" s="152"/>
      <c r="L415" s="152"/>
      <c r="M415" s="122"/>
      <c r="N415" s="122"/>
      <c r="O415" s="122"/>
      <c r="P415" s="122"/>
      <c r="Q415" s="122"/>
      <c r="R415" s="122"/>
      <c r="S415" s="122"/>
      <c r="T415" s="122"/>
      <c r="U415" s="122"/>
      <c r="V415" s="146"/>
    </row>
    <row r="416" spans="1:22" s="119" customFormat="1" ht="14.25" customHeight="1">
      <c r="A416" s="301">
        <f t="shared" si="6"/>
        <v>415</v>
      </c>
      <c r="B416" s="346" t="s">
        <v>2098</v>
      </c>
      <c r="C416" s="346">
        <v>2</v>
      </c>
      <c r="D416" s="346">
        <v>4</v>
      </c>
      <c r="E416" s="121" t="s">
        <v>2290</v>
      </c>
      <c r="F416" s="122" t="str">
        <f>IF('建築物別概要（追加）入力'!$V$176="","",TEXT('建築物別概要（追加）入力'!$V$176,"#0.00"))</f>
        <v/>
      </c>
      <c r="G416" s="152"/>
      <c r="H416" s="152"/>
      <c r="I416" s="152"/>
      <c r="J416" s="152"/>
      <c r="K416" s="152"/>
      <c r="L416" s="152"/>
      <c r="M416" s="122"/>
      <c r="N416" s="122"/>
      <c r="O416" s="122"/>
      <c r="P416" s="122"/>
      <c r="Q416" s="122"/>
      <c r="R416" s="122"/>
      <c r="S416" s="122"/>
      <c r="T416" s="122"/>
      <c r="U416" s="122"/>
      <c r="V416" s="146"/>
    </row>
    <row r="417" spans="1:22" s="119" customFormat="1" ht="14.25" customHeight="1">
      <c r="A417" s="301">
        <f t="shared" si="6"/>
        <v>416</v>
      </c>
      <c r="B417" s="346" t="s">
        <v>2098</v>
      </c>
      <c r="C417" s="346">
        <v>2</v>
      </c>
      <c r="D417" s="346">
        <v>4</v>
      </c>
      <c r="E417" s="121" t="s">
        <v>2291</v>
      </c>
      <c r="F417" s="122" t="str">
        <f>IF('建築物別概要（追加）入力'!$V$177="","",TEXT('建築物別概要（追加）入力'!$V$177,"#0.00"))</f>
        <v/>
      </c>
      <c r="G417" s="152"/>
      <c r="H417" s="152"/>
      <c r="I417" s="152"/>
      <c r="J417" s="152"/>
      <c r="K417" s="152"/>
      <c r="L417" s="152"/>
      <c r="M417" s="122"/>
      <c r="N417" s="122"/>
      <c r="O417" s="122"/>
      <c r="P417" s="122"/>
      <c r="Q417" s="122"/>
      <c r="R417" s="122"/>
      <c r="S417" s="122"/>
      <c r="T417" s="122"/>
      <c r="U417" s="122"/>
      <c r="V417" s="146"/>
    </row>
    <row r="418" spans="1:22" s="119" customFormat="1" ht="14.25" customHeight="1">
      <c r="A418" s="301">
        <f t="shared" si="6"/>
        <v>417</v>
      </c>
      <c r="B418" s="346" t="s">
        <v>2098</v>
      </c>
      <c r="C418" s="346">
        <v>2</v>
      </c>
      <c r="D418" s="346">
        <v>4</v>
      </c>
      <c r="E418" s="121" t="s">
        <v>2294</v>
      </c>
      <c r="F418" s="122" t="str">
        <f>IF('建築物別概要（追加）入力'!$V$178="","",TEXT('建築物別概要（追加）入力'!$V$178,"#0.00"))</f>
        <v/>
      </c>
      <c r="G418" s="152"/>
      <c r="H418" s="152"/>
      <c r="I418" s="152"/>
      <c r="J418" s="152"/>
      <c r="K418" s="152"/>
      <c r="L418" s="152"/>
      <c r="M418" s="122"/>
      <c r="N418" s="122"/>
      <c r="O418" s="122"/>
      <c r="P418" s="122"/>
      <c r="Q418" s="122"/>
      <c r="R418" s="122"/>
      <c r="S418" s="122"/>
      <c r="T418" s="122"/>
      <c r="U418" s="122"/>
      <c r="V418" s="146"/>
    </row>
    <row r="419" spans="1:22" s="119" customFormat="1" ht="14.25" customHeight="1">
      <c r="A419" s="384">
        <f t="shared" si="6"/>
        <v>418</v>
      </c>
      <c r="B419" s="350" t="s">
        <v>2098</v>
      </c>
      <c r="C419" s="350">
        <v>2</v>
      </c>
      <c r="D419" s="350">
        <v>4</v>
      </c>
      <c r="E419" s="160" t="s">
        <v>1624</v>
      </c>
      <c r="F419" s="122" t="str">
        <f>IF('建築物別概要（追加）入力'!$E$180="","",'建築物別概要（追加）入力'!$E$180)</f>
        <v/>
      </c>
      <c r="G419" s="122"/>
      <c r="H419" s="122"/>
      <c r="I419" s="122"/>
      <c r="J419" s="122"/>
      <c r="K419" s="122"/>
      <c r="L419" s="122"/>
      <c r="M419" s="122"/>
      <c r="N419" s="122"/>
      <c r="O419" s="122"/>
      <c r="P419" s="122"/>
      <c r="Q419" s="122"/>
      <c r="R419" s="122"/>
      <c r="S419" s="122"/>
      <c r="T419" s="122"/>
      <c r="U419" s="122"/>
      <c r="V419" s="146"/>
    </row>
    <row r="420" spans="1:22" s="119" customFormat="1" ht="14.25" customHeight="1" thickBot="1">
      <c r="A420" s="386">
        <f t="shared" si="6"/>
        <v>419</v>
      </c>
      <c r="B420" s="354" t="s">
        <v>2098</v>
      </c>
      <c r="C420" s="354">
        <v>2</v>
      </c>
      <c r="D420" s="375">
        <v>4</v>
      </c>
      <c r="E420" s="163" t="s">
        <v>1623</v>
      </c>
      <c r="F420" s="155" t="str">
        <f>IF('建築物別概要（追加）入力'!$E$183="","",'建築物別概要（追加）入力'!$E$183)</f>
        <v/>
      </c>
      <c r="G420" s="155"/>
      <c r="H420" s="155"/>
      <c r="I420" s="155"/>
      <c r="J420" s="155"/>
      <c r="K420" s="155"/>
      <c r="L420" s="155"/>
      <c r="M420" s="155"/>
      <c r="N420" s="155"/>
      <c r="O420" s="155"/>
      <c r="P420" s="155"/>
      <c r="Q420" s="155"/>
      <c r="R420" s="155"/>
      <c r="S420" s="155"/>
      <c r="T420" s="155"/>
      <c r="U420" s="155"/>
      <c r="V420" s="158"/>
    </row>
    <row r="421" spans="1:22" s="119" customFormat="1" ht="14.25" customHeight="1">
      <c r="A421" s="385">
        <f t="shared" si="6"/>
        <v>420</v>
      </c>
      <c r="B421" s="353" t="s">
        <v>2098</v>
      </c>
      <c r="C421" s="353">
        <v>2</v>
      </c>
      <c r="D421" s="353">
        <v>5</v>
      </c>
      <c r="E421" s="159" t="s">
        <v>1975</v>
      </c>
      <c r="F421" s="156">
        <f>'建築物別概要（追加）入力'!$E$187</f>
        <v>2</v>
      </c>
      <c r="G421" s="156"/>
      <c r="H421" s="148"/>
      <c r="I421" s="148"/>
      <c r="J421" s="148"/>
      <c r="K421" s="148"/>
      <c r="L421" s="148"/>
      <c r="M421" s="148"/>
      <c r="N421" s="148"/>
      <c r="O421" s="148"/>
      <c r="P421" s="148"/>
      <c r="Q421" s="148"/>
      <c r="R421" s="148"/>
      <c r="S421" s="148"/>
      <c r="T421" s="148"/>
      <c r="U421" s="148"/>
      <c r="V421" s="157"/>
    </row>
    <row r="422" spans="1:22" s="119" customFormat="1" ht="14.25" customHeight="1">
      <c r="A422" s="384">
        <f t="shared" si="6"/>
        <v>421</v>
      </c>
      <c r="B422" s="350" t="s">
        <v>2098</v>
      </c>
      <c r="C422" s="350">
        <v>2</v>
      </c>
      <c r="D422" s="350">
        <v>5</v>
      </c>
      <c r="E422" s="160" t="s">
        <v>87</v>
      </c>
      <c r="F422" s="133" t="str">
        <f>IF('建築物別概要（追加）入力'!$E$188="","",'建築物別概要（追加）入力'!$E$188)</f>
        <v/>
      </c>
      <c r="G422" s="133"/>
      <c r="H422" s="122"/>
      <c r="I422" s="122"/>
      <c r="J422" s="122"/>
      <c r="K422" s="122"/>
      <c r="L422" s="122"/>
      <c r="M422" s="122"/>
      <c r="N422" s="122"/>
      <c r="O422" s="122"/>
      <c r="P422" s="122"/>
      <c r="Q422" s="122"/>
      <c r="R422" s="122"/>
      <c r="S422" s="122"/>
      <c r="T422" s="122"/>
      <c r="U422" s="122"/>
      <c r="V422" s="146"/>
    </row>
    <row r="423" spans="1:22" s="119" customFormat="1" ht="14.25" customHeight="1">
      <c r="A423" s="384">
        <f t="shared" si="6"/>
        <v>422</v>
      </c>
      <c r="B423" s="350" t="s">
        <v>2098</v>
      </c>
      <c r="C423" s="350">
        <v>2</v>
      </c>
      <c r="D423" s="350">
        <v>5</v>
      </c>
      <c r="E423" s="160" t="s">
        <v>2183</v>
      </c>
      <c r="F423" s="131" t="str">
        <f>IF('建築物別概要（追加）入力'!$E$189="","",'建築物別概要（追加）入力'!$E$189)</f>
        <v/>
      </c>
      <c r="G423" s="131"/>
      <c r="H423" s="122"/>
      <c r="I423" s="122"/>
      <c r="J423" s="122"/>
      <c r="K423" s="122"/>
      <c r="L423" s="122"/>
      <c r="M423" s="122"/>
      <c r="N423" s="122"/>
      <c r="O423" s="122"/>
      <c r="P423" s="122"/>
      <c r="Q423" s="122"/>
      <c r="R423" s="122"/>
      <c r="S423" s="122"/>
      <c r="T423" s="122"/>
      <c r="U423" s="122"/>
      <c r="V423" s="146"/>
    </row>
    <row r="424" spans="1:22" s="119" customFormat="1" ht="14.25" customHeight="1">
      <c r="A424" s="384">
        <f t="shared" si="6"/>
        <v>423</v>
      </c>
      <c r="B424" s="350" t="s">
        <v>2098</v>
      </c>
      <c r="C424" s="350">
        <v>2</v>
      </c>
      <c r="D424" s="350">
        <v>5</v>
      </c>
      <c r="E424" s="160" t="s">
        <v>2184</v>
      </c>
      <c r="F424" s="131" t="str">
        <f>IF('建築物別概要（追加）入力'!$E$190="","",'建築物別概要（追加）入力'!$E$190)</f>
        <v/>
      </c>
      <c r="G424" s="131"/>
      <c r="H424" s="122"/>
      <c r="I424" s="122"/>
      <c r="J424" s="122"/>
      <c r="K424" s="122"/>
      <c r="L424" s="122"/>
      <c r="M424" s="122"/>
      <c r="N424" s="122"/>
      <c r="O424" s="122"/>
      <c r="P424" s="122"/>
      <c r="Q424" s="122"/>
      <c r="R424" s="122"/>
      <c r="S424" s="122"/>
      <c r="T424" s="122"/>
      <c r="U424" s="122"/>
      <c r="V424" s="146"/>
    </row>
    <row r="425" spans="1:22" s="119" customFormat="1" ht="14.25" customHeight="1">
      <c r="A425" s="384">
        <f t="shared" si="6"/>
        <v>424</v>
      </c>
      <c r="B425" s="350" t="s">
        <v>2098</v>
      </c>
      <c r="C425" s="350">
        <v>2</v>
      </c>
      <c r="D425" s="350">
        <v>5</v>
      </c>
      <c r="E425" s="160" t="s">
        <v>2185</v>
      </c>
      <c r="F425" s="131" t="str">
        <f>IF('建築物別概要（追加）入力'!$E$191="","",'建築物別概要（追加）入力'!$E$191)</f>
        <v/>
      </c>
      <c r="G425" s="131"/>
      <c r="H425" s="122"/>
      <c r="I425" s="122"/>
      <c r="J425" s="122"/>
      <c r="K425" s="122"/>
      <c r="L425" s="122"/>
      <c r="M425" s="122"/>
      <c r="N425" s="122"/>
      <c r="O425" s="122"/>
      <c r="P425" s="122"/>
      <c r="Q425" s="122"/>
      <c r="R425" s="122"/>
      <c r="S425" s="122"/>
      <c r="T425" s="122"/>
      <c r="U425" s="122"/>
      <c r="V425" s="146"/>
    </row>
    <row r="426" spans="1:22" s="119" customFormat="1" ht="14.25" customHeight="1">
      <c r="A426" s="384">
        <f t="shared" si="6"/>
        <v>425</v>
      </c>
      <c r="B426" s="350" t="s">
        <v>2098</v>
      </c>
      <c r="C426" s="350">
        <v>2</v>
      </c>
      <c r="D426" s="350">
        <v>5</v>
      </c>
      <c r="E426" s="160" t="s">
        <v>2186</v>
      </c>
      <c r="F426" s="131" t="str">
        <f>IF('建築物別概要（追加）入力'!$E$192="","",'建築物別概要（追加）入力'!$E$192)</f>
        <v/>
      </c>
      <c r="G426" s="131"/>
      <c r="H426" s="122"/>
      <c r="I426" s="122"/>
      <c r="J426" s="122"/>
      <c r="K426" s="122"/>
      <c r="L426" s="122"/>
      <c r="M426" s="122"/>
      <c r="N426" s="122"/>
      <c r="O426" s="122"/>
      <c r="P426" s="122"/>
      <c r="Q426" s="122"/>
      <c r="R426" s="122"/>
      <c r="S426" s="122"/>
      <c r="T426" s="122"/>
      <c r="U426" s="122"/>
      <c r="V426" s="146"/>
    </row>
    <row r="427" spans="1:22" s="119" customFormat="1" ht="14.25" customHeight="1">
      <c r="A427" s="384">
        <f t="shared" si="6"/>
        <v>426</v>
      </c>
      <c r="B427" s="350" t="s">
        <v>2098</v>
      </c>
      <c r="C427" s="350">
        <v>2</v>
      </c>
      <c r="D427" s="350">
        <v>5</v>
      </c>
      <c r="E427" s="160" t="s">
        <v>2182</v>
      </c>
      <c r="F427" s="131" t="str">
        <f>IF($G$427=TRUE,"有",IF($H$427=TRUE,"無",""))</f>
        <v/>
      </c>
      <c r="G427" s="127" t="b">
        <v>0</v>
      </c>
      <c r="H427" s="127" t="b">
        <v>0</v>
      </c>
      <c r="I427" s="122"/>
      <c r="J427" s="122"/>
      <c r="K427" s="122"/>
      <c r="L427" s="122"/>
      <c r="M427" s="122"/>
      <c r="N427" s="122"/>
      <c r="O427" s="122"/>
      <c r="P427" s="122"/>
      <c r="Q427" s="122"/>
      <c r="R427" s="122"/>
      <c r="S427" s="122"/>
      <c r="T427" s="122"/>
      <c r="U427" s="122"/>
      <c r="V427" s="146"/>
    </row>
    <row r="428" spans="1:22" s="119" customFormat="1" ht="14.25" customHeight="1">
      <c r="A428" s="301">
        <f t="shared" si="6"/>
        <v>427</v>
      </c>
      <c r="B428" s="346" t="s">
        <v>2098</v>
      </c>
      <c r="C428" s="346">
        <v>2</v>
      </c>
      <c r="D428" s="346">
        <v>5</v>
      </c>
      <c r="E428" s="121" t="s">
        <v>2277</v>
      </c>
      <c r="F428" s="122" t="str">
        <f>IF($G$428=1,"",INDEX(主要用途!$C$2:$C$63,$G$428))</f>
        <v/>
      </c>
      <c r="G428" s="134">
        <v>1</v>
      </c>
      <c r="H428" s="134"/>
      <c r="I428" s="134"/>
      <c r="J428" s="134"/>
      <c r="K428" s="134"/>
      <c r="L428" s="134"/>
      <c r="M428" s="122"/>
      <c r="N428" s="122"/>
      <c r="O428" s="122"/>
      <c r="P428" s="122"/>
      <c r="Q428" s="145"/>
      <c r="R428" s="122"/>
      <c r="S428" s="122"/>
      <c r="T428" s="122"/>
      <c r="U428" s="122"/>
      <c r="V428" s="146"/>
    </row>
    <row r="429" spans="1:22" s="119" customFormat="1" ht="14.25" customHeight="1">
      <c r="A429" s="301">
        <f t="shared" si="6"/>
        <v>428</v>
      </c>
      <c r="B429" s="346" t="s">
        <v>2098</v>
      </c>
      <c r="C429" s="346">
        <v>2</v>
      </c>
      <c r="D429" s="346">
        <v>5</v>
      </c>
      <c r="E429" s="121" t="s">
        <v>2278</v>
      </c>
      <c r="F429" s="122" t="str">
        <f>IF($G$429=1,"",INDEX(主要用途!$C$2:$C$63,$G$429))</f>
        <v/>
      </c>
      <c r="G429" s="134">
        <v>1</v>
      </c>
      <c r="H429" s="134"/>
      <c r="I429" s="134"/>
      <c r="J429" s="134"/>
      <c r="K429" s="134"/>
      <c r="L429" s="134"/>
      <c r="M429" s="122"/>
      <c r="N429" s="122"/>
      <c r="O429" s="122"/>
      <c r="P429" s="122"/>
      <c r="Q429" s="145"/>
      <c r="R429" s="122"/>
      <c r="S429" s="122"/>
      <c r="T429" s="122"/>
      <c r="U429" s="122"/>
      <c r="V429" s="146"/>
    </row>
    <row r="430" spans="1:22" s="119" customFormat="1" ht="14.25" customHeight="1">
      <c r="A430" s="301">
        <f t="shared" si="6"/>
        <v>429</v>
      </c>
      <c r="B430" s="346" t="s">
        <v>2098</v>
      </c>
      <c r="C430" s="346">
        <v>2</v>
      </c>
      <c r="D430" s="346">
        <v>5</v>
      </c>
      <c r="E430" s="121" t="s">
        <v>2279</v>
      </c>
      <c r="F430" s="122" t="str">
        <f>IF($G$430=1,"",INDEX(主要用途!$C$2:$C$63,$G$430))</f>
        <v/>
      </c>
      <c r="G430" s="134">
        <v>1</v>
      </c>
      <c r="H430" s="134"/>
      <c r="I430" s="134"/>
      <c r="J430" s="134"/>
      <c r="K430" s="134"/>
      <c r="L430" s="134"/>
      <c r="M430" s="122"/>
      <c r="N430" s="122"/>
      <c r="O430" s="122"/>
      <c r="P430" s="122"/>
      <c r="Q430" s="145"/>
      <c r="R430" s="122"/>
      <c r="S430" s="122"/>
      <c r="T430" s="122"/>
      <c r="U430" s="122"/>
      <c r="V430" s="146"/>
    </row>
    <row r="431" spans="1:22" s="119" customFormat="1" ht="14.25" customHeight="1">
      <c r="A431" s="301">
        <f t="shared" si="6"/>
        <v>430</v>
      </c>
      <c r="B431" s="346" t="s">
        <v>2098</v>
      </c>
      <c r="C431" s="346">
        <v>2</v>
      </c>
      <c r="D431" s="346">
        <v>5</v>
      </c>
      <c r="E431" s="121" t="s">
        <v>2280</v>
      </c>
      <c r="F431" s="122" t="str">
        <f>IF($G$431=1,"",INDEX(主要用途!$C$2:$C$63,$G$431))</f>
        <v/>
      </c>
      <c r="G431" s="134">
        <v>1</v>
      </c>
      <c r="H431" s="134"/>
      <c r="I431" s="134"/>
      <c r="J431" s="134"/>
      <c r="K431" s="134"/>
      <c r="L431" s="134"/>
      <c r="M431" s="122"/>
      <c r="N431" s="122"/>
      <c r="O431" s="122"/>
      <c r="P431" s="122"/>
      <c r="Q431" s="145"/>
      <c r="R431" s="122"/>
      <c r="S431" s="122"/>
      <c r="T431" s="122"/>
      <c r="U431" s="122"/>
      <c r="V431" s="146"/>
    </row>
    <row r="432" spans="1:22" s="119" customFormat="1" ht="14.25" customHeight="1">
      <c r="A432" s="301">
        <f t="shared" si="6"/>
        <v>431</v>
      </c>
      <c r="B432" s="346" t="s">
        <v>2098</v>
      </c>
      <c r="C432" s="346">
        <v>2</v>
      </c>
      <c r="D432" s="346">
        <v>5</v>
      </c>
      <c r="E432" s="121" t="s">
        <v>2281</v>
      </c>
      <c r="F432" s="122" t="str">
        <f>IF($G$432=1,"",INDEX(主要用途!$C$2:$C$63,$G$432))</f>
        <v/>
      </c>
      <c r="G432" s="134">
        <v>1</v>
      </c>
      <c r="H432" s="134"/>
      <c r="I432" s="134"/>
      <c r="J432" s="134"/>
      <c r="K432" s="134"/>
      <c r="L432" s="134"/>
      <c r="M432" s="122"/>
      <c r="N432" s="122"/>
      <c r="O432" s="122"/>
      <c r="P432" s="122"/>
      <c r="Q432" s="145"/>
      <c r="R432" s="122"/>
      <c r="S432" s="122"/>
      <c r="T432" s="122"/>
      <c r="U432" s="122"/>
      <c r="V432" s="146"/>
    </row>
    <row r="433" spans="1:22" s="119" customFormat="1" ht="14.25" customHeight="1">
      <c r="A433" s="301">
        <f t="shared" si="6"/>
        <v>432</v>
      </c>
      <c r="B433" s="346" t="s">
        <v>2098</v>
      </c>
      <c r="C433" s="346">
        <v>2</v>
      </c>
      <c r="D433" s="346">
        <v>5</v>
      </c>
      <c r="E433" s="121" t="s">
        <v>2292</v>
      </c>
      <c r="F433" s="122" t="str">
        <f>IF($G$433=1,"",INDEX(主要用途!$C$2:$C$63,$G$433))</f>
        <v/>
      </c>
      <c r="G433" s="134">
        <v>1</v>
      </c>
      <c r="H433" s="134"/>
      <c r="I433" s="134"/>
      <c r="J433" s="134"/>
      <c r="K433" s="134"/>
      <c r="L433" s="134"/>
      <c r="M433" s="122"/>
      <c r="N433" s="122"/>
      <c r="O433" s="122"/>
      <c r="P433" s="122"/>
      <c r="Q433" s="145"/>
      <c r="R433" s="122"/>
      <c r="S433" s="122"/>
      <c r="T433" s="122"/>
      <c r="U433" s="122"/>
      <c r="V433" s="146"/>
    </row>
    <row r="434" spans="1:22" s="119" customFormat="1" ht="14.25" customHeight="1">
      <c r="A434" s="335">
        <f t="shared" si="6"/>
        <v>433</v>
      </c>
      <c r="B434" s="358" t="s">
        <v>2098</v>
      </c>
      <c r="C434" s="358">
        <v>2</v>
      </c>
      <c r="D434" s="358">
        <v>5</v>
      </c>
      <c r="E434" s="343" t="s">
        <v>2282</v>
      </c>
      <c r="F434" s="420" t="str">
        <f>IF('建築物別概要（追加）入力'!$K$196=1,"",'建築物別概要（追加）入力'!$K$196)</f>
        <v/>
      </c>
      <c r="G434" s="448"/>
      <c r="H434" s="448"/>
      <c r="I434" s="448"/>
      <c r="J434" s="448"/>
      <c r="K434" s="448"/>
      <c r="L434" s="448"/>
      <c r="M434" s="420"/>
      <c r="N434" s="420"/>
      <c r="O434" s="420"/>
      <c r="P434" s="420"/>
      <c r="Q434" s="420"/>
      <c r="R434" s="420"/>
      <c r="S434" s="420"/>
      <c r="T434" s="420"/>
      <c r="U434" s="420"/>
      <c r="V434" s="422"/>
    </row>
    <row r="435" spans="1:22" s="119" customFormat="1" ht="14.25" customHeight="1">
      <c r="A435" s="335">
        <f t="shared" si="6"/>
        <v>434</v>
      </c>
      <c r="B435" s="358" t="s">
        <v>2098</v>
      </c>
      <c r="C435" s="358">
        <v>2</v>
      </c>
      <c r="D435" s="358">
        <v>5</v>
      </c>
      <c r="E435" s="343" t="s">
        <v>2283</v>
      </c>
      <c r="F435" s="420" t="str">
        <f>IF('建築物別概要（追加）入力'!$K$197=1,"",'建築物別概要（追加）入力'!$K$197)</f>
        <v/>
      </c>
      <c r="G435" s="420"/>
      <c r="H435" s="420"/>
      <c r="I435" s="420"/>
      <c r="J435" s="420"/>
      <c r="K435" s="420"/>
      <c r="L435" s="420"/>
      <c r="M435" s="420"/>
      <c r="N435" s="420"/>
      <c r="O435" s="420"/>
      <c r="P435" s="420"/>
      <c r="Q435" s="420"/>
      <c r="R435" s="420"/>
      <c r="S435" s="420"/>
      <c r="T435" s="420"/>
      <c r="U435" s="420"/>
      <c r="V435" s="422"/>
    </row>
    <row r="436" spans="1:22" s="119" customFormat="1" ht="14.25" customHeight="1">
      <c r="A436" s="335">
        <f t="shared" si="6"/>
        <v>435</v>
      </c>
      <c r="B436" s="358" t="s">
        <v>2098</v>
      </c>
      <c r="C436" s="358">
        <v>2</v>
      </c>
      <c r="D436" s="358">
        <v>5</v>
      </c>
      <c r="E436" s="343" t="s">
        <v>2286</v>
      </c>
      <c r="F436" s="420" t="str">
        <f>IF('建築物別概要（追加）入力'!$K$198=1,"",'建築物別概要（追加）入力'!$K$198)</f>
        <v/>
      </c>
      <c r="G436" s="420"/>
      <c r="H436" s="420"/>
      <c r="I436" s="420"/>
      <c r="J436" s="420"/>
      <c r="K436" s="420"/>
      <c r="L436" s="420"/>
      <c r="M436" s="420"/>
      <c r="N436" s="420"/>
      <c r="O436" s="420"/>
      <c r="P436" s="420"/>
      <c r="Q436" s="420"/>
      <c r="R436" s="420"/>
      <c r="S436" s="420"/>
      <c r="T436" s="420"/>
      <c r="U436" s="420"/>
      <c r="V436" s="422"/>
    </row>
    <row r="437" spans="1:22" s="119" customFormat="1" ht="14.25" customHeight="1">
      <c r="A437" s="335">
        <f t="shared" si="6"/>
        <v>436</v>
      </c>
      <c r="B437" s="358" t="s">
        <v>2098</v>
      </c>
      <c r="C437" s="358">
        <v>2</v>
      </c>
      <c r="D437" s="358">
        <v>5</v>
      </c>
      <c r="E437" s="343" t="s">
        <v>2284</v>
      </c>
      <c r="F437" s="420" t="str">
        <f>IF('建築物別概要（追加）入力'!$K$199=1,"",'建築物別概要（追加）入力'!$K$199)</f>
        <v/>
      </c>
      <c r="G437" s="420"/>
      <c r="H437" s="420"/>
      <c r="I437" s="420"/>
      <c r="J437" s="420"/>
      <c r="K437" s="420"/>
      <c r="L437" s="420"/>
      <c r="M437" s="420"/>
      <c r="N437" s="420"/>
      <c r="O437" s="420"/>
      <c r="P437" s="420"/>
      <c r="Q437" s="420"/>
      <c r="R437" s="420"/>
      <c r="S437" s="420"/>
      <c r="T437" s="420"/>
      <c r="U437" s="420"/>
      <c r="V437" s="422"/>
    </row>
    <row r="438" spans="1:22" s="119" customFormat="1" ht="14.25" customHeight="1">
      <c r="A438" s="335">
        <f t="shared" si="6"/>
        <v>437</v>
      </c>
      <c r="B438" s="358" t="s">
        <v>2098</v>
      </c>
      <c r="C438" s="358">
        <v>2</v>
      </c>
      <c r="D438" s="358">
        <v>5</v>
      </c>
      <c r="E438" s="343" t="s">
        <v>2285</v>
      </c>
      <c r="F438" s="420" t="str">
        <f>IF('建築物別概要（追加）入力'!$K$200=1,"",'建築物別概要（追加）入力'!$K$200)</f>
        <v/>
      </c>
      <c r="G438" s="420"/>
      <c r="H438" s="420"/>
      <c r="I438" s="420"/>
      <c r="J438" s="420"/>
      <c r="K438" s="420"/>
      <c r="L438" s="420"/>
      <c r="M438" s="420"/>
      <c r="N438" s="420"/>
      <c r="O438" s="420"/>
      <c r="P438" s="420"/>
      <c r="Q438" s="420"/>
      <c r="R438" s="420"/>
      <c r="S438" s="420"/>
      <c r="T438" s="420"/>
      <c r="U438" s="420"/>
      <c r="V438" s="422"/>
    </row>
    <row r="439" spans="1:22" s="119" customFormat="1" ht="14.25" customHeight="1">
      <c r="A439" s="335">
        <f t="shared" si="6"/>
        <v>438</v>
      </c>
      <c r="B439" s="358" t="s">
        <v>2098</v>
      </c>
      <c r="C439" s="358">
        <v>2</v>
      </c>
      <c r="D439" s="358">
        <v>5</v>
      </c>
      <c r="E439" s="343" t="s">
        <v>2293</v>
      </c>
      <c r="F439" s="420" t="str">
        <f>IF('建築物別概要（追加）入力'!$K$201=1,"",'建築物別概要（追加）入力'!$K$201)</f>
        <v/>
      </c>
      <c r="G439" s="420"/>
      <c r="H439" s="420"/>
      <c r="I439" s="420"/>
      <c r="J439" s="420"/>
      <c r="K439" s="420"/>
      <c r="L439" s="420"/>
      <c r="M439" s="420"/>
      <c r="N439" s="420"/>
      <c r="O439" s="420"/>
      <c r="P439" s="420"/>
      <c r="Q439" s="420"/>
      <c r="R439" s="420"/>
      <c r="S439" s="420"/>
      <c r="T439" s="420"/>
      <c r="U439" s="420"/>
      <c r="V439" s="422"/>
    </row>
    <row r="440" spans="1:22" s="119" customFormat="1" ht="14.25" customHeight="1">
      <c r="A440" s="301">
        <f t="shared" si="6"/>
        <v>439</v>
      </c>
      <c r="B440" s="346" t="s">
        <v>2098</v>
      </c>
      <c r="C440" s="346">
        <v>2</v>
      </c>
      <c r="D440" s="346">
        <v>5</v>
      </c>
      <c r="E440" s="121" t="s">
        <v>2287</v>
      </c>
      <c r="F440" s="122" t="str">
        <f>IF('建築物別概要（追加）入力'!$V$196="","",TEXT('建築物別概要（追加）入力'!$V$196,"#0.00"))</f>
        <v/>
      </c>
      <c r="G440" s="152"/>
      <c r="H440" s="152"/>
      <c r="I440" s="152"/>
      <c r="J440" s="152"/>
      <c r="K440" s="152"/>
      <c r="L440" s="152"/>
      <c r="M440" s="122"/>
      <c r="N440" s="122"/>
      <c r="O440" s="122"/>
      <c r="P440" s="122"/>
      <c r="Q440" s="122"/>
      <c r="R440" s="122"/>
      <c r="S440" s="122"/>
      <c r="T440" s="122"/>
      <c r="U440" s="122"/>
      <c r="V440" s="146"/>
    </row>
    <row r="441" spans="1:22" s="119" customFormat="1" ht="14.25" customHeight="1">
      <c r="A441" s="301">
        <f t="shared" si="6"/>
        <v>440</v>
      </c>
      <c r="B441" s="346" t="s">
        <v>2098</v>
      </c>
      <c r="C441" s="346">
        <v>2</v>
      </c>
      <c r="D441" s="346">
        <v>5</v>
      </c>
      <c r="E441" s="121" t="s">
        <v>2288</v>
      </c>
      <c r="F441" s="122" t="str">
        <f>IF('建築物別概要（追加）入力'!$V$197="","",TEXT('建築物別概要（追加）入力'!$V$197,"#0.00"))</f>
        <v/>
      </c>
      <c r="G441" s="152"/>
      <c r="H441" s="152"/>
      <c r="I441" s="152"/>
      <c r="J441" s="152"/>
      <c r="K441" s="152"/>
      <c r="L441" s="152"/>
      <c r="M441" s="122"/>
      <c r="N441" s="122"/>
      <c r="O441" s="122"/>
      <c r="P441" s="122"/>
      <c r="Q441" s="122"/>
      <c r="R441" s="122"/>
      <c r="S441" s="122"/>
      <c r="T441" s="122"/>
      <c r="U441" s="122"/>
      <c r="V441" s="146"/>
    </row>
    <row r="442" spans="1:22" s="119" customFormat="1" ht="14.25" customHeight="1">
      <c r="A442" s="301">
        <f t="shared" si="6"/>
        <v>441</v>
      </c>
      <c r="B442" s="346" t="s">
        <v>2098</v>
      </c>
      <c r="C442" s="346">
        <v>2</v>
      </c>
      <c r="D442" s="346">
        <v>5</v>
      </c>
      <c r="E442" s="121" t="s">
        <v>2289</v>
      </c>
      <c r="F442" s="122" t="str">
        <f>IF('建築物別概要（追加）入力'!$V$198="","",TEXT('建築物別概要（追加）入力'!$V$198,"#0.00"))</f>
        <v/>
      </c>
      <c r="G442" s="152"/>
      <c r="H442" s="152"/>
      <c r="I442" s="152"/>
      <c r="J442" s="152"/>
      <c r="K442" s="152"/>
      <c r="L442" s="152"/>
      <c r="M442" s="122"/>
      <c r="N442" s="122"/>
      <c r="O442" s="122"/>
      <c r="P442" s="122"/>
      <c r="Q442" s="122"/>
      <c r="R442" s="122"/>
      <c r="S442" s="122"/>
      <c r="T442" s="122"/>
      <c r="U442" s="122"/>
      <c r="V442" s="146"/>
    </row>
    <row r="443" spans="1:22" s="119" customFormat="1" ht="14.25" customHeight="1">
      <c r="A443" s="301">
        <f t="shared" si="6"/>
        <v>442</v>
      </c>
      <c r="B443" s="346" t="s">
        <v>2098</v>
      </c>
      <c r="C443" s="346">
        <v>2</v>
      </c>
      <c r="D443" s="346">
        <v>5</v>
      </c>
      <c r="E443" s="121" t="s">
        <v>2290</v>
      </c>
      <c r="F443" s="122" t="str">
        <f>IF('建築物別概要（追加）入力'!$V$199="","",TEXT('建築物別概要（追加）入力'!$V$199,"#0.00"))</f>
        <v/>
      </c>
      <c r="G443" s="152"/>
      <c r="H443" s="152"/>
      <c r="I443" s="152"/>
      <c r="J443" s="152"/>
      <c r="K443" s="152"/>
      <c r="L443" s="152"/>
      <c r="M443" s="122"/>
      <c r="N443" s="122"/>
      <c r="O443" s="122"/>
      <c r="P443" s="122"/>
      <c r="Q443" s="122"/>
      <c r="R443" s="122"/>
      <c r="S443" s="122"/>
      <c r="T443" s="122"/>
      <c r="U443" s="122"/>
      <c r="V443" s="146"/>
    </row>
    <row r="444" spans="1:22" s="119" customFormat="1" ht="14.25" customHeight="1">
      <c r="A444" s="301">
        <f t="shared" si="6"/>
        <v>443</v>
      </c>
      <c r="B444" s="346" t="s">
        <v>2098</v>
      </c>
      <c r="C444" s="346">
        <v>2</v>
      </c>
      <c r="D444" s="346">
        <v>5</v>
      </c>
      <c r="E444" s="121" t="s">
        <v>2291</v>
      </c>
      <c r="F444" s="122" t="str">
        <f>IF('建築物別概要（追加）入力'!$V$200="","",TEXT('建築物別概要（追加）入力'!$V$200,"#0.00"))</f>
        <v/>
      </c>
      <c r="G444" s="152"/>
      <c r="H444" s="152"/>
      <c r="I444" s="152"/>
      <c r="J444" s="152"/>
      <c r="K444" s="152"/>
      <c r="L444" s="152"/>
      <c r="M444" s="122"/>
      <c r="N444" s="122"/>
      <c r="O444" s="122"/>
      <c r="P444" s="122"/>
      <c r="Q444" s="122"/>
      <c r="R444" s="122"/>
      <c r="S444" s="122"/>
      <c r="T444" s="122"/>
      <c r="U444" s="122"/>
      <c r="V444" s="146"/>
    </row>
    <row r="445" spans="1:22" s="119" customFormat="1" ht="14.25" customHeight="1">
      <c r="A445" s="301">
        <f t="shared" si="6"/>
        <v>444</v>
      </c>
      <c r="B445" s="346" t="s">
        <v>2098</v>
      </c>
      <c r="C445" s="346">
        <v>2</v>
      </c>
      <c r="D445" s="346">
        <v>5</v>
      </c>
      <c r="E445" s="121" t="s">
        <v>2294</v>
      </c>
      <c r="F445" s="122" t="str">
        <f>IF('建築物別概要（追加）入力'!$V$201="","",TEXT('建築物別概要（追加）入力'!$V$201,"#0.00"))</f>
        <v/>
      </c>
      <c r="G445" s="152"/>
      <c r="H445" s="152"/>
      <c r="I445" s="152"/>
      <c r="J445" s="152"/>
      <c r="K445" s="152"/>
      <c r="L445" s="152"/>
      <c r="M445" s="122"/>
      <c r="N445" s="122"/>
      <c r="O445" s="122"/>
      <c r="P445" s="122"/>
      <c r="Q445" s="122"/>
      <c r="R445" s="122"/>
      <c r="S445" s="122"/>
      <c r="T445" s="122"/>
      <c r="U445" s="122"/>
      <c r="V445" s="146"/>
    </row>
    <row r="446" spans="1:22" s="119" customFormat="1" ht="14.25" customHeight="1">
      <c r="A446" s="384">
        <f t="shared" si="6"/>
        <v>445</v>
      </c>
      <c r="B446" s="350" t="s">
        <v>2098</v>
      </c>
      <c r="C446" s="350">
        <v>2</v>
      </c>
      <c r="D446" s="350">
        <v>5</v>
      </c>
      <c r="E446" s="160" t="s">
        <v>1624</v>
      </c>
      <c r="F446" s="122" t="str">
        <f>IF('建築物別概要（追加）入力'!$E$203="","",'建築物別概要（追加）入力'!$E$203)</f>
        <v/>
      </c>
      <c r="G446" s="122"/>
      <c r="H446" s="122"/>
      <c r="I446" s="122"/>
      <c r="J446" s="122"/>
      <c r="K446" s="122"/>
      <c r="L446" s="122"/>
      <c r="M446" s="122"/>
      <c r="N446" s="122"/>
      <c r="O446" s="122"/>
      <c r="P446" s="122"/>
      <c r="Q446" s="122"/>
      <c r="R446" s="122"/>
      <c r="S446" s="122"/>
      <c r="T446" s="122"/>
      <c r="U446" s="122"/>
      <c r="V446" s="146"/>
    </row>
    <row r="447" spans="1:22" s="119" customFormat="1" ht="14.25" customHeight="1" thickBot="1">
      <c r="A447" s="386">
        <f t="shared" si="6"/>
        <v>446</v>
      </c>
      <c r="B447" s="354" t="s">
        <v>2098</v>
      </c>
      <c r="C447" s="354">
        <v>2</v>
      </c>
      <c r="D447" s="375">
        <v>5</v>
      </c>
      <c r="E447" s="163" t="s">
        <v>1623</v>
      </c>
      <c r="F447" s="155" t="str">
        <f>IF('建築物別概要（追加）入力'!$E$206="","",'建築物別概要（追加）入力'!$E$206)</f>
        <v/>
      </c>
      <c r="G447" s="155"/>
      <c r="H447" s="155"/>
      <c r="I447" s="155"/>
      <c r="J447" s="155"/>
      <c r="K447" s="155"/>
      <c r="L447" s="155"/>
      <c r="M447" s="155"/>
      <c r="N447" s="155"/>
      <c r="O447" s="155"/>
      <c r="P447" s="155"/>
      <c r="Q447" s="155"/>
      <c r="R447" s="155"/>
      <c r="S447" s="155"/>
      <c r="T447" s="155"/>
      <c r="U447" s="155"/>
      <c r="V447" s="158"/>
    </row>
    <row r="448" spans="1:22" s="119" customFormat="1" ht="14.25" customHeight="1">
      <c r="A448" s="385">
        <f t="shared" si="6"/>
        <v>447</v>
      </c>
      <c r="B448" s="353" t="s">
        <v>2098</v>
      </c>
      <c r="C448" s="353">
        <v>2</v>
      </c>
      <c r="D448" s="353">
        <v>6</v>
      </c>
      <c r="E448" s="159" t="s">
        <v>1975</v>
      </c>
      <c r="F448" s="156">
        <f>'建築物別概要（追加）入力'!$E$210</f>
        <v>2</v>
      </c>
      <c r="G448" s="156"/>
      <c r="H448" s="148"/>
      <c r="I448" s="148"/>
      <c r="J448" s="148"/>
      <c r="K448" s="148"/>
      <c r="L448" s="148"/>
      <c r="M448" s="148"/>
      <c r="N448" s="148"/>
      <c r="O448" s="148"/>
      <c r="P448" s="148"/>
      <c r="Q448" s="148"/>
      <c r="R448" s="148"/>
      <c r="S448" s="148"/>
      <c r="T448" s="148"/>
      <c r="U448" s="148"/>
      <c r="V448" s="157"/>
    </row>
    <row r="449" spans="1:22" s="119" customFormat="1" ht="14.25" customHeight="1">
      <c r="A449" s="384">
        <f t="shared" si="6"/>
        <v>448</v>
      </c>
      <c r="B449" s="350" t="s">
        <v>2098</v>
      </c>
      <c r="C449" s="350">
        <v>2</v>
      </c>
      <c r="D449" s="350">
        <v>6</v>
      </c>
      <c r="E449" s="160" t="s">
        <v>87</v>
      </c>
      <c r="F449" s="133" t="str">
        <f>IF('建築物別概要（追加）入力'!$E$211="","",'建築物別概要（追加）入力'!$E$211)</f>
        <v/>
      </c>
      <c r="G449" s="133"/>
      <c r="H449" s="122"/>
      <c r="I449" s="122"/>
      <c r="J449" s="122"/>
      <c r="K449" s="122"/>
      <c r="L449" s="122"/>
      <c r="M449" s="122"/>
      <c r="N449" s="122"/>
      <c r="O449" s="122"/>
      <c r="P449" s="122"/>
      <c r="Q449" s="122"/>
      <c r="R449" s="122"/>
      <c r="S449" s="122"/>
      <c r="T449" s="122"/>
      <c r="U449" s="122"/>
      <c r="V449" s="146"/>
    </row>
    <row r="450" spans="1:22" s="119" customFormat="1" ht="14.25" customHeight="1">
      <c r="A450" s="384">
        <f t="shared" si="6"/>
        <v>449</v>
      </c>
      <c r="B450" s="350" t="s">
        <v>2098</v>
      </c>
      <c r="C450" s="350">
        <v>2</v>
      </c>
      <c r="D450" s="350">
        <v>6</v>
      </c>
      <c r="E450" s="160" t="s">
        <v>2183</v>
      </c>
      <c r="F450" s="131" t="str">
        <f>IF('建築物別概要（追加）入力'!$E$212="","",'建築物別概要（追加）入力'!$E$212)</f>
        <v/>
      </c>
      <c r="G450" s="131"/>
      <c r="H450" s="122"/>
      <c r="I450" s="122"/>
      <c r="J450" s="122"/>
      <c r="K450" s="122"/>
      <c r="L450" s="122"/>
      <c r="M450" s="122"/>
      <c r="N450" s="122"/>
      <c r="O450" s="122"/>
      <c r="P450" s="122"/>
      <c r="Q450" s="122"/>
      <c r="R450" s="122"/>
      <c r="S450" s="122"/>
      <c r="T450" s="122"/>
      <c r="U450" s="122"/>
      <c r="V450" s="146"/>
    </row>
    <row r="451" spans="1:22" s="119" customFormat="1" ht="14.25" customHeight="1">
      <c r="A451" s="384">
        <f t="shared" ref="A451:A514" si="7">A450+1</f>
        <v>450</v>
      </c>
      <c r="B451" s="350" t="s">
        <v>2098</v>
      </c>
      <c r="C451" s="350">
        <v>2</v>
      </c>
      <c r="D451" s="350">
        <v>6</v>
      </c>
      <c r="E451" s="160" t="s">
        <v>2184</v>
      </c>
      <c r="F451" s="131" t="str">
        <f>IF('建築物別概要（追加）入力'!$E$213="","",'建築物別概要（追加）入力'!$E$213)</f>
        <v/>
      </c>
      <c r="G451" s="131"/>
      <c r="H451" s="122"/>
      <c r="I451" s="122"/>
      <c r="J451" s="122"/>
      <c r="K451" s="122"/>
      <c r="L451" s="122"/>
      <c r="M451" s="122"/>
      <c r="N451" s="122"/>
      <c r="O451" s="122"/>
      <c r="P451" s="122"/>
      <c r="Q451" s="122"/>
      <c r="R451" s="122"/>
      <c r="S451" s="122"/>
      <c r="T451" s="122"/>
      <c r="U451" s="122"/>
      <c r="V451" s="146"/>
    </row>
    <row r="452" spans="1:22" s="119" customFormat="1" ht="14.25" customHeight="1">
      <c r="A452" s="384">
        <f t="shared" si="7"/>
        <v>451</v>
      </c>
      <c r="B452" s="350" t="s">
        <v>2098</v>
      </c>
      <c r="C452" s="350">
        <v>2</v>
      </c>
      <c r="D452" s="350">
        <v>6</v>
      </c>
      <c r="E452" s="160" t="s">
        <v>2185</v>
      </c>
      <c r="F452" s="131" t="str">
        <f>IF('建築物別概要（追加）入力'!$E$214="","",'建築物別概要（追加）入力'!$E$214)</f>
        <v/>
      </c>
      <c r="G452" s="131"/>
      <c r="H452" s="122"/>
      <c r="I452" s="122"/>
      <c r="J452" s="122"/>
      <c r="K452" s="122"/>
      <c r="L452" s="122"/>
      <c r="M452" s="122"/>
      <c r="N452" s="122"/>
      <c r="O452" s="122"/>
      <c r="P452" s="122"/>
      <c r="Q452" s="122"/>
      <c r="R452" s="122"/>
      <c r="S452" s="122"/>
      <c r="T452" s="122"/>
      <c r="U452" s="122"/>
      <c r="V452" s="146"/>
    </row>
    <row r="453" spans="1:22" s="119" customFormat="1" ht="14.25" customHeight="1">
      <c r="A453" s="384">
        <f t="shared" si="7"/>
        <v>452</v>
      </c>
      <c r="B453" s="350" t="s">
        <v>2098</v>
      </c>
      <c r="C453" s="350">
        <v>2</v>
      </c>
      <c r="D453" s="350">
        <v>6</v>
      </c>
      <c r="E453" s="160" t="s">
        <v>2186</v>
      </c>
      <c r="F453" s="131" t="str">
        <f>IF('建築物別概要（追加）入力'!$E$215="","",'建築物別概要（追加）入力'!$E$215)</f>
        <v/>
      </c>
      <c r="G453" s="131"/>
      <c r="H453" s="122"/>
      <c r="I453" s="122"/>
      <c r="J453" s="122"/>
      <c r="K453" s="122"/>
      <c r="L453" s="122"/>
      <c r="M453" s="122"/>
      <c r="N453" s="122"/>
      <c r="O453" s="122"/>
      <c r="P453" s="122"/>
      <c r="Q453" s="122"/>
      <c r="R453" s="122"/>
      <c r="S453" s="122"/>
      <c r="T453" s="122"/>
      <c r="U453" s="122"/>
      <c r="V453" s="146"/>
    </row>
    <row r="454" spans="1:22" s="119" customFormat="1" ht="14.25" customHeight="1">
      <c r="A454" s="384">
        <f t="shared" si="7"/>
        <v>453</v>
      </c>
      <c r="B454" s="350" t="s">
        <v>2098</v>
      </c>
      <c r="C454" s="350">
        <v>2</v>
      </c>
      <c r="D454" s="350">
        <v>6</v>
      </c>
      <c r="E454" s="160" t="s">
        <v>2182</v>
      </c>
      <c r="F454" s="131" t="str">
        <f>IF($G$454=TRUE,"有",IF($H$454=TRUE,"無",""))</f>
        <v/>
      </c>
      <c r="G454" s="127" t="b">
        <v>0</v>
      </c>
      <c r="H454" s="127" t="b">
        <v>0</v>
      </c>
      <c r="I454" s="122"/>
      <c r="J454" s="122"/>
      <c r="K454" s="122"/>
      <c r="L454" s="122"/>
      <c r="M454" s="122"/>
      <c r="N454" s="122"/>
      <c r="O454" s="122"/>
      <c r="P454" s="122"/>
      <c r="Q454" s="122"/>
      <c r="R454" s="122"/>
      <c r="S454" s="122"/>
      <c r="T454" s="122"/>
      <c r="U454" s="122"/>
      <c r="V454" s="146"/>
    </row>
    <row r="455" spans="1:22" s="119" customFormat="1" ht="14.25" customHeight="1">
      <c r="A455" s="301">
        <f t="shared" si="7"/>
        <v>454</v>
      </c>
      <c r="B455" s="346" t="s">
        <v>2098</v>
      </c>
      <c r="C455" s="346">
        <v>2</v>
      </c>
      <c r="D455" s="346">
        <v>6</v>
      </c>
      <c r="E455" s="121" t="s">
        <v>2277</v>
      </c>
      <c r="F455" s="122" t="str">
        <f>IF($G$455=1,"",INDEX(主要用途!$C$2:$C$63,$G$455))</f>
        <v/>
      </c>
      <c r="G455" s="134">
        <v>1</v>
      </c>
      <c r="H455" s="134"/>
      <c r="I455" s="134"/>
      <c r="J455" s="134"/>
      <c r="K455" s="134"/>
      <c r="L455" s="134"/>
      <c r="M455" s="122"/>
      <c r="N455" s="122"/>
      <c r="O455" s="122"/>
      <c r="P455" s="122"/>
      <c r="Q455" s="145"/>
      <c r="R455" s="122"/>
      <c r="S455" s="122"/>
      <c r="T455" s="122"/>
      <c r="U455" s="122"/>
      <c r="V455" s="146"/>
    </row>
    <row r="456" spans="1:22" s="119" customFormat="1" ht="14.25" customHeight="1">
      <c r="A456" s="301">
        <f t="shared" si="7"/>
        <v>455</v>
      </c>
      <c r="B456" s="346" t="s">
        <v>2098</v>
      </c>
      <c r="C456" s="346">
        <v>2</v>
      </c>
      <c r="D456" s="346">
        <v>6</v>
      </c>
      <c r="E456" s="121" t="s">
        <v>2278</v>
      </c>
      <c r="F456" s="122" t="str">
        <f>IF($G$456=1,"",INDEX(主要用途!$C$2:$C$63,$G$456))</f>
        <v/>
      </c>
      <c r="G456" s="134">
        <v>1</v>
      </c>
      <c r="H456" s="134"/>
      <c r="I456" s="134"/>
      <c r="J456" s="134"/>
      <c r="K456" s="134"/>
      <c r="L456" s="134"/>
      <c r="M456" s="122"/>
      <c r="N456" s="122"/>
      <c r="O456" s="122"/>
      <c r="P456" s="122"/>
      <c r="Q456" s="145"/>
      <c r="R456" s="122"/>
      <c r="S456" s="122"/>
      <c r="T456" s="122"/>
      <c r="U456" s="122"/>
      <c r="V456" s="146"/>
    </row>
    <row r="457" spans="1:22" s="119" customFormat="1" ht="14.25" customHeight="1">
      <c r="A457" s="301">
        <f t="shared" si="7"/>
        <v>456</v>
      </c>
      <c r="B457" s="346" t="s">
        <v>2098</v>
      </c>
      <c r="C457" s="346">
        <v>2</v>
      </c>
      <c r="D457" s="346">
        <v>6</v>
      </c>
      <c r="E457" s="121" t="s">
        <v>2279</v>
      </c>
      <c r="F457" s="122" t="str">
        <f>IF($G$457=1,"",INDEX(主要用途!$C$2:$C$63,$G$457))</f>
        <v/>
      </c>
      <c r="G457" s="134">
        <v>1</v>
      </c>
      <c r="H457" s="134"/>
      <c r="I457" s="134"/>
      <c r="J457" s="134"/>
      <c r="K457" s="134"/>
      <c r="L457" s="134"/>
      <c r="M457" s="122"/>
      <c r="N457" s="122"/>
      <c r="O457" s="122"/>
      <c r="P457" s="122"/>
      <c r="Q457" s="145"/>
      <c r="R457" s="122"/>
      <c r="S457" s="122"/>
      <c r="T457" s="122"/>
      <c r="U457" s="122"/>
      <c r="V457" s="146"/>
    </row>
    <row r="458" spans="1:22" s="119" customFormat="1" ht="14.25" customHeight="1">
      <c r="A458" s="301">
        <f t="shared" si="7"/>
        <v>457</v>
      </c>
      <c r="B458" s="346" t="s">
        <v>2098</v>
      </c>
      <c r="C458" s="346">
        <v>2</v>
      </c>
      <c r="D458" s="346">
        <v>6</v>
      </c>
      <c r="E458" s="121" t="s">
        <v>2280</v>
      </c>
      <c r="F458" s="122" t="str">
        <f>IF($G$458=1,"",INDEX(主要用途!$C$2:$C$63,$G$458))</f>
        <v/>
      </c>
      <c r="G458" s="134">
        <v>1</v>
      </c>
      <c r="H458" s="134"/>
      <c r="I458" s="134"/>
      <c r="J458" s="134"/>
      <c r="K458" s="134"/>
      <c r="L458" s="134"/>
      <c r="M458" s="122"/>
      <c r="N458" s="122"/>
      <c r="O458" s="122"/>
      <c r="P458" s="122"/>
      <c r="Q458" s="145"/>
      <c r="R458" s="122"/>
      <c r="S458" s="122"/>
      <c r="T458" s="122"/>
      <c r="U458" s="122"/>
      <c r="V458" s="146"/>
    </row>
    <row r="459" spans="1:22" s="119" customFormat="1" ht="14.25" customHeight="1">
      <c r="A459" s="301">
        <f t="shared" si="7"/>
        <v>458</v>
      </c>
      <c r="B459" s="346" t="s">
        <v>2098</v>
      </c>
      <c r="C459" s="346">
        <v>2</v>
      </c>
      <c r="D459" s="346">
        <v>6</v>
      </c>
      <c r="E459" s="121" t="s">
        <v>2281</v>
      </c>
      <c r="F459" s="122" t="str">
        <f>IF($G$459=1,"",INDEX(主要用途!$C$2:$C$63,$G$459))</f>
        <v/>
      </c>
      <c r="G459" s="134">
        <v>1</v>
      </c>
      <c r="H459" s="134"/>
      <c r="I459" s="134"/>
      <c r="J459" s="134"/>
      <c r="K459" s="134"/>
      <c r="L459" s="134"/>
      <c r="M459" s="122"/>
      <c r="N459" s="122"/>
      <c r="O459" s="122"/>
      <c r="P459" s="122"/>
      <c r="Q459" s="145"/>
      <c r="R459" s="122"/>
      <c r="S459" s="122"/>
      <c r="T459" s="122"/>
      <c r="U459" s="122"/>
      <c r="V459" s="146"/>
    </row>
    <row r="460" spans="1:22" s="119" customFormat="1" ht="14.25" customHeight="1">
      <c r="A460" s="301">
        <f t="shared" si="7"/>
        <v>459</v>
      </c>
      <c r="B460" s="346" t="s">
        <v>2098</v>
      </c>
      <c r="C460" s="346">
        <v>2</v>
      </c>
      <c r="D460" s="346">
        <v>6</v>
      </c>
      <c r="E460" s="121" t="s">
        <v>2292</v>
      </c>
      <c r="F460" s="122" t="str">
        <f>IF($G$460=1,"",INDEX(主要用途!$C$2:$C$63,$G$460))</f>
        <v/>
      </c>
      <c r="G460" s="134">
        <v>1</v>
      </c>
      <c r="H460" s="134"/>
      <c r="I460" s="134"/>
      <c r="J460" s="134"/>
      <c r="K460" s="134"/>
      <c r="L460" s="134"/>
      <c r="M460" s="122"/>
      <c r="N460" s="122"/>
      <c r="O460" s="122"/>
      <c r="P460" s="122"/>
      <c r="Q460" s="145"/>
      <c r="R460" s="122"/>
      <c r="S460" s="122"/>
      <c r="T460" s="122"/>
      <c r="U460" s="122"/>
      <c r="V460" s="146"/>
    </row>
    <row r="461" spans="1:22" s="119" customFormat="1" ht="14.25" customHeight="1">
      <c r="A461" s="335">
        <f t="shared" si="7"/>
        <v>460</v>
      </c>
      <c r="B461" s="358" t="s">
        <v>2098</v>
      </c>
      <c r="C461" s="358">
        <v>2</v>
      </c>
      <c r="D461" s="358">
        <v>6</v>
      </c>
      <c r="E461" s="343" t="s">
        <v>2282</v>
      </c>
      <c r="F461" s="420" t="str">
        <f>IF('建築物別概要（追加）入力'!$K$219="","",'建築物別概要（追加）入力'!$K$219)</f>
        <v/>
      </c>
      <c r="G461" s="448"/>
      <c r="H461" s="448"/>
      <c r="I461" s="448"/>
      <c r="J461" s="448"/>
      <c r="K461" s="448"/>
      <c r="L461" s="448"/>
      <c r="M461" s="420"/>
      <c r="N461" s="420"/>
      <c r="O461" s="420"/>
      <c r="P461" s="420"/>
      <c r="Q461" s="420"/>
      <c r="R461" s="420"/>
      <c r="S461" s="420"/>
      <c r="T461" s="420"/>
      <c r="U461" s="420"/>
      <c r="V461" s="422"/>
    </row>
    <row r="462" spans="1:22" s="119" customFormat="1" ht="14.25" customHeight="1">
      <c r="A462" s="335">
        <f t="shared" si="7"/>
        <v>461</v>
      </c>
      <c r="B462" s="358" t="s">
        <v>2098</v>
      </c>
      <c r="C462" s="358">
        <v>2</v>
      </c>
      <c r="D462" s="358">
        <v>6</v>
      </c>
      <c r="E462" s="343" t="s">
        <v>2283</v>
      </c>
      <c r="F462" s="420" t="str">
        <f>IF('建築物別概要（追加）入力'!$K$220="","",'建築物別概要（追加）入力'!$K$220)</f>
        <v/>
      </c>
      <c r="G462" s="420"/>
      <c r="H462" s="420"/>
      <c r="I462" s="420"/>
      <c r="J462" s="420"/>
      <c r="K462" s="420"/>
      <c r="L462" s="420"/>
      <c r="M462" s="420"/>
      <c r="N462" s="420"/>
      <c r="O462" s="420"/>
      <c r="P462" s="420"/>
      <c r="Q462" s="420"/>
      <c r="R462" s="420"/>
      <c r="S462" s="420"/>
      <c r="T462" s="420"/>
      <c r="U462" s="420"/>
      <c r="V462" s="422"/>
    </row>
    <row r="463" spans="1:22" s="119" customFormat="1" ht="14.25" customHeight="1">
      <c r="A463" s="335">
        <f t="shared" si="7"/>
        <v>462</v>
      </c>
      <c r="B463" s="358" t="s">
        <v>2098</v>
      </c>
      <c r="C463" s="358">
        <v>2</v>
      </c>
      <c r="D463" s="358">
        <v>6</v>
      </c>
      <c r="E463" s="343" t="s">
        <v>2286</v>
      </c>
      <c r="F463" s="420" t="str">
        <f>IF('建築物別概要（追加）入力'!$K$221="","",'建築物別概要（追加）入力'!$K$221)</f>
        <v/>
      </c>
      <c r="G463" s="420"/>
      <c r="H463" s="420"/>
      <c r="I463" s="420"/>
      <c r="J463" s="420"/>
      <c r="K463" s="420"/>
      <c r="L463" s="420"/>
      <c r="M463" s="420"/>
      <c r="N463" s="420"/>
      <c r="O463" s="420"/>
      <c r="P463" s="420"/>
      <c r="Q463" s="420"/>
      <c r="R463" s="420"/>
      <c r="S463" s="420"/>
      <c r="T463" s="420"/>
      <c r="U463" s="420"/>
      <c r="V463" s="422"/>
    </row>
    <row r="464" spans="1:22" s="119" customFormat="1" ht="14.25" customHeight="1">
      <c r="A464" s="335">
        <f t="shared" si="7"/>
        <v>463</v>
      </c>
      <c r="B464" s="358" t="s">
        <v>2098</v>
      </c>
      <c r="C464" s="358">
        <v>2</v>
      </c>
      <c r="D464" s="358">
        <v>6</v>
      </c>
      <c r="E464" s="343" t="s">
        <v>2284</v>
      </c>
      <c r="F464" s="420" t="str">
        <f>IF('建築物別概要（追加）入力'!$K$222="","",'建築物別概要（追加）入力'!$K$222)</f>
        <v/>
      </c>
      <c r="G464" s="420"/>
      <c r="H464" s="420"/>
      <c r="I464" s="420"/>
      <c r="J464" s="420"/>
      <c r="K464" s="420"/>
      <c r="L464" s="420"/>
      <c r="M464" s="420"/>
      <c r="N464" s="420"/>
      <c r="O464" s="420"/>
      <c r="P464" s="420"/>
      <c r="Q464" s="420"/>
      <c r="R464" s="420"/>
      <c r="S464" s="420"/>
      <c r="T464" s="420"/>
      <c r="U464" s="420"/>
      <c r="V464" s="422"/>
    </row>
    <row r="465" spans="1:22" s="119" customFormat="1" ht="14.25" customHeight="1">
      <c r="A465" s="335">
        <f t="shared" si="7"/>
        <v>464</v>
      </c>
      <c r="B465" s="358" t="s">
        <v>2098</v>
      </c>
      <c r="C465" s="358">
        <v>2</v>
      </c>
      <c r="D465" s="358">
        <v>6</v>
      </c>
      <c r="E465" s="343" t="s">
        <v>2285</v>
      </c>
      <c r="F465" s="420" t="str">
        <f>IF('建築物別概要（追加）入力'!$K$223="","",'建築物別概要（追加）入力'!$K$223)</f>
        <v/>
      </c>
      <c r="G465" s="420"/>
      <c r="H465" s="420"/>
      <c r="I465" s="420"/>
      <c r="J465" s="420"/>
      <c r="K465" s="420"/>
      <c r="L465" s="420"/>
      <c r="M465" s="420"/>
      <c r="N465" s="420"/>
      <c r="O465" s="420"/>
      <c r="P465" s="420"/>
      <c r="Q465" s="420"/>
      <c r="R465" s="420"/>
      <c r="S465" s="420"/>
      <c r="T465" s="420"/>
      <c r="U465" s="420"/>
      <c r="V465" s="422"/>
    </row>
    <row r="466" spans="1:22" s="119" customFormat="1" ht="14.25" customHeight="1">
      <c r="A466" s="335">
        <f t="shared" si="7"/>
        <v>465</v>
      </c>
      <c r="B466" s="358" t="s">
        <v>2098</v>
      </c>
      <c r="C466" s="358">
        <v>2</v>
      </c>
      <c r="D466" s="358">
        <v>6</v>
      </c>
      <c r="E466" s="343" t="s">
        <v>2293</v>
      </c>
      <c r="F466" s="420" t="str">
        <f>IF('建築物別概要（追加）入力'!$K$224="","",'建築物別概要（追加）入力'!$K$224)</f>
        <v/>
      </c>
      <c r="G466" s="420"/>
      <c r="H466" s="420"/>
      <c r="I466" s="420"/>
      <c r="J466" s="420"/>
      <c r="K466" s="420"/>
      <c r="L466" s="420"/>
      <c r="M466" s="420"/>
      <c r="N466" s="420"/>
      <c r="O466" s="420"/>
      <c r="P466" s="420"/>
      <c r="Q466" s="420"/>
      <c r="R466" s="420"/>
      <c r="S466" s="420"/>
      <c r="T466" s="420"/>
      <c r="U466" s="420"/>
      <c r="V466" s="422"/>
    </row>
    <row r="467" spans="1:22" s="119" customFormat="1" ht="14.25" customHeight="1">
      <c r="A467" s="301">
        <f t="shared" si="7"/>
        <v>466</v>
      </c>
      <c r="B467" s="346" t="s">
        <v>2098</v>
      </c>
      <c r="C467" s="346">
        <v>2</v>
      </c>
      <c r="D467" s="346">
        <v>6</v>
      </c>
      <c r="E467" s="121" t="s">
        <v>2287</v>
      </c>
      <c r="F467" s="122" t="str">
        <f>IF('建築物別概要（追加）入力'!$V$219="","",TEXT('建築物別概要（追加）入力'!$V$219,"#0.00"))</f>
        <v/>
      </c>
      <c r="G467" s="152"/>
      <c r="H467" s="152"/>
      <c r="I467" s="152"/>
      <c r="J467" s="152"/>
      <c r="K467" s="152"/>
      <c r="L467" s="152"/>
      <c r="M467" s="122"/>
      <c r="N467" s="122"/>
      <c r="O467" s="122"/>
      <c r="P467" s="122"/>
      <c r="Q467" s="122"/>
      <c r="R467" s="122"/>
      <c r="S467" s="122"/>
      <c r="T467" s="122"/>
      <c r="U467" s="122"/>
      <c r="V467" s="146"/>
    </row>
    <row r="468" spans="1:22" s="119" customFormat="1" ht="14.25" customHeight="1">
      <c r="A468" s="301">
        <f t="shared" si="7"/>
        <v>467</v>
      </c>
      <c r="B468" s="346" t="s">
        <v>2098</v>
      </c>
      <c r="C468" s="346">
        <v>2</v>
      </c>
      <c r="D468" s="346">
        <v>6</v>
      </c>
      <c r="E468" s="121" t="s">
        <v>2288</v>
      </c>
      <c r="F468" s="122" t="str">
        <f>IF('建築物別概要（追加）入力'!$V$220="","",TEXT('建築物別概要（追加）入力'!$V$220,"#0.00"))</f>
        <v/>
      </c>
      <c r="G468" s="152"/>
      <c r="H468" s="152"/>
      <c r="I468" s="152"/>
      <c r="J468" s="152"/>
      <c r="K468" s="152"/>
      <c r="L468" s="152"/>
      <c r="M468" s="122"/>
      <c r="N468" s="122"/>
      <c r="O468" s="122"/>
      <c r="P468" s="122"/>
      <c r="Q468" s="122"/>
      <c r="R468" s="122"/>
      <c r="S468" s="122"/>
      <c r="T468" s="122"/>
      <c r="U468" s="122"/>
      <c r="V468" s="146"/>
    </row>
    <row r="469" spans="1:22" s="119" customFormat="1" ht="14.25" customHeight="1">
      <c r="A469" s="301">
        <f t="shared" si="7"/>
        <v>468</v>
      </c>
      <c r="B469" s="346" t="s">
        <v>2098</v>
      </c>
      <c r="C469" s="346">
        <v>2</v>
      </c>
      <c r="D469" s="346">
        <v>6</v>
      </c>
      <c r="E469" s="121" t="s">
        <v>2289</v>
      </c>
      <c r="F469" s="122" t="str">
        <f>IF('建築物別概要（追加）入力'!$V$221="","",TEXT('建築物別概要（追加）入力'!$V$221,"#0.00"))</f>
        <v/>
      </c>
      <c r="G469" s="152"/>
      <c r="H469" s="152"/>
      <c r="I469" s="152"/>
      <c r="J469" s="152"/>
      <c r="K469" s="152"/>
      <c r="L469" s="152"/>
      <c r="M469" s="122"/>
      <c r="N469" s="122"/>
      <c r="O469" s="122"/>
      <c r="P469" s="122"/>
      <c r="Q469" s="122"/>
      <c r="R469" s="122"/>
      <c r="S469" s="122"/>
      <c r="T469" s="122"/>
      <c r="U469" s="122"/>
      <c r="V469" s="146"/>
    </row>
    <row r="470" spans="1:22" s="119" customFormat="1" ht="14.25" customHeight="1">
      <c r="A470" s="301">
        <f t="shared" si="7"/>
        <v>469</v>
      </c>
      <c r="B470" s="346" t="s">
        <v>2098</v>
      </c>
      <c r="C470" s="346">
        <v>2</v>
      </c>
      <c r="D470" s="346">
        <v>6</v>
      </c>
      <c r="E470" s="121" t="s">
        <v>2290</v>
      </c>
      <c r="F470" s="122" t="str">
        <f>IF('建築物別概要（追加）入力'!$V$222="","",TEXT('建築物別概要（追加）入力'!$V$222,"#0.00"))</f>
        <v/>
      </c>
      <c r="G470" s="152"/>
      <c r="H470" s="152"/>
      <c r="I470" s="152"/>
      <c r="J470" s="152"/>
      <c r="K470" s="152"/>
      <c r="L470" s="152"/>
      <c r="M470" s="122"/>
      <c r="N470" s="122"/>
      <c r="O470" s="122"/>
      <c r="P470" s="122"/>
      <c r="Q470" s="122"/>
      <c r="R470" s="122"/>
      <c r="S470" s="122"/>
      <c r="T470" s="122"/>
      <c r="U470" s="122"/>
      <c r="V470" s="146"/>
    </row>
    <row r="471" spans="1:22" s="119" customFormat="1" ht="14.25" customHeight="1">
      <c r="A471" s="301">
        <f t="shared" si="7"/>
        <v>470</v>
      </c>
      <c r="B471" s="346" t="s">
        <v>2098</v>
      </c>
      <c r="C471" s="346">
        <v>2</v>
      </c>
      <c r="D471" s="346">
        <v>6</v>
      </c>
      <c r="E471" s="121" t="s">
        <v>2291</v>
      </c>
      <c r="F471" s="122" t="str">
        <f>IF('建築物別概要（追加）入力'!$V$223="","",TEXT('建築物別概要（追加）入力'!$V$223,"#0.00"))</f>
        <v/>
      </c>
      <c r="G471" s="152"/>
      <c r="H471" s="152"/>
      <c r="I471" s="152"/>
      <c r="J471" s="152"/>
      <c r="K471" s="152"/>
      <c r="L471" s="152"/>
      <c r="M471" s="122"/>
      <c r="N471" s="122"/>
      <c r="O471" s="122"/>
      <c r="P471" s="122"/>
      <c r="Q471" s="122"/>
      <c r="R471" s="122"/>
      <c r="S471" s="122"/>
      <c r="T471" s="122"/>
      <c r="U471" s="122"/>
      <c r="V471" s="146"/>
    </row>
    <row r="472" spans="1:22" s="119" customFormat="1" ht="14.25" customHeight="1">
      <c r="A472" s="301">
        <f t="shared" si="7"/>
        <v>471</v>
      </c>
      <c r="B472" s="346" t="s">
        <v>2098</v>
      </c>
      <c r="C472" s="346">
        <v>2</v>
      </c>
      <c r="D472" s="346">
        <v>6</v>
      </c>
      <c r="E472" s="121" t="s">
        <v>2294</v>
      </c>
      <c r="F472" s="122" t="str">
        <f>IF('建築物別概要（追加）入力'!$V$224="","",TEXT('建築物別概要（追加）入力'!$V$224,"#0.00"))</f>
        <v/>
      </c>
      <c r="G472" s="152"/>
      <c r="H472" s="152"/>
      <c r="I472" s="152"/>
      <c r="J472" s="152"/>
      <c r="K472" s="152"/>
      <c r="L472" s="152"/>
      <c r="M472" s="122"/>
      <c r="N472" s="122"/>
      <c r="O472" s="122"/>
      <c r="P472" s="122"/>
      <c r="Q472" s="122"/>
      <c r="R472" s="122"/>
      <c r="S472" s="122"/>
      <c r="T472" s="122"/>
      <c r="U472" s="122"/>
      <c r="V472" s="146"/>
    </row>
    <row r="473" spans="1:22" s="119" customFormat="1" ht="14.25" customHeight="1">
      <c r="A473" s="384">
        <f t="shared" si="7"/>
        <v>472</v>
      </c>
      <c r="B473" s="350" t="s">
        <v>2098</v>
      </c>
      <c r="C473" s="350">
        <v>2</v>
      </c>
      <c r="D473" s="350">
        <v>6</v>
      </c>
      <c r="E473" s="160" t="s">
        <v>1624</v>
      </c>
      <c r="F473" s="122" t="str">
        <f>IF('建築物別概要（追加）入力'!$E$226="","",'建築物別概要（追加）入力'!$E$226)</f>
        <v/>
      </c>
      <c r="G473" s="122"/>
      <c r="H473" s="122"/>
      <c r="I473" s="122"/>
      <c r="J473" s="122"/>
      <c r="K473" s="122"/>
      <c r="L473" s="122"/>
      <c r="M473" s="122"/>
      <c r="N473" s="122"/>
      <c r="O473" s="122"/>
      <c r="P473" s="122"/>
      <c r="Q473" s="122"/>
      <c r="R473" s="122"/>
      <c r="S473" s="122"/>
      <c r="T473" s="122"/>
      <c r="U473" s="122"/>
      <c r="V473" s="146"/>
    </row>
    <row r="474" spans="1:22" s="119" customFormat="1" ht="14.25" customHeight="1" thickBot="1">
      <c r="A474" s="386">
        <f t="shared" si="7"/>
        <v>473</v>
      </c>
      <c r="B474" s="354" t="s">
        <v>2098</v>
      </c>
      <c r="C474" s="354">
        <v>2</v>
      </c>
      <c r="D474" s="354">
        <v>6</v>
      </c>
      <c r="E474" s="164" t="s">
        <v>1623</v>
      </c>
      <c r="F474" s="137" t="str">
        <f>IF('建築物別概要（追加）入力'!$E$229="","",'建築物別概要（追加）入力'!$E$229)</f>
        <v/>
      </c>
      <c r="G474" s="137"/>
      <c r="H474" s="137"/>
      <c r="I474" s="137"/>
      <c r="J474" s="137"/>
      <c r="K474" s="137"/>
      <c r="L474" s="137"/>
      <c r="M474" s="137"/>
      <c r="N474" s="137"/>
      <c r="O474" s="137"/>
      <c r="P474" s="137"/>
      <c r="Q474" s="137"/>
      <c r="R474" s="137"/>
      <c r="S474" s="137"/>
      <c r="T474" s="137"/>
      <c r="U474" s="137"/>
      <c r="V474" s="153"/>
    </row>
    <row r="475" spans="1:22" s="119" customFormat="1" ht="14.25" customHeight="1">
      <c r="A475" s="307">
        <f t="shared" si="7"/>
        <v>474</v>
      </c>
      <c r="B475" s="355" t="s">
        <v>2098</v>
      </c>
      <c r="C475" s="355">
        <v>2</v>
      </c>
      <c r="D475" s="355">
        <v>7</v>
      </c>
      <c r="E475" s="308" t="s">
        <v>1975</v>
      </c>
      <c r="F475" s="150">
        <f>'建築物別概要（追加）入力'!$E$233</f>
        <v>2</v>
      </c>
      <c r="G475" s="150"/>
      <c r="H475" s="138"/>
      <c r="I475" s="138"/>
      <c r="J475" s="138"/>
      <c r="K475" s="138"/>
      <c r="L475" s="138"/>
      <c r="M475" s="138"/>
      <c r="N475" s="138"/>
      <c r="O475" s="138"/>
      <c r="P475" s="138"/>
      <c r="Q475" s="138"/>
      <c r="R475" s="138"/>
      <c r="S475" s="138"/>
      <c r="T475" s="138"/>
      <c r="U475" s="138"/>
      <c r="V475" s="151"/>
    </row>
    <row r="476" spans="1:22" s="119" customFormat="1" ht="14.25" customHeight="1">
      <c r="A476" s="305">
        <f t="shared" si="7"/>
        <v>475</v>
      </c>
      <c r="B476" s="351" t="s">
        <v>2098</v>
      </c>
      <c r="C476" s="351">
        <v>2</v>
      </c>
      <c r="D476" s="351">
        <v>7</v>
      </c>
      <c r="E476" s="303" t="s">
        <v>87</v>
      </c>
      <c r="F476" s="133" t="str">
        <f>IF('建築物別概要（追加）入力'!$E$234="","",'建築物別概要（追加）入力'!$E$234)</f>
        <v/>
      </c>
      <c r="G476" s="133"/>
      <c r="H476" s="122"/>
      <c r="I476" s="122"/>
      <c r="J476" s="122"/>
      <c r="K476" s="122"/>
      <c r="L476" s="122"/>
      <c r="M476" s="122"/>
      <c r="N476" s="122"/>
      <c r="O476" s="122"/>
      <c r="P476" s="122"/>
      <c r="Q476" s="122"/>
      <c r="R476" s="122"/>
      <c r="S476" s="122"/>
      <c r="T476" s="122"/>
      <c r="U476" s="122"/>
      <c r="V476" s="146"/>
    </row>
    <row r="477" spans="1:22" s="119" customFormat="1" ht="14.25" customHeight="1">
      <c r="A477" s="305">
        <f t="shared" si="7"/>
        <v>476</v>
      </c>
      <c r="B477" s="351" t="s">
        <v>2098</v>
      </c>
      <c r="C477" s="351">
        <v>2</v>
      </c>
      <c r="D477" s="351">
        <v>7</v>
      </c>
      <c r="E477" s="303" t="s">
        <v>2183</v>
      </c>
      <c r="F477" s="131" t="str">
        <f>IF('建築物別概要（追加）入力'!$E$235="","",'建築物別概要（追加）入力'!$E$235)</f>
        <v/>
      </c>
      <c r="G477" s="131"/>
      <c r="H477" s="122"/>
      <c r="I477" s="122"/>
      <c r="J477" s="122"/>
      <c r="K477" s="122"/>
      <c r="L477" s="122"/>
      <c r="M477" s="122"/>
      <c r="N477" s="122"/>
      <c r="O477" s="122"/>
      <c r="P477" s="122"/>
      <c r="Q477" s="122"/>
      <c r="R477" s="122"/>
      <c r="S477" s="122"/>
      <c r="T477" s="122"/>
      <c r="U477" s="122"/>
      <c r="V477" s="146"/>
    </row>
    <row r="478" spans="1:22" s="119" customFormat="1" ht="14.25" customHeight="1">
      <c r="A478" s="305">
        <f t="shared" si="7"/>
        <v>477</v>
      </c>
      <c r="B478" s="351" t="s">
        <v>2098</v>
      </c>
      <c r="C478" s="351">
        <v>2</v>
      </c>
      <c r="D478" s="351">
        <v>7</v>
      </c>
      <c r="E478" s="303" t="s">
        <v>2184</v>
      </c>
      <c r="F478" s="131" t="str">
        <f>IF('建築物別概要（追加）入力'!$E$236="","",'建築物別概要（追加）入力'!$E$236)</f>
        <v/>
      </c>
      <c r="G478" s="131"/>
      <c r="H478" s="122"/>
      <c r="I478" s="122"/>
      <c r="J478" s="122"/>
      <c r="K478" s="122"/>
      <c r="L478" s="122"/>
      <c r="M478" s="122"/>
      <c r="N478" s="122"/>
      <c r="O478" s="122"/>
      <c r="P478" s="122"/>
      <c r="Q478" s="122"/>
      <c r="R478" s="122"/>
      <c r="S478" s="122"/>
      <c r="T478" s="122"/>
      <c r="U478" s="122"/>
      <c r="V478" s="146"/>
    </row>
    <row r="479" spans="1:22" s="119" customFormat="1" ht="14.25" customHeight="1">
      <c r="A479" s="305">
        <f t="shared" si="7"/>
        <v>478</v>
      </c>
      <c r="B479" s="351" t="s">
        <v>2098</v>
      </c>
      <c r="C479" s="351">
        <v>2</v>
      </c>
      <c r="D479" s="351">
        <v>7</v>
      </c>
      <c r="E479" s="303" t="s">
        <v>2185</v>
      </c>
      <c r="F479" s="131" t="str">
        <f>IF('建築物別概要（追加）入力'!$E$237="","",'建築物別概要（追加）入力'!$E$237)</f>
        <v/>
      </c>
      <c r="G479" s="131"/>
      <c r="H479" s="122"/>
      <c r="I479" s="122"/>
      <c r="J479" s="122"/>
      <c r="K479" s="122"/>
      <c r="L479" s="122"/>
      <c r="M479" s="122"/>
      <c r="N479" s="122"/>
      <c r="O479" s="122"/>
      <c r="P479" s="122"/>
      <c r="Q479" s="122"/>
      <c r="R479" s="122"/>
      <c r="S479" s="122"/>
      <c r="T479" s="122"/>
      <c r="U479" s="122"/>
      <c r="V479" s="146"/>
    </row>
    <row r="480" spans="1:22" s="119" customFormat="1" ht="14.25" customHeight="1">
      <c r="A480" s="305">
        <f t="shared" si="7"/>
        <v>479</v>
      </c>
      <c r="B480" s="351" t="s">
        <v>2098</v>
      </c>
      <c r="C480" s="351">
        <v>2</v>
      </c>
      <c r="D480" s="351">
        <v>7</v>
      </c>
      <c r="E480" s="303" t="s">
        <v>2186</v>
      </c>
      <c r="F480" s="131" t="str">
        <f>IF('建築物別概要（追加）入力'!$E$238="","",'建築物別概要（追加）入力'!$E$238)</f>
        <v/>
      </c>
      <c r="G480" s="131"/>
      <c r="H480" s="122"/>
      <c r="I480" s="122"/>
      <c r="J480" s="122"/>
      <c r="K480" s="122"/>
      <c r="L480" s="122"/>
      <c r="M480" s="122"/>
      <c r="N480" s="122"/>
      <c r="O480" s="122"/>
      <c r="P480" s="122"/>
      <c r="Q480" s="122"/>
      <c r="R480" s="122"/>
      <c r="S480" s="122"/>
      <c r="T480" s="122"/>
      <c r="U480" s="122"/>
      <c r="V480" s="146"/>
    </row>
    <row r="481" spans="1:22" s="119" customFormat="1" ht="14.25" customHeight="1">
      <c r="A481" s="305">
        <f t="shared" si="7"/>
        <v>480</v>
      </c>
      <c r="B481" s="351" t="s">
        <v>2098</v>
      </c>
      <c r="C481" s="351">
        <v>2</v>
      </c>
      <c r="D481" s="351">
        <v>7</v>
      </c>
      <c r="E481" s="303" t="s">
        <v>2182</v>
      </c>
      <c r="F481" s="131" t="str">
        <f>IF($G$481=TRUE,"有",IF($H$481=TRUE,"無",""))</f>
        <v/>
      </c>
      <c r="G481" s="127" t="b">
        <v>0</v>
      </c>
      <c r="H481" s="127" t="b">
        <v>0</v>
      </c>
      <c r="I481" s="122"/>
      <c r="J481" s="122"/>
      <c r="K481" s="122"/>
      <c r="L481" s="122"/>
      <c r="M481" s="122"/>
      <c r="N481" s="122"/>
      <c r="O481" s="122"/>
      <c r="P481" s="122"/>
      <c r="Q481" s="122"/>
      <c r="R481" s="122"/>
      <c r="S481" s="122"/>
      <c r="T481" s="122"/>
      <c r="U481" s="122"/>
      <c r="V481" s="146"/>
    </row>
    <row r="482" spans="1:22" s="119" customFormat="1" ht="14.25" customHeight="1">
      <c r="A482" s="301">
        <f t="shared" si="7"/>
        <v>481</v>
      </c>
      <c r="B482" s="346" t="s">
        <v>2098</v>
      </c>
      <c r="C482" s="346">
        <v>2</v>
      </c>
      <c r="D482" s="346">
        <v>7</v>
      </c>
      <c r="E482" s="121" t="s">
        <v>2277</v>
      </c>
      <c r="F482" s="122" t="str">
        <f>IF($G$482=1,"",INDEX(主要用途!$C$2:$C$63,$G$482))</f>
        <v/>
      </c>
      <c r="G482" s="134">
        <v>1</v>
      </c>
      <c r="H482" s="134"/>
      <c r="I482" s="134"/>
      <c r="J482" s="134"/>
      <c r="K482" s="134"/>
      <c r="L482" s="134"/>
      <c r="M482" s="122"/>
      <c r="N482" s="122"/>
      <c r="O482" s="122"/>
      <c r="P482" s="122"/>
      <c r="Q482" s="145"/>
      <c r="R482" s="122"/>
      <c r="S482" s="122"/>
      <c r="T482" s="122"/>
      <c r="U482" s="122"/>
      <c r="V482" s="146"/>
    </row>
    <row r="483" spans="1:22" s="119" customFormat="1" ht="14.25" customHeight="1">
      <c r="A483" s="301">
        <f t="shared" si="7"/>
        <v>482</v>
      </c>
      <c r="B483" s="346" t="s">
        <v>2098</v>
      </c>
      <c r="C483" s="346">
        <v>2</v>
      </c>
      <c r="D483" s="346">
        <v>7</v>
      </c>
      <c r="E483" s="121" t="s">
        <v>2278</v>
      </c>
      <c r="F483" s="122" t="str">
        <f>IF($G$483=1,"",INDEX(主要用途!$C$2:$C$63,$G$483))</f>
        <v/>
      </c>
      <c r="G483" s="134">
        <v>1</v>
      </c>
      <c r="H483" s="134"/>
      <c r="I483" s="134"/>
      <c r="J483" s="134"/>
      <c r="K483" s="134"/>
      <c r="L483" s="134"/>
      <c r="M483" s="122"/>
      <c r="N483" s="122"/>
      <c r="O483" s="122"/>
      <c r="P483" s="122"/>
      <c r="Q483" s="145"/>
      <c r="R483" s="122"/>
      <c r="S483" s="122"/>
      <c r="T483" s="122"/>
      <c r="U483" s="122"/>
      <c r="V483" s="146"/>
    </row>
    <row r="484" spans="1:22" s="119" customFormat="1" ht="14.25" customHeight="1">
      <c r="A484" s="301">
        <f t="shared" si="7"/>
        <v>483</v>
      </c>
      <c r="B484" s="346" t="s">
        <v>2098</v>
      </c>
      <c r="C484" s="346">
        <v>2</v>
      </c>
      <c r="D484" s="346">
        <v>7</v>
      </c>
      <c r="E484" s="121" t="s">
        <v>2279</v>
      </c>
      <c r="F484" s="122" t="str">
        <f>IF($G$484=1,"",INDEX(主要用途!$C$2:$C$63,$G$484))</f>
        <v/>
      </c>
      <c r="G484" s="134">
        <v>1</v>
      </c>
      <c r="H484" s="134"/>
      <c r="I484" s="134"/>
      <c r="J484" s="134"/>
      <c r="K484" s="134"/>
      <c r="L484" s="134"/>
      <c r="M484" s="122"/>
      <c r="N484" s="122"/>
      <c r="O484" s="122"/>
      <c r="P484" s="122"/>
      <c r="Q484" s="145"/>
      <c r="R484" s="122"/>
      <c r="S484" s="122"/>
      <c r="T484" s="122"/>
      <c r="U484" s="122"/>
      <c r="V484" s="146"/>
    </row>
    <row r="485" spans="1:22" s="119" customFormat="1" ht="14.25" customHeight="1">
      <c r="A485" s="301">
        <f t="shared" si="7"/>
        <v>484</v>
      </c>
      <c r="B485" s="346" t="s">
        <v>2098</v>
      </c>
      <c r="C485" s="346">
        <v>2</v>
      </c>
      <c r="D485" s="346">
        <v>7</v>
      </c>
      <c r="E485" s="121" t="s">
        <v>2280</v>
      </c>
      <c r="F485" s="122" t="str">
        <f>IF($G$485=1,"",INDEX(主要用途!$C$2:$C$63,$G$485))</f>
        <v/>
      </c>
      <c r="G485" s="134">
        <v>1</v>
      </c>
      <c r="H485" s="134"/>
      <c r="I485" s="134"/>
      <c r="J485" s="134"/>
      <c r="K485" s="134"/>
      <c r="L485" s="134"/>
      <c r="M485" s="122"/>
      <c r="N485" s="122"/>
      <c r="O485" s="122"/>
      <c r="P485" s="122"/>
      <c r="Q485" s="145"/>
      <c r="R485" s="122"/>
      <c r="S485" s="122"/>
      <c r="T485" s="122"/>
      <c r="U485" s="122"/>
      <c r="V485" s="146"/>
    </row>
    <row r="486" spans="1:22" s="119" customFormat="1" ht="14.25" customHeight="1">
      <c r="A486" s="301">
        <f t="shared" si="7"/>
        <v>485</v>
      </c>
      <c r="B486" s="346" t="s">
        <v>2098</v>
      </c>
      <c r="C486" s="346">
        <v>2</v>
      </c>
      <c r="D486" s="346">
        <v>7</v>
      </c>
      <c r="E486" s="121" t="s">
        <v>2281</v>
      </c>
      <c r="F486" s="122" t="str">
        <f>IF($G$486=1,"",INDEX(主要用途!$C$2:$C$63,$G$486))</f>
        <v/>
      </c>
      <c r="G486" s="134">
        <v>1</v>
      </c>
      <c r="H486" s="134"/>
      <c r="I486" s="134"/>
      <c r="J486" s="134"/>
      <c r="K486" s="134"/>
      <c r="L486" s="134"/>
      <c r="M486" s="122"/>
      <c r="N486" s="122"/>
      <c r="O486" s="122"/>
      <c r="P486" s="122"/>
      <c r="Q486" s="145"/>
      <c r="R486" s="122"/>
      <c r="S486" s="122"/>
      <c r="T486" s="122"/>
      <c r="U486" s="122"/>
      <c r="V486" s="146"/>
    </row>
    <row r="487" spans="1:22" s="119" customFormat="1" ht="14.25" customHeight="1">
      <c r="A487" s="301">
        <f t="shared" si="7"/>
        <v>486</v>
      </c>
      <c r="B487" s="346" t="s">
        <v>2098</v>
      </c>
      <c r="C487" s="346">
        <v>2</v>
      </c>
      <c r="D487" s="346">
        <v>7</v>
      </c>
      <c r="E487" s="121" t="s">
        <v>2292</v>
      </c>
      <c r="F487" s="122" t="str">
        <f>IF($G$487=1,"",INDEX(主要用途!$C$2:$C$63,$G$487))</f>
        <v/>
      </c>
      <c r="G487" s="134">
        <v>1</v>
      </c>
      <c r="H487" s="134"/>
      <c r="I487" s="134"/>
      <c r="J487" s="134"/>
      <c r="K487" s="134"/>
      <c r="L487" s="134"/>
      <c r="M487" s="122"/>
      <c r="N487" s="122"/>
      <c r="O487" s="122"/>
      <c r="P487" s="122"/>
      <c r="Q487" s="145"/>
      <c r="R487" s="122"/>
      <c r="S487" s="122"/>
      <c r="T487" s="122"/>
      <c r="U487" s="122"/>
      <c r="V487" s="146"/>
    </row>
    <row r="488" spans="1:22" s="119" customFormat="1" ht="14.25" customHeight="1">
      <c r="A488" s="335">
        <f t="shared" si="7"/>
        <v>487</v>
      </c>
      <c r="B488" s="358" t="s">
        <v>2098</v>
      </c>
      <c r="C488" s="358">
        <v>2</v>
      </c>
      <c r="D488" s="358">
        <v>7</v>
      </c>
      <c r="E488" s="343" t="s">
        <v>2282</v>
      </c>
      <c r="F488" s="420" t="str">
        <f>IF('建築物別概要（追加）入力'!$K$242="","",'建築物別概要（追加）入力'!$K$242)</f>
        <v/>
      </c>
      <c r="G488" s="448"/>
      <c r="H488" s="448"/>
      <c r="I488" s="448"/>
      <c r="J488" s="448"/>
      <c r="K488" s="448"/>
      <c r="L488" s="448"/>
      <c r="M488" s="420"/>
      <c r="N488" s="420"/>
      <c r="O488" s="420"/>
      <c r="P488" s="420"/>
      <c r="Q488" s="420"/>
      <c r="R488" s="420"/>
      <c r="S488" s="420"/>
      <c r="T488" s="420"/>
      <c r="U488" s="420"/>
      <c r="V488" s="422"/>
    </row>
    <row r="489" spans="1:22" s="119" customFormat="1" ht="14.25" customHeight="1">
      <c r="A489" s="335">
        <f t="shared" si="7"/>
        <v>488</v>
      </c>
      <c r="B489" s="358" t="s">
        <v>2098</v>
      </c>
      <c r="C489" s="358">
        <v>2</v>
      </c>
      <c r="D489" s="358">
        <v>7</v>
      </c>
      <c r="E489" s="343" t="s">
        <v>2283</v>
      </c>
      <c r="F489" s="420" t="str">
        <f>IF('建築物別概要（追加）入力'!$K$243="","",'建築物別概要（追加）入力'!$K$243)</f>
        <v/>
      </c>
      <c r="G489" s="420"/>
      <c r="H489" s="420"/>
      <c r="I489" s="420"/>
      <c r="J489" s="420"/>
      <c r="K489" s="420"/>
      <c r="L489" s="420"/>
      <c r="M489" s="420"/>
      <c r="N489" s="420"/>
      <c r="O489" s="420"/>
      <c r="P489" s="420"/>
      <c r="Q489" s="420"/>
      <c r="R489" s="420"/>
      <c r="S489" s="420"/>
      <c r="T489" s="420"/>
      <c r="U489" s="420"/>
      <c r="V489" s="422"/>
    </row>
    <row r="490" spans="1:22" s="119" customFormat="1" ht="14.25" customHeight="1">
      <c r="A490" s="335">
        <f t="shared" si="7"/>
        <v>489</v>
      </c>
      <c r="B490" s="358" t="s">
        <v>2098</v>
      </c>
      <c r="C490" s="358">
        <v>2</v>
      </c>
      <c r="D490" s="358">
        <v>7</v>
      </c>
      <c r="E490" s="343" t="s">
        <v>2286</v>
      </c>
      <c r="F490" s="420" t="str">
        <f>IF('建築物別概要（追加）入力'!$K$244="","",'建築物別概要（追加）入力'!$K$244)</f>
        <v/>
      </c>
      <c r="G490" s="420"/>
      <c r="H490" s="420"/>
      <c r="I490" s="420"/>
      <c r="J490" s="420"/>
      <c r="K490" s="420"/>
      <c r="L490" s="420"/>
      <c r="M490" s="420"/>
      <c r="N490" s="420"/>
      <c r="O490" s="420"/>
      <c r="P490" s="420"/>
      <c r="Q490" s="420"/>
      <c r="R490" s="420"/>
      <c r="S490" s="420"/>
      <c r="T490" s="420"/>
      <c r="U490" s="420"/>
      <c r="V490" s="422"/>
    </row>
    <row r="491" spans="1:22" s="119" customFormat="1" ht="14.25" customHeight="1">
      <c r="A491" s="335">
        <f t="shared" si="7"/>
        <v>490</v>
      </c>
      <c r="B491" s="358" t="s">
        <v>2098</v>
      </c>
      <c r="C491" s="358">
        <v>2</v>
      </c>
      <c r="D491" s="358">
        <v>7</v>
      </c>
      <c r="E491" s="343" t="s">
        <v>2284</v>
      </c>
      <c r="F491" s="420" t="str">
        <f>IF('建築物別概要（追加）入力'!$K$245="","",'建築物別概要（追加）入力'!$K$245)</f>
        <v/>
      </c>
      <c r="G491" s="420"/>
      <c r="H491" s="420"/>
      <c r="I491" s="420"/>
      <c r="J491" s="420"/>
      <c r="K491" s="420"/>
      <c r="L491" s="420"/>
      <c r="M491" s="420"/>
      <c r="N491" s="420"/>
      <c r="O491" s="420"/>
      <c r="P491" s="420"/>
      <c r="Q491" s="420"/>
      <c r="R491" s="420"/>
      <c r="S491" s="420"/>
      <c r="T491" s="420"/>
      <c r="U491" s="420"/>
      <c r="V491" s="422"/>
    </row>
    <row r="492" spans="1:22" s="119" customFormat="1" ht="14.25" customHeight="1">
      <c r="A492" s="335">
        <f t="shared" si="7"/>
        <v>491</v>
      </c>
      <c r="B492" s="358" t="s">
        <v>2098</v>
      </c>
      <c r="C492" s="358">
        <v>2</v>
      </c>
      <c r="D492" s="358">
        <v>7</v>
      </c>
      <c r="E492" s="343" t="s">
        <v>2285</v>
      </c>
      <c r="F492" s="420" t="str">
        <f>IF('建築物別概要（追加）入力'!$K$246="","",'建築物別概要（追加）入力'!$K$246)</f>
        <v/>
      </c>
      <c r="G492" s="420"/>
      <c r="H492" s="420"/>
      <c r="I492" s="420"/>
      <c r="J492" s="420"/>
      <c r="K492" s="420"/>
      <c r="L492" s="420"/>
      <c r="M492" s="420"/>
      <c r="N492" s="420"/>
      <c r="O492" s="420"/>
      <c r="P492" s="420"/>
      <c r="Q492" s="420"/>
      <c r="R492" s="420"/>
      <c r="S492" s="420"/>
      <c r="T492" s="420"/>
      <c r="U492" s="420"/>
      <c r="V492" s="422"/>
    </row>
    <row r="493" spans="1:22" s="119" customFormat="1" ht="14.25" customHeight="1">
      <c r="A493" s="335">
        <f t="shared" si="7"/>
        <v>492</v>
      </c>
      <c r="B493" s="358" t="s">
        <v>2098</v>
      </c>
      <c r="C493" s="358">
        <v>2</v>
      </c>
      <c r="D493" s="358">
        <v>7</v>
      </c>
      <c r="E493" s="343" t="s">
        <v>2293</v>
      </c>
      <c r="F493" s="420" t="str">
        <f>IF('建築物別概要（追加）入力'!$K$247="","",'建築物別概要（追加）入力'!$K$247)</f>
        <v/>
      </c>
      <c r="G493" s="420"/>
      <c r="H493" s="420"/>
      <c r="I493" s="420"/>
      <c r="J493" s="420"/>
      <c r="K493" s="420"/>
      <c r="L493" s="420"/>
      <c r="M493" s="420"/>
      <c r="N493" s="420"/>
      <c r="O493" s="420"/>
      <c r="P493" s="420"/>
      <c r="Q493" s="420"/>
      <c r="R493" s="420"/>
      <c r="S493" s="420"/>
      <c r="T493" s="420"/>
      <c r="U493" s="420"/>
      <c r="V493" s="422"/>
    </row>
    <row r="494" spans="1:22" s="119" customFormat="1" ht="14.25" customHeight="1">
      <c r="A494" s="301">
        <f t="shared" si="7"/>
        <v>493</v>
      </c>
      <c r="B494" s="346" t="s">
        <v>2098</v>
      </c>
      <c r="C494" s="346">
        <v>2</v>
      </c>
      <c r="D494" s="346">
        <v>7</v>
      </c>
      <c r="E494" s="121" t="s">
        <v>2287</v>
      </c>
      <c r="F494" s="122" t="str">
        <f>IF('建築物別概要（追加）入力'!$V$242="","",TEXT('建築物別概要（追加）入力'!$V$242,"#0.00"))</f>
        <v/>
      </c>
      <c r="G494" s="152"/>
      <c r="H494" s="152"/>
      <c r="I494" s="152"/>
      <c r="J494" s="152"/>
      <c r="K494" s="152"/>
      <c r="L494" s="152"/>
      <c r="M494" s="122"/>
      <c r="N494" s="122"/>
      <c r="O494" s="122"/>
      <c r="P494" s="122"/>
      <c r="Q494" s="122"/>
      <c r="R494" s="122"/>
      <c r="S494" s="122"/>
      <c r="T494" s="122"/>
      <c r="U494" s="122"/>
      <c r="V494" s="146"/>
    </row>
    <row r="495" spans="1:22" s="119" customFormat="1" ht="14.25" customHeight="1">
      <c r="A495" s="301">
        <f t="shared" si="7"/>
        <v>494</v>
      </c>
      <c r="B495" s="346" t="s">
        <v>2098</v>
      </c>
      <c r="C495" s="346">
        <v>2</v>
      </c>
      <c r="D495" s="346">
        <v>7</v>
      </c>
      <c r="E495" s="121" t="s">
        <v>2288</v>
      </c>
      <c r="F495" s="122" t="str">
        <f>IF('建築物別概要（追加）入力'!$V$243="","",TEXT('建築物別概要（追加）入力'!$V$243,"#0.00"))</f>
        <v/>
      </c>
      <c r="G495" s="152"/>
      <c r="H495" s="152"/>
      <c r="I495" s="152"/>
      <c r="J495" s="152"/>
      <c r="K495" s="152"/>
      <c r="L495" s="152"/>
      <c r="M495" s="122"/>
      <c r="N495" s="122"/>
      <c r="O495" s="122"/>
      <c r="P495" s="122"/>
      <c r="Q495" s="122"/>
      <c r="R495" s="122"/>
      <c r="S495" s="122"/>
      <c r="T495" s="122"/>
      <c r="U495" s="122"/>
      <c r="V495" s="146"/>
    </row>
    <row r="496" spans="1:22" s="119" customFormat="1" ht="14.25" customHeight="1">
      <c r="A496" s="301">
        <f t="shared" si="7"/>
        <v>495</v>
      </c>
      <c r="B496" s="346" t="s">
        <v>2098</v>
      </c>
      <c r="C496" s="346">
        <v>2</v>
      </c>
      <c r="D496" s="346">
        <v>7</v>
      </c>
      <c r="E496" s="121" t="s">
        <v>2289</v>
      </c>
      <c r="F496" s="122" t="str">
        <f>IF('建築物別概要（追加）入力'!$V$244="","",TEXT('建築物別概要（追加）入力'!$V$244,"#0.00"))</f>
        <v/>
      </c>
      <c r="G496" s="152"/>
      <c r="H496" s="152"/>
      <c r="I496" s="152"/>
      <c r="J496" s="152"/>
      <c r="K496" s="152"/>
      <c r="L496" s="152"/>
      <c r="M496" s="122"/>
      <c r="N496" s="122"/>
      <c r="O496" s="122"/>
      <c r="P496" s="122"/>
      <c r="Q496" s="122"/>
      <c r="R496" s="122"/>
      <c r="S496" s="122"/>
      <c r="T496" s="122"/>
      <c r="U496" s="122"/>
      <c r="V496" s="146"/>
    </row>
    <row r="497" spans="1:22" s="119" customFormat="1" ht="14.25" customHeight="1">
      <c r="A497" s="301">
        <f t="shared" si="7"/>
        <v>496</v>
      </c>
      <c r="B497" s="346" t="s">
        <v>2098</v>
      </c>
      <c r="C497" s="346">
        <v>2</v>
      </c>
      <c r="D497" s="346">
        <v>7</v>
      </c>
      <c r="E497" s="121" t="s">
        <v>2290</v>
      </c>
      <c r="F497" s="122" t="str">
        <f>IF('建築物別概要（追加）入力'!$V$245="","",TEXT('建築物別概要（追加）入力'!$V$245,"#0.00"))</f>
        <v/>
      </c>
      <c r="G497" s="152"/>
      <c r="H497" s="152"/>
      <c r="I497" s="152"/>
      <c r="J497" s="152"/>
      <c r="K497" s="152"/>
      <c r="L497" s="152"/>
      <c r="M497" s="122"/>
      <c r="N497" s="122"/>
      <c r="O497" s="122"/>
      <c r="P497" s="122"/>
      <c r="Q497" s="122"/>
      <c r="R497" s="122"/>
      <c r="S497" s="122"/>
      <c r="T497" s="122"/>
      <c r="U497" s="122"/>
      <c r="V497" s="146"/>
    </row>
    <row r="498" spans="1:22" s="119" customFormat="1" ht="14.25" customHeight="1">
      <c r="A498" s="301">
        <f t="shared" si="7"/>
        <v>497</v>
      </c>
      <c r="B498" s="346" t="s">
        <v>2098</v>
      </c>
      <c r="C498" s="346">
        <v>2</v>
      </c>
      <c r="D498" s="346">
        <v>7</v>
      </c>
      <c r="E498" s="121" t="s">
        <v>2291</v>
      </c>
      <c r="F498" s="122" t="str">
        <f>IF('建築物別概要（追加）入力'!$V$246="","",TEXT('建築物別概要（追加）入力'!$V$246,"#0.00"))</f>
        <v/>
      </c>
      <c r="G498" s="152"/>
      <c r="H498" s="152"/>
      <c r="I498" s="152"/>
      <c r="J498" s="152"/>
      <c r="K498" s="152"/>
      <c r="L498" s="152"/>
      <c r="M498" s="122"/>
      <c r="N498" s="122"/>
      <c r="O498" s="122"/>
      <c r="P498" s="122"/>
      <c r="Q498" s="122"/>
      <c r="R498" s="122"/>
      <c r="S498" s="122"/>
      <c r="T498" s="122"/>
      <c r="U498" s="122"/>
      <c r="V498" s="146"/>
    </row>
    <row r="499" spans="1:22" s="119" customFormat="1" ht="14.25" customHeight="1">
      <c r="A499" s="301">
        <f t="shared" si="7"/>
        <v>498</v>
      </c>
      <c r="B499" s="346" t="s">
        <v>2098</v>
      </c>
      <c r="C499" s="346">
        <v>2</v>
      </c>
      <c r="D499" s="346">
        <v>7</v>
      </c>
      <c r="E499" s="121" t="s">
        <v>2294</v>
      </c>
      <c r="F499" s="122" t="str">
        <f>IF('建築物別概要（追加）入力'!$V$247="","",TEXT('建築物別概要（追加）入力'!$V$247,"#0.00"))</f>
        <v/>
      </c>
      <c r="G499" s="152"/>
      <c r="H499" s="152"/>
      <c r="I499" s="152"/>
      <c r="J499" s="152"/>
      <c r="K499" s="152"/>
      <c r="L499" s="152"/>
      <c r="M499" s="122"/>
      <c r="N499" s="122"/>
      <c r="O499" s="122"/>
      <c r="P499" s="122"/>
      <c r="Q499" s="122"/>
      <c r="R499" s="122"/>
      <c r="S499" s="122"/>
      <c r="T499" s="122"/>
      <c r="U499" s="122"/>
      <c r="V499" s="146"/>
    </row>
    <row r="500" spans="1:22" s="119" customFormat="1" ht="14.25" customHeight="1">
      <c r="A500" s="305">
        <f t="shared" si="7"/>
        <v>499</v>
      </c>
      <c r="B500" s="351" t="s">
        <v>2098</v>
      </c>
      <c r="C500" s="351">
        <v>2</v>
      </c>
      <c r="D500" s="351">
        <v>7</v>
      </c>
      <c r="E500" s="303" t="s">
        <v>1624</v>
      </c>
      <c r="F500" s="122" t="str">
        <f>IF('建築物別概要（追加）入力'!$E$249="","",'建築物別概要（追加）入力'!$E$249)</f>
        <v/>
      </c>
      <c r="G500" s="122"/>
      <c r="H500" s="122"/>
      <c r="I500" s="122"/>
      <c r="J500" s="122"/>
      <c r="K500" s="122"/>
      <c r="L500" s="122"/>
      <c r="M500" s="122"/>
      <c r="N500" s="122"/>
      <c r="O500" s="122"/>
      <c r="P500" s="122"/>
      <c r="Q500" s="122"/>
      <c r="R500" s="122"/>
      <c r="S500" s="122"/>
      <c r="T500" s="122"/>
      <c r="U500" s="122"/>
      <c r="V500" s="146"/>
    </row>
    <row r="501" spans="1:22" s="119" customFormat="1" ht="14.25" customHeight="1" thickBot="1">
      <c r="A501" s="306">
        <f t="shared" si="7"/>
        <v>500</v>
      </c>
      <c r="B501" s="352" t="s">
        <v>2098</v>
      </c>
      <c r="C501" s="352">
        <v>2</v>
      </c>
      <c r="D501" s="352">
        <v>7</v>
      </c>
      <c r="E501" s="304" t="s">
        <v>1623</v>
      </c>
      <c r="F501" s="137" t="str">
        <f>IF('建築物別概要（追加）入力'!$E$252="","",'建築物別概要（追加）入力'!$E$252)</f>
        <v/>
      </c>
      <c r="G501" s="137"/>
      <c r="H501" s="137"/>
      <c r="I501" s="137"/>
      <c r="J501" s="137"/>
      <c r="K501" s="137"/>
      <c r="L501" s="137"/>
      <c r="M501" s="137"/>
      <c r="N501" s="137"/>
      <c r="O501" s="137"/>
      <c r="P501" s="137"/>
      <c r="Q501" s="137"/>
      <c r="R501" s="137"/>
      <c r="S501" s="137"/>
      <c r="T501" s="137"/>
      <c r="U501" s="137"/>
      <c r="V501" s="153"/>
    </row>
    <row r="502" spans="1:22" s="119" customFormat="1" ht="14.25" customHeight="1">
      <c r="A502" s="309">
        <f t="shared" si="7"/>
        <v>501</v>
      </c>
      <c r="B502" s="348" t="s">
        <v>2096</v>
      </c>
      <c r="C502" s="348">
        <v>3</v>
      </c>
      <c r="D502" s="348"/>
      <c r="E502" s="147" t="s">
        <v>2181</v>
      </c>
      <c r="F502" s="148">
        <f>'建築物別概要（追加）入力'!$D$282</f>
        <v>3</v>
      </c>
      <c r="G502" s="148"/>
      <c r="H502" s="148"/>
      <c r="I502" s="148"/>
      <c r="J502" s="148"/>
      <c r="K502" s="148"/>
      <c r="L502" s="148"/>
      <c r="M502" s="148"/>
      <c r="N502" s="148"/>
      <c r="O502" s="148"/>
      <c r="P502" s="148"/>
      <c r="Q502" s="148"/>
      <c r="R502" s="148"/>
      <c r="S502" s="148"/>
      <c r="T502" s="148"/>
      <c r="U502" s="148"/>
      <c r="V502" s="157"/>
    </row>
    <row r="503" spans="1:22" s="119" customFormat="1" ht="14.25" customHeight="1">
      <c r="A503" s="301">
        <f t="shared" si="7"/>
        <v>502</v>
      </c>
      <c r="B503" s="346" t="s">
        <v>2096</v>
      </c>
      <c r="C503" s="346">
        <v>3</v>
      </c>
      <c r="D503" s="346"/>
      <c r="E503" s="121" t="s">
        <v>1976</v>
      </c>
      <c r="F503" s="122" t="str">
        <f>IF($G$503=1,"",INDEX(主要用途!$C$2:$C$63,$G$503))</f>
        <v/>
      </c>
      <c r="G503" s="127">
        <v>1</v>
      </c>
      <c r="H503" s="122"/>
      <c r="I503" s="122"/>
      <c r="J503" s="122"/>
      <c r="K503" s="122"/>
      <c r="L503" s="122"/>
      <c r="M503" s="122"/>
      <c r="N503" s="122"/>
      <c r="O503" s="122"/>
      <c r="P503" s="122"/>
      <c r="Q503" s="122"/>
      <c r="R503" s="122"/>
      <c r="S503" s="122"/>
      <c r="T503" s="122"/>
      <c r="U503" s="122"/>
      <c r="V503" s="146"/>
    </row>
    <row r="504" spans="1:22" s="119" customFormat="1" ht="14.25" customHeight="1">
      <c r="A504" s="301">
        <f t="shared" si="7"/>
        <v>503</v>
      </c>
      <c r="B504" s="356" t="s">
        <v>2096</v>
      </c>
      <c r="C504" s="356">
        <v>3</v>
      </c>
      <c r="D504" s="356"/>
      <c r="E504" s="165" t="s">
        <v>1977</v>
      </c>
      <c r="F504" s="122" t="str">
        <f>IF($G$504=1,"",INDEX(主要用途!$C$2:$C$63,$G$504))</f>
        <v/>
      </c>
      <c r="G504" s="162">
        <v>1</v>
      </c>
      <c r="H504" s="122"/>
      <c r="I504" s="122"/>
      <c r="J504" s="122"/>
      <c r="K504" s="122"/>
      <c r="L504" s="122"/>
      <c r="M504" s="122"/>
      <c r="N504" s="122"/>
      <c r="O504" s="122"/>
      <c r="P504" s="122"/>
      <c r="Q504" s="122"/>
      <c r="R504" s="122"/>
      <c r="S504" s="122"/>
      <c r="T504" s="122"/>
      <c r="U504" s="122"/>
      <c r="V504" s="146"/>
    </row>
    <row r="505" spans="1:22" s="119" customFormat="1" ht="14.25" customHeight="1">
      <c r="A505" s="301">
        <f t="shared" si="7"/>
        <v>504</v>
      </c>
      <c r="B505" s="356" t="s">
        <v>2096</v>
      </c>
      <c r="C505" s="356">
        <v>3</v>
      </c>
      <c r="D505" s="356"/>
      <c r="E505" s="165" t="s">
        <v>1978</v>
      </c>
      <c r="F505" s="122" t="str">
        <f>IF($G$505=1,"",INDEX(主要用途!$C$2:$C$63,$G$505))</f>
        <v/>
      </c>
      <c r="G505" s="162">
        <v>1</v>
      </c>
      <c r="H505" s="122"/>
      <c r="I505" s="122"/>
      <c r="J505" s="122"/>
      <c r="K505" s="122"/>
      <c r="L505" s="122"/>
      <c r="M505" s="122"/>
      <c r="N505" s="122"/>
      <c r="O505" s="122"/>
      <c r="P505" s="122"/>
      <c r="Q505" s="122"/>
      <c r="R505" s="122"/>
      <c r="S505" s="122"/>
      <c r="T505" s="122"/>
      <c r="U505" s="122"/>
      <c r="V505" s="146"/>
    </row>
    <row r="506" spans="1:22" s="119" customFormat="1" ht="14.25" customHeight="1">
      <c r="A506" s="301">
        <f t="shared" si="7"/>
        <v>505</v>
      </c>
      <c r="B506" s="356" t="s">
        <v>2096</v>
      </c>
      <c r="C506" s="356">
        <v>3</v>
      </c>
      <c r="D506" s="356"/>
      <c r="E506" s="165" t="s">
        <v>1979</v>
      </c>
      <c r="F506" s="122" t="str">
        <f>IF('建築物別概要（追加）入力'!$I$284=0,"",'建築物別概要（追加）入力'!$I$284)</f>
        <v/>
      </c>
      <c r="G506" s="161"/>
      <c r="H506" s="122"/>
      <c r="I506" s="122"/>
      <c r="J506" s="122"/>
      <c r="K506" s="122"/>
      <c r="L506" s="122"/>
      <c r="M506" s="122"/>
      <c r="N506" s="122"/>
      <c r="O506" s="122"/>
      <c r="P506" s="122"/>
      <c r="Q506" s="122"/>
      <c r="R506" s="122"/>
      <c r="S506" s="122"/>
      <c r="T506" s="122"/>
      <c r="U506" s="122"/>
      <c r="V506" s="146"/>
    </row>
    <row r="507" spans="1:22" s="119" customFormat="1" ht="14.25" customHeight="1">
      <c r="A507" s="301">
        <f t="shared" si="7"/>
        <v>506</v>
      </c>
      <c r="B507" s="356" t="s">
        <v>2096</v>
      </c>
      <c r="C507" s="356">
        <v>3</v>
      </c>
      <c r="D507" s="356"/>
      <c r="E507" s="165" t="s">
        <v>1980</v>
      </c>
      <c r="F507" s="122" t="str">
        <f>IF('建築物別概要（追加）入力'!$I$285=0,"",'建築物別概要（追加）入力'!$I$285)</f>
        <v/>
      </c>
      <c r="G507" s="161"/>
      <c r="H507" s="122"/>
      <c r="I507" s="122"/>
      <c r="J507" s="122"/>
      <c r="K507" s="122"/>
      <c r="L507" s="122"/>
      <c r="M507" s="122"/>
      <c r="N507" s="122"/>
      <c r="O507" s="122"/>
      <c r="P507" s="122"/>
      <c r="Q507" s="122"/>
      <c r="R507" s="122"/>
      <c r="S507" s="122"/>
      <c r="T507" s="122"/>
      <c r="U507" s="122"/>
      <c r="V507" s="146"/>
    </row>
    <row r="508" spans="1:22" s="119" customFormat="1" ht="14.25" customHeight="1">
      <c r="A508" s="301">
        <f t="shared" si="7"/>
        <v>507</v>
      </c>
      <c r="B508" s="356" t="s">
        <v>2096</v>
      </c>
      <c r="C508" s="356">
        <v>3</v>
      </c>
      <c r="D508" s="356"/>
      <c r="E508" s="165" t="s">
        <v>1981</v>
      </c>
      <c r="F508" s="122" t="str">
        <f>IF('建築物別概要（追加）入力'!$I$286=0,"",'建築物別概要（追加）入力'!$I$286)</f>
        <v/>
      </c>
      <c r="G508" s="161"/>
      <c r="H508" s="122"/>
      <c r="I508" s="122"/>
      <c r="J508" s="122"/>
      <c r="K508" s="122"/>
      <c r="L508" s="122"/>
      <c r="M508" s="122"/>
      <c r="N508" s="122"/>
      <c r="O508" s="122"/>
      <c r="P508" s="122"/>
      <c r="Q508" s="122"/>
      <c r="R508" s="122"/>
      <c r="S508" s="122"/>
      <c r="T508" s="122"/>
      <c r="U508" s="122"/>
      <c r="V508" s="146"/>
    </row>
    <row r="509" spans="1:22" s="119" customFormat="1" ht="14.25" customHeight="1">
      <c r="A509" s="301">
        <f t="shared" si="7"/>
        <v>508</v>
      </c>
      <c r="B509" s="356" t="s">
        <v>2096</v>
      </c>
      <c r="C509" s="356">
        <v>3</v>
      </c>
      <c r="D509" s="356"/>
      <c r="E509" s="165" t="s">
        <v>1679</v>
      </c>
      <c r="F509" s="122" t="str">
        <f>IF($G$509=TRUE,"新築",IF($H$509=TRUE,"増築",IF($I$509=TRUE,"改築",IF($J$509=TRUE,"移転",IF($K$509=TRUE,"用途変更",IF($L$509=TRUE,"大規模の修繕",IF($M$509=TRUE,"大規模の模様替","")))))))</f>
        <v/>
      </c>
      <c r="G509" s="162" t="b">
        <v>0</v>
      </c>
      <c r="H509" s="127" t="b">
        <v>0</v>
      </c>
      <c r="I509" s="127" t="b">
        <v>0</v>
      </c>
      <c r="J509" s="127" t="b">
        <v>0</v>
      </c>
      <c r="K509" s="127" t="b">
        <v>0</v>
      </c>
      <c r="L509" s="127" t="b">
        <v>0</v>
      </c>
      <c r="M509" s="127" t="b">
        <v>0</v>
      </c>
      <c r="N509" s="122"/>
      <c r="O509" s="122"/>
      <c r="P509" s="122"/>
      <c r="Q509" s="122"/>
      <c r="R509" s="122"/>
      <c r="S509" s="122"/>
      <c r="T509" s="122"/>
      <c r="U509" s="122"/>
      <c r="V509" s="146"/>
    </row>
    <row r="510" spans="1:22" s="119" customFormat="1" ht="14.25" customHeight="1">
      <c r="A510" s="301">
        <f t="shared" si="7"/>
        <v>509</v>
      </c>
      <c r="B510" s="346" t="s">
        <v>2096</v>
      </c>
      <c r="C510" s="346">
        <v>3</v>
      </c>
      <c r="D510" s="346"/>
      <c r="E510" s="121" t="s">
        <v>1982</v>
      </c>
      <c r="F510" s="122" t="str">
        <f>INDEX(値一覧項目!$I$2:$I369,$G$510)&amp;IF($H$510=1,"","/"&amp;INDEX(値一覧項目!$I$2:$I369,$H$510))</f>
        <v/>
      </c>
      <c r="G510" s="127">
        <v>1</v>
      </c>
      <c r="H510" s="127">
        <v>1</v>
      </c>
      <c r="I510" s="122"/>
      <c r="J510" s="122"/>
      <c r="K510" s="122"/>
      <c r="L510" s="122"/>
      <c r="M510" s="122"/>
      <c r="N510" s="122"/>
      <c r="O510" s="122"/>
      <c r="P510" s="122"/>
      <c r="Q510" s="122"/>
      <c r="R510" s="122"/>
      <c r="S510" s="122"/>
      <c r="T510" s="122"/>
      <c r="U510" s="122"/>
      <c r="V510" s="146"/>
    </row>
    <row r="511" spans="1:22" s="119" customFormat="1" ht="14.25" customHeight="1">
      <c r="A511" s="301">
        <f t="shared" si="7"/>
        <v>510</v>
      </c>
      <c r="B511" s="346" t="s">
        <v>2096</v>
      </c>
      <c r="C511" s="346">
        <v>3</v>
      </c>
      <c r="D511" s="346"/>
      <c r="E511" s="121" t="s">
        <v>1266</v>
      </c>
      <c r="F511" s="122" t="str">
        <f>IF($G$511=TRUE,'建築物別概要（追加）入力'!#REF!,"")&amp;IF($H$511=TRUE,"/"&amp;'建築物別概要（追加）入力'!#REF!,"")&amp;IF($I$511=TRUE,"/"&amp;'建築物別概要（追加）入力'!#REF!,"")&amp;IF($J$511=TRUE,"/"&amp;'建築物別概要（追加）入力'!#REF!,"")&amp;IF($K$511=TRUE,"/"&amp;'建築物別概要（追加）入力'!#REF!,"")&amp;IF($L$511=TRUE,"/"&amp;'建築物別概要（追加）入力'!#REF!,"")&amp;IF($M$511=TRUE,"/"&amp;'建築物別概要（追加）入力'!#REF!,"")&amp;IF($N$511=TRUE,"/"&amp;'建築物別概要（追加）入力'!#REF!,"")</f>
        <v/>
      </c>
      <c r="G511" s="127" t="b">
        <v>0</v>
      </c>
      <c r="H511" s="127" t="b">
        <v>0</v>
      </c>
      <c r="I511" s="127" t="b">
        <v>0</v>
      </c>
      <c r="J511" s="127" t="b">
        <v>0</v>
      </c>
      <c r="K511" s="127" t="b">
        <v>0</v>
      </c>
      <c r="L511" s="127" t="b">
        <v>0</v>
      </c>
      <c r="M511" s="127" t="b">
        <v>0</v>
      </c>
      <c r="N511" s="122" t="b">
        <v>0</v>
      </c>
      <c r="O511" s="122"/>
      <c r="P511" s="122"/>
      <c r="Q511" s="122"/>
      <c r="R511" s="122"/>
      <c r="S511" s="122"/>
      <c r="T511" s="122"/>
      <c r="U511" s="122"/>
      <c r="V511" s="146"/>
    </row>
    <row r="512" spans="1:22" s="598" customFormat="1" ht="14.25" customHeight="1">
      <c r="A512" s="438">
        <f t="shared" si="7"/>
        <v>511</v>
      </c>
      <c r="B512" s="439" t="s">
        <v>2097</v>
      </c>
      <c r="C512" s="440">
        <v>3</v>
      </c>
      <c r="D512" s="440"/>
      <c r="E512" s="441" t="s">
        <v>2193</v>
      </c>
      <c r="F512" s="442" t="e">
        <f>IF('建築物別概要（追加）入力'!#REF!="","",'建築物別概要（追加）入力'!#REF!)</f>
        <v>#REF!</v>
      </c>
      <c r="G512" s="443"/>
      <c r="H512" s="443"/>
      <c r="I512" s="443"/>
      <c r="J512" s="443"/>
      <c r="K512" s="443"/>
      <c r="L512" s="443"/>
      <c r="M512" s="443"/>
      <c r="N512" s="443"/>
      <c r="O512" s="442"/>
      <c r="P512" s="442"/>
      <c r="Q512" s="442"/>
      <c r="R512" s="442"/>
      <c r="S512" s="442"/>
      <c r="T512" s="442"/>
      <c r="U512" s="442"/>
      <c r="V512" s="444"/>
    </row>
    <row r="513" spans="1:22" s="119" customFormat="1" ht="14.25" customHeight="1">
      <c r="A513" s="301">
        <f t="shared" si="7"/>
        <v>512</v>
      </c>
      <c r="B513" s="346" t="s">
        <v>2096</v>
      </c>
      <c r="C513" s="346">
        <v>3</v>
      </c>
      <c r="D513" s="346"/>
      <c r="E513" s="121" t="s">
        <v>1983</v>
      </c>
      <c r="F513" s="122" t="str">
        <f>IF($G$513=1,"",INDEX(値一覧項目!$P$2:$P203,$G$513))</f>
        <v/>
      </c>
      <c r="G513" s="134">
        <v>1</v>
      </c>
      <c r="H513" s="122"/>
      <c r="I513" s="122"/>
      <c r="J513" s="122"/>
      <c r="K513" s="122"/>
      <c r="L513" s="122"/>
      <c r="M513" s="122"/>
      <c r="N513" s="122"/>
      <c r="O513" s="122"/>
      <c r="P513" s="122"/>
      <c r="Q513" s="122"/>
      <c r="R513" s="122"/>
      <c r="S513" s="122"/>
      <c r="T513" s="122"/>
      <c r="U513" s="122"/>
      <c r="V513" s="146"/>
    </row>
    <row r="514" spans="1:22" s="119" customFormat="1" ht="14.25" customHeight="1">
      <c r="A514" s="301">
        <f t="shared" si="7"/>
        <v>513</v>
      </c>
      <c r="B514" s="346" t="s">
        <v>2096</v>
      </c>
      <c r="C514" s="346">
        <v>3</v>
      </c>
      <c r="D514" s="346"/>
      <c r="E514" s="121" t="s">
        <v>1984</v>
      </c>
      <c r="F514" s="122" t="str">
        <f>IF($G$514=1,"",INDEX(値一覧項目!$P$2:$P204,$G$514))</f>
        <v/>
      </c>
      <c r="G514" s="134">
        <v>1</v>
      </c>
      <c r="H514" s="122"/>
      <c r="I514" s="122"/>
      <c r="J514" s="122"/>
      <c r="K514" s="122"/>
      <c r="L514" s="122"/>
      <c r="M514" s="122"/>
      <c r="N514" s="122"/>
      <c r="O514" s="122"/>
      <c r="P514" s="122"/>
      <c r="Q514" s="122"/>
      <c r="R514" s="122"/>
      <c r="S514" s="122"/>
      <c r="T514" s="122"/>
      <c r="U514" s="122"/>
      <c r="V514" s="146"/>
    </row>
    <row r="515" spans="1:22" s="119" customFormat="1" ht="14.25" customHeight="1">
      <c r="A515" s="301">
        <f t="shared" ref="A515:A578" si="8">A514+1</f>
        <v>514</v>
      </c>
      <c r="B515" s="346" t="s">
        <v>2096</v>
      </c>
      <c r="C515" s="346">
        <v>3</v>
      </c>
      <c r="D515" s="346"/>
      <c r="E515" s="121" t="s">
        <v>1985</v>
      </c>
      <c r="F515" s="122" t="str">
        <f>IF($G$515=1,"",INDEX(値一覧項目!$P$2:$P205,$G$515))</f>
        <v/>
      </c>
      <c r="G515" s="134">
        <v>1</v>
      </c>
      <c r="H515" s="122"/>
      <c r="I515" s="122"/>
      <c r="J515" s="122"/>
      <c r="K515" s="122"/>
      <c r="L515" s="122"/>
      <c r="M515" s="122"/>
      <c r="N515" s="122"/>
      <c r="O515" s="122"/>
      <c r="P515" s="122"/>
      <c r="Q515" s="122"/>
      <c r="R515" s="122"/>
      <c r="S515" s="122"/>
      <c r="T515" s="122"/>
      <c r="U515" s="122"/>
      <c r="V515" s="146"/>
    </row>
    <row r="516" spans="1:22" s="119" customFormat="1" ht="14.25" customHeight="1">
      <c r="A516" s="301">
        <f t="shared" si="8"/>
        <v>515</v>
      </c>
      <c r="B516" s="346" t="s">
        <v>2096</v>
      </c>
      <c r="C516" s="346">
        <v>3</v>
      </c>
      <c r="D516" s="346"/>
      <c r="E516" s="121" t="s">
        <v>1986</v>
      </c>
      <c r="F516" s="122" t="str">
        <f>IF($G$516=1,"",INDEX(値一覧項目!$P$2:$P206,$G$516))</f>
        <v/>
      </c>
      <c r="G516" s="134">
        <v>1</v>
      </c>
      <c r="H516" s="122"/>
      <c r="I516" s="122"/>
      <c r="J516" s="122"/>
      <c r="K516" s="122"/>
      <c r="L516" s="122"/>
      <c r="M516" s="122"/>
      <c r="N516" s="122"/>
      <c r="O516" s="122"/>
      <c r="P516" s="122"/>
      <c r="Q516" s="122"/>
      <c r="R516" s="122"/>
      <c r="S516" s="122"/>
      <c r="T516" s="122"/>
      <c r="U516" s="122"/>
      <c r="V516" s="146"/>
    </row>
    <row r="517" spans="1:22" s="119" customFormat="1" ht="14.25" customHeight="1">
      <c r="A517" s="301">
        <f t="shared" si="8"/>
        <v>516</v>
      </c>
      <c r="B517" s="346" t="s">
        <v>2096</v>
      </c>
      <c r="C517" s="346">
        <v>3</v>
      </c>
      <c r="D517" s="346"/>
      <c r="E517" s="121" t="s">
        <v>1987</v>
      </c>
      <c r="F517" s="131" t="str">
        <f>IF('建築物別概要（追加）入力'!$D$322=0,"",TEXT('建築物別概要（追加）入力'!$D$322,"#0.000"))</f>
        <v/>
      </c>
      <c r="G517" s="131"/>
      <c r="H517" s="122"/>
      <c r="I517" s="122"/>
      <c r="J517" s="122"/>
      <c r="K517" s="122"/>
      <c r="L517" s="122"/>
      <c r="M517" s="122"/>
      <c r="N517" s="122"/>
      <c r="O517" s="122"/>
      <c r="P517" s="122"/>
      <c r="Q517" s="122"/>
      <c r="R517" s="122"/>
      <c r="S517" s="122"/>
      <c r="T517" s="122"/>
      <c r="U517" s="122"/>
      <c r="V517" s="146"/>
    </row>
    <row r="518" spans="1:22" s="119" customFormat="1" ht="14.25" customHeight="1">
      <c r="A518" s="301">
        <f t="shared" si="8"/>
        <v>517</v>
      </c>
      <c r="B518" s="346" t="s">
        <v>2096</v>
      </c>
      <c r="C518" s="346">
        <v>3</v>
      </c>
      <c r="D518" s="346"/>
      <c r="E518" s="121" t="s">
        <v>1988</v>
      </c>
      <c r="F518" s="131" t="str">
        <f>IF('建築物別概要（追加）入力'!$D$323=0,"",TEXT('建築物別概要（追加）入力'!$D$323,"#0.000"))</f>
        <v/>
      </c>
      <c r="G518" s="131"/>
      <c r="H518" s="122"/>
      <c r="I518" s="122"/>
      <c r="J518" s="122"/>
      <c r="K518" s="122"/>
      <c r="L518" s="122"/>
      <c r="M518" s="122"/>
      <c r="N518" s="122"/>
      <c r="O518" s="122"/>
      <c r="P518" s="122"/>
      <c r="Q518" s="122"/>
      <c r="R518" s="122"/>
      <c r="S518" s="122"/>
      <c r="T518" s="122"/>
      <c r="U518" s="122"/>
      <c r="V518" s="146"/>
    </row>
    <row r="519" spans="1:22" s="119" customFormat="1" ht="14.25" customHeight="1">
      <c r="A519" s="301">
        <f t="shared" si="8"/>
        <v>518</v>
      </c>
      <c r="B519" s="346" t="s">
        <v>2096</v>
      </c>
      <c r="C519" s="346">
        <v>3</v>
      </c>
      <c r="D519" s="346"/>
      <c r="E519" s="121" t="s">
        <v>1989</v>
      </c>
      <c r="F519" s="122" t="str">
        <f>IF('建築物別概要（追加）入力'!$D$325="","",'建築物別概要（追加）入力'!$D$325)</f>
        <v/>
      </c>
      <c r="G519" s="122"/>
      <c r="H519" s="122"/>
      <c r="I519" s="122"/>
      <c r="J519" s="122"/>
      <c r="K519" s="122"/>
      <c r="L519" s="122"/>
      <c r="M519" s="122"/>
      <c r="N519" s="122"/>
      <c r="O519" s="122"/>
      <c r="P519" s="122"/>
      <c r="Q519" s="122"/>
      <c r="R519" s="122"/>
      <c r="S519" s="122"/>
      <c r="T519" s="122"/>
      <c r="U519" s="122"/>
      <c r="V519" s="146"/>
    </row>
    <row r="520" spans="1:22" s="119" customFormat="1" ht="14.25" customHeight="1">
      <c r="A520" s="301">
        <f t="shared" si="8"/>
        <v>519</v>
      </c>
      <c r="B520" s="346" t="s">
        <v>2096</v>
      </c>
      <c r="C520" s="346">
        <v>3</v>
      </c>
      <c r="D520" s="346"/>
      <c r="E520" s="121" t="s">
        <v>1970</v>
      </c>
      <c r="F520" s="122" t="str">
        <f>IF($G$520=TRUE,"有",IF($H$520=TRUE,"無",""))</f>
        <v/>
      </c>
      <c r="G520" s="127" t="b">
        <v>0</v>
      </c>
      <c r="H520" s="127" t="b">
        <v>0</v>
      </c>
      <c r="I520" s="122"/>
      <c r="J520" s="122"/>
      <c r="K520" s="122"/>
      <c r="L520" s="122"/>
      <c r="M520" s="122"/>
      <c r="N520" s="122"/>
      <c r="O520" s="122"/>
      <c r="P520" s="122"/>
      <c r="Q520" s="122"/>
      <c r="R520" s="122"/>
      <c r="S520" s="122"/>
      <c r="T520" s="122"/>
      <c r="U520" s="122"/>
      <c r="V520" s="146"/>
    </row>
    <row r="521" spans="1:22" s="119" customFormat="1" ht="14.25" customHeight="1">
      <c r="A521" s="301">
        <f t="shared" si="8"/>
        <v>520</v>
      </c>
      <c r="B521" s="346" t="s">
        <v>2096</v>
      </c>
      <c r="C521" s="346">
        <v>3</v>
      </c>
      <c r="D521" s="346"/>
      <c r="E521" s="121" t="s">
        <v>1971</v>
      </c>
      <c r="F521" s="122" t="str">
        <f>IF($G$521=TRUE,"有",IF($H$521=TRUE,"無",""))</f>
        <v/>
      </c>
      <c r="G521" s="127" t="b">
        <v>0</v>
      </c>
      <c r="H521" s="127" t="b">
        <v>0</v>
      </c>
      <c r="I521" s="122"/>
      <c r="J521" s="122"/>
      <c r="K521" s="122"/>
      <c r="L521" s="122"/>
      <c r="M521" s="122"/>
      <c r="N521" s="122"/>
      <c r="O521" s="122"/>
      <c r="P521" s="122"/>
      <c r="Q521" s="122"/>
      <c r="R521" s="122"/>
      <c r="S521" s="122"/>
      <c r="T521" s="122"/>
      <c r="U521" s="122"/>
      <c r="V521" s="146"/>
    </row>
    <row r="522" spans="1:22" s="119" customFormat="1" ht="14.25" customHeight="1">
      <c r="A522" s="301">
        <f t="shared" si="8"/>
        <v>521</v>
      </c>
      <c r="B522" s="346" t="s">
        <v>2096</v>
      </c>
      <c r="C522" s="346">
        <v>3</v>
      </c>
      <c r="D522" s="346"/>
      <c r="E522" s="121" t="s">
        <v>1972</v>
      </c>
      <c r="F522" s="122" t="str">
        <f>IF('建築物別概要（追加）入力'!$Q$339="","",'建築物別概要（追加）入力'!$Q$339)</f>
        <v/>
      </c>
      <c r="G522" s="122"/>
      <c r="H522" s="122"/>
      <c r="I522" s="122"/>
      <c r="J522" s="122"/>
      <c r="K522" s="122"/>
      <c r="L522" s="122"/>
      <c r="M522" s="122"/>
      <c r="N522" s="122"/>
      <c r="O522" s="122"/>
      <c r="P522" s="122"/>
      <c r="Q522" s="122"/>
      <c r="R522" s="122"/>
      <c r="S522" s="122"/>
      <c r="T522" s="122"/>
      <c r="U522" s="122"/>
      <c r="V522" s="146"/>
    </row>
    <row r="523" spans="1:22" s="119" customFormat="1" ht="14.25" customHeight="1">
      <c r="A523" s="301">
        <f t="shared" si="8"/>
        <v>522</v>
      </c>
      <c r="B523" s="346" t="s">
        <v>2096</v>
      </c>
      <c r="C523" s="346">
        <v>3</v>
      </c>
      <c r="D523" s="346"/>
      <c r="E523" s="121" t="s">
        <v>1973</v>
      </c>
      <c r="F523" s="122" t="str">
        <f>IF('建築物別概要（追加）入力'!$Q$341="","",'建築物別概要（追加）入力'!$Q$341)</f>
        <v/>
      </c>
      <c r="G523" s="122"/>
      <c r="H523" s="122"/>
      <c r="I523" s="122"/>
      <c r="J523" s="122"/>
      <c r="K523" s="122"/>
      <c r="L523" s="122"/>
      <c r="M523" s="122"/>
      <c r="N523" s="122"/>
      <c r="O523" s="122"/>
      <c r="P523" s="122"/>
      <c r="Q523" s="122"/>
      <c r="R523" s="122"/>
      <c r="S523" s="122"/>
      <c r="T523" s="122"/>
      <c r="U523" s="122"/>
      <c r="V523" s="146"/>
    </row>
    <row r="524" spans="1:22" s="119" customFormat="1" ht="14.25" customHeight="1">
      <c r="A524" s="301">
        <f t="shared" si="8"/>
        <v>523</v>
      </c>
      <c r="B524" s="346" t="s">
        <v>2096</v>
      </c>
      <c r="C524" s="346">
        <v>3</v>
      </c>
      <c r="D524" s="346"/>
      <c r="E524" s="121" t="s">
        <v>1974</v>
      </c>
      <c r="F524" s="122" t="str">
        <f>IF('建築物別概要（追加）入力'!$Q$348="","",'建築物別概要（追加）入力'!$Q$348)</f>
        <v/>
      </c>
      <c r="G524" s="122"/>
      <c r="H524" s="122"/>
      <c r="I524" s="122"/>
      <c r="J524" s="122"/>
      <c r="K524" s="122"/>
      <c r="L524" s="122"/>
      <c r="M524" s="122"/>
      <c r="N524" s="122"/>
      <c r="O524" s="122"/>
      <c r="P524" s="122"/>
      <c r="Q524" s="122"/>
      <c r="R524" s="122"/>
      <c r="S524" s="122"/>
      <c r="T524" s="122"/>
      <c r="U524" s="122"/>
      <c r="V524" s="146"/>
    </row>
    <row r="525" spans="1:22" s="119" customFormat="1" ht="14.25" customHeight="1">
      <c r="A525" s="301">
        <f t="shared" si="8"/>
        <v>524</v>
      </c>
      <c r="B525" s="346" t="s">
        <v>2096</v>
      </c>
      <c r="C525" s="346">
        <v>3</v>
      </c>
      <c r="D525" s="346"/>
      <c r="E525" s="121" t="s">
        <v>1990</v>
      </c>
      <c r="F525" s="122" t="str">
        <f>IF($G$525=1,"",INDEX(値一覧項目!$U$2:$U162,$G$525))</f>
        <v/>
      </c>
      <c r="G525" s="134">
        <v>1</v>
      </c>
      <c r="H525" s="122"/>
      <c r="I525" s="122"/>
      <c r="J525" s="122"/>
      <c r="K525" s="122"/>
      <c r="L525" s="122"/>
      <c r="M525" s="122"/>
      <c r="N525" s="122"/>
      <c r="O525" s="122"/>
      <c r="P525" s="122"/>
      <c r="Q525" s="122"/>
      <c r="R525" s="122"/>
      <c r="S525" s="122"/>
      <c r="T525" s="122"/>
      <c r="U525" s="122"/>
      <c r="V525" s="146"/>
    </row>
    <row r="526" spans="1:22" s="119" customFormat="1" ht="14.25" customHeight="1">
      <c r="A526" s="301">
        <f t="shared" si="8"/>
        <v>525</v>
      </c>
      <c r="B526" s="346" t="s">
        <v>2096</v>
      </c>
      <c r="C526" s="346">
        <v>3</v>
      </c>
      <c r="D526" s="346"/>
      <c r="E526" s="121" t="s">
        <v>1991</v>
      </c>
      <c r="F526" s="122" t="str">
        <f>IF($G$526=1,"",INDEX(値一覧項目!$U$2:$U163,$G$526))</f>
        <v/>
      </c>
      <c r="G526" s="134">
        <v>1</v>
      </c>
      <c r="H526" s="122"/>
      <c r="I526" s="122"/>
      <c r="J526" s="122"/>
      <c r="K526" s="122"/>
      <c r="L526" s="122"/>
      <c r="M526" s="122"/>
      <c r="N526" s="122"/>
      <c r="O526" s="122"/>
      <c r="P526" s="122"/>
      <c r="Q526" s="122"/>
      <c r="R526" s="122"/>
      <c r="S526" s="122"/>
      <c r="T526" s="122"/>
      <c r="U526" s="122"/>
      <c r="V526" s="146"/>
    </row>
    <row r="527" spans="1:22" s="119" customFormat="1" ht="14.25" customHeight="1">
      <c r="A527" s="301">
        <f t="shared" si="8"/>
        <v>526</v>
      </c>
      <c r="B527" s="346" t="s">
        <v>2096</v>
      </c>
      <c r="C527" s="346">
        <v>3</v>
      </c>
      <c r="D527" s="346"/>
      <c r="E527" s="121" t="s">
        <v>1992</v>
      </c>
      <c r="F527" s="122" t="str">
        <f>IF($G$527=1,"",INDEX(値一覧項目!$U$2:$U164,$G$527))</f>
        <v/>
      </c>
      <c r="G527" s="134">
        <v>1</v>
      </c>
      <c r="H527" s="122"/>
      <c r="I527" s="122"/>
      <c r="J527" s="122"/>
      <c r="K527" s="122"/>
      <c r="L527" s="122"/>
      <c r="M527" s="122"/>
      <c r="N527" s="122"/>
      <c r="O527" s="122"/>
      <c r="P527" s="122"/>
      <c r="Q527" s="122"/>
      <c r="R527" s="122"/>
      <c r="S527" s="122"/>
      <c r="T527" s="122"/>
      <c r="U527" s="122"/>
      <c r="V527" s="146"/>
    </row>
    <row r="528" spans="1:22" s="119" customFormat="1" ht="14.25" customHeight="1">
      <c r="A528" s="301">
        <f t="shared" si="8"/>
        <v>527</v>
      </c>
      <c r="B528" s="346" t="s">
        <v>2096</v>
      </c>
      <c r="C528" s="346">
        <v>3</v>
      </c>
      <c r="D528" s="346"/>
      <c r="E528" s="121" t="s">
        <v>1993</v>
      </c>
      <c r="F528" s="122" t="str">
        <f>IF($G$528=1,"",INDEX(値一覧項目!$U$2:$U165,$G$528))</f>
        <v/>
      </c>
      <c r="G528" s="134">
        <v>1</v>
      </c>
      <c r="H528" s="122"/>
      <c r="I528" s="122"/>
      <c r="J528" s="122"/>
      <c r="K528" s="122"/>
      <c r="L528" s="122"/>
      <c r="M528" s="122"/>
      <c r="N528" s="122"/>
      <c r="O528" s="122"/>
      <c r="P528" s="122"/>
      <c r="Q528" s="122"/>
      <c r="R528" s="122"/>
      <c r="S528" s="122"/>
      <c r="T528" s="122"/>
      <c r="U528" s="122"/>
      <c r="V528" s="146"/>
    </row>
    <row r="529" spans="1:22" s="119" customFormat="1" ht="14.25" customHeight="1">
      <c r="A529" s="301">
        <f t="shared" si="8"/>
        <v>528</v>
      </c>
      <c r="B529" s="346" t="s">
        <v>2096</v>
      </c>
      <c r="C529" s="346">
        <v>3</v>
      </c>
      <c r="D529" s="346"/>
      <c r="E529" s="121" t="s">
        <v>1994</v>
      </c>
      <c r="F529" s="122" t="str">
        <f>IF($G$529=1,"",INDEX(値一覧項目!$U$2:$U166,$G$529))</f>
        <v/>
      </c>
      <c r="G529" s="134">
        <v>1</v>
      </c>
      <c r="H529" s="122"/>
      <c r="I529" s="122"/>
      <c r="J529" s="122"/>
      <c r="K529" s="122"/>
      <c r="L529" s="122"/>
      <c r="M529" s="122"/>
      <c r="N529" s="122"/>
      <c r="O529" s="122"/>
      <c r="P529" s="122"/>
      <c r="Q529" s="122"/>
      <c r="R529" s="122"/>
      <c r="S529" s="122"/>
      <c r="T529" s="122"/>
      <c r="U529" s="122"/>
      <c r="V529" s="146"/>
    </row>
    <row r="530" spans="1:22" s="119" customFormat="1" ht="14.25" customHeight="1">
      <c r="A530" s="301">
        <f t="shared" si="8"/>
        <v>529</v>
      </c>
      <c r="B530" s="346" t="s">
        <v>2096</v>
      </c>
      <c r="C530" s="346">
        <v>3</v>
      </c>
      <c r="D530" s="346"/>
      <c r="E530" s="121" t="s">
        <v>1995</v>
      </c>
      <c r="F530" s="122" t="str">
        <f>IF($G$530=1,"",INDEX(値一覧項目!$U$2:$U167,$G$530))</f>
        <v/>
      </c>
      <c r="G530" s="134">
        <v>1</v>
      </c>
      <c r="H530" s="122"/>
      <c r="I530" s="122"/>
      <c r="J530" s="122"/>
      <c r="K530" s="122"/>
      <c r="L530" s="122"/>
      <c r="M530" s="122"/>
      <c r="N530" s="122"/>
      <c r="O530" s="122"/>
      <c r="P530" s="122"/>
      <c r="Q530" s="122"/>
      <c r="R530" s="122"/>
      <c r="S530" s="122"/>
      <c r="T530" s="122"/>
      <c r="U530" s="122"/>
      <c r="V530" s="146"/>
    </row>
    <row r="531" spans="1:22" ht="14.25" customHeight="1">
      <c r="A531" s="309">
        <f t="shared" si="8"/>
        <v>530</v>
      </c>
      <c r="B531" s="348" t="s">
        <v>2096</v>
      </c>
      <c r="C531" s="348">
        <v>3</v>
      </c>
      <c r="D531" s="348"/>
      <c r="E531" s="149" t="s">
        <v>2022</v>
      </c>
      <c r="F531" s="122" t="str">
        <f>IF($G$531=1,"",INDEX(値一覧項目!$U$2:$U168,$G$531))</f>
        <v>8階</v>
      </c>
      <c r="G531" s="134">
        <v>10</v>
      </c>
      <c r="H531" s="149"/>
      <c r="I531" s="149"/>
      <c r="J531" s="149"/>
      <c r="K531" s="149"/>
      <c r="L531" s="149"/>
      <c r="M531" s="149"/>
      <c r="N531" s="149"/>
      <c r="O531" s="149"/>
      <c r="P531" s="149"/>
      <c r="Q531" s="149"/>
      <c r="R531" s="149"/>
      <c r="S531" s="149"/>
      <c r="T531" s="149"/>
      <c r="U531" s="149"/>
      <c r="V531" s="378"/>
    </row>
    <row r="532" spans="1:22" s="119" customFormat="1" ht="14.25" customHeight="1">
      <c r="A532" s="301">
        <f t="shared" si="8"/>
        <v>531</v>
      </c>
      <c r="B532" s="346" t="s">
        <v>2096</v>
      </c>
      <c r="C532" s="346">
        <v>3</v>
      </c>
      <c r="D532" s="346"/>
      <c r="E532" s="121" t="s">
        <v>1996</v>
      </c>
      <c r="F532" s="132" t="str">
        <f>IF('建築物別概要（追加）入力'!$J$352="","",TEXT('建築物別概要（追加）入力'!$J$352,"#0.00"))</f>
        <v/>
      </c>
      <c r="G532" s="132"/>
      <c r="H532" s="122"/>
      <c r="I532" s="122"/>
      <c r="J532" s="122"/>
      <c r="K532" s="122"/>
      <c r="L532" s="122"/>
      <c r="M532" s="122"/>
      <c r="N532" s="122"/>
      <c r="O532" s="122"/>
      <c r="P532" s="122"/>
      <c r="Q532" s="122"/>
      <c r="R532" s="122"/>
      <c r="S532" s="122"/>
      <c r="T532" s="122"/>
      <c r="U532" s="122"/>
      <c r="V532" s="146"/>
    </row>
    <row r="533" spans="1:22" s="119" customFormat="1" ht="14.25" customHeight="1">
      <c r="A533" s="301">
        <f t="shared" si="8"/>
        <v>532</v>
      </c>
      <c r="B533" s="346" t="s">
        <v>2096</v>
      </c>
      <c r="C533" s="346">
        <v>3</v>
      </c>
      <c r="D533" s="346"/>
      <c r="E533" s="121" t="s">
        <v>1997</v>
      </c>
      <c r="F533" s="132" t="str">
        <f>IF('建築物別概要（追加）入力'!$J$353="","",TEXT('建築物別概要（追加）入力'!$J$353,"#0.00"))</f>
        <v/>
      </c>
      <c r="G533" s="132"/>
      <c r="H533" s="122"/>
      <c r="I533" s="122"/>
      <c r="J533" s="122"/>
      <c r="K533" s="122"/>
      <c r="L533" s="122"/>
      <c r="M533" s="122"/>
      <c r="N533" s="122"/>
      <c r="O533" s="122"/>
      <c r="P533" s="122"/>
      <c r="Q533" s="122"/>
      <c r="R533" s="122"/>
      <c r="S533" s="122"/>
      <c r="T533" s="122"/>
      <c r="U533" s="122"/>
      <c r="V533" s="146"/>
    </row>
    <row r="534" spans="1:22" s="119" customFormat="1" ht="14.25" customHeight="1">
      <c r="A534" s="301">
        <f t="shared" si="8"/>
        <v>533</v>
      </c>
      <c r="B534" s="346" t="s">
        <v>2096</v>
      </c>
      <c r="C534" s="346">
        <v>3</v>
      </c>
      <c r="D534" s="346"/>
      <c r="E534" s="121" t="s">
        <v>1998</v>
      </c>
      <c r="F534" s="132" t="str">
        <f>IF('建築物別概要（追加）入力'!$J$354="","",TEXT('建築物別概要（追加）入力'!$J$354,"#0.00"))</f>
        <v/>
      </c>
      <c r="G534" s="132"/>
      <c r="H534" s="122"/>
      <c r="I534" s="122"/>
      <c r="J534" s="122"/>
      <c r="K534" s="122"/>
      <c r="L534" s="122"/>
      <c r="M534" s="122"/>
      <c r="N534" s="122"/>
      <c r="O534" s="122"/>
      <c r="P534" s="122"/>
      <c r="Q534" s="122"/>
      <c r="R534" s="122"/>
      <c r="S534" s="122"/>
      <c r="T534" s="122"/>
      <c r="U534" s="122"/>
      <c r="V534" s="146"/>
    </row>
    <row r="535" spans="1:22" s="119" customFormat="1" ht="14.25" customHeight="1">
      <c r="A535" s="301">
        <f t="shared" si="8"/>
        <v>534</v>
      </c>
      <c r="B535" s="346" t="s">
        <v>2096</v>
      </c>
      <c r="C535" s="346">
        <v>3</v>
      </c>
      <c r="D535" s="346"/>
      <c r="E535" s="121" t="s">
        <v>1999</v>
      </c>
      <c r="F535" s="132" t="str">
        <f>IF('建築物別概要（追加）入力'!$J$355="","",TEXT('建築物別概要（追加）入力'!$J$355,"#0.00"))</f>
        <v/>
      </c>
      <c r="G535" s="132"/>
      <c r="H535" s="122"/>
      <c r="I535" s="122"/>
      <c r="J535" s="122"/>
      <c r="K535" s="122"/>
      <c r="L535" s="122"/>
      <c r="M535" s="122"/>
      <c r="N535" s="122"/>
      <c r="O535" s="122"/>
      <c r="P535" s="122"/>
      <c r="Q535" s="122"/>
      <c r="R535" s="122"/>
      <c r="S535" s="122"/>
      <c r="T535" s="122"/>
      <c r="U535" s="122"/>
      <c r="V535" s="146"/>
    </row>
    <row r="536" spans="1:22" s="119" customFormat="1" ht="14.25" customHeight="1">
      <c r="A536" s="301">
        <f t="shared" si="8"/>
        <v>535</v>
      </c>
      <c r="B536" s="346" t="s">
        <v>2096</v>
      </c>
      <c r="C536" s="346">
        <v>3</v>
      </c>
      <c r="D536" s="346"/>
      <c r="E536" s="121" t="s">
        <v>2000</v>
      </c>
      <c r="F536" s="132" t="str">
        <f>IF('建築物別概要（追加）入力'!$J$356="","",TEXT('建築物別概要（追加）入力'!$J$356,"#0.00"))</f>
        <v/>
      </c>
      <c r="G536" s="122"/>
      <c r="H536" s="122"/>
      <c r="I536" s="122"/>
      <c r="J536" s="122"/>
      <c r="K536" s="122"/>
      <c r="L536" s="122"/>
      <c r="M536" s="122"/>
      <c r="N536" s="122"/>
      <c r="O536" s="122"/>
      <c r="P536" s="122"/>
      <c r="Q536" s="122"/>
      <c r="R536" s="122"/>
      <c r="S536" s="122"/>
      <c r="T536" s="122"/>
      <c r="U536" s="122"/>
      <c r="V536" s="146"/>
    </row>
    <row r="537" spans="1:22" s="119" customFormat="1" ht="14.25" customHeight="1">
      <c r="A537" s="301">
        <f t="shared" si="8"/>
        <v>536</v>
      </c>
      <c r="B537" s="346" t="s">
        <v>2096</v>
      </c>
      <c r="C537" s="346">
        <v>3</v>
      </c>
      <c r="D537" s="346"/>
      <c r="E537" s="121" t="s">
        <v>2001</v>
      </c>
      <c r="F537" s="132" t="str">
        <f>IF('建築物別概要（追加）入力'!$J$357="","",TEXT('建築物別概要（追加）入力'!$J$357,"#0.00"))</f>
        <v/>
      </c>
      <c r="G537" s="122"/>
      <c r="H537" s="122"/>
      <c r="I537" s="122"/>
      <c r="J537" s="122"/>
      <c r="K537" s="122"/>
      <c r="L537" s="122"/>
      <c r="M537" s="122"/>
      <c r="N537" s="122"/>
      <c r="O537" s="122"/>
      <c r="P537" s="122"/>
      <c r="Q537" s="122"/>
      <c r="R537" s="122"/>
      <c r="S537" s="122"/>
      <c r="T537" s="122"/>
      <c r="U537" s="122"/>
      <c r="V537" s="146"/>
    </row>
    <row r="538" spans="1:22" ht="14.25" customHeight="1">
      <c r="A538" s="301">
        <f t="shared" si="8"/>
        <v>537</v>
      </c>
      <c r="B538" s="346" t="s">
        <v>2096</v>
      </c>
      <c r="C538" s="346">
        <v>3</v>
      </c>
      <c r="D538" s="346"/>
      <c r="E538" s="121" t="s">
        <v>2023</v>
      </c>
      <c r="F538" s="132" t="str">
        <f>IF('建築物別概要（追加）入力'!$J$358="","",TEXT('建築物別概要（追加）入力'!$J$358,"#0.00"))</f>
        <v/>
      </c>
      <c r="G538" s="121"/>
      <c r="H538" s="121"/>
      <c r="I538" s="121"/>
      <c r="J538" s="121"/>
      <c r="K538" s="121"/>
      <c r="L538" s="121"/>
      <c r="M538" s="121"/>
      <c r="N538" s="121"/>
      <c r="O538" s="121"/>
      <c r="P538" s="121"/>
      <c r="Q538" s="121"/>
      <c r="R538" s="121"/>
      <c r="S538" s="121"/>
      <c r="T538" s="121"/>
      <c r="U538" s="121"/>
      <c r="V538" s="299"/>
    </row>
    <row r="539" spans="1:22" s="119" customFormat="1" ht="14.25" customHeight="1">
      <c r="A539" s="301">
        <f t="shared" si="8"/>
        <v>538</v>
      </c>
      <c r="B539" s="346" t="s">
        <v>2096</v>
      </c>
      <c r="C539" s="346">
        <v>3</v>
      </c>
      <c r="D539" s="346"/>
      <c r="E539" s="121" t="s">
        <v>2002</v>
      </c>
      <c r="F539" s="132" t="str">
        <f>IF('建築物別概要（追加）入力'!$P$352="","",TEXT('建築物別概要（追加）入力'!$P$352,"#0.00"))</f>
        <v/>
      </c>
      <c r="G539" s="132"/>
      <c r="H539" s="122"/>
      <c r="I539" s="122"/>
      <c r="J539" s="122"/>
      <c r="K539" s="122"/>
      <c r="L539" s="122"/>
      <c r="M539" s="122"/>
      <c r="N539" s="122"/>
      <c r="O539" s="122"/>
      <c r="P539" s="122"/>
      <c r="Q539" s="122"/>
      <c r="R539" s="122"/>
      <c r="S539" s="122"/>
      <c r="T539" s="122"/>
      <c r="U539" s="122"/>
      <c r="V539" s="146"/>
    </row>
    <row r="540" spans="1:22" s="119" customFormat="1" ht="14.25" customHeight="1">
      <c r="A540" s="301">
        <f t="shared" si="8"/>
        <v>539</v>
      </c>
      <c r="B540" s="346" t="s">
        <v>2096</v>
      </c>
      <c r="C540" s="346">
        <v>3</v>
      </c>
      <c r="D540" s="346"/>
      <c r="E540" s="121" t="s">
        <v>2003</v>
      </c>
      <c r="F540" s="132" t="str">
        <f>IF('建築物別概要（追加）入力'!$P$353="","",TEXT('建築物別概要（追加）入力'!$P$353,"#0.00"))</f>
        <v/>
      </c>
      <c r="G540" s="132"/>
      <c r="H540" s="122"/>
      <c r="I540" s="122"/>
      <c r="J540" s="122"/>
      <c r="K540" s="122"/>
      <c r="L540" s="122"/>
      <c r="M540" s="122"/>
      <c r="N540" s="122"/>
      <c r="O540" s="122"/>
      <c r="P540" s="122"/>
      <c r="Q540" s="122"/>
      <c r="R540" s="122"/>
      <c r="S540" s="122"/>
      <c r="T540" s="122"/>
      <c r="U540" s="122"/>
      <c r="V540" s="146"/>
    </row>
    <row r="541" spans="1:22" s="119" customFormat="1" ht="14.25" customHeight="1">
      <c r="A541" s="301">
        <f t="shared" si="8"/>
        <v>540</v>
      </c>
      <c r="B541" s="346" t="s">
        <v>2096</v>
      </c>
      <c r="C541" s="346">
        <v>3</v>
      </c>
      <c r="D541" s="346"/>
      <c r="E541" s="121" t="s">
        <v>2004</v>
      </c>
      <c r="F541" s="132" t="str">
        <f>IF('建築物別概要（追加）入力'!$P$354="","",TEXT('建築物別概要（追加）入力'!$P$354,"#0.00"))</f>
        <v/>
      </c>
      <c r="G541" s="132"/>
      <c r="H541" s="122"/>
      <c r="I541" s="122"/>
      <c r="J541" s="122"/>
      <c r="K541" s="122"/>
      <c r="L541" s="122"/>
      <c r="M541" s="122"/>
      <c r="N541" s="122"/>
      <c r="O541" s="122"/>
      <c r="P541" s="122"/>
      <c r="Q541" s="122"/>
      <c r="R541" s="122"/>
      <c r="S541" s="122"/>
      <c r="T541" s="122"/>
      <c r="U541" s="122"/>
      <c r="V541" s="146"/>
    </row>
    <row r="542" spans="1:22" s="119" customFormat="1" ht="14.25" customHeight="1">
      <c r="A542" s="301">
        <f t="shared" si="8"/>
        <v>541</v>
      </c>
      <c r="B542" s="346" t="s">
        <v>2096</v>
      </c>
      <c r="C542" s="346">
        <v>3</v>
      </c>
      <c r="D542" s="346"/>
      <c r="E542" s="121" t="s">
        <v>2005</v>
      </c>
      <c r="F542" s="132" t="str">
        <f>IF('建築物別概要（追加）入力'!$P$355="","",TEXT('建築物別概要（追加）入力'!$P$355,"#0.00"))</f>
        <v/>
      </c>
      <c r="G542" s="132"/>
      <c r="H542" s="122"/>
      <c r="I542" s="122"/>
      <c r="J542" s="122"/>
      <c r="K542" s="122"/>
      <c r="L542" s="122"/>
      <c r="M542" s="122"/>
      <c r="N542" s="122"/>
      <c r="O542" s="122"/>
      <c r="P542" s="122"/>
      <c r="Q542" s="122"/>
      <c r="R542" s="122"/>
      <c r="S542" s="122"/>
      <c r="T542" s="122"/>
      <c r="U542" s="122"/>
      <c r="V542" s="146"/>
    </row>
    <row r="543" spans="1:22" s="119" customFormat="1" ht="14.25" customHeight="1">
      <c r="A543" s="301">
        <f t="shared" si="8"/>
        <v>542</v>
      </c>
      <c r="B543" s="346" t="s">
        <v>2096</v>
      </c>
      <c r="C543" s="346">
        <v>3</v>
      </c>
      <c r="D543" s="346"/>
      <c r="E543" s="121" t="s">
        <v>2006</v>
      </c>
      <c r="F543" s="132" t="str">
        <f>IF('建築物別概要（追加）入力'!$P$356="","",TEXT('建築物別概要（追加）入力'!$P$356,"#0.00"))</f>
        <v/>
      </c>
      <c r="G543" s="122"/>
      <c r="H543" s="122"/>
      <c r="I543" s="122"/>
      <c r="J543" s="122"/>
      <c r="K543" s="122"/>
      <c r="L543" s="122"/>
      <c r="M543" s="122"/>
      <c r="N543" s="122"/>
      <c r="O543" s="122"/>
      <c r="P543" s="122"/>
      <c r="Q543" s="122"/>
      <c r="R543" s="122"/>
      <c r="S543" s="122"/>
      <c r="T543" s="122"/>
      <c r="U543" s="122"/>
      <c r="V543" s="146"/>
    </row>
    <row r="544" spans="1:22" s="119" customFormat="1" ht="14.25" customHeight="1">
      <c r="A544" s="301">
        <f t="shared" si="8"/>
        <v>543</v>
      </c>
      <c r="B544" s="346" t="s">
        <v>2096</v>
      </c>
      <c r="C544" s="346">
        <v>3</v>
      </c>
      <c r="D544" s="346"/>
      <c r="E544" s="121" t="s">
        <v>2007</v>
      </c>
      <c r="F544" s="132" t="str">
        <f>IF('建築物別概要（追加）入力'!$P$357="","",TEXT('建築物別概要（追加）入力'!$P$357,"#0.00"))</f>
        <v/>
      </c>
      <c r="G544" s="122"/>
      <c r="H544" s="122"/>
      <c r="I544" s="122"/>
      <c r="J544" s="122"/>
      <c r="K544" s="122"/>
      <c r="L544" s="122"/>
      <c r="M544" s="122"/>
      <c r="N544" s="122"/>
      <c r="O544" s="122"/>
      <c r="P544" s="122"/>
      <c r="Q544" s="122"/>
      <c r="R544" s="122"/>
      <c r="S544" s="122"/>
      <c r="T544" s="122"/>
      <c r="U544" s="122"/>
      <c r="V544" s="146"/>
    </row>
    <row r="545" spans="1:22" ht="14.25" customHeight="1">
      <c r="A545" s="301">
        <f t="shared" si="8"/>
        <v>544</v>
      </c>
      <c r="B545" s="346" t="s">
        <v>2096</v>
      </c>
      <c r="C545" s="346">
        <v>3</v>
      </c>
      <c r="D545" s="346"/>
      <c r="E545" s="121" t="s">
        <v>2024</v>
      </c>
      <c r="F545" s="132" t="str">
        <f>IF('建築物別概要（追加）入力'!$P$358="","",TEXT('建築物別概要（追加）入力'!$P$358,"#0.00"))</f>
        <v/>
      </c>
      <c r="G545" s="121"/>
      <c r="H545" s="121"/>
      <c r="I545" s="121"/>
      <c r="J545" s="121"/>
      <c r="K545" s="121"/>
      <c r="L545" s="121"/>
      <c r="M545" s="121"/>
      <c r="N545" s="121"/>
      <c r="O545" s="121"/>
      <c r="P545" s="121"/>
      <c r="Q545" s="121"/>
      <c r="R545" s="121"/>
      <c r="S545" s="121"/>
      <c r="T545" s="121"/>
      <c r="U545" s="121"/>
      <c r="V545" s="299"/>
    </row>
    <row r="546" spans="1:22" s="119" customFormat="1" ht="14.25" customHeight="1">
      <c r="A546" s="301">
        <f t="shared" si="8"/>
        <v>545</v>
      </c>
      <c r="B546" s="346" t="s">
        <v>2096</v>
      </c>
      <c r="C546" s="346">
        <v>3</v>
      </c>
      <c r="D546" s="346"/>
      <c r="E546" s="121" t="s">
        <v>2008</v>
      </c>
      <c r="F546" s="132" t="str">
        <f>IF('建築物別概要（追加）入力'!$V$352=0,"",TEXT('建築物別概要（追加）入力'!$V$352,"#0.00"))</f>
        <v/>
      </c>
      <c r="G546" s="132"/>
      <c r="H546" s="122"/>
      <c r="I546" s="122"/>
      <c r="J546" s="122"/>
      <c r="K546" s="122"/>
      <c r="L546" s="122"/>
      <c r="M546" s="122"/>
      <c r="N546" s="122"/>
      <c r="O546" s="122"/>
      <c r="P546" s="122"/>
      <c r="Q546" s="122"/>
      <c r="R546" s="122"/>
      <c r="S546" s="122"/>
      <c r="T546" s="122"/>
      <c r="U546" s="122"/>
      <c r="V546" s="146"/>
    </row>
    <row r="547" spans="1:22" s="119" customFormat="1" ht="14.25" customHeight="1">
      <c r="A547" s="301">
        <f t="shared" si="8"/>
        <v>546</v>
      </c>
      <c r="B547" s="346" t="s">
        <v>2096</v>
      </c>
      <c r="C547" s="346">
        <v>3</v>
      </c>
      <c r="D547" s="346"/>
      <c r="E547" s="121" t="s">
        <v>2009</v>
      </c>
      <c r="F547" s="132" t="str">
        <f>IF('建築物別概要（追加）入力'!$V$353=0,"",TEXT('建築物別概要（追加）入力'!$V$352,"#0.00"))</f>
        <v/>
      </c>
      <c r="G547" s="132"/>
      <c r="H547" s="122"/>
      <c r="I547" s="122"/>
      <c r="J547" s="122"/>
      <c r="K547" s="122"/>
      <c r="L547" s="122"/>
      <c r="M547" s="122"/>
      <c r="N547" s="122"/>
      <c r="O547" s="122"/>
      <c r="P547" s="122"/>
      <c r="Q547" s="122"/>
      <c r="R547" s="122"/>
      <c r="S547" s="122"/>
      <c r="T547" s="122"/>
      <c r="U547" s="122"/>
      <c r="V547" s="146"/>
    </row>
    <row r="548" spans="1:22" s="119" customFormat="1" ht="14.25" customHeight="1">
      <c r="A548" s="301">
        <f t="shared" si="8"/>
        <v>547</v>
      </c>
      <c r="B548" s="346" t="s">
        <v>2096</v>
      </c>
      <c r="C548" s="346">
        <v>3</v>
      </c>
      <c r="D548" s="346"/>
      <c r="E548" s="121" t="s">
        <v>2010</v>
      </c>
      <c r="F548" s="132" t="str">
        <f>IF('建築物別概要（追加）入力'!$V$354=0,"",TEXT('建築物別概要（追加）入力'!$V$354,"#0.00"))</f>
        <v/>
      </c>
      <c r="G548" s="132"/>
      <c r="H548" s="122"/>
      <c r="I548" s="122"/>
      <c r="J548" s="122"/>
      <c r="K548" s="122"/>
      <c r="L548" s="122"/>
      <c r="M548" s="122"/>
      <c r="N548" s="122"/>
      <c r="O548" s="122"/>
      <c r="P548" s="122"/>
      <c r="Q548" s="122"/>
      <c r="R548" s="122"/>
      <c r="S548" s="122"/>
      <c r="T548" s="122"/>
      <c r="U548" s="122"/>
      <c r="V548" s="146"/>
    </row>
    <row r="549" spans="1:22" s="119" customFormat="1" ht="14.25" customHeight="1">
      <c r="A549" s="301">
        <f t="shared" si="8"/>
        <v>548</v>
      </c>
      <c r="B549" s="346" t="s">
        <v>2096</v>
      </c>
      <c r="C549" s="346">
        <v>3</v>
      </c>
      <c r="D549" s="346"/>
      <c r="E549" s="121" t="s">
        <v>2011</v>
      </c>
      <c r="F549" s="132" t="str">
        <f>IF('建築物別概要（追加）入力'!$V$355=0,"",TEXT('建築物別概要（追加）入力'!$V$355,"#0.00"))</f>
        <v/>
      </c>
      <c r="G549" s="132"/>
      <c r="H549" s="122"/>
      <c r="I549" s="122"/>
      <c r="J549" s="122"/>
      <c r="K549" s="122"/>
      <c r="L549" s="122"/>
      <c r="M549" s="122"/>
      <c r="N549" s="122"/>
      <c r="O549" s="122"/>
      <c r="P549" s="122"/>
      <c r="Q549" s="122"/>
      <c r="R549" s="122"/>
      <c r="S549" s="122"/>
      <c r="T549" s="122"/>
      <c r="U549" s="122"/>
      <c r="V549" s="146"/>
    </row>
    <row r="550" spans="1:22" s="119" customFormat="1" ht="14.25" customHeight="1">
      <c r="A550" s="301">
        <f t="shared" si="8"/>
        <v>549</v>
      </c>
      <c r="B550" s="346" t="s">
        <v>2096</v>
      </c>
      <c r="C550" s="346">
        <v>3</v>
      </c>
      <c r="D550" s="346"/>
      <c r="E550" s="121" t="s">
        <v>2012</v>
      </c>
      <c r="F550" s="132" t="str">
        <f>IF('建築物別概要（追加）入力'!$V$356=0,"",TEXT('建築物別概要（追加）入力'!$V$356,"#0.00"))</f>
        <v/>
      </c>
      <c r="G550" s="122"/>
      <c r="H550" s="122"/>
      <c r="I550" s="122"/>
      <c r="J550" s="122"/>
      <c r="K550" s="122"/>
      <c r="L550" s="122"/>
      <c r="M550" s="122"/>
      <c r="N550" s="122"/>
      <c r="O550" s="122"/>
      <c r="P550" s="122"/>
      <c r="Q550" s="122"/>
      <c r="R550" s="122"/>
      <c r="S550" s="122"/>
      <c r="T550" s="122"/>
      <c r="U550" s="122"/>
      <c r="V550" s="146"/>
    </row>
    <row r="551" spans="1:22" s="119" customFormat="1" ht="14.25" customHeight="1">
      <c r="A551" s="301">
        <f t="shared" si="8"/>
        <v>550</v>
      </c>
      <c r="B551" s="346" t="s">
        <v>2096</v>
      </c>
      <c r="C551" s="346">
        <v>3</v>
      </c>
      <c r="D551" s="346"/>
      <c r="E551" s="121" t="s">
        <v>2013</v>
      </c>
      <c r="F551" s="132" t="str">
        <f>IF('建築物別概要（追加）入力'!$V$357=0,"",TEXT('建築物別概要（追加）入力'!$V$357,"#0.00"))</f>
        <v/>
      </c>
      <c r="G551" s="122"/>
      <c r="H551" s="122"/>
      <c r="I551" s="122"/>
      <c r="J551" s="122"/>
      <c r="K551" s="122"/>
      <c r="L551" s="122"/>
      <c r="M551" s="122"/>
      <c r="N551" s="122"/>
      <c r="O551" s="122"/>
      <c r="P551" s="122"/>
      <c r="Q551" s="122"/>
      <c r="R551" s="122"/>
      <c r="S551" s="122"/>
      <c r="T551" s="122"/>
      <c r="U551" s="122"/>
      <c r="V551" s="146"/>
    </row>
    <row r="552" spans="1:22" ht="14.25" customHeight="1">
      <c r="A552" s="301">
        <f t="shared" si="8"/>
        <v>551</v>
      </c>
      <c r="B552" s="346" t="s">
        <v>2096</v>
      </c>
      <c r="C552" s="346">
        <v>3</v>
      </c>
      <c r="D552" s="346"/>
      <c r="E552" s="121" t="s">
        <v>2025</v>
      </c>
      <c r="F552" s="132" t="str">
        <f>IF('建築物別概要（追加）入力'!$V$358=0,"",TEXT('建築物別概要（追加）入力'!$V$358,"#0.00"))</f>
        <v/>
      </c>
      <c r="G552" s="121"/>
      <c r="H552" s="121"/>
      <c r="I552" s="121"/>
      <c r="J552" s="121"/>
      <c r="K552" s="121"/>
      <c r="L552" s="121"/>
      <c r="M552" s="121"/>
      <c r="N552" s="121"/>
      <c r="O552" s="121"/>
      <c r="P552" s="121"/>
      <c r="Q552" s="121"/>
      <c r="R552" s="121"/>
      <c r="S552" s="121"/>
      <c r="T552" s="121"/>
      <c r="U552" s="121"/>
      <c r="V552" s="299"/>
    </row>
    <row r="553" spans="1:22" s="119" customFormat="1" ht="14.25" customHeight="1">
      <c r="A553" s="309">
        <f t="shared" si="8"/>
        <v>552</v>
      </c>
      <c r="B553" s="348" t="s">
        <v>2096</v>
      </c>
      <c r="C553" s="348">
        <v>3</v>
      </c>
      <c r="D553" s="348"/>
      <c r="E553" s="149" t="s">
        <v>2014</v>
      </c>
      <c r="F553" s="144" t="str">
        <f>IF('建築物別概要（追加）入力'!$J$359=0,"",TEXT('建築物別概要（追加）入力'!$J$359,"#0.00"))</f>
        <v/>
      </c>
      <c r="G553" s="144"/>
      <c r="H553" s="138"/>
      <c r="I553" s="138"/>
      <c r="J553" s="138"/>
      <c r="K553" s="138"/>
      <c r="L553" s="138"/>
      <c r="M553" s="138"/>
      <c r="N553" s="138"/>
      <c r="O553" s="138"/>
      <c r="P553" s="138"/>
      <c r="Q553" s="138"/>
      <c r="R553" s="138"/>
      <c r="S553" s="138"/>
      <c r="T553" s="138"/>
      <c r="U553" s="138"/>
      <c r="V553" s="151"/>
    </row>
    <row r="554" spans="1:22" s="119" customFormat="1" ht="14.25" customHeight="1">
      <c r="A554" s="301">
        <f t="shared" si="8"/>
        <v>553</v>
      </c>
      <c r="B554" s="346" t="s">
        <v>2096</v>
      </c>
      <c r="C554" s="346">
        <v>3</v>
      </c>
      <c r="D554" s="346"/>
      <c r="E554" s="121" t="s">
        <v>2015</v>
      </c>
      <c r="F554" s="144" t="str">
        <f>IF('建築物別概要（追加）入力'!$P$359=0,"",TEXT('建築物別概要（追加）入力'!$P$359,"#0.00"))</f>
        <v/>
      </c>
      <c r="G554" s="132"/>
      <c r="H554" s="122"/>
      <c r="I554" s="122"/>
      <c r="J554" s="122"/>
      <c r="K554" s="122"/>
      <c r="L554" s="122"/>
      <c r="M554" s="122"/>
      <c r="N554" s="122"/>
      <c r="O554" s="122"/>
      <c r="P554" s="122"/>
      <c r="Q554" s="122"/>
      <c r="R554" s="122"/>
      <c r="S554" s="122"/>
      <c r="T554" s="122"/>
      <c r="U554" s="122"/>
      <c r="V554" s="146"/>
    </row>
    <row r="555" spans="1:22" s="119" customFormat="1" ht="14.25" customHeight="1">
      <c r="A555" s="301">
        <f t="shared" si="8"/>
        <v>554</v>
      </c>
      <c r="B555" s="346" t="s">
        <v>2096</v>
      </c>
      <c r="C555" s="346">
        <v>3</v>
      </c>
      <c r="D555" s="346"/>
      <c r="E555" s="121" t="s">
        <v>2016</v>
      </c>
      <c r="F555" s="144" t="str">
        <f>IF('建築物別概要（追加）入力'!$V$359=0,"",TEXT('建築物別概要（追加）入力'!$V$359,"#0.00"))</f>
        <v/>
      </c>
      <c r="G555" s="132"/>
      <c r="H555" s="122"/>
      <c r="I555" s="122"/>
      <c r="J555" s="122"/>
      <c r="K555" s="122"/>
      <c r="L555" s="122"/>
      <c r="M555" s="122"/>
      <c r="N555" s="122"/>
      <c r="O555" s="122"/>
      <c r="P555" s="122"/>
      <c r="Q555" s="122"/>
      <c r="R555" s="122"/>
      <c r="S555" s="122"/>
      <c r="T555" s="122"/>
      <c r="U555" s="122"/>
      <c r="V555" s="146"/>
    </row>
    <row r="556" spans="1:22" s="119" customFormat="1" ht="14.25" customHeight="1">
      <c r="A556" s="301">
        <f t="shared" si="8"/>
        <v>555</v>
      </c>
      <c r="B556" s="346" t="s">
        <v>2096</v>
      </c>
      <c r="C556" s="346">
        <v>3</v>
      </c>
      <c r="D556" s="346"/>
      <c r="E556" s="121" t="s">
        <v>2017</v>
      </c>
      <c r="F556" s="122" t="str">
        <f>IF('建築物別概要（追加）入力'!$D$362="","",'建築物別概要（追加）入力'!$D$362)</f>
        <v/>
      </c>
      <c r="G556" s="122"/>
      <c r="H556" s="122"/>
      <c r="I556" s="122"/>
      <c r="J556" s="122"/>
      <c r="K556" s="122"/>
      <c r="L556" s="122"/>
      <c r="M556" s="122"/>
      <c r="N556" s="122"/>
      <c r="O556" s="122"/>
      <c r="P556" s="122"/>
      <c r="Q556" s="122"/>
      <c r="R556" s="122"/>
      <c r="S556" s="122"/>
      <c r="T556" s="122"/>
      <c r="U556" s="122"/>
      <c r="V556" s="146"/>
    </row>
    <row r="557" spans="1:22" s="119" customFormat="1" ht="14.25" customHeight="1">
      <c r="A557" s="301">
        <f t="shared" si="8"/>
        <v>556</v>
      </c>
      <c r="B557" s="346" t="s">
        <v>2096</v>
      </c>
      <c r="C557" s="346">
        <v>3</v>
      </c>
      <c r="D557" s="346"/>
      <c r="E557" s="121" t="s">
        <v>2018</v>
      </c>
      <c r="F557" s="122" t="str">
        <f>IF('建築物別概要（追加）入力'!$D$363="","",'建築物別概要（追加）入力'!$D$363)</f>
        <v/>
      </c>
      <c r="G557" s="122"/>
      <c r="H557" s="122"/>
      <c r="I557" s="122"/>
      <c r="J557" s="122"/>
      <c r="K557" s="122"/>
      <c r="L557" s="122"/>
      <c r="M557" s="122"/>
      <c r="N557" s="122"/>
      <c r="O557" s="122"/>
      <c r="P557" s="122"/>
      <c r="Q557" s="122"/>
      <c r="R557" s="122"/>
      <c r="S557" s="122"/>
      <c r="T557" s="122"/>
      <c r="U557" s="122"/>
      <c r="V557" s="146"/>
    </row>
    <row r="558" spans="1:22" s="119" customFormat="1" ht="14.25" customHeight="1">
      <c r="A558" s="301">
        <f t="shared" si="8"/>
        <v>557</v>
      </c>
      <c r="B558" s="346" t="s">
        <v>2096</v>
      </c>
      <c r="C558" s="346">
        <v>3</v>
      </c>
      <c r="D558" s="346"/>
      <c r="E558" s="121" t="s">
        <v>2019</v>
      </c>
      <c r="F558" s="122" t="str">
        <f>IF('建築物別概要（追加）入力'!$D$364="","",'建築物別概要（追加）入力'!$D$364)</f>
        <v/>
      </c>
      <c r="G558" s="122"/>
      <c r="H558" s="122"/>
      <c r="I558" s="122"/>
      <c r="J558" s="122"/>
      <c r="K558" s="122"/>
      <c r="L558" s="122"/>
      <c r="M558" s="122"/>
      <c r="N558" s="122"/>
      <c r="O558" s="122"/>
      <c r="P558" s="122"/>
      <c r="Q558" s="122"/>
      <c r="R558" s="122"/>
      <c r="S558" s="122"/>
      <c r="T558" s="122"/>
      <c r="U558" s="122"/>
      <c r="V558" s="146"/>
    </row>
    <row r="559" spans="1:22" s="119" customFormat="1" ht="14.25" customHeight="1">
      <c r="A559" s="301">
        <f t="shared" si="8"/>
        <v>558</v>
      </c>
      <c r="B559" s="346" t="s">
        <v>2096</v>
      </c>
      <c r="C559" s="346">
        <v>3</v>
      </c>
      <c r="D559" s="346"/>
      <c r="E559" s="121" t="s">
        <v>2020</v>
      </c>
      <c r="F559" s="131" t="str">
        <f>IF('建築物別概要（追加）入力'!$D$365="","",TEXT('建築物別概要（追加）入力'!$D$365,"#0.000"))</f>
        <v/>
      </c>
      <c r="G559" s="131"/>
      <c r="H559" s="122"/>
      <c r="I559" s="122"/>
      <c r="J559" s="122"/>
      <c r="K559" s="122"/>
      <c r="L559" s="122"/>
      <c r="M559" s="122"/>
      <c r="N559" s="122"/>
      <c r="O559" s="122"/>
      <c r="P559" s="122"/>
      <c r="Q559" s="122"/>
      <c r="R559" s="122"/>
      <c r="S559" s="122"/>
      <c r="T559" s="122"/>
      <c r="U559" s="122"/>
      <c r="V559" s="146"/>
    </row>
    <row r="560" spans="1:22" s="119" customFormat="1" ht="14.25" customHeight="1">
      <c r="A560" s="301">
        <f t="shared" si="8"/>
        <v>559</v>
      </c>
      <c r="B560" s="346" t="s">
        <v>2096</v>
      </c>
      <c r="C560" s="346">
        <v>3</v>
      </c>
      <c r="D560" s="346"/>
      <c r="E560" s="121" t="s">
        <v>2021</v>
      </c>
      <c r="F560" s="122" t="str">
        <f>IF($G$560=1,"",INDEX(値一覧項目!$L$2:$L10,$G$560))</f>
        <v/>
      </c>
      <c r="G560" s="127">
        <v>1</v>
      </c>
      <c r="H560" s="122"/>
      <c r="I560" s="122"/>
      <c r="J560" s="122"/>
      <c r="K560" s="122"/>
      <c r="L560" s="122"/>
      <c r="M560" s="122"/>
      <c r="N560" s="122"/>
      <c r="O560" s="122"/>
      <c r="P560" s="122"/>
      <c r="Q560" s="122"/>
      <c r="R560" s="122"/>
      <c r="S560" s="122"/>
      <c r="T560" s="122"/>
      <c r="U560" s="122"/>
      <c r="V560" s="146"/>
    </row>
    <row r="561" spans="1:22" s="119" customFormat="1" ht="14.25" customHeight="1">
      <c r="A561" s="301">
        <f t="shared" si="8"/>
        <v>560</v>
      </c>
      <c r="B561" s="346" t="s">
        <v>2096</v>
      </c>
      <c r="C561" s="346">
        <v>3</v>
      </c>
      <c r="D561" s="346"/>
      <c r="E561" s="121" t="s">
        <v>1624</v>
      </c>
      <c r="F561" s="122" t="str">
        <f>IF('建築物別概要（追加）入力'!$D$368="","",'建築物別概要（追加）入力'!$D$368)</f>
        <v/>
      </c>
      <c r="G561" s="122"/>
      <c r="H561" s="122"/>
      <c r="I561" s="122"/>
      <c r="J561" s="122"/>
      <c r="K561" s="122"/>
      <c r="L561" s="122"/>
      <c r="M561" s="122"/>
      <c r="N561" s="122"/>
      <c r="O561" s="122"/>
      <c r="P561" s="122"/>
      <c r="Q561" s="122"/>
      <c r="R561" s="122"/>
      <c r="S561" s="122"/>
      <c r="T561" s="122"/>
      <c r="U561" s="122"/>
      <c r="V561" s="146"/>
    </row>
    <row r="562" spans="1:22" s="119" customFormat="1" ht="14.25" customHeight="1" thickBot="1">
      <c r="A562" s="302">
        <f t="shared" si="8"/>
        <v>561</v>
      </c>
      <c r="B562" s="347" t="s">
        <v>2096</v>
      </c>
      <c r="C562" s="347">
        <v>3</v>
      </c>
      <c r="D562" s="347"/>
      <c r="E562" s="136" t="s">
        <v>1623</v>
      </c>
      <c r="F562" s="137" t="str">
        <f>IF('建築物別概要（追加）入力'!$D$369="","",'建築物別概要（追加）入力'!$D$369)</f>
        <v/>
      </c>
      <c r="G562" s="137"/>
      <c r="H562" s="137"/>
      <c r="I562" s="137"/>
      <c r="J562" s="137"/>
      <c r="K562" s="137"/>
      <c r="L562" s="137"/>
      <c r="M562" s="137"/>
      <c r="N562" s="137"/>
      <c r="O562" s="137"/>
      <c r="P562" s="137"/>
      <c r="Q562" s="137"/>
      <c r="R562" s="137"/>
      <c r="S562" s="137"/>
      <c r="T562" s="137"/>
      <c r="U562" s="137"/>
      <c r="V562" s="153"/>
    </row>
    <row r="563" spans="1:22" s="119" customFormat="1" ht="14.25" customHeight="1">
      <c r="A563" s="309">
        <f t="shared" si="8"/>
        <v>562</v>
      </c>
      <c r="B563" s="348" t="s">
        <v>2098</v>
      </c>
      <c r="C563" s="348">
        <v>3</v>
      </c>
      <c r="D563" s="348">
        <v>1</v>
      </c>
      <c r="E563" s="149" t="s">
        <v>1975</v>
      </c>
      <c r="F563" s="150">
        <f>'建築物別概要（追加）入力'!$E$375</f>
        <v>3</v>
      </c>
      <c r="G563" s="150"/>
      <c r="H563" s="138"/>
      <c r="I563" s="138"/>
      <c r="J563" s="138"/>
      <c r="K563" s="138"/>
      <c r="L563" s="138"/>
      <c r="M563" s="138"/>
      <c r="N563" s="138"/>
      <c r="O563" s="138"/>
      <c r="P563" s="138"/>
      <c r="Q563" s="138"/>
      <c r="R563" s="138"/>
      <c r="S563" s="138"/>
      <c r="T563" s="138"/>
      <c r="U563" s="138"/>
      <c r="V563" s="151"/>
    </row>
    <row r="564" spans="1:22" s="119" customFormat="1" ht="14.25" customHeight="1">
      <c r="A564" s="301">
        <f t="shared" si="8"/>
        <v>563</v>
      </c>
      <c r="B564" s="346" t="s">
        <v>2098</v>
      </c>
      <c r="C564" s="346">
        <v>3</v>
      </c>
      <c r="D564" s="346">
        <v>1</v>
      </c>
      <c r="E564" s="121" t="s">
        <v>87</v>
      </c>
      <c r="F564" s="133" t="str">
        <f>IF('建築物別概要（追加）入力'!$E$376="","",'建築物別概要（追加）入力'!$E$376)</f>
        <v/>
      </c>
      <c r="G564" s="133"/>
      <c r="H564" s="122"/>
      <c r="I564" s="122"/>
      <c r="J564" s="122"/>
      <c r="K564" s="122"/>
      <c r="L564" s="122"/>
      <c r="M564" s="122"/>
      <c r="N564" s="122"/>
      <c r="O564" s="122"/>
      <c r="P564" s="122"/>
      <c r="Q564" s="122"/>
      <c r="R564" s="122"/>
      <c r="S564" s="122"/>
      <c r="T564" s="122"/>
      <c r="U564" s="122"/>
      <c r="V564" s="146"/>
    </row>
    <row r="565" spans="1:22" s="119" customFormat="1" ht="14.25" customHeight="1">
      <c r="A565" s="301">
        <f t="shared" si="8"/>
        <v>564</v>
      </c>
      <c r="B565" s="346" t="s">
        <v>2098</v>
      </c>
      <c r="C565" s="346">
        <v>3</v>
      </c>
      <c r="D565" s="346">
        <v>1</v>
      </c>
      <c r="E565" s="121" t="s">
        <v>2183</v>
      </c>
      <c r="F565" s="131" t="str">
        <f>IF('建築物別概要（追加）入力'!$E$377="","",'建築物別概要（追加）入力'!$E$377)</f>
        <v/>
      </c>
      <c r="G565" s="131"/>
      <c r="H565" s="122"/>
      <c r="I565" s="122"/>
      <c r="J565" s="122"/>
      <c r="K565" s="122"/>
      <c r="L565" s="122"/>
      <c r="M565" s="122"/>
      <c r="N565" s="122"/>
      <c r="O565" s="122"/>
      <c r="P565" s="122"/>
      <c r="Q565" s="122"/>
      <c r="R565" s="122"/>
      <c r="S565" s="122"/>
      <c r="T565" s="122"/>
      <c r="U565" s="122"/>
      <c r="V565" s="146"/>
    </row>
    <row r="566" spans="1:22" s="119" customFormat="1" ht="14.25" customHeight="1">
      <c r="A566" s="301">
        <f t="shared" si="8"/>
        <v>565</v>
      </c>
      <c r="B566" s="346" t="s">
        <v>2098</v>
      </c>
      <c r="C566" s="346">
        <v>3</v>
      </c>
      <c r="D566" s="346">
        <v>1</v>
      </c>
      <c r="E566" s="121" t="s">
        <v>2184</v>
      </c>
      <c r="F566" s="131" t="str">
        <f>IF('建築物別概要（追加）入力'!$E$378="","",'建築物別概要（追加）入力'!$E$378)</f>
        <v/>
      </c>
      <c r="G566" s="131"/>
      <c r="H566" s="122"/>
      <c r="I566" s="122"/>
      <c r="J566" s="122"/>
      <c r="K566" s="122"/>
      <c r="L566" s="122"/>
      <c r="M566" s="122"/>
      <c r="N566" s="122"/>
      <c r="O566" s="122"/>
      <c r="P566" s="122"/>
      <c r="Q566" s="122"/>
      <c r="R566" s="122"/>
      <c r="S566" s="122"/>
      <c r="T566" s="122"/>
      <c r="U566" s="122"/>
      <c r="V566" s="146"/>
    </row>
    <row r="567" spans="1:22" s="119" customFormat="1" ht="14.25" customHeight="1">
      <c r="A567" s="301">
        <f t="shared" si="8"/>
        <v>566</v>
      </c>
      <c r="B567" s="346" t="s">
        <v>2098</v>
      </c>
      <c r="C567" s="346">
        <v>3</v>
      </c>
      <c r="D567" s="346">
        <v>1</v>
      </c>
      <c r="E567" s="121" t="s">
        <v>2185</v>
      </c>
      <c r="F567" s="131" t="str">
        <f>IF('建築物別概要（追加）入力'!$E$379="","",'建築物別概要（追加）入力'!$E$379)</f>
        <v/>
      </c>
      <c r="G567" s="131"/>
      <c r="H567" s="122"/>
      <c r="I567" s="122"/>
      <c r="J567" s="122"/>
      <c r="K567" s="122"/>
      <c r="L567" s="122"/>
      <c r="M567" s="122"/>
      <c r="N567" s="122"/>
      <c r="O567" s="122"/>
      <c r="P567" s="122"/>
      <c r="Q567" s="122"/>
      <c r="R567" s="122"/>
      <c r="S567" s="122"/>
      <c r="T567" s="122"/>
      <c r="U567" s="122"/>
      <c r="V567" s="146"/>
    </row>
    <row r="568" spans="1:22" s="119" customFormat="1" ht="14.25" customHeight="1">
      <c r="A568" s="301">
        <f t="shared" si="8"/>
        <v>567</v>
      </c>
      <c r="B568" s="346" t="s">
        <v>2098</v>
      </c>
      <c r="C568" s="346">
        <v>3</v>
      </c>
      <c r="D568" s="346">
        <v>1</v>
      </c>
      <c r="E568" s="121" t="s">
        <v>2186</v>
      </c>
      <c r="F568" s="131" t="str">
        <f>IF('建築物別概要（追加）入力'!$E$380="","",'建築物別概要（追加）入力'!$E$380)</f>
        <v/>
      </c>
      <c r="G568" s="131"/>
      <c r="H568" s="122"/>
      <c r="I568" s="122"/>
      <c r="J568" s="122"/>
      <c r="K568" s="122"/>
      <c r="L568" s="122"/>
      <c r="M568" s="122"/>
      <c r="N568" s="122"/>
      <c r="O568" s="122"/>
      <c r="P568" s="122"/>
      <c r="Q568" s="122"/>
      <c r="R568" s="122"/>
      <c r="S568" s="122"/>
      <c r="T568" s="122"/>
      <c r="U568" s="122"/>
      <c r="V568" s="146"/>
    </row>
    <row r="569" spans="1:22" s="119" customFormat="1" ht="14.25" customHeight="1">
      <c r="A569" s="301">
        <f t="shared" si="8"/>
        <v>568</v>
      </c>
      <c r="B569" s="346" t="s">
        <v>2098</v>
      </c>
      <c r="C569" s="346">
        <v>3</v>
      </c>
      <c r="D569" s="346">
        <v>1</v>
      </c>
      <c r="E569" s="121" t="s">
        <v>2182</v>
      </c>
      <c r="F569" s="131" t="str">
        <f>IF($G$569=TRUE,"有",IF($H$569=TRUE,"無",""))</f>
        <v/>
      </c>
      <c r="G569" s="127" t="b">
        <v>0</v>
      </c>
      <c r="H569" s="127" t="b">
        <v>0</v>
      </c>
      <c r="I569" s="122"/>
      <c r="J569" s="122"/>
      <c r="K569" s="122"/>
      <c r="L569" s="122"/>
      <c r="M569" s="122"/>
      <c r="N569" s="122"/>
      <c r="O569" s="122"/>
      <c r="P569" s="122"/>
      <c r="Q569" s="122"/>
      <c r="R569" s="122"/>
      <c r="S569" s="122"/>
      <c r="T569" s="122"/>
      <c r="U569" s="122"/>
      <c r="V569" s="146"/>
    </row>
    <row r="570" spans="1:22" s="119" customFormat="1" ht="14.25" customHeight="1">
      <c r="A570" s="301">
        <f t="shared" si="8"/>
        <v>569</v>
      </c>
      <c r="B570" s="346" t="s">
        <v>2098</v>
      </c>
      <c r="C570" s="346">
        <v>3</v>
      </c>
      <c r="D570" s="346">
        <v>1</v>
      </c>
      <c r="E570" s="121" t="s">
        <v>2277</v>
      </c>
      <c r="F570" s="122" t="str">
        <f>IF($G$570=1,"",INDEX(主要用途!$C$2:$C$63,$G$570))</f>
        <v/>
      </c>
      <c r="G570" s="437">
        <v>1</v>
      </c>
      <c r="H570" s="127"/>
      <c r="I570" s="127"/>
      <c r="J570" s="127"/>
      <c r="K570" s="127"/>
      <c r="L570" s="127"/>
      <c r="M570" s="122"/>
      <c r="N570" s="122"/>
      <c r="O570" s="122"/>
      <c r="P570" s="122"/>
      <c r="Q570" s="145"/>
      <c r="R570" s="122"/>
      <c r="S570" s="122"/>
      <c r="T570" s="122"/>
      <c r="U570" s="122"/>
      <c r="V570" s="146"/>
    </row>
    <row r="571" spans="1:22" s="119" customFormat="1" ht="14.25" customHeight="1">
      <c r="A571" s="301">
        <f t="shared" si="8"/>
        <v>570</v>
      </c>
      <c r="B571" s="346" t="s">
        <v>2098</v>
      </c>
      <c r="C571" s="346">
        <v>3</v>
      </c>
      <c r="D571" s="346">
        <v>1</v>
      </c>
      <c r="E571" s="121" t="s">
        <v>2278</v>
      </c>
      <c r="F571" s="122" t="str">
        <f>IF($G$571=1,"",INDEX(主要用途!$C$2:$C$63,$G$571))</f>
        <v/>
      </c>
      <c r="G571" s="437">
        <v>1</v>
      </c>
      <c r="H571" s="134"/>
      <c r="I571" s="134"/>
      <c r="J571" s="134"/>
      <c r="K571" s="134"/>
      <c r="L571" s="134"/>
      <c r="M571" s="122"/>
      <c r="N571" s="122"/>
      <c r="O571" s="122"/>
      <c r="P571" s="122"/>
      <c r="Q571" s="145"/>
      <c r="R571" s="122"/>
      <c r="S571" s="122"/>
      <c r="T571" s="122"/>
      <c r="U571" s="122"/>
      <c r="V571" s="146"/>
    </row>
    <row r="572" spans="1:22" s="119" customFormat="1" ht="14.25" customHeight="1">
      <c r="A572" s="301">
        <f t="shared" si="8"/>
        <v>571</v>
      </c>
      <c r="B572" s="346" t="s">
        <v>2098</v>
      </c>
      <c r="C572" s="346">
        <v>3</v>
      </c>
      <c r="D572" s="346">
        <v>1</v>
      </c>
      <c r="E572" s="121" t="s">
        <v>2279</v>
      </c>
      <c r="F572" s="122" t="str">
        <f>IF($G$572=1,"",INDEX(主要用途!$C$2:$C$63,$G$572))</f>
        <v/>
      </c>
      <c r="G572" s="437">
        <v>1</v>
      </c>
      <c r="H572" s="134"/>
      <c r="I572" s="134"/>
      <c r="J572" s="134"/>
      <c r="K572" s="134"/>
      <c r="L572" s="134"/>
      <c r="M572" s="122"/>
      <c r="N572" s="122"/>
      <c r="O572" s="122"/>
      <c r="P572" s="122"/>
      <c r="Q572" s="145"/>
      <c r="R572" s="122"/>
      <c r="S572" s="122"/>
      <c r="T572" s="122"/>
      <c r="U572" s="122"/>
      <c r="V572" s="146"/>
    </row>
    <row r="573" spans="1:22" s="119" customFormat="1" ht="14.25" customHeight="1">
      <c r="A573" s="301">
        <f t="shared" si="8"/>
        <v>572</v>
      </c>
      <c r="B573" s="346" t="s">
        <v>2098</v>
      </c>
      <c r="C573" s="346">
        <v>3</v>
      </c>
      <c r="D573" s="346">
        <v>1</v>
      </c>
      <c r="E573" s="121" t="s">
        <v>2280</v>
      </c>
      <c r="F573" s="122" t="str">
        <f>IF($G$573=1,"",INDEX(主要用途!$C$2:$C$63,$G$573))</f>
        <v/>
      </c>
      <c r="G573" s="437">
        <v>1</v>
      </c>
      <c r="H573" s="134"/>
      <c r="I573" s="134"/>
      <c r="J573" s="134"/>
      <c r="K573" s="134"/>
      <c r="L573" s="134"/>
      <c r="M573" s="122"/>
      <c r="N573" s="122"/>
      <c r="O573" s="122"/>
      <c r="P573" s="122"/>
      <c r="Q573" s="145"/>
      <c r="R573" s="122"/>
      <c r="S573" s="122"/>
      <c r="T573" s="122"/>
      <c r="U573" s="122"/>
      <c r="V573" s="146"/>
    </row>
    <row r="574" spans="1:22" s="119" customFormat="1" ht="14.25" customHeight="1">
      <c r="A574" s="301">
        <f t="shared" si="8"/>
        <v>573</v>
      </c>
      <c r="B574" s="346" t="s">
        <v>2098</v>
      </c>
      <c r="C574" s="346">
        <v>3</v>
      </c>
      <c r="D574" s="346">
        <v>1</v>
      </c>
      <c r="E574" s="121" t="s">
        <v>2281</v>
      </c>
      <c r="F574" s="122" t="str">
        <f>IF($G$574=1,"",INDEX(主要用途!$C$2:$C$63,$G$574))</f>
        <v/>
      </c>
      <c r="G574" s="437">
        <v>1</v>
      </c>
      <c r="H574" s="134"/>
      <c r="I574" s="134"/>
      <c r="J574" s="134"/>
      <c r="K574" s="134"/>
      <c r="L574" s="134"/>
      <c r="M574" s="122"/>
      <c r="N574" s="122"/>
      <c r="O574" s="122"/>
      <c r="P574" s="122"/>
      <c r="Q574" s="145"/>
      <c r="R574" s="122"/>
      <c r="S574" s="122"/>
      <c r="T574" s="122"/>
      <c r="U574" s="122"/>
      <c r="V574" s="146"/>
    </row>
    <row r="575" spans="1:22" s="119" customFormat="1" ht="14.25" customHeight="1">
      <c r="A575" s="301">
        <f t="shared" si="8"/>
        <v>574</v>
      </c>
      <c r="B575" s="346" t="s">
        <v>2098</v>
      </c>
      <c r="C575" s="346">
        <v>3</v>
      </c>
      <c r="D575" s="346">
        <v>1</v>
      </c>
      <c r="E575" s="121" t="s">
        <v>2292</v>
      </c>
      <c r="F575" s="122" t="str">
        <f>IF($G$575=1,"",INDEX(主要用途!$C$2:$C$63,$G$575))</f>
        <v/>
      </c>
      <c r="G575" s="437">
        <v>1</v>
      </c>
      <c r="H575" s="134"/>
      <c r="I575" s="134"/>
      <c r="J575" s="134"/>
      <c r="K575" s="134"/>
      <c r="L575" s="134"/>
      <c r="M575" s="122"/>
      <c r="N575" s="122"/>
      <c r="O575" s="122"/>
      <c r="P575" s="122"/>
      <c r="Q575" s="145"/>
      <c r="R575" s="122"/>
      <c r="S575" s="122"/>
      <c r="T575" s="122"/>
      <c r="U575" s="122"/>
      <c r="V575" s="146"/>
    </row>
    <row r="576" spans="1:22" s="119" customFormat="1" ht="14.25" customHeight="1">
      <c r="A576" s="301">
        <f t="shared" si="8"/>
        <v>575</v>
      </c>
      <c r="B576" s="346" t="s">
        <v>2098</v>
      </c>
      <c r="C576" s="346">
        <v>3</v>
      </c>
      <c r="D576" s="346">
        <v>1</v>
      </c>
      <c r="E576" s="121" t="s">
        <v>2282</v>
      </c>
      <c r="F576" s="122" t="str">
        <f>IF('建築物別概要（追加）入力'!$K$384="","",'建築物別概要（追加）入力'!$K$384)</f>
        <v/>
      </c>
      <c r="G576" s="122"/>
      <c r="H576" s="122"/>
      <c r="I576" s="122"/>
      <c r="J576" s="122"/>
      <c r="K576" s="122"/>
      <c r="L576" s="122"/>
      <c r="M576" s="122"/>
      <c r="N576" s="122"/>
      <c r="O576" s="122"/>
      <c r="P576" s="122"/>
      <c r="Q576" s="122"/>
      <c r="R576" s="122"/>
      <c r="S576" s="122"/>
      <c r="T576" s="122"/>
      <c r="U576" s="122"/>
      <c r="V576" s="146"/>
    </row>
    <row r="577" spans="1:22" s="119" customFormat="1" ht="14.25" customHeight="1">
      <c r="A577" s="301">
        <f t="shared" si="8"/>
        <v>576</v>
      </c>
      <c r="B577" s="346" t="s">
        <v>2098</v>
      </c>
      <c r="C577" s="346">
        <v>3</v>
      </c>
      <c r="D577" s="346">
        <v>1</v>
      </c>
      <c r="E577" s="121" t="s">
        <v>2283</v>
      </c>
      <c r="F577" s="122" t="str">
        <f>IF('建築物別概要（追加）入力'!$K$385="","",'建築物別概要（追加）入力'!$K$385)</f>
        <v/>
      </c>
      <c r="G577" s="122"/>
      <c r="H577" s="122"/>
      <c r="I577" s="122"/>
      <c r="J577" s="122"/>
      <c r="K577" s="122"/>
      <c r="L577" s="122"/>
      <c r="M577" s="122"/>
      <c r="N577" s="122"/>
      <c r="O577" s="122"/>
      <c r="P577" s="122"/>
      <c r="Q577" s="122"/>
      <c r="R577" s="122"/>
      <c r="S577" s="122"/>
      <c r="T577" s="122"/>
      <c r="U577" s="122"/>
      <c r="V577" s="146"/>
    </row>
    <row r="578" spans="1:22" s="119" customFormat="1" ht="14.25" customHeight="1">
      <c r="A578" s="301">
        <f t="shared" si="8"/>
        <v>577</v>
      </c>
      <c r="B578" s="346" t="s">
        <v>2098</v>
      </c>
      <c r="C578" s="346">
        <v>3</v>
      </c>
      <c r="D578" s="346">
        <v>1</v>
      </c>
      <c r="E578" s="121" t="s">
        <v>2286</v>
      </c>
      <c r="F578" s="122" t="str">
        <f>IF('建築物別概要（追加）入力'!$K$386="","",'建築物別概要（追加）入力'!$K$386)</f>
        <v/>
      </c>
      <c r="G578" s="122"/>
      <c r="H578" s="122"/>
      <c r="I578" s="122"/>
      <c r="J578" s="122"/>
      <c r="K578" s="122"/>
      <c r="L578" s="122"/>
      <c r="M578" s="122"/>
      <c r="N578" s="122"/>
      <c r="O578" s="122"/>
      <c r="P578" s="122"/>
      <c r="Q578" s="122"/>
      <c r="R578" s="122"/>
      <c r="S578" s="122"/>
      <c r="T578" s="122"/>
      <c r="U578" s="122"/>
      <c r="V578" s="146"/>
    </row>
    <row r="579" spans="1:22" s="119" customFormat="1" ht="14.25" customHeight="1">
      <c r="A579" s="301">
        <f t="shared" ref="A579:A642" si="9">A578+1</f>
        <v>578</v>
      </c>
      <c r="B579" s="346" t="s">
        <v>2098</v>
      </c>
      <c r="C579" s="346">
        <v>3</v>
      </c>
      <c r="D579" s="346">
        <v>1</v>
      </c>
      <c r="E579" s="121" t="s">
        <v>2284</v>
      </c>
      <c r="F579" s="122" t="str">
        <f>IF('建築物別概要（追加）入力'!$K$387="","",'建築物別概要（追加）入力'!$K$387)</f>
        <v/>
      </c>
      <c r="G579" s="122"/>
      <c r="H579" s="122"/>
      <c r="I579" s="122"/>
      <c r="J579" s="122"/>
      <c r="K579" s="122"/>
      <c r="L579" s="122"/>
      <c r="M579" s="122"/>
      <c r="N579" s="122"/>
      <c r="O579" s="122"/>
      <c r="P579" s="122"/>
      <c r="Q579" s="122"/>
      <c r="R579" s="122"/>
      <c r="S579" s="122"/>
      <c r="T579" s="122"/>
      <c r="U579" s="122"/>
      <c r="V579" s="146"/>
    </row>
    <row r="580" spans="1:22" s="119" customFormat="1" ht="14.25" customHeight="1">
      <c r="A580" s="301">
        <f t="shared" si="9"/>
        <v>579</v>
      </c>
      <c r="B580" s="346" t="s">
        <v>2098</v>
      </c>
      <c r="C580" s="346">
        <v>3</v>
      </c>
      <c r="D580" s="346">
        <v>1</v>
      </c>
      <c r="E580" s="121" t="s">
        <v>2285</v>
      </c>
      <c r="F580" s="122" t="str">
        <f>IF('建築物別概要（追加）入力'!$K$388="","",'建築物別概要（追加）入力'!$K$388)</f>
        <v/>
      </c>
      <c r="G580" s="122"/>
      <c r="H580" s="122"/>
      <c r="I580" s="122"/>
      <c r="J580" s="122"/>
      <c r="K580" s="122"/>
      <c r="L580" s="122"/>
      <c r="M580" s="122"/>
      <c r="N580" s="122"/>
      <c r="O580" s="122"/>
      <c r="P580" s="122"/>
      <c r="Q580" s="122"/>
      <c r="R580" s="122"/>
      <c r="S580" s="122"/>
      <c r="T580" s="122"/>
      <c r="U580" s="122"/>
      <c r="V580" s="146"/>
    </row>
    <row r="581" spans="1:22" s="119" customFormat="1" ht="14.25" customHeight="1">
      <c r="A581" s="301">
        <f t="shared" si="9"/>
        <v>580</v>
      </c>
      <c r="B581" s="346" t="s">
        <v>2098</v>
      </c>
      <c r="C581" s="346">
        <v>3</v>
      </c>
      <c r="D581" s="346">
        <v>1</v>
      </c>
      <c r="E581" s="121" t="s">
        <v>2293</v>
      </c>
      <c r="F581" s="122" t="str">
        <f>IF('建築物別概要（追加）入力'!$K$389="","",'建築物別概要（追加）入力'!$K$389)</f>
        <v/>
      </c>
      <c r="G581" s="122"/>
      <c r="H581" s="122"/>
      <c r="I581" s="122"/>
      <c r="J581" s="122"/>
      <c r="K581" s="122"/>
      <c r="L581" s="122"/>
      <c r="M581" s="122"/>
      <c r="N581" s="122"/>
      <c r="O581" s="122"/>
      <c r="P581" s="122"/>
      <c r="Q581" s="122"/>
      <c r="R581" s="122"/>
      <c r="S581" s="122"/>
      <c r="T581" s="122"/>
      <c r="U581" s="122"/>
      <c r="V581" s="146"/>
    </row>
    <row r="582" spans="1:22" s="119" customFormat="1" ht="13.5" customHeight="1">
      <c r="A582" s="301">
        <f t="shared" si="9"/>
        <v>581</v>
      </c>
      <c r="B582" s="346" t="s">
        <v>2098</v>
      </c>
      <c r="C582" s="346">
        <v>3</v>
      </c>
      <c r="D582" s="346">
        <v>1</v>
      </c>
      <c r="E582" s="121" t="s">
        <v>2287</v>
      </c>
      <c r="F582" s="122" t="str">
        <f>IF('建築物別概要（追加）入力'!$V$384="","",TEXT('建築物別概要（追加）入力'!$V$384,"#0.00"))</f>
        <v/>
      </c>
      <c r="G582" s="152"/>
      <c r="H582" s="152"/>
      <c r="I582" s="152"/>
      <c r="J582" s="152"/>
      <c r="K582" s="152"/>
      <c r="L582" s="152"/>
      <c r="M582" s="122"/>
      <c r="N582" s="122"/>
      <c r="O582" s="122"/>
      <c r="P582" s="122"/>
      <c r="Q582" s="122"/>
      <c r="R582" s="122"/>
      <c r="S582" s="122"/>
      <c r="T582" s="122"/>
      <c r="U582" s="122"/>
      <c r="V582" s="146"/>
    </row>
    <row r="583" spans="1:22" s="119" customFormat="1" ht="14.25" customHeight="1">
      <c r="A583" s="301">
        <f t="shared" si="9"/>
        <v>582</v>
      </c>
      <c r="B583" s="346" t="s">
        <v>2098</v>
      </c>
      <c r="C583" s="346">
        <v>3</v>
      </c>
      <c r="D583" s="346">
        <v>1</v>
      </c>
      <c r="E583" s="121" t="s">
        <v>2288</v>
      </c>
      <c r="F583" s="122" t="str">
        <f>IF('建築物別概要（追加）入力'!$V$385="","",TEXT('建築物別概要（追加）入力'!$V$385,"#0.00"))</f>
        <v/>
      </c>
      <c r="G583" s="152"/>
      <c r="H583" s="152"/>
      <c r="I583" s="152"/>
      <c r="J583" s="152"/>
      <c r="K583" s="152"/>
      <c r="L583" s="152"/>
      <c r="M583" s="122"/>
      <c r="N583" s="122"/>
      <c r="O583" s="122"/>
      <c r="P583" s="122"/>
      <c r="Q583" s="122"/>
      <c r="R583" s="122"/>
      <c r="S583" s="122"/>
      <c r="T583" s="122"/>
      <c r="U583" s="122"/>
      <c r="V583" s="146"/>
    </row>
    <row r="584" spans="1:22" s="119" customFormat="1" ht="14.25" customHeight="1">
      <c r="A584" s="301">
        <f t="shared" si="9"/>
        <v>583</v>
      </c>
      <c r="B584" s="346" t="s">
        <v>2098</v>
      </c>
      <c r="C584" s="346">
        <v>3</v>
      </c>
      <c r="D584" s="346">
        <v>1</v>
      </c>
      <c r="E584" s="121" t="s">
        <v>2289</v>
      </c>
      <c r="F584" s="122" t="str">
        <f>IF('建築物別概要（追加）入力'!$V$386="","",TEXT('建築物別概要（追加）入力'!$V$386,"#0.00"))</f>
        <v/>
      </c>
      <c r="G584" s="152"/>
      <c r="H584" s="152"/>
      <c r="I584" s="152"/>
      <c r="J584" s="152"/>
      <c r="K584" s="152"/>
      <c r="L584" s="152"/>
      <c r="M584" s="122"/>
      <c r="N584" s="122"/>
      <c r="O584" s="122"/>
      <c r="P584" s="122"/>
      <c r="Q584" s="122"/>
      <c r="R584" s="122"/>
      <c r="S584" s="122"/>
      <c r="T584" s="122"/>
      <c r="U584" s="122"/>
      <c r="V584" s="146"/>
    </row>
    <row r="585" spans="1:22" s="119" customFormat="1" ht="14.25" customHeight="1">
      <c r="A585" s="301">
        <f t="shared" si="9"/>
        <v>584</v>
      </c>
      <c r="B585" s="346" t="s">
        <v>2098</v>
      </c>
      <c r="C585" s="346">
        <v>3</v>
      </c>
      <c r="D585" s="346">
        <v>1</v>
      </c>
      <c r="E585" s="121" t="s">
        <v>2290</v>
      </c>
      <c r="F585" s="122" t="str">
        <f>IF('建築物別概要（追加）入力'!$V$387="","",TEXT('建築物別概要（追加）入力'!$V$387,"#0.00"))</f>
        <v/>
      </c>
      <c r="G585" s="152"/>
      <c r="H585" s="152"/>
      <c r="I585" s="152"/>
      <c r="J585" s="152"/>
      <c r="K585" s="152"/>
      <c r="L585" s="152"/>
      <c r="M585" s="122"/>
      <c r="N585" s="122"/>
      <c r="O585" s="122"/>
      <c r="P585" s="122"/>
      <c r="Q585" s="122"/>
      <c r="R585" s="122"/>
      <c r="S585" s="122"/>
      <c r="T585" s="122"/>
      <c r="U585" s="122"/>
      <c r="V585" s="146"/>
    </row>
    <row r="586" spans="1:22" s="119" customFormat="1" ht="14.25" customHeight="1">
      <c r="A586" s="301">
        <f t="shared" si="9"/>
        <v>585</v>
      </c>
      <c r="B586" s="346" t="s">
        <v>2098</v>
      </c>
      <c r="C586" s="346">
        <v>3</v>
      </c>
      <c r="D586" s="346">
        <v>1</v>
      </c>
      <c r="E586" s="121" t="s">
        <v>2291</v>
      </c>
      <c r="F586" s="122" t="str">
        <f>IF('建築物別概要（追加）入力'!$V$388="","",TEXT('建築物別概要（追加）入力'!$V$388,"#0.00"))</f>
        <v/>
      </c>
      <c r="G586" s="152"/>
      <c r="H586" s="152"/>
      <c r="I586" s="152"/>
      <c r="J586" s="152"/>
      <c r="K586" s="152"/>
      <c r="L586" s="152"/>
      <c r="M586" s="122"/>
      <c r="N586" s="122"/>
      <c r="O586" s="122"/>
      <c r="P586" s="122"/>
      <c r="Q586" s="122"/>
      <c r="R586" s="122"/>
      <c r="S586" s="122"/>
      <c r="T586" s="122"/>
      <c r="U586" s="122"/>
      <c r="V586" s="146"/>
    </row>
    <row r="587" spans="1:22" s="119" customFormat="1" ht="14.25" customHeight="1">
      <c r="A587" s="301">
        <f t="shared" si="9"/>
        <v>586</v>
      </c>
      <c r="B587" s="346" t="s">
        <v>2098</v>
      </c>
      <c r="C587" s="346">
        <v>3</v>
      </c>
      <c r="D587" s="346">
        <v>1</v>
      </c>
      <c r="E587" s="121" t="s">
        <v>2294</v>
      </c>
      <c r="F587" s="122" t="str">
        <f>IF('建築物別概要（追加）入力'!$V$389="","",TEXT('建築物別概要（追加）入力'!$V$389,"#0.00"))</f>
        <v/>
      </c>
      <c r="G587" s="152"/>
      <c r="H587" s="152"/>
      <c r="I587" s="152"/>
      <c r="J587" s="152"/>
      <c r="K587" s="152"/>
      <c r="L587" s="152"/>
      <c r="M587" s="122"/>
      <c r="N587" s="122"/>
      <c r="O587" s="122"/>
      <c r="P587" s="122"/>
      <c r="Q587" s="122"/>
      <c r="R587" s="122"/>
      <c r="S587" s="122"/>
      <c r="T587" s="122"/>
      <c r="U587" s="122"/>
      <c r="V587" s="146"/>
    </row>
    <row r="588" spans="1:22" s="119" customFormat="1" ht="14.25" customHeight="1">
      <c r="A588" s="301">
        <f t="shared" si="9"/>
        <v>587</v>
      </c>
      <c r="B588" s="346" t="s">
        <v>2098</v>
      </c>
      <c r="C588" s="346">
        <v>3</v>
      </c>
      <c r="D588" s="346">
        <v>1</v>
      </c>
      <c r="E588" s="121" t="s">
        <v>1624</v>
      </c>
      <c r="F588" s="122" t="str">
        <f>IF('建築物別概要（追加）入力'!$E$391="","",'建築物別概要（追加）入力'!$E$391)</f>
        <v/>
      </c>
      <c r="G588" s="122"/>
      <c r="H588" s="122"/>
      <c r="I588" s="122"/>
      <c r="J588" s="122"/>
      <c r="K588" s="122"/>
      <c r="L588" s="122"/>
      <c r="M588" s="122"/>
      <c r="N588" s="122"/>
      <c r="O588" s="122"/>
      <c r="P588" s="122"/>
      <c r="Q588" s="122"/>
      <c r="R588" s="122"/>
      <c r="S588" s="122"/>
      <c r="T588" s="122"/>
      <c r="U588" s="122"/>
      <c r="V588" s="146"/>
    </row>
    <row r="589" spans="1:22" s="119" customFormat="1" ht="14.25" customHeight="1" thickBot="1">
      <c r="A589" s="302">
        <f t="shared" si="9"/>
        <v>588</v>
      </c>
      <c r="B589" s="347" t="s">
        <v>2098</v>
      </c>
      <c r="C589" s="347">
        <v>3</v>
      </c>
      <c r="D589" s="347">
        <v>1</v>
      </c>
      <c r="E589" s="136" t="s">
        <v>1623</v>
      </c>
      <c r="F589" s="137" t="str">
        <f>IF('建築物別概要（追加）入力'!$E$394="","",'建築物別概要（追加）入力'!$E$394)</f>
        <v/>
      </c>
      <c r="G589" s="137"/>
      <c r="H589" s="137"/>
      <c r="I589" s="137"/>
      <c r="J589" s="137"/>
      <c r="K589" s="137"/>
      <c r="L589" s="137"/>
      <c r="M589" s="137"/>
      <c r="N589" s="137"/>
      <c r="O589" s="137"/>
      <c r="P589" s="137"/>
      <c r="Q589" s="137"/>
      <c r="R589" s="137"/>
      <c r="S589" s="137"/>
      <c r="T589" s="137"/>
      <c r="U589" s="137"/>
      <c r="V589" s="153"/>
    </row>
    <row r="590" spans="1:22" s="119" customFormat="1" ht="14.25" customHeight="1">
      <c r="A590" s="309">
        <f t="shared" si="9"/>
        <v>589</v>
      </c>
      <c r="B590" s="348" t="s">
        <v>2098</v>
      </c>
      <c r="C590" s="348">
        <v>3</v>
      </c>
      <c r="D590" s="348">
        <v>2</v>
      </c>
      <c r="E590" s="149" t="s">
        <v>1975</v>
      </c>
      <c r="F590" s="150">
        <f>'建築物別概要（追加）入力'!$E$398</f>
        <v>3</v>
      </c>
      <c r="G590" s="150"/>
      <c r="H590" s="138"/>
      <c r="I590" s="138"/>
      <c r="J590" s="138"/>
      <c r="K590" s="138"/>
      <c r="L590" s="138"/>
      <c r="M590" s="138"/>
      <c r="N590" s="138"/>
      <c r="O590" s="138"/>
      <c r="P590" s="138"/>
      <c r="Q590" s="138"/>
      <c r="R590" s="138"/>
      <c r="S590" s="138"/>
      <c r="T590" s="138"/>
      <c r="U590" s="138"/>
      <c r="V590" s="151"/>
    </row>
    <row r="591" spans="1:22" s="119" customFormat="1" ht="14.25" customHeight="1">
      <c r="A591" s="301">
        <f t="shared" si="9"/>
        <v>590</v>
      </c>
      <c r="B591" s="346" t="s">
        <v>2098</v>
      </c>
      <c r="C591" s="346">
        <v>3</v>
      </c>
      <c r="D591" s="346">
        <v>2</v>
      </c>
      <c r="E591" s="121" t="s">
        <v>87</v>
      </c>
      <c r="F591" s="133" t="str">
        <f>IF('建築物別概要（追加）入力'!$E$399="","",'建築物別概要（追加）入力'!$E$399)</f>
        <v/>
      </c>
      <c r="G591" s="133"/>
      <c r="H591" s="122"/>
      <c r="I591" s="122"/>
      <c r="J591" s="122"/>
      <c r="K591" s="122"/>
      <c r="L591" s="122"/>
      <c r="M591" s="122"/>
      <c r="N591" s="122"/>
      <c r="O591" s="122"/>
      <c r="P591" s="122"/>
      <c r="Q591" s="122"/>
      <c r="R591" s="122"/>
      <c r="S591" s="122"/>
      <c r="T591" s="122"/>
      <c r="U591" s="122"/>
      <c r="V591" s="146"/>
    </row>
    <row r="592" spans="1:22" s="119" customFormat="1" ht="14.25" customHeight="1">
      <c r="A592" s="301">
        <f t="shared" si="9"/>
        <v>591</v>
      </c>
      <c r="B592" s="346" t="s">
        <v>2098</v>
      </c>
      <c r="C592" s="346">
        <v>3</v>
      </c>
      <c r="D592" s="346">
        <v>2</v>
      </c>
      <c r="E592" s="121" t="s">
        <v>2183</v>
      </c>
      <c r="F592" s="131" t="str">
        <f>IF('建築物別概要（追加）入力'!$E$400="","",TEXT('建築物別概要（追加）入力'!$E$400,"#0.000"))</f>
        <v/>
      </c>
      <c r="G592" s="131"/>
      <c r="H592" s="122"/>
      <c r="I592" s="122"/>
      <c r="J592" s="122"/>
      <c r="K592" s="122"/>
      <c r="L592" s="122"/>
      <c r="M592" s="122"/>
      <c r="N592" s="122"/>
      <c r="O592" s="122"/>
      <c r="P592" s="122"/>
      <c r="Q592" s="122"/>
      <c r="R592" s="122"/>
      <c r="S592" s="122"/>
      <c r="T592" s="122"/>
      <c r="U592" s="122"/>
      <c r="V592" s="146"/>
    </row>
    <row r="593" spans="1:22" s="119" customFormat="1" ht="14.25" customHeight="1">
      <c r="A593" s="301">
        <f t="shared" si="9"/>
        <v>592</v>
      </c>
      <c r="B593" s="346" t="s">
        <v>2098</v>
      </c>
      <c r="C593" s="346">
        <v>3</v>
      </c>
      <c r="D593" s="346">
        <v>2</v>
      </c>
      <c r="E593" s="121" t="s">
        <v>2184</v>
      </c>
      <c r="F593" s="131" t="str">
        <f>IF('建築物別概要（追加）入力'!$E$401="","",TEXT('建築物別概要（追加）入力'!$E$401,"#0.000"))</f>
        <v/>
      </c>
      <c r="G593" s="131"/>
      <c r="H593" s="122"/>
      <c r="I593" s="122"/>
      <c r="J593" s="122"/>
      <c r="K593" s="122"/>
      <c r="L593" s="122"/>
      <c r="M593" s="122"/>
      <c r="N593" s="122"/>
      <c r="O593" s="122"/>
      <c r="P593" s="122"/>
      <c r="Q593" s="122"/>
      <c r="R593" s="122"/>
      <c r="S593" s="122"/>
      <c r="T593" s="122"/>
      <c r="U593" s="122"/>
      <c r="V593" s="146"/>
    </row>
    <row r="594" spans="1:22" s="119" customFormat="1" ht="14.25" customHeight="1">
      <c r="A594" s="301">
        <f t="shared" si="9"/>
        <v>593</v>
      </c>
      <c r="B594" s="346" t="s">
        <v>2098</v>
      </c>
      <c r="C594" s="346">
        <v>3</v>
      </c>
      <c r="D594" s="346">
        <v>2</v>
      </c>
      <c r="E594" s="121" t="s">
        <v>2185</v>
      </c>
      <c r="F594" s="131" t="str">
        <f>IF('建築物別概要（追加）入力'!$E$402="","",TEXT('建築物別概要（追加）入力'!$E$402,"#0.000"))</f>
        <v/>
      </c>
      <c r="G594" s="131"/>
      <c r="H594" s="122"/>
      <c r="I594" s="122"/>
      <c r="J594" s="122"/>
      <c r="K594" s="122"/>
      <c r="L594" s="122"/>
      <c r="M594" s="122"/>
      <c r="N594" s="122"/>
      <c r="O594" s="122"/>
      <c r="P594" s="122"/>
      <c r="Q594" s="122"/>
      <c r="R594" s="122"/>
      <c r="S594" s="122"/>
      <c r="T594" s="122"/>
      <c r="U594" s="122"/>
      <c r="V594" s="146"/>
    </row>
    <row r="595" spans="1:22" s="119" customFormat="1" ht="14.25" customHeight="1">
      <c r="A595" s="301">
        <f t="shared" si="9"/>
        <v>594</v>
      </c>
      <c r="B595" s="346" t="s">
        <v>2098</v>
      </c>
      <c r="C595" s="346">
        <v>3</v>
      </c>
      <c r="D595" s="346">
        <v>2</v>
      </c>
      <c r="E595" s="121" t="s">
        <v>2186</v>
      </c>
      <c r="F595" s="131" t="str">
        <f>IF('建築物別概要（追加）入力'!$E$403="","",TEXT('建築物別概要（追加）入力'!$E$403,"#0.000"))</f>
        <v/>
      </c>
      <c r="G595" s="131"/>
      <c r="H595" s="122"/>
      <c r="I595" s="122"/>
      <c r="J595" s="122"/>
      <c r="K595" s="122"/>
      <c r="L595" s="122"/>
      <c r="M595" s="122"/>
      <c r="N595" s="122"/>
      <c r="O595" s="122"/>
      <c r="P595" s="122"/>
      <c r="Q595" s="122"/>
      <c r="R595" s="122"/>
      <c r="S595" s="122"/>
      <c r="T595" s="122"/>
      <c r="U595" s="122"/>
      <c r="V595" s="146"/>
    </row>
    <row r="596" spans="1:22" s="119" customFormat="1" ht="14.25" customHeight="1">
      <c r="A596" s="301">
        <f t="shared" si="9"/>
        <v>595</v>
      </c>
      <c r="B596" s="346" t="s">
        <v>2098</v>
      </c>
      <c r="C596" s="346">
        <v>3</v>
      </c>
      <c r="D596" s="346">
        <v>2</v>
      </c>
      <c r="E596" s="121" t="s">
        <v>2182</v>
      </c>
      <c r="F596" s="131" t="str">
        <f>IF($G$596=TRUE,"有",IF($H$596=TRUE,"無",""))</f>
        <v/>
      </c>
      <c r="G596" s="127" t="b">
        <v>0</v>
      </c>
      <c r="H596" s="127" t="b">
        <v>0</v>
      </c>
      <c r="I596" s="122"/>
      <c r="J596" s="122"/>
      <c r="K596" s="122"/>
      <c r="L596" s="122"/>
      <c r="M596" s="122"/>
      <c r="N596" s="122"/>
      <c r="O596" s="122"/>
      <c r="P596" s="122"/>
      <c r="Q596" s="122"/>
      <c r="R596" s="122"/>
      <c r="S596" s="122"/>
      <c r="T596" s="122"/>
      <c r="U596" s="122"/>
      <c r="V596" s="146"/>
    </row>
    <row r="597" spans="1:22" s="119" customFormat="1" ht="14.25" customHeight="1">
      <c r="A597" s="301">
        <f t="shared" si="9"/>
        <v>596</v>
      </c>
      <c r="B597" s="346" t="s">
        <v>2098</v>
      </c>
      <c r="C597" s="346">
        <v>3</v>
      </c>
      <c r="D597" s="346">
        <v>2</v>
      </c>
      <c r="E597" s="121" t="s">
        <v>2277</v>
      </c>
      <c r="F597" s="122" t="str">
        <f>IF($G$597=1,"",INDEX(主要用途!$C$2:$C$63,$G$597))</f>
        <v/>
      </c>
      <c r="G597" s="437">
        <v>1</v>
      </c>
      <c r="H597" s="127"/>
      <c r="I597" s="127"/>
      <c r="J597" s="127"/>
      <c r="K597" s="127"/>
      <c r="L597" s="127"/>
      <c r="M597" s="122"/>
      <c r="N597" s="122"/>
      <c r="O597" s="122"/>
      <c r="P597" s="122"/>
      <c r="Q597" s="145"/>
      <c r="R597" s="122"/>
      <c r="S597" s="122"/>
      <c r="T597" s="122"/>
      <c r="U597" s="122"/>
      <c r="V597" s="146"/>
    </row>
    <row r="598" spans="1:22" s="119" customFormat="1" ht="14.25" customHeight="1">
      <c r="A598" s="301">
        <f t="shared" si="9"/>
        <v>597</v>
      </c>
      <c r="B598" s="346" t="s">
        <v>2098</v>
      </c>
      <c r="C598" s="346">
        <v>3</v>
      </c>
      <c r="D598" s="346">
        <v>2</v>
      </c>
      <c r="E598" s="121" t="s">
        <v>2278</v>
      </c>
      <c r="F598" s="122" t="str">
        <f>IF($G$598=1,"",INDEX(主要用途!$C$2:$C$63,$G$598))</f>
        <v/>
      </c>
      <c r="G598" s="437">
        <v>1</v>
      </c>
      <c r="H598" s="134"/>
      <c r="I598" s="134"/>
      <c r="J598" s="134"/>
      <c r="K598" s="134"/>
      <c r="L598" s="134"/>
      <c r="M598" s="122"/>
      <c r="N598" s="122"/>
      <c r="O598" s="122"/>
      <c r="P598" s="122"/>
      <c r="Q598" s="145"/>
      <c r="R598" s="122"/>
      <c r="S598" s="122"/>
      <c r="T598" s="122"/>
      <c r="U598" s="122"/>
      <c r="V598" s="146"/>
    </row>
    <row r="599" spans="1:22" s="119" customFormat="1" ht="14.25" customHeight="1">
      <c r="A599" s="301">
        <f t="shared" si="9"/>
        <v>598</v>
      </c>
      <c r="B599" s="346" t="s">
        <v>2098</v>
      </c>
      <c r="C599" s="346">
        <v>3</v>
      </c>
      <c r="D599" s="346">
        <v>2</v>
      </c>
      <c r="E599" s="121" t="s">
        <v>2279</v>
      </c>
      <c r="F599" s="122" t="str">
        <f>IF($G$599=1,"",INDEX(主要用途!$C$2:$C$63,$G$599))</f>
        <v/>
      </c>
      <c r="G599" s="437">
        <v>1</v>
      </c>
      <c r="H599" s="134"/>
      <c r="I599" s="134"/>
      <c r="J599" s="134"/>
      <c r="K599" s="134"/>
      <c r="L599" s="134"/>
      <c r="M599" s="122"/>
      <c r="N599" s="122"/>
      <c r="O599" s="122"/>
      <c r="P599" s="122"/>
      <c r="Q599" s="145"/>
      <c r="R599" s="122"/>
      <c r="S599" s="122"/>
      <c r="T599" s="122"/>
      <c r="U599" s="122"/>
      <c r="V599" s="146"/>
    </row>
    <row r="600" spans="1:22" s="119" customFormat="1" ht="14.25" customHeight="1">
      <c r="A600" s="301">
        <f t="shared" si="9"/>
        <v>599</v>
      </c>
      <c r="B600" s="346" t="s">
        <v>2098</v>
      </c>
      <c r="C600" s="346">
        <v>3</v>
      </c>
      <c r="D600" s="346">
        <v>2</v>
      </c>
      <c r="E600" s="121" t="s">
        <v>2280</v>
      </c>
      <c r="F600" s="122" t="str">
        <f>IF($G$600=1,"",INDEX(主要用途!$C$2:$C$63,$G$600))</f>
        <v/>
      </c>
      <c r="G600" s="437">
        <v>1</v>
      </c>
      <c r="H600" s="134"/>
      <c r="I600" s="134"/>
      <c r="J600" s="134"/>
      <c r="K600" s="134"/>
      <c r="L600" s="134"/>
      <c r="M600" s="122"/>
      <c r="N600" s="122"/>
      <c r="O600" s="122"/>
      <c r="P600" s="122"/>
      <c r="Q600" s="145"/>
      <c r="R600" s="122"/>
      <c r="S600" s="122"/>
      <c r="T600" s="122"/>
      <c r="U600" s="122"/>
      <c r="V600" s="146"/>
    </row>
    <row r="601" spans="1:22" s="119" customFormat="1" ht="14.25" customHeight="1">
      <c r="A601" s="301">
        <f t="shared" si="9"/>
        <v>600</v>
      </c>
      <c r="B601" s="346" t="s">
        <v>2098</v>
      </c>
      <c r="C601" s="346">
        <v>3</v>
      </c>
      <c r="D601" s="346">
        <v>2</v>
      </c>
      <c r="E601" s="121" t="s">
        <v>2281</v>
      </c>
      <c r="F601" s="122" t="str">
        <f>IF($G$601=1,"",INDEX(主要用途!$C$2:$C$63,$G$601))</f>
        <v/>
      </c>
      <c r="G601" s="437">
        <v>1</v>
      </c>
      <c r="H601" s="134"/>
      <c r="I601" s="134"/>
      <c r="J601" s="134"/>
      <c r="K601" s="134"/>
      <c r="L601" s="134"/>
      <c r="M601" s="122"/>
      <c r="N601" s="122"/>
      <c r="O601" s="122"/>
      <c r="P601" s="122"/>
      <c r="Q601" s="145"/>
      <c r="R601" s="122"/>
      <c r="S601" s="122"/>
      <c r="T601" s="122"/>
      <c r="U601" s="122"/>
      <c r="V601" s="146"/>
    </row>
    <row r="602" spans="1:22" s="119" customFormat="1" ht="14.25" customHeight="1">
      <c r="A602" s="301">
        <f t="shared" si="9"/>
        <v>601</v>
      </c>
      <c r="B602" s="346" t="s">
        <v>2098</v>
      </c>
      <c r="C602" s="346">
        <v>3</v>
      </c>
      <c r="D602" s="346">
        <v>2</v>
      </c>
      <c r="E602" s="121" t="s">
        <v>2292</v>
      </c>
      <c r="F602" s="122" t="str">
        <f>IF($G$602=1,"",INDEX(主要用途!$C$2:$C$63,$G$602))</f>
        <v/>
      </c>
      <c r="G602" s="437">
        <v>1</v>
      </c>
      <c r="H602" s="134"/>
      <c r="I602" s="134"/>
      <c r="J602" s="134"/>
      <c r="K602" s="134"/>
      <c r="L602" s="134"/>
      <c r="M602" s="122"/>
      <c r="N602" s="122"/>
      <c r="O602" s="122"/>
      <c r="P602" s="122"/>
      <c r="Q602" s="145"/>
      <c r="R602" s="122"/>
      <c r="S602" s="122"/>
      <c r="T602" s="122"/>
      <c r="U602" s="122"/>
      <c r="V602" s="146"/>
    </row>
    <row r="603" spans="1:22" s="119" customFormat="1" ht="14.25" customHeight="1">
      <c r="A603" s="301">
        <f t="shared" si="9"/>
        <v>602</v>
      </c>
      <c r="B603" s="346" t="s">
        <v>2098</v>
      </c>
      <c r="C603" s="346">
        <v>3</v>
      </c>
      <c r="D603" s="346">
        <v>2</v>
      </c>
      <c r="E603" s="121" t="s">
        <v>2282</v>
      </c>
      <c r="F603" s="122" t="str">
        <f>IF('建築物別概要（追加）入力'!$K$407="","",'建築物別概要（追加）入力'!$K$407)</f>
        <v/>
      </c>
      <c r="G603" s="122"/>
      <c r="H603" s="122"/>
      <c r="I603" s="122"/>
      <c r="J603" s="122"/>
      <c r="K603" s="122"/>
      <c r="L603" s="122"/>
      <c r="M603" s="122"/>
      <c r="N603" s="122"/>
      <c r="O603" s="122"/>
      <c r="P603" s="122"/>
      <c r="Q603" s="122"/>
      <c r="R603" s="122"/>
      <c r="S603" s="122"/>
      <c r="T603" s="122"/>
      <c r="U603" s="122"/>
      <c r="V603" s="146"/>
    </row>
    <row r="604" spans="1:22" s="119" customFormat="1" ht="14.25" customHeight="1">
      <c r="A604" s="301">
        <f t="shared" si="9"/>
        <v>603</v>
      </c>
      <c r="B604" s="346" t="s">
        <v>2098</v>
      </c>
      <c r="C604" s="346">
        <v>3</v>
      </c>
      <c r="D604" s="346">
        <v>2</v>
      </c>
      <c r="E604" s="121" t="s">
        <v>2283</v>
      </c>
      <c r="F604" s="122" t="str">
        <f>IF('建築物別概要（追加）入力'!$K$408="","",'建築物別概要（追加）入力'!$K$408)</f>
        <v/>
      </c>
      <c r="G604" s="122"/>
      <c r="H604" s="122"/>
      <c r="I604" s="122"/>
      <c r="J604" s="122"/>
      <c r="K604" s="122"/>
      <c r="L604" s="122"/>
      <c r="M604" s="122"/>
      <c r="N604" s="122"/>
      <c r="O604" s="122"/>
      <c r="P604" s="122"/>
      <c r="Q604" s="122"/>
      <c r="R604" s="122"/>
      <c r="S604" s="122"/>
      <c r="T604" s="122"/>
      <c r="U604" s="122"/>
      <c r="V604" s="146"/>
    </row>
    <row r="605" spans="1:22" s="119" customFormat="1" ht="14.25" customHeight="1">
      <c r="A605" s="301">
        <f t="shared" si="9"/>
        <v>604</v>
      </c>
      <c r="B605" s="346" t="s">
        <v>2098</v>
      </c>
      <c r="C605" s="346">
        <v>3</v>
      </c>
      <c r="D605" s="346">
        <v>2</v>
      </c>
      <c r="E605" s="121" t="s">
        <v>2286</v>
      </c>
      <c r="F605" s="122" t="str">
        <f>IF('建築物別概要（追加）入力'!$K$409="","",'建築物別概要（追加）入力'!$K$409)</f>
        <v/>
      </c>
      <c r="G605" s="122"/>
      <c r="H605" s="122"/>
      <c r="I605" s="122"/>
      <c r="J605" s="122"/>
      <c r="K605" s="122"/>
      <c r="L605" s="122"/>
      <c r="M605" s="122"/>
      <c r="N605" s="122"/>
      <c r="O605" s="122"/>
      <c r="P605" s="122"/>
      <c r="Q605" s="122"/>
      <c r="R605" s="122"/>
      <c r="S605" s="122"/>
      <c r="T605" s="122"/>
      <c r="U605" s="122"/>
      <c r="V605" s="146"/>
    </row>
    <row r="606" spans="1:22" s="119" customFormat="1" ht="14.25" customHeight="1">
      <c r="A606" s="301">
        <f t="shared" si="9"/>
        <v>605</v>
      </c>
      <c r="B606" s="346" t="s">
        <v>2098</v>
      </c>
      <c r="C606" s="346">
        <v>3</v>
      </c>
      <c r="D606" s="346">
        <v>2</v>
      </c>
      <c r="E606" s="121" t="s">
        <v>2284</v>
      </c>
      <c r="F606" s="122" t="str">
        <f>IF('建築物別概要（追加）入力'!$K$410="","",'建築物別概要（追加）入力'!$K$410)</f>
        <v/>
      </c>
      <c r="G606" s="122"/>
      <c r="H606" s="122"/>
      <c r="I606" s="122"/>
      <c r="J606" s="122"/>
      <c r="K606" s="122"/>
      <c r="L606" s="122"/>
      <c r="M606" s="122"/>
      <c r="N606" s="122"/>
      <c r="O606" s="122"/>
      <c r="P606" s="122"/>
      <c r="Q606" s="122"/>
      <c r="R606" s="122"/>
      <c r="S606" s="122"/>
      <c r="T606" s="122"/>
      <c r="U606" s="122"/>
      <c r="V606" s="146"/>
    </row>
    <row r="607" spans="1:22" s="119" customFormat="1" ht="14.25" customHeight="1">
      <c r="A607" s="301">
        <f t="shared" si="9"/>
        <v>606</v>
      </c>
      <c r="B607" s="346" t="s">
        <v>2098</v>
      </c>
      <c r="C607" s="346">
        <v>3</v>
      </c>
      <c r="D607" s="346">
        <v>2</v>
      </c>
      <c r="E607" s="121" t="s">
        <v>2285</v>
      </c>
      <c r="F607" s="122" t="str">
        <f>IF('建築物別概要（追加）入力'!$K$411="","",'建築物別概要（追加）入力'!$K$411)</f>
        <v/>
      </c>
      <c r="G607" s="122"/>
      <c r="H607" s="122"/>
      <c r="I607" s="122"/>
      <c r="J607" s="122"/>
      <c r="K607" s="122"/>
      <c r="L607" s="122"/>
      <c r="M607" s="122"/>
      <c r="N607" s="122"/>
      <c r="O607" s="122"/>
      <c r="P607" s="122"/>
      <c r="Q607" s="122"/>
      <c r="R607" s="122"/>
      <c r="S607" s="122"/>
      <c r="T607" s="122"/>
      <c r="U607" s="122"/>
      <c r="V607" s="146"/>
    </row>
    <row r="608" spans="1:22" s="119" customFormat="1" ht="14.25" customHeight="1">
      <c r="A608" s="301">
        <f t="shared" si="9"/>
        <v>607</v>
      </c>
      <c r="B608" s="346" t="s">
        <v>2098</v>
      </c>
      <c r="C608" s="346">
        <v>3</v>
      </c>
      <c r="D608" s="346">
        <v>2</v>
      </c>
      <c r="E608" s="121" t="s">
        <v>2293</v>
      </c>
      <c r="F608" s="122" t="str">
        <f>IF('建築物別概要（追加）入力'!$K$412="","",'建築物別概要（追加）入力'!$K$412)</f>
        <v/>
      </c>
      <c r="G608" s="122"/>
      <c r="H608" s="122"/>
      <c r="I608" s="122"/>
      <c r="J608" s="122"/>
      <c r="K608" s="122"/>
      <c r="L608" s="122"/>
      <c r="M608" s="122"/>
      <c r="N608" s="122"/>
      <c r="O608" s="122"/>
      <c r="P608" s="122"/>
      <c r="Q608" s="122"/>
      <c r="R608" s="122"/>
      <c r="S608" s="122"/>
      <c r="T608" s="122"/>
      <c r="U608" s="122"/>
      <c r="V608" s="146"/>
    </row>
    <row r="609" spans="1:22" s="119" customFormat="1" ht="14.25" customHeight="1">
      <c r="A609" s="301">
        <f t="shared" si="9"/>
        <v>608</v>
      </c>
      <c r="B609" s="346" t="s">
        <v>2098</v>
      </c>
      <c r="C609" s="346">
        <v>3</v>
      </c>
      <c r="D609" s="346">
        <v>2</v>
      </c>
      <c r="E609" s="121" t="s">
        <v>2287</v>
      </c>
      <c r="F609" s="122" t="str">
        <f>IF('建築物別概要（追加）入力'!$V$407="","",TEXT('建築物別概要（追加）入力'!$V$407,"#0.00"))</f>
        <v/>
      </c>
      <c r="G609" s="152"/>
      <c r="H609" s="152"/>
      <c r="I609" s="152"/>
      <c r="J609" s="152"/>
      <c r="K609" s="152"/>
      <c r="L609" s="152"/>
      <c r="M609" s="122"/>
      <c r="N609" s="122"/>
      <c r="O609" s="122"/>
      <c r="P609" s="122"/>
      <c r="Q609" s="122"/>
      <c r="R609" s="122"/>
      <c r="S609" s="122"/>
      <c r="T609" s="122"/>
      <c r="U609" s="122"/>
      <c r="V609" s="146"/>
    </row>
    <row r="610" spans="1:22" s="119" customFormat="1" ht="14.25" customHeight="1">
      <c r="A610" s="301">
        <f t="shared" si="9"/>
        <v>609</v>
      </c>
      <c r="B610" s="346" t="s">
        <v>2098</v>
      </c>
      <c r="C610" s="346">
        <v>3</v>
      </c>
      <c r="D610" s="346">
        <v>2</v>
      </c>
      <c r="E610" s="121" t="s">
        <v>2288</v>
      </c>
      <c r="F610" s="122" t="str">
        <f>IF('建築物別概要（追加）入力'!$V$408="","",TEXT('建築物別概要（追加）入力'!$V$408,"#0.00"))</f>
        <v/>
      </c>
      <c r="G610" s="152"/>
      <c r="H610" s="152"/>
      <c r="I610" s="152"/>
      <c r="J610" s="152"/>
      <c r="K610" s="152"/>
      <c r="L610" s="152"/>
      <c r="M610" s="122"/>
      <c r="N610" s="122"/>
      <c r="O610" s="122"/>
      <c r="P610" s="122"/>
      <c r="Q610" s="122"/>
      <c r="R610" s="122"/>
      <c r="S610" s="122"/>
      <c r="T610" s="122"/>
      <c r="U610" s="122"/>
      <c r="V610" s="146"/>
    </row>
    <row r="611" spans="1:22" s="119" customFormat="1" ht="14.25" customHeight="1">
      <c r="A611" s="301">
        <f t="shared" si="9"/>
        <v>610</v>
      </c>
      <c r="B611" s="346" t="s">
        <v>2098</v>
      </c>
      <c r="C611" s="346">
        <v>3</v>
      </c>
      <c r="D611" s="346">
        <v>2</v>
      </c>
      <c r="E611" s="121" t="s">
        <v>2289</v>
      </c>
      <c r="F611" s="122" t="str">
        <f>IF('建築物別概要（追加）入力'!$V$409="","",TEXT('建築物別概要（追加）入力'!$V$409,"#0.00"))</f>
        <v/>
      </c>
      <c r="G611" s="152"/>
      <c r="H611" s="152"/>
      <c r="I611" s="152"/>
      <c r="J611" s="152"/>
      <c r="K611" s="152"/>
      <c r="L611" s="152"/>
      <c r="M611" s="122"/>
      <c r="N611" s="122"/>
      <c r="O611" s="122"/>
      <c r="P611" s="122"/>
      <c r="Q611" s="122"/>
      <c r="R611" s="122"/>
      <c r="S611" s="122"/>
      <c r="T611" s="122"/>
      <c r="U611" s="122"/>
      <c r="V611" s="146"/>
    </row>
    <row r="612" spans="1:22" s="119" customFormat="1" ht="14.25" customHeight="1">
      <c r="A612" s="301">
        <f t="shared" si="9"/>
        <v>611</v>
      </c>
      <c r="B612" s="346" t="s">
        <v>2098</v>
      </c>
      <c r="C612" s="346">
        <v>3</v>
      </c>
      <c r="D612" s="346">
        <v>2</v>
      </c>
      <c r="E612" s="121" t="s">
        <v>2290</v>
      </c>
      <c r="F612" s="122" t="str">
        <f>IF('建築物別概要（追加）入力'!$V$410="","",TEXT('建築物別概要（追加）入力'!$V$410,"#0.00"))</f>
        <v/>
      </c>
      <c r="G612" s="152"/>
      <c r="H612" s="152"/>
      <c r="I612" s="152"/>
      <c r="J612" s="152"/>
      <c r="K612" s="152"/>
      <c r="L612" s="152"/>
      <c r="M612" s="122"/>
      <c r="N612" s="122"/>
      <c r="O612" s="122"/>
      <c r="P612" s="122"/>
      <c r="Q612" s="122"/>
      <c r="R612" s="122"/>
      <c r="S612" s="122"/>
      <c r="T612" s="122"/>
      <c r="U612" s="122"/>
      <c r="V612" s="146"/>
    </row>
    <row r="613" spans="1:22" s="119" customFormat="1" ht="14.25" customHeight="1">
      <c r="A613" s="301">
        <f t="shared" si="9"/>
        <v>612</v>
      </c>
      <c r="B613" s="346" t="s">
        <v>2098</v>
      </c>
      <c r="C613" s="346">
        <v>3</v>
      </c>
      <c r="D613" s="346">
        <v>2</v>
      </c>
      <c r="E613" s="121" t="s">
        <v>2291</v>
      </c>
      <c r="F613" s="122" t="str">
        <f>IF('建築物別概要（追加）入力'!$V$411="","",TEXT('建築物別概要（追加）入力'!$V$411,"#0.00"))</f>
        <v/>
      </c>
      <c r="G613" s="152"/>
      <c r="H613" s="152"/>
      <c r="I613" s="152"/>
      <c r="J613" s="152"/>
      <c r="K613" s="152"/>
      <c r="L613" s="152"/>
      <c r="M613" s="122"/>
      <c r="N613" s="122"/>
      <c r="O613" s="122"/>
      <c r="P613" s="122"/>
      <c r="Q613" s="122"/>
      <c r="R613" s="122"/>
      <c r="S613" s="122"/>
      <c r="T613" s="122"/>
      <c r="U613" s="122"/>
      <c r="V613" s="146"/>
    </row>
    <row r="614" spans="1:22" s="119" customFormat="1" ht="14.25" customHeight="1">
      <c r="A614" s="301">
        <f t="shared" si="9"/>
        <v>613</v>
      </c>
      <c r="B614" s="346" t="s">
        <v>2098</v>
      </c>
      <c r="C614" s="346">
        <v>3</v>
      </c>
      <c r="D614" s="346">
        <v>2</v>
      </c>
      <c r="E614" s="121" t="s">
        <v>2294</v>
      </c>
      <c r="F614" s="122" t="str">
        <f>IF('建築物別概要（追加）入力'!$V$412="","",TEXT('建築物別概要（追加）入力'!$V$412,"#0.00"))</f>
        <v/>
      </c>
      <c r="G614" s="152"/>
      <c r="H614" s="152"/>
      <c r="I614" s="152"/>
      <c r="J614" s="152"/>
      <c r="K614" s="152"/>
      <c r="L614" s="152"/>
      <c r="M614" s="122"/>
      <c r="N614" s="122"/>
      <c r="O614" s="122"/>
      <c r="P614" s="122"/>
      <c r="Q614" s="122"/>
      <c r="R614" s="122"/>
      <c r="S614" s="122"/>
      <c r="T614" s="122"/>
      <c r="U614" s="122"/>
      <c r="V614" s="146"/>
    </row>
    <row r="615" spans="1:22" s="119" customFormat="1" ht="14.25" customHeight="1">
      <c r="A615" s="301">
        <f t="shared" si="9"/>
        <v>614</v>
      </c>
      <c r="B615" s="346" t="s">
        <v>2098</v>
      </c>
      <c r="C615" s="346">
        <v>3</v>
      </c>
      <c r="D615" s="346">
        <v>2</v>
      </c>
      <c r="E615" s="121" t="s">
        <v>1624</v>
      </c>
      <c r="F615" s="122" t="str">
        <f>IF('建築物別概要（追加）入力'!$E$414="","",'建築物別概要（追加）入力'!$E$414)</f>
        <v/>
      </c>
      <c r="G615" s="122"/>
      <c r="H615" s="122"/>
      <c r="I615" s="122"/>
      <c r="J615" s="122"/>
      <c r="K615" s="122"/>
      <c r="L615" s="122"/>
      <c r="M615" s="122"/>
      <c r="N615" s="122"/>
      <c r="O615" s="122"/>
      <c r="P615" s="122"/>
      <c r="Q615" s="122"/>
      <c r="R615" s="122"/>
      <c r="S615" s="122"/>
      <c r="T615" s="122"/>
      <c r="U615" s="122"/>
      <c r="V615" s="146"/>
    </row>
    <row r="616" spans="1:22" s="119" customFormat="1" ht="14.25" customHeight="1" thickBot="1">
      <c r="A616" s="302">
        <f t="shared" si="9"/>
        <v>615</v>
      </c>
      <c r="B616" s="347" t="s">
        <v>2098</v>
      </c>
      <c r="C616" s="347">
        <v>3</v>
      </c>
      <c r="D616" s="374">
        <v>2</v>
      </c>
      <c r="E616" s="154" t="s">
        <v>1623</v>
      </c>
      <c r="F616" s="155" t="str">
        <f>IF('建築物別概要（追加）入力'!$E$417="","",'建築物別概要（追加）入力'!$E$417)</f>
        <v/>
      </c>
      <c r="G616" s="155"/>
      <c r="H616" s="155"/>
      <c r="I616" s="155"/>
      <c r="J616" s="155"/>
      <c r="K616" s="155"/>
      <c r="L616" s="155"/>
      <c r="M616" s="155"/>
      <c r="N616" s="155"/>
      <c r="O616" s="155"/>
      <c r="P616" s="155"/>
      <c r="Q616" s="155"/>
      <c r="R616" s="155"/>
      <c r="S616" s="155"/>
      <c r="T616" s="155"/>
      <c r="U616" s="155"/>
      <c r="V616" s="158"/>
    </row>
    <row r="617" spans="1:22" s="119" customFormat="1" ht="14.25" customHeight="1">
      <c r="A617" s="309">
        <f t="shared" si="9"/>
        <v>616</v>
      </c>
      <c r="B617" s="348" t="s">
        <v>2098</v>
      </c>
      <c r="C617" s="348">
        <v>3</v>
      </c>
      <c r="D617" s="348">
        <v>3</v>
      </c>
      <c r="E617" s="147" t="s">
        <v>1975</v>
      </c>
      <c r="F617" s="156">
        <f>'建築物別概要（追加）入力'!$E$421</f>
        <v>3</v>
      </c>
      <c r="G617" s="156"/>
      <c r="H617" s="148"/>
      <c r="I617" s="148"/>
      <c r="J617" s="148"/>
      <c r="K617" s="148"/>
      <c r="L617" s="148"/>
      <c r="M617" s="148"/>
      <c r="N617" s="148"/>
      <c r="O617" s="148"/>
      <c r="P617" s="148"/>
      <c r="Q617" s="148"/>
      <c r="R617" s="148"/>
      <c r="S617" s="148"/>
      <c r="T617" s="148"/>
      <c r="U617" s="148"/>
      <c r="V617" s="157"/>
    </row>
    <row r="618" spans="1:22" s="119" customFormat="1" ht="14.25" customHeight="1">
      <c r="A618" s="301">
        <f t="shared" si="9"/>
        <v>617</v>
      </c>
      <c r="B618" s="346" t="s">
        <v>2098</v>
      </c>
      <c r="C618" s="346">
        <v>3</v>
      </c>
      <c r="D618" s="346">
        <v>3</v>
      </c>
      <c r="E618" s="121" t="s">
        <v>87</v>
      </c>
      <c r="F618" s="133" t="str">
        <f>IF('建築物別概要（追加）入力'!$E$422="","",'建築物別概要（追加）入力'!$E$422)</f>
        <v/>
      </c>
      <c r="G618" s="133"/>
      <c r="H618" s="122"/>
      <c r="I618" s="122"/>
      <c r="J618" s="122"/>
      <c r="K618" s="122"/>
      <c r="L618" s="122"/>
      <c r="M618" s="122"/>
      <c r="N618" s="122"/>
      <c r="O618" s="122"/>
      <c r="P618" s="122"/>
      <c r="Q618" s="122"/>
      <c r="R618" s="122"/>
      <c r="S618" s="122"/>
      <c r="T618" s="122"/>
      <c r="U618" s="122"/>
      <c r="V618" s="146"/>
    </row>
    <row r="619" spans="1:22" s="119" customFormat="1" ht="14.25" customHeight="1">
      <c r="A619" s="301">
        <f t="shared" si="9"/>
        <v>618</v>
      </c>
      <c r="B619" s="346" t="s">
        <v>2098</v>
      </c>
      <c r="C619" s="346">
        <v>3</v>
      </c>
      <c r="D619" s="346">
        <v>3</v>
      </c>
      <c r="E619" s="121" t="s">
        <v>2183</v>
      </c>
      <c r="F619" s="131" t="str">
        <f>IF('建築物別概要（追加）入力'!$E$423="","",TEXT('建築物別概要（追加）入力'!$E$423,"#0.000"))</f>
        <v/>
      </c>
      <c r="G619" s="131"/>
      <c r="H619" s="122"/>
      <c r="I619" s="122"/>
      <c r="J619" s="122"/>
      <c r="K619" s="122"/>
      <c r="L619" s="122"/>
      <c r="M619" s="122"/>
      <c r="N619" s="122"/>
      <c r="O619" s="122"/>
      <c r="P619" s="122"/>
      <c r="Q619" s="122"/>
      <c r="R619" s="122"/>
      <c r="S619" s="122"/>
      <c r="T619" s="122"/>
      <c r="U619" s="122"/>
      <c r="V619" s="146"/>
    </row>
    <row r="620" spans="1:22" s="119" customFormat="1" ht="14.25" customHeight="1">
      <c r="A620" s="301">
        <f t="shared" si="9"/>
        <v>619</v>
      </c>
      <c r="B620" s="346" t="s">
        <v>2098</v>
      </c>
      <c r="C620" s="346">
        <v>3</v>
      </c>
      <c r="D620" s="346">
        <v>3</v>
      </c>
      <c r="E620" s="121" t="s">
        <v>2184</v>
      </c>
      <c r="F620" s="131" t="str">
        <f>IF('建築物別概要（追加）入力'!$E$424="","",TEXT('建築物別概要（追加）入力'!$E$424,"#0.000"))</f>
        <v/>
      </c>
      <c r="G620" s="131"/>
      <c r="H620" s="122"/>
      <c r="I620" s="122"/>
      <c r="J620" s="122"/>
      <c r="K620" s="122"/>
      <c r="L620" s="122"/>
      <c r="M620" s="122"/>
      <c r="N620" s="122"/>
      <c r="O620" s="122"/>
      <c r="P620" s="122"/>
      <c r="Q620" s="122"/>
      <c r="R620" s="122"/>
      <c r="S620" s="122"/>
      <c r="T620" s="122"/>
      <c r="U620" s="122"/>
      <c r="V620" s="146"/>
    </row>
    <row r="621" spans="1:22" s="119" customFormat="1" ht="14.25" customHeight="1">
      <c r="A621" s="301">
        <f t="shared" si="9"/>
        <v>620</v>
      </c>
      <c r="B621" s="346" t="s">
        <v>2098</v>
      </c>
      <c r="C621" s="346">
        <v>3</v>
      </c>
      <c r="D621" s="346">
        <v>3</v>
      </c>
      <c r="E621" s="121" t="s">
        <v>2185</v>
      </c>
      <c r="F621" s="131" t="str">
        <f>IF('建築物別概要（追加）入力'!$E$425="","",TEXT('建築物別概要（追加）入力'!$E$425,"#0.000"))</f>
        <v/>
      </c>
      <c r="G621" s="131"/>
      <c r="H621" s="122"/>
      <c r="I621" s="122"/>
      <c r="J621" s="122"/>
      <c r="K621" s="122"/>
      <c r="L621" s="122"/>
      <c r="M621" s="122"/>
      <c r="N621" s="122"/>
      <c r="O621" s="122"/>
      <c r="P621" s="122"/>
      <c r="Q621" s="122"/>
      <c r="R621" s="122"/>
      <c r="S621" s="122"/>
      <c r="T621" s="122"/>
      <c r="U621" s="122"/>
      <c r="V621" s="146"/>
    </row>
    <row r="622" spans="1:22" s="119" customFormat="1" ht="14.25" customHeight="1">
      <c r="A622" s="301">
        <f t="shared" si="9"/>
        <v>621</v>
      </c>
      <c r="B622" s="346" t="s">
        <v>2098</v>
      </c>
      <c r="C622" s="346">
        <v>3</v>
      </c>
      <c r="D622" s="346">
        <v>3</v>
      </c>
      <c r="E622" s="121" t="s">
        <v>2186</v>
      </c>
      <c r="F622" s="131" t="str">
        <f>IF('建築物別概要（追加）入力'!$E$426="","",TEXT('建築物別概要（追加）入力'!$E$426,"#0.000"))</f>
        <v/>
      </c>
      <c r="G622" s="131"/>
      <c r="H622" s="122"/>
      <c r="I622" s="122"/>
      <c r="J622" s="122"/>
      <c r="K622" s="122"/>
      <c r="L622" s="122"/>
      <c r="M622" s="122"/>
      <c r="N622" s="122"/>
      <c r="O622" s="122"/>
      <c r="P622" s="122"/>
      <c r="Q622" s="122"/>
      <c r="R622" s="122"/>
      <c r="S622" s="122"/>
      <c r="T622" s="122"/>
      <c r="U622" s="122"/>
      <c r="V622" s="146"/>
    </row>
    <row r="623" spans="1:22" s="119" customFormat="1" ht="14.25" customHeight="1">
      <c r="A623" s="301">
        <f t="shared" si="9"/>
        <v>622</v>
      </c>
      <c r="B623" s="346" t="s">
        <v>2098</v>
      </c>
      <c r="C623" s="346">
        <v>3</v>
      </c>
      <c r="D623" s="346">
        <v>3</v>
      </c>
      <c r="E623" s="121" t="s">
        <v>2182</v>
      </c>
      <c r="F623" s="131" t="str">
        <f>IF($G$623=TRUE,"有",IF($H$623=TRUE,"無",""))</f>
        <v/>
      </c>
      <c r="G623" s="127" t="b">
        <v>0</v>
      </c>
      <c r="H623" s="127" t="b">
        <v>0</v>
      </c>
      <c r="I623" s="122"/>
      <c r="J623" s="122"/>
      <c r="K623" s="122"/>
      <c r="L623" s="122"/>
      <c r="M623" s="122"/>
      <c r="N623" s="122"/>
      <c r="O623" s="122"/>
      <c r="P623" s="122"/>
      <c r="Q623" s="122"/>
      <c r="R623" s="122"/>
      <c r="S623" s="122"/>
      <c r="T623" s="122"/>
      <c r="U623" s="122"/>
      <c r="V623" s="146"/>
    </row>
    <row r="624" spans="1:22" s="119" customFormat="1" ht="14.25" customHeight="1">
      <c r="A624" s="301">
        <f t="shared" si="9"/>
        <v>623</v>
      </c>
      <c r="B624" s="346" t="s">
        <v>2098</v>
      </c>
      <c r="C624" s="346">
        <v>3</v>
      </c>
      <c r="D624" s="346">
        <v>3</v>
      </c>
      <c r="E624" s="121" t="s">
        <v>2277</v>
      </c>
      <c r="F624" s="122" t="str">
        <f>IF($G$624=1,"",INDEX(主要用途!$C$2:$C$63,$G$624))</f>
        <v/>
      </c>
      <c r="G624" s="437">
        <v>1</v>
      </c>
      <c r="H624" s="127"/>
      <c r="I624" s="127"/>
      <c r="J624" s="127"/>
      <c r="K624" s="127"/>
      <c r="L624" s="127"/>
      <c r="M624" s="122"/>
      <c r="N624" s="122"/>
      <c r="O624" s="122"/>
      <c r="P624" s="122"/>
      <c r="Q624" s="145"/>
      <c r="R624" s="122"/>
      <c r="S624" s="122"/>
      <c r="T624" s="122"/>
      <c r="U624" s="122"/>
      <c r="V624" s="146"/>
    </row>
    <row r="625" spans="1:22" s="119" customFormat="1" ht="14.25" customHeight="1">
      <c r="A625" s="301">
        <f t="shared" si="9"/>
        <v>624</v>
      </c>
      <c r="B625" s="346" t="s">
        <v>2098</v>
      </c>
      <c r="C625" s="346">
        <v>3</v>
      </c>
      <c r="D625" s="346">
        <v>3</v>
      </c>
      <c r="E625" s="121" t="s">
        <v>2278</v>
      </c>
      <c r="F625" s="122" t="str">
        <f>IF($G$625=1,"",INDEX(主要用途!$C$2:$C$63,$G$625))</f>
        <v/>
      </c>
      <c r="G625" s="134">
        <v>1</v>
      </c>
      <c r="H625" s="134"/>
      <c r="I625" s="134"/>
      <c r="J625" s="134"/>
      <c r="K625" s="134"/>
      <c r="L625" s="134"/>
      <c r="M625" s="122"/>
      <c r="N625" s="122"/>
      <c r="O625" s="122"/>
      <c r="P625" s="122"/>
      <c r="Q625" s="145"/>
      <c r="R625" s="122"/>
      <c r="S625" s="122"/>
      <c r="T625" s="122"/>
      <c r="U625" s="122"/>
      <c r="V625" s="146"/>
    </row>
    <row r="626" spans="1:22" s="119" customFormat="1" ht="14.25" customHeight="1">
      <c r="A626" s="301">
        <f t="shared" si="9"/>
        <v>625</v>
      </c>
      <c r="B626" s="346" t="s">
        <v>2098</v>
      </c>
      <c r="C626" s="346">
        <v>3</v>
      </c>
      <c r="D626" s="346">
        <v>3</v>
      </c>
      <c r="E626" s="121" t="s">
        <v>2279</v>
      </c>
      <c r="F626" s="122" t="str">
        <f>IF($G$626=1,"",INDEX(主要用途!$C$2:$C$63,$G$626))</f>
        <v/>
      </c>
      <c r="G626" s="134">
        <v>1</v>
      </c>
      <c r="H626" s="134"/>
      <c r="I626" s="134"/>
      <c r="J626" s="134"/>
      <c r="K626" s="134"/>
      <c r="L626" s="134"/>
      <c r="M626" s="122"/>
      <c r="N626" s="122"/>
      <c r="O626" s="122"/>
      <c r="P626" s="122"/>
      <c r="Q626" s="145"/>
      <c r="R626" s="122"/>
      <c r="S626" s="122"/>
      <c r="T626" s="122"/>
      <c r="U626" s="122"/>
      <c r="V626" s="146"/>
    </row>
    <row r="627" spans="1:22" s="119" customFormat="1" ht="14.25" customHeight="1">
      <c r="A627" s="301">
        <f t="shared" si="9"/>
        <v>626</v>
      </c>
      <c r="B627" s="346" t="s">
        <v>2098</v>
      </c>
      <c r="C627" s="346">
        <v>3</v>
      </c>
      <c r="D627" s="346">
        <v>3</v>
      </c>
      <c r="E627" s="121" t="s">
        <v>2280</v>
      </c>
      <c r="F627" s="122" t="str">
        <f>IF($G$627=1,"",INDEX(主要用途!$C$2:$C$63,$G$627))</f>
        <v/>
      </c>
      <c r="G627" s="134">
        <v>1</v>
      </c>
      <c r="H627" s="134"/>
      <c r="I627" s="134"/>
      <c r="J627" s="134"/>
      <c r="K627" s="134"/>
      <c r="L627" s="134"/>
      <c r="M627" s="122"/>
      <c r="N627" s="122"/>
      <c r="O627" s="122"/>
      <c r="P627" s="122"/>
      <c r="Q627" s="145"/>
      <c r="R627" s="122"/>
      <c r="S627" s="122"/>
      <c r="T627" s="122"/>
      <c r="U627" s="122"/>
      <c r="V627" s="146"/>
    </row>
    <row r="628" spans="1:22" s="119" customFormat="1" ht="14.25" customHeight="1">
      <c r="A628" s="301">
        <f t="shared" si="9"/>
        <v>627</v>
      </c>
      <c r="B628" s="346" t="s">
        <v>2098</v>
      </c>
      <c r="C628" s="346">
        <v>3</v>
      </c>
      <c r="D628" s="346">
        <v>3</v>
      </c>
      <c r="E628" s="121" t="s">
        <v>2281</v>
      </c>
      <c r="F628" s="122" t="str">
        <f>IF($G$628=1,"",INDEX(主要用途!$C$2:$C$63,$G$628))</f>
        <v/>
      </c>
      <c r="G628" s="134">
        <v>1</v>
      </c>
      <c r="H628" s="134"/>
      <c r="I628" s="134"/>
      <c r="J628" s="134"/>
      <c r="K628" s="134"/>
      <c r="L628" s="134"/>
      <c r="M628" s="122"/>
      <c r="N628" s="122"/>
      <c r="O628" s="122"/>
      <c r="P628" s="122"/>
      <c r="Q628" s="145"/>
      <c r="R628" s="122"/>
      <c r="S628" s="122"/>
      <c r="T628" s="122"/>
      <c r="U628" s="122"/>
      <c r="V628" s="146"/>
    </row>
    <row r="629" spans="1:22" s="119" customFormat="1" ht="14.25" customHeight="1">
      <c r="A629" s="301">
        <f t="shared" si="9"/>
        <v>628</v>
      </c>
      <c r="B629" s="346" t="s">
        <v>2098</v>
      </c>
      <c r="C629" s="346">
        <v>3</v>
      </c>
      <c r="D629" s="346">
        <v>3</v>
      </c>
      <c r="E629" s="121" t="s">
        <v>2292</v>
      </c>
      <c r="F629" s="122" t="str">
        <f>IF($G$629=1,"",INDEX(主要用途!$C$2:$C$63,$G$629))</f>
        <v/>
      </c>
      <c r="G629" s="134">
        <v>1</v>
      </c>
      <c r="H629" s="134"/>
      <c r="I629" s="134"/>
      <c r="J629" s="134"/>
      <c r="K629" s="134"/>
      <c r="L629" s="134"/>
      <c r="M629" s="122"/>
      <c r="N629" s="122"/>
      <c r="O629" s="122"/>
      <c r="P629" s="122"/>
      <c r="Q629" s="145"/>
      <c r="R629" s="122"/>
      <c r="S629" s="122"/>
      <c r="T629" s="122"/>
      <c r="U629" s="122"/>
      <c r="V629" s="146"/>
    </row>
    <row r="630" spans="1:22" s="119" customFormat="1" ht="14.25" customHeight="1">
      <c r="A630" s="301">
        <f t="shared" si="9"/>
        <v>629</v>
      </c>
      <c r="B630" s="346" t="s">
        <v>2098</v>
      </c>
      <c r="C630" s="346">
        <v>3</v>
      </c>
      <c r="D630" s="346">
        <v>3</v>
      </c>
      <c r="E630" s="121" t="s">
        <v>2282</v>
      </c>
      <c r="F630" s="122" t="str">
        <f>IF('建築物別概要（追加）入力'!$K$430="","",'建築物別概要（追加）入力'!$K$430)</f>
        <v/>
      </c>
      <c r="G630" s="122"/>
      <c r="H630" s="122"/>
      <c r="I630" s="122"/>
      <c r="J630" s="122"/>
      <c r="K630" s="122"/>
      <c r="L630" s="122"/>
      <c r="M630" s="122"/>
      <c r="N630" s="122"/>
      <c r="O630" s="122"/>
      <c r="P630" s="122"/>
      <c r="Q630" s="122"/>
      <c r="R630" s="122"/>
      <c r="S630" s="122"/>
      <c r="T630" s="122"/>
      <c r="U630" s="122"/>
      <c r="V630" s="146"/>
    </row>
    <row r="631" spans="1:22" s="119" customFormat="1" ht="14.25" customHeight="1">
      <c r="A631" s="301">
        <f t="shared" si="9"/>
        <v>630</v>
      </c>
      <c r="B631" s="346" t="s">
        <v>2098</v>
      </c>
      <c r="C631" s="346">
        <v>3</v>
      </c>
      <c r="D631" s="346">
        <v>3</v>
      </c>
      <c r="E631" s="121" t="s">
        <v>2283</v>
      </c>
      <c r="F631" s="122" t="str">
        <f>IF('建築物別概要（追加）入力'!$K$431="","",'建築物別概要（追加）入力'!$K$431)</f>
        <v/>
      </c>
      <c r="G631" s="122"/>
      <c r="H631" s="122"/>
      <c r="I631" s="122"/>
      <c r="J631" s="122"/>
      <c r="K631" s="122"/>
      <c r="L631" s="122"/>
      <c r="M631" s="122"/>
      <c r="N631" s="122"/>
      <c r="O631" s="122"/>
      <c r="P631" s="122"/>
      <c r="Q631" s="122"/>
      <c r="R631" s="122"/>
      <c r="S631" s="122"/>
      <c r="T631" s="122"/>
      <c r="U631" s="122"/>
      <c r="V631" s="146"/>
    </row>
    <row r="632" spans="1:22" s="119" customFormat="1" ht="14.25" customHeight="1">
      <c r="A632" s="301">
        <f t="shared" si="9"/>
        <v>631</v>
      </c>
      <c r="B632" s="346" t="s">
        <v>2098</v>
      </c>
      <c r="C632" s="346">
        <v>3</v>
      </c>
      <c r="D632" s="346">
        <v>3</v>
      </c>
      <c r="E632" s="121" t="s">
        <v>2286</v>
      </c>
      <c r="F632" s="122" t="str">
        <f>IF('建築物別概要（追加）入力'!$K$432="","",'建築物別概要（追加）入力'!$K$432)</f>
        <v/>
      </c>
      <c r="G632" s="122"/>
      <c r="H632" s="122"/>
      <c r="I632" s="122"/>
      <c r="J632" s="122"/>
      <c r="K632" s="122"/>
      <c r="L632" s="122"/>
      <c r="M632" s="122"/>
      <c r="N632" s="122"/>
      <c r="O632" s="122"/>
      <c r="P632" s="122"/>
      <c r="Q632" s="122"/>
      <c r="R632" s="122"/>
      <c r="S632" s="122"/>
      <c r="T632" s="122"/>
      <c r="U632" s="122"/>
      <c r="V632" s="146"/>
    </row>
    <row r="633" spans="1:22" s="119" customFormat="1" ht="14.25" customHeight="1">
      <c r="A633" s="301">
        <f t="shared" si="9"/>
        <v>632</v>
      </c>
      <c r="B633" s="346" t="s">
        <v>2098</v>
      </c>
      <c r="C633" s="346">
        <v>3</v>
      </c>
      <c r="D633" s="346">
        <v>3</v>
      </c>
      <c r="E633" s="121" t="s">
        <v>2284</v>
      </c>
      <c r="F633" s="122" t="str">
        <f>IF('建築物別概要（追加）入力'!$K$433="","",'建築物別概要（追加）入力'!$K$433)</f>
        <v/>
      </c>
      <c r="G633" s="122"/>
      <c r="H633" s="122"/>
      <c r="I633" s="122"/>
      <c r="J633" s="122"/>
      <c r="K633" s="122"/>
      <c r="L633" s="122"/>
      <c r="M633" s="122"/>
      <c r="N633" s="122"/>
      <c r="O633" s="122"/>
      <c r="P633" s="122"/>
      <c r="Q633" s="122"/>
      <c r="R633" s="122"/>
      <c r="S633" s="122"/>
      <c r="T633" s="122"/>
      <c r="U633" s="122"/>
      <c r="V633" s="146"/>
    </row>
    <row r="634" spans="1:22" s="119" customFormat="1" ht="14.25" customHeight="1">
      <c r="A634" s="301">
        <f t="shared" si="9"/>
        <v>633</v>
      </c>
      <c r="B634" s="346" t="s">
        <v>2098</v>
      </c>
      <c r="C634" s="346">
        <v>3</v>
      </c>
      <c r="D634" s="346">
        <v>3</v>
      </c>
      <c r="E634" s="121" t="s">
        <v>2285</v>
      </c>
      <c r="F634" s="122" t="str">
        <f>IF('建築物別概要（追加）入力'!$K$434="","",'建築物別概要（追加）入力'!$K$434)</f>
        <v/>
      </c>
      <c r="G634" s="122"/>
      <c r="H634" s="122"/>
      <c r="I634" s="122"/>
      <c r="J634" s="122"/>
      <c r="K634" s="122"/>
      <c r="L634" s="122"/>
      <c r="M634" s="122"/>
      <c r="N634" s="122"/>
      <c r="O634" s="122"/>
      <c r="P634" s="122"/>
      <c r="Q634" s="122"/>
      <c r="R634" s="122"/>
      <c r="S634" s="122"/>
      <c r="T634" s="122"/>
      <c r="U634" s="122"/>
      <c r="V634" s="146"/>
    </row>
    <row r="635" spans="1:22" s="119" customFormat="1" ht="14.25" customHeight="1">
      <c r="A635" s="301">
        <f t="shared" si="9"/>
        <v>634</v>
      </c>
      <c r="B635" s="346" t="s">
        <v>2098</v>
      </c>
      <c r="C635" s="346">
        <v>3</v>
      </c>
      <c r="D635" s="346">
        <v>3</v>
      </c>
      <c r="E635" s="121" t="s">
        <v>2293</v>
      </c>
      <c r="F635" s="122" t="str">
        <f>IF('建築物別概要（追加）入力'!$K$435="","",'建築物別概要（追加）入力'!$K$435)</f>
        <v/>
      </c>
      <c r="G635" s="122"/>
      <c r="H635" s="122"/>
      <c r="I635" s="122"/>
      <c r="J635" s="122"/>
      <c r="K635" s="122"/>
      <c r="L635" s="122"/>
      <c r="M635" s="122"/>
      <c r="N635" s="122"/>
      <c r="O635" s="122"/>
      <c r="P635" s="122"/>
      <c r="Q635" s="122"/>
      <c r="R635" s="122"/>
      <c r="S635" s="122"/>
      <c r="T635" s="122"/>
      <c r="U635" s="122"/>
      <c r="V635" s="146"/>
    </row>
    <row r="636" spans="1:22" s="119" customFormat="1" ht="14.25" customHeight="1">
      <c r="A636" s="301">
        <f t="shared" si="9"/>
        <v>635</v>
      </c>
      <c r="B636" s="346" t="s">
        <v>2098</v>
      </c>
      <c r="C636" s="346">
        <v>3</v>
      </c>
      <c r="D636" s="346">
        <v>3</v>
      </c>
      <c r="E636" s="121" t="s">
        <v>2287</v>
      </c>
      <c r="F636" s="122" t="str">
        <f>IF('建築物別概要（追加）入力'!$V$430="","",TEXT('建築物別概要（追加）入力'!$V$430,"#0.00"))</f>
        <v/>
      </c>
      <c r="G636" s="152"/>
      <c r="H636" s="152"/>
      <c r="I636" s="152"/>
      <c r="J636" s="152"/>
      <c r="K636" s="152"/>
      <c r="L636" s="152"/>
      <c r="M636" s="122"/>
      <c r="N636" s="122"/>
      <c r="O636" s="122"/>
      <c r="P636" s="122"/>
      <c r="Q636" s="122"/>
      <c r="R636" s="122"/>
      <c r="S636" s="122"/>
      <c r="T636" s="122"/>
      <c r="U636" s="122"/>
      <c r="V636" s="146"/>
    </row>
    <row r="637" spans="1:22" s="119" customFormat="1" ht="14.25" customHeight="1">
      <c r="A637" s="301">
        <f t="shared" si="9"/>
        <v>636</v>
      </c>
      <c r="B637" s="346" t="s">
        <v>2098</v>
      </c>
      <c r="C637" s="346">
        <v>3</v>
      </c>
      <c r="D637" s="346">
        <v>3</v>
      </c>
      <c r="E637" s="121" t="s">
        <v>2288</v>
      </c>
      <c r="F637" s="122" t="str">
        <f>IF('建築物別概要（追加）入力'!$V$431="","",TEXT('建築物別概要（追加）入力'!$V$431,"#0.00"))</f>
        <v/>
      </c>
      <c r="G637" s="152"/>
      <c r="H637" s="152"/>
      <c r="I637" s="152"/>
      <c r="J637" s="152"/>
      <c r="K637" s="152"/>
      <c r="L637" s="152"/>
      <c r="M637" s="122"/>
      <c r="N637" s="122"/>
      <c r="O637" s="122"/>
      <c r="P637" s="122"/>
      <c r="Q637" s="122"/>
      <c r="R637" s="122"/>
      <c r="S637" s="122"/>
      <c r="T637" s="122"/>
      <c r="U637" s="122"/>
      <c r="V637" s="146"/>
    </row>
    <row r="638" spans="1:22" s="119" customFormat="1" ht="14.25" customHeight="1">
      <c r="A638" s="301">
        <f t="shared" si="9"/>
        <v>637</v>
      </c>
      <c r="B638" s="346" t="s">
        <v>2098</v>
      </c>
      <c r="C638" s="346">
        <v>3</v>
      </c>
      <c r="D638" s="346">
        <v>3</v>
      </c>
      <c r="E638" s="121" t="s">
        <v>2289</v>
      </c>
      <c r="F638" s="122" t="str">
        <f>IF('建築物別概要（追加）入力'!$V$432="","",TEXT('建築物別概要（追加）入力'!$V$432,"#0.00"))</f>
        <v/>
      </c>
      <c r="G638" s="152"/>
      <c r="H638" s="152"/>
      <c r="I638" s="152"/>
      <c r="J638" s="152"/>
      <c r="K638" s="152"/>
      <c r="L638" s="152"/>
      <c r="M638" s="122"/>
      <c r="N638" s="122"/>
      <c r="O638" s="122"/>
      <c r="P638" s="122"/>
      <c r="Q638" s="122"/>
      <c r="R638" s="122"/>
      <c r="S638" s="122"/>
      <c r="T638" s="122"/>
      <c r="U638" s="122"/>
      <c r="V638" s="146"/>
    </row>
    <row r="639" spans="1:22" s="119" customFormat="1" ht="14.25" customHeight="1">
      <c r="A639" s="301">
        <f t="shared" si="9"/>
        <v>638</v>
      </c>
      <c r="B639" s="346" t="s">
        <v>2098</v>
      </c>
      <c r="C639" s="346">
        <v>3</v>
      </c>
      <c r="D639" s="346">
        <v>3</v>
      </c>
      <c r="E639" s="121" t="s">
        <v>2290</v>
      </c>
      <c r="F639" s="122" t="str">
        <f>IF('建築物別概要（追加）入力'!$V$433="","",TEXT('建築物別概要（追加）入力'!$V$433,"#0.00"))</f>
        <v/>
      </c>
      <c r="G639" s="152"/>
      <c r="H639" s="152"/>
      <c r="I639" s="152"/>
      <c r="J639" s="152"/>
      <c r="K639" s="152"/>
      <c r="L639" s="152"/>
      <c r="M639" s="122"/>
      <c r="N639" s="122"/>
      <c r="O639" s="122"/>
      <c r="P639" s="122"/>
      <c r="Q639" s="122"/>
      <c r="R639" s="122"/>
      <c r="S639" s="122"/>
      <c r="T639" s="122"/>
      <c r="U639" s="122"/>
      <c r="V639" s="146"/>
    </row>
    <row r="640" spans="1:22" s="119" customFormat="1" ht="14.25" customHeight="1">
      <c r="A640" s="301">
        <f t="shared" si="9"/>
        <v>639</v>
      </c>
      <c r="B640" s="346" t="s">
        <v>2098</v>
      </c>
      <c r="C640" s="346">
        <v>3</v>
      </c>
      <c r="D640" s="346">
        <v>3</v>
      </c>
      <c r="E640" s="121" t="s">
        <v>2291</v>
      </c>
      <c r="F640" s="122" t="str">
        <f>IF('建築物別概要（追加）入力'!$V$434="","",TEXT('建築物別概要（追加）入力'!$V$434,"#0.00"))</f>
        <v/>
      </c>
      <c r="G640" s="152"/>
      <c r="H640" s="152"/>
      <c r="I640" s="152"/>
      <c r="J640" s="152"/>
      <c r="K640" s="152"/>
      <c r="L640" s="152"/>
      <c r="M640" s="122"/>
      <c r="N640" s="122"/>
      <c r="O640" s="122"/>
      <c r="P640" s="122"/>
      <c r="Q640" s="122"/>
      <c r="R640" s="122"/>
      <c r="S640" s="122"/>
      <c r="T640" s="122"/>
      <c r="U640" s="122"/>
      <c r="V640" s="146"/>
    </row>
    <row r="641" spans="1:22" s="119" customFormat="1" ht="14.25" customHeight="1">
      <c r="A641" s="301">
        <f t="shared" si="9"/>
        <v>640</v>
      </c>
      <c r="B641" s="346" t="s">
        <v>2098</v>
      </c>
      <c r="C641" s="346">
        <v>3</v>
      </c>
      <c r="D641" s="346">
        <v>3</v>
      </c>
      <c r="E641" s="121" t="s">
        <v>2294</v>
      </c>
      <c r="F641" s="122" t="str">
        <f>IF('建築物別概要（追加）入力'!$V$435="","",TEXT('建築物別概要（追加）入力'!$V$435,"#0.00"))</f>
        <v/>
      </c>
      <c r="G641" s="152"/>
      <c r="H641" s="152"/>
      <c r="I641" s="152"/>
      <c r="J641" s="152"/>
      <c r="K641" s="152"/>
      <c r="L641" s="152"/>
      <c r="M641" s="122"/>
      <c r="N641" s="122"/>
      <c r="O641" s="122"/>
      <c r="P641" s="122"/>
      <c r="Q641" s="122"/>
      <c r="R641" s="122"/>
      <c r="S641" s="122"/>
      <c r="T641" s="122"/>
      <c r="U641" s="122"/>
      <c r="V641" s="146"/>
    </row>
    <row r="642" spans="1:22" s="119" customFormat="1" ht="14.25" customHeight="1">
      <c r="A642" s="301">
        <f t="shared" si="9"/>
        <v>641</v>
      </c>
      <c r="B642" s="346" t="s">
        <v>2098</v>
      </c>
      <c r="C642" s="346">
        <v>3</v>
      </c>
      <c r="D642" s="346">
        <v>3</v>
      </c>
      <c r="E642" s="121" t="s">
        <v>1624</v>
      </c>
      <c r="F642" s="122" t="str">
        <f>IF('建築物別概要（追加）入力'!$E$437="","",'建築物別概要（追加）入力'!$E$437)</f>
        <v/>
      </c>
      <c r="G642" s="122"/>
      <c r="H642" s="122"/>
      <c r="I642" s="122"/>
      <c r="J642" s="122"/>
      <c r="K642" s="122"/>
      <c r="L642" s="122"/>
      <c r="M642" s="122"/>
      <c r="N642" s="122"/>
      <c r="O642" s="122"/>
      <c r="P642" s="122"/>
      <c r="Q642" s="122"/>
      <c r="R642" s="122"/>
      <c r="S642" s="122"/>
      <c r="T642" s="122"/>
      <c r="U642" s="122"/>
      <c r="V642" s="146"/>
    </row>
    <row r="643" spans="1:22" s="119" customFormat="1" ht="14.25" customHeight="1" thickBot="1">
      <c r="A643" s="302">
        <f t="shared" ref="A643:A706" si="10">A642+1</f>
        <v>642</v>
      </c>
      <c r="B643" s="347" t="s">
        <v>2098</v>
      </c>
      <c r="C643" s="347">
        <v>3</v>
      </c>
      <c r="D643" s="374">
        <v>3</v>
      </c>
      <c r="E643" s="154" t="s">
        <v>1623</v>
      </c>
      <c r="F643" s="155" t="str">
        <f>IF('建築物別概要（追加）入力'!$E$440="","",'建築物別概要（追加）入力'!$E$440)</f>
        <v/>
      </c>
      <c r="G643" s="155"/>
      <c r="H643" s="155"/>
      <c r="I643" s="155"/>
      <c r="J643" s="155"/>
      <c r="K643" s="155"/>
      <c r="L643" s="155"/>
      <c r="M643" s="155"/>
      <c r="N643" s="155"/>
      <c r="O643" s="155"/>
      <c r="P643" s="155"/>
      <c r="Q643" s="155"/>
      <c r="R643" s="155"/>
      <c r="S643" s="155"/>
      <c r="T643" s="155"/>
      <c r="U643" s="155"/>
      <c r="V643" s="158"/>
    </row>
    <row r="644" spans="1:22" s="119" customFormat="1" ht="14.25" customHeight="1">
      <c r="A644" s="309">
        <f t="shared" si="10"/>
        <v>643</v>
      </c>
      <c r="B644" s="348" t="s">
        <v>2098</v>
      </c>
      <c r="C644" s="348">
        <v>3</v>
      </c>
      <c r="D644" s="348">
        <v>4</v>
      </c>
      <c r="E644" s="147" t="s">
        <v>1975</v>
      </c>
      <c r="F644" s="156">
        <f>'建築物別概要（追加）入力'!$E$444</f>
        <v>3</v>
      </c>
      <c r="G644" s="156"/>
      <c r="H644" s="148"/>
      <c r="I644" s="148"/>
      <c r="J644" s="148"/>
      <c r="K644" s="148"/>
      <c r="L644" s="148"/>
      <c r="M644" s="148"/>
      <c r="N644" s="148"/>
      <c r="O644" s="148"/>
      <c r="P644" s="148"/>
      <c r="Q644" s="148"/>
      <c r="R644" s="148"/>
      <c r="S644" s="148"/>
      <c r="T644" s="148"/>
      <c r="U644" s="148"/>
      <c r="V644" s="157"/>
    </row>
    <row r="645" spans="1:22" s="119" customFormat="1" ht="14.25" customHeight="1">
      <c r="A645" s="301">
        <f t="shared" si="10"/>
        <v>644</v>
      </c>
      <c r="B645" s="346" t="s">
        <v>2098</v>
      </c>
      <c r="C645" s="346">
        <v>3</v>
      </c>
      <c r="D645" s="346">
        <v>4</v>
      </c>
      <c r="E645" s="121" t="s">
        <v>87</v>
      </c>
      <c r="F645" s="133" t="str">
        <f>IF('建築物別概要（追加）入力'!$E$445="","",'建築物別概要（追加）入力'!$E$445)</f>
        <v/>
      </c>
      <c r="G645" s="133"/>
      <c r="H645" s="122"/>
      <c r="I645" s="122"/>
      <c r="J645" s="122"/>
      <c r="K645" s="122"/>
      <c r="L645" s="122"/>
      <c r="M645" s="122"/>
      <c r="N645" s="122"/>
      <c r="O645" s="122"/>
      <c r="P645" s="122"/>
      <c r="Q645" s="122"/>
      <c r="R645" s="122"/>
      <c r="S645" s="122"/>
      <c r="T645" s="122"/>
      <c r="U645" s="122"/>
      <c r="V645" s="146"/>
    </row>
    <row r="646" spans="1:22" s="119" customFormat="1" ht="14.25" customHeight="1">
      <c r="A646" s="301">
        <f t="shared" si="10"/>
        <v>645</v>
      </c>
      <c r="B646" s="346" t="s">
        <v>2098</v>
      </c>
      <c r="C646" s="346">
        <v>3</v>
      </c>
      <c r="D646" s="346">
        <v>4</v>
      </c>
      <c r="E646" s="121" t="s">
        <v>2183</v>
      </c>
      <c r="F646" s="131" t="str">
        <f>IF('建築物別概要（追加）入力'!$E$446="","",TEXT('建築物別概要（追加）入力'!$E$446,"#0.000"))</f>
        <v/>
      </c>
      <c r="G646" s="131"/>
      <c r="H646" s="122"/>
      <c r="I646" s="122"/>
      <c r="J646" s="122"/>
      <c r="K646" s="122"/>
      <c r="L646" s="122"/>
      <c r="M646" s="122"/>
      <c r="N646" s="122"/>
      <c r="O646" s="122"/>
      <c r="P646" s="122"/>
      <c r="Q646" s="122"/>
      <c r="R646" s="122"/>
      <c r="S646" s="122"/>
      <c r="T646" s="122"/>
      <c r="U646" s="122"/>
      <c r="V646" s="146"/>
    </row>
    <row r="647" spans="1:22" s="119" customFormat="1" ht="14.25" customHeight="1">
      <c r="A647" s="301">
        <f t="shared" si="10"/>
        <v>646</v>
      </c>
      <c r="B647" s="346" t="s">
        <v>2098</v>
      </c>
      <c r="C647" s="346">
        <v>3</v>
      </c>
      <c r="D647" s="346">
        <v>4</v>
      </c>
      <c r="E647" s="121" t="s">
        <v>2184</v>
      </c>
      <c r="F647" s="131" t="str">
        <f>IF('建築物別概要（追加）入力'!$E$447="","",TEXT('建築物別概要（追加）入力'!$E$447,"#0.000"))</f>
        <v/>
      </c>
      <c r="G647" s="131"/>
      <c r="H647" s="122"/>
      <c r="I647" s="122"/>
      <c r="J647" s="122"/>
      <c r="K647" s="122"/>
      <c r="L647" s="122"/>
      <c r="M647" s="122"/>
      <c r="N647" s="122"/>
      <c r="O647" s="122"/>
      <c r="P647" s="122"/>
      <c r="Q647" s="122"/>
      <c r="R647" s="122"/>
      <c r="S647" s="122"/>
      <c r="T647" s="122"/>
      <c r="U647" s="122"/>
      <c r="V647" s="146"/>
    </row>
    <row r="648" spans="1:22" s="119" customFormat="1" ht="14.25" customHeight="1">
      <c r="A648" s="301">
        <f t="shared" si="10"/>
        <v>647</v>
      </c>
      <c r="B648" s="346" t="s">
        <v>2098</v>
      </c>
      <c r="C648" s="346">
        <v>3</v>
      </c>
      <c r="D648" s="346">
        <v>4</v>
      </c>
      <c r="E648" s="121" t="s">
        <v>2185</v>
      </c>
      <c r="F648" s="131" t="str">
        <f>IF('建築物別概要（追加）入力'!$E$448="","",TEXT('建築物別概要（追加）入力'!$E$448,"#0.000"))</f>
        <v/>
      </c>
      <c r="G648" s="131"/>
      <c r="H648" s="122"/>
      <c r="I648" s="122"/>
      <c r="J648" s="122"/>
      <c r="K648" s="122"/>
      <c r="L648" s="122"/>
      <c r="M648" s="122"/>
      <c r="N648" s="122"/>
      <c r="O648" s="122"/>
      <c r="P648" s="122"/>
      <c r="Q648" s="122"/>
      <c r="R648" s="122"/>
      <c r="S648" s="122"/>
      <c r="T648" s="122"/>
      <c r="U648" s="122"/>
      <c r="V648" s="146"/>
    </row>
    <row r="649" spans="1:22" s="119" customFormat="1" ht="14.25" customHeight="1">
      <c r="A649" s="301">
        <f t="shared" si="10"/>
        <v>648</v>
      </c>
      <c r="B649" s="346" t="s">
        <v>2098</v>
      </c>
      <c r="C649" s="346">
        <v>3</v>
      </c>
      <c r="D649" s="346">
        <v>4</v>
      </c>
      <c r="E649" s="121" t="s">
        <v>2186</v>
      </c>
      <c r="F649" s="131" t="str">
        <f>IF('建築物別概要（追加）入力'!$E$449="","",TEXT('建築物別概要（追加）入力'!$E$449,"#0.000"))</f>
        <v/>
      </c>
      <c r="G649" s="131"/>
      <c r="H649" s="122"/>
      <c r="I649" s="122"/>
      <c r="J649" s="122"/>
      <c r="K649" s="122"/>
      <c r="L649" s="122"/>
      <c r="M649" s="122"/>
      <c r="N649" s="122"/>
      <c r="O649" s="122"/>
      <c r="P649" s="122"/>
      <c r="Q649" s="122"/>
      <c r="R649" s="122"/>
      <c r="S649" s="122"/>
      <c r="T649" s="122"/>
      <c r="U649" s="122"/>
      <c r="V649" s="146"/>
    </row>
    <row r="650" spans="1:22" s="119" customFormat="1" ht="14.25" customHeight="1">
      <c r="A650" s="301">
        <f t="shared" si="10"/>
        <v>649</v>
      </c>
      <c r="B650" s="346" t="s">
        <v>2098</v>
      </c>
      <c r="C650" s="346">
        <v>3</v>
      </c>
      <c r="D650" s="346">
        <v>4</v>
      </c>
      <c r="E650" s="121" t="s">
        <v>2182</v>
      </c>
      <c r="F650" s="131" t="str">
        <f>IF($G$650=TRUE,"有",IF($H$650=TRUE,"無",""))</f>
        <v/>
      </c>
      <c r="G650" s="127" t="b">
        <v>0</v>
      </c>
      <c r="H650" s="127" t="b">
        <v>0</v>
      </c>
      <c r="I650" s="122"/>
      <c r="J650" s="122"/>
      <c r="K650" s="122"/>
      <c r="L650" s="122"/>
      <c r="M650" s="122"/>
      <c r="N650" s="122"/>
      <c r="O650" s="122"/>
      <c r="P650" s="122"/>
      <c r="Q650" s="122"/>
      <c r="R650" s="122"/>
      <c r="S650" s="122"/>
      <c r="T650" s="122"/>
      <c r="U650" s="122"/>
      <c r="V650" s="146"/>
    </row>
    <row r="651" spans="1:22" s="119" customFormat="1" ht="14.25" customHeight="1">
      <c r="A651" s="301">
        <f t="shared" si="10"/>
        <v>650</v>
      </c>
      <c r="B651" s="346" t="s">
        <v>2098</v>
      </c>
      <c r="C651" s="346">
        <v>3</v>
      </c>
      <c r="D651" s="346">
        <v>4</v>
      </c>
      <c r="E651" s="121" t="s">
        <v>2277</v>
      </c>
      <c r="F651" s="122" t="str">
        <f>IF($G$651=1,"",INDEX(主要用途!$C$2:$C$63,$G$651))</f>
        <v/>
      </c>
      <c r="G651" s="437">
        <v>1</v>
      </c>
      <c r="H651" s="127"/>
      <c r="I651" s="127"/>
      <c r="J651" s="127"/>
      <c r="K651" s="127"/>
      <c r="L651" s="127"/>
      <c r="M651" s="122"/>
      <c r="N651" s="122"/>
      <c r="O651" s="122"/>
      <c r="P651" s="122"/>
      <c r="Q651" s="145"/>
      <c r="R651" s="122"/>
      <c r="S651" s="122"/>
      <c r="T651" s="122"/>
      <c r="U651" s="122"/>
      <c r="V651" s="146"/>
    </row>
    <row r="652" spans="1:22" s="119" customFormat="1" ht="14.25" customHeight="1">
      <c r="A652" s="301">
        <f t="shared" si="10"/>
        <v>651</v>
      </c>
      <c r="B652" s="346" t="s">
        <v>2098</v>
      </c>
      <c r="C652" s="346">
        <v>3</v>
      </c>
      <c r="D652" s="346">
        <v>4</v>
      </c>
      <c r="E652" s="121" t="s">
        <v>2278</v>
      </c>
      <c r="F652" s="122" t="str">
        <f>IF($G$652=1,"",INDEX(主要用途!$C$2:$C$63,$G$652))</f>
        <v/>
      </c>
      <c r="G652" s="134">
        <v>1</v>
      </c>
      <c r="H652" s="134"/>
      <c r="I652" s="134"/>
      <c r="J652" s="134"/>
      <c r="K652" s="134"/>
      <c r="L652" s="134"/>
      <c r="M652" s="122"/>
      <c r="N652" s="122"/>
      <c r="O652" s="122"/>
      <c r="P652" s="122"/>
      <c r="Q652" s="145"/>
      <c r="R652" s="122"/>
      <c r="S652" s="122"/>
      <c r="T652" s="122"/>
      <c r="U652" s="122"/>
      <c r="V652" s="146"/>
    </row>
    <row r="653" spans="1:22" s="119" customFormat="1" ht="14.25" customHeight="1">
      <c r="A653" s="301">
        <f t="shared" si="10"/>
        <v>652</v>
      </c>
      <c r="B653" s="346" t="s">
        <v>2098</v>
      </c>
      <c r="C653" s="346">
        <v>3</v>
      </c>
      <c r="D653" s="346">
        <v>4</v>
      </c>
      <c r="E653" s="121" t="s">
        <v>2279</v>
      </c>
      <c r="F653" s="122" t="str">
        <f>IF($G$653=1,"",INDEX(主要用途!$C$2:$C$63,$G$653))</f>
        <v/>
      </c>
      <c r="G653" s="134">
        <v>1</v>
      </c>
      <c r="H653" s="134"/>
      <c r="I653" s="134"/>
      <c r="J653" s="134"/>
      <c r="K653" s="134"/>
      <c r="L653" s="134"/>
      <c r="M653" s="122"/>
      <c r="N653" s="122"/>
      <c r="O653" s="122"/>
      <c r="P653" s="122"/>
      <c r="Q653" s="145"/>
      <c r="R653" s="122"/>
      <c r="S653" s="122"/>
      <c r="T653" s="122"/>
      <c r="U653" s="122"/>
      <c r="V653" s="146"/>
    </row>
    <row r="654" spans="1:22" s="119" customFormat="1" ht="14.25" customHeight="1">
      <c r="A654" s="301">
        <f t="shared" si="10"/>
        <v>653</v>
      </c>
      <c r="B654" s="346" t="s">
        <v>2098</v>
      </c>
      <c r="C654" s="346">
        <v>3</v>
      </c>
      <c r="D654" s="346">
        <v>4</v>
      </c>
      <c r="E654" s="121" t="s">
        <v>2280</v>
      </c>
      <c r="F654" s="122" t="str">
        <f>IF($G$654=1,"",INDEX(主要用途!$C$2:$C$63,$G$654))</f>
        <v/>
      </c>
      <c r="G654" s="134">
        <v>1</v>
      </c>
      <c r="H654" s="134"/>
      <c r="I654" s="134"/>
      <c r="J654" s="134"/>
      <c r="K654" s="134"/>
      <c r="L654" s="134"/>
      <c r="M654" s="122"/>
      <c r="N654" s="122"/>
      <c r="O654" s="122"/>
      <c r="P654" s="122"/>
      <c r="Q654" s="145"/>
      <c r="R654" s="122"/>
      <c r="S654" s="122"/>
      <c r="T654" s="122"/>
      <c r="U654" s="122"/>
      <c r="V654" s="146"/>
    </row>
    <row r="655" spans="1:22" s="119" customFormat="1" ht="14.25" customHeight="1">
      <c r="A655" s="301">
        <f t="shared" si="10"/>
        <v>654</v>
      </c>
      <c r="B655" s="346" t="s">
        <v>2098</v>
      </c>
      <c r="C655" s="346">
        <v>3</v>
      </c>
      <c r="D655" s="346">
        <v>4</v>
      </c>
      <c r="E655" s="121" t="s">
        <v>2281</v>
      </c>
      <c r="F655" s="122" t="str">
        <f>IF($G$655=1,"",INDEX(主要用途!$C$2:$C$63,$G$655))</f>
        <v/>
      </c>
      <c r="G655" s="134">
        <v>1</v>
      </c>
      <c r="H655" s="134"/>
      <c r="I655" s="134"/>
      <c r="J655" s="134"/>
      <c r="K655" s="134"/>
      <c r="L655" s="134"/>
      <c r="M655" s="122"/>
      <c r="N655" s="122"/>
      <c r="O655" s="122"/>
      <c r="P655" s="122"/>
      <c r="Q655" s="145"/>
      <c r="R655" s="122"/>
      <c r="S655" s="122"/>
      <c r="T655" s="122"/>
      <c r="U655" s="122"/>
      <c r="V655" s="146"/>
    </row>
    <row r="656" spans="1:22" s="119" customFormat="1" ht="14.25" customHeight="1">
      <c r="A656" s="301">
        <f t="shared" si="10"/>
        <v>655</v>
      </c>
      <c r="B656" s="346" t="s">
        <v>2098</v>
      </c>
      <c r="C656" s="346">
        <v>3</v>
      </c>
      <c r="D656" s="346">
        <v>4</v>
      </c>
      <c r="E656" s="121" t="s">
        <v>2292</v>
      </c>
      <c r="F656" s="122" t="str">
        <f>IF($G$656=1,"",INDEX(主要用途!$C$2:$C$63,$G$656))</f>
        <v/>
      </c>
      <c r="G656" s="134">
        <v>1</v>
      </c>
      <c r="H656" s="134"/>
      <c r="I656" s="134"/>
      <c r="J656" s="134"/>
      <c r="K656" s="134"/>
      <c r="L656" s="134"/>
      <c r="M656" s="122"/>
      <c r="N656" s="122"/>
      <c r="O656" s="122"/>
      <c r="P656" s="122"/>
      <c r="Q656" s="145"/>
      <c r="R656" s="122"/>
      <c r="S656" s="122"/>
      <c r="T656" s="122"/>
      <c r="U656" s="122"/>
      <c r="V656" s="146"/>
    </row>
    <row r="657" spans="1:22" s="119" customFormat="1" ht="14.25" customHeight="1">
      <c r="A657" s="301">
        <f t="shared" si="10"/>
        <v>656</v>
      </c>
      <c r="B657" s="346" t="s">
        <v>2098</v>
      </c>
      <c r="C657" s="346">
        <v>3</v>
      </c>
      <c r="D657" s="346">
        <v>4</v>
      </c>
      <c r="E657" s="121" t="s">
        <v>2282</v>
      </c>
      <c r="F657" s="122" t="str">
        <f>IF('建築物別概要（追加）入力'!$K$453="","",'建築物別概要（追加）入力'!$K$453)</f>
        <v/>
      </c>
      <c r="G657" s="122"/>
      <c r="H657" s="122"/>
      <c r="I657" s="122"/>
      <c r="J657" s="122"/>
      <c r="K657" s="122"/>
      <c r="L657" s="122"/>
      <c r="M657" s="122"/>
      <c r="N657" s="122"/>
      <c r="O657" s="122"/>
      <c r="P657" s="122"/>
      <c r="Q657" s="122"/>
      <c r="R657" s="122"/>
      <c r="S657" s="122"/>
      <c r="T657" s="122"/>
      <c r="U657" s="122"/>
      <c r="V657" s="146"/>
    </row>
    <row r="658" spans="1:22" s="119" customFormat="1" ht="14.25" customHeight="1">
      <c r="A658" s="301">
        <f t="shared" si="10"/>
        <v>657</v>
      </c>
      <c r="B658" s="346" t="s">
        <v>2098</v>
      </c>
      <c r="C658" s="346">
        <v>3</v>
      </c>
      <c r="D658" s="346">
        <v>4</v>
      </c>
      <c r="E658" s="121" t="s">
        <v>2283</v>
      </c>
      <c r="F658" s="122" t="str">
        <f>IF('建築物別概要（追加）入力'!$K$454="","",'建築物別概要（追加）入力'!$K$454)</f>
        <v/>
      </c>
      <c r="G658" s="122"/>
      <c r="H658" s="122"/>
      <c r="I658" s="122"/>
      <c r="J658" s="122"/>
      <c r="K658" s="122"/>
      <c r="L658" s="122"/>
      <c r="M658" s="122"/>
      <c r="N658" s="122"/>
      <c r="O658" s="122"/>
      <c r="P658" s="122"/>
      <c r="Q658" s="122"/>
      <c r="R658" s="122"/>
      <c r="S658" s="122"/>
      <c r="T658" s="122"/>
      <c r="U658" s="122"/>
      <c r="V658" s="146"/>
    </row>
    <row r="659" spans="1:22" s="119" customFormat="1" ht="14.25" customHeight="1">
      <c r="A659" s="301">
        <f t="shared" si="10"/>
        <v>658</v>
      </c>
      <c r="B659" s="346" t="s">
        <v>2098</v>
      </c>
      <c r="C659" s="346">
        <v>3</v>
      </c>
      <c r="D659" s="346">
        <v>4</v>
      </c>
      <c r="E659" s="121" t="s">
        <v>2286</v>
      </c>
      <c r="F659" s="122" t="str">
        <f>IF('建築物別概要（追加）入力'!$K$455="","",'建築物別概要（追加）入力'!$K$455)</f>
        <v/>
      </c>
      <c r="G659" s="122"/>
      <c r="H659" s="122"/>
      <c r="I659" s="122"/>
      <c r="J659" s="122"/>
      <c r="K659" s="122"/>
      <c r="L659" s="122"/>
      <c r="M659" s="122"/>
      <c r="N659" s="122"/>
      <c r="O659" s="122"/>
      <c r="P659" s="122"/>
      <c r="Q659" s="122"/>
      <c r="R659" s="122"/>
      <c r="S659" s="122"/>
      <c r="T659" s="122"/>
      <c r="U659" s="122"/>
      <c r="V659" s="146"/>
    </row>
    <row r="660" spans="1:22" s="119" customFormat="1" ht="14.25" customHeight="1">
      <c r="A660" s="301">
        <f t="shared" si="10"/>
        <v>659</v>
      </c>
      <c r="B660" s="346" t="s">
        <v>2098</v>
      </c>
      <c r="C660" s="346">
        <v>3</v>
      </c>
      <c r="D660" s="346">
        <v>4</v>
      </c>
      <c r="E660" s="121" t="s">
        <v>2284</v>
      </c>
      <c r="F660" s="122" t="str">
        <f>IF('建築物別概要（追加）入力'!$K$456="","",'建築物別概要（追加）入力'!$K$456)</f>
        <v/>
      </c>
      <c r="G660" s="122"/>
      <c r="H660" s="122"/>
      <c r="I660" s="122"/>
      <c r="J660" s="122"/>
      <c r="K660" s="122"/>
      <c r="L660" s="122"/>
      <c r="M660" s="122"/>
      <c r="N660" s="122"/>
      <c r="O660" s="122"/>
      <c r="P660" s="122"/>
      <c r="Q660" s="122"/>
      <c r="R660" s="122"/>
      <c r="S660" s="122"/>
      <c r="T660" s="122"/>
      <c r="U660" s="122"/>
      <c r="V660" s="146"/>
    </row>
    <row r="661" spans="1:22" s="119" customFormat="1" ht="14.25" customHeight="1">
      <c r="A661" s="301">
        <f t="shared" si="10"/>
        <v>660</v>
      </c>
      <c r="B661" s="346" t="s">
        <v>2098</v>
      </c>
      <c r="C661" s="346">
        <v>3</v>
      </c>
      <c r="D661" s="346">
        <v>4</v>
      </c>
      <c r="E661" s="121" t="s">
        <v>2285</v>
      </c>
      <c r="F661" s="122" t="str">
        <f>IF('建築物別概要（追加）入力'!$K$457="","",'建築物別概要（追加）入力'!$K$457)</f>
        <v/>
      </c>
      <c r="G661" s="122"/>
      <c r="H661" s="122"/>
      <c r="I661" s="122"/>
      <c r="J661" s="122"/>
      <c r="K661" s="122"/>
      <c r="L661" s="122"/>
      <c r="M661" s="122"/>
      <c r="N661" s="122"/>
      <c r="O661" s="122"/>
      <c r="P661" s="122"/>
      <c r="Q661" s="122"/>
      <c r="R661" s="122"/>
      <c r="S661" s="122"/>
      <c r="T661" s="122"/>
      <c r="U661" s="122"/>
      <c r="V661" s="146"/>
    </row>
    <row r="662" spans="1:22" s="119" customFormat="1" ht="14.25" customHeight="1">
      <c r="A662" s="301">
        <f t="shared" si="10"/>
        <v>661</v>
      </c>
      <c r="B662" s="346" t="s">
        <v>2098</v>
      </c>
      <c r="C662" s="346">
        <v>3</v>
      </c>
      <c r="D662" s="346">
        <v>4</v>
      </c>
      <c r="E662" s="121" t="s">
        <v>2293</v>
      </c>
      <c r="F662" s="122" t="str">
        <f>IF('建築物別概要（追加）入力'!$K$458="","",'建築物別概要（追加）入力'!$K$458)</f>
        <v/>
      </c>
      <c r="G662" s="122"/>
      <c r="H662" s="122"/>
      <c r="I662" s="122"/>
      <c r="J662" s="122"/>
      <c r="K662" s="122"/>
      <c r="L662" s="122"/>
      <c r="M662" s="122"/>
      <c r="N662" s="122"/>
      <c r="O662" s="122"/>
      <c r="P662" s="122"/>
      <c r="Q662" s="122"/>
      <c r="R662" s="122"/>
      <c r="S662" s="122"/>
      <c r="T662" s="122"/>
      <c r="U662" s="122"/>
      <c r="V662" s="146"/>
    </row>
    <row r="663" spans="1:22" s="119" customFormat="1" ht="14.25" customHeight="1">
      <c r="A663" s="301">
        <f t="shared" si="10"/>
        <v>662</v>
      </c>
      <c r="B663" s="346" t="s">
        <v>2098</v>
      </c>
      <c r="C663" s="346">
        <v>3</v>
      </c>
      <c r="D663" s="346">
        <v>4</v>
      </c>
      <c r="E663" s="121" t="s">
        <v>2287</v>
      </c>
      <c r="F663" s="122" t="str">
        <f>IF('建築物別概要（追加）入力'!$V$453="","",TEXT('建築物別概要（追加）入力'!$V$453,"#0.00"))</f>
        <v/>
      </c>
      <c r="G663" s="152"/>
      <c r="H663" s="152"/>
      <c r="I663" s="152"/>
      <c r="J663" s="152"/>
      <c r="K663" s="152"/>
      <c r="L663" s="152"/>
      <c r="M663" s="122"/>
      <c r="N663" s="122"/>
      <c r="O663" s="122"/>
      <c r="P663" s="122"/>
      <c r="Q663" s="122"/>
      <c r="R663" s="122"/>
      <c r="S663" s="122"/>
      <c r="T663" s="122"/>
      <c r="U663" s="122"/>
      <c r="V663" s="146"/>
    </row>
    <row r="664" spans="1:22" s="119" customFormat="1" ht="14.25" customHeight="1">
      <c r="A664" s="301">
        <f t="shared" si="10"/>
        <v>663</v>
      </c>
      <c r="B664" s="346" t="s">
        <v>2098</v>
      </c>
      <c r="C664" s="346">
        <v>3</v>
      </c>
      <c r="D664" s="346">
        <v>4</v>
      </c>
      <c r="E664" s="121" t="s">
        <v>2288</v>
      </c>
      <c r="F664" s="122" t="str">
        <f>IF('建築物別概要（追加）入力'!$V$454="","",TEXT('建築物別概要（追加）入力'!$V$454,"#0.00"))</f>
        <v/>
      </c>
      <c r="G664" s="152"/>
      <c r="H664" s="152"/>
      <c r="I664" s="152"/>
      <c r="J664" s="152"/>
      <c r="K664" s="152"/>
      <c r="L664" s="152"/>
      <c r="M664" s="122"/>
      <c r="N664" s="122"/>
      <c r="O664" s="122"/>
      <c r="P664" s="122"/>
      <c r="Q664" s="122"/>
      <c r="R664" s="122"/>
      <c r="S664" s="122"/>
      <c r="T664" s="122"/>
      <c r="U664" s="122"/>
      <c r="V664" s="146"/>
    </row>
    <row r="665" spans="1:22" s="119" customFormat="1" ht="14.25" customHeight="1">
      <c r="A665" s="301">
        <f t="shared" si="10"/>
        <v>664</v>
      </c>
      <c r="B665" s="346" t="s">
        <v>2098</v>
      </c>
      <c r="C665" s="346">
        <v>3</v>
      </c>
      <c r="D665" s="346">
        <v>4</v>
      </c>
      <c r="E665" s="121" t="s">
        <v>2289</v>
      </c>
      <c r="F665" s="122" t="str">
        <f>IF('建築物別概要（追加）入力'!$V$455="","",TEXT('建築物別概要（追加）入力'!$V$455,"#0.00"))</f>
        <v/>
      </c>
      <c r="G665" s="152"/>
      <c r="H665" s="152"/>
      <c r="I665" s="152"/>
      <c r="J665" s="152"/>
      <c r="K665" s="152"/>
      <c r="L665" s="152"/>
      <c r="M665" s="122"/>
      <c r="N665" s="122"/>
      <c r="O665" s="122"/>
      <c r="P665" s="122"/>
      <c r="Q665" s="122"/>
      <c r="R665" s="122"/>
      <c r="S665" s="122"/>
      <c r="T665" s="122"/>
      <c r="U665" s="122"/>
      <c r="V665" s="146"/>
    </row>
    <row r="666" spans="1:22" s="119" customFormat="1" ht="14.25" customHeight="1">
      <c r="A666" s="301">
        <f t="shared" si="10"/>
        <v>665</v>
      </c>
      <c r="B666" s="346" t="s">
        <v>2098</v>
      </c>
      <c r="C666" s="346">
        <v>3</v>
      </c>
      <c r="D666" s="346">
        <v>4</v>
      </c>
      <c r="E666" s="121" t="s">
        <v>2290</v>
      </c>
      <c r="F666" s="122" t="str">
        <f>IF('建築物別概要（追加）入力'!$V$456="","",TEXT('建築物別概要（追加）入力'!$V$456,"#0.00"))</f>
        <v/>
      </c>
      <c r="G666" s="152"/>
      <c r="H666" s="152"/>
      <c r="I666" s="152"/>
      <c r="J666" s="152"/>
      <c r="K666" s="152"/>
      <c r="L666" s="152"/>
      <c r="M666" s="122"/>
      <c r="N666" s="122"/>
      <c r="O666" s="122"/>
      <c r="P666" s="122"/>
      <c r="Q666" s="122"/>
      <c r="R666" s="122"/>
      <c r="S666" s="122"/>
      <c r="T666" s="122"/>
      <c r="U666" s="122"/>
      <c r="V666" s="146"/>
    </row>
    <row r="667" spans="1:22" s="119" customFormat="1" ht="14.25" customHeight="1">
      <c r="A667" s="301">
        <f t="shared" si="10"/>
        <v>666</v>
      </c>
      <c r="B667" s="346" t="s">
        <v>2098</v>
      </c>
      <c r="C667" s="346">
        <v>3</v>
      </c>
      <c r="D667" s="346">
        <v>4</v>
      </c>
      <c r="E667" s="121" t="s">
        <v>2291</v>
      </c>
      <c r="F667" s="122" t="str">
        <f>IF('建築物別概要（追加）入力'!$V$457="","",TEXT('建築物別概要（追加）入力'!$V$457,"#0.00"))</f>
        <v/>
      </c>
      <c r="G667" s="152"/>
      <c r="H667" s="152"/>
      <c r="I667" s="152"/>
      <c r="J667" s="152"/>
      <c r="K667" s="152"/>
      <c r="L667" s="152"/>
      <c r="M667" s="122"/>
      <c r="N667" s="122"/>
      <c r="O667" s="122"/>
      <c r="P667" s="122"/>
      <c r="Q667" s="122"/>
      <c r="R667" s="122"/>
      <c r="S667" s="122"/>
      <c r="T667" s="122"/>
      <c r="U667" s="122"/>
      <c r="V667" s="146"/>
    </row>
    <row r="668" spans="1:22" s="119" customFormat="1" ht="14.25" customHeight="1">
      <c r="A668" s="301">
        <f t="shared" si="10"/>
        <v>667</v>
      </c>
      <c r="B668" s="346" t="s">
        <v>2098</v>
      </c>
      <c r="C668" s="346">
        <v>3</v>
      </c>
      <c r="D668" s="346">
        <v>4</v>
      </c>
      <c r="E668" s="121" t="s">
        <v>2294</v>
      </c>
      <c r="F668" s="122" t="str">
        <f>IF('建築物別概要（追加）入力'!$V$458="","",TEXT('建築物別概要（追加）入力'!$V$458,"#0.00"))</f>
        <v/>
      </c>
      <c r="G668" s="152"/>
      <c r="H668" s="152"/>
      <c r="I668" s="152"/>
      <c r="J668" s="152"/>
      <c r="K668" s="152"/>
      <c r="L668" s="152"/>
      <c r="M668" s="122"/>
      <c r="N668" s="122"/>
      <c r="O668" s="122"/>
      <c r="P668" s="122"/>
      <c r="Q668" s="122"/>
      <c r="R668" s="122"/>
      <c r="S668" s="122"/>
      <c r="T668" s="122"/>
      <c r="U668" s="122"/>
      <c r="V668" s="146"/>
    </row>
    <row r="669" spans="1:22" s="119" customFormat="1" ht="14.25" customHeight="1">
      <c r="A669" s="301">
        <f t="shared" si="10"/>
        <v>668</v>
      </c>
      <c r="B669" s="346" t="s">
        <v>2098</v>
      </c>
      <c r="C669" s="346">
        <v>3</v>
      </c>
      <c r="D669" s="346">
        <v>4</v>
      </c>
      <c r="E669" s="121" t="s">
        <v>1624</v>
      </c>
      <c r="F669" s="122" t="str">
        <f>IF('建築物別概要（追加）入力'!$E$460="","",'建築物別概要（追加）入力'!$E$460)</f>
        <v/>
      </c>
      <c r="G669" s="122"/>
      <c r="H669" s="122"/>
      <c r="I669" s="122"/>
      <c r="J669" s="122"/>
      <c r="K669" s="122"/>
      <c r="L669" s="122"/>
      <c r="M669" s="122"/>
      <c r="N669" s="122"/>
      <c r="O669" s="122"/>
      <c r="P669" s="122"/>
      <c r="Q669" s="122"/>
      <c r="R669" s="122"/>
      <c r="S669" s="122"/>
      <c r="T669" s="122"/>
      <c r="U669" s="122"/>
      <c r="V669" s="146"/>
    </row>
    <row r="670" spans="1:22" s="119" customFormat="1" ht="14.25" customHeight="1" thickBot="1">
      <c r="A670" s="302">
        <f t="shared" si="10"/>
        <v>669</v>
      </c>
      <c r="B670" s="347" t="s">
        <v>2098</v>
      </c>
      <c r="C670" s="347">
        <v>3</v>
      </c>
      <c r="D670" s="374">
        <v>4</v>
      </c>
      <c r="E670" s="154" t="s">
        <v>1623</v>
      </c>
      <c r="F670" s="155" t="str">
        <f>IF('建築物別概要（追加）入力'!$E$463="","",'建築物別概要（追加）入力'!$E$463)</f>
        <v/>
      </c>
      <c r="G670" s="155"/>
      <c r="H670" s="155"/>
      <c r="I670" s="155"/>
      <c r="J670" s="155"/>
      <c r="K670" s="155"/>
      <c r="L670" s="155"/>
      <c r="M670" s="155"/>
      <c r="N670" s="155"/>
      <c r="O670" s="155"/>
      <c r="P670" s="155"/>
      <c r="Q670" s="155"/>
      <c r="R670" s="155"/>
      <c r="S670" s="155"/>
      <c r="T670" s="155"/>
      <c r="U670" s="155"/>
      <c r="V670" s="158"/>
    </row>
    <row r="671" spans="1:22" s="119" customFormat="1" ht="14.25" customHeight="1">
      <c r="A671" s="309">
        <f t="shared" si="10"/>
        <v>670</v>
      </c>
      <c r="B671" s="348" t="s">
        <v>2098</v>
      </c>
      <c r="C671" s="348">
        <v>3</v>
      </c>
      <c r="D671" s="348">
        <v>5</v>
      </c>
      <c r="E671" s="147" t="s">
        <v>1975</v>
      </c>
      <c r="F671" s="156">
        <f>'建築物別概要（追加）入力'!$E$467</f>
        <v>3</v>
      </c>
      <c r="G671" s="156"/>
      <c r="H671" s="148"/>
      <c r="I671" s="148"/>
      <c r="J671" s="148"/>
      <c r="K671" s="148"/>
      <c r="L671" s="148"/>
      <c r="M671" s="148"/>
      <c r="N671" s="148"/>
      <c r="O671" s="148"/>
      <c r="P671" s="148"/>
      <c r="Q671" s="148"/>
      <c r="R671" s="148"/>
      <c r="S671" s="148"/>
      <c r="T671" s="148"/>
      <c r="U671" s="148"/>
      <c r="V671" s="157"/>
    </row>
    <row r="672" spans="1:22" s="119" customFormat="1" ht="14.25" customHeight="1">
      <c r="A672" s="301">
        <f t="shared" si="10"/>
        <v>671</v>
      </c>
      <c r="B672" s="346" t="s">
        <v>2098</v>
      </c>
      <c r="C672" s="346">
        <v>3</v>
      </c>
      <c r="D672" s="346">
        <v>5</v>
      </c>
      <c r="E672" s="121" t="s">
        <v>87</v>
      </c>
      <c r="F672" s="133" t="str">
        <f>IF('建築物別概要（追加）入力'!$E$468="","",'建築物別概要（追加）入力'!$E$468)</f>
        <v/>
      </c>
      <c r="G672" s="133"/>
      <c r="H672" s="122"/>
      <c r="I672" s="122"/>
      <c r="J672" s="122"/>
      <c r="K672" s="122"/>
      <c r="L672" s="122"/>
      <c r="M672" s="122"/>
      <c r="N672" s="122"/>
      <c r="O672" s="122"/>
      <c r="P672" s="122"/>
      <c r="Q672" s="122"/>
      <c r="R672" s="122"/>
      <c r="S672" s="122"/>
      <c r="T672" s="122"/>
      <c r="U672" s="122"/>
      <c r="V672" s="146"/>
    </row>
    <row r="673" spans="1:22" s="119" customFormat="1" ht="14.25" customHeight="1">
      <c r="A673" s="301">
        <f t="shared" si="10"/>
        <v>672</v>
      </c>
      <c r="B673" s="346" t="s">
        <v>2098</v>
      </c>
      <c r="C673" s="346">
        <v>3</v>
      </c>
      <c r="D673" s="346">
        <v>5</v>
      </c>
      <c r="E673" s="121" t="s">
        <v>2183</v>
      </c>
      <c r="F673" s="131" t="str">
        <f>IF('建築物別概要（追加）入力'!$E$469="","",TEXT('建築物別概要（追加）入力'!$E$469,"#0.000"))</f>
        <v/>
      </c>
      <c r="G673" s="131"/>
      <c r="H673" s="122"/>
      <c r="I673" s="122"/>
      <c r="J673" s="122"/>
      <c r="K673" s="122"/>
      <c r="L673" s="122"/>
      <c r="M673" s="122"/>
      <c r="N673" s="122"/>
      <c r="O673" s="122"/>
      <c r="P673" s="122"/>
      <c r="Q673" s="122"/>
      <c r="R673" s="122"/>
      <c r="S673" s="122"/>
      <c r="T673" s="122"/>
      <c r="U673" s="122"/>
      <c r="V673" s="146"/>
    </row>
    <row r="674" spans="1:22" s="119" customFormat="1" ht="14.25" customHeight="1">
      <c r="A674" s="301">
        <f t="shared" si="10"/>
        <v>673</v>
      </c>
      <c r="B674" s="346" t="s">
        <v>2098</v>
      </c>
      <c r="C674" s="346">
        <v>3</v>
      </c>
      <c r="D674" s="346">
        <v>5</v>
      </c>
      <c r="E674" s="121" t="s">
        <v>2184</v>
      </c>
      <c r="F674" s="131" t="str">
        <f>IF('建築物別概要（追加）入力'!$E$470="","",TEXT('建築物別概要（追加）入力'!$E$470,"#0.000"))</f>
        <v/>
      </c>
      <c r="G674" s="131"/>
      <c r="H674" s="122"/>
      <c r="I674" s="122"/>
      <c r="J674" s="122"/>
      <c r="K674" s="122"/>
      <c r="L674" s="122"/>
      <c r="M674" s="122"/>
      <c r="N674" s="122"/>
      <c r="O674" s="122"/>
      <c r="P674" s="122"/>
      <c r="Q674" s="122"/>
      <c r="R674" s="122"/>
      <c r="S674" s="122"/>
      <c r="T674" s="122"/>
      <c r="U674" s="122"/>
      <c r="V674" s="146"/>
    </row>
    <row r="675" spans="1:22" s="119" customFormat="1" ht="14.25" customHeight="1">
      <c r="A675" s="301">
        <f t="shared" si="10"/>
        <v>674</v>
      </c>
      <c r="B675" s="346" t="s">
        <v>2098</v>
      </c>
      <c r="C675" s="346">
        <v>3</v>
      </c>
      <c r="D675" s="346">
        <v>5</v>
      </c>
      <c r="E675" s="121" t="s">
        <v>2185</v>
      </c>
      <c r="F675" s="131" t="str">
        <f>IF('建築物別概要（追加）入力'!$E$471="","",TEXT('建築物別概要（追加）入力'!$E$471,"#0.000"))</f>
        <v/>
      </c>
      <c r="G675" s="131"/>
      <c r="H675" s="122"/>
      <c r="I675" s="122"/>
      <c r="J675" s="122"/>
      <c r="K675" s="122"/>
      <c r="L675" s="122"/>
      <c r="M675" s="122"/>
      <c r="N675" s="122"/>
      <c r="O675" s="122"/>
      <c r="P675" s="122"/>
      <c r="Q675" s="122"/>
      <c r="R675" s="122"/>
      <c r="S675" s="122"/>
      <c r="T675" s="122"/>
      <c r="U675" s="122"/>
      <c r="V675" s="146"/>
    </row>
    <row r="676" spans="1:22" s="119" customFormat="1" ht="14.25" customHeight="1">
      <c r="A676" s="301">
        <f t="shared" si="10"/>
        <v>675</v>
      </c>
      <c r="B676" s="346" t="s">
        <v>2098</v>
      </c>
      <c r="C676" s="346">
        <v>3</v>
      </c>
      <c r="D676" s="346">
        <v>5</v>
      </c>
      <c r="E676" s="121" t="s">
        <v>2186</v>
      </c>
      <c r="F676" s="131" t="str">
        <f>IF('建築物別概要（追加）入力'!$E$472="","",TEXT('建築物別概要（追加）入力'!$E$472,"#0.000"))</f>
        <v/>
      </c>
      <c r="G676" s="131"/>
      <c r="H676" s="122"/>
      <c r="I676" s="122"/>
      <c r="J676" s="122"/>
      <c r="K676" s="122"/>
      <c r="L676" s="122"/>
      <c r="M676" s="122"/>
      <c r="N676" s="122"/>
      <c r="O676" s="122"/>
      <c r="P676" s="122"/>
      <c r="Q676" s="122"/>
      <c r="R676" s="122"/>
      <c r="S676" s="122"/>
      <c r="T676" s="122"/>
      <c r="U676" s="122"/>
      <c r="V676" s="146"/>
    </row>
    <row r="677" spans="1:22" s="119" customFormat="1" ht="14.25" customHeight="1">
      <c r="A677" s="301">
        <f t="shared" si="10"/>
        <v>676</v>
      </c>
      <c r="B677" s="346" t="s">
        <v>2098</v>
      </c>
      <c r="C677" s="346">
        <v>3</v>
      </c>
      <c r="D677" s="346">
        <v>5</v>
      </c>
      <c r="E677" s="121" t="s">
        <v>2182</v>
      </c>
      <c r="F677" s="131" t="str">
        <f>IF($G$677=TRUE,"有",IF($H$677=TRUE,"無",""))</f>
        <v/>
      </c>
      <c r="G677" s="127" t="b">
        <v>0</v>
      </c>
      <c r="H677" s="127" t="b">
        <v>0</v>
      </c>
      <c r="I677" s="122"/>
      <c r="J677" s="122"/>
      <c r="K677" s="122"/>
      <c r="L677" s="122"/>
      <c r="M677" s="122"/>
      <c r="N677" s="122"/>
      <c r="O677" s="122"/>
      <c r="P677" s="122"/>
      <c r="Q677" s="122"/>
      <c r="R677" s="122"/>
      <c r="S677" s="122"/>
      <c r="T677" s="122"/>
      <c r="U677" s="122"/>
      <c r="V677" s="146"/>
    </row>
    <row r="678" spans="1:22" s="119" customFormat="1" ht="14.25" customHeight="1">
      <c r="A678" s="301">
        <f t="shared" si="10"/>
        <v>677</v>
      </c>
      <c r="B678" s="346" t="s">
        <v>2098</v>
      </c>
      <c r="C678" s="346">
        <v>3</v>
      </c>
      <c r="D678" s="346">
        <v>5</v>
      </c>
      <c r="E678" s="121" t="s">
        <v>2277</v>
      </c>
      <c r="F678" s="122" t="str">
        <f>IF($G$678=1,"",INDEX(主要用途!$C$2:$C$63,$G$678))</f>
        <v/>
      </c>
      <c r="G678" s="437">
        <v>1</v>
      </c>
      <c r="H678" s="127"/>
      <c r="I678" s="127"/>
      <c r="J678" s="127"/>
      <c r="K678" s="127"/>
      <c r="L678" s="127"/>
      <c r="M678" s="122"/>
      <c r="N678" s="122"/>
      <c r="O678" s="122"/>
      <c r="P678" s="122"/>
      <c r="Q678" s="145"/>
      <c r="R678" s="122"/>
      <c r="S678" s="122"/>
      <c r="T678" s="122"/>
      <c r="U678" s="122"/>
      <c r="V678" s="146"/>
    </row>
    <row r="679" spans="1:22" s="119" customFormat="1" ht="14.25" customHeight="1">
      <c r="A679" s="301">
        <f t="shared" si="10"/>
        <v>678</v>
      </c>
      <c r="B679" s="346" t="s">
        <v>2098</v>
      </c>
      <c r="C679" s="346">
        <v>3</v>
      </c>
      <c r="D679" s="346">
        <v>5</v>
      </c>
      <c r="E679" s="121" t="s">
        <v>2278</v>
      </c>
      <c r="F679" s="122" t="str">
        <f>IF($G$679=1,"",INDEX(主要用途!$C$2:$C$63,$G$679))</f>
        <v/>
      </c>
      <c r="G679" s="134">
        <v>1</v>
      </c>
      <c r="H679" s="134"/>
      <c r="I679" s="134"/>
      <c r="J679" s="134"/>
      <c r="K679" s="134"/>
      <c r="L679" s="134"/>
      <c r="M679" s="122"/>
      <c r="N679" s="122"/>
      <c r="O679" s="122"/>
      <c r="P679" s="122"/>
      <c r="Q679" s="145"/>
      <c r="R679" s="122"/>
      <c r="S679" s="122"/>
      <c r="T679" s="122"/>
      <c r="U679" s="122"/>
      <c r="V679" s="146"/>
    </row>
    <row r="680" spans="1:22" s="119" customFormat="1" ht="14.25" customHeight="1">
      <c r="A680" s="301">
        <f t="shared" si="10"/>
        <v>679</v>
      </c>
      <c r="B680" s="346" t="s">
        <v>2098</v>
      </c>
      <c r="C680" s="346">
        <v>3</v>
      </c>
      <c r="D680" s="346">
        <v>5</v>
      </c>
      <c r="E680" s="121" t="s">
        <v>2279</v>
      </c>
      <c r="F680" s="122" t="str">
        <f>IF($G$680=1,"",INDEX(主要用途!$C$2:$C$63,$G$680))</f>
        <v/>
      </c>
      <c r="G680" s="134">
        <v>1</v>
      </c>
      <c r="H680" s="134"/>
      <c r="I680" s="134"/>
      <c r="J680" s="134"/>
      <c r="K680" s="134"/>
      <c r="L680" s="134"/>
      <c r="M680" s="122"/>
      <c r="N680" s="122"/>
      <c r="O680" s="122"/>
      <c r="P680" s="122"/>
      <c r="Q680" s="145"/>
      <c r="R680" s="122"/>
      <c r="S680" s="122"/>
      <c r="T680" s="122"/>
      <c r="U680" s="122"/>
      <c r="V680" s="146"/>
    </row>
    <row r="681" spans="1:22" s="119" customFormat="1" ht="14.25" customHeight="1">
      <c r="A681" s="301">
        <f t="shared" si="10"/>
        <v>680</v>
      </c>
      <c r="B681" s="346" t="s">
        <v>2098</v>
      </c>
      <c r="C681" s="346">
        <v>3</v>
      </c>
      <c r="D681" s="346">
        <v>5</v>
      </c>
      <c r="E681" s="121" t="s">
        <v>2280</v>
      </c>
      <c r="F681" s="122" t="str">
        <f>IF($G$681=1,"",INDEX(主要用途!$C$2:$C$63,$G$681))</f>
        <v/>
      </c>
      <c r="G681" s="134">
        <v>1</v>
      </c>
      <c r="H681" s="134"/>
      <c r="I681" s="134"/>
      <c r="J681" s="134"/>
      <c r="K681" s="134"/>
      <c r="L681" s="134"/>
      <c r="M681" s="122"/>
      <c r="N681" s="122"/>
      <c r="O681" s="122"/>
      <c r="P681" s="122"/>
      <c r="Q681" s="145"/>
      <c r="R681" s="122"/>
      <c r="S681" s="122"/>
      <c r="T681" s="122"/>
      <c r="U681" s="122"/>
      <c r="V681" s="146"/>
    </row>
    <row r="682" spans="1:22" s="119" customFormat="1" ht="14.25" customHeight="1">
      <c r="A682" s="301">
        <f t="shared" si="10"/>
        <v>681</v>
      </c>
      <c r="B682" s="346" t="s">
        <v>2098</v>
      </c>
      <c r="C682" s="346">
        <v>3</v>
      </c>
      <c r="D682" s="346">
        <v>5</v>
      </c>
      <c r="E682" s="121" t="s">
        <v>2281</v>
      </c>
      <c r="F682" s="122" t="str">
        <f>IF($G$682=1,"",INDEX(主要用途!$C$2:$C$63,$G$682))</f>
        <v/>
      </c>
      <c r="G682" s="134">
        <v>1</v>
      </c>
      <c r="H682" s="134"/>
      <c r="I682" s="134"/>
      <c r="J682" s="134"/>
      <c r="K682" s="134"/>
      <c r="L682" s="134"/>
      <c r="M682" s="122"/>
      <c r="N682" s="122"/>
      <c r="O682" s="122"/>
      <c r="P682" s="122"/>
      <c r="Q682" s="145"/>
      <c r="R682" s="122"/>
      <c r="S682" s="122"/>
      <c r="T682" s="122"/>
      <c r="U682" s="122"/>
      <c r="V682" s="146"/>
    </row>
    <row r="683" spans="1:22" s="119" customFormat="1" ht="14.25" customHeight="1">
      <c r="A683" s="301">
        <f t="shared" si="10"/>
        <v>682</v>
      </c>
      <c r="B683" s="346" t="s">
        <v>2098</v>
      </c>
      <c r="C683" s="346">
        <v>3</v>
      </c>
      <c r="D683" s="346">
        <v>5</v>
      </c>
      <c r="E683" s="121" t="s">
        <v>2292</v>
      </c>
      <c r="F683" s="122" t="str">
        <f>IF($G$683=1,"",INDEX(主要用途!$C$2:$C$63,$G$683))</f>
        <v/>
      </c>
      <c r="G683" s="134">
        <v>1</v>
      </c>
      <c r="H683" s="134"/>
      <c r="I683" s="134"/>
      <c r="J683" s="134"/>
      <c r="K683" s="134"/>
      <c r="L683" s="134"/>
      <c r="M683" s="122"/>
      <c r="N683" s="122"/>
      <c r="O683" s="122"/>
      <c r="P683" s="122"/>
      <c r="Q683" s="145"/>
      <c r="R683" s="122"/>
      <c r="S683" s="122"/>
      <c r="T683" s="122"/>
      <c r="U683" s="122"/>
      <c r="V683" s="146"/>
    </row>
    <row r="684" spans="1:22" s="119" customFormat="1" ht="14.25" customHeight="1">
      <c r="A684" s="301">
        <f t="shared" si="10"/>
        <v>683</v>
      </c>
      <c r="B684" s="346" t="s">
        <v>2098</v>
      </c>
      <c r="C684" s="346">
        <v>3</v>
      </c>
      <c r="D684" s="346">
        <v>5</v>
      </c>
      <c r="E684" s="121" t="s">
        <v>2282</v>
      </c>
      <c r="F684" s="122" t="str">
        <f>IF('建築物別概要（追加）入力'!$K$476="","",'建築物別概要（追加）入力'!$K$476)</f>
        <v/>
      </c>
      <c r="G684" s="122"/>
      <c r="H684" s="122"/>
      <c r="I684" s="122"/>
      <c r="J684" s="122"/>
      <c r="K684" s="122"/>
      <c r="L684" s="122"/>
      <c r="M684" s="122"/>
      <c r="N684" s="122"/>
      <c r="O684" s="122"/>
      <c r="P684" s="122"/>
      <c r="Q684" s="122"/>
      <c r="R684" s="122"/>
      <c r="S684" s="122"/>
      <c r="T684" s="122"/>
      <c r="U684" s="122"/>
      <c r="V684" s="146"/>
    </row>
    <row r="685" spans="1:22" s="119" customFormat="1" ht="14.25" customHeight="1">
      <c r="A685" s="301">
        <f t="shared" si="10"/>
        <v>684</v>
      </c>
      <c r="B685" s="346" t="s">
        <v>2098</v>
      </c>
      <c r="C685" s="346">
        <v>3</v>
      </c>
      <c r="D685" s="346">
        <v>5</v>
      </c>
      <c r="E685" s="121" t="s">
        <v>2283</v>
      </c>
      <c r="F685" s="122" t="str">
        <f>IF('建築物別概要（追加）入力'!$K$477="","",'建築物別概要（追加）入力'!$K$477)</f>
        <v/>
      </c>
      <c r="G685" s="122"/>
      <c r="H685" s="122"/>
      <c r="I685" s="122"/>
      <c r="J685" s="122"/>
      <c r="K685" s="122"/>
      <c r="L685" s="122"/>
      <c r="M685" s="122"/>
      <c r="N685" s="122"/>
      <c r="O685" s="122"/>
      <c r="P685" s="122"/>
      <c r="Q685" s="122"/>
      <c r="R685" s="122"/>
      <c r="S685" s="122"/>
      <c r="T685" s="122"/>
      <c r="U685" s="122"/>
      <c r="V685" s="146"/>
    </row>
    <row r="686" spans="1:22" s="119" customFormat="1" ht="14.25" customHeight="1">
      <c r="A686" s="301">
        <f t="shared" si="10"/>
        <v>685</v>
      </c>
      <c r="B686" s="346" t="s">
        <v>2098</v>
      </c>
      <c r="C686" s="346">
        <v>3</v>
      </c>
      <c r="D686" s="346">
        <v>5</v>
      </c>
      <c r="E686" s="121" t="s">
        <v>2286</v>
      </c>
      <c r="F686" s="122" t="str">
        <f>IF('建築物別概要（追加）入力'!$K$478="","",'建築物別概要（追加）入力'!$K$478)</f>
        <v/>
      </c>
      <c r="G686" s="122"/>
      <c r="H686" s="122"/>
      <c r="I686" s="122"/>
      <c r="J686" s="122"/>
      <c r="K686" s="122"/>
      <c r="L686" s="122"/>
      <c r="M686" s="122"/>
      <c r="N686" s="122"/>
      <c r="O686" s="122"/>
      <c r="P686" s="122"/>
      <c r="Q686" s="122"/>
      <c r="R686" s="122"/>
      <c r="S686" s="122"/>
      <c r="T686" s="122"/>
      <c r="U686" s="122"/>
      <c r="V686" s="146"/>
    </row>
    <row r="687" spans="1:22" s="119" customFormat="1" ht="14.25" customHeight="1">
      <c r="A687" s="301">
        <f t="shared" si="10"/>
        <v>686</v>
      </c>
      <c r="B687" s="346" t="s">
        <v>2098</v>
      </c>
      <c r="C687" s="346">
        <v>3</v>
      </c>
      <c r="D687" s="346">
        <v>5</v>
      </c>
      <c r="E687" s="121" t="s">
        <v>2284</v>
      </c>
      <c r="F687" s="122" t="str">
        <f>IF('建築物別概要（追加）入力'!$K$479="","",'建築物別概要（追加）入力'!$K$479)</f>
        <v/>
      </c>
      <c r="G687" s="122"/>
      <c r="H687" s="122"/>
      <c r="I687" s="122"/>
      <c r="J687" s="122"/>
      <c r="K687" s="122"/>
      <c r="L687" s="122"/>
      <c r="M687" s="122"/>
      <c r="N687" s="122"/>
      <c r="O687" s="122"/>
      <c r="P687" s="122"/>
      <c r="Q687" s="122"/>
      <c r="R687" s="122"/>
      <c r="S687" s="122"/>
      <c r="T687" s="122"/>
      <c r="U687" s="122"/>
      <c r="V687" s="146"/>
    </row>
    <row r="688" spans="1:22" s="119" customFormat="1" ht="14.25" customHeight="1">
      <c r="A688" s="301">
        <f t="shared" si="10"/>
        <v>687</v>
      </c>
      <c r="B688" s="346" t="s">
        <v>2098</v>
      </c>
      <c r="C688" s="346">
        <v>3</v>
      </c>
      <c r="D688" s="346">
        <v>5</v>
      </c>
      <c r="E688" s="121" t="s">
        <v>2285</v>
      </c>
      <c r="F688" s="122" t="str">
        <f>IF('建築物別概要（追加）入力'!$K$480="","",'建築物別概要（追加）入力'!$K$480)</f>
        <v/>
      </c>
      <c r="G688" s="122"/>
      <c r="H688" s="122"/>
      <c r="I688" s="122"/>
      <c r="J688" s="122"/>
      <c r="K688" s="122"/>
      <c r="L688" s="122"/>
      <c r="M688" s="122"/>
      <c r="N688" s="122"/>
      <c r="O688" s="122"/>
      <c r="P688" s="122"/>
      <c r="Q688" s="122"/>
      <c r="R688" s="122"/>
      <c r="S688" s="122"/>
      <c r="T688" s="122"/>
      <c r="U688" s="122"/>
      <c r="V688" s="146"/>
    </row>
    <row r="689" spans="1:22" s="119" customFormat="1" ht="14.25" customHeight="1">
      <c r="A689" s="301">
        <f t="shared" si="10"/>
        <v>688</v>
      </c>
      <c r="B689" s="346" t="s">
        <v>2098</v>
      </c>
      <c r="C689" s="346">
        <v>3</v>
      </c>
      <c r="D689" s="346">
        <v>5</v>
      </c>
      <c r="E689" s="121" t="s">
        <v>2293</v>
      </c>
      <c r="F689" s="122" t="str">
        <f>IF('建築物別概要（追加）入力'!$K$481="","",'建築物別概要（追加）入力'!$K$481)</f>
        <v/>
      </c>
      <c r="G689" s="122"/>
      <c r="H689" s="122"/>
      <c r="I689" s="122"/>
      <c r="J689" s="122"/>
      <c r="K689" s="122"/>
      <c r="L689" s="122"/>
      <c r="M689" s="122"/>
      <c r="N689" s="122"/>
      <c r="O689" s="122"/>
      <c r="P689" s="122"/>
      <c r="Q689" s="122"/>
      <c r="R689" s="122"/>
      <c r="S689" s="122"/>
      <c r="T689" s="122"/>
      <c r="U689" s="122"/>
      <c r="V689" s="146"/>
    </row>
    <row r="690" spans="1:22" s="119" customFormat="1" ht="14.25" customHeight="1">
      <c r="A690" s="301">
        <f t="shared" si="10"/>
        <v>689</v>
      </c>
      <c r="B690" s="346" t="s">
        <v>2098</v>
      </c>
      <c r="C690" s="346">
        <v>3</v>
      </c>
      <c r="D690" s="346">
        <v>5</v>
      </c>
      <c r="E690" s="121" t="s">
        <v>2287</v>
      </c>
      <c r="F690" s="122" t="str">
        <f>IF('建築物別概要（追加）入力'!$V$476="","",TEXT('建築物別概要（追加）入力'!$V$476,"#0.00"))</f>
        <v/>
      </c>
      <c r="G690" s="152"/>
      <c r="H690" s="152"/>
      <c r="I690" s="152"/>
      <c r="J690" s="152"/>
      <c r="K690" s="152"/>
      <c r="L690" s="152"/>
      <c r="M690" s="122"/>
      <c r="N690" s="122"/>
      <c r="O690" s="122"/>
      <c r="P690" s="122"/>
      <c r="Q690" s="122"/>
      <c r="R690" s="122"/>
      <c r="S690" s="122"/>
      <c r="T690" s="122"/>
      <c r="U690" s="122"/>
      <c r="V690" s="146"/>
    </row>
    <row r="691" spans="1:22" s="119" customFormat="1" ht="14.25" customHeight="1">
      <c r="A691" s="301">
        <f t="shared" si="10"/>
        <v>690</v>
      </c>
      <c r="B691" s="346" t="s">
        <v>2098</v>
      </c>
      <c r="C691" s="346">
        <v>3</v>
      </c>
      <c r="D691" s="346">
        <v>5</v>
      </c>
      <c r="E691" s="121" t="s">
        <v>2288</v>
      </c>
      <c r="F691" s="122" t="str">
        <f>IF('建築物別概要（追加）入力'!$V$477="","",TEXT('建築物別概要（追加）入力'!$V$477,"#0.00"))</f>
        <v/>
      </c>
      <c r="G691" s="152"/>
      <c r="H691" s="152"/>
      <c r="I691" s="152"/>
      <c r="J691" s="152"/>
      <c r="K691" s="152"/>
      <c r="L691" s="152"/>
      <c r="M691" s="122"/>
      <c r="N691" s="122"/>
      <c r="O691" s="122"/>
      <c r="P691" s="122"/>
      <c r="Q691" s="122"/>
      <c r="R691" s="122"/>
      <c r="S691" s="122"/>
      <c r="T691" s="122"/>
      <c r="U691" s="122"/>
      <c r="V691" s="146"/>
    </row>
    <row r="692" spans="1:22" s="119" customFormat="1" ht="14.25" customHeight="1">
      <c r="A692" s="301">
        <f t="shared" si="10"/>
        <v>691</v>
      </c>
      <c r="B692" s="346" t="s">
        <v>2098</v>
      </c>
      <c r="C692" s="346">
        <v>3</v>
      </c>
      <c r="D692" s="346">
        <v>5</v>
      </c>
      <c r="E692" s="121" t="s">
        <v>2289</v>
      </c>
      <c r="F692" s="122" t="str">
        <f>IF('建築物別概要（追加）入力'!$V$478="","",TEXT('建築物別概要（追加）入力'!$V$478,"#0.00"))</f>
        <v/>
      </c>
      <c r="G692" s="152"/>
      <c r="H692" s="152"/>
      <c r="I692" s="152"/>
      <c r="J692" s="152"/>
      <c r="K692" s="152"/>
      <c r="L692" s="152"/>
      <c r="M692" s="122"/>
      <c r="N692" s="122"/>
      <c r="O692" s="122"/>
      <c r="P692" s="122"/>
      <c r="Q692" s="122"/>
      <c r="R692" s="122"/>
      <c r="S692" s="122"/>
      <c r="T692" s="122"/>
      <c r="U692" s="122"/>
      <c r="V692" s="146"/>
    </row>
    <row r="693" spans="1:22" s="119" customFormat="1" ht="14.25" customHeight="1">
      <c r="A693" s="301">
        <f t="shared" si="10"/>
        <v>692</v>
      </c>
      <c r="B693" s="346" t="s">
        <v>2098</v>
      </c>
      <c r="C693" s="346">
        <v>3</v>
      </c>
      <c r="D693" s="346">
        <v>5</v>
      </c>
      <c r="E693" s="121" t="s">
        <v>2290</v>
      </c>
      <c r="F693" s="122" t="str">
        <f>IF('建築物別概要（追加）入力'!$V$479="","",TEXT('建築物別概要（追加）入力'!$V$479,"#0.00"))</f>
        <v/>
      </c>
      <c r="G693" s="152"/>
      <c r="H693" s="152"/>
      <c r="I693" s="152"/>
      <c r="J693" s="152"/>
      <c r="K693" s="152"/>
      <c r="L693" s="152"/>
      <c r="M693" s="122"/>
      <c r="N693" s="122"/>
      <c r="O693" s="122"/>
      <c r="P693" s="122"/>
      <c r="Q693" s="122"/>
      <c r="R693" s="122"/>
      <c r="S693" s="122"/>
      <c r="T693" s="122"/>
      <c r="U693" s="122"/>
      <c r="V693" s="146"/>
    </row>
    <row r="694" spans="1:22" s="119" customFormat="1" ht="14.25" customHeight="1">
      <c r="A694" s="301">
        <f t="shared" si="10"/>
        <v>693</v>
      </c>
      <c r="B694" s="346" t="s">
        <v>2098</v>
      </c>
      <c r="C694" s="346">
        <v>3</v>
      </c>
      <c r="D694" s="346">
        <v>5</v>
      </c>
      <c r="E694" s="121" t="s">
        <v>2291</v>
      </c>
      <c r="F694" s="122" t="str">
        <f>IF('建築物別概要（追加）入力'!$V$480="","",TEXT('建築物別概要（追加）入力'!$V$480,"#0.00"))</f>
        <v/>
      </c>
      <c r="G694" s="152"/>
      <c r="H694" s="152"/>
      <c r="I694" s="152"/>
      <c r="J694" s="152"/>
      <c r="K694" s="152"/>
      <c r="L694" s="152"/>
      <c r="M694" s="122"/>
      <c r="N694" s="122"/>
      <c r="O694" s="122"/>
      <c r="P694" s="122"/>
      <c r="Q694" s="122"/>
      <c r="R694" s="122"/>
      <c r="S694" s="122"/>
      <c r="T694" s="122"/>
      <c r="U694" s="122"/>
      <c r="V694" s="146"/>
    </row>
    <row r="695" spans="1:22" s="119" customFormat="1" ht="14.25" customHeight="1">
      <c r="A695" s="301">
        <f t="shared" si="10"/>
        <v>694</v>
      </c>
      <c r="B695" s="346" t="s">
        <v>2098</v>
      </c>
      <c r="C695" s="346">
        <v>3</v>
      </c>
      <c r="D695" s="346">
        <v>5</v>
      </c>
      <c r="E695" s="121" t="s">
        <v>2294</v>
      </c>
      <c r="F695" s="122" t="str">
        <f>IF('建築物別概要（追加）入力'!$V$481="","",TEXT('建築物別概要（追加）入力'!$V$481,"#0.00"))</f>
        <v/>
      </c>
      <c r="G695" s="152"/>
      <c r="H695" s="152"/>
      <c r="I695" s="152"/>
      <c r="J695" s="152"/>
      <c r="K695" s="152"/>
      <c r="L695" s="152"/>
      <c r="M695" s="122"/>
      <c r="N695" s="122"/>
      <c r="O695" s="122"/>
      <c r="P695" s="122"/>
      <c r="Q695" s="122"/>
      <c r="R695" s="122"/>
      <c r="S695" s="122"/>
      <c r="T695" s="122"/>
      <c r="U695" s="122"/>
      <c r="V695" s="146"/>
    </row>
    <row r="696" spans="1:22" s="119" customFormat="1" ht="14.25" customHeight="1">
      <c r="A696" s="301">
        <f t="shared" si="10"/>
        <v>695</v>
      </c>
      <c r="B696" s="346" t="s">
        <v>2098</v>
      </c>
      <c r="C696" s="346">
        <v>3</v>
      </c>
      <c r="D696" s="346">
        <v>5</v>
      </c>
      <c r="E696" s="121" t="s">
        <v>1624</v>
      </c>
      <c r="F696" s="122" t="str">
        <f>IF('建築物別概要（追加）入力'!$E$483="","",'建築物別概要（追加）入力'!$E$483)</f>
        <v/>
      </c>
      <c r="G696" s="122"/>
      <c r="H696" s="122"/>
      <c r="I696" s="122"/>
      <c r="J696" s="122"/>
      <c r="K696" s="122"/>
      <c r="L696" s="122"/>
      <c r="M696" s="122"/>
      <c r="N696" s="122"/>
      <c r="O696" s="122"/>
      <c r="P696" s="122"/>
      <c r="Q696" s="122"/>
      <c r="R696" s="122"/>
      <c r="S696" s="122"/>
      <c r="T696" s="122"/>
      <c r="U696" s="122"/>
      <c r="V696" s="146"/>
    </row>
    <row r="697" spans="1:22" s="119" customFormat="1" ht="14.25" customHeight="1" thickBot="1">
      <c r="A697" s="302">
        <f t="shared" si="10"/>
        <v>696</v>
      </c>
      <c r="B697" s="347" t="s">
        <v>2098</v>
      </c>
      <c r="C697" s="347">
        <v>3</v>
      </c>
      <c r="D697" s="374">
        <v>5</v>
      </c>
      <c r="E697" s="154" t="s">
        <v>1623</v>
      </c>
      <c r="F697" s="155" t="str">
        <f>IF('建築物別概要（追加）入力'!$E$486="","",'建築物別概要（追加）入力'!$E$486)</f>
        <v/>
      </c>
      <c r="G697" s="155"/>
      <c r="H697" s="155"/>
      <c r="I697" s="155"/>
      <c r="J697" s="155"/>
      <c r="K697" s="155"/>
      <c r="L697" s="155"/>
      <c r="M697" s="155"/>
      <c r="N697" s="155"/>
      <c r="O697" s="155"/>
      <c r="P697" s="155"/>
      <c r="Q697" s="155"/>
      <c r="R697" s="155"/>
      <c r="S697" s="155"/>
      <c r="T697" s="155"/>
      <c r="U697" s="155"/>
      <c r="V697" s="158"/>
    </row>
    <row r="698" spans="1:22" s="119" customFormat="1" ht="14.25" customHeight="1">
      <c r="A698" s="309">
        <f t="shared" si="10"/>
        <v>697</v>
      </c>
      <c r="B698" s="348" t="s">
        <v>2098</v>
      </c>
      <c r="C698" s="348">
        <v>3</v>
      </c>
      <c r="D698" s="348">
        <v>6</v>
      </c>
      <c r="E698" s="147" t="s">
        <v>1975</v>
      </c>
      <c r="F698" s="156">
        <f>'建築物別概要（追加）入力'!$E$490</f>
        <v>3</v>
      </c>
      <c r="G698" s="156"/>
      <c r="H698" s="148"/>
      <c r="I698" s="148"/>
      <c r="J698" s="148"/>
      <c r="K698" s="148"/>
      <c r="L698" s="148"/>
      <c r="M698" s="148"/>
      <c r="N698" s="148"/>
      <c r="O698" s="148"/>
      <c r="P698" s="148"/>
      <c r="Q698" s="148"/>
      <c r="R698" s="148"/>
      <c r="S698" s="148"/>
      <c r="T698" s="148"/>
      <c r="U698" s="148"/>
      <c r="V698" s="157"/>
    </row>
    <row r="699" spans="1:22" s="119" customFormat="1" ht="14.25" customHeight="1">
      <c r="A699" s="301">
        <f t="shared" si="10"/>
        <v>698</v>
      </c>
      <c r="B699" s="346" t="s">
        <v>2098</v>
      </c>
      <c r="C699" s="346">
        <v>3</v>
      </c>
      <c r="D699" s="346">
        <v>6</v>
      </c>
      <c r="E699" s="121" t="s">
        <v>87</v>
      </c>
      <c r="F699" s="133" t="str">
        <f>IF('建築物別概要（追加）入力'!$E$491="","",'建築物別概要（追加）入力'!$E$491)</f>
        <v/>
      </c>
      <c r="G699" s="133"/>
      <c r="H699" s="122"/>
      <c r="I699" s="122"/>
      <c r="J699" s="122"/>
      <c r="K699" s="122"/>
      <c r="L699" s="122"/>
      <c r="M699" s="122"/>
      <c r="N699" s="122"/>
      <c r="O699" s="122"/>
      <c r="P699" s="122"/>
      <c r="Q699" s="122"/>
      <c r="R699" s="122"/>
      <c r="S699" s="122"/>
      <c r="T699" s="122"/>
      <c r="U699" s="122"/>
      <c r="V699" s="146"/>
    </row>
    <row r="700" spans="1:22" s="119" customFormat="1" ht="14.25" customHeight="1">
      <c r="A700" s="301">
        <f t="shared" si="10"/>
        <v>699</v>
      </c>
      <c r="B700" s="346" t="s">
        <v>2098</v>
      </c>
      <c r="C700" s="346">
        <v>3</v>
      </c>
      <c r="D700" s="346">
        <v>6</v>
      </c>
      <c r="E700" s="121" t="s">
        <v>2183</v>
      </c>
      <c r="F700" s="131" t="str">
        <f>IF('建築物別概要（追加）入力'!$E$492="","",TEXT('建築物別概要（追加）入力'!$E$492,"#0.000"))</f>
        <v/>
      </c>
      <c r="G700" s="131"/>
      <c r="H700" s="122"/>
      <c r="I700" s="122"/>
      <c r="J700" s="122"/>
      <c r="K700" s="122"/>
      <c r="L700" s="122"/>
      <c r="M700" s="122"/>
      <c r="N700" s="122"/>
      <c r="O700" s="122"/>
      <c r="P700" s="122"/>
      <c r="Q700" s="122"/>
      <c r="R700" s="122"/>
      <c r="S700" s="122"/>
      <c r="T700" s="122"/>
      <c r="U700" s="122"/>
      <c r="V700" s="146"/>
    </row>
    <row r="701" spans="1:22" s="119" customFormat="1" ht="14.25" customHeight="1">
      <c r="A701" s="301">
        <f t="shared" si="10"/>
        <v>700</v>
      </c>
      <c r="B701" s="346" t="s">
        <v>2098</v>
      </c>
      <c r="C701" s="346">
        <v>3</v>
      </c>
      <c r="D701" s="346">
        <v>6</v>
      </c>
      <c r="E701" s="121" t="s">
        <v>2184</v>
      </c>
      <c r="F701" s="131" t="str">
        <f>IF('建築物別概要（追加）入力'!$E$493="","",TEXT('建築物別概要（追加）入力'!$E$493,"#0.000"))</f>
        <v/>
      </c>
      <c r="G701" s="131"/>
      <c r="H701" s="122"/>
      <c r="I701" s="122"/>
      <c r="J701" s="122"/>
      <c r="K701" s="122"/>
      <c r="L701" s="122"/>
      <c r="M701" s="122"/>
      <c r="N701" s="122"/>
      <c r="O701" s="122"/>
      <c r="P701" s="122"/>
      <c r="Q701" s="122"/>
      <c r="R701" s="122"/>
      <c r="S701" s="122"/>
      <c r="T701" s="122"/>
      <c r="U701" s="122"/>
      <c r="V701" s="146"/>
    </row>
    <row r="702" spans="1:22" s="119" customFormat="1" ht="14.25" customHeight="1">
      <c r="A702" s="301">
        <f t="shared" si="10"/>
        <v>701</v>
      </c>
      <c r="B702" s="346" t="s">
        <v>2098</v>
      </c>
      <c r="C702" s="346">
        <v>3</v>
      </c>
      <c r="D702" s="346">
        <v>6</v>
      </c>
      <c r="E702" s="121" t="s">
        <v>2185</v>
      </c>
      <c r="F702" s="131" t="str">
        <f>IF('建築物別概要（追加）入力'!$E$494="","",TEXT('建築物別概要（追加）入力'!$E$494,"#0.000"))</f>
        <v/>
      </c>
      <c r="G702" s="131"/>
      <c r="H702" s="122"/>
      <c r="I702" s="122"/>
      <c r="J702" s="122"/>
      <c r="K702" s="122"/>
      <c r="L702" s="122"/>
      <c r="M702" s="122"/>
      <c r="N702" s="122"/>
      <c r="O702" s="122"/>
      <c r="P702" s="122"/>
      <c r="Q702" s="122"/>
      <c r="R702" s="122"/>
      <c r="S702" s="122"/>
      <c r="T702" s="122"/>
      <c r="U702" s="122"/>
      <c r="V702" s="146"/>
    </row>
    <row r="703" spans="1:22" s="119" customFormat="1" ht="14.25" customHeight="1">
      <c r="A703" s="301">
        <f t="shared" si="10"/>
        <v>702</v>
      </c>
      <c r="B703" s="346" t="s">
        <v>2098</v>
      </c>
      <c r="C703" s="346">
        <v>3</v>
      </c>
      <c r="D703" s="346">
        <v>6</v>
      </c>
      <c r="E703" s="121" t="s">
        <v>2186</v>
      </c>
      <c r="F703" s="131" t="str">
        <f>IF('建築物別概要（追加）入力'!$E$495="","",TEXT('建築物別概要（追加）入力'!$E$495,"#0.000"))</f>
        <v/>
      </c>
      <c r="G703" s="131"/>
      <c r="H703" s="122"/>
      <c r="I703" s="122"/>
      <c r="J703" s="122"/>
      <c r="K703" s="122"/>
      <c r="L703" s="122"/>
      <c r="M703" s="122"/>
      <c r="N703" s="122"/>
      <c r="O703" s="122"/>
      <c r="P703" s="122"/>
      <c r="Q703" s="122"/>
      <c r="R703" s="122"/>
      <c r="S703" s="122"/>
      <c r="T703" s="122"/>
      <c r="U703" s="122"/>
      <c r="V703" s="146"/>
    </row>
    <row r="704" spans="1:22" s="119" customFormat="1" ht="14.25" customHeight="1">
      <c r="A704" s="301">
        <f t="shared" si="10"/>
        <v>703</v>
      </c>
      <c r="B704" s="346" t="s">
        <v>2098</v>
      </c>
      <c r="C704" s="346">
        <v>3</v>
      </c>
      <c r="D704" s="346">
        <v>6</v>
      </c>
      <c r="E704" s="121" t="s">
        <v>2182</v>
      </c>
      <c r="F704" s="131" t="str">
        <f>IF($G$704=TRUE,"有",IF($H$704=TRUE,"無",""))</f>
        <v/>
      </c>
      <c r="G704" s="127" t="b">
        <v>0</v>
      </c>
      <c r="H704" s="127" t="b">
        <v>0</v>
      </c>
      <c r="I704" s="122"/>
      <c r="J704" s="122"/>
      <c r="K704" s="122"/>
      <c r="L704" s="122"/>
      <c r="M704" s="122"/>
      <c r="N704" s="122"/>
      <c r="O704" s="122"/>
      <c r="P704" s="122"/>
      <c r="Q704" s="122"/>
      <c r="R704" s="122"/>
      <c r="S704" s="122"/>
      <c r="T704" s="122"/>
      <c r="U704" s="122"/>
      <c r="V704" s="146"/>
    </row>
    <row r="705" spans="1:22" s="119" customFormat="1" ht="13.5" customHeight="1">
      <c r="A705" s="301">
        <f t="shared" si="10"/>
        <v>704</v>
      </c>
      <c r="B705" s="346" t="s">
        <v>2098</v>
      </c>
      <c r="C705" s="346">
        <v>3</v>
      </c>
      <c r="D705" s="346">
        <v>6</v>
      </c>
      <c r="E705" s="121" t="s">
        <v>2277</v>
      </c>
      <c r="F705" s="122" t="str">
        <f>IF($G$705=1,"",INDEX(主要用途!$C$2:$C$63,$G$705))</f>
        <v/>
      </c>
      <c r="G705" s="437">
        <v>1</v>
      </c>
      <c r="H705" s="437">
        <v>1</v>
      </c>
      <c r="I705" s="437">
        <v>1</v>
      </c>
      <c r="J705" s="437">
        <v>1</v>
      </c>
      <c r="K705" s="437">
        <v>1</v>
      </c>
      <c r="L705" s="437">
        <v>1</v>
      </c>
      <c r="M705" s="122"/>
      <c r="N705" s="122"/>
      <c r="O705" s="122"/>
      <c r="P705" s="122"/>
      <c r="Q705" s="145"/>
      <c r="R705" s="122"/>
      <c r="S705" s="122"/>
      <c r="T705" s="122"/>
      <c r="U705" s="122"/>
      <c r="V705" s="146"/>
    </row>
    <row r="706" spans="1:22" s="119" customFormat="1" ht="14.25" customHeight="1">
      <c r="A706" s="301">
        <f t="shared" si="10"/>
        <v>705</v>
      </c>
      <c r="B706" s="346" t="s">
        <v>2098</v>
      </c>
      <c r="C706" s="346">
        <v>3</v>
      </c>
      <c r="D706" s="346">
        <v>6</v>
      </c>
      <c r="E706" s="121" t="s">
        <v>2278</v>
      </c>
      <c r="F706" s="122" t="str">
        <f>IF($G$706=1,"",INDEX(主要用途!$C$2:$C$63,$G$706))</f>
        <v/>
      </c>
      <c r="G706" s="134">
        <v>1</v>
      </c>
      <c r="H706" s="134"/>
      <c r="I706" s="134"/>
      <c r="J706" s="134"/>
      <c r="K706" s="134"/>
      <c r="L706" s="134"/>
      <c r="M706" s="122"/>
      <c r="N706" s="122"/>
      <c r="O706" s="122"/>
      <c r="P706" s="122"/>
      <c r="Q706" s="145"/>
      <c r="R706" s="122"/>
      <c r="S706" s="122"/>
      <c r="T706" s="122"/>
      <c r="U706" s="122"/>
      <c r="V706" s="146"/>
    </row>
    <row r="707" spans="1:22" s="119" customFormat="1" ht="14.25" customHeight="1">
      <c r="A707" s="301">
        <f t="shared" ref="A707:A770" si="11">A706+1</f>
        <v>706</v>
      </c>
      <c r="B707" s="346" t="s">
        <v>2098</v>
      </c>
      <c r="C707" s="346">
        <v>3</v>
      </c>
      <c r="D707" s="346">
        <v>6</v>
      </c>
      <c r="E707" s="121" t="s">
        <v>2279</v>
      </c>
      <c r="F707" s="122" t="str">
        <f>IF($G$707=1,"",INDEX(主要用途!$C$2:$C$63,$G$707))</f>
        <v/>
      </c>
      <c r="G707" s="134">
        <v>1</v>
      </c>
      <c r="H707" s="134"/>
      <c r="I707" s="134"/>
      <c r="J707" s="134"/>
      <c r="K707" s="134"/>
      <c r="L707" s="134"/>
      <c r="M707" s="122"/>
      <c r="N707" s="122"/>
      <c r="O707" s="122"/>
      <c r="P707" s="122"/>
      <c r="Q707" s="145"/>
      <c r="R707" s="122"/>
      <c r="S707" s="122"/>
      <c r="T707" s="122"/>
      <c r="U707" s="122"/>
      <c r="V707" s="146"/>
    </row>
    <row r="708" spans="1:22" s="119" customFormat="1" ht="14.25" customHeight="1">
      <c r="A708" s="301">
        <f t="shared" si="11"/>
        <v>707</v>
      </c>
      <c r="B708" s="346" t="s">
        <v>2098</v>
      </c>
      <c r="C708" s="346">
        <v>3</v>
      </c>
      <c r="D708" s="346">
        <v>6</v>
      </c>
      <c r="E708" s="121" t="s">
        <v>2280</v>
      </c>
      <c r="F708" s="122" t="str">
        <f>IF($G$708=1,"",INDEX(主要用途!$C$2:$C$63,$G$708))</f>
        <v/>
      </c>
      <c r="G708" s="134">
        <v>1</v>
      </c>
      <c r="H708" s="134"/>
      <c r="I708" s="134"/>
      <c r="J708" s="134"/>
      <c r="K708" s="134"/>
      <c r="L708" s="134"/>
      <c r="M708" s="122"/>
      <c r="N708" s="122"/>
      <c r="O708" s="122"/>
      <c r="P708" s="122"/>
      <c r="Q708" s="145"/>
      <c r="R708" s="122"/>
      <c r="S708" s="122"/>
      <c r="T708" s="122"/>
      <c r="U708" s="122"/>
      <c r="V708" s="146"/>
    </row>
    <row r="709" spans="1:22" s="119" customFormat="1" ht="14.25" customHeight="1">
      <c r="A709" s="301">
        <f t="shared" si="11"/>
        <v>708</v>
      </c>
      <c r="B709" s="346" t="s">
        <v>2098</v>
      </c>
      <c r="C709" s="346">
        <v>3</v>
      </c>
      <c r="D709" s="346">
        <v>6</v>
      </c>
      <c r="E709" s="121" t="s">
        <v>2281</v>
      </c>
      <c r="F709" s="122" t="str">
        <f>IF($G$709=1,"",INDEX(主要用途!$C$2:$C$63,$G$709))</f>
        <v/>
      </c>
      <c r="G709" s="134">
        <v>1</v>
      </c>
      <c r="H709" s="134"/>
      <c r="I709" s="134"/>
      <c r="J709" s="134"/>
      <c r="K709" s="134"/>
      <c r="L709" s="134"/>
      <c r="M709" s="122"/>
      <c r="N709" s="122"/>
      <c r="O709" s="122"/>
      <c r="P709" s="122"/>
      <c r="Q709" s="145"/>
      <c r="R709" s="122"/>
      <c r="S709" s="122"/>
      <c r="T709" s="122"/>
      <c r="U709" s="122"/>
      <c r="V709" s="146"/>
    </row>
    <row r="710" spans="1:22" s="119" customFormat="1" ht="14.25" customHeight="1">
      <c r="A710" s="301">
        <f t="shared" si="11"/>
        <v>709</v>
      </c>
      <c r="B710" s="346" t="s">
        <v>2098</v>
      </c>
      <c r="C710" s="346">
        <v>3</v>
      </c>
      <c r="D710" s="346">
        <v>6</v>
      </c>
      <c r="E710" s="121" t="s">
        <v>2292</v>
      </c>
      <c r="F710" s="122" t="str">
        <f>IF($G$710=1,"",INDEX(主要用途!$C$2:$C$63,$G$710))</f>
        <v/>
      </c>
      <c r="G710" s="134">
        <v>1</v>
      </c>
      <c r="H710" s="134"/>
      <c r="I710" s="134"/>
      <c r="J710" s="134"/>
      <c r="K710" s="134"/>
      <c r="L710" s="134"/>
      <c r="M710" s="122"/>
      <c r="N710" s="122"/>
      <c r="O710" s="122"/>
      <c r="P710" s="122"/>
      <c r="Q710" s="145"/>
      <c r="R710" s="122"/>
      <c r="S710" s="122"/>
      <c r="T710" s="122"/>
      <c r="U710" s="122"/>
      <c r="V710" s="146"/>
    </row>
    <row r="711" spans="1:22" s="119" customFormat="1" ht="14.25" customHeight="1">
      <c r="A711" s="301">
        <f t="shared" si="11"/>
        <v>710</v>
      </c>
      <c r="B711" s="346" t="s">
        <v>2098</v>
      </c>
      <c r="C711" s="346">
        <v>3</v>
      </c>
      <c r="D711" s="346">
        <v>6</v>
      </c>
      <c r="E711" s="121" t="s">
        <v>2282</v>
      </c>
      <c r="F711" s="122" t="str">
        <f>IF('建築物別概要（追加）入力'!$K$499="","",'建築物別概要（追加）入力'!$K$499)</f>
        <v/>
      </c>
      <c r="G711" s="122"/>
      <c r="H711" s="122"/>
      <c r="I711" s="122"/>
      <c r="J711" s="122"/>
      <c r="K711" s="122"/>
      <c r="L711" s="122"/>
      <c r="M711" s="122"/>
      <c r="N711" s="122"/>
      <c r="O711" s="122"/>
      <c r="P711" s="122"/>
      <c r="Q711" s="122"/>
      <c r="R711" s="122"/>
      <c r="S711" s="122"/>
      <c r="T711" s="122"/>
      <c r="U711" s="122"/>
      <c r="V711" s="146"/>
    </row>
    <row r="712" spans="1:22" s="119" customFormat="1" ht="14.25" customHeight="1">
      <c r="A712" s="301">
        <f t="shared" si="11"/>
        <v>711</v>
      </c>
      <c r="B712" s="346" t="s">
        <v>2098</v>
      </c>
      <c r="C712" s="346">
        <v>3</v>
      </c>
      <c r="D712" s="346">
        <v>6</v>
      </c>
      <c r="E712" s="121" t="s">
        <v>2283</v>
      </c>
      <c r="F712" s="122" t="str">
        <f>IF('建築物別概要（追加）入力'!$K$500="","",'建築物別概要（追加）入力'!$K$500)</f>
        <v/>
      </c>
      <c r="G712" s="122"/>
      <c r="H712" s="122"/>
      <c r="I712" s="122"/>
      <c r="J712" s="122"/>
      <c r="K712" s="122"/>
      <c r="L712" s="122"/>
      <c r="M712" s="122"/>
      <c r="N712" s="122"/>
      <c r="O712" s="122"/>
      <c r="P712" s="122"/>
      <c r="Q712" s="122"/>
      <c r="R712" s="122"/>
      <c r="S712" s="122"/>
      <c r="T712" s="122"/>
      <c r="U712" s="122"/>
      <c r="V712" s="146"/>
    </row>
    <row r="713" spans="1:22" s="119" customFormat="1" ht="14.25" customHeight="1">
      <c r="A713" s="301">
        <f t="shared" si="11"/>
        <v>712</v>
      </c>
      <c r="B713" s="346" t="s">
        <v>2098</v>
      </c>
      <c r="C713" s="346">
        <v>3</v>
      </c>
      <c r="D713" s="346">
        <v>6</v>
      </c>
      <c r="E713" s="121" t="s">
        <v>2286</v>
      </c>
      <c r="F713" s="122" t="str">
        <f>IF('建築物別概要（追加）入力'!$K$501="","",'建築物別概要（追加）入力'!$K$501)</f>
        <v/>
      </c>
      <c r="G713" s="122"/>
      <c r="H713" s="122"/>
      <c r="I713" s="122"/>
      <c r="J713" s="122"/>
      <c r="K713" s="122"/>
      <c r="L713" s="122"/>
      <c r="M713" s="122"/>
      <c r="N713" s="122"/>
      <c r="O713" s="122"/>
      <c r="P713" s="122"/>
      <c r="Q713" s="122"/>
      <c r="R713" s="122"/>
      <c r="S713" s="122"/>
      <c r="T713" s="122"/>
      <c r="U713" s="122"/>
      <c r="V713" s="146"/>
    </row>
    <row r="714" spans="1:22" s="119" customFormat="1" ht="14.25" customHeight="1">
      <c r="A714" s="301">
        <f t="shared" si="11"/>
        <v>713</v>
      </c>
      <c r="B714" s="346" t="s">
        <v>2098</v>
      </c>
      <c r="C714" s="346">
        <v>3</v>
      </c>
      <c r="D714" s="346">
        <v>6</v>
      </c>
      <c r="E714" s="121" t="s">
        <v>2284</v>
      </c>
      <c r="F714" s="122" t="str">
        <f>IF('建築物別概要（追加）入力'!$K$502="","",'建築物別概要（追加）入力'!$K$502)</f>
        <v/>
      </c>
      <c r="G714" s="122"/>
      <c r="H714" s="122"/>
      <c r="I714" s="122"/>
      <c r="J714" s="122"/>
      <c r="K714" s="122"/>
      <c r="L714" s="122"/>
      <c r="M714" s="122"/>
      <c r="N714" s="122"/>
      <c r="O714" s="122"/>
      <c r="P714" s="122"/>
      <c r="Q714" s="122"/>
      <c r="R714" s="122"/>
      <c r="S714" s="122"/>
      <c r="T714" s="122"/>
      <c r="U714" s="122"/>
      <c r="V714" s="146"/>
    </row>
    <row r="715" spans="1:22" s="119" customFormat="1" ht="14.25" customHeight="1">
      <c r="A715" s="301">
        <f t="shared" si="11"/>
        <v>714</v>
      </c>
      <c r="B715" s="346" t="s">
        <v>2098</v>
      </c>
      <c r="C715" s="346">
        <v>3</v>
      </c>
      <c r="D715" s="346">
        <v>6</v>
      </c>
      <c r="E715" s="121" t="s">
        <v>2285</v>
      </c>
      <c r="F715" s="122" t="str">
        <f>IF('建築物別概要（追加）入力'!$K$503="","",'建築物別概要（追加）入力'!$K$503)</f>
        <v/>
      </c>
      <c r="G715" s="122"/>
      <c r="H715" s="122"/>
      <c r="I715" s="122"/>
      <c r="J715" s="122"/>
      <c r="K715" s="122"/>
      <c r="L715" s="122"/>
      <c r="M715" s="122"/>
      <c r="N715" s="122"/>
      <c r="O715" s="122"/>
      <c r="P715" s="122"/>
      <c r="Q715" s="122"/>
      <c r="R715" s="122"/>
      <c r="S715" s="122"/>
      <c r="T715" s="122"/>
      <c r="U715" s="122"/>
      <c r="V715" s="146"/>
    </row>
    <row r="716" spans="1:22" s="119" customFormat="1" ht="14.25" customHeight="1">
      <c r="A716" s="301">
        <f t="shared" si="11"/>
        <v>715</v>
      </c>
      <c r="B716" s="346" t="s">
        <v>2098</v>
      </c>
      <c r="C716" s="346">
        <v>3</v>
      </c>
      <c r="D716" s="346">
        <v>6</v>
      </c>
      <c r="E716" s="121" t="s">
        <v>2293</v>
      </c>
      <c r="F716" s="122" t="str">
        <f>IF('建築物別概要（追加）入力'!$K$504="","",'建築物別概要（追加）入力'!$K$504)</f>
        <v/>
      </c>
      <c r="G716" s="122"/>
      <c r="H716" s="122"/>
      <c r="I716" s="122"/>
      <c r="J716" s="122"/>
      <c r="K716" s="122"/>
      <c r="L716" s="122"/>
      <c r="M716" s="122"/>
      <c r="N716" s="122"/>
      <c r="O716" s="122"/>
      <c r="P716" s="122"/>
      <c r="Q716" s="122"/>
      <c r="R716" s="122"/>
      <c r="S716" s="122"/>
      <c r="T716" s="122"/>
      <c r="U716" s="122"/>
      <c r="V716" s="146"/>
    </row>
    <row r="717" spans="1:22" s="119" customFormat="1" ht="14.25" customHeight="1">
      <c r="A717" s="301">
        <f t="shared" si="11"/>
        <v>716</v>
      </c>
      <c r="B717" s="346" t="s">
        <v>2098</v>
      </c>
      <c r="C717" s="346">
        <v>3</v>
      </c>
      <c r="D717" s="346">
        <v>6</v>
      </c>
      <c r="E717" s="121" t="s">
        <v>2287</v>
      </c>
      <c r="F717" s="122" t="str">
        <f>IF('建築物別概要（追加）入力'!$V$499="","",TEXT('建築物別概要（追加）入力'!$V$499,"#0.00"))</f>
        <v/>
      </c>
      <c r="G717" s="152"/>
      <c r="H717" s="152"/>
      <c r="I717" s="152"/>
      <c r="J717" s="152"/>
      <c r="K717" s="152"/>
      <c r="L717" s="152"/>
      <c r="M717" s="122"/>
      <c r="N717" s="122"/>
      <c r="O717" s="122"/>
      <c r="P717" s="122"/>
      <c r="Q717" s="122"/>
      <c r="R717" s="122"/>
      <c r="S717" s="122"/>
      <c r="T717" s="122"/>
      <c r="U717" s="122"/>
      <c r="V717" s="146"/>
    </row>
    <row r="718" spans="1:22" s="119" customFormat="1" ht="14.25" customHeight="1">
      <c r="A718" s="301">
        <f t="shared" si="11"/>
        <v>717</v>
      </c>
      <c r="B718" s="346" t="s">
        <v>2098</v>
      </c>
      <c r="C718" s="346">
        <v>3</v>
      </c>
      <c r="D718" s="346">
        <v>6</v>
      </c>
      <c r="E718" s="121" t="s">
        <v>2288</v>
      </c>
      <c r="F718" s="122" t="str">
        <f>IF('建築物別概要（追加）入力'!$V$500="","",TEXT('建築物別概要（追加）入力'!$V$500,"#0.00"))</f>
        <v/>
      </c>
      <c r="G718" s="152"/>
      <c r="H718" s="152"/>
      <c r="I718" s="152"/>
      <c r="J718" s="152"/>
      <c r="K718" s="152"/>
      <c r="L718" s="152"/>
      <c r="M718" s="122"/>
      <c r="N718" s="122"/>
      <c r="O718" s="122"/>
      <c r="P718" s="122"/>
      <c r="Q718" s="122"/>
      <c r="R718" s="122"/>
      <c r="S718" s="122"/>
      <c r="T718" s="122"/>
      <c r="U718" s="122"/>
      <c r="V718" s="146"/>
    </row>
    <row r="719" spans="1:22" s="119" customFormat="1" ht="14.25" customHeight="1">
      <c r="A719" s="301">
        <f t="shared" si="11"/>
        <v>718</v>
      </c>
      <c r="B719" s="346" t="s">
        <v>2098</v>
      </c>
      <c r="C719" s="346">
        <v>3</v>
      </c>
      <c r="D719" s="346">
        <v>6</v>
      </c>
      <c r="E719" s="121" t="s">
        <v>2289</v>
      </c>
      <c r="F719" s="122" t="str">
        <f>IF('建築物別概要（追加）入力'!$V$501="","",TEXT('建築物別概要（追加）入力'!$V$501,"#0.00"))</f>
        <v/>
      </c>
      <c r="G719" s="152"/>
      <c r="H719" s="152"/>
      <c r="I719" s="152"/>
      <c r="J719" s="152"/>
      <c r="K719" s="152"/>
      <c r="L719" s="152"/>
      <c r="M719" s="122"/>
      <c r="N719" s="122"/>
      <c r="O719" s="122"/>
      <c r="P719" s="122"/>
      <c r="Q719" s="122"/>
      <c r="R719" s="122"/>
      <c r="S719" s="122"/>
      <c r="T719" s="122"/>
      <c r="U719" s="122"/>
      <c r="V719" s="146"/>
    </row>
    <row r="720" spans="1:22" s="119" customFormat="1" ht="14.25" customHeight="1">
      <c r="A720" s="301">
        <f t="shared" si="11"/>
        <v>719</v>
      </c>
      <c r="B720" s="346" t="s">
        <v>2098</v>
      </c>
      <c r="C720" s="346">
        <v>3</v>
      </c>
      <c r="D720" s="346">
        <v>6</v>
      </c>
      <c r="E720" s="121" t="s">
        <v>2290</v>
      </c>
      <c r="F720" s="122" t="str">
        <f>IF('建築物別概要（追加）入力'!$V$502="","",TEXT('建築物別概要（追加）入力'!$V$502,"#0.00"))</f>
        <v/>
      </c>
      <c r="G720" s="152"/>
      <c r="H720" s="152"/>
      <c r="I720" s="152"/>
      <c r="J720" s="152"/>
      <c r="K720" s="152"/>
      <c r="L720" s="152"/>
      <c r="M720" s="122"/>
      <c r="N720" s="122"/>
      <c r="O720" s="122"/>
      <c r="P720" s="122"/>
      <c r="Q720" s="122"/>
      <c r="R720" s="122"/>
      <c r="S720" s="122"/>
      <c r="T720" s="122"/>
      <c r="U720" s="122"/>
      <c r="V720" s="146"/>
    </row>
    <row r="721" spans="1:22" s="119" customFormat="1" ht="14.25" customHeight="1">
      <c r="A721" s="301">
        <f t="shared" si="11"/>
        <v>720</v>
      </c>
      <c r="B721" s="346" t="s">
        <v>2098</v>
      </c>
      <c r="C721" s="346">
        <v>3</v>
      </c>
      <c r="D721" s="346">
        <v>6</v>
      </c>
      <c r="E721" s="121" t="s">
        <v>2291</v>
      </c>
      <c r="F721" s="122" t="str">
        <f>IF('建築物別概要（追加）入力'!$V$503="","",TEXT('建築物別概要（追加）入力'!$V$503,"#0.00"))</f>
        <v/>
      </c>
      <c r="G721" s="152"/>
      <c r="H721" s="152"/>
      <c r="I721" s="152"/>
      <c r="J721" s="152"/>
      <c r="K721" s="152"/>
      <c r="L721" s="152"/>
      <c r="M721" s="122"/>
      <c r="N721" s="122"/>
      <c r="O721" s="122"/>
      <c r="P721" s="122"/>
      <c r="Q721" s="122"/>
      <c r="R721" s="122"/>
      <c r="S721" s="122"/>
      <c r="T721" s="122"/>
      <c r="U721" s="122"/>
      <c r="V721" s="146"/>
    </row>
    <row r="722" spans="1:22" s="119" customFormat="1" ht="14.25" customHeight="1">
      <c r="A722" s="301">
        <f t="shared" si="11"/>
        <v>721</v>
      </c>
      <c r="B722" s="346" t="s">
        <v>2098</v>
      </c>
      <c r="C722" s="346">
        <v>3</v>
      </c>
      <c r="D722" s="346">
        <v>6</v>
      </c>
      <c r="E722" s="121" t="s">
        <v>2294</v>
      </c>
      <c r="F722" s="122" t="str">
        <f>IF('建築物別概要（追加）入力'!$V$504="","",TEXT('建築物別概要（追加）入力'!$V$504,"#0.00"))</f>
        <v/>
      </c>
      <c r="G722" s="152"/>
      <c r="H722" s="152"/>
      <c r="I722" s="152"/>
      <c r="J722" s="152"/>
      <c r="K722" s="152"/>
      <c r="L722" s="152"/>
      <c r="M722" s="122"/>
      <c r="N722" s="122"/>
      <c r="O722" s="122"/>
      <c r="P722" s="122"/>
      <c r="Q722" s="122"/>
      <c r="R722" s="122"/>
      <c r="S722" s="122"/>
      <c r="T722" s="122"/>
      <c r="U722" s="122"/>
      <c r="V722" s="146"/>
    </row>
    <row r="723" spans="1:22" s="119" customFormat="1" ht="14.25" customHeight="1">
      <c r="A723" s="301">
        <f t="shared" si="11"/>
        <v>722</v>
      </c>
      <c r="B723" s="346" t="s">
        <v>2098</v>
      </c>
      <c r="C723" s="346">
        <v>3</v>
      </c>
      <c r="D723" s="346">
        <v>6</v>
      </c>
      <c r="E723" s="121" t="s">
        <v>1624</v>
      </c>
      <c r="F723" s="122" t="str">
        <f>IF('建築物別概要（追加）入力'!$E$506="","",'建築物別概要（追加）入力'!$E$506)</f>
        <v/>
      </c>
      <c r="G723" s="122"/>
      <c r="H723" s="122"/>
      <c r="I723" s="122"/>
      <c r="J723" s="122"/>
      <c r="K723" s="122"/>
      <c r="L723" s="122"/>
      <c r="M723" s="122"/>
      <c r="N723" s="122"/>
      <c r="O723" s="122"/>
      <c r="P723" s="122"/>
      <c r="Q723" s="122"/>
      <c r="R723" s="122"/>
      <c r="S723" s="122"/>
      <c r="T723" s="122"/>
      <c r="U723" s="122"/>
      <c r="V723" s="146"/>
    </row>
    <row r="724" spans="1:22" s="119" customFormat="1" ht="14.25" customHeight="1" thickBot="1">
      <c r="A724" s="302">
        <f t="shared" si="11"/>
        <v>723</v>
      </c>
      <c r="B724" s="347" t="s">
        <v>2098</v>
      </c>
      <c r="C724" s="347">
        <v>3</v>
      </c>
      <c r="D724" s="347">
        <v>6</v>
      </c>
      <c r="E724" s="136" t="s">
        <v>1623</v>
      </c>
      <c r="F724" s="137" t="str">
        <f>IF('建築物別概要（追加）入力'!$E$509="","",'建築物別概要（追加）入力'!$E$509)</f>
        <v/>
      </c>
      <c r="G724" s="137"/>
      <c r="H724" s="137"/>
      <c r="I724" s="137"/>
      <c r="J724" s="137"/>
      <c r="K724" s="137"/>
      <c r="L724" s="137"/>
      <c r="M724" s="137"/>
      <c r="N724" s="137"/>
      <c r="O724" s="137"/>
      <c r="P724" s="137"/>
      <c r="Q724" s="137"/>
      <c r="R724" s="137"/>
      <c r="S724" s="137"/>
      <c r="T724" s="137"/>
      <c r="U724" s="137"/>
      <c r="V724" s="153"/>
    </row>
    <row r="725" spans="1:22" s="119" customFormat="1" ht="14.25" customHeight="1">
      <c r="A725" s="309">
        <f t="shared" si="11"/>
        <v>724</v>
      </c>
      <c r="B725" s="348" t="s">
        <v>2098</v>
      </c>
      <c r="C725" s="348">
        <v>3</v>
      </c>
      <c r="D725" s="348">
        <v>7</v>
      </c>
      <c r="E725" s="149" t="s">
        <v>1975</v>
      </c>
      <c r="F725" s="150">
        <f>'建築物別概要（追加）入力'!$E$514</f>
        <v>3</v>
      </c>
      <c r="G725" s="150"/>
      <c r="H725" s="138"/>
      <c r="I725" s="138"/>
      <c r="J725" s="138"/>
      <c r="K725" s="138"/>
      <c r="L725" s="138"/>
      <c r="M725" s="138"/>
      <c r="N725" s="138"/>
      <c r="O725" s="138"/>
      <c r="P725" s="138"/>
      <c r="Q725" s="138"/>
      <c r="R725" s="138"/>
      <c r="S725" s="138"/>
      <c r="T725" s="138"/>
      <c r="U725" s="138"/>
      <c r="V725" s="151"/>
    </row>
    <row r="726" spans="1:22" s="119" customFormat="1" ht="14.25" customHeight="1">
      <c r="A726" s="301">
        <f t="shared" si="11"/>
        <v>725</v>
      </c>
      <c r="B726" s="346" t="s">
        <v>2098</v>
      </c>
      <c r="C726" s="346">
        <v>3</v>
      </c>
      <c r="D726" s="346">
        <v>7</v>
      </c>
      <c r="E726" s="121" t="s">
        <v>87</v>
      </c>
      <c r="F726" s="133" t="str">
        <f>IF('建築物別概要（追加）入力'!$E$515="","",'建築物別概要（追加）入力'!$E$515)</f>
        <v/>
      </c>
      <c r="G726" s="133"/>
      <c r="H726" s="122"/>
      <c r="I726" s="122"/>
      <c r="J726" s="122"/>
      <c r="K726" s="122"/>
      <c r="L726" s="122"/>
      <c r="M726" s="122"/>
      <c r="N726" s="122"/>
      <c r="O726" s="122"/>
      <c r="P726" s="122"/>
      <c r="Q726" s="122"/>
      <c r="R726" s="122"/>
      <c r="S726" s="122"/>
      <c r="T726" s="122"/>
      <c r="U726" s="122"/>
      <c r="V726" s="146"/>
    </row>
    <row r="727" spans="1:22" s="119" customFormat="1" ht="14.25" customHeight="1">
      <c r="A727" s="301">
        <f t="shared" si="11"/>
        <v>726</v>
      </c>
      <c r="B727" s="346" t="s">
        <v>2098</v>
      </c>
      <c r="C727" s="346">
        <v>3</v>
      </c>
      <c r="D727" s="346">
        <v>7</v>
      </c>
      <c r="E727" s="121" t="s">
        <v>2183</v>
      </c>
      <c r="F727" s="131" t="str">
        <f>IF('建築物別概要（追加）入力'!$E$516="","",TEXT('建築物別概要（追加）入力'!$E$516,"#0.000"))</f>
        <v/>
      </c>
      <c r="G727" s="131"/>
      <c r="H727" s="122"/>
      <c r="I727" s="122"/>
      <c r="J727" s="122"/>
      <c r="K727" s="122"/>
      <c r="L727" s="122"/>
      <c r="M727" s="122"/>
      <c r="N727" s="122"/>
      <c r="O727" s="122"/>
      <c r="P727" s="122"/>
      <c r="Q727" s="122"/>
      <c r="R727" s="122"/>
      <c r="S727" s="122"/>
      <c r="T727" s="122"/>
      <c r="U727" s="122"/>
      <c r="V727" s="146"/>
    </row>
    <row r="728" spans="1:22" s="119" customFormat="1" ht="14.25" customHeight="1">
      <c r="A728" s="301">
        <f t="shared" si="11"/>
        <v>727</v>
      </c>
      <c r="B728" s="346" t="s">
        <v>2098</v>
      </c>
      <c r="C728" s="346">
        <v>3</v>
      </c>
      <c r="D728" s="346">
        <v>7</v>
      </c>
      <c r="E728" s="121" t="s">
        <v>2184</v>
      </c>
      <c r="F728" s="131" t="str">
        <f>IF('建築物別概要（追加）入力'!$E$517="","",TEXT('建築物別概要（追加）入力'!$E$517,"#0.000"))</f>
        <v/>
      </c>
      <c r="G728" s="131"/>
      <c r="H728" s="122"/>
      <c r="I728" s="122"/>
      <c r="J728" s="122"/>
      <c r="K728" s="122"/>
      <c r="L728" s="122"/>
      <c r="M728" s="122"/>
      <c r="N728" s="122"/>
      <c r="O728" s="122"/>
      <c r="P728" s="122"/>
      <c r="Q728" s="122"/>
      <c r="R728" s="122"/>
      <c r="S728" s="122"/>
      <c r="T728" s="122"/>
      <c r="U728" s="122"/>
      <c r="V728" s="146"/>
    </row>
    <row r="729" spans="1:22" s="119" customFormat="1" ht="14.25" customHeight="1">
      <c r="A729" s="301">
        <f t="shared" si="11"/>
        <v>728</v>
      </c>
      <c r="B729" s="346" t="s">
        <v>2098</v>
      </c>
      <c r="C729" s="346">
        <v>3</v>
      </c>
      <c r="D729" s="346">
        <v>7</v>
      </c>
      <c r="E729" s="121" t="s">
        <v>2185</v>
      </c>
      <c r="F729" s="131" t="str">
        <f>IF('建築物別概要（追加）入力'!$E$518="","",TEXT('建築物別概要（追加）入力'!$E$518,"#0.000"))</f>
        <v/>
      </c>
      <c r="G729" s="131"/>
      <c r="H729" s="122"/>
      <c r="I729" s="122"/>
      <c r="J729" s="122"/>
      <c r="K729" s="122"/>
      <c r="L729" s="122"/>
      <c r="M729" s="122"/>
      <c r="N729" s="122"/>
      <c r="O729" s="122"/>
      <c r="P729" s="122"/>
      <c r="Q729" s="122"/>
      <c r="R729" s="122"/>
      <c r="S729" s="122"/>
      <c r="T729" s="122"/>
      <c r="U729" s="122"/>
      <c r="V729" s="146"/>
    </row>
    <row r="730" spans="1:22" s="119" customFormat="1" ht="14.25" customHeight="1">
      <c r="A730" s="301">
        <f t="shared" si="11"/>
        <v>729</v>
      </c>
      <c r="B730" s="346" t="s">
        <v>2098</v>
      </c>
      <c r="C730" s="346">
        <v>3</v>
      </c>
      <c r="D730" s="346">
        <v>7</v>
      </c>
      <c r="E730" s="121" t="s">
        <v>2186</v>
      </c>
      <c r="F730" s="131" t="str">
        <f>IF('建築物別概要（追加）入力'!$E$519="","",TEXT('建築物別概要（追加）入力'!$E$519,"#0.000"))</f>
        <v/>
      </c>
      <c r="G730" s="131"/>
      <c r="H730" s="122"/>
      <c r="I730" s="122"/>
      <c r="J730" s="122"/>
      <c r="K730" s="122"/>
      <c r="L730" s="122"/>
      <c r="M730" s="122"/>
      <c r="N730" s="122"/>
      <c r="O730" s="122"/>
      <c r="P730" s="122"/>
      <c r="Q730" s="122"/>
      <c r="R730" s="122"/>
      <c r="S730" s="122"/>
      <c r="T730" s="122"/>
      <c r="U730" s="122"/>
      <c r="V730" s="146"/>
    </row>
    <row r="731" spans="1:22" s="119" customFormat="1" ht="14.25" customHeight="1">
      <c r="A731" s="301">
        <f t="shared" si="11"/>
        <v>730</v>
      </c>
      <c r="B731" s="346" t="s">
        <v>2098</v>
      </c>
      <c r="C731" s="346">
        <v>3</v>
      </c>
      <c r="D731" s="346">
        <v>7</v>
      </c>
      <c r="E731" s="121" t="s">
        <v>2182</v>
      </c>
      <c r="F731" s="131" t="str">
        <f>IF($G$731=TRUE,"有",IF($H$731=TRUE,"無",""))</f>
        <v/>
      </c>
      <c r="G731" s="127" t="b">
        <v>0</v>
      </c>
      <c r="H731" s="127" t="b">
        <v>0</v>
      </c>
      <c r="I731" s="122"/>
      <c r="J731" s="122"/>
      <c r="K731" s="122"/>
      <c r="L731" s="122"/>
      <c r="M731" s="122"/>
      <c r="N731" s="122"/>
      <c r="O731" s="122"/>
      <c r="P731" s="122"/>
      <c r="Q731" s="122"/>
      <c r="R731" s="122"/>
      <c r="S731" s="122"/>
      <c r="T731" s="122"/>
      <c r="U731" s="122"/>
      <c r="V731" s="146"/>
    </row>
    <row r="732" spans="1:22" s="119" customFormat="1" ht="14.25" customHeight="1">
      <c r="A732" s="301">
        <f t="shared" si="11"/>
        <v>731</v>
      </c>
      <c r="B732" s="346" t="s">
        <v>2098</v>
      </c>
      <c r="C732" s="346">
        <v>3</v>
      </c>
      <c r="D732" s="346">
        <v>7</v>
      </c>
      <c r="E732" s="121" t="s">
        <v>2277</v>
      </c>
      <c r="F732" s="122" t="str">
        <f>IF($G$732=1,"",INDEX(主要用途!$C$2:$C$63,$G$732))</f>
        <v/>
      </c>
      <c r="G732" s="437">
        <v>1</v>
      </c>
      <c r="H732" s="127"/>
      <c r="I732" s="127"/>
      <c r="J732" s="127"/>
      <c r="K732" s="127"/>
      <c r="L732" s="127"/>
      <c r="M732" s="122"/>
      <c r="N732" s="122"/>
      <c r="O732" s="122"/>
      <c r="P732" s="122"/>
      <c r="Q732" s="145"/>
      <c r="R732" s="122"/>
      <c r="S732" s="122"/>
      <c r="T732" s="122"/>
      <c r="U732" s="122"/>
      <c r="V732" s="146"/>
    </row>
    <row r="733" spans="1:22" s="119" customFormat="1" ht="14.25" customHeight="1">
      <c r="A733" s="301">
        <f t="shared" si="11"/>
        <v>732</v>
      </c>
      <c r="B733" s="346" t="s">
        <v>2098</v>
      </c>
      <c r="C733" s="346">
        <v>3</v>
      </c>
      <c r="D733" s="346">
        <v>7</v>
      </c>
      <c r="E733" s="121" t="s">
        <v>2278</v>
      </c>
      <c r="F733" s="122" t="str">
        <f>IF($G$733=1,"",INDEX(主要用途!$C$2:$C$63,$G$733))</f>
        <v/>
      </c>
      <c r="G733" s="134">
        <v>1</v>
      </c>
      <c r="H733" s="134"/>
      <c r="I733" s="134"/>
      <c r="J733" s="134"/>
      <c r="K733" s="134"/>
      <c r="L733" s="134"/>
      <c r="M733" s="122"/>
      <c r="N733" s="122"/>
      <c r="O733" s="122"/>
      <c r="P733" s="122"/>
      <c r="Q733" s="145"/>
      <c r="R733" s="122"/>
      <c r="S733" s="122"/>
      <c r="T733" s="122"/>
      <c r="U733" s="122"/>
      <c r="V733" s="146"/>
    </row>
    <row r="734" spans="1:22" s="119" customFormat="1" ht="14.25" customHeight="1">
      <c r="A734" s="301">
        <f t="shared" si="11"/>
        <v>733</v>
      </c>
      <c r="B734" s="346" t="s">
        <v>2098</v>
      </c>
      <c r="C734" s="346">
        <v>3</v>
      </c>
      <c r="D734" s="346">
        <v>7</v>
      </c>
      <c r="E734" s="121" t="s">
        <v>2279</v>
      </c>
      <c r="F734" s="122" t="str">
        <f>IF($G$734=1,"",INDEX(主要用途!$C$2:$C$63,$G$734))</f>
        <v/>
      </c>
      <c r="G734" s="134">
        <v>1</v>
      </c>
      <c r="H734" s="134"/>
      <c r="I734" s="134"/>
      <c r="J734" s="134"/>
      <c r="K734" s="134"/>
      <c r="L734" s="134"/>
      <c r="M734" s="122"/>
      <c r="N734" s="122"/>
      <c r="O734" s="122"/>
      <c r="P734" s="122"/>
      <c r="Q734" s="145"/>
      <c r="R734" s="122"/>
      <c r="S734" s="122"/>
      <c r="T734" s="122"/>
      <c r="U734" s="122"/>
      <c r="V734" s="146"/>
    </row>
    <row r="735" spans="1:22" s="119" customFormat="1" ht="14.25" customHeight="1">
      <c r="A735" s="301">
        <f t="shared" si="11"/>
        <v>734</v>
      </c>
      <c r="B735" s="346" t="s">
        <v>2098</v>
      </c>
      <c r="C735" s="346">
        <v>3</v>
      </c>
      <c r="D735" s="346">
        <v>7</v>
      </c>
      <c r="E735" s="121" t="s">
        <v>2280</v>
      </c>
      <c r="F735" s="122" t="str">
        <f>IF($G$735=1,"",INDEX(主要用途!$C$2:$C$63,$G$735))</f>
        <v/>
      </c>
      <c r="G735" s="134">
        <v>1</v>
      </c>
      <c r="H735" s="134"/>
      <c r="I735" s="134"/>
      <c r="J735" s="134"/>
      <c r="K735" s="134"/>
      <c r="L735" s="134"/>
      <c r="M735" s="122"/>
      <c r="N735" s="122"/>
      <c r="O735" s="122"/>
      <c r="P735" s="122"/>
      <c r="Q735" s="145"/>
      <c r="R735" s="122"/>
      <c r="S735" s="122"/>
      <c r="T735" s="122"/>
      <c r="U735" s="122"/>
      <c r="V735" s="146"/>
    </row>
    <row r="736" spans="1:22" s="119" customFormat="1" ht="14.25" customHeight="1">
      <c r="A736" s="301">
        <f t="shared" si="11"/>
        <v>735</v>
      </c>
      <c r="B736" s="346" t="s">
        <v>2098</v>
      </c>
      <c r="C736" s="346">
        <v>3</v>
      </c>
      <c r="D736" s="346">
        <v>7</v>
      </c>
      <c r="E736" s="121" t="s">
        <v>2281</v>
      </c>
      <c r="F736" s="122" t="str">
        <f>IF($G$736=1,"",INDEX(主要用途!$C$2:$C$63,$G$736))</f>
        <v/>
      </c>
      <c r="G736" s="134">
        <v>1</v>
      </c>
      <c r="H736" s="134"/>
      <c r="I736" s="134"/>
      <c r="J736" s="134"/>
      <c r="K736" s="134"/>
      <c r="L736" s="134"/>
      <c r="M736" s="122"/>
      <c r="N736" s="122"/>
      <c r="O736" s="122"/>
      <c r="P736" s="122"/>
      <c r="Q736" s="145"/>
      <c r="R736" s="122"/>
      <c r="S736" s="122"/>
      <c r="T736" s="122"/>
      <c r="U736" s="122"/>
      <c r="V736" s="146"/>
    </row>
    <row r="737" spans="1:22" s="119" customFormat="1" ht="14.25" customHeight="1">
      <c r="A737" s="301">
        <f t="shared" si="11"/>
        <v>736</v>
      </c>
      <c r="B737" s="346" t="s">
        <v>2098</v>
      </c>
      <c r="C737" s="346">
        <v>3</v>
      </c>
      <c r="D737" s="346">
        <v>7</v>
      </c>
      <c r="E737" s="121" t="s">
        <v>2292</v>
      </c>
      <c r="F737" s="122" t="str">
        <f>IF($G$737=1,"",INDEX(主要用途!$C$2:$C$63,$G$737))</f>
        <v/>
      </c>
      <c r="G737" s="134">
        <v>1</v>
      </c>
      <c r="H737" s="134"/>
      <c r="I737" s="134"/>
      <c r="J737" s="134"/>
      <c r="K737" s="134"/>
      <c r="L737" s="134"/>
      <c r="M737" s="122"/>
      <c r="N737" s="122"/>
      <c r="O737" s="122"/>
      <c r="P737" s="122"/>
      <c r="Q737" s="145"/>
      <c r="R737" s="122"/>
      <c r="S737" s="122"/>
      <c r="T737" s="122"/>
      <c r="U737" s="122"/>
      <c r="V737" s="146"/>
    </row>
    <row r="738" spans="1:22" s="119" customFormat="1" ht="14.25" customHeight="1">
      <c r="A738" s="301">
        <f t="shared" si="11"/>
        <v>737</v>
      </c>
      <c r="B738" s="346" t="s">
        <v>2098</v>
      </c>
      <c r="C738" s="346">
        <v>3</v>
      </c>
      <c r="D738" s="346">
        <v>7</v>
      </c>
      <c r="E738" s="121" t="s">
        <v>2282</v>
      </c>
      <c r="F738" s="122" t="str">
        <f>IF('建築物別概要（追加）入力'!$K$523="","",'建築物別概要（追加）入力'!$K$523)</f>
        <v/>
      </c>
      <c r="G738" s="122"/>
      <c r="H738" s="122"/>
      <c r="I738" s="122"/>
      <c r="J738" s="122"/>
      <c r="K738" s="122"/>
      <c r="L738" s="122"/>
      <c r="M738" s="122"/>
      <c r="N738" s="122"/>
      <c r="O738" s="122"/>
      <c r="P738" s="122"/>
      <c r="Q738" s="122"/>
      <c r="R738" s="122"/>
      <c r="S738" s="122"/>
      <c r="T738" s="122"/>
      <c r="U738" s="122"/>
      <c r="V738" s="146"/>
    </row>
    <row r="739" spans="1:22" s="119" customFormat="1" ht="14.25" customHeight="1">
      <c r="A739" s="301">
        <f t="shared" si="11"/>
        <v>738</v>
      </c>
      <c r="B739" s="346" t="s">
        <v>2098</v>
      </c>
      <c r="C739" s="346">
        <v>3</v>
      </c>
      <c r="D739" s="346">
        <v>7</v>
      </c>
      <c r="E739" s="121" t="s">
        <v>2283</v>
      </c>
      <c r="F739" s="122" t="str">
        <f>IF('建築物別概要（追加）入力'!$K$524="","",'建築物別概要（追加）入力'!$K$524)</f>
        <v/>
      </c>
      <c r="G739" s="122"/>
      <c r="H739" s="122"/>
      <c r="I739" s="122"/>
      <c r="J739" s="122"/>
      <c r="K739" s="122"/>
      <c r="L739" s="122"/>
      <c r="M739" s="122"/>
      <c r="N739" s="122"/>
      <c r="O739" s="122"/>
      <c r="P739" s="122"/>
      <c r="Q739" s="122"/>
      <c r="R739" s="122"/>
      <c r="S739" s="122"/>
      <c r="T739" s="122"/>
      <c r="U739" s="122"/>
      <c r="V739" s="146"/>
    </row>
    <row r="740" spans="1:22" s="119" customFormat="1" ht="14.25" customHeight="1">
      <c r="A740" s="301">
        <f t="shared" si="11"/>
        <v>739</v>
      </c>
      <c r="B740" s="346" t="s">
        <v>2098</v>
      </c>
      <c r="C740" s="346">
        <v>3</v>
      </c>
      <c r="D740" s="346">
        <v>7</v>
      </c>
      <c r="E740" s="121" t="s">
        <v>2286</v>
      </c>
      <c r="F740" s="122" t="str">
        <f>IF('建築物別概要（追加）入力'!$K$525="","",'建築物別概要（追加）入力'!$K$525)</f>
        <v/>
      </c>
      <c r="G740" s="122"/>
      <c r="H740" s="122"/>
      <c r="I740" s="122"/>
      <c r="J740" s="122"/>
      <c r="K740" s="122"/>
      <c r="L740" s="122"/>
      <c r="M740" s="122"/>
      <c r="N740" s="122"/>
      <c r="O740" s="122"/>
      <c r="P740" s="122"/>
      <c r="Q740" s="122"/>
      <c r="R740" s="122"/>
      <c r="S740" s="122"/>
      <c r="T740" s="122"/>
      <c r="U740" s="122"/>
      <c r="V740" s="146"/>
    </row>
    <row r="741" spans="1:22" s="119" customFormat="1" ht="14.25" customHeight="1">
      <c r="A741" s="301">
        <f t="shared" si="11"/>
        <v>740</v>
      </c>
      <c r="B741" s="346" t="s">
        <v>2098</v>
      </c>
      <c r="C741" s="346">
        <v>3</v>
      </c>
      <c r="D741" s="346">
        <v>7</v>
      </c>
      <c r="E741" s="121" t="s">
        <v>2284</v>
      </c>
      <c r="F741" s="122" t="str">
        <f>IF('建築物別概要（追加）入力'!$K$526="","",'建築物別概要（追加）入力'!$K$526)</f>
        <v/>
      </c>
      <c r="G741" s="122"/>
      <c r="H741" s="122"/>
      <c r="I741" s="122"/>
      <c r="J741" s="122"/>
      <c r="K741" s="122"/>
      <c r="L741" s="122"/>
      <c r="M741" s="122"/>
      <c r="N741" s="122"/>
      <c r="O741" s="122"/>
      <c r="P741" s="122"/>
      <c r="Q741" s="122"/>
      <c r="R741" s="122"/>
      <c r="S741" s="122"/>
      <c r="T741" s="122"/>
      <c r="U741" s="122"/>
      <c r="V741" s="146"/>
    </row>
    <row r="742" spans="1:22" s="119" customFormat="1" ht="14.25" customHeight="1">
      <c r="A742" s="301">
        <f t="shared" si="11"/>
        <v>741</v>
      </c>
      <c r="B742" s="346" t="s">
        <v>2098</v>
      </c>
      <c r="C742" s="346">
        <v>3</v>
      </c>
      <c r="D742" s="346">
        <v>7</v>
      </c>
      <c r="E742" s="121" t="s">
        <v>2285</v>
      </c>
      <c r="F742" s="122" t="str">
        <f>IF('建築物別概要（追加）入力'!$K$527="","",'建築物別概要（追加）入力'!$K$527)</f>
        <v/>
      </c>
      <c r="G742" s="122"/>
      <c r="H742" s="122"/>
      <c r="I742" s="122"/>
      <c r="J742" s="122"/>
      <c r="K742" s="122"/>
      <c r="L742" s="122"/>
      <c r="M742" s="122"/>
      <c r="N742" s="122"/>
      <c r="O742" s="122"/>
      <c r="P742" s="122"/>
      <c r="Q742" s="122"/>
      <c r="R742" s="122"/>
      <c r="S742" s="122"/>
      <c r="T742" s="122"/>
      <c r="U742" s="122"/>
      <c r="V742" s="146"/>
    </row>
    <row r="743" spans="1:22" s="119" customFormat="1" ht="14.25" customHeight="1">
      <c r="A743" s="301">
        <f t="shared" si="11"/>
        <v>742</v>
      </c>
      <c r="B743" s="346" t="s">
        <v>2098</v>
      </c>
      <c r="C743" s="346">
        <v>3</v>
      </c>
      <c r="D743" s="346">
        <v>7</v>
      </c>
      <c r="E743" s="121" t="s">
        <v>2293</v>
      </c>
      <c r="F743" s="122" t="str">
        <f>IF('建築物別概要（追加）入力'!$K$528="","",'建築物別概要（追加）入力'!$K$528)</f>
        <v/>
      </c>
      <c r="G743" s="122"/>
      <c r="H743" s="122"/>
      <c r="I743" s="122"/>
      <c r="J743" s="122"/>
      <c r="K743" s="122"/>
      <c r="L743" s="122"/>
      <c r="M743" s="122"/>
      <c r="N743" s="122"/>
      <c r="O743" s="122"/>
      <c r="P743" s="122"/>
      <c r="Q743" s="122"/>
      <c r="R743" s="122"/>
      <c r="S743" s="122"/>
      <c r="T743" s="122"/>
      <c r="U743" s="122"/>
      <c r="V743" s="146"/>
    </row>
    <row r="744" spans="1:22" s="119" customFormat="1" ht="14.25" customHeight="1">
      <c r="A744" s="301">
        <f t="shared" si="11"/>
        <v>743</v>
      </c>
      <c r="B744" s="346" t="s">
        <v>2098</v>
      </c>
      <c r="C744" s="346">
        <v>3</v>
      </c>
      <c r="D744" s="346">
        <v>7</v>
      </c>
      <c r="E744" s="121" t="s">
        <v>2287</v>
      </c>
      <c r="F744" s="122" t="str">
        <f>IF('建築物別概要（追加）入力'!$V$523="","",TEXT('建築物別概要（追加）入力'!$V$523,"#0.00"))</f>
        <v/>
      </c>
      <c r="G744" s="152"/>
      <c r="H744" s="152"/>
      <c r="I744" s="152"/>
      <c r="J744" s="152"/>
      <c r="K744" s="152"/>
      <c r="L744" s="152"/>
      <c r="M744" s="122"/>
      <c r="N744" s="122"/>
      <c r="O744" s="122"/>
      <c r="P744" s="122"/>
      <c r="Q744" s="122"/>
      <c r="R744" s="122"/>
      <c r="S744" s="122"/>
      <c r="T744" s="122"/>
      <c r="U744" s="122"/>
      <c r="V744" s="146"/>
    </row>
    <row r="745" spans="1:22" s="119" customFormat="1" ht="14.25" customHeight="1">
      <c r="A745" s="301">
        <f t="shared" si="11"/>
        <v>744</v>
      </c>
      <c r="B745" s="346" t="s">
        <v>2098</v>
      </c>
      <c r="C745" s="346">
        <v>3</v>
      </c>
      <c r="D745" s="346">
        <v>7</v>
      </c>
      <c r="E745" s="121" t="s">
        <v>2288</v>
      </c>
      <c r="F745" s="122" t="str">
        <f>IF('建築物別概要（追加）入力'!$V$524="","",TEXT('建築物別概要（追加）入力'!$V$524,"#0.00"))</f>
        <v/>
      </c>
      <c r="G745" s="152"/>
      <c r="H745" s="152"/>
      <c r="I745" s="152"/>
      <c r="J745" s="152"/>
      <c r="K745" s="152"/>
      <c r="L745" s="152"/>
      <c r="M745" s="122"/>
      <c r="N745" s="122"/>
      <c r="O745" s="122"/>
      <c r="P745" s="122"/>
      <c r="Q745" s="122"/>
      <c r="R745" s="122"/>
      <c r="S745" s="122"/>
      <c r="T745" s="122"/>
      <c r="U745" s="122"/>
      <c r="V745" s="146"/>
    </row>
    <row r="746" spans="1:22" s="119" customFormat="1" ht="14.25" customHeight="1">
      <c r="A746" s="301">
        <f t="shared" si="11"/>
        <v>745</v>
      </c>
      <c r="B746" s="346" t="s">
        <v>2098</v>
      </c>
      <c r="C746" s="346">
        <v>3</v>
      </c>
      <c r="D746" s="346">
        <v>7</v>
      </c>
      <c r="E746" s="121" t="s">
        <v>2289</v>
      </c>
      <c r="F746" s="122" t="str">
        <f>IF('建築物別概要（追加）入力'!$V$525="","",TEXT('建築物別概要（追加）入力'!$V$525,"#0.00"))</f>
        <v/>
      </c>
      <c r="G746" s="152"/>
      <c r="H746" s="152"/>
      <c r="I746" s="152"/>
      <c r="J746" s="152"/>
      <c r="K746" s="152"/>
      <c r="L746" s="152"/>
      <c r="M746" s="122"/>
      <c r="N746" s="122"/>
      <c r="O746" s="122"/>
      <c r="P746" s="122"/>
      <c r="Q746" s="122"/>
      <c r="R746" s="122"/>
      <c r="S746" s="122"/>
      <c r="T746" s="122"/>
      <c r="U746" s="122"/>
      <c r="V746" s="146"/>
    </row>
    <row r="747" spans="1:22" s="119" customFormat="1" ht="14.25" customHeight="1">
      <c r="A747" s="301">
        <f t="shared" si="11"/>
        <v>746</v>
      </c>
      <c r="B747" s="346" t="s">
        <v>2098</v>
      </c>
      <c r="C747" s="346">
        <v>3</v>
      </c>
      <c r="D747" s="346">
        <v>7</v>
      </c>
      <c r="E747" s="121" t="s">
        <v>2290</v>
      </c>
      <c r="F747" s="122" t="str">
        <f>IF('建築物別概要（追加）入力'!$V$526="","",TEXT('建築物別概要（追加）入力'!$V$526,"#0.00"))</f>
        <v/>
      </c>
      <c r="G747" s="152"/>
      <c r="H747" s="152"/>
      <c r="I747" s="152"/>
      <c r="J747" s="152"/>
      <c r="K747" s="152"/>
      <c r="L747" s="152"/>
      <c r="M747" s="122"/>
      <c r="N747" s="122"/>
      <c r="O747" s="122"/>
      <c r="P747" s="122"/>
      <c r="Q747" s="122"/>
      <c r="R747" s="122"/>
      <c r="S747" s="122"/>
      <c r="T747" s="122"/>
      <c r="U747" s="122"/>
      <c r="V747" s="146"/>
    </row>
    <row r="748" spans="1:22" s="119" customFormat="1" ht="14.25" customHeight="1">
      <c r="A748" s="301">
        <f t="shared" si="11"/>
        <v>747</v>
      </c>
      <c r="B748" s="346" t="s">
        <v>2098</v>
      </c>
      <c r="C748" s="346">
        <v>3</v>
      </c>
      <c r="D748" s="346">
        <v>7</v>
      </c>
      <c r="E748" s="121" t="s">
        <v>2291</v>
      </c>
      <c r="F748" s="122" t="str">
        <f>IF('建築物別概要（追加）入力'!$V$527="","",TEXT('建築物別概要（追加）入力'!$V$527,"#0.00"))</f>
        <v/>
      </c>
      <c r="G748" s="152"/>
      <c r="H748" s="152"/>
      <c r="I748" s="152"/>
      <c r="J748" s="152"/>
      <c r="K748" s="152"/>
      <c r="L748" s="152"/>
      <c r="M748" s="122"/>
      <c r="N748" s="122"/>
      <c r="O748" s="122"/>
      <c r="P748" s="122"/>
      <c r="Q748" s="122"/>
      <c r="R748" s="122"/>
      <c r="S748" s="122"/>
      <c r="T748" s="122"/>
      <c r="U748" s="122"/>
      <c r="V748" s="146"/>
    </row>
    <row r="749" spans="1:22" s="119" customFormat="1" ht="14.25" customHeight="1">
      <c r="A749" s="301">
        <f t="shared" si="11"/>
        <v>748</v>
      </c>
      <c r="B749" s="346" t="s">
        <v>2098</v>
      </c>
      <c r="C749" s="346">
        <v>3</v>
      </c>
      <c r="D749" s="346">
        <v>7</v>
      </c>
      <c r="E749" s="121" t="s">
        <v>2294</v>
      </c>
      <c r="F749" s="122" t="str">
        <f>IF('建築物別概要（追加）入力'!$V$528="","",TEXT('建築物別概要（追加）入力'!$V$528,"#0.00"))</f>
        <v/>
      </c>
      <c r="G749" s="152"/>
      <c r="H749" s="152"/>
      <c r="I749" s="152"/>
      <c r="J749" s="152"/>
      <c r="K749" s="152"/>
      <c r="L749" s="152"/>
      <c r="M749" s="122"/>
      <c r="N749" s="122"/>
      <c r="O749" s="122"/>
      <c r="P749" s="122"/>
      <c r="Q749" s="122"/>
      <c r="R749" s="122"/>
      <c r="S749" s="122"/>
      <c r="T749" s="122"/>
      <c r="U749" s="122"/>
      <c r="V749" s="146"/>
    </row>
    <row r="750" spans="1:22" s="119" customFormat="1" ht="14.25" customHeight="1">
      <c r="A750" s="301">
        <f t="shared" si="11"/>
        <v>749</v>
      </c>
      <c r="B750" s="346" t="s">
        <v>2098</v>
      </c>
      <c r="C750" s="346">
        <v>3</v>
      </c>
      <c r="D750" s="346">
        <v>7</v>
      </c>
      <c r="E750" s="121" t="s">
        <v>1624</v>
      </c>
      <c r="F750" s="122" t="str">
        <f>IF('建築物別概要（追加）入力'!$E$530="","",'建築物別概要（追加）入力'!$E$530)</f>
        <v/>
      </c>
      <c r="G750" s="122"/>
      <c r="H750" s="122"/>
      <c r="I750" s="122"/>
      <c r="J750" s="122"/>
      <c r="K750" s="122"/>
      <c r="L750" s="122"/>
      <c r="M750" s="122"/>
      <c r="N750" s="122"/>
      <c r="O750" s="122"/>
      <c r="P750" s="122"/>
      <c r="Q750" s="122"/>
      <c r="R750" s="122"/>
      <c r="S750" s="122"/>
      <c r="T750" s="122"/>
      <c r="U750" s="122"/>
      <c r="V750" s="146"/>
    </row>
    <row r="751" spans="1:22" s="119" customFormat="1" ht="14.25" customHeight="1" thickBot="1">
      <c r="A751" s="302">
        <f t="shared" si="11"/>
        <v>750</v>
      </c>
      <c r="B751" s="347" t="s">
        <v>2098</v>
      </c>
      <c r="C751" s="347">
        <v>3</v>
      </c>
      <c r="D751" s="347">
        <v>7</v>
      </c>
      <c r="E751" s="136" t="s">
        <v>1623</v>
      </c>
      <c r="F751" s="137" t="str">
        <f>IF('建築物別概要（追加）入力'!$E$533="","",'建築物別概要（追加）入力'!$E$533)</f>
        <v/>
      </c>
      <c r="G751" s="137"/>
      <c r="H751" s="137"/>
      <c r="I751" s="137"/>
      <c r="J751" s="137"/>
      <c r="K751" s="137"/>
      <c r="L751" s="137"/>
      <c r="M751" s="137"/>
      <c r="N751" s="137"/>
      <c r="O751" s="137"/>
      <c r="P751" s="137"/>
      <c r="Q751" s="137"/>
      <c r="R751" s="137"/>
      <c r="S751" s="137"/>
      <c r="T751" s="137"/>
      <c r="U751" s="137"/>
      <c r="V751" s="153"/>
    </row>
    <row r="752" spans="1:22" s="119" customFormat="1" ht="14.25" customHeight="1">
      <c r="A752" s="335">
        <f t="shared" si="11"/>
        <v>751</v>
      </c>
      <c r="B752" s="358" t="s">
        <v>2101</v>
      </c>
      <c r="C752" s="358">
        <v>1</v>
      </c>
      <c r="D752" s="358"/>
      <c r="E752" s="343" t="s">
        <v>1975</v>
      </c>
      <c r="F752" s="420">
        <f>IF('確認申請書（建築）入力'!$F$627="","",'確認申請書（建築）入力'!$F$627)</f>
        <v>1</v>
      </c>
      <c r="G752" s="421"/>
      <c r="H752" s="421"/>
      <c r="I752" s="420"/>
      <c r="J752" s="420"/>
      <c r="K752" s="420"/>
      <c r="L752" s="420"/>
      <c r="M752" s="420"/>
      <c r="N752" s="420"/>
      <c r="O752" s="420"/>
      <c r="P752" s="420"/>
      <c r="Q752" s="420"/>
      <c r="R752" s="420"/>
      <c r="S752" s="420"/>
      <c r="T752" s="420"/>
      <c r="U752" s="420"/>
      <c r="V752" s="422"/>
    </row>
    <row r="753" spans="1:22" s="119" customFormat="1" ht="14.25" customHeight="1">
      <c r="A753" s="335">
        <f t="shared" si="11"/>
        <v>752</v>
      </c>
      <c r="B753" s="358" t="s">
        <v>2100</v>
      </c>
      <c r="C753" s="358">
        <v>1</v>
      </c>
      <c r="D753" s="358"/>
      <c r="E753" s="343" t="s">
        <v>2034</v>
      </c>
      <c r="F753" s="423" t="str">
        <f>IF('確認申請書（建築）入力'!$F$629="","",TEXT('確認申請書（建築）入力'!$F$629,"#0.00"))</f>
        <v/>
      </c>
      <c r="G753" s="421"/>
      <c r="H753" s="421"/>
      <c r="I753" s="420"/>
      <c r="J753" s="420"/>
      <c r="K753" s="420"/>
      <c r="L753" s="420"/>
      <c r="M753" s="420"/>
      <c r="N753" s="420"/>
      <c r="O753" s="420"/>
      <c r="P753" s="420"/>
      <c r="Q753" s="420"/>
      <c r="R753" s="420"/>
      <c r="S753" s="420"/>
      <c r="T753" s="420"/>
      <c r="U753" s="420"/>
      <c r="V753" s="422"/>
    </row>
    <row r="754" spans="1:22" s="119" customFormat="1" ht="14.25" customHeight="1">
      <c r="A754" s="335">
        <f t="shared" si="11"/>
        <v>753</v>
      </c>
      <c r="B754" s="358" t="s">
        <v>2100</v>
      </c>
      <c r="C754" s="358">
        <v>1</v>
      </c>
      <c r="D754" s="358"/>
      <c r="E754" s="343" t="s">
        <v>1987</v>
      </c>
      <c r="F754" s="423" t="str">
        <f>IF('確認申請書（建築）入力'!$I$632="","",TEXT('確認申請書（建築）入力'!$I$632,"#0.000"))</f>
        <v/>
      </c>
      <c r="G754" s="421"/>
      <c r="H754" s="421"/>
      <c r="I754" s="420"/>
      <c r="J754" s="420"/>
      <c r="K754" s="420"/>
      <c r="L754" s="420"/>
      <c r="M754" s="420"/>
      <c r="N754" s="420"/>
      <c r="O754" s="420"/>
      <c r="P754" s="420"/>
      <c r="Q754" s="420"/>
      <c r="R754" s="420"/>
      <c r="S754" s="420"/>
      <c r="T754" s="420"/>
      <c r="U754" s="420"/>
      <c r="V754" s="422"/>
    </row>
    <row r="755" spans="1:22" s="119" customFormat="1" ht="14.25" customHeight="1">
      <c r="A755" s="335">
        <f t="shared" si="11"/>
        <v>754</v>
      </c>
      <c r="B755" s="358" t="s">
        <v>2100</v>
      </c>
      <c r="C755" s="358">
        <v>1</v>
      </c>
      <c r="D755" s="358"/>
      <c r="E755" s="343" t="s">
        <v>1988</v>
      </c>
      <c r="F755" s="423" t="str">
        <f>IF('確認申請書（建築）入力'!$I$633="","",TEXT('確認申請書（建築）入力'!$I$633,"#0.000"))</f>
        <v/>
      </c>
      <c r="G755" s="421"/>
      <c r="H755" s="421"/>
      <c r="I755" s="420"/>
      <c r="J755" s="420"/>
      <c r="K755" s="420"/>
      <c r="L755" s="420"/>
      <c r="M755" s="420"/>
      <c r="N755" s="420"/>
      <c r="O755" s="420"/>
      <c r="P755" s="420"/>
      <c r="Q755" s="420"/>
      <c r="R755" s="420"/>
      <c r="S755" s="420"/>
      <c r="T755" s="420"/>
      <c r="U755" s="420"/>
      <c r="V755" s="422"/>
    </row>
    <row r="756" spans="1:22" s="119" customFormat="1" ht="14.25" customHeight="1">
      <c r="A756" s="335">
        <f t="shared" si="11"/>
        <v>755</v>
      </c>
      <c r="B756" s="358" t="s">
        <v>2100</v>
      </c>
      <c r="C756" s="358">
        <v>1</v>
      </c>
      <c r="D756" s="358"/>
      <c r="E756" s="343" t="s">
        <v>2073</v>
      </c>
      <c r="F756" s="420" t="str">
        <f>IF('確認申請書（建築）入力'!$I$634="","",'確認申請書（建築）入力'!$I$634)</f>
        <v/>
      </c>
      <c r="G756" s="421"/>
      <c r="H756" s="421"/>
      <c r="I756" s="420"/>
      <c r="J756" s="420"/>
      <c r="K756" s="420"/>
      <c r="L756" s="420"/>
      <c r="M756" s="420"/>
      <c r="N756" s="420"/>
      <c r="O756" s="420"/>
      <c r="P756" s="420"/>
      <c r="Q756" s="420"/>
      <c r="R756" s="420"/>
      <c r="S756" s="420"/>
      <c r="T756" s="420"/>
      <c r="U756" s="420"/>
      <c r="V756" s="422"/>
    </row>
    <row r="757" spans="1:22" s="119" customFormat="1" ht="14.25" customHeight="1">
      <c r="A757" s="335">
        <f t="shared" si="11"/>
        <v>756</v>
      </c>
      <c r="B757" s="358" t="s">
        <v>2100</v>
      </c>
      <c r="C757" s="358">
        <v>1</v>
      </c>
      <c r="D757" s="358"/>
      <c r="E757" s="343" t="s">
        <v>2074</v>
      </c>
      <c r="F757" s="420" t="str">
        <f>IF('確認申請書（建築）入力'!$Q$634="","",'確認申請書（建築）入力'!$Q$634)</f>
        <v/>
      </c>
      <c r="G757" s="421"/>
      <c r="H757" s="421"/>
      <c r="I757" s="420"/>
      <c r="J757" s="420"/>
      <c r="K757" s="420"/>
      <c r="L757" s="420"/>
      <c r="M757" s="420"/>
      <c r="N757" s="420"/>
      <c r="O757" s="420"/>
      <c r="P757" s="420"/>
      <c r="Q757" s="420"/>
      <c r="R757" s="420"/>
      <c r="S757" s="420"/>
      <c r="T757" s="420"/>
      <c r="U757" s="420"/>
      <c r="V757" s="422"/>
    </row>
    <row r="758" spans="1:22" s="119" customFormat="1" ht="14.25" customHeight="1">
      <c r="A758" s="335">
        <f t="shared" si="11"/>
        <v>757</v>
      </c>
      <c r="B758" s="358" t="s">
        <v>2100</v>
      </c>
      <c r="C758" s="358">
        <v>1</v>
      </c>
      <c r="D758" s="358"/>
      <c r="E758" s="343" t="s">
        <v>1982</v>
      </c>
      <c r="F758" s="424" t="str">
        <f>IF($G$758=1,"",INDEX(値一覧項目!$I$2:$I369,$G$758))</f>
        <v/>
      </c>
      <c r="G758" s="421">
        <v>1</v>
      </c>
      <c r="H758" s="421"/>
      <c r="I758" s="420"/>
      <c r="J758" s="420"/>
      <c r="K758" s="420"/>
      <c r="L758" s="420"/>
      <c r="M758" s="420"/>
      <c r="N758" s="420"/>
      <c r="O758" s="420"/>
      <c r="P758" s="420"/>
      <c r="Q758" s="420"/>
      <c r="R758" s="420"/>
      <c r="S758" s="420"/>
      <c r="T758" s="420"/>
      <c r="U758" s="420"/>
      <c r="V758" s="422"/>
    </row>
    <row r="759" spans="1:22" s="119" customFormat="1" ht="14.25" customHeight="1">
      <c r="A759" s="335">
        <f t="shared" si="11"/>
        <v>758</v>
      </c>
      <c r="B759" s="358" t="s">
        <v>2100</v>
      </c>
      <c r="C759" s="358">
        <v>1</v>
      </c>
      <c r="D759" s="358"/>
      <c r="E759" s="343" t="s">
        <v>2075</v>
      </c>
      <c r="F759" s="424" t="str">
        <f>IF($G$759=1,"",INDEX(値一覧項目!$I$2:$I370,$G$759))</f>
        <v/>
      </c>
      <c r="G759" s="421">
        <v>1</v>
      </c>
      <c r="H759" s="421"/>
      <c r="I759" s="420"/>
      <c r="J759" s="420"/>
      <c r="K759" s="420"/>
      <c r="L759" s="420"/>
      <c r="M759" s="420"/>
      <c r="N759" s="420"/>
      <c r="O759" s="420"/>
      <c r="P759" s="420"/>
      <c r="Q759" s="420"/>
      <c r="R759" s="420"/>
      <c r="S759" s="420"/>
      <c r="T759" s="420"/>
      <c r="U759" s="420"/>
      <c r="V759" s="422"/>
    </row>
    <row r="760" spans="1:22" s="119" customFormat="1" ht="14.25" customHeight="1">
      <c r="A760" s="335">
        <f t="shared" si="11"/>
        <v>759</v>
      </c>
      <c r="B760" s="358" t="s">
        <v>2100</v>
      </c>
      <c r="C760" s="358">
        <v>1</v>
      </c>
      <c r="D760" s="358"/>
      <c r="E760" s="343" t="s">
        <v>2076</v>
      </c>
      <c r="F760" s="425">
        <f>IF($G$760=TRUE,1,0)</f>
        <v>0</v>
      </c>
      <c r="G760" s="421" t="b">
        <v>0</v>
      </c>
      <c r="H760" s="421"/>
      <c r="I760" s="420"/>
      <c r="J760" s="420"/>
      <c r="K760" s="420"/>
      <c r="L760" s="420"/>
      <c r="M760" s="420"/>
      <c r="N760" s="420"/>
      <c r="O760" s="420"/>
      <c r="P760" s="420"/>
      <c r="Q760" s="420"/>
      <c r="R760" s="420"/>
      <c r="S760" s="420"/>
      <c r="T760" s="420"/>
      <c r="U760" s="420"/>
      <c r="V760" s="422"/>
    </row>
    <row r="761" spans="1:22" s="119" customFormat="1" ht="14.25" customHeight="1">
      <c r="A761" s="335">
        <f t="shared" si="11"/>
        <v>760</v>
      </c>
      <c r="B761" s="358" t="s">
        <v>2100</v>
      </c>
      <c r="C761" s="358">
        <v>1</v>
      </c>
      <c r="D761" s="358"/>
      <c r="E761" s="343" t="s">
        <v>2077</v>
      </c>
      <c r="F761" s="425">
        <f>IF($G$761=TRUE,1,0)</f>
        <v>0</v>
      </c>
      <c r="G761" s="421" t="b">
        <v>0</v>
      </c>
      <c r="H761" s="421"/>
      <c r="I761" s="420"/>
      <c r="J761" s="420"/>
      <c r="K761" s="420"/>
      <c r="L761" s="420"/>
      <c r="M761" s="420"/>
      <c r="N761" s="420"/>
      <c r="O761" s="420"/>
      <c r="P761" s="420"/>
      <c r="Q761" s="420"/>
      <c r="R761" s="420"/>
      <c r="S761" s="420"/>
      <c r="T761" s="420"/>
      <c r="U761" s="420"/>
      <c r="V761" s="422"/>
    </row>
    <row r="762" spans="1:22" s="119" customFormat="1" ht="14.25" customHeight="1">
      <c r="A762" s="335">
        <f t="shared" si="11"/>
        <v>761</v>
      </c>
      <c r="B762" s="358" t="s">
        <v>2100</v>
      </c>
      <c r="C762" s="358">
        <v>1</v>
      </c>
      <c r="D762" s="358"/>
      <c r="E762" s="343" t="s">
        <v>2078</v>
      </c>
      <c r="F762" s="425">
        <f>IF($G$762=TRUE,1,0)</f>
        <v>0</v>
      </c>
      <c r="G762" s="421" t="b">
        <v>0</v>
      </c>
      <c r="H762" s="421"/>
      <c r="I762" s="420"/>
      <c r="J762" s="420"/>
      <c r="K762" s="420"/>
      <c r="L762" s="420"/>
      <c r="M762" s="420"/>
      <c r="N762" s="420"/>
      <c r="O762" s="420"/>
      <c r="P762" s="420"/>
      <c r="Q762" s="420"/>
      <c r="R762" s="420"/>
      <c r="S762" s="420"/>
      <c r="T762" s="420"/>
      <c r="U762" s="420"/>
      <c r="V762" s="422"/>
    </row>
    <row r="763" spans="1:22" s="119" customFormat="1" ht="14.25" customHeight="1">
      <c r="A763" s="335">
        <f t="shared" si="11"/>
        <v>762</v>
      </c>
      <c r="B763" s="358" t="s">
        <v>2100</v>
      </c>
      <c r="C763" s="358">
        <v>1</v>
      </c>
      <c r="D763" s="358"/>
      <c r="E763" s="343" t="s">
        <v>2079</v>
      </c>
      <c r="F763" s="425">
        <f>IF($G$763=TRUE,1,0)</f>
        <v>0</v>
      </c>
      <c r="G763" s="421" t="b">
        <v>0</v>
      </c>
      <c r="H763" s="421"/>
      <c r="I763" s="420"/>
      <c r="J763" s="420"/>
      <c r="K763" s="420"/>
      <c r="L763" s="420"/>
      <c r="M763" s="420"/>
      <c r="N763" s="420"/>
      <c r="O763" s="420"/>
      <c r="P763" s="420"/>
      <c r="Q763" s="420"/>
      <c r="R763" s="420"/>
      <c r="S763" s="420"/>
      <c r="T763" s="420"/>
      <c r="U763" s="420"/>
      <c r="V763" s="422"/>
    </row>
    <row r="764" spans="1:22" s="119" customFormat="1" ht="14.25" customHeight="1">
      <c r="A764" s="335">
        <f t="shared" si="11"/>
        <v>763</v>
      </c>
      <c r="B764" s="358" t="s">
        <v>2100</v>
      </c>
      <c r="C764" s="358">
        <v>1</v>
      </c>
      <c r="D764" s="358"/>
      <c r="E764" s="343" t="s">
        <v>2080</v>
      </c>
      <c r="F764" s="425">
        <f>IF($G$764=TRUE,1,0)</f>
        <v>0</v>
      </c>
      <c r="G764" s="421" t="b">
        <v>0</v>
      </c>
      <c r="H764" s="421"/>
      <c r="I764" s="420"/>
      <c r="J764" s="420"/>
      <c r="K764" s="420"/>
      <c r="L764" s="420"/>
      <c r="M764" s="420"/>
      <c r="N764" s="420"/>
      <c r="O764" s="420"/>
      <c r="P764" s="420"/>
      <c r="Q764" s="420"/>
      <c r="R764" s="420"/>
      <c r="S764" s="420"/>
      <c r="T764" s="420"/>
      <c r="U764" s="420"/>
      <c r="V764" s="422"/>
    </row>
    <row r="765" spans="1:22" s="119" customFormat="1" ht="14.25" customHeight="1">
      <c r="A765" s="335">
        <f t="shared" si="11"/>
        <v>764</v>
      </c>
      <c r="B765" s="358" t="s">
        <v>2100</v>
      </c>
      <c r="C765" s="358">
        <v>1</v>
      </c>
      <c r="D765" s="358"/>
      <c r="E765" s="343" t="s">
        <v>2081</v>
      </c>
      <c r="F765" s="425">
        <f>IF($G$765=TRUE,1,0)</f>
        <v>0</v>
      </c>
      <c r="G765" s="421" t="b">
        <v>0</v>
      </c>
      <c r="H765" s="421"/>
      <c r="I765" s="420"/>
      <c r="J765" s="420"/>
      <c r="K765" s="420"/>
      <c r="L765" s="420"/>
      <c r="M765" s="420"/>
      <c r="N765" s="420"/>
      <c r="O765" s="420"/>
      <c r="P765" s="420"/>
      <c r="Q765" s="420"/>
      <c r="R765" s="420"/>
      <c r="S765" s="420"/>
      <c r="T765" s="420"/>
      <c r="U765" s="420"/>
      <c r="V765" s="422"/>
    </row>
    <row r="766" spans="1:22" s="119" customFormat="1" ht="14.25" customHeight="1">
      <c r="A766" s="335">
        <f t="shared" si="11"/>
        <v>765</v>
      </c>
      <c r="B766" s="358" t="s">
        <v>2100</v>
      </c>
      <c r="C766" s="358">
        <v>1</v>
      </c>
      <c r="D766" s="358"/>
      <c r="E766" s="343" t="s">
        <v>2082</v>
      </c>
      <c r="F766" s="425">
        <f>IF($G$766=TRUE,1,0)</f>
        <v>0</v>
      </c>
      <c r="G766" s="421" t="b">
        <v>0</v>
      </c>
      <c r="H766" s="421"/>
      <c r="I766" s="420"/>
      <c r="J766" s="420"/>
      <c r="K766" s="420"/>
      <c r="L766" s="420"/>
      <c r="M766" s="420"/>
      <c r="N766" s="420"/>
      <c r="O766" s="420"/>
      <c r="P766" s="420"/>
      <c r="Q766" s="420"/>
      <c r="R766" s="420"/>
      <c r="S766" s="420"/>
      <c r="T766" s="420"/>
      <c r="U766" s="420"/>
      <c r="V766" s="422"/>
    </row>
    <row r="767" spans="1:22" s="119" customFormat="1" ht="14.25" customHeight="1">
      <c r="A767" s="335">
        <f t="shared" si="11"/>
        <v>766</v>
      </c>
      <c r="B767" s="358" t="s">
        <v>2100</v>
      </c>
      <c r="C767" s="358">
        <v>1</v>
      </c>
      <c r="D767" s="358"/>
      <c r="E767" s="343" t="s">
        <v>2083</v>
      </c>
      <c r="F767" s="424" t="str">
        <f>IF('確認申請書（建築）入力'!$G$649="","",'確認申請書（建築）入力'!$G$649)</f>
        <v/>
      </c>
      <c r="G767" s="421"/>
      <c r="H767" s="421"/>
      <c r="I767" s="420"/>
      <c r="J767" s="420"/>
      <c r="K767" s="420"/>
      <c r="L767" s="420"/>
      <c r="M767" s="420"/>
      <c r="N767" s="420"/>
      <c r="O767" s="420"/>
      <c r="P767" s="420"/>
      <c r="Q767" s="420"/>
      <c r="R767" s="420"/>
      <c r="S767" s="420"/>
      <c r="T767" s="420"/>
      <c r="U767" s="420"/>
      <c r="V767" s="422"/>
    </row>
    <row r="768" spans="1:22" s="119" customFormat="1" ht="14.25" customHeight="1">
      <c r="A768" s="335">
        <f t="shared" si="11"/>
        <v>767</v>
      </c>
      <c r="B768" s="358" t="s">
        <v>2100</v>
      </c>
      <c r="C768" s="358">
        <v>1</v>
      </c>
      <c r="D768" s="358"/>
      <c r="E768" s="343" t="s">
        <v>2084</v>
      </c>
      <c r="F768" s="425">
        <f>IF($G$768=TRUE,1,0)</f>
        <v>0</v>
      </c>
      <c r="G768" s="421" t="b">
        <v>0</v>
      </c>
      <c r="H768" s="421"/>
      <c r="I768" s="420"/>
      <c r="J768" s="420"/>
      <c r="K768" s="420"/>
      <c r="L768" s="420"/>
      <c r="M768" s="420"/>
      <c r="N768" s="420"/>
      <c r="O768" s="420"/>
      <c r="P768" s="420"/>
      <c r="Q768" s="420"/>
      <c r="R768" s="420"/>
      <c r="S768" s="420"/>
      <c r="T768" s="420"/>
      <c r="U768" s="420"/>
      <c r="V768" s="422"/>
    </row>
    <row r="769" spans="1:22" s="119" customFormat="1" ht="14.25" customHeight="1">
      <c r="A769" s="335">
        <f t="shared" si="11"/>
        <v>768</v>
      </c>
      <c r="B769" s="358" t="s">
        <v>2100</v>
      </c>
      <c r="C769" s="358">
        <v>1</v>
      </c>
      <c r="D769" s="358"/>
      <c r="E769" s="343" t="s">
        <v>2067</v>
      </c>
      <c r="F769" s="420" t="str">
        <f>IF('確認申請書（建築）入力'!$T$652="","",'確認申請書（建築）入力'!$T$652)</f>
        <v/>
      </c>
      <c r="G769" s="421"/>
      <c r="H769" s="421"/>
      <c r="I769" s="420"/>
      <c r="J769" s="420"/>
      <c r="K769" s="420"/>
      <c r="L769" s="420"/>
      <c r="M769" s="420"/>
      <c r="N769" s="420"/>
      <c r="O769" s="420"/>
      <c r="P769" s="420"/>
      <c r="Q769" s="420"/>
      <c r="R769" s="420"/>
      <c r="S769" s="420"/>
      <c r="T769" s="420"/>
      <c r="U769" s="420"/>
      <c r="V769" s="422"/>
    </row>
    <row r="770" spans="1:22" s="119" customFormat="1" ht="14.25" customHeight="1">
      <c r="A770" s="335">
        <f t="shared" si="11"/>
        <v>769</v>
      </c>
      <c r="B770" s="358" t="s">
        <v>2100</v>
      </c>
      <c r="C770" s="358">
        <v>1</v>
      </c>
      <c r="D770" s="358"/>
      <c r="E770" s="343" t="s">
        <v>2085</v>
      </c>
      <c r="F770" s="425">
        <f>IF($G$770=TRUE,1,0)</f>
        <v>0</v>
      </c>
      <c r="G770" s="421" t="b">
        <v>0</v>
      </c>
      <c r="H770" s="421"/>
      <c r="I770" s="420"/>
      <c r="J770" s="420"/>
      <c r="K770" s="420"/>
      <c r="L770" s="420"/>
      <c r="M770" s="420"/>
      <c r="N770" s="420"/>
      <c r="O770" s="420"/>
      <c r="P770" s="420"/>
      <c r="Q770" s="420"/>
      <c r="R770" s="420"/>
      <c r="S770" s="420"/>
      <c r="T770" s="420"/>
      <c r="U770" s="420"/>
      <c r="V770" s="422"/>
    </row>
    <row r="771" spans="1:22" s="119" customFormat="1" ht="14.25" customHeight="1">
      <c r="A771" s="335">
        <f t="shared" ref="A771:A834" si="12">A770+1</f>
        <v>770</v>
      </c>
      <c r="B771" s="359" t="s">
        <v>2100</v>
      </c>
      <c r="C771" s="359">
        <v>1</v>
      </c>
      <c r="D771" s="359"/>
      <c r="E771" s="344" t="s">
        <v>2102</v>
      </c>
      <c r="F771" s="426" t="str">
        <f>IF('確認申請書（建築）入力'!$T$655="","",'確認申請書（建築）入力'!$T$655)</f>
        <v/>
      </c>
      <c r="G771" s="427"/>
      <c r="H771" s="427"/>
      <c r="I771" s="428"/>
      <c r="J771" s="428"/>
      <c r="K771" s="428"/>
      <c r="L771" s="428"/>
      <c r="M771" s="428"/>
      <c r="N771" s="428"/>
      <c r="O771" s="428"/>
      <c r="P771" s="428"/>
      <c r="Q771" s="428"/>
      <c r="R771" s="428"/>
      <c r="S771" s="428"/>
      <c r="T771" s="428"/>
      <c r="U771" s="428"/>
      <c r="V771" s="429"/>
    </row>
    <row r="772" spans="1:22" s="119" customFormat="1" ht="14.25" customHeight="1" thickBot="1">
      <c r="A772" s="430">
        <f t="shared" si="12"/>
        <v>771</v>
      </c>
      <c r="B772" s="359" t="s">
        <v>2100</v>
      </c>
      <c r="C772" s="359">
        <v>1</v>
      </c>
      <c r="D772" s="359"/>
      <c r="E772" s="344" t="s">
        <v>1623</v>
      </c>
      <c r="F772" s="426" t="str">
        <f>IF('確認申請書（建築）入力'!$E$657="","",'確認申請書（建築）入力'!$E$657)</f>
        <v/>
      </c>
      <c r="G772" s="427"/>
      <c r="H772" s="427"/>
      <c r="I772" s="428"/>
      <c r="J772" s="428"/>
      <c r="K772" s="428"/>
      <c r="L772" s="428"/>
      <c r="M772" s="428"/>
      <c r="N772" s="428"/>
      <c r="O772" s="428"/>
      <c r="P772" s="428"/>
      <c r="Q772" s="428"/>
      <c r="R772" s="428"/>
      <c r="S772" s="428"/>
      <c r="T772" s="428"/>
      <c r="U772" s="428"/>
      <c r="V772" s="429"/>
    </row>
    <row r="773" spans="1:22" s="119" customFormat="1" ht="14.25" customHeight="1">
      <c r="A773" s="382">
        <f t="shared" si="12"/>
        <v>772</v>
      </c>
      <c r="B773" s="345" t="s">
        <v>2100</v>
      </c>
      <c r="C773" s="345">
        <v>2</v>
      </c>
      <c r="D773" s="345"/>
      <c r="E773" s="147" t="s">
        <v>1975</v>
      </c>
      <c r="F773" s="148">
        <f>IF('建築物独立部分別概要（追加）入力'!$F$4="","",'建築物独立部分別概要（追加）入力'!$F$4)</f>
        <v>2</v>
      </c>
      <c r="G773" s="412"/>
      <c r="H773" s="412"/>
      <c r="I773" s="148"/>
      <c r="J773" s="148"/>
      <c r="K773" s="148"/>
      <c r="L773" s="148"/>
      <c r="M773" s="148"/>
      <c r="N773" s="148"/>
      <c r="O773" s="148"/>
      <c r="P773" s="148"/>
      <c r="Q773" s="148"/>
      <c r="R773" s="148"/>
      <c r="S773" s="148"/>
      <c r="T773" s="148"/>
      <c r="U773" s="148"/>
      <c r="V773" s="157"/>
    </row>
    <row r="774" spans="1:22" s="119" customFormat="1" ht="14.25" customHeight="1">
      <c r="A774" s="301">
        <f t="shared" si="12"/>
        <v>773</v>
      </c>
      <c r="B774" s="346" t="s">
        <v>2100</v>
      </c>
      <c r="C774" s="346">
        <v>2</v>
      </c>
      <c r="D774" s="346"/>
      <c r="E774" s="121" t="s">
        <v>2034</v>
      </c>
      <c r="F774" s="131" t="str">
        <f>IF('建築物独立部分別概要（追加）入力'!$F$6="","",TEXT('建築物独立部分別概要（追加）入力'!$F$6,"#0.00"))</f>
        <v/>
      </c>
      <c r="G774" s="127"/>
      <c r="H774" s="127"/>
      <c r="I774" s="122"/>
      <c r="J774" s="122"/>
      <c r="K774" s="122"/>
      <c r="L774" s="122"/>
      <c r="M774" s="122"/>
      <c r="N774" s="122"/>
      <c r="O774" s="122"/>
      <c r="P774" s="122"/>
      <c r="Q774" s="122"/>
      <c r="R774" s="122"/>
      <c r="S774" s="122"/>
      <c r="T774" s="122"/>
      <c r="U774" s="122"/>
      <c r="V774" s="146"/>
    </row>
    <row r="775" spans="1:22" s="119" customFormat="1" ht="14.25" customHeight="1">
      <c r="A775" s="301">
        <f t="shared" si="12"/>
        <v>774</v>
      </c>
      <c r="B775" s="346" t="s">
        <v>2100</v>
      </c>
      <c r="C775" s="346">
        <v>2</v>
      </c>
      <c r="D775" s="346"/>
      <c r="E775" s="121" t="s">
        <v>1987</v>
      </c>
      <c r="F775" s="131" t="str">
        <f>IF('建築物独立部分別概要（追加）入力'!$I$9="","",TEXT('建築物独立部分別概要（追加）入力'!$I$9,"#0.000"))</f>
        <v/>
      </c>
      <c r="G775" s="127"/>
      <c r="H775" s="127"/>
      <c r="I775" s="122"/>
      <c r="J775" s="122"/>
      <c r="K775" s="122"/>
      <c r="L775" s="122"/>
      <c r="M775" s="122"/>
      <c r="N775" s="122"/>
      <c r="O775" s="122"/>
      <c r="P775" s="122"/>
      <c r="Q775" s="122"/>
      <c r="R775" s="122"/>
      <c r="S775" s="122"/>
      <c r="T775" s="122"/>
      <c r="U775" s="122"/>
      <c r="V775" s="146"/>
    </row>
    <row r="776" spans="1:22" s="119" customFormat="1" ht="14.25" customHeight="1">
      <c r="A776" s="301">
        <f t="shared" si="12"/>
        <v>775</v>
      </c>
      <c r="B776" s="346" t="s">
        <v>2100</v>
      </c>
      <c r="C776" s="346">
        <v>2</v>
      </c>
      <c r="D776" s="346"/>
      <c r="E776" s="121" t="s">
        <v>1988</v>
      </c>
      <c r="F776" s="131" t="str">
        <f>IF('建築物独立部分別概要（追加）入力'!$I$10="","",TEXT('建築物独立部分別概要（追加）入力'!$I$10,"#0.000"))</f>
        <v/>
      </c>
      <c r="G776" s="127"/>
      <c r="H776" s="127"/>
      <c r="I776" s="122"/>
      <c r="J776" s="122"/>
      <c r="K776" s="122"/>
      <c r="L776" s="122"/>
      <c r="M776" s="122"/>
      <c r="N776" s="122"/>
      <c r="O776" s="122"/>
      <c r="P776" s="122"/>
      <c r="Q776" s="122"/>
      <c r="R776" s="122"/>
      <c r="S776" s="122"/>
      <c r="T776" s="122"/>
      <c r="U776" s="122"/>
      <c r="V776" s="146"/>
    </row>
    <row r="777" spans="1:22" s="119" customFormat="1" ht="14.25" customHeight="1">
      <c r="A777" s="301">
        <f t="shared" si="12"/>
        <v>776</v>
      </c>
      <c r="B777" s="346" t="s">
        <v>2100</v>
      </c>
      <c r="C777" s="346">
        <v>2</v>
      </c>
      <c r="D777" s="346"/>
      <c r="E777" s="121" t="s">
        <v>2073</v>
      </c>
      <c r="F777" s="122" t="str">
        <f>IF('建築物独立部分別概要（追加）入力'!$I$11="","",'建築物独立部分別概要（追加）入力'!$I$11)</f>
        <v/>
      </c>
      <c r="G777" s="127"/>
      <c r="H777" s="127"/>
      <c r="I777" s="122"/>
      <c r="J777" s="122"/>
      <c r="K777" s="122"/>
      <c r="L777" s="122"/>
      <c r="M777" s="122"/>
      <c r="N777" s="122"/>
      <c r="O777" s="122"/>
      <c r="P777" s="122"/>
      <c r="Q777" s="122"/>
      <c r="R777" s="122"/>
      <c r="S777" s="122"/>
      <c r="T777" s="122"/>
      <c r="U777" s="122"/>
      <c r="V777" s="146"/>
    </row>
    <row r="778" spans="1:22" s="119" customFormat="1" ht="14.25" customHeight="1">
      <c r="A778" s="301">
        <f t="shared" si="12"/>
        <v>777</v>
      </c>
      <c r="B778" s="346" t="s">
        <v>2100</v>
      </c>
      <c r="C778" s="346">
        <v>2</v>
      </c>
      <c r="D778" s="346"/>
      <c r="E778" s="121" t="s">
        <v>2074</v>
      </c>
      <c r="F778" s="122" t="str">
        <f>IF('建築物独立部分別概要（追加）入力'!$Q$11="","",'建築物独立部分別概要（追加）入力'!$Q$11)</f>
        <v/>
      </c>
      <c r="G778" s="127"/>
      <c r="H778" s="127"/>
      <c r="I778" s="122"/>
      <c r="J778" s="122"/>
      <c r="K778" s="122"/>
      <c r="L778" s="122"/>
      <c r="M778" s="122"/>
      <c r="N778" s="122"/>
      <c r="O778" s="122"/>
      <c r="P778" s="122"/>
      <c r="Q778" s="122"/>
      <c r="R778" s="122"/>
      <c r="S778" s="122"/>
      <c r="T778" s="122"/>
      <c r="U778" s="122"/>
      <c r="V778" s="146"/>
    </row>
    <row r="779" spans="1:22" s="119" customFormat="1" ht="14.25" customHeight="1">
      <c r="A779" s="301">
        <f t="shared" si="12"/>
        <v>778</v>
      </c>
      <c r="B779" s="346" t="s">
        <v>2100</v>
      </c>
      <c r="C779" s="346">
        <v>2</v>
      </c>
      <c r="D779" s="346"/>
      <c r="E779" s="121" t="s">
        <v>1982</v>
      </c>
      <c r="F779" s="131" t="str">
        <f>IF($G$779=1,"",INDEX(値一覧項目!$I$2:$I390,$G$779))</f>
        <v/>
      </c>
      <c r="G779" s="127">
        <v>1</v>
      </c>
      <c r="H779" s="127"/>
      <c r="I779" s="122"/>
      <c r="J779" s="122"/>
      <c r="K779" s="122"/>
      <c r="L779" s="122"/>
      <c r="M779" s="122"/>
      <c r="N779" s="122"/>
      <c r="O779" s="122"/>
      <c r="P779" s="122"/>
      <c r="Q779" s="122"/>
      <c r="R779" s="122"/>
      <c r="S779" s="122"/>
      <c r="T779" s="122"/>
      <c r="U779" s="122"/>
      <c r="V779" s="146"/>
    </row>
    <row r="780" spans="1:22" s="119" customFormat="1" ht="14.25" customHeight="1">
      <c r="A780" s="301">
        <f t="shared" si="12"/>
        <v>779</v>
      </c>
      <c r="B780" s="346" t="s">
        <v>2100</v>
      </c>
      <c r="C780" s="346">
        <v>2</v>
      </c>
      <c r="D780" s="346"/>
      <c r="E780" s="121" t="s">
        <v>2075</v>
      </c>
      <c r="F780" s="131" t="str">
        <f>IF($G$780=1,"",INDEX(値一覧項目!$I$2:$I391,$G$780))</f>
        <v/>
      </c>
      <c r="G780" s="127">
        <v>1</v>
      </c>
      <c r="H780" s="127"/>
      <c r="I780" s="122"/>
      <c r="J780" s="122"/>
      <c r="K780" s="122"/>
      <c r="L780" s="122"/>
      <c r="M780" s="122"/>
      <c r="N780" s="122"/>
      <c r="O780" s="122"/>
      <c r="P780" s="122"/>
      <c r="Q780" s="122"/>
      <c r="R780" s="122"/>
      <c r="S780" s="122"/>
      <c r="T780" s="122"/>
      <c r="U780" s="122"/>
      <c r="V780" s="146"/>
    </row>
    <row r="781" spans="1:22" s="119" customFormat="1" ht="14.25" customHeight="1">
      <c r="A781" s="301">
        <f t="shared" si="12"/>
        <v>780</v>
      </c>
      <c r="B781" s="346" t="s">
        <v>2100</v>
      </c>
      <c r="C781" s="346">
        <v>2</v>
      </c>
      <c r="D781" s="346"/>
      <c r="E781" s="121" t="s">
        <v>2076</v>
      </c>
      <c r="F781" s="413">
        <f>IF($G$781=TRUE,1,0)</f>
        <v>0</v>
      </c>
      <c r="G781" s="127" t="b">
        <v>0</v>
      </c>
      <c r="H781" s="127"/>
      <c r="I781" s="122"/>
      <c r="J781" s="122"/>
      <c r="K781" s="122"/>
      <c r="L781" s="122"/>
      <c r="M781" s="122"/>
      <c r="N781" s="122"/>
      <c r="O781" s="122"/>
      <c r="P781" s="122"/>
      <c r="Q781" s="122"/>
      <c r="R781" s="122"/>
      <c r="S781" s="122"/>
      <c r="T781" s="122"/>
      <c r="U781" s="122"/>
      <c r="V781" s="146"/>
    </row>
    <row r="782" spans="1:22" s="119" customFormat="1" ht="14.25" customHeight="1">
      <c r="A782" s="301">
        <f t="shared" si="12"/>
        <v>781</v>
      </c>
      <c r="B782" s="346" t="s">
        <v>2100</v>
      </c>
      <c r="C782" s="346">
        <v>2</v>
      </c>
      <c r="D782" s="346"/>
      <c r="E782" s="121" t="s">
        <v>2077</v>
      </c>
      <c r="F782" s="413">
        <f>IF($G$782=TRUE,1,0)</f>
        <v>0</v>
      </c>
      <c r="G782" s="127" t="b">
        <v>0</v>
      </c>
      <c r="H782" s="127"/>
      <c r="I782" s="122"/>
      <c r="J782" s="122"/>
      <c r="K782" s="122"/>
      <c r="L782" s="122"/>
      <c r="M782" s="122"/>
      <c r="N782" s="122"/>
      <c r="O782" s="122"/>
      <c r="P782" s="122"/>
      <c r="Q782" s="122"/>
      <c r="R782" s="122"/>
      <c r="S782" s="122"/>
      <c r="T782" s="122"/>
      <c r="U782" s="122"/>
      <c r="V782" s="146"/>
    </row>
    <row r="783" spans="1:22" s="119" customFormat="1" ht="14.25" customHeight="1">
      <c r="A783" s="301">
        <f t="shared" si="12"/>
        <v>782</v>
      </c>
      <c r="B783" s="346" t="s">
        <v>2100</v>
      </c>
      <c r="C783" s="346">
        <v>2</v>
      </c>
      <c r="D783" s="346"/>
      <c r="E783" s="121" t="s">
        <v>2078</v>
      </c>
      <c r="F783" s="413">
        <f>IF($G$783=TRUE,1,0)</f>
        <v>0</v>
      </c>
      <c r="G783" s="127" t="b">
        <v>0</v>
      </c>
      <c r="H783" s="127"/>
      <c r="I783" s="122"/>
      <c r="J783" s="122"/>
      <c r="K783" s="122"/>
      <c r="L783" s="122"/>
      <c r="M783" s="122"/>
      <c r="N783" s="122"/>
      <c r="O783" s="122"/>
      <c r="P783" s="122"/>
      <c r="Q783" s="122"/>
      <c r="R783" s="122"/>
      <c r="S783" s="122"/>
      <c r="T783" s="122"/>
      <c r="U783" s="122"/>
      <c r="V783" s="146"/>
    </row>
    <row r="784" spans="1:22" s="119" customFormat="1" ht="14.25" customHeight="1">
      <c r="A784" s="301">
        <f t="shared" si="12"/>
        <v>783</v>
      </c>
      <c r="B784" s="346" t="s">
        <v>2100</v>
      </c>
      <c r="C784" s="346">
        <v>2</v>
      </c>
      <c r="D784" s="346"/>
      <c r="E784" s="121" t="s">
        <v>2079</v>
      </c>
      <c r="F784" s="413">
        <f>IF($G$784=TRUE,1,0)</f>
        <v>0</v>
      </c>
      <c r="G784" s="127" t="b">
        <v>0</v>
      </c>
      <c r="H784" s="127"/>
      <c r="I784" s="122"/>
      <c r="J784" s="122"/>
      <c r="K784" s="122"/>
      <c r="L784" s="122"/>
      <c r="M784" s="122"/>
      <c r="N784" s="122"/>
      <c r="O784" s="122"/>
      <c r="P784" s="122"/>
      <c r="Q784" s="122"/>
      <c r="R784" s="122"/>
      <c r="S784" s="122"/>
      <c r="T784" s="122"/>
      <c r="U784" s="122"/>
      <c r="V784" s="146"/>
    </row>
    <row r="785" spans="1:22" s="119" customFormat="1" ht="14.25" customHeight="1">
      <c r="A785" s="301">
        <f t="shared" si="12"/>
        <v>784</v>
      </c>
      <c r="B785" s="346" t="s">
        <v>2100</v>
      </c>
      <c r="C785" s="346">
        <v>2</v>
      </c>
      <c r="D785" s="346"/>
      <c r="E785" s="121" t="s">
        <v>2080</v>
      </c>
      <c r="F785" s="413">
        <f>IF($G$785=TRUE,1,0)</f>
        <v>0</v>
      </c>
      <c r="G785" s="127" t="b">
        <v>0</v>
      </c>
      <c r="H785" s="127"/>
      <c r="I785" s="122"/>
      <c r="J785" s="122"/>
      <c r="K785" s="122"/>
      <c r="L785" s="122"/>
      <c r="M785" s="122"/>
      <c r="N785" s="122"/>
      <c r="O785" s="122"/>
      <c r="P785" s="122"/>
      <c r="Q785" s="122"/>
      <c r="R785" s="122"/>
      <c r="S785" s="122"/>
      <c r="T785" s="122"/>
      <c r="U785" s="122"/>
      <c r="V785" s="146"/>
    </row>
    <row r="786" spans="1:22" s="119" customFormat="1" ht="14.25" customHeight="1">
      <c r="A786" s="301">
        <f t="shared" si="12"/>
        <v>785</v>
      </c>
      <c r="B786" s="346" t="s">
        <v>2100</v>
      </c>
      <c r="C786" s="346">
        <v>2</v>
      </c>
      <c r="D786" s="346"/>
      <c r="E786" s="121" t="s">
        <v>2081</v>
      </c>
      <c r="F786" s="413">
        <f>IF($G$786=TRUE,1,0)</f>
        <v>0</v>
      </c>
      <c r="G786" s="127" t="b">
        <v>0</v>
      </c>
      <c r="H786" s="127"/>
      <c r="I786" s="122"/>
      <c r="J786" s="122"/>
      <c r="K786" s="122"/>
      <c r="L786" s="122"/>
      <c r="M786" s="122"/>
      <c r="N786" s="122"/>
      <c r="O786" s="122"/>
      <c r="P786" s="122"/>
      <c r="Q786" s="122"/>
      <c r="R786" s="122"/>
      <c r="S786" s="122"/>
      <c r="T786" s="122"/>
      <c r="U786" s="122"/>
      <c r="V786" s="146"/>
    </row>
    <row r="787" spans="1:22" s="119" customFormat="1" ht="14.25" customHeight="1">
      <c r="A787" s="301">
        <f t="shared" si="12"/>
        <v>786</v>
      </c>
      <c r="B787" s="346" t="s">
        <v>2100</v>
      </c>
      <c r="C787" s="346">
        <v>2</v>
      </c>
      <c r="D787" s="346"/>
      <c r="E787" s="121" t="s">
        <v>2082</v>
      </c>
      <c r="F787" s="413">
        <f>IF($G$787=TRUE,1,0)</f>
        <v>0</v>
      </c>
      <c r="G787" s="127" t="b">
        <v>0</v>
      </c>
      <c r="H787" s="127"/>
      <c r="I787" s="122"/>
      <c r="J787" s="122"/>
      <c r="K787" s="122"/>
      <c r="L787" s="122"/>
      <c r="M787" s="122"/>
      <c r="N787" s="122"/>
      <c r="O787" s="122"/>
      <c r="P787" s="122"/>
      <c r="Q787" s="122"/>
      <c r="R787" s="122"/>
      <c r="S787" s="122"/>
      <c r="T787" s="122"/>
      <c r="U787" s="122"/>
      <c r="V787" s="146"/>
    </row>
    <row r="788" spans="1:22" s="119" customFormat="1" ht="14.25" customHeight="1">
      <c r="A788" s="301">
        <f t="shared" si="12"/>
        <v>787</v>
      </c>
      <c r="B788" s="346" t="s">
        <v>2100</v>
      </c>
      <c r="C788" s="346">
        <v>2</v>
      </c>
      <c r="D788" s="346"/>
      <c r="E788" s="121" t="s">
        <v>2083</v>
      </c>
      <c r="F788" s="131" t="str">
        <f>IF('建築物独立部分別概要（追加）入力'!$G$26="","",'建築物独立部分別概要（追加）入力'!$G$26)</f>
        <v/>
      </c>
      <c r="G788" s="127"/>
      <c r="H788" s="127"/>
      <c r="I788" s="122"/>
      <c r="J788" s="122"/>
      <c r="K788" s="122"/>
      <c r="L788" s="122"/>
      <c r="M788" s="122"/>
      <c r="N788" s="122"/>
      <c r="O788" s="122"/>
      <c r="P788" s="122"/>
      <c r="Q788" s="122"/>
      <c r="R788" s="122"/>
      <c r="S788" s="122"/>
      <c r="T788" s="122"/>
      <c r="U788" s="122"/>
      <c r="V788" s="146"/>
    </row>
    <row r="789" spans="1:22" s="119" customFormat="1" ht="14.25" customHeight="1">
      <c r="A789" s="301">
        <f t="shared" si="12"/>
        <v>788</v>
      </c>
      <c r="B789" s="346" t="s">
        <v>2100</v>
      </c>
      <c r="C789" s="346">
        <v>2</v>
      </c>
      <c r="D789" s="346"/>
      <c r="E789" s="121" t="s">
        <v>2084</v>
      </c>
      <c r="F789" s="413">
        <f>IF($G$789=TRUE,1,0)</f>
        <v>0</v>
      </c>
      <c r="G789" s="127" t="b">
        <v>0</v>
      </c>
      <c r="H789" s="127"/>
      <c r="I789" s="122"/>
      <c r="J789" s="122"/>
      <c r="K789" s="122"/>
      <c r="L789" s="122"/>
      <c r="M789" s="122"/>
      <c r="N789" s="122"/>
      <c r="O789" s="122"/>
      <c r="P789" s="122"/>
      <c r="Q789" s="122"/>
      <c r="R789" s="122"/>
      <c r="S789" s="122"/>
      <c r="T789" s="122"/>
      <c r="U789" s="122"/>
      <c r="V789" s="146"/>
    </row>
    <row r="790" spans="1:22" s="119" customFormat="1" ht="14.25" customHeight="1">
      <c r="A790" s="301">
        <f t="shared" si="12"/>
        <v>789</v>
      </c>
      <c r="B790" s="346" t="s">
        <v>2100</v>
      </c>
      <c r="C790" s="346">
        <v>2</v>
      </c>
      <c r="D790" s="346"/>
      <c r="E790" s="121" t="s">
        <v>2067</v>
      </c>
      <c r="F790" s="414" t="str">
        <f>IF('建築物独立部分別概要（追加）入力'!$T$29="","",'建築物独立部分別概要（追加）入力'!$T$29)</f>
        <v/>
      </c>
      <c r="G790" s="127"/>
      <c r="H790" s="127"/>
      <c r="I790" s="122"/>
      <c r="J790" s="122"/>
      <c r="K790" s="122"/>
      <c r="L790" s="122"/>
      <c r="M790" s="122"/>
      <c r="N790" s="122"/>
      <c r="O790" s="122"/>
      <c r="P790" s="122"/>
      <c r="Q790" s="122"/>
      <c r="R790" s="122"/>
      <c r="S790" s="122"/>
      <c r="T790" s="122"/>
      <c r="U790" s="122"/>
      <c r="V790" s="146"/>
    </row>
    <row r="791" spans="1:22" s="119" customFormat="1" ht="14.25" customHeight="1">
      <c r="A791" s="301">
        <f t="shared" si="12"/>
        <v>790</v>
      </c>
      <c r="B791" s="346" t="s">
        <v>2100</v>
      </c>
      <c r="C791" s="346">
        <v>2</v>
      </c>
      <c r="D791" s="346"/>
      <c r="E791" s="121" t="s">
        <v>2085</v>
      </c>
      <c r="F791" s="413">
        <f>IF($G$791=TRUE,1,0)</f>
        <v>0</v>
      </c>
      <c r="G791" s="127" t="b">
        <v>0</v>
      </c>
      <c r="H791" s="127"/>
      <c r="I791" s="122"/>
      <c r="J791" s="122"/>
      <c r="K791" s="122"/>
      <c r="L791" s="122"/>
      <c r="M791" s="122"/>
      <c r="N791" s="122"/>
      <c r="O791" s="122"/>
      <c r="P791" s="122"/>
      <c r="Q791" s="122"/>
      <c r="R791" s="122"/>
      <c r="S791" s="122"/>
      <c r="T791" s="122"/>
      <c r="U791" s="122"/>
      <c r="V791" s="146"/>
    </row>
    <row r="792" spans="1:22" s="119" customFormat="1" ht="14.25" customHeight="1">
      <c r="A792" s="301">
        <f t="shared" si="12"/>
        <v>791</v>
      </c>
      <c r="B792" s="415" t="s">
        <v>2100</v>
      </c>
      <c r="C792" s="415">
        <v>2</v>
      </c>
      <c r="D792" s="415"/>
      <c r="E792" s="154" t="s">
        <v>2102</v>
      </c>
      <c r="F792" s="416" t="str">
        <f>IF('建築物独立部分別概要（追加）入力'!$T$32="","",'建築物独立部分別概要（追加）入力'!$T$32)</f>
        <v/>
      </c>
      <c r="G792" s="417"/>
      <c r="H792" s="417"/>
      <c r="I792" s="155"/>
      <c r="J792" s="155"/>
      <c r="K792" s="155"/>
      <c r="L792" s="155"/>
      <c r="M792" s="155"/>
      <c r="N792" s="155"/>
      <c r="O792" s="155"/>
      <c r="P792" s="155"/>
      <c r="Q792" s="155"/>
      <c r="R792" s="155"/>
      <c r="S792" s="155"/>
      <c r="T792" s="155"/>
      <c r="U792" s="155"/>
      <c r="V792" s="158"/>
    </row>
    <row r="793" spans="1:22" s="119" customFormat="1" ht="14.25" customHeight="1" thickBot="1">
      <c r="A793" s="302">
        <f t="shared" si="12"/>
        <v>792</v>
      </c>
      <c r="B793" s="347" t="s">
        <v>2100</v>
      </c>
      <c r="C793" s="347">
        <v>2</v>
      </c>
      <c r="D793" s="347"/>
      <c r="E793" s="136" t="s">
        <v>1623</v>
      </c>
      <c r="F793" s="418" t="str">
        <f>IF('建築物独立部分別概要（追加）入力'!$E$34="","",'建築物独立部分別概要（追加）入力'!$E$34)</f>
        <v/>
      </c>
      <c r="G793" s="419"/>
      <c r="H793" s="419"/>
      <c r="I793" s="137"/>
      <c r="J793" s="137"/>
      <c r="K793" s="137"/>
      <c r="L793" s="137"/>
      <c r="M793" s="137"/>
      <c r="N793" s="137"/>
      <c r="O793" s="137"/>
      <c r="P793" s="137"/>
      <c r="Q793" s="137"/>
      <c r="R793" s="137"/>
      <c r="S793" s="137"/>
      <c r="T793" s="137"/>
      <c r="U793" s="137"/>
      <c r="V793" s="153"/>
    </row>
    <row r="794" spans="1:22" s="119" customFormat="1" ht="14.25" customHeight="1">
      <c r="A794" s="334">
        <f t="shared" si="12"/>
        <v>793</v>
      </c>
      <c r="B794" s="357" t="s">
        <v>2100</v>
      </c>
      <c r="C794" s="357">
        <v>3</v>
      </c>
      <c r="D794" s="357"/>
      <c r="E794" s="342" t="s">
        <v>1975</v>
      </c>
      <c r="F794" s="431">
        <f>IF('建築物独立部分別概要（追加）入力'!$F$39="","",'建築物独立部分別概要（追加）入力'!$F$39)</f>
        <v>3</v>
      </c>
      <c r="G794" s="432"/>
      <c r="H794" s="432"/>
      <c r="I794" s="431"/>
      <c r="J794" s="431"/>
      <c r="K794" s="431"/>
      <c r="L794" s="431"/>
      <c r="M794" s="431"/>
      <c r="N794" s="431"/>
      <c r="O794" s="431"/>
      <c r="P794" s="431"/>
      <c r="Q794" s="431"/>
      <c r="R794" s="431"/>
      <c r="S794" s="431"/>
      <c r="T794" s="431"/>
      <c r="U794" s="431"/>
      <c r="V794" s="433"/>
    </row>
    <row r="795" spans="1:22" s="119" customFormat="1" ht="14.25" customHeight="1">
      <c r="A795" s="335">
        <f t="shared" si="12"/>
        <v>794</v>
      </c>
      <c r="B795" s="358" t="s">
        <v>2100</v>
      </c>
      <c r="C795" s="358">
        <v>3</v>
      </c>
      <c r="D795" s="358"/>
      <c r="E795" s="343" t="s">
        <v>2034</v>
      </c>
      <c r="F795" s="424" t="str">
        <f>IF('建築物独立部分別概要（追加）入力'!$F$41="","",TEXT('建築物独立部分別概要（追加）入力'!$F$41,"#0.00"))</f>
        <v/>
      </c>
      <c r="G795" s="421"/>
      <c r="H795" s="421"/>
      <c r="I795" s="420"/>
      <c r="J795" s="420"/>
      <c r="K795" s="420"/>
      <c r="L795" s="420"/>
      <c r="M795" s="420"/>
      <c r="N795" s="420"/>
      <c r="O795" s="420"/>
      <c r="P795" s="420"/>
      <c r="Q795" s="420"/>
      <c r="R795" s="420"/>
      <c r="S795" s="420"/>
      <c r="T795" s="420"/>
      <c r="U795" s="420"/>
      <c r="V795" s="422"/>
    </row>
    <row r="796" spans="1:22" s="119" customFormat="1" ht="14.25" customHeight="1">
      <c r="A796" s="335">
        <f t="shared" si="12"/>
        <v>795</v>
      </c>
      <c r="B796" s="358" t="s">
        <v>2100</v>
      </c>
      <c r="C796" s="358">
        <v>3</v>
      </c>
      <c r="D796" s="358"/>
      <c r="E796" s="343" t="s">
        <v>1987</v>
      </c>
      <c r="F796" s="424" t="str">
        <f>IF('建築物独立部分別概要（追加）入力'!$I$44="","",TEXT('建築物独立部分別概要（追加）入力'!$I$44,"#0.000"))</f>
        <v/>
      </c>
      <c r="G796" s="421"/>
      <c r="H796" s="421"/>
      <c r="I796" s="420"/>
      <c r="J796" s="420"/>
      <c r="K796" s="420"/>
      <c r="L796" s="420"/>
      <c r="M796" s="420"/>
      <c r="N796" s="420"/>
      <c r="O796" s="420"/>
      <c r="P796" s="420"/>
      <c r="Q796" s="420"/>
      <c r="R796" s="420"/>
      <c r="S796" s="420"/>
      <c r="T796" s="420"/>
      <c r="U796" s="420"/>
      <c r="V796" s="422"/>
    </row>
    <row r="797" spans="1:22" s="119" customFormat="1" ht="14.25" customHeight="1">
      <c r="A797" s="335">
        <f t="shared" si="12"/>
        <v>796</v>
      </c>
      <c r="B797" s="358" t="s">
        <v>2100</v>
      </c>
      <c r="C797" s="358">
        <v>3</v>
      </c>
      <c r="D797" s="358"/>
      <c r="E797" s="343" t="s">
        <v>1988</v>
      </c>
      <c r="F797" s="424" t="str">
        <f>IF('建築物独立部分別概要（追加）入力'!$I$45="","",TEXT('建築物独立部分別概要（追加）入力'!$I$45,"#0.000"))</f>
        <v/>
      </c>
      <c r="G797" s="421"/>
      <c r="H797" s="421"/>
      <c r="I797" s="420"/>
      <c r="J797" s="420"/>
      <c r="K797" s="420"/>
      <c r="L797" s="420"/>
      <c r="M797" s="420"/>
      <c r="N797" s="420"/>
      <c r="O797" s="420"/>
      <c r="P797" s="420"/>
      <c r="Q797" s="420"/>
      <c r="R797" s="420"/>
      <c r="S797" s="420"/>
      <c r="T797" s="420"/>
      <c r="U797" s="420"/>
      <c r="V797" s="422"/>
    </row>
    <row r="798" spans="1:22" s="119" customFormat="1" ht="14.25" customHeight="1">
      <c r="A798" s="335">
        <f t="shared" si="12"/>
        <v>797</v>
      </c>
      <c r="B798" s="358" t="s">
        <v>2100</v>
      </c>
      <c r="C798" s="358">
        <v>3</v>
      </c>
      <c r="D798" s="358"/>
      <c r="E798" s="343" t="s">
        <v>2073</v>
      </c>
      <c r="F798" s="420" t="str">
        <f>IF('建築物独立部分別概要（追加）入力'!$I$46="","",'建築物独立部分別概要（追加）入力'!$I$46)</f>
        <v/>
      </c>
      <c r="G798" s="421"/>
      <c r="H798" s="421"/>
      <c r="I798" s="420"/>
      <c r="J798" s="420"/>
      <c r="K798" s="420"/>
      <c r="L798" s="420"/>
      <c r="M798" s="420"/>
      <c r="N798" s="420"/>
      <c r="O798" s="420"/>
      <c r="P798" s="420"/>
      <c r="Q798" s="420"/>
      <c r="R798" s="420"/>
      <c r="S798" s="420"/>
      <c r="T798" s="420"/>
      <c r="U798" s="420"/>
      <c r="V798" s="422"/>
    </row>
    <row r="799" spans="1:22" s="119" customFormat="1" ht="14.25" customHeight="1">
      <c r="A799" s="335">
        <f t="shared" si="12"/>
        <v>798</v>
      </c>
      <c r="B799" s="358" t="s">
        <v>2100</v>
      </c>
      <c r="C799" s="358">
        <v>3</v>
      </c>
      <c r="D799" s="358"/>
      <c r="E799" s="343" t="s">
        <v>2074</v>
      </c>
      <c r="F799" s="420" t="str">
        <f>IF('建築物独立部分別概要（追加）入力'!$Q$46="","",'建築物独立部分別概要（追加）入力'!$Q$46)</f>
        <v/>
      </c>
      <c r="G799" s="421"/>
      <c r="H799" s="421"/>
      <c r="I799" s="420"/>
      <c r="J799" s="420"/>
      <c r="K799" s="420"/>
      <c r="L799" s="420"/>
      <c r="M799" s="420"/>
      <c r="N799" s="420"/>
      <c r="O799" s="420"/>
      <c r="P799" s="420"/>
      <c r="Q799" s="420"/>
      <c r="R799" s="420"/>
      <c r="S799" s="420"/>
      <c r="T799" s="420"/>
      <c r="U799" s="420"/>
      <c r="V799" s="422"/>
    </row>
    <row r="800" spans="1:22" s="119" customFormat="1" ht="14.25" customHeight="1">
      <c r="A800" s="335">
        <f t="shared" si="12"/>
        <v>799</v>
      </c>
      <c r="B800" s="358" t="s">
        <v>2100</v>
      </c>
      <c r="C800" s="358">
        <v>3</v>
      </c>
      <c r="D800" s="358"/>
      <c r="E800" s="343" t="s">
        <v>1982</v>
      </c>
      <c r="F800" s="424" t="str">
        <f>IF($G$800=1,"",INDEX(値一覧項目!$I$2:$I411,$G$800))</f>
        <v/>
      </c>
      <c r="G800" s="421">
        <v>1</v>
      </c>
      <c r="H800" s="421"/>
      <c r="I800" s="420"/>
      <c r="J800" s="420"/>
      <c r="K800" s="420"/>
      <c r="L800" s="420"/>
      <c r="M800" s="420"/>
      <c r="N800" s="420"/>
      <c r="O800" s="420"/>
      <c r="P800" s="420"/>
      <c r="Q800" s="420"/>
      <c r="R800" s="420"/>
      <c r="S800" s="420"/>
      <c r="T800" s="420"/>
      <c r="U800" s="420"/>
      <c r="V800" s="422"/>
    </row>
    <row r="801" spans="1:22" s="119" customFormat="1" ht="14.25" customHeight="1">
      <c r="A801" s="335">
        <f t="shared" si="12"/>
        <v>800</v>
      </c>
      <c r="B801" s="358" t="s">
        <v>2100</v>
      </c>
      <c r="C801" s="358">
        <v>3</v>
      </c>
      <c r="D801" s="358"/>
      <c r="E801" s="343" t="s">
        <v>2075</v>
      </c>
      <c r="F801" s="424" t="str">
        <f>IF($G$801=1,"",INDEX(値一覧項目!$I$2:$I412,$G$801))</f>
        <v/>
      </c>
      <c r="G801" s="421">
        <v>1</v>
      </c>
      <c r="H801" s="421"/>
      <c r="I801" s="420"/>
      <c r="J801" s="420"/>
      <c r="K801" s="420"/>
      <c r="L801" s="420"/>
      <c r="M801" s="420"/>
      <c r="N801" s="420"/>
      <c r="O801" s="420"/>
      <c r="P801" s="420"/>
      <c r="Q801" s="420"/>
      <c r="R801" s="420"/>
      <c r="S801" s="420"/>
      <c r="T801" s="420"/>
      <c r="U801" s="420"/>
      <c r="V801" s="422"/>
    </row>
    <row r="802" spans="1:22" s="119" customFormat="1" ht="14.25" customHeight="1">
      <c r="A802" s="335">
        <f t="shared" si="12"/>
        <v>801</v>
      </c>
      <c r="B802" s="358" t="s">
        <v>2100</v>
      </c>
      <c r="C802" s="358">
        <v>3</v>
      </c>
      <c r="D802" s="358"/>
      <c r="E802" s="343" t="s">
        <v>2076</v>
      </c>
      <c r="F802" s="425">
        <f>IF($G$802=TRUE,1,0)</f>
        <v>0</v>
      </c>
      <c r="G802" s="421" t="b">
        <v>0</v>
      </c>
      <c r="H802" s="421"/>
      <c r="I802" s="420"/>
      <c r="J802" s="420"/>
      <c r="K802" s="420"/>
      <c r="L802" s="420"/>
      <c r="M802" s="420"/>
      <c r="N802" s="420"/>
      <c r="O802" s="420"/>
      <c r="P802" s="420"/>
      <c r="Q802" s="420"/>
      <c r="R802" s="420"/>
      <c r="S802" s="420"/>
      <c r="T802" s="420"/>
      <c r="U802" s="420"/>
      <c r="V802" s="422"/>
    </row>
    <row r="803" spans="1:22" s="119" customFormat="1" ht="14.25" customHeight="1">
      <c r="A803" s="335">
        <f t="shared" si="12"/>
        <v>802</v>
      </c>
      <c r="B803" s="358" t="s">
        <v>2100</v>
      </c>
      <c r="C803" s="358">
        <v>3</v>
      </c>
      <c r="D803" s="358"/>
      <c r="E803" s="343" t="s">
        <v>2077</v>
      </c>
      <c r="F803" s="425">
        <f>IF($G$803=TRUE,1,0)</f>
        <v>0</v>
      </c>
      <c r="G803" s="421" t="b">
        <v>0</v>
      </c>
      <c r="H803" s="421"/>
      <c r="I803" s="420"/>
      <c r="J803" s="420"/>
      <c r="K803" s="420"/>
      <c r="L803" s="420"/>
      <c r="M803" s="420"/>
      <c r="N803" s="420"/>
      <c r="O803" s="420"/>
      <c r="P803" s="420"/>
      <c r="Q803" s="420"/>
      <c r="R803" s="420"/>
      <c r="S803" s="420"/>
      <c r="T803" s="420"/>
      <c r="U803" s="420"/>
      <c r="V803" s="422"/>
    </row>
    <row r="804" spans="1:22" s="119" customFormat="1" ht="14.25" customHeight="1">
      <c r="A804" s="335">
        <f t="shared" si="12"/>
        <v>803</v>
      </c>
      <c r="B804" s="358" t="s">
        <v>2100</v>
      </c>
      <c r="C804" s="358">
        <v>3</v>
      </c>
      <c r="D804" s="358"/>
      <c r="E804" s="343" t="s">
        <v>2078</v>
      </c>
      <c r="F804" s="425">
        <f>IF($G$804=TRUE,1,0)</f>
        <v>0</v>
      </c>
      <c r="G804" s="421" t="b">
        <v>0</v>
      </c>
      <c r="H804" s="421"/>
      <c r="I804" s="420"/>
      <c r="J804" s="420"/>
      <c r="K804" s="420"/>
      <c r="L804" s="420"/>
      <c r="M804" s="420"/>
      <c r="N804" s="420"/>
      <c r="O804" s="420"/>
      <c r="P804" s="420"/>
      <c r="Q804" s="420"/>
      <c r="R804" s="420"/>
      <c r="S804" s="420"/>
      <c r="T804" s="420"/>
      <c r="U804" s="420"/>
      <c r="V804" s="422"/>
    </row>
    <row r="805" spans="1:22" s="119" customFormat="1" ht="14.25" customHeight="1">
      <c r="A805" s="335">
        <f t="shared" si="12"/>
        <v>804</v>
      </c>
      <c r="B805" s="358" t="s">
        <v>2100</v>
      </c>
      <c r="C805" s="358">
        <v>3</v>
      </c>
      <c r="D805" s="358"/>
      <c r="E805" s="343" t="s">
        <v>2079</v>
      </c>
      <c r="F805" s="425">
        <f>IF($G$805=TRUE,1,0)</f>
        <v>0</v>
      </c>
      <c r="G805" s="421" t="b">
        <v>0</v>
      </c>
      <c r="H805" s="421"/>
      <c r="I805" s="420"/>
      <c r="J805" s="420"/>
      <c r="K805" s="420"/>
      <c r="L805" s="420"/>
      <c r="M805" s="420"/>
      <c r="N805" s="420"/>
      <c r="O805" s="420"/>
      <c r="P805" s="420"/>
      <c r="Q805" s="420"/>
      <c r="R805" s="420"/>
      <c r="S805" s="420"/>
      <c r="T805" s="420"/>
      <c r="U805" s="420"/>
      <c r="V805" s="422"/>
    </row>
    <row r="806" spans="1:22" s="119" customFormat="1" ht="14.25" customHeight="1">
      <c r="A806" s="335">
        <f t="shared" si="12"/>
        <v>805</v>
      </c>
      <c r="B806" s="358" t="s">
        <v>2100</v>
      </c>
      <c r="C806" s="358">
        <v>3</v>
      </c>
      <c r="D806" s="358"/>
      <c r="E806" s="343" t="s">
        <v>2080</v>
      </c>
      <c r="F806" s="425">
        <f>IF($G$806=TRUE,1,0)</f>
        <v>0</v>
      </c>
      <c r="G806" s="421" t="b">
        <v>0</v>
      </c>
      <c r="H806" s="421"/>
      <c r="I806" s="420"/>
      <c r="J806" s="420"/>
      <c r="K806" s="420"/>
      <c r="L806" s="420"/>
      <c r="M806" s="420"/>
      <c r="N806" s="420"/>
      <c r="O806" s="420"/>
      <c r="P806" s="420"/>
      <c r="Q806" s="420"/>
      <c r="R806" s="420"/>
      <c r="S806" s="420"/>
      <c r="T806" s="420"/>
      <c r="U806" s="420"/>
      <c r="V806" s="422"/>
    </row>
    <row r="807" spans="1:22" s="119" customFormat="1" ht="14.25" customHeight="1">
      <c r="A807" s="335">
        <f t="shared" si="12"/>
        <v>806</v>
      </c>
      <c r="B807" s="358" t="s">
        <v>2100</v>
      </c>
      <c r="C807" s="358">
        <v>3</v>
      </c>
      <c r="D807" s="358"/>
      <c r="E807" s="343" t="s">
        <v>2081</v>
      </c>
      <c r="F807" s="425">
        <f>IF($G$807=TRUE,1,0)</f>
        <v>0</v>
      </c>
      <c r="G807" s="421" t="b">
        <v>0</v>
      </c>
      <c r="H807" s="421"/>
      <c r="I807" s="420"/>
      <c r="J807" s="420"/>
      <c r="K807" s="420"/>
      <c r="L807" s="420"/>
      <c r="M807" s="420"/>
      <c r="N807" s="420"/>
      <c r="O807" s="420"/>
      <c r="P807" s="420"/>
      <c r="Q807" s="420"/>
      <c r="R807" s="420"/>
      <c r="S807" s="420"/>
      <c r="T807" s="420"/>
      <c r="U807" s="420"/>
      <c r="V807" s="422"/>
    </row>
    <row r="808" spans="1:22" s="119" customFormat="1" ht="14.25" customHeight="1">
      <c r="A808" s="335">
        <f t="shared" si="12"/>
        <v>807</v>
      </c>
      <c r="B808" s="358" t="s">
        <v>2100</v>
      </c>
      <c r="C808" s="358">
        <v>3</v>
      </c>
      <c r="D808" s="358"/>
      <c r="E808" s="343" t="s">
        <v>2082</v>
      </c>
      <c r="F808" s="425">
        <f>IF($G$808=TRUE,1,0)</f>
        <v>0</v>
      </c>
      <c r="G808" s="421" t="b">
        <v>0</v>
      </c>
      <c r="H808" s="421"/>
      <c r="I808" s="420"/>
      <c r="J808" s="420"/>
      <c r="K808" s="420"/>
      <c r="L808" s="420"/>
      <c r="M808" s="420"/>
      <c r="N808" s="420"/>
      <c r="O808" s="420"/>
      <c r="P808" s="420"/>
      <c r="Q808" s="420"/>
      <c r="R808" s="420"/>
      <c r="S808" s="420"/>
      <c r="T808" s="420"/>
      <c r="U808" s="420"/>
      <c r="V808" s="422"/>
    </row>
    <row r="809" spans="1:22" s="119" customFormat="1" ht="14.25" customHeight="1">
      <c r="A809" s="335">
        <f t="shared" si="12"/>
        <v>808</v>
      </c>
      <c r="B809" s="358" t="s">
        <v>2100</v>
      </c>
      <c r="C809" s="358">
        <v>3</v>
      </c>
      <c r="D809" s="358"/>
      <c r="E809" s="343" t="s">
        <v>2083</v>
      </c>
      <c r="F809" s="424" t="str">
        <f>IF('建築物独立部分別概要（追加）入力'!$G$61="","",'建築物独立部分別概要（追加）入力'!$G$61)</f>
        <v/>
      </c>
      <c r="G809" s="421"/>
      <c r="H809" s="421"/>
      <c r="I809" s="420"/>
      <c r="J809" s="420"/>
      <c r="K809" s="420"/>
      <c r="L809" s="420"/>
      <c r="M809" s="420"/>
      <c r="N809" s="420"/>
      <c r="O809" s="420"/>
      <c r="P809" s="420"/>
      <c r="Q809" s="420"/>
      <c r="R809" s="420"/>
      <c r="S809" s="420"/>
      <c r="T809" s="420"/>
      <c r="U809" s="420"/>
      <c r="V809" s="422"/>
    </row>
    <row r="810" spans="1:22" s="119" customFormat="1" ht="14.25" customHeight="1">
      <c r="A810" s="335">
        <f t="shared" si="12"/>
        <v>809</v>
      </c>
      <c r="B810" s="358" t="s">
        <v>2100</v>
      </c>
      <c r="C810" s="358">
        <v>3</v>
      </c>
      <c r="D810" s="358"/>
      <c r="E810" s="343" t="s">
        <v>2084</v>
      </c>
      <c r="F810" s="425">
        <f>IF($G$810=TRUE,1,0)</f>
        <v>0</v>
      </c>
      <c r="G810" s="421" t="b">
        <v>0</v>
      </c>
      <c r="H810" s="421"/>
      <c r="I810" s="420"/>
      <c r="J810" s="420"/>
      <c r="K810" s="420"/>
      <c r="L810" s="420"/>
      <c r="M810" s="420"/>
      <c r="N810" s="420"/>
      <c r="O810" s="420"/>
      <c r="P810" s="420"/>
      <c r="Q810" s="420"/>
      <c r="R810" s="420"/>
      <c r="S810" s="420"/>
      <c r="T810" s="420"/>
      <c r="U810" s="420"/>
      <c r="V810" s="422"/>
    </row>
    <row r="811" spans="1:22" s="119" customFormat="1" ht="14.25" customHeight="1">
      <c r="A811" s="335">
        <f t="shared" si="12"/>
        <v>810</v>
      </c>
      <c r="B811" s="358" t="s">
        <v>2100</v>
      </c>
      <c r="C811" s="358">
        <v>3</v>
      </c>
      <c r="D811" s="358"/>
      <c r="E811" s="343" t="s">
        <v>2067</v>
      </c>
      <c r="F811" s="420" t="str">
        <f>IF('建築物独立部分別概要（追加）入力'!$T$64="","",'建築物独立部分別概要（追加）入力'!$T$64)</f>
        <v/>
      </c>
      <c r="G811" s="421"/>
      <c r="H811" s="421"/>
      <c r="I811" s="420"/>
      <c r="J811" s="420"/>
      <c r="K811" s="420"/>
      <c r="L811" s="420"/>
      <c r="M811" s="420"/>
      <c r="N811" s="420"/>
      <c r="O811" s="420"/>
      <c r="P811" s="420"/>
      <c r="Q811" s="420"/>
      <c r="R811" s="420"/>
      <c r="S811" s="420"/>
      <c r="T811" s="420"/>
      <c r="U811" s="420"/>
      <c r="V811" s="422"/>
    </row>
    <row r="812" spans="1:22" s="119" customFormat="1" ht="14.25" customHeight="1">
      <c r="A812" s="335">
        <f t="shared" si="12"/>
        <v>811</v>
      </c>
      <c r="B812" s="358" t="s">
        <v>2100</v>
      </c>
      <c r="C812" s="358">
        <v>3</v>
      </c>
      <c r="D812" s="358"/>
      <c r="E812" s="343" t="s">
        <v>2085</v>
      </c>
      <c r="F812" s="425">
        <f>IF($G$812=TRUE,1,0)</f>
        <v>0</v>
      </c>
      <c r="G812" s="421" t="b">
        <v>0</v>
      </c>
      <c r="H812" s="421"/>
      <c r="I812" s="420"/>
      <c r="J812" s="420"/>
      <c r="K812" s="420"/>
      <c r="L812" s="420"/>
      <c r="M812" s="420"/>
      <c r="N812" s="420"/>
      <c r="O812" s="420"/>
      <c r="P812" s="420"/>
      <c r="Q812" s="420"/>
      <c r="R812" s="420"/>
      <c r="S812" s="420"/>
      <c r="T812" s="420"/>
      <c r="U812" s="420"/>
      <c r="V812" s="422"/>
    </row>
    <row r="813" spans="1:22" s="119" customFormat="1" ht="14.25" customHeight="1">
      <c r="A813" s="335">
        <f t="shared" si="12"/>
        <v>812</v>
      </c>
      <c r="B813" s="359" t="s">
        <v>2100</v>
      </c>
      <c r="C813" s="359">
        <v>3</v>
      </c>
      <c r="D813" s="359"/>
      <c r="E813" s="344" t="s">
        <v>2102</v>
      </c>
      <c r="F813" s="426" t="str">
        <f>IF('建築物独立部分別概要（追加）入力'!$T$67="","",'建築物独立部分別概要（追加）入力'!$T$67)</f>
        <v/>
      </c>
      <c r="G813" s="427"/>
      <c r="H813" s="427"/>
      <c r="I813" s="428"/>
      <c r="J813" s="428"/>
      <c r="K813" s="428"/>
      <c r="L813" s="428"/>
      <c r="M813" s="428"/>
      <c r="N813" s="428"/>
      <c r="O813" s="428"/>
      <c r="P813" s="428"/>
      <c r="Q813" s="428"/>
      <c r="R813" s="428"/>
      <c r="S813" s="428"/>
      <c r="T813" s="428"/>
      <c r="U813" s="428"/>
      <c r="V813" s="429"/>
    </row>
    <row r="814" spans="1:22" s="119" customFormat="1" ht="14.25" customHeight="1">
      <c r="A814" s="430">
        <f t="shared" si="12"/>
        <v>813</v>
      </c>
      <c r="B814" s="359" t="s">
        <v>2100</v>
      </c>
      <c r="C814" s="359">
        <v>3</v>
      </c>
      <c r="D814" s="359"/>
      <c r="E814" s="344" t="s">
        <v>1623</v>
      </c>
      <c r="F814" s="426" t="str">
        <f>IF('建築物独立部分別概要（追加）入力'!$E$69="","",'建築物独立部分別概要（追加）入力'!$E$69)</f>
        <v/>
      </c>
      <c r="G814" s="427"/>
      <c r="H814" s="427"/>
      <c r="I814" s="428"/>
      <c r="J814" s="428"/>
      <c r="K814" s="428"/>
      <c r="L814" s="428"/>
      <c r="M814" s="428"/>
      <c r="N814" s="428"/>
      <c r="O814" s="428"/>
      <c r="P814" s="428"/>
      <c r="Q814" s="428"/>
      <c r="R814" s="428"/>
      <c r="S814" s="428"/>
      <c r="T814" s="428"/>
      <c r="U814" s="428"/>
      <c r="V814" s="429"/>
    </row>
    <row r="815" spans="1:22" ht="14.25" customHeight="1">
      <c r="A815" s="452">
        <f t="shared" si="12"/>
        <v>814</v>
      </c>
      <c r="B815" s="453" t="s">
        <v>2314</v>
      </c>
      <c r="C815" s="453">
        <v>1</v>
      </c>
      <c r="D815" s="453"/>
      <c r="E815" s="454" t="s">
        <v>2315</v>
      </c>
      <c r="F815" s="454">
        <f t="shared" ref="F815:F825" si="13">IF(G815=TRUE,1,0)</f>
        <v>0</v>
      </c>
      <c r="G815" s="454" t="b">
        <v>0</v>
      </c>
      <c r="H815" s="454"/>
      <c r="I815" s="454"/>
      <c r="J815" s="454"/>
      <c r="K815" s="454"/>
      <c r="L815" s="454"/>
      <c r="M815" s="454"/>
      <c r="N815" s="454"/>
      <c r="O815" s="454"/>
      <c r="P815" s="454"/>
      <c r="Q815" s="454"/>
      <c r="R815" s="454"/>
      <c r="S815" s="454"/>
      <c r="T815" s="454"/>
      <c r="U815" s="454"/>
      <c r="V815" s="455"/>
    </row>
    <row r="816" spans="1:22" ht="14.25" customHeight="1">
      <c r="A816" s="120">
        <f t="shared" si="12"/>
        <v>815</v>
      </c>
      <c r="B816" s="311" t="s">
        <v>2314</v>
      </c>
      <c r="C816" s="311">
        <v>1</v>
      </c>
      <c r="D816" s="311"/>
      <c r="E816" s="121" t="s">
        <v>2316</v>
      </c>
      <c r="F816" s="121">
        <f t="shared" si="13"/>
        <v>0</v>
      </c>
      <c r="G816" s="121" t="b">
        <v>0</v>
      </c>
      <c r="H816" s="121"/>
      <c r="I816" s="121"/>
      <c r="J816" s="121"/>
      <c r="K816" s="121"/>
      <c r="L816" s="121"/>
      <c r="M816" s="121"/>
      <c r="N816" s="121"/>
      <c r="O816" s="121"/>
      <c r="P816" s="121"/>
      <c r="Q816" s="121"/>
      <c r="R816" s="121"/>
      <c r="S816" s="121"/>
      <c r="T816" s="121"/>
      <c r="U816" s="121"/>
      <c r="V816" s="456"/>
    </row>
    <row r="817" spans="1:22" ht="14.25" customHeight="1">
      <c r="A817" s="120">
        <f t="shared" si="12"/>
        <v>816</v>
      </c>
      <c r="B817" s="311" t="s">
        <v>2314</v>
      </c>
      <c r="C817" s="311">
        <v>2</v>
      </c>
      <c r="D817" s="311"/>
      <c r="E817" s="121" t="s">
        <v>2315</v>
      </c>
      <c r="F817" s="121">
        <f t="shared" si="13"/>
        <v>0</v>
      </c>
      <c r="G817" s="121" t="b">
        <v>0</v>
      </c>
      <c r="H817" s="121"/>
      <c r="I817" s="121"/>
      <c r="J817" s="121"/>
      <c r="K817" s="121"/>
      <c r="L817" s="121"/>
      <c r="M817" s="121"/>
      <c r="N817" s="121"/>
      <c r="O817" s="121"/>
      <c r="P817" s="121"/>
      <c r="Q817" s="121"/>
      <c r="R817" s="121"/>
      <c r="S817" s="121"/>
      <c r="T817" s="121"/>
      <c r="U817" s="121"/>
      <c r="V817" s="456"/>
    </row>
    <row r="818" spans="1:22" ht="14.25" customHeight="1">
      <c r="A818" s="120">
        <f t="shared" si="12"/>
        <v>817</v>
      </c>
      <c r="B818" s="311" t="s">
        <v>2314</v>
      </c>
      <c r="C818" s="311">
        <v>2</v>
      </c>
      <c r="D818" s="311"/>
      <c r="E818" s="121" t="s">
        <v>2316</v>
      </c>
      <c r="F818" s="121">
        <f t="shared" si="13"/>
        <v>0</v>
      </c>
      <c r="G818" s="121" t="b">
        <v>0</v>
      </c>
      <c r="H818" s="121"/>
      <c r="I818" s="121"/>
      <c r="J818" s="121"/>
      <c r="K818" s="121"/>
      <c r="L818" s="121"/>
      <c r="M818" s="121"/>
      <c r="N818" s="121"/>
      <c r="O818" s="121"/>
      <c r="P818" s="121"/>
      <c r="Q818" s="121"/>
      <c r="R818" s="121"/>
      <c r="S818" s="121"/>
      <c r="T818" s="121"/>
      <c r="U818" s="121"/>
      <c r="V818" s="456"/>
    </row>
    <row r="819" spans="1:22" ht="14.25" customHeight="1">
      <c r="A819" s="120">
        <f t="shared" si="12"/>
        <v>818</v>
      </c>
      <c r="B819" s="311" t="s">
        <v>2314</v>
      </c>
      <c r="C819" s="311">
        <v>3</v>
      </c>
      <c r="D819" s="311"/>
      <c r="E819" s="121" t="s">
        <v>2315</v>
      </c>
      <c r="F819" s="121">
        <f t="shared" si="13"/>
        <v>0</v>
      </c>
      <c r="G819" s="121" t="b">
        <v>0</v>
      </c>
      <c r="H819" s="121"/>
      <c r="I819" s="121"/>
      <c r="J819" s="121"/>
      <c r="K819" s="121"/>
      <c r="L819" s="121"/>
      <c r="M819" s="121"/>
      <c r="N819" s="121"/>
      <c r="O819" s="121"/>
      <c r="P819" s="121"/>
      <c r="Q819" s="121"/>
      <c r="R819" s="121"/>
      <c r="S819" s="121"/>
      <c r="T819" s="121"/>
      <c r="U819" s="121"/>
      <c r="V819" s="456"/>
    </row>
    <row r="820" spans="1:22" ht="14.25" customHeight="1">
      <c r="A820" s="521">
        <f t="shared" si="12"/>
        <v>819</v>
      </c>
      <c r="B820" s="522" t="s">
        <v>2314</v>
      </c>
      <c r="C820" s="522">
        <v>3</v>
      </c>
      <c r="D820" s="522"/>
      <c r="E820" s="154" t="s">
        <v>2316</v>
      </c>
      <c r="F820" s="154">
        <f t="shared" si="13"/>
        <v>0</v>
      </c>
      <c r="G820" s="154" t="b">
        <v>0</v>
      </c>
      <c r="H820" s="154"/>
      <c r="I820" s="154"/>
      <c r="J820" s="154"/>
      <c r="K820" s="154"/>
      <c r="L820" s="154"/>
      <c r="M820" s="154"/>
      <c r="N820" s="154"/>
      <c r="O820" s="154"/>
      <c r="P820" s="154"/>
      <c r="Q820" s="154"/>
      <c r="R820" s="154"/>
      <c r="S820" s="154"/>
      <c r="T820" s="154"/>
      <c r="U820" s="154"/>
      <c r="V820" s="523"/>
    </row>
    <row r="821" spans="1:22" ht="14.25" customHeight="1">
      <c r="A821" s="527">
        <f t="shared" si="12"/>
        <v>820</v>
      </c>
      <c r="B821" s="524" t="s">
        <v>2096</v>
      </c>
      <c r="C821" s="524">
        <v>1</v>
      </c>
      <c r="D821" s="525"/>
      <c r="E821" s="525" t="s">
        <v>2836</v>
      </c>
      <c r="F821" s="525">
        <f t="shared" si="13"/>
        <v>0</v>
      </c>
      <c r="G821" s="525" t="b">
        <v>0</v>
      </c>
      <c r="H821" s="525"/>
      <c r="I821" s="525"/>
      <c r="J821" s="525"/>
      <c r="K821" s="525"/>
      <c r="L821" s="525"/>
      <c r="M821" s="525"/>
      <c r="N821" s="525"/>
      <c r="O821" s="525"/>
      <c r="P821" s="525"/>
      <c r="Q821" s="525"/>
      <c r="R821" s="525"/>
      <c r="S821" s="525"/>
      <c r="T821" s="525"/>
      <c r="U821" s="525"/>
      <c r="V821" s="526"/>
    </row>
    <row r="822" spans="1:22" ht="14.25" customHeight="1">
      <c r="A822" s="120">
        <f t="shared" si="12"/>
        <v>821</v>
      </c>
      <c r="B822" s="311" t="s">
        <v>2096</v>
      </c>
      <c r="C822" s="311">
        <v>1</v>
      </c>
      <c r="D822" s="121"/>
      <c r="E822" s="121" t="s">
        <v>2838</v>
      </c>
      <c r="F822" s="121">
        <f t="shared" si="13"/>
        <v>0</v>
      </c>
      <c r="G822" s="121" t="b">
        <v>0</v>
      </c>
      <c r="H822" s="121"/>
      <c r="I822" s="121"/>
      <c r="J822" s="121"/>
      <c r="K822" s="121"/>
      <c r="L822" s="121"/>
      <c r="M822" s="121"/>
      <c r="N822" s="121"/>
      <c r="O822" s="121"/>
      <c r="P822" s="121"/>
      <c r="Q822" s="121"/>
      <c r="R822" s="121"/>
      <c r="S822" s="121"/>
      <c r="T822" s="121"/>
      <c r="U822" s="121"/>
      <c r="V822" s="456"/>
    </row>
    <row r="823" spans="1:22" ht="14.25" customHeight="1">
      <c r="A823" s="120">
        <f t="shared" si="12"/>
        <v>822</v>
      </c>
      <c r="B823" s="311" t="s">
        <v>2096</v>
      </c>
      <c r="C823" s="311">
        <v>1</v>
      </c>
      <c r="D823" s="121"/>
      <c r="E823" s="121" t="s">
        <v>2840</v>
      </c>
      <c r="F823" s="121">
        <f t="shared" si="13"/>
        <v>0</v>
      </c>
      <c r="G823" s="121" t="b">
        <v>0</v>
      </c>
      <c r="H823" s="121"/>
      <c r="I823" s="121"/>
      <c r="J823" s="121"/>
      <c r="K823" s="121"/>
      <c r="L823" s="121"/>
      <c r="M823" s="121"/>
      <c r="N823" s="121"/>
      <c r="O823" s="121"/>
      <c r="P823" s="121"/>
      <c r="Q823" s="121"/>
      <c r="R823" s="121"/>
      <c r="S823" s="121"/>
      <c r="T823" s="121"/>
      <c r="U823" s="121"/>
      <c r="V823" s="456"/>
    </row>
    <row r="824" spans="1:22" ht="14.25" customHeight="1">
      <c r="A824" s="120">
        <f t="shared" si="12"/>
        <v>823</v>
      </c>
      <c r="B824" s="311" t="s">
        <v>2096</v>
      </c>
      <c r="C824" s="311">
        <v>1</v>
      </c>
      <c r="D824" s="121"/>
      <c r="E824" s="121" t="s">
        <v>2842</v>
      </c>
      <c r="F824" s="121">
        <f t="shared" si="13"/>
        <v>0</v>
      </c>
      <c r="G824" s="121" t="b">
        <v>0</v>
      </c>
      <c r="H824" s="121"/>
      <c r="I824" s="121"/>
      <c r="J824" s="121"/>
      <c r="K824" s="121"/>
      <c r="L824" s="121"/>
      <c r="M824" s="121"/>
      <c r="N824" s="121"/>
      <c r="O824" s="121"/>
      <c r="P824" s="121"/>
      <c r="Q824" s="121"/>
      <c r="R824" s="121"/>
      <c r="S824" s="121"/>
      <c r="T824" s="121"/>
      <c r="U824" s="121"/>
      <c r="V824" s="456"/>
    </row>
    <row r="825" spans="1:22" ht="14.25" customHeight="1">
      <c r="A825" s="120">
        <f t="shared" si="12"/>
        <v>824</v>
      </c>
      <c r="B825" s="311" t="s">
        <v>2096</v>
      </c>
      <c r="C825" s="311">
        <v>1</v>
      </c>
      <c r="D825" s="121"/>
      <c r="E825" s="121" t="s">
        <v>2844</v>
      </c>
      <c r="F825" s="121">
        <f t="shared" si="13"/>
        <v>0</v>
      </c>
      <c r="G825" s="121" t="b">
        <v>0</v>
      </c>
      <c r="H825" s="121"/>
      <c r="I825" s="121"/>
      <c r="J825" s="121"/>
      <c r="K825" s="121"/>
      <c r="L825" s="121"/>
      <c r="M825" s="121"/>
      <c r="N825" s="121"/>
      <c r="O825" s="121"/>
      <c r="P825" s="121"/>
      <c r="Q825" s="121"/>
      <c r="R825" s="121"/>
      <c r="S825" s="121"/>
      <c r="T825" s="121"/>
      <c r="U825" s="121"/>
      <c r="V825" s="456"/>
    </row>
    <row r="826" spans="1:22" ht="14.25" customHeight="1">
      <c r="A826" s="120">
        <f t="shared" si="12"/>
        <v>825</v>
      </c>
      <c r="B826" s="311" t="s">
        <v>2096</v>
      </c>
      <c r="C826" s="311">
        <v>1</v>
      </c>
      <c r="D826" s="121"/>
      <c r="E826" s="121" t="s">
        <v>2857</v>
      </c>
      <c r="F826" s="121" t="str">
        <f>IF('確認申請書（建築）入力'!$U$357="","",'確認申請書（建築）入力'!$U$357)</f>
        <v/>
      </c>
      <c r="G826" s="121">
        <v>2</v>
      </c>
      <c r="H826" s="121"/>
      <c r="I826" s="121"/>
      <c r="J826" s="121"/>
      <c r="K826" s="121"/>
      <c r="L826" s="121"/>
      <c r="M826" s="121"/>
      <c r="N826" s="121"/>
      <c r="O826" s="121"/>
      <c r="P826" s="121"/>
      <c r="Q826" s="121"/>
      <c r="R826" s="121"/>
      <c r="S826" s="121"/>
      <c r="T826" s="121"/>
      <c r="U826" s="121"/>
      <c r="V826" s="456"/>
    </row>
    <row r="827" spans="1:22" ht="14.25" customHeight="1">
      <c r="A827" s="120">
        <f t="shared" si="12"/>
        <v>826</v>
      </c>
      <c r="B827" s="311" t="s">
        <v>2096</v>
      </c>
      <c r="C827" s="311">
        <v>1</v>
      </c>
      <c r="D827" s="121"/>
      <c r="E827" s="121" t="s">
        <v>2846</v>
      </c>
      <c r="F827" s="121">
        <f t="shared" ref="F827:F837" si="14">IF(G827=TRUE,1,0)</f>
        <v>0</v>
      </c>
      <c r="G827" s="121" t="b">
        <v>0</v>
      </c>
      <c r="H827" s="121"/>
      <c r="I827" s="121"/>
      <c r="J827" s="121"/>
      <c r="K827" s="121"/>
      <c r="L827" s="121"/>
      <c r="M827" s="121"/>
      <c r="N827" s="121"/>
      <c r="O827" s="121"/>
      <c r="P827" s="121"/>
      <c r="Q827" s="121"/>
      <c r="R827" s="121"/>
      <c r="S827" s="121"/>
      <c r="T827" s="121"/>
      <c r="U827" s="121"/>
      <c r="V827" s="456"/>
    </row>
    <row r="828" spans="1:22" ht="14.25" customHeight="1">
      <c r="A828" s="120">
        <f t="shared" si="12"/>
        <v>827</v>
      </c>
      <c r="B828" s="311" t="s">
        <v>2096</v>
      </c>
      <c r="C828" s="311">
        <v>1</v>
      </c>
      <c r="D828" s="121"/>
      <c r="E828" s="121" t="s">
        <v>2848</v>
      </c>
      <c r="F828" s="121">
        <f t="shared" si="14"/>
        <v>0</v>
      </c>
      <c r="G828" s="121" t="b">
        <v>0</v>
      </c>
      <c r="H828" s="121"/>
      <c r="I828" s="121"/>
      <c r="J828" s="121"/>
      <c r="K828" s="121"/>
      <c r="L828" s="121"/>
      <c r="M828" s="121"/>
      <c r="N828" s="121"/>
      <c r="O828" s="121"/>
      <c r="P828" s="121"/>
      <c r="Q828" s="121"/>
      <c r="R828" s="121"/>
      <c r="S828" s="121"/>
      <c r="T828" s="121"/>
      <c r="U828" s="121"/>
      <c r="V828" s="456"/>
    </row>
    <row r="829" spans="1:22" ht="14.25" customHeight="1">
      <c r="A829" s="120">
        <f t="shared" si="12"/>
        <v>828</v>
      </c>
      <c r="B829" s="311" t="s">
        <v>2096</v>
      </c>
      <c r="C829" s="311">
        <v>1</v>
      </c>
      <c r="D829" s="121"/>
      <c r="E829" s="121" t="s">
        <v>2850</v>
      </c>
      <c r="F829" s="121">
        <f t="shared" si="14"/>
        <v>0</v>
      </c>
      <c r="G829" s="121" t="b">
        <v>0</v>
      </c>
      <c r="H829" s="121"/>
      <c r="I829" s="121"/>
      <c r="J829" s="121"/>
      <c r="K829" s="121"/>
      <c r="L829" s="121"/>
      <c r="M829" s="121"/>
      <c r="N829" s="121"/>
      <c r="O829" s="121"/>
      <c r="P829" s="121"/>
      <c r="Q829" s="121"/>
      <c r="R829" s="121"/>
      <c r="S829" s="121"/>
      <c r="T829" s="121"/>
      <c r="U829" s="121"/>
      <c r="V829" s="456"/>
    </row>
    <row r="830" spans="1:22" ht="14.25" customHeight="1">
      <c r="A830" s="120">
        <f t="shared" si="12"/>
        <v>829</v>
      </c>
      <c r="B830" s="311" t="s">
        <v>2096</v>
      </c>
      <c r="C830" s="311">
        <v>1</v>
      </c>
      <c r="D830" s="121"/>
      <c r="E830" s="121" t="s">
        <v>2852</v>
      </c>
      <c r="F830" s="121">
        <f t="shared" si="14"/>
        <v>0</v>
      </c>
      <c r="G830" s="121" t="b">
        <v>0</v>
      </c>
      <c r="H830" s="121"/>
      <c r="I830" s="121"/>
      <c r="J830" s="121"/>
      <c r="K830" s="121"/>
      <c r="L830" s="121"/>
      <c r="M830" s="121"/>
      <c r="N830" s="121"/>
      <c r="O830" s="121"/>
      <c r="P830" s="121"/>
      <c r="Q830" s="121"/>
      <c r="R830" s="121"/>
      <c r="S830" s="121"/>
      <c r="T830" s="121"/>
      <c r="U830" s="121"/>
      <c r="V830" s="456"/>
    </row>
    <row r="831" spans="1:22" ht="14.25" customHeight="1">
      <c r="A831" s="120">
        <f t="shared" si="12"/>
        <v>830</v>
      </c>
      <c r="B831" s="311" t="s">
        <v>2096</v>
      </c>
      <c r="C831" s="311">
        <v>1</v>
      </c>
      <c r="D831" s="121"/>
      <c r="E831" s="121" t="s">
        <v>2854</v>
      </c>
      <c r="F831" s="121">
        <f t="shared" si="14"/>
        <v>0</v>
      </c>
      <c r="G831" s="121" t="b">
        <v>0</v>
      </c>
      <c r="H831" s="121"/>
      <c r="I831" s="121"/>
      <c r="J831" s="121"/>
      <c r="K831" s="121"/>
      <c r="L831" s="121"/>
      <c r="M831" s="121"/>
      <c r="N831" s="121"/>
      <c r="O831" s="121"/>
      <c r="P831" s="121"/>
      <c r="Q831" s="121"/>
      <c r="R831" s="121"/>
      <c r="S831" s="121"/>
      <c r="T831" s="121"/>
      <c r="U831" s="121"/>
      <c r="V831" s="456"/>
    </row>
    <row r="832" spans="1:22" ht="14.25" customHeight="1">
      <c r="A832" s="457">
        <f t="shared" si="12"/>
        <v>831</v>
      </c>
      <c r="B832" s="458" t="s">
        <v>2096</v>
      </c>
      <c r="C832" s="458">
        <v>1</v>
      </c>
      <c r="D832" s="459"/>
      <c r="E832" s="459" t="s">
        <v>2856</v>
      </c>
      <c r="F832" s="459">
        <f t="shared" si="14"/>
        <v>0</v>
      </c>
      <c r="G832" s="459" t="b">
        <v>0</v>
      </c>
      <c r="H832" s="459"/>
      <c r="I832" s="459"/>
      <c r="J832" s="459"/>
      <c r="K832" s="459"/>
      <c r="L832" s="459"/>
      <c r="M832" s="459"/>
      <c r="N832" s="459"/>
      <c r="O832" s="459"/>
      <c r="P832" s="459"/>
      <c r="Q832" s="459"/>
      <c r="R832" s="459"/>
      <c r="S832" s="459"/>
      <c r="T832" s="459"/>
      <c r="U832" s="459"/>
      <c r="V832" s="460"/>
    </row>
    <row r="833" spans="1:22" ht="14.25" customHeight="1">
      <c r="A833" s="527">
        <f t="shared" si="12"/>
        <v>832</v>
      </c>
      <c r="B833" s="524" t="s">
        <v>2096</v>
      </c>
      <c r="C833" s="524">
        <v>2</v>
      </c>
      <c r="D833" s="525"/>
      <c r="E833" s="525" t="s">
        <v>2835</v>
      </c>
      <c r="F833" s="525">
        <f t="shared" si="14"/>
        <v>0</v>
      </c>
      <c r="G833" s="525" t="b">
        <v>0</v>
      </c>
      <c r="H833" s="525"/>
      <c r="I833" s="525"/>
      <c r="J833" s="525"/>
      <c r="K833" s="525"/>
      <c r="L833" s="525"/>
      <c r="M833" s="525"/>
      <c r="N833" s="525"/>
      <c r="O833" s="525"/>
      <c r="P833" s="525"/>
      <c r="Q833" s="525"/>
      <c r="R833" s="525"/>
      <c r="S833" s="525"/>
      <c r="T833" s="525"/>
      <c r="U833" s="525"/>
      <c r="V833" s="526"/>
    </row>
    <row r="834" spans="1:22" ht="14.25" customHeight="1">
      <c r="A834" s="120">
        <f t="shared" si="12"/>
        <v>833</v>
      </c>
      <c r="B834" s="311" t="s">
        <v>2096</v>
      </c>
      <c r="C834" s="311">
        <v>2</v>
      </c>
      <c r="D834" s="121"/>
      <c r="E834" s="121" t="s">
        <v>2837</v>
      </c>
      <c r="F834" s="121">
        <f t="shared" si="14"/>
        <v>0</v>
      </c>
      <c r="G834" s="121" t="b">
        <v>0</v>
      </c>
      <c r="H834" s="121"/>
      <c r="I834" s="121"/>
      <c r="J834" s="121"/>
      <c r="K834" s="121"/>
      <c r="L834" s="121"/>
      <c r="M834" s="121"/>
      <c r="N834" s="121"/>
      <c r="O834" s="121"/>
      <c r="P834" s="121"/>
      <c r="Q834" s="121"/>
      <c r="R834" s="121"/>
      <c r="S834" s="121"/>
      <c r="T834" s="121"/>
      <c r="U834" s="121"/>
      <c r="V834" s="456"/>
    </row>
    <row r="835" spans="1:22" ht="14.25" customHeight="1">
      <c r="A835" s="120">
        <f t="shared" ref="A835:A898" si="15">A834+1</f>
        <v>834</v>
      </c>
      <c r="B835" s="311" t="s">
        <v>2096</v>
      </c>
      <c r="C835" s="311">
        <v>2</v>
      </c>
      <c r="D835" s="121"/>
      <c r="E835" s="121" t="s">
        <v>2839</v>
      </c>
      <c r="F835" s="121">
        <f t="shared" si="14"/>
        <v>0</v>
      </c>
      <c r="G835" s="121" t="b">
        <v>0</v>
      </c>
      <c r="H835" s="121"/>
      <c r="I835" s="121"/>
      <c r="J835" s="121"/>
      <c r="K835" s="121"/>
      <c r="L835" s="121"/>
      <c r="M835" s="121"/>
      <c r="N835" s="121"/>
      <c r="O835" s="121"/>
      <c r="P835" s="121"/>
      <c r="Q835" s="121"/>
      <c r="R835" s="121"/>
      <c r="S835" s="121"/>
      <c r="T835" s="121"/>
      <c r="U835" s="121"/>
      <c r="V835" s="456"/>
    </row>
    <row r="836" spans="1:22" ht="14.25" customHeight="1">
      <c r="A836" s="120">
        <f t="shared" si="15"/>
        <v>835</v>
      </c>
      <c r="B836" s="311" t="s">
        <v>2096</v>
      </c>
      <c r="C836" s="311">
        <v>2</v>
      </c>
      <c r="D836" s="121"/>
      <c r="E836" s="121" t="s">
        <v>2841</v>
      </c>
      <c r="F836" s="121">
        <f t="shared" si="14"/>
        <v>0</v>
      </c>
      <c r="G836" s="121"/>
      <c r="H836" s="121"/>
      <c r="I836" s="121"/>
      <c r="J836" s="121"/>
      <c r="K836" s="121"/>
      <c r="L836" s="121"/>
      <c r="M836" s="121"/>
      <c r="N836" s="121"/>
      <c r="O836" s="121"/>
      <c r="P836" s="121"/>
      <c r="Q836" s="121"/>
      <c r="R836" s="121"/>
      <c r="S836" s="121"/>
      <c r="T836" s="121"/>
      <c r="U836" s="121"/>
      <c r="V836" s="456"/>
    </row>
    <row r="837" spans="1:22" ht="14.25" customHeight="1">
      <c r="A837" s="120">
        <f t="shared" si="15"/>
        <v>836</v>
      </c>
      <c r="B837" s="311" t="s">
        <v>2096</v>
      </c>
      <c r="C837" s="311">
        <v>2</v>
      </c>
      <c r="D837" s="121"/>
      <c r="E837" s="121" t="s">
        <v>2843</v>
      </c>
      <c r="F837" s="121">
        <f t="shared" si="14"/>
        <v>0</v>
      </c>
      <c r="G837" s="121"/>
      <c r="H837" s="121"/>
      <c r="I837" s="121"/>
      <c r="J837" s="121"/>
      <c r="K837" s="121"/>
      <c r="L837" s="121"/>
      <c r="M837" s="121"/>
      <c r="N837" s="121"/>
      <c r="O837" s="121"/>
      <c r="P837" s="121"/>
      <c r="Q837" s="121"/>
      <c r="R837" s="121"/>
      <c r="S837" s="121"/>
      <c r="T837" s="121"/>
      <c r="U837" s="121"/>
      <c r="V837" s="456"/>
    </row>
    <row r="838" spans="1:22" ht="14.25" customHeight="1">
      <c r="A838" s="120">
        <f t="shared" si="15"/>
        <v>837</v>
      </c>
      <c r="B838" s="311" t="s">
        <v>2096</v>
      </c>
      <c r="C838" s="311">
        <v>2</v>
      </c>
      <c r="D838" s="121"/>
      <c r="E838" s="121" t="s">
        <v>2857</v>
      </c>
      <c r="F838" s="121" t="str">
        <f>IF('建築物別概要（追加）入力'!$K$17="","",'建築物別概要（追加）入力'!$K$17)</f>
        <v/>
      </c>
      <c r="G838" s="121"/>
      <c r="H838" s="121"/>
      <c r="I838" s="121"/>
      <c r="J838" s="121"/>
      <c r="K838" s="121"/>
      <c r="L838" s="121"/>
      <c r="M838" s="121"/>
      <c r="N838" s="121"/>
      <c r="O838" s="121"/>
      <c r="P838" s="121"/>
      <c r="Q838" s="121"/>
      <c r="R838" s="121"/>
      <c r="S838" s="121"/>
      <c r="T838" s="121"/>
      <c r="U838" s="121"/>
      <c r="V838" s="456"/>
    </row>
    <row r="839" spans="1:22" ht="14.25" customHeight="1">
      <c r="A839" s="120">
        <f t="shared" si="15"/>
        <v>838</v>
      </c>
      <c r="B839" s="311" t="s">
        <v>2096</v>
      </c>
      <c r="C839" s="311">
        <v>2</v>
      </c>
      <c r="D839" s="121"/>
      <c r="E839" s="121" t="s">
        <v>2845</v>
      </c>
      <c r="F839" s="121">
        <f t="shared" ref="F839:F849" si="16">IF(G839=TRUE,1,0)</f>
        <v>0</v>
      </c>
      <c r="G839" s="121" t="b">
        <v>0</v>
      </c>
      <c r="H839" s="121"/>
      <c r="I839" s="121"/>
      <c r="J839" s="121"/>
      <c r="K839" s="121"/>
      <c r="L839" s="121"/>
      <c r="M839" s="121"/>
      <c r="N839" s="121"/>
      <c r="O839" s="121"/>
      <c r="P839" s="121"/>
      <c r="Q839" s="121"/>
      <c r="R839" s="121"/>
      <c r="S839" s="121"/>
      <c r="T839" s="121"/>
      <c r="U839" s="121"/>
      <c r="V839" s="456"/>
    </row>
    <row r="840" spans="1:22" ht="14.25" customHeight="1">
      <c r="A840" s="120">
        <f t="shared" si="15"/>
        <v>839</v>
      </c>
      <c r="B840" s="311" t="s">
        <v>2096</v>
      </c>
      <c r="C840" s="311">
        <v>2</v>
      </c>
      <c r="D840" s="121"/>
      <c r="E840" s="121" t="s">
        <v>2847</v>
      </c>
      <c r="F840" s="121">
        <f t="shared" si="16"/>
        <v>0</v>
      </c>
      <c r="G840" s="121" t="b">
        <v>0</v>
      </c>
      <c r="H840" s="121"/>
      <c r="I840" s="121"/>
      <c r="J840" s="121"/>
      <c r="K840" s="121"/>
      <c r="L840" s="121"/>
      <c r="M840" s="121"/>
      <c r="N840" s="121"/>
      <c r="O840" s="121"/>
      <c r="P840" s="121"/>
      <c r="Q840" s="121"/>
      <c r="R840" s="121"/>
      <c r="S840" s="121"/>
      <c r="T840" s="121"/>
      <c r="U840" s="121"/>
      <c r="V840" s="456"/>
    </row>
    <row r="841" spans="1:22" ht="14.25" customHeight="1">
      <c r="A841" s="120">
        <f t="shared" si="15"/>
        <v>840</v>
      </c>
      <c r="B841" s="311" t="s">
        <v>2096</v>
      </c>
      <c r="C841" s="311">
        <v>2</v>
      </c>
      <c r="D841" s="121"/>
      <c r="E841" s="121" t="s">
        <v>2849</v>
      </c>
      <c r="F841" s="121">
        <f t="shared" si="16"/>
        <v>0</v>
      </c>
      <c r="G841" s="121" t="b">
        <v>0</v>
      </c>
      <c r="H841" s="121"/>
      <c r="I841" s="121"/>
      <c r="J841" s="121"/>
      <c r="K841" s="121"/>
      <c r="L841" s="121"/>
      <c r="M841" s="121"/>
      <c r="N841" s="121"/>
      <c r="O841" s="121"/>
      <c r="P841" s="121"/>
      <c r="Q841" s="121"/>
      <c r="R841" s="121"/>
      <c r="S841" s="121"/>
      <c r="T841" s="121"/>
      <c r="U841" s="121"/>
      <c r="V841" s="456"/>
    </row>
    <row r="842" spans="1:22" ht="14.25" customHeight="1">
      <c r="A842" s="120">
        <f t="shared" si="15"/>
        <v>841</v>
      </c>
      <c r="B842" s="311" t="s">
        <v>2096</v>
      </c>
      <c r="C842" s="311">
        <v>2</v>
      </c>
      <c r="D842" s="121"/>
      <c r="E842" s="121" t="s">
        <v>2851</v>
      </c>
      <c r="F842" s="121">
        <f t="shared" si="16"/>
        <v>0</v>
      </c>
      <c r="G842" s="121"/>
      <c r="H842" s="121"/>
      <c r="I842" s="121"/>
      <c r="J842" s="121"/>
      <c r="K842" s="121"/>
      <c r="L842" s="121"/>
      <c r="M842" s="121"/>
      <c r="N842" s="121"/>
      <c r="O842" s="121"/>
      <c r="P842" s="121"/>
      <c r="Q842" s="121"/>
      <c r="R842" s="121"/>
      <c r="S842" s="121"/>
      <c r="T842" s="121"/>
      <c r="U842" s="121"/>
      <c r="V842" s="456"/>
    </row>
    <row r="843" spans="1:22" ht="14.25" customHeight="1">
      <c r="A843" s="120">
        <f t="shared" si="15"/>
        <v>842</v>
      </c>
      <c r="B843" s="311" t="s">
        <v>2096</v>
      </c>
      <c r="C843" s="311">
        <v>2</v>
      </c>
      <c r="D843" s="121"/>
      <c r="E843" s="121" t="s">
        <v>2853</v>
      </c>
      <c r="F843" s="121">
        <f t="shared" si="16"/>
        <v>0</v>
      </c>
      <c r="G843" s="121"/>
      <c r="H843" s="121"/>
      <c r="I843" s="121"/>
      <c r="J843" s="121"/>
      <c r="K843" s="121"/>
      <c r="L843" s="121"/>
      <c r="M843" s="121"/>
      <c r="N843" s="121"/>
      <c r="O843" s="121"/>
      <c r="P843" s="121"/>
      <c r="Q843" s="121"/>
      <c r="R843" s="121"/>
      <c r="S843" s="121"/>
      <c r="T843" s="121"/>
      <c r="U843" s="121"/>
      <c r="V843" s="456"/>
    </row>
    <row r="844" spans="1:22" ht="14.25" customHeight="1">
      <c r="A844" s="457">
        <f t="shared" si="15"/>
        <v>843</v>
      </c>
      <c r="B844" s="458" t="s">
        <v>2096</v>
      </c>
      <c r="C844" s="458">
        <v>2</v>
      </c>
      <c r="D844" s="459"/>
      <c r="E844" s="459" t="s">
        <v>2855</v>
      </c>
      <c r="F844" s="459">
        <f t="shared" si="16"/>
        <v>0</v>
      </c>
      <c r="G844" s="459"/>
      <c r="H844" s="459"/>
      <c r="I844" s="459"/>
      <c r="J844" s="459"/>
      <c r="K844" s="459"/>
      <c r="L844" s="459"/>
      <c r="M844" s="459"/>
      <c r="N844" s="459"/>
      <c r="O844" s="459"/>
      <c r="P844" s="459"/>
      <c r="Q844" s="459"/>
      <c r="R844" s="459"/>
      <c r="S844" s="459"/>
      <c r="T844" s="459"/>
      <c r="U844" s="459"/>
      <c r="V844" s="460"/>
    </row>
    <row r="845" spans="1:22" ht="14.25" customHeight="1">
      <c r="A845" s="527">
        <f t="shared" si="15"/>
        <v>844</v>
      </c>
      <c r="B845" s="524" t="s">
        <v>2096</v>
      </c>
      <c r="C845" s="524">
        <v>3</v>
      </c>
      <c r="D845" s="525"/>
      <c r="E845" s="525" t="s">
        <v>2835</v>
      </c>
      <c r="F845" s="525">
        <f t="shared" si="16"/>
        <v>0</v>
      </c>
      <c r="G845" s="525" t="b">
        <v>0</v>
      </c>
      <c r="H845" s="525"/>
      <c r="I845" s="525"/>
      <c r="J845" s="525"/>
      <c r="K845" s="525"/>
      <c r="L845" s="525"/>
      <c r="M845" s="525"/>
      <c r="N845" s="525"/>
      <c r="O845" s="525"/>
      <c r="P845" s="525"/>
      <c r="Q845" s="525"/>
      <c r="R845" s="525"/>
      <c r="S845" s="525"/>
      <c r="T845" s="525"/>
      <c r="U845" s="525"/>
      <c r="V845" s="526"/>
    </row>
    <row r="846" spans="1:22" ht="14.25" customHeight="1">
      <c r="A846" s="120">
        <f t="shared" si="15"/>
        <v>845</v>
      </c>
      <c r="B846" s="311" t="s">
        <v>2096</v>
      </c>
      <c r="C846" s="311">
        <v>3</v>
      </c>
      <c r="D846" s="121"/>
      <c r="E846" s="121" t="s">
        <v>2837</v>
      </c>
      <c r="F846" s="121">
        <f t="shared" si="16"/>
        <v>0</v>
      </c>
      <c r="G846" s="121" t="b">
        <v>0</v>
      </c>
      <c r="H846" s="121"/>
      <c r="I846" s="121"/>
      <c r="J846" s="121"/>
      <c r="K846" s="121"/>
      <c r="L846" s="121"/>
      <c r="M846" s="121"/>
      <c r="N846" s="121"/>
      <c r="O846" s="121"/>
      <c r="P846" s="121"/>
      <c r="Q846" s="121"/>
      <c r="R846" s="121"/>
      <c r="S846" s="121"/>
      <c r="T846" s="121"/>
      <c r="U846" s="121"/>
      <c r="V846" s="456"/>
    </row>
    <row r="847" spans="1:22" ht="14.25" customHeight="1">
      <c r="A847" s="120">
        <f t="shared" si="15"/>
        <v>846</v>
      </c>
      <c r="B847" s="311" t="s">
        <v>2096</v>
      </c>
      <c r="C847" s="311">
        <v>3</v>
      </c>
      <c r="D847" s="121"/>
      <c r="E847" s="121" t="s">
        <v>2839</v>
      </c>
      <c r="F847" s="121">
        <f t="shared" si="16"/>
        <v>0</v>
      </c>
      <c r="G847" s="121" t="b">
        <v>0</v>
      </c>
      <c r="H847" s="121"/>
      <c r="I847" s="121"/>
      <c r="J847" s="121"/>
      <c r="K847" s="121"/>
      <c r="L847" s="121"/>
      <c r="M847" s="121"/>
      <c r="N847" s="121"/>
      <c r="O847" s="121"/>
      <c r="P847" s="121"/>
      <c r="Q847" s="121"/>
      <c r="R847" s="121"/>
      <c r="S847" s="121"/>
      <c r="T847" s="121"/>
      <c r="U847" s="121"/>
      <c r="V847" s="456"/>
    </row>
    <row r="848" spans="1:22" ht="14.25" customHeight="1">
      <c r="A848" s="120">
        <f t="shared" si="15"/>
        <v>847</v>
      </c>
      <c r="B848" s="311" t="s">
        <v>2096</v>
      </c>
      <c r="C848" s="311">
        <v>3</v>
      </c>
      <c r="D848" s="121"/>
      <c r="E848" s="121" t="s">
        <v>2841</v>
      </c>
      <c r="F848" s="121">
        <f t="shared" si="16"/>
        <v>0</v>
      </c>
      <c r="G848" s="121" t="b">
        <v>0</v>
      </c>
      <c r="H848" s="121"/>
      <c r="I848" s="121"/>
      <c r="J848" s="121"/>
      <c r="K848" s="121"/>
      <c r="L848" s="121"/>
      <c r="M848" s="121"/>
      <c r="N848" s="121"/>
      <c r="O848" s="121"/>
      <c r="P848" s="121"/>
      <c r="Q848" s="121"/>
      <c r="R848" s="121"/>
      <c r="S848" s="121"/>
      <c r="T848" s="121"/>
      <c r="U848" s="121"/>
      <c r="V848" s="456"/>
    </row>
    <row r="849" spans="1:22" ht="14.25" customHeight="1">
      <c r="A849" s="120">
        <f t="shared" si="15"/>
        <v>848</v>
      </c>
      <c r="B849" s="311" t="s">
        <v>2096</v>
      </c>
      <c r="C849" s="311">
        <v>3</v>
      </c>
      <c r="D849" s="121"/>
      <c r="E849" s="121" t="s">
        <v>2843</v>
      </c>
      <c r="F849" s="121">
        <f t="shared" si="16"/>
        <v>0</v>
      </c>
      <c r="G849" s="121" t="b">
        <v>0</v>
      </c>
      <c r="H849" s="121"/>
      <c r="I849" s="121"/>
      <c r="J849" s="121"/>
      <c r="K849" s="121"/>
      <c r="L849" s="121"/>
      <c r="M849" s="121"/>
      <c r="N849" s="121"/>
      <c r="O849" s="121"/>
      <c r="P849" s="121"/>
      <c r="Q849" s="121"/>
      <c r="R849" s="121"/>
      <c r="S849" s="121"/>
      <c r="T849" s="121"/>
      <c r="U849" s="121"/>
      <c r="V849" s="456"/>
    </row>
    <row r="850" spans="1:22" ht="14.25" customHeight="1">
      <c r="A850" s="120">
        <f t="shared" si="15"/>
        <v>849</v>
      </c>
      <c r="B850" s="311" t="s">
        <v>2096</v>
      </c>
      <c r="C850" s="311">
        <v>3</v>
      </c>
      <c r="D850" s="121"/>
      <c r="E850" s="121" t="s">
        <v>2857</v>
      </c>
      <c r="F850" s="121" t="str">
        <f>IF('建築物別概要（追加）入力'!$K$296="","",'建築物別概要（追加）入力'!$K$296)</f>
        <v/>
      </c>
      <c r="G850" s="121"/>
      <c r="H850" s="121"/>
      <c r="I850" s="121"/>
      <c r="J850" s="121"/>
      <c r="K850" s="121"/>
      <c r="L850" s="121"/>
      <c r="M850" s="121"/>
      <c r="N850" s="121"/>
      <c r="O850" s="121"/>
      <c r="P850" s="121"/>
      <c r="Q850" s="121"/>
      <c r="R850" s="121"/>
      <c r="S850" s="121"/>
      <c r="T850" s="121"/>
      <c r="U850" s="121"/>
      <c r="V850" s="456"/>
    </row>
    <row r="851" spans="1:22" ht="14.25" customHeight="1">
      <c r="A851" s="120">
        <f t="shared" si="15"/>
        <v>850</v>
      </c>
      <c r="B851" s="311" t="s">
        <v>2096</v>
      </c>
      <c r="C851" s="311">
        <v>3</v>
      </c>
      <c r="D851" s="121"/>
      <c r="E851" s="121" t="s">
        <v>2845</v>
      </c>
      <c r="F851" s="121">
        <f t="shared" ref="F851:F874" si="17">IF(G851=TRUE,1,0)</f>
        <v>0</v>
      </c>
      <c r="G851" s="121" t="b">
        <v>0</v>
      </c>
      <c r="H851" s="121"/>
      <c r="I851" s="121"/>
      <c r="J851" s="121"/>
      <c r="K851" s="121"/>
      <c r="L851" s="121"/>
      <c r="M851" s="121"/>
      <c r="N851" s="121"/>
      <c r="O851" s="121"/>
      <c r="P851" s="121"/>
      <c r="Q851" s="121"/>
      <c r="R851" s="121"/>
      <c r="S851" s="121"/>
      <c r="T851" s="121"/>
      <c r="U851" s="121"/>
      <c r="V851" s="456"/>
    </row>
    <row r="852" spans="1:22" ht="14.25" customHeight="1">
      <c r="A852" s="120">
        <f t="shared" si="15"/>
        <v>851</v>
      </c>
      <c r="B852" s="311" t="s">
        <v>2096</v>
      </c>
      <c r="C852" s="311">
        <v>3</v>
      </c>
      <c r="D852" s="121"/>
      <c r="E852" s="121" t="s">
        <v>2847</v>
      </c>
      <c r="F852" s="121">
        <f t="shared" si="17"/>
        <v>0</v>
      </c>
      <c r="G852" s="121" t="b">
        <v>0</v>
      </c>
      <c r="H852" s="121"/>
      <c r="I852" s="121"/>
      <c r="J852" s="121"/>
      <c r="K852" s="121"/>
      <c r="L852" s="121"/>
      <c r="M852" s="121"/>
      <c r="N852" s="121"/>
      <c r="O852" s="121"/>
      <c r="P852" s="121"/>
      <c r="Q852" s="121"/>
      <c r="R852" s="121"/>
      <c r="S852" s="121"/>
      <c r="T852" s="121"/>
      <c r="U852" s="121"/>
      <c r="V852" s="456"/>
    </row>
    <row r="853" spans="1:22" ht="14.25" customHeight="1">
      <c r="A853" s="120">
        <f t="shared" si="15"/>
        <v>852</v>
      </c>
      <c r="B853" s="311" t="s">
        <v>2096</v>
      </c>
      <c r="C853" s="311">
        <v>3</v>
      </c>
      <c r="D853" s="121"/>
      <c r="E853" s="121" t="s">
        <v>2849</v>
      </c>
      <c r="F853" s="121">
        <f t="shared" si="17"/>
        <v>0</v>
      </c>
      <c r="G853" s="121" t="b">
        <v>0</v>
      </c>
      <c r="H853" s="121"/>
      <c r="I853" s="121"/>
      <c r="J853" s="121"/>
      <c r="K853" s="121"/>
      <c r="L853" s="121"/>
      <c r="M853" s="121"/>
      <c r="N853" s="121"/>
      <c r="O853" s="121"/>
      <c r="P853" s="121"/>
      <c r="Q853" s="121"/>
      <c r="R853" s="121"/>
      <c r="S853" s="121"/>
      <c r="T853" s="121"/>
      <c r="U853" s="121"/>
      <c r="V853" s="456"/>
    </row>
    <row r="854" spans="1:22" ht="14.25" customHeight="1">
      <c r="A854" s="120">
        <f t="shared" si="15"/>
        <v>853</v>
      </c>
      <c r="B854" s="311" t="s">
        <v>2096</v>
      </c>
      <c r="C854" s="311">
        <v>3</v>
      </c>
      <c r="D854" s="121"/>
      <c r="E854" s="121" t="s">
        <v>2851</v>
      </c>
      <c r="F854" s="121">
        <f t="shared" si="17"/>
        <v>0</v>
      </c>
      <c r="G854" s="121" t="b">
        <v>0</v>
      </c>
      <c r="H854" s="121"/>
      <c r="I854" s="121"/>
      <c r="J854" s="121"/>
      <c r="K854" s="121"/>
      <c r="L854" s="121"/>
      <c r="M854" s="121"/>
      <c r="N854" s="121"/>
      <c r="O854" s="121"/>
      <c r="P854" s="121"/>
      <c r="Q854" s="121"/>
      <c r="R854" s="121"/>
      <c r="S854" s="121"/>
      <c r="T854" s="121"/>
      <c r="U854" s="121"/>
      <c r="V854" s="456"/>
    </row>
    <row r="855" spans="1:22" ht="14.25" customHeight="1">
      <c r="A855" s="120">
        <f t="shared" si="15"/>
        <v>854</v>
      </c>
      <c r="B855" s="311" t="s">
        <v>2096</v>
      </c>
      <c r="C855" s="311">
        <v>3</v>
      </c>
      <c r="D855" s="121"/>
      <c r="E855" s="121" t="s">
        <v>2853</v>
      </c>
      <c r="F855" s="121">
        <f t="shared" si="17"/>
        <v>0</v>
      </c>
      <c r="G855" s="121" t="b">
        <v>0</v>
      </c>
      <c r="H855" s="121"/>
      <c r="I855" s="121"/>
      <c r="J855" s="121"/>
      <c r="K855" s="121"/>
      <c r="L855" s="121"/>
      <c r="M855" s="121"/>
      <c r="N855" s="121"/>
      <c r="O855" s="121"/>
      <c r="P855" s="121"/>
      <c r="Q855" s="121"/>
      <c r="R855" s="121"/>
      <c r="S855" s="121"/>
      <c r="T855" s="121"/>
      <c r="U855" s="121"/>
      <c r="V855" s="456"/>
    </row>
    <row r="856" spans="1:22" ht="14.25" customHeight="1">
      <c r="A856" s="457">
        <f t="shared" si="15"/>
        <v>855</v>
      </c>
      <c r="B856" s="458" t="s">
        <v>2096</v>
      </c>
      <c r="C856" s="458">
        <v>3</v>
      </c>
      <c r="D856" s="459"/>
      <c r="E856" s="459" t="s">
        <v>2855</v>
      </c>
      <c r="F856" s="459">
        <f t="shared" si="17"/>
        <v>0</v>
      </c>
      <c r="G856" s="459" t="b">
        <v>0</v>
      </c>
      <c r="H856" s="459"/>
      <c r="I856" s="459"/>
      <c r="J856" s="459"/>
      <c r="K856" s="459"/>
      <c r="L856" s="459"/>
      <c r="M856" s="459"/>
      <c r="N856" s="459"/>
      <c r="O856" s="459"/>
      <c r="P856" s="459"/>
      <c r="Q856" s="459"/>
      <c r="R856" s="459"/>
      <c r="S856" s="459"/>
      <c r="T856" s="459"/>
      <c r="U856" s="459"/>
      <c r="V856" s="460"/>
    </row>
    <row r="857" spans="1:22" ht="14.25" customHeight="1">
      <c r="A857" s="120">
        <f t="shared" si="15"/>
        <v>856</v>
      </c>
      <c r="B857" s="311" t="s">
        <v>2096</v>
      </c>
      <c r="C857" s="311">
        <v>1</v>
      </c>
      <c r="D857" s="121"/>
      <c r="E857" s="121" t="s">
        <v>2911</v>
      </c>
      <c r="F857" s="121">
        <f t="shared" si="17"/>
        <v>0</v>
      </c>
      <c r="G857" s="121" t="b">
        <v>0</v>
      </c>
      <c r="H857" s="121"/>
      <c r="I857" s="121"/>
      <c r="J857" s="121"/>
      <c r="K857" s="121"/>
      <c r="L857" s="121"/>
      <c r="M857" s="121"/>
      <c r="N857" s="121"/>
      <c r="O857" s="121"/>
      <c r="P857" s="121"/>
      <c r="Q857" s="121"/>
      <c r="R857" s="121"/>
      <c r="S857" s="121"/>
      <c r="T857" s="121"/>
      <c r="U857" s="121"/>
      <c r="V857" s="456"/>
    </row>
    <row r="858" spans="1:22" ht="14.25" customHeight="1">
      <c r="A858" s="120">
        <f t="shared" si="15"/>
        <v>857</v>
      </c>
      <c r="B858" s="311" t="s">
        <v>2096</v>
      </c>
      <c r="C858" s="311">
        <v>1</v>
      </c>
      <c r="D858" s="121"/>
      <c r="E858" s="121" t="s">
        <v>2912</v>
      </c>
      <c r="F858" s="121">
        <f t="shared" si="17"/>
        <v>0</v>
      </c>
      <c r="G858" s="121" t="b">
        <v>0</v>
      </c>
      <c r="H858" s="121"/>
      <c r="I858" s="121"/>
      <c r="J858" s="121"/>
      <c r="K858" s="121"/>
      <c r="L858" s="121"/>
      <c r="M858" s="121"/>
      <c r="N858" s="121"/>
      <c r="O858" s="121"/>
      <c r="P858" s="121"/>
      <c r="Q858" s="121"/>
      <c r="R858" s="121"/>
      <c r="S858" s="121"/>
      <c r="T858" s="121"/>
      <c r="U858" s="121"/>
      <c r="V858" s="456"/>
    </row>
    <row r="859" spans="1:22" ht="14.25" customHeight="1">
      <c r="A859" s="120">
        <f t="shared" si="15"/>
        <v>858</v>
      </c>
      <c r="B859" s="311" t="s">
        <v>2096</v>
      </c>
      <c r="C859" s="311">
        <v>1</v>
      </c>
      <c r="D859" s="121"/>
      <c r="E859" s="121" t="s">
        <v>2913</v>
      </c>
      <c r="F859" s="121">
        <f t="shared" si="17"/>
        <v>0</v>
      </c>
      <c r="G859" s="121" t="b">
        <v>0</v>
      </c>
      <c r="H859" s="121"/>
      <c r="I859" s="121"/>
      <c r="J859" s="121"/>
      <c r="K859" s="121"/>
      <c r="L859" s="121"/>
      <c r="M859" s="121"/>
      <c r="N859" s="121"/>
      <c r="O859" s="121"/>
      <c r="P859" s="121"/>
      <c r="Q859" s="121"/>
      <c r="R859" s="121"/>
      <c r="S859" s="121"/>
      <c r="T859" s="121"/>
      <c r="U859" s="121"/>
      <c r="V859" s="456"/>
    </row>
    <row r="860" spans="1:22" ht="14.25" customHeight="1">
      <c r="A860" s="120">
        <f t="shared" si="15"/>
        <v>859</v>
      </c>
      <c r="B860" s="311" t="s">
        <v>2096</v>
      </c>
      <c r="C860" s="311">
        <v>1</v>
      </c>
      <c r="D860" s="121"/>
      <c r="E860" s="121" t="s">
        <v>2914</v>
      </c>
      <c r="F860" s="121">
        <f t="shared" si="17"/>
        <v>0</v>
      </c>
      <c r="G860" s="121" t="b">
        <v>0</v>
      </c>
      <c r="H860" s="121"/>
      <c r="I860" s="121"/>
      <c r="J860" s="121"/>
      <c r="K860" s="121"/>
      <c r="L860" s="121"/>
      <c r="M860" s="121"/>
      <c r="N860" s="121"/>
      <c r="O860" s="121"/>
      <c r="P860" s="121"/>
      <c r="Q860" s="121"/>
      <c r="R860" s="121"/>
      <c r="S860" s="121"/>
      <c r="T860" s="121"/>
      <c r="U860" s="121"/>
      <c r="V860" s="456"/>
    </row>
    <row r="861" spans="1:22" ht="14.25" customHeight="1">
      <c r="A861" s="120">
        <f t="shared" si="15"/>
        <v>860</v>
      </c>
      <c r="B861" s="311" t="s">
        <v>2096</v>
      </c>
      <c r="C861" s="311">
        <v>1</v>
      </c>
      <c r="D861" s="121"/>
      <c r="E861" s="121" t="s">
        <v>2915</v>
      </c>
      <c r="F861" s="121">
        <f t="shared" si="17"/>
        <v>0</v>
      </c>
      <c r="G861" s="121" t="b">
        <v>0</v>
      </c>
      <c r="H861" s="121"/>
      <c r="I861" s="121"/>
      <c r="J861" s="121"/>
      <c r="K861" s="121"/>
      <c r="L861" s="121"/>
      <c r="M861" s="121"/>
      <c r="N861" s="121"/>
      <c r="O861" s="121"/>
      <c r="P861" s="121"/>
      <c r="Q861" s="121"/>
      <c r="R861" s="121"/>
      <c r="S861" s="121"/>
      <c r="T861" s="121"/>
      <c r="U861" s="121"/>
      <c r="V861" s="456"/>
    </row>
    <row r="862" spans="1:22" ht="14.25" customHeight="1">
      <c r="A862" s="457">
        <f t="shared" si="15"/>
        <v>861</v>
      </c>
      <c r="B862" s="458" t="s">
        <v>2096</v>
      </c>
      <c r="C862" s="458">
        <v>1</v>
      </c>
      <c r="D862" s="459"/>
      <c r="E862" s="459" t="s">
        <v>2916</v>
      </c>
      <c r="F862" s="459">
        <f t="shared" si="17"/>
        <v>0</v>
      </c>
      <c r="G862" s="459" t="b">
        <v>0</v>
      </c>
      <c r="H862" s="459"/>
      <c r="I862" s="459"/>
      <c r="J862" s="459"/>
      <c r="K862" s="459"/>
      <c r="L862" s="459"/>
      <c r="M862" s="459"/>
      <c r="N862" s="459"/>
      <c r="O862" s="459"/>
      <c r="P862" s="459"/>
      <c r="Q862" s="459"/>
      <c r="R862" s="459"/>
      <c r="S862" s="459"/>
      <c r="T862" s="459"/>
      <c r="U862" s="459"/>
      <c r="V862" s="460"/>
    </row>
    <row r="863" spans="1:22" ht="14.25" customHeight="1">
      <c r="A863" s="528">
        <f t="shared" si="15"/>
        <v>862</v>
      </c>
      <c r="B863" s="360" t="s">
        <v>2096</v>
      </c>
      <c r="C863" s="360">
        <v>2</v>
      </c>
      <c r="D863" s="149"/>
      <c r="E863" s="149" t="s">
        <v>2911</v>
      </c>
      <c r="F863" s="149">
        <f t="shared" si="17"/>
        <v>0</v>
      </c>
      <c r="G863" s="149" t="b">
        <v>0</v>
      </c>
      <c r="H863" s="149"/>
      <c r="I863" s="149"/>
      <c r="J863" s="149"/>
      <c r="K863" s="149"/>
      <c r="L863" s="149"/>
      <c r="M863" s="149"/>
      <c r="N863" s="149"/>
      <c r="O863" s="149"/>
      <c r="P863" s="149"/>
      <c r="Q863" s="149"/>
      <c r="R863" s="149"/>
      <c r="S863" s="149"/>
      <c r="T863" s="149"/>
      <c r="U863" s="149"/>
      <c r="V863" s="529"/>
    </row>
    <row r="864" spans="1:22" ht="14.25" customHeight="1">
      <c r="A864" s="120">
        <f t="shared" si="15"/>
        <v>863</v>
      </c>
      <c r="B864" s="311" t="s">
        <v>2096</v>
      </c>
      <c r="C864" s="311">
        <v>2</v>
      </c>
      <c r="D864" s="121"/>
      <c r="E864" s="121" t="s">
        <v>2912</v>
      </c>
      <c r="F864" s="121">
        <f t="shared" si="17"/>
        <v>0</v>
      </c>
      <c r="G864" s="121" t="b">
        <v>0</v>
      </c>
      <c r="H864" s="121"/>
      <c r="I864" s="121"/>
      <c r="J864" s="121"/>
      <c r="K864" s="121"/>
      <c r="L864" s="121"/>
      <c r="M864" s="121"/>
      <c r="N864" s="121"/>
      <c r="O864" s="121"/>
      <c r="P864" s="121"/>
      <c r="Q864" s="121"/>
      <c r="R864" s="121"/>
      <c r="S864" s="121"/>
      <c r="T864" s="121"/>
      <c r="U864" s="121"/>
      <c r="V864" s="456"/>
    </row>
    <row r="865" spans="1:22" ht="14.25" customHeight="1">
      <c r="A865" s="120">
        <f t="shared" si="15"/>
        <v>864</v>
      </c>
      <c r="B865" s="311" t="s">
        <v>2096</v>
      </c>
      <c r="C865" s="311">
        <v>2</v>
      </c>
      <c r="D865" s="121"/>
      <c r="E865" s="121" t="s">
        <v>2913</v>
      </c>
      <c r="F865" s="121">
        <f t="shared" si="17"/>
        <v>0</v>
      </c>
      <c r="G865" s="121" t="b">
        <v>0</v>
      </c>
      <c r="H865" s="121"/>
      <c r="I865" s="121"/>
      <c r="J865" s="121"/>
      <c r="K865" s="121"/>
      <c r="L865" s="121"/>
      <c r="M865" s="121"/>
      <c r="N865" s="121"/>
      <c r="O865" s="121"/>
      <c r="P865" s="121"/>
      <c r="Q865" s="121"/>
      <c r="R865" s="121"/>
      <c r="S865" s="121"/>
      <c r="T865" s="121"/>
      <c r="U865" s="121"/>
      <c r="V865" s="456"/>
    </row>
    <row r="866" spans="1:22" ht="14.25" customHeight="1">
      <c r="A866" s="120">
        <f t="shared" si="15"/>
        <v>865</v>
      </c>
      <c r="B866" s="311" t="s">
        <v>2096</v>
      </c>
      <c r="C866" s="311">
        <v>2</v>
      </c>
      <c r="D866" s="121"/>
      <c r="E866" s="121" t="s">
        <v>2914</v>
      </c>
      <c r="F866" s="121">
        <f t="shared" si="17"/>
        <v>0</v>
      </c>
      <c r="G866" s="121" t="b">
        <v>0</v>
      </c>
      <c r="H866" s="121"/>
      <c r="I866" s="121"/>
      <c r="J866" s="121"/>
      <c r="K866" s="121"/>
      <c r="L866" s="121"/>
      <c r="M866" s="121"/>
      <c r="N866" s="121"/>
      <c r="O866" s="121"/>
      <c r="P866" s="121"/>
      <c r="Q866" s="121"/>
      <c r="R866" s="121"/>
      <c r="S866" s="121"/>
      <c r="T866" s="121"/>
      <c r="U866" s="121"/>
      <c r="V866" s="456"/>
    </row>
    <row r="867" spans="1:22" ht="14.25" customHeight="1">
      <c r="A867" s="120">
        <f t="shared" si="15"/>
        <v>866</v>
      </c>
      <c r="B867" s="311" t="s">
        <v>2096</v>
      </c>
      <c r="C867" s="311">
        <v>2</v>
      </c>
      <c r="D867" s="121"/>
      <c r="E867" s="121" t="s">
        <v>2915</v>
      </c>
      <c r="F867" s="121">
        <f t="shared" si="17"/>
        <v>0</v>
      </c>
      <c r="G867" s="121" t="b">
        <v>0</v>
      </c>
      <c r="H867" s="121"/>
      <c r="I867" s="121"/>
      <c r="J867" s="121"/>
      <c r="K867" s="121"/>
      <c r="L867" s="121"/>
      <c r="M867" s="121"/>
      <c r="N867" s="121"/>
      <c r="O867" s="121"/>
      <c r="P867" s="121"/>
      <c r="Q867" s="121"/>
      <c r="R867" s="121"/>
      <c r="S867" s="121"/>
      <c r="T867" s="121"/>
      <c r="U867" s="121"/>
      <c r="V867" s="456"/>
    </row>
    <row r="868" spans="1:22" ht="14.25" customHeight="1">
      <c r="A868" s="521">
        <f t="shared" si="15"/>
        <v>867</v>
      </c>
      <c r="B868" s="522" t="s">
        <v>2096</v>
      </c>
      <c r="C868" s="522">
        <v>2</v>
      </c>
      <c r="D868" s="154"/>
      <c r="E868" s="154" t="s">
        <v>2916</v>
      </c>
      <c r="F868" s="154">
        <f t="shared" si="17"/>
        <v>0</v>
      </c>
      <c r="G868" s="154" t="b">
        <v>0</v>
      </c>
      <c r="H868" s="154"/>
      <c r="I868" s="154"/>
      <c r="J868" s="154"/>
      <c r="K868" s="154"/>
      <c r="L868" s="154"/>
      <c r="M868" s="154"/>
      <c r="N868" s="154"/>
      <c r="O868" s="154"/>
      <c r="P868" s="154"/>
      <c r="Q868" s="154"/>
      <c r="R868" s="154"/>
      <c r="S868" s="154"/>
      <c r="T868" s="154"/>
      <c r="U868" s="154"/>
      <c r="V868" s="523"/>
    </row>
    <row r="869" spans="1:22" ht="14.25" customHeight="1">
      <c r="A869" s="527">
        <f t="shared" si="15"/>
        <v>868</v>
      </c>
      <c r="B869" s="453" t="s">
        <v>2096</v>
      </c>
      <c r="C869" s="453">
        <v>3</v>
      </c>
      <c r="D869" s="454"/>
      <c r="E869" s="454" t="s">
        <v>2911</v>
      </c>
      <c r="F869" s="454">
        <f t="shared" si="17"/>
        <v>0</v>
      </c>
      <c r="G869" s="454" t="b">
        <v>0</v>
      </c>
      <c r="H869" s="454"/>
      <c r="I869" s="454"/>
      <c r="J869" s="454"/>
      <c r="K869" s="454"/>
      <c r="L869" s="454"/>
      <c r="M869" s="454"/>
      <c r="N869" s="454"/>
      <c r="O869" s="454"/>
      <c r="P869" s="454"/>
      <c r="Q869" s="454"/>
      <c r="R869" s="454"/>
      <c r="S869" s="454"/>
      <c r="T869" s="454"/>
      <c r="U869" s="454"/>
      <c r="V869" s="526"/>
    </row>
    <row r="870" spans="1:22" ht="14.25" customHeight="1">
      <c r="A870" s="120">
        <f t="shared" si="15"/>
        <v>869</v>
      </c>
      <c r="B870" s="311" t="s">
        <v>2096</v>
      </c>
      <c r="C870" s="311">
        <v>3</v>
      </c>
      <c r="D870" s="121"/>
      <c r="E870" s="121" t="s">
        <v>2912</v>
      </c>
      <c r="F870" s="121">
        <f t="shared" si="17"/>
        <v>0</v>
      </c>
      <c r="G870" s="121" t="b">
        <v>0</v>
      </c>
      <c r="H870" s="121"/>
      <c r="I870" s="121"/>
      <c r="J870" s="121"/>
      <c r="K870" s="121"/>
      <c r="L870" s="121"/>
      <c r="M870" s="121"/>
      <c r="N870" s="121"/>
      <c r="O870" s="121"/>
      <c r="P870" s="121"/>
      <c r="Q870" s="121"/>
      <c r="R870" s="121"/>
      <c r="S870" s="121"/>
      <c r="T870" s="121"/>
      <c r="U870" s="121"/>
      <c r="V870" s="456"/>
    </row>
    <row r="871" spans="1:22" ht="14.25" customHeight="1">
      <c r="A871" s="120">
        <f t="shared" si="15"/>
        <v>870</v>
      </c>
      <c r="B871" s="311" t="s">
        <v>2096</v>
      </c>
      <c r="C871" s="311">
        <v>3</v>
      </c>
      <c r="D871" s="121"/>
      <c r="E871" s="121" t="s">
        <v>2913</v>
      </c>
      <c r="F871" s="121">
        <f t="shared" si="17"/>
        <v>0</v>
      </c>
      <c r="G871" s="121" t="b">
        <v>0</v>
      </c>
      <c r="H871" s="121"/>
      <c r="I871" s="121"/>
      <c r="J871" s="121"/>
      <c r="K871" s="121"/>
      <c r="L871" s="121"/>
      <c r="M871" s="121"/>
      <c r="N871" s="121"/>
      <c r="O871" s="121"/>
      <c r="P871" s="121"/>
      <c r="Q871" s="121"/>
      <c r="R871" s="121"/>
      <c r="S871" s="121"/>
      <c r="T871" s="121"/>
      <c r="U871" s="121"/>
      <c r="V871" s="456"/>
    </row>
    <row r="872" spans="1:22" ht="14.25" customHeight="1">
      <c r="A872" s="120">
        <f t="shared" si="15"/>
        <v>871</v>
      </c>
      <c r="B872" s="311" t="s">
        <v>2096</v>
      </c>
      <c r="C872" s="311">
        <v>3</v>
      </c>
      <c r="D872" s="121"/>
      <c r="E872" s="121" t="s">
        <v>2914</v>
      </c>
      <c r="F872" s="121">
        <f t="shared" si="17"/>
        <v>0</v>
      </c>
      <c r="G872" s="121" t="b">
        <v>0</v>
      </c>
      <c r="H872" s="121"/>
      <c r="I872" s="121"/>
      <c r="J872" s="121"/>
      <c r="K872" s="121"/>
      <c r="L872" s="121"/>
      <c r="M872" s="121"/>
      <c r="N872" s="121"/>
      <c r="O872" s="121"/>
      <c r="P872" s="121"/>
      <c r="Q872" s="121"/>
      <c r="R872" s="121"/>
      <c r="S872" s="121"/>
      <c r="T872" s="121"/>
      <c r="U872" s="121"/>
      <c r="V872" s="456"/>
    </row>
    <row r="873" spans="1:22" ht="14.25" customHeight="1">
      <c r="A873" s="120">
        <f t="shared" si="15"/>
        <v>872</v>
      </c>
      <c r="B873" s="311" t="s">
        <v>2096</v>
      </c>
      <c r="C873" s="311">
        <v>3</v>
      </c>
      <c r="D873" s="121"/>
      <c r="E873" s="121" t="s">
        <v>2915</v>
      </c>
      <c r="F873" s="121">
        <f t="shared" si="17"/>
        <v>0</v>
      </c>
      <c r="G873" s="121" t="b">
        <v>0</v>
      </c>
      <c r="H873" s="121"/>
      <c r="I873" s="121"/>
      <c r="J873" s="121"/>
      <c r="K873" s="121"/>
      <c r="L873" s="121"/>
      <c r="M873" s="121"/>
      <c r="N873" s="121"/>
      <c r="O873" s="121"/>
      <c r="P873" s="121"/>
      <c r="Q873" s="121"/>
      <c r="R873" s="121"/>
      <c r="S873" s="121"/>
      <c r="T873" s="121"/>
      <c r="U873" s="121"/>
      <c r="V873" s="456"/>
    </row>
    <row r="874" spans="1:22" ht="14.25" customHeight="1" thickBot="1">
      <c r="A874" s="521">
        <f t="shared" si="15"/>
        <v>873</v>
      </c>
      <c r="B874" s="522" t="s">
        <v>2096</v>
      </c>
      <c r="C874" s="522">
        <v>3</v>
      </c>
      <c r="D874" s="154"/>
      <c r="E874" s="154" t="s">
        <v>2916</v>
      </c>
      <c r="F874" s="154">
        <f t="shared" si="17"/>
        <v>0</v>
      </c>
      <c r="G874" s="154" t="b">
        <v>0</v>
      </c>
      <c r="H874" s="154"/>
      <c r="I874" s="154"/>
      <c r="J874" s="154"/>
      <c r="K874" s="154"/>
      <c r="L874" s="154"/>
      <c r="M874" s="154"/>
      <c r="N874" s="154"/>
      <c r="O874" s="154"/>
      <c r="P874" s="154"/>
      <c r="Q874" s="154"/>
      <c r="R874" s="154"/>
      <c r="S874" s="154"/>
      <c r="T874" s="154"/>
      <c r="U874" s="154"/>
      <c r="V874" s="523"/>
    </row>
    <row r="875" spans="1:22" ht="14.25" customHeight="1">
      <c r="A875" s="599">
        <f t="shared" si="15"/>
        <v>874</v>
      </c>
      <c r="B875" s="600" t="s">
        <v>2096</v>
      </c>
      <c r="C875" s="600">
        <v>1</v>
      </c>
      <c r="D875" s="601"/>
      <c r="E875" s="601" t="s">
        <v>3105</v>
      </c>
      <c r="F875" s="601" t="str">
        <f>IF(INDEX(値一覧項目!$I$2:$I218,$G$875)="","",INDEX(値一覧項目!$I$2:$I218,$G$875))</f>
        <v/>
      </c>
      <c r="G875" s="601">
        <v>11</v>
      </c>
      <c r="H875" s="601"/>
      <c r="I875" s="601"/>
      <c r="J875" s="601"/>
      <c r="K875" s="601"/>
      <c r="L875" s="601"/>
      <c r="M875" s="601"/>
      <c r="N875" s="601"/>
      <c r="O875" s="601"/>
      <c r="P875" s="601"/>
      <c r="Q875" s="601"/>
      <c r="R875" s="601"/>
      <c r="S875" s="601"/>
      <c r="T875" s="601"/>
      <c r="U875" s="601"/>
      <c r="V875" s="602"/>
    </row>
    <row r="876" spans="1:22" ht="14.25" customHeight="1">
      <c r="A876" s="301">
        <f t="shared" si="15"/>
        <v>875</v>
      </c>
      <c r="B876" s="311" t="s">
        <v>2096</v>
      </c>
      <c r="C876" s="311">
        <v>2</v>
      </c>
      <c r="D876" s="121"/>
      <c r="E876" s="121" t="s">
        <v>3105</v>
      </c>
      <c r="F876" s="121" t="str">
        <f>IF(INDEX(値一覧項目!$I$2:$I218,$G$876)="","",INDEX(値一覧項目!$I$2:$I218,$G$876))</f>
        <v/>
      </c>
      <c r="G876" s="121">
        <v>1</v>
      </c>
      <c r="H876" s="121"/>
      <c r="I876" s="121"/>
      <c r="J876" s="121"/>
      <c r="K876" s="121"/>
      <c r="L876" s="121"/>
      <c r="M876" s="121"/>
      <c r="N876" s="121"/>
      <c r="O876" s="121"/>
      <c r="P876" s="121"/>
      <c r="Q876" s="121"/>
      <c r="R876" s="121"/>
      <c r="S876" s="121"/>
      <c r="T876" s="121"/>
      <c r="U876" s="121"/>
      <c r="V876" s="299"/>
    </row>
    <row r="877" spans="1:22" ht="14.25" customHeight="1">
      <c r="A877" s="301">
        <f t="shared" si="15"/>
        <v>876</v>
      </c>
      <c r="B877" s="311" t="s">
        <v>2096</v>
      </c>
      <c r="C877" s="311">
        <v>3</v>
      </c>
      <c r="D877" s="121"/>
      <c r="E877" s="121" t="s">
        <v>3105</v>
      </c>
      <c r="F877" s="121" t="str">
        <f>IF(INDEX(値一覧項目!$I$2:$I218,$G$877)="","",INDEX(値一覧項目!$I$2:$I218,$G$877))</f>
        <v/>
      </c>
      <c r="G877" s="121">
        <v>1</v>
      </c>
      <c r="H877" s="121"/>
      <c r="I877" s="121"/>
      <c r="J877" s="121"/>
      <c r="K877" s="121"/>
      <c r="L877" s="121"/>
      <c r="M877" s="121"/>
      <c r="N877" s="121"/>
      <c r="O877" s="121"/>
      <c r="P877" s="121"/>
      <c r="Q877" s="121"/>
      <c r="R877" s="121"/>
      <c r="S877" s="121"/>
      <c r="T877" s="121"/>
      <c r="U877" s="121"/>
      <c r="V877" s="299"/>
    </row>
    <row r="878" spans="1:22" ht="14.25" customHeight="1">
      <c r="A878" s="301">
        <f t="shared" si="15"/>
        <v>877</v>
      </c>
      <c r="B878" s="311" t="s">
        <v>2096</v>
      </c>
      <c r="C878" s="311">
        <v>1</v>
      </c>
      <c r="D878" s="121"/>
      <c r="E878" s="121" t="s">
        <v>3196</v>
      </c>
      <c r="F878" s="121">
        <f>IF($G$878=TRUE,1,0)</f>
        <v>0</v>
      </c>
      <c r="G878" s="121" t="b">
        <v>0</v>
      </c>
      <c r="H878" s="121"/>
      <c r="I878" s="121"/>
      <c r="J878" s="121"/>
      <c r="K878" s="121"/>
      <c r="L878" s="121"/>
      <c r="M878" s="121"/>
      <c r="N878" s="121"/>
      <c r="O878" s="121"/>
      <c r="P878" s="121"/>
      <c r="Q878" s="121"/>
      <c r="R878" s="121"/>
      <c r="S878" s="121"/>
      <c r="T878" s="121"/>
      <c r="U878" s="121"/>
      <c r="V878" s="299"/>
    </row>
    <row r="879" spans="1:22" ht="14.25" customHeight="1">
      <c r="A879" s="301">
        <f t="shared" si="15"/>
        <v>878</v>
      </c>
      <c r="B879" s="311" t="s">
        <v>2096</v>
      </c>
      <c r="C879" s="311">
        <v>2</v>
      </c>
      <c r="D879" s="121"/>
      <c r="E879" s="121" t="s">
        <v>3196</v>
      </c>
      <c r="F879" s="121">
        <f>IF($G$879=TRUE,1,0)</f>
        <v>0</v>
      </c>
      <c r="G879" s="121" t="b">
        <v>0</v>
      </c>
      <c r="H879" s="121"/>
      <c r="I879" s="121"/>
      <c r="J879" s="121"/>
      <c r="K879" s="121"/>
      <c r="L879" s="121"/>
      <c r="M879" s="121"/>
      <c r="N879" s="121"/>
      <c r="O879" s="121"/>
      <c r="P879" s="121"/>
      <c r="Q879" s="121"/>
      <c r="R879" s="121"/>
      <c r="S879" s="121"/>
      <c r="T879" s="121"/>
      <c r="U879" s="121"/>
      <c r="V879" s="299"/>
    </row>
    <row r="880" spans="1:22" ht="14.25" customHeight="1">
      <c r="A880" s="301">
        <f t="shared" si="15"/>
        <v>879</v>
      </c>
      <c r="B880" s="311" t="s">
        <v>2096</v>
      </c>
      <c r="C880" s="311">
        <v>3</v>
      </c>
      <c r="D880" s="121"/>
      <c r="E880" s="121" t="s">
        <v>3196</v>
      </c>
      <c r="F880" s="121">
        <f>IF($G$880=TRUE,1,0)</f>
        <v>0</v>
      </c>
      <c r="G880" s="121" t="b">
        <v>0</v>
      </c>
      <c r="H880" s="121"/>
      <c r="I880" s="121"/>
      <c r="J880" s="121"/>
      <c r="K880" s="121"/>
      <c r="L880" s="121"/>
      <c r="M880" s="121"/>
      <c r="N880" s="121"/>
      <c r="O880" s="121"/>
      <c r="P880" s="121"/>
      <c r="Q880" s="121"/>
      <c r="R880" s="121"/>
      <c r="S880" s="121"/>
      <c r="T880" s="121"/>
      <c r="U880" s="121"/>
      <c r="V880" s="299"/>
    </row>
    <row r="881" spans="1:22" ht="14.25" customHeight="1">
      <c r="A881" s="301">
        <f t="shared" si="15"/>
        <v>880</v>
      </c>
      <c r="B881" s="311" t="s">
        <v>2096</v>
      </c>
      <c r="C881" s="311">
        <v>1</v>
      </c>
      <c r="D881" s="121"/>
      <c r="E881" s="121" t="s">
        <v>3201</v>
      </c>
      <c r="F881" s="121">
        <f>IF($G$881=TRUE,1,0)</f>
        <v>0</v>
      </c>
      <c r="G881" s="121" t="b">
        <v>0</v>
      </c>
      <c r="H881" s="121"/>
      <c r="I881" s="121"/>
      <c r="J881" s="121"/>
      <c r="K881" s="121"/>
      <c r="L881" s="121"/>
      <c r="M881" s="121"/>
      <c r="N881" s="121"/>
      <c r="O881" s="121"/>
      <c r="P881" s="121"/>
      <c r="Q881" s="121"/>
      <c r="R881" s="121"/>
      <c r="S881" s="121"/>
      <c r="T881" s="121"/>
      <c r="U881" s="121"/>
      <c r="V881" s="299"/>
    </row>
    <row r="882" spans="1:22" ht="14.25" customHeight="1">
      <c r="A882" s="301">
        <f t="shared" si="15"/>
        <v>881</v>
      </c>
      <c r="B882" s="311" t="s">
        <v>2096</v>
      </c>
      <c r="C882" s="311">
        <v>2</v>
      </c>
      <c r="D882" s="121"/>
      <c r="E882" s="121" t="s">
        <v>3201</v>
      </c>
      <c r="F882" s="121">
        <f>IF($G$882=TRUE,1,0)</f>
        <v>0</v>
      </c>
      <c r="G882" s="121" t="b">
        <v>0</v>
      </c>
      <c r="H882" s="121"/>
      <c r="I882" s="121"/>
      <c r="J882" s="121"/>
      <c r="K882" s="121"/>
      <c r="L882" s="121"/>
      <c r="M882" s="121"/>
      <c r="N882" s="121"/>
      <c r="O882" s="121"/>
      <c r="P882" s="121"/>
      <c r="Q882" s="121"/>
      <c r="R882" s="121"/>
      <c r="S882" s="121"/>
      <c r="T882" s="121"/>
      <c r="U882" s="121"/>
      <c r="V882" s="299"/>
    </row>
    <row r="883" spans="1:22" ht="14.25" customHeight="1" thickBot="1">
      <c r="A883" s="302">
        <f t="shared" si="15"/>
        <v>882</v>
      </c>
      <c r="B883" s="374" t="s">
        <v>2096</v>
      </c>
      <c r="C883" s="374">
        <v>3</v>
      </c>
      <c r="D883" s="136"/>
      <c r="E883" s="136" t="s">
        <v>3201</v>
      </c>
      <c r="F883" s="136">
        <f>IF($G$883=TRUE,1,0)</f>
        <v>0</v>
      </c>
      <c r="G883" s="136" t="b">
        <v>0</v>
      </c>
      <c r="H883" s="136"/>
      <c r="I883" s="136"/>
      <c r="J883" s="136"/>
      <c r="K883" s="136"/>
      <c r="L883" s="136"/>
      <c r="M883" s="136"/>
      <c r="N883" s="136"/>
      <c r="O883" s="136"/>
      <c r="P883" s="136"/>
      <c r="Q883" s="136"/>
      <c r="R883" s="136"/>
      <c r="S883" s="136"/>
      <c r="T883" s="136"/>
      <c r="U883" s="136"/>
      <c r="V883" s="603"/>
    </row>
    <row r="884" spans="1:22" ht="14.25" customHeight="1">
      <c r="A884" s="599">
        <f t="shared" si="15"/>
        <v>883</v>
      </c>
      <c r="B884" s="600" t="s">
        <v>2097</v>
      </c>
      <c r="C884" s="600">
        <v>1</v>
      </c>
      <c r="D884" s="601"/>
      <c r="E884" s="601" t="s">
        <v>3192</v>
      </c>
      <c r="F884" s="601" t="str">
        <f>IF(INDEX(値一覧項目!$U$2:$U17,$G884)="","",INDEX(値一覧項目!$U$2:$U17,$G884))</f>
        <v/>
      </c>
      <c r="G884" s="601">
        <v>1</v>
      </c>
      <c r="H884" s="601"/>
      <c r="I884" s="601"/>
      <c r="J884" s="601"/>
      <c r="K884" s="601"/>
      <c r="L884" s="601"/>
      <c r="M884" s="601"/>
      <c r="N884" s="601"/>
      <c r="O884" s="601"/>
      <c r="P884" s="601"/>
      <c r="Q884" s="601"/>
      <c r="R884" s="601"/>
      <c r="S884" s="601"/>
      <c r="T884" s="601"/>
      <c r="U884" s="601"/>
      <c r="V884" s="602"/>
    </row>
    <row r="885" spans="1:22" ht="14.25" customHeight="1">
      <c r="A885" s="301">
        <f t="shared" si="15"/>
        <v>884</v>
      </c>
      <c r="B885" s="311" t="s">
        <v>2097</v>
      </c>
      <c r="C885" s="311">
        <v>1</v>
      </c>
      <c r="D885" s="121"/>
      <c r="E885" s="121" t="s">
        <v>3193</v>
      </c>
      <c r="F885" s="121" t="str">
        <f>IF('確認申請書（建築）入力'!$S$419="","",TEXT('確認申請書（建築）入力'!$S$419,"#0.00"))</f>
        <v/>
      </c>
      <c r="G885" s="121"/>
      <c r="H885" s="121"/>
      <c r="I885" s="121"/>
      <c r="J885" s="121"/>
      <c r="K885" s="121"/>
      <c r="L885" s="121"/>
      <c r="M885" s="121"/>
      <c r="N885" s="121"/>
      <c r="O885" s="121"/>
      <c r="P885" s="121"/>
      <c r="Q885" s="121"/>
      <c r="R885" s="121"/>
      <c r="S885" s="121"/>
      <c r="T885" s="121"/>
      <c r="U885" s="121"/>
      <c r="V885" s="299"/>
    </row>
    <row r="886" spans="1:22" ht="14.25" customHeight="1">
      <c r="A886" s="301">
        <f t="shared" si="15"/>
        <v>885</v>
      </c>
      <c r="B886" s="311" t="s">
        <v>2097</v>
      </c>
      <c r="C886" s="311">
        <v>1</v>
      </c>
      <c r="D886" s="121"/>
      <c r="E886" s="121" t="s">
        <v>3194</v>
      </c>
      <c r="F886" s="121" t="str">
        <f>IF('確認申請書（建築）入力'!$Y$419="","",TEXT('確認申請書（建築）入力'!$Y$419,"#0.00"))</f>
        <v/>
      </c>
      <c r="G886" s="121"/>
      <c r="H886" s="121"/>
      <c r="I886" s="121"/>
      <c r="J886" s="121"/>
      <c r="K886" s="121"/>
      <c r="L886" s="121"/>
      <c r="M886" s="121"/>
      <c r="N886" s="121"/>
      <c r="O886" s="121"/>
      <c r="P886" s="121"/>
      <c r="Q886" s="121"/>
      <c r="R886" s="121"/>
      <c r="S886" s="121"/>
      <c r="T886" s="121"/>
      <c r="U886" s="121"/>
      <c r="V886" s="299"/>
    </row>
    <row r="887" spans="1:22" ht="14.25" customHeight="1" thickBot="1">
      <c r="A887" s="302">
        <f t="shared" si="15"/>
        <v>886</v>
      </c>
      <c r="B887" s="374" t="s">
        <v>2097</v>
      </c>
      <c r="C887" s="374">
        <v>1</v>
      </c>
      <c r="D887" s="136"/>
      <c r="E887" s="136" t="s">
        <v>3195</v>
      </c>
      <c r="F887" s="136" t="str">
        <f>IF('確認申請書（建築）入力'!$AE$419=0,"",TEXT('確認申請書（建築）入力'!$AE$419,"#0.00"))</f>
        <v/>
      </c>
      <c r="G887" s="136"/>
      <c r="H887" s="136"/>
      <c r="I887" s="136"/>
      <c r="J887" s="136"/>
      <c r="K887" s="136"/>
      <c r="L887" s="136"/>
      <c r="M887" s="136"/>
      <c r="N887" s="136"/>
      <c r="O887" s="136"/>
      <c r="P887" s="136"/>
      <c r="Q887" s="136"/>
      <c r="R887" s="136"/>
      <c r="S887" s="136"/>
      <c r="T887" s="136"/>
      <c r="U887" s="136"/>
      <c r="V887" s="603"/>
    </row>
    <row r="888" spans="1:22" ht="14.25" customHeight="1">
      <c r="A888" s="599">
        <f t="shared" si="15"/>
        <v>887</v>
      </c>
      <c r="B888" s="600" t="s">
        <v>2097</v>
      </c>
      <c r="C888" s="600">
        <v>2</v>
      </c>
      <c r="D888" s="601"/>
      <c r="E888" s="601" t="s">
        <v>3192</v>
      </c>
      <c r="F888" s="601" t="str">
        <f>IF(INDEX(値一覧項目!$U$2:$U21,$G888)="","",INDEX(値一覧項目!$U$2:$U21,$G888))</f>
        <v/>
      </c>
      <c r="G888" s="601">
        <v>1</v>
      </c>
      <c r="H888" s="601"/>
      <c r="I888" s="601"/>
      <c r="J888" s="601"/>
      <c r="K888" s="601"/>
      <c r="L888" s="601"/>
      <c r="M888" s="601"/>
      <c r="N888" s="601"/>
      <c r="O888" s="601"/>
      <c r="P888" s="601"/>
      <c r="Q888" s="601"/>
      <c r="R888" s="601"/>
      <c r="S888" s="601"/>
      <c r="T888" s="601"/>
      <c r="U888" s="601"/>
      <c r="V888" s="602"/>
    </row>
    <row r="889" spans="1:22" ht="14.25" customHeight="1">
      <c r="A889" s="301">
        <f t="shared" si="15"/>
        <v>888</v>
      </c>
      <c r="B889" s="311" t="s">
        <v>2097</v>
      </c>
      <c r="C889" s="311">
        <v>2</v>
      </c>
      <c r="D889" s="121"/>
      <c r="E889" s="121" t="s">
        <v>3193</v>
      </c>
      <c r="F889" s="121" t="str">
        <f>IF('建築物別概要（追加）入力'!$J$78="","",TEXT('建築物別概要（追加）入力'!$J$78,"#0.00"))</f>
        <v/>
      </c>
      <c r="G889" s="121"/>
      <c r="H889" s="121"/>
      <c r="I889" s="121"/>
      <c r="J889" s="121"/>
      <c r="K889" s="121"/>
      <c r="L889" s="121"/>
      <c r="M889" s="121"/>
      <c r="N889" s="121"/>
      <c r="O889" s="121"/>
      <c r="P889" s="121"/>
      <c r="Q889" s="121"/>
      <c r="R889" s="121"/>
      <c r="S889" s="121"/>
      <c r="T889" s="121"/>
      <c r="U889" s="121"/>
      <c r="V889" s="299"/>
    </row>
    <row r="890" spans="1:22" ht="14.25" customHeight="1">
      <c r="A890" s="301">
        <f t="shared" si="15"/>
        <v>889</v>
      </c>
      <c r="B890" s="311" t="s">
        <v>2097</v>
      </c>
      <c r="C890" s="311">
        <v>2</v>
      </c>
      <c r="D890" s="121"/>
      <c r="E890" s="121" t="s">
        <v>3194</v>
      </c>
      <c r="F890" s="121" t="str">
        <f>IF('建築物別概要（追加）入力'!$P$78="","",TEXT('建築物別概要（追加）入力'!$P$78,"#0.00"))</f>
        <v/>
      </c>
      <c r="G890" s="121"/>
      <c r="H890" s="121"/>
      <c r="I890" s="121"/>
      <c r="J890" s="121"/>
      <c r="K890" s="121"/>
      <c r="L890" s="121"/>
      <c r="M890" s="121"/>
      <c r="N890" s="121"/>
      <c r="O890" s="121"/>
      <c r="P890" s="121"/>
      <c r="Q890" s="121"/>
      <c r="R890" s="121"/>
      <c r="S890" s="121"/>
      <c r="T890" s="121"/>
      <c r="U890" s="121"/>
      <c r="V890" s="299"/>
    </row>
    <row r="891" spans="1:22" ht="14.25" customHeight="1" thickBot="1">
      <c r="A891" s="302">
        <f t="shared" si="15"/>
        <v>890</v>
      </c>
      <c r="B891" s="374" t="s">
        <v>2097</v>
      </c>
      <c r="C891" s="374">
        <v>2</v>
      </c>
      <c r="D891" s="136"/>
      <c r="E891" s="136" t="s">
        <v>3195</v>
      </c>
      <c r="F891" s="136" t="str">
        <f>IF('建築物別概要（追加）入力'!$V$78=0,"",TEXT('建築物別概要（追加）入力'!$V$78,"#0.00"))</f>
        <v/>
      </c>
      <c r="G891" s="136"/>
      <c r="H891" s="136"/>
      <c r="I891" s="136"/>
      <c r="J891" s="136"/>
      <c r="K891" s="136"/>
      <c r="L891" s="136"/>
      <c r="M891" s="136"/>
      <c r="N891" s="136"/>
      <c r="O891" s="136"/>
      <c r="P891" s="136"/>
      <c r="Q891" s="136"/>
      <c r="R891" s="136"/>
      <c r="S891" s="136"/>
      <c r="T891" s="136"/>
      <c r="U891" s="136"/>
      <c r="V891" s="603"/>
    </row>
    <row r="892" spans="1:22" ht="14.25" customHeight="1">
      <c r="A892" s="599">
        <f t="shared" si="15"/>
        <v>891</v>
      </c>
      <c r="B892" s="600" t="s">
        <v>2097</v>
      </c>
      <c r="C892" s="600">
        <v>3</v>
      </c>
      <c r="D892" s="601"/>
      <c r="E892" s="601" t="s">
        <v>3192</v>
      </c>
      <c r="F892" s="601" t="str">
        <f>IF(INDEX(値一覧項目!$U$2:$U25,$G892)="","",INDEX(値一覧項目!$U$2:$U25,$G892))</f>
        <v/>
      </c>
      <c r="G892" s="601">
        <v>1</v>
      </c>
      <c r="H892" s="601"/>
      <c r="I892" s="601"/>
      <c r="J892" s="601"/>
      <c r="K892" s="601"/>
      <c r="L892" s="601"/>
      <c r="M892" s="601"/>
      <c r="N892" s="601"/>
      <c r="O892" s="601"/>
      <c r="P892" s="601"/>
      <c r="Q892" s="601"/>
      <c r="R892" s="601"/>
      <c r="S892" s="601"/>
      <c r="T892" s="601"/>
      <c r="U892" s="601"/>
      <c r="V892" s="602"/>
    </row>
    <row r="893" spans="1:22" ht="14.25" customHeight="1">
      <c r="A893" s="301">
        <f t="shared" si="15"/>
        <v>892</v>
      </c>
      <c r="B893" s="311" t="s">
        <v>2097</v>
      </c>
      <c r="C893" s="311">
        <v>3</v>
      </c>
      <c r="D893" s="121"/>
      <c r="E893" s="121" t="s">
        <v>3193</v>
      </c>
      <c r="F893" s="121" t="str">
        <f>IF('建築物別概要（追加）入力'!$J$358="","",TEXT('建築物別概要（追加）入力'!$J$358,"#0.00"))</f>
        <v/>
      </c>
      <c r="G893" s="121"/>
      <c r="H893" s="121"/>
      <c r="I893" s="121"/>
      <c r="J893" s="121"/>
      <c r="K893" s="121"/>
      <c r="L893" s="121"/>
      <c r="M893" s="121"/>
      <c r="N893" s="121"/>
      <c r="O893" s="121"/>
      <c r="P893" s="121"/>
      <c r="Q893" s="121"/>
      <c r="R893" s="121"/>
      <c r="S893" s="121"/>
      <c r="T893" s="121"/>
      <c r="U893" s="121"/>
      <c r="V893" s="299"/>
    </row>
    <row r="894" spans="1:22" ht="14.25" customHeight="1">
      <c r="A894" s="301">
        <f t="shared" si="15"/>
        <v>893</v>
      </c>
      <c r="B894" s="311" t="s">
        <v>2097</v>
      </c>
      <c r="C894" s="311">
        <v>3</v>
      </c>
      <c r="D894" s="121"/>
      <c r="E894" s="121" t="s">
        <v>3194</v>
      </c>
      <c r="F894" s="121" t="str">
        <f>IF('建築物別概要（追加）入力'!$P$358="","",TEXT('建築物別概要（追加）入力'!$P$358,"#0.00"))</f>
        <v/>
      </c>
      <c r="G894" s="121"/>
      <c r="H894" s="121"/>
      <c r="I894" s="121"/>
      <c r="J894" s="121"/>
      <c r="K894" s="121"/>
      <c r="L894" s="121"/>
      <c r="M894" s="121"/>
      <c r="N894" s="121"/>
      <c r="O894" s="121"/>
      <c r="P894" s="121"/>
      <c r="Q894" s="121"/>
      <c r="R894" s="121"/>
      <c r="S894" s="121"/>
      <c r="T894" s="121"/>
      <c r="U894" s="121"/>
      <c r="V894" s="299"/>
    </row>
    <row r="895" spans="1:22" ht="14.25" customHeight="1" thickBot="1">
      <c r="A895" s="302">
        <f t="shared" si="15"/>
        <v>894</v>
      </c>
      <c r="B895" s="374" t="s">
        <v>2097</v>
      </c>
      <c r="C895" s="374">
        <v>3</v>
      </c>
      <c r="D895" s="136"/>
      <c r="E895" s="136" t="s">
        <v>3195</v>
      </c>
      <c r="F895" s="136" t="str">
        <f>IF('建築物別概要（追加）入力'!$V$358=0,"",TEXT('建築物別概要（追加）入力'!$V$358,"#0.00"))</f>
        <v/>
      </c>
      <c r="G895" s="136"/>
      <c r="H895" s="136"/>
      <c r="I895" s="136"/>
      <c r="J895" s="136"/>
      <c r="K895" s="136"/>
      <c r="L895" s="136"/>
      <c r="M895" s="136"/>
      <c r="N895" s="136"/>
      <c r="O895" s="136"/>
      <c r="P895" s="136"/>
      <c r="Q895" s="136"/>
      <c r="R895" s="136"/>
      <c r="S895" s="136"/>
      <c r="T895" s="136"/>
      <c r="U895" s="136"/>
      <c r="V895" s="603"/>
    </row>
    <row r="896" spans="1:22" s="119" customFormat="1" ht="14.25" customHeight="1">
      <c r="A896" s="309">
        <f t="shared" si="15"/>
        <v>895</v>
      </c>
      <c r="B896" s="348" t="s">
        <v>2098</v>
      </c>
      <c r="C896" s="348">
        <v>1</v>
      </c>
      <c r="D896" s="348">
        <v>8</v>
      </c>
      <c r="E896" s="149" t="s">
        <v>1975</v>
      </c>
      <c r="F896" s="150">
        <f>'確認申請書（建築）入力'!$N$575</f>
        <v>1</v>
      </c>
      <c r="G896" s="150"/>
      <c r="H896" s="138"/>
      <c r="I896" s="138"/>
      <c r="J896" s="138"/>
      <c r="K896" s="138"/>
      <c r="L896" s="138"/>
      <c r="M896" s="138"/>
      <c r="N896" s="138"/>
      <c r="O896" s="138"/>
      <c r="P896" s="138"/>
      <c r="Q896" s="138"/>
      <c r="R896" s="138"/>
      <c r="S896" s="138"/>
      <c r="T896" s="138"/>
      <c r="U896" s="138"/>
      <c r="V896" s="151"/>
    </row>
    <row r="897" spans="1:22" s="119" customFormat="1" ht="14.25" customHeight="1">
      <c r="A897" s="301">
        <f t="shared" si="15"/>
        <v>896</v>
      </c>
      <c r="B897" s="346" t="s">
        <v>2098</v>
      </c>
      <c r="C897" s="346">
        <v>1</v>
      </c>
      <c r="D897" s="346">
        <v>8</v>
      </c>
      <c r="E897" s="121" t="s">
        <v>87</v>
      </c>
      <c r="F897" s="131" t="str">
        <f>IF('確認申請書（建築）入力'!$N$602="","",'確認申請書（建築）入力'!$N$602)</f>
        <v/>
      </c>
      <c r="G897" s="133"/>
      <c r="H897" s="122"/>
      <c r="I897" s="122"/>
      <c r="J897" s="122"/>
      <c r="K897" s="122"/>
      <c r="L897" s="122"/>
      <c r="M897" s="122"/>
      <c r="N897" s="122"/>
      <c r="O897" s="122"/>
      <c r="P897" s="122"/>
      <c r="Q897" s="122"/>
      <c r="R897" s="122"/>
      <c r="S897" s="122"/>
      <c r="T897" s="122"/>
      <c r="U897" s="122"/>
      <c r="V897" s="146"/>
    </row>
    <row r="898" spans="1:22" s="119" customFormat="1" ht="14.25" customHeight="1">
      <c r="A898" s="301">
        <f t="shared" si="15"/>
        <v>897</v>
      </c>
      <c r="B898" s="346" t="s">
        <v>2098</v>
      </c>
      <c r="C898" s="346">
        <v>1</v>
      </c>
      <c r="D898" s="346">
        <v>8</v>
      </c>
      <c r="E898" s="121" t="s">
        <v>2183</v>
      </c>
      <c r="F898" s="131" t="str">
        <f>IF('確認申請書（建築）入力'!$N$603="","",TEXT('確認申請書（建築）入力'!$N$603,"#0.000"))</f>
        <v/>
      </c>
      <c r="G898" s="131"/>
      <c r="H898" s="122"/>
      <c r="I898" s="122"/>
      <c r="J898" s="122"/>
      <c r="K898" s="122"/>
      <c r="L898" s="122"/>
      <c r="M898" s="122"/>
      <c r="N898" s="122"/>
      <c r="O898" s="122"/>
      <c r="P898" s="122"/>
      <c r="Q898" s="122"/>
      <c r="R898" s="122"/>
      <c r="S898" s="122"/>
      <c r="T898" s="122"/>
      <c r="U898" s="122"/>
      <c r="V898" s="146"/>
    </row>
    <row r="899" spans="1:22" s="119" customFormat="1" ht="14.25" customHeight="1">
      <c r="A899" s="301">
        <f t="shared" ref="A899:A962" si="18">A898+1</f>
        <v>898</v>
      </c>
      <c r="B899" s="346" t="s">
        <v>2098</v>
      </c>
      <c r="C899" s="346">
        <v>1</v>
      </c>
      <c r="D899" s="346">
        <v>8</v>
      </c>
      <c r="E899" s="121" t="s">
        <v>2184</v>
      </c>
      <c r="F899" s="131" t="str">
        <f>IF('確認申請書（建築）入力'!$N$604="","",TEXT('確認申請書（建築）入力'!$N$604,"#0.000"))</f>
        <v/>
      </c>
      <c r="G899" s="131"/>
      <c r="H899" s="122"/>
      <c r="I899" s="122"/>
      <c r="J899" s="122"/>
      <c r="K899" s="122"/>
      <c r="L899" s="122"/>
      <c r="M899" s="122"/>
      <c r="N899" s="122"/>
      <c r="O899" s="122"/>
      <c r="P899" s="122"/>
      <c r="Q899" s="122"/>
      <c r="R899" s="122"/>
      <c r="S899" s="122"/>
      <c r="T899" s="122"/>
      <c r="U899" s="122"/>
      <c r="V899" s="146"/>
    </row>
    <row r="900" spans="1:22" s="119" customFormat="1" ht="14.25" customHeight="1">
      <c r="A900" s="301">
        <f t="shared" si="18"/>
        <v>899</v>
      </c>
      <c r="B900" s="346" t="s">
        <v>2098</v>
      </c>
      <c r="C900" s="346">
        <v>1</v>
      </c>
      <c r="D900" s="346">
        <v>8</v>
      </c>
      <c r="E900" s="121" t="s">
        <v>2185</v>
      </c>
      <c r="F900" s="131" t="str">
        <f>IF('確認申請書（建築）入力'!$N$605="","",TEXT('確認申請書（建築）入力'!$N$605,"#0.000"))</f>
        <v/>
      </c>
      <c r="G900" s="131"/>
      <c r="H900" s="122"/>
      <c r="I900" s="122"/>
      <c r="J900" s="122"/>
      <c r="K900" s="122"/>
      <c r="L900" s="122"/>
      <c r="M900" s="122"/>
      <c r="N900" s="122"/>
      <c r="O900" s="122"/>
      <c r="P900" s="122"/>
      <c r="Q900" s="122"/>
      <c r="R900" s="122"/>
      <c r="S900" s="122"/>
      <c r="T900" s="122"/>
      <c r="U900" s="122"/>
      <c r="V900" s="146"/>
    </row>
    <row r="901" spans="1:22" s="119" customFormat="1" ht="14.25" customHeight="1">
      <c r="A901" s="301">
        <f t="shared" si="18"/>
        <v>900</v>
      </c>
      <c r="B901" s="346" t="s">
        <v>2098</v>
      </c>
      <c r="C901" s="346">
        <v>1</v>
      </c>
      <c r="D901" s="346">
        <v>8</v>
      </c>
      <c r="E901" s="121" t="s">
        <v>2186</v>
      </c>
      <c r="F901" s="131" t="str">
        <f>IF('確認申請書（建築）入力'!$N$606="","",TEXT('確認申請書（建築）入力'!$N$606,"#0.000"))</f>
        <v/>
      </c>
      <c r="G901" s="131"/>
      <c r="H901" s="122"/>
      <c r="I901" s="122"/>
      <c r="J901" s="122"/>
      <c r="K901" s="122"/>
      <c r="L901" s="122"/>
      <c r="M901" s="122"/>
      <c r="N901" s="122"/>
      <c r="O901" s="122"/>
      <c r="P901" s="122"/>
      <c r="Q901" s="122"/>
      <c r="R901" s="122"/>
      <c r="S901" s="122"/>
      <c r="T901" s="122"/>
      <c r="U901" s="122"/>
      <c r="V901" s="146"/>
    </row>
    <row r="902" spans="1:22" s="119" customFormat="1" ht="14.25" customHeight="1">
      <c r="A902" s="301">
        <f t="shared" si="18"/>
        <v>901</v>
      </c>
      <c r="B902" s="346" t="s">
        <v>2098</v>
      </c>
      <c r="C902" s="346">
        <v>1</v>
      </c>
      <c r="D902" s="346">
        <v>8</v>
      </c>
      <c r="E902" s="121" t="s">
        <v>2182</v>
      </c>
      <c r="F902" s="131" t="str">
        <f>IF($G$902=TRUE,"有",IF($H$902=TRUE,"無",""))</f>
        <v/>
      </c>
      <c r="G902" s="127" t="b">
        <v>0</v>
      </c>
      <c r="H902" s="127" t="b">
        <v>0</v>
      </c>
      <c r="I902" s="122"/>
      <c r="J902" s="122"/>
      <c r="K902" s="122"/>
      <c r="L902" s="122"/>
      <c r="M902" s="122"/>
      <c r="N902" s="122"/>
      <c r="O902" s="122"/>
      <c r="P902" s="122"/>
      <c r="Q902" s="122"/>
      <c r="R902" s="122"/>
      <c r="S902" s="122"/>
      <c r="T902" s="122"/>
      <c r="U902" s="122"/>
      <c r="V902" s="146"/>
    </row>
    <row r="903" spans="1:22" s="119" customFormat="1" ht="14.25" customHeight="1">
      <c r="A903" s="301">
        <f t="shared" si="18"/>
        <v>902</v>
      </c>
      <c r="B903" s="346" t="s">
        <v>2098</v>
      </c>
      <c r="C903" s="346">
        <v>1</v>
      </c>
      <c r="D903" s="346">
        <v>8</v>
      </c>
      <c r="E903" s="121" t="s">
        <v>2277</v>
      </c>
      <c r="F903" s="122" t="str">
        <f>IF($G$903=1,"",INDEX(主要用途!$C$2:$C$63,$G$903))</f>
        <v/>
      </c>
      <c r="G903" s="134">
        <v>1</v>
      </c>
      <c r="H903" s="134"/>
      <c r="I903" s="134"/>
      <c r="J903" s="134"/>
      <c r="K903" s="134"/>
      <c r="L903" s="134"/>
      <c r="M903" s="122"/>
      <c r="N903" s="122"/>
      <c r="O903" s="122"/>
      <c r="P903" s="122"/>
      <c r="Q903" s="145"/>
      <c r="R903" s="122"/>
      <c r="S903" s="122"/>
      <c r="T903" s="122"/>
      <c r="U903" s="122"/>
      <c r="V903" s="146"/>
    </row>
    <row r="904" spans="1:22" s="119" customFormat="1" ht="14.25" customHeight="1">
      <c r="A904" s="301">
        <f t="shared" si="18"/>
        <v>903</v>
      </c>
      <c r="B904" s="346" t="s">
        <v>2098</v>
      </c>
      <c r="C904" s="346">
        <v>1</v>
      </c>
      <c r="D904" s="346">
        <v>8</v>
      </c>
      <c r="E904" s="121" t="s">
        <v>2278</v>
      </c>
      <c r="F904" s="122" t="str">
        <f>IF($G$904=1,"",INDEX(主要用途!$C$2:$C$63,$G$904))</f>
        <v/>
      </c>
      <c r="G904" s="134">
        <v>1</v>
      </c>
      <c r="H904" s="134"/>
      <c r="I904" s="134"/>
      <c r="J904" s="134"/>
      <c r="K904" s="134"/>
      <c r="L904" s="134"/>
      <c r="M904" s="122"/>
      <c r="N904" s="122"/>
      <c r="O904" s="122"/>
      <c r="P904" s="122"/>
      <c r="Q904" s="145"/>
      <c r="R904" s="122"/>
      <c r="S904" s="122"/>
      <c r="T904" s="122"/>
      <c r="U904" s="122"/>
      <c r="V904" s="146"/>
    </row>
    <row r="905" spans="1:22" s="119" customFormat="1" ht="14.25" customHeight="1">
      <c r="A905" s="301">
        <f t="shared" si="18"/>
        <v>904</v>
      </c>
      <c r="B905" s="346" t="s">
        <v>2098</v>
      </c>
      <c r="C905" s="346">
        <v>1</v>
      </c>
      <c r="D905" s="346">
        <v>8</v>
      </c>
      <c r="E905" s="121" t="s">
        <v>2279</v>
      </c>
      <c r="F905" s="122" t="str">
        <f>IF($G$905=1,"",INDEX(主要用途!$C$2:$C$63,$G$905))</f>
        <v/>
      </c>
      <c r="G905" s="134">
        <v>1</v>
      </c>
      <c r="H905" s="134"/>
      <c r="I905" s="134"/>
      <c r="J905" s="134"/>
      <c r="K905" s="134"/>
      <c r="L905" s="134"/>
      <c r="M905" s="122"/>
      <c r="N905" s="122"/>
      <c r="O905" s="122"/>
      <c r="P905" s="122"/>
      <c r="Q905" s="145"/>
      <c r="R905" s="122"/>
      <c r="S905" s="122"/>
      <c r="T905" s="122"/>
      <c r="U905" s="122"/>
      <c r="V905" s="146"/>
    </row>
    <row r="906" spans="1:22" s="119" customFormat="1" ht="14.25" customHeight="1">
      <c r="A906" s="301">
        <f t="shared" si="18"/>
        <v>905</v>
      </c>
      <c r="B906" s="346" t="s">
        <v>2098</v>
      </c>
      <c r="C906" s="346">
        <v>1</v>
      </c>
      <c r="D906" s="346">
        <v>8</v>
      </c>
      <c r="E906" s="121" t="s">
        <v>2280</v>
      </c>
      <c r="F906" s="122" t="str">
        <f>IF($G$906=1,"",INDEX(主要用途!$C$2:$C$63,$G$906))</f>
        <v/>
      </c>
      <c r="G906" s="134">
        <v>1</v>
      </c>
      <c r="H906" s="134"/>
      <c r="I906" s="134"/>
      <c r="J906" s="134"/>
      <c r="K906" s="134"/>
      <c r="L906" s="134"/>
      <c r="M906" s="122"/>
      <c r="N906" s="122"/>
      <c r="O906" s="122"/>
      <c r="P906" s="122"/>
      <c r="Q906" s="145"/>
      <c r="R906" s="122"/>
      <c r="S906" s="122"/>
      <c r="T906" s="122"/>
      <c r="U906" s="122"/>
      <c r="V906" s="146"/>
    </row>
    <row r="907" spans="1:22" s="119" customFormat="1" ht="14.25" customHeight="1">
      <c r="A907" s="301">
        <f t="shared" si="18"/>
        <v>906</v>
      </c>
      <c r="B907" s="346" t="s">
        <v>2098</v>
      </c>
      <c r="C907" s="346">
        <v>1</v>
      </c>
      <c r="D907" s="346">
        <v>8</v>
      </c>
      <c r="E907" s="121" t="s">
        <v>2281</v>
      </c>
      <c r="F907" s="122" t="str">
        <f>IF($G$907=1,"",INDEX(主要用途!$C$2:$C$63,$G$907))</f>
        <v/>
      </c>
      <c r="G907" s="134">
        <v>1</v>
      </c>
      <c r="H907" s="134"/>
      <c r="I907" s="134"/>
      <c r="J907" s="134"/>
      <c r="K907" s="134"/>
      <c r="L907" s="134"/>
      <c r="M907" s="122"/>
      <c r="N907" s="122"/>
      <c r="O907" s="122"/>
      <c r="P907" s="122"/>
      <c r="Q907" s="145"/>
      <c r="R907" s="122"/>
      <c r="S907" s="122"/>
      <c r="T907" s="122"/>
      <c r="U907" s="122"/>
      <c r="V907" s="146"/>
    </row>
    <row r="908" spans="1:22" s="119" customFormat="1" ht="14.25" customHeight="1">
      <c r="A908" s="301">
        <f t="shared" si="18"/>
        <v>907</v>
      </c>
      <c r="B908" s="346" t="s">
        <v>2098</v>
      </c>
      <c r="C908" s="346">
        <v>1</v>
      </c>
      <c r="D908" s="346">
        <v>8</v>
      </c>
      <c r="E908" s="121" t="s">
        <v>2292</v>
      </c>
      <c r="F908" s="122" t="str">
        <f>IF($G$908=1,"",INDEX(主要用途!$C$2:$C$63,$G$908))</f>
        <v/>
      </c>
      <c r="G908" s="134">
        <v>1</v>
      </c>
      <c r="H908" s="134"/>
      <c r="I908" s="134"/>
      <c r="J908" s="134"/>
      <c r="K908" s="134"/>
      <c r="L908" s="134"/>
      <c r="M908" s="122"/>
      <c r="N908" s="122"/>
      <c r="O908" s="122"/>
      <c r="P908" s="122"/>
      <c r="Q908" s="145"/>
      <c r="R908" s="122"/>
      <c r="S908" s="122"/>
      <c r="T908" s="122"/>
      <c r="U908" s="122"/>
      <c r="V908" s="146"/>
    </row>
    <row r="909" spans="1:22" s="119" customFormat="1" ht="14.25" customHeight="1">
      <c r="A909" s="301">
        <f t="shared" si="18"/>
        <v>908</v>
      </c>
      <c r="B909" s="346" t="s">
        <v>2098</v>
      </c>
      <c r="C909" s="346">
        <v>1</v>
      </c>
      <c r="D909" s="346">
        <v>8</v>
      </c>
      <c r="E909" s="121" t="s">
        <v>2282</v>
      </c>
      <c r="F909" s="122" t="str">
        <f>IF('確認申請書（建築）入力'!$T$610="","",'確認申請書（建築）入力'!$T$610)</f>
        <v/>
      </c>
      <c r="G909" s="134"/>
      <c r="H909" s="134"/>
      <c r="I909" s="134"/>
      <c r="J909" s="134"/>
      <c r="K909" s="134"/>
      <c r="L909" s="134"/>
      <c r="M909" s="122"/>
      <c r="N909" s="122"/>
      <c r="O909" s="122"/>
      <c r="P909" s="122"/>
      <c r="Q909" s="122"/>
      <c r="R909" s="122"/>
      <c r="S909" s="122"/>
      <c r="T909" s="122"/>
      <c r="U909" s="122"/>
      <c r="V909" s="146"/>
    </row>
    <row r="910" spans="1:22" s="119" customFormat="1" ht="14.25" customHeight="1">
      <c r="A910" s="301">
        <f t="shared" si="18"/>
        <v>909</v>
      </c>
      <c r="B910" s="346" t="s">
        <v>2098</v>
      </c>
      <c r="C910" s="346">
        <v>1</v>
      </c>
      <c r="D910" s="346">
        <v>8</v>
      </c>
      <c r="E910" s="121" t="s">
        <v>2283</v>
      </c>
      <c r="F910" s="122" t="str">
        <f>IF('確認申請書（建築）入力'!$T$611="","",'確認申請書（建築）入力'!$T$611)</f>
        <v/>
      </c>
      <c r="G910" s="122"/>
      <c r="H910" s="122"/>
      <c r="I910" s="122"/>
      <c r="J910" s="122"/>
      <c r="K910" s="122"/>
      <c r="L910" s="122"/>
      <c r="M910" s="122"/>
      <c r="N910" s="122"/>
      <c r="O910" s="122"/>
      <c r="P910" s="122"/>
      <c r="Q910" s="122"/>
      <c r="R910" s="122"/>
      <c r="S910" s="122"/>
      <c r="T910" s="122"/>
      <c r="U910" s="122"/>
      <c r="V910" s="146"/>
    </row>
    <row r="911" spans="1:22" s="119" customFormat="1" ht="14.25" customHeight="1">
      <c r="A911" s="301">
        <f t="shared" si="18"/>
        <v>910</v>
      </c>
      <c r="B911" s="346" t="s">
        <v>2098</v>
      </c>
      <c r="C911" s="346">
        <v>1</v>
      </c>
      <c r="D911" s="346">
        <v>8</v>
      </c>
      <c r="E911" s="121" t="s">
        <v>2286</v>
      </c>
      <c r="F911" s="122" t="str">
        <f>IF('確認申請書（建築）入力'!$T$612="","",'確認申請書（建築）入力'!$T$612)</f>
        <v/>
      </c>
      <c r="G911" s="122"/>
      <c r="H911" s="122"/>
      <c r="I911" s="122"/>
      <c r="J911" s="122"/>
      <c r="K911" s="122"/>
      <c r="L911" s="122"/>
      <c r="M911" s="122"/>
      <c r="N911" s="122"/>
      <c r="O911" s="122"/>
      <c r="P911" s="122"/>
      <c r="Q911" s="122"/>
      <c r="R911" s="122"/>
      <c r="S911" s="122"/>
      <c r="T911" s="122"/>
      <c r="U911" s="122"/>
      <c r="V911" s="146"/>
    </row>
    <row r="912" spans="1:22" s="119" customFormat="1" ht="14.25" customHeight="1">
      <c r="A912" s="301">
        <f t="shared" si="18"/>
        <v>911</v>
      </c>
      <c r="B912" s="346" t="s">
        <v>2098</v>
      </c>
      <c r="C912" s="346">
        <v>1</v>
      </c>
      <c r="D912" s="346">
        <v>8</v>
      </c>
      <c r="E912" s="121" t="s">
        <v>2284</v>
      </c>
      <c r="F912" s="122" t="str">
        <f>IF('確認申請書（建築）入力'!$T$613="","",'確認申請書（建築）入力'!$T$613)</f>
        <v/>
      </c>
      <c r="G912" s="122"/>
      <c r="H912" s="122"/>
      <c r="I912" s="122"/>
      <c r="J912" s="122"/>
      <c r="K912" s="122"/>
      <c r="L912" s="122"/>
      <c r="M912" s="122"/>
      <c r="N912" s="122"/>
      <c r="O912" s="122"/>
      <c r="P912" s="122"/>
      <c r="Q912" s="122"/>
      <c r="R912" s="122"/>
      <c r="S912" s="122"/>
      <c r="T912" s="122"/>
      <c r="U912" s="122"/>
      <c r="V912" s="146"/>
    </row>
    <row r="913" spans="1:22" s="119" customFormat="1" ht="14.25" customHeight="1">
      <c r="A913" s="301">
        <f t="shared" si="18"/>
        <v>912</v>
      </c>
      <c r="B913" s="346" t="s">
        <v>2098</v>
      </c>
      <c r="C913" s="346">
        <v>1</v>
      </c>
      <c r="D913" s="346">
        <v>8</v>
      </c>
      <c r="E913" s="121" t="s">
        <v>2285</v>
      </c>
      <c r="F913" s="122" t="str">
        <f>IF('確認申請書（建築）入力'!$T$614="","",'確認申請書（建築）入力'!$T$614)</f>
        <v/>
      </c>
      <c r="G913" s="122"/>
      <c r="H913" s="122"/>
      <c r="I913" s="122"/>
      <c r="J913" s="122"/>
      <c r="K913" s="122"/>
      <c r="L913" s="122"/>
      <c r="M913" s="122"/>
      <c r="N913" s="122"/>
      <c r="O913" s="122"/>
      <c r="P913" s="122"/>
      <c r="Q913" s="122"/>
      <c r="R913" s="122"/>
      <c r="S913" s="122"/>
      <c r="T913" s="122"/>
      <c r="U913" s="122"/>
      <c r="V913" s="146"/>
    </row>
    <row r="914" spans="1:22" s="119" customFormat="1" ht="14.25" customHeight="1">
      <c r="A914" s="301">
        <f t="shared" si="18"/>
        <v>913</v>
      </c>
      <c r="B914" s="346" t="s">
        <v>2098</v>
      </c>
      <c r="C914" s="346">
        <v>1</v>
      </c>
      <c r="D914" s="346">
        <v>8</v>
      </c>
      <c r="E914" s="121" t="s">
        <v>2293</v>
      </c>
      <c r="F914" s="122" t="str">
        <f>IF('確認申請書（建築）入力'!$T$615="","",'確認申請書（建築）入力'!$T$615)</f>
        <v/>
      </c>
      <c r="G914" s="122"/>
      <c r="H914" s="122"/>
      <c r="I914" s="122"/>
      <c r="J914" s="122"/>
      <c r="K914" s="122"/>
      <c r="L914" s="122"/>
      <c r="M914" s="122"/>
      <c r="N914" s="122"/>
      <c r="O914" s="122"/>
      <c r="P914" s="122"/>
      <c r="Q914" s="122"/>
      <c r="R914" s="122"/>
      <c r="S914" s="122"/>
      <c r="T914" s="122"/>
      <c r="U914" s="122"/>
      <c r="V914" s="146"/>
    </row>
    <row r="915" spans="1:22" s="119" customFormat="1" ht="14.25" customHeight="1">
      <c r="A915" s="301">
        <f t="shared" si="18"/>
        <v>914</v>
      </c>
      <c r="B915" s="346" t="s">
        <v>2098</v>
      </c>
      <c r="C915" s="346">
        <v>1</v>
      </c>
      <c r="D915" s="346">
        <v>8</v>
      </c>
      <c r="E915" s="121" t="s">
        <v>2287</v>
      </c>
      <c r="F915" s="122" t="str">
        <f>IF('確認申請書（建築）入力'!$AE$610="","",TEXT('確認申請書（建築）入力'!$AE$610,"#0.00"))</f>
        <v/>
      </c>
      <c r="G915" s="152"/>
      <c r="H915" s="152"/>
      <c r="I915" s="152"/>
      <c r="J915" s="152"/>
      <c r="K915" s="152"/>
      <c r="L915" s="152"/>
      <c r="M915" s="122"/>
      <c r="N915" s="122"/>
      <c r="O915" s="122"/>
      <c r="P915" s="122"/>
      <c r="Q915" s="122"/>
      <c r="R915" s="122"/>
      <c r="S915" s="122"/>
      <c r="T915" s="122"/>
      <c r="U915" s="122"/>
      <c r="V915" s="146"/>
    </row>
    <row r="916" spans="1:22" s="119" customFormat="1" ht="14.25" customHeight="1">
      <c r="A916" s="301">
        <f t="shared" si="18"/>
        <v>915</v>
      </c>
      <c r="B916" s="346" t="s">
        <v>2098</v>
      </c>
      <c r="C916" s="346">
        <v>1</v>
      </c>
      <c r="D916" s="346">
        <v>8</v>
      </c>
      <c r="E916" s="121" t="s">
        <v>2288</v>
      </c>
      <c r="F916" s="122" t="str">
        <f>IF('確認申請書（建築）入力'!$AE$611="","",TEXT('確認申請書（建築）入力'!$AE$611,"#0.00"))</f>
        <v/>
      </c>
      <c r="G916" s="152"/>
      <c r="H916" s="152"/>
      <c r="I916" s="152"/>
      <c r="J916" s="152"/>
      <c r="K916" s="152"/>
      <c r="L916" s="152"/>
      <c r="M916" s="122"/>
      <c r="N916" s="122"/>
      <c r="O916" s="122"/>
      <c r="P916" s="122"/>
      <c r="Q916" s="122"/>
      <c r="R916" s="122"/>
      <c r="S916" s="122"/>
      <c r="T916" s="122"/>
      <c r="U916" s="122"/>
      <c r="V916" s="146"/>
    </row>
    <row r="917" spans="1:22" s="119" customFormat="1" ht="14.25" customHeight="1">
      <c r="A917" s="301">
        <f t="shared" si="18"/>
        <v>916</v>
      </c>
      <c r="B917" s="346" t="s">
        <v>2098</v>
      </c>
      <c r="C917" s="346">
        <v>1</v>
      </c>
      <c r="D917" s="346">
        <v>8</v>
      </c>
      <c r="E917" s="121" t="s">
        <v>2289</v>
      </c>
      <c r="F917" s="122" t="str">
        <f>IF('確認申請書（建築）入力'!$AE$612="","",TEXT('確認申請書（建築）入力'!$AE$612,"#0.00"))</f>
        <v/>
      </c>
      <c r="G917" s="152"/>
      <c r="H917" s="152"/>
      <c r="I917" s="152"/>
      <c r="J917" s="152"/>
      <c r="K917" s="152"/>
      <c r="L917" s="152"/>
      <c r="M917" s="122"/>
      <c r="N917" s="122"/>
      <c r="O917" s="122"/>
      <c r="P917" s="122"/>
      <c r="Q917" s="122"/>
      <c r="R917" s="122"/>
      <c r="S917" s="122"/>
      <c r="T917" s="122"/>
      <c r="U917" s="122"/>
      <c r="V917" s="146"/>
    </row>
    <row r="918" spans="1:22" s="119" customFormat="1" ht="14.25" customHeight="1">
      <c r="A918" s="301">
        <f t="shared" si="18"/>
        <v>917</v>
      </c>
      <c r="B918" s="346" t="s">
        <v>2098</v>
      </c>
      <c r="C918" s="346">
        <v>1</v>
      </c>
      <c r="D918" s="346">
        <v>8</v>
      </c>
      <c r="E918" s="121" t="s">
        <v>2290</v>
      </c>
      <c r="F918" s="122" t="str">
        <f>IF('確認申請書（建築）入力'!$AE$613="","",TEXT('確認申請書（建築）入力'!$AE$613,"#0.00"))</f>
        <v/>
      </c>
      <c r="G918" s="152"/>
      <c r="H918" s="152"/>
      <c r="I918" s="152"/>
      <c r="J918" s="152"/>
      <c r="K918" s="152"/>
      <c r="L918" s="152"/>
      <c r="M918" s="122"/>
      <c r="N918" s="122"/>
      <c r="O918" s="122"/>
      <c r="P918" s="122"/>
      <c r="Q918" s="122"/>
      <c r="R918" s="122"/>
      <c r="S918" s="122"/>
      <c r="T918" s="122"/>
      <c r="U918" s="122"/>
      <c r="V918" s="146"/>
    </row>
    <row r="919" spans="1:22" s="119" customFormat="1" ht="14.25" customHeight="1">
      <c r="A919" s="301">
        <f t="shared" si="18"/>
        <v>918</v>
      </c>
      <c r="B919" s="346" t="s">
        <v>2098</v>
      </c>
      <c r="C919" s="346">
        <v>1</v>
      </c>
      <c r="D919" s="346">
        <v>8</v>
      </c>
      <c r="E919" s="121" t="s">
        <v>2291</v>
      </c>
      <c r="F919" s="122" t="str">
        <f>IF('確認申請書（建築）入力'!$AE$614="","",TEXT('確認申請書（建築）入力'!$AE$614,"#0.00"))</f>
        <v/>
      </c>
      <c r="G919" s="152"/>
      <c r="H919" s="152"/>
      <c r="I919" s="152"/>
      <c r="J919" s="152"/>
      <c r="K919" s="152"/>
      <c r="L919" s="152"/>
      <c r="M919" s="122"/>
      <c r="N919" s="122"/>
      <c r="O919" s="122"/>
      <c r="P919" s="122"/>
      <c r="Q919" s="122"/>
      <c r="R919" s="122"/>
      <c r="S919" s="122"/>
      <c r="T919" s="122"/>
      <c r="U919" s="122"/>
      <c r="V919" s="146"/>
    </row>
    <row r="920" spans="1:22" s="119" customFormat="1" ht="14.25" customHeight="1">
      <c r="A920" s="301">
        <f t="shared" si="18"/>
        <v>919</v>
      </c>
      <c r="B920" s="346" t="s">
        <v>2098</v>
      </c>
      <c r="C920" s="346">
        <v>1</v>
      </c>
      <c r="D920" s="346">
        <v>8</v>
      </c>
      <c r="E920" s="121" t="s">
        <v>2294</v>
      </c>
      <c r="F920" s="122" t="str">
        <f>IF('確認申請書（建築）入力'!$AE$615="","",TEXT('確認申請書（建築）入力'!$AE$615,"#0.00"))</f>
        <v/>
      </c>
      <c r="G920" s="152"/>
      <c r="H920" s="152"/>
      <c r="I920" s="152"/>
      <c r="J920" s="152"/>
      <c r="K920" s="152"/>
      <c r="L920" s="152"/>
      <c r="M920" s="122"/>
      <c r="N920" s="122"/>
      <c r="O920" s="122"/>
      <c r="P920" s="122"/>
      <c r="Q920" s="122"/>
      <c r="R920" s="122"/>
      <c r="S920" s="122"/>
      <c r="T920" s="122"/>
      <c r="U920" s="122"/>
      <c r="V920" s="146"/>
    </row>
    <row r="921" spans="1:22" s="119" customFormat="1" ht="14.25" customHeight="1">
      <c r="A921" s="301">
        <f t="shared" si="18"/>
        <v>920</v>
      </c>
      <c r="B921" s="346" t="s">
        <v>2098</v>
      </c>
      <c r="C921" s="346">
        <v>1</v>
      </c>
      <c r="D921" s="346">
        <v>8</v>
      </c>
      <c r="E921" s="121" t="s">
        <v>1624</v>
      </c>
      <c r="F921" s="122" t="str">
        <f>IF('確認申請書（建築）入力'!$N$617="","",'確認申請書（建築）入力'!$N$617)</f>
        <v/>
      </c>
      <c r="G921" s="122"/>
      <c r="H921" s="122"/>
      <c r="I921" s="122"/>
      <c r="J921" s="122"/>
      <c r="K921" s="122"/>
      <c r="L921" s="122"/>
      <c r="M921" s="122"/>
      <c r="N921" s="122"/>
      <c r="O921" s="122"/>
      <c r="P921" s="122"/>
      <c r="Q921" s="122"/>
      <c r="R921" s="122"/>
      <c r="S921" s="122"/>
      <c r="T921" s="122"/>
      <c r="U921" s="122"/>
      <c r="V921" s="146"/>
    </row>
    <row r="922" spans="1:22" s="119" customFormat="1" ht="14.25" customHeight="1" thickBot="1">
      <c r="A922" s="302">
        <f t="shared" si="18"/>
        <v>921</v>
      </c>
      <c r="B922" s="347" t="s">
        <v>2098</v>
      </c>
      <c r="C922" s="347">
        <v>1</v>
      </c>
      <c r="D922" s="347">
        <v>8</v>
      </c>
      <c r="E922" s="136" t="s">
        <v>1623</v>
      </c>
      <c r="F922" s="137" t="str">
        <f>IF('確認申請書（建築）入力'!$N$620="","",'確認申請書（建築）入力'!$N$620)</f>
        <v/>
      </c>
      <c r="G922" s="137"/>
      <c r="H922" s="137"/>
      <c r="I922" s="137"/>
      <c r="J922" s="137"/>
      <c r="K922" s="137"/>
      <c r="L922" s="137"/>
      <c r="M922" s="137"/>
      <c r="N922" s="137"/>
      <c r="O922" s="137"/>
      <c r="P922" s="137"/>
      <c r="Q922" s="137"/>
      <c r="R922" s="137"/>
      <c r="S922" s="137"/>
      <c r="T922" s="137"/>
      <c r="U922" s="137"/>
      <c r="V922" s="153"/>
    </row>
    <row r="923" spans="1:22" s="119" customFormat="1" ht="14.25" customHeight="1">
      <c r="A923" s="309">
        <f t="shared" si="18"/>
        <v>922</v>
      </c>
      <c r="B923" s="348" t="s">
        <v>2098</v>
      </c>
      <c r="C923" s="348">
        <v>2</v>
      </c>
      <c r="D923" s="348">
        <v>8</v>
      </c>
      <c r="E923" s="147" t="s">
        <v>1975</v>
      </c>
      <c r="F923" s="156">
        <f>'建築物別概要（追加）入力'!$E$257</f>
        <v>2</v>
      </c>
      <c r="G923" s="156"/>
      <c r="H923" s="148"/>
      <c r="I923" s="148"/>
      <c r="J923" s="148"/>
      <c r="K923" s="148"/>
      <c r="L923" s="148"/>
      <c r="M923" s="148"/>
      <c r="N923" s="148"/>
      <c r="O923" s="148"/>
      <c r="P923" s="148"/>
      <c r="Q923" s="148"/>
      <c r="R923" s="148"/>
      <c r="S923" s="148"/>
      <c r="T923" s="148"/>
      <c r="U923" s="148"/>
      <c r="V923" s="157"/>
    </row>
    <row r="924" spans="1:22" s="119" customFormat="1" ht="14.25" customHeight="1">
      <c r="A924" s="301">
        <f t="shared" si="18"/>
        <v>923</v>
      </c>
      <c r="B924" s="346" t="s">
        <v>2098</v>
      </c>
      <c r="C924" s="346">
        <v>2</v>
      </c>
      <c r="D924" s="346">
        <v>8</v>
      </c>
      <c r="E924" s="121" t="s">
        <v>87</v>
      </c>
      <c r="F924" s="133" t="str">
        <f>IF('建築物別概要（追加）入力'!$E$258="","",'建築物別概要（追加）入力'!$E$258)</f>
        <v/>
      </c>
      <c r="G924" s="133"/>
      <c r="H924" s="122"/>
      <c r="I924" s="122"/>
      <c r="J924" s="122"/>
      <c r="K924" s="122"/>
      <c r="L924" s="122"/>
      <c r="M924" s="122"/>
      <c r="N924" s="122"/>
      <c r="O924" s="122"/>
      <c r="P924" s="122"/>
      <c r="Q924" s="122"/>
      <c r="R924" s="122"/>
      <c r="S924" s="122"/>
      <c r="T924" s="122"/>
      <c r="U924" s="122"/>
      <c r="V924" s="146"/>
    </row>
    <row r="925" spans="1:22" s="119" customFormat="1" ht="14.25" customHeight="1">
      <c r="A925" s="301">
        <f t="shared" si="18"/>
        <v>924</v>
      </c>
      <c r="B925" s="346" t="s">
        <v>2098</v>
      </c>
      <c r="C925" s="346">
        <v>2</v>
      </c>
      <c r="D925" s="346">
        <v>8</v>
      </c>
      <c r="E925" s="121" t="s">
        <v>2183</v>
      </c>
      <c r="F925" s="131" t="str">
        <f>IF('建築物別概要（追加）入力'!$E$259="","",'建築物別概要（追加）入力'!$E$259)</f>
        <v/>
      </c>
      <c r="G925" s="131"/>
      <c r="H925" s="122"/>
      <c r="I925" s="122"/>
      <c r="J925" s="122"/>
      <c r="K925" s="122"/>
      <c r="L925" s="122"/>
      <c r="M925" s="122"/>
      <c r="N925" s="122"/>
      <c r="O925" s="122"/>
      <c r="P925" s="122"/>
      <c r="Q925" s="122"/>
      <c r="R925" s="122"/>
      <c r="S925" s="122"/>
      <c r="T925" s="122"/>
      <c r="U925" s="122"/>
      <c r="V925" s="146"/>
    </row>
    <row r="926" spans="1:22" s="119" customFormat="1" ht="14.25" customHeight="1">
      <c r="A926" s="301">
        <f t="shared" si="18"/>
        <v>925</v>
      </c>
      <c r="B926" s="346" t="s">
        <v>2098</v>
      </c>
      <c r="C926" s="346">
        <v>2</v>
      </c>
      <c r="D926" s="346">
        <v>8</v>
      </c>
      <c r="E926" s="121" t="s">
        <v>2184</v>
      </c>
      <c r="F926" s="131" t="str">
        <f>IF('建築物別概要（追加）入力'!$E$260="","",'建築物別概要（追加）入力'!$E$260)</f>
        <v/>
      </c>
      <c r="G926" s="131"/>
      <c r="H926" s="122"/>
      <c r="I926" s="122"/>
      <c r="J926" s="122"/>
      <c r="K926" s="122"/>
      <c r="L926" s="122"/>
      <c r="M926" s="122"/>
      <c r="N926" s="122"/>
      <c r="O926" s="122"/>
      <c r="P926" s="122"/>
      <c r="Q926" s="122"/>
      <c r="R926" s="122"/>
      <c r="S926" s="122"/>
      <c r="T926" s="122"/>
      <c r="U926" s="122"/>
      <c r="V926" s="146"/>
    </row>
    <row r="927" spans="1:22" s="119" customFormat="1" ht="14.25" customHeight="1">
      <c r="A927" s="301">
        <f t="shared" si="18"/>
        <v>926</v>
      </c>
      <c r="B927" s="346" t="s">
        <v>2098</v>
      </c>
      <c r="C927" s="346">
        <v>2</v>
      </c>
      <c r="D927" s="346">
        <v>8</v>
      </c>
      <c r="E927" s="121" t="s">
        <v>2185</v>
      </c>
      <c r="F927" s="131" t="str">
        <f>IF('建築物別概要（追加）入力'!$E$261="","",'建築物別概要（追加）入力'!$E$261)</f>
        <v/>
      </c>
      <c r="G927" s="131"/>
      <c r="H927" s="122"/>
      <c r="I927" s="122"/>
      <c r="J927" s="122"/>
      <c r="K927" s="122"/>
      <c r="L927" s="122"/>
      <c r="M927" s="122"/>
      <c r="N927" s="122"/>
      <c r="O927" s="122"/>
      <c r="P927" s="122"/>
      <c r="Q927" s="122"/>
      <c r="R927" s="122"/>
      <c r="S927" s="122"/>
      <c r="T927" s="122"/>
      <c r="U927" s="122"/>
      <c r="V927" s="146"/>
    </row>
    <row r="928" spans="1:22" s="119" customFormat="1" ht="14.25" customHeight="1">
      <c r="A928" s="301">
        <f t="shared" si="18"/>
        <v>927</v>
      </c>
      <c r="B928" s="346" t="s">
        <v>2098</v>
      </c>
      <c r="C928" s="346">
        <v>2</v>
      </c>
      <c r="D928" s="346">
        <v>8</v>
      </c>
      <c r="E928" s="121" t="s">
        <v>2186</v>
      </c>
      <c r="F928" s="131" t="str">
        <f>IF('建築物別概要（追加）入力'!$E$262="","",'建築物別概要（追加）入力'!$E$262)</f>
        <v/>
      </c>
      <c r="G928" s="131"/>
      <c r="H928" s="122"/>
      <c r="I928" s="122"/>
      <c r="J928" s="122"/>
      <c r="K928" s="122"/>
      <c r="L928" s="122"/>
      <c r="M928" s="122"/>
      <c r="N928" s="122"/>
      <c r="O928" s="122"/>
      <c r="P928" s="122"/>
      <c r="Q928" s="122"/>
      <c r="R928" s="122"/>
      <c r="S928" s="122"/>
      <c r="T928" s="122"/>
      <c r="U928" s="122"/>
      <c r="V928" s="146"/>
    </row>
    <row r="929" spans="1:22" s="119" customFormat="1" ht="14.25" customHeight="1">
      <c r="A929" s="301">
        <f t="shared" si="18"/>
        <v>928</v>
      </c>
      <c r="B929" s="346" t="s">
        <v>2098</v>
      </c>
      <c r="C929" s="346">
        <v>2</v>
      </c>
      <c r="D929" s="346">
        <v>8</v>
      </c>
      <c r="E929" s="121" t="s">
        <v>2182</v>
      </c>
      <c r="F929" s="131" t="str">
        <f>IF($G$929=TRUE,"有",IF($H$929=TRUE,"無",""))</f>
        <v/>
      </c>
      <c r="G929" s="127" t="b">
        <v>0</v>
      </c>
      <c r="H929" s="127" t="b">
        <v>0</v>
      </c>
      <c r="I929" s="122"/>
      <c r="J929" s="122"/>
      <c r="K929" s="122"/>
      <c r="L929" s="122"/>
      <c r="M929" s="122"/>
      <c r="N929" s="122"/>
      <c r="O929" s="122"/>
      <c r="P929" s="122"/>
      <c r="Q929" s="122"/>
      <c r="R929" s="122"/>
      <c r="S929" s="122"/>
      <c r="T929" s="122"/>
      <c r="U929" s="122"/>
      <c r="V929" s="146"/>
    </row>
    <row r="930" spans="1:22" s="119" customFormat="1" ht="14.25" customHeight="1">
      <c r="A930" s="301">
        <f t="shared" si="18"/>
        <v>929</v>
      </c>
      <c r="B930" s="346" t="s">
        <v>2098</v>
      </c>
      <c r="C930" s="346">
        <v>2</v>
      </c>
      <c r="D930" s="346">
        <v>8</v>
      </c>
      <c r="E930" s="121" t="s">
        <v>2277</v>
      </c>
      <c r="F930" s="122" t="str">
        <f>IF($G$930=1,"",INDEX(主要用途!$C$2:$C$63,$G$930))</f>
        <v/>
      </c>
      <c r="G930" s="134">
        <v>1</v>
      </c>
      <c r="H930" s="134"/>
      <c r="I930" s="134"/>
      <c r="J930" s="134"/>
      <c r="K930" s="134"/>
      <c r="L930" s="134"/>
      <c r="M930" s="122"/>
      <c r="N930" s="122"/>
      <c r="O930" s="122"/>
      <c r="P930" s="122"/>
      <c r="Q930" s="145"/>
      <c r="R930" s="122"/>
      <c r="S930" s="122"/>
      <c r="T930" s="122"/>
      <c r="U930" s="122"/>
      <c r="V930" s="146"/>
    </row>
    <row r="931" spans="1:22" s="119" customFormat="1" ht="14.25" customHeight="1">
      <c r="A931" s="301">
        <f t="shared" si="18"/>
        <v>930</v>
      </c>
      <c r="B931" s="346" t="s">
        <v>2098</v>
      </c>
      <c r="C931" s="346">
        <v>2</v>
      </c>
      <c r="D931" s="346">
        <v>8</v>
      </c>
      <c r="E931" s="121" t="s">
        <v>2278</v>
      </c>
      <c r="F931" s="122" t="str">
        <f>IF($G$931=1,"",INDEX(主要用途!$C$2:$C$63,$G$931))</f>
        <v/>
      </c>
      <c r="G931" s="134">
        <v>1</v>
      </c>
      <c r="H931" s="134"/>
      <c r="I931" s="134"/>
      <c r="J931" s="134"/>
      <c r="K931" s="134"/>
      <c r="L931" s="134"/>
      <c r="M931" s="122"/>
      <c r="N931" s="122"/>
      <c r="O931" s="122"/>
      <c r="P931" s="122"/>
      <c r="Q931" s="145"/>
      <c r="R931" s="122"/>
      <c r="S931" s="122"/>
      <c r="T931" s="122"/>
      <c r="U931" s="122"/>
      <c r="V931" s="146"/>
    </row>
    <row r="932" spans="1:22" s="119" customFormat="1" ht="14.25" customHeight="1">
      <c r="A932" s="301">
        <f t="shared" si="18"/>
        <v>931</v>
      </c>
      <c r="B932" s="346" t="s">
        <v>2098</v>
      </c>
      <c r="C932" s="346">
        <v>2</v>
      </c>
      <c r="D932" s="346">
        <v>8</v>
      </c>
      <c r="E932" s="121" t="s">
        <v>2279</v>
      </c>
      <c r="F932" s="122" t="str">
        <f>IF($G$932=1,"",INDEX(主要用途!$C$2:$C$63,$G$932))</f>
        <v/>
      </c>
      <c r="G932" s="134">
        <v>1</v>
      </c>
      <c r="H932" s="134"/>
      <c r="I932" s="134"/>
      <c r="J932" s="134"/>
      <c r="K932" s="134"/>
      <c r="L932" s="134"/>
      <c r="M932" s="122"/>
      <c r="N932" s="122"/>
      <c r="O932" s="122"/>
      <c r="P932" s="122"/>
      <c r="Q932" s="145"/>
      <c r="R932" s="122"/>
      <c r="S932" s="122"/>
      <c r="T932" s="122"/>
      <c r="U932" s="122"/>
      <c r="V932" s="146"/>
    </row>
    <row r="933" spans="1:22" s="119" customFormat="1" ht="14.25" customHeight="1">
      <c r="A933" s="301">
        <f t="shared" si="18"/>
        <v>932</v>
      </c>
      <c r="B933" s="346" t="s">
        <v>2098</v>
      </c>
      <c r="C933" s="346">
        <v>2</v>
      </c>
      <c r="D933" s="346">
        <v>8</v>
      </c>
      <c r="E933" s="121" t="s">
        <v>2280</v>
      </c>
      <c r="F933" s="122" t="str">
        <f>IF($G$933=1,"",INDEX(主要用途!$C$2:$C$63,$G$933))</f>
        <v/>
      </c>
      <c r="G933" s="134">
        <v>1</v>
      </c>
      <c r="H933" s="134"/>
      <c r="I933" s="134"/>
      <c r="J933" s="134"/>
      <c r="K933" s="134"/>
      <c r="L933" s="134"/>
      <c r="M933" s="122"/>
      <c r="N933" s="122"/>
      <c r="O933" s="122"/>
      <c r="P933" s="122"/>
      <c r="Q933" s="145"/>
      <c r="R933" s="122"/>
      <c r="S933" s="122"/>
      <c r="T933" s="122"/>
      <c r="U933" s="122"/>
      <c r="V933" s="146"/>
    </row>
    <row r="934" spans="1:22" s="119" customFormat="1" ht="14.25" customHeight="1">
      <c r="A934" s="301">
        <f t="shared" si="18"/>
        <v>933</v>
      </c>
      <c r="B934" s="346" t="s">
        <v>2098</v>
      </c>
      <c r="C934" s="346">
        <v>2</v>
      </c>
      <c r="D934" s="346">
        <v>8</v>
      </c>
      <c r="E934" s="121" t="s">
        <v>2281</v>
      </c>
      <c r="F934" s="122" t="str">
        <f>IF($G$934=1,"",INDEX(主要用途!$C$2:$C$63,$G$934))</f>
        <v/>
      </c>
      <c r="G934" s="134">
        <v>1</v>
      </c>
      <c r="H934" s="134"/>
      <c r="I934" s="134"/>
      <c r="J934" s="134"/>
      <c r="K934" s="134"/>
      <c r="L934" s="134"/>
      <c r="M934" s="122"/>
      <c r="N934" s="122"/>
      <c r="O934" s="122"/>
      <c r="P934" s="122"/>
      <c r="Q934" s="145"/>
      <c r="R934" s="122"/>
      <c r="S934" s="122"/>
      <c r="T934" s="122"/>
      <c r="U934" s="122"/>
      <c r="V934" s="146"/>
    </row>
    <row r="935" spans="1:22" s="119" customFormat="1" ht="14.25" customHeight="1">
      <c r="A935" s="301">
        <f t="shared" si="18"/>
        <v>934</v>
      </c>
      <c r="B935" s="346" t="s">
        <v>2098</v>
      </c>
      <c r="C935" s="346">
        <v>2</v>
      </c>
      <c r="D935" s="346">
        <v>8</v>
      </c>
      <c r="E935" s="121" t="s">
        <v>2292</v>
      </c>
      <c r="F935" s="122" t="str">
        <f>IF($G$935=1,"",INDEX(主要用途!$C$2:$C$63,$G$935))</f>
        <v/>
      </c>
      <c r="G935" s="134">
        <v>1</v>
      </c>
      <c r="H935" s="134"/>
      <c r="I935" s="134"/>
      <c r="J935" s="134"/>
      <c r="K935" s="134"/>
      <c r="L935" s="134"/>
      <c r="M935" s="122"/>
      <c r="N935" s="122"/>
      <c r="O935" s="122"/>
      <c r="P935" s="122"/>
      <c r="Q935" s="145"/>
      <c r="R935" s="122"/>
      <c r="S935" s="122"/>
      <c r="T935" s="122"/>
      <c r="U935" s="122"/>
      <c r="V935" s="146"/>
    </row>
    <row r="936" spans="1:22" s="119" customFormat="1" ht="14.25" customHeight="1">
      <c r="A936" s="301">
        <f t="shared" si="18"/>
        <v>935</v>
      </c>
      <c r="B936" s="346" t="s">
        <v>2098</v>
      </c>
      <c r="C936" s="346">
        <v>2</v>
      </c>
      <c r="D936" s="346">
        <v>8</v>
      </c>
      <c r="E936" s="121" t="s">
        <v>2282</v>
      </c>
      <c r="F936" s="122" t="str">
        <f>IF('建築物別概要（追加）入力'!$K$266="","",'建築物別概要（追加）入力'!$K$266)</f>
        <v/>
      </c>
      <c r="G936" s="134"/>
      <c r="H936" s="134"/>
      <c r="I936" s="134"/>
      <c r="J936" s="134"/>
      <c r="K936" s="134"/>
      <c r="L936" s="134"/>
      <c r="M936" s="122"/>
      <c r="N936" s="122"/>
      <c r="O936" s="122"/>
      <c r="P936" s="122"/>
      <c r="Q936" s="122"/>
      <c r="R936" s="122"/>
      <c r="S936" s="122"/>
      <c r="T936" s="122"/>
      <c r="U936" s="122"/>
      <c r="V936" s="146"/>
    </row>
    <row r="937" spans="1:22" s="119" customFormat="1" ht="14.25" customHeight="1">
      <c r="A937" s="301">
        <f t="shared" si="18"/>
        <v>936</v>
      </c>
      <c r="B937" s="346" t="s">
        <v>2098</v>
      </c>
      <c r="C937" s="346">
        <v>2</v>
      </c>
      <c r="D937" s="346">
        <v>8</v>
      </c>
      <c r="E937" s="121" t="s">
        <v>2283</v>
      </c>
      <c r="F937" s="122" t="str">
        <f>IF('建築物別概要（追加）入力'!$K$267="","",'建築物別概要（追加）入力'!$K$267)</f>
        <v/>
      </c>
      <c r="G937" s="122"/>
      <c r="H937" s="122"/>
      <c r="I937" s="122"/>
      <c r="J937" s="122"/>
      <c r="K937" s="122"/>
      <c r="L937" s="122"/>
      <c r="M937" s="122"/>
      <c r="N937" s="122"/>
      <c r="O937" s="122"/>
      <c r="P937" s="122"/>
      <c r="Q937" s="122"/>
      <c r="R937" s="122"/>
      <c r="S937" s="122"/>
      <c r="T937" s="122"/>
      <c r="U937" s="122"/>
      <c r="V937" s="146"/>
    </row>
    <row r="938" spans="1:22" s="119" customFormat="1" ht="14.25" customHeight="1">
      <c r="A938" s="301">
        <f t="shared" si="18"/>
        <v>937</v>
      </c>
      <c r="B938" s="346" t="s">
        <v>2098</v>
      </c>
      <c r="C938" s="346">
        <v>2</v>
      </c>
      <c r="D938" s="346">
        <v>8</v>
      </c>
      <c r="E938" s="121" t="s">
        <v>2286</v>
      </c>
      <c r="F938" s="122" t="str">
        <f>IF('建築物別概要（追加）入力'!$K$268="","",'建築物別概要（追加）入力'!$K$268)</f>
        <v/>
      </c>
      <c r="G938" s="122"/>
      <c r="H938" s="122"/>
      <c r="I938" s="122"/>
      <c r="J938" s="122"/>
      <c r="K938" s="122"/>
      <c r="L938" s="122"/>
      <c r="M938" s="122"/>
      <c r="N938" s="122"/>
      <c r="O938" s="122"/>
      <c r="P938" s="122"/>
      <c r="Q938" s="122"/>
      <c r="R938" s="122"/>
      <c r="S938" s="122"/>
      <c r="T938" s="122"/>
      <c r="U938" s="122"/>
      <c r="V938" s="146"/>
    </row>
    <row r="939" spans="1:22" s="119" customFormat="1" ht="14.25" customHeight="1">
      <c r="A939" s="301">
        <f t="shared" si="18"/>
        <v>938</v>
      </c>
      <c r="B939" s="346" t="s">
        <v>2098</v>
      </c>
      <c r="C939" s="346">
        <v>2</v>
      </c>
      <c r="D939" s="346">
        <v>8</v>
      </c>
      <c r="E939" s="121" t="s">
        <v>2284</v>
      </c>
      <c r="F939" s="122" t="str">
        <f>IF('建築物別概要（追加）入力'!$K$269="","",'建築物別概要（追加）入力'!$K$269)</f>
        <v/>
      </c>
      <c r="G939" s="122"/>
      <c r="H939" s="122"/>
      <c r="I939" s="122"/>
      <c r="J939" s="122"/>
      <c r="K939" s="122"/>
      <c r="L939" s="122"/>
      <c r="M939" s="122"/>
      <c r="N939" s="122"/>
      <c r="O939" s="122"/>
      <c r="P939" s="122"/>
      <c r="Q939" s="122"/>
      <c r="R939" s="122"/>
      <c r="S939" s="122"/>
      <c r="T939" s="122"/>
      <c r="U939" s="122"/>
      <c r="V939" s="146"/>
    </row>
    <row r="940" spans="1:22" s="119" customFormat="1" ht="14.25" customHeight="1">
      <c r="A940" s="301">
        <f t="shared" si="18"/>
        <v>939</v>
      </c>
      <c r="B940" s="346" t="s">
        <v>2098</v>
      </c>
      <c r="C940" s="346">
        <v>2</v>
      </c>
      <c r="D940" s="346">
        <v>8</v>
      </c>
      <c r="E940" s="121" t="s">
        <v>2285</v>
      </c>
      <c r="F940" s="122" t="str">
        <f>IF('建築物別概要（追加）入力'!$K$270="","",'建築物別概要（追加）入力'!$K$270)</f>
        <v/>
      </c>
      <c r="G940" s="122"/>
      <c r="H940" s="122"/>
      <c r="I940" s="122"/>
      <c r="J940" s="122"/>
      <c r="K940" s="122"/>
      <c r="L940" s="122"/>
      <c r="M940" s="122"/>
      <c r="N940" s="122"/>
      <c r="O940" s="122"/>
      <c r="P940" s="122"/>
      <c r="Q940" s="122"/>
      <c r="R940" s="122"/>
      <c r="S940" s="122"/>
      <c r="T940" s="122"/>
      <c r="U940" s="122"/>
      <c r="V940" s="146"/>
    </row>
    <row r="941" spans="1:22" s="119" customFormat="1" ht="14.25" customHeight="1">
      <c r="A941" s="301">
        <f t="shared" si="18"/>
        <v>940</v>
      </c>
      <c r="B941" s="346" t="s">
        <v>2098</v>
      </c>
      <c r="C941" s="346">
        <v>2</v>
      </c>
      <c r="D941" s="346">
        <v>8</v>
      </c>
      <c r="E941" s="121" t="s">
        <v>2293</v>
      </c>
      <c r="F941" s="122" t="str">
        <f>IF('建築物別概要（追加）入力'!$K$271="","",'建築物別概要（追加）入力'!$K$271)</f>
        <v/>
      </c>
      <c r="G941" s="122"/>
      <c r="H941" s="122"/>
      <c r="I941" s="122"/>
      <c r="J941" s="122"/>
      <c r="K941" s="122"/>
      <c r="L941" s="122"/>
      <c r="M941" s="122"/>
      <c r="N941" s="122"/>
      <c r="O941" s="122"/>
      <c r="P941" s="122"/>
      <c r="Q941" s="122"/>
      <c r="R941" s="122"/>
      <c r="S941" s="122"/>
      <c r="T941" s="122"/>
      <c r="U941" s="122"/>
      <c r="V941" s="146"/>
    </row>
    <row r="942" spans="1:22" s="119" customFormat="1" ht="14.25" customHeight="1">
      <c r="A942" s="301">
        <f t="shared" si="18"/>
        <v>941</v>
      </c>
      <c r="B942" s="346" t="s">
        <v>2098</v>
      </c>
      <c r="C942" s="346">
        <v>2</v>
      </c>
      <c r="D942" s="346">
        <v>8</v>
      </c>
      <c r="E942" s="121" t="s">
        <v>2287</v>
      </c>
      <c r="F942" s="122" t="str">
        <f>IF('建築物別概要（追加）入力'!$V$266="","",TEXT('建築物別概要（追加）入力'!$V$266,"#0.00"))</f>
        <v/>
      </c>
      <c r="G942" s="152"/>
      <c r="H942" s="152"/>
      <c r="I942" s="152"/>
      <c r="J942" s="152"/>
      <c r="K942" s="152"/>
      <c r="L942" s="152"/>
      <c r="M942" s="122"/>
      <c r="N942" s="122"/>
      <c r="O942" s="122"/>
      <c r="P942" s="122"/>
      <c r="Q942" s="122"/>
      <c r="R942" s="122"/>
      <c r="S942" s="122"/>
      <c r="T942" s="122"/>
      <c r="U942" s="122"/>
      <c r="V942" s="146"/>
    </row>
    <row r="943" spans="1:22" s="119" customFormat="1" ht="14.25" customHeight="1">
      <c r="A943" s="301">
        <f t="shared" si="18"/>
        <v>942</v>
      </c>
      <c r="B943" s="346" t="s">
        <v>2098</v>
      </c>
      <c r="C943" s="346">
        <v>2</v>
      </c>
      <c r="D943" s="346">
        <v>8</v>
      </c>
      <c r="E943" s="121" t="s">
        <v>2288</v>
      </c>
      <c r="F943" s="122" t="str">
        <f>IF('建築物別概要（追加）入力'!$V$267="","",TEXT('建築物別概要（追加）入力'!$V$267,"#0.00"))</f>
        <v/>
      </c>
      <c r="G943" s="152"/>
      <c r="H943" s="152"/>
      <c r="I943" s="152"/>
      <c r="J943" s="152"/>
      <c r="K943" s="152"/>
      <c r="L943" s="152"/>
      <c r="M943" s="122"/>
      <c r="N943" s="122"/>
      <c r="O943" s="122"/>
      <c r="P943" s="122"/>
      <c r="Q943" s="122"/>
      <c r="R943" s="122"/>
      <c r="S943" s="122"/>
      <c r="T943" s="122"/>
      <c r="U943" s="122"/>
      <c r="V943" s="146"/>
    </row>
    <row r="944" spans="1:22" s="119" customFormat="1" ht="14.25" customHeight="1">
      <c r="A944" s="301">
        <f t="shared" si="18"/>
        <v>943</v>
      </c>
      <c r="B944" s="346" t="s">
        <v>2098</v>
      </c>
      <c r="C944" s="346">
        <v>2</v>
      </c>
      <c r="D944" s="346">
        <v>8</v>
      </c>
      <c r="E944" s="121" t="s">
        <v>2289</v>
      </c>
      <c r="F944" s="122" t="str">
        <f>IF('建築物別概要（追加）入力'!$V$268="","",TEXT('建築物別概要（追加）入力'!$V$268,"#0.00"))</f>
        <v/>
      </c>
      <c r="G944" s="152"/>
      <c r="H944" s="152"/>
      <c r="I944" s="152"/>
      <c r="J944" s="152"/>
      <c r="K944" s="152"/>
      <c r="L944" s="152"/>
      <c r="M944" s="122"/>
      <c r="N944" s="122"/>
      <c r="O944" s="122"/>
      <c r="P944" s="122"/>
      <c r="Q944" s="122"/>
      <c r="R944" s="122"/>
      <c r="S944" s="122"/>
      <c r="T944" s="122"/>
      <c r="U944" s="122"/>
      <c r="V944" s="146"/>
    </row>
    <row r="945" spans="1:22" s="119" customFormat="1" ht="14.25" customHeight="1">
      <c r="A945" s="301">
        <f t="shared" si="18"/>
        <v>944</v>
      </c>
      <c r="B945" s="346" t="s">
        <v>2098</v>
      </c>
      <c r="C945" s="346">
        <v>2</v>
      </c>
      <c r="D945" s="346">
        <v>8</v>
      </c>
      <c r="E945" s="121" t="s">
        <v>2290</v>
      </c>
      <c r="F945" s="122" t="str">
        <f>IF('建築物別概要（追加）入力'!$V$269="","",TEXT('建築物別概要（追加）入力'!$V$269,"#0.00"))</f>
        <v/>
      </c>
      <c r="G945" s="152"/>
      <c r="H945" s="152"/>
      <c r="I945" s="152"/>
      <c r="J945" s="152"/>
      <c r="K945" s="152"/>
      <c r="L945" s="152"/>
      <c r="M945" s="122"/>
      <c r="N945" s="122"/>
      <c r="O945" s="122"/>
      <c r="P945" s="122"/>
      <c r="Q945" s="122"/>
      <c r="R945" s="122"/>
      <c r="S945" s="122"/>
      <c r="T945" s="122"/>
      <c r="U945" s="122"/>
      <c r="V945" s="146"/>
    </row>
    <row r="946" spans="1:22" s="119" customFormat="1" ht="14.25" customHeight="1">
      <c r="A946" s="301">
        <f t="shared" si="18"/>
        <v>945</v>
      </c>
      <c r="B946" s="346" t="s">
        <v>2098</v>
      </c>
      <c r="C946" s="346">
        <v>2</v>
      </c>
      <c r="D946" s="346">
        <v>8</v>
      </c>
      <c r="E946" s="121" t="s">
        <v>2291</v>
      </c>
      <c r="F946" s="122" t="str">
        <f>IF('建築物別概要（追加）入力'!$V$270="","",TEXT('建築物別概要（追加）入力'!$V$270,"#0.00"))</f>
        <v/>
      </c>
      <c r="G946" s="152"/>
      <c r="H946" s="152"/>
      <c r="I946" s="152"/>
      <c r="J946" s="152"/>
      <c r="K946" s="152"/>
      <c r="L946" s="152"/>
      <c r="M946" s="122"/>
      <c r="N946" s="122"/>
      <c r="O946" s="122"/>
      <c r="P946" s="122"/>
      <c r="Q946" s="122"/>
      <c r="R946" s="122"/>
      <c r="S946" s="122"/>
      <c r="T946" s="122"/>
      <c r="U946" s="122"/>
      <c r="V946" s="146"/>
    </row>
    <row r="947" spans="1:22" s="119" customFormat="1" ht="14.25" customHeight="1">
      <c r="A947" s="301">
        <f t="shared" si="18"/>
        <v>946</v>
      </c>
      <c r="B947" s="346" t="s">
        <v>2098</v>
      </c>
      <c r="C947" s="346">
        <v>2</v>
      </c>
      <c r="D947" s="346">
        <v>8</v>
      </c>
      <c r="E947" s="121" t="s">
        <v>2294</v>
      </c>
      <c r="F947" s="122" t="str">
        <f>IF('建築物別概要（追加）入力'!$V$271="","",TEXT('建築物別概要（追加）入力'!$V$271,"#0.00"))</f>
        <v/>
      </c>
      <c r="G947" s="152"/>
      <c r="H947" s="152"/>
      <c r="I947" s="152"/>
      <c r="J947" s="152"/>
      <c r="K947" s="152"/>
      <c r="L947" s="152"/>
      <c r="M947" s="122"/>
      <c r="N947" s="122"/>
      <c r="O947" s="122"/>
      <c r="P947" s="122"/>
      <c r="Q947" s="122"/>
      <c r="R947" s="122"/>
      <c r="S947" s="122"/>
      <c r="T947" s="122"/>
      <c r="U947" s="122"/>
      <c r="V947" s="146"/>
    </row>
    <row r="948" spans="1:22" s="119" customFormat="1" ht="14.25" customHeight="1">
      <c r="A948" s="301">
        <f t="shared" si="18"/>
        <v>947</v>
      </c>
      <c r="B948" s="346" t="s">
        <v>2098</v>
      </c>
      <c r="C948" s="346">
        <v>2</v>
      </c>
      <c r="D948" s="346">
        <v>8</v>
      </c>
      <c r="E948" s="121" t="s">
        <v>1624</v>
      </c>
      <c r="F948" s="122" t="str">
        <f>IF('建築物別概要（追加）入力'!$E$273="","",'建築物別概要（追加）入力'!$E$273)</f>
        <v/>
      </c>
      <c r="G948" s="122"/>
      <c r="H948" s="122"/>
      <c r="I948" s="122"/>
      <c r="J948" s="122"/>
      <c r="K948" s="122"/>
      <c r="L948" s="122"/>
      <c r="M948" s="122"/>
      <c r="N948" s="122"/>
      <c r="O948" s="122"/>
      <c r="P948" s="122"/>
      <c r="Q948" s="122"/>
      <c r="R948" s="122"/>
      <c r="S948" s="122"/>
      <c r="T948" s="122"/>
      <c r="U948" s="122"/>
      <c r="V948" s="146"/>
    </row>
    <row r="949" spans="1:22" s="119" customFormat="1" ht="14.25" customHeight="1" thickBot="1">
      <c r="A949" s="302">
        <f t="shared" si="18"/>
        <v>948</v>
      </c>
      <c r="B949" s="347" t="s">
        <v>2098</v>
      </c>
      <c r="C949" s="347">
        <v>2</v>
      </c>
      <c r="D949" s="347">
        <v>8</v>
      </c>
      <c r="E949" s="136" t="s">
        <v>1623</v>
      </c>
      <c r="F949" s="137" t="str">
        <f>IF('建築物別概要（追加）入力'!$E$276="","",'建築物別概要（追加）入力'!$E$276)</f>
        <v/>
      </c>
      <c r="G949" s="137"/>
      <c r="H949" s="137"/>
      <c r="I949" s="137"/>
      <c r="J949" s="137"/>
      <c r="K949" s="137"/>
      <c r="L949" s="137"/>
      <c r="M949" s="137"/>
      <c r="N949" s="137"/>
      <c r="O949" s="137"/>
      <c r="P949" s="137"/>
      <c r="Q949" s="137"/>
      <c r="R949" s="137"/>
      <c r="S949" s="137"/>
      <c r="T949" s="137"/>
      <c r="U949" s="137"/>
      <c r="V949" s="153"/>
    </row>
    <row r="950" spans="1:22" s="119" customFormat="1" ht="14.25" customHeight="1">
      <c r="A950" s="309">
        <f t="shared" si="18"/>
        <v>949</v>
      </c>
      <c r="B950" s="348" t="s">
        <v>2098</v>
      </c>
      <c r="C950" s="348">
        <v>3</v>
      </c>
      <c r="D950" s="348">
        <v>8</v>
      </c>
      <c r="E950" s="147" t="s">
        <v>1975</v>
      </c>
      <c r="F950" s="156">
        <f>'建築物別概要（追加）入力'!$E537</f>
        <v>3</v>
      </c>
      <c r="G950" s="156"/>
      <c r="H950" s="148"/>
      <c r="I950" s="148"/>
      <c r="J950" s="148"/>
      <c r="K950" s="148"/>
      <c r="L950" s="148"/>
      <c r="M950" s="148"/>
      <c r="N950" s="148"/>
      <c r="O950" s="148"/>
      <c r="P950" s="148"/>
      <c r="Q950" s="148"/>
      <c r="R950" s="148"/>
      <c r="S950" s="148"/>
      <c r="T950" s="148"/>
      <c r="U950" s="148"/>
      <c r="V950" s="157"/>
    </row>
    <row r="951" spans="1:22" s="119" customFormat="1" ht="14.25" customHeight="1">
      <c r="A951" s="301">
        <f t="shared" si="18"/>
        <v>950</v>
      </c>
      <c r="B951" s="346" t="s">
        <v>2098</v>
      </c>
      <c r="C951" s="346">
        <v>3</v>
      </c>
      <c r="D951" s="346">
        <v>8</v>
      </c>
      <c r="E951" s="121" t="s">
        <v>87</v>
      </c>
      <c r="F951" s="133" t="str">
        <f>IF('建築物別概要（追加）入力'!$E538="","",'建築物別概要（追加）入力'!$E538)</f>
        <v/>
      </c>
      <c r="G951" s="133"/>
      <c r="H951" s="122"/>
      <c r="I951" s="122"/>
      <c r="J951" s="122"/>
      <c r="K951" s="122"/>
      <c r="L951" s="122"/>
      <c r="M951" s="122"/>
      <c r="N951" s="122"/>
      <c r="O951" s="122"/>
      <c r="P951" s="122"/>
      <c r="Q951" s="122"/>
      <c r="R951" s="122"/>
      <c r="S951" s="122"/>
      <c r="T951" s="122"/>
      <c r="U951" s="122"/>
      <c r="V951" s="146"/>
    </row>
    <row r="952" spans="1:22" s="119" customFormat="1" ht="14.25" customHeight="1">
      <c r="A952" s="301">
        <f t="shared" si="18"/>
        <v>951</v>
      </c>
      <c r="B952" s="346" t="s">
        <v>2098</v>
      </c>
      <c r="C952" s="346">
        <v>3</v>
      </c>
      <c r="D952" s="346">
        <v>8</v>
      </c>
      <c r="E952" s="121" t="s">
        <v>2183</v>
      </c>
      <c r="F952" s="131" t="str">
        <f>IF('建築物別概要（追加）入力'!$E539="","",'建築物別概要（追加）入力'!$E539)</f>
        <v/>
      </c>
      <c r="G952" s="131"/>
      <c r="H952" s="122"/>
      <c r="I952" s="122"/>
      <c r="J952" s="122"/>
      <c r="K952" s="122"/>
      <c r="L952" s="122"/>
      <c r="M952" s="122"/>
      <c r="N952" s="122"/>
      <c r="O952" s="122"/>
      <c r="P952" s="122"/>
      <c r="Q952" s="122"/>
      <c r="R952" s="122"/>
      <c r="S952" s="122"/>
      <c r="T952" s="122"/>
      <c r="U952" s="122"/>
      <c r="V952" s="146"/>
    </row>
    <row r="953" spans="1:22" s="119" customFormat="1" ht="14.25" customHeight="1">
      <c r="A953" s="301">
        <f t="shared" si="18"/>
        <v>952</v>
      </c>
      <c r="B953" s="346" t="s">
        <v>2098</v>
      </c>
      <c r="C953" s="346">
        <v>3</v>
      </c>
      <c r="D953" s="346">
        <v>8</v>
      </c>
      <c r="E953" s="121" t="s">
        <v>2184</v>
      </c>
      <c r="F953" s="131" t="str">
        <f>IF('建築物別概要（追加）入力'!$E540="","",'建築物別概要（追加）入力'!$E540)</f>
        <v/>
      </c>
      <c r="G953" s="131"/>
      <c r="H953" s="122"/>
      <c r="I953" s="122"/>
      <c r="J953" s="122"/>
      <c r="K953" s="122"/>
      <c r="L953" s="122"/>
      <c r="M953" s="122"/>
      <c r="N953" s="122"/>
      <c r="O953" s="122"/>
      <c r="P953" s="122"/>
      <c r="Q953" s="122"/>
      <c r="R953" s="122"/>
      <c r="S953" s="122"/>
      <c r="T953" s="122"/>
      <c r="U953" s="122"/>
      <c r="V953" s="146"/>
    </row>
    <row r="954" spans="1:22" s="119" customFormat="1" ht="14.25" customHeight="1">
      <c r="A954" s="301">
        <f t="shared" si="18"/>
        <v>953</v>
      </c>
      <c r="B954" s="346" t="s">
        <v>2098</v>
      </c>
      <c r="C954" s="346">
        <v>3</v>
      </c>
      <c r="D954" s="346">
        <v>8</v>
      </c>
      <c r="E954" s="121" t="s">
        <v>2185</v>
      </c>
      <c r="F954" s="131" t="str">
        <f>IF('建築物別概要（追加）入力'!$E541="","",'建築物別概要（追加）入力'!$E541)</f>
        <v/>
      </c>
      <c r="G954" s="131"/>
      <c r="H954" s="122"/>
      <c r="I954" s="122"/>
      <c r="J954" s="122"/>
      <c r="K954" s="122"/>
      <c r="L954" s="122"/>
      <c r="M954" s="122"/>
      <c r="N954" s="122"/>
      <c r="O954" s="122"/>
      <c r="P954" s="122"/>
      <c r="Q954" s="122"/>
      <c r="R954" s="122"/>
      <c r="S954" s="122"/>
      <c r="T954" s="122"/>
      <c r="U954" s="122"/>
      <c r="V954" s="146"/>
    </row>
    <row r="955" spans="1:22" s="119" customFormat="1" ht="14.25" customHeight="1">
      <c r="A955" s="301">
        <f t="shared" si="18"/>
        <v>954</v>
      </c>
      <c r="B955" s="346" t="s">
        <v>2098</v>
      </c>
      <c r="C955" s="346">
        <v>3</v>
      </c>
      <c r="D955" s="346">
        <v>8</v>
      </c>
      <c r="E955" s="121" t="s">
        <v>2186</v>
      </c>
      <c r="F955" s="131" t="str">
        <f>IF('建築物別概要（追加）入力'!$E542="","",'建築物別概要（追加）入力'!$E542)</f>
        <v/>
      </c>
      <c r="G955" s="131"/>
      <c r="H955" s="122"/>
      <c r="I955" s="122"/>
      <c r="J955" s="122"/>
      <c r="K955" s="122"/>
      <c r="L955" s="122"/>
      <c r="M955" s="122"/>
      <c r="N955" s="122"/>
      <c r="O955" s="122"/>
      <c r="P955" s="122"/>
      <c r="Q955" s="122"/>
      <c r="R955" s="122"/>
      <c r="S955" s="122"/>
      <c r="T955" s="122"/>
      <c r="U955" s="122"/>
      <c r="V955" s="146"/>
    </row>
    <row r="956" spans="1:22" s="119" customFormat="1" ht="14.25" customHeight="1">
      <c r="A956" s="301">
        <f t="shared" si="18"/>
        <v>955</v>
      </c>
      <c r="B956" s="346" t="s">
        <v>2098</v>
      </c>
      <c r="C956" s="346">
        <v>3</v>
      </c>
      <c r="D956" s="346">
        <v>8</v>
      </c>
      <c r="E956" s="121" t="s">
        <v>2182</v>
      </c>
      <c r="F956" s="131" t="str">
        <f>IF($G$956=TRUE,"有",IF($H$956=TRUE,"無",""))</f>
        <v/>
      </c>
      <c r="G956" s="127" t="b">
        <v>0</v>
      </c>
      <c r="H956" s="127" t="b">
        <v>0</v>
      </c>
      <c r="I956" s="122"/>
      <c r="J956" s="122"/>
      <c r="K956" s="122"/>
      <c r="L956" s="122"/>
      <c r="M956" s="122"/>
      <c r="N956" s="122"/>
      <c r="O956" s="122"/>
      <c r="P956" s="122"/>
      <c r="Q956" s="122"/>
      <c r="R956" s="122"/>
      <c r="S956" s="122"/>
      <c r="T956" s="122"/>
      <c r="U956" s="122"/>
      <c r="V956" s="146"/>
    </row>
    <row r="957" spans="1:22" s="119" customFormat="1" ht="14.25" customHeight="1">
      <c r="A957" s="301">
        <f t="shared" si="18"/>
        <v>956</v>
      </c>
      <c r="B957" s="346" t="s">
        <v>2098</v>
      </c>
      <c r="C957" s="346">
        <v>3</v>
      </c>
      <c r="D957" s="346">
        <v>8</v>
      </c>
      <c r="E957" s="121" t="s">
        <v>2277</v>
      </c>
      <c r="F957" s="122" t="str">
        <f>IF($G$930=1,"",INDEX(主要用途!$C$2:$C$63,$G$930))</f>
        <v/>
      </c>
      <c r="G957" s="134">
        <v>1</v>
      </c>
      <c r="H957" s="134"/>
      <c r="I957" s="134"/>
      <c r="J957" s="134"/>
      <c r="K957" s="134"/>
      <c r="L957" s="134"/>
      <c r="M957" s="122"/>
      <c r="N957" s="122"/>
      <c r="O957" s="122"/>
      <c r="P957" s="122"/>
      <c r="Q957" s="145"/>
      <c r="R957" s="122"/>
      <c r="S957" s="122"/>
      <c r="T957" s="122"/>
      <c r="U957" s="122"/>
      <c r="V957" s="146"/>
    </row>
    <row r="958" spans="1:22" s="119" customFormat="1" ht="14.25" customHeight="1">
      <c r="A958" s="301">
        <f t="shared" si="18"/>
        <v>957</v>
      </c>
      <c r="B958" s="346" t="s">
        <v>2098</v>
      </c>
      <c r="C958" s="346">
        <v>3</v>
      </c>
      <c r="D958" s="346">
        <v>8</v>
      </c>
      <c r="E958" s="121" t="s">
        <v>2278</v>
      </c>
      <c r="F958" s="122" t="str">
        <f>IF($G$931=1,"",INDEX(主要用途!$C$2:$C$63,$G$931))</f>
        <v/>
      </c>
      <c r="G958" s="134">
        <v>1</v>
      </c>
      <c r="H958" s="134"/>
      <c r="I958" s="134"/>
      <c r="J958" s="134"/>
      <c r="K958" s="134"/>
      <c r="L958" s="134"/>
      <c r="M958" s="122"/>
      <c r="N958" s="122"/>
      <c r="O958" s="122"/>
      <c r="P958" s="122"/>
      <c r="Q958" s="145"/>
      <c r="R958" s="122"/>
      <c r="S958" s="122"/>
      <c r="T958" s="122"/>
      <c r="U958" s="122"/>
      <c r="V958" s="146"/>
    </row>
    <row r="959" spans="1:22" s="119" customFormat="1" ht="14.25" customHeight="1">
      <c r="A959" s="301">
        <f t="shared" si="18"/>
        <v>958</v>
      </c>
      <c r="B959" s="346" t="s">
        <v>2098</v>
      </c>
      <c r="C959" s="346">
        <v>3</v>
      </c>
      <c r="D959" s="346">
        <v>8</v>
      </c>
      <c r="E959" s="121" t="s">
        <v>2279</v>
      </c>
      <c r="F959" s="122" t="str">
        <f>IF($G$932=1,"",INDEX(主要用途!$C$2:$C$63,$G$932))</f>
        <v/>
      </c>
      <c r="G959" s="134">
        <v>1</v>
      </c>
      <c r="H959" s="134"/>
      <c r="I959" s="134"/>
      <c r="J959" s="134"/>
      <c r="K959" s="134"/>
      <c r="L959" s="134"/>
      <c r="M959" s="122"/>
      <c r="N959" s="122"/>
      <c r="O959" s="122"/>
      <c r="P959" s="122"/>
      <c r="Q959" s="145"/>
      <c r="R959" s="122"/>
      <c r="S959" s="122"/>
      <c r="T959" s="122"/>
      <c r="U959" s="122"/>
      <c r="V959" s="146"/>
    </row>
    <row r="960" spans="1:22" s="119" customFormat="1" ht="14.25" customHeight="1">
      <c r="A960" s="301">
        <f t="shared" si="18"/>
        <v>959</v>
      </c>
      <c r="B960" s="346" t="s">
        <v>2098</v>
      </c>
      <c r="C960" s="346">
        <v>3</v>
      </c>
      <c r="D960" s="346">
        <v>8</v>
      </c>
      <c r="E960" s="121" t="s">
        <v>2280</v>
      </c>
      <c r="F960" s="122" t="str">
        <f>IF($G$933=1,"",INDEX(主要用途!$C$2:$C$63,$G$933))</f>
        <v/>
      </c>
      <c r="G960" s="134">
        <v>1</v>
      </c>
      <c r="H960" s="134"/>
      <c r="I960" s="134"/>
      <c r="J960" s="134"/>
      <c r="K960" s="134"/>
      <c r="L960" s="134"/>
      <c r="M960" s="122"/>
      <c r="N960" s="122"/>
      <c r="O960" s="122"/>
      <c r="P960" s="122"/>
      <c r="Q960" s="145"/>
      <c r="R960" s="122"/>
      <c r="S960" s="122"/>
      <c r="T960" s="122"/>
      <c r="U960" s="122"/>
      <c r="V960" s="146"/>
    </row>
    <row r="961" spans="1:22" s="119" customFormat="1" ht="14.25" customHeight="1">
      <c r="A961" s="301">
        <f t="shared" si="18"/>
        <v>960</v>
      </c>
      <c r="B961" s="346" t="s">
        <v>2098</v>
      </c>
      <c r="C961" s="346">
        <v>3</v>
      </c>
      <c r="D961" s="346">
        <v>8</v>
      </c>
      <c r="E961" s="121" t="s">
        <v>2281</v>
      </c>
      <c r="F961" s="122" t="str">
        <f>IF($G$934=1,"",INDEX(主要用途!$C$2:$C$63,$G$934))</f>
        <v/>
      </c>
      <c r="G961" s="134">
        <v>1</v>
      </c>
      <c r="H961" s="134"/>
      <c r="I961" s="134"/>
      <c r="J961" s="134"/>
      <c r="K961" s="134"/>
      <c r="L961" s="134"/>
      <c r="M961" s="122"/>
      <c r="N961" s="122"/>
      <c r="O961" s="122"/>
      <c r="P961" s="122"/>
      <c r="Q961" s="145"/>
      <c r="R961" s="122"/>
      <c r="S961" s="122"/>
      <c r="T961" s="122"/>
      <c r="U961" s="122"/>
      <c r="V961" s="146"/>
    </row>
    <row r="962" spans="1:22" s="119" customFormat="1" ht="14.25" customHeight="1">
      <c r="A962" s="301">
        <f t="shared" si="18"/>
        <v>961</v>
      </c>
      <c r="B962" s="346" t="s">
        <v>2098</v>
      </c>
      <c r="C962" s="346">
        <v>3</v>
      </c>
      <c r="D962" s="346">
        <v>8</v>
      </c>
      <c r="E962" s="121" t="s">
        <v>2292</v>
      </c>
      <c r="F962" s="122" t="str">
        <f>IF($G$935=1,"",INDEX(主要用途!$C$2:$C$63,$G$935))</f>
        <v/>
      </c>
      <c r="G962" s="134">
        <v>1</v>
      </c>
      <c r="H962" s="134"/>
      <c r="I962" s="134"/>
      <c r="J962" s="134"/>
      <c r="K962" s="134"/>
      <c r="L962" s="134"/>
      <c r="M962" s="122"/>
      <c r="N962" s="122"/>
      <c r="O962" s="122"/>
      <c r="P962" s="122"/>
      <c r="Q962" s="145"/>
      <c r="R962" s="122"/>
      <c r="S962" s="122"/>
      <c r="T962" s="122"/>
      <c r="U962" s="122"/>
      <c r="V962" s="146"/>
    </row>
    <row r="963" spans="1:22" s="119" customFormat="1" ht="14.25" customHeight="1">
      <c r="A963" s="301">
        <f t="shared" ref="A963:A991" si="19">A962+1</f>
        <v>962</v>
      </c>
      <c r="B963" s="346" t="s">
        <v>2098</v>
      </c>
      <c r="C963" s="346">
        <v>3</v>
      </c>
      <c r="D963" s="346">
        <v>8</v>
      </c>
      <c r="E963" s="121" t="s">
        <v>2282</v>
      </c>
      <c r="F963" s="122" t="str">
        <f>IF('建築物別概要（追加）入力'!$K$546="","",'建築物別概要（追加）入力'!$K$546)</f>
        <v/>
      </c>
      <c r="G963" s="134"/>
      <c r="H963" s="134"/>
      <c r="I963" s="134"/>
      <c r="J963" s="134"/>
      <c r="K963" s="134"/>
      <c r="L963" s="134"/>
      <c r="M963" s="122"/>
      <c r="N963" s="122"/>
      <c r="O963" s="122"/>
      <c r="P963" s="122"/>
      <c r="Q963" s="122"/>
      <c r="R963" s="122"/>
      <c r="S963" s="122"/>
      <c r="T963" s="122"/>
      <c r="U963" s="122"/>
      <c r="V963" s="146"/>
    </row>
    <row r="964" spans="1:22" s="119" customFormat="1" ht="14.25" customHeight="1">
      <c r="A964" s="301">
        <f t="shared" si="19"/>
        <v>963</v>
      </c>
      <c r="B964" s="346" t="s">
        <v>2098</v>
      </c>
      <c r="C964" s="346">
        <v>3</v>
      </c>
      <c r="D964" s="346">
        <v>8</v>
      </c>
      <c r="E964" s="121" t="s">
        <v>2283</v>
      </c>
      <c r="F964" s="122" t="str">
        <f>IF('建築物別概要（追加）入力'!$K$547="","",'建築物別概要（追加）入力'!$K$547)</f>
        <v/>
      </c>
      <c r="G964" s="122"/>
      <c r="H964" s="122"/>
      <c r="I964" s="122"/>
      <c r="J964" s="122"/>
      <c r="K964" s="122"/>
      <c r="L964" s="122"/>
      <c r="M964" s="122"/>
      <c r="N964" s="122"/>
      <c r="O964" s="122"/>
      <c r="P964" s="122"/>
      <c r="Q964" s="122"/>
      <c r="R964" s="122"/>
      <c r="S964" s="122"/>
      <c r="T964" s="122"/>
      <c r="U964" s="122"/>
      <c r="V964" s="146"/>
    </row>
    <row r="965" spans="1:22" s="119" customFormat="1" ht="14.25" customHeight="1">
      <c r="A965" s="301">
        <f t="shared" si="19"/>
        <v>964</v>
      </c>
      <c r="B965" s="346" t="s">
        <v>2098</v>
      </c>
      <c r="C965" s="346">
        <v>3</v>
      </c>
      <c r="D965" s="346">
        <v>8</v>
      </c>
      <c r="E965" s="121" t="s">
        <v>2286</v>
      </c>
      <c r="F965" s="122" t="str">
        <f>IF('建築物別概要（追加）入力'!$K$548="","",'建築物別概要（追加）入力'!$K$548)</f>
        <v/>
      </c>
      <c r="G965" s="122"/>
      <c r="H965" s="122"/>
      <c r="I965" s="122"/>
      <c r="J965" s="122"/>
      <c r="K965" s="122"/>
      <c r="L965" s="122"/>
      <c r="M965" s="122"/>
      <c r="N965" s="122"/>
      <c r="O965" s="122"/>
      <c r="P965" s="122"/>
      <c r="Q965" s="122"/>
      <c r="R965" s="122"/>
      <c r="S965" s="122"/>
      <c r="T965" s="122"/>
      <c r="U965" s="122"/>
      <c r="V965" s="146"/>
    </row>
    <row r="966" spans="1:22" s="119" customFormat="1" ht="14.25" customHeight="1">
      <c r="A966" s="301">
        <f t="shared" si="19"/>
        <v>965</v>
      </c>
      <c r="B966" s="346" t="s">
        <v>2098</v>
      </c>
      <c r="C966" s="346">
        <v>3</v>
      </c>
      <c r="D966" s="346">
        <v>8</v>
      </c>
      <c r="E966" s="121" t="s">
        <v>2284</v>
      </c>
      <c r="F966" s="122" t="str">
        <f>IF('建築物別概要（追加）入力'!$K$549="","",'建築物別概要（追加）入力'!$K$549)</f>
        <v/>
      </c>
      <c r="G966" s="122"/>
      <c r="H966" s="122"/>
      <c r="I966" s="122"/>
      <c r="J966" s="122"/>
      <c r="K966" s="122"/>
      <c r="L966" s="122"/>
      <c r="M966" s="122"/>
      <c r="N966" s="122"/>
      <c r="O966" s="122"/>
      <c r="P966" s="122"/>
      <c r="Q966" s="122"/>
      <c r="R966" s="122"/>
      <c r="S966" s="122"/>
      <c r="T966" s="122"/>
      <c r="U966" s="122"/>
      <c r="V966" s="146"/>
    </row>
    <row r="967" spans="1:22" s="119" customFormat="1" ht="14.25" customHeight="1">
      <c r="A967" s="301">
        <f t="shared" si="19"/>
        <v>966</v>
      </c>
      <c r="B967" s="346" t="s">
        <v>2098</v>
      </c>
      <c r="C967" s="346">
        <v>3</v>
      </c>
      <c r="D967" s="346">
        <v>8</v>
      </c>
      <c r="E967" s="121" t="s">
        <v>2285</v>
      </c>
      <c r="F967" s="122" t="str">
        <f>IF('建築物別概要（追加）入力'!$K$550="","",'建築物別概要（追加）入力'!$K$550)</f>
        <v/>
      </c>
      <c r="G967" s="122"/>
      <c r="H967" s="122"/>
      <c r="I967" s="122"/>
      <c r="J967" s="122"/>
      <c r="K967" s="122"/>
      <c r="L967" s="122"/>
      <c r="M967" s="122"/>
      <c r="N967" s="122"/>
      <c r="O967" s="122"/>
      <c r="P967" s="122"/>
      <c r="Q967" s="122"/>
      <c r="R967" s="122"/>
      <c r="S967" s="122"/>
      <c r="T967" s="122"/>
      <c r="U967" s="122"/>
      <c r="V967" s="146"/>
    </row>
    <row r="968" spans="1:22" s="119" customFormat="1" ht="14.25" customHeight="1">
      <c r="A968" s="301">
        <f t="shared" si="19"/>
        <v>967</v>
      </c>
      <c r="B968" s="346" t="s">
        <v>2098</v>
      </c>
      <c r="C968" s="346">
        <v>3</v>
      </c>
      <c r="D968" s="346">
        <v>8</v>
      </c>
      <c r="E968" s="121" t="s">
        <v>2293</v>
      </c>
      <c r="F968" s="122" t="str">
        <f>IF('建築物別概要（追加）入力'!$K$551="","",'建築物別概要（追加）入力'!$K$551)</f>
        <v/>
      </c>
      <c r="G968" s="122"/>
      <c r="H968" s="122"/>
      <c r="I968" s="122"/>
      <c r="J968" s="122"/>
      <c r="K968" s="122"/>
      <c r="L968" s="122"/>
      <c r="M968" s="122"/>
      <c r="N968" s="122"/>
      <c r="O968" s="122"/>
      <c r="P968" s="122"/>
      <c r="Q968" s="122"/>
      <c r="R968" s="122"/>
      <c r="S968" s="122"/>
      <c r="T968" s="122"/>
      <c r="U968" s="122"/>
      <c r="V968" s="146"/>
    </row>
    <row r="969" spans="1:22" s="119" customFormat="1" ht="14.25" customHeight="1">
      <c r="A969" s="301">
        <f t="shared" si="19"/>
        <v>968</v>
      </c>
      <c r="B969" s="346" t="s">
        <v>2098</v>
      </c>
      <c r="C969" s="346">
        <v>3</v>
      </c>
      <c r="D969" s="346">
        <v>8</v>
      </c>
      <c r="E969" s="121" t="s">
        <v>2287</v>
      </c>
      <c r="F969" s="122" t="str">
        <f>IF('建築物別概要（追加）入力'!$V$546="","",TEXT('建築物別概要（追加）入力'!$V$546,"#0.00"))</f>
        <v/>
      </c>
      <c r="G969" s="152"/>
      <c r="H969" s="152"/>
      <c r="I969" s="152"/>
      <c r="J969" s="152"/>
      <c r="K969" s="152"/>
      <c r="L969" s="152"/>
      <c r="M969" s="122"/>
      <c r="N969" s="122"/>
      <c r="O969" s="122"/>
      <c r="P969" s="122"/>
      <c r="Q969" s="122"/>
      <c r="R969" s="122"/>
      <c r="S969" s="122"/>
      <c r="T969" s="122"/>
      <c r="U969" s="122"/>
      <c r="V969" s="146"/>
    </row>
    <row r="970" spans="1:22" s="119" customFormat="1" ht="14.25" customHeight="1">
      <c r="A970" s="301">
        <f t="shared" si="19"/>
        <v>969</v>
      </c>
      <c r="B970" s="346" t="s">
        <v>2098</v>
      </c>
      <c r="C970" s="346">
        <v>3</v>
      </c>
      <c r="D970" s="346">
        <v>8</v>
      </c>
      <c r="E970" s="121" t="s">
        <v>2288</v>
      </c>
      <c r="F970" s="122" t="str">
        <f>IF('建築物別概要（追加）入力'!$V$547="","",TEXT('建築物別概要（追加）入力'!$V$547,"#0.00"))</f>
        <v/>
      </c>
      <c r="G970" s="152"/>
      <c r="H970" s="152"/>
      <c r="I970" s="152"/>
      <c r="J970" s="152"/>
      <c r="K970" s="152"/>
      <c r="L970" s="152"/>
      <c r="M970" s="122"/>
      <c r="N970" s="122"/>
      <c r="O970" s="122"/>
      <c r="P970" s="122"/>
      <c r="Q970" s="122"/>
      <c r="R970" s="122"/>
      <c r="S970" s="122"/>
      <c r="T970" s="122"/>
      <c r="U970" s="122"/>
      <c r="V970" s="146"/>
    </row>
    <row r="971" spans="1:22" s="119" customFormat="1" ht="14.25" customHeight="1">
      <c r="A971" s="301">
        <f t="shared" si="19"/>
        <v>970</v>
      </c>
      <c r="B971" s="346" t="s">
        <v>2098</v>
      </c>
      <c r="C971" s="346">
        <v>3</v>
      </c>
      <c r="D971" s="346">
        <v>8</v>
      </c>
      <c r="E971" s="121" t="s">
        <v>2289</v>
      </c>
      <c r="F971" s="122" t="str">
        <f>IF('建築物別概要（追加）入力'!$V$548="","",TEXT('建築物別概要（追加）入力'!$V$548,"#0.00"))</f>
        <v/>
      </c>
      <c r="G971" s="152"/>
      <c r="H971" s="152"/>
      <c r="I971" s="152"/>
      <c r="J971" s="152"/>
      <c r="K971" s="152"/>
      <c r="L971" s="152"/>
      <c r="M971" s="122"/>
      <c r="N971" s="122"/>
      <c r="O971" s="122"/>
      <c r="P971" s="122"/>
      <c r="Q971" s="122"/>
      <c r="R971" s="122"/>
      <c r="S971" s="122"/>
      <c r="T971" s="122"/>
      <c r="U971" s="122"/>
      <c r="V971" s="146"/>
    </row>
    <row r="972" spans="1:22" s="119" customFormat="1" ht="14.25" customHeight="1">
      <c r="A972" s="301">
        <f t="shared" si="19"/>
        <v>971</v>
      </c>
      <c r="B972" s="346" t="s">
        <v>2098</v>
      </c>
      <c r="C972" s="346">
        <v>3</v>
      </c>
      <c r="D972" s="346">
        <v>8</v>
      </c>
      <c r="E972" s="121" t="s">
        <v>2290</v>
      </c>
      <c r="F972" s="122" t="str">
        <f>IF('建築物別概要（追加）入力'!$V$549="","",TEXT('建築物別概要（追加）入力'!$V$549,"#0.00"))</f>
        <v/>
      </c>
      <c r="G972" s="152"/>
      <c r="H972" s="152"/>
      <c r="I972" s="152"/>
      <c r="J972" s="152"/>
      <c r="K972" s="152"/>
      <c r="L972" s="152"/>
      <c r="M972" s="122"/>
      <c r="N972" s="122"/>
      <c r="O972" s="122"/>
      <c r="P972" s="122"/>
      <c r="Q972" s="122"/>
      <c r="R972" s="122"/>
      <c r="S972" s="122"/>
      <c r="T972" s="122"/>
      <c r="U972" s="122"/>
      <c r="V972" s="146"/>
    </row>
    <row r="973" spans="1:22" s="119" customFormat="1" ht="14.25" customHeight="1">
      <c r="A973" s="301">
        <f t="shared" si="19"/>
        <v>972</v>
      </c>
      <c r="B973" s="346" t="s">
        <v>2098</v>
      </c>
      <c r="C973" s="346">
        <v>3</v>
      </c>
      <c r="D973" s="346">
        <v>8</v>
      </c>
      <c r="E973" s="121" t="s">
        <v>2291</v>
      </c>
      <c r="F973" s="122" t="str">
        <f>IF('建築物別概要（追加）入力'!$V$550="","",TEXT('建築物別概要（追加）入力'!$V$550,"#0.00"))</f>
        <v/>
      </c>
      <c r="G973" s="152"/>
      <c r="H973" s="152"/>
      <c r="I973" s="152"/>
      <c r="J973" s="152"/>
      <c r="K973" s="152"/>
      <c r="L973" s="152"/>
      <c r="M973" s="122"/>
      <c r="N973" s="122"/>
      <c r="O973" s="122"/>
      <c r="P973" s="122"/>
      <c r="Q973" s="122"/>
      <c r="R973" s="122"/>
      <c r="S973" s="122"/>
      <c r="T973" s="122"/>
      <c r="U973" s="122"/>
      <c r="V973" s="146"/>
    </row>
    <row r="974" spans="1:22" s="119" customFormat="1" ht="14.25" customHeight="1">
      <c r="A974" s="301">
        <f t="shared" si="19"/>
        <v>973</v>
      </c>
      <c r="B974" s="346" t="s">
        <v>2098</v>
      </c>
      <c r="C974" s="346">
        <v>3</v>
      </c>
      <c r="D974" s="346">
        <v>8</v>
      </c>
      <c r="E974" s="121" t="s">
        <v>2294</v>
      </c>
      <c r="F974" s="122" t="str">
        <f>IF('建築物別概要（追加）入力'!$V$551="","",TEXT('建築物別概要（追加）入力'!$V$551,"#0.00"))</f>
        <v/>
      </c>
      <c r="G974" s="152"/>
      <c r="H974" s="152"/>
      <c r="I974" s="152"/>
      <c r="J974" s="152"/>
      <c r="K974" s="152"/>
      <c r="L974" s="152"/>
      <c r="M974" s="122"/>
      <c r="N974" s="122"/>
      <c r="O974" s="122"/>
      <c r="P974" s="122"/>
      <c r="Q974" s="122"/>
      <c r="R974" s="122"/>
      <c r="S974" s="122"/>
      <c r="T974" s="122"/>
      <c r="U974" s="122"/>
      <c r="V974" s="146"/>
    </row>
    <row r="975" spans="1:22" s="119" customFormat="1" ht="14.25" customHeight="1">
      <c r="A975" s="301">
        <f t="shared" si="19"/>
        <v>974</v>
      </c>
      <c r="B975" s="346" t="s">
        <v>2098</v>
      </c>
      <c r="C975" s="346">
        <v>3</v>
      </c>
      <c r="D975" s="346">
        <v>8</v>
      </c>
      <c r="E975" s="121" t="s">
        <v>1624</v>
      </c>
      <c r="F975" s="122" t="str">
        <f>IF('建築物別概要（追加）入力'!$E$553="","",'建築物別概要（追加）入力'!$E$553)</f>
        <v/>
      </c>
      <c r="G975" s="122"/>
      <c r="H975" s="122"/>
      <c r="I975" s="122"/>
      <c r="J975" s="122"/>
      <c r="K975" s="122"/>
      <c r="L975" s="122"/>
      <c r="M975" s="122"/>
      <c r="N975" s="122"/>
      <c r="O975" s="122"/>
      <c r="P975" s="122"/>
      <c r="Q975" s="122"/>
      <c r="R975" s="122"/>
      <c r="S975" s="122"/>
      <c r="T975" s="122"/>
      <c r="U975" s="122"/>
      <c r="V975" s="146"/>
    </row>
    <row r="976" spans="1:22" s="119" customFormat="1" ht="14.25" customHeight="1" thickBot="1">
      <c r="A976" s="302">
        <f t="shared" si="19"/>
        <v>975</v>
      </c>
      <c r="B976" s="347" t="s">
        <v>2098</v>
      </c>
      <c r="C976" s="347">
        <v>3</v>
      </c>
      <c r="D976" s="347">
        <v>8</v>
      </c>
      <c r="E976" s="136" t="s">
        <v>1623</v>
      </c>
      <c r="F976" s="137" t="str">
        <f>IF('建築物別概要（追加）入力'!$E$556="","",'建築物別概要（追加）入力'!$E$556)</f>
        <v/>
      </c>
      <c r="G976" s="137"/>
      <c r="H976" s="137"/>
      <c r="I976" s="137"/>
      <c r="J976" s="137"/>
      <c r="K976" s="137"/>
      <c r="L976" s="137"/>
      <c r="M976" s="137"/>
      <c r="N976" s="137"/>
      <c r="O976" s="137"/>
      <c r="P976" s="137"/>
      <c r="Q976" s="137"/>
      <c r="R976" s="137"/>
      <c r="S976" s="137"/>
      <c r="T976" s="137"/>
      <c r="U976" s="137"/>
      <c r="V976" s="153"/>
    </row>
    <row r="977" spans="1:22" ht="14.25" customHeight="1">
      <c r="A977" s="599">
        <f t="shared" si="19"/>
        <v>976</v>
      </c>
      <c r="B977" s="600" t="s">
        <v>3594</v>
      </c>
      <c r="C977" s="600">
        <v>1</v>
      </c>
      <c r="D977" s="600"/>
      <c r="E977" s="601" t="s">
        <v>3605</v>
      </c>
      <c r="F977" s="1421" t="str">
        <f>IF($G$977=TRUE,"1","")</f>
        <v/>
      </c>
      <c r="G977" s="1422" t="b">
        <v>0</v>
      </c>
      <c r="H977" s="1422"/>
      <c r="I977" s="1422"/>
      <c r="J977" s="1422"/>
      <c r="K977" s="1422"/>
      <c r="L977" s="1422"/>
      <c r="M977" s="1422"/>
      <c r="N977" s="1422"/>
      <c r="O977" s="1422"/>
      <c r="P977" s="1422"/>
      <c r="Q977" s="1422"/>
      <c r="R977" s="1422"/>
      <c r="S977" s="1422"/>
      <c r="T977" s="1422"/>
      <c r="U977" s="1422"/>
      <c r="V977" s="620"/>
    </row>
    <row r="978" spans="1:22" ht="14.25" customHeight="1">
      <c r="A978" s="309">
        <f t="shared" si="19"/>
        <v>977</v>
      </c>
      <c r="B978" s="360" t="s">
        <v>3594</v>
      </c>
      <c r="C978" s="360">
        <v>1</v>
      </c>
      <c r="D978" s="360"/>
      <c r="E978" s="149" t="s">
        <v>3606</v>
      </c>
      <c r="F978" s="619" t="str">
        <f>IF($G$978=TRUE,"1","")</f>
        <v/>
      </c>
      <c r="G978" s="138" t="b">
        <v>0</v>
      </c>
      <c r="H978" s="138"/>
      <c r="I978" s="138"/>
      <c r="J978" s="138"/>
      <c r="K978" s="138"/>
      <c r="L978" s="138"/>
      <c r="M978" s="138"/>
      <c r="N978" s="138"/>
      <c r="O978" s="138"/>
      <c r="P978" s="138"/>
      <c r="Q978" s="138"/>
      <c r="R978" s="138"/>
      <c r="S978" s="138"/>
      <c r="T978" s="138"/>
      <c r="U978" s="138"/>
      <c r="V978" s="151"/>
    </row>
    <row r="979" spans="1:22" ht="14.25" customHeight="1">
      <c r="A979" s="309">
        <f t="shared" si="19"/>
        <v>978</v>
      </c>
      <c r="B979" s="311" t="s">
        <v>3594</v>
      </c>
      <c r="C979" s="311">
        <v>1</v>
      </c>
      <c r="D979" s="311"/>
      <c r="E979" s="121" t="s">
        <v>3607</v>
      </c>
      <c r="F979" s="618" t="str">
        <f>IF('確認申請書（建築）入力'!$G$395="","",'確認申請書（建築）入力'!$G$395)</f>
        <v/>
      </c>
      <c r="G979" s="121"/>
      <c r="H979" s="121"/>
      <c r="I979" s="121"/>
      <c r="J979" s="121"/>
      <c r="K979" s="121"/>
      <c r="L979" s="121"/>
      <c r="M979" s="121"/>
      <c r="N979" s="121"/>
      <c r="O979" s="121"/>
      <c r="P979" s="121"/>
      <c r="Q979" s="121"/>
      <c r="R979" s="121"/>
      <c r="S979" s="121"/>
      <c r="T979" s="121"/>
      <c r="U979" s="121"/>
      <c r="V979" s="299"/>
    </row>
    <row r="980" spans="1:22" ht="14.25" customHeight="1">
      <c r="A980" s="309">
        <f t="shared" si="19"/>
        <v>979</v>
      </c>
      <c r="B980" s="311" t="s">
        <v>3594</v>
      </c>
      <c r="C980" s="311">
        <v>1</v>
      </c>
      <c r="D980" s="311"/>
      <c r="E980" s="121" t="s">
        <v>3608</v>
      </c>
      <c r="F980" s="618" t="str">
        <f>IF('確認申請書（建築）入力'!$M$396="","",'確認申請書（建築）入力'!$M$396)</f>
        <v/>
      </c>
      <c r="G980" s="121"/>
      <c r="H980" s="121"/>
      <c r="I980" s="121"/>
      <c r="J980" s="121"/>
      <c r="K980" s="121"/>
      <c r="L980" s="121"/>
      <c r="M980" s="121"/>
      <c r="N980" s="121"/>
      <c r="O980" s="121"/>
      <c r="P980" s="121"/>
      <c r="Q980" s="121"/>
      <c r="R980" s="121"/>
      <c r="S980" s="121"/>
      <c r="T980" s="121"/>
      <c r="U980" s="121"/>
      <c r="V980" s="299"/>
    </row>
    <row r="981" spans="1:22" ht="14.25" customHeight="1">
      <c r="A981" s="309">
        <f t="shared" si="19"/>
        <v>980</v>
      </c>
      <c r="B981" s="360" t="s">
        <v>3594</v>
      </c>
      <c r="C981" s="360">
        <v>2</v>
      </c>
      <c r="D981" s="360"/>
      <c r="E981" s="149" t="s">
        <v>3605</v>
      </c>
      <c r="F981" s="619" t="str">
        <f>IF($G$981=TRUE,"1","")</f>
        <v/>
      </c>
      <c r="G981" s="138" t="b">
        <v>0</v>
      </c>
      <c r="H981" s="138"/>
      <c r="I981" s="138"/>
      <c r="J981" s="138"/>
      <c r="K981" s="138"/>
      <c r="L981" s="138"/>
      <c r="M981" s="138"/>
      <c r="N981" s="138"/>
      <c r="O981" s="138"/>
      <c r="P981" s="138"/>
      <c r="Q981" s="138"/>
      <c r="R981" s="138"/>
      <c r="S981" s="138"/>
      <c r="T981" s="138"/>
      <c r="U981" s="138"/>
      <c r="V981" s="146"/>
    </row>
    <row r="982" spans="1:22" ht="14.25" customHeight="1">
      <c r="A982" s="309">
        <f t="shared" si="19"/>
        <v>981</v>
      </c>
      <c r="B982" s="360" t="s">
        <v>3594</v>
      </c>
      <c r="C982" s="360">
        <v>2</v>
      </c>
      <c r="D982" s="360"/>
      <c r="E982" s="149" t="s">
        <v>3606</v>
      </c>
      <c r="F982" s="619" t="str">
        <f>IF($G$982=TRUE,"1","")</f>
        <v/>
      </c>
      <c r="G982" s="138" t="b">
        <v>0</v>
      </c>
      <c r="H982" s="138"/>
      <c r="I982" s="138"/>
      <c r="J982" s="138"/>
      <c r="K982" s="138"/>
      <c r="L982" s="138"/>
      <c r="M982" s="138"/>
      <c r="N982" s="138"/>
      <c r="O982" s="138"/>
      <c r="P982" s="138"/>
      <c r="Q982" s="138"/>
      <c r="R982" s="138"/>
      <c r="S982" s="138"/>
      <c r="T982" s="138"/>
      <c r="U982" s="138"/>
      <c r="V982" s="151"/>
    </row>
    <row r="983" spans="1:22" ht="14.25" customHeight="1">
      <c r="A983" s="309">
        <f t="shared" si="19"/>
        <v>982</v>
      </c>
      <c r="B983" s="311" t="s">
        <v>3594</v>
      </c>
      <c r="C983" s="311">
        <v>2</v>
      </c>
      <c r="D983" s="311"/>
      <c r="E983" s="121" t="s">
        <v>3607</v>
      </c>
      <c r="F983" s="618" t="str">
        <f>IF('建築物別概要（追加）入力'!$G$55="","",'建築物別概要（追加）入力'!$G$55)</f>
        <v/>
      </c>
      <c r="G983" s="121"/>
      <c r="H983" s="121"/>
      <c r="I983" s="121"/>
      <c r="J983" s="121"/>
      <c r="K983" s="121"/>
      <c r="L983" s="121"/>
      <c r="M983" s="121"/>
      <c r="N983" s="121"/>
      <c r="O983" s="121"/>
      <c r="P983" s="121"/>
      <c r="Q983" s="121"/>
      <c r="R983" s="121"/>
      <c r="S983" s="121"/>
      <c r="T983" s="121"/>
      <c r="U983" s="121"/>
      <c r="V983" s="299"/>
    </row>
    <row r="984" spans="1:22" ht="14.25" customHeight="1">
      <c r="A984" s="309">
        <f t="shared" si="19"/>
        <v>983</v>
      </c>
      <c r="B984" s="311" t="s">
        <v>3594</v>
      </c>
      <c r="C984" s="311">
        <v>2</v>
      </c>
      <c r="D984" s="311"/>
      <c r="E984" s="121" t="s">
        <v>3608</v>
      </c>
      <c r="F984" s="618" t="str">
        <f>IF('建築物別概要（追加）入力'!M56="","",'建築物別概要（追加）入力'!M56)</f>
        <v/>
      </c>
      <c r="G984" s="121"/>
      <c r="H984" s="121"/>
      <c r="I984" s="121"/>
      <c r="J984" s="121"/>
      <c r="K984" s="121"/>
      <c r="L984" s="121"/>
      <c r="M984" s="121"/>
      <c r="N984" s="121"/>
      <c r="O984" s="121"/>
      <c r="P984" s="121"/>
      <c r="Q984" s="121"/>
      <c r="R984" s="121"/>
      <c r="S984" s="121"/>
      <c r="T984" s="121"/>
      <c r="U984" s="121"/>
      <c r="V984" s="299"/>
    </row>
    <row r="985" spans="1:22" ht="14.25" customHeight="1">
      <c r="A985" s="309">
        <f t="shared" si="19"/>
        <v>984</v>
      </c>
      <c r="B985" s="360" t="s">
        <v>3594</v>
      </c>
      <c r="C985" s="360">
        <v>3</v>
      </c>
      <c r="D985" s="360"/>
      <c r="E985" s="149" t="s">
        <v>3605</v>
      </c>
      <c r="F985" s="619" t="str">
        <f>IF($G$985=TRUE,"1","")</f>
        <v/>
      </c>
      <c r="G985" s="138" t="b">
        <v>0</v>
      </c>
      <c r="H985" s="138"/>
      <c r="I985" s="138"/>
      <c r="J985" s="138"/>
      <c r="K985" s="138"/>
      <c r="L985" s="138"/>
      <c r="M985" s="138"/>
      <c r="N985" s="138"/>
      <c r="O985" s="138"/>
      <c r="P985" s="138"/>
      <c r="Q985" s="138"/>
      <c r="R985" s="138"/>
      <c r="S985" s="138"/>
      <c r="T985" s="138"/>
      <c r="U985" s="138"/>
      <c r="V985" s="151"/>
    </row>
    <row r="986" spans="1:22" ht="14.25" customHeight="1">
      <c r="A986" s="309">
        <f t="shared" si="19"/>
        <v>985</v>
      </c>
      <c r="B986" s="360" t="s">
        <v>3594</v>
      </c>
      <c r="C986" s="360">
        <v>3</v>
      </c>
      <c r="D986" s="360"/>
      <c r="E986" s="149" t="s">
        <v>3606</v>
      </c>
      <c r="F986" s="619" t="str">
        <f>IF($G$986=TRUE,"1","")</f>
        <v/>
      </c>
      <c r="G986" s="138" t="b">
        <v>0</v>
      </c>
      <c r="H986" s="138"/>
      <c r="I986" s="138"/>
      <c r="J986" s="138"/>
      <c r="K986" s="138"/>
      <c r="L986" s="138"/>
      <c r="M986" s="138"/>
      <c r="N986" s="138"/>
      <c r="O986" s="138"/>
      <c r="P986" s="138"/>
      <c r="Q986" s="138"/>
      <c r="R986" s="138"/>
      <c r="S986" s="138"/>
      <c r="T986" s="138"/>
      <c r="U986" s="138"/>
      <c r="V986" s="151"/>
    </row>
    <row r="987" spans="1:22" ht="14.25" customHeight="1">
      <c r="A987" s="309">
        <f t="shared" si="19"/>
        <v>986</v>
      </c>
      <c r="B987" s="311" t="s">
        <v>3594</v>
      </c>
      <c r="C987" s="311">
        <v>3</v>
      </c>
      <c r="D987" s="311"/>
      <c r="E987" s="121" t="s">
        <v>3607</v>
      </c>
      <c r="F987" s="618" t="str">
        <f>IF('建築物別概要（追加）入力'!$G$335="","",'建築物別概要（追加）入力'!$G$335)</f>
        <v/>
      </c>
      <c r="G987" s="121"/>
      <c r="H987" s="121"/>
      <c r="I987" s="121"/>
      <c r="J987" s="121"/>
      <c r="K987" s="121"/>
      <c r="L987" s="121"/>
      <c r="M987" s="121"/>
      <c r="N987" s="121"/>
      <c r="O987" s="121"/>
      <c r="P987" s="121"/>
      <c r="Q987" s="121"/>
      <c r="R987" s="121"/>
      <c r="S987" s="121"/>
      <c r="T987" s="121"/>
      <c r="U987" s="121"/>
      <c r="V987" s="299"/>
    </row>
    <row r="988" spans="1:22" ht="14.25" customHeight="1" thickBot="1">
      <c r="A988" s="302">
        <f t="shared" si="19"/>
        <v>987</v>
      </c>
      <c r="B988" s="374" t="s">
        <v>3594</v>
      </c>
      <c r="C988" s="374">
        <v>3</v>
      </c>
      <c r="D988" s="374"/>
      <c r="E988" s="136" t="s">
        <v>3608</v>
      </c>
      <c r="F988" s="1423" t="str">
        <f>IF('建築物別概要（追加）入力'!M336="","",'建築物別概要（追加）入力'!M336)</f>
        <v/>
      </c>
      <c r="G988" s="136"/>
      <c r="H988" s="136"/>
      <c r="I988" s="136"/>
      <c r="J988" s="136"/>
      <c r="K988" s="136"/>
      <c r="L988" s="136"/>
      <c r="M988" s="136"/>
      <c r="N988" s="136"/>
      <c r="O988" s="136"/>
      <c r="P988" s="136"/>
      <c r="Q988" s="136"/>
      <c r="R988" s="136"/>
      <c r="S988" s="136"/>
      <c r="T988" s="136"/>
      <c r="U988" s="136"/>
      <c r="V988" s="603"/>
    </row>
    <row r="989" spans="1:22" ht="14.25" customHeight="1">
      <c r="A989" s="528">
        <f t="shared" si="19"/>
        <v>988</v>
      </c>
      <c r="B989" s="360" t="s">
        <v>2097</v>
      </c>
      <c r="C989" s="360">
        <v>1</v>
      </c>
      <c r="D989" s="360"/>
      <c r="E989" s="149" t="s">
        <v>3789</v>
      </c>
      <c r="F989" s="149" t="str">
        <f>IF(G989=TRUE,"1","")</f>
        <v/>
      </c>
      <c r="G989" s="149" t="b">
        <v>0</v>
      </c>
      <c r="H989" s="149"/>
      <c r="I989" s="149"/>
      <c r="J989" s="149"/>
      <c r="K989" s="149"/>
      <c r="L989" s="149"/>
      <c r="M989" s="149"/>
      <c r="N989" s="149"/>
      <c r="O989" s="149"/>
      <c r="P989" s="149"/>
      <c r="Q989" s="149"/>
      <c r="R989" s="149"/>
      <c r="S989" s="149"/>
      <c r="T989" s="149"/>
      <c r="U989" s="149"/>
      <c r="V989" s="529"/>
    </row>
    <row r="990" spans="1:22" ht="14.25" customHeight="1">
      <c r="A990" s="120">
        <f t="shared" si="19"/>
        <v>989</v>
      </c>
      <c r="B990" s="311" t="s">
        <v>2097</v>
      </c>
      <c r="C990" s="311">
        <v>2</v>
      </c>
      <c r="D990" s="311"/>
      <c r="E990" s="121" t="s">
        <v>3789</v>
      </c>
      <c r="F990" s="121" t="str">
        <f>IF(G990=TRUE,"1","")</f>
        <v/>
      </c>
      <c r="G990" s="121" t="b">
        <v>0</v>
      </c>
      <c r="H990" s="121"/>
      <c r="I990" s="121"/>
      <c r="J990" s="121"/>
      <c r="K990" s="121"/>
      <c r="L990" s="121"/>
      <c r="M990" s="121"/>
      <c r="N990" s="121"/>
      <c r="O990" s="121"/>
      <c r="P990" s="121"/>
      <c r="Q990" s="121"/>
      <c r="R990" s="121"/>
      <c r="S990" s="121"/>
      <c r="T990" s="121"/>
      <c r="U990" s="121"/>
      <c r="V990" s="456"/>
    </row>
    <row r="991" spans="1:22" ht="14.25" customHeight="1">
      <c r="A991" s="521">
        <f t="shared" si="19"/>
        <v>990</v>
      </c>
      <c r="B991" s="522" t="s">
        <v>2097</v>
      </c>
      <c r="C991" s="522">
        <v>3</v>
      </c>
      <c r="D991" s="522"/>
      <c r="E991" s="121" t="s">
        <v>3789</v>
      </c>
      <c r="F991" s="154" t="str">
        <f>IF(G991=TRUE,"1","")</f>
        <v/>
      </c>
      <c r="G991" s="154" t="b">
        <v>0</v>
      </c>
      <c r="H991" s="154"/>
      <c r="I991" s="154"/>
      <c r="J991" s="154"/>
      <c r="K991" s="154"/>
      <c r="L991" s="154"/>
      <c r="M991" s="154"/>
      <c r="N991" s="154"/>
      <c r="O991" s="154"/>
      <c r="P991" s="154"/>
      <c r="Q991" s="154"/>
      <c r="R991" s="154"/>
      <c r="S991" s="154"/>
      <c r="T991" s="154"/>
      <c r="U991" s="154"/>
      <c r="V991" s="523"/>
    </row>
  </sheetData>
  <autoFilter ref="A1:V976" xr:uid="{00000000-0009-0000-0000-000042000000}"/>
  <sortState xmlns:xlrd2="http://schemas.microsoft.com/office/spreadsheetml/2017/richdata2" ref="A3:V976">
    <sortCondition ref="C884:C895"/>
  </sortState>
  <phoneticPr fontId="2"/>
  <hyperlinks>
    <hyperlink ref="A1" location="作業メニュー!A1" display="出力列順" xr:uid="{00000000-0004-0000-4200-000000000000}"/>
  </hyperlinks>
  <printOptions horizontalCentered="1" headings="1" gridLines="1"/>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31">
    <pageSetUpPr fitToPage="1"/>
  </sheetPr>
  <dimension ref="A1:AH254"/>
  <sheetViews>
    <sheetView showGridLines="0" workbookViewId="0">
      <pane ySplit="1" topLeftCell="A230" activePane="bottomLeft" state="frozen"/>
      <selection pane="bottomLeft" activeCell="G1" sqref="G1:J1"/>
    </sheetView>
  </sheetViews>
  <sheetFormatPr defaultColWidth="2.83203125" defaultRowHeight="18" customHeight="1"/>
  <cols>
    <col min="1" max="1" width="10.58203125" style="447" customWidth="1"/>
    <col min="2" max="2" width="3.08203125" style="96" customWidth="1"/>
    <col min="3" max="16384" width="2.83203125" style="96"/>
  </cols>
  <sheetData>
    <row r="1" spans="1:19" s="110" customFormat="1" ht="24" customHeight="1" thickBot="1">
      <c r="A1" s="446" t="s">
        <v>1893</v>
      </c>
      <c r="G1" s="2442" t="s">
        <v>64</v>
      </c>
      <c r="H1" s="2442"/>
      <c r="I1" s="2442"/>
      <c r="J1" s="2442"/>
      <c r="S1" s="114"/>
    </row>
    <row r="2" spans="1:19" ht="18" customHeight="1" thickTop="1">
      <c r="A2" s="447" t="s">
        <v>1892</v>
      </c>
    </row>
    <row r="3" spans="1:19" ht="18" customHeight="1">
      <c r="A3" s="447">
        <v>38875</v>
      </c>
      <c r="B3" s="96" t="s">
        <v>1891</v>
      </c>
    </row>
    <row r="4" spans="1:19" ht="18" customHeight="1">
      <c r="A4" s="447">
        <v>38882</v>
      </c>
      <c r="B4" s="96" t="s">
        <v>1890</v>
      </c>
    </row>
    <row r="5" spans="1:19" ht="18" customHeight="1">
      <c r="B5" s="96" t="s">
        <v>1889</v>
      </c>
    </row>
    <row r="6" spans="1:19" ht="18" customHeight="1">
      <c r="A6" s="447">
        <v>38979</v>
      </c>
      <c r="B6" s="96" t="s">
        <v>1888</v>
      </c>
    </row>
    <row r="7" spans="1:19" ht="18" customHeight="1">
      <c r="A7" s="447">
        <v>39000</v>
      </c>
      <c r="B7" s="96" t="s">
        <v>1887</v>
      </c>
    </row>
    <row r="8" spans="1:19" ht="18" customHeight="1">
      <c r="A8" s="447">
        <v>39017</v>
      </c>
      <c r="B8" s="96" t="s">
        <v>1886</v>
      </c>
    </row>
    <row r="9" spans="1:19" ht="18" customHeight="1">
      <c r="A9" s="447">
        <v>39052</v>
      </c>
      <c r="B9" s="96" t="s">
        <v>1885</v>
      </c>
    </row>
    <row r="11" spans="1:19" ht="18" customHeight="1">
      <c r="A11" s="447" t="s">
        <v>1884</v>
      </c>
    </row>
    <row r="12" spans="1:19" ht="18" customHeight="1">
      <c r="A12" s="447">
        <v>39105</v>
      </c>
      <c r="B12" s="96" t="s">
        <v>1883</v>
      </c>
    </row>
    <row r="13" spans="1:19" ht="18" customHeight="1">
      <c r="B13" s="96" t="s">
        <v>1882</v>
      </c>
    </row>
    <row r="14" spans="1:19" ht="18" customHeight="1">
      <c r="B14" s="96" t="s">
        <v>1881</v>
      </c>
    </row>
    <row r="15" spans="1:19" ht="18" customHeight="1">
      <c r="B15" s="96" t="s">
        <v>1880</v>
      </c>
    </row>
    <row r="16" spans="1:19" ht="18" customHeight="1">
      <c r="B16" s="96" t="s">
        <v>1879</v>
      </c>
    </row>
    <row r="17" spans="1:2" ht="18" customHeight="1">
      <c r="B17" s="96" t="s">
        <v>1878</v>
      </c>
    </row>
    <row r="18" spans="1:2" ht="18" customHeight="1">
      <c r="B18" s="96" t="s">
        <v>1877</v>
      </c>
    </row>
    <row r="19" spans="1:2" ht="18" customHeight="1">
      <c r="A19" s="447">
        <v>39122</v>
      </c>
      <c r="B19" s="96" t="s">
        <v>1876</v>
      </c>
    </row>
    <row r="20" spans="1:2" ht="18" customHeight="1">
      <c r="A20" s="447">
        <v>39139</v>
      </c>
      <c r="B20" s="96" t="s">
        <v>1875</v>
      </c>
    </row>
    <row r="21" spans="1:2" ht="18" customHeight="1">
      <c r="B21" s="96" t="s">
        <v>1874</v>
      </c>
    </row>
    <row r="22" spans="1:2" ht="18" customHeight="1">
      <c r="B22" s="96" t="s">
        <v>1873</v>
      </c>
    </row>
    <row r="23" spans="1:2" ht="18" customHeight="1">
      <c r="B23" s="96" t="s">
        <v>1872</v>
      </c>
    </row>
    <row r="24" spans="1:2" ht="18" customHeight="1">
      <c r="B24" s="96" t="s">
        <v>1871</v>
      </c>
    </row>
    <row r="25" spans="1:2" ht="18" customHeight="1">
      <c r="A25" s="447">
        <v>39173</v>
      </c>
      <c r="B25" s="96" t="s">
        <v>1870</v>
      </c>
    </row>
    <row r="26" spans="1:2" ht="18" customHeight="1">
      <c r="A26" s="447">
        <v>39245</v>
      </c>
      <c r="B26" s="96" t="s">
        <v>1869</v>
      </c>
    </row>
    <row r="27" spans="1:2" ht="18" customHeight="1">
      <c r="A27" s="447">
        <v>39252</v>
      </c>
      <c r="B27" s="96" t="s">
        <v>1868</v>
      </c>
    </row>
    <row r="28" spans="1:2" ht="18" customHeight="1">
      <c r="A28" s="447">
        <v>39266</v>
      </c>
      <c r="B28" s="96" t="s">
        <v>1867</v>
      </c>
    </row>
    <row r="29" spans="1:2" ht="18" customHeight="1">
      <c r="A29" s="447">
        <v>39269</v>
      </c>
      <c r="B29" s="96" t="s">
        <v>1866</v>
      </c>
    </row>
    <row r="30" spans="1:2" ht="18" customHeight="1">
      <c r="A30" s="447">
        <v>39275</v>
      </c>
      <c r="B30" s="96" t="s">
        <v>1865</v>
      </c>
    </row>
    <row r="31" spans="1:2" ht="18" customHeight="1">
      <c r="B31" s="96" t="s">
        <v>1864</v>
      </c>
    </row>
    <row r="32" spans="1:2" ht="18" customHeight="1">
      <c r="A32" s="447">
        <v>39296</v>
      </c>
      <c r="B32" s="96" t="s">
        <v>1863</v>
      </c>
    </row>
    <row r="33" spans="1:2" ht="18" customHeight="1">
      <c r="B33" s="96" t="s">
        <v>1862</v>
      </c>
    </row>
    <row r="34" spans="1:2" ht="18" customHeight="1">
      <c r="B34" s="96" t="s">
        <v>1861</v>
      </c>
    </row>
    <row r="35" spans="1:2" ht="18" customHeight="1">
      <c r="B35" s="96" t="s">
        <v>1860</v>
      </c>
    </row>
    <row r="36" spans="1:2" ht="18" customHeight="1">
      <c r="B36" s="96" t="s">
        <v>1859</v>
      </c>
    </row>
    <row r="37" spans="1:2" ht="18" customHeight="1">
      <c r="A37" s="447">
        <v>39300</v>
      </c>
      <c r="B37" s="96" t="s">
        <v>1858</v>
      </c>
    </row>
    <row r="38" spans="1:2" ht="18" customHeight="1">
      <c r="B38" s="96" t="s">
        <v>1857</v>
      </c>
    </row>
    <row r="39" spans="1:2" ht="18" customHeight="1">
      <c r="A39" s="447">
        <v>39321</v>
      </c>
      <c r="B39" s="96" t="s">
        <v>1856</v>
      </c>
    </row>
    <row r="40" spans="1:2" ht="18" customHeight="1">
      <c r="A40" s="447">
        <v>39343</v>
      </c>
      <c r="B40" s="96" t="s">
        <v>1855</v>
      </c>
    </row>
    <row r="41" spans="1:2" ht="18" customHeight="1">
      <c r="A41" s="447">
        <v>39360</v>
      </c>
      <c r="B41" s="96" t="s">
        <v>1854</v>
      </c>
    </row>
    <row r="42" spans="1:2" ht="18" customHeight="1">
      <c r="A42" s="447">
        <v>39400</v>
      </c>
      <c r="B42" s="96" t="s">
        <v>1853</v>
      </c>
    </row>
    <row r="44" spans="1:2" ht="18" customHeight="1">
      <c r="A44" s="447" t="s">
        <v>1852</v>
      </c>
    </row>
    <row r="45" spans="1:2" ht="18" customHeight="1">
      <c r="A45" s="447">
        <v>39552</v>
      </c>
      <c r="B45" s="96" t="s">
        <v>1851</v>
      </c>
    </row>
    <row r="46" spans="1:2" ht="18" customHeight="1">
      <c r="A46" s="447">
        <v>39560</v>
      </c>
      <c r="B46" s="96" t="s">
        <v>1850</v>
      </c>
    </row>
    <row r="47" spans="1:2" ht="18" customHeight="1">
      <c r="A47" s="447">
        <v>39619</v>
      </c>
      <c r="B47" s="96" t="s">
        <v>1849</v>
      </c>
    </row>
    <row r="48" spans="1:2" ht="18" customHeight="1">
      <c r="B48" s="96" t="s">
        <v>1848</v>
      </c>
    </row>
    <row r="49" spans="1:8" ht="18" customHeight="1">
      <c r="B49" s="96" t="s">
        <v>1847</v>
      </c>
    </row>
    <row r="50" spans="1:8" ht="18" customHeight="1">
      <c r="B50" s="96" t="s">
        <v>1846</v>
      </c>
    </row>
    <row r="51" spans="1:8" ht="18" customHeight="1">
      <c r="B51" s="96" t="s">
        <v>1845</v>
      </c>
    </row>
    <row r="52" spans="1:8" ht="18" customHeight="1">
      <c r="B52" s="96" t="s">
        <v>1844</v>
      </c>
    </row>
    <row r="53" spans="1:8" ht="18" customHeight="1">
      <c r="B53" s="96" t="s">
        <v>1838</v>
      </c>
    </row>
    <row r="54" spans="1:8" ht="18" customHeight="1">
      <c r="B54" s="96" t="s">
        <v>1843</v>
      </c>
    </row>
    <row r="55" spans="1:8" ht="18" customHeight="1">
      <c r="B55" s="96" t="s">
        <v>1842</v>
      </c>
    </row>
    <row r="56" spans="1:8" ht="18" customHeight="1">
      <c r="B56" s="96" t="s">
        <v>1841</v>
      </c>
    </row>
    <row r="57" spans="1:8" ht="18" customHeight="1">
      <c r="B57" s="96" t="s">
        <v>1840</v>
      </c>
      <c r="H57" s="96" t="s">
        <v>1839</v>
      </c>
    </row>
    <row r="58" spans="1:8" ht="18" customHeight="1">
      <c r="A58" s="447">
        <v>39645</v>
      </c>
      <c r="B58" s="96" t="s">
        <v>1838</v>
      </c>
      <c r="H58" s="96" t="s">
        <v>1837</v>
      </c>
    </row>
    <row r="59" spans="1:8" ht="18" customHeight="1">
      <c r="A59" s="447" t="s">
        <v>1836</v>
      </c>
    </row>
    <row r="60" spans="1:8" ht="18" customHeight="1">
      <c r="A60" s="447">
        <v>39819</v>
      </c>
      <c r="B60" s="96" t="s">
        <v>1832</v>
      </c>
    </row>
    <row r="61" spans="1:8" ht="18" customHeight="1">
      <c r="B61" s="96" t="s">
        <v>1835</v>
      </c>
    </row>
    <row r="62" spans="1:8" ht="18" customHeight="1">
      <c r="A62" s="447">
        <v>39868</v>
      </c>
      <c r="B62" s="96" t="s">
        <v>1834</v>
      </c>
    </row>
    <row r="63" spans="1:8" ht="18" customHeight="1">
      <c r="B63" s="96" t="s">
        <v>1833</v>
      </c>
    </row>
    <row r="64" spans="1:8" ht="18" customHeight="1">
      <c r="A64" s="447">
        <v>40127</v>
      </c>
      <c r="B64" s="96" t="s">
        <v>1832</v>
      </c>
    </row>
    <row r="65" spans="1:2" ht="18" customHeight="1">
      <c r="B65" s="96" t="s">
        <v>1820</v>
      </c>
    </row>
    <row r="66" spans="1:2" ht="18" customHeight="1">
      <c r="B66" s="96" t="s">
        <v>1831</v>
      </c>
    </row>
    <row r="67" spans="1:2" ht="18" customHeight="1">
      <c r="A67" s="447" t="s">
        <v>1830</v>
      </c>
    </row>
    <row r="68" spans="1:2" ht="18" customHeight="1">
      <c r="A68" s="447">
        <v>40240</v>
      </c>
      <c r="B68" s="96" t="s">
        <v>1829</v>
      </c>
    </row>
    <row r="69" spans="1:2" ht="18" customHeight="1">
      <c r="A69" s="447">
        <v>40323</v>
      </c>
      <c r="B69" s="96" t="s">
        <v>1828</v>
      </c>
    </row>
    <row r="70" spans="1:2" ht="18" customHeight="1">
      <c r="B70" s="96" t="s">
        <v>1816</v>
      </c>
    </row>
    <row r="71" spans="1:2" ht="18" customHeight="1">
      <c r="B71" s="96" t="s">
        <v>1815</v>
      </c>
    </row>
    <row r="72" spans="1:2" ht="18" customHeight="1">
      <c r="A72" s="447">
        <v>40328</v>
      </c>
      <c r="B72" s="96" t="s">
        <v>1827</v>
      </c>
    </row>
    <row r="73" spans="1:2" ht="18" customHeight="1">
      <c r="A73" s="447" t="s">
        <v>1826</v>
      </c>
    </row>
    <row r="74" spans="1:2" ht="18" customHeight="1">
      <c r="A74" s="447">
        <v>40948</v>
      </c>
      <c r="B74" s="96" t="s">
        <v>1825</v>
      </c>
    </row>
    <row r="75" spans="1:2" ht="18" customHeight="1">
      <c r="A75" s="447">
        <v>41172</v>
      </c>
      <c r="B75" s="96" t="s">
        <v>1824</v>
      </c>
    </row>
    <row r="76" spans="1:2" ht="18" customHeight="1">
      <c r="B76" s="96" t="s">
        <v>1823</v>
      </c>
    </row>
    <row r="77" spans="1:2" ht="18" customHeight="1">
      <c r="A77" s="447" t="s">
        <v>1822</v>
      </c>
    </row>
    <row r="78" spans="1:2" ht="18" customHeight="1">
      <c r="A78" s="447" t="s">
        <v>1821</v>
      </c>
    </row>
    <row r="79" spans="1:2" ht="18" customHeight="1">
      <c r="A79" s="447">
        <v>41730</v>
      </c>
      <c r="B79" s="96" t="s">
        <v>1820</v>
      </c>
    </row>
    <row r="80" spans="1:2" ht="18" customHeight="1">
      <c r="B80" s="96" t="s">
        <v>1819</v>
      </c>
    </row>
    <row r="81" spans="1:25" ht="18" customHeight="1">
      <c r="B81" s="96" t="s">
        <v>1818</v>
      </c>
    </row>
    <row r="82" spans="1:25" ht="18" customHeight="1">
      <c r="B82" s="96" t="s">
        <v>1817</v>
      </c>
    </row>
    <row r="83" spans="1:25" ht="18" customHeight="1">
      <c r="B83" s="96" t="s">
        <v>1816</v>
      </c>
    </row>
    <row r="84" spans="1:25" ht="18" customHeight="1">
      <c r="B84" s="96" t="s">
        <v>1815</v>
      </c>
    </row>
    <row r="85" spans="1:25" ht="18" customHeight="1">
      <c r="A85" s="447">
        <v>41821</v>
      </c>
      <c r="B85" s="115" t="s">
        <v>1924</v>
      </c>
    </row>
    <row r="86" spans="1:25" ht="18" customHeight="1">
      <c r="B86" s="115" t="s">
        <v>1814</v>
      </c>
    </row>
    <row r="87" spans="1:25" ht="18" customHeight="1">
      <c r="A87" s="447">
        <v>41852</v>
      </c>
      <c r="B87" s="115" t="s">
        <v>1813</v>
      </c>
    </row>
    <row r="88" spans="1:25" ht="18" customHeight="1">
      <c r="A88" s="447">
        <v>41992</v>
      </c>
      <c r="B88" s="96" t="s">
        <v>1953</v>
      </c>
    </row>
    <row r="89" spans="1:25" ht="18" customHeight="1">
      <c r="B89" s="96" t="s">
        <v>1954</v>
      </c>
    </row>
    <row r="90" spans="1:25" ht="18" customHeight="1">
      <c r="A90" s="447" t="s">
        <v>2159</v>
      </c>
    </row>
    <row r="91" spans="1:25" ht="18" customHeight="1">
      <c r="A91" s="447">
        <v>42156</v>
      </c>
      <c r="B91" s="96" t="s">
        <v>2174</v>
      </c>
    </row>
    <row r="92" spans="1:25" ht="18" customHeight="1">
      <c r="C92" s="96" t="s">
        <v>2161</v>
      </c>
      <c r="F92" s="96" t="s">
        <v>2162</v>
      </c>
      <c r="N92" s="96" t="s">
        <v>2160</v>
      </c>
    </row>
    <row r="93" spans="1:25" ht="18" customHeight="1">
      <c r="C93" s="96" t="s">
        <v>2163</v>
      </c>
      <c r="F93" s="369" t="s">
        <v>2164</v>
      </c>
    </row>
    <row r="94" spans="1:25" ht="18" customHeight="1">
      <c r="G94" s="96" t="s">
        <v>2165</v>
      </c>
      <c r="Y94" s="96" t="s">
        <v>2167</v>
      </c>
    </row>
    <row r="95" spans="1:25" ht="18" customHeight="1">
      <c r="G95" s="96" t="s">
        <v>2166</v>
      </c>
      <c r="U95" s="96" t="s">
        <v>2160</v>
      </c>
    </row>
    <row r="96" spans="1:25" ht="18" customHeight="1">
      <c r="C96" s="96" t="s">
        <v>2170</v>
      </c>
      <c r="F96" s="96" t="s">
        <v>2171</v>
      </c>
      <c r="K96" s="96" t="s">
        <v>2167</v>
      </c>
    </row>
    <row r="97" spans="1:34" ht="18" customHeight="1">
      <c r="F97" s="96" t="s">
        <v>2172</v>
      </c>
    </row>
    <row r="98" spans="1:34" ht="18" customHeight="1">
      <c r="G98" s="96" t="s">
        <v>2274</v>
      </c>
      <c r="AH98" s="96" t="s">
        <v>2173</v>
      </c>
    </row>
    <row r="99" spans="1:34" ht="18" customHeight="1">
      <c r="G99" s="96" t="s">
        <v>2273</v>
      </c>
      <c r="J99" s="96" t="s">
        <v>2167</v>
      </c>
    </row>
    <row r="100" spans="1:34" ht="18" customHeight="1">
      <c r="C100" s="96" t="s">
        <v>2168</v>
      </c>
      <c r="F100" s="96" t="s">
        <v>2169</v>
      </c>
    </row>
    <row r="101" spans="1:34" ht="18" customHeight="1">
      <c r="B101" s="96" t="s">
        <v>2175</v>
      </c>
      <c r="D101" s="96" t="s">
        <v>2176</v>
      </c>
    </row>
    <row r="102" spans="1:34" ht="18" customHeight="1">
      <c r="D102" s="96" t="s">
        <v>2177</v>
      </c>
    </row>
    <row r="103" spans="1:34" ht="18" customHeight="1">
      <c r="D103" s="96" t="s">
        <v>2178</v>
      </c>
    </row>
    <row r="104" spans="1:34" ht="18" customHeight="1">
      <c r="D104" s="96" t="s">
        <v>2179</v>
      </c>
    </row>
    <row r="105" spans="1:34" ht="18" customHeight="1">
      <c r="B105" s="96" t="s">
        <v>2270</v>
      </c>
      <c r="I105" s="96" t="s">
        <v>2271</v>
      </c>
    </row>
    <row r="107" spans="1:34" ht="18" customHeight="1">
      <c r="A107" s="447">
        <v>42257</v>
      </c>
      <c r="B107" s="96" t="s">
        <v>2301</v>
      </c>
    </row>
    <row r="108" spans="1:34" ht="18" customHeight="1">
      <c r="A108" s="447">
        <v>42278</v>
      </c>
      <c r="B108" s="96" t="s">
        <v>2302</v>
      </c>
    </row>
    <row r="109" spans="1:34" ht="18" customHeight="1">
      <c r="A109" s="447" t="s">
        <v>2303</v>
      </c>
    </row>
    <row r="110" spans="1:34" ht="18" customHeight="1">
      <c r="A110" s="447">
        <v>42370</v>
      </c>
      <c r="B110" s="96" t="s">
        <v>2304</v>
      </c>
    </row>
    <row r="111" spans="1:34" ht="18" customHeight="1">
      <c r="B111" s="96" t="s">
        <v>2305</v>
      </c>
    </row>
    <row r="112" spans="1:34" ht="18" customHeight="1">
      <c r="A112" s="447">
        <v>42430</v>
      </c>
      <c r="B112" s="96" t="s">
        <v>2306</v>
      </c>
      <c r="E112" s="96" t="s">
        <v>2307</v>
      </c>
      <c r="F112" s="96" t="s">
        <v>2308</v>
      </c>
    </row>
    <row r="113" spans="1:11" ht="18" customHeight="1">
      <c r="B113" s="96" t="s">
        <v>2309</v>
      </c>
    </row>
    <row r="114" spans="1:11" ht="18" customHeight="1">
      <c r="B114" s="96" t="s">
        <v>2310</v>
      </c>
      <c r="E114" s="96" t="s">
        <v>2311</v>
      </c>
    </row>
    <row r="115" spans="1:11" ht="18" customHeight="1">
      <c r="B115" s="96" t="s">
        <v>2312</v>
      </c>
    </row>
    <row r="116" spans="1:11" ht="18" customHeight="1">
      <c r="A116" s="447">
        <v>42522</v>
      </c>
      <c r="B116" s="96" t="s">
        <v>2322</v>
      </c>
      <c r="E116" s="96" t="s">
        <v>2323</v>
      </c>
    </row>
    <row r="117" spans="1:11" ht="18" customHeight="1">
      <c r="B117" s="96" t="s">
        <v>2324</v>
      </c>
      <c r="C117" s="96" t="s">
        <v>2325</v>
      </c>
    </row>
    <row r="118" spans="1:11" ht="18" customHeight="1">
      <c r="B118" s="96" t="s">
        <v>2326</v>
      </c>
      <c r="D118" s="96" t="s">
        <v>2327</v>
      </c>
    </row>
    <row r="119" spans="1:11" ht="18" customHeight="1">
      <c r="B119" s="96" t="s">
        <v>2328</v>
      </c>
      <c r="C119" s="96" t="s">
        <v>2329</v>
      </c>
    </row>
    <row r="120" spans="1:11" ht="18" customHeight="1">
      <c r="C120" s="96" t="s">
        <v>2330</v>
      </c>
    </row>
    <row r="121" spans="1:11" ht="18" customHeight="1">
      <c r="B121" s="96" t="s">
        <v>2331</v>
      </c>
    </row>
    <row r="122" spans="1:11" ht="18" customHeight="1">
      <c r="C122" s="96" t="s">
        <v>2332</v>
      </c>
    </row>
    <row r="123" spans="1:11" ht="18" customHeight="1">
      <c r="A123" s="447">
        <v>42541</v>
      </c>
      <c r="B123" s="96" t="s">
        <v>2345</v>
      </c>
    </row>
    <row r="124" spans="1:11" ht="18" customHeight="1">
      <c r="C124" s="96" t="s">
        <v>2346</v>
      </c>
      <c r="G124" s="96" t="s">
        <v>2347</v>
      </c>
      <c r="H124" s="96" t="s">
        <v>2348</v>
      </c>
    </row>
    <row r="125" spans="1:11" ht="18" customHeight="1">
      <c r="A125" s="447">
        <v>42583</v>
      </c>
      <c r="B125" s="96" t="s">
        <v>2349</v>
      </c>
      <c r="G125" s="369" t="s">
        <v>2350</v>
      </c>
    </row>
    <row r="126" spans="1:11" ht="18" customHeight="1">
      <c r="A126" s="447">
        <v>42644</v>
      </c>
      <c r="B126" s="96" t="s">
        <v>2384</v>
      </c>
      <c r="K126" s="96" t="s">
        <v>2388</v>
      </c>
    </row>
    <row r="127" spans="1:11" ht="18" customHeight="1">
      <c r="B127" s="447"/>
      <c r="C127" s="96" t="s">
        <v>2389</v>
      </c>
    </row>
    <row r="128" spans="1:11" ht="18" customHeight="1">
      <c r="B128" s="447"/>
      <c r="C128" s="96" t="s">
        <v>2385</v>
      </c>
    </row>
    <row r="129" spans="1:3" ht="18" customHeight="1">
      <c r="B129" s="447"/>
      <c r="C129" s="96" t="s">
        <v>2390</v>
      </c>
    </row>
    <row r="130" spans="1:3" ht="18" customHeight="1">
      <c r="B130" s="447"/>
      <c r="C130" s="96" t="s">
        <v>2386</v>
      </c>
    </row>
    <row r="131" spans="1:3" ht="18" customHeight="1">
      <c r="B131" s="447"/>
      <c r="C131" s="96" t="s">
        <v>2387</v>
      </c>
    </row>
    <row r="132" spans="1:3" ht="18" customHeight="1">
      <c r="A132" s="475">
        <v>42675</v>
      </c>
      <c r="B132" s="96" t="s">
        <v>2369</v>
      </c>
    </row>
    <row r="133" spans="1:3" ht="18" customHeight="1">
      <c r="B133" s="447"/>
      <c r="C133" s="96" t="s">
        <v>2371</v>
      </c>
    </row>
    <row r="134" spans="1:3" ht="18" customHeight="1">
      <c r="B134" s="447"/>
      <c r="C134" s="96" t="s">
        <v>2370</v>
      </c>
    </row>
    <row r="135" spans="1:3" ht="18" customHeight="1">
      <c r="B135" s="447"/>
      <c r="C135" s="96" t="s">
        <v>2374</v>
      </c>
    </row>
    <row r="136" spans="1:3" ht="18" customHeight="1">
      <c r="B136" s="447"/>
      <c r="C136" s="96" t="s">
        <v>2372</v>
      </c>
    </row>
    <row r="137" spans="1:3" ht="18" customHeight="1">
      <c r="B137" s="447"/>
      <c r="C137" s="96" t="s">
        <v>2373</v>
      </c>
    </row>
    <row r="138" spans="1:3" ht="18" customHeight="1">
      <c r="B138" s="447"/>
      <c r="C138" s="96" t="s">
        <v>2375</v>
      </c>
    </row>
    <row r="139" spans="1:3" ht="18" customHeight="1">
      <c r="B139" s="447"/>
      <c r="C139" s="96" t="s">
        <v>2376</v>
      </c>
    </row>
    <row r="140" spans="1:3" ht="18" customHeight="1">
      <c r="B140" s="447"/>
      <c r="C140" s="96" t="s">
        <v>2377</v>
      </c>
    </row>
    <row r="141" spans="1:3" ht="18" customHeight="1">
      <c r="B141" s="447"/>
      <c r="C141" s="96" t="s">
        <v>2378</v>
      </c>
    </row>
    <row r="142" spans="1:3" ht="18" customHeight="1">
      <c r="B142" s="447"/>
      <c r="C142" s="96" t="s">
        <v>2379</v>
      </c>
    </row>
    <row r="143" spans="1:3" ht="18" customHeight="1">
      <c r="B143" s="447"/>
      <c r="C143" s="96" t="s">
        <v>2380</v>
      </c>
    </row>
    <row r="144" spans="1:3" ht="18" customHeight="1">
      <c r="B144" s="447"/>
      <c r="C144" s="96" t="s">
        <v>2381</v>
      </c>
    </row>
    <row r="145" spans="1:3" ht="18" customHeight="1">
      <c r="B145" s="96" t="s">
        <v>2399</v>
      </c>
    </row>
    <row r="146" spans="1:3" ht="18" customHeight="1">
      <c r="A146" s="447" t="s">
        <v>2625</v>
      </c>
    </row>
    <row r="147" spans="1:3" ht="18" customHeight="1">
      <c r="A147" s="447">
        <v>42736</v>
      </c>
      <c r="B147" s="96" t="s">
        <v>2626</v>
      </c>
    </row>
    <row r="148" spans="1:3" ht="18" customHeight="1">
      <c r="A148" s="447">
        <v>42795</v>
      </c>
      <c r="B148" s="96" t="s">
        <v>2734</v>
      </c>
    </row>
    <row r="149" spans="1:3" ht="18" customHeight="1">
      <c r="C149" s="96" t="s">
        <v>2735</v>
      </c>
    </row>
    <row r="150" spans="1:3" ht="18" customHeight="1">
      <c r="A150" s="447">
        <v>43040</v>
      </c>
      <c r="B150" s="96" t="s">
        <v>2753</v>
      </c>
    </row>
    <row r="151" spans="1:3" ht="18" customHeight="1">
      <c r="A151" s="447" t="s">
        <v>2757</v>
      </c>
    </row>
    <row r="152" spans="1:3" ht="18" customHeight="1">
      <c r="A152" s="447">
        <v>43252</v>
      </c>
      <c r="B152" s="96" t="s">
        <v>2758</v>
      </c>
    </row>
    <row r="153" spans="1:3" ht="18" customHeight="1">
      <c r="A153" s="447">
        <v>43368</v>
      </c>
      <c r="B153" s="96" t="s">
        <v>2775</v>
      </c>
    </row>
    <row r="154" spans="1:3" ht="18" customHeight="1">
      <c r="C154" s="96" t="s">
        <v>2776</v>
      </c>
    </row>
    <row r="155" spans="1:3" ht="18" customHeight="1">
      <c r="C155" s="96" t="s">
        <v>2777</v>
      </c>
    </row>
    <row r="156" spans="1:3" ht="18" customHeight="1">
      <c r="C156" s="96" t="s">
        <v>2178</v>
      </c>
    </row>
    <row r="157" spans="1:3" ht="18" customHeight="1">
      <c r="C157" s="96" t="s">
        <v>2778</v>
      </c>
    </row>
    <row r="158" spans="1:3" ht="18" customHeight="1">
      <c r="A158" s="447" t="s">
        <v>2790</v>
      </c>
    </row>
    <row r="159" spans="1:3" ht="18" customHeight="1">
      <c r="A159" s="447">
        <v>43586</v>
      </c>
      <c r="B159" s="96" t="s">
        <v>2791</v>
      </c>
    </row>
    <row r="160" spans="1:3" ht="18" customHeight="1">
      <c r="A160" s="447">
        <v>43641</v>
      </c>
      <c r="B160" s="96" t="s">
        <v>2814</v>
      </c>
    </row>
    <row r="161" spans="1:14" ht="18" customHeight="1">
      <c r="B161" s="447"/>
      <c r="C161" s="96" t="s">
        <v>2813</v>
      </c>
    </row>
    <row r="162" spans="1:14" ht="18" customHeight="1">
      <c r="B162" s="447"/>
      <c r="C162" s="96" t="s">
        <v>2875</v>
      </c>
    </row>
    <row r="163" spans="1:14" ht="18" customHeight="1">
      <c r="C163" s="96" t="s">
        <v>2893</v>
      </c>
    </row>
    <row r="164" spans="1:14" ht="18" customHeight="1">
      <c r="C164" s="96" t="s">
        <v>2894</v>
      </c>
    </row>
    <row r="165" spans="1:14" ht="18" customHeight="1">
      <c r="A165" s="447" t="s">
        <v>2901</v>
      </c>
    </row>
    <row r="166" spans="1:14" ht="18" customHeight="1">
      <c r="A166" s="447">
        <v>43922</v>
      </c>
      <c r="B166" s="96" t="s">
        <v>2902</v>
      </c>
      <c r="H166" s="96" t="s">
        <v>2903</v>
      </c>
    </row>
    <row r="167" spans="1:14" ht="18" customHeight="1">
      <c r="B167" s="96" t="s">
        <v>2920</v>
      </c>
      <c r="G167" s="96" t="s">
        <v>2921</v>
      </c>
    </row>
    <row r="168" spans="1:14" ht="18" customHeight="1">
      <c r="B168" s="96" t="s">
        <v>2922</v>
      </c>
      <c r="G168" s="96" t="s">
        <v>2924</v>
      </c>
    </row>
    <row r="169" spans="1:14" ht="18" customHeight="1">
      <c r="B169" s="96" t="s">
        <v>2378</v>
      </c>
      <c r="G169" s="96" t="s">
        <v>2925</v>
      </c>
    </row>
    <row r="170" spans="1:14" ht="18" customHeight="1">
      <c r="B170" s="96" t="s">
        <v>2923</v>
      </c>
      <c r="G170" s="96" t="s">
        <v>2926</v>
      </c>
    </row>
    <row r="171" spans="1:14" ht="18" customHeight="1">
      <c r="A171" s="447">
        <v>43997</v>
      </c>
      <c r="B171" s="96" t="s">
        <v>2939</v>
      </c>
      <c r="G171" s="96" t="s">
        <v>2940</v>
      </c>
    </row>
    <row r="172" spans="1:14" ht="18" customHeight="1">
      <c r="A172" s="447">
        <v>44075</v>
      </c>
      <c r="B172" s="96" t="s">
        <v>2980</v>
      </c>
      <c r="I172" s="96" t="s">
        <v>2940</v>
      </c>
    </row>
    <row r="173" spans="1:14" ht="18" customHeight="1">
      <c r="B173" s="96" t="s">
        <v>2981</v>
      </c>
      <c r="I173" s="96" t="s">
        <v>2940</v>
      </c>
    </row>
    <row r="174" spans="1:14" ht="18" customHeight="1">
      <c r="B174" s="96" t="s">
        <v>2982</v>
      </c>
      <c r="I174" s="96" t="s">
        <v>2940</v>
      </c>
    </row>
    <row r="175" spans="1:14" ht="18" customHeight="1">
      <c r="B175" s="96" t="s">
        <v>2983</v>
      </c>
      <c r="I175" s="96" t="s">
        <v>2940</v>
      </c>
    </row>
    <row r="176" spans="1:14" ht="18" customHeight="1">
      <c r="B176" s="96" t="s">
        <v>2992</v>
      </c>
      <c r="E176" s="96" t="s">
        <v>2993</v>
      </c>
      <c r="H176" s="96" t="s">
        <v>2994</v>
      </c>
      <c r="L176" s="96" t="s">
        <v>2995</v>
      </c>
      <c r="N176" s="96" t="s">
        <v>2996</v>
      </c>
    </row>
    <row r="177" spans="1:14" ht="18" customHeight="1">
      <c r="H177" s="96" t="s">
        <v>2997</v>
      </c>
      <c r="M177" s="96" t="s">
        <v>2998</v>
      </c>
      <c r="N177" s="96" t="s">
        <v>2999</v>
      </c>
    </row>
    <row r="178" spans="1:14" ht="18" customHeight="1">
      <c r="H178" s="96" t="s">
        <v>3000</v>
      </c>
      <c r="M178" s="96" t="s">
        <v>3001</v>
      </c>
      <c r="N178" s="96" t="s">
        <v>2999</v>
      </c>
    </row>
    <row r="179" spans="1:14" ht="18" customHeight="1">
      <c r="A179" s="447">
        <v>44081</v>
      </c>
      <c r="B179" s="96" t="s">
        <v>3007</v>
      </c>
      <c r="H179" s="96" t="s">
        <v>2940</v>
      </c>
    </row>
    <row r="180" spans="1:14" ht="18" customHeight="1">
      <c r="B180" s="96" t="s">
        <v>3008</v>
      </c>
      <c r="H180" s="96" t="s">
        <v>2940</v>
      </c>
    </row>
    <row r="181" spans="1:14" ht="18" customHeight="1">
      <c r="A181" s="447" t="s">
        <v>3027</v>
      </c>
    </row>
    <row r="182" spans="1:14" ht="18" customHeight="1">
      <c r="A182" s="447">
        <v>44188</v>
      </c>
      <c r="B182" s="96" t="s">
        <v>3015</v>
      </c>
    </row>
    <row r="183" spans="1:14" ht="18" customHeight="1">
      <c r="B183" s="96" t="s">
        <v>3014</v>
      </c>
    </row>
    <row r="184" spans="1:14" ht="18" customHeight="1">
      <c r="B184" s="96" t="s">
        <v>2386</v>
      </c>
    </row>
    <row r="185" spans="1:14" ht="18" customHeight="1">
      <c r="B185" s="96" t="s">
        <v>2387</v>
      </c>
    </row>
    <row r="186" spans="1:14" ht="18" customHeight="1">
      <c r="B186" s="96" t="s">
        <v>3016</v>
      </c>
    </row>
    <row r="187" spans="1:14" ht="18" customHeight="1">
      <c r="B187" s="96" t="s">
        <v>3017</v>
      </c>
    </row>
    <row r="188" spans="1:14" ht="18" customHeight="1">
      <c r="B188" s="96" t="s">
        <v>3018</v>
      </c>
    </row>
    <row r="189" spans="1:14" ht="18" customHeight="1">
      <c r="A189" s="447">
        <v>44214</v>
      </c>
      <c r="B189" s="96" t="s">
        <v>3029</v>
      </c>
    </row>
    <row r="190" spans="1:14" ht="18" customHeight="1">
      <c r="B190" s="96" t="s">
        <v>3030</v>
      </c>
    </row>
    <row r="191" spans="1:14" ht="18" customHeight="1">
      <c r="B191" s="96" t="s">
        <v>2370</v>
      </c>
    </row>
    <row r="192" spans="1:14" ht="18" customHeight="1">
      <c r="B192" s="96" t="s">
        <v>2349</v>
      </c>
    </row>
    <row r="193" spans="1:2" ht="18" customHeight="1">
      <c r="B193" s="96" t="s">
        <v>2378</v>
      </c>
    </row>
    <row r="194" spans="1:2" ht="18" customHeight="1">
      <c r="B194" s="96" t="s">
        <v>2379</v>
      </c>
    </row>
    <row r="195" spans="1:2" ht="18" customHeight="1">
      <c r="B195" s="96" t="s">
        <v>3031</v>
      </c>
    </row>
    <row r="196" spans="1:2" ht="18" customHeight="1">
      <c r="B196" s="96" t="s">
        <v>2980</v>
      </c>
    </row>
    <row r="197" spans="1:2" ht="18" customHeight="1">
      <c r="B197" s="96" t="s">
        <v>3032</v>
      </c>
    </row>
    <row r="198" spans="1:2" ht="18" customHeight="1">
      <c r="B198" s="96" t="s">
        <v>2375</v>
      </c>
    </row>
    <row r="199" spans="1:2" ht="18" customHeight="1">
      <c r="B199" s="96" t="s">
        <v>2376</v>
      </c>
    </row>
    <row r="200" spans="1:2" ht="18" customHeight="1">
      <c r="B200" s="96" t="s">
        <v>3034</v>
      </c>
    </row>
    <row r="201" spans="1:2" ht="18" customHeight="1">
      <c r="B201" s="96" t="s">
        <v>3035</v>
      </c>
    </row>
    <row r="202" spans="1:2" ht="18" customHeight="1">
      <c r="B202" s="96" t="s">
        <v>3036</v>
      </c>
    </row>
    <row r="203" spans="1:2" ht="18" customHeight="1">
      <c r="A203" s="447">
        <v>44287</v>
      </c>
      <c r="B203" s="96" t="s">
        <v>3044</v>
      </c>
    </row>
    <row r="204" spans="1:2" ht="18" customHeight="1">
      <c r="B204" s="96" t="s">
        <v>3040</v>
      </c>
    </row>
    <row r="205" spans="1:2" ht="18" customHeight="1">
      <c r="B205" s="96" t="s">
        <v>3041</v>
      </c>
    </row>
    <row r="206" spans="1:2" ht="18" customHeight="1">
      <c r="B206" s="96" t="s">
        <v>3042</v>
      </c>
    </row>
    <row r="207" spans="1:2" ht="18" customHeight="1">
      <c r="B207" s="96" t="s">
        <v>3043</v>
      </c>
    </row>
    <row r="208" spans="1:2" ht="18" customHeight="1">
      <c r="A208" s="447">
        <v>44378</v>
      </c>
      <c r="B208" s="96" t="s">
        <v>3045</v>
      </c>
    </row>
    <row r="209" spans="1:2" ht="18" customHeight="1">
      <c r="B209" s="96" t="s">
        <v>2980</v>
      </c>
    </row>
    <row r="210" spans="1:2" ht="18" customHeight="1">
      <c r="B210" s="96" t="s">
        <v>2372</v>
      </c>
    </row>
    <row r="211" spans="1:2" ht="18" customHeight="1">
      <c r="A211" s="447">
        <v>44409</v>
      </c>
      <c r="B211" s="96" t="s">
        <v>3045</v>
      </c>
    </row>
    <row r="212" spans="1:2" ht="18" customHeight="1">
      <c r="B212" s="96" t="s">
        <v>3051</v>
      </c>
    </row>
    <row r="213" spans="1:2" ht="18" customHeight="1">
      <c r="A213" s="447" t="s">
        <v>3076</v>
      </c>
    </row>
    <row r="214" spans="1:2" ht="18" customHeight="1">
      <c r="A214" s="447">
        <v>44652</v>
      </c>
      <c r="B214" s="96" t="s">
        <v>3045</v>
      </c>
    </row>
    <row r="215" spans="1:2" ht="18" customHeight="1">
      <c r="B215" s="96" t="s">
        <v>2920</v>
      </c>
    </row>
    <row r="216" spans="1:2" ht="18" customHeight="1">
      <c r="B216" s="96" t="s">
        <v>3016</v>
      </c>
    </row>
    <row r="217" spans="1:2" ht="18" customHeight="1">
      <c r="A217" s="447" t="s">
        <v>3153</v>
      </c>
    </row>
    <row r="218" spans="1:2" ht="18" customHeight="1">
      <c r="A218" s="447">
        <v>45017</v>
      </c>
      <c r="B218" s="96" t="s">
        <v>3045</v>
      </c>
    </row>
    <row r="219" spans="1:2" ht="18" customHeight="1">
      <c r="B219" s="96" t="s">
        <v>2176</v>
      </c>
    </row>
    <row r="220" spans="1:2" ht="18" customHeight="1">
      <c r="B220" s="96" t="s">
        <v>2177</v>
      </c>
    </row>
    <row r="221" spans="1:2" ht="18" customHeight="1">
      <c r="B221" s="96" t="s">
        <v>2920</v>
      </c>
    </row>
    <row r="222" spans="1:2" ht="18" customHeight="1">
      <c r="A222" s="447">
        <v>45078</v>
      </c>
      <c r="B222" s="96" t="s">
        <v>3174</v>
      </c>
    </row>
    <row r="223" spans="1:2" ht="18" customHeight="1">
      <c r="B223" s="96" t="s">
        <v>3175</v>
      </c>
    </row>
    <row r="224" spans="1:2" ht="18" customHeight="1">
      <c r="A224" s="447" t="s">
        <v>3176</v>
      </c>
    </row>
    <row r="225" spans="1:4" ht="18" customHeight="1">
      <c r="A225" s="447">
        <v>45383</v>
      </c>
      <c r="B225" s="96" t="s">
        <v>2097</v>
      </c>
      <c r="D225" s="96" t="s">
        <v>3177</v>
      </c>
    </row>
    <row r="226" spans="1:4" ht="18" customHeight="1">
      <c r="D226" s="96" t="s">
        <v>3178</v>
      </c>
    </row>
    <row r="227" spans="1:4" ht="18" customHeight="1">
      <c r="A227" s="447">
        <v>45566</v>
      </c>
      <c r="B227" s="96" t="s">
        <v>3564</v>
      </c>
    </row>
    <row r="228" spans="1:4" ht="18" customHeight="1">
      <c r="B228" s="96" t="s">
        <v>3565</v>
      </c>
    </row>
    <row r="229" spans="1:4" ht="18" customHeight="1">
      <c r="B229" s="96" t="s">
        <v>3566</v>
      </c>
    </row>
    <row r="230" spans="1:4" ht="18" customHeight="1">
      <c r="A230" s="447" t="s">
        <v>3643</v>
      </c>
    </row>
    <row r="231" spans="1:4" ht="18" customHeight="1">
      <c r="A231" s="447">
        <v>45383</v>
      </c>
      <c r="B231" s="96" t="s">
        <v>3644</v>
      </c>
      <c r="D231" s="96" t="s">
        <v>3645</v>
      </c>
    </row>
    <row r="232" spans="1:4" ht="18" customHeight="1">
      <c r="B232" s="96" t="s">
        <v>3646</v>
      </c>
      <c r="D232" s="96" t="s">
        <v>3647</v>
      </c>
    </row>
    <row r="233" spans="1:4" ht="18" customHeight="1">
      <c r="D233" s="96" t="s">
        <v>3648</v>
      </c>
    </row>
    <row r="234" spans="1:4" ht="18" customHeight="1">
      <c r="B234" s="96" t="s">
        <v>2097</v>
      </c>
      <c r="D234" s="96" t="s">
        <v>3649</v>
      </c>
    </row>
    <row r="235" spans="1:4" ht="18" customHeight="1">
      <c r="B235" s="96" t="s">
        <v>3650</v>
      </c>
    </row>
    <row r="236" spans="1:4" ht="18" customHeight="1">
      <c r="B236" s="96" t="s">
        <v>3651</v>
      </c>
    </row>
    <row r="237" spans="1:4" ht="18" customHeight="1">
      <c r="B237" s="96" t="s">
        <v>3652</v>
      </c>
    </row>
    <row r="239" spans="1:4" ht="18" customHeight="1">
      <c r="A239" s="447" t="s">
        <v>3756</v>
      </c>
    </row>
    <row r="240" spans="1:4" ht="18" customHeight="1">
      <c r="A240" s="447">
        <v>46113</v>
      </c>
      <c r="B240" s="96" t="s">
        <v>3784</v>
      </c>
    </row>
    <row r="241" spans="1:4" ht="18" customHeight="1">
      <c r="B241" s="96" t="s">
        <v>3646</v>
      </c>
      <c r="D241" s="96" t="s">
        <v>3786</v>
      </c>
    </row>
    <row r="242" spans="1:4" ht="18" customHeight="1">
      <c r="D242" s="96" t="s">
        <v>3782</v>
      </c>
    </row>
    <row r="243" spans="1:4" ht="18" customHeight="1">
      <c r="B243" s="96" t="s">
        <v>3783</v>
      </c>
    </row>
    <row r="244" spans="1:4" ht="18" customHeight="1">
      <c r="B244" s="96" t="s">
        <v>3644</v>
      </c>
      <c r="D244" s="96" t="s">
        <v>3785</v>
      </c>
    </row>
    <row r="245" spans="1:4" ht="18" customHeight="1">
      <c r="D245" s="96" t="s">
        <v>3782</v>
      </c>
    </row>
    <row r="246" spans="1:4" ht="18" customHeight="1">
      <c r="B246" s="576" t="s">
        <v>3787</v>
      </c>
    </row>
    <row r="247" spans="1:4" ht="18" customHeight="1">
      <c r="A247" s="447">
        <v>46327</v>
      </c>
      <c r="B247" s="96" t="s">
        <v>2176</v>
      </c>
    </row>
    <row r="248" spans="1:4" ht="18" customHeight="1">
      <c r="B248" s="576" t="s">
        <v>2097</v>
      </c>
      <c r="D248" s="96" t="s">
        <v>3790</v>
      </c>
    </row>
    <row r="249" spans="1:4" ht="18" customHeight="1">
      <c r="B249" s="576"/>
    </row>
    <row r="250" spans="1:4" ht="18" customHeight="1">
      <c r="B250" s="574"/>
      <c r="C250" s="576"/>
    </row>
    <row r="254" spans="1:4" ht="18" customHeight="1">
      <c r="B254" s="447"/>
      <c r="C254" s="447"/>
    </row>
  </sheetData>
  <mergeCells count="1">
    <mergeCell ref="G1:J1"/>
  </mergeCells>
  <phoneticPr fontId="2"/>
  <hyperlinks>
    <hyperlink ref="G1:J1" location="作業メニュー!A1" display="作業メニュー" xr:uid="{00000000-0004-0000-4300-000000000000}"/>
  </hyperlinks>
  <printOptions horizontalCentered="1"/>
  <pageMargins left="0.39370078740157483" right="0.39370078740157483" top="0.78740157480314965" bottom="0.39370078740157483" header="0.59055118110236227" footer="0.19685039370078741"/>
  <pageSetup paperSize="9" fitToHeight="0"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4"/>
  <dimension ref="A1:Y102"/>
  <sheetViews>
    <sheetView showGridLines="0" topLeftCell="A28" workbookViewId="0">
      <selection activeCell="B5" sqref="B5"/>
    </sheetView>
  </sheetViews>
  <sheetFormatPr defaultColWidth="9" defaultRowHeight="13.5"/>
  <cols>
    <col min="1" max="1" width="4.58203125" style="297" customWidth="1"/>
    <col min="2" max="2" width="29.5" style="284" bestFit="1" customWidth="1"/>
    <col min="3" max="3" width="9" style="284" customWidth="1"/>
    <col min="4" max="16384" width="9" style="285"/>
  </cols>
  <sheetData>
    <row r="1" spans="1:25" s="294" customFormat="1" ht="38.25" customHeight="1" thickBot="1">
      <c r="A1" s="296" t="s">
        <v>1913</v>
      </c>
      <c r="B1" s="293"/>
      <c r="C1" s="293"/>
      <c r="G1" s="113" t="s">
        <v>64</v>
      </c>
      <c r="H1" s="113"/>
      <c r="I1" s="113"/>
      <c r="J1" s="113"/>
      <c r="S1" s="295"/>
      <c r="T1" s="110" t="s">
        <v>549</v>
      </c>
    </row>
    <row r="2" spans="1:25" ht="14.25" customHeight="1" thickTop="1">
      <c r="A2" s="285"/>
    </row>
    <row r="3" spans="1:25" ht="14.25" customHeight="1">
      <c r="A3" s="285" t="s">
        <v>1912</v>
      </c>
    </row>
    <row r="4" spans="1:25" ht="14.25" customHeight="1"/>
    <row r="5" spans="1:25" ht="14.25" customHeight="1">
      <c r="B5" s="285" t="s">
        <v>60</v>
      </c>
      <c r="C5" s="284" t="s">
        <v>1895</v>
      </c>
      <c r="D5" s="284"/>
      <c r="J5" s="86"/>
      <c r="K5" s="86"/>
      <c r="L5" s="86"/>
      <c r="M5" s="86"/>
      <c r="N5" s="86"/>
      <c r="O5" s="86"/>
      <c r="P5" s="86"/>
      <c r="Q5" s="86"/>
      <c r="R5" s="86"/>
      <c r="S5" s="86"/>
      <c r="T5" s="86"/>
      <c r="U5" s="86"/>
      <c r="V5" s="86"/>
      <c r="W5" s="86"/>
      <c r="X5" s="86"/>
      <c r="Y5" s="86"/>
    </row>
    <row r="6" spans="1:25" ht="14.25" customHeight="1">
      <c r="B6" s="285" t="s">
        <v>58</v>
      </c>
      <c r="C6" s="284" t="s">
        <v>1895</v>
      </c>
      <c r="D6" s="284"/>
      <c r="K6" s="86"/>
      <c r="L6" s="86"/>
      <c r="M6" s="86"/>
      <c r="N6" s="86"/>
      <c r="O6" s="86"/>
      <c r="P6" s="86"/>
      <c r="Q6" s="86"/>
      <c r="R6" s="86"/>
      <c r="S6" s="86"/>
      <c r="T6" s="86"/>
      <c r="U6" s="86"/>
      <c r="V6" s="86"/>
      <c r="W6" s="86"/>
      <c r="X6" s="86"/>
      <c r="Y6" s="86"/>
    </row>
    <row r="7" spans="1:25" ht="14.25" customHeight="1">
      <c r="B7" s="285" t="s">
        <v>1911</v>
      </c>
      <c r="D7" s="284"/>
      <c r="E7" s="284" t="s">
        <v>1907</v>
      </c>
      <c r="K7" s="86"/>
      <c r="L7" s="86"/>
      <c r="M7" s="86"/>
      <c r="N7" s="86"/>
      <c r="O7" s="86"/>
      <c r="P7" s="86"/>
      <c r="Q7" s="86"/>
      <c r="R7" s="86"/>
      <c r="S7" s="86"/>
      <c r="T7" s="86"/>
      <c r="U7" s="86"/>
      <c r="V7" s="86"/>
      <c r="W7" s="86"/>
      <c r="X7" s="86"/>
      <c r="Y7" s="86"/>
    </row>
    <row r="8" spans="1:25" ht="14.25" customHeight="1">
      <c r="B8" s="285" t="s">
        <v>59</v>
      </c>
      <c r="C8" s="284" t="s">
        <v>1895</v>
      </c>
      <c r="D8" s="284" t="s">
        <v>1894</v>
      </c>
      <c r="G8" s="87"/>
      <c r="H8" s="87"/>
      <c r="I8" s="87"/>
      <c r="J8" s="86"/>
      <c r="K8" s="86"/>
      <c r="L8" s="86"/>
      <c r="M8" s="86"/>
      <c r="N8" s="86"/>
      <c r="O8" s="86"/>
      <c r="P8" s="86"/>
      <c r="Q8" s="86"/>
      <c r="R8" s="86"/>
      <c r="S8" s="86"/>
      <c r="T8" s="86"/>
      <c r="U8" s="86"/>
      <c r="V8" s="86"/>
      <c r="W8" s="86"/>
      <c r="X8" s="86"/>
      <c r="Y8" s="86"/>
    </row>
    <row r="9" spans="1:25" ht="14.25" customHeight="1">
      <c r="B9" s="86"/>
      <c r="C9" s="286"/>
      <c r="D9" s="286"/>
      <c r="E9" s="86"/>
      <c r="F9" s="86"/>
      <c r="G9" s="86"/>
      <c r="H9" s="86"/>
      <c r="I9" s="86"/>
      <c r="J9" s="86"/>
      <c r="K9" s="86"/>
      <c r="L9" s="86"/>
      <c r="M9" s="86"/>
      <c r="N9" s="86"/>
      <c r="O9" s="86"/>
      <c r="P9" s="86"/>
      <c r="Q9" s="86"/>
      <c r="R9" s="86"/>
      <c r="S9" s="86"/>
      <c r="T9" s="86"/>
      <c r="U9" s="86"/>
      <c r="V9" s="86"/>
      <c r="W9" s="86"/>
      <c r="X9" s="86"/>
      <c r="Y9" s="86"/>
    </row>
    <row r="10" spans="1:25" ht="14.25" customHeight="1">
      <c r="A10" s="298" t="s">
        <v>1930</v>
      </c>
      <c r="B10" s="285" t="s">
        <v>1910</v>
      </c>
      <c r="C10" s="284" t="s">
        <v>1895</v>
      </c>
      <c r="D10" s="284" t="s">
        <v>1894</v>
      </c>
      <c r="E10" s="284" t="s">
        <v>1907</v>
      </c>
      <c r="H10" s="86"/>
      <c r="I10" s="86"/>
      <c r="J10" s="86"/>
      <c r="P10" s="86"/>
      <c r="Q10" s="86"/>
      <c r="R10" s="86"/>
      <c r="S10" s="86"/>
    </row>
    <row r="11" spans="1:25" ht="14.25" customHeight="1">
      <c r="B11" s="285" t="s">
        <v>50</v>
      </c>
      <c r="D11" s="284"/>
      <c r="H11" s="86"/>
      <c r="I11" s="86"/>
      <c r="J11" s="86"/>
      <c r="O11" s="87"/>
      <c r="P11" s="86"/>
      <c r="Q11" s="86"/>
      <c r="R11" s="86"/>
      <c r="S11" s="86"/>
    </row>
    <row r="12" spans="1:25" ht="14.25" customHeight="1">
      <c r="B12" s="285" t="s">
        <v>49</v>
      </c>
      <c r="C12" s="284" t="s">
        <v>1895</v>
      </c>
      <c r="D12" s="284" t="s">
        <v>1894</v>
      </c>
      <c r="E12" s="284" t="s">
        <v>1907</v>
      </c>
      <c r="G12" s="86"/>
      <c r="H12" s="86"/>
      <c r="I12" s="86"/>
      <c r="J12" s="86"/>
      <c r="P12" s="86"/>
      <c r="Q12" s="86"/>
      <c r="R12" s="86"/>
      <c r="S12" s="86"/>
    </row>
    <row r="13" spans="1:25" ht="14.25" customHeight="1">
      <c r="B13" s="285" t="s">
        <v>40</v>
      </c>
      <c r="C13" s="284" t="s">
        <v>1895</v>
      </c>
      <c r="D13" s="284" t="s">
        <v>1894</v>
      </c>
      <c r="G13" s="86"/>
      <c r="H13" s="86"/>
      <c r="I13" s="86"/>
      <c r="J13" s="86"/>
      <c r="P13" s="86"/>
      <c r="Q13" s="86"/>
      <c r="R13" s="86"/>
      <c r="S13" s="86"/>
    </row>
    <row r="14" spans="1:25" ht="14.25" customHeight="1">
      <c r="B14" s="285" t="s">
        <v>1908</v>
      </c>
      <c r="D14" s="284"/>
      <c r="E14" s="284" t="s">
        <v>1907</v>
      </c>
      <c r="G14" s="86"/>
      <c r="H14" s="86"/>
      <c r="I14" s="86"/>
      <c r="J14" s="86"/>
      <c r="P14" s="86"/>
      <c r="Q14" s="86"/>
      <c r="R14" s="86"/>
      <c r="S14" s="86"/>
    </row>
    <row r="15" spans="1:25" ht="14.25" customHeight="1">
      <c r="A15" s="298" t="s">
        <v>822</v>
      </c>
      <c r="B15" s="285" t="s">
        <v>43</v>
      </c>
      <c r="C15" s="284" t="s">
        <v>1895</v>
      </c>
      <c r="D15" s="284" t="s">
        <v>1894</v>
      </c>
      <c r="H15" s="86"/>
      <c r="I15" s="86"/>
      <c r="J15" s="86"/>
      <c r="P15" s="86"/>
      <c r="Q15" s="86"/>
      <c r="R15" s="86"/>
      <c r="S15" s="86"/>
    </row>
    <row r="16" spans="1:25" ht="14.25" customHeight="1">
      <c r="B16" s="285" t="s">
        <v>34</v>
      </c>
      <c r="C16" s="284" t="s">
        <v>1895</v>
      </c>
      <c r="D16" s="284" t="s">
        <v>1894</v>
      </c>
      <c r="G16" s="86"/>
      <c r="H16" s="86"/>
      <c r="I16" s="86"/>
      <c r="J16" s="86"/>
      <c r="P16" s="86"/>
      <c r="Q16" s="86"/>
      <c r="R16" s="86"/>
      <c r="S16" s="86"/>
    </row>
    <row r="17" spans="1:25" ht="14.25" customHeight="1">
      <c r="A17" s="298" t="s">
        <v>820</v>
      </c>
      <c r="B17" s="285" t="s">
        <v>38</v>
      </c>
      <c r="C17" s="284" t="s">
        <v>1895</v>
      </c>
      <c r="D17" s="284" t="s">
        <v>1894</v>
      </c>
      <c r="G17" s="287"/>
      <c r="H17" s="86"/>
      <c r="I17" s="86"/>
      <c r="J17" s="86"/>
      <c r="O17" s="86"/>
      <c r="P17" s="86"/>
      <c r="Q17" s="86"/>
      <c r="R17" s="86"/>
      <c r="S17" s="86"/>
    </row>
    <row r="18" spans="1:25" ht="14.25" customHeight="1">
      <c r="B18" s="285" t="s">
        <v>34</v>
      </c>
      <c r="C18" s="284" t="s">
        <v>1895</v>
      </c>
      <c r="D18" s="284" t="s">
        <v>1894</v>
      </c>
      <c r="G18" s="86"/>
      <c r="H18" s="86"/>
      <c r="I18" s="86"/>
      <c r="J18" s="86"/>
      <c r="O18" s="86"/>
      <c r="P18" s="86"/>
      <c r="Q18" s="86"/>
      <c r="R18" s="86"/>
      <c r="S18" s="86"/>
      <c r="W18" s="86"/>
    </row>
    <row r="19" spans="1:25" ht="14.25" customHeight="1">
      <c r="A19" s="298" t="s">
        <v>819</v>
      </c>
      <c r="B19" s="285" t="s">
        <v>32</v>
      </c>
      <c r="C19" s="284" t="s">
        <v>1895</v>
      </c>
      <c r="D19" s="284" t="s">
        <v>1894</v>
      </c>
      <c r="H19" s="86"/>
      <c r="I19" s="86"/>
      <c r="J19" s="86"/>
      <c r="R19" s="86"/>
      <c r="S19" s="86"/>
      <c r="W19" s="86"/>
    </row>
    <row r="20" spans="1:25" ht="14.25" customHeight="1">
      <c r="B20" s="288" t="s">
        <v>29</v>
      </c>
      <c r="C20" s="285"/>
      <c r="D20" s="289"/>
      <c r="E20" s="290"/>
      <c r="F20" s="290"/>
      <c r="G20" s="87"/>
      <c r="H20" s="86"/>
      <c r="I20" s="86"/>
      <c r="J20" s="86"/>
      <c r="R20" s="86"/>
      <c r="S20" s="86"/>
    </row>
    <row r="21" spans="1:25" ht="14.25" customHeight="1">
      <c r="B21" s="285" t="s">
        <v>12</v>
      </c>
      <c r="C21" s="284" t="s">
        <v>1895</v>
      </c>
      <c r="D21" s="284" t="s">
        <v>1894</v>
      </c>
      <c r="G21" s="86"/>
      <c r="H21" s="86"/>
      <c r="I21" s="86"/>
      <c r="J21" s="86"/>
      <c r="O21" s="86"/>
      <c r="P21" s="86"/>
      <c r="Q21" s="86"/>
      <c r="R21" s="86"/>
      <c r="S21" s="86"/>
    </row>
    <row r="22" spans="1:25" ht="14.25" customHeight="1">
      <c r="A22" s="298" t="s">
        <v>817</v>
      </c>
      <c r="B22" s="285" t="s">
        <v>24</v>
      </c>
      <c r="C22" s="284" t="s">
        <v>1895</v>
      </c>
      <c r="D22" s="284" t="s">
        <v>1894</v>
      </c>
      <c r="H22" s="86"/>
      <c r="I22" s="86"/>
      <c r="J22" s="86"/>
      <c r="R22" s="86"/>
      <c r="S22" s="86"/>
    </row>
    <row r="23" spans="1:25" ht="14.25" customHeight="1">
      <c r="B23" s="62" t="s">
        <v>1909</v>
      </c>
      <c r="D23" s="291"/>
      <c r="E23" s="62"/>
      <c r="F23" s="62"/>
      <c r="G23" s="86"/>
      <c r="H23" s="86"/>
      <c r="I23" s="86"/>
      <c r="J23" s="86"/>
      <c r="R23" s="86"/>
      <c r="S23" s="86"/>
    </row>
    <row r="24" spans="1:25" ht="14.25" customHeight="1">
      <c r="B24" s="285" t="s">
        <v>12</v>
      </c>
      <c r="C24" s="284" t="s">
        <v>1895</v>
      </c>
      <c r="D24" s="284" t="s">
        <v>1894</v>
      </c>
      <c r="G24" s="86"/>
      <c r="H24" s="86"/>
      <c r="I24" s="86"/>
      <c r="J24" s="86"/>
      <c r="L24" s="86"/>
      <c r="M24" s="86"/>
      <c r="N24" s="86"/>
      <c r="O24" s="86"/>
      <c r="P24" s="86"/>
      <c r="Q24" s="86"/>
      <c r="R24" s="86"/>
      <c r="S24" s="86"/>
    </row>
    <row r="25" spans="1:25" ht="14.25" customHeight="1">
      <c r="A25" s="298" t="s">
        <v>1931</v>
      </c>
      <c r="B25" s="285" t="s">
        <v>52</v>
      </c>
      <c r="C25" s="284" t="s">
        <v>1895</v>
      </c>
      <c r="D25" s="284" t="s">
        <v>1894</v>
      </c>
      <c r="E25" s="86"/>
      <c r="F25" s="86"/>
      <c r="G25" s="86"/>
      <c r="H25" s="86"/>
      <c r="I25" s="86"/>
      <c r="J25" s="86"/>
      <c r="R25" s="86"/>
      <c r="S25" s="86"/>
    </row>
    <row r="26" spans="1:25" ht="14.25" customHeight="1">
      <c r="B26" s="285" t="s">
        <v>50</v>
      </c>
      <c r="D26" s="286"/>
      <c r="E26" s="86"/>
      <c r="F26" s="86"/>
      <c r="G26" s="86"/>
      <c r="H26" s="86"/>
      <c r="I26" s="86"/>
      <c r="J26" s="86"/>
      <c r="R26" s="86"/>
      <c r="S26" s="86"/>
    </row>
    <row r="27" spans="1:25" ht="14.25" customHeight="1">
      <c r="B27" s="285" t="s">
        <v>49</v>
      </c>
      <c r="C27" s="284" t="s">
        <v>1895</v>
      </c>
      <c r="D27" s="284" t="s">
        <v>1894</v>
      </c>
      <c r="E27" s="86"/>
      <c r="F27" s="86"/>
      <c r="G27" s="86"/>
      <c r="H27" s="86"/>
      <c r="I27" s="86"/>
      <c r="J27" s="86"/>
      <c r="K27" s="292"/>
      <c r="L27" s="87"/>
      <c r="M27" s="87"/>
      <c r="N27" s="87"/>
      <c r="O27" s="87"/>
      <c r="P27" s="87"/>
      <c r="Q27" s="87"/>
      <c r="R27" s="87"/>
      <c r="S27" s="86"/>
    </row>
    <row r="28" spans="1:25" ht="14.25" customHeight="1">
      <c r="B28" s="285" t="s">
        <v>40</v>
      </c>
      <c r="C28" s="284" t="s">
        <v>1895</v>
      </c>
      <c r="D28" s="284" t="s">
        <v>1894</v>
      </c>
      <c r="E28" s="86"/>
      <c r="F28" s="86"/>
      <c r="G28" s="86"/>
      <c r="H28" s="86"/>
      <c r="I28" s="86"/>
      <c r="J28" s="86"/>
      <c r="K28" s="86"/>
      <c r="L28" s="86"/>
      <c r="M28" s="86"/>
      <c r="N28" s="86"/>
      <c r="O28" s="86"/>
      <c r="P28" s="86"/>
      <c r="Q28" s="86"/>
      <c r="R28" s="86"/>
      <c r="S28" s="86"/>
      <c r="T28" s="86"/>
      <c r="U28" s="86"/>
      <c r="V28" s="86"/>
      <c r="W28" s="86"/>
      <c r="X28" s="86"/>
      <c r="Y28" s="86"/>
    </row>
    <row r="29" spans="1:25" ht="14.25" customHeight="1">
      <c r="A29" s="298" t="s">
        <v>1932</v>
      </c>
      <c r="B29" s="285" t="s">
        <v>15</v>
      </c>
      <c r="C29" s="284" t="s">
        <v>1895</v>
      </c>
      <c r="D29" s="284" t="s">
        <v>1894</v>
      </c>
      <c r="E29" s="86"/>
      <c r="F29" s="86"/>
      <c r="G29" s="86"/>
      <c r="H29" s="86"/>
      <c r="I29" s="86"/>
      <c r="J29" s="86"/>
      <c r="K29" s="86"/>
      <c r="L29" s="86"/>
      <c r="M29" s="86"/>
      <c r="N29" s="86"/>
      <c r="O29" s="86"/>
      <c r="P29" s="86"/>
      <c r="Q29" s="86"/>
      <c r="R29" s="86"/>
      <c r="S29" s="86"/>
      <c r="T29" s="86"/>
      <c r="U29" s="86"/>
      <c r="V29" s="86"/>
      <c r="W29" s="86"/>
      <c r="X29" s="86"/>
      <c r="Y29" s="86"/>
    </row>
    <row r="30" spans="1:25" ht="14.25" customHeight="1">
      <c r="B30" s="285" t="s">
        <v>14</v>
      </c>
      <c r="D30" s="286"/>
      <c r="E30" s="86"/>
      <c r="F30" s="86"/>
      <c r="G30" s="86"/>
      <c r="H30" s="86"/>
      <c r="I30" s="86"/>
      <c r="J30" s="86"/>
      <c r="K30" s="86"/>
      <c r="L30" s="86"/>
      <c r="M30" s="86"/>
      <c r="N30" s="86"/>
      <c r="O30" s="86"/>
      <c r="P30" s="86"/>
      <c r="Q30" s="86"/>
      <c r="R30" s="86"/>
      <c r="S30" s="86"/>
      <c r="T30" s="86"/>
      <c r="U30" s="86"/>
      <c r="V30" s="86"/>
      <c r="W30" s="86"/>
      <c r="X30" s="86"/>
      <c r="Y30" s="86"/>
    </row>
    <row r="31" spans="1:25" ht="14.25" customHeight="1">
      <c r="B31" s="285" t="s">
        <v>13</v>
      </c>
      <c r="C31" s="284" t="s">
        <v>1895</v>
      </c>
      <c r="D31" s="284" t="s">
        <v>1894</v>
      </c>
      <c r="E31" s="86"/>
      <c r="F31" s="86"/>
      <c r="G31" s="86"/>
      <c r="H31" s="86"/>
      <c r="I31" s="86"/>
      <c r="J31" s="86"/>
      <c r="K31" s="86"/>
      <c r="L31" s="86"/>
      <c r="M31" s="86"/>
      <c r="N31" s="86"/>
      <c r="O31" s="86"/>
      <c r="P31" s="86"/>
      <c r="Q31" s="86"/>
      <c r="R31" s="86"/>
      <c r="S31" s="86"/>
      <c r="T31" s="86"/>
      <c r="U31" s="86"/>
      <c r="V31" s="86"/>
      <c r="W31" s="86"/>
      <c r="X31" s="86"/>
      <c r="Y31" s="86"/>
    </row>
    <row r="32" spans="1:25" ht="14.25" customHeight="1">
      <c r="B32" s="285" t="s">
        <v>12</v>
      </c>
      <c r="C32" s="284" t="s">
        <v>1895</v>
      </c>
      <c r="D32" s="284" t="s">
        <v>1894</v>
      </c>
      <c r="E32" s="86"/>
      <c r="F32" s="86"/>
      <c r="G32" s="86"/>
      <c r="H32" s="86"/>
      <c r="I32" s="86"/>
      <c r="J32" s="86"/>
      <c r="K32" s="86"/>
      <c r="L32" s="86"/>
      <c r="M32" s="86"/>
      <c r="N32" s="86"/>
      <c r="O32" s="86"/>
      <c r="P32" s="86"/>
      <c r="Q32" s="86"/>
      <c r="R32" s="86"/>
      <c r="S32" s="86"/>
      <c r="T32" s="86"/>
      <c r="U32" s="86"/>
      <c r="V32" s="86"/>
      <c r="W32" s="86"/>
      <c r="X32" s="86"/>
      <c r="Y32" s="86"/>
    </row>
    <row r="33" spans="1:25" ht="14.25" customHeight="1">
      <c r="A33" s="298" t="s">
        <v>1933</v>
      </c>
      <c r="B33" s="285" t="s">
        <v>46</v>
      </c>
      <c r="C33" s="284" t="s">
        <v>1895</v>
      </c>
      <c r="D33" s="284" t="s">
        <v>1894</v>
      </c>
      <c r="E33" s="284" t="s">
        <v>1907</v>
      </c>
      <c r="I33" s="86"/>
      <c r="J33" s="86"/>
      <c r="L33" s="86"/>
      <c r="M33" s="86"/>
      <c r="N33" s="86"/>
      <c r="O33" s="86"/>
      <c r="P33" s="86"/>
      <c r="Q33" s="86"/>
      <c r="R33" s="86"/>
      <c r="S33" s="86"/>
      <c r="T33" s="86"/>
      <c r="U33" s="86"/>
      <c r="V33" s="86"/>
      <c r="W33" s="86"/>
      <c r="X33" s="86"/>
      <c r="Y33" s="86"/>
    </row>
    <row r="34" spans="1:25" ht="14.25" customHeight="1">
      <c r="B34" s="285" t="s">
        <v>50</v>
      </c>
      <c r="D34" s="284"/>
      <c r="F34" s="86"/>
      <c r="G34" s="86"/>
      <c r="H34" s="86"/>
      <c r="I34" s="86"/>
      <c r="J34" s="86"/>
      <c r="L34" s="86"/>
      <c r="M34" s="86"/>
      <c r="N34" s="86"/>
      <c r="O34" s="86"/>
      <c r="P34" s="86"/>
      <c r="Q34" s="86"/>
      <c r="R34" s="86"/>
      <c r="S34" s="86"/>
      <c r="T34" s="86"/>
      <c r="U34" s="86"/>
      <c r="V34" s="86"/>
      <c r="W34" s="86"/>
      <c r="X34" s="86"/>
      <c r="Y34" s="86"/>
    </row>
    <row r="35" spans="1:25" ht="14.25" customHeight="1">
      <c r="B35" s="285" t="s">
        <v>49</v>
      </c>
      <c r="C35" s="284" t="s">
        <v>1895</v>
      </c>
      <c r="D35" s="284" t="s">
        <v>1894</v>
      </c>
      <c r="E35" s="284" t="s">
        <v>1907</v>
      </c>
      <c r="F35" s="86"/>
      <c r="G35" s="86"/>
      <c r="H35" s="86"/>
      <c r="I35" s="86"/>
      <c r="J35" s="86"/>
      <c r="K35" s="86"/>
      <c r="L35" s="86"/>
      <c r="M35" s="86"/>
      <c r="N35" s="86"/>
      <c r="O35" s="86"/>
      <c r="P35" s="86"/>
      <c r="Q35" s="86"/>
      <c r="R35" s="86"/>
      <c r="S35" s="86"/>
      <c r="T35" s="86"/>
      <c r="U35" s="86"/>
      <c r="V35" s="86"/>
      <c r="W35" s="86"/>
      <c r="X35" s="86"/>
      <c r="Y35" s="86"/>
    </row>
    <row r="36" spans="1:25" ht="14.25" customHeight="1">
      <c r="B36" s="285" t="s">
        <v>1908</v>
      </c>
      <c r="D36" s="284"/>
      <c r="E36" s="284" t="s">
        <v>1907</v>
      </c>
      <c r="G36" s="86"/>
      <c r="H36" s="86"/>
      <c r="I36" s="86"/>
      <c r="J36" s="86"/>
      <c r="P36" s="86"/>
      <c r="Q36" s="86"/>
      <c r="R36" s="86"/>
      <c r="S36" s="86"/>
    </row>
    <row r="37" spans="1:25" ht="14.25" customHeight="1">
      <c r="A37" s="298" t="s">
        <v>1934</v>
      </c>
      <c r="B37" s="285" t="s">
        <v>36</v>
      </c>
      <c r="C37" s="284" t="s">
        <v>1895</v>
      </c>
      <c r="D37" s="284" t="s">
        <v>1894</v>
      </c>
      <c r="E37" s="284"/>
    </row>
    <row r="38" spans="1:25" ht="14.25" customHeight="1">
      <c r="A38" s="298" t="s">
        <v>1935</v>
      </c>
      <c r="B38" s="285" t="s">
        <v>28</v>
      </c>
      <c r="C38" s="284" t="s">
        <v>1895</v>
      </c>
      <c r="D38" s="284" t="s">
        <v>1894</v>
      </c>
    </row>
    <row r="39" spans="1:25" ht="14.25" customHeight="1">
      <c r="B39" s="62" t="s">
        <v>26</v>
      </c>
      <c r="D39" s="284"/>
    </row>
    <row r="40" spans="1:25" ht="14.25" customHeight="1">
      <c r="A40" s="298" t="s">
        <v>1936</v>
      </c>
      <c r="B40" s="285" t="s">
        <v>23</v>
      </c>
      <c r="C40" s="284" t="s">
        <v>1895</v>
      </c>
      <c r="D40" s="284" t="s">
        <v>1894</v>
      </c>
    </row>
    <row r="41" spans="1:25" ht="14.25" customHeight="1">
      <c r="A41" s="298" t="s">
        <v>1937</v>
      </c>
      <c r="B41" s="285" t="s">
        <v>20</v>
      </c>
      <c r="C41" s="284" t="s">
        <v>1895</v>
      </c>
      <c r="D41" s="284" t="s">
        <v>1894</v>
      </c>
    </row>
    <row r="42" spans="1:25" ht="14.25" customHeight="1">
      <c r="A42" s="298" t="s">
        <v>1938</v>
      </c>
      <c r="B42" s="285" t="s">
        <v>51</v>
      </c>
      <c r="C42" s="284" t="s">
        <v>1906</v>
      </c>
      <c r="D42" s="284" t="s">
        <v>1894</v>
      </c>
    </row>
    <row r="43" spans="1:25" ht="14.25" customHeight="1">
      <c r="B43" s="285" t="s">
        <v>50</v>
      </c>
      <c r="D43" s="284"/>
    </row>
    <row r="44" spans="1:25" ht="14.25" customHeight="1">
      <c r="B44" s="285" t="s">
        <v>49</v>
      </c>
      <c r="C44" s="284" t="s">
        <v>1906</v>
      </c>
      <c r="D44" s="284" t="s">
        <v>1894</v>
      </c>
    </row>
    <row r="45" spans="1:25" ht="14.25" customHeight="1">
      <c r="A45" s="298" t="s">
        <v>1939</v>
      </c>
      <c r="B45" s="285" t="s">
        <v>45</v>
      </c>
      <c r="C45" s="284" t="s">
        <v>1906</v>
      </c>
      <c r="D45" s="284" t="s">
        <v>1894</v>
      </c>
      <c r="E45" s="284" t="s">
        <v>1905</v>
      </c>
    </row>
    <row r="46" spans="1:25" ht="14.25" customHeight="1">
      <c r="B46" s="285" t="s">
        <v>50</v>
      </c>
      <c r="D46" s="284"/>
    </row>
    <row r="47" spans="1:25" ht="14.25" customHeight="1">
      <c r="B47" s="285" t="s">
        <v>49</v>
      </c>
      <c r="C47" s="284" t="s">
        <v>1906</v>
      </c>
      <c r="D47" s="284" t="s">
        <v>1894</v>
      </c>
      <c r="E47" s="284" t="s">
        <v>1905</v>
      </c>
    </row>
    <row r="48" spans="1:25" ht="14.25" customHeight="1">
      <c r="A48" s="298" t="s">
        <v>1940</v>
      </c>
      <c r="B48" s="285" t="s">
        <v>35</v>
      </c>
      <c r="C48" s="284" t="s">
        <v>1895</v>
      </c>
      <c r="D48" s="284" t="s">
        <v>1894</v>
      </c>
    </row>
    <row r="49" spans="1:6" ht="14.25" customHeight="1">
      <c r="A49" s="298" t="s">
        <v>1941</v>
      </c>
      <c r="B49" s="285" t="s">
        <v>1904</v>
      </c>
      <c r="D49" s="284"/>
      <c r="E49" s="284" t="s">
        <v>1903</v>
      </c>
    </row>
    <row r="50" spans="1:6" ht="14.25" customHeight="1">
      <c r="A50" s="298" t="s">
        <v>1942</v>
      </c>
      <c r="B50" s="285" t="s">
        <v>33</v>
      </c>
      <c r="C50" s="284" t="s">
        <v>1895</v>
      </c>
      <c r="D50" s="284" t="s">
        <v>1894</v>
      </c>
    </row>
    <row r="51" spans="1:6" ht="14.25" customHeight="1">
      <c r="A51" s="298" t="s">
        <v>1943</v>
      </c>
      <c r="B51" s="285" t="s">
        <v>30</v>
      </c>
      <c r="C51" s="284" t="s">
        <v>1895</v>
      </c>
      <c r="D51" s="284" t="s">
        <v>1894</v>
      </c>
    </row>
    <row r="52" spans="1:6" ht="14.25" customHeight="1">
      <c r="A52" s="298" t="s">
        <v>1944</v>
      </c>
      <c r="B52" s="285" t="s">
        <v>27</v>
      </c>
      <c r="C52" s="284" t="s">
        <v>1895</v>
      </c>
      <c r="D52" s="284" t="s">
        <v>1894</v>
      </c>
    </row>
    <row r="53" spans="1:6" ht="14.25" customHeight="1">
      <c r="A53" s="298" t="s">
        <v>1945</v>
      </c>
      <c r="B53" s="285" t="s">
        <v>25</v>
      </c>
      <c r="C53" s="284" t="s">
        <v>1895</v>
      </c>
      <c r="D53" s="284" t="s">
        <v>1894</v>
      </c>
    </row>
    <row r="54" spans="1:6" ht="14.25" customHeight="1">
      <c r="A54" s="298" t="s">
        <v>1946</v>
      </c>
      <c r="B54" s="285" t="s">
        <v>1902</v>
      </c>
      <c r="C54" s="284" t="s">
        <v>1895</v>
      </c>
      <c r="D54" s="284" t="s">
        <v>1894</v>
      </c>
    </row>
    <row r="55" spans="1:6" ht="14.25" customHeight="1">
      <c r="A55" s="298" t="s">
        <v>1947</v>
      </c>
      <c r="B55" s="285" t="s">
        <v>1901</v>
      </c>
      <c r="C55" s="284" t="s">
        <v>1895</v>
      </c>
      <c r="D55" s="284" t="s">
        <v>1894</v>
      </c>
    </row>
    <row r="56" spans="1:6" ht="14.25" customHeight="1">
      <c r="A56" s="298" t="s">
        <v>1948</v>
      </c>
      <c r="B56" s="285" t="s">
        <v>21</v>
      </c>
      <c r="C56" s="284" t="s">
        <v>1895</v>
      </c>
      <c r="D56" s="284" t="s">
        <v>1894</v>
      </c>
    </row>
    <row r="57" spans="1:6" ht="14.25" customHeight="1">
      <c r="A57" s="298" t="s">
        <v>1949</v>
      </c>
      <c r="B57" s="285" t="s">
        <v>19</v>
      </c>
      <c r="C57" s="284" t="s">
        <v>1895</v>
      </c>
      <c r="D57" s="284" t="s">
        <v>1894</v>
      </c>
    </row>
    <row r="58" spans="1:6" ht="14.25" customHeight="1">
      <c r="A58" s="298" t="s">
        <v>1950</v>
      </c>
      <c r="B58" s="285" t="s">
        <v>18</v>
      </c>
      <c r="D58" s="284"/>
      <c r="E58" s="284" t="s">
        <v>1899</v>
      </c>
      <c r="F58" s="284" t="s">
        <v>1900</v>
      </c>
    </row>
    <row r="59" spans="1:6" ht="14.25" customHeight="1">
      <c r="A59" s="298" t="s">
        <v>1951</v>
      </c>
      <c r="B59" s="285" t="s">
        <v>16</v>
      </c>
      <c r="D59" s="284"/>
      <c r="E59" s="284" t="s">
        <v>1899</v>
      </c>
    </row>
    <row r="60" spans="1:6" ht="14.25" customHeight="1">
      <c r="A60" s="298" t="s">
        <v>1952</v>
      </c>
      <c r="B60" s="285" t="s">
        <v>1898</v>
      </c>
      <c r="D60" s="284"/>
      <c r="E60" s="284" t="s">
        <v>1897</v>
      </c>
    </row>
    <row r="61" spans="1:6" ht="14.25" customHeight="1">
      <c r="B61" s="283"/>
      <c r="D61" s="284"/>
    </row>
    <row r="62" spans="1:6" ht="14.25" customHeight="1">
      <c r="B62" s="285" t="s">
        <v>8</v>
      </c>
      <c r="C62" s="284" t="s">
        <v>1896</v>
      </c>
      <c r="D62" s="284" t="s">
        <v>1894</v>
      </c>
    </row>
    <row r="63" spans="1:6" ht="14.25" customHeight="1">
      <c r="B63" s="285" t="s">
        <v>7</v>
      </c>
      <c r="C63" s="284" t="s">
        <v>1895</v>
      </c>
      <c r="D63" s="284" t="s">
        <v>1894</v>
      </c>
    </row>
    <row r="64" spans="1:6"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sheetData>
  <phoneticPr fontId="2"/>
  <hyperlinks>
    <hyperlink ref="G1:J1" location="作業メニュー!A1" display="作業メニュー" xr:uid="{00000000-0004-0000-4400-000000000000}"/>
  </hyperlinks>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69</vt:i4>
      </vt:variant>
      <vt:variant>
        <vt:lpstr>名前付き一覧</vt:lpstr>
      </vt:variant>
      <vt:variant>
        <vt:i4>1220</vt:i4>
      </vt:variant>
    </vt:vector>
  </HeadingPairs>
  <TitlesOfParts>
    <vt:vector size="1289" baseType="lpstr">
      <vt:lpstr>初期画面</vt:lpstr>
      <vt:lpstr>作業メニュー</vt:lpstr>
      <vt:lpstr>確認申請書（建築）入力</vt:lpstr>
      <vt:lpstr>他の建築主入力</vt:lpstr>
      <vt:lpstr>建築物別概要（追加）入力</vt:lpstr>
      <vt:lpstr>建築物独立部分別概要（追加）入力</vt:lpstr>
      <vt:lpstr>確認申請書（建築）印刷</vt:lpstr>
      <vt:lpstr>建築物別概要（追加）印刷</vt:lpstr>
      <vt:lpstr>建築物独立部分別概要（追加）印刷</vt:lpstr>
      <vt:lpstr>他の建築主（申請書用）</vt:lpstr>
      <vt:lpstr>昇降機の概要（申請書用）</vt:lpstr>
      <vt:lpstr>建築計画概要書</vt:lpstr>
      <vt:lpstr>他の建築主(概要書用)</vt:lpstr>
      <vt:lpstr>建築工事届（別記第40号様式）</vt:lpstr>
      <vt:lpstr>建築物除却届（別記第41号様式）</vt:lpstr>
      <vt:lpstr>計画変更確認申請書</vt:lpstr>
      <vt:lpstr>中間検査申請書</vt:lpstr>
      <vt:lpstr>完了検査申請書</vt:lpstr>
      <vt:lpstr>確認（昇降機）</vt:lpstr>
      <vt:lpstr>他の設置者</vt:lpstr>
      <vt:lpstr>計画変更（昇降機）</vt:lpstr>
      <vt:lpstr>確認申請書（昇降機以外）</vt:lpstr>
      <vt:lpstr>計画変更確認申請書（昇降機以外）</vt:lpstr>
      <vt:lpstr>検査添付写真</vt:lpstr>
      <vt:lpstr>確認（工作物）</vt:lpstr>
      <vt:lpstr>確認（工作物） (2)</vt:lpstr>
      <vt:lpstr>他の築造主（申請書用）</vt:lpstr>
      <vt:lpstr>他の築造主（概要書用）</vt:lpstr>
      <vt:lpstr>計画変更（工作物）</vt:lpstr>
      <vt:lpstr>築造計画概要書</vt:lpstr>
      <vt:lpstr>計画変更（工作物） (2)</vt:lpstr>
      <vt:lpstr>仮使用認定申請書印刷</vt:lpstr>
      <vt:lpstr>軽微な変更説明書</vt:lpstr>
      <vt:lpstr>記載内容変更訂正届</vt:lpstr>
      <vt:lpstr>確認取下</vt:lpstr>
      <vt:lpstr>工事取止</vt:lpstr>
      <vt:lpstr>中間検査取下</vt:lpstr>
      <vt:lpstr>完了検査取下</vt:lpstr>
      <vt:lpstr>仮使用申請取下</vt:lpstr>
      <vt:lpstr>建築主変更</vt:lpstr>
      <vt:lpstr>工事監理者届</vt:lpstr>
      <vt:lpstr>工事施工者届</vt:lpstr>
      <vt:lpstr>完了追加説明書</vt:lpstr>
      <vt:lpstr>注記（確認申請建築時）</vt:lpstr>
      <vt:lpstr>注記（仮使用認定）</vt:lpstr>
      <vt:lpstr>注記（確認申請昇降機）</vt:lpstr>
      <vt:lpstr>注記（確認申請昇降機以外）</vt:lpstr>
      <vt:lpstr>注記（確認申請工作物１）</vt:lpstr>
      <vt:lpstr>注記（確認申請工作物２）</vt:lpstr>
      <vt:lpstr>注記（建築計画概要書）</vt:lpstr>
      <vt:lpstr>注記（築造計画概要書）</vt:lpstr>
      <vt:lpstr>注記（計画変更建築物）</vt:lpstr>
      <vt:lpstr>注記（計画変更昇降機）</vt:lpstr>
      <vt:lpstr>注記（計画変更昇降機以外）</vt:lpstr>
      <vt:lpstr>注記（計画変更工作物１）</vt:lpstr>
      <vt:lpstr>注記（計画変更工作物２）</vt:lpstr>
      <vt:lpstr>注記（中間検査）</vt:lpstr>
      <vt:lpstr>注記（完了検査）</vt:lpstr>
      <vt:lpstr>注記（建築工事届）</vt:lpstr>
      <vt:lpstr>注記（建築物除却届）</vt:lpstr>
      <vt:lpstr>値一覧項目</vt:lpstr>
      <vt:lpstr>主要用途</vt:lpstr>
      <vt:lpstr>担当者登録</vt:lpstr>
      <vt:lpstr>構造・設備担当者登録</vt:lpstr>
      <vt:lpstr>施工者登録</vt:lpstr>
      <vt:lpstr>項目一覧</vt:lpstr>
      <vt:lpstr>項目一覧②</vt:lpstr>
      <vt:lpstr>更新履歴</vt:lpstr>
      <vt:lpstr>更新履歴フッター</vt:lpstr>
      <vt:lpstr>e申請書Version</vt:lpstr>
      <vt:lpstr>仮使用申請取下!Print_Area</vt:lpstr>
      <vt:lpstr>仮使用認定申請書印刷!Print_Area</vt:lpstr>
      <vt:lpstr>'確認（工作物）'!Print_Area</vt:lpstr>
      <vt:lpstr>'確認（工作物） (2)'!Print_Area</vt:lpstr>
      <vt:lpstr>'確認（昇降機）'!Print_Area</vt:lpstr>
      <vt:lpstr>確認取下!Print_Area</vt:lpstr>
      <vt:lpstr>'確認申請書（建築）印刷'!Print_Area</vt:lpstr>
      <vt:lpstr>'確認申請書（昇降機以外）'!Print_Area</vt:lpstr>
      <vt:lpstr>完了検査取下!Print_Area</vt:lpstr>
      <vt:lpstr>完了検査申請書!Print_Area</vt:lpstr>
      <vt:lpstr>完了追加説明書!Print_Area</vt:lpstr>
      <vt:lpstr>記載内容変更訂正届!Print_Area</vt:lpstr>
      <vt:lpstr>'計画変更（工作物）'!Print_Area</vt:lpstr>
      <vt:lpstr>'計画変更（工作物） (2)'!Print_Area</vt:lpstr>
      <vt:lpstr>'計画変更（昇降機）'!Print_Area</vt:lpstr>
      <vt:lpstr>計画変更確認申請書!Print_Area</vt:lpstr>
      <vt:lpstr>'計画変更確認申請書（昇降機以外）'!Print_Area</vt:lpstr>
      <vt:lpstr>軽微な変更説明書!Print_Area</vt:lpstr>
      <vt:lpstr>建築計画概要書!Print_Area</vt:lpstr>
      <vt:lpstr>'建築工事届（別記第40号様式）'!Print_Area</vt:lpstr>
      <vt:lpstr>建築主変更!Print_Area</vt:lpstr>
      <vt:lpstr>'建築物除却届（別記第41号様式）'!Print_Area</vt:lpstr>
      <vt:lpstr>'建築物独立部分別概要（追加）印刷'!Print_Area</vt:lpstr>
      <vt:lpstr>'建築物別概要（追加）印刷'!Print_Area</vt:lpstr>
      <vt:lpstr>検査添付写真!Print_Area</vt:lpstr>
      <vt:lpstr>工事監理者届!Print_Area</vt:lpstr>
      <vt:lpstr>工事施工者届!Print_Area</vt:lpstr>
      <vt:lpstr>工事取止!Print_Area</vt:lpstr>
      <vt:lpstr>項目一覧!Print_Area</vt:lpstr>
      <vt:lpstr>作業メニュー!Print_Area</vt:lpstr>
      <vt:lpstr>'昇降機の概要（申請書用）'!Print_Area</vt:lpstr>
      <vt:lpstr>'他の建築主(概要書用)'!Print_Area</vt:lpstr>
      <vt:lpstr>'他の建築主（申請書用）'!Print_Area</vt:lpstr>
      <vt:lpstr>他の設置者!Print_Area</vt:lpstr>
      <vt:lpstr>'他の築造主（概要書用）'!Print_Area</vt:lpstr>
      <vt:lpstr>'他の築造主（申請書用）'!Print_Area</vt:lpstr>
      <vt:lpstr>築造計画概要書!Print_Area</vt:lpstr>
      <vt:lpstr>中間検査取下!Print_Area</vt:lpstr>
      <vt:lpstr>中間検査申請書!Print_Area</vt:lpstr>
      <vt:lpstr>'注記（仮使用認定）'!Print_Area</vt:lpstr>
      <vt:lpstr>'注記（確認申請建築時）'!Print_Area</vt:lpstr>
      <vt:lpstr>'注記（確認申請工作物１）'!Print_Area</vt:lpstr>
      <vt:lpstr>'注記（確認申請工作物２）'!Print_Area</vt:lpstr>
      <vt:lpstr>'注記（確認申請昇降機）'!Print_Area</vt:lpstr>
      <vt:lpstr>'注記（確認申請昇降機以外）'!Print_Area</vt:lpstr>
      <vt:lpstr>'注記（完了検査）'!Print_Area</vt:lpstr>
      <vt:lpstr>'注記（計画変更建築物）'!Print_Area</vt:lpstr>
      <vt:lpstr>'注記（計画変更工作物１）'!Print_Area</vt:lpstr>
      <vt:lpstr>'注記（計画変更工作物２）'!Print_Area</vt:lpstr>
      <vt:lpstr>'注記（計画変更昇降機）'!Print_Area</vt:lpstr>
      <vt:lpstr>'注記（計画変更昇降機以外）'!Print_Area</vt:lpstr>
      <vt:lpstr>'注記（建築計画概要書）'!Print_Area</vt:lpstr>
      <vt:lpstr>'注記（建築工事届）'!Print_Area</vt:lpstr>
      <vt:lpstr>'注記（建築物除却届）'!Print_Area</vt:lpstr>
      <vt:lpstr>'注記（築造計画概要書）'!Print_Area</vt:lpstr>
      <vt:lpstr>'注記（中間検査）'!Print_Area</vt:lpstr>
      <vt:lpstr>その他の区域1</vt:lpstr>
      <vt:lpstr>その他の区域2</vt:lpstr>
      <vt:lpstr>その他の区域3</vt:lpstr>
      <vt:lpstr>その他の区域4</vt:lpstr>
      <vt:lpstr>その他の区域5</vt:lpstr>
      <vt:lpstr>その他の区域6</vt:lpstr>
      <vt:lpstr>その他必要な事項</vt:lpstr>
      <vt:lpstr>その他必要な事項4_1</vt:lpstr>
      <vt:lpstr>その他必要な事項4_2</vt:lpstr>
      <vt:lpstr>その他必要な事項4_3</vt:lpstr>
      <vt:lpstr>その他必要な事項5_1_1</vt:lpstr>
      <vt:lpstr>その他必要な事項5_1_2</vt:lpstr>
      <vt:lpstr>その他必要な事項5_1_3</vt:lpstr>
      <vt:lpstr>その他必要な事項5_1_4</vt:lpstr>
      <vt:lpstr>その他必要な事項5_1_5</vt:lpstr>
      <vt:lpstr>その他必要な事項5_1_6</vt:lpstr>
      <vt:lpstr>その他必要な事項5_1_7</vt:lpstr>
      <vt:lpstr>その他必要な事項5_2_1</vt:lpstr>
      <vt:lpstr>その他必要な事項5_2_2</vt:lpstr>
      <vt:lpstr>その他必要な事項5_2_3</vt:lpstr>
      <vt:lpstr>その他必要な事項5_2_4</vt:lpstr>
      <vt:lpstr>その他必要な事項5_2_5</vt:lpstr>
      <vt:lpstr>その他必要な事項5_2_6</vt:lpstr>
      <vt:lpstr>その他必要な事項5_2_7</vt:lpstr>
      <vt:lpstr>その他必要な事項5_3_1</vt:lpstr>
      <vt:lpstr>その他必要な事項5_3_2</vt:lpstr>
      <vt:lpstr>その他必要な事項5_3_3</vt:lpstr>
      <vt:lpstr>その他必要な事項5_3_4</vt:lpstr>
      <vt:lpstr>その他必要な事項5_3_5</vt:lpstr>
      <vt:lpstr>その他必要な事項5_3_6</vt:lpstr>
      <vt:lpstr>その他必要な事項5_3_7</vt:lpstr>
      <vt:lpstr>プログラム認定区分6_1</vt:lpstr>
      <vt:lpstr>プログラム認定区分6_2</vt:lpstr>
      <vt:lpstr>プログラム認定区分6_3</vt:lpstr>
      <vt:lpstr>プログラム認定区分その他6_1</vt:lpstr>
      <vt:lpstr>プログラム認定区分その他6_2</vt:lpstr>
      <vt:lpstr>プログラム認定区分その他6_3</vt:lpstr>
      <vt:lpstr>プログラム名称6_1</vt:lpstr>
      <vt:lpstr>プログラム名称6_2</vt:lpstr>
      <vt:lpstr>プログラム名称6_3</vt:lpstr>
      <vt:lpstr>メーカー会社名</vt:lpstr>
      <vt:lpstr>メーカー管理番号</vt:lpstr>
      <vt:lpstr>メーカー事業所</vt:lpstr>
      <vt:lpstr>メーカー申請担当メールアドレス</vt:lpstr>
      <vt:lpstr>一部構造1</vt:lpstr>
      <vt:lpstr>一部構造2</vt:lpstr>
      <vt:lpstr>一部構造3</vt:lpstr>
      <vt:lpstr>一面備考</vt:lpstr>
      <vt:lpstr>延べ面積6_1</vt:lpstr>
      <vt:lpstr>延べ面積6_2</vt:lpstr>
      <vt:lpstr>延べ面積6_3</vt:lpstr>
      <vt:lpstr>延べ面積EV昇降路申請以外</vt:lpstr>
      <vt:lpstr>延べ面積EV昇降路申請合計</vt:lpstr>
      <vt:lpstr>延べ面積EV昇降路申請部分</vt:lpstr>
      <vt:lpstr>延べ面積共同住宅共用合計</vt:lpstr>
      <vt:lpstr>延べ面積共同住宅共用申請部分</vt:lpstr>
      <vt:lpstr>延べ面積共同住宅共用申請部分以外</vt:lpstr>
      <vt:lpstr>延べ面積建築物全体申請以外</vt:lpstr>
      <vt:lpstr>延べ面積建築物全体申請合計</vt:lpstr>
      <vt:lpstr>延べ面積建築物全体申請部分</vt:lpstr>
      <vt:lpstr>延べ面積自家発電設備申請以外</vt:lpstr>
      <vt:lpstr>延べ面積自家発電設備申請合計</vt:lpstr>
      <vt:lpstr>延べ面積自家発電設備申請部分</vt:lpstr>
      <vt:lpstr>延べ面積車庫申請以外</vt:lpstr>
      <vt:lpstr>延べ面積車庫申請合計</vt:lpstr>
      <vt:lpstr>延べ面積車庫申請部分</vt:lpstr>
      <vt:lpstr>延べ面積住宅合計</vt:lpstr>
      <vt:lpstr>延べ面積住宅申請以外</vt:lpstr>
      <vt:lpstr>延べ面積住宅申請部分</vt:lpstr>
      <vt:lpstr>延べ面積地階申請以外</vt:lpstr>
      <vt:lpstr>延べ面積地階申請合計</vt:lpstr>
      <vt:lpstr>延べ面積地階申請部分</vt:lpstr>
      <vt:lpstr>延べ面積蓄電池申請以外</vt:lpstr>
      <vt:lpstr>延べ面積蓄電池申請合計</vt:lpstr>
      <vt:lpstr>延べ面積蓄電池申請部分</vt:lpstr>
      <vt:lpstr>延べ面積貯水槽申請以外</vt:lpstr>
      <vt:lpstr>延べ面積貯水槽申請合計</vt:lpstr>
      <vt:lpstr>延べ面積貯水槽申請部分</vt:lpstr>
      <vt:lpstr>延べ面積備蓄倉庫申請以外</vt:lpstr>
      <vt:lpstr>延べ面積備蓄倉庫申請合計</vt:lpstr>
      <vt:lpstr>延べ面積備蓄倉庫申請部分</vt:lpstr>
      <vt:lpstr>延べ面積老人ホーム等その他申請以外</vt:lpstr>
      <vt:lpstr>延べ面積老人ホーム等その他申請合計</vt:lpstr>
      <vt:lpstr>延べ面積老人ホーム等その他申請部分</vt:lpstr>
      <vt:lpstr>横架材の垂直距離5_1_1</vt:lpstr>
      <vt:lpstr>横架材の垂直距離5_1_2</vt:lpstr>
      <vt:lpstr>横架材の垂直距離5_1_3</vt:lpstr>
      <vt:lpstr>横架材の垂直距離5_1_4</vt:lpstr>
      <vt:lpstr>横架材の垂直距離5_1_5</vt:lpstr>
      <vt:lpstr>横架材の垂直距離5_1_6</vt:lpstr>
      <vt:lpstr>横架材の垂直距離5_1_7</vt:lpstr>
      <vt:lpstr>横架材の垂直距離5_2_1</vt:lpstr>
      <vt:lpstr>横架材の垂直距離5_2_2</vt:lpstr>
      <vt:lpstr>横架材の垂直距離5_2_3</vt:lpstr>
      <vt:lpstr>横架材の垂直距離5_2_4</vt:lpstr>
      <vt:lpstr>横架材の垂直距離5_2_5</vt:lpstr>
      <vt:lpstr>横架材の垂直距離5_2_6</vt:lpstr>
      <vt:lpstr>横架材の垂直距離5_2_7</vt:lpstr>
      <vt:lpstr>横架材の垂直距離5_3_1</vt:lpstr>
      <vt:lpstr>横架材の垂直距離5_3_2</vt:lpstr>
      <vt:lpstr>横架材の垂直距離5_3_3</vt:lpstr>
      <vt:lpstr>横架材の垂直距離5_3_4</vt:lpstr>
      <vt:lpstr>横架材の垂直距離5_3_5</vt:lpstr>
      <vt:lpstr>横架材の垂直距離5_3_6</vt:lpstr>
      <vt:lpstr>横架材の垂直距離5_3_7</vt:lpstr>
      <vt:lpstr>屋根4_1</vt:lpstr>
      <vt:lpstr>屋根4_2</vt:lpstr>
      <vt:lpstr>屋根4_3</vt:lpstr>
      <vt:lpstr>階5_1_1</vt:lpstr>
      <vt:lpstr>階5_1_2</vt:lpstr>
      <vt:lpstr>階5_1_3</vt:lpstr>
      <vt:lpstr>階5_1_4</vt:lpstr>
      <vt:lpstr>階5_1_5</vt:lpstr>
      <vt:lpstr>階5_1_6</vt:lpstr>
      <vt:lpstr>階5_1_7</vt:lpstr>
      <vt:lpstr>階5_2_1</vt:lpstr>
      <vt:lpstr>階5_2_2</vt:lpstr>
      <vt:lpstr>階5_2_3</vt:lpstr>
      <vt:lpstr>階5_2_4</vt:lpstr>
      <vt:lpstr>階5_2_5</vt:lpstr>
      <vt:lpstr>階5_2_6</vt:lpstr>
      <vt:lpstr>階5_2_7</vt:lpstr>
      <vt:lpstr>階5_3_1</vt:lpstr>
      <vt:lpstr>階5_3_2</vt:lpstr>
      <vt:lpstr>階5_3_3</vt:lpstr>
      <vt:lpstr>階5_3_4</vt:lpstr>
      <vt:lpstr>階5_3_5</vt:lpstr>
      <vt:lpstr>階5_3_6</vt:lpstr>
      <vt:lpstr>階5_3_7</vt:lpstr>
      <vt:lpstr>階の高さ5_1_1</vt:lpstr>
      <vt:lpstr>階の高さ5_1_2</vt:lpstr>
      <vt:lpstr>階の高さ5_1_3</vt:lpstr>
      <vt:lpstr>階の高さ5_1_4</vt:lpstr>
      <vt:lpstr>階の高さ5_1_5</vt:lpstr>
      <vt:lpstr>階の高さ5_1_6</vt:lpstr>
      <vt:lpstr>階の高さ5_1_7</vt:lpstr>
      <vt:lpstr>階の高さ5_2_1</vt:lpstr>
      <vt:lpstr>階の高さ5_2_2</vt:lpstr>
      <vt:lpstr>階の高さ5_2_3</vt:lpstr>
      <vt:lpstr>階の高さ5_2_4</vt:lpstr>
      <vt:lpstr>階の高さ5_2_5</vt:lpstr>
      <vt:lpstr>階の高さ5_2_6</vt:lpstr>
      <vt:lpstr>階の高さ5_2_7</vt:lpstr>
      <vt:lpstr>階の高さ5_3_1</vt:lpstr>
      <vt:lpstr>階の高さ5_3_2</vt:lpstr>
      <vt:lpstr>階の高さ5_3_3</vt:lpstr>
      <vt:lpstr>階の高さ5_3_4</vt:lpstr>
      <vt:lpstr>階の高さ5_3_5</vt:lpstr>
      <vt:lpstr>階の高さ5_3_6</vt:lpstr>
      <vt:lpstr>階の高さ5_3_7</vt:lpstr>
      <vt:lpstr>階数イ4_1</vt:lpstr>
      <vt:lpstr>階数イ4_2</vt:lpstr>
      <vt:lpstr>階数イ4_3</vt:lpstr>
      <vt:lpstr>階数ニ4_1</vt:lpstr>
      <vt:lpstr>階数ニ4_2</vt:lpstr>
      <vt:lpstr>階数ニ4_3</vt:lpstr>
      <vt:lpstr>階数ハ4_1</vt:lpstr>
      <vt:lpstr>階数ハ4_2</vt:lpstr>
      <vt:lpstr>階数ハ4_3</vt:lpstr>
      <vt:lpstr>階数ロ4_1</vt:lpstr>
      <vt:lpstr>階数ロ4_2</vt:lpstr>
      <vt:lpstr>階数ロ4_3</vt:lpstr>
      <vt:lpstr>階数地下6_1</vt:lpstr>
      <vt:lpstr>階数地下6_2</vt:lpstr>
      <vt:lpstr>階数地下6_3</vt:lpstr>
      <vt:lpstr>階数地上6_1</vt:lpstr>
      <vt:lpstr>階数地上6_2</vt:lpstr>
      <vt:lpstr>階数地上6_3</vt:lpstr>
      <vt:lpstr>外壁4_1</vt:lpstr>
      <vt:lpstr>外壁4_2</vt:lpstr>
      <vt:lpstr>外壁4_3</vt:lpstr>
      <vt:lpstr>確認申請受付日</vt:lpstr>
      <vt:lpstr>監理意見建築設備勤務先</vt:lpstr>
      <vt:lpstr>監理意見建築設備勤務先その他１</vt:lpstr>
      <vt:lpstr>監理意見建築設備勤務先その他２</vt:lpstr>
      <vt:lpstr>監理意見建築設備勤務先その他３</vt:lpstr>
      <vt:lpstr>監理意見建築設備氏名</vt:lpstr>
      <vt:lpstr>監理意見建築設備氏名その他１</vt:lpstr>
      <vt:lpstr>監理意見建築設備氏名その他２</vt:lpstr>
      <vt:lpstr>監理意見建築設備氏名その他３</vt:lpstr>
      <vt:lpstr>監理意見建築設備所在地</vt:lpstr>
      <vt:lpstr>監理意見建築設備所在地その他１</vt:lpstr>
      <vt:lpstr>監理意見建築設備所在地その他２</vt:lpstr>
      <vt:lpstr>監理意見建築設備所在地その他３</vt:lpstr>
      <vt:lpstr>監理意見建築設備設計図書</vt:lpstr>
      <vt:lpstr>監理意見建築設備設計図書その他１</vt:lpstr>
      <vt:lpstr>監理意見建築設備設計図書その他２</vt:lpstr>
      <vt:lpstr>監理意見建築設備設計図書その他３</vt:lpstr>
      <vt:lpstr>監理意見建築設備電話番号</vt:lpstr>
      <vt:lpstr>監理意見建築設備電話番号その他１</vt:lpstr>
      <vt:lpstr>監理意見建築設備電話番号その他２</vt:lpstr>
      <vt:lpstr>監理意見建築設備電話番号その他３</vt:lpstr>
      <vt:lpstr>監理意見建築設備登録番号</vt:lpstr>
      <vt:lpstr>監理意見建築設備登録番号その他１</vt:lpstr>
      <vt:lpstr>監理意見建築設備登録番号その他２</vt:lpstr>
      <vt:lpstr>監理意見建築設備登録番号その他３</vt:lpstr>
      <vt:lpstr>監理意見建築設備郵便番号</vt:lpstr>
      <vt:lpstr>監理意見建築設備郵便番号その他１</vt:lpstr>
      <vt:lpstr>監理意見建築設備郵便番号その他２</vt:lpstr>
      <vt:lpstr>監理意見建築設備郵便番号その他３</vt:lpstr>
      <vt:lpstr>監理者氏名</vt:lpstr>
      <vt:lpstr>監理者氏名その他１</vt:lpstr>
      <vt:lpstr>監理者氏名その他２</vt:lpstr>
      <vt:lpstr>監理者氏名その他３</vt:lpstr>
      <vt:lpstr>監理者資格</vt:lpstr>
      <vt:lpstr>監理者資格その他１</vt:lpstr>
      <vt:lpstr>監理者資格その他２</vt:lpstr>
      <vt:lpstr>監理者資格その他３</vt:lpstr>
      <vt:lpstr>監理者事務所登録番号</vt:lpstr>
      <vt:lpstr>監理者事務所登録番号その他１</vt:lpstr>
      <vt:lpstr>監理者事務所登録番号その他２</vt:lpstr>
      <vt:lpstr>監理者事務所登録番号その他３</vt:lpstr>
      <vt:lpstr>監理者事務所名</vt:lpstr>
      <vt:lpstr>監理者事務所名その他１</vt:lpstr>
      <vt:lpstr>監理者事務所名その他２</vt:lpstr>
      <vt:lpstr>監理者事務所名その他３</vt:lpstr>
      <vt:lpstr>監理者事務所名資格</vt:lpstr>
      <vt:lpstr>監理者事務所名資格その他１</vt:lpstr>
      <vt:lpstr>監理者事務所名資格その他２</vt:lpstr>
      <vt:lpstr>監理者事務所名資格その他３</vt:lpstr>
      <vt:lpstr>監理者事務所名登録種類</vt:lpstr>
      <vt:lpstr>監理者事務所名登録種類その他１</vt:lpstr>
      <vt:lpstr>監理者事務所名登録種類その他２</vt:lpstr>
      <vt:lpstr>監理者事務所名登録種類その他３</vt:lpstr>
      <vt:lpstr>監理者所在地</vt:lpstr>
      <vt:lpstr>監理者所在地その他１</vt:lpstr>
      <vt:lpstr>監理者所在地その他２</vt:lpstr>
      <vt:lpstr>監理者所在地その他３</vt:lpstr>
      <vt:lpstr>監理者設計図書</vt:lpstr>
      <vt:lpstr>監理者設計図書その他１</vt:lpstr>
      <vt:lpstr>監理者設計図書その他２</vt:lpstr>
      <vt:lpstr>監理者設計図書その他３</vt:lpstr>
      <vt:lpstr>監理者電話番号</vt:lpstr>
      <vt:lpstr>監理者電話番号その他１</vt:lpstr>
      <vt:lpstr>監理者電話番号その他２</vt:lpstr>
      <vt:lpstr>監理者電話番号その他３</vt:lpstr>
      <vt:lpstr>監理者登録種類</vt:lpstr>
      <vt:lpstr>監理者登録種類その他１</vt:lpstr>
      <vt:lpstr>監理者登録種類その他２</vt:lpstr>
      <vt:lpstr>監理者登録種類その他３</vt:lpstr>
      <vt:lpstr>監理者登録番号</vt:lpstr>
      <vt:lpstr>監理者登録番号その他１</vt:lpstr>
      <vt:lpstr>監理者登録番号その他２</vt:lpstr>
      <vt:lpstr>監理者登録番号その他３</vt:lpstr>
      <vt:lpstr>監理者郵便番号</vt:lpstr>
      <vt:lpstr>監理者郵便番号その他１</vt:lpstr>
      <vt:lpstr>監理者郵便番号その他２</vt:lpstr>
      <vt:lpstr>監理者郵便番号その他３</vt:lpstr>
      <vt:lpstr>基準区分6_1</vt:lpstr>
      <vt:lpstr>基準区分6_2</vt:lpstr>
      <vt:lpstr>基準区分6_3</vt:lpstr>
      <vt:lpstr>規定区分イ4_1</vt:lpstr>
      <vt:lpstr>規定区分イ4_2</vt:lpstr>
      <vt:lpstr>規定区分イ4_3</vt:lpstr>
      <vt:lpstr>規定区分ロ4_1</vt:lpstr>
      <vt:lpstr>規定区分ロ4_2</vt:lpstr>
      <vt:lpstr>規定区分ロ4_3</vt:lpstr>
      <vt:lpstr>居室の床の高さ4_1</vt:lpstr>
      <vt:lpstr>居室の床の高さ4_2</vt:lpstr>
      <vt:lpstr>居室の床の高さ4_3</vt:lpstr>
      <vt:lpstr>居室の天井の高さ5_1_1</vt:lpstr>
      <vt:lpstr>居室の天井の高さ5_1_2</vt:lpstr>
      <vt:lpstr>居室の天井の高さ5_1_3</vt:lpstr>
      <vt:lpstr>居室の天井の高さ5_1_4</vt:lpstr>
      <vt:lpstr>居室の天井の高さ5_1_5</vt:lpstr>
      <vt:lpstr>居室の天井の高さ5_1_6</vt:lpstr>
      <vt:lpstr>居室の天井の高さ5_1_7</vt:lpstr>
      <vt:lpstr>居室の天井の高さ5_2_1</vt:lpstr>
      <vt:lpstr>居室の天井の高さ5_2_2</vt:lpstr>
      <vt:lpstr>居室の天井の高さ5_2_3</vt:lpstr>
      <vt:lpstr>居室の天井の高さ5_2_4</vt:lpstr>
      <vt:lpstr>居室の天井の高さ5_2_5</vt:lpstr>
      <vt:lpstr>居室の天井の高さ5_2_6</vt:lpstr>
      <vt:lpstr>居室の天井の高さ5_2_7</vt:lpstr>
      <vt:lpstr>居室の天井の高さ5_3_1</vt:lpstr>
      <vt:lpstr>居室の天井の高さ5_3_2</vt:lpstr>
      <vt:lpstr>居室の天井の高さ5_3_3</vt:lpstr>
      <vt:lpstr>居室の天井の高さ5_3_4</vt:lpstr>
      <vt:lpstr>居室の天井の高さ5_3_5</vt:lpstr>
      <vt:lpstr>居室の天井の高さ5_3_6</vt:lpstr>
      <vt:lpstr>居室の天井の高さ5_3_7</vt:lpstr>
      <vt:lpstr>許可・認定等</vt:lpstr>
      <vt:lpstr>許可番号</vt:lpstr>
      <vt:lpstr>建ぺい率</vt:lpstr>
      <vt:lpstr>建ぺい率a</vt:lpstr>
      <vt:lpstr>建ぺい率b</vt:lpstr>
      <vt:lpstr>建ぺい率c</vt:lpstr>
      <vt:lpstr>建ぺい率d</vt:lpstr>
      <vt:lpstr>建築可能な建ぺい率</vt:lpstr>
      <vt:lpstr>建築可能な容積率</vt:lpstr>
      <vt:lpstr>建築士資格</vt:lpstr>
      <vt:lpstr>建築士登録</vt:lpstr>
      <vt:lpstr>建築主会社名</vt:lpstr>
      <vt:lpstr>建築主会社名フリガナ</vt:lpstr>
      <vt:lpstr>建築主氏名１</vt:lpstr>
      <vt:lpstr>建築主氏名１フリガナ</vt:lpstr>
      <vt:lpstr>建築主氏名2</vt:lpstr>
      <vt:lpstr>建築主氏名2フリガナ</vt:lpstr>
      <vt:lpstr>建築主氏名3</vt:lpstr>
      <vt:lpstr>建築主氏名3フリガナ</vt:lpstr>
      <vt:lpstr>建築主氏名4</vt:lpstr>
      <vt:lpstr>建築主氏名4フリガナ</vt:lpstr>
      <vt:lpstr>建築主住所</vt:lpstr>
      <vt:lpstr>建築主住所2</vt:lpstr>
      <vt:lpstr>建築主住所3</vt:lpstr>
      <vt:lpstr>建築主住所4</vt:lpstr>
      <vt:lpstr>建築主電話番号</vt:lpstr>
      <vt:lpstr>建築主電話番号2</vt:lpstr>
      <vt:lpstr>建築主電話番号3</vt:lpstr>
      <vt:lpstr>建築主電話番号4</vt:lpstr>
      <vt:lpstr>建築主郵便番号</vt:lpstr>
      <vt:lpstr>建築主郵便番号2</vt:lpstr>
      <vt:lpstr>建築主郵便番号3</vt:lpstr>
      <vt:lpstr>建築主郵便番号4</vt:lpstr>
      <vt:lpstr>建築設備勤務先</vt:lpstr>
      <vt:lpstr>建築設備氏名</vt:lpstr>
      <vt:lpstr>建築設備所在地</vt:lpstr>
      <vt:lpstr>建築設備電話番号</vt:lpstr>
      <vt:lpstr>建築設備郵便番号</vt:lpstr>
      <vt:lpstr>建築物区分4_1</vt:lpstr>
      <vt:lpstr>建築物区分4_2</vt:lpstr>
      <vt:lpstr>建築物区分4_3</vt:lpstr>
      <vt:lpstr>建築名称</vt:lpstr>
      <vt:lpstr>建築名称フリガナ</vt:lpstr>
      <vt:lpstr>建築面積合計</vt:lpstr>
      <vt:lpstr>建築面積申請以外</vt:lpstr>
      <vt:lpstr>建築面積申請面積</vt:lpstr>
      <vt:lpstr>建物の数申請に係わる数</vt:lpstr>
      <vt:lpstr>軒裏4_1</vt:lpstr>
      <vt:lpstr>軒裏4_2</vt:lpstr>
      <vt:lpstr>軒裏4_3</vt:lpstr>
      <vt:lpstr>後退部分敷地面積</vt:lpstr>
      <vt:lpstr>工事完了予定年月日</vt:lpstr>
      <vt:lpstr>工事種別</vt:lpstr>
      <vt:lpstr>工事種別4_1</vt:lpstr>
      <vt:lpstr>工事種別4_2</vt:lpstr>
      <vt:lpstr>工事種別4_3</vt:lpstr>
      <vt:lpstr>工事着手予定年月日</vt:lpstr>
      <vt:lpstr>構造_一部6_1</vt:lpstr>
      <vt:lpstr>構造_一部6_2</vt:lpstr>
      <vt:lpstr>構造_一部6_3</vt:lpstr>
      <vt:lpstr>構造1</vt:lpstr>
      <vt:lpstr>構造2</vt:lpstr>
      <vt:lpstr>構造3</vt:lpstr>
      <vt:lpstr>構造4_1</vt:lpstr>
      <vt:lpstr>構造4_2</vt:lpstr>
      <vt:lpstr>構造4_3</vt:lpstr>
      <vt:lpstr>構造6_1</vt:lpstr>
      <vt:lpstr>構造6_2</vt:lpstr>
      <vt:lpstr>構造6_3</vt:lpstr>
      <vt:lpstr>構造計算区分16_1</vt:lpstr>
      <vt:lpstr>構造計算区分16_2</vt:lpstr>
      <vt:lpstr>構造計算区分16_3</vt:lpstr>
      <vt:lpstr>構造計算区分26_1</vt:lpstr>
      <vt:lpstr>構造計算区分26_2</vt:lpstr>
      <vt:lpstr>構造計算区分26_3</vt:lpstr>
      <vt:lpstr>構造計算区分36_1</vt:lpstr>
      <vt:lpstr>構造計算区分36_2</vt:lpstr>
      <vt:lpstr>構造計算区分36_3</vt:lpstr>
      <vt:lpstr>構造計算区分46_1</vt:lpstr>
      <vt:lpstr>構造計算区分46_2</vt:lpstr>
      <vt:lpstr>構造計算区分46_3</vt:lpstr>
      <vt:lpstr>構造計算区分56_1</vt:lpstr>
      <vt:lpstr>構造計算区分56_2</vt:lpstr>
      <vt:lpstr>構造計算区分56_3</vt:lpstr>
      <vt:lpstr>構造計算適合性判定交付者名</vt:lpstr>
      <vt:lpstr>構造担当者氏名</vt:lpstr>
      <vt:lpstr>構造適判申請機関所在地</vt:lpstr>
      <vt:lpstr>構造適判申請区分</vt:lpstr>
      <vt:lpstr>最高の軒の高さ4_1</vt:lpstr>
      <vt:lpstr>最高の軒の高さ4_2</vt:lpstr>
      <vt:lpstr>最高の軒の高さ4_3</vt:lpstr>
      <vt:lpstr>最高の軒の高さ6_1</vt:lpstr>
      <vt:lpstr>最高の軒の高さ6_2</vt:lpstr>
      <vt:lpstr>最高の軒の高さ6_3</vt:lpstr>
      <vt:lpstr>最高の高さ4_1</vt:lpstr>
      <vt:lpstr>最高の高さ4_2</vt:lpstr>
      <vt:lpstr>最高の高さ4_3</vt:lpstr>
      <vt:lpstr>最高の高さ6_1</vt:lpstr>
      <vt:lpstr>最高の高さ6_2</vt:lpstr>
      <vt:lpstr>最高の高さ6_3</vt:lpstr>
      <vt:lpstr>最高の高さ申請建築物</vt:lpstr>
      <vt:lpstr>最高の高さ他の建築物</vt:lpstr>
      <vt:lpstr>士法第20条の2第1項の表示をした者</vt:lpstr>
      <vt:lpstr>士法第20条の2第1項の表示をした者_氏名</vt:lpstr>
      <vt:lpstr>士法第20条の2第1項の表示をした者_資格</vt:lpstr>
      <vt:lpstr>士法第20条の2第3項の表示をした者</vt:lpstr>
      <vt:lpstr>士法第20条の2第3項の表示をした者_氏名</vt:lpstr>
      <vt:lpstr>士法第20条の2第3項の表示をした者_資格</vt:lpstr>
      <vt:lpstr>市街化選択</vt:lpstr>
      <vt:lpstr>市街化選択2</vt:lpstr>
      <vt:lpstr>指定特定工程回数1</vt:lpstr>
      <vt:lpstr>指定特定工程回数2</vt:lpstr>
      <vt:lpstr>指定特定工程回数3</vt:lpstr>
      <vt:lpstr>指定特定工程内容1</vt:lpstr>
      <vt:lpstr>指定特定工程内容2</vt:lpstr>
      <vt:lpstr>指定特定工程内容3</vt:lpstr>
      <vt:lpstr>指定特定工程予定年月日1</vt:lpstr>
      <vt:lpstr>指定特定工程予定年月日2</vt:lpstr>
      <vt:lpstr>指定特定工程予定年月日3</vt:lpstr>
      <vt:lpstr>施工実担当メールアドレス</vt:lpstr>
      <vt:lpstr>施工者一覧</vt:lpstr>
      <vt:lpstr>施工者営業所登録番号</vt:lpstr>
      <vt:lpstr>施工者営業所名</vt:lpstr>
      <vt:lpstr>施工者営業所名資格</vt:lpstr>
      <vt:lpstr>施工者営業所名登録種類</vt:lpstr>
      <vt:lpstr>施工者氏名</vt:lpstr>
      <vt:lpstr>施工者実FAX番号</vt:lpstr>
      <vt:lpstr>施工者実担当氏名</vt:lpstr>
      <vt:lpstr>施工者実電話番号</vt:lpstr>
      <vt:lpstr>施工者所在地</vt:lpstr>
      <vt:lpstr>施工者電話番号</vt:lpstr>
      <vt:lpstr>施工者郵便番号</vt:lpstr>
      <vt:lpstr>資格県</vt:lpstr>
      <vt:lpstr>主要用途区分</vt:lpstr>
      <vt:lpstr>主要用途区分2</vt:lpstr>
      <vt:lpstr>主要用途区分3</vt:lpstr>
      <vt:lpstr>主要用途備考</vt:lpstr>
      <vt:lpstr>主要用途表示</vt:lpstr>
      <vt:lpstr>主要用途表示2</vt:lpstr>
      <vt:lpstr>主要用途表示3</vt:lpstr>
      <vt:lpstr>受付支店名</vt:lpstr>
      <vt:lpstr>住居表示その他</vt:lpstr>
      <vt:lpstr>住居表示県</vt:lpstr>
      <vt:lpstr>住居表示市町</vt:lpstr>
      <vt:lpstr>床面積階数a4_1</vt:lpstr>
      <vt:lpstr>床面積階数a4_2</vt:lpstr>
      <vt:lpstr>床面積階数a4_3</vt:lpstr>
      <vt:lpstr>床面積階数b4_1</vt:lpstr>
      <vt:lpstr>床面積階数b4_2</vt:lpstr>
      <vt:lpstr>床面積階数b4_3</vt:lpstr>
      <vt:lpstr>床面積階数c4_1</vt:lpstr>
      <vt:lpstr>床面積階数c4_2</vt:lpstr>
      <vt:lpstr>床面積階数c4_3</vt:lpstr>
      <vt:lpstr>床面積階数d4_1</vt:lpstr>
      <vt:lpstr>床面積階数d4_2</vt:lpstr>
      <vt:lpstr>床面積階数d4_3</vt:lpstr>
      <vt:lpstr>床面積階数e4_1</vt:lpstr>
      <vt:lpstr>床面積階数e4_2</vt:lpstr>
      <vt:lpstr>床面積階数e4_3</vt:lpstr>
      <vt:lpstr>床面積階数f4_1</vt:lpstr>
      <vt:lpstr>床面積階数f4_2</vt:lpstr>
      <vt:lpstr>床面積階数f4_3</vt:lpstr>
      <vt:lpstr>床面積階数g4_1</vt:lpstr>
      <vt:lpstr>床面積階数g4_2</vt:lpstr>
      <vt:lpstr>床面積階数g4_3</vt:lpstr>
      <vt:lpstr>床面積合計a4_1</vt:lpstr>
      <vt:lpstr>床面積合計a4_2</vt:lpstr>
      <vt:lpstr>床面積合計a4_3</vt:lpstr>
      <vt:lpstr>床面積合計b4_1</vt:lpstr>
      <vt:lpstr>床面積合計b4_2</vt:lpstr>
      <vt:lpstr>床面積合計b4_3</vt:lpstr>
      <vt:lpstr>床面積合計c4_1</vt:lpstr>
      <vt:lpstr>床面積合計c4_2</vt:lpstr>
      <vt:lpstr>床面積合計c4_3</vt:lpstr>
      <vt:lpstr>床面積合計d4_1</vt:lpstr>
      <vt:lpstr>床面積合計d4_2</vt:lpstr>
      <vt:lpstr>床面積合計d4_3</vt:lpstr>
      <vt:lpstr>床面積合計e4_1</vt:lpstr>
      <vt:lpstr>床面積合計e4_2</vt:lpstr>
      <vt:lpstr>床面積合計e4_3</vt:lpstr>
      <vt:lpstr>床面積合計f4_1</vt:lpstr>
      <vt:lpstr>床面積合計f4_2</vt:lpstr>
      <vt:lpstr>床面積合計f4_3</vt:lpstr>
      <vt:lpstr>床面積合計g4_1</vt:lpstr>
      <vt:lpstr>床面積合計g4_2</vt:lpstr>
      <vt:lpstr>床面積合計g4_3</vt:lpstr>
      <vt:lpstr>床面積合計合計4_1</vt:lpstr>
      <vt:lpstr>床面積合計合計4_2</vt:lpstr>
      <vt:lpstr>床面積合計合計4_3</vt:lpstr>
      <vt:lpstr>床面積申請以外a4_1</vt:lpstr>
      <vt:lpstr>床面積申請以外a4_2</vt:lpstr>
      <vt:lpstr>床面積申請以外a4_3</vt:lpstr>
      <vt:lpstr>床面積申請以外b4_1</vt:lpstr>
      <vt:lpstr>床面積申請以外b4_2</vt:lpstr>
      <vt:lpstr>床面積申請以外b4_3</vt:lpstr>
      <vt:lpstr>床面積申請以外c4_1</vt:lpstr>
      <vt:lpstr>床面積申請以外c4_2</vt:lpstr>
      <vt:lpstr>床面積申請以外c4_3</vt:lpstr>
      <vt:lpstr>床面積申請以外d4_1</vt:lpstr>
      <vt:lpstr>床面積申請以外d4_2</vt:lpstr>
      <vt:lpstr>床面積申請以外d4_3</vt:lpstr>
      <vt:lpstr>床面積申請以外e4_1</vt:lpstr>
      <vt:lpstr>床面積申請以外e4_2</vt:lpstr>
      <vt:lpstr>床面積申請以外e4_3</vt:lpstr>
      <vt:lpstr>床面積申請以外f4_1</vt:lpstr>
      <vt:lpstr>床面積申請以外f4_2</vt:lpstr>
      <vt:lpstr>床面積申請以外f4_3</vt:lpstr>
      <vt:lpstr>床面積申請以外g4_1</vt:lpstr>
      <vt:lpstr>床面積申請以外g4_2</vt:lpstr>
      <vt:lpstr>床面積申請以外g4_3</vt:lpstr>
      <vt:lpstr>床面積申請以外合計4_1</vt:lpstr>
      <vt:lpstr>床面積申請以外合計4_2</vt:lpstr>
      <vt:lpstr>床面積申請以外合計4_3</vt:lpstr>
      <vt:lpstr>床面積申請部分a4_1</vt:lpstr>
      <vt:lpstr>床面積申請部分a4_2</vt:lpstr>
      <vt:lpstr>床面積申請部分a4_3</vt:lpstr>
      <vt:lpstr>床面積申請部分b4_1</vt:lpstr>
      <vt:lpstr>床面積申請部分b4_2</vt:lpstr>
      <vt:lpstr>床面積申請部分b4_3</vt:lpstr>
      <vt:lpstr>床面積申請部分c4_1</vt:lpstr>
      <vt:lpstr>床面積申請部分c4_2</vt:lpstr>
      <vt:lpstr>床面積申請部分c4_3</vt:lpstr>
      <vt:lpstr>床面積申請部分d4_1</vt:lpstr>
      <vt:lpstr>床面積申請部分d4_2</vt:lpstr>
      <vt:lpstr>床面積申請部分d4_3</vt:lpstr>
      <vt:lpstr>床面積申請部分e4_1</vt:lpstr>
      <vt:lpstr>床面積申請部分e4_2</vt:lpstr>
      <vt:lpstr>床面積申請部分e4_3</vt:lpstr>
      <vt:lpstr>床面積申請部分f4_1</vt:lpstr>
      <vt:lpstr>床面積申請部分f4_2</vt:lpstr>
      <vt:lpstr>床面積申請部分f4_3</vt:lpstr>
      <vt:lpstr>床面積申請部分g4_1</vt:lpstr>
      <vt:lpstr>床面積申請部分g4_2</vt:lpstr>
      <vt:lpstr>床面積申請部分g4_3</vt:lpstr>
      <vt:lpstr>床面積申請部分合計4_1</vt:lpstr>
      <vt:lpstr>床面積申請部分合計4_2</vt:lpstr>
      <vt:lpstr>床面積申請部分合計4_3</vt:lpstr>
      <vt:lpstr>省エネ法確保計画の提出_区分</vt:lpstr>
      <vt:lpstr>省エネ法確保計画の提出_提出先会社名1</vt:lpstr>
      <vt:lpstr>省エネ法確保計画の提出_提出先会社名2</vt:lpstr>
      <vt:lpstr>省エネ法確保計画の提出_提出先所在地1</vt:lpstr>
      <vt:lpstr>省エネ法確保計画の提出_提出先所在地2</vt:lpstr>
      <vt:lpstr>省エネ法確保計画の提出_不要理由</vt:lpstr>
      <vt:lpstr>設計意見建築設備勤務先その他１</vt:lpstr>
      <vt:lpstr>設計意見建築設備勤務先その他２</vt:lpstr>
      <vt:lpstr>設計意見建築設備勤務先その他３</vt:lpstr>
      <vt:lpstr>設計意見建築設備氏名その他１</vt:lpstr>
      <vt:lpstr>設計意見建築設備氏名その他２</vt:lpstr>
      <vt:lpstr>設計意見建築設備氏名その他３</vt:lpstr>
      <vt:lpstr>設計意見建築設備所在地その他１</vt:lpstr>
      <vt:lpstr>設計意見建築設備所在地その他２</vt:lpstr>
      <vt:lpstr>設計意見建築設備所在地その他３</vt:lpstr>
      <vt:lpstr>設計意見建築設備設計図書</vt:lpstr>
      <vt:lpstr>設計意見建築設備設計図書その他１</vt:lpstr>
      <vt:lpstr>設計意見建築設備設計図書その他２</vt:lpstr>
      <vt:lpstr>設計意見建築設備設計図書その他３</vt:lpstr>
      <vt:lpstr>設計意見建築設備電話番号その他１</vt:lpstr>
      <vt:lpstr>設計意見建築設備電話番号その他２</vt:lpstr>
      <vt:lpstr>設計意見建築設備電話番号その他３</vt:lpstr>
      <vt:lpstr>設計意見建築設備登録番号</vt:lpstr>
      <vt:lpstr>設計意見建築設備登録番号１</vt:lpstr>
      <vt:lpstr>設計意見建築設備登録番号２</vt:lpstr>
      <vt:lpstr>設計意見建築設備登録番号３</vt:lpstr>
      <vt:lpstr>設計意見建築設備郵便番号その他１</vt:lpstr>
      <vt:lpstr>設計意見建築設備郵便番号その他２</vt:lpstr>
      <vt:lpstr>設計意見建築設備郵便番号その他３</vt:lpstr>
      <vt:lpstr>設計実担当メールアドレス</vt:lpstr>
      <vt:lpstr>設計者FAX番号</vt:lpstr>
      <vt:lpstr>設計者FAX番号その他１</vt:lpstr>
      <vt:lpstr>設計者FAX番号その他２</vt:lpstr>
      <vt:lpstr>設計者FAX番号その他３</vt:lpstr>
      <vt:lpstr>設計者作成した設計図書</vt:lpstr>
      <vt:lpstr>設計者作成した設計図書その他１</vt:lpstr>
      <vt:lpstr>設計者作成した設計図書その他２</vt:lpstr>
      <vt:lpstr>設計者作成した設計図書その他３</vt:lpstr>
      <vt:lpstr>設計者氏名</vt:lpstr>
      <vt:lpstr>設計者氏名その他１</vt:lpstr>
      <vt:lpstr>設計者氏名その他２</vt:lpstr>
      <vt:lpstr>設計者氏名その他３</vt:lpstr>
      <vt:lpstr>設計者資格</vt:lpstr>
      <vt:lpstr>設計者資格その他１</vt:lpstr>
      <vt:lpstr>設計者資格その他２</vt:lpstr>
      <vt:lpstr>設計者資格その他３</vt:lpstr>
      <vt:lpstr>設計者事務所登録番号</vt:lpstr>
      <vt:lpstr>設計者事務所登録番号その他１</vt:lpstr>
      <vt:lpstr>設計者事務所登録番号その他２</vt:lpstr>
      <vt:lpstr>設計者事務所登録番号その他３</vt:lpstr>
      <vt:lpstr>設計者事務所名</vt:lpstr>
      <vt:lpstr>設計者事務所名その他１</vt:lpstr>
      <vt:lpstr>設計者事務所名その他２</vt:lpstr>
      <vt:lpstr>設計者事務所名その他３</vt:lpstr>
      <vt:lpstr>設計者事務所名資格</vt:lpstr>
      <vt:lpstr>設計者事務所名資格その他１</vt:lpstr>
      <vt:lpstr>設計者事務所名資格その他２</vt:lpstr>
      <vt:lpstr>設計者事務所名資格その他３</vt:lpstr>
      <vt:lpstr>設計者事務所名登録種類</vt:lpstr>
      <vt:lpstr>設計者事務所名登録種類その他１</vt:lpstr>
      <vt:lpstr>設計者事務所名登録種類その他２</vt:lpstr>
      <vt:lpstr>設計者事務所名登録種類その他３</vt:lpstr>
      <vt:lpstr>設計者実担当氏名</vt:lpstr>
      <vt:lpstr>設計者実担当氏名その他１</vt:lpstr>
      <vt:lpstr>設計者実担当氏名その他２</vt:lpstr>
      <vt:lpstr>設計者実担当氏名その他３</vt:lpstr>
      <vt:lpstr>設計者所在地</vt:lpstr>
      <vt:lpstr>設計者所在地その他１</vt:lpstr>
      <vt:lpstr>設計者所在地その他２</vt:lpstr>
      <vt:lpstr>設計者所在地その他３</vt:lpstr>
      <vt:lpstr>設計者電話番号</vt:lpstr>
      <vt:lpstr>設計者電話番号その他１</vt:lpstr>
      <vt:lpstr>設計者電話番号その他２</vt:lpstr>
      <vt:lpstr>設計者電話番号その他３</vt:lpstr>
      <vt:lpstr>設計者登録種類</vt:lpstr>
      <vt:lpstr>設計者登録種類その他１</vt:lpstr>
      <vt:lpstr>設計者登録種類その他２</vt:lpstr>
      <vt:lpstr>設計者登録種類その他３</vt:lpstr>
      <vt:lpstr>設計者登録番号</vt:lpstr>
      <vt:lpstr>設計者登録番号その他１</vt:lpstr>
      <vt:lpstr>設計者登録番号その他２</vt:lpstr>
      <vt:lpstr>設計者登録番号その他３</vt:lpstr>
      <vt:lpstr>設計者郵便番号</vt:lpstr>
      <vt:lpstr>設計者郵便番号その他１</vt:lpstr>
      <vt:lpstr>設計者郵便番号その他２</vt:lpstr>
      <vt:lpstr>設計者郵便番号その他３</vt:lpstr>
      <vt:lpstr>設備の種類4_1</vt:lpstr>
      <vt:lpstr>設備の種類4_2</vt:lpstr>
      <vt:lpstr>設備の種類4_3</vt:lpstr>
      <vt:lpstr>耐火建築物4_1</vt:lpstr>
      <vt:lpstr>耐火建築物4_2</vt:lpstr>
      <vt:lpstr>耐火建築物4_3</vt:lpstr>
      <vt:lpstr>耐火建築物その他4_1</vt:lpstr>
      <vt:lpstr>耐火建築物その他4_2</vt:lpstr>
      <vt:lpstr>耐火建築物その他4_3</vt:lpstr>
      <vt:lpstr>代理者FAX番号</vt:lpstr>
      <vt:lpstr>代理者氏名</vt:lpstr>
      <vt:lpstr>代理者資格</vt:lpstr>
      <vt:lpstr>代理者事務所登録番号</vt:lpstr>
      <vt:lpstr>代理者事務所名</vt:lpstr>
      <vt:lpstr>代理者事務所名資格</vt:lpstr>
      <vt:lpstr>代理者事務所名登録種類</vt:lpstr>
      <vt:lpstr>代理者所在地</vt:lpstr>
      <vt:lpstr>代理者電話番号</vt:lpstr>
      <vt:lpstr>代理者登録種類</vt:lpstr>
      <vt:lpstr>代理者登録番号</vt:lpstr>
      <vt:lpstr>代理者郵便番号</vt:lpstr>
      <vt:lpstr>大臣認定番号6_1</vt:lpstr>
      <vt:lpstr>大臣認定番号6_2</vt:lpstr>
      <vt:lpstr>大臣認定番号6_3</vt:lpstr>
      <vt:lpstr>第５６条７項特例の区分</vt:lpstr>
      <vt:lpstr>第５６条７項特例有無</vt:lpstr>
      <vt:lpstr>担当者氏名</vt:lpstr>
      <vt:lpstr>地下階数申請建築物</vt:lpstr>
      <vt:lpstr>地下階数他の建築物</vt:lpstr>
      <vt:lpstr>地上階数申請建築物</vt:lpstr>
      <vt:lpstr>地上階数他の建築物</vt:lpstr>
      <vt:lpstr>地名地番その他</vt:lpstr>
      <vt:lpstr>地名地番県</vt:lpstr>
      <vt:lpstr>地名地番市町</vt:lpstr>
      <vt:lpstr>柱の小径5_1_1</vt:lpstr>
      <vt:lpstr>柱の小径5_1_2</vt:lpstr>
      <vt:lpstr>柱の小径5_1_3</vt:lpstr>
      <vt:lpstr>柱の小径5_1_4</vt:lpstr>
      <vt:lpstr>柱の小径5_1_5</vt:lpstr>
      <vt:lpstr>柱の小径5_1_6</vt:lpstr>
      <vt:lpstr>柱の小径5_1_7</vt:lpstr>
      <vt:lpstr>柱の小径5_2_1</vt:lpstr>
      <vt:lpstr>柱の小径5_2_2</vt:lpstr>
      <vt:lpstr>柱の小径5_2_3</vt:lpstr>
      <vt:lpstr>柱の小径5_2_4</vt:lpstr>
      <vt:lpstr>柱の小径5_2_5</vt:lpstr>
      <vt:lpstr>柱の小径5_2_6</vt:lpstr>
      <vt:lpstr>柱の小径5_2_7</vt:lpstr>
      <vt:lpstr>柱の小径5_3_1</vt:lpstr>
      <vt:lpstr>柱の小径5_3_2</vt:lpstr>
      <vt:lpstr>柱の小径5_3_3</vt:lpstr>
      <vt:lpstr>柱の小径5_3_4</vt:lpstr>
      <vt:lpstr>柱の小径5_3_5</vt:lpstr>
      <vt:lpstr>柱の小径5_3_6</vt:lpstr>
      <vt:lpstr>柱の小径5_3_7</vt:lpstr>
      <vt:lpstr>都市計画区域内外</vt:lpstr>
      <vt:lpstr>棟番号4_1</vt:lpstr>
      <vt:lpstr>棟番号4_2</vt:lpstr>
      <vt:lpstr>棟番号4_3</vt:lpstr>
      <vt:lpstr>当該認定形式認定番号14_1</vt:lpstr>
      <vt:lpstr>当該認定形式認定番号14_2</vt:lpstr>
      <vt:lpstr>当該認定形式認定番号14_3</vt:lpstr>
      <vt:lpstr>当該認定形式認定番号24_1</vt:lpstr>
      <vt:lpstr>当該認定形式認定番号24_2</vt:lpstr>
      <vt:lpstr>当該認定形式認定番号24_3</vt:lpstr>
      <vt:lpstr>同一敷地内他の建築数</vt:lpstr>
      <vt:lpstr>道路接道</vt:lpstr>
      <vt:lpstr>道路幅員</vt:lpstr>
      <vt:lpstr>特定計算基準6_1</vt:lpstr>
      <vt:lpstr>特定計算基準6_2</vt:lpstr>
      <vt:lpstr>特定計算基準6_3</vt:lpstr>
      <vt:lpstr>特定増改築計算基準6_1</vt:lpstr>
      <vt:lpstr>特定増改築計算基準6_2</vt:lpstr>
      <vt:lpstr>特定増改築計算基準6_3</vt:lpstr>
      <vt:lpstr>特定天井有無5_1_1</vt:lpstr>
      <vt:lpstr>特定天井有無5_1_2</vt:lpstr>
      <vt:lpstr>特定天井有無5_1_3</vt:lpstr>
      <vt:lpstr>特定天井有無5_1_4</vt:lpstr>
      <vt:lpstr>特定天井有無5_1_5</vt:lpstr>
      <vt:lpstr>特定天井有無5_1_6</vt:lpstr>
      <vt:lpstr>特定天井有無5_1_7</vt:lpstr>
      <vt:lpstr>特定天井有無5_2_1</vt:lpstr>
      <vt:lpstr>特定天井有無5_2_2</vt:lpstr>
      <vt:lpstr>特定天井有無5_2_3</vt:lpstr>
      <vt:lpstr>特定天井有無5_2_4</vt:lpstr>
      <vt:lpstr>特定天井有無5_2_5</vt:lpstr>
      <vt:lpstr>特定天井有無5_2_6</vt:lpstr>
      <vt:lpstr>特定天井有無5_2_7</vt:lpstr>
      <vt:lpstr>特定天井有無5_3_1</vt:lpstr>
      <vt:lpstr>特定天井有無5_3_2</vt:lpstr>
      <vt:lpstr>特定天井有無5_3_3</vt:lpstr>
      <vt:lpstr>特定天井有無5_3_4</vt:lpstr>
      <vt:lpstr>特定天井有無5_3_5</vt:lpstr>
      <vt:lpstr>特定天井有無5_3_6</vt:lpstr>
      <vt:lpstr>特定天井有無5_3_7</vt:lpstr>
      <vt:lpstr>特例適用有無14_1</vt:lpstr>
      <vt:lpstr>特例適用有無14_2</vt:lpstr>
      <vt:lpstr>特例適用有無14_3</vt:lpstr>
      <vt:lpstr>特例適用有無24_1</vt:lpstr>
      <vt:lpstr>特例適用有無24_2</vt:lpstr>
      <vt:lpstr>特例適用有無24_3</vt:lpstr>
      <vt:lpstr>番号5_1_1</vt:lpstr>
      <vt:lpstr>番号5_1_2</vt:lpstr>
      <vt:lpstr>番号5_1_3</vt:lpstr>
      <vt:lpstr>番号5_1_4</vt:lpstr>
      <vt:lpstr>番号5_1_5</vt:lpstr>
      <vt:lpstr>番号5_1_6</vt:lpstr>
      <vt:lpstr>番号5_1_7</vt:lpstr>
      <vt:lpstr>番号5_2_1</vt:lpstr>
      <vt:lpstr>番号5_2_2</vt:lpstr>
      <vt:lpstr>番号5_2_3</vt:lpstr>
      <vt:lpstr>番号5_2_4</vt:lpstr>
      <vt:lpstr>番号5_2_5</vt:lpstr>
      <vt:lpstr>番号5_2_6</vt:lpstr>
      <vt:lpstr>番号5_2_7</vt:lpstr>
      <vt:lpstr>番号5_3_1</vt:lpstr>
      <vt:lpstr>番号5_3_2</vt:lpstr>
      <vt:lpstr>番号5_3_3</vt:lpstr>
      <vt:lpstr>番号5_3_4</vt:lpstr>
      <vt:lpstr>番号5_3_5</vt:lpstr>
      <vt:lpstr>番号5_3_6</vt:lpstr>
      <vt:lpstr>番号5_3_7</vt:lpstr>
      <vt:lpstr>番号6_1</vt:lpstr>
      <vt:lpstr>番号6_2</vt:lpstr>
      <vt:lpstr>番号6_3</vt:lpstr>
      <vt:lpstr>備考</vt:lpstr>
      <vt:lpstr>備考4_1</vt:lpstr>
      <vt:lpstr>備考4_2</vt:lpstr>
      <vt:lpstr>備考4_3</vt:lpstr>
      <vt:lpstr>備考5_1_1</vt:lpstr>
      <vt:lpstr>備考5_1_2</vt:lpstr>
      <vt:lpstr>備考5_1_3</vt:lpstr>
      <vt:lpstr>備考5_1_4</vt:lpstr>
      <vt:lpstr>備考5_1_5</vt:lpstr>
      <vt:lpstr>備考5_1_6</vt:lpstr>
      <vt:lpstr>備考5_1_7</vt:lpstr>
      <vt:lpstr>備考5_2_1</vt:lpstr>
      <vt:lpstr>備考5_2_2</vt:lpstr>
      <vt:lpstr>備考5_2_3</vt:lpstr>
      <vt:lpstr>備考5_2_4</vt:lpstr>
      <vt:lpstr>備考5_2_5</vt:lpstr>
      <vt:lpstr>備考5_2_6</vt:lpstr>
      <vt:lpstr>備考5_2_7</vt:lpstr>
      <vt:lpstr>備考5_3_1</vt:lpstr>
      <vt:lpstr>備考5_3_2</vt:lpstr>
      <vt:lpstr>備考5_3_3</vt:lpstr>
      <vt:lpstr>備考5_3_4</vt:lpstr>
      <vt:lpstr>備考5_3_5</vt:lpstr>
      <vt:lpstr>備考5_3_6</vt:lpstr>
      <vt:lpstr>備考5_3_7</vt:lpstr>
      <vt:lpstr>備考6_1</vt:lpstr>
      <vt:lpstr>備考6_2</vt:lpstr>
      <vt:lpstr>備考6_3</vt:lpstr>
      <vt:lpstr>敷地備考</vt:lpstr>
      <vt:lpstr>敷地面積a</vt:lpstr>
      <vt:lpstr>敷地面積a壁面後退部分</vt:lpstr>
      <vt:lpstr>敷地面積b</vt:lpstr>
      <vt:lpstr>敷地面積b壁面後退部分</vt:lpstr>
      <vt:lpstr>敷地面積c</vt:lpstr>
      <vt:lpstr>敷地面積c壁面後退部分</vt:lpstr>
      <vt:lpstr>敷地面積d</vt:lpstr>
      <vt:lpstr>敷地面積d壁面後退部分</vt:lpstr>
      <vt:lpstr>敷地面積の合計</vt:lpstr>
      <vt:lpstr>便所の種類4_1</vt:lpstr>
      <vt:lpstr>便所の種類4_2</vt:lpstr>
      <vt:lpstr>便所の種類4_3</vt:lpstr>
      <vt:lpstr>防火地域1</vt:lpstr>
      <vt:lpstr>防火地域2</vt:lpstr>
      <vt:lpstr>容積率</vt:lpstr>
      <vt:lpstr>容積率a</vt:lpstr>
      <vt:lpstr>容積率b</vt:lpstr>
      <vt:lpstr>容積率c</vt:lpstr>
      <vt:lpstr>容積率d</vt:lpstr>
      <vt:lpstr>容積率延べ面積</vt:lpstr>
      <vt:lpstr>用途区分a4_1</vt:lpstr>
      <vt:lpstr>用途区分a4_2</vt:lpstr>
      <vt:lpstr>用途区分a4_3</vt:lpstr>
      <vt:lpstr>用途区分b4_1</vt:lpstr>
      <vt:lpstr>用途区分b4_2</vt:lpstr>
      <vt:lpstr>用途区分b4_3</vt:lpstr>
      <vt:lpstr>用途区分c4_1</vt:lpstr>
      <vt:lpstr>用途区分c4_2</vt:lpstr>
      <vt:lpstr>用途区分c4_3</vt:lpstr>
      <vt:lpstr>用途地域a</vt:lpstr>
      <vt:lpstr>用途地域b</vt:lpstr>
      <vt:lpstr>用途地域c</vt:lpstr>
      <vt:lpstr>用途地域d</vt:lpstr>
      <vt:lpstr>用途表示a4_1</vt:lpstr>
      <vt:lpstr>用途表示a4_2</vt:lpstr>
      <vt:lpstr>用途表示a4_3</vt:lpstr>
      <vt:lpstr>用途表示b4_1</vt:lpstr>
      <vt:lpstr>用途表示b4_2</vt:lpstr>
      <vt:lpstr>用途表示b4_3</vt:lpstr>
      <vt:lpstr>用途表示c4_1</vt:lpstr>
      <vt:lpstr>用途表示c4_2</vt:lpstr>
      <vt:lpstr>用途表示c4_3</vt:lpstr>
      <vt:lpstr>用途別床面積イ5_1_1</vt:lpstr>
      <vt:lpstr>用途別床面積イ5_1_2</vt:lpstr>
      <vt:lpstr>用途別床面積イ5_1_3</vt:lpstr>
      <vt:lpstr>用途別床面積イ5_1_4</vt:lpstr>
      <vt:lpstr>用途別床面積イ5_1_5</vt:lpstr>
      <vt:lpstr>用途別床面積イ5_1_6</vt:lpstr>
      <vt:lpstr>用途別床面積イ5_1_7</vt:lpstr>
      <vt:lpstr>用途別床面積イ5_2_1</vt:lpstr>
      <vt:lpstr>用途別床面積イ5_2_2</vt:lpstr>
      <vt:lpstr>用途別床面積イ5_2_3</vt:lpstr>
      <vt:lpstr>用途別床面積イ5_2_4</vt:lpstr>
      <vt:lpstr>用途別床面積イ5_2_5</vt:lpstr>
      <vt:lpstr>用途別床面積イ5_2_6</vt:lpstr>
      <vt:lpstr>用途別床面積イ5_2_7</vt:lpstr>
      <vt:lpstr>用途別床面積イ5_3_1</vt:lpstr>
      <vt:lpstr>用途別床面積イ5_3_2</vt:lpstr>
      <vt:lpstr>用途別床面積イ5_3_3</vt:lpstr>
      <vt:lpstr>用途別床面積イ5_3_4</vt:lpstr>
      <vt:lpstr>用途別床面積イ5_3_5</vt:lpstr>
      <vt:lpstr>用途別床面積イ5_3_6</vt:lpstr>
      <vt:lpstr>用途別床面積イ5_3_7</vt:lpstr>
      <vt:lpstr>用途別床面積ニ5_1_1</vt:lpstr>
      <vt:lpstr>用途別床面積ニ5_1_2</vt:lpstr>
      <vt:lpstr>用途別床面積ニ5_1_3</vt:lpstr>
      <vt:lpstr>用途別床面積ニ5_1_4</vt:lpstr>
      <vt:lpstr>用途別床面積ニ5_1_5</vt:lpstr>
      <vt:lpstr>用途別床面積ニ5_1_6</vt:lpstr>
      <vt:lpstr>用途別床面積ニ5_1_7</vt:lpstr>
      <vt:lpstr>用途別床面積ニ5_2_1</vt:lpstr>
      <vt:lpstr>用途別床面積ニ5_2_2</vt:lpstr>
      <vt:lpstr>用途別床面積ニ5_2_3</vt:lpstr>
      <vt:lpstr>用途別床面積ニ5_2_4</vt:lpstr>
      <vt:lpstr>用途別床面積ニ5_2_5</vt:lpstr>
      <vt:lpstr>用途別床面積ニ5_2_6</vt:lpstr>
      <vt:lpstr>用途別床面積ニ5_2_7</vt:lpstr>
      <vt:lpstr>用途別床面積ニ5_3_1</vt:lpstr>
      <vt:lpstr>用途別床面積ニ5_3_3</vt:lpstr>
      <vt:lpstr>用途別床面積ニ5_3_4</vt:lpstr>
      <vt:lpstr>用途別床面積ニ5_3_5</vt:lpstr>
      <vt:lpstr>用途別床面積ニ5_3_6</vt:lpstr>
      <vt:lpstr>用途別床面積ニ5_3_7</vt:lpstr>
      <vt:lpstr>用途別床面積ハ5_1_1</vt:lpstr>
      <vt:lpstr>用途別床面積ハ5_1_2</vt:lpstr>
      <vt:lpstr>用途別床面積ハ5_1_3</vt:lpstr>
      <vt:lpstr>用途別床面積ハ5_1_4</vt:lpstr>
      <vt:lpstr>用途別床面積ハ5_1_5</vt:lpstr>
      <vt:lpstr>用途別床面積ハ5_1_6</vt:lpstr>
      <vt:lpstr>用途別床面積ハ5_1_7</vt:lpstr>
      <vt:lpstr>用途別床面積ハ5_2_1</vt:lpstr>
      <vt:lpstr>用途別床面積ハ5_2_2</vt:lpstr>
      <vt:lpstr>用途別床面積ハ5_2_3</vt:lpstr>
      <vt:lpstr>用途別床面積ハ5_2_4</vt:lpstr>
      <vt:lpstr>用途別床面積ハ5_2_5</vt:lpstr>
      <vt:lpstr>用途別床面積ハ5_2_6</vt:lpstr>
      <vt:lpstr>用途別床面積ハ5_2_7</vt:lpstr>
      <vt:lpstr>用途別床面積ハ5_3_1</vt:lpstr>
      <vt:lpstr>用途別床面積ハ5_3_3</vt:lpstr>
      <vt:lpstr>用途別床面積ハ5_3_4</vt:lpstr>
      <vt:lpstr>用途別床面積ハ5_3_5</vt:lpstr>
      <vt:lpstr>用途別床面積ハ5_3_6</vt:lpstr>
      <vt:lpstr>用途別床面積ハ5_3_7</vt:lpstr>
      <vt:lpstr>用途別床面積ヘ5_1_1</vt:lpstr>
      <vt:lpstr>用途別床面積ヘ5_1_2</vt:lpstr>
      <vt:lpstr>用途別床面積ヘ5_1_3</vt:lpstr>
      <vt:lpstr>用途別床面積ヘ5_1_4</vt:lpstr>
      <vt:lpstr>用途別床面積ヘ5_1_5</vt:lpstr>
      <vt:lpstr>用途別床面積ヘ5_1_6</vt:lpstr>
      <vt:lpstr>用途別床面積ヘ5_1_7</vt:lpstr>
      <vt:lpstr>用途別床面積ヘ5_2_1</vt:lpstr>
      <vt:lpstr>用途別床面積ヘ5_2_2</vt:lpstr>
      <vt:lpstr>用途別床面積ヘ5_2_3</vt:lpstr>
      <vt:lpstr>用途別床面積ヘ5_2_4</vt:lpstr>
      <vt:lpstr>用途別床面積ヘ5_2_5</vt:lpstr>
      <vt:lpstr>用途別床面積ヘ5_2_6</vt:lpstr>
      <vt:lpstr>用途別床面積ヘ5_2_7</vt:lpstr>
      <vt:lpstr>用途別床面積ヘ5_3_1</vt:lpstr>
      <vt:lpstr>用途別床面積ヘ5_3_3</vt:lpstr>
      <vt:lpstr>用途別床面積ヘ5_3_4</vt:lpstr>
      <vt:lpstr>用途別床面積ヘ5_3_5</vt:lpstr>
      <vt:lpstr>用途別床面積ヘ5_3_6</vt:lpstr>
      <vt:lpstr>用途別床面積ヘ5_3_7</vt:lpstr>
      <vt:lpstr>用途別床面積ホ5_1_1</vt:lpstr>
      <vt:lpstr>用途別床面積ホ5_1_2</vt:lpstr>
      <vt:lpstr>用途別床面積ホ5_1_3</vt:lpstr>
      <vt:lpstr>用途別床面積ホ5_1_4</vt:lpstr>
      <vt:lpstr>用途別床面積ホ5_1_5</vt:lpstr>
      <vt:lpstr>用途別床面積ホ5_1_6</vt:lpstr>
      <vt:lpstr>用途別床面積ホ5_1_7</vt:lpstr>
      <vt:lpstr>用途別床面積ホ5_2_1</vt:lpstr>
      <vt:lpstr>用途別床面積ホ5_2_2</vt:lpstr>
      <vt:lpstr>用途別床面積ホ5_2_3</vt:lpstr>
      <vt:lpstr>用途別床面積ホ5_2_4</vt:lpstr>
      <vt:lpstr>用途別床面積ホ5_2_5</vt:lpstr>
      <vt:lpstr>用途別床面積ホ5_2_6</vt:lpstr>
      <vt:lpstr>用途別床面積ホ5_2_7</vt:lpstr>
      <vt:lpstr>用途別床面積ホ5_3_1</vt:lpstr>
      <vt:lpstr>用途別床面積ホ5_3_3</vt:lpstr>
      <vt:lpstr>用途別床面積ホ5_3_4</vt:lpstr>
      <vt:lpstr>用途別床面積ホ5_3_5</vt:lpstr>
      <vt:lpstr>用途別床面積ホ5_3_6</vt:lpstr>
      <vt:lpstr>用途別床面積ホ5_3_7</vt:lpstr>
      <vt:lpstr>用途別床面積ロ5_1_1</vt:lpstr>
      <vt:lpstr>用途別床面積ロ5_1_2</vt:lpstr>
      <vt:lpstr>用途別床面積ロ5_1_3</vt:lpstr>
      <vt:lpstr>用途別床面積ロ5_1_4</vt:lpstr>
      <vt:lpstr>用途別床面積ロ5_1_5</vt:lpstr>
      <vt:lpstr>用途別床面積ロ5_1_6</vt:lpstr>
      <vt:lpstr>用途別床面積ロ5_1_7</vt:lpstr>
      <vt:lpstr>用途別床面積ロ5_2_1</vt:lpstr>
      <vt:lpstr>用途別床面積ロ5_2_2</vt:lpstr>
      <vt:lpstr>用途別床面積ロ5_2_3</vt:lpstr>
      <vt:lpstr>用途別床面積ロ5_2_4</vt:lpstr>
      <vt:lpstr>用途別床面積ロ5_2_5</vt:lpstr>
      <vt:lpstr>用途別床面積ロ5_2_6</vt:lpstr>
      <vt:lpstr>用途別床面積ロ5_2_7</vt:lpstr>
      <vt:lpstr>用途別床面積ロ5_3_1</vt:lpstr>
      <vt:lpstr>用途別床面積ロ5_3_3</vt:lpstr>
      <vt:lpstr>用途別床面積ロ5_3_4</vt:lpstr>
      <vt:lpstr>用途別床面積ロ5_3_5</vt:lpstr>
      <vt:lpstr>用途別床面積ロ5_3_6</vt:lpstr>
      <vt:lpstr>用途別床面積ロ5_3_7</vt:lpstr>
      <vt:lpstr>用途別床面積区分イ5_1_1</vt:lpstr>
      <vt:lpstr>用途別床面積区分イ5_1_2</vt:lpstr>
      <vt:lpstr>用途別床面積区分イ5_1_3</vt:lpstr>
      <vt:lpstr>用途別床面積区分イ5_1_4</vt:lpstr>
      <vt:lpstr>用途別床面積区分イ5_1_5</vt:lpstr>
      <vt:lpstr>用途別床面積区分イ5_1_6</vt:lpstr>
      <vt:lpstr>用途別床面積区分イ5_1_7</vt:lpstr>
      <vt:lpstr>用途別床面積区分イ5_2_1</vt:lpstr>
      <vt:lpstr>用途別床面積区分イ5_2_2</vt:lpstr>
      <vt:lpstr>用途別床面積区分イ5_2_3</vt:lpstr>
      <vt:lpstr>用途別床面積区分イ5_2_4</vt:lpstr>
      <vt:lpstr>用途別床面積区分イ5_2_5</vt:lpstr>
      <vt:lpstr>用途別床面積区分イ5_2_6</vt:lpstr>
      <vt:lpstr>用途別床面積区分イ5_2_7</vt:lpstr>
      <vt:lpstr>用途別床面積区分イ5_3_1</vt:lpstr>
      <vt:lpstr>用途別床面積区分イ5_3_2</vt:lpstr>
      <vt:lpstr>用途別床面積区分イ5_3_3</vt:lpstr>
      <vt:lpstr>用途別床面積区分イ5_3_4</vt:lpstr>
      <vt:lpstr>用途別床面積区分イ5_3_5</vt:lpstr>
      <vt:lpstr>用途別床面積区分イ5_3_6</vt:lpstr>
      <vt:lpstr>用途別床面積区分イ5_3_7</vt:lpstr>
      <vt:lpstr>用途別床面積区分ニ5_1_1</vt:lpstr>
      <vt:lpstr>用途別床面積区分ニ5_1_2</vt:lpstr>
      <vt:lpstr>用途別床面積区分ニ5_1_3</vt:lpstr>
      <vt:lpstr>用途別床面積区分ニ5_1_4</vt:lpstr>
      <vt:lpstr>用途別床面積区分ニ5_1_5</vt:lpstr>
      <vt:lpstr>用途別床面積区分ニ5_1_6</vt:lpstr>
      <vt:lpstr>用途別床面積区分ニ5_1_7</vt:lpstr>
      <vt:lpstr>用途別床面積区分ニ5_2_1</vt:lpstr>
      <vt:lpstr>用途別床面積区分ニ5_2_2</vt:lpstr>
      <vt:lpstr>用途別床面積区分ニ5_2_3</vt:lpstr>
      <vt:lpstr>用途別床面積区分ニ5_2_4</vt:lpstr>
      <vt:lpstr>用途別床面積区分ニ5_2_5</vt:lpstr>
      <vt:lpstr>用途別床面積区分ニ5_2_6</vt:lpstr>
      <vt:lpstr>用途別床面積区分ニ5_2_7</vt:lpstr>
      <vt:lpstr>用途別床面積区分ニ5_3_1</vt:lpstr>
      <vt:lpstr>用途別床面積区分ニ5_3_3</vt:lpstr>
      <vt:lpstr>用途別床面積区分ニ5_3_4</vt:lpstr>
      <vt:lpstr>用途別床面積区分ニ5_3_5</vt:lpstr>
      <vt:lpstr>用途別床面積区分ニ5_3_6</vt:lpstr>
      <vt:lpstr>用途別床面積区分ニ5_3_7</vt:lpstr>
      <vt:lpstr>用途別床面積区分ハ5_1_1</vt:lpstr>
      <vt:lpstr>用途別床面積区分ハ5_1_2</vt:lpstr>
      <vt:lpstr>用途別床面積区分ハ5_1_3</vt:lpstr>
      <vt:lpstr>用途別床面積区分ハ5_1_4</vt:lpstr>
      <vt:lpstr>用途別床面積区分ハ5_1_5</vt:lpstr>
      <vt:lpstr>用途別床面積区分ハ5_1_6</vt:lpstr>
      <vt:lpstr>用途別床面積区分ハ5_1_7</vt:lpstr>
      <vt:lpstr>用途別床面積区分ハ5_2_1</vt:lpstr>
      <vt:lpstr>用途別床面積区分ハ5_2_2</vt:lpstr>
      <vt:lpstr>用途別床面積区分ハ5_2_3</vt:lpstr>
      <vt:lpstr>用途別床面積区分ハ5_2_4</vt:lpstr>
      <vt:lpstr>用途別床面積区分ハ5_2_5</vt:lpstr>
      <vt:lpstr>用途別床面積区分ハ5_2_6</vt:lpstr>
      <vt:lpstr>用途別床面積区分ハ5_2_7</vt:lpstr>
      <vt:lpstr>用途別床面積区分ハ5_3_1</vt:lpstr>
      <vt:lpstr>用途別床面積区分ハ5_3_3</vt:lpstr>
      <vt:lpstr>用途別床面積区分ハ5_3_4</vt:lpstr>
      <vt:lpstr>用途別床面積区分ハ5_3_5</vt:lpstr>
      <vt:lpstr>用途別床面積区分ハ5_3_6</vt:lpstr>
      <vt:lpstr>用途別床面積区分ハ5_3_7</vt:lpstr>
      <vt:lpstr>用途別床面積区分ヘ5_1_1</vt:lpstr>
      <vt:lpstr>用途別床面積区分ヘ5_1_2</vt:lpstr>
      <vt:lpstr>用途別床面積区分ヘ5_1_3</vt:lpstr>
      <vt:lpstr>用途別床面積区分ヘ5_1_4</vt:lpstr>
      <vt:lpstr>用途別床面積区分ヘ5_1_5</vt:lpstr>
      <vt:lpstr>用途別床面積区分ヘ5_1_6</vt:lpstr>
      <vt:lpstr>用途別床面積区分ヘ5_1_7</vt:lpstr>
      <vt:lpstr>用途別床面積区分ヘ5_2_1</vt:lpstr>
      <vt:lpstr>用途別床面積区分ヘ5_2_2</vt:lpstr>
      <vt:lpstr>用途別床面積区分ヘ5_2_3</vt:lpstr>
      <vt:lpstr>用途別床面積区分ヘ5_2_4</vt:lpstr>
      <vt:lpstr>用途別床面積区分ヘ5_2_5</vt:lpstr>
      <vt:lpstr>用途別床面積区分ヘ5_2_6</vt:lpstr>
      <vt:lpstr>用途別床面積区分ヘ5_2_7</vt:lpstr>
      <vt:lpstr>用途別床面積区分ヘ5_3_1</vt:lpstr>
      <vt:lpstr>用途別床面積区分ヘ5_3_3</vt:lpstr>
      <vt:lpstr>用途別床面積区分ヘ5_3_4</vt:lpstr>
      <vt:lpstr>用途別床面積区分ヘ5_3_5</vt:lpstr>
      <vt:lpstr>用途別床面積区分ヘ5_3_6</vt:lpstr>
      <vt:lpstr>用途別床面積区分ヘ5_3_7</vt:lpstr>
      <vt:lpstr>用途別床面積区分ホ5_1_1</vt:lpstr>
      <vt:lpstr>用途別床面積区分ホ5_1_2</vt:lpstr>
      <vt:lpstr>用途別床面積区分ホ5_1_3</vt:lpstr>
      <vt:lpstr>用途別床面積区分ホ5_1_4</vt:lpstr>
      <vt:lpstr>用途別床面積区分ホ5_1_5</vt:lpstr>
      <vt:lpstr>用途別床面積区分ホ5_1_6</vt:lpstr>
      <vt:lpstr>用途別床面積区分ホ5_1_7</vt:lpstr>
      <vt:lpstr>用途別床面積区分ホ5_2_1</vt:lpstr>
      <vt:lpstr>用途別床面積区分ホ5_2_2</vt:lpstr>
      <vt:lpstr>用途別床面積区分ホ5_2_3</vt:lpstr>
      <vt:lpstr>用途別床面積区分ホ5_2_4</vt:lpstr>
      <vt:lpstr>用途別床面積区分ホ5_2_5</vt:lpstr>
      <vt:lpstr>用途別床面積区分ホ5_2_6</vt:lpstr>
      <vt:lpstr>用途別床面積区分ホ5_2_7</vt:lpstr>
      <vt:lpstr>用途別床面積区分ホ5_3_1</vt:lpstr>
      <vt:lpstr>用途別床面積区分ホ5_3_3</vt:lpstr>
      <vt:lpstr>用途別床面積区分ホ5_3_4</vt:lpstr>
      <vt:lpstr>用途別床面積区分ホ5_3_5</vt:lpstr>
      <vt:lpstr>用途別床面積区分ホ5_3_6</vt:lpstr>
      <vt:lpstr>用途別床面積区分ホ5_3_7</vt:lpstr>
      <vt:lpstr>用途別床面積区分ロ5_1_1</vt:lpstr>
      <vt:lpstr>用途別床面積区分ロ5_1_2</vt:lpstr>
      <vt:lpstr>用途別床面積区分ロ5_1_3</vt:lpstr>
      <vt:lpstr>用途別床面積区分ロ5_1_4</vt:lpstr>
      <vt:lpstr>用途別床面積区分ロ5_1_5</vt:lpstr>
      <vt:lpstr>用途別床面積区分ロ5_1_6</vt:lpstr>
      <vt:lpstr>用途別床面積区分ロ5_1_7</vt:lpstr>
      <vt:lpstr>用途別床面積区分ロ5_2_1</vt:lpstr>
      <vt:lpstr>用途別床面積区分ロ5_2_2</vt:lpstr>
      <vt:lpstr>用途別床面積区分ロ5_2_3</vt:lpstr>
      <vt:lpstr>用途別床面積区分ロ5_2_4</vt:lpstr>
      <vt:lpstr>用途別床面積区分ロ5_2_5</vt:lpstr>
      <vt:lpstr>用途別床面積区分ロ5_2_6</vt:lpstr>
      <vt:lpstr>用途別床面積区分ロ5_2_7</vt:lpstr>
      <vt:lpstr>用途別床面積区分ロ5_3_1</vt:lpstr>
      <vt:lpstr>用途別床面積区分ロ5_3_3</vt:lpstr>
      <vt:lpstr>用途別床面積区分ロ5_3_4</vt:lpstr>
      <vt:lpstr>用途別床面積区分ロ5_3_5</vt:lpstr>
      <vt:lpstr>用途別床面積区分ロ5_3_6</vt:lpstr>
      <vt:lpstr>用途別床面積区分ロ5_3_7</vt:lpstr>
      <vt:lpstr>用途別床面積名称イ5_1_1</vt:lpstr>
      <vt:lpstr>用途別床面積名称イ5_1_2</vt:lpstr>
      <vt:lpstr>用途別床面積名称イ5_1_3</vt:lpstr>
      <vt:lpstr>用途別床面積名称イ5_1_4</vt:lpstr>
      <vt:lpstr>用途別床面積名称イ5_1_5</vt:lpstr>
      <vt:lpstr>用途別床面積名称イ5_1_6</vt:lpstr>
      <vt:lpstr>用途別床面積名称イ5_1_7</vt:lpstr>
      <vt:lpstr>用途別床面積名称イ5_2_1</vt:lpstr>
      <vt:lpstr>用途別床面積名称イ5_2_2</vt:lpstr>
      <vt:lpstr>用途別床面積名称イ5_2_3</vt:lpstr>
      <vt:lpstr>用途別床面積名称イ5_2_4</vt:lpstr>
      <vt:lpstr>用途別床面積名称イ5_2_5</vt:lpstr>
      <vt:lpstr>用途別床面積名称イ5_2_6</vt:lpstr>
      <vt:lpstr>用途別床面積名称イ5_2_7</vt:lpstr>
      <vt:lpstr>用途別床面積名称イ5_3_1</vt:lpstr>
      <vt:lpstr>用途別床面積名称イ5_3_2</vt:lpstr>
      <vt:lpstr>用途別床面積名称イ5_3_3</vt:lpstr>
      <vt:lpstr>用途別床面積名称イ5_3_4</vt:lpstr>
      <vt:lpstr>用途別床面積名称イ5_3_5</vt:lpstr>
      <vt:lpstr>用途別床面積名称イ5_3_6</vt:lpstr>
      <vt:lpstr>用途別床面積名称イ5_3_7</vt:lpstr>
      <vt:lpstr>用途別床面積名称ニ5_1_1</vt:lpstr>
      <vt:lpstr>用途別床面積名称ニ5_1_2</vt:lpstr>
      <vt:lpstr>用途別床面積名称ニ5_1_3</vt:lpstr>
      <vt:lpstr>用途別床面積名称ニ5_1_4</vt:lpstr>
      <vt:lpstr>用途別床面積名称ニ5_1_5</vt:lpstr>
      <vt:lpstr>用途別床面積名称ニ5_1_6</vt:lpstr>
      <vt:lpstr>用途別床面積名称ニ5_1_7</vt:lpstr>
      <vt:lpstr>用途別床面積名称ニ5_2_1</vt:lpstr>
      <vt:lpstr>用途別床面積名称ニ5_2_2</vt:lpstr>
      <vt:lpstr>用途別床面積名称ニ5_2_3</vt:lpstr>
      <vt:lpstr>用途別床面積名称ニ5_2_4</vt:lpstr>
      <vt:lpstr>用途別床面積名称ニ5_2_5</vt:lpstr>
      <vt:lpstr>用途別床面積名称ニ5_2_6</vt:lpstr>
      <vt:lpstr>用途別床面積名称ニ5_2_7</vt:lpstr>
      <vt:lpstr>用途別床面積名称ニ5_3_1</vt:lpstr>
      <vt:lpstr>用途別床面積名称ニ5_3_3</vt:lpstr>
      <vt:lpstr>用途別床面積名称ニ5_3_4</vt:lpstr>
      <vt:lpstr>用途別床面積名称ニ5_3_5</vt:lpstr>
      <vt:lpstr>用途別床面積名称ニ5_3_6</vt:lpstr>
      <vt:lpstr>用途別床面積名称ニ5_3_7</vt:lpstr>
      <vt:lpstr>用途別床面積名称ハ5_1_1</vt:lpstr>
      <vt:lpstr>用途別床面積名称ハ5_1_2</vt:lpstr>
      <vt:lpstr>用途別床面積名称ハ5_1_3</vt:lpstr>
      <vt:lpstr>用途別床面積名称ハ5_1_4</vt:lpstr>
      <vt:lpstr>用途別床面積名称ハ5_1_5</vt:lpstr>
      <vt:lpstr>用途別床面積名称ハ5_1_6</vt:lpstr>
      <vt:lpstr>用途別床面積名称ハ5_1_7</vt:lpstr>
      <vt:lpstr>用途別床面積名称ハ5_2_1</vt:lpstr>
      <vt:lpstr>用途別床面積名称ハ5_2_2</vt:lpstr>
      <vt:lpstr>用途別床面積名称ハ5_2_3</vt:lpstr>
      <vt:lpstr>用途別床面積名称ハ5_2_4</vt:lpstr>
      <vt:lpstr>用途別床面積名称ハ5_2_5</vt:lpstr>
      <vt:lpstr>用途別床面積名称ハ5_2_6</vt:lpstr>
      <vt:lpstr>用途別床面積名称ハ5_2_7</vt:lpstr>
      <vt:lpstr>用途別床面積名称ハ5_3_1</vt:lpstr>
      <vt:lpstr>用途別床面積名称ハ5_3_3</vt:lpstr>
      <vt:lpstr>用途別床面積名称ハ5_3_4</vt:lpstr>
      <vt:lpstr>用途別床面積名称ハ5_3_5</vt:lpstr>
      <vt:lpstr>用途別床面積名称ハ5_3_6</vt:lpstr>
      <vt:lpstr>用途別床面積名称ハ5_3_7</vt:lpstr>
      <vt:lpstr>用途別床面積名称ヘ5_1_1</vt:lpstr>
      <vt:lpstr>用途別床面積名称ヘ5_1_2</vt:lpstr>
      <vt:lpstr>用途別床面積名称ヘ5_1_3</vt:lpstr>
      <vt:lpstr>用途別床面積名称ヘ5_1_4</vt:lpstr>
      <vt:lpstr>用途別床面積名称ヘ5_1_5</vt:lpstr>
      <vt:lpstr>用途別床面積名称ヘ5_1_6</vt:lpstr>
      <vt:lpstr>用途別床面積名称ヘ5_1_7</vt:lpstr>
      <vt:lpstr>用途別床面積名称ヘ5_2_1</vt:lpstr>
      <vt:lpstr>用途別床面積名称ヘ5_2_2</vt:lpstr>
      <vt:lpstr>用途別床面積名称ヘ5_2_3</vt:lpstr>
      <vt:lpstr>用途別床面積名称ヘ5_2_4</vt:lpstr>
      <vt:lpstr>用途別床面積名称ヘ5_2_5</vt:lpstr>
      <vt:lpstr>用途別床面積名称ヘ5_2_6</vt:lpstr>
      <vt:lpstr>用途別床面積名称ヘ5_2_7</vt:lpstr>
      <vt:lpstr>用途別床面積名称ヘ5_3_1</vt:lpstr>
      <vt:lpstr>用途別床面積名称ヘ5_3_3</vt:lpstr>
      <vt:lpstr>用途別床面積名称ヘ5_3_4</vt:lpstr>
      <vt:lpstr>用途別床面積名称ヘ5_3_5</vt:lpstr>
      <vt:lpstr>用途別床面積名称ヘ5_3_6</vt:lpstr>
      <vt:lpstr>用途別床面積名称ヘ5_3_7</vt:lpstr>
      <vt:lpstr>用途別床面積名称ホ5_1_1</vt:lpstr>
      <vt:lpstr>用途別床面積名称ホ5_1_2</vt:lpstr>
      <vt:lpstr>用途別床面積名称ホ5_1_3</vt:lpstr>
      <vt:lpstr>用途別床面積名称ホ5_1_4</vt:lpstr>
      <vt:lpstr>用途別床面積名称ホ5_1_5</vt:lpstr>
      <vt:lpstr>用途別床面積名称ホ5_1_6</vt:lpstr>
      <vt:lpstr>用途別床面積名称ホ5_1_7</vt:lpstr>
      <vt:lpstr>用途別床面積名称ホ5_2_1</vt:lpstr>
      <vt:lpstr>用途別床面積名称ホ5_2_2</vt:lpstr>
      <vt:lpstr>用途別床面積名称ホ5_2_3</vt:lpstr>
      <vt:lpstr>用途別床面積名称ホ5_2_4</vt:lpstr>
      <vt:lpstr>用途別床面積名称ホ5_2_5</vt:lpstr>
      <vt:lpstr>用途別床面積名称ホ5_2_6</vt:lpstr>
      <vt:lpstr>用途別床面積名称ホ5_2_7</vt:lpstr>
      <vt:lpstr>用途別床面積名称ホ5_3_1</vt:lpstr>
      <vt:lpstr>用途別床面積名称ホ5_3_3</vt:lpstr>
      <vt:lpstr>用途別床面積名称ホ5_3_4</vt:lpstr>
      <vt:lpstr>用途別床面積名称ホ5_3_5</vt:lpstr>
      <vt:lpstr>用途別床面積名称ホ5_3_6</vt:lpstr>
      <vt:lpstr>用途別床面積名称ホ5_3_7</vt:lpstr>
      <vt:lpstr>用途別床面積名称ロ5_1_1</vt:lpstr>
      <vt:lpstr>用途別床面積名称ロ5_1_2</vt:lpstr>
      <vt:lpstr>用途別床面積名称ロ5_1_3</vt:lpstr>
      <vt:lpstr>用途別床面積名称ロ5_1_4</vt:lpstr>
      <vt:lpstr>用途別床面積名称ロ5_1_5</vt:lpstr>
      <vt:lpstr>用途別床面積名称ロ5_1_6</vt:lpstr>
      <vt:lpstr>用途別床面積名称ロ5_1_7</vt:lpstr>
      <vt:lpstr>用途別床面積名称ロ5_2_1</vt:lpstr>
      <vt:lpstr>用途別床面積名称ロ5_2_2</vt:lpstr>
      <vt:lpstr>用途別床面積名称ロ5_2_3</vt:lpstr>
      <vt:lpstr>用途別床面積名称ロ5_2_4</vt:lpstr>
      <vt:lpstr>用途別床面積名称ロ5_2_5</vt:lpstr>
      <vt:lpstr>用途別床面積名称ロ5_2_6</vt:lpstr>
      <vt:lpstr>用途別床面積名称ロ5_2_7</vt:lpstr>
      <vt:lpstr>用途別床面積名称ロ5_3_1</vt:lpstr>
      <vt:lpstr>用途別床面積名称ロ5_3_3</vt:lpstr>
      <vt:lpstr>用途別床面積名称ロ5_3_4</vt:lpstr>
      <vt:lpstr>用途別床面積名称ロ5_3_5</vt:lpstr>
      <vt:lpstr>用途別床面積名称ロ5_3_6</vt:lpstr>
      <vt:lpstr>用途別床面積名称ロ5_3_7</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ho-101a</dc:creator>
  <cp:lastModifiedBy>土方　香織</cp:lastModifiedBy>
  <cp:lastPrinted>2026-10-14T01:17:01Z</cp:lastPrinted>
  <dcterms:created xsi:type="dcterms:W3CDTF">2014-11-18T01:20:10Z</dcterms:created>
  <dcterms:modified xsi:type="dcterms:W3CDTF">2026-10-14T01:22:04Z</dcterms:modified>
</cp:coreProperties>
</file>